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tables/table10.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E:\Inspektorat III\2021\Tugas Tambahan\Dosen TABK STAN\UAS\Soal UAS\Bagian 3 Pengujian Substantif\"/>
    </mc:Choice>
  </mc:AlternateContent>
  <xr:revisionPtr revIDLastSave="0" documentId="13_ncr:1_{73F17F83-191B-46EE-9E60-937DA5433D00}" xr6:coauthVersionLast="47" xr6:coauthVersionMax="47" xr10:uidLastSave="{00000000-0000-0000-0000-000000000000}"/>
  <bookViews>
    <workbookView xWindow="-120" yWindow="-120" windowWidth="20730" windowHeight="11760" xr2:uid="{00000000-000D-0000-FFFF-FFFF00000000}"/>
  </bookViews>
  <sheets>
    <sheet name=" Soal 3.1" sheetId="10" r:id="rId1"/>
    <sheet name="3.1" sheetId="18" r:id="rId2"/>
    <sheet name=" Soal 3.2" sheetId="16" r:id="rId3"/>
    <sheet name="3.2.a" sheetId="19" r:id="rId4"/>
    <sheet name="3.2.b" sheetId="20" r:id="rId5"/>
    <sheet name="3.2.c" sheetId="21" r:id="rId6"/>
    <sheet name="3.2.d" sheetId="23" r:id="rId7"/>
    <sheet name=" Soal 3.3" sheetId="17" r:id="rId8"/>
    <sheet name="3.3.a-b-c" sheetId="24" r:id="rId9"/>
    <sheet name="3.3.d" sheetId="25" r:id="rId10"/>
    <sheet name="ProductsMaster" sheetId="9" r:id="rId11"/>
    <sheet name="Katalog Harga Produk per Vendor" sheetId="5" r:id="rId12"/>
    <sheet name="Purchase_Order" sheetId="6" r:id="rId13"/>
    <sheet name="Purchase_Order_Details" sheetId="7" r:id="rId14"/>
    <sheet name="Rejection Pivot" sheetId="22" r:id="rId15"/>
    <sheet name="Detail Penerimaan Barang" sheetId="11" r:id="rId16"/>
    <sheet name="VendorMaster" sheetId="8" r:id="rId17"/>
    <sheet name="EmployeeMaster" sheetId="12" r:id="rId18"/>
  </sheets>
  <definedNames>
    <definedName name="_xlnm._FilterDatabase" localSheetId="3" hidden="1">'3.2.a'!$A$1:$Z$505</definedName>
    <definedName name="_xlnm._FilterDatabase" localSheetId="4" hidden="1">'3.2.b'!$K$1:$K$1228</definedName>
    <definedName name="_xlnm._FilterDatabase" localSheetId="5" hidden="1">'3.2.c'!$K$1:$M$461</definedName>
    <definedName name="_xlnm._FilterDatabase" localSheetId="8" hidden="1">'3.3.a-b-c'!$K$1:$K$1228</definedName>
    <definedName name="_xlnm._FilterDatabase" localSheetId="15" hidden="1">'Detail Penerimaan Barang'!$A$1:$I$2752</definedName>
    <definedName name="_xlnm._FilterDatabase" localSheetId="11" hidden="1">'Katalog Harga Produk per Vendor'!$K$1:$M$461</definedName>
    <definedName name="_xlnm._FilterDatabase" localSheetId="10" hidden="1">ProductsMaster!$A$1:$Z$505</definedName>
    <definedName name="_xlnm._FilterDatabase" localSheetId="12" hidden="1">Purchase_Order!$K$1:$K$1228</definedName>
    <definedName name="_xlnm._FilterDatabase" localSheetId="16" hidden="1">VendorMaster!$A$1:$H$105</definedName>
    <definedName name="Jawab31" localSheetId="3">Table1[#All]</definedName>
    <definedName name="Jawab31" localSheetId="4">Table1[#All]</definedName>
    <definedName name="Jawab31" localSheetId="5">Table1[#All]</definedName>
    <definedName name="Jawab31" localSheetId="6">Table1[#All]</definedName>
    <definedName name="Jawab31" localSheetId="8">Table1[#All]</definedName>
    <definedName name="Jawab31" localSheetId="9">Table1[#All]</definedName>
    <definedName name="Jawab31">Table1[#All]</definedName>
    <definedName name="katalog" localSheetId="3">Table3[#All]</definedName>
    <definedName name="katalog" localSheetId="4">Table3[#All]</definedName>
    <definedName name="katalog" localSheetId="5">Table37[#All]</definedName>
    <definedName name="katalog" localSheetId="6">Table3[#All]</definedName>
    <definedName name="katalog" localSheetId="8">Table3[#All]</definedName>
    <definedName name="katalog" localSheetId="9">Table3[#All]</definedName>
    <definedName name="katalog">Table3[#All]</definedName>
    <definedName name="productMaster" localSheetId="3">Table25[#All]</definedName>
    <definedName name="productMaster" localSheetId="4">Table2[#All]</definedName>
    <definedName name="productMaster" localSheetId="5">Table2[#All]</definedName>
    <definedName name="productMaster" localSheetId="6">Table2[#All]</definedName>
    <definedName name="productMaster" localSheetId="8">Table2[#All]</definedName>
    <definedName name="productMaster" localSheetId="9">Table2[#All]</definedName>
    <definedName name="productMaster">Table2[#All]</definedName>
    <definedName name="Vendor_202108011308" localSheetId="16">VendorMaster!$A$1:$H$105</definedName>
  </definedNames>
  <calcPr calcId="191029"/>
  <pivotCaches>
    <pivotCache cacheId="6"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25" l="1"/>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K359"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5" i="25"/>
  <c r="K456" i="25"/>
  <c r="K457" i="25"/>
  <c r="K458"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554"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737" i="25"/>
  <c r="K738"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934" i="25"/>
  <c r="K935"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74" i="25"/>
  <c r="K975" i="25"/>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1023" i="25"/>
  <c r="K1024" i="25"/>
  <c r="K1025" i="25"/>
  <c r="K1026" i="25"/>
  <c r="K1027" i="25"/>
  <c r="K1028" i="25"/>
  <c r="K1029" i="25"/>
  <c r="K1030" i="25"/>
  <c r="K1031" i="25"/>
  <c r="K1032" i="25"/>
  <c r="K1033" i="25"/>
  <c r="K1034" i="25"/>
  <c r="K1035" i="25"/>
  <c r="K1036" i="25"/>
  <c r="K1037" i="25"/>
  <c r="K1038" i="25"/>
  <c r="K1039" i="25"/>
  <c r="K1040" i="25"/>
  <c r="K1041" i="25"/>
  <c r="K1042" i="25"/>
  <c r="K1043" i="25"/>
  <c r="K1044" i="25"/>
  <c r="K1045" i="25"/>
  <c r="K1046" i="25"/>
  <c r="K1047" i="25"/>
  <c r="K1048" i="25"/>
  <c r="K1049" i="25"/>
  <c r="K1050" i="25"/>
  <c r="K1051" i="25"/>
  <c r="K1052" i="25"/>
  <c r="K1053" i="25"/>
  <c r="K1054" i="25"/>
  <c r="K1055" i="25"/>
  <c r="K1056" i="25"/>
  <c r="K1057" i="25"/>
  <c r="K1058" i="25"/>
  <c r="K1059" i="25"/>
  <c r="K1060" i="25"/>
  <c r="K1061" i="25"/>
  <c r="K1062" i="25"/>
  <c r="K1063" i="25"/>
  <c r="K1064" i="25"/>
  <c r="K1065" i="25"/>
  <c r="K1066" i="25"/>
  <c r="K1067" i="25"/>
  <c r="K1068" i="25"/>
  <c r="K1069" i="25"/>
  <c r="K1070" i="25"/>
  <c r="K1071" i="25"/>
  <c r="K1072" i="25"/>
  <c r="K1073" i="25"/>
  <c r="K1074" i="25"/>
  <c r="K1075" i="25"/>
  <c r="K1076" i="25"/>
  <c r="K1077" i="25"/>
  <c r="K1078" i="25"/>
  <c r="K1079" i="25"/>
  <c r="K1080" i="25"/>
  <c r="K1081" i="25"/>
  <c r="K1082" i="25"/>
  <c r="K1083" i="25"/>
  <c r="K1084" i="25"/>
  <c r="K1085" i="25"/>
  <c r="K1086" i="25"/>
  <c r="K1087" i="25"/>
  <c r="K1088" i="25"/>
  <c r="K1089" i="25"/>
  <c r="K1090" i="25"/>
  <c r="K1091" i="25"/>
  <c r="K1092" i="25"/>
  <c r="K1093" i="25"/>
  <c r="K1094" i="25"/>
  <c r="K1095" i="25"/>
  <c r="K1096" i="25"/>
  <c r="K1097" i="25"/>
  <c r="K1098" i="25"/>
  <c r="K1099" i="25"/>
  <c r="K1100" i="25"/>
  <c r="K1101" i="25"/>
  <c r="K1102" i="25"/>
  <c r="K1103" i="25"/>
  <c r="K1104" i="25"/>
  <c r="K1105" i="25"/>
  <c r="K1106" i="25"/>
  <c r="K1107" i="25"/>
  <c r="K1108" i="25"/>
  <c r="K1109" i="25"/>
  <c r="K1110" i="25"/>
  <c r="K1111" i="25"/>
  <c r="K1112" i="25"/>
  <c r="K1113" i="25"/>
  <c r="K1114" i="25"/>
  <c r="K1115" i="25"/>
  <c r="K1116" i="25"/>
  <c r="K1117" i="25"/>
  <c r="K1118" i="25"/>
  <c r="K1119" i="25"/>
  <c r="K1120" i="25"/>
  <c r="K1121" i="25"/>
  <c r="K1122" i="25"/>
  <c r="K1123" i="25"/>
  <c r="K1124" i="25"/>
  <c r="K1125" i="25"/>
  <c r="K1126" i="25"/>
  <c r="K1127" i="25"/>
  <c r="K1128" i="25"/>
  <c r="K1129" i="25"/>
  <c r="K1130" i="25"/>
  <c r="K1131" i="25"/>
  <c r="K1132" i="25"/>
  <c r="K1133" i="25"/>
  <c r="K1134" i="25"/>
  <c r="K1135" i="25"/>
  <c r="K1136" i="25"/>
  <c r="K1137" i="25"/>
  <c r="K1138" i="25"/>
  <c r="K1139" i="25"/>
  <c r="K1140" i="25"/>
  <c r="K1141" i="25"/>
  <c r="K1142" i="25"/>
  <c r="K1143" i="25"/>
  <c r="K1144" i="25"/>
  <c r="K1145" i="25"/>
  <c r="K1146" i="25"/>
  <c r="K1147" i="25"/>
  <c r="K1148" i="25"/>
  <c r="K1149" i="25"/>
  <c r="K1150" i="25"/>
  <c r="K1151" i="25"/>
  <c r="K1152" i="25"/>
  <c r="K1153" i="25"/>
  <c r="K1154" i="25"/>
  <c r="K1155" i="25"/>
  <c r="K1156" i="25"/>
  <c r="K1157" i="25"/>
  <c r="K1158" i="25"/>
  <c r="K1159" i="25"/>
  <c r="K1160" i="25"/>
  <c r="K1161" i="25"/>
  <c r="K1162" i="25"/>
  <c r="K1163" i="25"/>
  <c r="K1164" i="25"/>
  <c r="K1165" i="25"/>
  <c r="K1166" i="25"/>
  <c r="K1167" i="25"/>
  <c r="K1168" i="25"/>
  <c r="K1169" i="25"/>
  <c r="K1170" i="25"/>
  <c r="K1171" i="25"/>
  <c r="K1172" i="25"/>
  <c r="K1173" i="25"/>
  <c r="K1174" i="25"/>
  <c r="K1175" i="25"/>
  <c r="K1176" i="25"/>
  <c r="K1177" i="25"/>
  <c r="K1178" i="25"/>
  <c r="K1179" i="25"/>
  <c r="K1180" i="25"/>
  <c r="K1181" i="25"/>
  <c r="K1182" i="25"/>
  <c r="K1183" i="25"/>
  <c r="K1184" i="25"/>
  <c r="K1185" i="25"/>
  <c r="K1186" i="25"/>
  <c r="K1187" i="25"/>
  <c r="K1188" i="25"/>
  <c r="K1189" i="25"/>
  <c r="K1190" i="25"/>
  <c r="K1191" i="25"/>
  <c r="K1192" i="25"/>
  <c r="K1193" i="25"/>
  <c r="K1194" i="25"/>
  <c r="K1195" i="25"/>
  <c r="K1196" i="25"/>
  <c r="K1197" i="25"/>
  <c r="K1198" i="25"/>
  <c r="K1199" i="25"/>
  <c r="K1200" i="25"/>
  <c r="K1201" i="25"/>
  <c r="K1202" i="25"/>
  <c r="K1203" i="25"/>
  <c r="K1204" i="25"/>
  <c r="K1205" i="25"/>
  <c r="K1206" i="25"/>
  <c r="K1207" i="25"/>
  <c r="K1208" i="25"/>
  <c r="K1209" i="25"/>
  <c r="K1210" i="25"/>
  <c r="K1211" i="25"/>
  <c r="K1212" i="25"/>
  <c r="K1213" i="25"/>
  <c r="K1214" i="25"/>
  <c r="K1215" i="25"/>
  <c r="K1216" i="25"/>
  <c r="K1217" i="25"/>
  <c r="K1218" i="25"/>
  <c r="K1219" i="25"/>
  <c r="K1220" i="25"/>
  <c r="K1221" i="25"/>
  <c r="K1222" i="25"/>
  <c r="K1223" i="25"/>
  <c r="K1224" i="25"/>
  <c r="K1225" i="25"/>
  <c r="K1226" i="25"/>
  <c r="K1227" i="25"/>
  <c r="K1228" i="25"/>
  <c r="K1229" i="25"/>
  <c r="K1230" i="25"/>
  <c r="K1231" i="25"/>
  <c r="K1232" i="25"/>
  <c r="K1233" i="25"/>
  <c r="K1234" i="25"/>
  <c r="K1235" i="25"/>
  <c r="K1236" i="25"/>
  <c r="K1237" i="25"/>
  <c r="K1238" i="25"/>
  <c r="K1239" i="25"/>
  <c r="K1240" i="25"/>
  <c r="K1241" i="25"/>
  <c r="K1242" i="25"/>
  <c r="K1243" i="25"/>
  <c r="K1244" i="25"/>
  <c r="K1245" i="25"/>
  <c r="K1246" i="25"/>
  <c r="K1247" i="25"/>
  <c r="K1248" i="25"/>
  <c r="K1249" i="25"/>
  <c r="K1250" i="25"/>
  <c r="K1251" i="25"/>
  <c r="K1252" i="25"/>
  <c r="K1253" i="25"/>
  <c r="K1254" i="25"/>
  <c r="K1255" i="25"/>
  <c r="K1256" i="25"/>
  <c r="K1257" i="25"/>
  <c r="K1258" i="25"/>
  <c r="K1259" i="25"/>
  <c r="K1260" i="25"/>
  <c r="K1261" i="25"/>
  <c r="K1262" i="25"/>
  <c r="K1263" i="25"/>
  <c r="K1264" i="25"/>
  <c r="K1265" i="25"/>
  <c r="K1266" i="25"/>
  <c r="K1267" i="25"/>
  <c r="K1268" i="25"/>
  <c r="K1269" i="25"/>
  <c r="K1270" i="25"/>
  <c r="K1271" i="25"/>
  <c r="K1272" i="25"/>
  <c r="K1273" i="25"/>
  <c r="K1274" i="25"/>
  <c r="K1275" i="25"/>
  <c r="K1276" i="25"/>
  <c r="K1277" i="25"/>
  <c r="K1278" i="25"/>
  <c r="K1279" i="25"/>
  <c r="K1280" i="25"/>
  <c r="K1281" i="25"/>
  <c r="K1282" i="25"/>
  <c r="K1283" i="25"/>
  <c r="K1284" i="25"/>
  <c r="K1285" i="25"/>
  <c r="K1286" i="25"/>
  <c r="K1287" i="25"/>
  <c r="K1288" i="25"/>
  <c r="K1289" i="25"/>
  <c r="K1290" i="25"/>
  <c r="K1291" i="25"/>
  <c r="K1292" i="25"/>
  <c r="K1293" i="25"/>
  <c r="K1294" i="25"/>
  <c r="K1295" i="25"/>
  <c r="K1296" i="25"/>
  <c r="K1297" i="25"/>
  <c r="K1298" i="25"/>
  <c r="K1299" i="25"/>
  <c r="K1300" i="25"/>
  <c r="K1301" i="25"/>
  <c r="K1302" i="25"/>
  <c r="K1303" i="25"/>
  <c r="K1304" i="25"/>
  <c r="K1305" i="25"/>
  <c r="K1306" i="25"/>
  <c r="K1307" i="25"/>
  <c r="K1308" i="25"/>
  <c r="K1309" i="25"/>
  <c r="K1310" i="25"/>
  <c r="K1311" i="25"/>
  <c r="K1312" i="25"/>
  <c r="K1313" i="25"/>
  <c r="K1314" i="25"/>
  <c r="K1315" i="25"/>
  <c r="K1316" i="25"/>
  <c r="K1317" i="25"/>
  <c r="K1318" i="25"/>
  <c r="K1319" i="25"/>
  <c r="K1320" i="25"/>
  <c r="K1321" i="25"/>
  <c r="K1322" i="25"/>
  <c r="K1323" i="25"/>
  <c r="K1324" i="25"/>
  <c r="K1325" i="25"/>
  <c r="K1326" i="25"/>
  <c r="K1327" i="25"/>
  <c r="K1328" i="25"/>
  <c r="K1329" i="25"/>
  <c r="K1330" i="25"/>
  <c r="K1331" i="25"/>
  <c r="K1332" i="25"/>
  <c r="K1333" i="25"/>
  <c r="K1334" i="25"/>
  <c r="K1335" i="25"/>
  <c r="K1336" i="25"/>
  <c r="K1337" i="25"/>
  <c r="K1338" i="25"/>
  <c r="K1339" i="25"/>
  <c r="K1340" i="25"/>
  <c r="K1341" i="25"/>
  <c r="K1342" i="25"/>
  <c r="K1343" i="25"/>
  <c r="K1344" i="25"/>
  <c r="K1345" i="25"/>
  <c r="K1346" i="25"/>
  <c r="K1347" i="25"/>
  <c r="K1348" i="25"/>
  <c r="K1349" i="25"/>
  <c r="K1350" i="25"/>
  <c r="K1351" i="25"/>
  <c r="K1352" i="25"/>
  <c r="K1353" i="25"/>
  <c r="K1354" i="25"/>
  <c r="K1355" i="25"/>
  <c r="K1356" i="25"/>
  <c r="K1357" i="25"/>
  <c r="K1358" i="25"/>
  <c r="K1359" i="25"/>
  <c r="K1360" i="25"/>
  <c r="K1361" i="25"/>
  <c r="K1362" i="25"/>
  <c r="K1363" i="25"/>
  <c r="K1364" i="25"/>
  <c r="K1365" i="25"/>
  <c r="K1366" i="25"/>
  <c r="K1367" i="25"/>
  <c r="K1368" i="25"/>
  <c r="K1369" i="25"/>
  <c r="K1370" i="25"/>
  <c r="K1371" i="25"/>
  <c r="K1372" i="25"/>
  <c r="K1373" i="25"/>
  <c r="K1374" i="25"/>
  <c r="K1375" i="25"/>
  <c r="K1376" i="25"/>
  <c r="K1377" i="25"/>
  <c r="K1378" i="25"/>
  <c r="K1379" i="25"/>
  <c r="K1380" i="25"/>
  <c r="K1381" i="25"/>
  <c r="K1382" i="25"/>
  <c r="K1383" i="25"/>
  <c r="K1384" i="25"/>
  <c r="K1385" i="25"/>
  <c r="K1386" i="25"/>
  <c r="K1387" i="25"/>
  <c r="K1388" i="25"/>
  <c r="K1389" i="25"/>
  <c r="K1390" i="25"/>
  <c r="K1391" i="25"/>
  <c r="K1392" i="25"/>
  <c r="K1393" i="25"/>
  <c r="K1394" i="25"/>
  <c r="K1395" i="25"/>
  <c r="K1396" i="25"/>
  <c r="K1397" i="25"/>
  <c r="K1398" i="25"/>
  <c r="K1399" i="25"/>
  <c r="K1400" i="25"/>
  <c r="K1401" i="25"/>
  <c r="K1402" i="25"/>
  <c r="K1403" i="25"/>
  <c r="K1404" i="25"/>
  <c r="K1405" i="25"/>
  <c r="K1406" i="25"/>
  <c r="K1407" i="25"/>
  <c r="K1408" i="25"/>
  <c r="K1409" i="25"/>
  <c r="K1410" i="25"/>
  <c r="K1411" i="25"/>
  <c r="K1412" i="25"/>
  <c r="K1413" i="25"/>
  <c r="K1414" i="25"/>
  <c r="K1415" i="25"/>
  <c r="K1416" i="25"/>
  <c r="K1417" i="25"/>
  <c r="K1418" i="25"/>
  <c r="K1419" i="25"/>
  <c r="K1420" i="25"/>
  <c r="K1421" i="25"/>
  <c r="K1422" i="25"/>
  <c r="K1423" i="25"/>
  <c r="K1424" i="25"/>
  <c r="K1425" i="25"/>
  <c r="K1426" i="25"/>
  <c r="K1427" i="25"/>
  <c r="K1428" i="25"/>
  <c r="K1429" i="25"/>
  <c r="K1430" i="25"/>
  <c r="K1431" i="25"/>
  <c r="K1432" i="25"/>
  <c r="K1433" i="25"/>
  <c r="K1434" i="25"/>
  <c r="K1435" i="25"/>
  <c r="K1436" i="25"/>
  <c r="K1437" i="25"/>
  <c r="K1438" i="25"/>
  <c r="K1439" i="25"/>
  <c r="K1440" i="25"/>
  <c r="K1441" i="25"/>
  <c r="K1442" i="25"/>
  <c r="K1443" i="25"/>
  <c r="K1444" i="25"/>
  <c r="K1445" i="25"/>
  <c r="K1446" i="25"/>
  <c r="K1447" i="25"/>
  <c r="K1448" i="25"/>
  <c r="K1449" i="25"/>
  <c r="K1450" i="25"/>
  <c r="K1451" i="25"/>
  <c r="K1452" i="25"/>
  <c r="K1453" i="25"/>
  <c r="K1454" i="25"/>
  <c r="K1455" i="25"/>
  <c r="K1456" i="25"/>
  <c r="K1457" i="25"/>
  <c r="K1458" i="25"/>
  <c r="K1459" i="25"/>
  <c r="K1460" i="25"/>
  <c r="K1461" i="25"/>
  <c r="K1462" i="25"/>
  <c r="K1463" i="25"/>
  <c r="K1464" i="25"/>
  <c r="K1465" i="25"/>
  <c r="K1466" i="25"/>
  <c r="K1467" i="25"/>
  <c r="K1468" i="25"/>
  <c r="K1469" i="25"/>
  <c r="K1470" i="25"/>
  <c r="K1471" i="25"/>
  <c r="K1472" i="25"/>
  <c r="K1473" i="25"/>
  <c r="K1474" i="25"/>
  <c r="K1475" i="25"/>
  <c r="K1476" i="25"/>
  <c r="K1477" i="25"/>
  <c r="K1478" i="25"/>
  <c r="K1479" i="25"/>
  <c r="K1480" i="25"/>
  <c r="K1481" i="25"/>
  <c r="K1482" i="25"/>
  <c r="K1483" i="25"/>
  <c r="K1484" i="25"/>
  <c r="K1485" i="25"/>
  <c r="K1486" i="25"/>
  <c r="K1487" i="25"/>
  <c r="K1488" i="25"/>
  <c r="K1489" i="25"/>
  <c r="K1490" i="25"/>
  <c r="K1491" i="25"/>
  <c r="K1492" i="25"/>
  <c r="K1493" i="25"/>
  <c r="K1494" i="25"/>
  <c r="K1495" i="25"/>
  <c r="K1496" i="25"/>
  <c r="K1497" i="25"/>
  <c r="K1498" i="25"/>
  <c r="K1499" i="25"/>
  <c r="K1500" i="25"/>
  <c r="K1501" i="25"/>
  <c r="K1502" i="25"/>
  <c r="K1503" i="25"/>
  <c r="K1504" i="25"/>
  <c r="K1505" i="25"/>
  <c r="K1506" i="25"/>
  <c r="K1507" i="25"/>
  <c r="K1508" i="25"/>
  <c r="K1509" i="25"/>
  <c r="K1510" i="25"/>
  <c r="K1511" i="25"/>
  <c r="K1512" i="25"/>
  <c r="K1513" i="25"/>
  <c r="K1514" i="25"/>
  <c r="K1515" i="25"/>
  <c r="K1516" i="25"/>
  <c r="K1517" i="25"/>
  <c r="K1518" i="25"/>
  <c r="K1519" i="25"/>
  <c r="K1520" i="25"/>
  <c r="K1521" i="25"/>
  <c r="K1522" i="25"/>
  <c r="K1523" i="25"/>
  <c r="K1524" i="25"/>
  <c r="K1525" i="25"/>
  <c r="K1526" i="25"/>
  <c r="K1527" i="25"/>
  <c r="K1528" i="25"/>
  <c r="K1529" i="25"/>
  <c r="K1530" i="25"/>
  <c r="K1531" i="25"/>
  <c r="K1532" i="25"/>
  <c r="K1533" i="25"/>
  <c r="K1534" i="25"/>
  <c r="K1535" i="25"/>
  <c r="K1536" i="25"/>
  <c r="K1537" i="25"/>
  <c r="K1538" i="25"/>
  <c r="K1539" i="25"/>
  <c r="K1540" i="25"/>
  <c r="K1541" i="25"/>
  <c r="K1542" i="25"/>
  <c r="K1543" i="25"/>
  <c r="K1544" i="25"/>
  <c r="K1545" i="25"/>
  <c r="K1546" i="25"/>
  <c r="K1547" i="25"/>
  <c r="K1548" i="25"/>
  <c r="K1549" i="25"/>
  <c r="K1550" i="25"/>
  <c r="K1551" i="25"/>
  <c r="K1552" i="25"/>
  <c r="K1553" i="25"/>
  <c r="K1554" i="25"/>
  <c r="K1555" i="25"/>
  <c r="K1556" i="25"/>
  <c r="K1557" i="25"/>
  <c r="K1558" i="25"/>
  <c r="K1559" i="25"/>
  <c r="K1560" i="25"/>
  <c r="K1561" i="25"/>
  <c r="K1562" i="25"/>
  <c r="K1563" i="25"/>
  <c r="K1564" i="25"/>
  <c r="K1565" i="25"/>
  <c r="K1566" i="25"/>
  <c r="K1567" i="25"/>
  <c r="K1568" i="25"/>
  <c r="K1569" i="25"/>
  <c r="K1570" i="25"/>
  <c r="K1571" i="25"/>
  <c r="K1572" i="25"/>
  <c r="K1573" i="25"/>
  <c r="K1574" i="25"/>
  <c r="K1575" i="25"/>
  <c r="K1576" i="25"/>
  <c r="K1577" i="25"/>
  <c r="K1578" i="25"/>
  <c r="K1579" i="25"/>
  <c r="K1580" i="25"/>
  <c r="K1581" i="25"/>
  <c r="K1582" i="25"/>
  <c r="K1583" i="25"/>
  <c r="K1584" i="25"/>
  <c r="K1585" i="25"/>
  <c r="K1586" i="25"/>
  <c r="K1587" i="25"/>
  <c r="K1588" i="25"/>
  <c r="K1589" i="25"/>
  <c r="K1590" i="25"/>
  <c r="K1591" i="25"/>
  <c r="K1592" i="25"/>
  <c r="K1593" i="25"/>
  <c r="K1594" i="25"/>
  <c r="K1595" i="25"/>
  <c r="K1596" i="25"/>
  <c r="K1597" i="25"/>
  <c r="K1598" i="25"/>
  <c r="K1599" i="25"/>
  <c r="K1600" i="25"/>
  <c r="K1601" i="25"/>
  <c r="K1602" i="25"/>
  <c r="K1603" i="25"/>
  <c r="K1604" i="25"/>
  <c r="K1605" i="25"/>
  <c r="K1606" i="25"/>
  <c r="K1607" i="25"/>
  <c r="K1608" i="25"/>
  <c r="K1609" i="25"/>
  <c r="K1610" i="25"/>
  <c r="K1611" i="25"/>
  <c r="K1612" i="25"/>
  <c r="K1613" i="25"/>
  <c r="K1614" i="25"/>
  <c r="K1615" i="25"/>
  <c r="K1616" i="25"/>
  <c r="K1617" i="25"/>
  <c r="K1618" i="25"/>
  <c r="K1619" i="25"/>
  <c r="K1620" i="25"/>
  <c r="K1621" i="25"/>
  <c r="K1622" i="25"/>
  <c r="K1623" i="25"/>
  <c r="K1624" i="25"/>
  <c r="K1625" i="25"/>
  <c r="K1626" i="25"/>
  <c r="K1627" i="25"/>
  <c r="K1628" i="25"/>
  <c r="K1629" i="25"/>
  <c r="K1630" i="25"/>
  <c r="K1631" i="25"/>
  <c r="K1632" i="25"/>
  <c r="K1633" i="25"/>
  <c r="K1634" i="25"/>
  <c r="K1635" i="25"/>
  <c r="K1636" i="25"/>
  <c r="K1637" i="25"/>
  <c r="K1638" i="25"/>
  <c r="K1639" i="25"/>
  <c r="K1640" i="25"/>
  <c r="K1641" i="25"/>
  <c r="K1642" i="25"/>
  <c r="K1643" i="25"/>
  <c r="K1644" i="25"/>
  <c r="K1645" i="25"/>
  <c r="K1646" i="25"/>
  <c r="K1647" i="25"/>
  <c r="K1648" i="25"/>
  <c r="K1649" i="25"/>
  <c r="K1650" i="25"/>
  <c r="K1651" i="25"/>
  <c r="K1652" i="25"/>
  <c r="K1653" i="25"/>
  <c r="K1654" i="25"/>
  <c r="K1655" i="25"/>
  <c r="K1656" i="25"/>
  <c r="K1657" i="25"/>
  <c r="K1658" i="25"/>
  <c r="K1659" i="25"/>
  <c r="K1660" i="25"/>
  <c r="K1661" i="25"/>
  <c r="K1662" i="25"/>
  <c r="K1663" i="25"/>
  <c r="K1664" i="25"/>
  <c r="K1665" i="25"/>
  <c r="K1666" i="25"/>
  <c r="K1667" i="25"/>
  <c r="K1668" i="25"/>
  <c r="K1669" i="25"/>
  <c r="K1670" i="25"/>
  <c r="K1671" i="25"/>
  <c r="K1672" i="25"/>
  <c r="K1673" i="25"/>
  <c r="K1674" i="25"/>
  <c r="K1675" i="25"/>
  <c r="K1676" i="25"/>
  <c r="K1677" i="25"/>
  <c r="K1678" i="25"/>
  <c r="K1679" i="25"/>
  <c r="K1680" i="25"/>
  <c r="K1681" i="25"/>
  <c r="K1682" i="25"/>
  <c r="K1683" i="25"/>
  <c r="K1684" i="25"/>
  <c r="K1685" i="25"/>
  <c r="K1686" i="25"/>
  <c r="K1687" i="25"/>
  <c r="K1688" i="25"/>
  <c r="K1689" i="25"/>
  <c r="K1690" i="25"/>
  <c r="K1691" i="25"/>
  <c r="K1692" i="25"/>
  <c r="K1693" i="25"/>
  <c r="K1694" i="25"/>
  <c r="K1695" i="25"/>
  <c r="K1696" i="25"/>
  <c r="K1697" i="25"/>
  <c r="K1698" i="25"/>
  <c r="K1699" i="25"/>
  <c r="K1700" i="25"/>
  <c r="K1701" i="25"/>
  <c r="K1702" i="25"/>
  <c r="K1703" i="25"/>
  <c r="K1704" i="25"/>
  <c r="K1705" i="25"/>
  <c r="K1706" i="25"/>
  <c r="K1707" i="25"/>
  <c r="K1708" i="25"/>
  <c r="K1709" i="25"/>
  <c r="K1710" i="25"/>
  <c r="K1711" i="25"/>
  <c r="K1712" i="25"/>
  <c r="K1713" i="25"/>
  <c r="K1714" i="25"/>
  <c r="K1715" i="25"/>
  <c r="K1716" i="25"/>
  <c r="K1717" i="25"/>
  <c r="K1718" i="25"/>
  <c r="K1719" i="25"/>
  <c r="K1720" i="25"/>
  <c r="K1721" i="25"/>
  <c r="K1722" i="25"/>
  <c r="K1723" i="25"/>
  <c r="K1724" i="25"/>
  <c r="K1725" i="25"/>
  <c r="K1726" i="25"/>
  <c r="K1727" i="25"/>
  <c r="K1728" i="25"/>
  <c r="K1729" i="25"/>
  <c r="K1730" i="25"/>
  <c r="K1731" i="25"/>
  <c r="K1732" i="25"/>
  <c r="K1733" i="25"/>
  <c r="K1734" i="25"/>
  <c r="K1735" i="25"/>
  <c r="K1736" i="25"/>
  <c r="K1737" i="25"/>
  <c r="K1738" i="25"/>
  <c r="K1739" i="25"/>
  <c r="K1740" i="25"/>
  <c r="K1741" i="25"/>
  <c r="K1742" i="25"/>
  <c r="K1743" i="25"/>
  <c r="K1744" i="25"/>
  <c r="K1745" i="25"/>
  <c r="K1746" i="25"/>
  <c r="K1747" i="25"/>
  <c r="K1748" i="25"/>
  <c r="K1749" i="25"/>
  <c r="K1750" i="25"/>
  <c r="K1751" i="25"/>
  <c r="K1752" i="25"/>
  <c r="K1753" i="25"/>
  <c r="K1754" i="25"/>
  <c r="K1755" i="25"/>
  <c r="K1756" i="25"/>
  <c r="K1757" i="25"/>
  <c r="K1758" i="25"/>
  <c r="K1759" i="25"/>
  <c r="K1760" i="25"/>
  <c r="K1761" i="25"/>
  <c r="K1762" i="25"/>
  <c r="K1763" i="25"/>
  <c r="K1764" i="25"/>
  <c r="K1765" i="25"/>
  <c r="K1766" i="25"/>
  <c r="K1767" i="25"/>
  <c r="K1768" i="25"/>
  <c r="K1769" i="25"/>
  <c r="K1770" i="25"/>
  <c r="K1771" i="25"/>
  <c r="K1772" i="25"/>
  <c r="K1773" i="25"/>
  <c r="K1774" i="25"/>
  <c r="K1775" i="25"/>
  <c r="K1776" i="25"/>
  <c r="K1777" i="25"/>
  <c r="K1778" i="25"/>
  <c r="K1779" i="25"/>
  <c r="K1780" i="25"/>
  <c r="K1781" i="25"/>
  <c r="K1782" i="25"/>
  <c r="K1783" i="25"/>
  <c r="K1784" i="25"/>
  <c r="K1785" i="25"/>
  <c r="K1786" i="25"/>
  <c r="K1787" i="25"/>
  <c r="K1788" i="25"/>
  <c r="K1789" i="25"/>
  <c r="K1790" i="25"/>
  <c r="K1791" i="25"/>
  <c r="K1792" i="25"/>
  <c r="K1793" i="25"/>
  <c r="K1794" i="25"/>
  <c r="K1795" i="25"/>
  <c r="K1796" i="25"/>
  <c r="K1797" i="25"/>
  <c r="K1798" i="25"/>
  <c r="K1799" i="25"/>
  <c r="K1800" i="25"/>
  <c r="K1801" i="25"/>
  <c r="K1802" i="25"/>
  <c r="K1803" i="25"/>
  <c r="K1804" i="25"/>
  <c r="K1805" i="25"/>
  <c r="K1806" i="25"/>
  <c r="K1807" i="25"/>
  <c r="K1808" i="25"/>
  <c r="K1809" i="25"/>
  <c r="K1810" i="25"/>
  <c r="K1811" i="25"/>
  <c r="K1812" i="25"/>
  <c r="K1813" i="25"/>
  <c r="K1814" i="25"/>
  <c r="K1815" i="25"/>
  <c r="K1816" i="25"/>
  <c r="K1817" i="25"/>
  <c r="K1818" i="25"/>
  <c r="K1819" i="25"/>
  <c r="K1820" i="25"/>
  <c r="K1821" i="25"/>
  <c r="K1822" i="25"/>
  <c r="K1823" i="25"/>
  <c r="K1824" i="25"/>
  <c r="K1825" i="25"/>
  <c r="K1826" i="25"/>
  <c r="K1827" i="25"/>
  <c r="K1828" i="25"/>
  <c r="K1829" i="25"/>
  <c r="K1830" i="25"/>
  <c r="K1831" i="25"/>
  <c r="K1832" i="25"/>
  <c r="K1833" i="25"/>
  <c r="K1834" i="25"/>
  <c r="K1835" i="25"/>
  <c r="K1836" i="25"/>
  <c r="K1837" i="25"/>
  <c r="K1838" i="25"/>
  <c r="K1839" i="25"/>
  <c r="K1840" i="25"/>
  <c r="K1841" i="25"/>
  <c r="K1842" i="25"/>
  <c r="K1843" i="25"/>
  <c r="K1844" i="25"/>
  <c r="K1845" i="25"/>
  <c r="K1846" i="25"/>
  <c r="K1847" i="25"/>
  <c r="K1848" i="25"/>
  <c r="K1849" i="25"/>
  <c r="K1850" i="25"/>
  <c r="K1851" i="25"/>
  <c r="K1852" i="25"/>
  <c r="K1853" i="25"/>
  <c r="K1854" i="25"/>
  <c r="K1855" i="25"/>
  <c r="K1856" i="25"/>
  <c r="K1857" i="25"/>
  <c r="K1858" i="25"/>
  <c r="K1859" i="25"/>
  <c r="K1860" i="25"/>
  <c r="K1861" i="25"/>
  <c r="K1862" i="25"/>
  <c r="K1863" i="25"/>
  <c r="K1864" i="25"/>
  <c r="K1865" i="25"/>
  <c r="K1866" i="25"/>
  <c r="K1867" i="25"/>
  <c r="K1868" i="25"/>
  <c r="K1869" i="25"/>
  <c r="K1870" i="25"/>
  <c r="K1871" i="25"/>
  <c r="K1872" i="25"/>
  <c r="K1873" i="25"/>
  <c r="K1874" i="25"/>
  <c r="K1875" i="25"/>
  <c r="K1876" i="25"/>
  <c r="K1877" i="25"/>
  <c r="K1878" i="25"/>
  <c r="K1879" i="25"/>
  <c r="K1880" i="25"/>
  <c r="K1881" i="25"/>
  <c r="K1882" i="25"/>
  <c r="K1883" i="25"/>
  <c r="K1884" i="25"/>
  <c r="K1885" i="25"/>
  <c r="K1886" i="25"/>
  <c r="K1887" i="25"/>
  <c r="K1888" i="25"/>
  <c r="K1889" i="25"/>
  <c r="K1890" i="25"/>
  <c r="K1891" i="25"/>
  <c r="K1892" i="25"/>
  <c r="K1893" i="25"/>
  <c r="K1894" i="25"/>
  <c r="K1895" i="25"/>
  <c r="K1896" i="25"/>
  <c r="K1897" i="25"/>
  <c r="K1898" i="25"/>
  <c r="K1899" i="25"/>
  <c r="K1900" i="25"/>
  <c r="K1901" i="25"/>
  <c r="K1902" i="25"/>
  <c r="K1903" i="25"/>
  <c r="K1904" i="25"/>
  <c r="K1905" i="25"/>
  <c r="K1906" i="25"/>
  <c r="K1907" i="25"/>
  <c r="K1908" i="25"/>
  <c r="K1909" i="25"/>
  <c r="K1910" i="25"/>
  <c r="K1911" i="25"/>
  <c r="K1912" i="25"/>
  <c r="K1913" i="25"/>
  <c r="K1914" i="25"/>
  <c r="K1915" i="25"/>
  <c r="K1916" i="25"/>
  <c r="K1917" i="25"/>
  <c r="K1918" i="25"/>
  <c r="K1919" i="25"/>
  <c r="K1920" i="25"/>
  <c r="K1921" i="25"/>
  <c r="K1922" i="25"/>
  <c r="K1923" i="25"/>
  <c r="K1924" i="25"/>
  <c r="K1925" i="25"/>
  <c r="K1926" i="25"/>
  <c r="K1927" i="25"/>
  <c r="K1928" i="25"/>
  <c r="K1929" i="25"/>
  <c r="K1930" i="25"/>
  <c r="K1931" i="25"/>
  <c r="K1932" i="25"/>
  <c r="K1933" i="25"/>
  <c r="K1934" i="25"/>
  <c r="K1935" i="25"/>
  <c r="K1936" i="25"/>
  <c r="K1937" i="25"/>
  <c r="K1938" i="25"/>
  <c r="K1939" i="25"/>
  <c r="K1940" i="25"/>
  <c r="K1941" i="25"/>
  <c r="K1942" i="25"/>
  <c r="K1943" i="25"/>
  <c r="K1944" i="25"/>
  <c r="K1945" i="25"/>
  <c r="K1946" i="25"/>
  <c r="K1947" i="25"/>
  <c r="K1948" i="25"/>
  <c r="K1949" i="25"/>
  <c r="K1950" i="25"/>
  <c r="K1951" i="25"/>
  <c r="K1952" i="25"/>
  <c r="K1953" i="25"/>
  <c r="K1954" i="25"/>
  <c r="K1955" i="25"/>
  <c r="K1956" i="25"/>
  <c r="K1957" i="25"/>
  <c r="K1958" i="25"/>
  <c r="K1959" i="25"/>
  <c r="K1960" i="25"/>
  <c r="K1961" i="25"/>
  <c r="K1962" i="25"/>
  <c r="K1963" i="25"/>
  <c r="K1964" i="25"/>
  <c r="K1965" i="25"/>
  <c r="K1966" i="25"/>
  <c r="K1967" i="25"/>
  <c r="K1968" i="25"/>
  <c r="K1969" i="25"/>
  <c r="K1970" i="25"/>
  <c r="K1971" i="25"/>
  <c r="K1972" i="25"/>
  <c r="K1973" i="25"/>
  <c r="K1974" i="25"/>
  <c r="K1975" i="25"/>
  <c r="K1976" i="25"/>
  <c r="K1977" i="25"/>
  <c r="K1978" i="25"/>
  <c r="K1979" i="25"/>
  <c r="K1980" i="25"/>
  <c r="K1981" i="25"/>
  <c r="K1982" i="25"/>
  <c r="K1983" i="25"/>
  <c r="K1984" i="25"/>
  <c r="K1985" i="25"/>
  <c r="K1986" i="25"/>
  <c r="K1987" i="25"/>
  <c r="K1988" i="25"/>
  <c r="K1989" i="25"/>
  <c r="K1990" i="25"/>
  <c r="K1991" i="25"/>
  <c r="K1992" i="25"/>
  <c r="K1993" i="25"/>
  <c r="K1994" i="25"/>
  <c r="K1995" i="25"/>
  <c r="K1996" i="25"/>
  <c r="K1997" i="25"/>
  <c r="K1998" i="25"/>
  <c r="K1999" i="25"/>
  <c r="K2000" i="25"/>
  <c r="K2001" i="25"/>
  <c r="K2002" i="25"/>
  <c r="K2003" i="25"/>
  <c r="K2004" i="25"/>
  <c r="K2005" i="25"/>
  <c r="K2006" i="25"/>
  <c r="K2007" i="25"/>
  <c r="K2008" i="25"/>
  <c r="K2009" i="25"/>
  <c r="K2010" i="25"/>
  <c r="K2011" i="25"/>
  <c r="K2012" i="25"/>
  <c r="K2013" i="25"/>
  <c r="K2014" i="25"/>
  <c r="K2015" i="25"/>
  <c r="K2016" i="25"/>
  <c r="K2017" i="25"/>
  <c r="K2018" i="25"/>
  <c r="K2019" i="25"/>
  <c r="K2020" i="25"/>
  <c r="K2021" i="25"/>
  <c r="K2022" i="25"/>
  <c r="K2023" i="25"/>
  <c r="K2024" i="25"/>
  <c r="K2025" i="25"/>
  <c r="K2026" i="25"/>
  <c r="K2027" i="25"/>
  <c r="K2028" i="25"/>
  <c r="K2029" i="25"/>
  <c r="K2030" i="25"/>
  <c r="K2031" i="25"/>
  <c r="K2032" i="25"/>
  <c r="K2033" i="25"/>
  <c r="K2034" i="25"/>
  <c r="K2035" i="25"/>
  <c r="K2036" i="25"/>
  <c r="K2037" i="25"/>
  <c r="K2038" i="25"/>
  <c r="K2039" i="25"/>
  <c r="K2040" i="25"/>
  <c r="K2041" i="25"/>
  <c r="K2042" i="25"/>
  <c r="K2043" i="25"/>
  <c r="K2044" i="25"/>
  <c r="K2045" i="25"/>
  <c r="K2046" i="25"/>
  <c r="K2047" i="25"/>
  <c r="K2048" i="25"/>
  <c r="K2049" i="25"/>
  <c r="K2050" i="25"/>
  <c r="K2051" i="25"/>
  <c r="K2052" i="25"/>
  <c r="K2053" i="25"/>
  <c r="K2054" i="25"/>
  <c r="K2055" i="25"/>
  <c r="K2056" i="25"/>
  <c r="K2057" i="25"/>
  <c r="K2058" i="25"/>
  <c r="K2059" i="25"/>
  <c r="K2060" i="25"/>
  <c r="K2061" i="25"/>
  <c r="K2062" i="25"/>
  <c r="K2063" i="25"/>
  <c r="K2064" i="25"/>
  <c r="K2065" i="25"/>
  <c r="K2066" i="25"/>
  <c r="K2067" i="25"/>
  <c r="K2068" i="25"/>
  <c r="K2069" i="25"/>
  <c r="K2070" i="25"/>
  <c r="K2071" i="25"/>
  <c r="K2072" i="25"/>
  <c r="K2073" i="25"/>
  <c r="K2074" i="25"/>
  <c r="K2075" i="25"/>
  <c r="K2076" i="25"/>
  <c r="K2077" i="25"/>
  <c r="K2078" i="25"/>
  <c r="K2079" i="25"/>
  <c r="K2080" i="25"/>
  <c r="K2081" i="25"/>
  <c r="K2082" i="25"/>
  <c r="K2083" i="25"/>
  <c r="K2084" i="25"/>
  <c r="K2085" i="25"/>
  <c r="K2086" i="25"/>
  <c r="K2087" i="25"/>
  <c r="K2088" i="25"/>
  <c r="K2089" i="25"/>
  <c r="K2090" i="25"/>
  <c r="K2091" i="25"/>
  <c r="K2092" i="25"/>
  <c r="K2093" i="25"/>
  <c r="K2094" i="25"/>
  <c r="K2095" i="25"/>
  <c r="K2096" i="25"/>
  <c r="K2097" i="25"/>
  <c r="K2098" i="25"/>
  <c r="K2099" i="25"/>
  <c r="K2100" i="25"/>
  <c r="K2101" i="25"/>
  <c r="K2102" i="25"/>
  <c r="K2103" i="25"/>
  <c r="K2104" i="25"/>
  <c r="K2105" i="25"/>
  <c r="K2106" i="25"/>
  <c r="K2107" i="25"/>
  <c r="K2108" i="25"/>
  <c r="K2109" i="25"/>
  <c r="K2110" i="25"/>
  <c r="K2111" i="25"/>
  <c r="K2112" i="25"/>
  <c r="K2113" i="25"/>
  <c r="K2114" i="25"/>
  <c r="K2115" i="25"/>
  <c r="K2116" i="25"/>
  <c r="K2117" i="25"/>
  <c r="K2118" i="25"/>
  <c r="K2119" i="25"/>
  <c r="K2120" i="25"/>
  <c r="K2121" i="25"/>
  <c r="K2122" i="25"/>
  <c r="K2123" i="25"/>
  <c r="K2124" i="25"/>
  <c r="K2125" i="25"/>
  <c r="K2126" i="25"/>
  <c r="K2127" i="25"/>
  <c r="K2128" i="25"/>
  <c r="K2129" i="25"/>
  <c r="K2130" i="25"/>
  <c r="K2131" i="25"/>
  <c r="K2132" i="25"/>
  <c r="K2133" i="25"/>
  <c r="K2134" i="25"/>
  <c r="K2135" i="25"/>
  <c r="K2136" i="25"/>
  <c r="K2137" i="25"/>
  <c r="K2138" i="25"/>
  <c r="K2139" i="25"/>
  <c r="K2140" i="25"/>
  <c r="K2141" i="25"/>
  <c r="K2142" i="25"/>
  <c r="K2143" i="25"/>
  <c r="K2144" i="25"/>
  <c r="K2145" i="25"/>
  <c r="K2146" i="25"/>
  <c r="K2147" i="25"/>
  <c r="K2148" i="25"/>
  <c r="K2149" i="25"/>
  <c r="K2150" i="25"/>
  <c r="K2151" i="25"/>
  <c r="K2152" i="25"/>
  <c r="K2153" i="25"/>
  <c r="K2154" i="25"/>
  <c r="K2155" i="25"/>
  <c r="K2156" i="25"/>
  <c r="K2157" i="25"/>
  <c r="K2158" i="25"/>
  <c r="K2159" i="25"/>
  <c r="K2160" i="25"/>
  <c r="K2161" i="25"/>
  <c r="K2162" i="25"/>
  <c r="K2163" i="25"/>
  <c r="K2164" i="25"/>
  <c r="K2165" i="25"/>
  <c r="K2166" i="25"/>
  <c r="K2167" i="25"/>
  <c r="K2168" i="25"/>
  <c r="K2169" i="25"/>
  <c r="K2170" i="25"/>
  <c r="K2171" i="25"/>
  <c r="K2172" i="25"/>
  <c r="K2173" i="25"/>
  <c r="K2174" i="25"/>
  <c r="K2175" i="25"/>
  <c r="K2176" i="25"/>
  <c r="K2177" i="25"/>
  <c r="K2178" i="25"/>
  <c r="K2179" i="25"/>
  <c r="K2180" i="25"/>
  <c r="K2181" i="25"/>
  <c r="K2182" i="25"/>
  <c r="K2183" i="25"/>
  <c r="K2184" i="25"/>
  <c r="K2185" i="25"/>
  <c r="K2186" i="25"/>
  <c r="K2187" i="25"/>
  <c r="K2188" i="25"/>
  <c r="K2189" i="25"/>
  <c r="K2190" i="25"/>
  <c r="K2191" i="25"/>
  <c r="K2192" i="25"/>
  <c r="K2193" i="25"/>
  <c r="K2194" i="25"/>
  <c r="K2195" i="25"/>
  <c r="K2196" i="25"/>
  <c r="K2197" i="25"/>
  <c r="K2198" i="25"/>
  <c r="K2199" i="25"/>
  <c r="K2200" i="25"/>
  <c r="K2201" i="25"/>
  <c r="K2202" i="25"/>
  <c r="K2203" i="25"/>
  <c r="K2204" i="25"/>
  <c r="K2205" i="25"/>
  <c r="K2206" i="25"/>
  <c r="K2207" i="25"/>
  <c r="K2208" i="25"/>
  <c r="K2209" i="25"/>
  <c r="K2210" i="25"/>
  <c r="K2211" i="25"/>
  <c r="K2212" i="25"/>
  <c r="K2213" i="25"/>
  <c r="K2214" i="25"/>
  <c r="K2215" i="25"/>
  <c r="K2216" i="25"/>
  <c r="K2217" i="25"/>
  <c r="K2218" i="25"/>
  <c r="K2219" i="25"/>
  <c r="K2220" i="25"/>
  <c r="K2221" i="25"/>
  <c r="K2222" i="25"/>
  <c r="K2223" i="25"/>
  <c r="K2224" i="25"/>
  <c r="K2225" i="25"/>
  <c r="K2226" i="25"/>
  <c r="K2227" i="25"/>
  <c r="K2228" i="25"/>
  <c r="K2229" i="25"/>
  <c r="K2230" i="25"/>
  <c r="K2231" i="25"/>
  <c r="K2232" i="25"/>
  <c r="K2233" i="25"/>
  <c r="K2234" i="25"/>
  <c r="K2235" i="25"/>
  <c r="K2236" i="25"/>
  <c r="K2237" i="25"/>
  <c r="K2238" i="25"/>
  <c r="K2239" i="25"/>
  <c r="K2240" i="25"/>
  <c r="K2241" i="25"/>
  <c r="K2242" i="25"/>
  <c r="K2243" i="25"/>
  <c r="K2244" i="25"/>
  <c r="K2245" i="25"/>
  <c r="K2246" i="25"/>
  <c r="K2247" i="25"/>
  <c r="K2248" i="25"/>
  <c r="K2249" i="25"/>
  <c r="K2250" i="25"/>
  <c r="K2251" i="25"/>
  <c r="K2252" i="25"/>
  <c r="K2253" i="25"/>
  <c r="K2254" i="25"/>
  <c r="K2255" i="25"/>
  <c r="K2256" i="25"/>
  <c r="K2257" i="25"/>
  <c r="K2258" i="25"/>
  <c r="K2259" i="25"/>
  <c r="K2260" i="25"/>
  <c r="K2261" i="25"/>
  <c r="K2262" i="25"/>
  <c r="K2263" i="25"/>
  <c r="K2264" i="25"/>
  <c r="K2265" i="25"/>
  <c r="K2266" i="25"/>
  <c r="K2267" i="25"/>
  <c r="K2268" i="25"/>
  <c r="K2269" i="25"/>
  <c r="K2270" i="25"/>
  <c r="K2271" i="25"/>
  <c r="K2272" i="25"/>
  <c r="K2273" i="25"/>
  <c r="K2274" i="25"/>
  <c r="K2275" i="25"/>
  <c r="K2276" i="25"/>
  <c r="K2277" i="25"/>
  <c r="K2278" i="25"/>
  <c r="K2279" i="25"/>
  <c r="K2280" i="25"/>
  <c r="K2281" i="25"/>
  <c r="K2282" i="25"/>
  <c r="K2283" i="25"/>
  <c r="K2284" i="25"/>
  <c r="K2285" i="25"/>
  <c r="K2286" i="25"/>
  <c r="K2287" i="25"/>
  <c r="K2288" i="25"/>
  <c r="K2289" i="25"/>
  <c r="K2290" i="25"/>
  <c r="K2291" i="25"/>
  <c r="K2292" i="25"/>
  <c r="K2293" i="25"/>
  <c r="K2294" i="25"/>
  <c r="K2295" i="25"/>
  <c r="K2296" i="25"/>
  <c r="K2297" i="25"/>
  <c r="K2298" i="25"/>
  <c r="K2299" i="25"/>
  <c r="K2300" i="25"/>
  <c r="K2301" i="25"/>
  <c r="K2302" i="25"/>
  <c r="K2303" i="25"/>
  <c r="K2304" i="25"/>
  <c r="K2305" i="25"/>
  <c r="K2306" i="25"/>
  <c r="K2307" i="25"/>
  <c r="K2308" i="25"/>
  <c r="K2309" i="25"/>
  <c r="K2310" i="25"/>
  <c r="K2311" i="25"/>
  <c r="K2312" i="25"/>
  <c r="K2313" i="25"/>
  <c r="K2314" i="25"/>
  <c r="K2315" i="25"/>
  <c r="K2316" i="25"/>
  <c r="K2317" i="25"/>
  <c r="K2318" i="25"/>
  <c r="K2319" i="25"/>
  <c r="K2320" i="25"/>
  <c r="K2321" i="25"/>
  <c r="K2322" i="25"/>
  <c r="K2323" i="25"/>
  <c r="K2324" i="25"/>
  <c r="K2325" i="25"/>
  <c r="K2326" i="25"/>
  <c r="K2327" i="25"/>
  <c r="K2328" i="25"/>
  <c r="K2329" i="25"/>
  <c r="K2330" i="25"/>
  <c r="K2331" i="25"/>
  <c r="K2332" i="25"/>
  <c r="K2333" i="25"/>
  <c r="K2334" i="25"/>
  <c r="K2335" i="25"/>
  <c r="K2336" i="25"/>
  <c r="K2337" i="25"/>
  <c r="K2338" i="25"/>
  <c r="K2339" i="25"/>
  <c r="K2340" i="25"/>
  <c r="K2341" i="25"/>
  <c r="K2342" i="25"/>
  <c r="K2343" i="25"/>
  <c r="K2344" i="25"/>
  <c r="K2345" i="25"/>
  <c r="K2346" i="25"/>
  <c r="K2347" i="25"/>
  <c r="K2348" i="25"/>
  <c r="K2349" i="25"/>
  <c r="K2350" i="25"/>
  <c r="K2351" i="25"/>
  <c r="K2352" i="25"/>
  <c r="K2353" i="25"/>
  <c r="K2354" i="25"/>
  <c r="K2355" i="25"/>
  <c r="K2356" i="25"/>
  <c r="K2357" i="25"/>
  <c r="K2358" i="25"/>
  <c r="K2359" i="25"/>
  <c r="K2360" i="25"/>
  <c r="K2361" i="25"/>
  <c r="K2362" i="25"/>
  <c r="K2363" i="25"/>
  <c r="K2364" i="25"/>
  <c r="K2365" i="25"/>
  <c r="K2366" i="25"/>
  <c r="K2367" i="25"/>
  <c r="K2368" i="25"/>
  <c r="K2369" i="25"/>
  <c r="K2370" i="25"/>
  <c r="K2371" i="25"/>
  <c r="K2372" i="25"/>
  <c r="K2373" i="25"/>
  <c r="K2374" i="25"/>
  <c r="K2375" i="25"/>
  <c r="K2376" i="25"/>
  <c r="K2377" i="25"/>
  <c r="K2378" i="25"/>
  <c r="K2379" i="25"/>
  <c r="K2380" i="25"/>
  <c r="K2381" i="25"/>
  <c r="K2382" i="25"/>
  <c r="K2383" i="25"/>
  <c r="K2384" i="25"/>
  <c r="K2385" i="25"/>
  <c r="K2386" i="25"/>
  <c r="K2387" i="25"/>
  <c r="K2388" i="25"/>
  <c r="K2389" i="25"/>
  <c r="K2390" i="25"/>
  <c r="K2391" i="25"/>
  <c r="K2392" i="25"/>
  <c r="K2393" i="25"/>
  <c r="K2394" i="25"/>
  <c r="K2395" i="25"/>
  <c r="K2396" i="25"/>
  <c r="K2397" i="25"/>
  <c r="K2398" i="25"/>
  <c r="K2399" i="25"/>
  <c r="K2400" i="25"/>
  <c r="K2401" i="25"/>
  <c r="K2402" i="25"/>
  <c r="K2403" i="25"/>
  <c r="K2404" i="25"/>
  <c r="K2405" i="25"/>
  <c r="K2406" i="25"/>
  <c r="K2407" i="25"/>
  <c r="K2408" i="25"/>
  <c r="K2409" i="25"/>
  <c r="K2410" i="25"/>
  <c r="K2411" i="25"/>
  <c r="K2412" i="25"/>
  <c r="K2413" i="25"/>
  <c r="K2414" i="25"/>
  <c r="K2415" i="25"/>
  <c r="K2416" i="25"/>
  <c r="K2417" i="25"/>
  <c r="K2418" i="25"/>
  <c r="K2419" i="25"/>
  <c r="K2420" i="25"/>
  <c r="K2421" i="25"/>
  <c r="K2422" i="25"/>
  <c r="K2423" i="25"/>
  <c r="K2424" i="25"/>
  <c r="K2425" i="25"/>
  <c r="K2426" i="25"/>
  <c r="K2427" i="25"/>
  <c r="K2428" i="25"/>
  <c r="K2429" i="25"/>
  <c r="K2430" i="25"/>
  <c r="K2431" i="25"/>
  <c r="K2432" i="25"/>
  <c r="K2433" i="25"/>
  <c r="K2434" i="25"/>
  <c r="K2435" i="25"/>
  <c r="K2436" i="25"/>
  <c r="K2437" i="25"/>
  <c r="K2438" i="25"/>
  <c r="K2439" i="25"/>
  <c r="K2440" i="25"/>
  <c r="K2441" i="25"/>
  <c r="K2442" i="25"/>
  <c r="K2443" i="25"/>
  <c r="K2444" i="25"/>
  <c r="K2445" i="25"/>
  <c r="K2446" i="25"/>
  <c r="K2447" i="25"/>
  <c r="K2448" i="25"/>
  <c r="K2449" i="25"/>
  <c r="K2450" i="25"/>
  <c r="K2451" i="25"/>
  <c r="K2452" i="25"/>
  <c r="K2453" i="25"/>
  <c r="K2454" i="25"/>
  <c r="K2455" i="25"/>
  <c r="K2456" i="25"/>
  <c r="K2457" i="25"/>
  <c r="K2458" i="25"/>
  <c r="K2459" i="25"/>
  <c r="K2460" i="25"/>
  <c r="K2461" i="25"/>
  <c r="K2462" i="25"/>
  <c r="K2463" i="25"/>
  <c r="K2464" i="25"/>
  <c r="K2465" i="25"/>
  <c r="K2466" i="25"/>
  <c r="K2467" i="25"/>
  <c r="K2468" i="25"/>
  <c r="K2469" i="25"/>
  <c r="K2470" i="25"/>
  <c r="K2471" i="25"/>
  <c r="K2472" i="25"/>
  <c r="K2473" i="25"/>
  <c r="K2474" i="25"/>
  <c r="K2475" i="25"/>
  <c r="K2476" i="25"/>
  <c r="K2477" i="25"/>
  <c r="K2478" i="25"/>
  <c r="K2479" i="25"/>
  <c r="K2480" i="25"/>
  <c r="K2481" i="25"/>
  <c r="K2482" i="25"/>
  <c r="K2483" i="25"/>
  <c r="K2484" i="25"/>
  <c r="K2485" i="25"/>
  <c r="K2486" i="25"/>
  <c r="K2487" i="25"/>
  <c r="K2488" i="25"/>
  <c r="K2489" i="25"/>
  <c r="K2490" i="25"/>
  <c r="K2491" i="25"/>
  <c r="K2492" i="25"/>
  <c r="K2493" i="25"/>
  <c r="K2494" i="25"/>
  <c r="K2495" i="25"/>
  <c r="K2496" i="25"/>
  <c r="K2497" i="25"/>
  <c r="K2498" i="25"/>
  <c r="K2499" i="25"/>
  <c r="K2500" i="25"/>
  <c r="K2501" i="25"/>
  <c r="K2502" i="25"/>
  <c r="K2503" i="25"/>
  <c r="K2504" i="25"/>
  <c r="K2505" i="25"/>
  <c r="K2506" i="25"/>
  <c r="K2507" i="25"/>
  <c r="K2508" i="25"/>
  <c r="K2509" i="25"/>
  <c r="K2510" i="25"/>
  <c r="K2511" i="25"/>
  <c r="K2512" i="25"/>
  <c r="K2513" i="25"/>
  <c r="K2514" i="25"/>
  <c r="K2515" i="25"/>
  <c r="K2516" i="25"/>
  <c r="K2517" i="25"/>
  <c r="K2518" i="25"/>
  <c r="K2519" i="25"/>
  <c r="K2520" i="25"/>
  <c r="K2521" i="25"/>
  <c r="K2522" i="25"/>
  <c r="K2523" i="25"/>
  <c r="K2524" i="25"/>
  <c r="K2525" i="25"/>
  <c r="K2526" i="25"/>
  <c r="K2527" i="25"/>
  <c r="K2528" i="25"/>
  <c r="K2529" i="25"/>
  <c r="K2530" i="25"/>
  <c r="K2531" i="25"/>
  <c r="K2532" i="25"/>
  <c r="K2533" i="25"/>
  <c r="K2534" i="25"/>
  <c r="K2535" i="25"/>
  <c r="K2536" i="25"/>
  <c r="K2537" i="25"/>
  <c r="K2538" i="25"/>
  <c r="K2539" i="25"/>
  <c r="K2540" i="25"/>
  <c r="K2541" i="25"/>
  <c r="K2542" i="25"/>
  <c r="K2543" i="25"/>
  <c r="K2544" i="25"/>
  <c r="K2545" i="25"/>
  <c r="K2546" i="25"/>
  <c r="K2547" i="25"/>
  <c r="K2548" i="25"/>
  <c r="K2549" i="25"/>
  <c r="K2550" i="25"/>
  <c r="K2551" i="25"/>
  <c r="K2552" i="25"/>
  <c r="K2553" i="25"/>
  <c r="K2554" i="25"/>
  <c r="K2555" i="25"/>
  <c r="K2556" i="25"/>
  <c r="K2557" i="25"/>
  <c r="K2558" i="25"/>
  <c r="K2559" i="25"/>
  <c r="K2560" i="25"/>
  <c r="K2561" i="25"/>
  <c r="K2562" i="25"/>
  <c r="K2563" i="25"/>
  <c r="K2564" i="25"/>
  <c r="K2565" i="25"/>
  <c r="K2566" i="25"/>
  <c r="K2567" i="25"/>
  <c r="K2568" i="25"/>
  <c r="K2569" i="25"/>
  <c r="K2570" i="25"/>
  <c r="K2571" i="25"/>
  <c r="K2572" i="25"/>
  <c r="K2573" i="25"/>
  <c r="K2574" i="25"/>
  <c r="K2575" i="25"/>
  <c r="K2576" i="25"/>
  <c r="K2577" i="25"/>
  <c r="K2578" i="25"/>
  <c r="K2579" i="25"/>
  <c r="K2580" i="25"/>
  <c r="K2581" i="25"/>
  <c r="K2582" i="25"/>
  <c r="K2583" i="25"/>
  <c r="K2584" i="25"/>
  <c r="K2585" i="25"/>
  <c r="K2586" i="25"/>
  <c r="K2587" i="25"/>
  <c r="K2588" i="25"/>
  <c r="K2589" i="25"/>
  <c r="K2590" i="25"/>
  <c r="K2591" i="25"/>
  <c r="K2592" i="25"/>
  <c r="K2593" i="25"/>
  <c r="K2594" i="25"/>
  <c r="K2595" i="25"/>
  <c r="K2596" i="25"/>
  <c r="K2597" i="25"/>
  <c r="K2598" i="25"/>
  <c r="K2599" i="25"/>
  <c r="K2600" i="25"/>
  <c r="K2601" i="25"/>
  <c r="K2602" i="25"/>
  <c r="K2603" i="25"/>
  <c r="K2604" i="25"/>
  <c r="K2605" i="25"/>
  <c r="K2606" i="25"/>
  <c r="K2607" i="25"/>
  <c r="K2608" i="25"/>
  <c r="K2609" i="25"/>
  <c r="K2610" i="25"/>
  <c r="K2611" i="25"/>
  <c r="K2612" i="25"/>
  <c r="K2613" i="25"/>
  <c r="K2614" i="25"/>
  <c r="K2615" i="25"/>
  <c r="K2616" i="25"/>
  <c r="K2617" i="25"/>
  <c r="K2618" i="25"/>
  <c r="K2619" i="25"/>
  <c r="K2620" i="25"/>
  <c r="K2621" i="25"/>
  <c r="K2622" i="25"/>
  <c r="K2623" i="25"/>
  <c r="K2624" i="25"/>
  <c r="K2625" i="25"/>
  <c r="K2626" i="25"/>
  <c r="K2627" i="25"/>
  <c r="K2628" i="25"/>
  <c r="K2629" i="25"/>
  <c r="K2630" i="25"/>
  <c r="K2631" i="25"/>
  <c r="K2632" i="25"/>
  <c r="K2633" i="25"/>
  <c r="K2634" i="25"/>
  <c r="K2635" i="25"/>
  <c r="K2636" i="25"/>
  <c r="K2637" i="25"/>
  <c r="K2638" i="25"/>
  <c r="K2639" i="25"/>
  <c r="K2640" i="25"/>
  <c r="K2641" i="25"/>
  <c r="K2642" i="25"/>
  <c r="K2643" i="25"/>
  <c r="K2644" i="25"/>
  <c r="K2645" i="25"/>
  <c r="K2646" i="25"/>
  <c r="K2647" i="25"/>
  <c r="K2648" i="25"/>
  <c r="K2649" i="25"/>
  <c r="K2650" i="25"/>
  <c r="K2651" i="25"/>
  <c r="K2652" i="25"/>
  <c r="K2653" i="25"/>
  <c r="K2654" i="25"/>
  <c r="K2655" i="25"/>
  <c r="K2656" i="25"/>
  <c r="K2657" i="25"/>
  <c r="K2658" i="25"/>
  <c r="K2659" i="25"/>
  <c r="K2660" i="25"/>
  <c r="K2661" i="25"/>
  <c r="K2662" i="25"/>
  <c r="K2663" i="25"/>
  <c r="K2664" i="25"/>
  <c r="K2665" i="25"/>
  <c r="K2666" i="25"/>
  <c r="K2667" i="25"/>
  <c r="K2668" i="25"/>
  <c r="K2669" i="25"/>
  <c r="K2670" i="25"/>
  <c r="K2671" i="25"/>
  <c r="K2672" i="25"/>
  <c r="K2673" i="25"/>
  <c r="K2674" i="25"/>
  <c r="K2675" i="25"/>
  <c r="K2676" i="25"/>
  <c r="K2677" i="25"/>
  <c r="K2678" i="25"/>
  <c r="K2679" i="25"/>
  <c r="K2680" i="25"/>
  <c r="K2681" i="25"/>
  <c r="K2682" i="25"/>
  <c r="K2683" i="25"/>
  <c r="K2684" i="25"/>
  <c r="K2685" i="25"/>
  <c r="K2686" i="25"/>
  <c r="K2687" i="25"/>
  <c r="K2688" i="25"/>
  <c r="K2689" i="25"/>
  <c r="K2690" i="25"/>
  <c r="K2691" i="25"/>
  <c r="K2692" i="25"/>
  <c r="K2693" i="25"/>
  <c r="K2694" i="25"/>
  <c r="K2695" i="25"/>
  <c r="K2696" i="25"/>
  <c r="K2697" i="25"/>
  <c r="K2698" i="25"/>
  <c r="K2699" i="25"/>
  <c r="K2700" i="25"/>
  <c r="K2701" i="25"/>
  <c r="K2702" i="25"/>
  <c r="K2703" i="25"/>
  <c r="K2704" i="25"/>
  <c r="K2705" i="25"/>
  <c r="K2706" i="25"/>
  <c r="K2707" i="25"/>
  <c r="K2708" i="25"/>
  <c r="K2709" i="25"/>
  <c r="K2710" i="25"/>
  <c r="K2711" i="25"/>
  <c r="K2712" i="25"/>
  <c r="K2713" i="25"/>
  <c r="K2714" i="25"/>
  <c r="K2715" i="25"/>
  <c r="K2716" i="25"/>
  <c r="K2717" i="25"/>
  <c r="K2718" i="25"/>
  <c r="K2719" i="25"/>
  <c r="K2720" i="25"/>
  <c r="K2721" i="25"/>
  <c r="K2722" i="25"/>
  <c r="K2723" i="25"/>
  <c r="K2724" i="25"/>
  <c r="K2725" i="25"/>
  <c r="K2726" i="25"/>
  <c r="K2727" i="25"/>
  <c r="K2728" i="25"/>
  <c r="K2729" i="25"/>
  <c r="K2730" i="25"/>
  <c r="K2731" i="25"/>
  <c r="K2732" i="25"/>
  <c r="K2733" i="25"/>
  <c r="K2734" i="25"/>
  <c r="K2735" i="25"/>
  <c r="K2736" i="25"/>
  <c r="K2737" i="25"/>
  <c r="K2738" i="25"/>
  <c r="K2739" i="25"/>
  <c r="K2740" i="25"/>
  <c r="K2741" i="25"/>
  <c r="K2742" i="25"/>
  <c r="K2743" i="25"/>
  <c r="K2744" i="25"/>
  <c r="K2745" i="25"/>
  <c r="K2746" i="25"/>
  <c r="K2747" i="25"/>
  <c r="K2748" i="25"/>
  <c r="K2749" i="25"/>
  <c r="K2750" i="25"/>
  <c r="K2751" i="25"/>
  <c r="Q2" i="24"/>
  <c r="Q3" i="24"/>
  <c r="Q4" i="24"/>
  <c r="Q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05" i="24"/>
  <c r="Q506" i="24"/>
  <c r="Q507" i="24"/>
  <c r="Q508" i="24"/>
  <c r="Q509" i="24"/>
  <c r="Q510" i="24"/>
  <c r="Q511" i="24"/>
  <c r="Q512" i="24"/>
  <c r="Q513" i="24"/>
  <c r="Q514" i="24"/>
  <c r="Q515" i="24"/>
  <c r="Q516" i="24"/>
  <c r="Q517" i="24"/>
  <c r="Q518" i="24"/>
  <c r="Q519" i="24"/>
  <c r="Q520" i="24"/>
  <c r="Q521" i="24"/>
  <c r="Q522" i="24"/>
  <c r="Q523" i="24"/>
  <c r="Q524" i="24"/>
  <c r="Q525" i="24"/>
  <c r="Q526" i="24"/>
  <c r="Q527" i="24"/>
  <c r="Q528" i="24"/>
  <c r="Q529" i="24"/>
  <c r="Q530" i="24"/>
  <c r="Q531" i="24"/>
  <c r="Q532" i="24"/>
  <c r="Q533" i="24"/>
  <c r="Q534" i="24"/>
  <c r="Q535" i="24"/>
  <c r="Q536" i="24"/>
  <c r="Q537" i="24"/>
  <c r="Q538" i="24"/>
  <c r="Q539" i="24"/>
  <c r="Q540" i="24"/>
  <c r="Q541" i="24"/>
  <c r="Q542" i="24"/>
  <c r="Q543" i="24"/>
  <c r="Q544" i="24"/>
  <c r="Q545" i="24"/>
  <c r="Q546" i="24"/>
  <c r="Q547" i="24"/>
  <c r="Q548" i="24"/>
  <c r="Q549" i="24"/>
  <c r="Q550" i="24"/>
  <c r="Q551" i="24"/>
  <c r="Q552" i="24"/>
  <c r="Q553" i="24"/>
  <c r="Q554" i="24"/>
  <c r="Q555" i="24"/>
  <c r="Q556" i="24"/>
  <c r="Q557" i="24"/>
  <c r="Q558" i="24"/>
  <c r="Q559" i="24"/>
  <c r="Q560" i="24"/>
  <c r="Q561" i="24"/>
  <c r="Q562" i="24"/>
  <c r="Q563" i="24"/>
  <c r="Q564" i="24"/>
  <c r="Q565" i="24"/>
  <c r="Q566" i="24"/>
  <c r="Q567" i="24"/>
  <c r="Q568" i="24"/>
  <c r="Q569" i="24"/>
  <c r="Q570" i="24"/>
  <c r="Q571" i="24"/>
  <c r="Q572" i="24"/>
  <c r="Q573" i="24"/>
  <c r="Q574" i="24"/>
  <c r="Q575" i="24"/>
  <c r="Q576" i="24"/>
  <c r="Q577" i="24"/>
  <c r="Q578" i="24"/>
  <c r="Q579" i="24"/>
  <c r="Q580" i="24"/>
  <c r="Q581" i="24"/>
  <c r="Q582" i="24"/>
  <c r="Q583" i="24"/>
  <c r="Q584" i="24"/>
  <c r="Q585" i="24"/>
  <c r="Q586" i="24"/>
  <c r="Q587" i="24"/>
  <c r="Q588" i="24"/>
  <c r="Q589" i="24"/>
  <c r="Q590" i="24"/>
  <c r="Q591" i="24"/>
  <c r="Q592" i="24"/>
  <c r="Q593" i="24"/>
  <c r="Q594" i="24"/>
  <c r="Q595" i="24"/>
  <c r="Q596" i="24"/>
  <c r="Q597" i="24"/>
  <c r="Q598" i="24"/>
  <c r="Q599" i="24"/>
  <c r="Q600" i="24"/>
  <c r="Q601" i="24"/>
  <c r="Q602" i="24"/>
  <c r="Q603" i="24"/>
  <c r="Q604" i="24"/>
  <c r="Q605" i="24"/>
  <c r="Q606" i="24"/>
  <c r="Q607" i="24"/>
  <c r="Q608" i="24"/>
  <c r="Q609" i="24"/>
  <c r="Q610" i="24"/>
  <c r="Q611" i="24"/>
  <c r="Q612" i="24"/>
  <c r="Q613" i="24"/>
  <c r="Q614" i="24"/>
  <c r="Q615" i="24"/>
  <c r="Q616" i="24"/>
  <c r="Q617" i="24"/>
  <c r="Q618" i="24"/>
  <c r="Q619" i="24"/>
  <c r="Q620" i="24"/>
  <c r="Q621" i="24"/>
  <c r="Q622" i="24"/>
  <c r="Q623" i="24"/>
  <c r="Q624" i="24"/>
  <c r="Q625" i="24"/>
  <c r="Q626" i="24"/>
  <c r="Q627" i="24"/>
  <c r="Q628" i="24"/>
  <c r="Q629" i="24"/>
  <c r="Q630" i="24"/>
  <c r="Q631" i="24"/>
  <c r="Q632" i="24"/>
  <c r="Q633" i="24"/>
  <c r="Q634" i="24"/>
  <c r="Q635" i="24"/>
  <c r="Q636" i="24"/>
  <c r="Q637" i="24"/>
  <c r="Q638" i="24"/>
  <c r="Q639" i="24"/>
  <c r="Q640" i="24"/>
  <c r="Q641" i="24"/>
  <c r="Q642" i="24"/>
  <c r="Q643" i="24"/>
  <c r="Q644" i="24"/>
  <c r="Q645" i="24"/>
  <c r="Q646" i="24"/>
  <c r="Q647" i="24"/>
  <c r="Q648" i="24"/>
  <c r="Q649" i="24"/>
  <c r="Q650" i="24"/>
  <c r="Q651" i="24"/>
  <c r="Q652" i="24"/>
  <c r="Q653" i="24"/>
  <c r="Q654" i="24"/>
  <c r="Q655" i="24"/>
  <c r="Q656" i="24"/>
  <c r="Q657" i="24"/>
  <c r="Q658" i="24"/>
  <c r="Q659" i="24"/>
  <c r="Q660" i="24"/>
  <c r="Q661" i="24"/>
  <c r="Q662" i="24"/>
  <c r="Q663" i="24"/>
  <c r="Q664" i="24"/>
  <c r="Q665" i="24"/>
  <c r="Q666" i="24"/>
  <c r="Q667" i="24"/>
  <c r="Q668" i="24"/>
  <c r="Q669" i="24"/>
  <c r="Q670" i="24"/>
  <c r="Q671" i="24"/>
  <c r="Q672" i="24"/>
  <c r="Q673" i="24"/>
  <c r="Q674" i="24"/>
  <c r="Q675" i="24"/>
  <c r="Q676" i="24"/>
  <c r="Q677" i="24"/>
  <c r="Q678" i="24"/>
  <c r="Q679" i="24"/>
  <c r="Q680" i="24"/>
  <c r="Q681" i="24"/>
  <c r="Q682" i="24"/>
  <c r="Q683" i="24"/>
  <c r="Q684" i="24"/>
  <c r="Q685" i="24"/>
  <c r="Q686" i="24"/>
  <c r="Q687" i="24"/>
  <c r="Q688" i="24"/>
  <c r="Q689" i="24"/>
  <c r="Q690" i="24"/>
  <c r="Q691" i="24"/>
  <c r="Q692" i="24"/>
  <c r="Q693" i="24"/>
  <c r="Q694" i="24"/>
  <c r="Q695" i="24"/>
  <c r="Q696" i="24"/>
  <c r="Q697" i="24"/>
  <c r="Q698" i="24"/>
  <c r="Q699" i="24"/>
  <c r="Q700" i="24"/>
  <c r="Q701" i="24"/>
  <c r="Q702" i="24"/>
  <c r="Q703" i="24"/>
  <c r="Q704" i="24"/>
  <c r="Q705" i="24"/>
  <c r="Q706" i="24"/>
  <c r="Q707" i="24"/>
  <c r="Q708" i="24"/>
  <c r="Q709" i="24"/>
  <c r="Q710" i="24"/>
  <c r="Q711" i="24"/>
  <c r="Q712" i="24"/>
  <c r="Q713" i="24"/>
  <c r="Q714" i="24"/>
  <c r="Q715" i="24"/>
  <c r="Q716" i="24"/>
  <c r="Q717" i="24"/>
  <c r="Q718" i="24"/>
  <c r="Q719" i="24"/>
  <c r="Q720" i="24"/>
  <c r="Q721" i="24"/>
  <c r="Q722" i="24"/>
  <c r="Q723" i="24"/>
  <c r="Q724" i="24"/>
  <c r="Q725" i="24"/>
  <c r="Q726" i="24"/>
  <c r="Q727" i="24"/>
  <c r="Q728" i="24"/>
  <c r="Q729" i="24"/>
  <c r="Q730" i="24"/>
  <c r="Q731" i="24"/>
  <c r="Q732" i="24"/>
  <c r="Q733" i="24"/>
  <c r="Q734" i="24"/>
  <c r="Q735" i="24"/>
  <c r="Q736" i="24"/>
  <c r="Q737" i="24"/>
  <c r="Q738" i="24"/>
  <c r="Q739" i="24"/>
  <c r="Q740" i="24"/>
  <c r="Q741" i="24"/>
  <c r="Q742" i="24"/>
  <c r="Q743" i="24"/>
  <c r="Q744" i="24"/>
  <c r="Q745" i="24"/>
  <c r="Q746" i="24"/>
  <c r="Q747" i="24"/>
  <c r="Q748" i="24"/>
  <c r="Q749" i="24"/>
  <c r="Q750" i="24"/>
  <c r="Q751" i="24"/>
  <c r="Q752" i="24"/>
  <c r="Q753" i="24"/>
  <c r="Q754" i="24"/>
  <c r="Q755" i="24"/>
  <c r="Q756" i="24"/>
  <c r="Q757" i="24"/>
  <c r="Q758" i="24"/>
  <c r="Q759" i="24"/>
  <c r="Q760" i="24"/>
  <c r="Q761" i="24"/>
  <c r="Q762" i="24"/>
  <c r="Q763" i="24"/>
  <c r="Q764" i="24"/>
  <c r="Q765" i="24"/>
  <c r="Q766" i="24"/>
  <c r="Q767" i="24"/>
  <c r="Q768" i="24"/>
  <c r="Q769" i="24"/>
  <c r="Q770" i="24"/>
  <c r="Q771" i="24"/>
  <c r="Q772" i="24"/>
  <c r="Q773" i="24"/>
  <c r="Q774" i="24"/>
  <c r="Q775" i="24"/>
  <c r="Q776" i="24"/>
  <c r="Q777" i="24"/>
  <c r="Q778" i="24"/>
  <c r="Q779" i="24"/>
  <c r="Q780" i="24"/>
  <c r="Q781" i="24"/>
  <c r="Q782" i="24"/>
  <c r="Q783" i="24"/>
  <c r="Q784" i="24"/>
  <c r="Q785" i="24"/>
  <c r="Q786" i="24"/>
  <c r="Q787" i="24"/>
  <c r="Q788" i="24"/>
  <c r="Q789" i="24"/>
  <c r="Q790" i="24"/>
  <c r="Q791" i="24"/>
  <c r="Q792" i="24"/>
  <c r="Q793" i="24"/>
  <c r="Q794" i="24"/>
  <c r="Q795" i="24"/>
  <c r="Q796" i="24"/>
  <c r="Q797" i="24"/>
  <c r="Q798" i="24"/>
  <c r="Q799" i="24"/>
  <c r="Q800" i="24"/>
  <c r="Q801" i="24"/>
  <c r="Q802" i="24"/>
  <c r="Q803" i="24"/>
  <c r="Q804" i="24"/>
  <c r="Q805" i="24"/>
  <c r="Q806" i="24"/>
  <c r="Q807" i="24"/>
  <c r="Q808" i="24"/>
  <c r="Q809" i="24"/>
  <c r="Q810" i="24"/>
  <c r="Q811" i="24"/>
  <c r="Q812" i="24"/>
  <c r="Q813" i="24"/>
  <c r="Q814" i="24"/>
  <c r="Q815" i="24"/>
  <c r="Q816" i="24"/>
  <c r="Q817" i="24"/>
  <c r="Q818" i="24"/>
  <c r="Q819" i="24"/>
  <c r="Q820" i="24"/>
  <c r="Q821" i="24"/>
  <c r="Q822" i="24"/>
  <c r="Q823" i="24"/>
  <c r="Q824" i="24"/>
  <c r="Q825" i="24"/>
  <c r="Q826" i="24"/>
  <c r="Q827" i="24"/>
  <c r="Q828" i="24"/>
  <c r="Q829" i="24"/>
  <c r="Q830" i="24"/>
  <c r="Q831" i="24"/>
  <c r="Q832" i="24"/>
  <c r="Q833" i="24"/>
  <c r="Q834" i="24"/>
  <c r="Q835" i="24"/>
  <c r="Q836" i="24"/>
  <c r="Q837" i="24"/>
  <c r="Q838" i="24"/>
  <c r="Q839" i="24"/>
  <c r="Q840" i="24"/>
  <c r="Q841" i="24"/>
  <c r="Q842" i="24"/>
  <c r="Q843" i="24"/>
  <c r="Q844" i="24"/>
  <c r="Q845" i="24"/>
  <c r="Q846" i="24"/>
  <c r="Q847" i="24"/>
  <c r="Q848" i="24"/>
  <c r="Q849" i="24"/>
  <c r="Q850" i="24"/>
  <c r="Q851" i="24"/>
  <c r="Q852" i="24"/>
  <c r="Q853" i="24"/>
  <c r="Q854" i="24"/>
  <c r="Q855" i="24"/>
  <c r="Q856" i="24"/>
  <c r="Q857" i="24"/>
  <c r="Q858" i="24"/>
  <c r="Q859" i="24"/>
  <c r="Q860" i="24"/>
  <c r="Q861" i="24"/>
  <c r="Q862" i="24"/>
  <c r="Q863" i="24"/>
  <c r="Q864" i="24"/>
  <c r="Q865" i="24"/>
  <c r="Q866" i="24"/>
  <c r="Q867" i="24"/>
  <c r="Q868" i="24"/>
  <c r="Q869" i="24"/>
  <c r="Q870" i="24"/>
  <c r="Q871" i="24"/>
  <c r="Q872" i="24"/>
  <c r="Q873" i="24"/>
  <c r="Q874" i="24"/>
  <c r="Q875" i="24"/>
  <c r="Q876" i="24"/>
  <c r="Q877" i="24"/>
  <c r="Q878" i="24"/>
  <c r="Q879" i="24"/>
  <c r="Q880" i="24"/>
  <c r="Q881" i="24"/>
  <c r="Q882" i="24"/>
  <c r="Q883" i="24"/>
  <c r="Q884" i="24"/>
  <c r="Q885" i="24"/>
  <c r="Q886" i="24"/>
  <c r="Q887" i="24"/>
  <c r="Q888" i="24"/>
  <c r="Q889" i="24"/>
  <c r="Q890" i="24"/>
  <c r="Q891" i="24"/>
  <c r="Q892" i="24"/>
  <c r="Q893" i="24"/>
  <c r="Q894" i="24"/>
  <c r="Q895" i="24"/>
  <c r="Q896" i="24"/>
  <c r="Q897" i="24"/>
  <c r="Q898" i="24"/>
  <c r="Q899" i="24"/>
  <c r="Q900" i="24"/>
  <c r="Q901" i="24"/>
  <c r="Q902" i="24"/>
  <c r="Q903" i="24"/>
  <c r="Q904" i="24"/>
  <c r="Q905" i="24"/>
  <c r="Q906" i="24"/>
  <c r="Q907" i="24"/>
  <c r="Q908" i="24"/>
  <c r="Q909" i="24"/>
  <c r="Q910" i="24"/>
  <c r="Q911" i="24"/>
  <c r="Q912" i="24"/>
  <c r="Q913" i="24"/>
  <c r="Q914" i="24"/>
  <c r="Q915" i="24"/>
  <c r="Q916" i="24"/>
  <c r="Q917" i="24"/>
  <c r="Q918" i="24"/>
  <c r="Q919" i="24"/>
  <c r="Q920" i="24"/>
  <c r="Q921" i="24"/>
  <c r="Q922" i="24"/>
  <c r="Q923" i="24"/>
  <c r="Q924" i="24"/>
  <c r="Q925" i="24"/>
  <c r="Q926" i="24"/>
  <c r="Q927" i="24"/>
  <c r="Q928" i="24"/>
  <c r="Q929" i="24"/>
  <c r="Q930" i="24"/>
  <c r="Q931" i="24"/>
  <c r="Q932" i="24"/>
  <c r="Q933" i="24"/>
  <c r="Q934" i="24"/>
  <c r="Q935" i="24"/>
  <c r="Q936" i="24"/>
  <c r="Q937" i="24"/>
  <c r="Q938" i="24"/>
  <c r="Q939" i="24"/>
  <c r="Q940" i="24"/>
  <c r="Q941" i="24"/>
  <c r="Q942" i="24"/>
  <c r="Q943" i="24"/>
  <c r="Q944" i="24"/>
  <c r="Q945" i="24"/>
  <c r="Q946" i="24"/>
  <c r="Q947" i="24"/>
  <c r="Q948" i="24"/>
  <c r="Q949" i="24"/>
  <c r="Q950" i="24"/>
  <c r="Q951" i="24"/>
  <c r="Q952" i="24"/>
  <c r="Q953" i="24"/>
  <c r="Q954" i="24"/>
  <c r="Q955" i="24"/>
  <c r="Q956" i="24"/>
  <c r="Q957" i="24"/>
  <c r="Q958" i="24"/>
  <c r="Q959" i="24"/>
  <c r="Q960" i="24"/>
  <c r="Q961" i="24"/>
  <c r="Q962" i="24"/>
  <c r="Q963" i="24"/>
  <c r="Q964" i="24"/>
  <c r="Q965" i="24"/>
  <c r="Q966" i="24"/>
  <c r="Q967" i="24"/>
  <c r="Q968" i="24"/>
  <c r="Q969" i="24"/>
  <c r="Q970" i="24"/>
  <c r="Q971" i="24"/>
  <c r="Q972" i="24"/>
  <c r="Q973" i="24"/>
  <c r="Q974" i="24"/>
  <c r="Q975" i="24"/>
  <c r="Q976" i="24"/>
  <c r="Q977" i="24"/>
  <c r="Q978" i="24"/>
  <c r="Q979" i="24"/>
  <c r="Q980" i="24"/>
  <c r="Q981" i="24"/>
  <c r="Q982" i="24"/>
  <c r="Q983" i="24"/>
  <c r="Q984" i="24"/>
  <c r="Q985" i="24"/>
  <c r="Q986" i="24"/>
  <c r="Q987" i="24"/>
  <c r="Q988" i="24"/>
  <c r="Q989" i="24"/>
  <c r="Q990" i="24"/>
  <c r="Q991" i="24"/>
  <c r="Q992" i="24"/>
  <c r="Q993" i="24"/>
  <c r="Q994" i="24"/>
  <c r="Q995" i="24"/>
  <c r="Q996" i="24"/>
  <c r="Q997" i="24"/>
  <c r="Q998" i="24"/>
  <c r="Q999" i="24"/>
  <c r="Q1000" i="24"/>
  <c r="Q1001" i="24"/>
  <c r="Q1002" i="24"/>
  <c r="Q1003" i="24"/>
  <c r="Q1004" i="24"/>
  <c r="Q1005" i="24"/>
  <c r="Q1006" i="24"/>
  <c r="Q1007" i="24"/>
  <c r="Q1008" i="24"/>
  <c r="Q1009" i="24"/>
  <c r="Q1010" i="24"/>
  <c r="Q1011" i="24"/>
  <c r="Q1012" i="24"/>
  <c r="Q1013" i="24"/>
  <c r="Q1014" i="24"/>
  <c r="Q1015" i="24"/>
  <c r="Q1016" i="24"/>
  <c r="Q1017" i="24"/>
  <c r="Q1018" i="24"/>
  <c r="Q1019" i="24"/>
  <c r="Q1020" i="24"/>
  <c r="Q1021" i="24"/>
  <c r="Q1022" i="24"/>
  <c r="Q1023" i="24"/>
  <c r="Q1024" i="24"/>
  <c r="Q1025" i="24"/>
  <c r="Q1026" i="24"/>
  <c r="Q1027" i="24"/>
  <c r="Q1028" i="24"/>
  <c r="Q1029" i="24"/>
  <c r="Q1030" i="24"/>
  <c r="Q1031" i="24"/>
  <c r="Q1032" i="24"/>
  <c r="Q1033" i="24"/>
  <c r="Q1034" i="24"/>
  <c r="Q1035" i="24"/>
  <c r="Q1036" i="24"/>
  <c r="Q1037" i="24"/>
  <c r="Q1038" i="24"/>
  <c r="Q1039" i="24"/>
  <c r="Q1040" i="24"/>
  <c r="Q1041" i="24"/>
  <c r="Q1042" i="24"/>
  <c r="Q1043" i="24"/>
  <c r="Q1044" i="24"/>
  <c r="Q1045" i="24"/>
  <c r="Q1046" i="24"/>
  <c r="Q1047" i="24"/>
  <c r="Q1048" i="24"/>
  <c r="Q1049" i="24"/>
  <c r="Q1050" i="24"/>
  <c r="Q1051" i="24"/>
  <c r="Q1052" i="24"/>
  <c r="Q1053" i="24"/>
  <c r="Q1054" i="24"/>
  <c r="Q1055" i="24"/>
  <c r="Q1056" i="24"/>
  <c r="Q1057" i="24"/>
  <c r="Q1058" i="24"/>
  <c r="Q1059" i="24"/>
  <c r="Q1060" i="24"/>
  <c r="Q1061" i="24"/>
  <c r="Q1062" i="24"/>
  <c r="Q1063" i="24"/>
  <c r="Q1064" i="24"/>
  <c r="Q1065" i="24"/>
  <c r="Q1066" i="24"/>
  <c r="Q1067" i="24"/>
  <c r="Q1068" i="24"/>
  <c r="Q1069" i="24"/>
  <c r="Q1070" i="24"/>
  <c r="Q1071" i="24"/>
  <c r="Q1072" i="24"/>
  <c r="Q1073" i="24"/>
  <c r="Q1074" i="24"/>
  <c r="Q1075" i="24"/>
  <c r="Q1076" i="24"/>
  <c r="Q1077" i="24"/>
  <c r="Q1078" i="24"/>
  <c r="Q1079" i="24"/>
  <c r="Q1080" i="24"/>
  <c r="Q1081" i="24"/>
  <c r="Q1082" i="24"/>
  <c r="Q1083" i="24"/>
  <c r="Q1084" i="24"/>
  <c r="Q1085" i="24"/>
  <c r="Q1086" i="24"/>
  <c r="Q1087" i="24"/>
  <c r="Q1088" i="24"/>
  <c r="Q1089" i="24"/>
  <c r="Q1090" i="24"/>
  <c r="Q1091" i="24"/>
  <c r="Q1092" i="24"/>
  <c r="Q1093" i="24"/>
  <c r="Q1094" i="24"/>
  <c r="Q1095" i="24"/>
  <c r="Q1096" i="24"/>
  <c r="Q1097" i="24"/>
  <c r="Q1098" i="24"/>
  <c r="Q1099" i="24"/>
  <c r="Q1100" i="24"/>
  <c r="Q1101" i="24"/>
  <c r="Q1102" i="24"/>
  <c r="Q1103" i="24"/>
  <c r="Q1104" i="24"/>
  <c r="Q1105" i="24"/>
  <c r="Q1106" i="24"/>
  <c r="Q1107" i="24"/>
  <c r="Q1108" i="24"/>
  <c r="Q1109" i="24"/>
  <c r="Q1110" i="24"/>
  <c r="Q1111" i="24"/>
  <c r="Q1112" i="24"/>
  <c r="Q1113" i="24"/>
  <c r="Q1114" i="24"/>
  <c r="Q1115" i="24"/>
  <c r="Q1116" i="24"/>
  <c r="Q1117" i="24"/>
  <c r="Q1118" i="24"/>
  <c r="Q1119" i="24"/>
  <c r="Q1120" i="24"/>
  <c r="Q1121" i="24"/>
  <c r="Q1122" i="24"/>
  <c r="Q1123" i="24"/>
  <c r="Q1124" i="24"/>
  <c r="Q1125" i="24"/>
  <c r="Q1126" i="24"/>
  <c r="Q1127" i="24"/>
  <c r="Q1128" i="24"/>
  <c r="Q1129" i="24"/>
  <c r="Q1130" i="24"/>
  <c r="Q1131" i="24"/>
  <c r="Q1132" i="24"/>
  <c r="Q1133" i="24"/>
  <c r="Q1134" i="24"/>
  <c r="Q1135" i="24"/>
  <c r="Q1136" i="24"/>
  <c r="Q1137" i="24"/>
  <c r="Q1138" i="24"/>
  <c r="Q1139" i="24"/>
  <c r="Q1140" i="24"/>
  <c r="Q1141" i="24"/>
  <c r="Q1142" i="24"/>
  <c r="Q1143" i="24"/>
  <c r="Q1144" i="24"/>
  <c r="Q1145" i="24"/>
  <c r="Q1146" i="24"/>
  <c r="Q1147" i="24"/>
  <c r="Q1148" i="24"/>
  <c r="Q1149" i="24"/>
  <c r="Q1150" i="24"/>
  <c r="Q1151" i="24"/>
  <c r="Q1152" i="24"/>
  <c r="Q1153" i="24"/>
  <c r="Q1154" i="24"/>
  <c r="Q1155" i="24"/>
  <c r="Q1156" i="24"/>
  <c r="Q1157" i="24"/>
  <c r="Q1158" i="24"/>
  <c r="Q1159" i="24"/>
  <c r="Q1160" i="24"/>
  <c r="Q1161" i="24"/>
  <c r="Q1162" i="24"/>
  <c r="Q1163" i="24"/>
  <c r="Q1164" i="24"/>
  <c r="Q1165" i="24"/>
  <c r="Q1166" i="24"/>
  <c r="Q1167" i="24"/>
  <c r="Q1168" i="24"/>
  <c r="Q1169" i="24"/>
  <c r="Q1170" i="24"/>
  <c r="Q1171" i="24"/>
  <c r="Q1172" i="24"/>
  <c r="Q1173" i="24"/>
  <c r="Q1174" i="24"/>
  <c r="Q1175" i="24"/>
  <c r="Q1176" i="24"/>
  <c r="Q1177" i="24"/>
  <c r="Q1178" i="24"/>
  <c r="Q1179" i="24"/>
  <c r="Q1180" i="24"/>
  <c r="Q1181" i="24"/>
  <c r="Q1182" i="24"/>
  <c r="Q1183" i="24"/>
  <c r="Q1184" i="24"/>
  <c r="Q1185" i="24"/>
  <c r="Q1186" i="24"/>
  <c r="Q1187" i="24"/>
  <c r="Q1188" i="24"/>
  <c r="Q1189" i="24"/>
  <c r="Q1190" i="24"/>
  <c r="Q1191" i="24"/>
  <c r="Q1192" i="24"/>
  <c r="Q1193" i="24"/>
  <c r="Q1194" i="24"/>
  <c r="Q1195" i="24"/>
  <c r="Q1196" i="24"/>
  <c r="Q1197" i="24"/>
  <c r="Q1198" i="24"/>
  <c r="Q1199" i="24"/>
  <c r="Q1200" i="24"/>
  <c r="Q1201" i="24"/>
  <c r="Q1202" i="24"/>
  <c r="Q1203" i="24"/>
  <c r="Q1204" i="24"/>
  <c r="Q1205" i="24"/>
  <c r="Q1206" i="24"/>
  <c r="Q1207" i="24"/>
  <c r="Q1208" i="24"/>
  <c r="Q1209" i="24"/>
  <c r="Q1210" i="24"/>
  <c r="Q1211" i="24"/>
  <c r="Q1212" i="24"/>
  <c r="Q1213" i="24"/>
  <c r="Q1214" i="24"/>
  <c r="Q1215" i="24"/>
  <c r="Q1216" i="24"/>
  <c r="Q1217" i="24"/>
  <c r="Q1218" i="24"/>
  <c r="Q1219" i="24"/>
  <c r="Q1220" i="24"/>
  <c r="Q1221" i="24"/>
  <c r="Q1222" i="24"/>
  <c r="Q1223" i="24"/>
  <c r="Q1224" i="24"/>
  <c r="Q1225" i="24"/>
  <c r="Q1226" i="24"/>
  <c r="Q1227" i="24"/>
  <c r="Q1228" i="24"/>
  <c r="P2" i="24"/>
  <c r="P3" i="24"/>
  <c r="P4" i="24"/>
  <c r="P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05" i="24"/>
  <c r="P506" i="24"/>
  <c r="P507" i="24"/>
  <c r="P508" i="24"/>
  <c r="P509" i="24"/>
  <c r="P510" i="24"/>
  <c r="P511" i="24"/>
  <c r="P512" i="24"/>
  <c r="P513" i="24"/>
  <c r="P514" i="24"/>
  <c r="P515" i="24"/>
  <c r="P516" i="24"/>
  <c r="P517" i="24"/>
  <c r="P518" i="24"/>
  <c r="P519" i="24"/>
  <c r="P520" i="24"/>
  <c r="P521" i="24"/>
  <c r="P522" i="24"/>
  <c r="P523" i="24"/>
  <c r="P524" i="24"/>
  <c r="P525" i="24"/>
  <c r="P526" i="24"/>
  <c r="P527" i="24"/>
  <c r="P528" i="24"/>
  <c r="P529" i="24"/>
  <c r="P530" i="24"/>
  <c r="P531" i="24"/>
  <c r="P532" i="24"/>
  <c r="P533" i="24"/>
  <c r="P534" i="24"/>
  <c r="P535" i="24"/>
  <c r="P536" i="24"/>
  <c r="P537" i="24"/>
  <c r="P538" i="24"/>
  <c r="P539" i="24"/>
  <c r="P540" i="24"/>
  <c r="P541" i="24"/>
  <c r="P542" i="24"/>
  <c r="P543" i="24"/>
  <c r="P544" i="24"/>
  <c r="P545" i="24"/>
  <c r="P546" i="24"/>
  <c r="P547" i="24"/>
  <c r="P548" i="24"/>
  <c r="P549" i="24"/>
  <c r="P550" i="24"/>
  <c r="P551" i="24"/>
  <c r="P552" i="24"/>
  <c r="P553" i="24"/>
  <c r="P554" i="24"/>
  <c r="P555" i="24"/>
  <c r="P556" i="24"/>
  <c r="P557" i="24"/>
  <c r="P558" i="24"/>
  <c r="P559" i="24"/>
  <c r="P560" i="24"/>
  <c r="P561" i="24"/>
  <c r="P562" i="24"/>
  <c r="P563" i="24"/>
  <c r="P564" i="24"/>
  <c r="P565" i="24"/>
  <c r="P566" i="24"/>
  <c r="P567" i="24"/>
  <c r="P568" i="24"/>
  <c r="P569" i="24"/>
  <c r="P570" i="24"/>
  <c r="P571" i="24"/>
  <c r="P572" i="24"/>
  <c r="P573" i="24"/>
  <c r="P574" i="24"/>
  <c r="P575" i="24"/>
  <c r="P576" i="24"/>
  <c r="P577" i="24"/>
  <c r="P578" i="24"/>
  <c r="P579" i="24"/>
  <c r="P580" i="24"/>
  <c r="P581" i="24"/>
  <c r="P582" i="24"/>
  <c r="P583" i="24"/>
  <c r="P584" i="24"/>
  <c r="P585" i="24"/>
  <c r="P586" i="24"/>
  <c r="P587" i="24"/>
  <c r="P588" i="24"/>
  <c r="P589" i="24"/>
  <c r="P590" i="24"/>
  <c r="P591" i="24"/>
  <c r="P592" i="24"/>
  <c r="P593" i="24"/>
  <c r="P594" i="24"/>
  <c r="P595" i="24"/>
  <c r="P596" i="24"/>
  <c r="P597" i="24"/>
  <c r="P598" i="24"/>
  <c r="P599" i="24"/>
  <c r="P600" i="24"/>
  <c r="P601" i="24"/>
  <c r="P602" i="24"/>
  <c r="P603" i="24"/>
  <c r="P604" i="24"/>
  <c r="P605" i="24"/>
  <c r="P606" i="24"/>
  <c r="P607" i="24"/>
  <c r="P608" i="24"/>
  <c r="P609" i="24"/>
  <c r="P610" i="24"/>
  <c r="P611" i="24"/>
  <c r="P612" i="24"/>
  <c r="P613" i="24"/>
  <c r="P614" i="24"/>
  <c r="P615" i="24"/>
  <c r="P616" i="24"/>
  <c r="P617" i="24"/>
  <c r="P618" i="24"/>
  <c r="P619" i="24"/>
  <c r="P620" i="24"/>
  <c r="P621" i="24"/>
  <c r="P622" i="24"/>
  <c r="P623" i="24"/>
  <c r="P624" i="24"/>
  <c r="P625" i="24"/>
  <c r="P626" i="24"/>
  <c r="P627" i="24"/>
  <c r="P628" i="24"/>
  <c r="P629" i="24"/>
  <c r="P630" i="24"/>
  <c r="P631" i="24"/>
  <c r="P632" i="24"/>
  <c r="P633" i="24"/>
  <c r="P634" i="24"/>
  <c r="P635" i="24"/>
  <c r="P636" i="24"/>
  <c r="P637" i="24"/>
  <c r="P638" i="24"/>
  <c r="P639" i="24"/>
  <c r="P640" i="24"/>
  <c r="P641" i="24"/>
  <c r="P642" i="24"/>
  <c r="P643" i="24"/>
  <c r="P644" i="24"/>
  <c r="P645" i="24"/>
  <c r="P646" i="24"/>
  <c r="P647" i="24"/>
  <c r="P648" i="24"/>
  <c r="P649" i="24"/>
  <c r="P650" i="24"/>
  <c r="P651" i="24"/>
  <c r="P652" i="24"/>
  <c r="P653" i="24"/>
  <c r="P654" i="24"/>
  <c r="P655" i="24"/>
  <c r="P656" i="24"/>
  <c r="P657" i="24"/>
  <c r="P658" i="24"/>
  <c r="P659" i="24"/>
  <c r="P660" i="24"/>
  <c r="P661" i="24"/>
  <c r="P662" i="24"/>
  <c r="P663" i="24"/>
  <c r="P664" i="24"/>
  <c r="P665" i="24"/>
  <c r="P666" i="24"/>
  <c r="P667" i="24"/>
  <c r="P668" i="24"/>
  <c r="P669" i="24"/>
  <c r="P670" i="24"/>
  <c r="P671" i="24"/>
  <c r="P672" i="24"/>
  <c r="P673" i="24"/>
  <c r="P674" i="24"/>
  <c r="P675" i="24"/>
  <c r="P676" i="24"/>
  <c r="P677" i="24"/>
  <c r="P678" i="24"/>
  <c r="P679" i="24"/>
  <c r="P680" i="24"/>
  <c r="P681" i="24"/>
  <c r="P682" i="24"/>
  <c r="P683" i="24"/>
  <c r="P684" i="24"/>
  <c r="P685" i="24"/>
  <c r="P686" i="24"/>
  <c r="P687" i="24"/>
  <c r="P688" i="24"/>
  <c r="P689" i="24"/>
  <c r="P690" i="24"/>
  <c r="P691" i="24"/>
  <c r="P692" i="24"/>
  <c r="P693" i="24"/>
  <c r="P694" i="24"/>
  <c r="P695" i="24"/>
  <c r="P696" i="24"/>
  <c r="P697" i="24"/>
  <c r="P698" i="24"/>
  <c r="P699" i="24"/>
  <c r="P700" i="24"/>
  <c r="P701" i="24"/>
  <c r="P702" i="24"/>
  <c r="P703" i="24"/>
  <c r="P704" i="24"/>
  <c r="P705" i="24"/>
  <c r="P706" i="24"/>
  <c r="P707" i="24"/>
  <c r="P708" i="24"/>
  <c r="P709" i="24"/>
  <c r="P710" i="24"/>
  <c r="P711" i="24"/>
  <c r="P712" i="24"/>
  <c r="P713" i="24"/>
  <c r="P714" i="24"/>
  <c r="P715" i="24"/>
  <c r="P716" i="24"/>
  <c r="P717" i="24"/>
  <c r="P718" i="24"/>
  <c r="P719" i="24"/>
  <c r="P720" i="24"/>
  <c r="P721" i="24"/>
  <c r="P722" i="24"/>
  <c r="P723" i="24"/>
  <c r="P724" i="24"/>
  <c r="P725" i="24"/>
  <c r="P726" i="24"/>
  <c r="P727" i="24"/>
  <c r="P728" i="24"/>
  <c r="P729" i="24"/>
  <c r="P730" i="24"/>
  <c r="P731" i="24"/>
  <c r="P732" i="24"/>
  <c r="P733" i="24"/>
  <c r="P734" i="24"/>
  <c r="P735" i="24"/>
  <c r="P736" i="24"/>
  <c r="P737" i="24"/>
  <c r="P738" i="24"/>
  <c r="P739" i="24"/>
  <c r="P740" i="24"/>
  <c r="P741" i="24"/>
  <c r="P742" i="24"/>
  <c r="P743" i="24"/>
  <c r="P744" i="24"/>
  <c r="P745" i="24"/>
  <c r="P746" i="24"/>
  <c r="P747" i="24"/>
  <c r="P748" i="24"/>
  <c r="P749" i="24"/>
  <c r="P750" i="24"/>
  <c r="P751" i="24"/>
  <c r="P752" i="24"/>
  <c r="P753" i="24"/>
  <c r="P754" i="24"/>
  <c r="P755" i="24"/>
  <c r="P756" i="24"/>
  <c r="P757" i="24"/>
  <c r="P758" i="24"/>
  <c r="P759" i="24"/>
  <c r="P760" i="24"/>
  <c r="P761" i="24"/>
  <c r="P762" i="24"/>
  <c r="P763" i="24"/>
  <c r="P764" i="24"/>
  <c r="P765" i="24"/>
  <c r="P766" i="24"/>
  <c r="P767" i="24"/>
  <c r="P768" i="24"/>
  <c r="P769" i="24"/>
  <c r="P770" i="24"/>
  <c r="P771" i="24"/>
  <c r="P772" i="24"/>
  <c r="P773" i="24"/>
  <c r="P774" i="24"/>
  <c r="P775" i="24"/>
  <c r="P776" i="24"/>
  <c r="P777" i="24"/>
  <c r="P778" i="24"/>
  <c r="P779" i="24"/>
  <c r="P780" i="24"/>
  <c r="P781" i="24"/>
  <c r="P782" i="24"/>
  <c r="P783" i="24"/>
  <c r="P784" i="24"/>
  <c r="P785" i="24"/>
  <c r="P786" i="24"/>
  <c r="P787" i="24"/>
  <c r="P788" i="24"/>
  <c r="P789" i="24"/>
  <c r="P790" i="24"/>
  <c r="P791" i="24"/>
  <c r="P792" i="24"/>
  <c r="P793" i="24"/>
  <c r="P794" i="24"/>
  <c r="P795" i="24"/>
  <c r="P796" i="24"/>
  <c r="P797" i="24"/>
  <c r="P798" i="24"/>
  <c r="P799" i="24"/>
  <c r="P800" i="24"/>
  <c r="P801" i="24"/>
  <c r="P802" i="24"/>
  <c r="P803" i="24"/>
  <c r="P804" i="24"/>
  <c r="P805" i="24"/>
  <c r="P806" i="24"/>
  <c r="P807" i="24"/>
  <c r="P808" i="24"/>
  <c r="P809" i="24"/>
  <c r="P810" i="24"/>
  <c r="P811" i="24"/>
  <c r="P812" i="24"/>
  <c r="P813" i="24"/>
  <c r="P814" i="24"/>
  <c r="P815" i="24"/>
  <c r="P816" i="24"/>
  <c r="P817" i="24"/>
  <c r="P818" i="24"/>
  <c r="P819" i="24"/>
  <c r="P820" i="24"/>
  <c r="P821" i="24"/>
  <c r="P822" i="24"/>
  <c r="P823" i="24"/>
  <c r="P824" i="24"/>
  <c r="P825" i="24"/>
  <c r="P826" i="24"/>
  <c r="P827" i="24"/>
  <c r="P828" i="24"/>
  <c r="P829" i="24"/>
  <c r="P830" i="24"/>
  <c r="P831" i="24"/>
  <c r="P832" i="24"/>
  <c r="P833" i="24"/>
  <c r="P834" i="24"/>
  <c r="P835" i="24"/>
  <c r="P836" i="24"/>
  <c r="P837" i="24"/>
  <c r="P838" i="24"/>
  <c r="P839" i="24"/>
  <c r="P840" i="24"/>
  <c r="P841" i="24"/>
  <c r="P842" i="24"/>
  <c r="P843" i="24"/>
  <c r="P844" i="24"/>
  <c r="P845" i="24"/>
  <c r="P846" i="24"/>
  <c r="P847" i="24"/>
  <c r="P848" i="24"/>
  <c r="P849" i="24"/>
  <c r="P850" i="24"/>
  <c r="P851" i="24"/>
  <c r="P852" i="24"/>
  <c r="P853" i="24"/>
  <c r="P854" i="24"/>
  <c r="P855" i="24"/>
  <c r="P856" i="24"/>
  <c r="P857" i="24"/>
  <c r="P858" i="24"/>
  <c r="P859" i="24"/>
  <c r="P860" i="24"/>
  <c r="P861" i="24"/>
  <c r="P862" i="24"/>
  <c r="P863" i="24"/>
  <c r="P864" i="24"/>
  <c r="P865" i="24"/>
  <c r="P866" i="24"/>
  <c r="P867" i="24"/>
  <c r="P868" i="24"/>
  <c r="P869" i="24"/>
  <c r="P870" i="24"/>
  <c r="P871" i="24"/>
  <c r="P872" i="24"/>
  <c r="P873" i="24"/>
  <c r="P874" i="24"/>
  <c r="P875" i="24"/>
  <c r="P876" i="24"/>
  <c r="P877" i="24"/>
  <c r="P878" i="24"/>
  <c r="P879" i="24"/>
  <c r="P880" i="24"/>
  <c r="P881" i="24"/>
  <c r="P882" i="24"/>
  <c r="P883" i="24"/>
  <c r="P884" i="24"/>
  <c r="P885" i="24"/>
  <c r="P886" i="24"/>
  <c r="P887" i="24"/>
  <c r="P888" i="24"/>
  <c r="P889" i="24"/>
  <c r="P890" i="24"/>
  <c r="P891" i="24"/>
  <c r="P892" i="24"/>
  <c r="P893" i="24"/>
  <c r="P894" i="24"/>
  <c r="P895" i="24"/>
  <c r="P896" i="24"/>
  <c r="P897" i="24"/>
  <c r="P898" i="24"/>
  <c r="P899" i="24"/>
  <c r="P900" i="24"/>
  <c r="P901" i="24"/>
  <c r="P902" i="24"/>
  <c r="P903" i="24"/>
  <c r="P904" i="24"/>
  <c r="P905" i="24"/>
  <c r="P906" i="24"/>
  <c r="P907" i="24"/>
  <c r="P908" i="24"/>
  <c r="P909" i="24"/>
  <c r="P910" i="24"/>
  <c r="P911" i="24"/>
  <c r="P912" i="24"/>
  <c r="P913" i="24"/>
  <c r="P914" i="24"/>
  <c r="P915" i="24"/>
  <c r="P916" i="24"/>
  <c r="P917" i="24"/>
  <c r="P918" i="24"/>
  <c r="P919" i="24"/>
  <c r="P920" i="24"/>
  <c r="P921" i="24"/>
  <c r="P922" i="24"/>
  <c r="P923" i="24"/>
  <c r="P924" i="24"/>
  <c r="P925" i="24"/>
  <c r="P926" i="24"/>
  <c r="P927" i="24"/>
  <c r="P928" i="24"/>
  <c r="P929" i="24"/>
  <c r="P930" i="24"/>
  <c r="P931" i="24"/>
  <c r="P932" i="24"/>
  <c r="P933" i="24"/>
  <c r="P934" i="24"/>
  <c r="P935" i="24"/>
  <c r="P936" i="24"/>
  <c r="P937" i="24"/>
  <c r="P938" i="24"/>
  <c r="P939" i="24"/>
  <c r="P940" i="24"/>
  <c r="P941" i="24"/>
  <c r="P942" i="24"/>
  <c r="P943" i="24"/>
  <c r="P944" i="24"/>
  <c r="P945" i="24"/>
  <c r="P946" i="24"/>
  <c r="P947" i="24"/>
  <c r="P948" i="24"/>
  <c r="P949" i="24"/>
  <c r="P950" i="24"/>
  <c r="P951" i="24"/>
  <c r="P952" i="24"/>
  <c r="P953" i="24"/>
  <c r="P954" i="24"/>
  <c r="P955" i="24"/>
  <c r="P956" i="24"/>
  <c r="P957" i="24"/>
  <c r="P958" i="24"/>
  <c r="P959" i="24"/>
  <c r="P960" i="24"/>
  <c r="P961" i="24"/>
  <c r="P962" i="24"/>
  <c r="P963" i="24"/>
  <c r="P964" i="24"/>
  <c r="P965" i="24"/>
  <c r="P966" i="24"/>
  <c r="P967" i="24"/>
  <c r="P968" i="24"/>
  <c r="P969" i="24"/>
  <c r="P970" i="24"/>
  <c r="P971" i="24"/>
  <c r="P972" i="24"/>
  <c r="P973" i="24"/>
  <c r="P974" i="24"/>
  <c r="P975" i="24"/>
  <c r="P976" i="24"/>
  <c r="P977" i="24"/>
  <c r="P978" i="24"/>
  <c r="P979" i="24"/>
  <c r="P980" i="24"/>
  <c r="P981" i="24"/>
  <c r="P982" i="24"/>
  <c r="P983" i="24"/>
  <c r="P984" i="24"/>
  <c r="P985" i="24"/>
  <c r="P986" i="24"/>
  <c r="P987" i="24"/>
  <c r="P988" i="24"/>
  <c r="P989" i="24"/>
  <c r="P990" i="24"/>
  <c r="P991" i="24"/>
  <c r="P992" i="24"/>
  <c r="P993" i="24"/>
  <c r="P994" i="24"/>
  <c r="P995" i="24"/>
  <c r="P996" i="24"/>
  <c r="P997" i="24"/>
  <c r="P998" i="24"/>
  <c r="P999" i="24"/>
  <c r="P1000" i="24"/>
  <c r="P1001" i="24"/>
  <c r="P1002" i="24"/>
  <c r="P1003" i="24"/>
  <c r="P1004" i="24"/>
  <c r="P1005" i="24"/>
  <c r="P1006" i="24"/>
  <c r="P1007" i="24"/>
  <c r="P1008" i="24"/>
  <c r="P1009" i="24"/>
  <c r="P1010" i="24"/>
  <c r="P1011" i="24"/>
  <c r="P1012" i="24"/>
  <c r="P1013" i="24"/>
  <c r="P1014" i="24"/>
  <c r="P1015" i="24"/>
  <c r="P1016" i="24"/>
  <c r="P1017" i="24"/>
  <c r="P1018" i="24"/>
  <c r="P1019" i="24"/>
  <c r="P1020" i="24"/>
  <c r="P1021" i="24"/>
  <c r="P1022" i="24"/>
  <c r="P1023" i="24"/>
  <c r="P1024" i="24"/>
  <c r="P1025" i="24"/>
  <c r="P1026" i="24"/>
  <c r="P1027" i="24"/>
  <c r="P1028" i="24"/>
  <c r="P1029" i="24"/>
  <c r="P1030" i="24"/>
  <c r="P1031" i="24"/>
  <c r="P1032" i="24"/>
  <c r="P1033" i="24"/>
  <c r="P1034" i="24"/>
  <c r="P1035" i="24"/>
  <c r="P1036" i="24"/>
  <c r="P1037" i="24"/>
  <c r="P1038" i="24"/>
  <c r="P1039" i="24"/>
  <c r="P1040" i="24"/>
  <c r="P1041" i="24"/>
  <c r="P1042" i="24"/>
  <c r="P1043" i="24"/>
  <c r="P1044" i="24"/>
  <c r="P1045" i="24"/>
  <c r="P1046" i="24"/>
  <c r="P1047" i="24"/>
  <c r="P1048" i="24"/>
  <c r="P1049" i="24"/>
  <c r="P1050" i="24"/>
  <c r="P1051" i="24"/>
  <c r="P1052" i="24"/>
  <c r="P1053" i="24"/>
  <c r="P1054" i="24"/>
  <c r="P1055" i="24"/>
  <c r="P1056" i="24"/>
  <c r="P1057" i="24"/>
  <c r="P1058" i="24"/>
  <c r="P1059" i="24"/>
  <c r="P1060" i="24"/>
  <c r="P1061" i="24"/>
  <c r="P1062" i="24"/>
  <c r="P1063" i="24"/>
  <c r="P1064" i="24"/>
  <c r="P1065" i="24"/>
  <c r="P1066" i="24"/>
  <c r="P1067" i="24"/>
  <c r="P1068" i="24"/>
  <c r="P1069" i="24"/>
  <c r="P1070" i="24"/>
  <c r="P1071" i="24"/>
  <c r="P1072" i="24"/>
  <c r="P1073" i="24"/>
  <c r="P1074" i="24"/>
  <c r="P1075" i="24"/>
  <c r="P1076" i="24"/>
  <c r="P1077" i="24"/>
  <c r="P1078" i="24"/>
  <c r="P1079" i="24"/>
  <c r="P1080" i="24"/>
  <c r="P1081" i="24"/>
  <c r="P1082" i="24"/>
  <c r="P1083" i="24"/>
  <c r="P1084" i="24"/>
  <c r="P1085" i="24"/>
  <c r="P1086" i="24"/>
  <c r="P1087" i="24"/>
  <c r="P1088" i="24"/>
  <c r="P1089" i="24"/>
  <c r="P1090" i="24"/>
  <c r="P1091" i="24"/>
  <c r="P1092" i="24"/>
  <c r="P1093" i="24"/>
  <c r="P1094" i="24"/>
  <c r="P1095" i="24"/>
  <c r="P1096" i="24"/>
  <c r="P1097" i="24"/>
  <c r="P1098" i="24"/>
  <c r="P1099" i="24"/>
  <c r="P1100" i="24"/>
  <c r="P1101" i="24"/>
  <c r="P1102" i="24"/>
  <c r="P1103" i="24"/>
  <c r="P1104" i="24"/>
  <c r="P1105" i="24"/>
  <c r="P1106" i="24"/>
  <c r="P1107" i="24"/>
  <c r="P1108" i="24"/>
  <c r="P1109" i="24"/>
  <c r="P1110" i="24"/>
  <c r="P1111" i="24"/>
  <c r="P1112" i="24"/>
  <c r="P1113" i="24"/>
  <c r="P1114" i="24"/>
  <c r="P1115" i="24"/>
  <c r="P1116" i="24"/>
  <c r="P1117" i="24"/>
  <c r="P1118" i="24"/>
  <c r="P1119" i="24"/>
  <c r="P1120" i="24"/>
  <c r="P1121" i="24"/>
  <c r="P1122" i="24"/>
  <c r="P1123" i="24"/>
  <c r="P1124" i="24"/>
  <c r="P1125" i="24"/>
  <c r="P1126" i="24"/>
  <c r="P1127" i="24"/>
  <c r="P1128" i="24"/>
  <c r="P1129" i="24"/>
  <c r="P1130" i="24"/>
  <c r="P1131" i="24"/>
  <c r="P1132" i="24"/>
  <c r="P1133" i="24"/>
  <c r="P1134" i="24"/>
  <c r="P1135" i="24"/>
  <c r="P1136" i="24"/>
  <c r="P1137" i="24"/>
  <c r="P1138" i="24"/>
  <c r="P1139" i="24"/>
  <c r="P1140" i="24"/>
  <c r="P1141" i="24"/>
  <c r="P1142" i="24"/>
  <c r="P1143" i="24"/>
  <c r="P1144" i="24"/>
  <c r="P1145" i="24"/>
  <c r="P1146" i="24"/>
  <c r="P1147" i="24"/>
  <c r="P1148" i="24"/>
  <c r="P1149" i="24"/>
  <c r="P1150" i="24"/>
  <c r="P1151" i="24"/>
  <c r="P1152" i="24"/>
  <c r="P1153" i="24"/>
  <c r="P1154" i="24"/>
  <c r="P1155" i="24"/>
  <c r="P1156" i="24"/>
  <c r="P1157" i="24"/>
  <c r="P1158" i="24"/>
  <c r="P1159" i="24"/>
  <c r="P1160" i="24"/>
  <c r="P1161" i="24"/>
  <c r="P1162" i="24"/>
  <c r="P1163" i="24"/>
  <c r="P1164" i="24"/>
  <c r="P1165" i="24"/>
  <c r="P1166" i="24"/>
  <c r="P1167" i="24"/>
  <c r="P1168" i="24"/>
  <c r="P1169" i="24"/>
  <c r="P1170" i="24"/>
  <c r="P1171" i="24"/>
  <c r="P1172" i="24"/>
  <c r="P1173" i="24"/>
  <c r="P1174" i="24"/>
  <c r="P1175" i="24"/>
  <c r="P1176" i="24"/>
  <c r="P1177" i="24"/>
  <c r="P1178" i="24"/>
  <c r="P1179" i="24"/>
  <c r="P1180" i="24"/>
  <c r="P1181" i="24"/>
  <c r="P1182" i="24"/>
  <c r="P1183" i="24"/>
  <c r="P1184" i="24"/>
  <c r="P1185" i="24"/>
  <c r="P1186" i="24"/>
  <c r="P1187" i="24"/>
  <c r="P1188" i="24"/>
  <c r="P1189" i="24"/>
  <c r="P1190" i="24"/>
  <c r="P1191" i="24"/>
  <c r="P1192" i="24"/>
  <c r="P1193" i="24"/>
  <c r="P1194" i="24"/>
  <c r="P1195" i="24"/>
  <c r="P1196" i="24"/>
  <c r="P1197" i="24"/>
  <c r="P1198" i="24"/>
  <c r="P1199" i="24"/>
  <c r="P1200" i="24"/>
  <c r="P1201" i="24"/>
  <c r="P1202" i="24"/>
  <c r="P1203" i="24"/>
  <c r="P1204" i="24"/>
  <c r="P1205" i="24"/>
  <c r="P1206" i="24"/>
  <c r="P1207" i="24"/>
  <c r="P1208" i="24"/>
  <c r="P1209" i="24"/>
  <c r="P1210" i="24"/>
  <c r="P1211" i="24"/>
  <c r="P1212" i="24"/>
  <c r="P1213" i="24"/>
  <c r="P1214" i="24"/>
  <c r="P1215" i="24"/>
  <c r="P1216" i="24"/>
  <c r="P1217" i="24"/>
  <c r="P1218" i="24"/>
  <c r="P1219" i="24"/>
  <c r="P1220" i="24"/>
  <c r="P1221" i="24"/>
  <c r="P1222" i="24"/>
  <c r="P1223" i="24"/>
  <c r="P1224" i="24"/>
  <c r="P1225" i="24"/>
  <c r="P1226" i="24"/>
  <c r="P1227" i="24"/>
  <c r="P1228" i="24"/>
  <c r="O2" i="24"/>
  <c r="O3" i="24"/>
  <c r="O4" i="24"/>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33" i="24"/>
  <c r="O34" i="24"/>
  <c r="O35" i="24"/>
  <c r="O36" i="24"/>
  <c r="O37" i="24"/>
  <c r="O38" i="24"/>
  <c r="O39" i="24"/>
  <c r="O40" i="24"/>
  <c r="O41" i="24"/>
  <c r="O42" i="24"/>
  <c r="O43" i="24"/>
  <c r="O44" i="24"/>
  <c r="O45" i="24"/>
  <c r="O46" i="24"/>
  <c r="O47" i="24"/>
  <c r="O48" i="24"/>
  <c r="O49" i="24"/>
  <c r="O50" i="24"/>
  <c r="O51" i="24"/>
  <c r="O52" i="24"/>
  <c r="O53" i="24"/>
  <c r="O54"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88" i="24"/>
  <c r="O89" i="24"/>
  <c r="O90" i="24"/>
  <c r="O91" i="24"/>
  <c r="O92" i="24"/>
  <c r="O93" i="24"/>
  <c r="O94" i="24"/>
  <c r="O95" i="24"/>
  <c r="O96" i="24"/>
  <c r="O97" i="24"/>
  <c r="O98" i="24"/>
  <c r="O99" i="24"/>
  <c r="O100" i="24"/>
  <c r="O101" i="24"/>
  <c r="O102" i="24"/>
  <c r="O103" i="24"/>
  <c r="O104" i="24"/>
  <c r="O105" i="24"/>
  <c r="O106" i="24"/>
  <c r="O107" i="24"/>
  <c r="O108" i="24"/>
  <c r="O109" i="24"/>
  <c r="O110" i="24"/>
  <c r="O111" i="24"/>
  <c r="O112" i="24"/>
  <c r="O113" i="24"/>
  <c r="O114" i="24"/>
  <c r="O115" i="24"/>
  <c r="O116" i="24"/>
  <c r="O117" i="24"/>
  <c r="O118" i="24"/>
  <c r="O119" i="24"/>
  <c r="O120" i="24"/>
  <c r="O121" i="24"/>
  <c r="O122" i="24"/>
  <c r="O123" i="24"/>
  <c r="O124" i="24"/>
  <c r="O125" i="24"/>
  <c r="O126" i="24"/>
  <c r="O127" i="24"/>
  <c r="O128" i="24"/>
  <c r="O129" i="24"/>
  <c r="O130" i="24"/>
  <c r="O131" i="24"/>
  <c r="O132" i="24"/>
  <c r="O133" i="24"/>
  <c r="O134" i="24"/>
  <c r="O135" i="24"/>
  <c r="O136" i="24"/>
  <c r="O137" i="24"/>
  <c r="O138" i="24"/>
  <c r="O139" i="24"/>
  <c r="O140" i="24"/>
  <c r="O141" i="24"/>
  <c r="O142" i="24"/>
  <c r="O143" i="24"/>
  <c r="O144" i="24"/>
  <c r="O145" i="24"/>
  <c r="O146" i="24"/>
  <c r="O147" i="24"/>
  <c r="O148" i="24"/>
  <c r="O149" i="24"/>
  <c r="O150" i="24"/>
  <c r="O151" i="24"/>
  <c r="O152" i="24"/>
  <c r="O153" i="24"/>
  <c r="O154" i="24"/>
  <c r="O155" i="24"/>
  <c r="O156" i="24"/>
  <c r="O157" i="24"/>
  <c r="O158" i="24"/>
  <c r="O159" i="24"/>
  <c r="O160" i="24"/>
  <c r="O161" i="24"/>
  <c r="O162" i="24"/>
  <c r="O163" i="24"/>
  <c r="O164" i="24"/>
  <c r="O165" i="24"/>
  <c r="O166" i="24"/>
  <c r="O167" i="24"/>
  <c r="O168" i="24"/>
  <c r="O169" i="24"/>
  <c r="O170" i="24"/>
  <c r="O171" i="24"/>
  <c r="O172" i="24"/>
  <c r="O173" i="24"/>
  <c r="O174" i="24"/>
  <c r="O175" i="24"/>
  <c r="O176" i="24"/>
  <c r="O177" i="24"/>
  <c r="O178" i="24"/>
  <c r="O179" i="24"/>
  <c r="O180" i="24"/>
  <c r="O181" i="24"/>
  <c r="O182" i="24"/>
  <c r="O183" i="24"/>
  <c r="O184" i="24"/>
  <c r="O185" i="24"/>
  <c r="O186" i="24"/>
  <c r="O187" i="24"/>
  <c r="O188" i="24"/>
  <c r="O189" i="24"/>
  <c r="O190" i="24"/>
  <c r="O191" i="24"/>
  <c r="O192" i="24"/>
  <c r="O193" i="24"/>
  <c r="O194" i="24"/>
  <c r="O195" i="24"/>
  <c r="O196" i="24"/>
  <c r="O197" i="24"/>
  <c r="O198" i="24"/>
  <c r="O199" i="24"/>
  <c r="O200" i="24"/>
  <c r="O201" i="24"/>
  <c r="O202" i="24"/>
  <c r="O203" i="24"/>
  <c r="O204" i="24"/>
  <c r="O205" i="24"/>
  <c r="O206" i="24"/>
  <c r="O207" i="24"/>
  <c r="O208" i="24"/>
  <c r="O209" i="24"/>
  <c r="O210" i="24"/>
  <c r="O211" i="24"/>
  <c r="O212" i="24"/>
  <c r="O213" i="24"/>
  <c r="O214" i="24"/>
  <c r="O215" i="24"/>
  <c r="O216" i="24"/>
  <c r="O217" i="24"/>
  <c r="O218" i="24"/>
  <c r="O219" i="24"/>
  <c r="O220" i="24"/>
  <c r="O221" i="24"/>
  <c r="O222" i="24"/>
  <c r="O223" i="24"/>
  <c r="O224" i="24"/>
  <c r="O225" i="24"/>
  <c r="O226" i="24"/>
  <c r="O227" i="24"/>
  <c r="O228" i="24"/>
  <c r="O229" i="24"/>
  <c r="O230" i="24"/>
  <c r="O231" i="24"/>
  <c r="O232" i="24"/>
  <c r="O233" i="24"/>
  <c r="O234" i="24"/>
  <c r="O235" i="24"/>
  <c r="O236" i="24"/>
  <c r="O237" i="24"/>
  <c r="O238" i="24"/>
  <c r="O239" i="24"/>
  <c r="O240" i="24"/>
  <c r="O241" i="24"/>
  <c r="O242" i="24"/>
  <c r="O243" i="24"/>
  <c r="O244" i="24"/>
  <c r="O245" i="24"/>
  <c r="O246" i="24"/>
  <c r="O247" i="24"/>
  <c r="O248" i="24"/>
  <c r="O249" i="24"/>
  <c r="O250" i="24"/>
  <c r="O251" i="24"/>
  <c r="O252" i="24"/>
  <c r="O253" i="24"/>
  <c r="O254" i="24"/>
  <c r="O255" i="24"/>
  <c r="O256" i="24"/>
  <c r="O257" i="24"/>
  <c r="O258" i="24"/>
  <c r="O259" i="24"/>
  <c r="O260" i="24"/>
  <c r="O261" i="24"/>
  <c r="O262" i="24"/>
  <c r="O263" i="24"/>
  <c r="O264" i="24"/>
  <c r="O265" i="24"/>
  <c r="O266" i="24"/>
  <c r="O267" i="24"/>
  <c r="O268" i="24"/>
  <c r="O269" i="24"/>
  <c r="O270" i="24"/>
  <c r="O271" i="24"/>
  <c r="O272" i="24"/>
  <c r="O273" i="24"/>
  <c r="O274" i="24"/>
  <c r="O275" i="24"/>
  <c r="O276" i="24"/>
  <c r="O277" i="24"/>
  <c r="O278" i="24"/>
  <c r="O279" i="24"/>
  <c r="O280" i="24"/>
  <c r="O281" i="24"/>
  <c r="O282" i="24"/>
  <c r="O283" i="24"/>
  <c r="O284" i="24"/>
  <c r="O285" i="24"/>
  <c r="O286" i="24"/>
  <c r="O287" i="24"/>
  <c r="O288" i="24"/>
  <c r="O289" i="24"/>
  <c r="O290" i="24"/>
  <c r="O291" i="24"/>
  <c r="O292" i="24"/>
  <c r="O293" i="24"/>
  <c r="O294" i="24"/>
  <c r="O295" i="24"/>
  <c r="O296" i="24"/>
  <c r="O297" i="24"/>
  <c r="O298" i="24"/>
  <c r="O299" i="24"/>
  <c r="O300" i="24"/>
  <c r="O301" i="24"/>
  <c r="O302" i="24"/>
  <c r="O303" i="24"/>
  <c r="O304" i="24"/>
  <c r="O305" i="24"/>
  <c r="O306" i="24"/>
  <c r="O307" i="24"/>
  <c r="O308" i="24"/>
  <c r="O309" i="24"/>
  <c r="O310" i="24"/>
  <c r="O311" i="24"/>
  <c r="O312" i="24"/>
  <c r="O313" i="24"/>
  <c r="O314" i="24"/>
  <c r="O315" i="24"/>
  <c r="O316" i="24"/>
  <c r="O317" i="24"/>
  <c r="O318" i="24"/>
  <c r="O319" i="24"/>
  <c r="O320" i="24"/>
  <c r="O321" i="24"/>
  <c r="O322" i="24"/>
  <c r="O323" i="24"/>
  <c r="O324" i="24"/>
  <c r="O325" i="24"/>
  <c r="O326" i="24"/>
  <c r="O327" i="24"/>
  <c r="O328" i="24"/>
  <c r="O329" i="24"/>
  <c r="O330" i="24"/>
  <c r="O331" i="24"/>
  <c r="O332" i="24"/>
  <c r="O333" i="24"/>
  <c r="O334" i="24"/>
  <c r="O335" i="24"/>
  <c r="O336" i="24"/>
  <c r="O337" i="24"/>
  <c r="O338" i="24"/>
  <c r="O339" i="24"/>
  <c r="O340" i="24"/>
  <c r="O341" i="24"/>
  <c r="O342" i="24"/>
  <c r="O343" i="24"/>
  <c r="O344" i="24"/>
  <c r="O345" i="24"/>
  <c r="O346" i="24"/>
  <c r="O347" i="24"/>
  <c r="O348" i="24"/>
  <c r="O349" i="24"/>
  <c r="O350" i="24"/>
  <c r="O351" i="24"/>
  <c r="O352" i="24"/>
  <c r="O353" i="24"/>
  <c r="O354" i="24"/>
  <c r="O355" i="24"/>
  <c r="O356" i="24"/>
  <c r="O357" i="24"/>
  <c r="O358" i="24"/>
  <c r="O359" i="24"/>
  <c r="O360" i="24"/>
  <c r="O361" i="24"/>
  <c r="O362" i="24"/>
  <c r="O363" i="24"/>
  <c r="O364" i="24"/>
  <c r="O365" i="24"/>
  <c r="O366" i="24"/>
  <c r="O367" i="24"/>
  <c r="O368" i="24"/>
  <c r="O369" i="24"/>
  <c r="O370" i="24"/>
  <c r="O371" i="24"/>
  <c r="O372" i="24"/>
  <c r="O373" i="24"/>
  <c r="O374" i="24"/>
  <c r="O375" i="24"/>
  <c r="O376" i="24"/>
  <c r="O377" i="24"/>
  <c r="O378" i="24"/>
  <c r="O379" i="24"/>
  <c r="O380" i="24"/>
  <c r="O381" i="24"/>
  <c r="O382" i="24"/>
  <c r="O383" i="24"/>
  <c r="O384" i="24"/>
  <c r="O385" i="24"/>
  <c r="O386" i="24"/>
  <c r="O387" i="24"/>
  <c r="O388" i="24"/>
  <c r="O389" i="24"/>
  <c r="O390" i="24"/>
  <c r="O391" i="24"/>
  <c r="O392" i="24"/>
  <c r="O393" i="24"/>
  <c r="O394" i="24"/>
  <c r="O395" i="24"/>
  <c r="O396" i="24"/>
  <c r="O397" i="24"/>
  <c r="O398" i="24"/>
  <c r="O399" i="24"/>
  <c r="O400" i="24"/>
  <c r="O401" i="24"/>
  <c r="O402" i="24"/>
  <c r="O403" i="24"/>
  <c r="O404" i="24"/>
  <c r="O405" i="24"/>
  <c r="O406" i="24"/>
  <c r="O407" i="24"/>
  <c r="O408" i="24"/>
  <c r="O409" i="24"/>
  <c r="O410" i="24"/>
  <c r="O411" i="24"/>
  <c r="O412" i="24"/>
  <c r="O413" i="24"/>
  <c r="O414" i="24"/>
  <c r="O415" i="24"/>
  <c r="O416" i="24"/>
  <c r="O417" i="24"/>
  <c r="O418" i="24"/>
  <c r="O419" i="24"/>
  <c r="O420" i="24"/>
  <c r="O421" i="24"/>
  <c r="O422" i="24"/>
  <c r="O423" i="24"/>
  <c r="O424" i="24"/>
  <c r="O425" i="24"/>
  <c r="O426" i="24"/>
  <c r="O427" i="24"/>
  <c r="O428" i="24"/>
  <c r="O429" i="24"/>
  <c r="O430" i="24"/>
  <c r="O431" i="24"/>
  <c r="O432" i="24"/>
  <c r="O433" i="24"/>
  <c r="O434" i="24"/>
  <c r="O435" i="24"/>
  <c r="O436" i="24"/>
  <c r="O437" i="24"/>
  <c r="O438" i="24"/>
  <c r="O439" i="24"/>
  <c r="O440" i="24"/>
  <c r="O441" i="24"/>
  <c r="O442" i="24"/>
  <c r="O443" i="24"/>
  <c r="O444" i="24"/>
  <c r="O445" i="24"/>
  <c r="O446" i="24"/>
  <c r="O447" i="24"/>
  <c r="O448" i="24"/>
  <c r="O449" i="24"/>
  <c r="O450" i="24"/>
  <c r="O451" i="24"/>
  <c r="O452" i="24"/>
  <c r="O453" i="24"/>
  <c r="O454" i="24"/>
  <c r="O455" i="24"/>
  <c r="O456" i="24"/>
  <c r="O457" i="24"/>
  <c r="O458" i="24"/>
  <c r="O459" i="24"/>
  <c r="O460" i="24"/>
  <c r="O461" i="24"/>
  <c r="O462" i="24"/>
  <c r="O463" i="24"/>
  <c r="O464" i="24"/>
  <c r="O465" i="24"/>
  <c r="O466" i="24"/>
  <c r="O467" i="24"/>
  <c r="O468" i="24"/>
  <c r="O469" i="24"/>
  <c r="O470" i="24"/>
  <c r="O471" i="24"/>
  <c r="O472" i="24"/>
  <c r="O473" i="24"/>
  <c r="O474" i="24"/>
  <c r="O475" i="24"/>
  <c r="O476" i="24"/>
  <c r="O477" i="24"/>
  <c r="O478" i="24"/>
  <c r="O479" i="24"/>
  <c r="O480" i="24"/>
  <c r="O481" i="24"/>
  <c r="O482" i="24"/>
  <c r="O483" i="24"/>
  <c r="O484" i="24"/>
  <c r="O485" i="24"/>
  <c r="O486" i="24"/>
  <c r="O487" i="24"/>
  <c r="O488" i="24"/>
  <c r="O489" i="24"/>
  <c r="O490" i="24"/>
  <c r="O491" i="24"/>
  <c r="O492" i="24"/>
  <c r="O493" i="24"/>
  <c r="O494" i="24"/>
  <c r="O495" i="24"/>
  <c r="O496" i="24"/>
  <c r="O497" i="24"/>
  <c r="O498" i="24"/>
  <c r="O499" i="24"/>
  <c r="O500" i="24"/>
  <c r="O501" i="24"/>
  <c r="O502" i="24"/>
  <c r="O503" i="24"/>
  <c r="O504" i="24"/>
  <c r="O505" i="24"/>
  <c r="O506" i="24"/>
  <c r="O507" i="24"/>
  <c r="O508" i="24"/>
  <c r="O509" i="24"/>
  <c r="O510" i="24"/>
  <c r="O511" i="24"/>
  <c r="O512" i="24"/>
  <c r="O513" i="24"/>
  <c r="O514" i="24"/>
  <c r="O515" i="24"/>
  <c r="O516" i="24"/>
  <c r="O517" i="24"/>
  <c r="O518" i="24"/>
  <c r="O519" i="24"/>
  <c r="O520" i="24"/>
  <c r="O521" i="24"/>
  <c r="O522" i="24"/>
  <c r="O523" i="24"/>
  <c r="O524" i="24"/>
  <c r="O525" i="24"/>
  <c r="O526" i="24"/>
  <c r="O527" i="24"/>
  <c r="O528" i="24"/>
  <c r="O529" i="24"/>
  <c r="O530" i="24"/>
  <c r="O531" i="24"/>
  <c r="O532" i="24"/>
  <c r="O533" i="24"/>
  <c r="O534" i="24"/>
  <c r="O535" i="24"/>
  <c r="O536" i="24"/>
  <c r="O537" i="24"/>
  <c r="O538" i="24"/>
  <c r="O539" i="24"/>
  <c r="O540" i="24"/>
  <c r="O541" i="24"/>
  <c r="O542" i="24"/>
  <c r="O543" i="24"/>
  <c r="O544" i="24"/>
  <c r="O545" i="24"/>
  <c r="O546" i="24"/>
  <c r="O547" i="24"/>
  <c r="O548" i="24"/>
  <c r="O549" i="24"/>
  <c r="O550" i="24"/>
  <c r="O551" i="24"/>
  <c r="O552" i="24"/>
  <c r="O553" i="24"/>
  <c r="O554" i="24"/>
  <c r="O555" i="24"/>
  <c r="O556" i="24"/>
  <c r="O557" i="24"/>
  <c r="O558" i="24"/>
  <c r="O559" i="24"/>
  <c r="O560" i="24"/>
  <c r="O561" i="24"/>
  <c r="O562" i="24"/>
  <c r="O563" i="24"/>
  <c r="O564" i="24"/>
  <c r="O565" i="24"/>
  <c r="O566" i="24"/>
  <c r="O567" i="24"/>
  <c r="O568" i="24"/>
  <c r="O569" i="24"/>
  <c r="O570" i="24"/>
  <c r="O571" i="24"/>
  <c r="O572" i="24"/>
  <c r="O573" i="24"/>
  <c r="O574" i="24"/>
  <c r="O575" i="24"/>
  <c r="O576" i="24"/>
  <c r="O577" i="24"/>
  <c r="O578" i="24"/>
  <c r="O579" i="24"/>
  <c r="O580" i="24"/>
  <c r="O581" i="24"/>
  <c r="O582" i="24"/>
  <c r="O583" i="24"/>
  <c r="O584" i="24"/>
  <c r="O585" i="24"/>
  <c r="O586" i="24"/>
  <c r="O587" i="24"/>
  <c r="O588" i="24"/>
  <c r="O589" i="24"/>
  <c r="O590" i="24"/>
  <c r="O591" i="24"/>
  <c r="O592" i="24"/>
  <c r="O593" i="24"/>
  <c r="O594" i="24"/>
  <c r="O595" i="24"/>
  <c r="O596" i="24"/>
  <c r="O597" i="24"/>
  <c r="O598" i="24"/>
  <c r="O599" i="24"/>
  <c r="O600" i="24"/>
  <c r="O601" i="24"/>
  <c r="O602" i="24"/>
  <c r="O603" i="24"/>
  <c r="O604" i="24"/>
  <c r="O605" i="24"/>
  <c r="O606" i="24"/>
  <c r="O607" i="24"/>
  <c r="O608" i="24"/>
  <c r="O609" i="24"/>
  <c r="O610" i="24"/>
  <c r="O611" i="24"/>
  <c r="O612" i="24"/>
  <c r="O613" i="24"/>
  <c r="O614" i="24"/>
  <c r="O615" i="24"/>
  <c r="O616" i="24"/>
  <c r="O617" i="24"/>
  <c r="O618" i="24"/>
  <c r="O619" i="24"/>
  <c r="O620" i="24"/>
  <c r="O621" i="24"/>
  <c r="O622" i="24"/>
  <c r="O623" i="24"/>
  <c r="O624" i="24"/>
  <c r="O625" i="24"/>
  <c r="O626" i="24"/>
  <c r="O627" i="24"/>
  <c r="O628" i="24"/>
  <c r="O629" i="24"/>
  <c r="O630" i="24"/>
  <c r="O631" i="24"/>
  <c r="O632" i="24"/>
  <c r="O633" i="24"/>
  <c r="O634" i="24"/>
  <c r="O635" i="24"/>
  <c r="O636" i="24"/>
  <c r="O637" i="24"/>
  <c r="O638" i="24"/>
  <c r="O639" i="24"/>
  <c r="O640" i="24"/>
  <c r="O641" i="24"/>
  <c r="O642" i="24"/>
  <c r="O643" i="24"/>
  <c r="O644" i="24"/>
  <c r="O645" i="24"/>
  <c r="O646" i="24"/>
  <c r="O647" i="24"/>
  <c r="O648" i="24"/>
  <c r="O649" i="24"/>
  <c r="O650" i="24"/>
  <c r="O651" i="24"/>
  <c r="O652" i="24"/>
  <c r="O653" i="24"/>
  <c r="O654" i="24"/>
  <c r="O655" i="24"/>
  <c r="O656" i="24"/>
  <c r="O657" i="24"/>
  <c r="O658" i="24"/>
  <c r="O659" i="24"/>
  <c r="O660" i="24"/>
  <c r="O661" i="24"/>
  <c r="O662" i="24"/>
  <c r="O663" i="24"/>
  <c r="O664" i="24"/>
  <c r="O665" i="24"/>
  <c r="O666" i="24"/>
  <c r="O667" i="24"/>
  <c r="O668" i="24"/>
  <c r="O669" i="24"/>
  <c r="O670" i="24"/>
  <c r="O671" i="24"/>
  <c r="O672" i="24"/>
  <c r="O673" i="24"/>
  <c r="O674" i="24"/>
  <c r="O675" i="24"/>
  <c r="O676" i="24"/>
  <c r="O677" i="24"/>
  <c r="O678" i="24"/>
  <c r="O679" i="24"/>
  <c r="O680" i="24"/>
  <c r="O681" i="24"/>
  <c r="O682" i="24"/>
  <c r="O683" i="24"/>
  <c r="O684" i="24"/>
  <c r="O685" i="24"/>
  <c r="O686" i="24"/>
  <c r="O687" i="24"/>
  <c r="O688" i="24"/>
  <c r="O689" i="24"/>
  <c r="O690" i="24"/>
  <c r="O691" i="24"/>
  <c r="O692" i="24"/>
  <c r="O693" i="24"/>
  <c r="O694" i="24"/>
  <c r="O695" i="24"/>
  <c r="O696" i="24"/>
  <c r="O697" i="24"/>
  <c r="O698" i="24"/>
  <c r="O699" i="24"/>
  <c r="O700" i="24"/>
  <c r="O701" i="24"/>
  <c r="O702" i="24"/>
  <c r="O703" i="24"/>
  <c r="O704" i="24"/>
  <c r="O705" i="24"/>
  <c r="O706" i="24"/>
  <c r="O707" i="24"/>
  <c r="O708" i="24"/>
  <c r="O709" i="24"/>
  <c r="O710" i="24"/>
  <c r="O711" i="24"/>
  <c r="O712" i="24"/>
  <c r="O713" i="24"/>
  <c r="O714" i="24"/>
  <c r="O715" i="24"/>
  <c r="O716" i="24"/>
  <c r="O717" i="24"/>
  <c r="O718" i="24"/>
  <c r="O719" i="24"/>
  <c r="O720" i="24"/>
  <c r="O721" i="24"/>
  <c r="O722" i="24"/>
  <c r="O723" i="24"/>
  <c r="O724" i="24"/>
  <c r="O725" i="24"/>
  <c r="O726" i="24"/>
  <c r="O727" i="24"/>
  <c r="O728" i="24"/>
  <c r="O729" i="24"/>
  <c r="O730" i="24"/>
  <c r="O731" i="24"/>
  <c r="O732" i="24"/>
  <c r="O733" i="24"/>
  <c r="O734" i="24"/>
  <c r="O735" i="24"/>
  <c r="O736" i="24"/>
  <c r="O737" i="24"/>
  <c r="O738" i="24"/>
  <c r="O739" i="24"/>
  <c r="O740" i="24"/>
  <c r="O741" i="24"/>
  <c r="O742" i="24"/>
  <c r="O743" i="24"/>
  <c r="O744" i="24"/>
  <c r="O745" i="24"/>
  <c r="O746" i="24"/>
  <c r="O747" i="24"/>
  <c r="O748" i="24"/>
  <c r="O749" i="24"/>
  <c r="O750" i="24"/>
  <c r="O751" i="24"/>
  <c r="O752" i="24"/>
  <c r="O753" i="24"/>
  <c r="O754" i="24"/>
  <c r="O755" i="24"/>
  <c r="O756" i="24"/>
  <c r="O757" i="24"/>
  <c r="O758" i="24"/>
  <c r="O759" i="24"/>
  <c r="O760" i="24"/>
  <c r="O761" i="24"/>
  <c r="O762" i="24"/>
  <c r="O763" i="24"/>
  <c r="O764" i="24"/>
  <c r="O765" i="24"/>
  <c r="O766" i="24"/>
  <c r="O767" i="24"/>
  <c r="O768" i="24"/>
  <c r="O769" i="24"/>
  <c r="O770" i="24"/>
  <c r="O771" i="24"/>
  <c r="O772" i="24"/>
  <c r="O773" i="24"/>
  <c r="O774" i="24"/>
  <c r="O775" i="24"/>
  <c r="O776" i="24"/>
  <c r="O777" i="24"/>
  <c r="O778" i="24"/>
  <c r="O779" i="24"/>
  <c r="O780" i="24"/>
  <c r="O781" i="24"/>
  <c r="O782" i="24"/>
  <c r="O783" i="24"/>
  <c r="O784" i="24"/>
  <c r="O785" i="24"/>
  <c r="O786" i="24"/>
  <c r="O787" i="24"/>
  <c r="O788" i="24"/>
  <c r="O789" i="24"/>
  <c r="O790" i="24"/>
  <c r="O791" i="24"/>
  <c r="O792" i="24"/>
  <c r="O793" i="24"/>
  <c r="O794" i="24"/>
  <c r="O795" i="24"/>
  <c r="O796" i="24"/>
  <c r="O797" i="24"/>
  <c r="O798" i="24"/>
  <c r="O799" i="24"/>
  <c r="O800" i="24"/>
  <c r="O801" i="24"/>
  <c r="O802" i="24"/>
  <c r="O803" i="24"/>
  <c r="O804" i="24"/>
  <c r="O805" i="24"/>
  <c r="O806" i="24"/>
  <c r="O807" i="24"/>
  <c r="O808" i="24"/>
  <c r="O809" i="24"/>
  <c r="O810" i="24"/>
  <c r="O811" i="24"/>
  <c r="O812" i="24"/>
  <c r="O813" i="24"/>
  <c r="O814" i="24"/>
  <c r="O815" i="24"/>
  <c r="O816" i="24"/>
  <c r="O817" i="24"/>
  <c r="O818" i="24"/>
  <c r="O819" i="24"/>
  <c r="O820" i="24"/>
  <c r="O821" i="24"/>
  <c r="O822" i="24"/>
  <c r="O823" i="24"/>
  <c r="O824" i="24"/>
  <c r="O825" i="24"/>
  <c r="O826" i="24"/>
  <c r="O827" i="24"/>
  <c r="O828" i="24"/>
  <c r="O829" i="24"/>
  <c r="O830" i="24"/>
  <c r="O831" i="24"/>
  <c r="O832" i="24"/>
  <c r="O833" i="24"/>
  <c r="O834" i="24"/>
  <c r="O835" i="24"/>
  <c r="O836" i="24"/>
  <c r="O837" i="24"/>
  <c r="O838" i="24"/>
  <c r="O839" i="24"/>
  <c r="O840" i="24"/>
  <c r="O841" i="24"/>
  <c r="O842" i="24"/>
  <c r="O843" i="24"/>
  <c r="O844" i="24"/>
  <c r="O845" i="24"/>
  <c r="O846" i="24"/>
  <c r="O847" i="24"/>
  <c r="O848" i="24"/>
  <c r="O849" i="24"/>
  <c r="O850" i="24"/>
  <c r="O851" i="24"/>
  <c r="O852" i="24"/>
  <c r="O853" i="24"/>
  <c r="O854" i="24"/>
  <c r="O855" i="24"/>
  <c r="O856" i="24"/>
  <c r="O857" i="24"/>
  <c r="O858" i="24"/>
  <c r="O859" i="24"/>
  <c r="O860" i="24"/>
  <c r="O861" i="24"/>
  <c r="O862" i="24"/>
  <c r="O863" i="24"/>
  <c r="O864" i="24"/>
  <c r="O865" i="24"/>
  <c r="O866" i="24"/>
  <c r="O867" i="24"/>
  <c r="O868" i="24"/>
  <c r="O869" i="24"/>
  <c r="O870" i="24"/>
  <c r="O871" i="24"/>
  <c r="O872" i="24"/>
  <c r="O873" i="24"/>
  <c r="O874" i="24"/>
  <c r="O875" i="24"/>
  <c r="O876" i="24"/>
  <c r="O877" i="24"/>
  <c r="O878" i="24"/>
  <c r="O879" i="24"/>
  <c r="O880" i="24"/>
  <c r="O881" i="24"/>
  <c r="O882" i="24"/>
  <c r="O883" i="24"/>
  <c r="O884" i="24"/>
  <c r="O885" i="24"/>
  <c r="O886" i="24"/>
  <c r="O887" i="24"/>
  <c r="O888" i="24"/>
  <c r="O889" i="24"/>
  <c r="O890" i="24"/>
  <c r="O891" i="24"/>
  <c r="O892" i="24"/>
  <c r="O893" i="24"/>
  <c r="O894" i="24"/>
  <c r="O895" i="24"/>
  <c r="O896" i="24"/>
  <c r="O897" i="24"/>
  <c r="O898" i="24"/>
  <c r="O899" i="24"/>
  <c r="O900" i="24"/>
  <c r="O901" i="24"/>
  <c r="O902" i="24"/>
  <c r="O903" i="24"/>
  <c r="O904" i="24"/>
  <c r="O905" i="24"/>
  <c r="O906" i="24"/>
  <c r="O907" i="24"/>
  <c r="O908" i="24"/>
  <c r="O909" i="24"/>
  <c r="O910" i="24"/>
  <c r="O911" i="24"/>
  <c r="O912" i="24"/>
  <c r="O913" i="24"/>
  <c r="O914" i="24"/>
  <c r="O915" i="24"/>
  <c r="O916" i="24"/>
  <c r="O917" i="24"/>
  <c r="O918" i="24"/>
  <c r="O919" i="24"/>
  <c r="O920" i="24"/>
  <c r="O921" i="24"/>
  <c r="O922" i="24"/>
  <c r="O923" i="24"/>
  <c r="O924" i="24"/>
  <c r="O925" i="24"/>
  <c r="O926" i="24"/>
  <c r="O927" i="24"/>
  <c r="O928" i="24"/>
  <c r="O929" i="24"/>
  <c r="O930" i="24"/>
  <c r="O931" i="24"/>
  <c r="O932" i="24"/>
  <c r="O933" i="24"/>
  <c r="O934" i="24"/>
  <c r="O935" i="24"/>
  <c r="O936" i="24"/>
  <c r="O937" i="24"/>
  <c r="O938" i="24"/>
  <c r="O939" i="24"/>
  <c r="O940" i="24"/>
  <c r="O941" i="24"/>
  <c r="O942" i="24"/>
  <c r="O943" i="24"/>
  <c r="O944" i="24"/>
  <c r="O945" i="24"/>
  <c r="O946" i="24"/>
  <c r="O947" i="24"/>
  <c r="O948" i="24"/>
  <c r="O949" i="24"/>
  <c r="O950" i="24"/>
  <c r="O951" i="24"/>
  <c r="O952" i="24"/>
  <c r="O953" i="24"/>
  <c r="O954" i="24"/>
  <c r="O955" i="24"/>
  <c r="O956" i="24"/>
  <c r="O957" i="24"/>
  <c r="O958" i="24"/>
  <c r="O959" i="24"/>
  <c r="O960" i="24"/>
  <c r="O961" i="24"/>
  <c r="O962" i="24"/>
  <c r="O963" i="24"/>
  <c r="O964" i="24"/>
  <c r="O965" i="24"/>
  <c r="O966" i="24"/>
  <c r="O967" i="24"/>
  <c r="O968" i="24"/>
  <c r="O969" i="24"/>
  <c r="O970" i="24"/>
  <c r="O971" i="24"/>
  <c r="O972" i="24"/>
  <c r="O973" i="24"/>
  <c r="O974" i="24"/>
  <c r="O975" i="24"/>
  <c r="O976" i="24"/>
  <c r="O977" i="24"/>
  <c r="O978" i="24"/>
  <c r="O979" i="24"/>
  <c r="O980" i="24"/>
  <c r="O981" i="24"/>
  <c r="O982" i="24"/>
  <c r="O983" i="24"/>
  <c r="O984" i="24"/>
  <c r="O985" i="24"/>
  <c r="O986" i="24"/>
  <c r="O987" i="24"/>
  <c r="O988" i="24"/>
  <c r="O989" i="24"/>
  <c r="O990" i="24"/>
  <c r="O991" i="24"/>
  <c r="O992" i="24"/>
  <c r="O993" i="24"/>
  <c r="O994" i="24"/>
  <c r="O995" i="24"/>
  <c r="O996" i="24"/>
  <c r="O997" i="24"/>
  <c r="O998" i="24"/>
  <c r="O999" i="24"/>
  <c r="O1000" i="24"/>
  <c r="O1001" i="24"/>
  <c r="O1002" i="24"/>
  <c r="O1003" i="24"/>
  <c r="O1004" i="24"/>
  <c r="O1005" i="24"/>
  <c r="O1006" i="24"/>
  <c r="O1007" i="24"/>
  <c r="O1008" i="24"/>
  <c r="O1009" i="24"/>
  <c r="O1010" i="24"/>
  <c r="O1011" i="24"/>
  <c r="O1012" i="24"/>
  <c r="O1013" i="24"/>
  <c r="O1014" i="24"/>
  <c r="O1015" i="24"/>
  <c r="O1016" i="24"/>
  <c r="O1017" i="24"/>
  <c r="O1018" i="24"/>
  <c r="O1019" i="24"/>
  <c r="O1020" i="24"/>
  <c r="O1021" i="24"/>
  <c r="O1022" i="24"/>
  <c r="O1023" i="24"/>
  <c r="O1024" i="24"/>
  <c r="O1025" i="24"/>
  <c r="O1026" i="24"/>
  <c r="O1027" i="24"/>
  <c r="O1028" i="24"/>
  <c r="O1029" i="24"/>
  <c r="O1030" i="24"/>
  <c r="O1031" i="24"/>
  <c r="O1032" i="24"/>
  <c r="O1033" i="24"/>
  <c r="O1034" i="24"/>
  <c r="O1035" i="24"/>
  <c r="O1036" i="24"/>
  <c r="O1037" i="24"/>
  <c r="O1038" i="24"/>
  <c r="O1039" i="24"/>
  <c r="O1040" i="24"/>
  <c r="O1041" i="24"/>
  <c r="O1042" i="24"/>
  <c r="O1043" i="24"/>
  <c r="O1044" i="24"/>
  <c r="O1045" i="24"/>
  <c r="O1046" i="24"/>
  <c r="O1047" i="24"/>
  <c r="O1048" i="24"/>
  <c r="O1049" i="24"/>
  <c r="O1050" i="24"/>
  <c r="O1051" i="24"/>
  <c r="O1052" i="24"/>
  <c r="O1053" i="24"/>
  <c r="O1054" i="24"/>
  <c r="O1055" i="24"/>
  <c r="O1056" i="24"/>
  <c r="O1057" i="24"/>
  <c r="O1058" i="24"/>
  <c r="O1059" i="24"/>
  <c r="O1060" i="24"/>
  <c r="O1061" i="24"/>
  <c r="O1062" i="24"/>
  <c r="O1063" i="24"/>
  <c r="O1064" i="24"/>
  <c r="O1065" i="24"/>
  <c r="O1066" i="24"/>
  <c r="O1067" i="24"/>
  <c r="O1068" i="24"/>
  <c r="O1069" i="24"/>
  <c r="O1070" i="24"/>
  <c r="O1071" i="24"/>
  <c r="O1072" i="24"/>
  <c r="O1073" i="24"/>
  <c r="O1074" i="24"/>
  <c r="O1075" i="24"/>
  <c r="O1076" i="24"/>
  <c r="O1077" i="24"/>
  <c r="O1078" i="24"/>
  <c r="O1079" i="24"/>
  <c r="O1080" i="24"/>
  <c r="O1081" i="24"/>
  <c r="O1082" i="24"/>
  <c r="O1083" i="24"/>
  <c r="O1084" i="24"/>
  <c r="O1085" i="24"/>
  <c r="O1086" i="24"/>
  <c r="O1087" i="24"/>
  <c r="O1088" i="24"/>
  <c r="O1089" i="24"/>
  <c r="O1090" i="24"/>
  <c r="O1091" i="24"/>
  <c r="O1092" i="24"/>
  <c r="O1093" i="24"/>
  <c r="O1094" i="24"/>
  <c r="O1095" i="24"/>
  <c r="O1096" i="24"/>
  <c r="O1097" i="24"/>
  <c r="O1098" i="24"/>
  <c r="O1099" i="24"/>
  <c r="O1100" i="24"/>
  <c r="O1101" i="24"/>
  <c r="O1102" i="24"/>
  <c r="O1103" i="24"/>
  <c r="O1104" i="24"/>
  <c r="O1105" i="24"/>
  <c r="O1106" i="24"/>
  <c r="O1107" i="24"/>
  <c r="O1108" i="24"/>
  <c r="O1109" i="24"/>
  <c r="O1110" i="24"/>
  <c r="O1111" i="24"/>
  <c r="O1112" i="24"/>
  <c r="O1113" i="24"/>
  <c r="O1114" i="24"/>
  <c r="O1115" i="24"/>
  <c r="O1116" i="24"/>
  <c r="O1117" i="24"/>
  <c r="O1118" i="24"/>
  <c r="O1119" i="24"/>
  <c r="O1120" i="24"/>
  <c r="O1121" i="24"/>
  <c r="O1122" i="24"/>
  <c r="O1123" i="24"/>
  <c r="O1124" i="24"/>
  <c r="O1125" i="24"/>
  <c r="O1126" i="24"/>
  <c r="O1127" i="24"/>
  <c r="O1128" i="24"/>
  <c r="O1129" i="24"/>
  <c r="O1130" i="24"/>
  <c r="O1131" i="24"/>
  <c r="O1132" i="24"/>
  <c r="O1133" i="24"/>
  <c r="O1134" i="24"/>
  <c r="O1135" i="24"/>
  <c r="O1136" i="24"/>
  <c r="O1137" i="24"/>
  <c r="O1138" i="24"/>
  <c r="O1139" i="24"/>
  <c r="O1140" i="24"/>
  <c r="O1141" i="24"/>
  <c r="O1142" i="24"/>
  <c r="O1143" i="24"/>
  <c r="O1144" i="24"/>
  <c r="O1145" i="24"/>
  <c r="O1146" i="24"/>
  <c r="O1147" i="24"/>
  <c r="O1148" i="24"/>
  <c r="O1149" i="24"/>
  <c r="O1150" i="24"/>
  <c r="O1151" i="24"/>
  <c r="O1152" i="24"/>
  <c r="O1153" i="24"/>
  <c r="O1154" i="24"/>
  <c r="O1155" i="24"/>
  <c r="O1156" i="24"/>
  <c r="O1157" i="24"/>
  <c r="O1158" i="24"/>
  <c r="O1159" i="24"/>
  <c r="O1160" i="24"/>
  <c r="O1161" i="24"/>
  <c r="O1162" i="24"/>
  <c r="O1163" i="24"/>
  <c r="O1164" i="24"/>
  <c r="O1165" i="24"/>
  <c r="O1166" i="24"/>
  <c r="O1167" i="24"/>
  <c r="O1168" i="24"/>
  <c r="O1169" i="24"/>
  <c r="O1170" i="24"/>
  <c r="O1171" i="24"/>
  <c r="O1172" i="24"/>
  <c r="O1173" i="24"/>
  <c r="O1174" i="24"/>
  <c r="O1175" i="24"/>
  <c r="O1176" i="24"/>
  <c r="O1177" i="24"/>
  <c r="O1178" i="24"/>
  <c r="O1179" i="24"/>
  <c r="O1180" i="24"/>
  <c r="O1181" i="24"/>
  <c r="O1182" i="24"/>
  <c r="O1183" i="24"/>
  <c r="O1184" i="24"/>
  <c r="O1185" i="24"/>
  <c r="O1186" i="24"/>
  <c r="O1187" i="24"/>
  <c r="O1188" i="24"/>
  <c r="O1189" i="24"/>
  <c r="O1190" i="24"/>
  <c r="O1191" i="24"/>
  <c r="O1192" i="24"/>
  <c r="O1193" i="24"/>
  <c r="O1194" i="24"/>
  <c r="O1195" i="24"/>
  <c r="O1196" i="24"/>
  <c r="O1197" i="24"/>
  <c r="O1198" i="24"/>
  <c r="O1199" i="24"/>
  <c r="O1200" i="24"/>
  <c r="O1201" i="24"/>
  <c r="O1202" i="24"/>
  <c r="O1203" i="24"/>
  <c r="O1204" i="24"/>
  <c r="O1205" i="24"/>
  <c r="O1206" i="24"/>
  <c r="O1207" i="24"/>
  <c r="O1208" i="24"/>
  <c r="O1209" i="24"/>
  <c r="O1210" i="24"/>
  <c r="O1211" i="24"/>
  <c r="O1212" i="24"/>
  <c r="O1213" i="24"/>
  <c r="O1214" i="24"/>
  <c r="O1215" i="24"/>
  <c r="O1216" i="24"/>
  <c r="O1217" i="24"/>
  <c r="O1218" i="24"/>
  <c r="O1219" i="24"/>
  <c r="O1220" i="24"/>
  <c r="O1221" i="24"/>
  <c r="O1222" i="24"/>
  <c r="O1223" i="24"/>
  <c r="O1224" i="24"/>
  <c r="O1225" i="24"/>
  <c r="O1226" i="24"/>
  <c r="O1227" i="24"/>
  <c r="O1228" i="24"/>
  <c r="I2" i="23"/>
  <c r="I3" i="23"/>
  <c r="I4" i="23"/>
  <c r="I5" i="23"/>
  <c r="I6" i="23"/>
  <c r="I7" i="23"/>
  <c r="I8" i="23"/>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H54" i="23" s="1"/>
  <c r="I55" i="23"/>
  <c r="H55" i="23" s="1"/>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3" i="23"/>
  <c r="I134" i="23"/>
  <c r="I135" i="23"/>
  <c r="I136" i="23"/>
  <c r="I137" i="23"/>
  <c r="I138" i="23"/>
  <c r="I139" i="23"/>
  <c r="I140"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H200" i="23" s="1"/>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I312" i="23"/>
  <c r="I313" i="23"/>
  <c r="I314" i="23"/>
  <c r="I315" i="23"/>
  <c r="I316" i="23"/>
  <c r="I317" i="23"/>
  <c r="I318" i="23"/>
  <c r="I319" i="23"/>
  <c r="I320" i="23"/>
  <c r="I321" i="23"/>
  <c r="I322" i="23"/>
  <c r="I323" i="23"/>
  <c r="I324" i="23"/>
  <c r="I325" i="23"/>
  <c r="I326" i="23"/>
  <c r="I327" i="23"/>
  <c r="I328" i="23"/>
  <c r="I329" i="23"/>
  <c r="I330" i="23"/>
  <c r="I331" i="23"/>
  <c r="I332" i="23"/>
  <c r="I333" i="23"/>
  <c r="I334" i="23"/>
  <c r="I335" i="23"/>
  <c r="I336" i="23"/>
  <c r="I337" i="23"/>
  <c r="I338" i="23"/>
  <c r="I339" i="23"/>
  <c r="I340" i="23"/>
  <c r="I341" i="23"/>
  <c r="I342" i="23"/>
  <c r="I343" i="23"/>
  <c r="I344" i="23"/>
  <c r="I345" i="23"/>
  <c r="I346" i="23"/>
  <c r="I347" i="23"/>
  <c r="I348" i="23"/>
  <c r="I349" i="23"/>
  <c r="I350" i="23"/>
  <c r="I351" i="23"/>
  <c r="I352" i="23"/>
  <c r="I353" i="23"/>
  <c r="I354" i="23"/>
  <c r="I355" i="23"/>
  <c r="I356" i="23"/>
  <c r="I357" i="23"/>
  <c r="I358" i="23"/>
  <c r="I359" i="23"/>
  <c r="I360" i="23"/>
  <c r="I361" i="23"/>
  <c r="I362" i="23"/>
  <c r="I363" i="23"/>
  <c r="I364" i="23"/>
  <c r="I365" i="23"/>
  <c r="I366" i="23"/>
  <c r="I367" i="23"/>
  <c r="I368" i="23"/>
  <c r="I369" i="23"/>
  <c r="I370" i="23"/>
  <c r="I371" i="23"/>
  <c r="I372" i="23"/>
  <c r="I373" i="23"/>
  <c r="I374" i="23"/>
  <c r="I375" i="23"/>
  <c r="I376" i="23"/>
  <c r="I377" i="23"/>
  <c r="I378" i="23"/>
  <c r="I379" i="23"/>
  <c r="I380" i="23"/>
  <c r="I381" i="23"/>
  <c r="I382" i="23"/>
  <c r="I383" i="23"/>
  <c r="I384" i="23"/>
  <c r="I385" i="23"/>
  <c r="I386" i="23"/>
  <c r="I387" i="23"/>
  <c r="I388" i="23"/>
  <c r="I389" i="23"/>
  <c r="I390" i="23"/>
  <c r="I391" i="23"/>
  <c r="I392" i="23"/>
  <c r="I393" i="23"/>
  <c r="I394" i="23"/>
  <c r="I395" i="23"/>
  <c r="I396" i="23"/>
  <c r="I397" i="23"/>
  <c r="I398" i="23"/>
  <c r="I399" i="23"/>
  <c r="I400" i="23"/>
  <c r="I401" i="23"/>
  <c r="I402" i="23"/>
  <c r="I403" i="23"/>
  <c r="I404" i="23"/>
  <c r="I405" i="23"/>
  <c r="I406" i="23"/>
  <c r="I407" i="23"/>
  <c r="I408" i="23"/>
  <c r="I409" i="23"/>
  <c r="I410" i="23"/>
  <c r="I411" i="23"/>
  <c r="I412" i="23"/>
  <c r="I413" i="23"/>
  <c r="I414" i="23"/>
  <c r="I415" i="23"/>
  <c r="I416" i="23"/>
  <c r="I417" i="23"/>
  <c r="I418" i="23"/>
  <c r="I419" i="23"/>
  <c r="I420" i="23"/>
  <c r="I421" i="23"/>
  <c r="I422" i="23"/>
  <c r="I423" i="23"/>
  <c r="I424" i="23"/>
  <c r="I425" i="23"/>
  <c r="I426" i="23"/>
  <c r="I427" i="23"/>
  <c r="I428" i="23"/>
  <c r="I429" i="23"/>
  <c r="I430" i="23"/>
  <c r="I431" i="23"/>
  <c r="I432" i="23"/>
  <c r="I433" i="23"/>
  <c r="I434" i="23"/>
  <c r="I435" i="23"/>
  <c r="I436" i="23"/>
  <c r="I437" i="23"/>
  <c r="I438" i="23"/>
  <c r="I439" i="23"/>
  <c r="I440" i="23"/>
  <c r="I441" i="23"/>
  <c r="I442" i="23"/>
  <c r="I443" i="23"/>
  <c r="I444" i="23"/>
  <c r="I445" i="23"/>
  <c r="I446" i="23"/>
  <c r="I447" i="23"/>
  <c r="I448" i="23"/>
  <c r="I449" i="23"/>
  <c r="I450" i="23"/>
  <c r="I451" i="23"/>
  <c r="I452" i="23"/>
  <c r="I453" i="23"/>
  <c r="I454" i="23"/>
  <c r="I455" i="23"/>
  <c r="I456" i="23"/>
  <c r="I457" i="23"/>
  <c r="I458" i="23"/>
  <c r="I459" i="23"/>
  <c r="I460" i="23"/>
  <c r="I461" i="23"/>
  <c r="I462" i="23"/>
  <c r="I463" i="23"/>
  <c r="I464" i="23"/>
  <c r="I465" i="23"/>
  <c r="I466" i="23"/>
  <c r="I467" i="23"/>
  <c r="I468" i="23"/>
  <c r="I469" i="23"/>
  <c r="I470" i="23"/>
  <c r="I471" i="23"/>
  <c r="I472" i="23"/>
  <c r="I473" i="23"/>
  <c r="I474" i="23"/>
  <c r="I475" i="23"/>
  <c r="I476" i="23"/>
  <c r="I477" i="23"/>
  <c r="I478" i="23"/>
  <c r="I479" i="23"/>
  <c r="I480" i="23"/>
  <c r="I481" i="23"/>
  <c r="I482" i="23"/>
  <c r="I483" i="23"/>
  <c r="I484" i="23"/>
  <c r="I485" i="23"/>
  <c r="I486" i="23"/>
  <c r="I487" i="23"/>
  <c r="I488" i="23"/>
  <c r="I489" i="23"/>
  <c r="I490" i="23"/>
  <c r="I491" i="23"/>
  <c r="I492" i="23"/>
  <c r="I493" i="23"/>
  <c r="I494" i="23"/>
  <c r="I495" i="23"/>
  <c r="I496" i="23"/>
  <c r="I497" i="23"/>
  <c r="I498" i="23"/>
  <c r="I499" i="23"/>
  <c r="I500" i="23"/>
  <c r="I501" i="23"/>
  <c r="I502" i="23"/>
  <c r="I503" i="23"/>
  <c r="I504" i="23"/>
  <c r="I505" i="23"/>
  <c r="I506" i="23"/>
  <c r="I507" i="23"/>
  <c r="I508" i="23"/>
  <c r="I509" i="23"/>
  <c r="I510" i="23"/>
  <c r="I511" i="23"/>
  <c r="I512" i="23"/>
  <c r="I513" i="23"/>
  <c r="I514" i="23"/>
  <c r="I515" i="23"/>
  <c r="I516" i="23"/>
  <c r="I517" i="23"/>
  <c r="I518" i="23"/>
  <c r="I519" i="23"/>
  <c r="I520" i="23"/>
  <c r="I521" i="23"/>
  <c r="I522" i="23"/>
  <c r="I523" i="23"/>
  <c r="I524" i="23"/>
  <c r="I525" i="23"/>
  <c r="I526" i="23"/>
  <c r="I527" i="23"/>
  <c r="I528" i="23"/>
  <c r="I529" i="23"/>
  <c r="I530" i="23"/>
  <c r="I531" i="23"/>
  <c r="I532" i="23"/>
  <c r="I533" i="23"/>
  <c r="I534" i="23"/>
  <c r="I535" i="23"/>
  <c r="I536" i="23"/>
  <c r="I537" i="23"/>
  <c r="I538" i="23"/>
  <c r="I539" i="23"/>
  <c r="I540" i="23"/>
  <c r="I541" i="23"/>
  <c r="I542" i="23"/>
  <c r="I543" i="23"/>
  <c r="I544" i="23"/>
  <c r="I545" i="23"/>
  <c r="I546" i="23"/>
  <c r="I547" i="23"/>
  <c r="I548" i="23"/>
  <c r="I549" i="23"/>
  <c r="I550" i="23"/>
  <c r="I551" i="23"/>
  <c r="I552" i="23"/>
  <c r="I553" i="23"/>
  <c r="I554" i="23"/>
  <c r="I555" i="23"/>
  <c r="I556" i="23"/>
  <c r="I557" i="23"/>
  <c r="I558" i="23"/>
  <c r="I559" i="23"/>
  <c r="I560" i="23"/>
  <c r="I561" i="23"/>
  <c r="I562" i="23"/>
  <c r="I563" i="23"/>
  <c r="I564" i="23"/>
  <c r="I565" i="23"/>
  <c r="I566" i="23"/>
  <c r="I567" i="23"/>
  <c r="I568" i="23"/>
  <c r="I569" i="23"/>
  <c r="I570" i="23"/>
  <c r="I571" i="23"/>
  <c r="I572" i="23"/>
  <c r="I573" i="23"/>
  <c r="I574" i="23"/>
  <c r="I575" i="23"/>
  <c r="I576" i="23"/>
  <c r="I577" i="23"/>
  <c r="I578" i="23"/>
  <c r="I579" i="23"/>
  <c r="I580" i="23"/>
  <c r="I581" i="23"/>
  <c r="I582" i="23"/>
  <c r="I583" i="23"/>
  <c r="I584" i="23"/>
  <c r="I585" i="23"/>
  <c r="I586" i="23"/>
  <c r="I587" i="23"/>
  <c r="I588" i="23"/>
  <c r="I589" i="23"/>
  <c r="I590" i="23"/>
  <c r="I591" i="23"/>
  <c r="I592" i="23"/>
  <c r="I593" i="23"/>
  <c r="I594" i="23"/>
  <c r="I595" i="23"/>
  <c r="I596" i="23"/>
  <c r="I597" i="23"/>
  <c r="I598" i="23"/>
  <c r="I599" i="23"/>
  <c r="I600" i="23"/>
  <c r="I601" i="23"/>
  <c r="I602" i="23"/>
  <c r="I603" i="23"/>
  <c r="I604" i="23"/>
  <c r="I605" i="23"/>
  <c r="I606" i="23"/>
  <c r="I607" i="23"/>
  <c r="I608" i="23"/>
  <c r="I609" i="23"/>
  <c r="I610" i="23"/>
  <c r="I611" i="23"/>
  <c r="I612" i="23"/>
  <c r="I613" i="23"/>
  <c r="I614" i="23"/>
  <c r="I615" i="23"/>
  <c r="I616" i="23"/>
  <c r="I617" i="23"/>
  <c r="I618" i="23"/>
  <c r="I619" i="23"/>
  <c r="I620" i="23"/>
  <c r="I621" i="23"/>
  <c r="I622" i="23"/>
  <c r="I623" i="23"/>
  <c r="I624" i="23"/>
  <c r="I625" i="23"/>
  <c r="I626" i="23"/>
  <c r="I627" i="23"/>
  <c r="I628" i="23"/>
  <c r="I629" i="23"/>
  <c r="I630" i="23"/>
  <c r="I631" i="23"/>
  <c r="I632" i="23"/>
  <c r="I633" i="23"/>
  <c r="I634" i="23"/>
  <c r="I635" i="23"/>
  <c r="I636" i="23"/>
  <c r="I637" i="23"/>
  <c r="I638" i="23"/>
  <c r="I639" i="23"/>
  <c r="I640" i="23"/>
  <c r="I641" i="23"/>
  <c r="I642" i="23"/>
  <c r="I643" i="23"/>
  <c r="I644" i="23"/>
  <c r="I645" i="23"/>
  <c r="I646" i="23"/>
  <c r="I647" i="23"/>
  <c r="I648" i="23"/>
  <c r="I649" i="23"/>
  <c r="I650" i="23"/>
  <c r="I651" i="23"/>
  <c r="I652" i="23"/>
  <c r="I653" i="23"/>
  <c r="I654" i="23"/>
  <c r="I655" i="23"/>
  <c r="I656" i="23"/>
  <c r="I657" i="23"/>
  <c r="I658" i="23"/>
  <c r="I659" i="23"/>
  <c r="I660" i="23"/>
  <c r="I661" i="23"/>
  <c r="I662" i="23"/>
  <c r="I663" i="23"/>
  <c r="I664" i="23"/>
  <c r="I665" i="23"/>
  <c r="I666" i="23"/>
  <c r="I667" i="23"/>
  <c r="I668" i="23"/>
  <c r="I669" i="23"/>
  <c r="I670" i="23"/>
  <c r="I671" i="23"/>
  <c r="I672" i="23"/>
  <c r="I673" i="23"/>
  <c r="I674" i="23"/>
  <c r="I675" i="23"/>
  <c r="I676" i="23"/>
  <c r="I677" i="23"/>
  <c r="I678" i="23"/>
  <c r="I679" i="23"/>
  <c r="I680" i="23"/>
  <c r="I681" i="23"/>
  <c r="I682" i="23"/>
  <c r="I683" i="23"/>
  <c r="I684" i="23"/>
  <c r="I685" i="23"/>
  <c r="I686" i="23"/>
  <c r="I687" i="23"/>
  <c r="I688" i="23"/>
  <c r="I689" i="23"/>
  <c r="I690" i="23"/>
  <c r="I691" i="23"/>
  <c r="I692" i="23"/>
  <c r="I693" i="23"/>
  <c r="I694" i="23"/>
  <c r="I695" i="23"/>
  <c r="I696" i="23"/>
  <c r="I697" i="23"/>
  <c r="I698" i="23"/>
  <c r="I699" i="23"/>
  <c r="I700" i="23"/>
  <c r="I701" i="23"/>
  <c r="I702" i="23"/>
  <c r="I703" i="23"/>
  <c r="I704" i="23"/>
  <c r="I705" i="23"/>
  <c r="I706" i="23"/>
  <c r="I707" i="23"/>
  <c r="I708" i="23"/>
  <c r="I709" i="23"/>
  <c r="I710" i="23"/>
  <c r="I711" i="23"/>
  <c r="I712" i="23"/>
  <c r="I713" i="23"/>
  <c r="I714" i="23"/>
  <c r="I715" i="23"/>
  <c r="I716" i="23"/>
  <c r="I717" i="23"/>
  <c r="I718" i="23"/>
  <c r="I719" i="23"/>
  <c r="I720" i="23"/>
  <c r="I721" i="23"/>
  <c r="I722" i="23"/>
  <c r="I723" i="23"/>
  <c r="I724" i="23"/>
  <c r="I725" i="23"/>
  <c r="I726" i="23"/>
  <c r="I727" i="23"/>
  <c r="I728" i="23"/>
  <c r="I729" i="23"/>
  <c r="I730" i="23"/>
  <c r="I731" i="23"/>
  <c r="I732" i="23"/>
  <c r="I733" i="23"/>
  <c r="I734" i="23"/>
  <c r="I735" i="23"/>
  <c r="I736" i="23"/>
  <c r="I737" i="23"/>
  <c r="I738" i="23"/>
  <c r="I739" i="23"/>
  <c r="I740" i="23"/>
  <c r="I741" i="23"/>
  <c r="I742" i="23"/>
  <c r="I743" i="23"/>
  <c r="I744" i="23"/>
  <c r="I745" i="23"/>
  <c r="I746" i="23"/>
  <c r="I747" i="23"/>
  <c r="I748" i="23"/>
  <c r="I749" i="23"/>
  <c r="I750" i="23"/>
  <c r="I751" i="23"/>
  <c r="I752" i="23"/>
  <c r="I753" i="23"/>
  <c r="I754" i="23"/>
  <c r="I755" i="23"/>
  <c r="I756" i="23"/>
  <c r="I757" i="23"/>
  <c r="I758" i="23"/>
  <c r="I759" i="23"/>
  <c r="I760" i="23"/>
  <c r="I761" i="23"/>
  <c r="I762" i="23"/>
  <c r="I763" i="23"/>
  <c r="I764" i="23"/>
  <c r="I765" i="23"/>
  <c r="I766" i="23"/>
  <c r="I767" i="23"/>
  <c r="I768" i="23"/>
  <c r="I769" i="23"/>
  <c r="I770" i="23"/>
  <c r="I771" i="23"/>
  <c r="I772" i="23"/>
  <c r="I773" i="23"/>
  <c r="I774" i="23"/>
  <c r="I775" i="23"/>
  <c r="I776" i="23"/>
  <c r="I777" i="23"/>
  <c r="I778" i="23"/>
  <c r="I779" i="23"/>
  <c r="I780" i="23"/>
  <c r="I781" i="23"/>
  <c r="I782" i="23"/>
  <c r="I783" i="23"/>
  <c r="I784" i="23"/>
  <c r="I785" i="23"/>
  <c r="I786" i="23"/>
  <c r="I787" i="23"/>
  <c r="I788" i="23"/>
  <c r="I789" i="23"/>
  <c r="I790" i="23"/>
  <c r="I791" i="23"/>
  <c r="I792" i="23"/>
  <c r="I793" i="23"/>
  <c r="I794" i="23"/>
  <c r="I795" i="23"/>
  <c r="I796" i="23"/>
  <c r="I797" i="23"/>
  <c r="I798" i="23"/>
  <c r="I799" i="23"/>
  <c r="I800" i="23"/>
  <c r="I801" i="23"/>
  <c r="I802" i="23"/>
  <c r="I803" i="23"/>
  <c r="I804" i="23"/>
  <c r="I805" i="23"/>
  <c r="I806" i="23"/>
  <c r="I807" i="23"/>
  <c r="I808" i="23"/>
  <c r="I809" i="23"/>
  <c r="I810" i="23"/>
  <c r="I811" i="23"/>
  <c r="I812" i="23"/>
  <c r="I813" i="23"/>
  <c r="I814" i="23"/>
  <c r="I815" i="23"/>
  <c r="I816" i="23"/>
  <c r="I817" i="23"/>
  <c r="I818" i="23"/>
  <c r="I819" i="23"/>
  <c r="I820" i="23"/>
  <c r="I821" i="23"/>
  <c r="I822" i="23"/>
  <c r="I823" i="23"/>
  <c r="I824" i="23"/>
  <c r="I825" i="23"/>
  <c r="I826" i="23"/>
  <c r="I827" i="23"/>
  <c r="I828" i="23"/>
  <c r="I829" i="23"/>
  <c r="I830" i="23"/>
  <c r="I831" i="23"/>
  <c r="I832" i="23"/>
  <c r="I833" i="23"/>
  <c r="I834" i="23"/>
  <c r="I835" i="23"/>
  <c r="I836" i="23"/>
  <c r="I837" i="23"/>
  <c r="I838" i="23"/>
  <c r="I839" i="23"/>
  <c r="I840" i="23"/>
  <c r="I841" i="23"/>
  <c r="I842" i="23"/>
  <c r="I843" i="23"/>
  <c r="I844" i="23"/>
  <c r="I845" i="23"/>
  <c r="I846" i="23"/>
  <c r="I847" i="23"/>
  <c r="I848" i="23"/>
  <c r="I849" i="23"/>
  <c r="I850" i="23"/>
  <c r="I851" i="23"/>
  <c r="I852" i="23"/>
  <c r="I853" i="23"/>
  <c r="I854" i="23"/>
  <c r="I855" i="23"/>
  <c r="I856" i="23"/>
  <c r="I857" i="23"/>
  <c r="I858" i="23"/>
  <c r="I859" i="23"/>
  <c r="I860" i="23"/>
  <c r="I861" i="23"/>
  <c r="I862" i="23"/>
  <c r="I863" i="23"/>
  <c r="I864" i="23"/>
  <c r="I865" i="23"/>
  <c r="I866" i="23"/>
  <c r="I867" i="23"/>
  <c r="I868" i="23"/>
  <c r="I869" i="23"/>
  <c r="I870" i="23"/>
  <c r="I871" i="23"/>
  <c r="I872" i="23"/>
  <c r="I873" i="23"/>
  <c r="I874" i="23"/>
  <c r="I875" i="23"/>
  <c r="I876" i="23"/>
  <c r="I877" i="23"/>
  <c r="I878" i="23"/>
  <c r="I879" i="23"/>
  <c r="I880" i="23"/>
  <c r="I881" i="23"/>
  <c r="I882" i="23"/>
  <c r="I883" i="23"/>
  <c r="I884" i="23"/>
  <c r="I885" i="23"/>
  <c r="I886" i="23"/>
  <c r="I887" i="23"/>
  <c r="I888" i="23"/>
  <c r="I889" i="23"/>
  <c r="I890" i="23"/>
  <c r="I891" i="23"/>
  <c r="I892" i="23"/>
  <c r="I893" i="23"/>
  <c r="I894" i="23"/>
  <c r="I895" i="23"/>
  <c r="I896" i="23"/>
  <c r="I897" i="23"/>
  <c r="I898" i="23"/>
  <c r="I899" i="23"/>
  <c r="I900" i="23"/>
  <c r="I901" i="23"/>
  <c r="I902" i="23"/>
  <c r="I903" i="23"/>
  <c r="I904" i="23"/>
  <c r="I905" i="23"/>
  <c r="I906" i="23"/>
  <c r="I907" i="23"/>
  <c r="I908" i="23"/>
  <c r="I909" i="23"/>
  <c r="I910" i="23"/>
  <c r="I911" i="23"/>
  <c r="I912" i="23"/>
  <c r="I913" i="23"/>
  <c r="I914" i="23"/>
  <c r="I915" i="23"/>
  <c r="I916" i="23"/>
  <c r="I917" i="23"/>
  <c r="I918" i="23"/>
  <c r="I919" i="23"/>
  <c r="I920" i="23"/>
  <c r="I921" i="23"/>
  <c r="I922" i="23"/>
  <c r="I923" i="23"/>
  <c r="I924" i="23"/>
  <c r="I925" i="23"/>
  <c r="I926" i="23"/>
  <c r="I927" i="23"/>
  <c r="I928" i="23"/>
  <c r="I929" i="23"/>
  <c r="I930" i="23"/>
  <c r="I931" i="23"/>
  <c r="I932" i="23"/>
  <c r="I933" i="23"/>
  <c r="I934" i="23"/>
  <c r="I935" i="23"/>
  <c r="I936" i="23"/>
  <c r="I937" i="23"/>
  <c r="I938" i="23"/>
  <c r="I939" i="23"/>
  <c r="I940" i="23"/>
  <c r="I941" i="23"/>
  <c r="I942" i="23"/>
  <c r="I943" i="23"/>
  <c r="I944" i="23"/>
  <c r="I945" i="23"/>
  <c r="I946" i="23"/>
  <c r="I947" i="23"/>
  <c r="I948" i="23"/>
  <c r="I949" i="23"/>
  <c r="I950" i="23"/>
  <c r="I951" i="23"/>
  <c r="I952" i="23"/>
  <c r="I953" i="23"/>
  <c r="I954" i="23"/>
  <c r="I955" i="23"/>
  <c r="I956" i="23"/>
  <c r="I957" i="23"/>
  <c r="I958" i="23"/>
  <c r="I959" i="23"/>
  <c r="I960" i="23"/>
  <c r="I961" i="23"/>
  <c r="I962" i="23"/>
  <c r="I963" i="23"/>
  <c r="I964" i="23"/>
  <c r="I965" i="23"/>
  <c r="I966" i="23"/>
  <c r="I967" i="23"/>
  <c r="I968" i="23"/>
  <c r="I969" i="23"/>
  <c r="I970" i="23"/>
  <c r="I971" i="23"/>
  <c r="I972" i="23"/>
  <c r="I973" i="23"/>
  <c r="I974" i="23"/>
  <c r="I975" i="23"/>
  <c r="I976" i="23"/>
  <c r="I977" i="23"/>
  <c r="I978" i="23"/>
  <c r="I979" i="23"/>
  <c r="I980" i="23"/>
  <c r="I981" i="23"/>
  <c r="I982" i="23"/>
  <c r="I983" i="23"/>
  <c r="I984" i="23"/>
  <c r="I985" i="23"/>
  <c r="I986" i="23"/>
  <c r="I987" i="23"/>
  <c r="I988" i="23"/>
  <c r="I989" i="23"/>
  <c r="I990" i="23"/>
  <c r="I991" i="23"/>
  <c r="I992" i="23"/>
  <c r="I993" i="23"/>
  <c r="I994" i="23"/>
  <c r="I995" i="23"/>
  <c r="I996" i="23"/>
  <c r="I997" i="23"/>
  <c r="I998" i="23"/>
  <c r="I999" i="23"/>
  <c r="I1000" i="23"/>
  <c r="I1001" i="23"/>
  <c r="I1002" i="23"/>
  <c r="I1003" i="23"/>
  <c r="I1004" i="23"/>
  <c r="I1005" i="23"/>
  <c r="I1006" i="23"/>
  <c r="I1007" i="23"/>
  <c r="I1008" i="23"/>
  <c r="I1009" i="23"/>
  <c r="I1010" i="23"/>
  <c r="I1011" i="23"/>
  <c r="I1012" i="23"/>
  <c r="I1013" i="23"/>
  <c r="I1014" i="23"/>
  <c r="I1015" i="23"/>
  <c r="I1016" i="23"/>
  <c r="I1017" i="23"/>
  <c r="I1018" i="23"/>
  <c r="I1019" i="23"/>
  <c r="I1020" i="23"/>
  <c r="I1021" i="23"/>
  <c r="I1022" i="23"/>
  <c r="I1023" i="23"/>
  <c r="I1024" i="23"/>
  <c r="I1025" i="23"/>
  <c r="I1026" i="23"/>
  <c r="I1027" i="23"/>
  <c r="I1028" i="23"/>
  <c r="I1029" i="23"/>
  <c r="I1030" i="23"/>
  <c r="I1031" i="23"/>
  <c r="I1032" i="23"/>
  <c r="I1033" i="23"/>
  <c r="I1034" i="23"/>
  <c r="I1035" i="23"/>
  <c r="I1036" i="23"/>
  <c r="I1037" i="23"/>
  <c r="I1038" i="23"/>
  <c r="I1039" i="23"/>
  <c r="I1040" i="23"/>
  <c r="I1041" i="23"/>
  <c r="I1042" i="23"/>
  <c r="I1043" i="23"/>
  <c r="H1043" i="23" s="1"/>
  <c r="K1043" i="23" s="1"/>
  <c r="L1043" i="23" s="1"/>
  <c r="I1044" i="23"/>
  <c r="I1045" i="23"/>
  <c r="I1046" i="23"/>
  <c r="I1047" i="23"/>
  <c r="H1047" i="23" s="1"/>
  <c r="I1048" i="23"/>
  <c r="I1049" i="23"/>
  <c r="H1049" i="23" s="1"/>
  <c r="I1050" i="23"/>
  <c r="I1051" i="23"/>
  <c r="H1051" i="23" s="1"/>
  <c r="I1052" i="23"/>
  <c r="I1053" i="23"/>
  <c r="H1053" i="23" s="1"/>
  <c r="I1054" i="23"/>
  <c r="I1055" i="23"/>
  <c r="H1055" i="23" s="1"/>
  <c r="I1056" i="23"/>
  <c r="I1057" i="23"/>
  <c r="H1057" i="23" s="1"/>
  <c r="I1058" i="23"/>
  <c r="I1059" i="23"/>
  <c r="H1059" i="23" s="1"/>
  <c r="I1060" i="23"/>
  <c r="I1061" i="23"/>
  <c r="H1061" i="23" s="1"/>
  <c r="I1062" i="23"/>
  <c r="I1063" i="23"/>
  <c r="H1063" i="23" s="1"/>
  <c r="I1064" i="23"/>
  <c r="I1065" i="23"/>
  <c r="I1066" i="23"/>
  <c r="I1067" i="23"/>
  <c r="I1068" i="23"/>
  <c r="I1069" i="23"/>
  <c r="I1070" i="23"/>
  <c r="I1071" i="23"/>
  <c r="I1072" i="23"/>
  <c r="I1073" i="23"/>
  <c r="I1074" i="23"/>
  <c r="I1075" i="23"/>
  <c r="H1075" i="23" s="1"/>
  <c r="I1076" i="23"/>
  <c r="I1077" i="23"/>
  <c r="I1078" i="23"/>
  <c r="I1079" i="23"/>
  <c r="I1080" i="23"/>
  <c r="I1081" i="23"/>
  <c r="I1082" i="23"/>
  <c r="I1083" i="23"/>
  <c r="I1084" i="23"/>
  <c r="I1085" i="23"/>
  <c r="I1086" i="23"/>
  <c r="I1087" i="23"/>
  <c r="I1088" i="23"/>
  <c r="I1089" i="23"/>
  <c r="I1090" i="23"/>
  <c r="I1091" i="23"/>
  <c r="H1091" i="23" s="1"/>
  <c r="I1092" i="23"/>
  <c r="I1093" i="23"/>
  <c r="H1093" i="23" s="1"/>
  <c r="I1094" i="23"/>
  <c r="I1095" i="23"/>
  <c r="H1095" i="23" s="1"/>
  <c r="K1095" i="23" s="1"/>
  <c r="L1095" i="23" s="1"/>
  <c r="I1096" i="23"/>
  <c r="I1097" i="23"/>
  <c r="H1097" i="23" s="1"/>
  <c r="K1097" i="23" s="1"/>
  <c r="L1097" i="23" s="1"/>
  <c r="I1098" i="23"/>
  <c r="I1099" i="23"/>
  <c r="I1100" i="23"/>
  <c r="I1101" i="23"/>
  <c r="I1102" i="23"/>
  <c r="I1103" i="23"/>
  <c r="H1103" i="23" s="1"/>
  <c r="I1104" i="23"/>
  <c r="I1105" i="23"/>
  <c r="I1106" i="23"/>
  <c r="I1107" i="23"/>
  <c r="H1107" i="23" s="1"/>
  <c r="I1108" i="23"/>
  <c r="I1109" i="23"/>
  <c r="H1109" i="23" s="1"/>
  <c r="I1110" i="23"/>
  <c r="I1111" i="23"/>
  <c r="H1111" i="23" s="1"/>
  <c r="I1112" i="23"/>
  <c r="I1113" i="23"/>
  <c r="H1113" i="23" s="1"/>
  <c r="I1114" i="23"/>
  <c r="I1115" i="23"/>
  <c r="H1115" i="23" s="1"/>
  <c r="I1116" i="23"/>
  <c r="I1117" i="23"/>
  <c r="H1117" i="23" s="1"/>
  <c r="I1118" i="23"/>
  <c r="I1119" i="23"/>
  <c r="H1119" i="23" s="1"/>
  <c r="I1120" i="23"/>
  <c r="I1121" i="23"/>
  <c r="H1121" i="23" s="1"/>
  <c r="I1122" i="23"/>
  <c r="I1123" i="23"/>
  <c r="I1124" i="23"/>
  <c r="I1125" i="23"/>
  <c r="I1126" i="23"/>
  <c r="I1127" i="23"/>
  <c r="H1127" i="23" s="1"/>
  <c r="I1128" i="23"/>
  <c r="I1129" i="23"/>
  <c r="H1129" i="23" s="1"/>
  <c r="I1130" i="23"/>
  <c r="I1131" i="23"/>
  <c r="I1132" i="23"/>
  <c r="I1133" i="23"/>
  <c r="I1134" i="23"/>
  <c r="I1135" i="23"/>
  <c r="H1135" i="23" s="1"/>
  <c r="I1136" i="23"/>
  <c r="I1137" i="23"/>
  <c r="H1137" i="23" s="1"/>
  <c r="I1138" i="23"/>
  <c r="I1139" i="23"/>
  <c r="I1140" i="23"/>
  <c r="I1141" i="23"/>
  <c r="I1142" i="23"/>
  <c r="I1143" i="23"/>
  <c r="I1144" i="23"/>
  <c r="I1145" i="23"/>
  <c r="I1146" i="23"/>
  <c r="I1147" i="23"/>
  <c r="H1147" i="23" s="1"/>
  <c r="I1148" i="23"/>
  <c r="I1149" i="23"/>
  <c r="H1149" i="23" s="1"/>
  <c r="I1150" i="23"/>
  <c r="I1151" i="23"/>
  <c r="H1151" i="23" s="1"/>
  <c r="I1152" i="23"/>
  <c r="I1153" i="23"/>
  <c r="I1154" i="23"/>
  <c r="I1155" i="23"/>
  <c r="I1156" i="23"/>
  <c r="I1157" i="23"/>
  <c r="I1158" i="23"/>
  <c r="I1159" i="23"/>
  <c r="H1159" i="23" s="1"/>
  <c r="I1160" i="23"/>
  <c r="I1161" i="23"/>
  <c r="H1161" i="23" s="1"/>
  <c r="K1161" i="23" s="1"/>
  <c r="L1161" i="23" s="1"/>
  <c r="I1162" i="23"/>
  <c r="I1163" i="23"/>
  <c r="H1163" i="23" s="1"/>
  <c r="I1164" i="23"/>
  <c r="I1165" i="23"/>
  <c r="H1165" i="23" s="1"/>
  <c r="I1166" i="23"/>
  <c r="I1167" i="23"/>
  <c r="H1167" i="23" s="1"/>
  <c r="I1168" i="23"/>
  <c r="I1169" i="23"/>
  <c r="H1169" i="23" s="1"/>
  <c r="I1170" i="23"/>
  <c r="I1171" i="23"/>
  <c r="I1172" i="23"/>
  <c r="I1173" i="23"/>
  <c r="I1174" i="23"/>
  <c r="I1175" i="23"/>
  <c r="I1176" i="23"/>
  <c r="I1177" i="23"/>
  <c r="I1178" i="23"/>
  <c r="I1179" i="23"/>
  <c r="I1180" i="23"/>
  <c r="I1181" i="23"/>
  <c r="H1181" i="23" s="1"/>
  <c r="I1182" i="23"/>
  <c r="I1183" i="23"/>
  <c r="H1183" i="23" s="1"/>
  <c r="I1184" i="23"/>
  <c r="I1185" i="23"/>
  <c r="H1185" i="23" s="1"/>
  <c r="I1186" i="23"/>
  <c r="I1187" i="23"/>
  <c r="H1187" i="23" s="1"/>
  <c r="I1188" i="23"/>
  <c r="I1189" i="23"/>
  <c r="H1189" i="23" s="1"/>
  <c r="I1190" i="23"/>
  <c r="I1191" i="23"/>
  <c r="H1191" i="23" s="1"/>
  <c r="I1192" i="23"/>
  <c r="I1193" i="23"/>
  <c r="H1193" i="23" s="1"/>
  <c r="I1194" i="23"/>
  <c r="I1195" i="23"/>
  <c r="H1195" i="23" s="1"/>
  <c r="I1196" i="23"/>
  <c r="I1197" i="23"/>
  <c r="I1198" i="23"/>
  <c r="I1199" i="23"/>
  <c r="I1200" i="23"/>
  <c r="I1201" i="23"/>
  <c r="I1202" i="23"/>
  <c r="I1203" i="23"/>
  <c r="H1203" i="23" s="1"/>
  <c r="I1204" i="23"/>
  <c r="I1205" i="23"/>
  <c r="I1206" i="23"/>
  <c r="I1207" i="23"/>
  <c r="H1207" i="23" s="1"/>
  <c r="K1207" i="23" s="1"/>
  <c r="L1207" i="23" s="1"/>
  <c r="I1208" i="23"/>
  <c r="I1209" i="23"/>
  <c r="H1209" i="23" s="1"/>
  <c r="I1210" i="23"/>
  <c r="I1211" i="23"/>
  <c r="H1211" i="23" s="1"/>
  <c r="I1212" i="23"/>
  <c r="I1213" i="23"/>
  <c r="H1213" i="23" s="1"/>
  <c r="K1213" i="23" s="1"/>
  <c r="L1213" i="23" s="1"/>
  <c r="I1214" i="23"/>
  <c r="I1215" i="23"/>
  <c r="I1216" i="23"/>
  <c r="I1217" i="23"/>
  <c r="I1218" i="23"/>
  <c r="I1219" i="23"/>
  <c r="I1220" i="23"/>
  <c r="I1221" i="23"/>
  <c r="I1222" i="23"/>
  <c r="I1223" i="23"/>
  <c r="I1224" i="23"/>
  <c r="I1225" i="23"/>
  <c r="I1226" i="23"/>
  <c r="I1227" i="23"/>
  <c r="I1228" i="23"/>
  <c r="I1229" i="23"/>
  <c r="I1230" i="23"/>
  <c r="I1231" i="23"/>
  <c r="I1232" i="23"/>
  <c r="I1233" i="23"/>
  <c r="I1234" i="23"/>
  <c r="I1235" i="23"/>
  <c r="I1236" i="23"/>
  <c r="I1237" i="23"/>
  <c r="I1238" i="23"/>
  <c r="I1239" i="23"/>
  <c r="I1240" i="23"/>
  <c r="I1241" i="23"/>
  <c r="I1242" i="23"/>
  <c r="I1243" i="23"/>
  <c r="H1243" i="23" s="1"/>
  <c r="I1244" i="23"/>
  <c r="I1245" i="23"/>
  <c r="H1245" i="23" s="1"/>
  <c r="I1246" i="23"/>
  <c r="I1247" i="23"/>
  <c r="H1247" i="23" s="1"/>
  <c r="K1247" i="23" s="1"/>
  <c r="L1247" i="23" s="1"/>
  <c r="I1248" i="23"/>
  <c r="I1249" i="23"/>
  <c r="H1249" i="23" s="1"/>
  <c r="I1250" i="23"/>
  <c r="I1251" i="23"/>
  <c r="H1251" i="23" s="1"/>
  <c r="K1251" i="23" s="1"/>
  <c r="L1251" i="23" s="1"/>
  <c r="I1252" i="23"/>
  <c r="I1253" i="23"/>
  <c r="I1254" i="23"/>
  <c r="I1255" i="23"/>
  <c r="H1255" i="23" s="1"/>
  <c r="I1256" i="23"/>
  <c r="I1257" i="23"/>
  <c r="H1257" i="23" s="1"/>
  <c r="I1258" i="23"/>
  <c r="I1259" i="23"/>
  <c r="H1259" i="23" s="1"/>
  <c r="I1260" i="23"/>
  <c r="I1261" i="23"/>
  <c r="I1262" i="23"/>
  <c r="I1263" i="23"/>
  <c r="I1264" i="23"/>
  <c r="I1265" i="23"/>
  <c r="I1266" i="23"/>
  <c r="I1267" i="23"/>
  <c r="I1268" i="23"/>
  <c r="I1269" i="23"/>
  <c r="I1270" i="23"/>
  <c r="I1271" i="23"/>
  <c r="I1272" i="23"/>
  <c r="I1273" i="23"/>
  <c r="H1273" i="23" s="1"/>
  <c r="I1274" i="23"/>
  <c r="I1275" i="23"/>
  <c r="H1275" i="23" s="1"/>
  <c r="I1276" i="23"/>
  <c r="I1277" i="23"/>
  <c r="H1277" i="23" s="1"/>
  <c r="K1277" i="23" s="1"/>
  <c r="L1277" i="23" s="1"/>
  <c r="I1278" i="23"/>
  <c r="I1279" i="23"/>
  <c r="I1280" i="23"/>
  <c r="I1281" i="23"/>
  <c r="I1282" i="23"/>
  <c r="I1283" i="23"/>
  <c r="I1284" i="23"/>
  <c r="I1285" i="23"/>
  <c r="I1286" i="23"/>
  <c r="I1287" i="23"/>
  <c r="I1288" i="23"/>
  <c r="I1289" i="23"/>
  <c r="H1289" i="23" s="1"/>
  <c r="I1290" i="23"/>
  <c r="I1291" i="23"/>
  <c r="H1291" i="23" s="1"/>
  <c r="I1292" i="23"/>
  <c r="I1293" i="23"/>
  <c r="H1293" i="23" s="1"/>
  <c r="I1294" i="23"/>
  <c r="I1295" i="23"/>
  <c r="H1295" i="23" s="1"/>
  <c r="K1295" i="23" s="1"/>
  <c r="L1295" i="23" s="1"/>
  <c r="I1296" i="23"/>
  <c r="I1297" i="23"/>
  <c r="I1298" i="23"/>
  <c r="I1299" i="23"/>
  <c r="I1300" i="23"/>
  <c r="I1301" i="23"/>
  <c r="H1301" i="23" s="1"/>
  <c r="I1302" i="23"/>
  <c r="I1303" i="23"/>
  <c r="I1304" i="23"/>
  <c r="I1305" i="23"/>
  <c r="I1306" i="23"/>
  <c r="I1307" i="23"/>
  <c r="I1308" i="23"/>
  <c r="I1309" i="23"/>
  <c r="H1309" i="23" s="1"/>
  <c r="I1310" i="23"/>
  <c r="I1311" i="23"/>
  <c r="H1311" i="23" s="1"/>
  <c r="I1312" i="23"/>
  <c r="I1313" i="23"/>
  <c r="H1313" i="23" s="1"/>
  <c r="I1314" i="23"/>
  <c r="I1315" i="23"/>
  <c r="H1315" i="23" s="1"/>
  <c r="K1315" i="23" s="1"/>
  <c r="L1315" i="23" s="1"/>
  <c r="I1316" i="23"/>
  <c r="I1317" i="23"/>
  <c r="H1317" i="23" s="1"/>
  <c r="K1317" i="23" s="1"/>
  <c r="L1317" i="23" s="1"/>
  <c r="I1318" i="23"/>
  <c r="I1319" i="23"/>
  <c r="H1319" i="23" s="1"/>
  <c r="I1320" i="23"/>
  <c r="I1321" i="23"/>
  <c r="I1322" i="23"/>
  <c r="I1323" i="23"/>
  <c r="I1324" i="23"/>
  <c r="I1325" i="23"/>
  <c r="H1325" i="23" s="1"/>
  <c r="K1325" i="23" s="1"/>
  <c r="L1325" i="23" s="1"/>
  <c r="I1326" i="23"/>
  <c r="I1327" i="23"/>
  <c r="H1327" i="23" s="1"/>
  <c r="I1328" i="23"/>
  <c r="I1329" i="23"/>
  <c r="I1330" i="23"/>
  <c r="I1331" i="23"/>
  <c r="I1332" i="23"/>
  <c r="I1333" i="23"/>
  <c r="H1333" i="23" s="1"/>
  <c r="I1334" i="23"/>
  <c r="I1335" i="23"/>
  <c r="H1335" i="23" s="1"/>
  <c r="I1336" i="23"/>
  <c r="I1337" i="23"/>
  <c r="I1338" i="23"/>
  <c r="I1339" i="23"/>
  <c r="I1340" i="23"/>
  <c r="I1341" i="23"/>
  <c r="H1341" i="23" s="1"/>
  <c r="K1341" i="23" s="1"/>
  <c r="L1341" i="23" s="1"/>
  <c r="I1342" i="23"/>
  <c r="I1343" i="23"/>
  <c r="I1344" i="23"/>
  <c r="I1345" i="23"/>
  <c r="H1345" i="23" s="1"/>
  <c r="K1345" i="23" s="1"/>
  <c r="L1345" i="23" s="1"/>
  <c r="I1346" i="23"/>
  <c r="I1347" i="23"/>
  <c r="H1347" i="23" s="1"/>
  <c r="I1348" i="23"/>
  <c r="I1349" i="23"/>
  <c r="H1349" i="23" s="1"/>
  <c r="I1350" i="23"/>
  <c r="I1351" i="23"/>
  <c r="H1351" i="23" s="1"/>
  <c r="I1352" i="23"/>
  <c r="I1353" i="23"/>
  <c r="I1354" i="23"/>
  <c r="I1355" i="23"/>
  <c r="H1355" i="23" s="1"/>
  <c r="I1356" i="23"/>
  <c r="I1357" i="23"/>
  <c r="H1357" i="23" s="1"/>
  <c r="K1357" i="23" s="1"/>
  <c r="L1357" i="23" s="1"/>
  <c r="I1358" i="23"/>
  <c r="I1359" i="23"/>
  <c r="H1359" i="23" s="1"/>
  <c r="I1360" i="23"/>
  <c r="I1361" i="23"/>
  <c r="I1362" i="23"/>
  <c r="I1363" i="23"/>
  <c r="H1363" i="23" s="1"/>
  <c r="I1364" i="23"/>
  <c r="I1365" i="23"/>
  <c r="H1365" i="23" s="1"/>
  <c r="I1366" i="23"/>
  <c r="I1367" i="23"/>
  <c r="H1367" i="23" s="1"/>
  <c r="I1368" i="23"/>
  <c r="I1369" i="23"/>
  <c r="I1370" i="23"/>
  <c r="I1371" i="23"/>
  <c r="I1372" i="23"/>
  <c r="I1373" i="23"/>
  <c r="I1374" i="23"/>
  <c r="I1375" i="23"/>
  <c r="H1375" i="23" s="1"/>
  <c r="I1376" i="23"/>
  <c r="I1377" i="23"/>
  <c r="H1377" i="23" s="1"/>
  <c r="I1378" i="23"/>
  <c r="I1379" i="23"/>
  <c r="H1379" i="23" s="1"/>
  <c r="I1380" i="23"/>
  <c r="I1381" i="23"/>
  <c r="H1381" i="23" s="1"/>
  <c r="I1382" i="23"/>
  <c r="I1383" i="23"/>
  <c r="H1383" i="23" s="1"/>
  <c r="I1384" i="23"/>
  <c r="I1385" i="23"/>
  <c r="H1385" i="23" s="1"/>
  <c r="I1386" i="23"/>
  <c r="I1387" i="23"/>
  <c r="I1388" i="23"/>
  <c r="I1389" i="23"/>
  <c r="I1390" i="23"/>
  <c r="I1391" i="23"/>
  <c r="H1391" i="23" s="1"/>
  <c r="K1391" i="23" s="1"/>
  <c r="L1391" i="23" s="1"/>
  <c r="I1392" i="23"/>
  <c r="I1393" i="23"/>
  <c r="I1394" i="23"/>
  <c r="I1395" i="23"/>
  <c r="I1396" i="23"/>
  <c r="I1397" i="23"/>
  <c r="I1398" i="23"/>
  <c r="I1399" i="23"/>
  <c r="H1399" i="23" s="1"/>
  <c r="I1400" i="23"/>
  <c r="I1401" i="23"/>
  <c r="I1402" i="23"/>
  <c r="I1403" i="23"/>
  <c r="H1403" i="23" s="1"/>
  <c r="K1403" i="23" s="1"/>
  <c r="L1403" i="23" s="1"/>
  <c r="I1404" i="23"/>
  <c r="I1405" i="23"/>
  <c r="H1405" i="23" s="1"/>
  <c r="I1406" i="23"/>
  <c r="I1407" i="23"/>
  <c r="H1407" i="23" s="1"/>
  <c r="I1408" i="23"/>
  <c r="I1409" i="23"/>
  <c r="H1409" i="23" s="1"/>
  <c r="K1409" i="23" s="1"/>
  <c r="L1409" i="23" s="1"/>
  <c r="I1410" i="23"/>
  <c r="I1411" i="23"/>
  <c r="I1412" i="23"/>
  <c r="I1413" i="23"/>
  <c r="I1414" i="23"/>
  <c r="I1415" i="23"/>
  <c r="I1416" i="23"/>
  <c r="I1417" i="23"/>
  <c r="I1418" i="23"/>
  <c r="I1419" i="23"/>
  <c r="I1420" i="23"/>
  <c r="I1421" i="23"/>
  <c r="I1422" i="23"/>
  <c r="I1423" i="23"/>
  <c r="H1423" i="23" s="1"/>
  <c r="I1424" i="23"/>
  <c r="I1425" i="23"/>
  <c r="H1425" i="23" s="1"/>
  <c r="I1426" i="23"/>
  <c r="I1427" i="23"/>
  <c r="H1427" i="23" s="1"/>
  <c r="I1428" i="23"/>
  <c r="I1429" i="23"/>
  <c r="H1429" i="23" s="1"/>
  <c r="I1430" i="23"/>
  <c r="I1431" i="23"/>
  <c r="H1431" i="23" s="1"/>
  <c r="I1432" i="23"/>
  <c r="I1433" i="23"/>
  <c r="H1433" i="23" s="1"/>
  <c r="I1434" i="23"/>
  <c r="I1435" i="23"/>
  <c r="H1435" i="23" s="1"/>
  <c r="I1436" i="23"/>
  <c r="I1437" i="23"/>
  <c r="H1437" i="23" s="1"/>
  <c r="I1438" i="23"/>
  <c r="I1439" i="23"/>
  <c r="I1440" i="23"/>
  <c r="I1441" i="23"/>
  <c r="H1441" i="23" s="1"/>
  <c r="I1442" i="23"/>
  <c r="I1443" i="23"/>
  <c r="H1443" i="23" s="1"/>
  <c r="I1444" i="23"/>
  <c r="I1445" i="23"/>
  <c r="H1445" i="23" s="1"/>
  <c r="I1446" i="23"/>
  <c r="I1447" i="23"/>
  <c r="H1447" i="23" s="1"/>
  <c r="I1448" i="23"/>
  <c r="I1449" i="23"/>
  <c r="H1449" i="23" s="1"/>
  <c r="I1450" i="23"/>
  <c r="I1451" i="23"/>
  <c r="I1452" i="23"/>
  <c r="I1453" i="23"/>
  <c r="I1454" i="23"/>
  <c r="I1455" i="23"/>
  <c r="I1456" i="23"/>
  <c r="I1457" i="23"/>
  <c r="I1458" i="23"/>
  <c r="I1459" i="23"/>
  <c r="H1459" i="23" s="1"/>
  <c r="I1460" i="23"/>
  <c r="I1461" i="23"/>
  <c r="I1462" i="23"/>
  <c r="I1463" i="23"/>
  <c r="I1464" i="23"/>
  <c r="I1465" i="23"/>
  <c r="I1466" i="23"/>
  <c r="I1467" i="23"/>
  <c r="I1468" i="23"/>
  <c r="I1469" i="23"/>
  <c r="I1470" i="23"/>
  <c r="I1471" i="23"/>
  <c r="I1472" i="23"/>
  <c r="I1473" i="23"/>
  <c r="H1473" i="23" s="1"/>
  <c r="I1474" i="23"/>
  <c r="I1475" i="23"/>
  <c r="H1475" i="23" s="1"/>
  <c r="I1476" i="23"/>
  <c r="I1477" i="23"/>
  <c r="H1477" i="23" s="1"/>
  <c r="K1477" i="23" s="1"/>
  <c r="L1477" i="23" s="1"/>
  <c r="I1478" i="23"/>
  <c r="I1479" i="23"/>
  <c r="H1479" i="23" s="1"/>
  <c r="K1479" i="23" s="1"/>
  <c r="L1479" i="23" s="1"/>
  <c r="I1480" i="23"/>
  <c r="I1481" i="23"/>
  <c r="I1482" i="23"/>
  <c r="I1483" i="23"/>
  <c r="H1483" i="23" s="1"/>
  <c r="I1484" i="23"/>
  <c r="I1485" i="23"/>
  <c r="H1485" i="23" s="1"/>
  <c r="K1485" i="23" s="1"/>
  <c r="L1485" i="23" s="1"/>
  <c r="I1486" i="23"/>
  <c r="I1487" i="23"/>
  <c r="I1488" i="23"/>
  <c r="I1489" i="23"/>
  <c r="H1489" i="23" s="1"/>
  <c r="I1490" i="23"/>
  <c r="I1491" i="23"/>
  <c r="H1491" i="23" s="1"/>
  <c r="I1492" i="23"/>
  <c r="I1493" i="23"/>
  <c r="H1493" i="23" s="1"/>
  <c r="I1494" i="23"/>
  <c r="I1495" i="23"/>
  <c r="H1495" i="23" s="1"/>
  <c r="I1496" i="23"/>
  <c r="I1497" i="23"/>
  <c r="I1498" i="23"/>
  <c r="I1499" i="23"/>
  <c r="I1500" i="23"/>
  <c r="I1501" i="23"/>
  <c r="H1501" i="23" s="1"/>
  <c r="K1501" i="23" s="1"/>
  <c r="L1501" i="23" s="1"/>
  <c r="I1502" i="23"/>
  <c r="I1503" i="23"/>
  <c r="H1503" i="23" s="1"/>
  <c r="I1504" i="23"/>
  <c r="I1505" i="23"/>
  <c r="I1506" i="23"/>
  <c r="I1507" i="23"/>
  <c r="I1508" i="23"/>
  <c r="I1509" i="23"/>
  <c r="H1509" i="23" s="1"/>
  <c r="I1510" i="23"/>
  <c r="I1511" i="23"/>
  <c r="H1511" i="23" s="1"/>
  <c r="I1512" i="23"/>
  <c r="I1513" i="23"/>
  <c r="I1514" i="23"/>
  <c r="I1515" i="23"/>
  <c r="H1515" i="23" s="1"/>
  <c r="I1516" i="23"/>
  <c r="I1517" i="23"/>
  <c r="H1517" i="23" s="1"/>
  <c r="I1518" i="23"/>
  <c r="I1519" i="23"/>
  <c r="H1519" i="23" s="1"/>
  <c r="I1520" i="23"/>
  <c r="I1521" i="23"/>
  <c r="H1521" i="23" s="1"/>
  <c r="I1522" i="23"/>
  <c r="I1523" i="23"/>
  <c r="I1524" i="23"/>
  <c r="I1525" i="23"/>
  <c r="I1526" i="23"/>
  <c r="I1527" i="23"/>
  <c r="H1527" i="23" s="1"/>
  <c r="K1527" i="23" s="1"/>
  <c r="L1527" i="23" s="1"/>
  <c r="I1528" i="23"/>
  <c r="I1529" i="23"/>
  <c r="I1530" i="23"/>
  <c r="I1531" i="23"/>
  <c r="I1532" i="23"/>
  <c r="I1533" i="23"/>
  <c r="H1533" i="23" s="1"/>
  <c r="I1534" i="23"/>
  <c r="I1535" i="23"/>
  <c r="H1535" i="23" s="1"/>
  <c r="K1535" i="23" s="1"/>
  <c r="L1535" i="23" s="1"/>
  <c r="I1536" i="23"/>
  <c r="I1537" i="23"/>
  <c r="I1538" i="23"/>
  <c r="I1539" i="23"/>
  <c r="H1539" i="23" s="1"/>
  <c r="I1540" i="23"/>
  <c r="I1541" i="23"/>
  <c r="H1541" i="23" s="1"/>
  <c r="I1542" i="23"/>
  <c r="I1543" i="23"/>
  <c r="H1543" i="23" s="1"/>
  <c r="I1544" i="23"/>
  <c r="I1545" i="23"/>
  <c r="H1545" i="23" s="1"/>
  <c r="I1546" i="23"/>
  <c r="I1547" i="23"/>
  <c r="I1548" i="23"/>
  <c r="I1549" i="23"/>
  <c r="H1549" i="23" s="1"/>
  <c r="I1550" i="23"/>
  <c r="I1551" i="23"/>
  <c r="H1551" i="23" s="1"/>
  <c r="K1551" i="23" s="1"/>
  <c r="L1551" i="23" s="1"/>
  <c r="I1552" i="23"/>
  <c r="I1553" i="23"/>
  <c r="H1553" i="23" s="1"/>
  <c r="I1554" i="23"/>
  <c r="I1555" i="23"/>
  <c r="I1556" i="23"/>
  <c r="I1557" i="23"/>
  <c r="H1557" i="23" s="1"/>
  <c r="I1558" i="23"/>
  <c r="I1559" i="23"/>
  <c r="H1559" i="23" s="1"/>
  <c r="I1560" i="23"/>
  <c r="I1561" i="23"/>
  <c r="I1562" i="23"/>
  <c r="I1563" i="23"/>
  <c r="I1564" i="23"/>
  <c r="I1565" i="23"/>
  <c r="I1566" i="23"/>
  <c r="I1567" i="23"/>
  <c r="H1567" i="23" s="1"/>
  <c r="I1568" i="23"/>
  <c r="I1569" i="23"/>
  <c r="H1569" i="23" s="1"/>
  <c r="I1570" i="23"/>
  <c r="I1571" i="23"/>
  <c r="H1571" i="23" s="1"/>
  <c r="I1572" i="23"/>
  <c r="I1573" i="23"/>
  <c r="H1573" i="23" s="1"/>
  <c r="I1574" i="23"/>
  <c r="I1575" i="23"/>
  <c r="H1575" i="23" s="1"/>
  <c r="I1576" i="23"/>
  <c r="I1577" i="23"/>
  <c r="I1578" i="23"/>
  <c r="I1579" i="23"/>
  <c r="I1580" i="23"/>
  <c r="I1581" i="23"/>
  <c r="I1582" i="23"/>
  <c r="I1583" i="23"/>
  <c r="H1583" i="23" s="1"/>
  <c r="I1584" i="23"/>
  <c r="I1585" i="23"/>
  <c r="H1585" i="23" s="1"/>
  <c r="K1585" i="23" s="1"/>
  <c r="L1585" i="23" s="1"/>
  <c r="I1586" i="23"/>
  <c r="I1587" i="23"/>
  <c r="I1588" i="23"/>
  <c r="I1589" i="23"/>
  <c r="H1589" i="23" s="1"/>
  <c r="I1590" i="23"/>
  <c r="I1591" i="23"/>
  <c r="H1591" i="23" s="1"/>
  <c r="I1592" i="23"/>
  <c r="I1593" i="23"/>
  <c r="H1593" i="23" s="1"/>
  <c r="K1593" i="23" s="1"/>
  <c r="L1593" i="23" s="1"/>
  <c r="I1594" i="23"/>
  <c r="I1595" i="23"/>
  <c r="I1596" i="23"/>
  <c r="I1597" i="23"/>
  <c r="I1598" i="23"/>
  <c r="I1599" i="23"/>
  <c r="I1600" i="23"/>
  <c r="I1601" i="23"/>
  <c r="I1602" i="23"/>
  <c r="I1603" i="23"/>
  <c r="I1604" i="23"/>
  <c r="I1605" i="23"/>
  <c r="I1606" i="23"/>
  <c r="I1607" i="23"/>
  <c r="I1608" i="23"/>
  <c r="I1609" i="23"/>
  <c r="I1610" i="23"/>
  <c r="I1611" i="23"/>
  <c r="H1611" i="23" s="1"/>
  <c r="K1611" i="23" s="1"/>
  <c r="L1611" i="23" s="1"/>
  <c r="I1612" i="23"/>
  <c r="I1613" i="23"/>
  <c r="H1613" i="23" s="1"/>
  <c r="I1614" i="23"/>
  <c r="I1615" i="23"/>
  <c r="H1615" i="23" s="1"/>
  <c r="I1616" i="23"/>
  <c r="I1617" i="23"/>
  <c r="H1617" i="23" s="1"/>
  <c r="I1618" i="23"/>
  <c r="I1619" i="23"/>
  <c r="H1619" i="23" s="1"/>
  <c r="I1620" i="23"/>
  <c r="I1621" i="23"/>
  <c r="H1621" i="23" s="1"/>
  <c r="I1622" i="23"/>
  <c r="I1623" i="23"/>
  <c r="H1623" i="23" s="1"/>
  <c r="I1624" i="23"/>
  <c r="I1625" i="23"/>
  <c r="H1625" i="23" s="1"/>
  <c r="I1626" i="23"/>
  <c r="I1627" i="23"/>
  <c r="H1627" i="23" s="1"/>
  <c r="I1628" i="23"/>
  <c r="I1629" i="23"/>
  <c r="H1629" i="23" s="1"/>
  <c r="I1630" i="23"/>
  <c r="I1631" i="23"/>
  <c r="H1631" i="23" s="1"/>
  <c r="I1632" i="23"/>
  <c r="I1633" i="23"/>
  <c r="H1633" i="23" s="1"/>
  <c r="I1634" i="23"/>
  <c r="I1635" i="23"/>
  <c r="H1635" i="23" s="1"/>
  <c r="I1636" i="23"/>
  <c r="I1637" i="23"/>
  <c r="H1637" i="23" s="1"/>
  <c r="I1638" i="23"/>
  <c r="I1639" i="23"/>
  <c r="H1639" i="23" s="1"/>
  <c r="I1640" i="23"/>
  <c r="I1641" i="23"/>
  <c r="H1641" i="23" s="1"/>
  <c r="I1642" i="23"/>
  <c r="I1643" i="23"/>
  <c r="H1643" i="23" s="1"/>
  <c r="I1644" i="23"/>
  <c r="I1645" i="23"/>
  <c r="H1645" i="23" s="1"/>
  <c r="I1646" i="23"/>
  <c r="I1647" i="23"/>
  <c r="H1647" i="23" s="1"/>
  <c r="I1648" i="23"/>
  <c r="I1649" i="23"/>
  <c r="I1650" i="23"/>
  <c r="I1651" i="23"/>
  <c r="I1652" i="23"/>
  <c r="I1653" i="23"/>
  <c r="I1654" i="23"/>
  <c r="I1655" i="23"/>
  <c r="I1656" i="23"/>
  <c r="I1657" i="23"/>
  <c r="H1657" i="23" s="1"/>
  <c r="I1658" i="23"/>
  <c r="I1659" i="23"/>
  <c r="H1659" i="23" s="1"/>
  <c r="I1660" i="23"/>
  <c r="I1661" i="23"/>
  <c r="H1661" i="23" s="1"/>
  <c r="I1662" i="23"/>
  <c r="I1663" i="23"/>
  <c r="H1663" i="23" s="1"/>
  <c r="I1664" i="23"/>
  <c r="I1665" i="23"/>
  <c r="H1665" i="23" s="1"/>
  <c r="I1666" i="23"/>
  <c r="I1667" i="23"/>
  <c r="H1667" i="23" s="1"/>
  <c r="I1668" i="23"/>
  <c r="I1669" i="23"/>
  <c r="I1670" i="23"/>
  <c r="I1671" i="23"/>
  <c r="I1672" i="23"/>
  <c r="I1673" i="23"/>
  <c r="H1673" i="23" s="1"/>
  <c r="I1674" i="23"/>
  <c r="I1675" i="23"/>
  <c r="H1675" i="23" s="1"/>
  <c r="I1676" i="23"/>
  <c r="I1677" i="23"/>
  <c r="H1677" i="23" s="1"/>
  <c r="I1678" i="23"/>
  <c r="I1679" i="23"/>
  <c r="H1679" i="23" s="1"/>
  <c r="I1680" i="23"/>
  <c r="I1681" i="23"/>
  <c r="I1682" i="23"/>
  <c r="I1683" i="23"/>
  <c r="I1684" i="23"/>
  <c r="I1685" i="23"/>
  <c r="I1686" i="23"/>
  <c r="I1687" i="23"/>
  <c r="I1688" i="23"/>
  <c r="I1689" i="23"/>
  <c r="I1690" i="23"/>
  <c r="I1691" i="23"/>
  <c r="H1691" i="23" s="1"/>
  <c r="I1692" i="23"/>
  <c r="I1693" i="23"/>
  <c r="H1693" i="23" s="1"/>
  <c r="I1694" i="23"/>
  <c r="I1695" i="23"/>
  <c r="H1695" i="23" s="1"/>
  <c r="K1695" i="23" s="1"/>
  <c r="L1695" i="23" s="1"/>
  <c r="I1696" i="23"/>
  <c r="I1697" i="23"/>
  <c r="I1698" i="23"/>
  <c r="I1699" i="23"/>
  <c r="I1700" i="23"/>
  <c r="I1701" i="23"/>
  <c r="I1702" i="23"/>
  <c r="I1703" i="23"/>
  <c r="I1704" i="23"/>
  <c r="I1705" i="23"/>
  <c r="H1705" i="23" s="1"/>
  <c r="I1706" i="23"/>
  <c r="I1707" i="23"/>
  <c r="H1707" i="23" s="1"/>
  <c r="I1708" i="23"/>
  <c r="I1709" i="23"/>
  <c r="H1709" i="23" s="1"/>
  <c r="K1709" i="23" s="1"/>
  <c r="L1709" i="23" s="1"/>
  <c r="I1710" i="23"/>
  <c r="I1711" i="23"/>
  <c r="I1712" i="23"/>
  <c r="I1713" i="23"/>
  <c r="I1714" i="23"/>
  <c r="I1715" i="23"/>
  <c r="I1716" i="23"/>
  <c r="I1717" i="23"/>
  <c r="I1718" i="23"/>
  <c r="I1719" i="23"/>
  <c r="I1720" i="23"/>
  <c r="I1721" i="23"/>
  <c r="I1722" i="23"/>
  <c r="I1723" i="23"/>
  <c r="H1723" i="23" s="1"/>
  <c r="I1724" i="23"/>
  <c r="I1725" i="23"/>
  <c r="H1725" i="23" s="1"/>
  <c r="I1726" i="23"/>
  <c r="I1727" i="23"/>
  <c r="H1727" i="23" s="1"/>
  <c r="I1728" i="23"/>
  <c r="I1729" i="23"/>
  <c r="H1729" i="23" s="1"/>
  <c r="I1730" i="23"/>
  <c r="I1731" i="23"/>
  <c r="H1731" i="23" s="1"/>
  <c r="I1732" i="23"/>
  <c r="I1733" i="23"/>
  <c r="I1734" i="23"/>
  <c r="I1735" i="23"/>
  <c r="I1736" i="23"/>
  <c r="I1737" i="23"/>
  <c r="I1738" i="23"/>
  <c r="I1739" i="23"/>
  <c r="I1740" i="23"/>
  <c r="I1741" i="23"/>
  <c r="I1742" i="23"/>
  <c r="I1743" i="23"/>
  <c r="I1744" i="23"/>
  <c r="I1745" i="23"/>
  <c r="I1746" i="23"/>
  <c r="I1747" i="23"/>
  <c r="I1748" i="23"/>
  <c r="I1749" i="23"/>
  <c r="I1750" i="23"/>
  <c r="I1751" i="23"/>
  <c r="H1751" i="23" s="1"/>
  <c r="I1752" i="23"/>
  <c r="I1753" i="23"/>
  <c r="H1753" i="23" s="1"/>
  <c r="K1753" i="23" s="1"/>
  <c r="L1753" i="23" s="1"/>
  <c r="I1754" i="23"/>
  <c r="I1755" i="23"/>
  <c r="I1756" i="23"/>
  <c r="I1757" i="23"/>
  <c r="H1757" i="23" s="1"/>
  <c r="I1758" i="23"/>
  <c r="I1759" i="23"/>
  <c r="H1759" i="23" s="1"/>
  <c r="I1760" i="23"/>
  <c r="I1761" i="23"/>
  <c r="I1762" i="23"/>
  <c r="I1763" i="23"/>
  <c r="H1763" i="23" s="1"/>
  <c r="I1764" i="23"/>
  <c r="I1765" i="23"/>
  <c r="H1765" i="23" s="1"/>
  <c r="I1766" i="23"/>
  <c r="I1767" i="23"/>
  <c r="I1768" i="23"/>
  <c r="I1769" i="23"/>
  <c r="I1770" i="23"/>
  <c r="I1771" i="23"/>
  <c r="H1771" i="23" s="1"/>
  <c r="I1772" i="23"/>
  <c r="I1773" i="23"/>
  <c r="H1773" i="23" s="1"/>
  <c r="I1774" i="23"/>
  <c r="I1775" i="23"/>
  <c r="I1776" i="23"/>
  <c r="I1777" i="23"/>
  <c r="I1778" i="23"/>
  <c r="I1779" i="23"/>
  <c r="I1780" i="23"/>
  <c r="I1781" i="23"/>
  <c r="I1782" i="23"/>
  <c r="I1783" i="23"/>
  <c r="H1783" i="23" s="1"/>
  <c r="I1784" i="23"/>
  <c r="I1785" i="23"/>
  <c r="H1785" i="23" s="1"/>
  <c r="I1786" i="23"/>
  <c r="I1787" i="23"/>
  <c r="H1787" i="23" s="1"/>
  <c r="I1788" i="23"/>
  <c r="I1789" i="23"/>
  <c r="H1789" i="23" s="1"/>
  <c r="I1790" i="23"/>
  <c r="I1791" i="23"/>
  <c r="I1792" i="23"/>
  <c r="I1793" i="23"/>
  <c r="I1794" i="23"/>
  <c r="I1795" i="23"/>
  <c r="I1796" i="23"/>
  <c r="I1797" i="23"/>
  <c r="I1798" i="23"/>
  <c r="I1799" i="23"/>
  <c r="I1800" i="23"/>
  <c r="I1801" i="23"/>
  <c r="I1802" i="23"/>
  <c r="I1803" i="23"/>
  <c r="I1804" i="23"/>
  <c r="I1805" i="23"/>
  <c r="I1806" i="23"/>
  <c r="I1807" i="23"/>
  <c r="I1808" i="23"/>
  <c r="I1809" i="23"/>
  <c r="I1810" i="23"/>
  <c r="I1811" i="23"/>
  <c r="I1812" i="23"/>
  <c r="I1813" i="23"/>
  <c r="H1813" i="23" s="1"/>
  <c r="K1813" i="23" s="1"/>
  <c r="L1813" i="23" s="1"/>
  <c r="I1814" i="23"/>
  <c r="I1815" i="23"/>
  <c r="H1815" i="23" s="1"/>
  <c r="I1816" i="23"/>
  <c r="I1817" i="23"/>
  <c r="H1817" i="23" s="1"/>
  <c r="I1818" i="23"/>
  <c r="I1819" i="23"/>
  <c r="I1820" i="23"/>
  <c r="I1821" i="23"/>
  <c r="H1821" i="23" s="1"/>
  <c r="I1822" i="23"/>
  <c r="I1823" i="23"/>
  <c r="H1823" i="23" s="1"/>
  <c r="I1824" i="23"/>
  <c r="I1825" i="23"/>
  <c r="H1825" i="23" s="1"/>
  <c r="I1826" i="23"/>
  <c r="I1827" i="23"/>
  <c r="H1827" i="23" s="1"/>
  <c r="I1828" i="23"/>
  <c r="I1829" i="23"/>
  <c r="I1830" i="23"/>
  <c r="I1831" i="23"/>
  <c r="I1832" i="23"/>
  <c r="I1833" i="23"/>
  <c r="I1834" i="23"/>
  <c r="I1835" i="23"/>
  <c r="I1836" i="23"/>
  <c r="I1837" i="23"/>
  <c r="I1838" i="23"/>
  <c r="I1839" i="23"/>
  <c r="I1840" i="23"/>
  <c r="I1841" i="23"/>
  <c r="H1841" i="23" s="1"/>
  <c r="I1842" i="23"/>
  <c r="I1843" i="23"/>
  <c r="H1843" i="23" s="1"/>
  <c r="I1844" i="23"/>
  <c r="I1845" i="23"/>
  <c r="H1845" i="23" s="1"/>
  <c r="K1845" i="23" s="1"/>
  <c r="L1845" i="23" s="1"/>
  <c r="I1846" i="23"/>
  <c r="I1847" i="23"/>
  <c r="I1848" i="23"/>
  <c r="I1849" i="23"/>
  <c r="I1850" i="23"/>
  <c r="I1851" i="23"/>
  <c r="I1852" i="23"/>
  <c r="I1853" i="23"/>
  <c r="I1854" i="23"/>
  <c r="I1855" i="23"/>
  <c r="H1855" i="23" s="1"/>
  <c r="I1856" i="23"/>
  <c r="I1857" i="23"/>
  <c r="H1857" i="23" s="1"/>
  <c r="I1858" i="23"/>
  <c r="I1859" i="23"/>
  <c r="H1859" i="23" s="1"/>
  <c r="I1860" i="23"/>
  <c r="I1861" i="23"/>
  <c r="H1861" i="23" s="1"/>
  <c r="K1861" i="23" s="1"/>
  <c r="L1861" i="23" s="1"/>
  <c r="I1862" i="23"/>
  <c r="I1863" i="23"/>
  <c r="I1864" i="23"/>
  <c r="I1865" i="23"/>
  <c r="I1866" i="23"/>
  <c r="I1867" i="23"/>
  <c r="I1868" i="23"/>
  <c r="I1869" i="23"/>
  <c r="I1870" i="23"/>
  <c r="I1871" i="23"/>
  <c r="I1872" i="23"/>
  <c r="I1873" i="23"/>
  <c r="H1873" i="23" s="1"/>
  <c r="I1874" i="23"/>
  <c r="I1875" i="23"/>
  <c r="H1875" i="23" s="1"/>
  <c r="I1876" i="23"/>
  <c r="I1877" i="23"/>
  <c r="H1877" i="23" s="1"/>
  <c r="I1878" i="23"/>
  <c r="I1879" i="23"/>
  <c r="H1879" i="23" s="1"/>
  <c r="I1880" i="23"/>
  <c r="I1881" i="23"/>
  <c r="H1881" i="23" s="1"/>
  <c r="I1882" i="23"/>
  <c r="I1883" i="23"/>
  <c r="H1883" i="23" s="1"/>
  <c r="I1884" i="23"/>
  <c r="I1885" i="23"/>
  <c r="H1885" i="23" s="1"/>
  <c r="I1886" i="23"/>
  <c r="I1887" i="23"/>
  <c r="H1887" i="23" s="1"/>
  <c r="I1888" i="23"/>
  <c r="I1889" i="23"/>
  <c r="H1889" i="23" s="1"/>
  <c r="I1890" i="23"/>
  <c r="I1891" i="23"/>
  <c r="H1891" i="23" s="1"/>
  <c r="I1892" i="23"/>
  <c r="I1893" i="23"/>
  <c r="H1893" i="23" s="1"/>
  <c r="K1893" i="23" s="1"/>
  <c r="L1893" i="23" s="1"/>
  <c r="I1894" i="23"/>
  <c r="I1895" i="23"/>
  <c r="H1895" i="23" s="1"/>
  <c r="K1895" i="23" s="1"/>
  <c r="L1895" i="23" s="1"/>
  <c r="I1896" i="23"/>
  <c r="I1897" i="23"/>
  <c r="I1898" i="23"/>
  <c r="I1899" i="23"/>
  <c r="I1900" i="23"/>
  <c r="I1901" i="23"/>
  <c r="I1902" i="23"/>
  <c r="I1903" i="23"/>
  <c r="I1904" i="23"/>
  <c r="I1905" i="23"/>
  <c r="H1905" i="23" s="1"/>
  <c r="K1905" i="23" s="1"/>
  <c r="L1905" i="23" s="1"/>
  <c r="I1906" i="23"/>
  <c r="I1907" i="23"/>
  <c r="H1907" i="23" s="1"/>
  <c r="I1908" i="23"/>
  <c r="I1909" i="23"/>
  <c r="I1910" i="23"/>
  <c r="I1911" i="23"/>
  <c r="I1912" i="23"/>
  <c r="I1913" i="23"/>
  <c r="H1913" i="23" s="1"/>
  <c r="I1914" i="23"/>
  <c r="I1915" i="23"/>
  <c r="H1915" i="23" s="1"/>
  <c r="I1916" i="23"/>
  <c r="I1917" i="23"/>
  <c r="I1918" i="23"/>
  <c r="I1919" i="23"/>
  <c r="I1920" i="23"/>
  <c r="I1921" i="23"/>
  <c r="I1922" i="23"/>
  <c r="I1923" i="23"/>
  <c r="I1924" i="23"/>
  <c r="I1925" i="23"/>
  <c r="I1926" i="23"/>
  <c r="I1927" i="23"/>
  <c r="H1927" i="23" s="1"/>
  <c r="I1928" i="23"/>
  <c r="I1929" i="23"/>
  <c r="H1929" i="23" s="1"/>
  <c r="I1930" i="23"/>
  <c r="I1931" i="23"/>
  <c r="H1931" i="23" s="1"/>
  <c r="I1932" i="23"/>
  <c r="I1933" i="23"/>
  <c r="I1934" i="23"/>
  <c r="I1935" i="23"/>
  <c r="I1936" i="23"/>
  <c r="I1937" i="23"/>
  <c r="H1937" i="23" s="1"/>
  <c r="I1938" i="23"/>
  <c r="I1939" i="23"/>
  <c r="H1939" i="23" s="1"/>
  <c r="K1939" i="23" s="1"/>
  <c r="L1939" i="23" s="1"/>
  <c r="I1940" i="23"/>
  <c r="I1941" i="23"/>
  <c r="H1941" i="23" s="1"/>
  <c r="I1942" i="23"/>
  <c r="I1943" i="23"/>
  <c r="H1943" i="23" s="1"/>
  <c r="I1944" i="23"/>
  <c r="I1945" i="23"/>
  <c r="H1945" i="23" s="1"/>
  <c r="I1946" i="23"/>
  <c r="I1947" i="23"/>
  <c r="I1948" i="23"/>
  <c r="I1949" i="23"/>
  <c r="I1950" i="23"/>
  <c r="I1951" i="23"/>
  <c r="H1951" i="23" s="1"/>
  <c r="I1952" i="23"/>
  <c r="I1953" i="23"/>
  <c r="H1953" i="23" s="1"/>
  <c r="I1954" i="23"/>
  <c r="I1955" i="23"/>
  <c r="H1955" i="23" s="1"/>
  <c r="I1956" i="23"/>
  <c r="I1957" i="23"/>
  <c r="H1957" i="23" s="1"/>
  <c r="I1958" i="23"/>
  <c r="I1959" i="23"/>
  <c r="H1959" i="23" s="1"/>
  <c r="I1960" i="23"/>
  <c r="I1961" i="23"/>
  <c r="H1961" i="23" s="1"/>
  <c r="I1962" i="23"/>
  <c r="I1963" i="23"/>
  <c r="H1963" i="23" s="1"/>
  <c r="I1964" i="23"/>
  <c r="I1965" i="23"/>
  <c r="H1965" i="23" s="1"/>
  <c r="I1966" i="23"/>
  <c r="I1967" i="23"/>
  <c r="H1967" i="23" s="1"/>
  <c r="I1968" i="23"/>
  <c r="I1969" i="23"/>
  <c r="I1970" i="23"/>
  <c r="I1971" i="23"/>
  <c r="I1972" i="23"/>
  <c r="I1973" i="23"/>
  <c r="H1973" i="23" s="1"/>
  <c r="I1974" i="23"/>
  <c r="I1975" i="23"/>
  <c r="H1975" i="23" s="1"/>
  <c r="K1975" i="23" s="1"/>
  <c r="L1975" i="23" s="1"/>
  <c r="I1976" i="23"/>
  <c r="I1977" i="23"/>
  <c r="I1978" i="23"/>
  <c r="I1979" i="23"/>
  <c r="H1979" i="23" s="1"/>
  <c r="I1980" i="23"/>
  <c r="I1981" i="23"/>
  <c r="H1981" i="23" s="1"/>
  <c r="I1982" i="23"/>
  <c r="I1983" i="23"/>
  <c r="H1983" i="23" s="1"/>
  <c r="I1984" i="23"/>
  <c r="I1985" i="23"/>
  <c r="I1986" i="23"/>
  <c r="I1987" i="23"/>
  <c r="I1988" i="23"/>
  <c r="I1989" i="23"/>
  <c r="I1990" i="23"/>
  <c r="I1991" i="23"/>
  <c r="I1992" i="23"/>
  <c r="I1993" i="23"/>
  <c r="I1994" i="23"/>
  <c r="I1995" i="23"/>
  <c r="I1996" i="23"/>
  <c r="I1997" i="23"/>
  <c r="H1997" i="23" s="1"/>
  <c r="I1998" i="23"/>
  <c r="I1999" i="23"/>
  <c r="H1999" i="23" s="1"/>
  <c r="I2000" i="23"/>
  <c r="I2001" i="23"/>
  <c r="H2001" i="23" s="1"/>
  <c r="I2002" i="23"/>
  <c r="I2003" i="23"/>
  <c r="I2004" i="23"/>
  <c r="I2005" i="23"/>
  <c r="H2005" i="23" s="1"/>
  <c r="I2006" i="23"/>
  <c r="I2007" i="23"/>
  <c r="H2007" i="23" s="1"/>
  <c r="I2008" i="23"/>
  <c r="I2009" i="23"/>
  <c r="H2009" i="23" s="1"/>
  <c r="I2010" i="23"/>
  <c r="I2011" i="23"/>
  <c r="H2011" i="23" s="1"/>
  <c r="I2012" i="23"/>
  <c r="I2013" i="23"/>
  <c r="I2014" i="23"/>
  <c r="I2015" i="23"/>
  <c r="I2016" i="23"/>
  <c r="I2017" i="23"/>
  <c r="I2018" i="23"/>
  <c r="I2019" i="23"/>
  <c r="I2020" i="23"/>
  <c r="I2021" i="23"/>
  <c r="I2022" i="23"/>
  <c r="I2023" i="23"/>
  <c r="H2023" i="23" s="1"/>
  <c r="I2024" i="23"/>
  <c r="I2025" i="23"/>
  <c r="I2026" i="23"/>
  <c r="I2027" i="23"/>
  <c r="I2028" i="23"/>
  <c r="I2029" i="23"/>
  <c r="I2030" i="23"/>
  <c r="I2031" i="23"/>
  <c r="I2032" i="23"/>
  <c r="I2033" i="23"/>
  <c r="I2034" i="23"/>
  <c r="I2035" i="23"/>
  <c r="I2036" i="23"/>
  <c r="I2037" i="23"/>
  <c r="H2037" i="23" s="1"/>
  <c r="I2038" i="23"/>
  <c r="I2039" i="23"/>
  <c r="H2039" i="23" s="1"/>
  <c r="I2040" i="23"/>
  <c r="I2041" i="23"/>
  <c r="H2041" i="23" s="1"/>
  <c r="K2041" i="23" s="1"/>
  <c r="L2041" i="23" s="1"/>
  <c r="I2042" i="23"/>
  <c r="I2043" i="23"/>
  <c r="H2043" i="23" s="1"/>
  <c r="K2043" i="23" s="1"/>
  <c r="L2043" i="23" s="1"/>
  <c r="I2044" i="23"/>
  <c r="I2045" i="23"/>
  <c r="I2046" i="23"/>
  <c r="I2047" i="23"/>
  <c r="I2048" i="23"/>
  <c r="I2049" i="23"/>
  <c r="H2049" i="23" s="1"/>
  <c r="I2050" i="23"/>
  <c r="I2051" i="23"/>
  <c r="H2051" i="23" s="1"/>
  <c r="I2052" i="23"/>
  <c r="I2053" i="23"/>
  <c r="H2053" i="23" s="1"/>
  <c r="I2054" i="23"/>
  <c r="I2055" i="23"/>
  <c r="H2055" i="23" s="1"/>
  <c r="K2055" i="23" s="1"/>
  <c r="L2055" i="23" s="1"/>
  <c r="I2056" i="23"/>
  <c r="I2057" i="23"/>
  <c r="H2057" i="23" s="1"/>
  <c r="K2057" i="23" s="1"/>
  <c r="L2057" i="23" s="1"/>
  <c r="I2058" i="23"/>
  <c r="I2059" i="23"/>
  <c r="H2059" i="23" s="1"/>
  <c r="K2059" i="23" s="1"/>
  <c r="L2059" i="23" s="1"/>
  <c r="I2060" i="23"/>
  <c r="I2061" i="23"/>
  <c r="H2061" i="23" s="1"/>
  <c r="K2061" i="23" s="1"/>
  <c r="L2061" i="23" s="1"/>
  <c r="I2062" i="23"/>
  <c r="I2063" i="23"/>
  <c r="H2063" i="23" s="1"/>
  <c r="K2063" i="23" s="1"/>
  <c r="L2063" i="23" s="1"/>
  <c r="I2064" i="23"/>
  <c r="I2065" i="23"/>
  <c r="I2066" i="23"/>
  <c r="I2067" i="23"/>
  <c r="H2067" i="23" s="1"/>
  <c r="I2068" i="23"/>
  <c r="I2069" i="23"/>
  <c r="I2070" i="23"/>
  <c r="I2071" i="23"/>
  <c r="I2072" i="23"/>
  <c r="I2073" i="23"/>
  <c r="I2074" i="23"/>
  <c r="I2075" i="23"/>
  <c r="H2075" i="23" s="1"/>
  <c r="K2075" i="23" s="1"/>
  <c r="L2075" i="23" s="1"/>
  <c r="I2076" i="23"/>
  <c r="I2077" i="23"/>
  <c r="I2078" i="23"/>
  <c r="I2079" i="23"/>
  <c r="I2080" i="23"/>
  <c r="I2081" i="23"/>
  <c r="H2081" i="23" s="1"/>
  <c r="I2082" i="23"/>
  <c r="I2083" i="23"/>
  <c r="H2083" i="23" s="1"/>
  <c r="I2084" i="23"/>
  <c r="I2085" i="23"/>
  <c r="I2086" i="23"/>
  <c r="I2087" i="23"/>
  <c r="I2088" i="23"/>
  <c r="I2089" i="23"/>
  <c r="I2090" i="23"/>
  <c r="I2091" i="23"/>
  <c r="H2091" i="23" s="1"/>
  <c r="K2091" i="23" s="1"/>
  <c r="L2091" i="23" s="1"/>
  <c r="I2092" i="23"/>
  <c r="I2093" i="23"/>
  <c r="I2094" i="23"/>
  <c r="I2095" i="23"/>
  <c r="H2095" i="23" s="1"/>
  <c r="I2096" i="23"/>
  <c r="I2097" i="23"/>
  <c r="H2097" i="23" s="1"/>
  <c r="I2098" i="23"/>
  <c r="I2099" i="23"/>
  <c r="H2099" i="23" s="1"/>
  <c r="I2100" i="23"/>
  <c r="I2101" i="23"/>
  <c r="I2102" i="23"/>
  <c r="I2103" i="23"/>
  <c r="I2104" i="23"/>
  <c r="I2105" i="23"/>
  <c r="I2106" i="23"/>
  <c r="I2107" i="23"/>
  <c r="I2108" i="23"/>
  <c r="I2109" i="23"/>
  <c r="I2110" i="23"/>
  <c r="I2111" i="23"/>
  <c r="H2111" i="23" s="1"/>
  <c r="I2112" i="23"/>
  <c r="I2113" i="23"/>
  <c r="H2113" i="23" s="1"/>
  <c r="K2113" i="23" s="1"/>
  <c r="L2113" i="23" s="1"/>
  <c r="I2114" i="23"/>
  <c r="I2115" i="23"/>
  <c r="H2115" i="23" s="1"/>
  <c r="I2116" i="23"/>
  <c r="I2117" i="23"/>
  <c r="H2117" i="23" s="1"/>
  <c r="I2118" i="23"/>
  <c r="I2119" i="23"/>
  <c r="H2119" i="23" s="1"/>
  <c r="I2120" i="23"/>
  <c r="I2121" i="23"/>
  <c r="H2121" i="23" s="1"/>
  <c r="I2122" i="23"/>
  <c r="I2123" i="23"/>
  <c r="I2124" i="23"/>
  <c r="I2125" i="23"/>
  <c r="I2126" i="23"/>
  <c r="I2127" i="23"/>
  <c r="H2127" i="23" s="1"/>
  <c r="I2128" i="23"/>
  <c r="I2129" i="23"/>
  <c r="H2129" i="23" s="1"/>
  <c r="I2130" i="23"/>
  <c r="I2131" i="23"/>
  <c r="H2131" i="23" s="1"/>
  <c r="I2132" i="23"/>
  <c r="I2133" i="23"/>
  <c r="H2133" i="23" s="1"/>
  <c r="I2134" i="23"/>
  <c r="I2135" i="23"/>
  <c r="H2135" i="23" s="1"/>
  <c r="I2136" i="23"/>
  <c r="I2137" i="23"/>
  <c r="H2137" i="23" s="1"/>
  <c r="I2138" i="23"/>
  <c r="I2139" i="23"/>
  <c r="H2139" i="23" s="1"/>
  <c r="I2140" i="23"/>
  <c r="I2141" i="23"/>
  <c r="I2142" i="23"/>
  <c r="I2143" i="23"/>
  <c r="H2143" i="23" s="1"/>
  <c r="I2144" i="23"/>
  <c r="I2145" i="23"/>
  <c r="H2145" i="23" s="1"/>
  <c r="K2145" i="23" s="1"/>
  <c r="L2145" i="23" s="1"/>
  <c r="I2146" i="23"/>
  <c r="I2147" i="23"/>
  <c r="I2148" i="23"/>
  <c r="I2149" i="23"/>
  <c r="H2149" i="23" s="1"/>
  <c r="I2150" i="23"/>
  <c r="I2151" i="23"/>
  <c r="H2151" i="23" s="1"/>
  <c r="I2152" i="23"/>
  <c r="I2153" i="23"/>
  <c r="H2153" i="23" s="1"/>
  <c r="I2154" i="23"/>
  <c r="I2155" i="23"/>
  <c r="I2156" i="23"/>
  <c r="I2157" i="23"/>
  <c r="I2158" i="23"/>
  <c r="I2159" i="23"/>
  <c r="I2160" i="23"/>
  <c r="I2161" i="23"/>
  <c r="I2162" i="23"/>
  <c r="I2163" i="23"/>
  <c r="I2164" i="23"/>
  <c r="I2165" i="23"/>
  <c r="I2166" i="23"/>
  <c r="I2167" i="23"/>
  <c r="H2167" i="23" s="1"/>
  <c r="K2167" i="23" s="1"/>
  <c r="L2167" i="23" s="1"/>
  <c r="I2168" i="23"/>
  <c r="I2169" i="23"/>
  <c r="H2169" i="23" s="1"/>
  <c r="I2170" i="23"/>
  <c r="I2171" i="23"/>
  <c r="I2172" i="23"/>
  <c r="I2173" i="23"/>
  <c r="H2173" i="23" s="1"/>
  <c r="I2174" i="23"/>
  <c r="I2175" i="23"/>
  <c r="H2175" i="23" s="1"/>
  <c r="I2176" i="23"/>
  <c r="I2177" i="23"/>
  <c r="H2177" i="23" s="1"/>
  <c r="I2178" i="23"/>
  <c r="I2179" i="23"/>
  <c r="I2180" i="23"/>
  <c r="I2181" i="23"/>
  <c r="I2182" i="23"/>
  <c r="I2183" i="23"/>
  <c r="I2184" i="23"/>
  <c r="I2185" i="23"/>
  <c r="I2186" i="23"/>
  <c r="I2187" i="23"/>
  <c r="I2188" i="23"/>
  <c r="I2189" i="23"/>
  <c r="I2190" i="23"/>
  <c r="I2191" i="23"/>
  <c r="I2192" i="23"/>
  <c r="I2193" i="23"/>
  <c r="I2194" i="23"/>
  <c r="I2195" i="23"/>
  <c r="I2196" i="23"/>
  <c r="I2197" i="23"/>
  <c r="I2198" i="23"/>
  <c r="I2199" i="23"/>
  <c r="I2200" i="23"/>
  <c r="I2201" i="23"/>
  <c r="I2202" i="23"/>
  <c r="I2203" i="23"/>
  <c r="I2204" i="23"/>
  <c r="I2205" i="23"/>
  <c r="I2206" i="23"/>
  <c r="I2207" i="23"/>
  <c r="I2208" i="23"/>
  <c r="I2209" i="23"/>
  <c r="H2209" i="23" s="1"/>
  <c r="I2210" i="23"/>
  <c r="I2211" i="23"/>
  <c r="I2212" i="23"/>
  <c r="I2213" i="23"/>
  <c r="I2214" i="23"/>
  <c r="I2215" i="23"/>
  <c r="I2216" i="23"/>
  <c r="I2217" i="23"/>
  <c r="I2218" i="23"/>
  <c r="I2219" i="23"/>
  <c r="I2220" i="23"/>
  <c r="I2221" i="23"/>
  <c r="I2222" i="23"/>
  <c r="I2223" i="23"/>
  <c r="H2223" i="23" s="1"/>
  <c r="I2224" i="23"/>
  <c r="I2225" i="23"/>
  <c r="H2225" i="23" s="1"/>
  <c r="I2226" i="23"/>
  <c r="I2227" i="23"/>
  <c r="H2227" i="23" s="1"/>
  <c r="K2227" i="23" s="1"/>
  <c r="L2227" i="23" s="1"/>
  <c r="I2228" i="23"/>
  <c r="I2229" i="23"/>
  <c r="H2229" i="23" s="1"/>
  <c r="K2229" i="23" s="1"/>
  <c r="L2229" i="23" s="1"/>
  <c r="I2230" i="23"/>
  <c r="I2231" i="23"/>
  <c r="I2232" i="23"/>
  <c r="I2233" i="23"/>
  <c r="I2234" i="23"/>
  <c r="I2235" i="23"/>
  <c r="H2235" i="23" s="1"/>
  <c r="I2236" i="23"/>
  <c r="I2237" i="23"/>
  <c r="I2238" i="23"/>
  <c r="I2239" i="23"/>
  <c r="I2240" i="23"/>
  <c r="I2241" i="23"/>
  <c r="H2241" i="23" s="1"/>
  <c r="I2242" i="23"/>
  <c r="I2243" i="23"/>
  <c r="H2243" i="23" s="1"/>
  <c r="I2244" i="23"/>
  <c r="I2245" i="23"/>
  <c r="H2245" i="23" s="1"/>
  <c r="K2245" i="23" s="1"/>
  <c r="L2245" i="23" s="1"/>
  <c r="I2246" i="23"/>
  <c r="I2247" i="23"/>
  <c r="I2248" i="23"/>
  <c r="I2249" i="23"/>
  <c r="H2249" i="23" s="1"/>
  <c r="I2250" i="23"/>
  <c r="I2251" i="23"/>
  <c r="I2252" i="23"/>
  <c r="I2253" i="23"/>
  <c r="I2254" i="23"/>
  <c r="I2255" i="23"/>
  <c r="I2256" i="23"/>
  <c r="I2257" i="23"/>
  <c r="I2258" i="23"/>
  <c r="I2259" i="23"/>
  <c r="H2259" i="23" s="1"/>
  <c r="I2260" i="23"/>
  <c r="I2261" i="23"/>
  <c r="H2261" i="23" s="1"/>
  <c r="I2262" i="23"/>
  <c r="I2263" i="23"/>
  <c r="I2264" i="23"/>
  <c r="I2265" i="23"/>
  <c r="I2266" i="23"/>
  <c r="I2267" i="23"/>
  <c r="H2267" i="23" s="1"/>
  <c r="I2268" i="23"/>
  <c r="I2269" i="23"/>
  <c r="H2269" i="23" s="1"/>
  <c r="I2270" i="23"/>
  <c r="I2271" i="23"/>
  <c r="I2272" i="23"/>
  <c r="I2273" i="23"/>
  <c r="I2274" i="23"/>
  <c r="I2275" i="23"/>
  <c r="I2276" i="23"/>
  <c r="I2277" i="23"/>
  <c r="H2277" i="23" s="1"/>
  <c r="K2277" i="23" s="1"/>
  <c r="L2277" i="23" s="1"/>
  <c r="I2278" i="23"/>
  <c r="I2279" i="23"/>
  <c r="I2280" i="23"/>
  <c r="I2281" i="23"/>
  <c r="H2281" i="23" s="1"/>
  <c r="K2281" i="23" s="1"/>
  <c r="L2281" i="23" s="1"/>
  <c r="I2282" i="23"/>
  <c r="I2283" i="23"/>
  <c r="H2283" i="23" s="1"/>
  <c r="I2284" i="23"/>
  <c r="I2285" i="23"/>
  <c r="I2286" i="23"/>
  <c r="I2287" i="23"/>
  <c r="H2287" i="23" s="1"/>
  <c r="I2288" i="23"/>
  <c r="I2289" i="23"/>
  <c r="H2289" i="23" s="1"/>
  <c r="K2289" i="23" s="1"/>
  <c r="L2289" i="23" s="1"/>
  <c r="I2290" i="23"/>
  <c r="I2291" i="23"/>
  <c r="H2291" i="23" s="1"/>
  <c r="I2292" i="23"/>
  <c r="I2293" i="23"/>
  <c r="I2294" i="23"/>
  <c r="I2295" i="23"/>
  <c r="H2295" i="23" s="1"/>
  <c r="I2296" i="23"/>
  <c r="I2297" i="23"/>
  <c r="H2297" i="23" s="1"/>
  <c r="I2298" i="23"/>
  <c r="I2299" i="23"/>
  <c r="I2300" i="23"/>
  <c r="I2301" i="23"/>
  <c r="I2302" i="23"/>
  <c r="I2303" i="23"/>
  <c r="H2303" i="23" s="1"/>
  <c r="I2304" i="23"/>
  <c r="I2305" i="23"/>
  <c r="H2305" i="23" s="1"/>
  <c r="I2306" i="23"/>
  <c r="I2307" i="23"/>
  <c r="H2307" i="23" s="1"/>
  <c r="I2308" i="23"/>
  <c r="I2309" i="23"/>
  <c r="H2309" i="23" s="1"/>
  <c r="I2310" i="23"/>
  <c r="I2311" i="23"/>
  <c r="H2311" i="23" s="1"/>
  <c r="I2312" i="23"/>
  <c r="I2313" i="23"/>
  <c r="H2313" i="23" s="1"/>
  <c r="I2314" i="23"/>
  <c r="I2315" i="23"/>
  <c r="H2315" i="23" s="1"/>
  <c r="I2316" i="23"/>
  <c r="I2317" i="23"/>
  <c r="H2317" i="23" s="1"/>
  <c r="I2318" i="23"/>
  <c r="I2319" i="23"/>
  <c r="H2319" i="23" s="1"/>
  <c r="I2320" i="23"/>
  <c r="I2321" i="23"/>
  <c r="H2321" i="23" s="1"/>
  <c r="I2322" i="23"/>
  <c r="I2323" i="23"/>
  <c r="H2323" i="23" s="1"/>
  <c r="I2324" i="23"/>
  <c r="I2325" i="23"/>
  <c r="H2325" i="23" s="1"/>
  <c r="I2326" i="23"/>
  <c r="I2327" i="23"/>
  <c r="H2327" i="23" s="1"/>
  <c r="I2328" i="23"/>
  <c r="I2329" i="23"/>
  <c r="H2329" i="23" s="1"/>
  <c r="I2330" i="23"/>
  <c r="I2331" i="23"/>
  <c r="H2331" i="23" s="1"/>
  <c r="I2332" i="23"/>
  <c r="I2333" i="23"/>
  <c r="I2334" i="23"/>
  <c r="I2335" i="23"/>
  <c r="I2336" i="23"/>
  <c r="I2337" i="23"/>
  <c r="I2338" i="23"/>
  <c r="I2339" i="23"/>
  <c r="H2339" i="23" s="1"/>
  <c r="K2339" i="23" s="1"/>
  <c r="L2339" i="23" s="1"/>
  <c r="I2340" i="23"/>
  <c r="I2341" i="23"/>
  <c r="I2342" i="23"/>
  <c r="I2343" i="23"/>
  <c r="H2343" i="23" s="1"/>
  <c r="I2344" i="23"/>
  <c r="I2345" i="23"/>
  <c r="H2345" i="23" s="1"/>
  <c r="I2346" i="23"/>
  <c r="I2347" i="23"/>
  <c r="H2347" i="23" s="1"/>
  <c r="I2348" i="23"/>
  <c r="I2349" i="23"/>
  <c r="I2350" i="23"/>
  <c r="I2351" i="23"/>
  <c r="I2352" i="23"/>
  <c r="I2353" i="23"/>
  <c r="I2354" i="23"/>
  <c r="I2355" i="23"/>
  <c r="I2356" i="23"/>
  <c r="I2357" i="23"/>
  <c r="I2358" i="23"/>
  <c r="I2359" i="23"/>
  <c r="I2360" i="23"/>
  <c r="I2361" i="23"/>
  <c r="I2362" i="23"/>
  <c r="I2363" i="23"/>
  <c r="H2363" i="23" s="1"/>
  <c r="K2363" i="23" s="1"/>
  <c r="L2363" i="23" s="1"/>
  <c r="I2364" i="23"/>
  <c r="I2365" i="23"/>
  <c r="H2365" i="23" s="1"/>
  <c r="I2366" i="23"/>
  <c r="I2367" i="23"/>
  <c r="H2367" i="23" s="1"/>
  <c r="I2368" i="23"/>
  <c r="I2369" i="23"/>
  <c r="H2369" i="23" s="1"/>
  <c r="I2370" i="23"/>
  <c r="I2371" i="23"/>
  <c r="H2371" i="23" s="1"/>
  <c r="I2372" i="23"/>
  <c r="I2373" i="23"/>
  <c r="H2373" i="23" s="1"/>
  <c r="I2374" i="23"/>
  <c r="I2375" i="23"/>
  <c r="H2375" i="23" s="1"/>
  <c r="I2376" i="23"/>
  <c r="I2377" i="23"/>
  <c r="H2377" i="23" s="1"/>
  <c r="I2378" i="23"/>
  <c r="I2379" i="23"/>
  <c r="H2379" i="23" s="1"/>
  <c r="I2380" i="23"/>
  <c r="I2381" i="23"/>
  <c r="H2381" i="23" s="1"/>
  <c r="K2381" i="23" s="1"/>
  <c r="L2381" i="23" s="1"/>
  <c r="I2382" i="23"/>
  <c r="I2383" i="23"/>
  <c r="I2384" i="23"/>
  <c r="I2385" i="23"/>
  <c r="H2385" i="23" s="1"/>
  <c r="I2386" i="23"/>
  <c r="I2387" i="23"/>
  <c r="H2387" i="23" s="1"/>
  <c r="I2388" i="23"/>
  <c r="I2389" i="23"/>
  <c r="H2389" i="23" s="1"/>
  <c r="I2390" i="23"/>
  <c r="I2391" i="23"/>
  <c r="I2392" i="23"/>
  <c r="I2393" i="23"/>
  <c r="I2394" i="23"/>
  <c r="I2395" i="23"/>
  <c r="I2396" i="23"/>
  <c r="I2397" i="23"/>
  <c r="H2397" i="23" s="1"/>
  <c r="I2398" i="23"/>
  <c r="I2399" i="23"/>
  <c r="H2399" i="23" s="1"/>
  <c r="I2400" i="23"/>
  <c r="I2401" i="23"/>
  <c r="H2401" i="23" s="1"/>
  <c r="K2401" i="23" s="1"/>
  <c r="L2401" i="23" s="1"/>
  <c r="I2402" i="23"/>
  <c r="I2403" i="23"/>
  <c r="I2404" i="23"/>
  <c r="I2405" i="23"/>
  <c r="I2406" i="23"/>
  <c r="I2407" i="23"/>
  <c r="I2408" i="23"/>
  <c r="I2409" i="23"/>
  <c r="I2410" i="23"/>
  <c r="I2411" i="23"/>
  <c r="H2411" i="23" s="1"/>
  <c r="I2412" i="23"/>
  <c r="I2413" i="23"/>
  <c r="H2413" i="23" s="1"/>
  <c r="I2414" i="23"/>
  <c r="I2415" i="23"/>
  <c r="H2415" i="23" s="1"/>
  <c r="K2415" i="23" s="1"/>
  <c r="L2415" i="23" s="1"/>
  <c r="I2416" i="23"/>
  <c r="I2417" i="23"/>
  <c r="H2417" i="23" s="1"/>
  <c r="K2417" i="23" s="1"/>
  <c r="L2417" i="23" s="1"/>
  <c r="I2418" i="23"/>
  <c r="I2419" i="23"/>
  <c r="I2420" i="23"/>
  <c r="I2421" i="23"/>
  <c r="I2422" i="23"/>
  <c r="I2423" i="23"/>
  <c r="H2423" i="23" s="1"/>
  <c r="I2424" i="23"/>
  <c r="I2425" i="23"/>
  <c r="I2426" i="23"/>
  <c r="I2427" i="23"/>
  <c r="H2427" i="23" s="1"/>
  <c r="I2428" i="23"/>
  <c r="I2429" i="23"/>
  <c r="H2429" i="23" s="1"/>
  <c r="I2430" i="23"/>
  <c r="I2431" i="23"/>
  <c r="H2431" i="23" s="1"/>
  <c r="K2431" i="23" s="1"/>
  <c r="L2431" i="23" s="1"/>
  <c r="I2432" i="23"/>
  <c r="I2433" i="23"/>
  <c r="H2433" i="23" s="1"/>
  <c r="K2433" i="23" s="1"/>
  <c r="L2433" i="23" s="1"/>
  <c r="I2434" i="23"/>
  <c r="I2435" i="23"/>
  <c r="H2435" i="23" s="1"/>
  <c r="I2436" i="23"/>
  <c r="I2437" i="23"/>
  <c r="H2437" i="23" s="1"/>
  <c r="I2438" i="23"/>
  <c r="I2439" i="23"/>
  <c r="I2440" i="23"/>
  <c r="I2441" i="23"/>
  <c r="I2442" i="23"/>
  <c r="I2443" i="23"/>
  <c r="H2443" i="23" s="1"/>
  <c r="K2443" i="23" s="1"/>
  <c r="L2443" i="23" s="1"/>
  <c r="I2444" i="23"/>
  <c r="I2445" i="23"/>
  <c r="H2445" i="23" s="1"/>
  <c r="I2446" i="23"/>
  <c r="I2447" i="23"/>
  <c r="I2448" i="23"/>
  <c r="I2449" i="23"/>
  <c r="I2450" i="23"/>
  <c r="I2451" i="23"/>
  <c r="H2451" i="23" s="1"/>
  <c r="I2452" i="23"/>
  <c r="I2453" i="23"/>
  <c r="H2453" i="23" s="1"/>
  <c r="I2454" i="23"/>
  <c r="I2455" i="23"/>
  <c r="I2456" i="23"/>
  <c r="I2457" i="23"/>
  <c r="I2458" i="23"/>
  <c r="I2459" i="23"/>
  <c r="I2460" i="23"/>
  <c r="I2461" i="23"/>
  <c r="I2462" i="23"/>
  <c r="I2463" i="23"/>
  <c r="I2464" i="23"/>
  <c r="I2465" i="23"/>
  <c r="H2465" i="23" s="1"/>
  <c r="I2466" i="23"/>
  <c r="I2467" i="23"/>
  <c r="H2467" i="23" s="1"/>
  <c r="I2468" i="23"/>
  <c r="I2469" i="23"/>
  <c r="H2469" i="23" s="1"/>
  <c r="I2470" i="23"/>
  <c r="I2471" i="23"/>
  <c r="I2472" i="23"/>
  <c r="I2473" i="23"/>
  <c r="I2474" i="23"/>
  <c r="I2475" i="23"/>
  <c r="H2475" i="23" s="1"/>
  <c r="I2476" i="23"/>
  <c r="I2477" i="23"/>
  <c r="H2477" i="23" s="1"/>
  <c r="K2477" i="23" s="1"/>
  <c r="L2477" i="23" s="1"/>
  <c r="I2478" i="23"/>
  <c r="I2479" i="23"/>
  <c r="H2479" i="23" s="1"/>
  <c r="I2480" i="23"/>
  <c r="I2481" i="23"/>
  <c r="H2481" i="23" s="1"/>
  <c r="I2482" i="23"/>
  <c r="I2483" i="23"/>
  <c r="H2483" i="23" s="1"/>
  <c r="I2484" i="23"/>
  <c r="I2485" i="23"/>
  <c r="H2485" i="23" s="1"/>
  <c r="I2486" i="23"/>
  <c r="I2487" i="23"/>
  <c r="H2487" i="23" s="1"/>
  <c r="I2488" i="23"/>
  <c r="I2489" i="23"/>
  <c r="I2490" i="23"/>
  <c r="I2491" i="23"/>
  <c r="I2492" i="23"/>
  <c r="I2493" i="23"/>
  <c r="H2493" i="23" s="1"/>
  <c r="I2494" i="23"/>
  <c r="I2495" i="23"/>
  <c r="H2495" i="23" s="1"/>
  <c r="I2496" i="23"/>
  <c r="I2497" i="23"/>
  <c r="H2497" i="23" s="1"/>
  <c r="I2498" i="23"/>
  <c r="I2499" i="23"/>
  <c r="H2499" i="23" s="1"/>
  <c r="I2500" i="23"/>
  <c r="I2501" i="23"/>
  <c r="H2501" i="23" s="1"/>
  <c r="I2502" i="23"/>
  <c r="I2503" i="23"/>
  <c r="H2503" i="23" s="1"/>
  <c r="I2504" i="23"/>
  <c r="I2505" i="23"/>
  <c r="H2505" i="23" s="1"/>
  <c r="I2506" i="23"/>
  <c r="I2507" i="23"/>
  <c r="H2507" i="23" s="1"/>
  <c r="I2508" i="23"/>
  <c r="I2509" i="23"/>
  <c r="I2510" i="23"/>
  <c r="I2511" i="23"/>
  <c r="I2512" i="23"/>
  <c r="I2513" i="23"/>
  <c r="I2514" i="23"/>
  <c r="I2515" i="23"/>
  <c r="H2515" i="23" s="1"/>
  <c r="I2516" i="23"/>
  <c r="I2517" i="23"/>
  <c r="H2517" i="23" s="1"/>
  <c r="I2518" i="23"/>
  <c r="I2519" i="23"/>
  <c r="I2520" i="23"/>
  <c r="I2521" i="23"/>
  <c r="H2521" i="23" s="1"/>
  <c r="K2521" i="23" s="1"/>
  <c r="L2521" i="23" s="1"/>
  <c r="I2522" i="23"/>
  <c r="I2523" i="23"/>
  <c r="H2523" i="23" s="1"/>
  <c r="I2524" i="23"/>
  <c r="I2525" i="23"/>
  <c r="H2525" i="23" s="1"/>
  <c r="I2526" i="23"/>
  <c r="I2527" i="23"/>
  <c r="I2528" i="23"/>
  <c r="I2529" i="23"/>
  <c r="I2530" i="23"/>
  <c r="I2531" i="23"/>
  <c r="I2532" i="23"/>
  <c r="I2533" i="23"/>
  <c r="I2534" i="23"/>
  <c r="I2535" i="23"/>
  <c r="I2536" i="23"/>
  <c r="I2537" i="23"/>
  <c r="I2538" i="23"/>
  <c r="I2539" i="23"/>
  <c r="I2540" i="23"/>
  <c r="I2541" i="23"/>
  <c r="I2542" i="23"/>
  <c r="I2543" i="23"/>
  <c r="H2543" i="23" s="1"/>
  <c r="K2543" i="23" s="1"/>
  <c r="L2543" i="23" s="1"/>
  <c r="I2544" i="23"/>
  <c r="I2545" i="23"/>
  <c r="H2545" i="23" s="1"/>
  <c r="I2546" i="23"/>
  <c r="I2547" i="23"/>
  <c r="H2547" i="23" s="1"/>
  <c r="K2547" i="23" s="1"/>
  <c r="L2547" i="23" s="1"/>
  <c r="I2548" i="23"/>
  <c r="I2549" i="23"/>
  <c r="I2550" i="23"/>
  <c r="I2551" i="23"/>
  <c r="H2551" i="23" s="1"/>
  <c r="I2552" i="23"/>
  <c r="I2553" i="23"/>
  <c r="H2553" i="23" s="1"/>
  <c r="I2554" i="23"/>
  <c r="I2555" i="23"/>
  <c r="H2555" i="23" s="1"/>
  <c r="I2556" i="23"/>
  <c r="I2557" i="23"/>
  <c r="I2558" i="23"/>
  <c r="I2559" i="23"/>
  <c r="I2560" i="23"/>
  <c r="I2561" i="23"/>
  <c r="I2562" i="23"/>
  <c r="I2563" i="23"/>
  <c r="I2564" i="23"/>
  <c r="I2565" i="23"/>
  <c r="I2566" i="23"/>
  <c r="I2567" i="23"/>
  <c r="H2567" i="23" s="1"/>
  <c r="I2568" i="23"/>
  <c r="I2569" i="23"/>
  <c r="I2570" i="23"/>
  <c r="I2571" i="23"/>
  <c r="I2572" i="23"/>
  <c r="I2573" i="23"/>
  <c r="I2574" i="23"/>
  <c r="I2575" i="23"/>
  <c r="I2576" i="23"/>
  <c r="I2577" i="23"/>
  <c r="I2578" i="23"/>
  <c r="I2579" i="23"/>
  <c r="I2580" i="23"/>
  <c r="I2581" i="23"/>
  <c r="H2581" i="23" s="1"/>
  <c r="I2582" i="23"/>
  <c r="I2583" i="23"/>
  <c r="H2583" i="23" s="1"/>
  <c r="K2583" i="23" s="1"/>
  <c r="L2583" i="23" s="1"/>
  <c r="I2584" i="23"/>
  <c r="I2585" i="23"/>
  <c r="H2585" i="23" s="1"/>
  <c r="K2585" i="23" s="1"/>
  <c r="L2585" i="23" s="1"/>
  <c r="I2586" i="23"/>
  <c r="I2587" i="23"/>
  <c r="I2588" i="23"/>
  <c r="I2589" i="23"/>
  <c r="I2590" i="23"/>
  <c r="I2591" i="23"/>
  <c r="H2591" i="23" s="1"/>
  <c r="I2592" i="23"/>
  <c r="I2593" i="23"/>
  <c r="I2594" i="23"/>
  <c r="I2595" i="23"/>
  <c r="H2595" i="23" s="1"/>
  <c r="I2596" i="23"/>
  <c r="I2597" i="23"/>
  <c r="H2597" i="23" s="1"/>
  <c r="I2598" i="23"/>
  <c r="I2599" i="23"/>
  <c r="H2599" i="23" s="1"/>
  <c r="I2600" i="23"/>
  <c r="I2601" i="23"/>
  <c r="H2601" i="23" s="1"/>
  <c r="K2601" i="23" s="1"/>
  <c r="L2601" i="23" s="1"/>
  <c r="I2602" i="23"/>
  <c r="I2603" i="23"/>
  <c r="H2603" i="23" s="1"/>
  <c r="I2604" i="23"/>
  <c r="I2605" i="23"/>
  <c r="I2606" i="23"/>
  <c r="I2607" i="23"/>
  <c r="I2608" i="23"/>
  <c r="I2609" i="23"/>
  <c r="I2610" i="23"/>
  <c r="I2611" i="23"/>
  <c r="I2612" i="23"/>
  <c r="I2613" i="23"/>
  <c r="I2614" i="23"/>
  <c r="I2615" i="23"/>
  <c r="I2616" i="23"/>
  <c r="I2617" i="23"/>
  <c r="H2617" i="23" s="1"/>
  <c r="I2618" i="23"/>
  <c r="I2619" i="23"/>
  <c r="H2619" i="23" s="1"/>
  <c r="I2620" i="23"/>
  <c r="I2621" i="23"/>
  <c r="I2622" i="23"/>
  <c r="I2623" i="23"/>
  <c r="I2624" i="23"/>
  <c r="I2625" i="23"/>
  <c r="H2625" i="23" s="1"/>
  <c r="I2626" i="23"/>
  <c r="I2627" i="23"/>
  <c r="H2627" i="23" s="1"/>
  <c r="I2628" i="23"/>
  <c r="I2629" i="23"/>
  <c r="I2630" i="23"/>
  <c r="I2631" i="23"/>
  <c r="I2632" i="23"/>
  <c r="I2633" i="23"/>
  <c r="I2634" i="23"/>
  <c r="I2635" i="23"/>
  <c r="I2636" i="23"/>
  <c r="I2637" i="23"/>
  <c r="H2637" i="23" s="1"/>
  <c r="I2638" i="23"/>
  <c r="I2639" i="23"/>
  <c r="H2639" i="23" s="1"/>
  <c r="I2640" i="23"/>
  <c r="I2641" i="23"/>
  <c r="H2641" i="23" s="1"/>
  <c r="I2642" i="23"/>
  <c r="I2643" i="23"/>
  <c r="I2644" i="23"/>
  <c r="I2645" i="23"/>
  <c r="H2645" i="23" s="1"/>
  <c r="I2646" i="23"/>
  <c r="I2647" i="23"/>
  <c r="H2647" i="23" s="1"/>
  <c r="K2647" i="23" s="1"/>
  <c r="L2647" i="23" s="1"/>
  <c r="I2648" i="23"/>
  <c r="I2649" i="23"/>
  <c r="H2649" i="23" s="1"/>
  <c r="I2650" i="23"/>
  <c r="I2651" i="23"/>
  <c r="I2652" i="23"/>
  <c r="I2653" i="23"/>
  <c r="H2653" i="23" s="1"/>
  <c r="I2654" i="23"/>
  <c r="I2655" i="23"/>
  <c r="H2655" i="23" s="1"/>
  <c r="I2656" i="23"/>
  <c r="I2657" i="23"/>
  <c r="H2657" i="23" s="1"/>
  <c r="I2658" i="23"/>
  <c r="I2659" i="23"/>
  <c r="I2660" i="23"/>
  <c r="I2661" i="23"/>
  <c r="I2662" i="23"/>
  <c r="I2663" i="23"/>
  <c r="H2663" i="23" s="1"/>
  <c r="I2664" i="23"/>
  <c r="I2665" i="23"/>
  <c r="H2665" i="23" s="1"/>
  <c r="I2666" i="23"/>
  <c r="I2667" i="23"/>
  <c r="H2667" i="23" s="1"/>
  <c r="I2668" i="23"/>
  <c r="I2669" i="23"/>
  <c r="H2669" i="23" s="1"/>
  <c r="I2670" i="23"/>
  <c r="I2671" i="23"/>
  <c r="H2671" i="23" s="1"/>
  <c r="I2672" i="23"/>
  <c r="I2673" i="23"/>
  <c r="H2673" i="23" s="1"/>
  <c r="I2674" i="23"/>
  <c r="I2675" i="23"/>
  <c r="H2675" i="23" s="1"/>
  <c r="I2676" i="23"/>
  <c r="I2677" i="23"/>
  <c r="H2677" i="23" s="1"/>
  <c r="I2678" i="23"/>
  <c r="I2679" i="23"/>
  <c r="I2680" i="23"/>
  <c r="I2681" i="23"/>
  <c r="I2682" i="23"/>
  <c r="I2683" i="23"/>
  <c r="H2683" i="23" s="1"/>
  <c r="I2684" i="23"/>
  <c r="I2685" i="23"/>
  <c r="H2685" i="23" s="1"/>
  <c r="K2685" i="23" s="1"/>
  <c r="L2685" i="23" s="1"/>
  <c r="I2686" i="23"/>
  <c r="I2687" i="23"/>
  <c r="I2688" i="23"/>
  <c r="I2689" i="23"/>
  <c r="H2689" i="23" s="1"/>
  <c r="I2690" i="23"/>
  <c r="I2691" i="23"/>
  <c r="H2691" i="23" s="1"/>
  <c r="I2692" i="23"/>
  <c r="I2693" i="23"/>
  <c r="I2694" i="23"/>
  <c r="I2695" i="23"/>
  <c r="I2696" i="23"/>
  <c r="I2697" i="23"/>
  <c r="I2698" i="23"/>
  <c r="I2699" i="23"/>
  <c r="I2700" i="23"/>
  <c r="I2701" i="23"/>
  <c r="I2702" i="23"/>
  <c r="I2703" i="23"/>
  <c r="I2704" i="23"/>
  <c r="I2705" i="23"/>
  <c r="I2706" i="23"/>
  <c r="I2707" i="23"/>
  <c r="I2708" i="23"/>
  <c r="I2709" i="23"/>
  <c r="H2709" i="23" s="1"/>
  <c r="I2710" i="23"/>
  <c r="I2711" i="23"/>
  <c r="H2711" i="23" s="1"/>
  <c r="I2712" i="23"/>
  <c r="I2713" i="23"/>
  <c r="H2713" i="23" s="1"/>
  <c r="K2713" i="23" s="1"/>
  <c r="L2713" i="23" s="1"/>
  <c r="I2714" i="23"/>
  <c r="I2715" i="23"/>
  <c r="I2716" i="23"/>
  <c r="I2717" i="23"/>
  <c r="H2717" i="23" s="1"/>
  <c r="I2718" i="23"/>
  <c r="I2719" i="23"/>
  <c r="H2719" i="23" s="1"/>
  <c r="I2720" i="23"/>
  <c r="I2721" i="23"/>
  <c r="H2721" i="23" s="1"/>
  <c r="I2722" i="23"/>
  <c r="I2723" i="23"/>
  <c r="H2723" i="23" s="1"/>
  <c r="I2724" i="23"/>
  <c r="I2725" i="23"/>
  <c r="I2726" i="23"/>
  <c r="I2727" i="23"/>
  <c r="I2728" i="23"/>
  <c r="I2729" i="23"/>
  <c r="I2730" i="23"/>
  <c r="I2731" i="23"/>
  <c r="H2731" i="23" s="1"/>
  <c r="I2732" i="23"/>
  <c r="I2733" i="23"/>
  <c r="I2734" i="23"/>
  <c r="I2735" i="23"/>
  <c r="I2736" i="23"/>
  <c r="I2737" i="23"/>
  <c r="I2738" i="23"/>
  <c r="I2739" i="23"/>
  <c r="I2740" i="23"/>
  <c r="I2741" i="23"/>
  <c r="I2742" i="23"/>
  <c r="I2743" i="23"/>
  <c r="H2743" i="23" s="1"/>
  <c r="K2743" i="23" s="1"/>
  <c r="L2743" i="23" s="1"/>
  <c r="I2744" i="23"/>
  <c r="I2745" i="23"/>
  <c r="H2745" i="23" s="1"/>
  <c r="K2745" i="23" s="1"/>
  <c r="L2745" i="23" s="1"/>
  <c r="I2746" i="23"/>
  <c r="I2747" i="23"/>
  <c r="I2748" i="23"/>
  <c r="I2749" i="23"/>
  <c r="I2750" i="23"/>
  <c r="I2751" i="23"/>
  <c r="M2" i="21"/>
  <c r="M3" i="21"/>
  <c r="N3" i="21" s="1"/>
  <c r="M4" i="21"/>
  <c r="M5" i="21"/>
  <c r="N5" i="21" s="1"/>
  <c r="M6" i="21"/>
  <c r="M7" i="21"/>
  <c r="N7" i="21" s="1"/>
  <c r="M8" i="21"/>
  <c r="M9" i="21"/>
  <c r="N9" i="21" s="1"/>
  <c r="M10" i="21"/>
  <c r="M11" i="21"/>
  <c r="N11" i="21" s="1"/>
  <c r="M12" i="21"/>
  <c r="M13" i="21"/>
  <c r="N13" i="21" s="1"/>
  <c r="M14" i="21"/>
  <c r="M15" i="21"/>
  <c r="N15" i="21" s="1"/>
  <c r="M16" i="21"/>
  <c r="M17" i="21"/>
  <c r="N17" i="21" s="1"/>
  <c r="M18" i="21"/>
  <c r="M19" i="21"/>
  <c r="N19" i="21" s="1"/>
  <c r="M20" i="21"/>
  <c r="M21" i="21"/>
  <c r="N21" i="21" s="1"/>
  <c r="M22" i="21"/>
  <c r="M23" i="21"/>
  <c r="N23" i="21" s="1"/>
  <c r="M24" i="21"/>
  <c r="M25" i="21"/>
  <c r="N25" i="21" s="1"/>
  <c r="M26" i="21"/>
  <c r="M27" i="21"/>
  <c r="M28" i="21"/>
  <c r="M29" i="21"/>
  <c r="N29" i="21" s="1"/>
  <c r="M30" i="21"/>
  <c r="M31" i="21"/>
  <c r="N31" i="21" s="1"/>
  <c r="M32" i="21"/>
  <c r="M33" i="21"/>
  <c r="N33" i="21" s="1"/>
  <c r="M34" i="21"/>
  <c r="M35" i="21"/>
  <c r="N35" i="21" s="1"/>
  <c r="M36" i="21"/>
  <c r="M37" i="21"/>
  <c r="N37" i="21" s="1"/>
  <c r="M38" i="21"/>
  <c r="M39" i="21"/>
  <c r="N39" i="21" s="1"/>
  <c r="M40" i="21"/>
  <c r="M41" i="21"/>
  <c r="N41" i="21" s="1"/>
  <c r="M42" i="21"/>
  <c r="M43" i="21"/>
  <c r="N43" i="21" s="1"/>
  <c r="M44" i="21"/>
  <c r="M45" i="21"/>
  <c r="N45" i="21" s="1"/>
  <c r="M46" i="21"/>
  <c r="M47" i="21"/>
  <c r="N47" i="21" s="1"/>
  <c r="M48" i="21"/>
  <c r="M49" i="21"/>
  <c r="N49" i="21" s="1"/>
  <c r="M50" i="21"/>
  <c r="M51" i="21"/>
  <c r="N51" i="21" s="1"/>
  <c r="M52" i="21"/>
  <c r="M53" i="21"/>
  <c r="N53" i="21" s="1"/>
  <c r="M54" i="21"/>
  <c r="M55" i="21"/>
  <c r="N55" i="21" s="1"/>
  <c r="M56" i="21"/>
  <c r="M57" i="21"/>
  <c r="N57" i="21" s="1"/>
  <c r="M58" i="21"/>
  <c r="M59" i="21"/>
  <c r="M60" i="21"/>
  <c r="M61" i="21"/>
  <c r="N61" i="21" s="1"/>
  <c r="M62" i="21"/>
  <c r="M63" i="21"/>
  <c r="N63" i="21" s="1"/>
  <c r="M64" i="21"/>
  <c r="M65" i="21"/>
  <c r="N65" i="21" s="1"/>
  <c r="M66" i="21"/>
  <c r="M67" i="21"/>
  <c r="N67" i="21" s="1"/>
  <c r="M68" i="21"/>
  <c r="M69" i="21"/>
  <c r="N69" i="21" s="1"/>
  <c r="M70" i="21"/>
  <c r="M71" i="21"/>
  <c r="N71" i="21" s="1"/>
  <c r="M72" i="21"/>
  <c r="M73" i="21"/>
  <c r="N73" i="21" s="1"/>
  <c r="M74" i="21"/>
  <c r="M75" i="21"/>
  <c r="N75" i="21" s="1"/>
  <c r="M76" i="21"/>
  <c r="M77" i="21"/>
  <c r="N77" i="21" s="1"/>
  <c r="M78" i="21"/>
  <c r="M79" i="21"/>
  <c r="N79" i="21" s="1"/>
  <c r="M80" i="21"/>
  <c r="M81" i="21"/>
  <c r="N81" i="21" s="1"/>
  <c r="M82" i="21"/>
  <c r="M83" i="21"/>
  <c r="N83" i="21" s="1"/>
  <c r="M84" i="21"/>
  <c r="M85" i="21"/>
  <c r="N85" i="21" s="1"/>
  <c r="M86" i="21"/>
  <c r="M87" i="21"/>
  <c r="N87" i="21" s="1"/>
  <c r="M88" i="21"/>
  <c r="M89" i="21"/>
  <c r="N89" i="21" s="1"/>
  <c r="M90" i="21"/>
  <c r="M91" i="21"/>
  <c r="M92" i="21"/>
  <c r="M93" i="21"/>
  <c r="N93" i="21" s="1"/>
  <c r="M94" i="21"/>
  <c r="M95" i="21"/>
  <c r="N95" i="21" s="1"/>
  <c r="M96" i="21"/>
  <c r="M97" i="21"/>
  <c r="N97" i="21" s="1"/>
  <c r="M98" i="21"/>
  <c r="M99" i="21"/>
  <c r="N99" i="21" s="1"/>
  <c r="M100" i="21"/>
  <c r="M101" i="21"/>
  <c r="N101" i="21" s="1"/>
  <c r="M102" i="21"/>
  <c r="M103" i="21"/>
  <c r="N103" i="21" s="1"/>
  <c r="M104" i="21"/>
  <c r="M105" i="21"/>
  <c r="N105" i="21" s="1"/>
  <c r="M106" i="21"/>
  <c r="M107" i="21"/>
  <c r="N107" i="21" s="1"/>
  <c r="M108" i="21"/>
  <c r="M109" i="21"/>
  <c r="N109" i="21" s="1"/>
  <c r="M110" i="21"/>
  <c r="M111" i="21"/>
  <c r="N111" i="21" s="1"/>
  <c r="M112" i="21"/>
  <c r="M113" i="21"/>
  <c r="N113" i="21" s="1"/>
  <c r="M114" i="21"/>
  <c r="M115" i="21"/>
  <c r="N115" i="21" s="1"/>
  <c r="M116" i="21"/>
  <c r="M117" i="21"/>
  <c r="N117" i="21" s="1"/>
  <c r="M118" i="21"/>
  <c r="M119" i="21"/>
  <c r="N119" i="21" s="1"/>
  <c r="M120" i="21"/>
  <c r="M121" i="21"/>
  <c r="N121" i="21" s="1"/>
  <c r="M122" i="21"/>
  <c r="M123" i="21"/>
  <c r="M124" i="21"/>
  <c r="M125" i="21"/>
  <c r="N125" i="21" s="1"/>
  <c r="M126" i="21"/>
  <c r="M127" i="21"/>
  <c r="N127" i="21" s="1"/>
  <c r="M128" i="21"/>
  <c r="M129" i="21"/>
  <c r="N129" i="21" s="1"/>
  <c r="M130" i="21"/>
  <c r="M131" i="21"/>
  <c r="N131" i="21" s="1"/>
  <c r="M132" i="21"/>
  <c r="M133" i="21"/>
  <c r="N133" i="21" s="1"/>
  <c r="M134" i="21"/>
  <c r="M135" i="21"/>
  <c r="N135" i="21" s="1"/>
  <c r="M136" i="21"/>
  <c r="M137" i="21"/>
  <c r="N137" i="21" s="1"/>
  <c r="M138" i="21"/>
  <c r="M139" i="21"/>
  <c r="N139" i="21" s="1"/>
  <c r="M140" i="21"/>
  <c r="M141" i="21"/>
  <c r="N141" i="21" s="1"/>
  <c r="M142" i="21"/>
  <c r="M143" i="21"/>
  <c r="N143" i="21" s="1"/>
  <c r="M144" i="21"/>
  <c r="M145" i="21"/>
  <c r="N145" i="21" s="1"/>
  <c r="M146" i="21"/>
  <c r="M147" i="21"/>
  <c r="N147" i="21" s="1"/>
  <c r="M148" i="21"/>
  <c r="M149" i="21"/>
  <c r="N149" i="21" s="1"/>
  <c r="M150" i="21"/>
  <c r="M151" i="21"/>
  <c r="N151" i="21" s="1"/>
  <c r="M152" i="21"/>
  <c r="M153" i="21"/>
  <c r="N153" i="21" s="1"/>
  <c r="M154" i="21"/>
  <c r="M155" i="21"/>
  <c r="N155" i="21" s="1"/>
  <c r="M156" i="21"/>
  <c r="M157" i="21"/>
  <c r="N157" i="21" s="1"/>
  <c r="M158" i="21"/>
  <c r="M159" i="21"/>
  <c r="N159" i="21" s="1"/>
  <c r="M160" i="21"/>
  <c r="M161" i="21"/>
  <c r="N161" i="21" s="1"/>
  <c r="M162" i="21"/>
  <c r="M163" i="21"/>
  <c r="N163" i="21" s="1"/>
  <c r="M164" i="21"/>
  <c r="M165" i="21"/>
  <c r="N165" i="21" s="1"/>
  <c r="M166" i="21"/>
  <c r="M167" i="21"/>
  <c r="N167" i="21" s="1"/>
  <c r="M168" i="21"/>
  <c r="M169" i="21"/>
  <c r="N169" i="21" s="1"/>
  <c r="M170" i="21"/>
  <c r="M171" i="21"/>
  <c r="N171" i="21" s="1"/>
  <c r="M172" i="21"/>
  <c r="M173" i="21"/>
  <c r="N173" i="21" s="1"/>
  <c r="M174" i="21"/>
  <c r="M175" i="21"/>
  <c r="N175" i="21" s="1"/>
  <c r="M176" i="21"/>
  <c r="M177" i="21"/>
  <c r="N177" i="21" s="1"/>
  <c r="M178" i="21"/>
  <c r="M179" i="21"/>
  <c r="N179" i="21" s="1"/>
  <c r="M180" i="21"/>
  <c r="M181" i="21"/>
  <c r="N181" i="21" s="1"/>
  <c r="M182" i="21"/>
  <c r="M183" i="21"/>
  <c r="N183" i="21" s="1"/>
  <c r="M184" i="21"/>
  <c r="M185" i="21"/>
  <c r="N185" i="21" s="1"/>
  <c r="M186" i="21"/>
  <c r="M187" i="21"/>
  <c r="N187" i="21" s="1"/>
  <c r="M188" i="21"/>
  <c r="M189" i="21"/>
  <c r="N189" i="21" s="1"/>
  <c r="M190" i="21"/>
  <c r="M191" i="21"/>
  <c r="N191" i="21" s="1"/>
  <c r="M192" i="21"/>
  <c r="M193" i="21"/>
  <c r="N193" i="21" s="1"/>
  <c r="M194" i="21"/>
  <c r="M195" i="21"/>
  <c r="N195" i="21" s="1"/>
  <c r="M196" i="21"/>
  <c r="M197" i="21"/>
  <c r="N197" i="21" s="1"/>
  <c r="M198" i="21"/>
  <c r="M199" i="21"/>
  <c r="N199" i="21" s="1"/>
  <c r="M200" i="21"/>
  <c r="M201" i="21"/>
  <c r="N201" i="21" s="1"/>
  <c r="M202" i="21"/>
  <c r="M203" i="21"/>
  <c r="N203" i="21" s="1"/>
  <c r="M204" i="21"/>
  <c r="M205" i="21"/>
  <c r="N205" i="21" s="1"/>
  <c r="M206" i="21"/>
  <c r="M207" i="21"/>
  <c r="N207" i="21" s="1"/>
  <c r="M208" i="21"/>
  <c r="M209" i="21"/>
  <c r="N209" i="21" s="1"/>
  <c r="M210" i="21"/>
  <c r="M211" i="21"/>
  <c r="N211" i="21" s="1"/>
  <c r="M212" i="21"/>
  <c r="M213" i="21"/>
  <c r="N213" i="21" s="1"/>
  <c r="M214" i="21"/>
  <c r="M215" i="21"/>
  <c r="N215" i="21" s="1"/>
  <c r="M216" i="21"/>
  <c r="M217" i="21"/>
  <c r="N217" i="21" s="1"/>
  <c r="M218" i="21"/>
  <c r="M219" i="21"/>
  <c r="N219" i="21" s="1"/>
  <c r="M220" i="21"/>
  <c r="M221" i="21"/>
  <c r="N221" i="21" s="1"/>
  <c r="M222" i="21"/>
  <c r="M223" i="21"/>
  <c r="N223" i="21" s="1"/>
  <c r="M224" i="21"/>
  <c r="M225" i="21"/>
  <c r="N225" i="21" s="1"/>
  <c r="M226" i="21"/>
  <c r="M227" i="21"/>
  <c r="N227" i="21" s="1"/>
  <c r="M228" i="21"/>
  <c r="M229" i="21"/>
  <c r="N229" i="21" s="1"/>
  <c r="M230" i="21"/>
  <c r="M231" i="21"/>
  <c r="N231" i="21" s="1"/>
  <c r="M232" i="21"/>
  <c r="M233" i="21"/>
  <c r="N233" i="21" s="1"/>
  <c r="M234" i="21"/>
  <c r="M235" i="21"/>
  <c r="N235" i="21" s="1"/>
  <c r="M236" i="21"/>
  <c r="M237" i="21"/>
  <c r="N237" i="21" s="1"/>
  <c r="M238" i="21"/>
  <c r="M239" i="21"/>
  <c r="N239" i="21" s="1"/>
  <c r="M240" i="21"/>
  <c r="M241" i="21"/>
  <c r="N241" i="21" s="1"/>
  <c r="M242" i="21"/>
  <c r="M243" i="21"/>
  <c r="N243" i="21" s="1"/>
  <c r="M244" i="21"/>
  <c r="M245" i="21"/>
  <c r="N245" i="21" s="1"/>
  <c r="M246" i="21"/>
  <c r="M247" i="21"/>
  <c r="N247" i="21" s="1"/>
  <c r="M248" i="21"/>
  <c r="M249" i="21"/>
  <c r="N249" i="21" s="1"/>
  <c r="M250" i="21"/>
  <c r="M251" i="21"/>
  <c r="N251" i="21" s="1"/>
  <c r="M252" i="21"/>
  <c r="M253" i="21"/>
  <c r="N253" i="21" s="1"/>
  <c r="M254" i="21"/>
  <c r="M255" i="21"/>
  <c r="N255" i="21" s="1"/>
  <c r="M256" i="21"/>
  <c r="M257" i="21"/>
  <c r="N257" i="21" s="1"/>
  <c r="M258" i="21"/>
  <c r="M259" i="21"/>
  <c r="N259" i="21" s="1"/>
  <c r="M260" i="21"/>
  <c r="M261" i="21"/>
  <c r="N261" i="21" s="1"/>
  <c r="M262" i="21"/>
  <c r="M263" i="21"/>
  <c r="N263" i="21" s="1"/>
  <c r="M264" i="21"/>
  <c r="M265" i="21"/>
  <c r="N265" i="21" s="1"/>
  <c r="M266" i="21"/>
  <c r="M267" i="21"/>
  <c r="N267" i="21" s="1"/>
  <c r="M268" i="21"/>
  <c r="M269" i="21"/>
  <c r="N269" i="21" s="1"/>
  <c r="M270" i="21"/>
  <c r="M271" i="21"/>
  <c r="N271" i="21" s="1"/>
  <c r="M272" i="21"/>
  <c r="M273" i="21"/>
  <c r="N273" i="21" s="1"/>
  <c r="M274" i="21"/>
  <c r="M275" i="21"/>
  <c r="N275" i="21" s="1"/>
  <c r="M276" i="21"/>
  <c r="M277" i="21"/>
  <c r="N277" i="21" s="1"/>
  <c r="M278" i="21"/>
  <c r="M279" i="21"/>
  <c r="N279" i="21" s="1"/>
  <c r="M280" i="21"/>
  <c r="M281" i="21"/>
  <c r="N281" i="21" s="1"/>
  <c r="M282" i="21"/>
  <c r="M283" i="21"/>
  <c r="N283" i="21" s="1"/>
  <c r="M284" i="21"/>
  <c r="M285" i="21"/>
  <c r="N285" i="21" s="1"/>
  <c r="M286" i="21"/>
  <c r="M287" i="21"/>
  <c r="N287" i="21" s="1"/>
  <c r="M288" i="21"/>
  <c r="M289" i="21"/>
  <c r="N289" i="21" s="1"/>
  <c r="M290" i="21"/>
  <c r="M291" i="21"/>
  <c r="N291" i="21" s="1"/>
  <c r="M292" i="21"/>
  <c r="M293" i="21"/>
  <c r="N293" i="21" s="1"/>
  <c r="M294" i="21"/>
  <c r="M295" i="21"/>
  <c r="N295" i="21" s="1"/>
  <c r="M296" i="21"/>
  <c r="M297" i="21"/>
  <c r="N297" i="21" s="1"/>
  <c r="M298" i="21"/>
  <c r="M299" i="21"/>
  <c r="N299" i="21" s="1"/>
  <c r="M300" i="21"/>
  <c r="M301" i="21"/>
  <c r="N301" i="21" s="1"/>
  <c r="M302" i="21"/>
  <c r="M303" i="21"/>
  <c r="N303" i="21" s="1"/>
  <c r="M304" i="21"/>
  <c r="M305" i="21"/>
  <c r="N305" i="21" s="1"/>
  <c r="M306" i="21"/>
  <c r="M307" i="21"/>
  <c r="N307" i="21" s="1"/>
  <c r="M308" i="21"/>
  <c r="M309" i="21"/>
  <c r="N309" i="21" s="1"/>
  <c r="M310" i="21"/>
  <c r="M311" i="21"/>
  <c r="N311" i="21" s="1"/>
  <c r="M312" i="21"/>
  <c r="M313" i="21"/>
  <c r="N313" i="21" s="1"/>
  <c r="M314" i="21"/>
  <c r="M315" i="21"/>
  <c r="N315" i="21" s="1"/>
  <c r="M316" i="21"/>
  <c r="M317" i="21"/>
  <c r="N317" i="21" s="1"/>
  <c r="M318" i="21"/>
  <c r="M319" i="21"/>
  <c r="N319" i="21" s="1"/>
  <c r="M320" i="21"/>
  <c r="M321" i="21"/>
  <c r="N321" i="21" s="1"/>
  <c r="M322" i="21"/>
  <c r="M323" i="21"/>
  <c r="N323" i="21" s="1"/>
  <c r="M324" i="21"/>
  <c r="M325" i="21"/>
  <c r="N325" i="21" s="1"/>
  <c r="M326" i="21"/>
  <c r="M327" i="21"/>
  <c r="N327" i="21" s="1"/>
  <c r="M328" i="21"/>
  <c r="M329" i="21"/>
  <c r="N329" i="21" s="1"/>
  <c r="M330" i="21"/>
  <c r="M331" i="21"/>
  <c r="N331" i="21" s="1"/>
  <c r="M332" i="21"/>
  <c r="M333" i="21"/>
  <c r="N333" i="21" s="1"/>
  <c r="M334" i="21"/>
  <c r="M335" i="21"/>
  <c r="N335" i="21" s="1"/>
  <c r="M336" i="21"/>
  <c r="M337" i="21"/>
  <c r="N337" i="21" s="1"/>
  <c r="M338" i="21"/>
  <c r="M339" i="21"/>
  <c r="N339" i="21" s="1"/>
  <c r="M340" i="21"/>
  <c r="M341" i="21"/>
  <c r="N341" i="21" s="1"/>
  <c r="M342" i="21"/>
  <c r="M343" i="21"/>
  <c r="N343" i="21" s="1"/>
  <c r="M344" i="21"/>
  <c r="M345" i="21"/>
  <c r="N345" i="21" s="1"/>
  <c r="M346" i="21"/>
  <c r="M347" i="21"/>
  <c r="N347" i="21" s="1"/>
  <c r="M348" i="21"/>
  <c r="M349" i="21"/>
  <c r="N349" i="21" s="1"/>
  <c r="M350" i="21"/>
  <c r="M351" i="21"/>
  <c r="N351" i="21" s="1"/>
  <c r="M352" i="21"/>
  <c r="M353" i="21"/>
  <c r="N353" i="21" s="1"/>
  <c r="M354" i="21"/>
  <c r="M355" i="21"/>
  <c r="N355" i="21" s="1"/>
  <c r="M356" i="21"/>
  <c r="M357" i="21"/>
  <c r="N357" i="21" s="1"/>
  <c r="M358" i="21"/>
  <c r="M359" i="21"/>
  <c r="N359" i="21" s="1"/>
  <c r="M360" i="21"/>
  <c r="M361" i="21"/>
  <c r="M362" i="21"/>
  <c r="M363" i="21"/>
  <c r="N363" i="21" s="1"/>
  <c r="M364" i="21"/>
  <c r="M365" i="21"/>
  <c r="N365" i="21" s="1"/>
  <c r="M366" i="21"/>
  <c r="M367" i="21"/>
  <c r="N367" i="21" s="1"/>
  <c r="M368" i="21"/>
  <c r="M369" i="21"/>
  <c r="N369" i="21" s="1"/>
  <c r="M370" i="21"/>
  <c r="M371" i="21"/>
  <c r="N371" i="21" s="1"/>
  <c r="M372" i="21"/>
  <c r="M373" i="21"/>
  <c r="N373" i="21" s="1"/>
  <c r="M374" i="21"/>
  <c r="M375" i="21"/>
  <c r="N375" i="21" s="1"/>
  <c r="M376" i="21"/>
  <c r="M377" i="21"/>
  <c r="N377" i="21" s="1"/>
  <c r="M378" i="21"/>
  <c r="M379" i="21"/>
  <c r="N379" i="21" s="1"/>
  <c r="M380" i="21"/>
  <c r="M381" i="21"/>
  <c r="N381" i="21" s="1"/>
  <c r="M382" i="21"/>
  <c r="M383" i="21"/>
  <c r="N383" i="21" s="1"/>
  <c r="M384" i="21"/>
  <c r="M385" i="21"/>
  <c r="N385" i="21" s="1"/>
  <c r="M386" i="21"/>
  <c r="M387" i="21"/>
  <c r="N387" i="21" s="1"/>
  <c r="M388" i="21"/>
  <c r="M389" i="21"/>
  <c r="N389" i="21" s="1"/>
  <c r="M390" i="21"/>
  <c r="M391" i="21"/>
  <c r="N391" i="21" s="1"/>
  <c r="M392" i="21"/>
  <c r="M393" i="21"/>
  <c r="N393" i="21" s="1"/>
  <c r="M394" i="21"/>
  <c r="M395" i="21"/>
  <c r="N395" i="21" s="1"/>
  <c r="M396" i="21"/>
  <c r="M397" i="21"/>
  <c r="N397" i="21" s="1"/>
  <c r="M398" i="21"/>
  <c r="M399" i="21"/>
  <c r="N399" i="21" s="1"/>
  <c r="M400" i="21"/>
  <c r="M401" i="21"/>
  <c r="N401" i="21" s="1"/>
  <c r="M402" i="21"/>
  <c r="M403" i="21"/>
  <c r="N403" i="21" s="1"/>
  <c r="M404" i="21"/>
  <c r="M405" i="21"/>
  <c r="N405" i="21" s="1"/>
  <c r="M406" i="21"/>
  <c r="M407" i="21"/>
  <c r="N407" i="21" s="1"/>
  <c r="M408" i="21"/>
  <c r="M409" i="21"/>
  <c r="N409" i="21" s="1"/>
  <c r="M410" i="21"/>
  <c r="M411" i="21"/>
  <c r="N411" i="21" s="1"/>
  <c r="M412" i="21"/>
  <c r="M413" i="21"/>
  <c r="N413" i="21" s="1"/>
  <c r="M414" i="21"/>
  <c r="M415" i="21"/>
  <c r="N415" i="21" s="1"/>
  <c r="M416" i="21"/>
  <c r="M417" i="21"/>
  <c r="N417" i="21" s="1"/>
  <c r="M418" i="21"/>
  <c r="M419" i="21"/>
  <c r="N419" i="21" s="1"/>
  <c r="M420" i="21"/>
  <c r="M421" i="21"/>
  <c r="N421" i="21" s="1"/>
  <c r="M422" i="21"/>
  <c r="M423" i="21"/>
  <c r="N423" i="21" s="1"/>
  <c r="M424" i="21"/>
  <c r="M425" i="21"/>
  <c r="N425" i="21" s="1"/>
  <c r="M426" i="21"/>
  <c r="M427" i="21"/>
  <c r="N427" i="21" s="1"/>
  <c r="M428" i="21"/>
  <c r="M429" i="21"/>
  <c r="N429" i="21" s="1"/>
  <c r="M430" i="21"/>
  <c r="M431" i="21"/>
  <c r="N431" i="21" s="1"/>
  <c r="M432" i="21"/>
  <c r="M433" i="21"/>
  <c r="N433" i="21" s="1"/>
  <c r="M434" i="21"/>
  <c r="M435" i="21"/>
  <c r="N435" i="21" s="1"/>
  <c r="M436" i="21"/>
  <c r="M437" i="21"/>
  <c r="N437" i="21" s="1"/>
  <c r="M438" i="21"/>
  <c r="M439" i="21"/>
  <c r="N439" i="21" s="1"/>
  <c r="M440" i="21"/>
  <c r="M441" i="21"/>
  <c r="N441" i="21" s="1"/>
  <c r="M442" i="21"/>
  <c r="M443" i="21"/>
  <c r="N443" i="21" s="1"/>
  <c r="M444" i="21"/>
  <c r="M445" i="21"/>
  <c r="N445" i="21" s="1"/>
  <c r="M446" i="21"/>
  <c r="M447" i="21"/>
  <c r="N447" i="21" s="1"/>
  <c r="M448" i="21"/>
  <c r="M449" i="21"/>
  <c r="N449" i="21" s="1"/>
  <c r="M450" i="21"/>
  <c r="M451" i="21"/>
  <c r="N451" i="21" s="1"/>
  <c r="M452" i="21"/>
  <c r="M453" i="21"/>
  <c r="N453" i="21" s="1"/>
  <c r="M454" i="21"/>
  <c r="M455" i="21"/>
  <c r="N455" i="21" s="1"/>
  <c r="M456" i="21"/>
  <c r="M457" i="21"/>
  <c r="N457" i="21" s="1"/>
  <c r="M458" i="21"/>
  <c r="M459" i="21"/>
  <c r="N459" i="21" s="1"/>
  <c r="M460" i="21"/>
  <c r="M461" i="21"/>
  <c r="N461" i="21" s="1"/>
  <c r="N4" i="21"/>
  <c r="N6" i="21"/>
  <c r="N8" i="21"/>
  <c r="N10" i="21"/>
  <c r="N12" i="21"/>
  <c r="N14" i="21"/>
  <c r="N16" i="21"/>
  <c r="N18" i="21"/>
  <c r="N20" i="21"/>
  <c r="N22" i="21"/>
  <c r="N24" i="21"/>
  <c r="N26" i="21"/>
  <c r="N28" i="21"/>
  <c r="N30" i="21"/>
  <c r="N32" i="21"/>
  <c r="N34" i="21"/>
  <c r="N36" i="21"/>
  <c r="N38" i="21"/>
  <c r="N40" i="21"/>
  <c r="N42" i="21"/>
  <c r="N44" i="21"/>
  <c r="N46" i="21"/>
  <c r="N48" i="21"/>
  <c r="N50" i="21"/>
  <c r="N52" i="21"/>
  <c r="N54" i="21"/>
  <c r="N56" i="21"/>
  <c r="N58" i="21"/>
  <c r="N60" i="21"/>
  <c r="N62" i="21"/>
  <c r="N64" i="21"/>
  <c r="N66" i="21"/>
  <c r="N68" i="21"/>
  <c r="N70" i="21"/>
  <c r="N72" i="21"/>
  <c r="N74" i="21"/>
  <c r="N76" i="21"/>
  <c r="N78" i="21"/>
  <c r="N80" i="21"/>
  <c r="N82" i="21"/>
  <c r="N84" i="21"/>
  <c r="N86" i="21"/>
  <c r="N88" i="21"/>
  <c r="N90" i="21"/>
  <c r="N92" i="21"/>
  <c r="N94" i="21"/>
  <c r="N96" i="21"/>
  <c r="N98" i="21"/>
  <c r="N100" i="21"/>
  <c r="N102" i="21"/>
  <c r="N104" i="21"/>
  <c r="N106" i="21"/>
  <c r="N108" i="21"/>
  <c r="N110" i="21"/>
  <c r="N112" i="21"/>
  <c r="N114" i="21"/>
  <c r="N116" i="21"/>
  <c r="N118" i="21"/>
  <c r="N120" i="21"/>
  <c r="N122" i="21"/>
  <c r="N124" i="21"/>
  <c r="N126" i="21"/>
  <c r="N128" i="21"/>
  <c r="N130" i="21"/>
  <c r="N132" i="21"/>
  <c r="N134" i="21"/>
  <c r="N136" i="21"/>
  <c r="N138" i="21"/>
  <c r="N140" i="21"/>
  <c r="N142" i="21"/>
  <c r="N144" i="21"/>
  <c r="N146" i="21"/>
  <c r="N148" i="21"/>
  <c r="N150" i="21"/>
  <c r="N152" i="21"/>
  <c r="N154" i="21"/>
  <c r="N156" i="21"/>
  <c r="N158" i="21"/>
  <c r="N160" i="21"/>
  <c r="N162" i="21"/>
  <c r="N164" i="21"/>
  <c r="N166" i="21"/>
  <c r="N168" i="21"/>
  <c r="N170" i="21"/>
  <c r="N172" i="21"/>
  <c r="N361" i="21"/>
  <c r="N2" i="21"/>
  <c r="N27" i="21"/>
  <c r="N59" i="21"/>
  <c r="N91" i="21"/>
  <c r="N123" i="21"/>
  <c r="N174" i="21"/>
  <c r="N176" i="21"/>
  <c r="N178" i="21"/>
  <c r="N180" i="21"/>
  <c r="N182" i="21"/>
  <c r="N184" i="21"/>
  <c r="N186" i="21"/>
  <c r="N188" i="21"/>
  <c r="N190" i="21"/>
  <c r="N192" i="21"/>
  <c r="N194" i="21"/>
  <c r="N196" i="21"/>
  <c r="N198" i="21"/>
  <c r="N200" i="21"/>
  <c r="N202" i="21"/>
  <c r="N204" i="21"/>
  <c r="N206" i="21"/>
  <c r="N208" i="21"/>
  <c r="N210" i="21"/>
  <c r="N212" i="21"/>
  <c r="N214" i="21"/>
  <c r="N216" i="21"/>
  <c r="N218" i="21"/>
  <c r="N220" i="21"/>
  <c r="N222" i="21"/>
  <c r="N224" i="21"/>
  <c r="N226" i="21"/>
  <c r="N228" i="21"/>
  <c r="N230" i="21"/>
  <c r="N232" i="21"/>
  <c r="N234" i="21"/>
  <c r="N236" i="21"/>
  <c r="N238" i="21"/>
  <c r="N240" i="21"/>
  <c r="N242" i="21"/>
  <c r="N244" i="21"/>
  <c r="N246" i="21"/>
  <c r="N248" i="21"/>
  <c r="N250" i="21"/>
  <c r="N252" i="21"/>
  <c r="N254" i="21"/>
  <c r="N256" i="21"/>
  <c r="N258" i="21"/>
  <c r="N260" i="21"/>
  <c r="N262" i="21"/>
  <c r="N264" i="21"/>
  <c r="N266" i="21"/>
  <c r="N268" i="21"/>
  <c r="N270" i="21"/>
  <c r="N272" i="21"/>
  <c r="N274" i="21"/>
  <c r="N276" i="21"/>
  <c r="N278" i="21"/>
  <c r="N280" i="21"/>
  <c r="N282" i="21"/>
  <c r="N284" i="21"/>
  <c r="N286" i="21"/>
  <c r="N288" i="21"/>
  <c r="N290" i="21"/>
  <c r="N292" i="21"/>
  <c r="N294" i="21"/>
  <c r="N296" i="21"/>
  <c r="N298" i="21"/>
  <c r="N300" i="21"/>
  <c r="N302" i="21"/>
  <c r="N304" i="21"/>
  <c r="N306" i="21"/>
  <c r="N308" i="21"/>
  <c r="N310" i="21"/>
  <c r="N312" i="21"/>
  <c r="N314" i="21"/>
  <c r="N316" i="21"/>
  <c r="N318" i="21"/>
  <c r="N320" i="21"/>
  <c r="N322" i="21"/>
  <c r="N324" i="21"/>
  <c r="N326" i="21"/>
  <c r="N328" i="21"/>
  <c r="N330" i="21"/>
  <c r="N332" i="21"/>
  <c r="N334" i="21"/>
  <c r="N336" i="21"/>
  <c r="N338" i="21"/>
  <c r="N340" i="21"/>
  <c r="N342" i="21"/>
  <c r="N344" i="21"/>
  <c r="N346" i="21"/>
  <c r="N348" i="21"/>
  <c r="N350" i="21"/>
  <c r="N352" i="21"/>
  <c r="N354" i="21"/>
  <c r="N356" i="21"/>
  <c r="N358" i="21"/>
  <c r="N360" i="21"/>
  <c r="N362" i="21"/>
  <c r="N364" i="21"/>
  <c r="N366" i="21"/>
  <c r="N368" i="21"/>
  <c r="N370" i="21"/>
  <c r="N372" i="21"/>
  <c r="N374" i="21"/>
  <c r="N376" i="21"/>
  <c r="N378" i="21"/>
  <c r="N380" i="21"/>
  <c r="N382" i="21"/>
  <c r="N384" i="21"/>
  <c r="N386" i="21"/>
  <c r="N388" i="21"/>
  <c r="N390" i="21"/>
  <c r="N392" i="21"/>
  <c r="N394" i="21"/>
  <c r="N396" i="21"/>
  <c r="N398" i="21"/>
  <c r="N400" i="21"/>
  <c r="N402" i="21"/>
  <c r="N404" i="21"/>
  <c r="N406" i="21"/>
  <c r="N408" i="21"/>
  <c r="N410" i="21"/>
  <c r="N412" i="21"/>
  <c r="N414" i="21"/>
  <c r="N416" i="21"/>
  <c r="N418" i="21"/>
  <c r="N420" i="21"/>
  <c r="N422" i="21"/>
  <c r="N424" i="21"/>
  <c r="N426" i="21"/>
  <c r="N428" i="21"/>
  <c r="N430" i="21"/>
  <c r="N432" i="21"/>
  <c r="N434" i="21"/>
  <c r="N436" i="21"/>
  <c r="N438" i="21"/>
  <c r="N440" i="21"/>
  <c r="N442" i="21"/>
  <c r="N444" i="21"/>
  <c r="N446" i="21"/>
  <c r="N448" i="21"/>
  <c r="N450" i="21"/>
  <c r="N452" i="21"/>
  <c r="N454" i="21"/>
  <c r="N456" i="21"/>
  <c r="N458" i="21"/>
  <c r="N460" i="21"/>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K1792" i="11"/>
  <c r="K1793" i="11"/>
  <c r="K1794" i="11"/>
  <c r="K1795" i="11"/>
  <c r="K1796" i="11"/>
  <c r="K1797" i="11"/>
  <c r="K1798" i="11"/>
  <c r="K1799" i="11"/>
  <c r="K1800" i="11"/>
  <c r="K1801" i="11"/>
  <c r="K1802" i="11"/>
  <c r="K1803" i="11"/>
  <c r="K1804" i="11"/>
  <c r="K1805" i="11"/>
  <c r="K1806" i="11"/>
  <c r="K1807" i="11"/>
  <c r="K1808" i="11"/>
  <c r="K1809" i="11"/>
  <c r="K1810" i="11"/>
  <c r="K1811" i="11"/>
  <c r="K1812" i="11"/>
  <c r="K1813" i="11"/>
  <c r="K1814" i="11"/>
  <c r="K1815" i="11"/>
  <c r="K1816" i="11"/>
  <c r="K1817" i="11"/>
  <c r="K1818" i="11"/>
  <c r="K1819" i="11"/>
  <c r="K1820" i="11"/>
  <c r="K1821" i="11"/>
  <c r="K1822" i="11"/>
  <c r="K1823" i="11"/>
  <c r="K1824" i="11"/>
  <c r="K1825" i="11"/>
  <c r="K1826" i="11"/>
  <c r="K1827" i="11"/>
  <c r="K1828" i="11"/>
  <c r="K1829" i="11"/>
  <c r="K1830" i="11"/>
  <c r="K1831" i="11"/>
  <c r="K1832" i="11"/>
  <c r="K1833" i="11"/>
  <c r="K1834" i="11"/>
  <c r="K1835" i="11"/>
  <c r="K1836" i="11"/>
  <c r="K1837" i="11"/>
  <c r="K1838" i="11"/>
  <c r="K1839" i="11"/>
  <c r="K1840" i="11"/>
  <c r="K1841" i="11"/>
  <c r="K1842" i="11"/>
  <c r="K1843" i="11"/>
  <c r="K1844" i="11"/>
  <c r="K1845" i="11"/>
  <c r="K1846" i="11"/>
  <c r="K1847" i="11"/>
  <c r="K1848" i="11"/>
  <c r="K1849" i="11"/>
  <c r="K1850" i="11"/>
  <c r="K1851" i="11"/>
  <c r="K1852" i="11"/>
  <c r="K1853" i="11"/>
  <c r="K1854" i="11"/>
  <c r="K1855" i="11"/>
  <c r="K1856" i="11"/>
  <c r="K1857" i="11"/>
  <c r="K1858" i="11"/>
  <c r="K1859" i="11"/>
  <c r="K1860" i="11"/>
  <c r="K1861" i="11"/>
  <c r="K1862" i="11"/>
  <c r="K1863" i="11"/>
  <c r="K1864" i="11"/>
  <c r="K1865" i="11"/>
  <c r="K1866" i="11"/>
  <c r="K1867" i="11"/>
  <c r="K1868" i="11"/>
  <c r="K1869" i="11"/>
  <c r="K1870" i="11"/>
  <c r="K1871" i="11"/>
  <c r="K1872" i="11"/>
  <c r="K1873" i="11"/>
  <c r="K1874" i="11"/>
  <c r="K1875" i="11"/>
  <c r="K1876" i="11"/>
  <c r="K1877" i="11"/>
  <c r="K1878" i="11"/>
  <c r="K1879" i="11"/>
  <c r="K1880" i="11"/>
  <c r="K1881" i="11"/>
  <c r="K1882" i="11"/>
  <c r="K1883" i="11"/>
  <c r="K1884" i="11"/>
  <c r="K1885" i="11"/>
  <c r="K1886" i="11"/>
  <c r="K1887" i="11"/>
  <c r="K1888" i="11"/>
  <c r="K1889" i="11"/>
  <c r="K1890" i="11"/>
  <c r="K1891" i="11"/>
  <c r="K1892" i="11"/>
  <c r="K1893" i="11"/>
  <c r="K1894" i="11"/>
  <c r="K1895" i="11"/>
  <c r="K1896" i="11"/>
  <c r="K1897" i="11"/>
  <c r="K1898" i="11"/>
  <c r="K1899" i="11"/>
  <c r="K1900" i="11"/>
  <c r="K1901" i="11"/>
  <c r="K1902" i="11"/>
  <c r="K1903" i="11"/>
  <c r="K1904" i="11"/>
  <c r="K1905" i="11"/>
  <c r="K1906" i="11"/>
  <c r="K1907" i="11"/>
  <c r="K1908" i="11"/>
  <c r="K1909" i="11"/>
  <c r="K1910" i="11"/>
  <c r="K1911" i="11"/>
  <c r="K1912" i="11"/>
  <c r="K1913" i="11"/>
  <c r="K1914" i="11"/>
  <c r="K1915" i="11"/>
  <c r="K1916" i="11"/>
  <c r="K1917" i="11"/>
  <c r="K1918" i="11"/>
  <c r="K1919" i="11"/>
  <c r="K1920" i="11"/>
  <c r="K1921" i="11"/>
  <c r="K1922" i="11"/>
  <c r="K1923" i="11"/>
  <c r="K1924" i="11"/>
  <c r="K1925" i="11"/>
  <c r="K1926" i="11"/>
  <c r="K1927" i="11"/>
  <c r="K1928" i="11"/>
  <c r="K1929" i="11"/>
  <c r="K1930" i="11"/>
  <c r="K1931" i="11"/>
  <c r="K1932" i="11"/>
  <c r="K1933" i="11"/>
  <c r="K1934" i="11"/>
  <c r="K1935" i="11"/>
  <c r="K1936" i="11"/>
  <c r="K1937" i="11"/>
  <c r="K1938" i="11"/>
  <c r="K1939" i="11"/>
  <c r="K1940" i="11"/>
  <c r="K1941" i="11"/>
  <c r="K1942" i="11"/>
  <c r="K1943" i="11"/>
  <c r="K1944" i="11"/>
  <c r="K1945" i="11"/>
  <c r="K1946" i="11"/>
  <c r="K1947" i="11"/>
  <c r="K1948" i="11"/>
  <c r="K1949" i="11"/>
  <c r="K1950" i="11"/>
  <c r="K1951" i="11"/>
  <c r="K1952" i="11"/>
  <c r="K1953" i="11"/>
  <c r="K1954" i="11"/>
  <c r="K1955" i="11"/>
  <c r="K1956" i="11"/>
  <c r="K1957" i="11"/>
  <c r="K1958" i="11"/>
  <c r="K1959" i="11"/>
  <c r="K1960" i="11"/>
  <c r="K1961" i="11"/>
  <c r="K1962" i="11"/>
  <c r="K1963" i="11"/>
  <c r="K1964" i="11"/>
  <c r="K1965" i="11"/>
  <c r="K1966" i="11"/>
  <c r="K1967" i="11"/>
  <c r="K1968" i="11"/>
  <c r="K1969" i="11"/>
  <c r="K1970" i="11"/>
  <c r="K1971" i="11"/>
  <c r="K1972" i="11"/>
  <c r="K1973" i="11"/>
  <c r="K1974" i="11"/>
  <c r="K1975" i="11"/>
  <c r="K1976" i="11"/>
  <c r="K1977" i="11"/>
  <c r="K1978" i="11"/>
  <c r="K1979" i="11"/>
  <c r="K1980" i="11"/>
  <c r="K1981" i="11"/>
  <c r="K1982" i="11"/>
  <c r="K1983" i="11"/>
  <c r="K1984" i="11"/>
  <c r="K1985" i="11"/>
  <c r="K1986" i="11"/>
  <c r="K1987" i="11"/>
  <c r="K1988" i="11"/>
  <c r="K1989" i="11"/>
  <c r="K1990" i="11"/>
  <c r="K1991" i="11"/>
  <c r="K1992" i="11"/>
  <c r="K1993" i="11"/>
  <c r="K1994" i="11"/>
  <c r="K1995" i="11"/>
  <c r="K1996" i="11"/>
  <c r="K1997" i="11"/>
  <c r="K1998" i="11"/>
  <c r="K1999" i="11"/>
  <c r="K2000" i="11"/>
  <c r="K2001" i="11"/>
  <c r="K2002" i="11"/>
  <c r="K2003" i="11"/>
  <c r="K2004" i="11"/>
  <c r="K2005" i="11"/>
  <c r="K2006" i="11"/>
  <c r="K2007" i="11"/>
  <c r="K2008" i="11"/>
  <c r="K2009" i="11"/>
  <c r="K2010" i="11"/>
  <c r="K2011" i="11"/>
  <c r="K2012" i="11"/>
  <c r="K2013" i="11"/>
  <c r="K2014" i="11"/>
  <c r="K2015" i="11"/>
  <c r="K2016" i="11"/>
  <c r="K2017" i="11"/>
  <c r="K2018" i="11"/>
  <c r="K2019" i="11"/>
  <c r="K2020" i="11"/>
  <c r="K2021" i="11"/>
  <c r="K2022" i="11"/>
  <c r="K2023" i="11"/>
  <c r="K2024" i="11"/>
  <c r="K2025" i="11"/>
  <c r="K2026" i="11"/>
  <c r="K2027" i="11"/>
  <c r="K2028" i="11"/>
  <c r="K2029" i="11"/>
  <c r="K2030" i="11"/>
  <c r="K2031" i="11"/>
  <c r="K2032" i="11"/>
  <c r="K2033" i="11"/>
  <c r="K2034" i="11"/>
  <c r="K2035" i="11"/>
  <c r="K2036" i="11"/>
  <c r="K2037" i="11"/>
  <c r="K2038" i="11"/>
  <c r="K2039" i="11"/>
  <c r="K2040" i="11"/>
  <c r="K2041" i="11"/>
  <c r="K2042" i="11"/>
  <c r="K2043" i="11"/>
  <c r="K2044" i="11"/>
  <c r="K2045" i="11"/>
  <c r="K2046" i="11"/>
  <c r="K2047" i="11"/>
  <c r="K2048" i="11"/>
  <c r="K2049" i="11"/>
  <c r="K2050" i="11"/>
  <c r="K2051" i="11"/>
  <c r="K2052" i="11"/>
  <c r="K2053" i="11"/>
  <c r="K2054" i="11"/>
  <c r="K2055" i="11"/>
  <c r="K2056" i="11"/>
  <c r="K2057" i="11"/>
  <c r="K2058" i="11"/>
  <c r="K2059" i="11"/>
  <c r="K2060" i="11"/>
  <c r="K2061" i="11"/>
  <c r="K2062" i="11"/>
  <c r="K2063" i="11"/>
  <c r="K2064" i="11"/>
  <c r="K2065" i="11"/>
  <c r="K2066" i="11"/>
  <c r="K2067" i="11"/>
  <c r="K2068" i="11"/>
  <c r="K2069" i="11"/>
  <c r="K2070" i="11"/>
  <c r="K2071" i="11"/>
  <c r="K2072" i="11"/>
  <c r="K2073" i="11"/>
  <c r="K2074" i="11"/>
  <c r="K2075" i="11"/>
  <c r="K2076" i="11"/>
  <c r="K2077" i="11"/>
  <c r="K2078" i="11"/>
  <c r="K2079" i="11"/>
  <c r="K2080" i="11"/>
  <c r="K2081" i="11"/>
  <c r="K2082" i="11"/>
  <c r="K2083" i="11"/>
  <c r="K2084" i="11"/>
  <c r="K2085" i="11"/>
  <c r="K2086" i="11"/>
  <c r="K2087" i="11"/>
  <c r="K2088" i="11"/>
  <c r="K2089" i="11"/>
  <c r="K2090" i="11"/>
  <c r="K2091" i="11"/>
  <c r="K2092" i="11"/>
  <c r="K2093" i="11"/>
  <c r="K2094" i="11"/>
  <c r="K2095" i="11"/>
  <c r="K2096" i="11"/>
  <c r="K2097" i="11"/>
  <c r="K2098" i="11"/>
  <c r="K2099" i="11"/>
  <c r="K2100" i="11"/>
  <c r="K2101" i="11"/>
  <c r="K2102" i="11"/>
  <c r="K2103" i="11"/>
  <c r="K2104" i="11"/>
  <c r="K2105" i="11"/>
  <c r="K2106" i="11"/>
  <c r="K2107" i="11"/>
  <c r="K2108" i="11"/>
  <c r="K2109" i="11"/>
  <c r="K2110" i="11"/>
  <c r="K2111" i="11"/>
  <c r="K2112" i="11"/>
  <c r="K2113" i="11"/>
  <c r="K2114" i="11"/>
  <c r="K2115" i="11"/>
  <c r="K2116" i="11"/>
  <c r="K2117" i="11"/>
  <c r="K2118" i="11"/>
  <c r="K2119" i="11"/>
  <c r="K2120" i="11"/>
  <c r="K2121" i="11"/>
  <c r="K2122" i="11"/>
  <c r="K2123" i="11"/>
  <c r="K2124" i="11"/>
  <c r="K2125" i="11"/>
  <c r="K2126" i="11"/>
  <c r="K2127" i="11"/>
  <c r="K2128" i="11"/>
  <c r="K2129" i="11"/>
  <c r="K2130" i="11"/>
  <c r="K2131" i="11"/>
  <c r="K2132" i="11"/>
  <c r="K2133" i="11"/>
  <c r="K2134" i="11"/>
  <c r="K2135" i="11"/>
  <c r="K2136" i="11"/>
  <c r="K2137" i="11"/>
  <c r="K2138" i="11"/>
  <c r="K2139" i="11"/>
  <c r="K2140" i="11"/>
  <c r="K2141" i="11"/>
  <c r="K2142" i="11"/>
  <c r="K2143" i="11"/>
  <c r="K2144" i="11"/>
  <c r="K2145" i="11"/>
  <c r="K2146" i="11"/>
  <c r="K2147" i="11"/>
  <c r="K2148" i="11"/>
  <c r="K2149" i="11"/>
  <c r="K2150" i="11"/>
  <c r="K2151" i="11"/>
  <c r="K2152" i="11"/>
  <c r="K2153" i="11"/>
  <c r="K2154" i="11"/>
  <c r="K2155" i="11"/>
  <c r="K2156" i="11"/>
  <c r="K2157" i="11"/>
  <c r="K2158" i="11"/>
  <c r="K2159" i="11"/>
  <c r="K2160" i="11"/>
  <c r="K2161" i="11"/>
  <c r="K2162" i="11"/>
  <c r="K2163" i="11"/>
  <c r="K2164" i="11"/>
  <c r="K2165" i="11"/>
  <c r="K2166" i="11"/>
  <c r="K2167" i="11"/>
  <c r="K2168" i="11"/>
  <c r="K2169" i="11"/>
  <c r="K2170" i="11"/>
  <c r="K2171" i="11"/>
  <c r="K2172" i="11"/>
  <c r="K2173" i="11"/>
  <c r="K2174" i="11"/>
  <c r="K2175" i="11"/>
  <c r="K2176" i="11"/>
  <c r="K2177" i="11"/>
  <c r="K2178" i="11"/>
  <c r="K2179" i="11"/>
  <c r="K2180" i="11"/>
  <c r="K2181" i="11"/>
  <c r="K2182" i="11"/>
  <c r="K2183" i="11"/>
  <c r="K2184" i="11"/>
  <c r="K2185" i="11"/>
  <c r="K2186" i="11"/>
  <c r="K2187" i="11"/>
  <c r="K2188" i="11"/>
  <c r="K2189" i="11"/>
  <c r="K2190" i="11"/>
  <c r="K2191" i="11"/>
  <c r="K2192" i="11"/>
  <c r="K2193" i="11"/>
  <c r="K2194" i="11"/>
  <c r="K2195" i="11"/>
  <c r="K2196" i="11"/>
  <c r="K2197" i="11"/>
  <c r="K2198" i="11"/>
  <c r="K2199" i="11"/>
  <c r="K2200" i="11"/>
  <c r="K2201" i="11"/>
  <c r="K2202" i="11"/>
  <c r="K2203" i="11"/>
  <c r="K2204" i="11"/>
  <c r="K2205" i="11"/>
  <c r="K2206" i="11"/>
  <c r="K2207" i="11"/>
  <c r="K2208" i="11"/>
  <c r="K2209" i="11"/>
  <c r="K2210" i="11"/>
  <c r="K2211" i="11"/>
  <c r="K2212" i="11"/>
  <c r="K2213" i="11"/>
  <c r="K2214" i="11"/>
  <c r="K2215" i="11"/>
  <c r="K2216" i="11"/>
  <c r="K2217" i="11"/>
  <c r="K2218" i="11"/>
  <c r="K2219" i="11"/>
  <c r="K2220" i="11"/>
  <c r="K2221" i="11"/>
  <c r="K2222" i="11"/>
  <c r="K2223" i="11"/>
  <c r="K2224" i="11"/>
  <c r="K2225" i="11"/>
  <c r="K2226" i="11"/>
  <c r="K2227" i="11"/>
  <c r="K2228" i="11"/>
  <c r="K2229" i="11"/>
  <c r="K2230" i="11"/>
  <c r="K2231" i="11"/>
  <c r="K2232" i="11"/>
  <c r="K2233" i="11"/>
  <c r="K2234" i="11"/>
  <c r="K2235" i="11"/>
  <c r="K2236" i="11"/>
  <c r="K2237" i="11"/>
  <c r="K2238" i="11"/>
  <c r="K2239" i="11"/>
  <c r="K2240" i="11"/>
  <c r="K2241" i="11"/>
  <c r="K2242" i="11"/>
  <c r="K2243" i="11"/>
  <c r="K2244" i="11"/>
  <c r="K2245" i="11"/>
  <c r="K2246" i="11"/>
  <c r="K2247" i="11"/>
  <c r="K2248" i="11"/>
  <c r="K2249" i="11"/>
  <c r="K2250" i="11"/>
  <c r="K2251" i="11"/>
  <c r="K2252" i="11"/>
  <c r="K2253" i="11"/>
  <c r="K2254" i="11"/>
  <c r="K2255" i="11"/>
  <c r="K2256" i="11"/>
  <c r="K2257" i="11"/>
  <c r="K2258" i="11"/>
  <c r="K2259" i="11"/>
  <c r="K2260" i="11"/>
  <c r="K2261" i="11"/>
  <c r="K2262" i="11"/>
  <c r="K2263" i="11"/>
  <c r="K2264" i="11"/>
  <c r="K2265" i="11"/>
  <c r="K2266" i="11"/>
  <c r="K2267" i="11"/>
  <c r="K2268" i="11"/>
  <c r="K2269" i="11"/>
  <c r="K2270" i="11"/>
  <c r="K2271" i="11"/>
  <c r="K2272" i="11"/>
  <c r="K2273" i="11"/>
  <c r="K2274" i="11"/>
  <c r="K2275" i="11"/>
  <c r="K2276" i="11"/>
  <c r="K2277" i="11"/>
  <c r="K2278" i="11"/>
  <c r="K2279" i="11"/>
  <c r="K2280" i="11"/>
  <c r="K2281" i="11"/>
  <c r="K2282" i="11"/>
  <c r="K2283" i="11"/>
  <c r="K2284" i="11"/>
  <c r="K2285" i="11"/>
  <c r="K2286" i="11"/>
  <c r="K2287" i="11"/>
  <c r="K2288" i="11"/>
  <c r="K2289" i="11"/>
  <c r="K2290" i="11"/>
  <c r="K2291" i="11"/>
  <c r="K2292" i="11"/>
  <c r="K2293" i="11"/>
  <c r="K2294" i="11"/>
  <c r="K2295" i="11"/>
  <c r="K2296" i="11"/>
  <c r="K2297" i="11"/>
  <c r="K2298" i="11"/>
  <c r="K2299" i="11"/>
  <c r="K2300" i="11"/>
  <c r="K2301" i="11"/>
  <c r="K2302" i="11"/>
  <c r="K2303" i="11"/>
  <c r="K2304" i="11"/>
  <c r="K2305" i="11"/>
  <c r="K2306" i="11"/>
  <c r="K2307" i="11"/>
  <c r="K2308" i="11"/>
  <c r="K2309" i="11"/>
  <c r="K2310" i="11"/>
  <c r="K2311" i="11"/>
  <c r="K2312" i="11"/>
  <c r="K2313" i="11"/>
  <c r="K2314" i="11"/>
  <c r="K2315" i="11"/>
  <c r="K2316" i="11"/>
  <c r="K2317" i="11"/>
  <c r="K2318" i="11"/>
  <c r="K2319" i="11"/>
  <c r="K2320" i="11"/>
  <c r="K2321" i="11"/>
  <c r="K2322" i="11"/>
  <c r="K2323" i="11"/>
  <c r="K2324" i="11"/>
  <c r="K2325" i="11"/>
  <c r="K2326" i="11"/>
  <c r="K2327" i="11"/>
  <c r="K2328" i="11"/>
  <c r="K2329" i="11"/>
  <c r="K2330" i="11"/>
  <c r="K2331" i="11"/>
  <c r="K2332" i="11"/>
  <c r="K2333" i="11"/>
  <c r="K2334" i="11"/>
  <c r="K2335" i="11"/>
  <c r="K2336" i="11"/>
  <c r="K2337" i="11"/>
  <c r="K2338" i="11"/>
  <c r="K2339" i="11"/>
  <c r="K2340" i="11"/>
  <c r="K2341" i="11"/>
  <c r="K2342" i="11"/>
  <c r="K2343" i="11"/>
  <c r="K2344" i="11"/>
  <c r="K2345" i="11"/>
  <c r="K2346" i="11"/>
  <c r="K2347" i="11"/>
  <c r="K2348" i="11"/>
  <c r="K2349" i="11"/>
  <c r="K2350" i="11"/>
  <c r="K2351" i="11"/>
  <c r="K2352" i="11"/>
  <c r="K2353" i="11"/>
  <c r="K2354" i="11"/>
  <c r="K2355" i="11"/>
  <c r="K2356" i="11"/>
  <c r="K2357" i="11"/>
  <c r="K2358" i="11"/>
  <c r="K2359" i="11"/>
  <c r="K2360" i="11"/>
  <c r="K2361" i="11"/>
  <c r="K2362" i="11"/>
  <c r="K2363" i="11"/>
  <c r="K2364" i="11"/>
  <c r="K2365" i="11"/>
  <c r="K2366" i="11"/>
  <c r="K2367" i="11"/>
  <c r="K2368" i="11"/>
  <c r="K2369" i="11"/>
  <c r="K2370" i="11"/>
  <c r="K2371" i="11"/>
  <c r="K2372" i="11"/>
  <c r="K2373" i="11"/>
  <c r="K2374" i="11"/>
  <c r="K2375" i="11"/>
  <c r="K2376" i="11"/>
  <c r="K2377" i="11"/>
  <c r="K2378" i="11"/>
  <c r="K2379" i="11"/>
  <c r="K2380" i="11"/>
  <c r="K2381" i="11"/>
  <c r="K2382" i="11"/>
  <c r="K2383" i="11"/>
  <c r="K2384" i="11"/>
  <c r="K2385" i="11"/>
  <c r="K2386" i="11"/>
  <c r="K2387" i="11"/>
  <c r="K2388" i="11"/>
  <c r="K2389" i="11"/>
  <c r="K2390" i="11"/>
  <c r="K2391" i="11"/>
  <c r="K2392" i="11"/>
  <c r="K2393" i="11"/>
  <c r="K2394" i="11"/>
  <c r="K2395" i="11"/>
  <c r="K2396" i="11"/>
  <c r="K2397" i="11"/>
  <c r="K2398" i="11"/>
  <c r="K2399" i="11"/>
  <c r="K2400" i="11"/>
  <c r="K2401" i="11"/>
  <c r="K2402" i="11"/>
  <c r="K2403" i="11"/>
  <c r="K2404" i="11"/>
  <c r="K2405" i="11"/>
  <c r="K2406" i="11"/>
  <c r="K2407" i="11"/>
  <c r="K2408" i="11"/>
  <c r="K2409" i="11"/>
  <c r="K2410" i="11"/>
  <c r="K2411" i="11"/>
  <c r="K2412" i="11"/>
  <c r="K2413" i="11"/>
  <c r="K2414" i="11"/>
  <c r="K2415" i="11"/>
  <c r="K2416" i="11"/>
  <c r="K2417" i="11"/>
  <c r="K2418" i="11"/>
  <c r="K2419" i="11"/>
  <c r="K2420" i="11"/>
  <c r="K2421" i="11"/>
  <c r="K2422" i="11"/>
  <c r="K2423" i="11"/>
  <c r="K2424" i="11"/>
  <c r="K2425" i="11"/>
  <c r="K2426" i="11"/>
  <c r="K2427" i="11"/>
  <c r="K2428" i="11"/>
  <c r="K2429" i="11"/>
  <c r="K2430" i="11"/>
  <c r="K2431" i="11"/>
  <c r="K2432" i="11"/>
  <c r="K2433" i="11"/>
  <c r="K2434" i="11"/>
  <c r="K2435" i="11"/>
  <c r="K2436" i="11"/>
  <c r="K2437" i="11"/>
  <c r="K2438" i="11"/>
  <c r="K2439" i="11"/>
  <c r="K2440" i="11"/>
  <c r="K2441" i="11"/>
  <c r="K2442" i="11"/>
  <c r="K2443" i="11"/>
  <c r="K2444" i="11"/>
  <c r="K2445" i="11"/>
  <c r="K2446" i="11"/>
  <c r="K2447" i="11"/>
  <c r="K2448" i="11"/>
  <c r="K2449" i="11"/>
  <c r="K2450" i="11"/>
  <c r="K2451" i="11"/>
  <c r="K2452" i="11"/>
  <c r="K2453" i="11"/>
  <c r="K2454" i="11"/>
  <c r="K2455" i="11"/>
  <c r="K2456" i="11"/>
  <c r="K2457" i="11"/>
  <c r="K2458" i="11"/>
  <c r="K2459" i="11"/>
  <c r="K2460" i="11"/>
  <c r="K2461" i="11"/>
  <c r="K2462" i="11"/>
  <c r="K2463" i="11"/>
  <c r="K2464" i="11"/>
  <c r="K2465" i="11"/>
  <c r="K2466" i="11"/>
  <c r="K2467" i="11"/>
  <c r="K2468" i="11"/>
  <c r="K2469" i="11"/>
  <c r="K2470" i="11"/>
  <c r="K2471" i="11"/>
  <c r="K2472" i="11"/>
  <c r="K2473" i="11"/>
  <c r="K2474" i="11"/>
  <c r="K2475" i="11"/>
  <c r="K2476" i="11"/>
  <c r="K2477" i="11"/>
  <c r="K2478" i="11"/>
  <c r="K2479" i="11"/>
  <c r="K2480" i="11"/>
  <c r="K2481" i="11"/>
  <c r="K2482" i="11"/>
  <c r="K2483" i="11"/>
  <c r="K2484" i="11"/>
  <c r="K2485" i="11"/>
  <c r="K2486" i="11"/>
  <c r="K2487" i="11"/>
  <c r="K2488" i="11"/>
  <c r="K2489" i="11"/>
  <c r="K2490" i="11"/>
  <c r="K2491" i="11"/>
  <c r="K2492" i="11"/>
  <c r="K2493" i="11"/>
  <c r="K2494" i="11"/>
  <c r="K2495" i="11"/>
  <c r="K2496" i="11"/>
  <c r="K2497" i="11"/>
  <c r="K2498" i="11"/>
  <c r="K2499" i="11"/>
  <c r="K2500" i="11"/>
  <c r="K2501" i="11"/>
  <c r="K2502" i="11"/>
  <c r="K2503" i="11"/>
  <c r="K2504" i="11"/>
  <c r="K2505" i="11"/>
  <c r="K2506" i="11"/>
  <c r="K2507" i="11"/>
  <c r="K2508" i="11"/>
  <c r="K2509" i="11"/>
  <c r="K2510" i="11"/>
  <c r="K2511" i="11"/>
  <c r="K2512" i="11"/>
  <c r="K2513" i="11"/>
  <c r="K2514" i="11"/>
  <c r="K2515" i="11"/>
  <c r="K2516" i="11"/>
  <c r="K2517" i="11"/>
  <c r="K2518" i="11"/>
  <c r="K2519" i="11"/>
  <c r="K2520" i="11"/>
  <c r="K2521" i="11"/>
  <c r="K2522" i="11"/>
  <c r="K2523" i="11"/>
  <c r="K2524" i="11"/>
  <c r="K2525" i="11"/>
  <c r="K2526" i="11"/>
  <c r="K2527" i="11"/>
  <c r="K2528" i="11"/>
  <c r="K2529" i="11"/>
  <c r="K2530" i="11"/>
  <c r="K2531" i="11"/>
  <c r="K2532" i="11"/>
  <c r="K2533" i="11"/>
  <c r="K2534" i="11"/>
  <c r="K2535" i="11"/>
  <c r="K2536" i="11"/>
  <c r="K2537" i="11"/>
  <c r="K2538" i="11"/>
  <c r="K2539" i="11"/>
  <c r="K2540" i="11"/>
  <c r="K2541" i="11"/>
  <c r="K2542" i="11"/>
  <c r="K2543" i="11"/>
  <c r="K2544" i="11"/>
  <c r="K2545" i="11"/>
  <c r="K2546" i="11"/>
  <c r="K2547" i="11"/>
  <c r="K2548" i="11"/>
  <c r="K2549" i="11"/>
  <c r="K2550" i="11"/>
  <c r="K2551" i="11"/>
  <c r="K2552" i="11"/>
  <c r="K2553" i="11"/>
  <c r="K2554" i="11"/>
  <c r="K2555" i="11"/>
  <c r="K2556" i="11"/>
  <c r="K2557" i="11"/>
  <c r="K2558" i="11"/>
  <c r="K2559" i="11"/>
  <c r="K2560" i="11"/>
  <c r="K2561" i="11"/>
  <c r="K2562" i="11"/>
  <c r="K2563" i="11"/>
  <c r="K2564" i="11"/>
  <c r="K2565" i="11"/>
  <c r="K2566" i="11"/>
  <c r="K2567" i="11"/>
  <c r="K2568" i="11"/>
  <c r="K2569" i="11"/>
  <c r="K2570" i="11"/>
  <c r="K2571" i="11"/>
  <c r="K2572" i="11"/>
  <c r="K2573" i="11"/>
  <c r="K2574" i="11"/>
  <c r="K2575" i="11"/>
  <c r="K2576" i="11"/>
  <c r="K2577" i="11"/>
  <c r="K2578" i="11"/>
  <c r="K2579" i="11"/>
  <c r="K2580" i="11"/>
  <c r="K2581" i="11"/>
  <c r="K2582" i="11"/>
  <c r="K2583" i="11"/>
  <c r="K2584" i="11"/>
  <c r="K2585" i="11"/>
  <c r="K2586" i="11"/>
  <c r="K2587" i="11"/>
  <c r="K2588" i="11"/>
  <c r="K2589" i="11"/>
  <c r="K2590" i="11"/>
  <c r="K2591" i="11"/>
  <c r="K2592" i="11"/>
  <c r="K2593" i="11"/>
  <c r="K2594" i="11"/>
  <c r="K2595" i="11"/>
  <c r="K2596" i="11"/>
  <c r="K2597" i="11"/>
  <c r="K2598" i="11"/>
  <c r="K2599" i="11"/>
  <c r="K2600" i="11"/>
  <c r="K2601" i="11"/>
  <c r="K2602" i="11"/>
  <c r="K2603" i="11"/>
  <c r="K2604" i="11"/>
  <c r="K2605" i="11"/>
  <c r="K2606" i="11"/>
  <c r="K2607" i="11"/>
  <c r="K2608" i="11"/>
  <c r="K2609" i="11"/>
  <c r="K2610" i="11"/>
  <c r="K2611" i="11"/>
  <c r="K2612" i="11"/>
  <c r="K2613" i="11"/>
  <c r="K2614" i="11"/>
  <c r="K2615" i="11"/>
  <c r="K2616" i="11"/>
  <c r="K2617" i="11"/>
  <c r="K2618" i="11"/>
  <c r="K2619" i="11"/>
  <c r="K2620" i="11"/>
  <c r="K2621" i="11"/>
  <c r="K2622" i="11"/>
  <c r="K2623" i="11"/>
  <c r="K2624" i="11"/>
  <c r="K2625" i="11"/>
  <c r="K2626" i="11"/>
  <c r="K2627" i="11"/>
  <c r="K2628" i="11"/>
  <c r="K2629" i="11"/>
  <c r="K2630" i="11"/>
  <c r="K2631" i="11"/>
  <c r="K2632" i="11"/>
  <c r="K2633" i="11"/>
  <c r="K2634" i="11"/>
  <c r="K2635" i="11"/>
  <c r="K2636" i="11"/>
  <c r="K2637" i="11"/>
  <c r="K2638" i="11"/>
  <c r="K2639" i="11"/>
  <c r="K2640" i="11"/>
  <c r="K2641" i="11"/>
  <c r="K2642" i="11"/>
  <c r="K2643" i="11"/>
  <c r="K2644" i="11"/>
  <c r="K2645" i="11"/>
  <c r="K2646" i="11"/>
  <c r="K2647" i="11"/>
  <c r="K2648" i="11"/>
  <c r="K2649" i="11"/>
  <c r="K2650" i="11"/>
  <c r="K2651" i="11"/>
  <c r="K2652" i="11"/>
  <c r="K2653" i="11"/>
  <c r="K2654" i="11"/>
  <c r="K2655" i="11"/>
  <c r="K2656" i="11"/>
  <c r="K2657" i="11"/>
  <c r="K2658" i="11"/>
  <c r="K2659" i="11"/>
  <c r="K2660" i="11"/>
  <c r="K2661" i="11"/>
  <c r="K2662" i="11"/>
  <c r="K2663" i="11"/>
  <c r="K2664" i="11"/>
  <c r="K2665" i="11"/>
  <c r="K2666" i="11"/>
  <c r="K2667" i="11"/>
  <c r="K2668" i="11"/>
  <c r="K2669" i="11"/>
  <c r="K2670" i="11"/>
  <c r="K2671" i="11"/>
  <c r="K2672" i="11"/>
  <c r="K2673" i="11"/>
  <c r="K2674" i="11"/>
  <c r="K2675" i="11"/>
  <c r="K2676" i="11"/>
  <c r="K2677" i="11"/>
  <c r="K2678" i="11"/>
  <c r="K2679" i="11"/>
  <c r="K2680" i="11"/>
  <c r="K2681" i="11"/>
  <c r="K2682" i="11"/>
  <c r="K2683" i="11"/>
  <c r="K2684" i="11"/>
  <c r="K2685" i="11"/>
  <c r="K2686" i="11"/>
  <c r="K2687" i="11"/>
  <c r="K2688" i="11"/>
  <c r="K2689" i="11"/>
  <c r="K2690" i="11"/>
  <c r="K2691" i="11"/>
  <c r="K2692" i="11"/>
  <c r="K2693" i="11"/>
  <c r="K2694" i="11"/>
  <c r="K2695" i="11"/>
  <c r="K2696" i="11"/>
  <c r="K2697" i="11"/>
  <c r="K2698" i="11"/>
  <c r="K2699" i="11"/>
  <c r="K2700" i="11"/>
  <c r="K2701" i="11"/>
  <c r="K2702" i="11"/>
  <c r="K2703" i="11"/>
  <c r="K2704" i="11"/>
  <c r="K2705" i="11"/>
  <c r="K2706" i="11"/>
  <c r="K2707" i="11"/>
  <c r="K2708" i="11"/>
  <c r="K2709" i="11"/>
  <c r="K2710" i="11"/>
  <c r="K2711" i="11"/>
  <c r="K2712" i="11"/>
  <c r="K2713" i="11"/>
  <c r="K2714" i="11"/>
  <c r="K2715" i="11"/>
  <c r="K2716" i="11"/>
  <c r="K2717" i="11"/>
  <c r="K2718" i="11"/>
  <c r="K2719" i="11"/>
  <c r="K2720" i="11"/>
  <c r="K2721" i="11"/>
  <c r="K2722" i="11"/>
  <c r="K2723" i="11"/>
  <c r="K2724" i="11"/>
  <c r="K2725" i="11"/>
  <c r="K2726" i="11"/>
  <c r="K2727" i="11"/>
  <c r="K2728" i="11"/>
  <c r="K2729" i="11"/>
  <c r="K2730" i="11"/>
  <c r="K2731" i="11"/>
  <c r="K2732" i="11"/>
  <c r="K2733" i="11"/>
  <c r="K2734" i="11"/>
  <c r="K2735" i="11"/>
  <c r="K2736" i="11"/>
  <c r="K2737" i="11"/>
  <c r="K2738" i="11"/>
  <c r="K2739" i="11"/>
  <c r="K2740" i="11"/>
  <c r="K2741" i="11"/>
  <c r="K2742" i="11"/>
  <c r="K2743" i="11"/>
  <c r="K2744" i="11"/>
  <c r="K2745" i="11"/>
  <c r="K2746" i="11"/>
  <c r="K2747" i="11"/>
  <c r="K2748" i="11"/>
  <c r="K2749" i="11"/>
  <c r="K2750" i="11"/>
  <c r="K2751" i="11"/>
  <c r="K2752" i="11"/>
  <c r="J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H2749" i="23" l="1"/>
  <c r="K2749" i="23" s="1"/>
  <c r="L2749" i="23" s="1"/>
  <c r="H2747" i="23"/>
  <c r="K2747" i="23" s="1"/>
  <c r="L2747" i="23" s="1"/>
  <c r="H2737" i="23"/>
  <c r="K2737" i="23" s="1"/>
  <c r="L2737" i="23" s="1"/>
  <c r="H2735" i="23"/>
  <c r="K2735" i="23" s="1"/>
  <c r="L2735" i="23" s="1"/>
  <c r="K2731" i="23"/>
  <c r="L2731" i="23" s="1"/>
  <c r="H2729" i="23"/>
  <c r="K2729" i="23" s="1"/>
  <c r="L2729" i="23" s="1"/>
  <c r="H2727" i="23"/>
  <c r="K2727" i="23" s="1"/>
  <c r="L2727" i="23" s="1"/>
  <c r="H2725" i="23"/>
  <c r="K2725" i="23" s="1"/>
  <c r="L2725" i="23" s="1"/>
  <c r="K2721" i="23"/>
  <c r="L2721" i="23" s="1"/>
  <c r="K2719" i="23"/>
  <c r="L2719" i="23" s="1"/>
  <c r="K2717" i="23"/>
  <c r="L2717" i="23" s="1"/>
  <c r="H2715" i="23"/>
  <c r="K2715" i="23" s="1"/>
  <c r="L2715" i="23" s="1"/>
  <c r="K2711" i="23"/>
  <c r="L2711" i="23" s="1"/>
  <c r="K2709" i="23"/>
  <c r="L2709" i="23" s="1"/>
  <c r="H2707" i="23"/>
  <c r="K2707" i="23" s="1"/>
  <c r="L2707" i="23" s="1"/>
  <c r="H2705" i="23"/>
  <c r="K2705" i="23" s="1"/>
  <c r="L2705" i="23" s="1"/>
  <c r="H2703" i="23"/>
  <c r="K2703" i="23" s="1"/>
  <c r="L2703" i="23" s="1"/>
  <c r="H2701" i="23"/>
  <c r="K2701" i="23" s="1"/>
  <c r="L2701" i="23" s="1"/>
  <c r="H2699" i="23"/>
  <c r="K2699" i="23" s="1"/>
  <c r="L2699" i="23" s="1"/>
  <c r="H2697" i="23"/>
  <c r="K2697" i="23" s="1"/>
  <c r="L2697" i="23" s="1"/>
  <c r="H2695" i="23"/>
  <c r="K2695" i="23" s="1"/>
  <c r="L2695" i="23" s="1"/>
  <c r="H2693" i="23"/>
  <c r="K2693" i="23" s="1"/>
  <c r="L2693" i="23" s="1"/>
  <c r="K2689" i="23"/>
  <c r="L2689" i="23" s="1"/>
  <c r="K2683" i="23"/>
  <c r="L2683" i="23" s="1"/>
  <c r="H2681" i="23"/>
  <c r="K2681" i="23" s="1"/>
  <c r="L2681" i="23" s="1"/>
  <c r="K2677" i="23"/>
  <c r="L2677" i="23" s="1"/>
  <c r="K2675" i="23"/>
  <c r="L2675" i="23" s="1"/>
  <c r="K2671" i="23"/>
  <c r="L2671" i="23" s="1"/>
  <c r="K2669" i="23"/>
  <c r="L2669" i="23" s="1"/>
  <c r="K2663" i="23"/>
  <c r="L2663" i="23" s="1"/>
  <c r="K2655" i="23"/>
  <c r="L2655" i="23" s="1"/>
  <c r="K2649" i="23"/>
  <c r="L2649" i="23" s="1"/>
  <c r="K2645" i="23"/>
  <c r="L2645" i="23" s="1"/>
  <c r="H2643" i="23"/>
  <c r="K2643" i="23" s="1"/>
  <c r="L2643" i="23" s="1"/>
  <c r="K2637" i="23"/>
  <c r="L2637" i="23" s="1"/>
  <c r="H2633" i="23"/>
  <c r="K2633" i="23" s="1"/>
  <c r="L2633" i="23" s="1"/>
  <c r="H2629" i="23"/>
  <c r="K2629" i="23" s="1"/>
  <c r="L2629" i="23" s="1"/>
  <c r="K2627" i="23"/>
  <c r="L2627" i="23" s="1"/>
  <c r="H2623" i="23"/>
  <c r="K2623" i="23" s="1"/>
  <c r="L2623" i="23" s="1"/>
  <c r="H2621" i="23"/>
  <c r="K2621" i="23" s="1"/>
  <c r="L2621" i="23" s="1"/>
  <c r="K2617" i="23"/>
  <c r="L2617" i="23" s="1"/>
  <c r="H2613" i="23"/>
  <c r="K2613" i="23" s="1"/>
  <c r="L2613" i="23" s="1"/>
  <c r="H2609" i="23"/>
  <c r="K2609" i="23" s="1"/>
  <c r="L2609" i="23" s="1"/>
  <c r="H2607" i="23"/>
  <c r="K2607" i="23" s="1"/>
  <c r="L2607" i="23" s="1"/>
  <c r="H2605" i="23"/>
  <c r="K2605" i="23" s="1"/>
  <c r="L2605" i="23" s="1"/>
  <c r="K2599" i="23"/>
  <c r="L2599" i="23" s="1"/>
  <c r="K2597" i="23"/>
  <c r="L2597" i="23" s="1"/>
  <c r="K2591" i="23"/>
  <c r="L2591" i="23" s="1"/>
  <c r="H2589" i="23"/>
  <c r="K2589" i="23" s="1"/>
  <c r="L2589" i="23" s="1"/>
  <c r="H2587" i="23"/>
  <c r="K2587" i="23" s="1"/>
  <c r="L2587" i="23" s="1"/>
  <c r="H2579" i="23"/>
  <c r="K2579" i="23" s="1"/>
  <c r="L2579" i="23" s="1"/>
  <c r="H2575" i="23"/>
  <c r="K2575" i="23" s="1"/>
  <c r="L2575" i="23" s="1"/>
  <c r="H2569" i="23"/>
  <c r="K2569" i="23" s="1"/>
  <c r="L2569" i="23" s="1"/>
  <c r="H2565" i="23"/>
  <c r="K2565" i="23" s="1"/>
  <c r="L2565" i="23" s="1"/>
  <c r="H2561" i="23"/>
  <c r="K2561" i="23" s="1"/>
  <c r="L2561" i="23" s="1"/>
  <c r="H2559" i="23"/>
  <c r="K2559" i="23" s="1"/>
  <c r="L2559" i="23" s="1"/>
  <c r="H2557" i="23"/>
  <c r="K2557" i="23" s="1"/>
  <c r="L2557" i="23" s="1"/>
  <c r="K2553" i="23"/>
  <c r="L2553" i="23" s="1"/>
  <c r="K2551" i="23"/>
  <c r="L2551" i="23" s="1"/>
  <c r="H2549" i="23"/>
  <c r="K2549" i="23" s="1"/>
  <c r="L2549" i="23" s="1"/>
  <c r="K2545" i="23"/>
  <c r="L2545" i="23" s="1"/>
  <c r="H2541" i="23"/>
  <c r="K2541" i="23" s="1"/>
  <c r="L2541" i="23" s="1"/>
  <c r="H2537" i="23"/>
  <c r="K2537" i="23" s="1"/>
  <c r="L2537" i="23" s="1"/>
  <c r="H2535" i="23"/>
  <c r="K2535" i="23" s="1"/>
  <c r="L2535" i="23" s="1"/>
  <c r="H2533" i="23"/>
  <c r="K2533" i="23" s="1"/>
  <c r="L2533" i="23" s="1"/>
  <c r="H2531" i="23"/>
  <c r="K2531" i="23" s="1"/>
  <c r="L2531" i="23" s="1"/>
  <c r="H2529" i="23"/>
  <c r="K2529" i="23" s="1"/>
  <c r="L2529" i="23" s="1"/>
  <c r="H2527" i="23"/>
  <c r="K2527" i="23" s="1"/>
  <c r="L2527" i="23" s="1"/>
  <c r="H2519" i="23"/>
  <c r="K2519" i="23" s="1"/>
  <c r="L2519" i="23" s="1"/>
  <c r="K2515" i="23"/>
  <c r="L2515" i="23" s="1"/>
  <c r="H2513" i="23"/>
  <c r="K2513" i="23" s="1"/>
  <c r="L2513" i="23" s="1"/>
  <c r="H2511" i="23"/>
  <c r="K2511" i="23" s="1"/>
  <c r="L2511" i="23" s="1"/>
  <c r="H2509" i="23"/>
  <c r="K2509" i="23" s="1"/>
  <c r="L2509" i="23" s="1"/>
  <c r="K2507" i="23"/>
  <c r="L2507" i="23" s="1"/>
  <c r="K2505" i="23"/>
  <c r="L2505" i="23" s="1"/>
  <c r="K2503" i="23"/>
  <c r="L2503" i="23" s="1"/>
  <c r="K2501" i="23"/>
  <c r="L2501" i="23" s="1"/>
  <c r="K2499" i="23"/>
  <c r="L2499" i="23" s="1"/>
  <c r="K2497" i="23"/>
  <c r="L2497" i="23" s="1"/>
  <c r="K2495" i="23"/>
  <c r="L2495" i="23" s="1"/>
  <c r="K2493" i="23"/>
  <c r="L2493" i="23" s="1"/>
  <c r="H2491" i="23"/>
  <c r="K2491" i="23" s="1"/>
  <c r="L2491" i="23" s="1"/>
  <c r="H2489" i="23"/>
  <c r="K2489" i="23" s="1"/>
  <c r="L2489" i="23" s="1"/>
  <c r="K2487" i="23"/>
  <c r="L2487" i="23" s="1"/>
  <c r="K2485" i="23"/>
  <c r="L2485" i="23" s="1"/>
  <c r="K2483" i="23"/>
  <c r="L2483" i="23" s="1"/>
  <c r="K2479" i="23"/>
  <c r="L2479" i="23" s="1"/>
  <c r="K2475" i="23"/>
  <c r="L2475" i="23" s="1"/>
  <c r="H2473" i="23"/>
  <c r="K2473" i="23" s="1"/>
  <c r="L2473" i="23" s="1"/>
  <c r="H2471" i="23"/>
  <c r="K2471" i="23" s="1"/>
  <c r="L2471" i="23" s="1"/>
  <c r="K2465" i="23"/>
  <c r="L2465" i="23" s="1"/>
  <c r="H2461" i="23"/>
  <c r="K2461" i="23" s="1"/>
  <c r="L2461" i="23" s="1"/>
  <c r="H2459" i="23"/>
  <c r="K2459" i="23" s="1"/>
  <c r="L2459" i="23" s="1"/>
  <c r="H2457" i="23"/>
  <c r="K2457" i="23" s="1"/>
  <c r="L2457" i="23" s="1"/>
  <c r="H2455" i="23"/>
  <c r="K2455" i="23" s="1"/>
  <c r="L2455" i="23" s="1"/>
  <c r="K2451" i="23"/>
  <c r="L2451" i="23" s="1"/>
  <c r="H2449" i="23"/>
  <c r="K2449" i="23" s="1"/>
  <c r="L2449" i="23" s="1"/>
  <c r="H2447" i="23"/>
  <c r="K2447" i="23" s="1"/>
  <c r="L2447" i="23" s="1"/>
  <c r="H2441" i="23"/>
  <c r="K2441" i="23" s="1"/>
  <c r="L2441" i="23" s="1"/>
  <c r="H2439" i="23"/>
  <c r="K2439" i="23" s="1"/>
  <c r="L2439" i="23" s="1"/>
  <c r="K2435" i="23"/>
  <c r="L2435" i="23" s="1"/>
  <c r="K2429" i="23"/>
  <c r="L2429" i="23" s="1"/>
  <c r="K2423" i="23"/>
  <c r="L2423" i="23" s="1"/>
  <c r="H2421" i="23"/>
  <c r="K2421" i="23" s="1"/>
  <c r="L2421" i="23" s="1"/>
  <c r="H2419" i="23"/>
  <c r="K2419" i="23" s="1"/>
  <c r="L2419" i="23" s="1"/>
  <c r="K2397" i="23"/>
  <c r="L2397" i="23" s="1"/>
  <c r="H2393" i="23"/>
  <c r="K2393" i="23" s="1"/>
  <c r="L2393" i="23" s="1"/>
  <c r="K2389" i="23"/>
  <c r="L2389" i="23" s="1"/>
  <c r="K2387" i="23"/>
  <c r="L2387" i="23" s="1"/>
  <c r="K2385" i="23"/>
  <c r="L2385" i="23" s="1"/>
  <c r="H2383" i="23"/>
  <c r="K2383" i="23" s="1"/>
  <c r="L2383" i="23" s="1"/>
  <c r="K2379" i="23"/>
  <c r="L2379" i="23" s="1"/>
  <c r="K2375" i="23"/>
  <c r="L2375" i="23" s="1"/>
  <c r="K2371" i="23"/>
  <c r="L2371" i="23" s="1"/>
  <c r="K2369" i="23"/>
  <c r="L2369" i="23" s="1"/>
  <c r="K2367" i="23"/>
  <c r="L2367" i="23" s="1"/>
  <c r="K2365" i="23"/>
  <c r="L2365" i="23" s="1"/>
  <c r="H2357" i="23"/>
  <c r="K2357" i="23" s="1"/>
  <c r="L2357" i="23" s="1"/>
  <c r="H2355" i="23"/>
  <c r="K2355" i="23" s="1"/>
  <c r="L2355" i="23" s="1"/>
  <c r="H2353" i="23"/>
  <c r="K2353" i="23" s="1"/>
  <c r="L2353" i="23" s="1"/>
  <c r="H2351" i="23"/>
  <c r="K2351" i="23" s="1"/>
  <c r="L2351" i="23" s="1"/>
  <c r="H2349" i="23"/>
  <c r="K2349" i="23" s="1"/>
  <c r="L2349" i="23" s="1"/>
  <c r="H2333" i="23"/>
  <c r="K2333" i="23" s="1"/>
  <c r="L2333" i="23" s="1"/>
  <c r="K2331" i="23"/>
  <c r="L2331" i="23" s="1"/>
  <c r="K2329" i="23"/>
  <c r="L2329" i="23" s="1"/>
  <c r="K2325" i="23"/>
  <c r="L2325" i="23" s="1"/>
  <c r="K2321" i="23"/>
  <c r="L2321" i="23" s="1"/>
  <c r="K2317" i="23"/>
  <c r="L2317" i="23" s="1"/>
  <c r="K2313" i="23"/>
  <c r="L2313" i="23" s="1"/>
  <c r="K2309" i="23"/>
  <c r="L2309" i="23" s="1"/>
  <c r="K2305" i="23"/>
  <c r="L2305" i="23" s="1"/>
  <c r="H2301" i="23"/>
  <c r="K2301" i="23" s="1"/>
  <c r="L2301" i="23" s="1"/>
  <c r="H2299" i="23"/>
  <c r="K2299" i="23" s="1"/>
  <c r="L2299" i="23" s="1"/>
  <c r="K2297" i="23"/>
  <c r="L2297" i="23" s="1"/>
  <c r="K2291" i="23"/>
  <c r="L2291" i="23" s="1"/>
  <c r="K2287" i="23"/>
  <c r="L2287" i="23" s="1"/>
  <c r="H2285" i="23"/>
  <c r="K2285" i="23" s="1"/>
  <c r="L2285" i="23" s="1"/>
  <c r="H2279" i="23"/>
  <c r="K2279" i="23" s="1"/>
  <c r="L2279" i="23" s="1"/>
  <c r="H2275" i="23"/>
  <c r="K2275" i="23" s="1"/>
  <c r="L2275" i="23" s="1"/>
  <c r="H2271" i="23"/>
  <c r="K2271" i="23" s="1"/>
  <c r="L2271" i="23" s="1"/>
  <c r="K2267" i="23"/>
  <c r="L2267" i="23" s="1"/>
  <c r="H2265" i="23"/>
  <c r="K2265" i="23" s="1"/>
  <c r="L2265" i="23" s="1"/>
  <c r="H2263" i="23"/>
  <c r="K2263" i="23" s="1"/>
  <c r="L2263" i="23" s="1"/>
  <c r="K2259" i="23"/>
  <c r="L2259" i="23" s="1"/>
  <c r="H2257" i="23"/>
  <c r="K2257" i="23" s="1"/>
  <c r="L2257" i="23" s="1"/>
  <c r="H2255" i="23"/>
  <c r="K2255" i="23" s="1"/>
  <c r="L2255" i="23" s="1"/>
  <c r="H2253" i="23"/>
  <c r="K2253" i="23" s="1"/>
  <c r="L2253" i="23" s="1"/>
  <c r="H2251" i="23"/>
  <c r="K2251" i="23" s="1"/>
  <c r="L2251" i="23" s="1"/>
  <c r="K2243" i="23"/>
  <c r="L2243" i="23" s="1"/>
  <c r="K2235" i="23"/>
  <c r="L2235" i="23" s="1"/>
  <c r="H2233" i="23"/>
  <c r="K2233" i="23" s="1"/>
  <c r="L2233" i="23" s="1"/>
  <c r="H2231" i="23"/>
  <c r="K2231" i="23" s="1"/>
  <c r="L2231" i="23" s="1"/>
  <c r="K2223" i="23"/>
  <c r="L2223" i="23" s="1"/>
  <c r="H2219" i="23"/>
  <c r="K2219" i="23" s="1"/>
  <c r="L2219" i="23" s="1"/>
  <c r="H2215" i="23"/>
  <c r="K2215" i="23" s="1"/>
  <c r="L2215" i="23" s="1"/>
  <c r="H2213" i="23"/>
  <c r="K2213" i="23" s="1"/>
  <c r="L2213" i="23" s="1"/>
  <c r="H2207" i="23"/>
  <c r="K2207" i="23" s="1"/>
  <c r="L2207" i="23" s="1"/>
  <c r="H2203" i="23"/>
  <c r="K2203" i="23" s="1"/>
  <c r="L2203" i="23" s="1"/>
  <c r="H2199" i="23"/>
  <c r="K2199" i="23" s="1"/>
  <c r="L2199" i="23" s="1"/>
  <c r="H2195" i="23"/>
  <c r="K2195" i="23" s="1"/>
  <c r="L2195" i="23" s="1"/>
  <c r="H2191" i="23"/>
  <c r="K2191" i="23" s="1"/>
  <c r="L2191" i="23" s="1"/>
  <c r="H2187" i="23"/>
  <c r="K2187" i="23" s="1"/>
  <c r="L2187" i="23" s="1"/>
  <c r="K2173" i="23"/>
  <c r="L2173" i="23" s="1"/>
  <c r="H2165" i="23"/>
  <c r="K2165" i="23" s="1"/>
  <c r="L2165" i="23" s="1"/>
  <c r="H2163" i="23"/>
  <c r="K2163" i="23" s="1"/>
  <c r="L2163" i="23" s="1"/>
  <c r="H2161" i="23"/>
  <c r="K2161" i="23" s="1"/>
  <c r="L2161" i="23" s="1"/>
  <c r="H2159" i="23"/>
  <c r="K2159" i="23" s="1"/>
  <c r="L2159" i="23" s="1"/>
  <c r="H2157" i="23"/>
  <c r="K2157" i="23" s="1"/>
  <c r="L2157" i="23" s="1"/>
  <c r="H2155" i="23"/>
  <c r="K2155" i="23" s="1"/>
  <c r="L2155" i="23" s="1"/>
  <c r="K2151" i="23"/>
  <c r="L2151" i="23" s="1"/>
  <c r="H2147" i="23"/>
  <c r="K2147" i="23" s="1"/>
  <c r="L2147" i="23" s="1"/>
  <c r="K2143" i="23"/>
  <c r="L2143" i="23" s="1"/>
  <c r="K2139" i="23"/>
  <c r="L2139" i="23" s="1"/>
  <c r="K2137" i="23"/>
  <c r="L2137" i="23" s="1"/>
  <c r="K2133" i="23"/>
  <c r="L2133" i="23" s="1"/>
  <c r="K2129" i="23"/>
  <c r="L2129" i="23" s="1"/>
  <c r="K2127" i="23"/>
  <c r="L2127" i="23" s="1"/>
  <c r="H2125" i="23"/>
  <c r="K2125" i="23" s="1"/>
  <c r="L2125" i="23" s="1"/>
  <c r="H2123" i="23"/>
  <c r="K2123" i="23" s="1"/>
  <c r="L2123" i="23" s="1"/>
  <c r="K2121" i="23"/>
  <c r="L2121" i="23" s="1"/>
  <c r="K2119" i="23"/>
  <c r="L2119" i="23" s="1"/>
  <c r="K2117" i="23"/>
  <c r="L2117" i="23" s="1"/>
  <c r="K2115" i="23"/>
  <c r="L2115" i="23" s="1"/>
  <c r="K2111" i="23"/>
  <c r="L2111" i="23" s="1"/>
  <c r="H2109" i="23"/>
  <c r="K2109" i="23" s="1"/>
  <c r="L2109" i="23" s="1"/>
  <c r="H2107" i="23"/>
  <c r="K2107" i="23" s="1"/>
  <c r="L2107" i="23" s="1"/>
  <c r="H2105" i="23"/>
  <c r="K2105" i="23" s="1"/>
  <c r="L2105" i="23" s="1"/>
  <c r="H2103" i="23"/>
  <c r="K2103" i="23" s="1"/>
  <c r="L2103" i="23" s="1"/>
  <c r="H2101" i="23"/>
  <c r="K2101" i="23" s="1"/>
  <c r="L2101" i="23" s="1"/>
  <c r="K2099" i="23"/>
  <c r="L2099" i="23" s="1"/>
  <c r="K2095" i="23"/>
  <c r="L2095" i="23" s="1"/>
  <c r="H2093" i="23"/>
  <c r="K2093" i="23" s="1"/>
  <c r="L2093" i="23" s="1"/>
  <c r="K2083" i="23"/>
  <c r="L2083" i="23" s="1"/>
  <c r="K2081" i="23"/>
  <c r="L2081" i="23" s="1"/>
  <c r="H2079" i="23"/>
  <c r="K2079" i="23" s="1"/>
  <c r="L2079" i="23" s="1"/>
  <c r="H2077" i="23"/>
  <c r="K2077" i="23" s="1"/>
  <c r="L2077" i="23" s="1"/>
  <c r="K2067" i="23"/>
  <c r="L2067" i="23" s="1"/>
  <c r="H2065" i="23"/>
  <c r="K2065" i="23" s="1"/>
  <c r="L2065" i="23" s="1"/>
  <c r="K2053" i="23"/>
  <c r="L2053" i="23" s="1"/>
  <c r="K2051" i="23"/>
  <c r="L2051" i="23" s="1"/>
  <c r="K2049" i="23"/>
  <c r="L2049" i="23" s="1"/>
  <c r="H2047" i="23"/>
  <c r="K2047" i="23" s="1"/>
  <c r="L2047" i="23" s="1"/>
  <c r="H2045" i="23"/>
  <c r="K2045" i="23" s="1"/>
  <c r="L2045" i="23" s="1"/>
  <c r="K2011" i="23"/>
  <c r="L2011" i="23" s="1"/>
  <c r="K2009" i="23"/>
  <c r="L2009" i="23" s="1"/>
  <c r="K2007" i="23"/>
  <c r="L2007" i="23" s="1"/>
  <c r="K2001" i="23"/>
  <c r="L2001" i="23" s="1"/>
  <c r="K1983" i="23"/>
  <c r="L1983" i="23" s="1"/>
  <c r="K1979" i="23"/>
  <c r="L1979" i="23" s="1"/>
  <c r="H1977" i="23"/>
  <c r="K1977" i="23" s="1"/>
  <c r="L1977" i="23" s="1"/>
  <c r="K1973" i="23"/>
  <c r="L1973" i="23" s="1"/>
  <c r="H1971" i="23"/>
  <c r="K1971" i="23" s="1"/>
  <c r="L1971" i="23" s="1"/>
  <c r="K1963" i="23"/>
  <c r="L1963" i="23" s="1"/>
  <c r="K1959" i="23"/>
  <c r="L1959" i="23" s="1"/>
  <c r="K1955" i="23"/>
  <c r="L1955" i="23" s="1"/>
  <c r="K1951" i="23"/>
  <c r="L1951" i="23" s="1"/>
  <c r="H1947" i="23"/>
  <c r="K1947" i="23" s="1"/>
  <c r="L1947" i="23" s="1"/>
  <c r="K1941" i="23"/>
  <c r="L1941" i="23" s="1"/>
  <c r="K1937" i="23"/>
  <c r="L1937" i="23" s="1"/>
  <c r="H1935" i="23"/>
  <c r="K1935" i="23" s="1"/>
  <c r="L1935" i="23" s="1"/>
  <c r="H1933" i="23"/>
  <c r="K1933" i="23" s="1"/>
  <c r="L1933" i="23" s="1"/>
  <c r="K1927" i="23"/>
  <c r="L1927" i="23" s="1"/>
  <c r="H1923" i="23"/>
  <c r="K1923" i="23" s="1"/>
  <c r="L1923" i="23" s="1"/>
  <c r="H1919" i="23"/>
  <c r="K1919" i="23" s="1"/>
  <c r="L1919" i="23" s="1"/>
  <c r="H1917" i="23"/>
  <c r="K1917" i="23" s="1"/>
  <c r="L1917" i="23" s="1"/>
  <c r="K1913" i="23"/>
  <c r="L1913" i="23" s="1"/>
  <c r="H1901" i="23"/>
  <c r="K1901" i="23" s="1"/>
  <c r="L1901" i="23" s="1"/>
  <c r="H1897" i="23"/>
  <c r="K1897" i="23" s="1"/>
  <c r="L1897" i="23" s="1"/>
  <c r="K1889" i="23"/>
  <c r="L1889" i="23" s="1"/>
  <c r="K1887" i="23"/>
  <c r="L1887" i="23" s="1"/>
  <c r="K1885" i="23"/>
  <c r="L1885" i="23" s="1"/>
  <c r="K1883" i="23"/>
  <c r="L1883" i="23" s="1"/>
  <c r="K1881" i="23"/>
  <c r="L1881" i="23" s="1"/>
  <c r="K1879" i="23"/>
  <c r="L1879" i="23" s="1"/>
  <c r="K1877" i="23"/>
  <c r="L1877" i="23" s="1"/>
  <c r="K1875" i="23"/>
  <c r="L1875" i="23" s="1"/>
  <c r="K1873" i="23"/>
  <c r="L1873" i="23" s="1"/>
  <c r="H1871" i="23"/>
  <c r="K1871" i="23" s="1"/>
  <c r="L1871" i="23" s="1"/>
  <c r="H1869" i="23"/>
  <c r="K1869" i="23" s="1"/>
  <c r="L1869" i="23" s="1"/>
  <c r="H1867" i="23"/>
  <c r="K1867" i="23" s="1"/>
  <c r="L1867" i="23" s="1"/>
  <c r="H1865" i="23"/>
  <c r="K1865" i="23" s="1"/>
  <c r="L1865" i="23" s="1"/>
  <c r="H1863" i="23"/>
  <c r="K1863" i="23" s="1"/>
  <c r="L1863" i="23" s="1"/>
  <c r="K1859" i="23"/>
  <c r="L1859" i="23" s="1"/>
  <c r="K1857" i="23"/>
  <c r="L1857" i="23" s="1"/>
  <c r="K1855" i="23"/>
  <c r="L1855" i="23" s="1"/>
  <c r="H1853" i="23"/>
  <c r="K1853" i="23" s="1"/>
  <c r="L1853" i="23" s="1"/>
  <c r="H1851" i="23"/>
  <c r="K1851" i="23" s="1"/>
  <c r="L1851" i="23" s="1"/>
  <c r="H1849" i="23"/>
  <c r="K1849" i="23" s="1"/>
  <c r="L1849" i="23" s="1"/>
  <c r="H1847" i="23"/>
  <c r="K1847" i="23" s="1"/>
  <c r="L1847" i="23" s="1"/>
  <c r="K1843" i="23"/>
  <c r="L1843" i="23" s="1"/>
  <c r="K1841" i="23"/>
  <c r="L1841" i="23" s="1"/>
  <c r="H1839" i="23"/>
  <c r="K1839" i="23" s="1"/>
  <c r="L1839" i="23" s="1"/>
  <c r="H1837" i="23"/>
  <c r="K1837" i="23" s="1"/>
  <c r="L1837" i="23" s="1"/>
  <c r="H1835" i="23"/>
  <c r="K1835" i="23" s="1"/>
  <c r="L1835" i="23" s="1"/>
  <c r="H1833" i="23"/>
  <c r="K1833" i="23" s="1"/>
  <c r="L1833" i="23" s="1"/>
  <c r="H1831" i="23"/>
  <c r="K1831" i="23" s="1"/>
  <c r="L1831" i="23" s="1"/>
  <c r="H1829" i="23"/>
  <c r="K1829" i="23" s="1"/>
  <c r="L1829" i="23" s="1"/>
  <c r="K1827" i="23"/>
  <c r="L1827" i="23" s="1"/>
  <c r="K1825" i="23"/>
  <c r="L1825" i="23" s="1"/>
  <c r="K1823" i="23"/>
  <c r="L1823" i="23" s="1"/>
  <c r="K1821" i="23"/>
  <c r="L1821" i="23" s="1"/>
  <c r="H1819" i="23"/>
  <c r="K1819" i="23" s="1"/>
  <c r="L1819" i="23" s="1"/>
  <c r="K1817" i="23"/>
  <c r="L1817" i="23" s="1"/>
  <c r="K1815" i="23"/>
  <c r="L1815" i="23" s="1"/>
  <c r="H1811" i="23"/>
  <c r="K1811" i="23" s="1"/>
  <c r="L1811" i="23" s="1"/>
  <c r="H1809" i="23"/>
  <c r="K1809" i="23" s="1"/>
  <c r="L1809" i="23" s="1"/>
  <c r="H1807" i="23"/>
  <c r="K1807" i="23" s="1"/>
  <c r="L1807" i="23" s="1"/>
  <c r="H1805" i="23"/>
  <c r="K1805" i="23" s="1"/>
  <c r="L1805" i="23" s="1"/>
  <c r="H1803" i="23"/>
  <c r="K1803" i="23" s="1"/>
  <c r="L1803" i="23" s="1"/>
  <c r="H1801" i="23"/>
  <c r="K1801" i="23" s="1"/>
  <c r="L1801" i="23" s="1"/>
  <c r="H1799" i="23"/>
  <c r="K1799" i="23" s="1"/>
  <c r="L1799" i="23" s="1"/>
  <c r="H1797" i="23"/>
  <c r="K1797" i="23" s="1"/>
  <c r="L1797" i="23" s="1"/>
  <c r="H1795" i="23"/>
  <c r="K1795" i="23" s="1"/>
  <c r="L1795" i="23" s="1"/>
  <c r="H1793" i="23"/>
  <c r="K1793" i="23" s="1"/>
  <c r="L1793" i="23" s="1"/>
  <c r="H1791" i="23"/>
  <c r="K1791" i="23" s="1"/>
  <c r="L1791" i="23" s="1"/>
  <c r="K1789" i="23"/>
  <c r="L1789" i="23" s="1"/>
  <c r="K1787" i="23"/>
  <c r="L1787" i="23" s="1"/>
  <c r="K1785" i="23"/>
  <c r="L1785" i="23" s="1"/>
  <c r="K1783" i="23"/>
  <c r="L1783" i="23" s="1"/>
  <c r="H1781" i="23"/>
  <c r="K1781" i="23" s="1"/>
  <c r="L1781" i="23" s="1"/>
  <c r="H1779" i="23"/>
  <c r="K1779" i="23" s="1"/>
  <c r="L1779" i="23" s="1"/>
  <c r="H1777" i="23"/>
  <c r="K1777" i="23" s="1"/>
  <c r="L1777" i="23" s="1"/>
  <c r="H1775" i="23"/>
  <c r="K1775" i="23" s="1"/>
  <c r="L1775" i="23" s="1"/>
  <c r="K1773" i="23"/>
  <c r="L1773" i="23" s="1"/>
  <c r="K1771" i="23"/>
  <c r="L1771" i="23" s="1"/>
  <c r="H1769" i="23"/>
  <c r="K1769" i="23" s="1"/>
  <c r="L1769" i="23" s="1"/>
  <c r="H1767" i="23"/>
  <c r="K1767" i="23" s="1"/>
  <c r="L1767" i="23" s="1"/>
  <c r="K1765" i="23"/>
  <c r="L1765" i="23" s="1"/>
  <c r="K1763" i="23"/>
  <c r="L1763" i="23" s="1"/>
  <c r="H1761" i="23"/>
  <c r="K1761" i="23" s="1"/>
  <c r="L1761" i="23" s="1"/>
  <c r="K1759" i="23"/>
  <c r="L1759" i="23" s="1"/>
  <c r="K1757" i="23"/>
  <c r="L1757" i="23" s="1"/>
  <c r="H1755" i="23"/>
  <c r="K1755" i="23" s="1"/>
  <c r="L1755" i="23" s="1"/>
  <c r="K1751" i="23"/>
  <c r="L1751" i="23" s="1"/>
  <c r="H1749" i="23"/>
  <c r="K1749" i="23" s="1"/>
  <c r="L1749" i="23" s="1"/>
  <c r="H1747" i="23"/>
  <c r="K1747" i="23" s="1"/>
  <c r="L1747" i="23" s="1"/>
  <c r="H1745" i="23"/>
  <c r="K1745" i="23" s="1"/>
  <c r="L1745" i="23" s="1"/>
  <c r="K1731" i="23"/>
  <c r="L1731" i="23" s="1"/>
  <c r="K1723" i="23"/>
  <c r="L1723" i="23" s="1"/>
  <c r="H1721" i="23"/>
  <c r="K1721" i="23" s="1"/>
  <c r="L1721" i="23" s="1"/>
  <c r="H1719" i="23"/>
  <c r="K1719" i="23" s="1"/>
  <c r="L1719" i="23" s="1"/>
  <c r="H1717" i="23"/>
  <c r="K1717" i="23" s="1"/>
  <c r="L1717" i="23" s="1"/>
  <c r="H1715" i="23"/>
  <c r="K1715" i="23" s="1"/>
  <c r="L1715" i="23" s="1"/>
  <c r="H1713" i="23"/>
  <c r="K1713" i="23" s="1"/>
  <c r="L1713" i="23" s="1"/>
  <c r="H1711" i="23"/>
  <c r="K1711" i="23" s="1"/>
  <c r="L1711" i="23" s="1"/>
  <c r="K1707" i="23"/>
  <c r="L1707" i="23" s="1"/>
  <c r="K1691" i="23"/>
  <c r="L1691" i="23" s="1"/>
  <c r="H1687" i="23"/>
  <c r="K1687" i="23" s="1"/>
  <c r="L1687" i="23" s="1"/>
  <c r="H1685" i="23"/>
  <c r="K1685" i="23" s="1"/>
  <c r="L1685" i="23" s="1"/>
  <c r="H1681" i="23"/>
  <c r="K1681" i="23" s="1"/>
  <c r="L1681" i="23" s="1"/>
  <c r="K1673" i="23"/>
  <c r="L1673" i="23" s="1"/>
  <c r="H1671" i="23"/>
  <c r="K1671" i="23" s="1"/>
  <c r="L1671" i="23" s="1"/>
  <c r="H1669" i="23"/>
  <c r="K1669" i="23" s="1"/>
  <c r="L1669" i="23" s="1"/>
  <c r="K1667" i="23"/>
  <c r="L1667" i="23" s="1"/>
  <c r="K1663" i="23"/>
  <c r="L1663" i="23" s="1"/>
  <c r="K1661" i="23"/>
  <c r="L1661" i="23" s="1"/>
  <c r="H2751" i="23"/>
  <c r="K2751" i="23" s="1"/>
  <c r="L2751" i="23" s="1"/>
  <c r="H2741" i="23"/>
  <c r="K2741" i="23" s="1"/>
  <c r="L2741" i="23" s="1"/>
  <c r="H2739" i="23"/>
  <c r="K2739" i="23" s="1"/>
  <c r="L2739" i="23" s="1"/>
  <c r="H2733" i="23"/>
  <c r="K2733" i="23" s="1"/>
  <c r="L2733" i="23" s="1"/>
  <c r="K2723" i="23"/>
  <c r="L2723" i="23" s="1"/>
  <c r="K2691" i="23"/>
  <c r="L2691" i="23" s="1"/>
  <c r="H2687" i="23"/>
  <c r="K2687" i="23" s="1"/>
  <c r="L2687" i="23" s="1"/>
  <c r="H2679" i="23"/>
  <c r="K2679" i="23" s="1"/>
  <c r="L2679" i="23" s="1"/>
  <c r="K2673" i="23"/>
  <c r="L2673" i="23" s="1"/>
  <c r="K2667" i="23"/>
  <c r="L2667" i="23" s="1"/>
  <c r="K2665" i="23"/>
  <c r="L2665" i="23" s="1"/>
  <c r="H2661" i="23"/>
  <c r="K2661" i="23" s="1"/>
  <c r="L2661" i="23" s="1"/>
  <c r="H2659" i="23"/>
  <c r="K2659" i="23" s="1"/>
  <c r="L2659" i="23" s="1"/>
  <c r="K2657" i="23"/>
  <c r="L2657" i="23" s="1"/>
  <c r="K2653" i="23"/>
  <c r="L2653" i="23" s="1"/>
  <c r="H2651" i="23"/>
  <c r="K2651" i="23" s="1"/>
  <c r="L2651" i="23" s="1"/>
  <c r="K2641" i="23"/>
  <c r="L2641" i="23" s="1"/>
  <c r="K2639" i="23"/>
  <c r="L2639" i="23" s="1"/>
  <c r="H2635" i="23"/>
  <c r="K2635" i="23" s="1"/>
  <c r="L2635" i="23" s="1"/>
  <c r="H2631" i="23"/>
  <c r="K2631" i="23" s="1"/>
  <c r="L2631" i="23" s="1"/>
  <c r="K2625" i="23"/>
  <c r="L2625" i="23" s="1"/>
  <c r="K2619" i="23"/>
  <c r="L2619" i="23" s="1"/>
  <c r="H2615" i="23"/>
  <c r="K2615" i="23" s="1"/>
  <c r="L2615" i="23" s="1"/>
  <c r="H2611" i="23"/>
  <c r="K2611" i="23" s="1"/>
  <c r="L2611" i="23" s="1"/>
  <c r="K2603" i="23"/>
  <c r="L2603" i="23" s="1"/>
  <c r="K2595" i="23"/>
  <c r="L2595" i="23" s="1"/>
  <c r="H2593" i="23"/>
  <c r="K2593" i="23" s="1"/>
  <c r="L2593" i="23" s="1"/>
  <c r="K2581" i="23"/>
  <c r="L2581" i="23" s="1"/>
  <c r="H2577" i="23"/>
  <c r="K2577" i="23" s="1"/>
  <c r="L2577" i="23" s="1"/>
  <c r="H2573" i="23"/>
  <c r="K2573" i="23" s="1"/>
  <c r="L2573" i="23" s="1"/>
  <c r="H2571" i="23"/>
  <c r="K2571" i="23" s="1"/>
  <c r="L2571" i="23" s="1"/>
  <c r="K2567" i="23"/>
  <c r="L2567" i="23" s="1"/>
  <c r="H2563" i="23"/>
  <c r="K2563" i="23" s="1"/>
  <c r="L2563" i="23" s="1"/>
  <c r="K2555" i="23"/>
  <c r="L2555" i="23" s="1"/>
  <c r="H2539" i="23"/>
  <c r="K2539" i="23" s="1"/>
  <c r="L2539" i="23" s="1"/>
  <c r="K2525" i="23"/>
  <c r="L2525" i="23" s="1"/>
  <c r="K2523" i="23"/>
  <c r="L2523" i="23" s="1"/>
  <c r="K2517" i="23"/>
  <c r="L2517" i="23" s="1"/>
  <c r="K2481" i="23"/>
  <c r="L2481" i="23" s="1"/>
  <c r="K2469" i="23"/>
  <c r="L2469" i="23" s="1"/>
  <c r="K2467" i="23"/>
  <c r="L2467" i="23" s="1"/>
  <c r="H2463" i="23"/>
  <c r="K2463" i="23" s="1"/>
  <c r="L2463" i="23" s="1"/>
  <c r="K2453" i="23"/>
  <c r="L2453" i="23" s="1"/>
  <c r="K2445" i="23"/>
  <c r="L2445" i="23" s="1"/>
  <c r="K2437" i="23"/>
  <c r="L2437" i="23" s="1"/>
  <c r="K2427" i="23"/>
  <c r="L2427" i="23" s="1"/>
  <c r="H2425" i="23"/>
  <c r="K2425" i="23" s="1"/>
  <c r="L2425" i="23" s="1"/>
  <c r="K2413" i="23"/>
  <c r="L2413" i="23" s="1"/>
  <c r="K2411" i="23"/>
  <c r="L2411" i="23" s="1"/>
  <c r="H2409" i="23"/>
  <c r="K2409" i="23" s="1"/>
  <c r="L2409" i="23" s="1"/>
  <c r="H2407" i="23"/>
  <c r="K2407" i="23" s="1"/>
  <c r="L2407" i="23" s="1"/>
  <c r="H2405" i="23"/>
  <c r="K2405" i="23" s="1"/>
  <c r="L2405" i="23" s="1"/>
  <c r="H2403" i="23"/>
  <c r="K2403" i="23" s="1"/>
  <c r="L2403" i="23" s="1"/>
  <c r="K2399" i="23"/>
  <c r="L2399" i="23" s="1"/>
  <c r="H2395" i="23"/>
  <c r="K2395" i="23" s="1"/>
  <c r="L2395" i="23" s="1"/>
  <c r="H2391" i="23"/>
  <c r="K2391" i="23" s="1"/>
  <c r="L2391" i="23" s="1"/>
  <c r="K2377" i="23"/>
  <c r="L2377" i="23" s="1"/>
  <c r="K2373" i="23"/>
  <c r="L2373" i="23" s="1"/>
  <c r="H2361" i="23"/>
  <c r="K2361" i="23" s="1"/>
  <c r="L2361" i="23" s="1"/>
  <c r="H2359" i="23"/>
  <c r="K2359" i="23" s="1"/>
  <c r="L2359" i="23" s="1"/>
  <c r="K2347" i="23"/>
  <c r="L2347" i="23" s="1"/>
  <c r="K2345" i="23"/>
  <c r="L2345" i="23" s="1"/>
  <c r="K2343" i="23"/>
  <c r="L2343" i="23" s="1"/>
  <c r="H2341" i="23"/>
  <c r="K2341" i="23" s="1"/>
  <c r="L2341" i="23" s="1"/>
  <c r="H2337" i="23"/>
  <c r="K2337" i="23" s="1"/>
  <c r="L2337" i="23" s="1"/>
  <c r="H2335" i="23"/>
  <c r="K2335" i="23" s="1"/>
  <c r="L2335" i="23" s="1"/>
  <c r="K2327" i="23"/>
  <c r="L2327" i="23" s="1"/>
  <c r="K2323" i="23"/>
  <c r="L2323" i="23" s="1"/>
  <c r="K2319" i="23"/>
  <c r="L2319" i="23" s="1"/>
  <c r="K2315" i="23"/>
  <c r="L2315" i="23" s="1"/>
  <c r="K2311" i="23"/>
  <c r="L2311" i="23" s="1"/>
  <c r="K2307" i="23"/>
  <c r="L2307" i="23" s="1"/>
  <c r="K2303" i="23"/>
  <c r="L2303" i="23" s="1"/>
  <c r="K2295" i="23"/>
  <c r="L2295" i="23" s="1"/>
  <c r="H2293" i="23"/>
  <c r="K2293" i="23" s="1"/>
  <c r="L2293" i="23" s="1"/>
  <c r="K2283" i="23"/>
  <c r="L2283" i="23" s="1"/>
  <c r="H2273" i="23"/>
  <c r="K2273" i="23" s="1"/>
  <c r="L2273" i="23" s="1"/>
  <c r="K2269" i="23"/>
  <c r="L2269" i="23" s="1"/>
  <c r="K2261" i="23"/>
  <c r="L2261" i="23" s="1"/>
  <c r="K2249" i="23"/>
  <c r="L2249" i="23" s="1"/>
  <c r="H2247" i="23"/>
  <c r="K2247" i="23" s="1"/>
  <c r="L2247" i="23" s="1"/>
  <c r="K2241" i="23"/>
  <c r="L2241" i="23" s="1"/>
  <c r="H2239" i="23"/>
  <c r="K2239" i="23" s="1"/>
  <c r="L2239" i="23" s="1"/>
  <c r="H2237" i="23"/>
  <c r="K2237" i="23" s="1"/>
  <c r="L2237" i="23" s="1"/>
  <c r="K2225" i="23"/>
  <c r="L2225" i="23" s="1"/>
  <c r="H2221" i="23"/>
  <c r="K2221" i="23" s="1"/>
  <c r="L2221" i="23" s="1"/>
  <c r="H2217" i="23"/>
  <c r="K2217" i="23" s="1"/>
  <c r="L2217" i="23" s="1"/>
  <c r="H2211" i="23"/>
  <c r="K2211" i="23" s="1"/>
  <c r="L2211" i="23" s="1"/>
  <c r="K2209" i="23"/>
  <c r="L2209" i="23" s="1"/>
  <c r="H2205" i="23"/>
  <c r="K2205" i="23" s="1"/>
  <c r="L2205" i="23" s="1"/>
  <c r="H2201" i="23"/>
  <c r="K2201" i="23" s="1"/>
  <c r="L2201" i="23" s="1"/>
  <c r="H2197" i="23"/>
  <c r="K2197" i="23" s="1"/>
  <c r="L2197" i="23" s="1"/>
  <c r="H2193" i="23"/>
  <c r="K2193" i="23" s="1"/>
  <c r="L2193" i="23" s="1"/>
  <c r="H2189" i="23"/>
  <c r="K2189" i="23" s="1"/>
  <c r="L2189" i="23" s="1"/>
  <c r="H2185" i="23"/>
  <c r="K2185" i="23" s="1"/>
  <c r="L2185" i="23" s="1"/>
  <c r="H2183" i="23"/>
  <c r="K2183" i="23" s="1"/>
  <c r="L2183" i="23" s="1"/>
  <c r="H2181" i="23"/>
  <c r="K2181" i="23" s="1"/>
  <c r="L2181" i="23" s="1"/>
  <c r="H2179" i="23"/>
  <c r="K2179" i="23" s="1"/>
  <c r="L2179" i="23" s="1"/>
  <c r="K2177" i="23"/>
  <c r="L2177" i="23" s="1"/>
  <c r="K2175" i="23"/>
  <c r="L2175" i="23" s="1"/>
  <c r="H2171" i="23"/>
  <c r="K2171" i="23" s="1"/>
  <c r="L2171" i="23" s="1"/>
  <c r="K2169" i="23"/>
  <c r="L2169" i="23" s="1"/>
  <c r="K2153" i="23"/>
  <c r="L2153" i="23" s="1"/>
  <c r="K2149" i="23"/>
  <c r="L2149" i="23" s="1"/>
  <c r="H2141" i="23"/>
  <c r="K2141" i="23" s="1"/>
  <c r="L2141" i="23" s="1"/>
  <c r="K2135" i="23"/>
  <c r="L2135" i="23" s="1"/>
  <c r="K2131" i="23"/>
  <c r="L2131" i="23" s="1"/>
  <c r="K2097" i="23"/>
  <c r="L2097" i="23" s="1"/>
  <c r="H2089" i="23"/>
  <c r="K2089" i="23" s="1"/>
  <c r="L2089" i="23" s="1"/>
  <c r="H2087" i="23"/>
  <c r="K2087" i="23" s="1"/>
  <c r="L2087" i="23" s="1"/>
  <c r="H2085" i="23"/>
  <c r="K2085" i="23" s="1"/>
  <c r="L2085" i="23" s="1"/>
  <c r="H2073" i="23"/>
  <c r="K2073" i="23" s="1"/>
  <c r="L2073" i="23" s="1"/>
  <c r="H2071" i="23"/>
  <c r="K2071" i="23" s="1"/>
  <c r="L2071" i="23" s="1"/>
  <c r="H2069" i="23"/>
  <c r="K2069" i="23" s="1"/>
  <c r="L2069" i="23" s="1"/>
  <c r="K2039" i="23"/>
  <c r="L2039" i="23" s="1"/>
  <c r="K2037" i="23"/>
  <c r="L2037" i="23" s="1"/>
  <c r="H2035" i="23"/>
  <c r="K2035" i="23" s="1"/>
  <c r="L2035" i="23" s="1"/>
  <c r="H2033" i="23"/>
  <c r="K2033" i="23" s="1"/>
  <c r="L2033" i="23" s="1"/>
  <c r="H2031" i="23"/>
  <c r="K2031" i="23" s="1"/>
  <c r="L2031" i="23" s="1"/>
  <c r="H2029" i="23"/>
  <c r="K2029" i="23" s="1"/>
  <c r="L2029" i="23" s="1"/>
  <c r="H2027" i="23"/>
  <c r="K2027" i="23" s="1"/>
  <c r="L2027" i="23" s="1"/>
  <c r="H2025" i="23"/>
  <c r="K2025" i="23" s="1"/>
  <c r="L2025" i="23" s="1"/>
  <c r="K2023" i="23"/>
  <c r="L2023" i="23" s="1"/>
  <c r="H2021" i="23"/>
  <c r="K2021" i="23" s="1"/>
  <c r="L2021" i="23" s="1"/>
  <c r="H2019" i="23"/>
  <c r="K2019" i="23" s="1"/>
  <c r="L2019" i="23" s="1"/>
  <c r="H2017" i="23"/>
  <c r="K2017" i="23" s="1"/>
  <c r="L2017" i="23" s="1"/>
  <c r="H2015" i="23"/>
  <c r="K2015" i="23" s="1"/>
  <c r="L2015" i="23" s="1"/>
  <c r="H2013" i="23"/>
  <c r="K2013" i="23" s="1"/>
  <c r="L2013" i="23" s="1"/>
  <c r="K2005" i="23"/>
  <c r="L2005" i="23" s="1"/>
  <c r="H2003" i="23"/>
  <c r="K2003" i="23" s="1"/>
  <c r="L2003" i="23" s="1"/>
  <c r="K1999" i="23"/>
  <c r="L1999" i="23" s="1"/>
  <c r="K1997" i="23"/>
  <c r="L1997" i="23" s="1"/>
  <c r="H1995" i="23"/>
  <c r="K1995" i="23" s="1"/>
  <c r="L1995" i="23" s="1"/>
  <c r="H1993" i="23"/>
  <c r="K1993" i="23" s="1"/>
  <c r="L1993" i="23" s="1"/>
  <c r="H1991" i="23"/>
  <c r="K1991" i="23" s="1"/>
  <c r="L1991" i="23" s="1"/>
  <c r="H1989" i="23"/>
  <c r="K1989" i="23" s="1"/>
  <c r="L1989" i="23" s="1"/>
  <c r="H1987" i="23"/>
  <c r="K1987" i="23" s="1"/>
  <c r="L1987" i="23" s="1"/>
  <c r="H1985" i="23"/>
  <c r="K1985" i="23" s="1"/>
  <c r="L1985" i="23" s="1"/>
  <c r="K1981" i="23"/>
  <c r="L1981" i="23" s="1"/>
  <c r="H1969" i="23"/>
  <c r="K1969" i="23" s="1"/>
  <c r="L1969" i="23" s="1"/>
  <c r="K1967" i="23"/>
  <c r="L1967" i="23" s="1"/>
  <c r="K1965" i="23"/>
  <c r="L1965" i="23" s="1"/>
  <c r="K1961" i="23"/>
  <c r="L1961" i="23" s="1"/>
  <c r="K1957" i="23"/>
  <c r="L1957" i="23" s="1"/>
  <c r="K1953" i="23"/>
  <c r="L1953" i="23" s="1"/>
  <c r="H1949" i="23"/>
  <c r="K1949" i="23" s="1"/>
  <c r="L1949" i="23" s="1"/>
  <c r="K1945" i="23"/>
  <c r="L1945" i="23" s="1"/>
  <c r="K1943" i="23"/>
  <c r="L1943" i="23" s="1"/>
  <c r="K1931" i="23"/>
  <c r="L1931" i="23" s="1"/>
  <c r="K1929" i="23"/>
  <c r="L1929" i="23" s="1"/>
  <c r="H1925" i="23"/>
  <c r="K1925" i="23" s="1"/>
  <c r="L1925" i="23" s="1"/>
  <c r="H1921" i="23"/>
  <c r="K1921" i="23" s="1"/>
  <c r="L1921" i="23" s="1"/>
  <c r="K1915" i="23"/>
  <c r="L1915" i="23" s="1"/>
  <c r="H1911" i="23"/>
  <c r="K1911" i="23" s="1"/>
  <c r="L1911" i="23" s="1"/>
  <c r="H1909" i="23"/>
  <c r="K1909" i="23" s="1"/>
  <c r="L1909" i="23" s="1"/>
  <c r="K1907" i="23"/>
  <c r="L1907" i="23" s="1"/>
  <c r="H1903" i="23"/>
  <c r="K1903" i="23" s="1"/>
  <c r="L1903" i="23" s="1"/>
  <c r="H1899" i="23"/>
  <c r="K1899" i="23" s="1"/>
  <c r="L1899" i="23" s="1"/>
  <c r="K1891" i="23"/>
  <c r="L1891" i="23" s="1"/>
  <c r="H1743" i="23"/>
  <c r="K1743" i="23" s="1"/>
  <c r="L1743" i="23" s="1"/>
  <c r="H1741" i="23"/>
  <c r="K1741" i="23" s="1"/>
  <c r="L1741" i="23" s="1"/>
  <c r="H1739" i="23"/>
  <c r="K1739" i="23" s="1"/>
  <c r="L1739" i="23" s="1"/>
  <c r="H1737" i="23"/>
  <c r="K1737" i="23" s="1"/>
  <c r="L1737" i="23" s="1"/>
  <c r="H1735" i="23"/>
  <c r="K1735" i="23" s="1"/>
  <c r="L1735" i="23" s="1"/>
  <c r="H1733" i="23"/>
  <c r="K1733" i="23" s="1"/>
  <c r="L1733" i="23" s="1"/>
  <c r="K1729" i="23"/>
  <c r="L1729" i="23" s="1"/>
  <c r="K1727" i="23"/>
  <c r="L1727" i="23" s="1"/>
  <c r="K1725" i="23"/>
  <c r="L1725" i="23" s="1"/>
  <c r="K1705" i="23"/>
  <c r="L1705" i="23" s="1"/>
  <c r="H1703" i="23"/>
  <c r="K1703" i="23" s="1"/>
  <c r="L1703" i="23" s="1"/>
  <c r="H1701" i="23"/>
  <c r="K1701" i="23" s="1"/>
  <c r="L1701" i="23" s="1"/>
  <c r="H1699" i="23"/>
  <c r="K1699" i="23" s="1"/>
  <c r="L1699" i="23" s="1"/>
  <c r="H1697" i="23"/>
  <c r="K1697" i="23" s="1"/>
  <c r="L1697" i="23" s="1"/>
  <c r="K1693" i="23"/>
  <c r="L1693" i="23" s="1"/>
  <c r="H1689" i="23"/>
  <c r="K1689" i="23" s="1"/>
  <c r="L1689" i="23" s="1"/>
  <c r="H1683" i="23"/>
  <c r="K1683" i="23" s="1"/>
  <c r="L1683" i="23" s="1"/>
  <c r="K1679" i="23"/>
  <c r="L1679" i="23" s="1"/>
  <c r="K1677" i="23"/>
  <c r="L1677" i="23" s="1"/>
  <c r="K1675" i="23"/>
  <c r="L1675" i="23" s="1"/>
  <c r="K1665" i="23"/>
  <c r="L1665" i="23" s="1"/>
  <c r="K1657" i="23"/>
  <c r="L1657" i="23" s="1"/>
  <c r="H1655" i="23"/>
  <c r="K1655" i="23" s="1"/>
  <c r="L1655" i="23" s="1"/>
  <c r="H1653" i="23"/>
  <c r="K1653" i="23" s="1"/>
  <c r="L1653" i="23" s="1"/>
  <c r="H1651" i="23"/>
  <c r="K1651" i="23" s="1"/>
  <c r="L1651" i="23" s="1"/>
  <c r="H1649" i="23"/>
  <c r="K1649" i="23" s="1"/>
  <c r="L1649" i="23" s="1"/>
  <c r="K1647" i="23"/>
  <c r="L1647" i="23" s="1"/>
  <c r="K1643" i="23"/>
  <c r="L1643" i="23" s="1"/>
  <c r="K1639" i="23"/>
  <c r="L1639" i="23" s="1"/>
  <c r="K1635" i="23"/>
  <c r="L1635" i="23" s="1"/>
  <c r="K1631" i="23"/>
  <c r="L1631" i="23" s="1"/>
  <c r="K1629" i="23"/>
  <c r="L1629" i="23" s="1"/>
  <c r="K1627" i="23"/>
  <c r="L1627" i="23" s="1"/>
  <c r="K1625" i="23"/>
  <c r="L1625" i="23" s="1"/>
  <c r="K1623" i="23"/>
  <c r="L1623" i="23" s="1"/>
  <c r="K1621" i="23"/>
  <c r="L1621" i="23" s="1"/>
  <c r="K1619" i="23"/>
  <c r="L1619" i="23" s="1"/>
  <c r="K1617" i="23"/>
  <c r="L1617" i="23" s="1"/>
  <c r="K1615" i="23"/>
  <c r="L1615" i="23" s="1"/>
  <c r="K1613" i="23"/>
  <c r="L1613" i="23" s="1"/>
  <c r="H1609" i="23"/>
  <c r="K1609" i="23" s="1"/>
  <c r="L1609" i="23" s="1"/>
  <c r="H1607" i="23"/>
  <c r="K1607" i="23" s="1"/>
  <c r="L1607" i="23" s="1"/>
  <c r="H1605" i="23"/>
  <c r="K1605" i="23" s="1"/>
  <c r="L1605" i="23" s="1"/>
  <c r="H1603" i="23"/>
  <c r="K1603" i="23" s="1"/>
  <c r="L1603" i="23" s="1"/>
  <c r="H1601" i="23"/>
  <c r="K1601" i="23" s="1"/>
  <c r="L1601" i="23" s="1"/>
  <c r="H1599" i="23"/>
  <c r="K1599" i="23" s="1"/>
  <c r="L1599" i="23" s="1"/>
  <c r="H1597" i="23"/>
  <c r="K1597" i="23" s="1"/>
  <c r="L1597" i="23" s="1"/>
  <c r="H1595" i="23"/>
  <c r="K1595" i="23" s="1"/>
  <c r="L1595" i="23" s="1"/>
  <c r="K1591" i="23"/>
  <c r="L1591" i="23" s="1"/>
  <c r="K1589" i="23"/>
  <c r="L1589" i="23" s="1"/>
  <c r="H1587" i="23"/>
  <c r="K1587" i="23" s="1"/>
  <c r="L1587" i="23" s="1"/>
  <c r="K1583" i="23"/>
  <c r="L1583" i="23" s="1"/>
  <c r="H1581" i="23"/>
  <c r="K1581" i="23" s="1"/>
  <c r="L1581" i="23" s="1"/>
  <c r="H1579" i="23"/>
  <c r="K1579" i="23" s="1"/>
  <c r="L1579" i="23" s="1"/>
  <c r="H1577" i="23"/>
  <c r="K1577" i="23" s="1"/>
  <c r="L1577" i="23" s="1"/>
  <c r="K1575" i="23"/>
  <c r="L1575" i="23" s="1"/>
  <c r="K1573" i="23"/>
  <c r="L1573" i="23" s="1"/>
  <c r="K1571" i="23"/>
  <c r="L1571" i="23" s="1"/>
  <c r="K1569" i="23"/>
  <c r="L1569" i="23" s="1"/>
  <c r="K1567" i="23"/>
  <c r="L1567" i="23" s="1"/>
  <c r="H1565" i="23"/>
  <c r="K1565" i="23" s="1"/>
  <c r="L1565" i="23" s="1"/>
  <c r="H1563" i="23"/>
  <c r="K1563" i="23" s="1"/>
  <c r="L1563" i="23" s="1"/>
  <c r="H1561" i="23"/>
  <c r="K1561" i="23" s="1"/>
  <c r="L1561" i="23" s="1"/>
  <c r="K1559" i="23"/>
  <c r="L1559" i="23" s="1"/>
  <c r="K1557" i="23"/>
  <c r="L1557" i="23" s="1"/>
  <c r="H1555" i="23"/>
  <c r="K1555" i="23" s="1"/>
  <c r="L1555" i="23" s="1"/>
  <c r="K1553" i="23"/>
  <c r="L1553" i="23" s="1"/>
  <c r="K1545" i="23"/>
  <c r="L1545" i="23" s="1"/>
  <c r="K1541" i="23"/>
  <c r="L1541" i="23" s="1"/>
  <c r="K1533" i="23"/>
  <c r="L1533" i="23" s="1"/>
  <c r="H1531" i="23"/>
  <c r="K1531" i="23" s="1"/>
  <c r="L1531" i="23" s="1"/>
  <c r="H1529" i="23"/>
  <c r="K1529" i="23" s="1"/>
  <c r="L1529" i="23" s="1"/>
  <c r="H1525" i="23"/>
  <c r="K1525" i="23" s="1"/>
  <c r="L1525" i="23" s="1"/>
  <c r="H1523" i="23"/>
  <c r="K1523" i="23" s="1"/>
  <c r="L1523" i="23" s="1"/>
  <c r="K1519" i="23"/>
  <c r="L1519" i="23" s="1"/>
  <c r="K1517" i="23"/>
  <c r="L1517" i="23" s="1"/>
  <c r="K1511" i="23"/>
  <c r="L1511" i="23" s="1"/>
  <c r="K1503" i="23"/>
  <c r="L1503" i="23" s="1"/>
  <c r="K1495" i="23"/>
  <c r="L1495" i="23" s="1"/>
  <c r="K1491" i="23"/>
  <c r="L1491" i="23" s="1"/>
  <c r="K1483" i="23"/>
  <c r="L1483" i="23" s="1"/>
  <c r="H1481" i="23"/>
  <c r="K1481" i="23" s="1"/>
  <c r="L1481" i="23" s="1"/>
  <c r="K1473" i="23"/>
  <c r="L1473" i="23" s="1"/>
  <c r="H1469" i="23"/>
  <c r="K1469" i="23" s="1"/>
  <c r="L1469" i="23" s="1"/>
  <c r="H1465" i="23"/>
  <c r="K1465" i="23" s="1"/>
  <c r="L1465" i="23" s="1"/>
  <c r="H1463" i="23"/>
  <c r="K1463" i="23" s="1"/>
  <c r="L1463" i="23" s="1"/>
  <c r="K1459" i="23"/>
  <c r="L1459" i="23" s="1"/>
  <c r="K1449" i="23"/>
  <c r="L1449" i="23" s="1"/>
  <c r="K1447" i="23"/>
  <c r="L1447" i="23" s="1"/>
  <c r="K1445" i="23"/>
  <c r="L1445" i="23" s="1"/>
  <c r="K1443" i="23"/>
  <c r="L1443" i="23" s="1"/>
  <c r="K1437" i="23"/>
  <c r="L1437" i="23" s="1"/>
  <c r="K1433" i="23"/>
  <c r="L1433" i="23" s="1"/>
  <c r="K1429" i="23"/>
  <c r="L1429" i="23" s="1"/>
  <c r="K1425" i="23"/>
  <c r="L1425" i="23" s="1"/>
  <c r="K1407" i="23"/>
  <c r="L1407" i="23" s="1"/>
  <c r="K1405" i="23"/>
  <c r="L1405" i="23" s="1"/>
  <c r="K1399" i="23"/>
  <c r="L1399" i="23" s="1"/>
  <c r="H1397" i="23"/>
  <c r="K1397" i="23" s="1"/>
  <c r="L1397" i="23" s="1"/>
  <c r="H1395" i="23"/>
  <c r="K1395" i="23" s="1"/>
  <c r="L1395" i="23" s="1"/>
  <c r="H1393" i="23"/>
  <c r="K1393" i="23" s="1"/>
  <c r="L1393" i="23" s="1"/>
  <c r="H1389" i="23"/>
  <c r="K1389" i="23" s="1"/>
  <c r="L1389" i="23" s="1"/>
  <c r="K1385" i="23"/>
  <c r="L1385" i="23" s="1"/>
  <c r="K1383" i="23"/>
  <c r="L1383" i="23" s="1"/>
  <c r="K1381" i="23"/>
  <c r="L1381" i="23" s="1"/>
  <c r="K1377" i="23"/>
  <c r="L1377" i="23" s="1"/>
  <c r="H1373" i="23"/>
  <c r="K1373" i="23" s="1"/>
  <c r="L1373" i="23" s="1"/>
  <c r="H1371" i="23"/>
  <c r="K1371" i="23" s="1"/>
  <c r="L1371" i="23" s="1"/>
  <c r="H1369" i="23"/>
  <c r="K1369" i="23" s="1"/>
  <c r="L1369" i="23" s="1"/>
  <c r="K1365" i="23"/>
  <c r="L1365" i="23" s="1"/>
  <c r="K1359" i="23"/>
  <c r="L1359" i="23" s="1"/>
  <c r="K1355" i="23"/>
  <c r="L1355" i="23" s="1"/>
  <c r="H1353" i="23"/>
  <c r="K1353" i="23" s="1"/>
  <c r="L1353" i="23" s="1"/>
  <c r="K1349" i="23"/>
  <c r="L1349" i="23" s="1"/>
  <c r="H1343" i="23"/>
  <c r="K1343" i="23" s="1"/>
  <c r="L1343" i="23" s="1"/>
  <c r="H1339" i="23"/>
  <c r="K1339" i="23" s="1"/>
  <c r="L1339" i="23" s="1"/>
  <c r="H1337" i="23"/>
  <c r="K1337" i="23" s="1"/>
  <c r="L1337" i="23" s="1"/>
  <c r="K1333" i="23"/>
  <c r="L1333" i="23" s="1"/>
  <c r="K1327" i="23"/>
  <c r="L1327" i="23" s="1"/>
  <c r="K1319" i="23"/>
  <c r="L1319" i="23" s="1"/>
  <c r="K1313" i="23"/>
  <c r="L1313" i="23" s="1"/>
  <c r="K1311" i="23"/>
  <c r="L1311" i="23" s="1"/>
  <c r="K1301" i="23"/>
  <c r="L1301" i="23" s="1"/>
  <c r="H1299" i="23"/>
  <c r="K1299" i="23" s="1"/>
  <c r="L1299" i="23" s="1"/>
  <c r="H1297" i="23"/>
  <c r="K1297" i="23" s="1"/>
  <c r="L1297" i="23" s="1"/>
  <c r="K1293" i="23"/>
  <c r="L1293" i="23" s="1"/>
  <c r="K1273" i="23"/>
  <c r="L1273" i="23" s="1"/>
  <c r="H1269" i="23"/>
  <c r="K1269" i="23" s="1"/>
  <c r="L1269" i="23" s="1"/>
  <c r="H1265" i="23"/>
  <c r="K1265" i="23" s="1"/>
  <c r="L1265" i="23" s="1"/>
  <c r="H1261" i="23"/>
  <c r="K1261" i="23" s="1"/>
  <c r="L1261" i="23" s="1"/>
  <c r="K1257" i="23"/>
  <c r="L1257" i="23" s="1"/>
  <c r="K1249" i="23"/>
  <c r="L1249" i="23" s="1"/>
  <c r="K1245" i="23"/>
  <c r="L1245" i="23" s="1"/>
  <c r="K1209" i="23"/>
  <c r="L1209" i="23" s="1"/>
  <c r="K1203" i="23"/>
  <c r="L1203" i="23" s="1"/>
  <c r="H1201" i="23"/>
  <c r="K1201" i="23" s="1"/>
  <c r="L1201" i="23" s="1"/>
  <c r="H1199" i="23"/>
  <c r="K1199" i="23" s="1"/>
  <c r="L1199" i="23" s="1"/>
  <c r="K1195" i="23"/>
  <c r="L1195" i="23" s="1"/>
  <c r="K1193" i="23"/>
  <c r="L1193" i="23" s="1"/>
  <c r="K1189" i="23"/>
  <c r="L1189" i="23" s="1"/>
  <c r="K1185" i="23"/>
  <c r="L1185" i="23" s="1"/>
  <c r="K1181" i="23"/>
  <c r="L1181" i="23" s="1"/>
  <c r="H1179" i="23"/>
  <c r="K1179" i="23" s="1"/>
  <c r="L1179" i="23" s="1"/>
  <c r="H1177" i="23"/>
  <c r="K1177" i="23" s="1"/>
  <c r="L1177" i="23" s="1"/>
  <c r="H1175" i="23"/>
  <c r="K1175" i="23" s="1"/>
  <c r="L1175" i="23" s="1"/>
  <c r="H1173" i="23"/>
  <c r="K1173" i="23" s="1"/>
  <c r="L1173" i="23" s="1"/>
  <c r="H1171" i="23"/>
  <c r="K1171" i="23" s="1"/>
  <c r="L1171" i="23" s="1"/>
  <c r="K1169" i="23"/>
  <c r="L1169" i="23" s="1"/>
  <c r="K1165" i="23"/>
  <c r="L1165" i="23" s="1"/>
  <c r="K1151" i="23"/>
  <c r="L1151" i="23" s="1"/>
  <c r="K1149" i="23"/>
  <c r="L1149" i="23" s="1"/>
  <c r="H1145" i="23"/>
  <c r="K1145" i="23" s="1"/>
  <c r="L1145" i="23" s="1"/>
  <c r="H1143" i="23"/>
  <c r="K1143" i="23" s="1"/>
  <c r="L1143" i="23" s="1"/>
  <c r="H1141" i="23"/>
  <c r="K1141" i="23" s="1"/>
  <c r="L1141" i="23" s="1"/>
  <c r="H1139" i="23"/>
  <c r="K1139" i="23" s="1"/>
  <c r="L1139" i="23" s="1"/>
  <c r="K1129" i="23"/>
  <c r="L1129" i="23" s="1"/>
  <c r="K1121" i="23"/>
  <c r="L1121" i="23" s="1"/>
  <c r="K1117" i="23"/>
  <c r="L1117" i="23" s="1"/>
  <c r="K1113" i="23"/>
  <c r="L1113" i="23" s="1"/>
  <c r="K1111" i="23"/>
  <c r="L1111" i="23" s="1"/>
  <c r="K1109" i="23"/>
  <c r="L1109" i="23" s="1"/>
  <c r="K1103" i="23"/>
  <c r="L1103" i="23" s="1"/>
  <c r="H1101" i="23"/>
  <c r="K1101" i="23" s="1"/>
  <c r="L1101" i="23" s="1"/>
  <c r="H1099" i="23"/>
  <c r="K1099" i="23" s="1"/>
  <c r="L1099" i="23" s="1"/>
  <c r="K1091" i="23"/>
  <c r="L1091" i="23" s="1"/>
  <c r="H1087" i="23"/>
  <c r="K1087" i="23" s="1"/>
  <c r="L1087" i="23" s="1"/>
  <c r="H1083" i="23"/>
  <c r="K1083" i="23" s="1"/>
  <c r="L1083" i="23" s="1"/>
  <c r="H1077" i="23"/>
  <c r="K1077" i="23" s="1"/>
  <c r="L1077" i="23" s="1"/>
  <c r="K1075" i="23"/>
  <c r="L1075" i="23" s="1"/>
  <c r="H1071" i="23"/>
  <c r="K1071" i="23" s="1"/>
  <c r="L1071" i="23" s="1"/>
  <c r="H1067" i="23"/>
  <c r="K1067" i="23" s="1"/>
  <c r="L1067" i="23" s="1"/>
  <c r="H1065" i="23"/>
  <c r="K1065" i="23" s="1"/>
  <c r="L1065" i="23" s="1"/>
  <c r="K1063" i="23"/>
  <c r="L1063" i="23" s="1"/>
  <c r="K1061" i="23"/>
  <c r="L1061" i="23" s="1"/>
  <c r="K1057" i="23"/>
  <c r="L1057" i="23" s="1"/>
  <c r="K1055" i="23"/>
  <c r="L1055" i="23" s="1"/>
  <c r="K1053" i="23"/>
  <c r="L1053" i="23" s="1"/>
  <c r="K1051" i="23"/>
  <c r="L1051" i="23" s="1"/>
  <c r="K1049" i="23"/>
  <c r="L1049" i="23" s="1"/>
  <c r="K1047" i="23"/>
  <c r="L1047" i="23" s="1"/>
  <c r="H1045" i="23"/>
  <c r="K1045" i="23" s="1"/>
  <c r="L1045" i="23" s="1"/>
  <c r="H1041" i="23"/>
  <c r="K1041" i="23" s="1"/>
  <c r="L1041" i="23" s="1"/>
  <c r="H1039" i="23"/>
  <c r="K1039" i="23" s="1"/>
  <c r="L1039" i="23" s="1"/>
  <c r="H1037" i="23"/>
  <c r="K1037" i="23" s="1"/>
  <c r="L1037" i="23" s="1"/>
  <c r="H1035" i="23"/>
  <c r="K1035" i="23" s="1"/>
  <c r="L1035" i="23" s="1"/>
  <c r="H1033" i="23"/>
  <c r="K1033" i="23" s="1"/>
  <c r="L1033" i="23" s="1"/>
  <c r="H1031" i="23"/>
  <c r="K1031" i="23" s="1"/>
  <c r="L1031" i="23" s="1"/>
  <c r="H1029" i="23"/>
  <c r="K1029" i="23" s="1"/>
  <c r="L1029" i="23" s="1"/>
  <c r="H1027" i="23"/>
  <c r="K1027" i="23" s="1"/>
  <c r="L1027" i="23" s="1"/>
  <c r="H1025" i="23"/>
  <c r="K1025" i="23" s="1"/>
  <c r="L1025" i="23" s="1"/>
  <c r="H1023" i="23"/>
  <c r="K1023" i="23" s="1"/>
  <c r="L1023" i="23" s="1"/>
  <c r="H1021" i="23"/>
  <c r="K1021" i="23" s="1"/>
  <c r="L1021" i="23" s="1"/>
  <c r="H1019" i="23"/>
  <c r="K1019" i="23" s="1"/>
  <c r="L1019" i="23" s="1"/>
  <c r="H1017" i="23"/>
  <c r="K1017" i="23" s="1"/>
  <c r="L1017" i="23" s="1"/>
  <c r="H1015" i="23"/>
  <c r="K1015" i="23" s="1"/>
  <c r="L1015" i="23" s="1"/>
  <c r="H1013" i="23"/>
  <c r="K1013" i="23" s="1"/>
  <c r="L1013" i="23" s="1"/>
  <c r="H1011" i="23"/>
  <c r="K1011" i="23" s="1"/>
  <c r="L1011" i="23" s="1"/>
  <c r="H1009" i="23"/>
  <c r="K1009" i="23" s="1"/>
  <c r="L1009" i="23" s="1"/>
  <c r="H1007" i="23"/>
  <c r="K1007" i="23" s="1"/>
  <c r="L1007" i="23" s="1"/>
  <c r="H1005" i="23"/>
  <c r="K1005" i="23" s="1"/>
  <c r="L1005" i="23" s="1"/>
  <c r="H1003" i="23"/>
  <c r="K1003" i="23" s="1"/>
  <c r="L1003" i="23" s="1"/>
  <c r="H1001" i="23"/>
  <c r="K1001" i="23" s="1"/>
  <c r="L1001" i="23" s="1"/>
  <c r="H999" i="23"/>
  <c r="K999" i="23" s="1"/>
  <c r="L999" i="23" s="1"/>
  <c r="H997" i="23"/>
  <c r="K997" i="23" s="1"/>
  <c r="L997" i="23" s="1"/>
  <c r="H995" i="23"/>
  <c r="K995" i="23" s="1"/>
  <c r="L995" i="23" s="1"/>
  <c r="H993" i="23"/>
  <c r="K993" i="23" s="1"/>
  <c r="L993" i="23" s="1"/>
  <c r="H991" i="23"/>
  <c r="K991" i="23" s="1"/>
  <c r="L991" i="23" s="1"/>
  <c r="H989" i="23"/>
  <c r="K989" i="23" s="1"/>
  <c r="L989" i="23" s="1"/>
  <c r="H987" i="23"/>
  <c r="K987" i="23" s="1"/>
  <c r="L987" i="23" s="1"/>
  <c r="H985" i="23"/>
  <c r="K985" i="23" s="1"/>
  <c r="L985" i="23" s="1"/>
  <c r="H983" i="23"/>
  <c r="K983" i="23" s="1"/>
  <c r="L983" i="23" s="1"/>
  <c r="H981" i="23"/>
  <c r="K981" i="23" s="1"/>
  <c r="L981" i="23" s="1"/>
  <c r="H979" i="23"/>
  <c r="K979" i="23" s="1"/>
  <c r="L979" i="23" s="1"/>
  <c r="H977" i="23"/>
  <c r="K977" i="23" s="1"/>
  <c r="L977" i="23" s="1"/>
  <c r="H975" i="23"/>
  <c r="K975" i="23" s="1"/>
  <c r="L975" i="23" s="1"/>
  <c r="H973" i="23"/>
  <c r="K973" i="23" s="1"/>
  <c r="L973" i="23" s="1"/>
  <c r="H971" i="23"/>
  <c r="K971" i="23" s="1"/>
  <c r="L971" i="23" s="1"/>
  <c r="H969" i="23"/>
  <c r="K969" i="23" s="1"/>
  <c r="L969" i="23" s="1"/>
  <c r="H967" i="23"/>
  <c r="K967" i="23" s="1"/>
  <c r="L967" i="23" s="1"/>
  <c r="H965" i="23"/>
  <c r="K965" i="23" s="1"/>
  <c r="L965" i="23" s="1"/>
  <c r="H963" i="23"/>
  <c r="K963" i="23" s="1"/>
  <c r="L963" i="23" s="1"/>
  <c r="H961" i="23"/>
  <c r="K961" i="23" s="1"/>
  <c r="L961" i="23" s="1"/>
  <c r="H959" i="23"/>
  <c r="K959" i="23" s="1"/>
  <c r="L959" i="23" s="1"/>
  <c r="H957" i="23"/>
  <c r="K957" i="23" s="1"/>
  <c r="L957" i="23" s="1"/>
  <c r="H955" i="23"/>
  <c r="K955" i="23" s="1"/>
  <c r="L955" i="23" s="1"/>
  <c r="H953" i="23"/>
  <c r="K953" i="23" s="1"/>
  <c r="L953" i="23" s="1"/>
  <c r="H951" i="23"/>
  <c r="K951" i="23" s="1"/>
  <c r="L951" i="23" s="1"/>
  <c r="H949" i="23"/>
  <c r="K949" i="23" s="1"/>
  <c r="L949" i="23" s="1"/>
  <c r="H947" i="23"/>
  <c r="K947" i="23" s="1"/>
  <c r="L947" i="23" s="1"/>
  <c r="H945" i="23"/>
  <c r="K945" i="23" s="1"/>
  <c r="L945" i="23" s="1"/>
  <c r="H943" i="23"/>
  <c r="K943" i="23" s="1"/>
  <c r="L943" i="23" s="1"/>
  <c r="H941" i="23"/>
  <c r="K941" i="23" s="1"/>
  <c r="L941" i="23" s="1"/>
  <c r="H939" i="23"/>
  <c r="K939" i="23" s="1"/>
  <c r="L939" i="23" s="1"/>
  <c r="H937" i="23"/>
  <c r="K937" i="23" s="1"/>
  <c r="L937" i="23" s="1"/>
  <c r="H935" i="23"/>
  <c r="K935" i="23" s="1"/>
  <c r="L935" i="23" s="1"/>
  <c r="H933" i="23"/>
  <c r="K933" i="23" s="1"/>
  <c r="L933" i="23" s="1"/>
  <c r="H931" i="23"/>
  <c r="K931" i="23" s="1"/>
  <c r="L931" i="23" s="1"/>
  <c r="H929" i="23"/>
  <c r="K929" i="23" s="1"/>
  <c r="L929" i="23" s="1"/>
  <c r="H927" i="23"/>
  <c r="K927" i="23" s="1"/>
  <c r="L927" i="23" s="1"/>
  <c r="H925" i="23"/>
  <c r="K925" i="23" s="1"/>
  <c r="L925" i="23" s="1"/>
  <c r="H923" i="23"/>
  <c r="K923" i="23" s="1"/>
  <c r="L923" i="23" s="1"/>
  <c r="H921" i="23"/>
  <c r="K921" i="23" s="1"/>
  <c r="L921" i="23" s="1"/>
  <c r="H919" i="23"/>
  <c r="K919" i="23" s="1"/>
  <c r="L919" i="23" s="1"/>
  <c r="H917" i="23"/>
  <c r="K917" i="23" s="1"/>
  <c r="L917" i="23" s="1"/>
  <c r="H915" i="23"/>
  <c r="K915" i="23" s="1"/>
  <c r="L915" i="23" s="1"/>
  <c r="H913" i="23"/>
  <c r="K913" i="23" s="1"/>
  <c r="L913" i="23" s="1"/>
  <c r="H911" i="23"/>
  <c r="K911" i="23" s="1"/>
  <c r="L911" i="23" s="1"/>
  <c r="H909" i="23"/>
  <c r="K909" i="23" s="1"/>
  <c r="L909" i="23" s="1"/>
  <c r="H907" i="23"/>
  <c r="K907" i="23" s="1"/>
  <c r="L907" i="23" s="1"/>
  <c r="H905" i="23"/>
  <c r="K905" i="23" s="1"/>
  <c r="L905" i="23" s="1"/>
  <c r="H903" i="23"/>
  <c r="K903" i="23" s="1"/>
  <c r="L903" i="23" s="1"/>
  <c r="H901" i="23"/>
  <c r="K901" i="23" s="1"/>
  <c r="L901" i="23" s="1"/>
  <c r="H899" i="23"/>
  <c r="K899" i="23" s="1"/>
  <c r="L899" i="23" s="1"/>
  <c r="H897" i="23"/>
  <c r="K897" i="23" s="1"/>
  <c r="L897" i="23" s="1"/>
  <c r="H895" i="23"/>
  <c r="K895" i="23" s="1"/>
  <c r="L895" i="23" s="1"/>
  <c r="H893" i="23"/>
  <c r="K893" i="23" s="1"/>
  <c r="L893" i="23" s="1"/>
  <c r="H891" i="23"/>
  <c r="K891" i="23" s="1"/>
  <c r="L891" i="23" s="1"/>
  <c r="H889" i="23"/>
  <c r="K889" i="23" s="1"/>
  <c r="L889" i="23" s="1"/>
  <c r="H887" i="23"/>
  <c r="K887" i="23" s="1"/>
  <c r="L887" i="23" s="1"/>
  <c r="H885" i="23"/>
  <c r="K885" i="23" s="1"/>
  <c r="L885" i="23" s="1"/>
  <c r="H883" i="23"/>
  <c r="K883" i="23" s="1"/>
  <c r="L883" i="23" s="1"/>
  <c r="H881" i="23"/>
  <c r="K881" i="23" s="1"/>
  <c r="L881" i="23" s="1"/>
  <c r="H879" i="23"/>
  <c r="K879" i="23" s="1"/>
  <c r="L879" i="23" s="1"/>
  <c r="H877" i="23"/>
  <c r="K877" i="23" s="1"/>
  <c r="L877" i="23" s="1"/>
  <c r="H875" i="23"/>
  <c r="K875" i="23" s="1"/>
  <c r="L875" i="23" s="1"/>
  <c r="H873" i="23"/>
  <c r="K873" i="23" s="1"/>
  <c r="L873" i="23" s="1"/>
  <c r="H871" i="23"/>
  <c r="K871" i="23" s="1"/>
  <c r="L871" i="23" s="1"/>
  <c r="H869" i="23"/>
  <c r="K869" i="23" s="1"/>
  <c r="L869" i="23" s="1"/>
  <c r="H867" i="23"/>
  <c r="K867" i="23" s="1"/>
  <c r="L867" i="23" s="1"/>
  <c r="H865" i="23"/>
  <c r="K865" i="23" s="1"/>
  <c r="L865" i="23" s="1"/>
  <c r="H863" i="23"/>
  <c r="K863" i="23" s="1"/>
  <c r="L863" i="23" s="1"/>
  <c r="H861" i="23"/>
  <c r="K861" i="23" s="1"/>
  <c r="L861" i="23" s="1"/>
  <c r="H859" i="23"/>
  <c r="K859" i="23" s="1"/>
  <c r="L859" i="23" s="1"/>
  <c r="H857" i="23"/>
  <c r="K857" i="23" s="1"/>
  <c r="L857" i="23" s="1"/>
  <c r="H855" i="23"/>
  <c r="K855" i="23" s="1"/>
  <c r="L855" i="23" s="1"/>
  <c r="H853" i="23"/>
  <c r="K853" i="23" s="1"/>
  <c r="L853" i="23" s="1"/>
  <c r="H851" i="23"/>
  <c r="K851" i="23" s="1"/>
  <c r="L851" i="23" s="1"/>
  <c r="H849" i="23"/>
  <c r="K849" i="23" s="1"/>
  <c r="L849" i="23" s="1"/>
  <c r="H847" i="23"/>
  <c r="K847" i="23" s="1"/>
  <c r="L847" i="23" s="1"/>
  <c r="H845" i="23"/>
  <c r="K845" i="23" s="1"/>
  <c r="L845" i="23" s="1"/>
  <c r="H843" i="23"/>
  <c r="K843" i="23" s="1"/>
  <c r="L843" i="23" s="1"/>
  <c r="H841" i="23"/>
  <c r="K841" i="23" s="1"/>
  <c r="L841" i="23" s="1"/>
  <c r="H839" i="23"/>
  <c r="K839" i="23" s="1"/>
  <c r="L839" i="23" s="1"/>
  <c r="H837" i="23"/>
  <c r="K837" i="23" s="1"/>
  <c r="L837" i="23" s="1"/>
  <c r="H835" i="23"/>
  <c r="K835" i="23" s="1"/>
  <c r="L835" i="23" s="1"/>
  <c r="H833" i="23"/>
  <c r="K833" i="23" s="1"/>
  <c r="L833" i="23" s="1"/>
  <c r="H831" i="23"/>
  <c r="K831" i="23" s="1"/>
  <c r="L831" i="23" s="1"/>
  <c r="H829" i="23"/>
  <c r="K829" i="23" s="1"/>
  <c r="L829" i="23" s="1"/>
  <c r="H827" i="23"/>
  <c r="K827" i="23" s="1"/>
  <c r="L827" i="23" s="1"/>
  <c r="H825" i="23"/>
  <c r="K825" i="23" s="1"/>
  <c r="L825" i="23" s="1"/>
  <c r="H823" i="23"/>
  <c r="K823" i="23" s="1"/>
  <c r="L823" i="23" s="1"/>
  <c r="H821" i="23"/>
  <c r="K821" i="23" s="1"/>
  <c r="L821" i="23" s="1"/>
  <c r="H819" i="23"/>
  <c r="K819" i="23" s="1"/>
  <c r="L819" i="23" s="1"/>
  <c r="H817" i="23"/>
  <c r="K817" i="23" s="1"/>
  <c r="L817" i="23" s="1"/>
  <c r="H815" i="23"/>
  <c r="K815" i="23" s="1"/>
  <c r="L815" i="23" s="1"/>
  <c r="H813" i="23"/>
  <c r="K813" i="23" s="1"/>
  <c r="L813" i="23" s="1"/>
  <c r="H811" i="23"/>
  <c r="K811" i="23" s="1"/>
  <c r="L811" i="23" s="1"/>
  <c r="H809" i="23"/>
  <c r="K809" i="23" s="1"/>
  <c r="L809" i="23" s="1"/>
  <c r="H807" i="23"/>
  <c r="K807" i="23" s="1"/>
  <c r="L807" i="23" s="1"/>
  <c r="H805" i="23"/>
  <c r="K805" i="23" s="1"/>
  <c r="L805" i="23" s="1"/>
  <c r="H803" i="23"/>
  <c r="K803" i="23" s="1"/>
  <c r="L803" i="23" s="1"/>
  <c r="H801" i="23"/>
  <c r="K801" i="23" s="1"/>
  <c r="L801" i="23" s="1"/>
  <c r="H799" i="23"/>
  <c r="K799" i="23" s="1"/>
  <c r="L799" i="23" s="1"/>
  <c r="H797" i="23"/>
  <c r="K797" i="23" s="1"/>
  <c r="L797" i="23" s="1"/>
  <c r="H795" i="23"/>
  <c r="K795" i="23" s="1"/>
  <c r="L795" i="23" s="1"/>
  <c r="H793" i="23"/>
  <c r="K793" i="23" s="1"/>
  <c r="L793" i="23" s="1"/>
  <c r="H791" i="23"/>
  <c r="K791" i="23" s="1"/>
  <c r="L791" i="23" s="1"/>
  <c r="H789" i="23"/>
  <c r="K789" i="23" s="1"/>
  <c r="L789" i="23" s="1"/>
  <c r="H787" i="23"/>
  <c r="K787" i="23" s="1"/>
  <c r="L787" i="23" s="1"/>
  <c r="H785" i="23"/>
  <c r="K785" i="23" s="1"/>
  <c r="L785" i="23" s="1"/>
  <c r="H783" i="23"/>
  <c r="K783" i="23" s="1"/>
  <c r="L783" i="23" s="1"/>
  <c r="H781" i="23"/>
  <c r="K781" i="23" s="1"/>
  <c r="L781" i="23" s="1"/>
  <c r="H779" i="23"/>
  <c r="K779" i="23" s="1"/>
  <c r="L779" i="23" s="1"/>
  <c r="H777" i="23"/>
  <c r="K777" i="23" s="1"/>
  <c r="L777" i="23" s="1"/>
  <c r="H775" i="23"/>
  <c r="K775" i="23" s="1"/>
  <c r="L775" i="23" s="1"/>
  <c r="H773" i="23"/>
  <c r="K773" i="23" s="1"/>
  <c r="L773" i="23" s="1"/>
  <c r="H771" i="23"/>
  <c r="K771" i="23" s="1"/>
  <c r="L771" i="23" s="1"/>
  <c r="H769" i="23"/>
  <c r="K769" i="23" s="1"/>
  <c r="L769" i="23" s="1"/>
  <c r="H767" i="23"/>
  <c r="K767" i="23" s="1"/>
  <c r="L767" i="23" s="1"/>
  <c r="H765" i="23"/>
  <c r="K765" i="23" s="1"/>
  <c r="L765" i="23" s="1"/>
  <c r="H763" i="23"/>
  <c r="K763" i="23" s="1"/>
  <c r="L763" i="23" s="1"/>
  <c r="H761" i="23"/>
  <c r="K761" i="23" s="1"/>
  <c r="L761" i="23" s="1"/>
  <c r="H759" i="23"/>
  <c r="K759" i="23" s="1"/>
  <c r="L759" i="23" s="1"/>
  <c r="H757" i="23"/>
  <c r="K757" i="23" s="1"/>
  <c r="L757" i="23" s="1"/>
  <c r="H755" i="23"/>
  <c r="K755" i="23" s="1"/>
  <c r="L755" i="23" s="1"/>
  <c r="H753" i="23"/>
  <c r="K753" i="23" s="1"/>
  <c r="L753" i="23" s="1"/>
  <c r="H751" i="23"/>
  <c r="K751" i="23" s="1"/>
  <c r="L751" i="23" s="1"/>
  <c r="H749" i="23"/>
  <c r="K749" i="23" s="1"/>
  <c r="L749" i="23" s="1"/>
  <c r="H747" i="23"/>
  <c r="K747" i="23" s="1"/>
  <c r="L747" i="23" s="1"/>
  <c r="H745" i="23"/>
  <c r="K745" i="23" s="1"/>
  <c r="L745" i="23" s="1"/>
  <c r="H743" i="23"/>
  <c r="K743" i="23" s="1"/>
  <c r="L743" i="23" s="1"/>
  <c r="H741" i="23"/>
  <c r="K741" i="23" s="1"/>
  <c r="L741" i="23" s="1"/>
  <c r="H739" i="23"/>
  <c r="K739" i="23" s="1"/>
  <c r="L739" i="23" s="1"/>
  <c r="H737" i="23"/>
  <c r="K737" i="23" s="1"/>
  <c r="L737" i="23" s="1"/>
  <c r="H735" i="23"/>
  <c r="K735" i="23" s="1"/>
  <c r="L735" i="23" s="1"/>
  <c r="H733" i="23"/>
  <c r="K733" i="23" s="1"/>
  <c r="L733" i="23" s="1"/>
  <c r="H731" i="23"/>
  <c r="K731" i="23" s="1"/>
  <c r="L731" i="23" s="1"/>
  <c r="H729" i="23"/>
  <c r="K729" i="23" s="1"/>
  <c r="L729" i="23" s="1"/>
  <c r="H727" i="23"/>
  <c r="K727" i="23" s="1"/>
  <c r="L727" i="23" s="1"/>
  <c r="H725" i="23"/>
  <c r="K725" i="23" s="1"/>
  <c r="L725" i="23" s="1"/>
  <c r="H723" i="23"/>
  <c r="K723" i="23" s="1"/>
  <c r="L723" i="23" s="1"/>
  <c r="H721" i="23"/>
  <c r="K721" i="23" s="1"/>
  <c r="L721" i="23" s="1"/>
  <c r="H719" i="23"/>
  <c r="K719" i="23" s="1"/>
  <c r="L719" i="23" s="1"/>
  <c r="H717" i="23"/>
  <c r="K717" i="23" s="1"/>
  <c r="L717" i="23" s="1"/>
  <c r="H715" i="23"/>
  <c r="K715" i="23" s="1"/>
  <c r="L715" i="23" s="1"/>
  <c r="H713" i="23"/>
  <c r="K713" i="23" s="1"/>
  <c r="L713" i="23" s="1"/>
  <c r="H711" i="23"/>
  <c r="K711" i="23" s="1"/>
  <c r="L711" i="23" s="1"/>
  <c r="H709" i="23"/>
  <c r="K709" i="23" s="1"/>
  <c r="L709" i="23" s="1"/>
  <c r="H707" i="23"/>
  <c r="K707" i="23" s="1"/>
  <c r="L707" i="23" s="1"/>
  <c r="H705" i="23"/>
  <c r="K705" i="23" s="1"/>
  <c r="L705" i="23" s="1"/>
  <c r="H703" i="23"/>
  <c r="K703" i="23" s="1"/>
  <c r="L703" i="23" s="1"/>
  <c r="H701" i="23"/>
  <c r="K701" i="23" s="1"/>
  <c r="L701" i="23" s="1"/>
  <c r="H699" i="23"/>
  <c r="K699" i="23" s="1"/>
  <c r="L699" i="23" s="1"/>
  <c r="H697" i="23"/>
  <c r="K697" i="23" s="1"/>
  <c r="L697" i="23" s="1"/>
  <c r="H695" i="23"/>
  <c r="K695" i="23" s="1"/>
  <c r="L695" i="23" s="1"/>
  <c r="H693" i="23"/>
  <c r="K693" i="23" s="1"/>
  <c r="L693" i="23" s="1"/>
  <c r="H691" i="23"/>
  <c r="K691" i="23" s="1"/>
  <c r="L691" i="23" s="1"/>
  <c r="H689" i="23"/>
  <c r="K689" i="23" s="1"/>
  <c r="L689" i="23" s="1"/>
  <c r="H687" i="23"/>
  <c r="K687" i="23" s="1"/>
  <c r="L687" i="23" s="1"/>
  <c r="H685" i="23"/>
  <c r="K685" i="23" s="1"/>
  <c r="L685" i="23" s="1"/>
  <c r="H683" i="23"/>
  <c r="K683" i="23" s="1"/>
  <c r="L683" i="23" s="1"/>
  <c r="H681" i="23"/>
  <c r="K681" i="23" s="1"/>
  <c r="L681" i="23" s="1"/>
  <c r="K1659" i="23"/>
  <c r="L1659" i="23" s="1"/>
  <c r="K1645" i="23"/>
  <c r="L1645" i="23" s="1"/>
  <c r="K1641" i="23"/>
  <c r="L1641" i="23" s="1"/>
  <c r="K1637" i="23"/>
  <c r="L1637" i="23" s="1"/>
  <c r="K1633" i="23"/>
  <c r="L1633" i="23" s="1"/>
  <c r="K1549" i="23"/>
  <c r="L1549" i="23" s="1"/>
  <c r="H1547" i="23"/>
  <c r="K1547" i="23" s="1"/>
  <c r="L1547" i="23" s="1"/>
  <c r="K1543" i="23"/>
  <c r="L1543" i="23" s="1"/>
  <c r="K1539" i="23"/>
  <c r="L1539" i="23" s="1"/>
  <c r="H1537" i="23"/>
  <c r="K1537" i="23" s="1"/>
  <c r="L1537" i="23" s="1"/>
  <c r="K1521" i="23"/>
  <c r="L1521" i="23" s="1"/>
  <c r="K1515" i="23"/>
  <c r="L1515" i="23" s="1"/>
  <c r="H1513" i="23"/>
  <c r="K1513" i="23" s="1"/>
  <c r="L1513" i="23" s="1"/>
  <c r="K1509" i="23"/>
  <c r="L1509" i="23" s="1"/>
  <c r="H1507" i="23"/>
  <c r="K1507" i="23" s="1"/>
  <c r="L1507" i="23" s="1"/>
  <c r="H1505" i="23"/>
  <c r="K1505" i="23" s="1"/>
  <c r="L1505" i="23" s="1"/>
  <c r="H1499" i="23"/>
  <c r="K1499" i="23" s="1"/>
  <c r="L1499" i="23" s="1"/>
  <c r="H1497" i="23"/>
  <c r="K1497" i="23" s="1"/>
  <c r="L1497" i="23" s="1"/>
  <c r="K1493" i="23"/>
  <c r="L1493" i="23" s="1"/>
  <c r="K1489" i="23"/>
  <c r="L1489" i="23" s="1"/>
  <c r="H1487" i="23"/>
  <c r="K1487" i="23" s="1"/>
  <c r="L1487" i="23" s="1"/>
  <c r="K1475" i="23"/>
  <c r="L1475" i="23" s="1"/>
  <c r="H1471" i="23"/>
  <c r="K1471" i="23" s="1"/>
  <c r="L1471" i="23" s="1"/>
  <c r="H1467" i="23"/>
  <c r="K1467" i="23" s="1"/>
  <c r="L1467" i="23" s="1"/>
  <c r="H1461" i="23"/>
  <c r="K1461" i="23" s="1"/>
  <c r="L1461" i="23" s="1"/>
  <c r="H1457" i="23"/>
  <c r="K1457" i="23" s="1"/>
  <c r="L1457" i="23" s="1"/>
  <c r="H1455" i="23"/>
  <c r="K1455" i="23" s="1"/>
  <c r="L1455" i="23" s="1"/>
  <c r="H1453" i="23"/>
  <c r="K1453" i="23" s="1"/>
  <c r="L1453" i="23" s="1"/>
  <c r="H1451" i="23"/>
  <c r="K1451" i="23" s="1"/>
  <c r="L1451" i="23" s="1"/>
  <c r="K1441" i="23"/>
  <c r="L1441" i="23" s="1"/>
  <c r="H1439" i="23"/>
  <c r="K1439" i="23" s="1"/>
  <c r="L1439" i="23" s="1"/>
  <c r="K1435" i="23"/>
  <c r="L1435" i="23" s="1"/>
  <c r="K1431" i="23"/>
  <c r="L1431" i="23" s="1"/>
  <c r="K1427" i="23"/>
  <c r="L1427" i="23" s="1"/>
  <c r="K1423" i="23"/>
  <c r="L1423" i="23" s="1"/>
  <c r="H1421" i="23"/>
  <c r="K1421" i="23" s="1"/>
  <c r="L1421" i="23" s="1"/>
  <c r="H1419" i="23"/>
  <c r="K1419" i="23" s="1"/>
  <c r="L1419" i="23" s="1"/>
  <c r="H1417" i="23"/>
  <c r="K1417" i="23" s="1"/>
  <c r="L1417" i="23" s="1"/>
  <c r="H1415" i="23"/>
  <c r="K1415" i="23" s="1"/>
  <c r="L1415" i="23" s="1"/>
  <c r="H1413" i="23"/>
  <c r="K1413" i="23" s="1"/>
  <c r="L1413" i="23" s="1"/>
  <c r="H1411" i="23"/>
  <c r="K1411" i="23" s="1"/>
  <c r="L1411" i="23" s="1"/>
  <c r="H1401" i="23"/>
  <c r="K1401" i="23" s="1"/>
  <c r="L1401" i="23" s="1"/>
  <c r="H1387" i="23"/>
  <c r="K1387" i="23" s="1"/>
  <c r="L1387" i="23" s="1"/>
  <c r="K1379" i="23"/>
  <c r="L1379" i="23" s="1"/>
  <c r="K1375" i="23"/>
  <c r="L1375" i="23" s="1"/>
  <c r="K1367" i="23"/>
  <c r="L1367" i="23" s="1"/>
  <c r="K1363" i="23"/>
  <c r="L1363" i="23" s="1"/>
  <c r="H1361" i="23"/>
  <c r="K1361" i="23" s="1"/>
  <c r="L1361" i="23" s="1"/>
  <c r="K1351" i="23"/>
  <c r="L1351" i="23" s="1"/>
  <c r="K1347" i="23"/>
  <c r="L1347" i="23" s="1"/>
  <c r="K1335" i="23"/>
  <c r="L1335" i="23" s="1"/>
  <c r="H1331" i="23"/>
  <c r="K1331" i="23" s="1"/>
  <c r="L1331" i="23" s="1"/>
  <c r="H1329" i="23"/>
  <c r="K1329" i="23" s="1"/>
  <c r="L1329" i="23" s="1"/>
  <c r="H1323" i="23"/>
  <c r="K1323" i="23" s="1"/>
  <c r="L1323" i="23" s="1"/>
  <c r="H1321" i="23"/>
  <c r="K1321" i="23" s="1"/>
  <c r="L1321" i="23" s="1"/>
  <c r="K1309" i="23"/>
  <c r="L1309" i="23" s="1"/>
  <c r="H1307" i="23"/>
  <c r="K1307" i="23" s="1"/>
  <c r="L1307" i="23" s="1"/>
  <c r="H1305" i="23"/>
  <c r="K1305" i="23" s="1"/>
  <c r="L1305" i="23" s="1"/>
  <c r="H1303" i="23"/>
  <c r="K1303" i="23" s="1"/>
  <c r="L1303" i="23" s="1"/>
  <c r="K1291" i="23"/>
  <c r="L1291" i="23" s="1"/>
  <c r="K1289" i="23"/>
  <c r="L1289" i="23" s="1"/>
  <c r="H1287" i="23"/>
  <c r="K1287" i="23" s="1"/>
  <c r="L1287" i="23" s="1"/>
  <c r="H1285" i="23"/>
  <c r="K1285" i="23" s="1"/>
  <c r="L1285" i="23" s="1"/>
  <c r="H1283" i="23"/>
  <c r="K1283" i="23" s="1"/>
  <c r="L1283" i="23" s="1"/>
  <c r="H1281" i="23"/>
  <c r="K1281" i="23" s="1"/>
  <c r="L1281" i="23" s="1"/>
  <c r="H1279" i="23"/>
  <c r="K1279" i="23" s="1"/>
  <c r="L1279" i="23" s="1"/>
  <c r="K1275" i="23"/>
  <c r="L1275" i="23" s="1"/>
  <c r="H1271" i="23"/>
  <c r="K1271" i="23" s="1"/>
  <c r="L1271" i="23" s="1"/>
  <c r="H1267" i="23"/>
  <c r="K1267" i="23" s="1"/>
  <c r="L1267" i="23" s="1"/>
  <c r="H1263" i="23"/>
  <c r="K1263" i="23" s="1"/>
  <c r="L1263" i="23" s="1"/>
  <c r="K1259" i="23"/>
  <c r="L1259" i="23" s="1"/>
  <c r="K1255" i="23"/>
  <c r="L1255" i="23" s="1"/>
  <c r="H1253" i="23"/>
  <c r="K1253" i="23" s="1"/>
  <c r="L1253" i="23" s="1"/>
  <c r="K1243" i="23"/>
  <c r="L1243" i="23" s="1"/>
  <c r="H1241" i="23"/>
  <c r="K1241" i="23" s="1"/>
  <c r="L1241" i="23" s="1"/>
  <c r="H1239" i="23"/>
  <c r="K1239" i="23" s="1"/>
  <c r="L1239" i="23" s="1"/>
  <c r="H1237" i="23"/>
  <c r="K1237" i="23" s="1"/>
  <c r="L1237" i="23" s="1"/>
  <c r="H1235" i="23"/>
  <c r="K1235" i="23" s="1"/>
  <c r="L1235" i="23" s="1"/>
  <c r="H1233" i="23"/>
  <c r="K1233" i="23" s="1"/>
  <c r="L1233" i="23" s="1"/>
  <c r="H1231" i="23"/>
  <c r="K1231" i="23" s="1"/>
  <c r="L1231" i="23" s="1"/>
  <c r="H1229" i="23"/>
  <c r="K1229" i="23" s="1"/>
  <c r="L1229" i="23" s="1"/>
  <c r="H1227" i="23"/>
  <c r="K1227" i="23" s="1"/>
  <c r="L1227" i="23" s="1"/>
  <c r="H1225" i="23"/>
  <c r="K1225" i="23" s="1"/>
  <c r="L1225" i="23" s="1"/>
  <c r="H1223" i="23"/>
  <c r="K1223" i="23" s="1"/>
  <c r="L1223" i="23" s="1"/>
  <c r="H1221" i="23"/>
  <c r="K1221" i="23" s="1"/>
  <c r="L1221" i="23" s="1"/>
  <c r="H1219" i="23"/>
  <c r="K1219" i="23" s="1"/>
  <c r="L1219" i="23" s="1"/>
  <c r="H1217" i="23"/>
  <c r="K1217" i="23" s="1"/>
  <c r="L1217" i="23" s="1"/>
  <c r="H1215" i="23"/>
  <c r="K1215" i="23" s="1"/>
  <c r="L1215" i="23" s="1"/>
  <c r="K1211" i="23"/>
  <c r="L1211" i="23" s="1"/>
  <c r="H1205" i="23"/>
  <c r="K1205" i="23" s="1"/>
  <c r="L1205" i="23" s="1"/>
  <c r="H1197" i="23"/>
  <c r="K1197" i="23" s="1"/>
  <c r="L1197" i="23" s="1"/>
  <c r="K1191" i="23"/>
  <c r="L1191" i="23" s="1"/>
  <c r="K1187" i="23"/>
  <c r="L1187" i="23" s="1"/>
  <c r="K1183" i="23"/>
  <c r="L1183" i="23" s="1"/>
  <c r="K1167" i="23"/>
  <c r="L1167" i="23" s="1"/>
  <c r="K1163" i="23"/>
  <c r="L1163" i="23" s="1"/>
  <c r="K1159" i="23"/>
  <c r="L1159" i="23" s="1"/>
  <c r="H1157" i="23"/>
  <c r="K1157" i="23" s="1"/>
  <c r="L1157" i="23" s="1"/>
  <c r="H1155" i="23"/>
  <c r="K1155" i="23" s="1"/>
  <c r="L1155" i="23" s="1"/>
  <c r="H1153" i="23"/>
  <c r="K1153" i="23" s="1"/>
  <c r="L1153" i="23" s="1"/>
  <c r="K1147" i="23"/>
  <c r="L1147" i="23" s="1"/>
  <c r="K1137" i="23"/>
  <c r="L1137" i="23" s="1"/>
  <c r="K1135" i="23"/>
  <c r="L1135" i="23" s="1"/>
  <c r="H1133" i="23"/>
  <c r="K1133" i="23" s="1"/>
  <c r="L1133" i="23" s="1"/>
  <c r="H1131" i="23"/>
  <c r="K1131" i="23" s="1"/>
  <c r="L1131" i="23" s="1"/>
  <c r="K1127" i="23"/>
  <c r="L1127" i="23" s="1"/>
  <c r="H1125" i="23"/>
  <c r="K1125" i="23" s="1"/>
  <c r="L1125" i="23" s="1"/>
  <c r="H1123" i="23"/>
  <c r="K1123" i="23" s="1"/>
  <c r="L1123" i="23" s="1"/>
  <c r="K1119" i="23"/>
  <c r="L1119" i="23" s="1"/>
  <c r="K1115" i="23"/>
  <c r="L1115" i="23" s="1"/>
  <c r="K1107" i="23"/>
  <c r="L1107" i="23" s="1"/>
  <c r="H1105" i="23"/>
  <c r="K1105" i="23" s="1"/>
  <c r="L1105" i="23" s="1"/>
  <c r="K1093" i="23"/>
  <c r="L1093" i="23" s="1"/>
  <c r="H1089" i="23"/>
  <c r="K1089" i="23" s="1"/>
  <c r="L1089" i="23" s="1"/>
  <c r="H1085" i="23"/>
  <c r="K1085" i="23" s="1"/>
  <c r="L1085" i="23" s="1"/>
  <c r="H1081" i="23"/>
  <c r="K1081" i="23" s="1"/>
  <c r="L1081" i="23" s="1"/>
  <c r="H1079" i="23"/>
  <c r="K1079" i="23" s="1"/>
  <c r="L1079" i="23" s="1"/>
  <c r="H1073" i="23"/>
  <c r="K1073" i="23" s="1"/>
  <c r="L1073" i="23" s="1"/>
  <c r="H1069" i="23"/>
  <c r="K1069" i="23" s="1"/>
  <c r="L1069" i="23" s="1"/>
  <c r="K1059" i="23"/>
  <c r="L1059" i="23" s="1"/>
  <c r="H2750" i="23"/>
  <c r="K2750" i="23" s="1"/>
  <c r="L2750" i="23" s="1"/>
  <c r="H2748" i="23"/>
  <c r="K2748" i="23" s="1"/>
  <c r="L2748" i="23" s="1"/>
  <c r="H2746" i="23"/>
  <c r="K2746" i="23" s="1"/>
  <c r="L2746" i="23" s="1"/>
  <c r="H2744" i="23"/>
  <c r="K2744" i="23" s="1"/>
  <c r="L2744" i="23" s="1"/>
  <c r="H2742" i="23"/>
  <c r="K2742" i="23" s="1"/>
  <c r="L2742" i="23" s="1"/>
  <c r="H2740" i="23"/>
  <c r="K2740" i="23" s="1"/>
  <c r="L2740" i="23" s="1"/>
  <c r="H2738" i="23"/>
  <c r="K2738" i="23" s="1"/>
  <c r="L2738" i="23" s="1"/>
  <c r="H2736" i="23"/>
  <c r="K2736" i="23" s="1"/>
  <c r="L2736" i="23" s="1"/>
  <c r="H2734" i="23"/>
  <c r="K2734" i="23" s="1"/>
  <c r="L2734" i="23" s="1"/>
  <c r="H2732" i="23"/>
  <c r="K2732" i="23" s="1"/>
  <c r="L2732" i="23" s="1"/>
  <c r="H2730" i="23"/>
  <c r="K2730" i="23" s="1"/>
  <c r="L2730" i="23" s="1"/>
  <c r="H2728" i="23"/>
  <c r="K2728" i="23" s="1"/>
  <c r="L2728" i="23" s="1"/>
  <c r="H2726" i="23"/>
  <c r="K2726" i="23" s="1"/>
  <c r="L2726" i="23" s="1"/>
  <c r="H2724" i="23"/>
  <c r="K2724" i="23" s="1"/>
  <c r="L2724" i="23" s="1"/>
  <c r="H2722" i="23"/>
  <c r="K2722" i="23" s="1"/>
  <c r="L2722" i="23" s="1"/>
  <c r="H2720" i="23"/>
  <c r="K2720" i="23" s="1"/>
  <c r="L2720" i="23" s="1"/>
  <c r="H2718" i="23"/>
  <c r="K2718" i="23" s="1"/>
  <c r="L2718" i="23" s="1"/>
  <c r="H2716" i="23"/>
  <c r="K2716" i="23" s="1"/>
  <c r="L2716" i="23" s="1"/>
  <c r="H2714" i="23"/>
  <c r="K2714" i="23" s="1"/>
  <c r="L2714" i="23" s="1"/>
  <c r="H2712" i="23"/>
  <c r="K2712" i="23" s="1"/>
  <c r="L2712" i="23" s="1"/>
  <c r="H2710" i="23"/>
  <c r="K2710" i="23" s="1"/>
  <c r="L2710" i="23" s="1"/>
  <c r="H2708" i="23"/>
  <c r="K2708" i="23" s="1"/>
  <c r="L2708" i="23" s="1"/>
  <c r="H2706" i="23"/>
  <c r="K2706" i="23" s="1"/>
  <c r="L2706" i="23" s="1"/>
  <c r="H2704" i="23"/>
  <c r="K2704" i="23" s="1"/>
  <c r="L2704" i="23" s="1"/>
  <c r="H2702" i="23"/>
  <c r="K2702" i="23" s="1"/>
  <c r="L2702" i="23" s="1"/>
  <c r="H2700" i="23"/>
  <c r="K2700" i="23" s="1"/>
  <c r="L2700" i="23" s="1"/>
  <c r="H2698" i="23"/>
  <c r="K2698" i="23" s="1"/>
  <c r="L2698" i="23" s="1"/>
  <c r="H2696" i="23"/>
  <c r="K2696" i="23" s="1"/>
  <c r="L2696" i="23" s="1"/>
  <c r="H2694" i="23"/>
  <c r="K2694" i="23" s="1"/>
  <c r="L2694" i="23" s="1"/>
  <c r="H2692" i="23"/>
  <c r="K2692" i="23" s="1"/>
  <c r="L2692" i="23" s="1"/>
  <c r="H2690" i="23"/>
  <c r="K2690" i="23" s="1"/>
  <c r="L2690" i="23" s="1"/>
  <c r="H2688" i="23"/>
  <c r="K2688" i="23" s="1"/>
  <c r="L2688" i="23" s="1"/>
  <c r="H2686" i="23"/>
  <c r="K2686" i="23" s="1"/>
  <c r="L2686" i="23" s="1"/>
  <c r="H2684" i="23"/>
  <c r="K2684" i="23" s="1"/>
  <c r="L2684" i="23" s="1"/>
  <c r="H2682" i="23"/>
  <c r="K2682" i="23" s="1"/>
  <c r="L2682" i="23" s="1"/>
  <c r="H2680" i="23"/>
  <c r="K2680" i="23" s="1"/>
  <c r="L2680" i="23" s="1"/>
  <c r="H2678" i="23"/>
  <c r="K2678" i="23" s="1"/>
  <c r="L2678" i="23" s="1"/>
  <c r="H2676" i="23"/>
  <c r="K2676" i="23" s="1"/>
  <c r="L2676" i="23" s="1"/>
  <c r="H2674" i="23"/>
  <c r="K2674" i="23" s="1"/>
  <c r="L2674" i="23" s="1"/>
  <c r="H2672" i="23"/>
  <c r="K2672" i="23" s="1"/>
  <c r="L2672" i="23" s="1"/>
  <c r="H2670" i="23"/>
  <c r="K2670" i="23" s="1"/>
  <c r="L2670" i="23" s="1"/>
  <c r="H2668" i="23"/>
  <c r="K2668" i="23" s="1"/>
  <c r="L2668" i="23" s="1"/>
  <c r="H2666" i="23"/>
  <c r="K2666" i="23" s="1"/>
  <c r="L2666" i="23" s="1"/>
  <c r="H2664" i="23"/>
  <c r="K2664" i="23" s="1"/>
  <c r="L2664" i="23" s="1"/>
  <c r="H2662" i="23"/>
  <c r="K2662" i="23" s="1"/>
  <c r="L2662" i="23" s="1"/>
  <c r="H2660" i="23"/>
  <c r="K2660" i="23" s="1"/>
  <c r="L2660" i="23" s="1"/>
  <c r="H2658" i="23"/>
  <c r="K2658" i="23" s="1"/>
  <c r="L2658" i="23" s="1"/>
  <c r="H2656" i="23"/>
  <c r="K2656" i="23" s="1"/>
  <c r="L2656" i="23" s="1"/>
  <c r="H2654" i="23"/>
  <c r="K2654" i="23" s="1"/>
  <c r="L2654" i="23" s="1"/>
  <c r="H2652" i="23"/>
  <c r="K2652" i="23" s="1"/>
  <c r="L2652" i="23" s="1"/>
  <c r="H2650" i="23"/>
  <c r="K2650" i="23" s="1"/>
  <c r="L2650" i="23" s="1"/>
  <c r="H2648" i="23"/>
  <c r="K2648" i="23" s="1"/>
  <c r="L2648" i="23" s="1"/>
  <c r="H2646" i="23"/>
  <c r="K2646" i="23" s="1"/>
  <c r="L2646" i="23" s="1"/>
  <c r="H2644" i="23"/>
  <c r="K2644" i="23" s="1"/>
  <c r="L2644" i="23" s="1"/>
  <c r="H2642" i="23"/>
  <c r="K2642" i="23" s="1"/>
  <c r="L2642" i="23" s="1"/>
  <c r="H2640" i="23"/>
  <c r="K2640" i="23" s="1"/>
  <c r="L2640" i="23" s="1"/>
  <c r="H2638" i="23"/>
  <c r="K2638" i="23" s="1"/>
  <c r="L2638" i="23" s="1"/>
  <c r="H2636" i="23"/>
  <c r="K2636" i="23" s="1"/>
  <c r="L2636" i="23" s="1"/>
  <c r="H2634" i="23"/>
  <c r="K2634" i="23" s="1"/>
  <c r="L2634" i="23" s="1"/>
  <c r="H2632" i="23"/>
  <c r="K2632" i="23" s="1"/>
  <c r="L2632" i="23" s="1"/>
  <c r="H2630" i="23"/>
  <c r="K2630" i="23" s="1"/>
  <c r="L2630" i="23" s="1"/>
  <c r="H2628" i="23"/>
  <c r="K2628" i="23" s="1"/>
  <c r="L2628" i="23" s="1"/>
  <c r="H2626" i="23"/>
  <c r="K2626" i="23" s="1"/>
  <c r="L2626" i="23" s="1"/>
  <c r="H2624" i="23"/>
  <c r="K2624" i="23" s="1"/>
  <c r="L2624" i="23" s="1"/>
  <c r="H2622" i="23"/>
  <c r="K2622" i="23" s="1"/>
  <c r="L2622" i="23" s="1"/>
  <c r="H2620" i="23"/>
  <c r="K2620" i="23" s="1"/>
  <c r="L2620" i="23" s="1"/>
  <c r="H2618" i="23"/>
  <c r="K2618" i="23" s="1"/>
  <c r="L2618" i="23" s="1"/>
  <c r="H2616" i="23"/>
  <c r="K2616" i="23" s="1"/>
  <c r="L2616" i="23" s="1"/>
  <c r="H2614" i="23"/>
  <c r="K2614" i="23" s="1"/>
  <c r="L2614" i="23" s="1"/>
  <c r="H2612" i="23"/>
  <c r="K2612" i="23" s="1"/>
  <c r="L2612" i="23" s="1"/>
  <c r="H2610" i="23"/>
  <c r="K2610" i="23" s="1"/>
  <c r="L2610" i="23" s="1"/>
  <c r="H2608" i="23"/>
  <c r="K2608" i="23" s="1"/>
  <c r="L2608" i="23" s="1"/>
  <c r="H2606" i="23"/>
  <c r="K2606" i="23" s="1"/>
  <c r="L2606" i="23" s="1"/>
  <c r="H2604" i="23"/>
  <c r="K2604" i="23" s="1"/>
  <c r="L2604" i="23" s="1"/>
  <c r="H2602" i="23"/>
  <c r="K2602" i="23" s="1"/>
  <c r="L2602" i="23" s="1"/>
  <c r="H2600" i="23"/>
  <c r="K2600" i="23" s="1"/>
  <c r="L2600" i="23" s="1"/>
  <c r="H2598" i="23"/>
  <c r="K2598" i="23" s="1"/>
  <c r="L2598" i="23" s="1"/>
  <c r="H2596" i="23"/>
  <c r="K2596" i="23" s="1"/>
  <c r="L2596" i="23" s="1"/>
  <c r="H2594" i="23"/>
  <c r="K2594" i="23" s="1"/>
  <c r="L2594" i="23" s="1"/>
  <c r="H2592" i="23"/>
  <c r="K2592" i="23" s="1"/>
  <c r="L2592" i="23" s="1"/>
  <c r="H2590" i="23"/>
  <c r="K2590" i="23" s="1"/>
  <c r="L2590" i="23" s="1"/>
  <c r="H2588" i="23"/>
  <c r="K2588" i="23" s="1"/>
  <c r="L2588" i="23" s="1"/>
  <c r="H2586" i="23"/>
  <c r="K2586" i="23" s="1"/>
  <c r="L2586" i="23" s="1"/>
  <c r="H2584" i="23"/>
  <c r="K2584" i="23" s="1"/>
  <c r="L2584" i="23" s="1"/>
  <c r="H2582" i="23"/>
  <c r="K2582" i="23" s="1"/>
  <c r="L2582" i="23" s="1"/>
  <c r="H2580" i="23"/>
  <c r="K2580" i="23" s="1"/>
  <c r="L2580" i="23" s="1"/>
  <c r="H2578" i="23"/>
  <c r="K2578" i="23" s="1"/>
  <c r="L2578" i="23" s="1"/>
  <c r="H2576" i="23"/>
  <c r="K2576" i="23" s="1"/>
  <c r="L2576" i="23" s="1"/>
  <c r="H2574" i="23"/>
  <c r="K2574" i="23" s="1"/>
  <c r="L2574" i="23" s="1"/>
  <c r="H2572" i="23"/>
  <c r="K2572" i="23" s="1"/>
  <c r="L2572" i="23" s="1"/>
  <c r="H2570" i="23"/>
  <c r="K2570" i="23" s="1"/>
  <c r="L2570" i="23" s="1"/>
  <c r="H2568" i="23"/>
  <c r="K2568" i="23" s="1"/>
  <c r="L2568" i="23" s="1"/>
  <c r="H2566" i="23"/>
  <c r="K2566" i="23" s="1"/>
  <c r="L2566" i="23" s="1"/>
  <c r="H2564" i="23"/>
  <c r="K2564" i="23" s="1"/>
  <c r="L2564" i="23" s="1"/>
  <c r="H2562" i="23"/>
  <c r="K2562" i="23" s="1"/>
  <c r="L2562" i="23" s="1"/>
  <c r="H2560" i="23"/>
  <c r="K2560" i="23" s="1"/>
  <c r="L2560" i="23" s="1"/>
  <c r="H2558" i="23"/>
  <c r="K2558" i="23" s="1"/>
  <c r="L2558" i="23" s="1"/>
  <c r="H2556" i="23"/>
  <c r="K2556" i="23" s="1"/>
  <c r="L2556" i="23" s="1"/>
  <c r="H2554" i="23"/>
  <c r="K2554" i="23" s="1"/>
  <c r="L2554" i="23" s="1"/>
  <c r="H2552" i="23"/>
  <c r="K2552" i="23" s="1"/>
  <c r="L2552" i="23" s="1"/>
  <c r="H2550" i="23"/>
  <c r="K2550" i="23" s="1"/>
  <c r="L2550" i="23" s="1"/>
  <c r="H2548" i="23"/>
  <c r="K2548" i="23" s="1"/>
  <c r="L2548" i="23" s="1"/>
  <c r="H2546" i="23"/>
  <c r="K2546" i="23" s="1"/>
  <c r="L2546" i="23" s="1"/>
  <c r="H2544" i="23"/>
  <c r="K2544" i="23" s="1"/>
  <c r="L2544" i="23" s="1"/>
  <c r="H2542" i="23"/>
  <c r="K2542" i="23" s="1"/>
  <c r="L2542" i="23" s="1"/>
  <c r="H2540" i="23"/>
  <c r="K2540" i="23" s="1"/>
  <c r="L2540" i="23" s="1"/>
  <c r="H2538" i="23"/>
  <c r="K2538" i="23" s="1"/>
  <c r="L2538" i="23" s="1"/>
  <c r="H2536" i="23"/>
  <c r="K2536" i="23" s="1"/>
  <c r="L2536" i="23" s="1"/>
  <c r="H2534" i="23"/>
  <c r="K2534" i="23" s="1"/>
  <c r="L2534" i="23" s="1"/>
  <c r="H2532" i="23"/>
  <c r="K2532" i="23" s="1"/>
  <c r="L2532" i="23" s="1"/>
  <c r="H2530" i="23"/>
  <c r="K2530" i="23" s="1"/>
  <c r="L2530" i="23" s="1"/>
  <c r="H2528" i="23"/>
  <c r="K2528" i="23" s="1"/>
  <c r="L2528" i="23" s="1"/>
  <c r="H2526" i="23"/>
  <c r="K2526" i="23" s="1"/>
  <c r="L2526" i="23" s="1"/>
  <c r="H2524" i="23"/>
  <c r="K2524" i="23" s="1"/>
  <c r="L2524" i="23" s="1"/>
  <c r="H2522" i="23"/>
  <c r="K2522" i="23" s="1"/>
  <c r="L2522" i="23" s="1"/>
  <c r="H2520" i="23"/>
  <c r="K2520" i="23" s="1"/>
  <c r="L2520" i="23" s="1"/>
  <c r="H2518" i="23"/>
  <c r="K2518" i="23" s="1"/>
  <c r="L2518" i="23" s="1"/>
  <c r="H2516" i="23"/>
  <c r="K2516" i="23" s="1"/>
  <c r="L2516" i="23" s="1"/>
  <c r="H2514" i="23"/>
  <c r="K2514" i="23" s="1"/>
  <c r="L2514" i="23" s="1"/>
  <c r="H2512" i="23"/>
  <c r="K2512" i="23" s="1"/>
  <c r="L2512" i="23" s="1"/>
  <c r="H2510" i="23"/>
  <c r="K2510" i="23" s="1"/>
  <c r="L2510" i="23" s="1"/>
  <c r="H2508" i="23"/>
  <c r="K2508" i="23" s="1"/>
  <c r="L2508" i="23" s="1"/>
  <c r="H2506" i="23"/>
  <c r="K2506" i="23" s="1"/>
  <c r="L2506" i="23" s="1"/>
  <c r="H2504" i="23"/>
  <c r="K2504" i="23" s="1"/>
  <c r="L2504" i="23" s="1"/>
  <c r="H2502" i="23"/>
  <c r="K2502" i="23" s="1"/>
  <c r="L2502" i="23" s="1"/>
  <c r="H2500" i="23"/>
  <c r="K2500" i="23" s="1"/>
  <c r="L2500" i="23" s="1"/>
  <c r="H2498" i="23"/>
  <c r="K2498" i="23" s="1"/>
  <c r="L2498" i="23" s="1"/>
  <c r="H2496" i="23"/>
  <c r="K2496" i="23" s="1"/>
  <c r="L2496" i="23" s="1"/>
  <c r="H2494" i="23"/>
  <c r="K2494" i="23" s="1"/>
  <c r="L2494" i="23" s="1"/>
  <c r="H2492" i="23"/>
  <c r="K2492" i="23" s="1"/>
  <c r="L2492" i="23" s="1"/>
  <c r="H2490" i="23"/>
  <c r="K2490" i="23" s="1"/>
  <c r="L2490" i="23" s="1"/>
  <c r="H2488" i="23"/>
  <c r="K2488" i="23" s="1"/>
  <c r="L2488" i="23" s="1"/>
  <c r="H2486" i="23"/>
  <c r="K2486" i="23" s="1"/>
  <c r="L2486" i="23" s="1"/>
  <c r="H2484" i="23"/>
  <c r="K2484" i="23" s="1"/>
  <c r="L2484" i="23" s="1"/>
  <c r="H2482" i="23"/>
  <c r="K2482" i="23" s="1"/>
  <c r="L2482" i="23" s="1"/>
  <c r="H2480" i="23"/>
  <c r="K2480" i="23" s="1"/>
  <c r="L2480" i="23" s="1"/>
  <c r="H2478" i="23"/>
  <c r="K2478" i="23" s="1"/>
  <c r="L2478" i="23" s="1"/>
  <c r="H2476" i="23"/>
  <c r="K2476" i="23" s="1"/>
  <c r="L2476" i="23" s="1"/>
  <c r="H2474" i="23"/>
  <c r="K2474" i="23" s="1"/>
  <c r="L2474" i="23" s="1"/>
  <c r="H2472" i="23"/>
  <c r="K2472" i="23" s="1"/>
  <c r="L2472" i="23" s="1"/>
  <c r="H2470" i="23"/>
  <c r="K2470" i="23" s="1"/>
  <c r="L2470" i="23" s="1"/>
  <c r="H2468" i="23"/>
  <c r="K2468" i="23" s="1"/>
  <c r="L2468" i="23" s="1"/>
  <c r="H2466" i="23"/>
  <c r="K2466" i="23" s="1"/>
  <c r="L2466" i="23" s="1"/>
  <c r="H2464" i="23"/>
  <c r="K2464" i="23" s="1"/>
  <c r="L2464" i="23" s="1"/>
  <c r="H2462" i="23"/>
  <c r="K2462" i="23" s="1"/>
  <c r="L2462" i="23" s="1"/>
  <c r="H2460" i="23"/>
  <c r="K2460" i="23" s="1"/>
  <c r="L2460" i="23" s="1"/>
  <c r="H2458" i="23"/>
  <c r="K2458" i="23" s="1"/>
  <c r="L2458" i="23" s="1"/>
  <c r="H2456" i="23"/>
  <c r="K2456" i="23" s="1"/>
  <c r="L2456" i="23" s="1"/>
  <c r="H2454" i="23"/>
  <c r="K2454" i="23" s="1"/>
  <c r="L2454" i="23" s="1"/>
  <c r="H2452" i="23"/>
  <c r="K2452" i="23" s="1"/>
  <c r="L2452" i="23" s="1"/>
  <c r="H2450" i="23"/>
  <c r="K2450" i="23" s="1"/>
  <c r="L2450" i="23" s="1"/>
  <c r="H2448" i="23"/>
  <c r="K2448" i="23" s="1"/>
  <c r="L2448" i="23" s="1"/>
  <c r="H2446" i="23"/>
  <c r="K2446" i="23" s="1"/>
  <c r="L2446" i="23" s="1"/>
  <c r="H2444" i="23"/>
  <c r="K2444" i="23" s="1"/>
  <c r="L2444" i="23" s="1"/>
  <c r="H2442" i="23"/>
  <c r="K2442" i="23" s="1"/>
  <c r="L2442" i="23" s="1"/>
  <c r="H2440" i="23"/>
  <c r="K2440" i="23" s="1"/>
  <c r="L2440" i="23" s="1"/>
  <c r="H2438" i="23"/>
  <c r="K2438" i="23" s="1"/>
  <c r="L2438" i="23" s="1"/>
  <c r="H2436" i="23"/>
  <c r="K2436" i="23" s="1"/>
  <c r="L2436" i="23" s="1"/>
  <c r="H2434" i="23"/>
  <c r="K2434" i="23" s="1"/>
  <c r="L2434" i="23" s="1"/>
  <c r="H2432" i="23"/>
  <c r="K2432" i="23" s="1"/>
  <c r="L2432" i="23" s="1"/>
  <c r="H2430" i="23"/>
  <c r="K2430" i="23" s="1"/>
  <c r="L2430" i="23" s="1"/>
  <c r="H2428" i="23"/>
  <c r="K2428" i="23" s="1"/>
  <c r="L2428" i="23" s="1"/>
  <c r="H2426" i="23"/>
  <c r="K2426" i="23" s="1"/>
  <c r="L2426" i="23" s="1"/>
  <c r="H2424" i="23"/>
  <c r="K2424" i="23" s="1"/>
  <c r="L2424" i="23" s="1"/>
  <c r="H2422" i="23"/>
  <c r="K2422" i="23" s="1"/>
  <c r="L2422" i="23" s="1"/>
  <c r="H2420" i="23"/>
  <c r="K2420" i="23" s="1"/>
  <c r="L2420" i="23" s="1"/>
  <c r="H2418" i="23"/>
  <c r="K2418" i="23" s="1"/>
  <c r="L2418" i="23" s="1"/>
  <c r="H2416" i="23"/>
  <c r="K2416" i="23" s="1"/>
  <c r="L2416" i="23" s="1"/>
  <c r="H2414" i="23"/>
  <c r="K2414" i="23" s="1"/>
  <c r="L2414" i="23" s="1"/>
  <c r="H2412" i="23"/>
  <c r="K2412" i="23" s="1"/>
  <c r="L2412" i="23" s="1"/>
  <c r="H2410" i="23"/>
  <c r="K2410" i="23" s="1"/>
  <c r="L2410" i="23" s="1"/>
  <c r="H2408" i="23"/>
  <c r="K2408" i="23" s="1"/>
  <c r="L2408" i="23" s="1"/>
  <c r="H2406" i="23"/>
  <c r="K2406" i="23" s="1"/>
  <c r="L2406" i="23" s="1"/>
  <c r="H2404" i="23"/>
  <c r="K2404" i="23" s="1"/>
  <c r="L2404" i="23" s="1"/>
  <c r="H2402" i="23"/>
  <c r="K2402" i="23" s="1"/>
  <c r="L2402" i="23" s="1"/>
  <c r="H679" i="23"/>
  <c r="K679" i="23" s="1"/>
  <c r="L679" i="23" s="1"/>
  <c r="H677" i="23"/>
  <c r="K677" i="23" s="1"/>
  <c r="L677" i="23" s="1"/>
  <c r="H675" i="23"/>
  <c r="K675" i="23" s="1"/>
  <c r="L675" i="23" s="1"/>
  <c r="H673" i="23"/>
  <c r="K673" i="23" s="1"/>
  <c r="L673" i="23" s="1"/>
  <c r="H671" i="23"/>
  <c r="K671" i="23" s="1"/>
  <c r="L671" i="23" s="1"/>
  <c r="H669" i="23"/>
  <c r="K669" i="23" s="1"/>
  <c r="L669" i="23" s="1"/>
  <c r="H667" i="23"/>
  <c r="K667" i="23" s="1"/>
  <c r="L667" i="23" s="1"/>
  <c r="H665" i="23"/>
  <c r="K665" i="23" s="1"/>
  <c r="L665" i="23" s="1"/>
  <c r="H663" i="23"/>
  <c r="K663" i="23" s="1"/>
  <c r="L663" i="23" s="1"/>
  <c r="H661" i="23"/>
  <c r="K661" i="23" s="1"/>
  <c r="L661" i="23" s="1"/>
  <c r="H659" i="23"/>
  <c r="K659" i="23" s="1"/>
  <c r="L659" i="23" s="1"/>
  <c r="H657" i="23"/>
  <c r="K657" i="23" s="1"/>
  <c r="L657" i="23" s="1"/>
  <c r="H655" i="23"/>
  <c r="K655" i="23" s="1"/>
  <c r="L655" i="23" s="1"/>
  <c r="H653" i="23"/>
  <c r="K653" i="23" s="1"/>
  <c r="L653" i="23" s="1"/>
  <c r="H651" i="23"/>
  <c r="K651" i="23" s="1"/>
  <c r="L651" i="23" s="1"/>
  <c r="H649" i="23"/>
  <c r="K649" i="23" s="1"/>
  <c r="L649" i="23" s="1"/>
  <c r="H647" i="23"/>
  <c r="K647" i="23" s="1"/>
  <c r="L647" i="23" s="1"/>
  <c r="H645" i="23"/>
  <c r="K645" i="23" s="1"/>
  <c r="L645" i="23" s="1"/>
  <c r="H643" i="23"/>
  <c r="K643" i="23" s="1"/>
  <c r="L643" i="23" s="1"/>
  <c r="H641" i="23"/>
  <c r="K641" i="23" s="1"/>
  <c r="L641" i="23" s="1"/>
  <c r="H639" i="23"/>
  <c r="K639" i="23" s="1"/>
  <c r="L639" i="23" s="1"/>
  <c r="H637" i="23"/>
  <c r="K637" i="23" s="1"/>
  <c r="L637" i="23" s="1"/>
  <c r="H635" i="23"/>
  <c r="K635" i="23" s="1"/>
  <c r="L635" i="23" s="1"/>
  <c r="H633" i="23"/>
  <c r="K633" i="23" s="1"/>
  <c r="L633" i="23" s="1"/>
  <c r="H631" i="23"/>
  <c r="K631" i="23" s="1"/>
  <c r="L631" i="23" s="1"/>
  <c r="H629" i="23"/>
  <c r="K629" i="23" s="1"/>
  <c r="L629" i="23" s="1"/>
  <c r="H627" i="23"/>
  <c r="K627" i="23" s="1"/>
  <c r="L627" i="23" s="1"/>
  <c r="H625" i="23"/>
  <c r="K625" i="23" s="1"/>
  <c r="L625" i="23" s="1"/>
  <c r="H623" i="23"/>
  <c r="K623" i="23" s="1"/>
  <c r="L623" i="23" s="1"/>
  <c r="H621" i="23"/>
  <c r="K621" i="23" s="1"/>
  <c r="L621" i="23" s="1"/>
  <c r="H619" i="23"/>
  <c r="K619" i="23" s="1"/>
  <c r="L619" i="23" s="1"/>
  <c r="H617" i="23"/>
  <c r="K617" i="23" s="1"/>
  <c r="L617" i="23" s="1"/>
  <c r="H615" i="23"/>
  <c r="K615" i="23" s="1"/>
  <c r="L615" i="23" s="1"/>
  <c r="H613" i="23"/>
  <c r="K613" i="23" s="1"/>
  <c r="L613" i="23" s="1"/>
  <c r="H611" i="23"/>
  <c r="K611" i="23" s="1"/>
  <c r="L611" i="23" s="1"/>
  <c r="H609" i="23"/>
  <c r="K609" i="23" s="1"/>
  <c r="L609" i="23" s="1"/>
  <c r="H607" i="23"/>
  <c r="K607" i="23" s="1"/>
  <c r="L607" i="23" s="1"/>
  <c r="H605" i="23"/>
  <c r="K605" i="23" s="1"/>
  <c r="L605" i="23" s="1"/>
  <c r="H603" i="23"/>
  <c r="K603" i="23" s="1"/>
  <c r="L603" i="23" s="1"/>
  <c r="H601" i="23"/>
  <c r="K601" i="23" s="1"/>
  <c r="L601" i="23" s="1"/>
  <c r="H599" i="23"/>
  <c r="K599" i="23" s="1"/>
  <c r="L599" i="23" s="1"/>
  <c r="H597" i="23"/>
  <c r="K597" i="23" s="1"/>
  <c r="L597" i="23" s="1"/>
  <c r="H595" i="23"/>
  <c r="K595" i="23" s="1"/>
  <c r="L595" i="23" s="1"/>
  <c r="H593" i="23"/>
  <c r="K593" i="23" s="1"/>
  <c r="L593" i="23" s="1"/>
  <c r="H591" i="23"/>
  <c r="K591" i="23" s="1"/>
  <c r="L591" i="23" s="1"/>
  <c r="H589" i="23"/>
  <c r="K589" i="23" s="1"/>
  <c r="L589" i="23" s="1"/>
  <c r="H587" i="23"/>
  <c r="K587" i="23" s="1"/>
  <c r="L587" i="23" s="1"/>
  <c r="H585" i="23"/>
  <c r="K585" i="23" s="1"/>
  <c r="L585" i="23" s="1"/>
  <c r="H583" i="23"/>
  <c r="K583" i="23" s="1"/>
  <c r="L583" i="23" s="1"/>
  <c r="H581" i="23"/>
  <c r="K581" i="23" s="1"/>
  <c r="L581" i="23" s="1"/>
  <c r="H579" i="23"/>
  <c r="K579" i="23" s="1"/>
  <c r="L579" i="23" s="1"/>
  <c r="H577" i="23"/>
  <c r="K577" i="23" s="1"/>
  <c r="L577" i="23" s="1"/>
  <c r="H575" i="23"/>
  <c r="K575" i="23" s="1"/>
  <c r="L575" i="23" s="1"/>
  <c r="H573" i="23"/>
  <c r="K573" i="23" s="1"/>
  <c r="L573" i="23" s="1"/>
  <c r="H571" i="23"/>
  <c r="K571" i="23" s="1"/>
  <c r="L571" i="23" s="1"/>
  <c r="H569" i="23"/>
  <c r="K569" i="23" s="1"/>
  <c r="L569" i="23" s="1"/>
  <c r="H567" i="23"/>
  <c r="K567" i="23" s="1"/>
  <c r="L567" i="23" s="1"/>
  <c r="H565" i="23"/>
  <c r="K565" i="23" s="1"/>
  <c r="L565" i="23" s="1"/>
  <c r="H563" i="23"/>
  <c r="K563" i="23" s="1"/>
  <c r="L563" i="23" s="1"/>
  <c r="H561" i="23"/>
  <c r="K561" i="23" s="1"/>
  <c r="L561" i="23" s="1"/>
  <c r="H559" i="23"/>
  <c r="K559" i="23" s="1"/>
  <c r="L559" i="23" s="1"/>
  <c r="H557" i="23"/>
  <c r="K557" i="23" s="1"/>
  <c r="L557" i="23" s="1"/>
  <c r="H555" i="23"/>
  <c r="K555" i="23" s="1"/>
  <c r="L555" i="23" s="1"/>
  <c r="H553" i="23"/>
  <c r="K553" i="23" s="1"/>
  <c r="L553" i="23" s="1"/>
  <c r="H551" i="23"/>
  <c r="K551" i="23" s="1"/>
  <c r="L551" i="23" s="1"/>
  <c r="H549" i="23"/>
  <c r="K549" i="23" s="1"/>
  <c r="L549" i="23" s="1"/>
  <c r="H547" i="23"/>
  <c r="K547" i="23" s="1"/>
  <c r="L547" i="23" s="1"/>
  <c r="H545" i="23"/>
  <c r="K545" i="23" s="1"/>
  <c r="L545" i="23" s="1"/>
  <c r="H543" i="23"/>
  <c r="K543" i="23" s="1"/>
  <c r="L543" i="23" s="1"/>
  <c r="H541" i="23"/>
  <c r="K541" i="23" s="1"/>
  <c r="L541" i="23" s="1"/>
  <c r="H539" i="23"/>
  <c r="K539" i="23" s="1"/>
  <c r="L539" i="23" s="1"/>
  <c r="H537" i="23"/>
  <c r="K537" i="23" s="1"/>
  <c r="L537" i="23" s="1"/>
  <c r="H535" i="23"/>
  <c r="K535" i="23" s="1"/>
  <c r="L535" i="23" s="1"/>
  <c r="H533" i="23"/>
  <c r="K533" i="23" s="1"/>
  <c r="L533" i="23" s="1"/>
  <c r="H531" i="23"/>
  <c r="K531" i="23" s="1"/>
  <c r="L531" i="23" s="1"/>
  <c r="H529" i="23"/>
  <c r="K529" i="23" s="1"/>
  <c r="L529" i="23" s="1"/>
  <c r="H527" i="23"/>
  <c r="K527" i="23" s="1"/>
  <c r="L527" i="23" s="1"/>
  <c r="H525" i="23"/>
  <c r="K525" i="23" s="1"/>
  <c r="L525" i="23" s="1"/>
  <c r="H523" i="23"/>
  <c r="K523" i="23" s="1"/>
  <c r="L523" i="23" s="1"/>
  <c r="H521" i="23"/>
  <c r="K521" i="23" s="1"/>
  <c r="L521" i="23" s="1"/>
  <c r="H519" i="23"/>
  <c r="K519" i="23" s="1"/>
  <c r="L519" i="23" s="1"/>
  <c r="H517" i="23"/>
  <c r="K517" i="23" s="1"/>
  <c r="L517" i="23" s="1"/>
  <c r="H515" i="23"/>
  <c r="K515" i="23" s="1"/>
  <c r="L515" i="23" s="1"/>
  <c r="H513" i="23"/>
  <c r="K513" i="23" s="1"/>
  <c r="L513" i="23" s="1"/>
  <c r="H511" i="23"/>
  <c r="K511" i="23" s="1"/>
  <c r="L511" i="23" s="1"/>
  <c r="H509" i="23"/>
  <c r="K509" i="23" s="1"/>
  <c r="L509" i="23" s="1"/>
  <c r="H507" i="23"/>
  <c r="K507" i="23" s="1"/>
  <c r="L507" i="23" s="1"/>
  <c r="H505" i="23"/>
  <c r="K505" i="23" s="1"/>
  <c r="L505" i="23" s="1"/>
  <c r="H503" i="23"/>
  <c r="K503" i="23" s="1"/>
  <c r="L503" i="23" s="1"/>
  <c r="H501" i="23"/>
  <c r="K501" i="23" s="1"/>
  <c r="L501" i="23" s="1"/>
  <c r="H499" i="23"/>
  <c r="K499" i="23" s="1"/>
  <c r="L499" i="23" s="1"/>
  <c r="H497" i="23"/>
  <c r="K497" i="23" s="1"/>
  <c r="L497" i="23" s="1"/>
  <c r="H495" i="23"/>
  <c r="K495" i="23" s="1"/>
  <c r="L495" i="23" s="1"/>
  <c r="H493" i="23"/>
  <c r="K493" i="23" s="1"/>
  <c r="L493" i="23" s="1"/>
  <c r="H491" i="23"/>
  <c r="K491" i="23" s="1"/>
  <c r="L491" i="23" s="1"/>
  <c r="H489" i="23"/>
  <c r="K489" i="23" s="1"/>
  <c r="L489" i="23" s="1"/>
  <c r="H487" i="23"/>
  <c r="K487" i="23" s="1"/>
  <c r="L487" i="23" s="1"/>
  <c r="H485" i="23"/>
  <c r="K485" i="23" s="1"/>
  <c r="L485" i="23" s="1"/>
  <c r="H483" i="23"/>
  <c r="K483" i="23" s="1"/>
  <c r="L483" i="23" s="1"/>
  <c r="H481" i="23"/>
  <c r="K481" i="23" s="1"/>
  <c r="L481" i="23" s="1"/>
  <c r="H479" i="23"/>
  <c r="K479" i="23" s="1"/>
  <c r="L479" i="23" s="1"/>
  <c r="H477" i="23"/>
  <c r="K477" i="23" s="1"/>
  <c r="L477" i="23" s="1"/>
  <c r="H475" i="23"/>
  <c r="K475" i="23" s="1"/>
  <c r="L475" i="23" s="1"/>
  <c r="H473" i="23"/>
  <c r="K473" i="23" s="1"/>
  <c r="L473" i="23" s="1"/>
  <c r="H471" i="23"/>
  <c r="K471" i="23" s="1"/>
  <c r="L471" i="23" s="1"/>
  <c r="H469" i="23"/>
  <c r="K469" i="23" s="1"/>
  <c r="L469" i="23" s="1"/>
  <c r="H467" i="23"/>
  <c r="K467" i="23" s="1"/>
  <c r="L467" i="23" s="1"/>
  <c r="H465" i="23"/>
  <c r="K465" i="23" s="1"/>
  <c r="L465" i="23" s="1"/>
  <c r="H463" i="23"/>
  <c r="K463" i="23" s="1"/>
  <c r="L463" i="23" s="1"/>
  <c r="H461" i="23"/>
  <c r="K461" i="23" s="1"/>
  <c r="L461" i="23" s="1"/>
  <c r="H459" i="23"/>
  <c r="K459" i="23" s="1"/>
  <c r="L459" i="23" s="1"/>
  <c r="H457" i="23"/>
  <c r="K457" i="23" s="1"/>
  <c r="L457" i="23" s="1"/>
  <c r="H455" i="23"/>
  <c r="K455" i="23" s="1"/>
  <c r="L455" i="23" s="1"/>
  <c r="H453" i="23"/>
  <c r="K453" i="23" s="1"/>
  <c r="L453" i="23" s="1"/>
  <c r="H451" i="23"/>
  <c r="K451" i="23" s="1"/>
  <c r="L451" i="23" s="1"/>
  <c r="H449" i="23"/>
  <c r="K449" i="23" s="1"/>
  <c r="L449" i="23" s="1"/>
  <c r="H447" i="23"/>
  <c r="K447" i="23" s="1"/>
  <c r="L447" i="23" s="1"/>
  <c r="H445" i="23"/>
  <c r="K445" i="23" s="1"/>
  <c r="L445" i="23" s="1"/>
  <c r="H443" i="23"/>
  <c r="K443" i="23" s="1"/>
  <c r="L443" i="23" s="1"/>
  <c r="H441" i="23"/>
  <c r="K441" i="23" s="1"/>
  <c r="L441" i="23" s="1"/>
  <c r="H439" i="23"/>
  <c r="K439" i="23" s="1"/>
  <c r="L439" i="23" s="1"/>
  <c r="H437" i="23"/>
  <c r="K437" i="23" s="1"/>
  <c r="L437" i="23" s="1"/>
  <c r="H435" i="23"/>
  <c r="K435" i="23" s="1"/>
  <c r="L435" i="23" s="1"/>
  <c r="H433" i="23"/>
  <c r="K433" i="23" s="1"/>
  <c r="L433" i="23" s="1"/>
  <c r="H431" i="23"/>
  <c r="K431" i="23" s="1"/>
  <c r="L431" i="23" s="1"/>
  <c r="H429" i="23"/>
  <c r="K429" i="23" s="1"/>
  <c r="L429" i="23" s="1"/>
  <c r="H427" i="23"/>
  <c r="K427" i="23" s="1"/>
  <c r="L427" i="23" s="1"/>
  <c r="H425" i="23"/>
  <c r="K425" i="23" s="1"/>
  <c r="L425" i="23" s="1"/>
  <c r="H423" i="23"/>
  <c r="K423" i="23" s="1"/>
  <c r="L423" i="23" s="1"/>
  <c r="H421" i="23"/>
  <c r="K421" i="23" s="1"/>
  <c r="L421" i="23" s="1"/>
  <c r="H419" i="23"/>
  <c r="K419" i="23" s="1"/>
  <c r="L419" i="23" s="1"/>
  <c r="H417" i="23"/>
  <c r="K417" i="23" s="1"/>
  <c r="L417" i="23" s="1"/>
  <c r="H415" i="23"/>
  <c r="K415" i="23" s="1"/>
  <c r="L415" i="23" s="1"/>
  <c r="H413" i="23"/>
  <c r="K413" i="23" s="1"/>
  <c r="L413" i="23" s="1"/>
  <c r="H411" i="23"/>
  <c r="K411" i="23" s="1"/>
  <c r="L411" i="23" s="1"/>
  <c r="H409" i="23"/>
  <c r="K409" i="23" s="1"/>
  <c r="L409" i="23" s="1"/>
  <c r="H407" i="23"/>
  <c r="K407" i="23" s="1"/>
  <c r="L407" i="23" s="1"/>
  <c r="H405" i="23"/>
  <c r="K405" i="23" s="1"/>
  <c r="L405" i="23" s="1"/>
  <c r="H403" i="23"/>
  <c r="K403" i="23" s="1"/>
  <c r="L403" i="23" s="1"/>
  <c r="H401" i="23"/>
  <c r="K401" i="23" s="1"/>
  <c r="L401" i="23" s="1"/>
  <c r="H399" i="23"/>
  <c r="K399" i="23" s="1"/>
  <c r="L399" i="23" s="1"/>
  <c r="H397" i="23"/>
  <c r="K397" i="23" s="1"/>
  <c r="L397" i="23" s="1"/>
  <c r="H395" i="23"/>
  <c r="K395" i="23" s="1"/>
  <c r="L395" i="23" s="1"/>
  <c r="H393" i="23"/>
  <c r="K393" i="23" s="1"/>
  <c r="L393" i="23" s="1"/>
  <c r="H391" i="23"/>
  <c r="K391" i="23" s="1"/>
  <c r="L391" i="23" s="1"/>
  <c r="H389" i="23"/>
  <c r="K389" i="23" s="1"/>
  <c r="L389" i="23" s="1"/>
  <c r="H387" i="23"/>
  <c r="K387" i="23" s="1"/>
  <c r="L387" i="23" s="1"/>
  <c r="H385" i="23"/>
  <c r="K385" i="23" s="1"/>
  <c r="L385" i="23" s="1"/>
  <c r="H383" i="23"/>
  <c r="K383" i="23" s="1"/>
  <c r="L383" i="23" s="1"/>
  <c r="H381" i="23"/>
  <c r="K381" i="23" s="1"/>
  <c r="L381" i="23" s="1"/>
  <c r="H379" i="23"/>
  <c r="K379" i="23" s="1"/>
  <c r="L379" i="23" s="1"/>
  <c r="H377" i="23"/>
  <c r="K377" i="23" s="1"/>
  <c r="L377" i="23" s="1"/>
  <c r="H375" i="23"/>
  <c r="K375" i="23" s="1"/>
  <c r="L375" i="23" s="1"/>
  <c r="H373" i="23"/>
  <c r="K373" i="23" s="1"/>
  <c r="L373" i="23" s="1"/>
  <c r="H371" i="23"/>
  <c r="K371" i="23" s="1"/>
  <c r="L371" i="23" s="1"/>
  <c r="H369" i="23"/>
  <c r="K369" i="23" s="1"/>
  <c r="L369" i="23" s="1"/>
  <c r="H367" i="23"/>
  <c r="K367" i="23" s="1"/>
  <c r="L367" i="23" s="1"/>
  <c r="H365" i="23"/>
  <c r="K365" i="23" s="1"/>
  <c r="L365" i="23" s="1"/>
  <c r="H363" i="23"/>
  <c r="K363" i="23" s="1"/>
  <c r="L363" i="23" s="1"/>
  <c r="H361" i="23"/>
  <c r="K361" i="23" s="1"/>
  <c r="L361" i="23" s="1"/>
  <c r="H359" i="23"/>
  <c r="K359" i="23" s="1"/>
  <c r="L359" i="23" s="1"/>
  <c r="H357" i="23"/>
  <c r="K357" i="23" s="1"/>
  <c r="L357" i="23" s="1"/>
  <c r="H355" i="23"/>
  <c r="K355" i="23" s="1"/>
  <c r="L355" i="23" s="1"/>
  <c r="H353" i="23"/>
  <c r="K353" i="23" s="1"/>
  <c r="L353" i="23" s="1"/>
  <c r="H351" i="23"/>
  <c r="K351" i="23" s="1"/>
  <c r="L351" i="23" s="1"/>
  <c r="H349" i="23"/>
  <c r="K349" i="23" s="1"/>
  <c r="L349" i="23" s="1"/>
  <c r="H347" i="23"/>
  <c r="K347" i="23" s="1"/>
  <c r="L347" i="23" s="1"/>
  <c r="H345" i="23"/>
  <c r="K345" i="23" s="1"/>
  <c r="L345" i="23" s="1"/>
  <c r="H343" i="23"/>
  <c r="K343" i="23" s="1"/>
  <c r="L343" i="23" s="1"/>
  <c r="H341" i="23"/>
  <c r="K341" i="23" s="1"/>
  <c r="L341" i="23" s="1"/>
  <c r="H2400" i="23"/>
  <c r="K2400" i="23" s="1"/>
  <c r="L2400" i="23" s="1"/>
  <c r="H2398" i="23"/>
  <c r="K2398" i="23" s="1"/>
  <c r="L2398" i="23" s="1"/>
  <c r="H2396" i="23"/>
  <c r="K2396" i="23" s="1"/>
  <c r="L2396" i="23" s="1"/>
  <c r="H2394" i="23"/>
  <c r="K2394" i="23" s="1"/>
  <c r="L2394" i="23" s="1"/>
  <c r="H2392" i="23"/>
  <c r="K2392" i="23" s="1"/>
  <c r="L2392" i="23" s="1"/>
  <c r="H2390" i="23"/>
  <c r="K2390" i="23" s="1"/>
  <c r="L2390" i="23" s="1"/>
  <c r="H2388" i="23"/>
  <c r="K2388" i="23" s="1"/>
  <c r="L2388" i="23" s="1"/>
  <c r="H2386" i="23"/>
  <c r="K2386" i="23" s="1"/>
  <c r="L2386" i="23" s="1"/>
  <c r="H2384" i="23"/>
  <c r="K2384" i="23" s="1"/>
  <c r="L2384" i="23" s="1"/>
  <c r="H2382" i="23"/>
  <c r="K2382" i="23" s="1"/>
  <c r="L2382" i="23" s="1"/>
  <c r="H2380" i="23"/>
  <c r="K2380" i="23" s="1"/>
  <c r="L2380" i="23" s="1"/>
  <c r="H2378" i="23"/>
  <c r="K2378" i="23" s="1"/>
  <c r="L2378" i="23" s="1"/>
  <c r="H2376" i="23"/>
  <c r="K2376" i="23" s="1"/>
  <c r="L2376" i="23" s="1"/>
  <c r="H2374" i="23"/>
  <c r="K2374" i="23" s="1"/>
  <c r="L2374" i="23" s="1"/>
  <c r="H2372" i="23"/>
  <c r="K2372" i="23" s="1"/>
  <c r="L2372" i="23" s="1"/>
  <c r="H2370" i="23"/>
  <c r="K2370" i="23" s="1"/>
  <c r="L2370" i="23" s="1"/>
  <c r="H2368" i="23"/>
  <c r="K2368" i="23" s="1"/>
  <c r="L2368" i="23" s="1"/>
  <c r="H2366" i="23"/>
  <c r="K2366" i="23" s="1"/>
  <c r="L2366" i="23" s="1"/>
  <c r="H2364" i="23"/>
  <c r="K2364" i="23" s="1"/>
  <c r="L2364" i="23" s="1"/>
  <c r="H2362" i="23"/>
  <c r="K2362" i="23" s="1"/>
  <c r="L2362" i="23" s="1"/>
  <c r="H2360" i="23"/>
  <c r="K2360" i="23" s="1"/>
  <c r="L2360" i="23" s="1"/>
  <c r="H2358" i="23"/>
  <c r="K2358" i="23" s="1"/>
  <c r="L2358" i="23" s="1"/>
  <c r="H2356" i="23"/>
  <c r="K2356" i="23" s="1"/>
  <c r="L2356" i="23" s="1"/>
  <c r="H2354" i="23"/>
  <c r="K2354" i="23" s="1"/>
  <c r="L2354" i="23" s="1"/>
  <c r="H2352" i="23"/>
  <c r="K2352" i="23" s="1"/>
  <c r="L2352" i="23" s="1"/>
  <c r="H2350" i="23"/>
  <c r="K2350" i="23" s="1"/>
  <c r="L2350" i="23" s="1"/>
  <c r="H2348" i="23"/>
  <c r="K2348" i="23" s="1"/>
  <c r="L2348" i="23" s="1"/>
  <c r="H2346" i="23"/>
  <c r="K2346" i="23" s="1"/>
  <c r="L2346" i="23" s="1"/>
  <c r="H2344" i="23"/>
  <c r="K2344" i="23" s="1"/>
  <c r="L2344" i="23" s="1"/>
  <c r="H2342" i="23"/>
  <c r="K2342" i="23" s="1"/>
  <c r="L2342" i="23" s="1"/>
  <c r="H2340" i="23"/>
  <c r="K2340" i="23" s="1"/>
  <c r="L2340" i="23" s="1"/>
  <c r="H2338" i="23"/>
  <c r="K2338" i="23" s="1"/>
  <c r="L2338" i="23" s="1"/>
  <c r="H2336" i="23"/>
  <c r="K2336" i="23" s="1"/>
  <c r="L2336" i="23" s="1"/>
  <c r="H2334" i="23"/>
  <c r="K2334" i="23" s="1"/>
  <c r="L2334" i="23" s="1"/>
  <c r="H2332" i="23"/>
  <c r="K2332" i="23" s="1"/>
  <c r="L2332" i="23" s="1"/>
  <c r="H2330" i="23"/>
  <c r="K2330" i="23" s="1"/>
  <c r="L2330" i="23" s="1"/>
  <c r="H2328" i="23"/>
  <c r="K2328" i="23" s="1"/>
  <c r="L2328" i="23" s="1"/>
  <c r="H2326" i="23"/>
  <c r="K2326" i="23" s="1"/>
  <c r="L2326" i="23" s="1"/>
  <c r="H2324" i="23"/>
  <c r="K2324" i="23" s="1"/>
  <c r="L2324" i="23" s="1"/>
  <c r="H2322" i="23"/>
  <c r="K2322" i="23" s="1"/>
  <c r="L2322" i="23" s="1"/>
  <c r="H2320" i="23"/>
  <c r="K2320" i="23" s="1"/>
  <c r="L2320" i="23" s="1"/>
  <c r="H2318" i="23"/>
  <c r="K2318" i="23" s="1"/>
  <c r="L2318" i="23" s="1"/>
  <c r="H2316" i="23"/>
  <c r="K2316" i="23" s="1"/>
  <c r="L2316" i="23" s="1"/>
  <c r="H2314" i="23"/>
  <c r="K2314" i="23" s="1"/>
  <c r="L2314" i="23" s="1"/>
  <c r="H2312" i="23"/>
  <c r="K2312" i="23" s="1"/>
  <c r="L2312" i="23" s="1"/>
  <c r="H2310" i="23"/>
  <c r="K2310" i="23" s="1"/>
  <c r="L2310" i="23" s="1"/>
  <c r="H2308" i="23"/>
  <c r="K2308" i="23" s="1"/>
  <c r="L2308" i="23" s="1"/>
  <c r="H2306" i="23"/>
  <c r="K2306" i="23" s="1"/>
  <c r="L2306" i="23" s="1"/>
  <c r="H2304" i="23"/>
  <c r="K2304" i="23" s="1"/>
  <c r="L2304" i="23" s="1"/>
  <c r="H2302" i="23"/>
  <c r="K2302" i="23" s="1"/>
  <c r="L2302" i="23" s="1"/>
  <c r="H2300" i="23"/>
  <c r="K2300" i="23" s="1"/>
  <c r="L2300" i="23" s="1"/>
  <c r="H2298" i="23"/>
  <c r="K2298" i="23" s="1"/>
  <c r="L2298" i="23" s="1"/>
  <c r="H2296" i="23"/>
  <c r="K2296" i="23" s="1"/>
  <c r="L2296" i="23" s="1"/>
  <c r="H2294" i="23"/>
  <c r="K2294" i="23" s="1"/>
  <c r="L2294" i="23" s="1"/>
  <c r="H2292" i="23"/>
  <c r="K2292" i="23" s="1"/>
  <c r="L2292" i="23" s="1"/>
  <c r="H2290" i="23"/>
  <c r="K2290" i="23" s="1"/>
  <c r="L2290" i="23" s="1"/>
  <c r="H2288" i="23"/>
  <c r="K2288" i="23" s="1"/>
  <c r="L2288" i="23" s="1"/>
  <c r="H2286" i="23"/>
  <c r="K2286" i="23" s="1"/>
  <c r="L2286" i="23" s="1"/>
  <c r="H2284" i="23"/>
  <c r="K2284" i="23" s="1"/>
  <c r="L2284" i="23" s="1"/>
  <c r="H2282" i="23"/>
  <c r="K2282" i="23" s="1"/>
  <c r="L2282" i="23" s="1"/>
  <c r="H2280" i="23"/>
  <c r="K2280" i="23" s="1"/>
  <c r="L2280" i="23" s="1"/>
  <c r="H2278" i="23"/>
  <c r="K2278" i="23" s="1"/>
  <c r="L2278" i="23" s="1"/>
  <c r="H2276" i="23"/>
  <c r="K2276" i="23" s="1"/>
  <c r="L2276" i="23" s="1"/>
  <c r="H2274" i="23"/>
  <c r="K2274" i="23" s="1"/>
  <c r="L2274" i="23" s="1"/>
  <c r="H2272" i="23"/>
  <c r="K2272" i="23" s="1"/>
  <c r="L2272" i="23" s="1"/>
  <c r="H2270" i="23"/>
  <c r="K2270" i="23" s="1"/>
  <c r="L2270" i="23" s="1"/>
  <c r="H2268" i="23"/>
  <c r="K2268" i="23" s="1"/>
  <c r="L2268" i="23" s="1"/>
  <c r="H2266" i="23"/>
  <c r="K2266" i="23" s="1"/>
  <c r="L2266" i="23" s="1"/>
  <c r="H2264" i="23"/>
  <c r="K2264" i="23" s="1"/>
  <c r="L2264" i="23" s="1"/>
  <c r="H2262" i="23"/>
  <c r="K2262" i="23" s="1"/>
  <c r="L2262" i="23" s="1"/>
  <c r="H2260" i="23"/>
  <c r="K2260" i="23" s="1"/>
  <c r="L2260" i="23" s="1"/>
  <c r="H2258" i="23"/>
  <c r="K2258" i="23" s="1"/>
  <c r="L2258" i="23" s="1"/>
  <c r="H2256" i="23"/>
  <c r="K2256" i="23" s="1"/>
  <c r="L2256" i="23" s="1"/>
  <c r="H2254" i="23"/>
  <c r="K2254" i="23" s="1"/>
  <c r="L2254" i="23" s="1"/>
  <c r="H2252" i="23"/>
  <c r="K2252" i="23" s="1"/>
  <c r="L2252" i="23" s="1"/>
  <c r="H2250" i="23"/>
  <c r="K2250" i="23" s="1"/>
  <c r="L2250" i="23" s="1"/>
  <c r="H2248" i="23"/>
  <c r="K2248" i="23" s="1"/>
  <c r="L2248" i="23" s="1"/>
  <c r="H2246" i="23"/>
  <c r="K2246" i="23" s="1"/>
  <c r="L2246" i="23" s="1"/>
  <c r="H2244" i="23"/>
  <c r="K2244" i="23" s="1"/>
  <c r="L2244" i="23" s="1"/>
  <c r="H2242" i="23"/>
  <c r="K2242" i="23" s="1"/>
  <c r="L2242" i="23" s="1"/>
  <c r="H2240" i="23"/>
  <c r="K2240" i="23" s="1"/>
  <c r="L2240" i="23" s="1"/>
  <c r="H2238" i="23"/>
  <c r="K2238" i="23" s="1"/>
  <c r="L2238" i="23" s="1"/>
  <c r="H2236" i="23"/>
  <c r="K2236" i="23" s="1"/>
  <c r="L2236" i="23" s="1"/>
  <c r="H2234" i="23"/>
  <c r="K2234" i="23" s="1"/>
  <c r="L2234" i="23" s="1"/>
  <c r="H2232" i="23"/>
  <c r="K2232" i="23" s="1"/>
  <c r="L2232" i="23" s="1"/>
  <c r="H2230" i="23"/>
  <c r="K2230" i="23" s="1"/>
  <c r="L2230" i="23" s="1"/>
  <c r="H2228" i="23"/>
  <c r="K2228" i="23" s="1"/>
  <c r="L2228" i="23" s="1"/>
  <c r="H2226" i="23"/>
  <c r="K2226" i="23" s="1"/>
  <c r="L2226" i="23" s="1"/>
  <c r="H2224" i="23"/>
  <c r="K2224" i="23" s="1"/>
  <c r="L2224" i="23" s="1"/>
  <c r="H2222" i="23"/>
  <c r="K2222" i="23" s="1"/>
  <c r="L2222" i="23" s="1"/>
  <c r="H2220" i="23"/>
  <c r="K2220" i="23" s="1"/>
  <c r="L2220" i="23" s="1"/>
  <c r="H2218" i="23"/>
  <c r="K2218" i="23" s="1"/>
  <c r="L2218" i="23" s="1"/>
  <c r="H2216" i="23"/>
  <c r="K2216" i="23" s="1"/>
  <c r="L2216" i="23" s="1"/>
  <c r="H2214" i="23"/>
  <c r="K2214" i="23" s="1"/>
  <c r="L2214" i="23" s="1"/>
  <c r="H2212" i="23"/>
  <c r="K2212" i="23" s="1"/>
  <c r="L2212" i="23" s="1"/>
  <c r="H2210" i="23"/>
  <c r="K2210" i="23" s="1"/>
  <c r="L2210" i="23" s="1"/>
  <c r="H2208" i="23"/>
  <c r="K2208" i="23" s="1"/>
  <c r="L2208" i="23" s="1"/>
  <c r="H2206" i="23"/>
  <c r="K2206" i="23" s="1"/>
  <c r="L2206" i="23" s="1"/>
  <c r="H2204" i="23"/>
  <c r="K2204" i="23" s="1"/>
  <c r="L2204" i="23" s="1"/>
  <c r="H2202" i="23"/>
  <c r="K2202" i="23" s="1"/>
  <c r="L2202" i="23" s="1"/>
  <c r="H2200" i="23"/>
  <c r="K2200" i="23" s="1"/>
  <c r="L2200" i="23" s="1"/>
  <c r="H2198" i="23"/>
  <c r="K2198" i="23" s="1"/>
  <c r="L2198" i="23" s="1"/>
  <c r="H2196" i="23"/>
  <c r="K2196" i="23" s="1"/>
  <c r="L2196" i="23" s="1"/>
  <c r="H2194" i="23"/>
  <c r="K2194" i="23" s="1"/>
  <c r="L2194" i="23" s="1"/>
  <c r="H2192" i="23"/>
  <c r="K2192" i="23" s="1"/>
  <c r="L2192" i="23" s="1"/>
  <c r="H2190" i="23"/>
  <c r="K2190" i="23" s="1"/>
  <c r="L2190" i="23" s="1"/>
  <c r="H2188" i="23"/>
  <c r="K2188" i="23" s="1"/>
  <c r="L2188" i="23" s="1"/>
  <c r="H2186" i="23"/>
  <c r="K2186" i="23" s="1"/>
  <c r="L2186" i="23" s="1"/>
  <c r="H2184" i="23"/>
  <c r="K2184" i="23" s="1"/>
  <c r="L2184" i="23" s="1"/>
  <c r="H2182" i="23"/>
  <c r="K2182" i="23" s="1"/>
  <c r="L2182" i="23" s="1"/>
  <c r="H2180" i="23"/>
  <c r="K2180" i="23" s="1"/>
  <c r="L2180" i="23" s="1"/>
  <c r="H2178" i="23"/>
  <c r="K2178" i="23" s="1"/>
  <c r="L2178" i="23" s="1"/>
  <c r="H2176" i="23"/>
  <c r="K2176" i="23" s="1"/>
  <c r="L2176" i="23" s="1"/>
  <c r="H2174" i="23"/>
  <c r="K2174" i="23" s="1"/>
  <c r="L2174" i="23" s="1"/>
  <c r="H2172" i="23"/>
  <c r="K2172" i="23" s="1"/>
  <c r="L2172" i="23" s="1"/>
  <c r="H2170" i="23"/>
  <c r="K2170" i="23" s="1"/>
  <c r="L2170" i="23" s="1"/>
  <c r="H2168" i="23"/>
  <c r="K2168" i="23" s="1"/>
  <c r="L2168" i="23" s="1"/>
  <c r="H2166" i="23"/>
  <c r="K2166" i="23" s="1"/>
  <c r="L2166" i="23" s="1"/>
  <c r="H2164" i="23"/>
  <c r="K2164" i="23" s="1"/>
  <c r="L2164" i="23" s="1"/>
  <c r="H2162" i="23"/>
  <c r="K2162" i="23" s="1"/>
  <c r="L2162" i="23" s="1"/>
  <c r="H2160" i="23"/>
  <c r="K2160" i="23" s="1"/>
  <c r="L2160" i="23" s="1"/>
  <c r="H2158" i="23"/>
  <c r="K2158" i="23" s="1"/>
  <c r="L2158" i="23" s="1"/>
  <c r="H2156" i="23"/>
  <c r="K2156" i="23" s="1"/>
  <c r="L2156" i="23" s="1"/>
  <c r="H2154" i="23"/>
  <c r="K2154" i="23" s="1"/>
  <c r="L2154" i="23" s="1"/>
  <c r="H2152" i="23"/>
  <c r="K2152" i="23" s="1"/>
  <c r="L2152" i="23" s="1"/>
  <c r="H2150" i="23"/>
  <c r="K2150" i="23" s="1"/>
  <c r="L2150" i="23" s="1"/>
  <c r="H2148" i="23"/>
  <c r="K2148" i="23" s="1"/>
  <c r="L2148" i="23" s="1"/>
  <c r="H2146" i="23"/>
  <c r="K2146" i="23" s="1"/>
  <c r="L2146" i="23" s="1"/>
  <c r="H2144" i="23"/>
  <c r="K2144" i="23" s="1"/>
  <c r="L2144" i="23" s="1"/>
  <c r="H2142" i="23"/>
  <c r="K2142" i="23" s="1"/>
  <c r="L2142" i="23" s="1"/>
  <c r="H2140" i="23"/>
  <c r="K2140" i="23" s="1"/>
  <c r="L2140" i="23" s="1"/>
  <c r="H2138" i="23"/>
  <c r="K2138" i="23" s="1"/>
  <c r="L2138" i="23" s="1"/>
  <c r="H2136" i="23"/>
  <c r="K2136" i="23" s="1"/>
  <c r="L2136" i="23" s="1"/>
  <c r="H2134" i="23"/>
  <c r="K2134" i="23" s="1"/>
  <c r="L2134" i="23" s="1"/>
  <c r="H2132" i="23"/>
  <c r="K2132" i="23" s="1"/>
  <c r="L2132" i="23" s="1"/>
  <c r="H2130" i="23"/>
  <c r="K2130" i="23" s="1"/>
  <c r="L2130" i="23" s="1"/>
  <c r="H2128" i="23"/>
  <c r="K2128" i="23" s="1"/>
  <c r="L2128" i="23" s="1"/>
  <c r="H2126" i="23"/>
  <c r="K2126" i="23" s="1"/>
  <c r="L2126" i="23" s="1"/>
  <c r="H2124" i="23"/>
  <c r="K2124" i="23" s="1"/>
  <c r="L2124" i="23" s="1"/>
  <c r="H2122" i="23"/>
  <c r="K2122" i="23" s="1"/>
  <c r="L2122" i="23" s="1"/>
  <c r="H2120" i="23"/>
  <c r="K2120" i="23" s="1"/>
  <c r="L2120" i="23" s="1"/>
  <c r="H2118" i="23"/>
  <c r="K2118" i="23" s="1"/>
  <c r="L2118" i="23" s="1"/>
  <c r="H2116" i="23"/>
  <c r="K2116" i="23" s="1"/>
  <c r="L2116" i="23" s="1"/>
  <c r="H2114" i="23"/>
  <c r="K2114" i="23" s="1"/>
  <c r="L2114" i="23" s="1"/>
  <c r="H2112" i="23"/>
  <c r="K2112" i="23" s="1"/>
  <c r="L2112" i="23" s="1"/>
  <c r="H2110" i="23"/>
  <c r="K2110" i="23" s="1"/>
  <c r="L2110" i="23" s="1"/>
  <c r="H2108" i="23"/>
  <c r="K2108" i="23" s="1"/>
  <c r="L2108" i="23" s="1"/>
  <c r="H2106" i="23"/>
  <c r="K2106" i="23" s="1"/>
  <c r="L2106" i="23" s="1"/>
  <c r="H2104" i="23"/>
  <c r="K2104" i="23" s="1"/>
  <c r="L2104" i="23" s="1"/>
  <c r="H2102" i="23"/>
  <c r="K2102" i="23" s="1"/>
  <c r="L2102" i="23" s="1"/>
  <c r="H2100" i="23"/>
  <c r="K2100" i="23" s="1"/>
  <c r="L2100" i="23" s="1"/>
  <c r="H2098" i="23"/>
  <c r="K2098" i="23" s="1"/>
  <c r="L2098" i="23" s="1"/>
  <c r="H2096" i="23"/>
  <c r="K2096" i="23" s="1"/>
  <c r="L2096" i="23" s="1"/>
  <c r="H2094" i="23"/>
  <c r="K2094" i="23" s="1"/>
  <c r="L2094" i="23" s="1"/>
  <c r="H2092" i="23"/>
  <c r="K2092" i="23" s="1"/>
  <c r="L2092" i="23" s="1"/>
  <c r="H2090" i="23"/>
  <c r="K2090" i="23" s="1"/>
  <c r="L2090" i="23" s="1"/>
  <c r="H2088" i="23"/>
  <c r="K2088" i="23" s="1"/>
  <c r="L2088" i="23" s="1"/>
  <c r="H339" i="23"/>
  <c r="K339" i="23" s="1"/>
  <c r="L339" i="23" s="1"/>
  <c r="H337" i="23"/>
  <c r="K337" i="23" s="1"/>
  <c r="L337" i="23" s="1"/>
  <c r="H335" i="23"/>
  <c r="K335" i="23" s="1"/>
  <c r="L335" i="23" s="1"/>
  <c r="H333" i="23"/>
  <c r="K333" i="23" s="1"/>
  <c r="L333" i="23" s="1"/>
  <c r="H331" i="23"/>
  <c r="K331" i="23" s="1"/>
  <c r="L331" i="23" s="1"/>
  <c r="H329" i="23"/>
  <c r="K329" i="23" s="1"/>
  <c r="L329" i="23" s="1"/>
  <c r="H327" i="23"/>
  <c r="K327" i="23" s="1"/>
  <c r="L327" i="23" s="1"/>
  <c r="H325" i="23"/>
  <c r="K325" i="23" s="1"/>
  <c r="L325" i="23" s="1"/>
  <c r="H323" i="23"/>
  <c r="K323" i="23" s="1"/>
  <c r="L323" i="23" s="1"/>
  <c r="H321" i="23"/>
  <c r="K321" i="23" s="1"/>
  <c r="L321" i="23" s="1"/>
  <c r="H319" i="23"/>
  <c r="K319" i="23" s="1"/>
  <c r="L319" i="23" s="1"/>
  <c r="H317" i="23"/>
  <c r="K317" i="23" s="1"/>
  <c r="L317" i="23" s="1"/>
  <c r="H315" i="23"/>
  <c r="K315" i="23" s="1"/>
  <c r="L315" i="23" s="1"/>
  <c r="H313" i="23"/>
  <c r="K313" i="23" s="1"/>
  <c r="L313" i="23" s="1"/>
  <c r="H311" i="23"/>
  <c r="K311" i="23" s="1"/>
  <c r="L311" i="23" s="1"/>
  <c r="H309" i="23"/>
  <c r="K309" i="23" s="1"/>
  <c r="L309" i="23" s="1"/>
  <c r="H307" i="23"/>
  <c r="K307" i="23" s="1"/>
  <c r="L307" i="23" s="1"/>
  <c r="H305" i="23"/>
  <c r="K305" i="23" s="1"/>
  <c r="L305" i="23" s="1"/>
  <c r="H303" i="23"/>
  <c r="K303" i="23" s="1"/>
  <c r="L303" i="23" s="1"/>
  <c r="H301" i="23"/>
  <c r="K301" i="23" s="1"/>
  <c r="L301" i="23" s="1"/>
  <c r="H299" i="23"/>
  <c r="K299" i="23" s="1"/>
  <c r="L299" i="23" s="1"/>
  <c r="H297" i="23"/>
  <c r="K297" i="23" s="1"/>
  <c r="L297" i="23" s="1"/>
  <c r="H295" i="23"/>
  <c r="K295" i="23" s="1"/>
  <c r="L295" i="23" s="1"/>
  <c r="H293" i="23"/>
  <c r="K293" i="23" s="1"/>
  <c r="L293" i="23" s="1"/>
  <c r="H291" i="23"/>
  <c r="K291" i="23" s="1"/>
  <c r="L291" i="23" s="1"/>
  <c r="H289" i="23"/>
  <c r="K289" i="23" s="1"/>
  <c r="L289" i="23" s="1"/>
  <c r="H287" i="23"/>
  <c r="K287" i="23" s="1"/>
  <c r="L287" i="23" s="1"/>
  <c r="H285" i="23"/>
  <c r="K285" i="23" s="1"/>
  <c r="L285" i="23" s="1"/>
  <c r="H283" i="23"/>
  <c r="K283" i="23" s="1"/>
  <c r="L283" i="23" s="1"/>
  <c r="H281" i="23"/>
  <c r="K281" i="23" s="1"/>
  <c r="L281" i="23" s="1"/>
  <c r="H279" i="23"/>
  <c r="K279" i="23" s="1"/>
  <c r="L279" i="23" s="1"/>
  <c r="H277" i="23"/>
  <c r="K277" i="23" s="1"/>
  <c r="L277" i="23" s="1"/>
  <c r="H275" i="23"/>
  <c r="K275" i="23" s="1"/>
  <c r="L275" i="23" s="1"/>
  <c r="H273" i="23"/>
  <c r="K273" i="23" s="1"/>
  <c r="L273" i="23" s="1"/>
  <c r="H271" i="23"/>
  <c r="K271" i="23" s="1"/>
  <c r="L271" i="23" s="1"/>
  <c r="H269" i="23"/>
  <c r="K269" i="23" s="1"/>
  <c r="L269" i="23" s="1"/>
  <c r="H267" i="23"/>
  <c r="K267" i="23" s="1"/>
  <c r="L267" i="23" s="1"/>
  <c r="H265" i="23"/>
  <c r="K265" i="23" s="1"/>
  <c r="L265" i="23" s="1"/>
  <c r="H263" i="23"/>
  <c r="K263" i="23" s="1"/>
  <c r="L263" i="23" s="1"/>
  <c r="H261" i="23"/>
  <c r="K261" i="23" s="1"/>
  <c r="L261" i="23" s="1"/>
  <c r="H259" i="23"/>
  <c r="K259" i="23" s="1"/>
  <c r="L259" i="23" s="1"/>
  <c r="H257" i="23"/>
  <c r="K257" i="23" s="1"/>
  <c r="L257" i="23" s="1"/>
  <c r="H255" i="23"/>
  <c r="K255" i="23" s="1"/>
  <c r="L255" i="23" s="1"/>
  <c r="H253" i="23"/>
  <c r="K253" i="23" s="1"/>
  <c r="L253" i="23" s="1"/>
  <c r="H251" i="23"/>
  <c r="K251" i="23" s="1"/>
  <c r="L251" i="23" s="1"/>
  <c r="H249" i="23"/>
  <c r="K249" i="23" s="1"/>
  <c r="L249" i="23" s="1"/>
  <c r="H247" i="23"/>
  <c r="K247" i="23" s="1"/>
  <c r="L247" i="23" s="1"/>
  <c r="H245" i="23"/>
  <c r="K245" i="23" s="1"/>
  <c r="L245" i="23" s="1"/>
  <c r="H243" i="23"/>
  <c r="K243" i="23" s="1"/>
  <c r="L243" i="23" s="1"/>
  <c r="H241" i="23"/>
  <c r="K241" i="23" s="1"/>
  <c r="L241" i="23" s="1"/>
  <c r="H239" i="23"/>
  <c r="K239" i="23" s="1"/>
  <c r="L239" i="23" s="1"/>
  <c r="H237" i="23"/>
  <c r="K237" i="23" s="1"/>
  <c r="L237" i="23" s="1"/>
  <c r="H235" i="23"/>
  <c r="K235" i="23" s="1"/>
  <c r="L235" i="23" s="1"/>
  <c r="H233" i="23"/>
  <c r="K233" i="23" s="1"/>
  <c r="L233" i="23" s="1"/>
  <c r="H231" i="23"/>
  <c r="K231" i="23" s="1"/>
  <c r="L231" i="23" s="1"/>
  <c r="H229" i="23"/>
  <c r="K229" i="23" s="1"/>
  <c r="L229" i="23" s="1"/>
  <c r="H227" i="23"/>
  <c r="K227" i="23" s="1"/>
  <c r="L227" i="23" s="1"/>
  <c r="H225" i="23"/>
  <c r="K225" i="23" s="1"/>
  <c r="L225" i="23" s="1"/>
  <c r="H223" i="23"/>
  <c r="K223" i="23" s="1"/>
  <c r="L223" i="23" s="1"/>
  <c r="H221" i="23"/>
  <c r="K221" i="23" s="1"/>
  <c r="L221" i="23" s="1"/>
  <c r="H219" i="23"/>
  <c r="K219" i="23" s="1"/>
  <c r="L219" i="23" s="1"/>
  <c r="H217" i="23"/>
  <c r="K217" i="23" s="1"/>
  <c r="L217" i="23" s="1"/>
  <c r="H215" i="23"/>
  <c r="K215" i="23" s="1"/>
  <c r="L215" i="23" s="1"/>
  <c r="H213" i="23"/>
  <c r="K213" i="23" s="1"/>
  <c r="L213" i="23" s="1"/>
  <c r="H211" i="23"/>
  <c r="K211" i="23" s="1"/>
  <c r="L211" i="23" s="1"/>
  <c r="H209" i="23"/>
  <c r="K209" i="23" s="1"/>
  <c r="L209" i="23" s="1"/>
  <c r="H207" i="23"/>
  <c r="K207" i="23" s="1"/>
  <c r="L207" i="23" s="1"/>
  <c r="H205" i="23"/>
  <c r="K205" i="23" s="1"/>
  <c r="L205" i="23" s="1"/>
  <c r="H203" i="23"/>
  <c r="K203" i="23" s="1"/>
  <c r="L203" i="23" s="1"/>
  <c r="H201" i="23"/>
  <c r="K201" i="23" s="1"/>
  <c r="L201" i="23" s="1"/>
  <c r="H199" i="23"/>
  <c r="K199" i="23" s="1"/>
  <c r="L199" i="23" s="1"/>
  <c r="H197" i="23"/>
  <c r="K197" i="23" s="1"/>
  <c r="L197" i="23" s="1"/>
  <c r="H195" i="23"/>
  <c r="K195" i="23" s="1"/>
  <c r="L195" i="23" s="1"/>
  <c r="H193" i="23"/>
  <c r="K193" i="23" s="1"/>
  <c r="L193" i="23" s="1"/>
  <c r="H191" i="23"/>
  <c r="K191" i="23" s="1"/>
  <c r="L191" i="23" s="1"/>
  <c r="H189" i="23"/>
  <c r="K189" i="23" s="1"/>
  <c r="L189" i="23" s="1"/>
  <c r="H187" i="23"/>
  <c r="K187" i="23" s="1"/>
  <c r="L187" i="23" s="1"/>
  <c r="H185" i="23"/>
  <c r="K185" i="23" s="1"/>
  <c r="L185" i="23" s="1"/>
  <c r="H183" i="23"/>
  <c r="K183" i="23" s="1"/>
  <c r="L183" i="23" s="1"/>
  <c r="H181" i="23"/>
  <c r="K181" i="23" s="1"/>
  <c r="L181" i="23" s="1"/>
  <c r="H179" i="23"/>
  <c r="K179" i="23" s="1"/>
  <c r="L179" i="23" s="1"/>
  <c r="H177" i="23"/>
  <c r="K177" i="23" s="1"/>
  <c r="L177" i="23" s="1"/>
  <c r="H175" i="23"/>
  <c r="K175" i="23" s="1"/>
  <c r="L175" i="23" s="1"/>
  <c r="H173" i="23"/>
  <c r="K173" i="23" s="1"/>
  <c r="L173" i="23" s="1"/>
  <c r="H171" i="23"/>
  <c r="K171" i="23" s="1"/>
  <c r="L171" i="23" s="1"/>
  <c r="H2086" i="23"/>
  <c r="K2086" i="23" s="1"/>
  <c r="L2086" i="23" s="1"/>
  <c r="H2084" i="23"/>
  <c r="K2084" i="23" s="1"/>
  <c r="L2084" i="23" s="1"/>
  <c r="H2082" i="23"/>
  <c r="K2082" i="23" s="1"/>
  <c r="L2082" i="23" s="1"/>
  <c r="H2080" i="23"/>
  <c r="K2080" i="23" s="1"/>
  <c r="L2080" i="23" s="1"/>
  <c r="H2078" i="23"/>
  <c r="K2078" i="23" s="1"/>
  <c r="L2078" i="23" s="1"/>
  <c r="H2076" i="23"/>
  <c r="K2076" i="23" s="1"/>
  <c r="L2076" i="23" s="1"/>
  <c r="H2074" i="23"/>
  <c r="K2074" i="23" s="1"/>
  <c r="L2074" i="23" s="1"/>
  <c r="H2072" i="23"/>
  <c r="K2072" i="23" s="1"/>
  <c r="L2072" i="23" s="1"/>
  <c r="H2070" i="23"/>
  <c r="K2070" i="23" s="1"/>
  <c r="L2070" i="23" s="1"/>
  <c r="H2068" i="23"/>
  <c r="K2068" i="23" s="1"/>
  <c r="L2068" i="23" s="1"/>
  <c r="H2066" i="23"/>
  <c r="K2066" i="23" s="1"/>
  <c r="L2066" i="23" s="1"/>
  <c r="H2064" i="23"/>
  <c r="K2064" i="23" s="1"/>
  <c r="L2064" i="23" s="1"/>
  <c r="H2062" i="23"/>
  <c r="K2062" i="23" s="1"/>
  <c r="L2062" i="23" s="1"/>
  <c r="H2060" i="23"/>
  <c r="K2060" i="23" s="1"/>
  <c r="L2060" i="23" s="1"/>
  <c r="H2058" i="23"/>
  <c r="K2058" i="23" s="1"/>
  <c r="L2058" i="23" s="1"/>
  <c r="H2056" i="23"/>
  <c r="K2056" i="23" s="1"/>
  <c r="L2056" i="23" s="1"/>
  <c r="H2054" i="23"/>
  <c r="K2054" i="23" s="1"/>
  <c r="L2054" i="23" s="1"/>
  <c r="H2052" i="23"/>
  <c r="K2052" i="23" s="1"/>
  <c r="L2052" i="23" s="1"/>
  <c r="H2050" i="23"/>
  <c r="K2050" i="23" s="1"/>
  <c r="L2050" i="23" s="1"/>
  <c r="H2048" i="23"/>
  <c r="K2048" i="23" s="1"/>
  <c r="L2048" i="23" s="1"/>
  <c r="H2046" i="23"/>
  <c r="K2046" i="23" s="1"/>
  <c r="L2046" i="23" s="1"/>
  <c r="H2044" i="23"/>
  <c r="K2044" i="23" s="1"/>
  <c r="L2044" i="23" s="1"/>
  <c r="H2042" i="23"/>
  <c r="K2042" i="23" s="1"/>
  <c r="L2042" i="23" s="1"/>
  <c r="H2040" i="23"/>
  <c r="K2040" i="23" s="1"/>
  <c r="L2040" i="23" s="1"/>
  <c r="H2038" i="23"/>
  <c r="K2038" i="23" s="1"/>
  <c r="L2038" i="23" s="1"/>
  <c r="H2036" i="23"/>
  <c r="K2036" i="23" s="1"/>
  <c r="L2036" i="23" s="1"/>
  <c r="H2034" i="23"/>
  <c r="K2034" i="23" s="1"/>
  <c r="L2034" i="23" s="1"/>
  <c r="H2032" i="23"/>
  <c r="K2032" i="23" s="1"/>
  <c r="L2032" i="23" s="1"/>
  <c r="H2030" i="23"/>
  <c r="K2030" i="23" s="1"/>
  <c r="L2030" i="23" s="1"/>
  <c r="H2028" i="23"/>
  <c r="K2028" i="23" s="1"/>
  <c r="L2028" i="23" s="1"/>
  <c r="H2026" i="23"/>
  <c r="K2026" i="23" s="1"/>
  <c r="L2026" i="23" s="1"/>
  <c r="H2024" i="23"/>
  <c r="K2024" i="23" s="1"/>
  <c r="L2024" i="23" s="1"/>
  <c r="H2022" i="23"/>
  <c r="K2022" i="23" s="1"/>
  <c r="L2022" i="23" s="1"/>
  <c r="H2020" i="23"/>
  <c r="K2020" i="23" s="1"/>
  <c r="L2020" i="23" s="1"/>
  <c r="H2018" i="23"/>
  <c r="K2018" i="23" s="1"/>
  <c r="L2018" i="23" s="1"/>
  <c r="H2016" i="23"/>
  <c r="K2016" i="23" s="1"/>
  <c r="L2016" i="23" s="1"/>
  <c r="H2014" i="23"/>
  <c r="K2014" i="23" s="1"/>
  <c r="L2014" i="23" s="1"/>
  <c r="H2012" i="23"/>
  <c r="K2012" i="23" s="1"/>
  <c r="L2012" i="23" s="1"/>
  <c r="H2010" i="23"/>
  <c r="K2010" i="23" s="1"/>
  <c r="L2010" i="23" s="1"/>
  <c r="H2008" i="23"/>
  <c r="K2008" i="23" s="1"/>
  <c r="L2008" i="23" s="1"/>
  <c r="H2006" i="23"/>
  <c r="K2006" i="23" s="1"/>
  <c r="L2006" i="23" s="1"/>
  <c r="H2004" i="23"/>
  <c r="K2004" i="23" s="1"/>
  <c r="L2004" i="23" s="1"/>
  <c r="H2002" i="23"/>
  <c r="K2002" i="23" s="1"/>
  <c r="L2002" i="23" s="1"/>
  <c r="H2000" i="23"/>
  <c r="K2000" i="23" s="1"/>
  <c r="L2000" i="23" s="1"/>
  <c r="H1998" i="23"/>
  <c r="K1998" i="23" s="1"/>
  <c r="L1998" i="23" s="1"/>
  <c r="H1996" i="23"/>
  <c r="K1996" i="23" s="1"/>
  <c r="L1996" i="23" s="1"/>
  <c r="H1994" i="23"/>
  <c r="K1994" i="23" s="1"/>
  <c r="L1994" i="23" s="1"/>
  <c r="H1992" i="23"/>
  <c r="K1992" i="23" s="1"/>
  <c r="L1992" i="23" s="1"/>
  <c r="H1990" i="23"/>
  <c r="K1990" i="23" s="1"/>
  <c r="L1990" i="23" s="1"/>
  <c r="H1988" i="23"/>
  <c r="K1988" i="23" s="1"/>
  <c r="L1988" i="23" s="1"/>
  <c r="H1986" i="23"/>
  <c r="K1986" i="23" s="1"/>
  <c r="L1986" i="23" s="1"/>
  <c r="H1984" i="23"/>
  <c r="K1984" i="23" s="1"/>
  <c r="L1984" i="23" s="1"/>
  <c r="H1982" i="23"/>
  <c r="K1982" i="23" s="1"/>
  <c r="L1982" i="23" s="1"/>
  <c r="H1980" i="23"/>
  <c r="K1980" i="23" s="1"/>
  <c r="L1980" i="23" s="1"/>
  <c r="H1978" i="23"/>
  <c r="K1978" i="23" s="1"/>
  <c r="L1978" i="23" s="1"/>
  <c r="H1976" i="23"/>
  <c r="K1976" i="23" s="1"/>
  <c r="L1976" i="23" s="1"/>
  <c r="H1974" i="23"/>
  <c r="K1974" i="23" s="1"/>
  <c r="L1974" i="23" s="1"/>
  <c r="H1972" i="23"/>
  <c r="K1972" i="23" s="1"/>
  <c r="L1972" i="23" s="1"/>
  <c r="H1970" i="23"/>
  <c r="K1970" i="23" s="1"/>
  <c r="L1970" i="23" s="1"/>
  <c r="H1968" i="23"/>
  <c r="K1968" i="23" s="1"/>
  <c r="L1968" i="23" s="1"/>
  <c r="H1966" i="23"/>
  <c r="K1966" i="23" s="1"/>
  <c r="L1966" i="23" s="1"/>
  <c r="H1964" i="23"/>
  <c r="K1964" i="23" s="1"/>
  <c r="L1964" i="23" s="1"/>
  <c r="H1962" i="23"/>
  <c r="K1962" i="23" s="1"/>
  <c r="L1962" i="23" s="1"/>
  <c r="H1960" i="23"/>
  <c r="K1960" i="23" s="1"/>
  <c r="L1960" i="23" s="1"/>
  <c r="H1958" i="23"/>
  <c r="K1958" i="23" s="1"/>
  <c r="L1958" i="23" s="1"/>
  <c r="H1956" i="23"/>
  <c r="K1956" i="23" s="1"/>
  <c r="L1956" i="23" s="1"/>
  <c r="H1954" i="23"/>
  <c r="K1954" i="23" s="1"/>
  <c r="L1954" i="23" s="1"/>
  <c r="H1952" i="23"/>
  <c r="K1952" i="23" s="1"/>
  <c r="L1952" i="23" s="1"/>
  <c r="H1950" i="23"/>
  <c r="K1950" i="23" s="1"/>
  <c r="L1950" i="23" s="1"/>
  <c r="H1948" i="23"/>
  <c r="K1948" i="23" s="1"/>
  <c r="L1948" i="23" s="1"/>
  <c r="H1946" i="23"/>
  <c r="K1946" i="23" s="1"/>
  <c r="L1946" i="23" s="1"/>
  <c r="H1944" i="23"/>
  <c r="K1944" i="23" s="1"/>
  <c r="L1944" i="23" s="1"/>
  <c r="H1942" i="23"/>
  <c r="K1942" i="23" s="1"/>
  <c r="L1942" i="23" s="1"/>
  <c r="H1940" i="23"/>
  <c r="K1940" i="23" s="1"/>
  <c r="L1940" i="23" s="1"/>
  <c r="H1938" i="23"/>
  <c r="K1938" i="23" s="1"/>
  <c r="L1938" i="23" s="1"/>
  <c r="H1936" i="23"/>
  <c r="K1936" i="23" s="1"/>
  <c r="L1936" i="23" s="1"/>
  <c r="H1934" i="23"/>
  <c r="K1934" i="23" s="1"/>
  <c r="L1934" i="23" s="1"/>
  <c r="H1932" i="23"/>
  <c r="K1932" i="23" s="1"/>
  <c r="L1932" i="23" s="1"/>
  <c r="H1930" i="23"/>
  <c r="K1930" i="23" s="1"/>
  <c r="L1930" i="23" s="1"/>
  <c r="H1928" i="23"/>
  <c r="K1928" i="23" s="1"/>
  <c r="L1928" i="23" s="1"/>
  <c r="H1926" i="23"/>
  <c r="K1926" i="23" s="1"/>
  <c r="L1926" i="23" s="1"/>
  <c r="H1924" i="23"/>
  <c r="K1924" i="23" s="1"/>
  <c r="L1924" i="23" s="1"/>
  <c r="H1922" i="23"/>
  <c r="K1922" i="23" s="1"/>
  <c r="L1922" i="23" s="1"/>
  <c r="H1920" i="23"/>
  <c r="K1920" i="23" s="1"/>
  <c r="L1920" i="23" s="1"/>
  <c r="H1918" i="23"/>
  <c r="K1918" i="23" s="1"/>
  <c r="L1918" i="23" s="1"/>
  <c r="H1916" i="23"/>
  <c r="K1916" i="23" s="1"/>
  <c r="L1916" i="23" s="1"/>
  <c r="H1914" i="23"/>
  <c r="K1914" i="23" s="1"/>
  <c r="L1914" i="23" s="1"/>
  <c r="H1912" i="23"/>
  <c r="K1912" i="23" s="1"/>
  <c r="L1912" i="23" s="1"/>
  <c r="H1910" i="23"/>
  <c r="K1910" i="23" s="1"/>
  <c r="L1910" i="23" s="1"/>
  <c r="H1908" i="23"/>
  <c r="K1908" i="23" s="1"/>
  <c r="L1908" i="23" s="1"/>
  <c r="H1906" i="23"/>
  <c r="K1906" i="23" s="1"/>
  <c r="L1906" i="23" s="1"/>
  <c r="H1904" i="23"/>
  <c r="K1904" i="23" s="1"/>
  <c r="L1904" i="23" s="1"/>
  <c r="H1902" i="23"/>
  <c r="K1902" i="23" s="1"/>
  <c r="L1902" i="23" s="1"/>
  <c r="H1900" i="23"/>
  <c r="K1900" i="23" s="1"/>
  <c r="L1900" i="23" s="1"/>
  <c r="H1898" i="23"/>
  <c r="K1898" i="23" s="1"/>
  <c r="L1898" i="23" s="1"/>
  <c r="H1896" i="23"/>
  <c r="K1896" i="23" s="1"/>
  <c r="L1896" i="23" s="1"/>
  <c r="H1894" i="23"/>
  <c r="K1894" i="23" s="1"/>
  <c r="L1894" i="23" s="1"/>
  <c r="H1892" i="23"/>
  <c r="K1892" i="23" s="1"/>
  <c r="L1892" i="23" s="1"/>
  <c r="H1890" i="23"/>
  <c r="K1890" i="23" s="1"/>
  <c r="L1890" i="23" s="1"/>
  <c r="H1888" i="23"/>
  <c r="K1888" i="23" s="1"/>
  <c r="L1888" i="23" s="1"/>
  <c r="H1886" i="23"/>
  <c r="K1886" i="23" s="1"/>
  <c r="L1886" i="23" s="1"/>
  <c r="H1884" i="23"/>
  <c r="K1884" i="23" s="1"/>
  <c r="L1884" i="23" s="1"/>
  <c r="H1882" i="23"/>
  <c r="K1882" i="23" s="1"/>
  <c r="L1882" i="23" s="1"/>
  <c r="H1880" i="23"/>
  <c r="K1880" i="23" s="1"/>
  <c r="L1880" i="23" s="1"/>
  <c r="H1878" i="23"/>
  <c r="K1878" i="23" s="1"/>
  <c r="L1878" i="23" s="1"/>
  <c r="H1876" i="23"/>
  <c r="K1876" i="23" s="1"/>
  <c r="L1876" i="23" s="1"/>
  <c r="H1874" i="23"/>
  <c r="K1874" i="23" s="1"/>
  <c r="L1874" i="23" s="1"/>
  <c r="H1872" i="23"/>
  <c r="K1872" i="23" s="1"/>
  <c r="L1872" i="23" s="1"/>
  <c r="H1870" i="23"/>
  <c r="K1870" i="23" s="1"/>
  <c r="L1870" i="23" s="1"/>
  <c r="H1868" i="23"/>
  <c r="K1868" i="23" s="1"/>
  <c r="L1868" i="23" s="1"/>
  <c r="H1866" i="23"/>
  <c r="K1866" i="23" s="1"/>
  <c r="L1866" i="23" s="1"/>
  <c r="H1864" i="23"/>
  <c r="K1864" i="23" s="1"/>
  <c r="L1864" i="23" s="1"/>
  <c r="H1862" i="23"/>
  <c r="K1862" i="23" s="1"/>
  <c r="L1862" i="23" s="1"/>
  <c r="H1860" i="23"/>
  <c r="K1860" i="23" s="1"/>
  <c r="L1860" i="23" s="1"/>
  <c r="H1858" i="23"/>
  <c r="K1858" i="23" s="1"/>
  <c r="L1858" i="23" s="1"/>
  <c r="H1856" i="23"/>
  <c r="K1856" i="23" s="1"/>
  <c r="L1856" i="23" s="1"/>
  <c r="H1854" i="23"/>
  <c r="K1854" i="23" s="1"/>
  <c r="L1854" i="23" s="1"/>
  <c r="H1852" i="23"/>
  <c r="K1852" i="23" s="1"/>
  <c r="L1852" i="23" s="1"/>
  <c r="H1850" i="23"/>
  <c r="K1850" i="23" s="1"/>
  <c r="L1850" i="23" s="1"/>
  <c r="H1848" i="23"/>
  <c r="K1848" i="23" s="1"/>
  <c r="L1848" i="23" s="1"/>
  <c r="H1846" i="23"/>
  <c r="K1846" i="23" s="1"/>
  <c r="L1846" i="23" s="1"/>
  <c r="H1844" i="23"/>
  <c r="K1844" i="23" s="1"/>
  <c r="L1844" i="23" s="1"/>
  <c r="H1842" i="23"/>
  <c r="K1842" i="23" s="1"/>
  <c r="L1842" i="23" s="1"/>
  <c r="H1840" i="23"/>
  <c r="K1840" i="23" s="1"/>
  <c r="L1840" i="23" s="1"/>
  <c r="H1838" i="23"/>
  <c r="K1838" i="23" s="1"/>
  <c r="L1838" i="23" s="1"/>
  <c r="H1836" i="23"/>
  <c r="K1836" i="23" s="1"/>
  <c r="L1836" i="23" s="1"/>
  <c r="H1834" i="23"/>
  <c r="K1834" i="23" s="1"/>
  <c r="L1834" i="23" s="1"/>
  <c r="H1832" i="23"/>
  <c r="K1832" i="23" s="1"/>
  <c r="L1832" i="23" s="1"/>
  <c r="H1830" i="23"/>
  <c r="K1830" i="23" s="1"/>
  <c r="L1830" i="23" s="1"/>
  <c r="H1828" i="23"/>
  <c r="K1828" i="23" s="1"/>
  <c r="L1828" i="23" s="1"/>
  <c r="H1826" i="23"/>
  <c r="K1826" i="23" s="1"/>
  <c r="L1826" i="23" s="1"/>
  <c r="H1824" i="23"/>
  <c r="K1824" i="23" s="1"/>
  <c r="L1824" i="23" s="1"/>
  <c r="H1822" i="23"/>
  <c r="K1822" i="23" s="1"/>
  <c r="L1822" i="23" s="1"/>
  <c r="H1820" i="23"/>
  <c r="K1820" i="23" s="1"/>
  <c r="L1820" i="23" s="1"/>
  <c r="H1818" i="23"/>
  <c r="K1818" i="23" s="1"/>
  <c r="L1818" i="23" s="1"/>
  <c r="H1816" i="23"/>
  <c r="K1816" i="23" s="1"/>
  <c r="L1816" i="23" s="1"/>
  <c r="H1814" i="23"/>
  <c r="K1814" i="23" s="1"/>
  <c r="L1814" i="23" s="1"/>
  <c r="H1812" i="23"/>
  <c r="K1812" i="23" s="1"/>
  <c r="L1812" i="23" s="1"/>
  <c r="H1810" i="23"/>
  <c r="K1810" i="23" s="1"/>
  <c r="L1810" i="23" s="1"/>
  <c r="H1808" i="23"/>
  <c r="K1808" i="23" s="1"/>
  <c r="L1808" i="23" s="1"/>
  <c r="H1806" i="23"/>
  <c r="K1806" i="23" s="1"/>
  <c r="L1806" i="23" s="1"/>
  <c r="H1804" i="23"/>
  <c r="K1804" i="23" s="1"/>
  <c r="L1804" i="23" s="1"/>
  <c r="H1802" i="23"/>
  <c r="K1802" i="23" s="1"/>
  <c r="L1802" i="23" s="1"/>
  <c r="H1800" i="23"/>
  <c r="K1800" i="23" s="1"/>
  <c r="L1800" i="23" s="1"/>
  <c r="H1798" i="23"/>
  <c r="K1798" i="23" s="1"/>
  <c r="L1798" i="23" s="1"/>
  <c r="H1796" i="23"/>
  <c r="K1796" i="23" s="1"/>
  <c r="L1796" i="23" s="1"/>
  <c r="H1794" i="23"/>
  <c r="K1794" i="23" s="1"/>
  <c r="L1794" i="23" s="1"/>
  <c r="H1792" i="23"/>
  <c r="K1792" i="23" s="1"/>
  <c r="L1792" i="23" s="1"/>
  <c r="H1790" i="23"/>
  <c r="K1790" i="23" s="1"/>
  <c r="L1790" i="23" s="1"/>
  <c r="H1788" i="23"/>
  <c r="K1788" i="23" s="1"/>
  <c r="L1788" i="23" s="1"/>
  <c r="H1786" i="23"/>
  <c r="K1786" i="23" s="1"/>
  <c r="L1786" i="23" s="1"/>
  <c r="H1784" i="23"/>
  <c r="K1784" i="23" s="1"/>
  <c r="L1784" i="23" s="1"/>
  <c r="H1782" i="23"/>
  <c r="K1782" i="23" s="1"/>
  <c r="L1782" i="23" s="1"/>
  <c r="H1780" i="23"/>
  <c r="K1780" i="23" s="1"/>
  <c r="L1780" i="23" s="1"/>
  <c r="H1778" i="23"/>
  <c r="K1778" i="23" s="1"/>
  <c r="L1778" i="23" s="1"/>
  <c r="H1776" i="23"/>
  <c r="K1776" i="23" s="1"/>
  <c r="L1776" i="23" s="1"/>
  <c r="H1774" i="23"/>
  <c r="K1774" i="23" s="1"/>
  <c r="L1774" i="23" s="1"/>
  <c r="H1772" i="23"/>
  <c r="K1772" i="23" s="1"/>
  <c r="L1772" i="23" s="1"/>
  <c r="H1770" i="23"/>
  <c r="K1770" i="23" s="1"/>
  <c r="L1770" i="23" s="1"/>
  <c r="H1768" i="23"/>
  <c r="K1768" i="23" s="1"/>
  <c r="L1768" i="23" s="1"/>
  <c r="H1766" i="23"/>
  <c r="K1766" i="23" s="1"/>
  <c r="L1766" i="23" s="1"/>
  <c r="H1764" i="23"/>
  <c r="K1764" i="23" s="1"/>
  <c r="L1764" i="23" s="1"/>
  <c r="H1762" i="23"/>
  <c r="K1762" i="23" s="1"/>
  <c r="L1762" i="23" s="1"/>
  <c r="H1760" i="23"/>
  <c r="K1760" i="23" s="1"/>
  <c r="L1760" i="23" s="1"/>
  <c r="H1758" i="23"/>
  <c r="K1758" i="23" s="1"/>
  <c r="L1758" i="23" s="1"/>
  <c r="H1756" i="23"/>
  <c r="K1756" i="23" s="1"/>
  <c r="L1756" i="23" s="1"/>
  <c r="H1754" i="23"/>
  <c r="K1754" i="23" s="1"/>
  <c r="L1754" i="23" s="1"/>
  <c r="H1752" i="23"/>
  <c r="K1752" i="23" s="1"/>
  <c r="L1752" i="23" s="1"/>
  <c r="H1750" i="23"/>
  <c r="K1750" i="23" s="1"/>
  <c r="L1750" i="23" s="1"/>
  <c r="H1748" i="23"/>
  <c r="K1748" i="23" s="1"/>
  <c r="L1748" i="23" s="1"/>
  <c r="H1746" i="23"/>
  <c r="K1746" i="23" s="1"/>
  <c r="L1746" i="23" s="1"/>
  <c r="H1744" i="23"/>
  <c r="K1744" i="23" s="1"/>
  <c r="L1744" i="23" s="1"/>
  <c r="H1742" i="23"/>
  <c r="K1742" i="23" s="1"/>
  <c r="L1742" i="23" s="1"/>
  <c r="H1740" i="23"/>
  <c r="K1740" i="23" s="1"/>
  <c r="L1740" i="23" s="1"/>
  <c r="H1738" i="23"/>
  <c r="K1738" i="23" s="1"/>
  <c r="L1738" i="23" s="1"/>
  <c r="H1736" i="23"/>
  <c r="K1736" i="23" s="1"/>
  <c r="L1736" i="23" s="1"/>
  <c r="H1734" i="23"/>
  <c r="K1734" i="23" s="1"/>
  <c r="L1734" i="23" s="1"/>
  <c r="H1732" i="23"/>
  <c r="K1732" i="23" s="1"/>
  <c r="L1732" i="23" s="1"/>
  <c r="H1730" i="23"/>
  <c r="K1730" i="23" s="1"/>
  <c r="L1730" i="23" s="1"/>
  <c r="H1728" i="23"/>
  <c r="K1728" i="23" s="1"/>
  <c r="L1728" i="23" s="1"/>
  <c r="H1726" i="23"/>
  <c r="K1726" i="23" s="1"/>
  <c r="L1726" i="23" s="1"/>
  <c r="H1724" i="23"/>
  <c r="K1724" i="23" s="1"/>
  <c r="L1724" i="23" s="1"/>
  <c r="H1722" i="23"/>
  <c r="K1722" i="23" s="1"/>
  <c r="L1722" i="23" s="1"/>
  <c r="H1720" i="23"/>
  <c r="K1720" i="23" s="1"/>
  <c r="L1720" i="23" s="1"/>
  <c r="H1718" i="23"/>
  <c r="K1718" i="23" s="1"/>
  <c r="L1718" i="23" s="1"/>
  <c r="H1716" i="23"/>
  <c r="K1716" i="23" s="1"/>
  <c r="L1716" i="23" s="1"/>
  <c r="H1714" i="23"/>
  <c r="K1714" i="23" s="1"/>
  <c r="L1714" i="23" s="1"/>
  <c r="H1712" i="23"/>
  <c r="K1712" i="23" s="1"/>
  <c r="L1712" i="23" s="1"/>
  <c r="H1710" i="23"/>
  <c r="K1710" i="23" s="1"/>
  <c r="L1710" i="23" s="1"/>
  <c r="H1708" i="23"/>
  <c r="K1708" i="23" s="1"/>
  <c r="L1708" i="23" s="1"/>
  <c r="H1706" i="23"/>
  <c r="K1706" i="23" s="1"/>
  <c r="L1706" i="23" s="1"/>
  <c r="H1704" i="23"/>
  <c r="K1704" i="23" s="1"/>
  <c r="L1704" i="23" s="1"/>
  <c r="H1702" i="23"/>
  <c r="K1702" i="23" s="1"/>
  <c r="L1702" i="23" s="1"/>
  <c r="H1700" i="23"/>
  <c r="K1700" i="23" s="1"/>
  <c r="L1700" i="23" s="1"/>
  <c r="H1698" i="23"/>
  <c r="K1698" i="23" s="1"/>
  <c r="L1698" i="23" s="1"/>
  <c r="H1696" i="23"/>
  <c r="K1696" i="23" s="1"/>
  <c r="L1696" i="23" s="1"/>
  <c r="H1694" i="23"/>
  <c r="K1694" i="23" s="1"/>
  <c r="L1694" i="23" s="1"/>
  <c r="H1692" i="23"/>
  <c r="K1692" i="23" s="1"/>
  <c r="L1692" i="23" s="1"/>
  <c r="H1690" i="23"/>
  <c r="K1690" i="23" s="1"/>
  <c r="L1690" i="23" s="1"/>
  <c r="H1688" i="23"/>
  <c r="K1688" i="23" s="1"/>
  <c r="L1688" i="23" s="1"/>
  <c r="H1686" i="23"/>
  <c r="K1686" i="23" s="1"/>
  <c r="L1686" i="23" s="1"/>
  <c r="H1684" i="23"/>
  <c r="K1684" i="23" s="1"/>
  <c r="L1684" i="23" s="1"/>
  <c r="H1682" i="23"/>
  <c r="K1682" i="23" s="1"/>
  <c r="L1682" i="23" s="1"/>
  <c r="H1680" i="23"/>
  <c r="K1680" i="23" s="1"/>
  <c r="L1680" i="23" s="1"/>
  <c r="H1678" i="23"/>
  <c r="K1678" i="23" s="1"/>
  <c r="L1678" i="23" s="1"/>
  <c r="H1676" i="23"/>
  <c r="K1676" i="23" s="1"/>
  <c r="L1676" i="23" s="1"/>
  <c r="H1674" i="23"/>
  <c r="K1674" i="23" s="1"/>
  <c r="L1674" i="23" s="1"/>
  <c r="H1672" i="23"/>
  <c r="K1672" i="23" s="1"/>
  <c r="L1672" i="23" s="1"/>
  <c r="H1670" i="23"/>
  <c r="K1670" i="23" s="1"/>
  <c r="L1670" i="23" s="1"/>
  <c r="H1668" i="23"/>
  <c r="K1668" i="23" s="1"/>
  <c r="L1668" i="23" s="1"/>
  <c r="H1666" i="23"/>
  <c r="K1666" i="23" s="1"/>
  <c r="L1666" i="23" s="1"/>
  <c r="H1664" i="23"/>
  <c r="K1664" i="23" s="1"/>
  <c r="L1664" i="23" s="1"/>
  <c r="H1662" i="23"/>
  <c r="K1662" i="23" s="1"/>
  <c r="L1662" i="23" s="1"/>
  <c r="H1660" i="23"/>
  <c r="K1660" i="23" s="1"/>
  <c r="L1660" i="23" s="1"/>
  <c r="H1658" i="23"/>
  <c r="K1658" i="23" s="1"/>
  <c r="L1658" i="23" s="1"/>
  <c r="H1656" i="23"/>
  <c r="K1656" i="23" s="1"/>
  <c r="L1656" i="23" s="1"/>
  <c r="H1654" i="23"/>
  <c r="K1654" i="23" s="1"/>
  <c r="L1654" i="23" s="1"/>
  <c r="H1652" i="23"/>
  <c r="K1652" i="23" s="1"/>
  <c r="L1652" i="23" s="1"/>
  <c r="H1650" i="23"/>
  <c r="K1650" i="23" s="1"/>
  <c r="L1650" i="23" s="1"/>
  <c r="H1648" i="23"/>
  <c r="K1648" i="23" s="1"/>
  <c r="L1648" i="23" s="1"/>
  <c r="H1646" i="23"/>
  <c r="K1646" i="23" s="1"/>
  <c r="L1646" i="23" s="1"/>
  <c r="H1644" i="23"/>
  <c r="K1644" i="23" s="1"/>
  <c r="L1644" i="23" s="1"/>
  <c r="H1642" i="23"/>
  <c r="K1642" i="23" s="1"/>
  <c r="L1642" i="23" s="1"/>
  <c r="H1640" i="23"/>
  <c r="K1640" i="23" s="1"/>
  <c r="L1640" i="23" s="1"/>
  <c r="H1638" i="23"/>
  <c r="K1638" i="23" s="1"/>
  <c r="L1638" i="23" s="1"/>
  <c r="H1636" i="23"/>
  <c r="K1636" i="23" s="1"/>
  <c r="L1636" i="23" s="1"/>
  <c r="H1634" i="23"/>
  <c r="K1634" i="23" s="1"/>
  <c r="L1634" i="23" s="1"/>
  <c r="H1632" i="23"/>
  <c r="K1632" i="23" s="1"/>
  <c r="L1632" i="23" s="1"/>
  <c r="H1630" i="23"/>
  <c r="K1630" i="23" s="1"/>
  <c r="L1630" i="23" s="1"/>
  <c r="H1628" i="23"/>
  <c r="K1628" i="23" s="1"/>
  <c r="L1628" i="23" s="1"/>
  <c r="H1626" i="23"/>
  <c r="K1626" i="23" s="1"/>
  <c r="L1626" i="23" s="1"/>
  <c r="H1624" i="23"/>
  <c r="K1624" i="23" s="1"/>
  <c r="L1624" i="23" s="1"/>
  <c r="H1622" i="23"/>
  <c r="K1622" i="23" s="1"/>
  <c r="L1622" i="23" s="1"/>
  <c r="H1620" i="23"/>
  <c r="K1620" i="23" s="1"/>
  <c r="L1620" i="23" s="1"/>
  <c r="H1618" i="23"/>
  <c r="K1618" i="23" s="1"/>
  <c r="L1618" i="23" s="1"/>
  <c r="H1616" i="23"/>
  <c r="K1616" i="23" s="1"/>
  <c r="L1616" i="23" s="1"/>
  <c r="H1614" i="23"/>
  <c r="K1614" i="23" s="1"/>
  <c r="L1614" i="23" s="1"/>
  <c r="H1612" i="23"/>
  <c r="K1612" i="23" s="1"/>
  <c r="L1612" i="23" s="1"/>
  <c r="H1610" i="23"/>
  <c r="K1610" i="23" s="1"/>
  <c r="L1610" i="23" s="1"/>
  <c r="H1608" i="23"/>
  <c r="K1608" i="23" s="1"/>
  <c r="L1608" i="23" s="1"/>
  <c r="H1606" i="23"/>
  <c r="K1606" i="23" s="1"/>
  <c r="L1606" i="23" s="1"/>
  <c r="H1604" i="23"/>
  <c r="K1604" i="23" s="1"/>
  <c r="L1604" i="23" s="1"/>
  <c r="H1602" i="23"/>
  <c r="K1602" i="23" s="1"/>
  <c r="L1602" i="23" s="1"/>
  <c r="H1600" i="23"/>
  <c r="K1600" i="23" s="1"/>
  <c r="L1600" i="23" s="1"/>
  <c r="H1598" i="23"/>
  <c r="K1598" i="23" s="1"/>
  <c r="L1598" i="23" s="1"/>
  <c r="H1596" i="23"/>
  <c r="K1596" i="23" s="1"/>
  <c r="L1596" i="23" s="1"/>
  <c r="H1594" i="23"/>
  <c r="K1594" i="23" s="1"/>
  <c r="L1594" i="23" s="1"/>
  <c r="H1592" i="23"/>
  <c r="K1592" i="23" s="1"/>
  <c r="L1592" i="23" s="1"/>
  <c r="H1590" i="23"/>
  <c r="K1590" i="23" s="1"/>
  <c r="L1590" i="23" s="1"/>
  <c r="H1588" i="23"/>
  <c r="K1588" i="23" s="1"/>
  <c r="L1588" i="23" s="1"/>
  <c r="H1586" i="23"/>
  <c r="K1586" i="23" s="1"/>
  <c r="L1586" i="23" s="1"/>
  <c r="H1584" i="23"/>
  <c r="K1584" i="23" s="1"/>
  <c r="L1584" i="23" s="1"/>
  <c r="H1582" i="23"/>
  <c r="K1582" i="23" s="1"/>
  <c r="L1582" i="23" s="1"/>
  <c r="H1580" i="23"/>
  <c r="K1580" i="23" s="1"/>
  <c r="L1580" i="23" s="1"/>
  <c r="H1578" i="23"/>
  <c r="K1578" i="23" s="1"/>
  <c r="L1578" i="23" s="1"/>
  <c r="H1576" i="23"/>
  <c r="K1576" i="23" s="1"/>
  <c r="L1576" i="23" s="1"/>
  <c r="H1574" i="23"/>
  <c r="K1574" i="23" s="1"/>
  <c r="L1574" i="23" s="1"/>
  <c r="H1572" i="23"/>
  <c r="K1572" i="23" s="1"/>
  <c r="L1572" i="23" s="1"/>
  <c r="H1570" i="23"/>
  <c r="K1570" i="23" s="1"/>
  <c r="L1570" i="23" s="1"/>
  <c r="H1568" i="23"/>
  <c r="K1568" i="23" s="1"/>
  <c r="L1568" i="23" s="1"/>
  <c r="H1566" i="23"/>
  <c r="K1566" i="23" s="1"/>
  <c r="L1566" i="23" s="1"/>
  <c r="H1564" i="23"/>
  <c r="K1564" i="23" s="1"/>
  <c r="L1564" i="23" s="1"/>
  <c r="H1562" i="23"/>
  <c r="K1562" i="23" s="1"/>
  <c r="L1562" i="23" s="1"/>
  <c r="H1560" i="23"/>
  <c r="K1560" i="23" s="1"/>
  <c r="L1560" i="23" s="1"/>
  <c r="H1558" i="23"/>
  <c r="K1558" i="23" s="1"/>
  <c r="L1558" i="23" s="1"/>
  <c r="H1556" i="23"/>
  <c r="K1556" i="23" s="1"/>
  <c r="L1556" i="23" s="1"/>
  <c r="H1554" i="23"/>
  <c r="K1554" i="23" s="1"/>
  <c r="L1554" i="23" s="1"/>
  <c r="H1552" i="23"/>
  <c r="K1552" i="23" s="1"/>
  <c r="L1552" i="23" s="1"/>
  <c r="H1550" i="23"/>
  <c r="K1550" i="23" s="1"/>
  <c r="L1550" i="23" s="1"/>
  <c r="H1548" i="23"/>
  <c r="K1548" i="23" s="1"/>
  <c r="L1548" i="23" s="1"/>
  <c r="H1546" i="23"/>
  <c r="K1546" i="23" s="1"/>
  <c r="L1546" i="23" s="1"/>
  <c r="H1544" i="23"/>
  <c r="K1544" i="23" s="1"/>
  <c r="L1544" i="23" s="1"/>
  <c r="H1542" i="23"/>
  <c r="K1542" i="23" s="1"/>
  <c r="L1542" i="23" s="1"/>
  <c r="H1540" i="23"/>
  <c r="K1540" i="23" s="1"/>
  <c r="L1540" i="23" s="1"/>
  <c r="H1538" i="23"/>
  <c r="K1538" i="23" s="1"/>
  <c r="L1538" i="23" s="1"/>
  <c r="H1536" i="23"/>
  <c r="K1536" i="23" s="1"/>
  <c r="L1536" i="23" s="1"/>
  <c r="H1534" i="23"/>
  <c r="K1534" i="23" s="1"/>
  <c r="L1534" i="23" s="1"/>
  <c r="H1532" i="23"/>
  <c r="K1532" i="23" s="1"/>
  <c r="L1532" i="23" s="1"/>
  <c r="H1530" i="23"/>
  <c r="K1530" i="23" s="1"/>
  <c r="L1530" i="23" s="1"/>
  <c r="H1528" i="23"/>
  <c r="K1528" i="23" s="1"/>
  <c r="L1528" i="23" s="1"/>
  <c r="H1526" i="23"/>
  <c r="K1526" i="23" s="1"/>
  <c r="L1526" i="23" s="1"/>
  <c r="H1524" i="23"/>
  <c r="K1524" i="23" s="1"/>
  <c r="L1524" i="23" s="1"/>
  <c r="H1522" i="23"/>
  <c r="K1522" i="23" s="1"/>
  <c r="L1522" i="23" s="1"/>
  <c r="H1520" i="23"/>
  <c r="K1520" i="23" s="1"/>
  <c r="L1520" i="23" s="1"/>
  <c r="H1518" i="23"/>
  <c r="K1518" i="23" s="1"/>
  <c r="L1518" i="23" s="1"/>
  <c r="H1516" i="23"/>
  <c r="K1516" i="23" s="1"/>
  <c r="L1516" i="23" s="1"/>
  <c r="H1514" i="23"/>
  <c r="K1514" i="23" s="1"/>
  <c r="L1514" i="23" s="1"/>
  <c r="H1512" i="23"/>
  <c r="K1512" i="23" s="1"/>
  <c r="L1512" i="23" s="1"/>
  <c r="H1510" i="23"/>
  <c r="K1510" i="23" s="1"/>
  <c r="L1510" i="23" s="1"/>
  <c r="H1508" i="23"/>
  <c r="K1508" i="23" s="1"/>
  <c r="L1508" i="23" s="1"/>
  <c r="H1506" i="23"/>
  <c r="K1506" i="23" s="1"/>
  <c r="L1506" i="23" s="1"/>
  <c r="H1504" i="23"/>
  <c r="K1504" i="23" s="1"/>
  <c r="L1504" i="23" s="1"/>
  <c r="H1502" i="23"/>
  <c r="K1502" i="23" s="1"/>
  <c r="L1502" i="23" s="1"/>
  <c r="H1500" i="23"/>
  <c r="K1500" i="23" s="1"/>
  <c r="L1500" i="23" s="1"/>
  <c r="H1498" i="23"/>
  <c r="K1498" i="23" s="1"/>
  <c r="L1498" i="23" s="1"/>
  <c r="H1496" i="23"/>
  <c r="K1496" i="23" s="1"/>
  <c r="L1496" i="23" s="1"/>
  <c r="H1494" i="23"/>
  <c r="K1494" i="23" s="1"/>
  <c r="L1494" i="23" s="1"/>
  <c r="H1492" i="23"/>
  <c r="K1492" i="23" s="1"/>
  <c r="L1492" i="23" s="1"/>
  <c r="H1490" i="23"/>
  <c r="K1490" i="23" s="1"/>
  <c r="L1490" i="23" s="1"/>
  <c r="H1488" i="23"/>
  <c r="K1488" i="23" s="1"/>
  <c r="L1488" i="23" s="1"/>
  <c r="H1486" i="23"/>
  <c r="K1486" i="23" s="1"/>
  <c r="L1486" i="23" s="1"/>
  <c r="H1484" i="23"/>
  <c r="K1484" i="23" s="1"/>
  <c r="L1484" i="23" s="1"/>
  <c r="H1482" i="23"/>
  <c r="K1482" i="23" s="1"/>
  <c r="L1482" i="23" s="1"/>
  <c r="H1480" i="23"/>
  <c r="K1480" i="23" s="1"/>
  <c r="L1480" i="23" s="1"/>
  <c r="H1478" i="23"/>
  <c r="K1478" i="23" s="1"/>
  <c r="L1478" i="23" s="1"/>
  <c r="H1476" i="23"/>
  <c r="K1476" i="23" s="1"/>
  <c r="L1476" i="23" s="1"/>
  <c r="H1474" i="23"/>
  <c r="K1474" i="23" s="1"/>
  <c r="L1474" i="23" s="1"/>
  <c r="H1472" i="23"/>
  <c r="K1472" i="23" s="1"/>
  <c r="L1472" i="23" s="1"/>
  <c r="H1470" i="23"/>
  <c r="K1470" i="23" s="1"/>
  <c r="L1470" i="23" s="1"/>
  <c r="H1468" i="23"/>
  <c r="K1468" i="23" s="1"/>
  <c r="L1468" i="23" s="1"/>
  <c r="H1466" i="23"/>
  <c r="K1466" i="23" s="1"/>
  <c r="L1466" i="23" s="1"/>
  <c r="H1464" i="23"/>
  <c r="K1464" i="23" s="1"/>
  <c r="L1464" i="23" s="1"/>
  <c r="H1462" i="23"/>
  <c r="K1462" i="23" s="1"/>
  <c r="L1462" i="23" s="1"/>
  <c r="H1460" i="23"/>
  <c r="K1460" i="23" s="1"/>
  <c r="L1460" i="23" s="1"/>
  <c r="H1458" i="23"/>
  <c r="K1458" i="23" s="1"/>
  <c r="L1458" i="23" s="1"/>
  <c r="H1456" i="23"/>
  <c r="K1456" i="23" s="1"/>
  <c r="L1456" i="23" s="1"/>
  <c r="H1454" i="23"/>
  <c r="K1454" i="23" s="1"/>
  <c r="L1454" i="23" s="1"/>
  <c r="H1452" i="23"/>
  <c r="K1452" i="23" s="1"/>
  <c r="L1452" i="23" s="1"/>
  <c r="H1450" i="23"/>
  <c r="K1450" i="23" s="1"/>
  <c r="L1450" i="23" s="1"/>
  <c r="H1448" i="23"/>
  <c r="K1448" i="23" s="1"/>
  <c r="L1448" i="23" s="1"/>
  <c r="H1446" i="23"/>
  <c r="K1446" i="23" s="1"/>
  <c r="L1446" i="23" s="1"/>
  <c r="H1444" i="23"/>
  <c r="K1444" i="23" s="1"/>
  <c r="L1444" i="23" s="1"/>
  <c r="H1442" i="23"/>
  <c r="K1442" i="23" s="1"/>
  <c r="L1442" i="23" s="1"/>
  <c r="H1440" i="23"/>
  <c r="K1440" i="23" s="1"/>
  <c r="L1440" i="23" s="1"/>
  <c r="H1438" i="23"/>
  <c r="K1438" i="23" s="1"/>
  <c r="L1438" i="23" s="1"/>
  <c r="H1436" i="23"/>
  <c r="K1436" i="23" s="1"/>
  <c r="L1436" i="23" s="1"/>
  <c r="H1434" i="23"/>
  <c r="K1434" i="23" s="1"/>
  <c r="L1434" i="23" s="1"/>
  <c r="H1432" i="23"/>
  <c r="K1432" i="23" s="1"/>
  <c r="L1432" i="23" s="1"/>
  <c r="H1430" i="23"/>
  <c r="K1430" i="23" s="1"/>
  <c r="L1430" i="23" s="1"/>
  <c r="H1428" i="23"/>
  <c r="K1428" i="23" s="1"/>
  <c r="L1428" i="23" s="1"/>
  <c r="H1426" i="23"/>
  <c r="K1426" i="23" s="1"/>
  <c r="L1426" i="23" s="1"/>
  <c r="H1424" i="23"/>
  <c r="K1424" i="23" s="1"/>
  <c r="L1424" i="23" s="1"/>
  <c r="H1422" i="23"/>
  <c r="K1422" i="23" s="1"/>
  <c r="L1422" i="23" s="1"/>
  <c r="H1420" i="23"/>
  <c r="K1420" i="23" s="1"/>
  <c r="L1420" i="23" s="1"/>
  <c r="H1418" i="23"/>
  <c r="K1418" i="23" s="1"/>
  <c r="L1418" i="23" s="1"/>
  <c r="H1416" i="23"/>
  <c r="K1416" i="23" s="1"/>
  <c r="L1416" i="23" s="1"/>
  <c r="H1414" i="23"/>
  <c r="K1414" i="23" s="1"/>
  <c r="L1414" i="23" s="1"/>
  <c r="H1412" i="23"/>
  <c r="K1412" i="23" s="1"/>
  <c r="L1412" i="23" s="1"/>
  <c r="H1410" i="23"/>
  <c r="K1410" i="23" s="1"/>
  <c r="L1410" i="23" s="1"/>
  <c r="H1408" i="23"/>
  <c r="K1408" i="23" s="1"/>
  <c r="L1408" i="23" s="1"/>
  <c r="H1406" i="23"/>
  <c r="K1406" i="23" s="1"/>
  <c r="L1406" i="23" s="1"/>
  <c r="H1404" i="23"/>
  <c r="K1404" i="23" s="1"/>
  <c r="L1404" i="23" s="1"/>
  <c r="H1402" i="23"/>
  <c r="K1402" i="23" s="1"/>
  <c r="L1402" i="23" s="1"/>
  <c r="H1400" i="23"/>
  <c r="K1400" i="23" s="1"/>
  <c r="L1400" i="23" s="1"/>
  <c r="H1398" i="23"/>
  <c r="K1398" i="23" s="1"/>
  <c r="L1398" i="23" s="1"/>
  <c r="H1396" i="23"/>
  <c r="K1396" i="23" s="1"/>
  <c r="L1396" i="23" s="1"/>
  <c r="H1394" i="23"/>
  <c r="K1394" i="23" s="1"/>
  <c r="L1394" i="23" s="1"/>
  <c r="H1392" i="23"/>
  <c r="K1392" i="23" s="1"/>
  <c r="L1392" i="23" s="1"/>
  <c r="H1390" i="23"/>
  <c r="K1390" i="23" s="1"/>
  <c r="L1390" i="23" s="1"/>
  <c r="H1388" i="23"/>
  <c r="K1388" i="23" s="1"/>
  <c r="L1388" i="23" s="1"/>
  <c r="H1386" i="23"/>
  <c r="K1386" i="23" s="1"/>
  <c r="L1386" i="23" s="1"/>
  <c r="H1384" i="23"/>
  <c r="K1384" i="23" s="1"/>
  <c r="L1384" i="23" s="1"/>
  <c r="H1382" i="23"/>
  <c r="K1382" i="23" s="1"/>
  <c r="L1382" i="23" s="1"/>
  <c r="H1380" i="23"/>
  <c r="K1380" i="23" s="1"/>
  <c r="L1380" i="23" s="1"/>
  <c r="H1378" i="23"/>
  <c r="K1378" i="23" s="1"/>
  <c r="L1378" i="23" s="1"/>
  <c r="H1376" i="23"/>
  <c r="K1376" i="23" s="1"/>
  <c r="L1376" i="23" s="1"/>
  <c r="H1374" i="23"/>
  <c r="K1374" i="23" s="1"/>
  <c r="L1374" i="23" s="1"/>
  <c r="H1372" i="23"/>
  <c r="K1372" i="23" s="1"/>
  <c r="L1372" i="23" s="1"/>
  <c r="H1370" i="23"/>
  <c r="K1370" i="23" s="1"/>
  <c r="L1370" i="23" s="1"/>
  <c r="H1368" i="23"/>
  <c r="K1368" i="23" s="1"/>
  <c r="L1368" i="23" s="1"/>
  <c r="H1366" i="23"/>
  <c r="K1366" i="23" s="1"/>
  <c r="L1366" i="23" s="1"/>
  <c r="H1364" i="23"/>
  <c r="K1364" i="23" s="1"/>
  <c r="L1364" i="23" s="1"/>
  <c r="H1362" i="23"/>
  <c r="K1362" i="23" s="1"/>
  <c r="L1362" i="23" s="1"/>
  <c r="H1360" i="23"/>
  <c r="K1360" i="23" s="1"/>
  <c r="L1360" i="23" s="1"/>
  <c r="H1358" i="23"/>
  <c r="K1358" i="23" s="1"/>
  <c r="L1358" i="23" s="1"/>
  <c r="H1356" i="23"/>
  <c r="K1356" i="23" s="1"/>
  <c r="L1356" i="23" s="1"/>
  <c r="H1354" i="23"/>
  <c r="K1354" i="23" s="1"/>
  <c r="L1354" i="23" s="1"/>
  <c r="H1352" i="23"/>
  <c r="K1352" i="23" s="1"/>
  <c r="L1352" i="23" s="1"/>
  <c r="H1350" i="23"/>
  <c r="K1350" i="23" s="1"/>
  <c r="L1350" i="23" s="1"/>
  <c r="H1348" i="23"/>
  <c r="K1348" i="23" s="1"/>
  <c r="L1348" i="23" s="1"/>
  <c r="H1346" i="23"/>
  <c r="K1346" i="23" s="1"/>
  <c r="L1346" i="23" s="1"/>
  <c r="H1344" i="23"/>
  <c r="K1344" i="23" s="1"/>
  <c r="L1344" i="23" s="1"/>
  <c r="H1342" i="23"/>
  <c r="K1342" i="23" s="1"/>
  <c r="L1342" i="23" s="1"/>
  <c r="H1340" i="23"/>
  <c r="K1340" i="23" s="1"/>
  <c r="L1340" i="23" s="1"/>
  <c r="H1338" i="23"/>
  <c r="K1338" i="23" s="1"/>
  <c r="L1338" i="23" s="1"/>
  <c r="H1336" i="23"/>
  <c r="K1336" i="23" s="1"/>
  <c r="L1336" i="23" s="1"/>
  <c r="H1334" i="23"/>
  <c r="K1334" i="23" s="1"/>
  <c r="L1334" i="23" s="1"/>
  <c r="H1332" i="23"/>
  <c r="K1332" i="23" s="1"/>
  <c r="L1332" i="23" s="1"/>
  <c r="H1330" i="23"/>
  <c r="K1330" i="23" s="1"/>
  <c r="L1330" i="23" s="1"/>
  <c r="H1328" i="23"/>
  <c r="K1328" i="23" s="1"/>
  <c r="L1328" i="23" s="1"/>
  <c r="H1326" i="23"/>
  <c r="K1326" i="23" s="1"/>
  <c r="L1326" i="23" s="1"/>
  <c r="H1324" i="23"/>
  <c r="K1324" i="23" s="1"/>
  <c r="L1324" i="23" s="1"/>
  <c r="H1322" i="23"/>
  <c r="K1322" i="23" s="1"/>
  <c r="L1322" i="23" s="1"/>
  <c r="H1320" i="23"/>
  <c r="K1320" i="23" s="1"/>
  <c r="L1320" i="23" s="1"/>
  <c r="H1318" i="23"/>
  <c r="K1318" i="23" s="1"/>
  <c r="L1318" i="23" s="1"/>
  <c r="H1316" i="23"/>
  <c r="K1316" i="23" s="1"/>
  <c r="L1316" i="23" s="1"/>
  <c r="H1314" i="23"/>
  <c r="K1314" i="23" s="1"/>
  <c r="L1314" i="23" s="1"/>
  <c r="H1312" i="23"/>
  <c r="K1312" i="23" s="1"/>
  <c r="L1312" i="23" s="1"/>
  <c r="H1310" i="23"/>
  <c r="K1310" i="23" s="1"/>
  <c r="L1310" i="23" s="1"/>
  <c r="H1308" i="23"/>
  <c r="K1308" i="23" s="1"/>
  <c r="L1308" i="23" s="1"/>
  <c r="H1306" i="23"/>
  <c r="K1306" i="23" s="1"/>
  <c r="L1306" i="23" s="1"/>
  <c r="H1304" i="23"/>
  <c r="K1304" i="23" s="1"/>
  <c r="L1304" i="23" s="1"/>
  <c r="H1302" i="23"/>
  <c r="K1302" i="23" s="1"/>
  <c r="L1302" i="23" s="1"/>
  <c r="H1300" i="23"/>
  <c r="K1300" i="23" s="1"/>
  <c r="L1300" i="23" s="1"/>
  <c r="H1298" i="23"/>
  <c r="K1298" i="23" s="1"/>
  <c r="L1298" i="23" s="1"/>
  <c r="H1296" i="23"/>
  <c r="K1296" i="23" s="1"/>
  <c r="L1296" i="23" s="1"/>
  <c r="H1294" i="23"/>
  <c r="K1294" i="23" s="1"/>
  <c r="L1294" i="23" s="1"/>
  <c r="H1292" i="23"/>
  <c r="K1292" i="23" s="1"/>
  <c r="L1292" i="23" s="1"/>
  <c r="H1290" i="23"/>
  <c r="K1290" i="23" s="1"/>
  <c r="L1290" i="23" s="1"/>
  <c r="H1288" i="23"/>
  <c r="K1288" i="23" s="1"/>
  <c r="L1288" i="23" s="1"/>
  <c r="H1286" i="23"/>
  <c r="K1286" i="23" s="1"/>
  <c r="L1286" i="23" s="1"/>
  <c r="H1284" i="23"/>
  <c r="K1284" i="23" s="1"/>
  <c r="L1284" i="23" s="1"/>
  <c r="H1282" i="23"/>
  <c r="K1282" i="23" s="1"/>
  <c r="L1282" i="23" s="1"/>
  <c r="H1280" i="23"/>
  <c r="K1280" i="23" s="1"/>
  <c r="L1280" i="23" s="1"/>
  <c r="H1278" i="23"/>
  <c r="K1278" i="23" s="1"/>
  <c r="L1278" i="23" s="1"/>
  <c r="H1276" i="23"/>
  <c r="K1276" i="23" s="1"/>
  <c r="L1276" i="23" s="1"/>
  <c r="H1274" i="23"/>
  <c r="K1274" i="23" s="1"/>
  <c r="L1274" i="23" s="1"/>
  <c r="H1272" i="23"/>
  <c r="K1272" i="23" s="1"/>
  <c r="L1272" i="23" s="1"/>
  <c r="H1270" i="23"/>
  <c r="K1270" i="23" s="1"/>
  <c r="L1270" i="23" s="1"/>
  <c r="H1268" i="23"/>
  <c r="K1268" i="23" s="1"/>
  <c r="L1268" i="23" s="1"/>
  <c r="H1266" i="23"/>
  <c r="K1266" i="23" s="1"/>
  <c r="L1266" i="23" s="1"/>
  <c r="H1264" i="23"/>
  <c r="K1264" i="23" s="1"/>
  <c r="L1264" i="23" s="1"/>
  <c r="H1262" i="23"/>
  <c r="K1262" i="23" s="1"/>
  <c r="L1262" i="23" s="1"/>
  <c r="H1260" i="23"/>
  <c r="K1260" i="23" s="1"/>
  <c r="L1260" i="23" s="1"/>
  <c r="H1258" i="23"/>
  <c r="K1258" i="23" s="1"/>
  <c r="L1258" i="23" s="1"/>
  <c r="H1256" i="23"/>
  <c r="K1256" i="23" s="1"/>
  <c r="L1256" i="23" s="1"/>
  <c r="H1254" i="23"/>
  <c r="K1254" i="23" s="1"/>
  <c r="L1254" i="23" s="1"/>
  <c r="H1252" i="23"/>
  <c r="K1252" i="23" s="1"/>
  <c r="L1252" i="23" s="1"/>
  <c r="H1250" i="23"/>
  <c r="K1250" i="23" s="1"/>
  <c r="L1250" i="23" s="1"/>
  <c r="H1248" i="23"/>
  <c r="K1248" i="23" s="1"/>
  <c r="L1248" i="23" s="1"/>
  <c r="H1246" i="23"/>
  <c r="K1246" i="23" s="1"/>
  <c r="L1246" i="23" s="1"/>
  <c r="H1244" i="23"/>
  <c r="K1244" i="23" s="1"/>
  <c r="L1244" i="23" s="1"/>
  <c r="H1242" i="23"/>
  <c r="K1242" i="23" s="1"/>
  <c r="L1242" i="23" s="1"/>
  <c r="H1240" i="23"/>
  <c r="K1240" i="23" s="1"/>
  <c r="L1240" i="23" s="1"/>
  <c r="H1238" i="23"/>
  <c r="K1238" i="23" s="1"/>
  <c r="L1238" i="23" s="1"/>
  <c r="H1236" i="23"/>
  <c r="K1236" i="23" s="1"/>
  <c r="L1236" i="23" s="1"/>
  <c r="H1234" i="23"/>
  <c r="K1234" i="23" s="1"/>
  <c r="L1234" i="23" s="1"/>
  <c r="H1232" i="23"/>
  <c r="K1232" i="23" s="1"/>
  <c r="L1232" i="23" s="1"/>
  <c r="H1230" i="23"/>
  <c r="K1230" i="23" s="1"/>
  <c r="L1230" i="23" s="1"/>
  <c r="H1228" i="23"/>
  <c r="K1228" i="23" s="1"/>
  <c r="L1228" i="23" s="1"/>
  <c r="H1226" i="23"/>
  <c r="K1226" i="23" s="1"/>
  <c r="L1226" i="23" s="1"/>
  <c r="H1224" i="23"/>
  <c r="K1224" i="23" s="1"/>
  <c r="L1224" i="23" s="1"/>
  <c r="H1222" i="23"/>
  <c r="K1222" i="23" s="1"/>
  <c r="L1222" i="23" s="1"/>
  <c r="H1220" i="23"/>
  <c r="K1220" i="23" s="1"/>
  <c r="L1220" i="23" s="1"/>
  <c r="H1218" i="23"/>
  <c r="K1218" i="23" s="1"/>
  <c r="L1218" i="23" s="1"/>
  <c r="H1216" i="23"/>
  <c r="K1216" i="23" s="1"/>
  <c r="L1216" i="23" s="1"/>
  <c r="H1214" i="23"/>
  <c r="K1214" i="23" s="1"/>
  <c r="L1214" i="23" s="1"/>
  <c r="H1212" i="23"/>
  <c r="K1212" i="23" s="1"/>
  <c r="L1212" i="23" s="1"/>
  <c r="H1210" i="23"/>
  <c r="K1210" i="23" s="1"/>
  <c r="L1210" i="23" s="1"/>
  <c r="H1208" i="23"/>
  <c r="K1208" i="23" s="1"/>
  <c r="L1208" i="23" s="1"/>
  <c r="H1206" i="23"/>
  <c r="K1206" i="23" s="1"/>
  <c r="L1206" i="23" s="1"/>
  <c r="H1204" i="23"/>
  <c r="K1204" i="23" s="1"/>
  <c r="L1204" i="23" s="1"/>
  <c r="H1202" i="23"/>
  <c r="K1202" i="23" s="1"/>
  <c r="L1202" i="23" s="1"/>
  <c r="H1200" i="23"/>
  <c r="K1200" i="23" s="1"/>
  <c r="L1200" i="23" s="1"/>
  <c r="H1198" i="23"/>
  <c r="K1198" i="23" s="1"/>
  <c r="L1198" i="23" s="1"/>
  <c r="H1196" i="23"/>
  <c r="K1196" i="23" s="1"/>
  <c r="L1196" i="23" s="1"/>
  <c r="H1194" i="23"/>
  <c r="K1194" i="23" s="1"/>
  <c r="L1194" i="23" s="1"/>
  <c r="H1192" i="23"/>
  <c r="K1192" i="23" s="1"/>
  <c r="L1192" i="23" s="1"/>
  <c r="H1190" i="23"/>
  <c r="K1190" i="23" s="1"/>
  <c r="L1190" i="23" s="1"/>
  <c r="H1188" i="23"/>
  <c r="K1188" i="23" s="1"/>
  <c r="L1188" i="23" s="1"/>
  <c r="H1186" i="23"/>
  <c r="K1186" i="23" s="1"/>
  <c r="L1186" i="23" s="1"/>
  <c r="H1184" i="23"/>
  <c r="K1184" i="23" s="1"/>
  <c r="L1184" i="23" s="1"/>
  <c r="H1182" i="23"/>
  <c r="K1182" i="23" s="1"/>
  <c r="L1182" i="23" s="1"/>
  <c r="H1180" i="23"/>
  <c r="K1180" i="23" s="1"/>
  <c r="L1180" i="23" s="1"/>
  <c r="H1178" i="23"/>
  <c r="K1178" i="23" s="1"/>
  <c r="L1178" i="23" s="1"/>
  <c r="H1176" i="23"/>
  <c r="K1176" i="23" s="1"/>
  <c r="L1176" i="23" s="1"/>
  <c r="H1174" i="23"/>
  <c r="K1174" i="23" s="1"/>
  <c r="L1174" i="23" s="1"/>
  <c r="H1172" i="23"/>
  <c r="K1172" i="23" s="1"/>
  <c r="L1172" i="23" s="1"/>
  <c r="H1170" i="23"/>
  <c r="K1170" i="23" s="1"/>
  <c r="L1170" i="23" s="1"/>
  <c r="H1168" i="23"/>
  <c r="K1168" i="23" s="1"/>
  <c r="L1168" i="23" s="1"/>
  <c r="H1166" i="23"/>
  <c r="K1166" i="23" s="1"/>
  <c r="L1166" i="23" s="1"/>
  <c r="H1164" i="23"/>
  <c r="K1164" i="23" s="1"/>
  <c r="L1164" i="23" s="1"/>
  <c r="H1162" i="23"/>
  <c r="K1162" i="23" s="1"/>
  <c r="L1162" i="23" s="1"/>
  <c r="H1160" i="23"/>
  <c r="K1160" i="23" s="1"/>
  <c r="L1160" i="23" s="1"/>
  <c r="H1158" i="23"/>
  <c r="K1158" i="23" s="1"/>
  <c r="L1158" i="23" s="1"/>
  <c r="H1156" i="23"/>
  <c r="K1156" i="23" s="1"/>
  <c r="L1156" i="23" s="1"/>
  <c r="H1154" i="23"/>
  <c r="K1154" i="23" s="1"/>
  <c r="L1154" i="23" s="1"/>
  <c r="H1152" i="23"/>
  <c r="K1152" i="23" s="1"/>
  <c r="L1152" i="23" s="1"/>
  <c r="H1150" i="23"/>
  <c r="K1150" i="23" s="1"/>
  <c r="L1150" i="23" s="1"/>
  <c r="H1148" i="23"/>
  <c r="K1148" i="23" s="1"/>
  <c r="L1148" i="23" s="1"/>
  <c r="H1146" i="23"/>
  <c r="K1146" i="23" s="1"/>
  <c r="L1146" i="23" s="1"/>
  <c r="H1144" i="23"/>
  <c r="K1144" i="23" s="1"/>
  <c r="L1144" i="23" s="1"/>
  <c r="H1142" i="23"/>
  <c r="K1142" i="23" s="1"/>
  <c r="L1142" i="23" s="1"/>
  <c r="H1140" i="23"/>
  <c r="K1140" i="23" s="1"/>
  <c r="L1140" i="23" s="1"/>
  <c r="H1138" i="23"/>
  <c r="K1138" i="23" s="1"/>
  <c r="L1138" i="23" s="1"/>
  <c r="H1136" i="23"/>
  <c r="K1136" i="23" s="1"/>
  <c r="L1136" i="23" s="1"/>
  <c r="H1134" i="23"/>
  <c r="K1134" i="23" s="1"/>
  <c r="L1134" i="23" s="1"/>
  <c r="H1132" i="23"/>
  <c r="K1132" i="23" s="1"/>
  <c r="L1132" i="23" s="1"/>
  <c r="H1130" i="23"/>
  <c r="K1130" i="23" s="1"/>
  <c r="L1130" i="23" s="1"/>
  <c r="H1128" i="23"/>
  <c r="K1128" i="23" s="1"/>
  <c r="L1128" i="23" s="1"/>
  <c r="H1126" i="23"/>
  <c r="K1126" i="23" s="1"/>
  <c r="L1126" i="23" s="1"/>
  <c r="H1124" i="23"/>
  <c r="K1124" i="23" s="1"/>
  <c r="L1124" i="23" s="1"/>
  <c r="H1122" i="23"/>
  <c r="K1122" i="23" s="1"/>
  <c r="L1122" i="23" s="1"/>
  <c r="H1120" i="23"/>
  <c r="K1120" i="23" s="1"/>
  <c r="L1120" i="23" s="1"/>
  <c r="H1118" i="23"/>
  <c r="K1118" i="23" s="1"/>
  <c r="L1118" i="23" s="1"/>
  <c r="H1116" i="23"/>
  <c r="K1116" i="23" s="1"/>
  <c r="L1116" i="23" s="1"/>
  <c r="H1114" i="23"/>
  <c r="K1114" i="23" s="1"/>
  <c r="L1114" i="23" s="1"/>
  <c r="H1112" i="23"/>
  <c r="K1112" i="23" s="1"/>
  <c r="L1112" i="23" s="1"/>
  <c r="H1110" i="23"/>
  <c r="K1110" i="23" s="1"/>
  <c r="L1110" i="23" s="1"/>
  <c r="H1108" i="23"/>
  <c r="K1108" i="23" s="1"/>
  <c r="L1108" i="23" s="1"/>
  <c r="H1106" i="23"/>
  <c r="K1106" i="23" s="1"/>
  <c r="L1106" i="23" s="1"/>
  <c r="H1104" i="23"/>
  <c r="K1104" i="23" s="1"/>
  <c r="L1104" i="23" s="1"/>
  <c r="H1102" i="23"/>
  <c r="K1102" i="23" s="1"/>
  <c r="L1102" i="23" s="1"/>
  <c r="H1100" i="23"/>
  <c r="K1100" i="23" s="1"/>
  <c r="L1100" i="23" s="1"/>
  <c r="H1098" i="23"/>
  <c r="K1098" i="23" s="1"/>
  <c r="L1098" i="23" s="1"/>
  <c r="H1096" i="23"/>
  <c r="K1096" i="23" s="1"/>
  <c r="L1096" i="23" s="1"/>
  <c r="H1094" i="23"/>
  <c r="K1094" i="23" s="1"/>
  <c r="L1094" i="23" s="1"/>
  <c r="H1092" i="23"/>
  <c r="K1092" i="23" s="1"/>
  <c r="L1092" i="23" s="1"/>
  <c r="H1090" i="23"/>
  <c r="K1090" i="23" s="1"/>
  <c r="L1090" i="23" s="1"/>
  <c r="H1088" i="23"/>
  <c r="K1088" i="23" s="1"/>
  <c r="L1088" i="23" s="1"/>
  <c r="H1086" i="23"/>
  <c r="K1086" i="23" s="1"/>
  <c r="L1086" i="23" s="1"/>
  <c r="H1084" i="23"/>
  <c r="K1084" i="23" s="1"/>
  <c r="L1084" i="23" s="1"/>
  <c r="H1082" i="23"/>
  <c r="K1082" i="23" s="1"/>
  <c r="L1082" i="23" s="1"/>
  <c r="H1080" i="23"/>
  <c r="K1080" i="23" s="1"/>
  <c r="L1080" i="23" s="1"/>
  <c r="H1078" i="23"/>
  <c r="K1078" i="23" s="1"/>
  <c r="L1078" i="23" s="1"/>
  <c r="H1076" i="23"/>
  <c r="K1076" i="23" s="1"/>
  <c r="L1076" i="23" s="1"/>
  <c r="H1074" i="23"/>
  <c r="K1074" i="23" s="1"/>
  <c r="L1074" i="23" s="1"/>
  <c r="H1072" i="23"/>
  <c r="K1072" i="23" s="1"/>
  <c r="L1072" i="23" s="1"/>
  <c r="H1070" i="23"/>
  <c r="K1070" i="23" s="1"/>
  <c r="L1070" i="23" s="1"/>
  <c r="H1068" i="23"/>
  <c r="K1068" i="23" s="1"/>
  <c r="L1068" i="23" s="1"/>
  <c r="H1066" i="23"/>
  <c r="K1066" i="23" s="1"/>
  <c r="L1066" i="23" s="1"/>
  <c r="H1064" i="23"/>
  <c r="K1064" i="23" s="1"/>
  <c r="L1064" i="23" s="1"/>
  <c r="H1062" i="23"/>
  <c r="K1062" i="23" s="1"/>
  <c r="L1062" i="23" s="1"/>
  <c r="H1060" i="23"/>
  <c r="K1060" i="23" s="1"/>
  <c r="L1060" i="23" s="1"/>
  <c r="H1058" i="23"/>
  <c r="K1058" i="23" s="1"/>
  <c r="L1058" i="23" s="1"/>
  <c r="H1056" i="23"/>
  <c r="K1056" i="23" s="1"/>
  <c r="L1056" i="23" s="1"/>
  <c r="H1054" i="23"/>
  <c r="K1054" i="23" s="1"/>
  <c r="L1054" i="23" s="1"/>
  <c r="H1052" i="23"/>
  <c r="K1052" i="23" s="1"/>
  <c r="L1052" i="23" s="1"/>
  <c r="H1050" i="23"/>
  <c r="K1050" i="23" s="1"/>
  <c r="L1050" i="23" s="1"/>
  <c r="H1048" i="23"/>
  <c r="K1048" i="23" s="1"/>
  <c r="L1048" i="23" s="1"/>
  <c r="H1046" i="23"/>
  <c r="K1046" i="23" s="1"/>
  <c r="L1046" i="23" s="1"/>
  <c r="H1044" i="23"/>
  <c r="K1044" i="23" s="1"/>
  <c r="L1044" i="23" s="1"/>
  <c r="H1042" i="23"/>
  <c r="K1042" i="23" s="1"/>
  <c r="L1042" i="23" s="1"/>
  <c r="H1040" i="23"/>
  <c r="K1040" i="23" s="1"/>
  <c r="L1040" i="23" s="1"/>
  <c r="H1038" i="23"/>
  <c r="K1038" i="23" s="1"/>
  <c r="L1038" i="23" s="1"/>
  <c r="H1036" i="23"/>
  <c r="K1036" i="23" s="1"/>
  <c r="L1036" i="23" s="1"/>
  <c r="H1034" i="23"/>
  <c r="K1034" i="23" s="1"/>
  <c r="L1034" i="23" s="1"/>
  <c r="H1032" i="23"/>
  <c r="K1032" i="23" s="1"/>
  <c r="L1032" i="23" s="1"/>
  <c r="H1030" i="23"/>
  <c r="K1030" i="23" s="1"/>
  <c r="L1030" i="23" s="1"/>
  <c r="H1028" i="23"/>
  <c r="K1028" i="23" s="1"/>
  <c r="L1028" i="23" s="1"/>
  <c r="H1026" i="23"/>
  <c r="K1026" i="23" s="1"/>
  <c r="L1026" i="23" s="1"/>
  <c r="H1024" i="23"/>
  <c r="K1024" i="23" s="1"/>
  <c r="L1024" i="23" s="1"/>
  <c r="H1022" i="23"/>
  <c r="K1022" i="23" s="1"/>
  <c r="L1022" i="23" s="1"/>
  <c r="H1020" i="23"/>
  <c r="K1020" i="23" s="1"/>
  <c r="L1020" i="23" s="1"/>
  <c r="H1018" i="23"/>
  <c r="K1018" i="23" s="1"/>
  <c r="L1018" i="23" s="1"/>
  <c r="H1016" i="23"/>
  <c r="K1016" i="23" s="1"/>
  <c r="L1016" i="23" s="1"/>
  <c r="H1014" i="23"/>
  <c r="K1014" i="23" s="1"/>
  <c r="L1014" i="23" s="1"/>
  <c r="H1012" i="23"/>
  <c r="K1012" i="23" s="1"/>
  <c r="L1012" i="23" s="1"/>
  <c r="H1010" i="23"/>
  <c r="K1010" i="23" s="1"/>
  <c r="L1010" i="23" s="1"/>
  <c r="H1008" i="23"/>
  <c r="K1008" i="23" s="1"/>
  <c r="L1008" i="23" s="1"/>
  <c r="H1006" i="23"/>
  <c r="K1006" i="23" s="1"/>
  <c r="L1006" i="23" s="1"/>
  <c r="H1004" i="23"/>
  <c r="K1004" i="23" s="1"/>
  <c r="L1004" i="23" s="1"/>
  <c r="H1002" i="23"/>
  <c r="K1002" i="23" s="1"/>
  <c r="L1002" i="23" s="1"/>
  <c r="H1000" i="23"/>
  <c r="K1000" i="23" s="1"/>
  <c r="L1000" i="23" s="1"/>
  <c r="H998" i="23"/>
  <c r="K998" i="23" s="1"/>
  <c r="L998" i="23" s="1"/>
  <c r="H996" i="23"/>
  <c r="K996" i="23" s="1"/>
  <c r="L996" i="23" s="1"/>
  <c r="H994" i="23"/>
  <c r="K994" i="23" s="1"/>
  <c r="L994" i="23" s="1"/>
  <c r="H992" i="23"/>
  <c r="K992" i="23" s="1"/>
  <c r="L992" i="23" s="1"/>
  <c r="H990" i="23"/>
  <c r="K990" i="23" s="1"/>
  <c r="L990" i="23" s="1"/>
  <c r="H988" i="23"/>
  <c r="K988" i="23" s="1"/>
  <c r="L988" i="23" s="1"/>
  <c r="H986" i="23"/>
  <c r="K986" i="23" s="1"/>
  <c r="L986" i="23" s="1"/>
  <c r="H984" i="23"/>
  <c r="K984" i="23" s="1"/>
  <c r="L984" i="23" s="1"/>
  <c r="H982" i="23"/>
  <c r="K982" i="23" s="1"/>
  <c r="L982" i="23" s="1"/>
  <c r="H980" i="23"/>
  <c r="K980" i="23" s="1"/>
  <c r="L980" i="23" s="1"/>
  <c r="H978" i="23"/>
  <c r="K978" i="23" s="1"/>
  <c r="L978" i="23" s="1"/>
  <c r="H976" i="23"/>
  <c r="K976" i="23" s="1"/>
  <c r="L976" i="23" s="1"/>
  <c r="H974" i="23"/>
  <c r="K974" i="23" s="1"/>
  <c r="L974" i="23" s="1"/>
  <c r="H972" i="23"/>
  <c r="K972" i="23" s="1"/>
  <c r="L972" i="23" s="1"/>
  <c r="H970" i="23"/>
  <c r="K970" i="23" s="1"/>
  <c r="L970" i="23" s="1"/>
  <c r="H968" i="23"/>
  <c r="K968" i="23" s="1"/>
  <c r="L968" i="23" s="1"/>
  <c r="H966" i="23"/>
  <c r="K966" i="23" s="1"/>
  <c r="L966" i="23" s="1"/>
  <c r="H964" i="23"/>
  <c r="K964" i="23" s="1"/>
  <c r="L964" i="23" s="1"/>
  <c r="H962" i="23"/>
  <c r="K962" i="23" s="1"/>
  <c r="L962" i="23" s="1"/>
  <c r="H960" i="23"/>
  <c r="K960" i="23" s="1"/>
  <c r="L960" i="23" s="1"/>
  <c r="H958" i="23"/>
  <c r="K958" i="23" s="1"/>
  <c r="L958" i="23" s="1"/>
  <c r="H956" i="23"/>
  <c r="K956" i="23" s="1"/>
  <c r="L956" i="23" s="1"/>
  <c r="H954" i="23"/>
  <c r="K954" i="23" s="1"/>
  <c r="L954" i="23" s="1"/>
  <c r="H952" i="23"/>
  <c r="K952" i="23" s="1"/>
  <c r="L952" i="23" s="1"/>
  <c r="H950" i="23"/>
  <c r="K950" i="23" s="1"/>
  <c r="L950" i="23" s="1"/>
  <c r="H948" i="23"/>
  <c r="K948" i="23" s="1"/>
  <c r="L948" i="23" s="1"/>
  <c r="H946" i="23"/>
  <c r="K946" i="23" s="1"/>
  <c r="L946" i="23" s="1"/>
  <c r="H944" i="23"/>
  <c r="K944" i="23" s="1"/>
  <c r="L944" i="23" s="1"/>
  <c r="H942" i="23"/>
  <c r="K942" i="23" s="1"/>
  <c r="L942" i="23" s="1"/>
  <c r="H940" i="23"/>
  <c r="K940" i="23" s="1"/>
  <c r="L940" i="23" s="1"/>
  <c r="H938" i="23"/>
  <c r="K938" i="23" s="1"/>
  <c r="L938" i="23" s="1"/>
  <c r="H936" i="23"/>
  <c r="K936" i="23" s="1"/>
  <c r="L936" i="23" s="1"/>
  <c r="H934" i="23"/>
  <c r="K934" i="23" s="1"/>
  <c r="L934" i="23" s="1"/>
  <c r="H932" i="23"/>
  <c r="K932" i="23" s="1"/>
  <c r="L932" i="23" s="1"/>
  <c r="H930" i="23"/>
  <c r="K930" i="23" s="1"/>
  <c r="L930" i="23" s="1"/>
  <c r="H928" i="23"/>
  <c r="K928" i="23" s="1"/>
  <c r="L928" i="23" s="1"/>
  <c r="H926" i="23"/>
  <c r="K926" i="23" s="1"/>
  <c r="L926" i="23" s="1"/>
  <c r="H924" i="23"/>
  <c r="K924" i="23" s="1"/>
  <c r="L924" i="23" s="1"/>
  <c r="H922" i="23"/>
  <c r="K922" i="23" s="1"/>
  <c r="L922" i="23" s="1"/>
  <c r="H920" i="23"/>
  <c r="K920" i="23" s="1"/>
  <c r="L920" i="23" s="1"/>
  <c r="H918" i="23"/>
  <c r="K918" i="23" s="1"/>
  <c r="L918" i="23" s="1"/>
  <c r="H916" i="23"/>
  <c r="K916" i="23" s="1"/>
  <c r="L916" i="23" s="1"/>
  <c r="H914" i="23"/>
  <c r="K914" i="23" s="1"/>
  <c r="L914" i="23" s="1"/>
  <c r="H912" i="23"/>
  <c r="K912" i="23" s="1"/>
  <c r="L912" i="23" s="1"/>
  <c r="H910" i="23"/>
  <c r="K910" i="23" s="1"/>
  <c r="L910" i="23" s="1"/>
  <c r="H908" i="23"/>
  <c r="K908" i="23" s="1"/>
  <c r="L908" i="23" s="1"/>
  <c r="H906" i="23"/>
  <c r="K906" i="23" s="1"/>
  <c r="L906" i="23" s="1"/>
  <c r="H904" i="23"/>
  <c r="K904" i="23" s="1"/>
  <c r="L904" i="23" s="1"/>
  <c r="H902" i="23"/>
  <c r="K902" i="23" s="1"/>
  <c r="L902" i="23" s="1"/>
  <c r="H900" i="23"/>
  <c r="K900" i="23" s="1"/>
  <c r="L900" i="23" s="1"/>
  <c r="H898" i="23"/>
  <c r="K898" i="23" s="1"/>
  <c r="L898" i="23" s="1"/>
  <c r="H896" i="23"/>
  <c r="K896" i="23" s="1"/>
  <c r="L896" i="23" s="1"/>
  <c r="H894" i="23"/>
  <c r="K894" i="23" s="1"/>
  <c r="L894" i="23" s="1"/>
  <c r="H892" i="23"/>
  <c r="K892" i="23" s="1"/>
  <c r="L892" i="23" s="1"/>
  <c r="H890" i="23"/>
  <c r="K890" i="23" s="1"/>
  <c r="L890" i="23" s="1"/>
  <c r="H888" i="23"/>
  <c r="K888" i="23" s="1"/>
  <c r="L888" i="23" s="1"/>
  <c r="H886" i="23"/>
  <c r="K886" i="23" s="1"/>
  <c r="L886" i="23" s="1"/>
  <c r="H884" i="23"/>
  <c r="K884" i="23" s="1"/>
  <c r="L884" i="23" s="1"/>
  <c r="H882" i="23"/>
  <c r="K882" i="23" s="1"/>
  <c r="L882" i="23" s="1"/>
  <c r="H880" i="23"/>
  <c r="K880" i="23" s="1"/>
  <c r="L880" i="23" s="1"/>
  <c r="H878" i="23"/>
  <c r="K878" i="23" s="1"/>
  <c r="L878" i="23" s="1"/>
  <c r="H876" i="23"/>
  <c r="K876" i="23" s="1"/>
  <c r="L876" i="23" s="1"/>
  <c r="H874" i="23"/>
  <c r="K874" i="23" s="1"/>
  <c r="L874" i="23" s="1"/>
  <c r="H872" i="23"/>
  <c r="K872" i="23" s="1"/>
  <c r="L872" i="23" s="1"/>
  <c r="H870" i="23"/>
  <c r="K870" i="23" s="1"/>
  <c r="L870" i="23" s="1"/>
  <c r="H868" i="23"/>
  <c r="K868" i="23" s="1"/>
  <c r="L868" i="23" s="1"/>
  <c r="H866" i="23"/>
  <c r="K866" i="23" s="1"/>
  <c r="L866" i="23" s="1"/>
  <c r="H864" i="23"/>
  <c r="K864" i="23" s="1"/>
  <c r="L864" i="23" s="1"/>
  <c r="H862" i="23"/>
  <c r="K862" i="23" s="1"/>
  <c r="L862" i="23" s="1"/>
  <c r="H860" i="23"/>
  <c r="K860" i="23" s="1"/>
  <c r="L860" i="23" s="1"/>
  <c r="H858" i="23"/>
  <c r="K858" i="23" s="1"/>
  <c r="L858" i="23" s="1"/>
  <c r="H856" i="23"/>
  <c r="K856" i="23" s="1"/>
  <c r="L856" i="23" s="1"/>
  <c r="H854" i="23"/>
  <c r="K854" i="23" s="1"/>
  <c r="L854" i="23" s="1"/>
  <c r="H852" i="23"/>
  <c r="K852" i="23" s="1"/>
  <c r="L852" i="23" s="1"/>
  <c r="H850" i="23"/>
  <c r="K850" i="23" s="1"/>
  <c r="L850" i="23" s="1"/>
  <c r="H848" i="23"/>
  <c r="K848" i="23" s="1"/>
  <c r="L848" i="23" s="1"/>
  <c r="H846" i="23"/>
  <c r="K846" i="23" s="1"/>
  <c r="L846" i="23" s="1"/>
  <c r="H844" i="23"/>
  <c r="K844" i="23" s="1"/>
  <c r="L844" i="23" s="1"/>
  <c r="H842" i="23"/>
  <c r="K842" i="23" s="1"/>
  <c r="L842" i="23" s="1"/>
  <c r="H840" i="23"/>
  <c r="K840" i="23" s="1"/>
  <c r="L840" i="23" s="1"/>
  <c r="H838" i="23"/>
  <c r="K838" i="23" s="1"/>
  <c r="L838" i="23" s="1"/>
  <c r="H836" i="23"/>
  <c r="K836" i="23" s="1"/>
  <c r="L836" i="23" s="1"/>
  <c r="H834" i="23"/>
  <c r="K834" i="23" s="1"/>
  <c r="L834" i="23" s="1"/>
  <c r="H832" i="23"/>
  <c r="K832" i="23" s="1"/>
  <c r="L832" i="23" s="1"/>
  <c r="H830" i="23"/>
  <c r="K830" i="23" s="1"/>
  <c r="L830" i="23" s="1"/>
  <c r="H828" i="23"/>
  <c r="K828" i="23" s="1"/>
  <c r="L828" i="23" s="1"/>
  <c r="H826" i="23"/>
  <c r="K826" i="23" s="1"/>
  <c r="L826" i="23" s="1"/>
  <c r="H824" i="23"/>
  <c r="K824" i="23" s="1"/>
  <c r="L824" i="23" s="1"/>
  <c r="H822" i="23"/>
  <c r="K822" i="23" s="1"/>
  <c r="L822" i="23" s="1"/>
  <c r="H820" i="23"/>
  <c r="K820" i="23" s="1"/>
  <c r="L820" i="23" s="1"/>
  <c r="H818" i="23"/>
  <c r="K818" i="23" s="1"/>
  <c r="L818" i="23" s="1"/>
  <c r="H816" i="23"/>
  <c r="K816" i="23" s="1"/>
  <c r="L816" i="23" s="1"/>
  <c r="H814" i="23"/>
  <c r="K814" i="23" s="1"/>
  <c r="L814" i="23" s="1"/>
  <c r="H812" i="23"/>
  <c r="K812" i="23" s="1"/>
  <c r="L812" i="23" s="1"/>
  <c r="H810" i="23"/>
  <c r="K810" i="23" s="1"/>
  <c r="L810" i="23" s="1"/>
  <c r="H808" i="23"/>
  <c r="K808" i="23" s="1"/>
  <c r="L808" i="23" s="1"/>
  <c r="H806" i="23"/>
  <c r="K806" i="23" s="1"/>
  <c r="L806" i="23" s="1"/>
  <c r="H804" i="23"/>
  <c r="K804" i="23" s="1"/>
  <c r="L804" i="23" s="1"/>
  <c r="H802" i="23"/>
  <c r="K802" i="23" s="1"/>
  <c r="L802" i="23" s="1"/>
  <c r="H800" i="23"/>
  <c r="K800" i="23" s="1"/>
  <c r="L800" i="23" s="1"/>
  <c r="H798" i="23"/>
  <c r="K798" i="23" s="1"/>
  <c r="L798" i="23" s="1"/>
  <c r="H796" i="23"/>
  <c r="K796" i="23" s="1"/>
  <c r="L796" i="23" s="1"/>
  <c r="H794" i="23"/>
  <c r="K794" i="23" s="1"/>
  <c r="L794" i="23" s="1"/>
  <c r="H792" i="23"/>
  <c r="K792" i="23" s="1"/>
  <c r="L792" i="23" s="1"/>
  <c r="H790" i="23"/>
  <c r="K790" i="23" s="1"/>
  <c r="L790" i="23" s="1"/>
  <c r="H788" i="23"/>
  <c r="K788" i="23" s="1"/>
  <c r="L788" i="23" s="1"/>
  <c r="H786" i="23"/>
  <c r="K786" i="23" s="1"/>
  <c r="L786" i="23" s="1"/>
  <c r="H784" i="23"/>
  <c r="K784" i="23" s="1"/>
  <c r="L784" i="23" s="1"/>
  <c r="H782" i="23"/>
  <c r="K782" i="23" s="1"/>
  <c r="L782" i="23" s="1"/>
  <c r="H780" i="23"/>
  <c r="K780" i="23" s="1"/>
  <c r="L780" i="23" s="1"/>
  <c r="H778" i="23"/>
  <c r="K778" i="23" s="1"/>
  <c r="L778" i="23" s="1"/>
  <c r="H776" i="23"/>
  <c r="K776" i="23" s="1"/>
  <c r="L776" i="23" s="1"/>
  <c r="H774" i="23"/>
  <c r="K774" i="23" s="1"/>
  <c r="L774" i="23" s="1"/>
  <c r="H772" i="23"/>
  <c r="K772" i="23" s="1"/>
  <c r="L772" i="23" s="1"/>
  <c r="H770" i="23"/>
  <c r="K770" i="23" s="1"/>
  <c r="L770" i="23" s="1"/>
  <c r="H768" i="23"/>
  <c r="K768" i="23" s="1"/>
  <c r="L768" i="23" s="1"/>
  <c r="H766" i="23"/>
  <c r="K766" i="23" s="1"/>
  <c r="L766" i="23" s="1"/>
  <c r="H764" i="23"/>
  <c r="K764" i="23" s="1"/>
  <c r="L764" i="23" s="1"/>
  <c r="H762" i="23"/>
  <c r="K762" i="23" s="1"/>
  <c r="L762" i="23" s="1"/>
  <c r="H760" i="23"/>
  <c r="K760" i="23" s="1"/>
  <c r="L760" i="23" s="1"/>
  <c r="H758" i="23"/>
  <c r="K758" i="23" s="1"/>
  <c r="L758" i="23" s="1"/>
  <c r="H756" i="23"/>
  <c r="K756" i="23" s="1"/>
  <c r="L756" i="23" s="1"/>
  <c r="H754" i="23"/>
  <c r="K754" i="23" s="1"/>
  <c r="L754" i="23" s="1"/>
  <c r="H752" i="23"/>
  <c r="K752" i="23" s="1"/>
  <c r="L752" i="23" s="1"/>
  <c r="H750" i="23"/>
  <c r="K750" i="23" s="1"/>
  <c r="L750" i="23" s="1"/>
  <c r="H748" i="23"/>
  <c r="K748" i="23" s="1"/>
  <c r="L748" i="23" s="1"/>
  <c r="H746" i="23"/>
  <c r="K746" i="23" s="1"/>
  <c r="L746" i="23" s="1"/>
  <c r="H744" i="23"/>
  <c r="K744" i="23" s="1"/>
  <c r="L744" i="23" s="1"/>
  <c r="H742" i="23"/>
  <c r="K742" i="23" s="1"/>
  <c r="L742" i="23" s="1"/>
  <c r="H740" i="23"/>
  <c r="K740" i="23" s="1"/>
  <c r="L740" i="23" s="1"/>
  <c r="H738" i="23"/>
  <c r="K738" i="23" s="1"/>
  <c r="L738" i="23" s="1"/>
  <c r="H736" i="23"/>
  <c r="K736" i="23" s="1"/>
  <c r="L736" i="23" s="1"/>
  <c r="H734" i="23"/>
  <c r="K734" i="23" s="1"/>
  <c r="L734" i="23" s="1"/>
  <c r="H732" i="23"/>
  <c r="K732" i="23" s="1"/>
  <c r="L732" i="23" s="1"/>
  <c r="H730" i="23"/>
  <c r="K730" i="23" s="1"/>
  <c r="L730" i="23" s="1"/>
  <c r="H728" i="23"/>
  <c r="K728" i="23" s="1"/>
  <c r="L728" i="23" s="1"/>
  <c r="H726" i="23"/>
  <c r="K726" i="23" s="1"/>
  <c r="L726" i="23" s="1"/>
  <c r="H724" i="23"/>
  <c r="K724" i="23" s="1"/>
  <c r="L724" i="23" s="1"/>
  <c r="H722" i="23"/>
  <c r="K722" i="23" s="1"/>
  <c r="L722" i="23" s="1"/>
  <c r="H720" i="23"/>
  <c r="K720" i="23" s="1"/>
  <c r="L720" i="23" s="1"/>
  <c r="H718" i="23"/>
  <c r="K718" i="23" s="1"/>
  <c r="L718" i="23" s="1"/>
  <c r="H716" i="23"/>
  <c r="K716" i="23" s="1"/>
  <c r="L716" i="23" s="1"/>
  <c r="H714" i="23"/>
  <c r="K714" i="23" s="1"/>
  <c r="L714" i="23" s="1"/>
  <c r="H712" i="23"/>
  <c r="K712" i="23" s="1"/>
  <c r="L712" i="23" s="1"/>
  <c r="H710" i="23"/>
  <c r="K710" i="23" s="1"/>
  <c r="L710" i="23" s="1"/>
  <c r="H708" i="23"/>
  <c r="K708" i="23" s="1"/>
  <c r="L708" i="23" s="1"/>
  <c r="H706" i="23"/>
  <c r="K706" i="23" s="1"/>
  <c r="L706" i="23" s="1"/>
  <c r="H704" i="23"/>
  <c r="K704" i="23" s="1"/>
  <c r="L704" i="23" s="1"/>
  <c r="H702" i="23"/>
  <c r="K702" i="23" s="1"/>
  <c r="L702" i="23" s="1"/>
  <c r="H700" i="23"/>
  <c r="K700" i="23" s="1"/>
  <c r="L700" i="23" s="1"/>
  <c r="H698" i="23"/>
  <c r="K698" i="23" s="1"/>
  <c r="L698" i="23" s="1"/>
  <c r="H696" i="23"/>
  <c r="K696" i="23" s="1"/>
  <c r="L696" i="23" s="1"/>
  <c r="H694" i="23"/>
  <c r="K694" i="23" s="1"/>
  <c r="L694" i="23" s="1"/>
  <c r="H692" i="23"/>
  <c r="K692" i="23" s="1"/>
  <c r="L692" i="23" s="1"/>
  <c r="H690" i="23"/>
  <c r="K690" i="23" s="1"/>
  <c r="L690" i="23" s="1"/>
  <c r="H688" i="23"/>
  <c r="K688" i="23" s="1"/>
  <c r="L688" i="23" s="1"/>
  <c r="H686" i="23"/>
  <c r="K686" i="23" s="1"/>
  <c r="L686" i="23" s="1"/>
  <c r="H684" i="23"/>
  <c r="K684" i="23" s="1"/>
  <c r="L684" i="23" s="1"/>
  <c r="H682" i="23"/>
  <c r="K682" i="23" s="1"/>
  <c r="L682" i="23" s="1"/>
  <c r="H680" i="23"/>
  <c r="K680" i="23" s="1"/>
  <c r="L680" i="23" s="1"/>
  <c r="H678" i="23"/>
  <c r="K678" i="23" s="1"/>
  <c r="L678" i="23" s="1"/>
  <c r="H676" i="23"/>
  <c r="K676" i="23" s="1"/>
  <c r="L676" i="23" s="1"/>
  <c r="H674" i="23"/>
  <c r="K674" i="23" s="1"/>
  <c r="L674" i="23" s="1"/>
  <c r="H672" i="23"/>
  <c r="K672" i="23" s="1"/>
  <c r="L672" i="23" s="1"/>
  <c r="H670" i="23"/>
  <c r="K670" i="23" s="1"/>
  <c r="L670" i="23" s="1"/>
  <c r="H668" i="23"/>
  <c r="K668" i="23" s="1"/>
  <c r="L668" i="23" s="1"/>
  <c r="H666" i="23"/>
  <c r="K666" i="23" s="1"/>
  <c r="L666" i="23" s="1"/>
  <c r="H664" i="23"/>
  <c r="K664" i="23" s="1"/>
  <c r="L664" i="23" s="1"/>
  <c r="H662" i="23"/>
  <c r="K662" i="23" s="1"/>
  <c r="L662" i="23" s="1"/>
  <c r="H660" i="23"/>
  <c r="K660" i="23" s="1"/>
  <c r="L660" i="23" s="1"/>
  <c r="H658" i="23"/>
  <c r="K658" i="23" s="1"/>
  <c r="L658" i="23" s="1"/>
  <c r="H656" i="23"/>
  <c r="K656" i="23" s="1"/>
  <c r="L656" i="23" s="1"/>
  <c r="H654" i="23"/>
  <c r="K654" i="23" s="1"/>
  <c r="L654" i="23" s="1"/>
  <c r="H652" i="23"/>
  <c r="K652" i="23" s="1"/>
  <c r="L652" i="23" s="1"/>
  <c r="H650" i="23"/>
  <c r="K650" i="23" s="1"/>
  <c r="L650" i="23" s="1"/>
  <c r="H648" i="23"/>
  <c r="K648" i="23" s="1"/>
  <c r="L648" i="23" s="1"/>
  <c r="H646" i="23"/>
  <c r="K646" i="23" s="1"/>
  <c r="L646" i="23" s="1"/>
  <c r="H644" i="23"/>
  <c r="K644" i="23" s="1"/>
  <c r="L644" i="23" s="1"/>
  <c r="H642" i="23"/>
  <c r="K642" i="23" s="1"/>
  <c r="L642" i="23" s="1"/>
  <c r="H640" i="23"/>
  <c r="K640" i="23" s="1"/>
  <c r="L640" i="23" s="1"/>
  <c r="H638" i="23"/>
  <c r="K638" i="23" s="1"/>
  <c r="L638" i="23" s="1"/>
  <c r="H636" i="23"/>
  <c r="K636" i="23" s="1"/>
  <c r="L636" i="23" s="1"/>
  <c r="H634" i="23"/>
  <c r="K634" i="23" s="1"/>
  <c r="L634" i="23" s="1"/>
  <c r="H632" i="23"/>
  <c r="K632" i="23" s="1"/>
  <c r="L632" i="23" s="1"/>
  <c r="H630" i="23"/>
  <c r="K630" i="23" s="1"/>
  <c r="L630" i="23" s="1"/>
  <c r="H628" i="23"/>
  <c r="K628" i="23" s="1"/>
  <c r="L628" i="23" s="1"/>
  <c r="H626" i="23"/>
  <c r="K626" i="23" s="1"/>
  <c r="L626" i="23" s="1"/>
  <c r="H624" i="23"/>
  <c r="K624" i="23" s="1"/>
  <c r="L624" i="23" s="1"/>
  <c r="H622" i="23"/>
  <c r="K622" i="23" s="1"/>
  <c r="L622" i="23" s="1"/>
  <c r="H620" i="23"/>
  <c r="K620" i="23" s="1"/>
  <c r="L620" i="23" s="1"/>
  <c r="H618" i="23"/>
  <c r="K618" i="23" s="1"/>
  <c r="L618" i="23" s="1"/>
  <c r="H616" i="23"/>
  <c r="K616" i="23" s="1"/>
  <c r="L616" i="23" s="1"/>
  <c r="H614" i="23"/>
  <c r="K614" i="23" s="1"/>
  <c r="L614" i="23" s="1"/>
  <c r="H612" i="23"/>
  <c r="K612" i="23" s="1"/>
  <c r="L612" i="23" s="1"/>
  <c r="H610" i="23"/>
  <c r="K610" i="23" s="1"/>
  <c r="L610" i="23" s="1"/>
  <c r="H608" i="23"/>
  <c r="K608" i="23" s="1"/>
  <c r="L608" i="23" s="1"/>
  <c r="H606" i="23"/>
  <c r="K606" i="23" s="1"/>
  <c r="L606" i="23" s="1"/>
  <c r="H604" i="23"/>
  <c r="K604" i="23" s="1"/>
  <c r="L604" i="23" s="1"/>
  <c r="H602" i="23"/>
  <c r="K602" i="23" s="1"/>
  <c r="L602" i="23" s="1"/>
  <c r="H600" i="23"/>
  <c r="K600" i="23" s="1"/>
  <c r="L600" i="23" s="1"/>
  <c r="H598" i="23"/>
  <c r="K598" i="23" s="1"/>
  <c r="L598" i="23" s="1"/>
  <c r="H596" i="23"/>
  <c r="K596" i="23" s="1"/>
  <c r="L596" i="23" s="1"/>
  <c r="H594" i="23"/>
  <c r="K594" i="23" s="1"/>
  <c r="L594" i="23" s="1"/>
  <c r="H592" i="23"/>
  <c r="K592" i="23" s="1"/>
  <c r="L592" i="23" s="1"/>
  <c r="H590" i="23"/>
  <c r="K590" i="23" s="1"/>
  <c r="L590" i="23" s="1"/>
  <c r="H588" i="23"/>
  <c r="K588" i="23" s="1"/>
  <c r="L588" i="23" s="1"/>
  <c r="H586" i="23"/>
  <c r="K586" i="23" s="1"/>
  <c r="L586" i="23" s="1"/>
  <c r="H584" i="23"/>
  <c r="K584" i="23" s="1"/>
  <c r="L584" i="23" s="1"/>
  <c r="H582" i="23"/>
  <c r="K582" i="23" s="1"/>
  <c r="L582" i="23" s="1"/>
  <c r="H580" i="23"/>
  <c r="K580" i="23" s="1"/>
  <c r="L580" i="23" s="1"/>
  <c r="H578" i="23"/>
  <c r="K578" i="23" s="1"/>
  <c r="L578" i="23" s="1"/>
  <c r="H576" i="23"/>
  <c r="K576" i="23" s="1"/>
  <c r="L576" i="23" s="1"/>
  <c r="H574" i="23"/>
  <c r="K574" i="23" s="1"/>
  <c r="L574" i="23" s="1"/>
  <c r="H572" i="23"/>
  <c r="K572" i="23" s="1"/>
  <c r="L572" i="23" s="1"/>
  <c r="H570" i="23"/>
  <c r="K570" i="23" s="1"/>
  <c r="L570" i="23" s="1"/>
  <c r="H568" i="23"/>
  <c r="K568" i="23" s="1"/>
  <c r="L568" i="23" s="1"/>
  <c r="H566" i="23"/>
  <c r="K566" i="23" s="1"/>
  <c r="L566" i="23" s="1"/>
  <c r="H564" i="23"/>
  <c r="K564" i="23" s="1"/>
  <c r="L564" i="23" s="1"/>
  <c r="H562" i="23"/>
  <c r="K562" i="23" s="1"/>
  <c r="L562" i="23" s="1"/>
  <c r="H560" i="23"/>
  <c r="K560" i="23" s="1"/>
  <c r="L560" i="23" s="1"/>
  <c r="H558" i="23"/>
  <c r="K558" i="23" s="1"/>
  <c r="L558" i="23" s="1"/>
  <c r="H556" i="23"/>
  <c r="K556" i="23" s="1"/>
  <c r="L556" i="23" s="1"/>
  <c r="H554" i="23"/>
  <c r="K554" i="23" s="1"/>
  <c r="L554" i="23" s="1"/>
  <c r="H552" i="23"/>
  <c r="K552" i="23" s="1"/>
  <c r="L552" i="23" s="1"/>
  <c r="H550" i="23"/>
  <c r="K550" i="23" s="1"/>
  <c r="L550" i="23" s="1"/>
  <c r="H548" i="23"/>
  <c r="K548" i="23" s="1"/>
  <c r="L548" i="23" s="1"/>
  <c r="H546" i="23"/>
  <c r="K546" i="23" s="1"/>
  <c r="L546" i="23" s="1"/>
  <c r="H544" i="23"/>
  <c r="K544" i="23" s="1"/>
  <c r="L544" i="23" s="1"/>
  <c r="H542" i="23"/>
  <c r="K542" i="23" s="1"/>
  <c r="L542" i="23" s="1"/>
  <c r="H540" i="23"/>
  <c r="K540" i="23" s="1"/>
  <c r="L540" i="23" s="1"/>
  <c r="H538" i="23"/>
  <c r="K538" i="23" s="1"/>
  <c r="L538" i="23" s="1"/>
  <c r="H536" i="23"/>
  <c r="K536" i="23" s="1"/>
  <c r="L536" i="23" s="1"/>
  <c r="H534" i="23"/>
  <c r="K534" i="23" s="1"/>
  <c r="L534" i="23" s="1"/>
  <c r="H532" i="23"/>
  <c r="K532" i="23" s="1"/>
  <c r="L532" i="23" s="1"/>
  <c r="H530" i="23"/>
  <c r="K530" i="23" s="1"/>
  <c r="L530" i="23" s="1"/>
  <c r="H528" i="23"/>
  <c r="K528" i="23" s="1"/>
  <c r="L528" i="23" s="1"/>
  <c r="H526" i="23"/>
  <c r="K526" i="23" s="1"/>
  <c r="L526" i="23" s="1"/>
  <c r="H524" i="23"/>
  <c r="K524" i="23" s="1"/>
  <c r="L524" i="23" s="1"/>
  <c r="H522" i="23"/>
  <c r="K522" i="23" s="1"/>
  <c r="L522" i="23" s="1"/>
  <c r="H520" i="23"/>
  <c r="K520" i="23" s="1"/>
  <c r="L520" i="23" s="1"/>
  <c r="H518" i="23"/>
  <c r="K518" i="23" s="1"/>
  <c r="L518" i="23" s="1"/>
  <c r="H516" i="23"/>
  <c r="K516" i="23" s="1"/>
  <c r="L516" i="23" s="1"/>
  <c r="H514" i="23"/>
  <c r="K514" i="23" s="1"/>
  <c r="L514" i="23" s="1"/>
  <c r="H512" i="23"/>
  <c r="K512" i="23" s="1"/>
  <c r="L512" i="23" s="1"/>
  <c r="H510" i="23"/>
  <c r="K510" i="23" s="1"/>
  <c r="L510" i="23" s="1"/>
  <c r="H508" i="23"/>
  <c r="K508" i="23" s="1"/>
  <c r="L508" i="23" s="1"/>
  <c r="H506" i="23"/>
  <c r="K506" i="23" s="1"/>
  <c r="L506" i="23" s="1"/>
  <c r="H504" i="23"/>
  <c r="K504" i="23" s="1"/>
  <c r="L504" i="23" s="1"/>
  <c r="H502" i="23"/>
  <c r="K502" i="23" s="1"/>
  <c r="L502" i="23" s="1"/>
  <c r="H500" i="23"/>
  <c r="K500" i="23" s="1"/>
  <c r="L500" i="23" s="1"/>
  <c r="H498" i="23"/>
  <c r="K498" i="23" s="1"/>
  <c r="L498" i="23" s="1"/>
  <c r="H496" i="23"/>
  <c r="K496" i="23" s="1"/>
  <c r="L496" i="23" s="1"/>
  <c r="H494" i="23"/>
  <c r="K494" i="23" s="1"/>
  <c r="L494" i="23" s="1"/>
  <c r="H492" i="23"/>
  <c r="K492" i="23" s="1"/>
  <c r="L492" i="23" s="1"/>
  <c r="H490" i="23"/>
  <c r="K490" i="23" s="1"/>
  <c r="L490" i="23" s="1"/>
  <c r="H488" i="23"/>
  <c r="K488" i="23" s="1"/>
  <c r="L488" i="23" s="1"/>
  <c r="H486" i="23"/>
  <c r="K486" i="23" s="1"/>
  <c r="L486" i="23" s="1"/>
  <c r="H484" i="23"/>
  <c r="K484" i="23" s="1"/>
  <c r="L484" i="23" s="1"/>
  <c r="H482" i="23"/>
  <c r="K482" i="23" s="1"/>
  <c r="L482" i="23" s="1"/>
  <c r="H480" i="23"/>
  <c r="K480" i="23" s="1"/>
  <c r="L480" i="23" s="1"/>
  <c r="H478" i="23"/>
  <c r="K478" i="23" s="1"/>
  <c r="L478" i="23" s="1"/>
  <c r="H476" i="23"/>
  <c r="K476" i="23" s="1"/>
  <c r="L476" i="23" s="1"/>
  <c r="H474" i="23"/>
  <c r="K474" i="23" s="1"/>
  <c r="L474" i="23" s="1"/>
  <c r="H472" i="23"/>
  <c r="K472" i="23" s="1"/>
  <c r="L472" i="23" s="1"/>
  <c r="H470" i="23"/>
  <c r="K470" i="23" s="1"/>
  <c r="L470" i="23" s="1"/>
  <c r="H468" i="23"/>
  <c r="K468" i="23" s="1"/>
  <c r="L468" i="23" s="1"/>
  <c r="H466" i="23"/>
  <c r="K466" i="23" s="1"/>
  <c r="L466" i="23" s="1"/>
  <c r="H464" i="23"/>
  <c r="K464" i="23" s="1"/>
  <c r="L464" i="23" s="1"/>
  <c r="H462" i="23"/>
  <c r="K462" i="23" s="1"/>
  <c r="L462" i="23" s="1"/>
  <c r="H460" i="23"/>
  <c r="K460" i="23" s="1"/>
  <c r="L460" i="23" s="1"/>
  <c r="H458" i="23"/>
  <c r="K458" i="23" s="1"/>
  <c r="L458" i="23" s="1"/>
  <c r="H456" i="23"/>
  <c r="K456" i="23" s="1"/>
  <c r="L456" i="23" s="1"/>
  <c r="H454" i="23"/>
  <c r="K454" i="23" s="1"/>
  <c r="L454" i="23" s="1"/>
  <c r="H452" i="23"/>
  <c r="K452" i="23" s="1"/>
  <c r="L452" i="23" s="1"/>
  <c r="H450" i="23"/>
  <c r="K450" i="23" s="1"/>
  <c r="L450" i="23" s="1"/>
  <c r="H448" i="23"/>
  <c r="K448" i="23" s="1"/>
  <c r="L448" i="23" s="1"/>
  <c r="H446" i="23"/>
  <c r="K446" i="23" s="1"/>
  <c r="L446" i="23" s="1"/>
  <c r="H444" i="23"/>
  <c r="K444" i="23" s="1"/>
  <c r="L444" i="23" s="1"/>
  <c r="H442" i="23"/>
  <c r="K442" i="23" s="1"/>
  <c r="L442" i="23" s="1"/>
  <c r="H440" i="23"/>
  <c r="K440" i="23" s="1"/>
  <c r="L440" i="23" s="1"/>
  <c r="H438" i="23"/>
  <c r="K438" i="23" s="1"/>
  <c r="L438" i="23" s="1"/>
  <c r="H436" i="23"/>
  <c r="K436" i="23" s="1"/>
  <c r="L436" i="23" s="1"/>
  <c r="H434" i="23"/>
  <c r="K434" i="23" s="1"/>
  <c r="L434" i="23" s="1"/>
  <c r="H432" i="23"/>
  <c r="K432" i="23" s="1"/>
  <c r="L432" i="23" s="1"/>
  <c r="H430" i="23"/>
  <c r="K430" i="23" s="1"/>
  <c r="L430" i="23" s="1"/>
  <c r="H428" i="23"/>
  <c r="K428" i="23" s="1"/>
  <c r="L428" i="23" s="1"/>
  <c r="H426" i="23"/>
  <c r="K426" i="23" s="1"/>
  <c r="L426" i="23" s="1"/>
  <c r="H424" i="23"/>
  <c r="K424" i="23" s="1"/>
  <c r="L424" i="23" s="1"/>
  <c r="H422" i="23"/>
  <c r="K422" i="23" s="1"/>
  <c r="L422" i="23" s="1"/>
  <c r="H420" i="23"/>
  <c r="K420" i="23" s="1"/>
  <c r="L420" i="23" s="1"/>
  <c r="H418" i="23"/>
  <c r="K418" i="23" s="1"/>
  <c r="L418" i="23" s="1"/>
  <c r="H416" i="23"/>
  <c r="K416" i="23" s="1"/>
  <c r="L416" i="23" s="1"/>
  <c r="H414" i="23"/>
  <c r="K414" i="23" s="1"/>
  <c r="L414" i="23" s="1"/>
  <c r="H412" i="23"/>
  <c r="K412" i="23" s="1"/>
  <c r="L412" i="23" s="1"/>
  <c r="H410" i="23"/>
  <c r="K410" i="23" s="1"/>
  <c r="L410" i="23" s="1"/>
  <c r="H408" i="23"/>
  <c r="K408" i="23" s="1"/>
  <c r="L408" i="23" s="1"/>
  <c r="H406" i="23"/>
  <c r="K406" i="23" s="1"/>
  <c r="L406" i="23" s="1"/>
  <c r="H404" i="23"/>
  <c r="K404" i="23" s="1"/>
  <c r="L404" i="23" s="1"/>
  <c r="H402" i="23"/>
  <c r="K402" i="23" s="1"/>
  <c r="L402" i="23" s="1"/>
  <c r="H400" i="23"/>
  <c r="K400" i="23" s="1"/>
  <c r="L400" i="23" s="1"/>
  <c r="H398" i="23"/>
  <c r="K398" i="23" s="1"/>
  <c r="L398" i="23" s="1"/>
  <c r="H396" i="23"/>
  <c r="K396" i="23" s="1"/>
  <c r="L396" i="23" s="1"/>
  <c r="H394" i="23"/>
  <c r="K394" i="23" s="1"/>
  <c r="L394" i="23" s="1"/>
  <c r="H392" i="23"/>
  <c r="K392" i="23" s="1"/>
  <c r="L392" i="23" s="1"/>
  <c r="H390" i="23"/>
  <c r="K390" i="23" s="1"/>
  <c r="L390" i="23" s="1"/>
  <c r="H388" i="23"/>
  <c r="K388" i="23" s="1"/>
  <c r="L388" i="23" s="1"/>
  <c r="H386" i="23"/>
  <c r="K386" i="23" s="1"/>
  <c r="L386" i="23" s="1"/>
  <c r="H384" i="23"/>
  <c r="K384" i="23" s="1"/>
  <c r="L384" i="23" s="1"/>
  <c r="H382" i="23"/>
  <c r="K382" i="23" s="1"/>
  <c r="L382" i="23" s="1"/>
  <c r="H380" i="23"/>
  <c r="K380" i="23" s="1"/>
  <c r="L380" i="23" s="1"/>
  <c r="H378" i="23"/>
  <c r="K378" i="23" s="1"/>
  <c r="L378" i="23" s="1"/>
  <c r="H376" i="23"/>
  <c r="K376" i="23" s="1"/>
  <c r="L376" i="23" s="1"/>
  <c r="H374" i="23"/>
  <c r="K374" i="23" s="1"/>
  <c r="L374" i="23" s="1"/>
  <c r="H372" i="23"/>
  <c r="K372" i="23" s="1"/>
  <c r="L372" i="23" s="1"/>
  <c r="H370" i="23"/>
  <c r="K370" i="23" s="1"/>
  <c r="L370" i="23" s="1"/>
  <c r="H368" i="23"/>
  <c r="K368" i="23" s="1"/>
  <c r="L368" i="23" s="1"/>
  <c r="H366" i="23"/>
  <c r="K366" i="23" s="1"/>
  <c r="L366" i="23" s="1"/>
  <c r="H364" i="23"/>
  <c r="K364" i="23" s="1"/>
  <c r="L364" i="23" s="1"/>
  <c r="H362" i="23"/>
  <c r="K362" i="23" s="1"/>
  <c r="L362" i="23" s="1"/>
  <c r="H360" i="23"/>
  <c r="K360" i="23" s="1"/>
  <c r="L360" i="23" s="1"/>
  <c r="H358" i="23"/>
  <c r="K358" i="23" s="1"/>
  <c r="L358" i="23" s="1"/>
  <c r="H356" i="23"/>
  <c r="K356" i="23" s="1"/>
  <c r="L356" i="23" s="1"/>
  <c r="H354" i="23"/>
  <c r="K354" i="23" s="1"/>
  <c r="L354" i="23" s="1"/>
  <c r="H352" i="23"/>
  <c r="K352" i="23" s="1"/>
  <c r="L352" i="23" s="1"/>
  <c r="H350" i="23"/>
  <c r="K350" i="23" s="1"/>
  <c r="L350" i="23" s="1"/>
  <c r="H348" i="23"/>
  <c r="K348" i="23" s="1"/>
  <c r="L348" i="23" s="1"/>
  <c r="H346" i="23"/>
  <c r="K346" i="23" s="1"/>
  <c r="L346" i="23" s="1"/>
  <c r="H344" i="23"/>
  <c r="K344" i="23" s="1"/>
  <c r="L344" i="23" s="1"/>
  <c r="H342" i="23"/>
  <c r="K342" i="23" s="1"/>
  <c r="L342" i="23" s="1"/>
  <c r="H340" i="23"/>
  <c r="K340" i="23" s="1"/>
  <c r="L340" i="23" s="1"/>
  <c r="H338" i="23"/>
  <c r="K338" i="23" s="1"/>
  <c r="L338" i="23" s="1"/>
  <c r="H336" i="23"/>
  <c r="K336" i="23" s="1"/>
  <c r="L336" i="23" s="1"/>
  <c r="H334" i="23"/>
  <c r="K334" i="23" s="1"/>
  <c r="L334" i="23" s="1"/>
  <c r="H332" i="23"/>
  <c r="K332" i="23" s="1"/>
  <c r="L332" i="23" s="1"/>
  <c r="H330" i="23"/>
  <c r="K330" i="23" s="1"/>
  <c r="L330" i="23" s="1"/>
  <c r="H328" i="23"/>
  <c r="K328" i="23" s="1"/>
  <c r="L328" i="23" s="1"/>
  <c r="H326" i="23"/>
  <c r="K326" i="23" s="1"/>
  <c r="L326" i="23" s="1"/>
  <c r="H324" i="23"/>
  <c r="K324" i="23" s="1"/>
  <c r="L324" i="23" s="1"/>
  <c r="H322" i="23"/>
  <c r="K322" i="23" s="1"/>
  <c r="L322" i="23" s="1"/>
  <c r="H320" i="23"/>
  <c r="K320" i="23" s="1"/>
  <c r="L320" i="23" s="1"/>
  <c r="H318" i="23"/>
  <c r="K318" i="23" s="1"/>
  <c r="L318" i="23" s="1"/>
  <c r="H316" i="23"/>
  <c r="K316" i="23" s="1"/>
  <c r="L316" i="23" s="1"/>
  <c r="H314" i="23"/>
  <c r="K314" i="23" s="1"/>
  <c r="L314" i="23" s="1"/>
  <c r="H312" i="23"/>
  <c r="K312" i="23" s="1"/>
  <c r="L312" i="23" s="1"/>
  <c r="H310" i="23"/>
  <c r="K310" i="23" s="1"/>
  <c r="L310" i="23" s="1"/>
  <c r="H308" i="23"/>
  <c r="K308" i="23" s="1"/>
  <c r="L308" i="23" s="1"/>
  <c r="H306" i="23"/>
  <c r="K306" i="23" s="1"/>
  <c r="L306" i="23" s="1"/>
  <c r="H304" i="23"/>
  <c r="K304" i="23" s="1"/>
  <c r="L304" i="23" s="1"/>
  <c r="H302" i="23"/>
  <c r="K302" i="23" s="1"/>
  <c r="L302" i="23" s="1"/>
  <c r="H300" i="23"/>
  <c r="K300" i="23" s="1"/>
  <c r="L300" i="23" s="1"/>
  <c r="H298" i="23"/>
  <c r="K298" i="23" s="1"/>
  <c r="L298" i="23" s="1"/>
  <c r="H296" i="23"/>
  <c r="K296" i="23" s="1"/>
  <c r="L296" i="23" s="1"/>
  <c r="H294" i="23"/>
  <c r="K294" i="23" s="1"/>
  <c r="L294" i="23" s="1"/>
  <c r="H292" i="23"/>
  <c r="K292" i="23" s="1"/>
  <c r="L292" i="23" s="1"/>
  <c r="H290" i="23"/>
  <c r="K290" i="23" s="1"/>
  <c r="L290" i="23" s="1"/>
  <c r="H288" i="23"/>
  <c r="K288" i="23" s="1"/>
  <c r="L288" i="23" s="1"/>
  <c r="H286" i="23"/>
  <c r="K286" i="23" s="1"/>
  <c r="L286" i="23" s="1"/>
  <c r="H284" i="23"/>
  <c r="K284" i="23" s="1"/>
  <c r="L284" i="23" s="1"/>
  <c r="H282" i="23"/>
  <c r="K282" i="23" s="1"/>
  <c r="L282" i="23" s="1"/>
  <c r="H280" i="23"/>
  <c r="K280" i="23" s="1"/>
  <c r="L280" i="23" s="1"/>
  <c r="H278" i="23"/>
  <c r="K278" i="23" s="1"/>
  <c r="L278" i="23" s="1"/>
  <c r="H276" i="23"/>
  <c r="K276" i="23" s="1"/>
  <c r="L276" i="23" s="1"/>
  <c r="H274" i="23"/>
  <c r="K274" i="23" s="1"/>
  <c r="L274" i="23" s="1"/>
  <c r="H272" i="23"/>
  <c r="K272" i="23" s="1"/>
  <c r="L272" i="23" s="1"/>
  <c r="H270" i="23"/>
  <c r="K270" i="23" s="1"/>
  <c r="L270" i="23" s="1"/>
  <c r="H268" i="23"/>
  <c r="K268" i="23" s="1"/>
  <c r="L268" i="23" s="1"/>
  <c r="H266" i="23"/>
  <c r="K266" i="23" s="1"/>
  <c r="L266" i="23" s="1"/>
  <c r="H264" i="23"/>
  <c r="K264" i="23" s="1"/>
  <c r="L264" i="23" s="1"/>
  <c r="H262" i="23"/>
  <c r="K262" i="23" s="1"/>
  <c r="L262" i="23" s="1"/>
  <c r="H260" i="23"/>
  <c r="K260" i="23" s="1"/>
  <c r="L260" i="23" s="1"/>
  <c r="H258" i="23"/>
  <c r="K258" i="23" s="1"/>
  <c r="L258" i="23" s="1"/>
  <c r="H256" i="23"/>
  <c r="K256" i="23" s="1"/>
  <c r="L256" i="23" s="1"/>
  <c r="H254" i="23"/>
  <c r="K254" i="23" s="1"/>
  <c r="L254" i="23" s="1"/>
  <c r="H252" i="23"/>
  <c r="K252" i="23" s="1"/>
  <c r="L252" i="23" s="1"/>
  <c r="H250" i="23"/>
  <c r="K250" i="23" s="1"/>
  <c r="L250" i="23" s="1"/>
  <c r="H248" i="23"/>
  <c r="K248" i="23" s="1"/>
  <c r="L248" i="23" s="1"/>
  <c r="H246" i="23"/>
  <c r="K246" i="23" s="1"/>
  <c r="L246" i="23" s="1"/>
  <c r="H244" i="23"/>
  <c r="K244" i="23" s="1"/>
  <c r="L244" i="23" s="1"/>
  <c r="H242" i="23"/>
  <c r="K242" i="23" s="1"/>
  <c r="L242" i="23" s="1"/>
  <c r="H240" i="23"/>
  <c r="K240" i="23" s="1"/>
  <c r="L240" i="23" s="1"/>
  <c r="H238" i="23"/>
  <c r="K238" i="23" s="1"/>
  <c r="L238" i="23" s="1"/>
  <c r="H236" i="23"/>
  <c r="K236" i="23" s="1"/>
  <c r="L236" i="23" s="1"/>
  <c r="H234" i="23"/>
  <c r="K234" i="23" s="1"/>
  <c r="L234" i="23" s="1"/>
  <c r="H232" i="23"/>
  <c r="K232" i="23" s="1"/>
  <c r="L232" i="23" s="1"/>
  <c r="H230" i="23"/>
  <c r="K230" i="23" s="1"/>
  <c r="L230" i="23" s="1"/>
  <c r="H228" i="23"/>
  <c r="K228" i="23" s="1"/>
  <c r="L228" i="23" s="1"/>
  <c r="H226" i="23"/>
  <c r="K226" i="23" s="1"/>
  <c r="L226" i="23" s="1"/>
  <c r="H224" i="23"/>
  <c r="K224" i="23" s="1"/>
  <c r="L224" i="23" s="1"/>
  <c r="H222" i="23"/>
  <c r="K222" i="23" s="1"/>
  <c r="L222" i="23" s="1"/>
  <c r="H220" i="23"/>
  <c r="K220" i="23" s="1"/>
  <c r="L220" i="23" s="1"/>
  <c r="H218" i="23"/>
  <c r="K218" i="23" s="1"/>
  <c r="L218" i="23" s="1"/>
  <c r="H216" i="23"/>
  <c r="K216" i="23" s="1"/>
  <c r="L216" i="23" s="1"/>
  <c r="H214" i="23"/>
  <c r="K214" i="23" s="1"/>
  <c r="L214" i="23" s="1"/>
  <c r="H212" i="23"/>
  <c r="K212" i="23" s="1"/>
  <c r="L212" i="23" s="1"/>
  <c r="H210" i="23"/>
  <c r="K210" i="23" s="1"/>
  <c r="L210" i="23" s="1"/>
  <c r="H208" i="23"/>
  <c r="K208" i="23" s="1"/>
  <c r="L208" i="23" s="1"/>
  <c r="H206" i="23"/>
  <c r="K206" i="23" s="1"/>
  <c r="L206" i="23" s="1"/>
  <c r="H204" i="23"/>
  <c r="K204" i="23" s="1"/>
  <c r="L204" i="23" s="1"/>
  <c r="H202" i="23"/>
  <c r="K202" i="23" s="1"/>
  <c r="L202" i="23" s="1"/>
  <c r="K200" i="23"/>
  <c r="L200" i="23" s="1"/>
  <c r="H198" i="23"/>
  <c r="K198" i="23" s="1"/>
  <c r="L198" i="23" s="1"/>
  <c r="H196" i="23"/>
  <c r="K196" i="23" s="1"/>
  <c r="L196" i="23" s="1"/>
  <c r="H194" i="23"/>
  <c r="K194" i="23" s="1"/>
  <c r="L194" i="23" s="1"/>
  <c r="H192" i="23"/>
  <c r="K192" i="23" s="1"/>
  <c r="L192" i="23" s="1"/>
  <c r="H190" i="23"/>
  <c r="K190" i="23" s="1"/>
  <c r="L190" i="23" s="1"/>
  <c r="H188" i="23"/>
  <c r="K188" i="23" s="1"/>
  <c r="L188" i="23" s="1"/>
  <c r="H186" i="23"/>
  <c r="K186" i="23" s="1"/>
  <c r="L186" i="23" s="1"/>
  <c r="H184" i="23"/>
  <c r="K184" i="23" s="1"/>
  <c r="L184" i="23" s="1"/>
  <c r="H182" i="23"/>
  <c r="K182" i="23" s="1"/>
  <c r="L182" i="23" s="1"/>
  <c r="H180" i="23"/>
  <c r="K180" i="23" s="1"/>
  <c r="L180" i="23" s="1"/>
  <c r="H178" i="23"/>
  <c r="K178" i="23" s="1"/>
  <c r="L178" i="23" s="1"/>
  <c r="H176" i="23"/>
  <c r="K176" i="23" s="1"/>
  <c r="L176" i="23" s="1"/>
  <c r="H174" i="23"/>
  <c r="K174" i="23" s="1"/>
  <c r="L174" i="23" s="1"/>
  <c r="H172" i="23"/>
  <c r="K172" i="23" s="1"/>
  <c r="L172" i="23" s="1"/>
  <c r="H170" i="23"/>
  <c r="K170" i="23" s="1"/>
  <c r="L170" i="23" s="1"/>
  <c r="H168" i="23"/>
  <c r="K168" i="23" s="1"/>
  <c r="L168" i="23" s="1"/>
  <c r="H166" i="23"/>
  <c r="K166" i="23" s="1"/>
  <c r="L166" i="23" s="1"/>
  <c r="H164" i="23"/>
  <c r="K164" i="23" s="1"/>
  <c r="L164" i="23" s="1"/>
  <c r="H162" i="23"/>
  <c r="K162" i="23" s="1"/>
  <c r="L162" i="23" s="1"/>
  <c r="H160" i="23"/>
  <c r="K160" i="23" s="1"/>
  <c r="L160" i="23" s="1"/>
  <c r="H158" i="23"/>
  <c r="K158" i="23" s="1"/>
  <c r="L158" i="23" s="1"/>
  <c r="H156" i="23"/>
  <c r="K156" i="23" s="1"/>
  <c r="L156" i="23" s="1"/>
  <c r="H154" i="23"/>
  <c r="K154" i="23" s="1"/>
  <c r="L154" i="23" s="1"/>
  <c r="H152" i="23"/>
  <c r="K152" i="23" s="1"/>
  <c r="L152" i="23" s="1"/>
  <c r="H150" i="23"/>
  <c r="K150" i="23" s="1"/>
  <c r="L150" i="23" s="1"/>
  <c r="H148" i="23"/>
  <c r="K148" i="23" s="1"/>
  <c r="L148" i="23" s="1"/>
  <c r="H146" i="23"/>
  <c r="K146" i="23" s="1"/>
  <c r="L146" i="23" s="1"/>
  <c r="H144" i="23"/>
  <c r="K144" i="23" s="1"/>
  <c r="L144" i="23" s="1"/>
  <c r="H142" i="23"/>
  <c r="K142" i="23" s="1"/>
  <c r="L142" i="23" s="1"/>
  <c r="H140" i="23"/>
  <c r="K140" i="23" s="1"/>
  <c r="L140" i="23" s="1"/>
  <c r="H138" i="23"/>
  <c r="K138" i="23" s="1"/>
  <c r="L138" i="23" s="1"/>
  <c r="H136" i="23"/>
  <c r="K136" i="23" s="1"/>
  <c r="L136" i="23" s="1"/>
  <c r="H134" i="23"/>
  <c r="K134" i="23" s="1"/>
  <c r="L134" i="23" s="1"/>
  <c r="H132" i="23"/>
  <c r="K132" i="23" s="1"/>
  <c r="L132" i="23" s="1"/>
  <c r="H130" i="23"/>
  <c r="K130" i="23" s="1"/>
  <c r="L130" i="23" s="1"/>
  <c r="H128" i="23"/>
  <c r="K128" i="23" s="1"/>
  <c r="L128" i="23" s="1"/>
  <c r="H126" i="23"/>
  <c r="K126" i="23" s="1"/>
  <c r="L126" i="23" s="1"/>
  <c r="H124" i="23"/>
  <c r="K124" i="23" s="1"/>
  <c r="L124" i="23" s="1"/>
  <c r="H122" i="23"/>
  <c r="K122" i="23" s="1"/>
  <c r="L122" i="23" s="1"/>
  <c r="H120" i="23"/>
  <c r="K120" i="23" s="1"/>
  <c r="L120" i="23" s="1"/>
  <c r="H118" i="23"/>
  <c r="K118" i="23" s="1"/>
  <c r="L118" i="23" s="1"/>
  <c r="H116" i="23"/>
  <c r="K116" i="23" s="1"/>
  <c r="L116" i="23" s="1"/>
  <c r="H114" i="23"/>
  <c r="K114" i="23" s="1"/>
  <c r="L114" i="23" s="1"/>
  <c r="H112" i="23"/>
  <c r="K112" i="23" s="1"/>
  <c r="L112" i="23" s="1"/>
  <c r="H110" i="23"/>
  <c r="K110" i="23" s="1"/>
  <c r="L110" i="23" s="1"/>
  <c r="H108" i="23"/>
  <c r="K108" i="23" s="1"/>
  <c r="L108" i="23" s="1"/>
  <c r="H106" i="23"/>
  <c r="K106" i="23" s="1"/>
  <c r="L106" i="23" s="1"/>
  <c r="H104" i="23"/>
  <c r="K104" i="23" s="1"/>
  <c r="L104" i="23" s="1"/>
  <c r="H102" i="23"/>
  <c r="K102" i="23" s="1"/>
  <c r="L102" i="23" s="1"/>
  <c r="H100" i="23"/>
  <c r="K100" i="23" s="1"/>
  <c r="L100" i="23" s="1"/>
  <c r="H98" i="23"/>
  <c r="K98" i="23" s="1"/>
  <c r="L98" i="23" s="1"/>
  <c r="H96" i="23"/>
  <c r="K96" i="23" s="1"/>
  <c r="L96" i="23" s="1"/>
  <c r="H94" i="23"/>
  <c r="K94" i="23" s="1"/>
  <c r="L94" i="23" s="1"/>
  <c r="H92" i="23"/>
  <c r="K92" i="23" s="1"/>
  <c r="L92" i="23" s="1"/>
  <c r="H90" i="23"/>
  <c r="K90" i="23" s="1"/>
  <c r="L90" i="23" s="1"/>
  <c r="H88" i="23"/>
  <c r="K88" i="23" s="1"/>
  <c r="L88" i="23" s="1"/>
  <c r="H86" i="23"/>
  <c r="K86" i="23" s="1"/>
  <c r="L86" i="23" s="1"/>
  <c r="H84" i="23"/>
  <c r="K84" i="23" s="1"/>
  <c r="L84" i="23" s="1"/>
  <c r="H82" i="23"/>
  <c r="K82" i="23" s="1"/>
  <c r="L82" i="23" s="1"/>
  <c r="H80" i="23"/>
  <c r="K80" i="23" s="1"/>
  <c r="L80" i="23" s="1"/>
  <c r="H78" i="23"/>
  <c r="K78" i="23" s="1"/>
  <c r="L78" i="23" s="1"/>
  <c r="H76" i="23"/>
  <c r="K76" i="23" s="1"/>
  <c r="L76" i="23" s="1"/>
  <c r="H74" i="23"/>
  <c r="K74" i="23" s="1"/>
  <c r="L74" i="23" s="1"/>
  <c r="H72" i="23"/>
  <c r="K72" i="23" s="1"/>
  <c r="L72" i="23" s="1"/>
  <c r="H70" i="23"/>
  <c r="K70" i="23" s="1"/>
  <c r="L70" i="23" s="1"/>
  <c r="H68" i="23"/>
  <c r="K68" i="23" s="1"/>
  <c r="L68" i="23" s="1"/>
  <c r="H66" i="23"/>
  <c r="K66" i="23" s="1"/>
  <c r="L66" i="23" s="1"/>
  <c r="H64" i="23"/>
  <c r="K64" i="23" s="1"/>
  <c r="L64" i="23" s="1"/>
  <c r="H62" i="23"/>
  <c r="K62" i="23" s="1"/>
  <c r="L62" i="23" s="1"/>
  <c r="H60" i="23"/>
  <c r="K60" i="23" s="1"/>
  <c r="L60" i="23" s="1"/>
  <c r="H58" i="23"/>
  <c r="K58" i="23" s="1"/>
  <c r="L58" i="23" s="1"/>
  <c r="H56" i="23"/>
  <c r="K56" i="23" s="1"/>
  <c r="L56" i="23" s="1"/>
  <c r="K54" i="23"/>
  <c r="L54" i="23" s="1"/>
  <c r="H52" i="23"/>
  <c r="K52" i="23" s="1"/>
  <c r="L52" i="23" s="1"/>
  <c r="H50" i="23"/>
  <c r="K50" i="23" s="1"/>
  <c r="L50" i="23" s="1"/>
  <c r="H48" i="23"/>
  <c r="K48" i="23" s="1"/>
  <c r="L48" i="23" s="1"/>
  <c r="H46" i="23"/>
  <c r="K46" i="23" s="1"/>
  <c r="L46" i="23" s="1"/>
  <c r="H44" i="23"/>
  <c r="K44" i="23" s="1"/>
  <c r="L44" i="23" s="1"/>
  <c r="H42" i="23"/>
  <c r="K42" i="23" s="1"/>
  <c r="L42" i="23" s="1"/>
  <c r="H40" i="23"/>
  <c r="K40" i="23" s="1"/>
  <c r="L40" i="23" s="1"/>
  <c r="H38" i="23"/>
  <c r="K38" i="23" s="1"/>
  <c r="L38" i="23" s="1"/>
  <c r="H36" i="23"/>
  <c r="K36" i="23" s="1"/>
  <c r="L36" i="23" s="1"/>
  <c r="H34" i="23"/>
  <c r="K34" i="23" s="1"/>
  <c r="L34" i="23" s="1"/>
  <c r="H32" i="23"/>
  <c r="K32" i="23" s="1"/>
  <c r="L32" i="23" s="1"/>
  <c r="H30" i="23"/>
  <c r="K30" i="23" s="1"/>
  <c r="L30" i="23" s="1"/>
  <c r="H28" i="23"/>
  <c r="K28" i="23" s="1"/>
  <c r="L28" i="23" s="1"/>
  <c r="H26" i="23"/>
  <c r="K26" i="23" s="1"/>
  <c r="L26" i="23" s="1"/>
  <c r="H24" i="23"/>
  <c r="K24" i="23" s="1"/>
  <c r="L24" i="23" s="1"/>
  <c r="H22" i="23"/>
  <c r="K22" i="23" s="1"/>
  <c r="L22" i="23" s="1"/>
  <c r="H20" i="23"/>
  <c r="K20" i="23" s="1"/>
  <c r="L20" i="23" s="1"/>
  <c r="H18" i="23"/>
  <c r="K18" i="23" s="1"/>
  <c r="L18" i="23" s="1"/>
  <c r="H16" i="23"/>
  <c r="K16" i="23" s="1"/>
  <c r="L16" i="23" s="1"/>
  <c r="H14" i="23"/>
  <c r="K14" i="23" s="1"/>
  <c r="L14" i="23" s="1"/>
  <c r="H12" i="23"/>
  <c r="K12" i="23" s="1"/>
  <c r="L12" i="23" s="1"/>
  <c r="H10" i="23"/>
  <c r="K10" i="23" s="1"/>
  <c r="L10" i="23" s="1"/>
  <c r="H8" i="23"/>
  <c r="K8" i="23" s="1"/>
  <c r="L8" i="23" s="1"/>
  <c r="H6" i="23"/>
  <c r="K6" i="23" s="1"/>
  <c r="L6" i="23" s="1"/>
  <c r="H4" i="23"/>
  <c r="K4" i="23" s="1"/>
  <c r="L4" i="23" s="1"/>
  <c r="H2" i="23"/>
  <c r="K2" i="23" s="1"/>
  <c r="L2" i="23" s="1"/>
  <c r="H169" i="23"/>
  <c r="K169" i="23" s="1"/>
  <c r="L169" i="23" s="1"/>
  <c r="H167" i="23"/>
  <c r="K167" i="23" s="1"/>
  <c r="L167" i="23" s="1"/>
  <c r="H165" i="23"/>
  <c r="K165" i="23" s="1"/>
  <c r="L165" i="23" s="1"/>
  <c r="H163" i="23"/>
  <c r="K163" i="23" s="1"/>
  <c r="L163" i="23" s="1"/>
  <c r="H161" i="23"/>
  <c r="K161" i="23" s="1"/>
  <c r="L161" i="23" s="1"/>
  <c r="H159" i="23"/>
  <c r="K159" i="23" s="1"/>
  <c r="L159" i="23" s="1"/>
  <c r="H157" i="23"/>
  <c r="K157" i="23" s="1"/>
  <c r="L157" i="23" s="1"/>
  <c r="H155" i="23"/>
  <c r="K155" i="23" s="1"/>
  <c r="L155" i="23" s="1"/>
  <c r="H153" i="23"/>
  <c r="K153" i="23" s="1"/>
  <c r="L153" i="23" s="1"/>
  <c r="H151" i="23"/>
  <c r="K151" i="23" s="1"/>
  <c r="L151" i="23" s="1"/>
  <c r="H149" i="23"/>
  <c r="K149" i="23" s="1"/>
  <c r="L149" i="23" s="1"/>
  <c r="H147" i="23"/>
  <c r="K147" i="23" s="1"/>
  <c r="L147" i="23" s="1"/>
  <c r="H145" i="23"/>
  <c r="K145" i="23" s="1"/>
  <c r="L145" i="23" s="1"/>
  <c r="H143" i="23"/>
  <c r="K143" i="23" s="1"/>
  <c r="L143" i="23" s="1"/>
  <c r="H141" i="23"/>
  <c r="K141" i="23" s="1"/>
  <c r="L141" i="23" s="1"/>
  <c r="H139" i="23"/>
  <c r="K139" i="23" s="1"/>
  <c r="L139" i="23" s="1"/>
  <c r="H137" i="23"/>
  <c r="K137" i="23" s="1"/>
  <c r="L137" i="23" s="1"/>
  <c r="H135" i="23"/>
  <c r="K135" i="23" s="1"/>
  <c r="L135" i="23" s="1"/>
  <c r="H133" i="23"/>
  <c r="K133" i="23" s="1"/>
  <c r="L133" i="23" s="1"/>
  <c r="H131" i="23"/>
  <c r="K131" i="23" s="1"/>
  <c r="L131" i="23" s="1"/>
  <c r="H129" i="23"/>
  <c r="K129" i="23" s="1"/>
  <c r="L129" i="23" s="1"/>
  <c r="H127" i="23"/>
  <c r="K127" i="23" s="1"/>
  <c r="L127" i="23" s="1"/>
  <c r="H125" i="23"/>
  <c r="K125" i="23" s="1"/>
  <c r="L125" i="23" s="1"/>
  <c r="H123" i="23"/>
  <c r="K123" i="23" s="1"/>
  <c r="L123" i="23" s="1"/>
  <c r="H121" i="23"/>
  <c r="K121" i="23" s="1"/>
  <c r="L121" i="23" s="1"/>
  <c r="H119" i="23"/>
  <c r="K119" i="23" s="1"/>
  <c r="L119" i="23" s="1"/>
  <c r="H117" i="23"/>
  <c r="K117" i="23" s="1"/>
  <c r="L117" i="23" s="1"/>
  <c r="H115" i="23"/>
  <c r="K115" i="23" s="1"/>
  <c r="L115" i="23" s="1"/>
  <c r="H113" i="23"/>
  <c r="K113" i="23" s="1"/>
  <c r="L113" i="23" s="1"/>
  <c r="H111" i="23"/>
  <c r="K111" i="23" s="1"/>
  <c r="L111" i="23" s="1"/>
  <c r="H109" i="23"/>
  <c r="K109" i="23" s="1"/>
  <c r="L109" i="23" s="1"/>
  <c r="H107" i="23"/>
  <c r="K107" i="23" s="1"/>
  <c r="L107" i="23" s="1"/>
  <c r="H105" i="23"/>
  <c r="K105" i="23" s="1"/>
  <c r="L105" i="23" s="1"/>
  <c r="H103" i="23"/>
  <c r="K103" i="23" s="1"/>
  <c r="L103" i="23" s="1"/>
  <c r="H101" i="23"/>
  <c r="K101" i="23" s="1"/>
  <c r="L101" i="23" s="1"/>
  <c r="H99" i="23"/>
  <c r="K99" i="23" s="1"/>
  <c r="L99" i="23" s="1"/>
  <c r="H97" i="23"/>
  <c r="K97" i="23" s="1"/>
  <c r="L97" i="23" s="1"/>
  <c r="H95" i="23"/>
  <c r="K95" i="23" s="1"/>
  <c r="L95" i="23" s="1"/>
  <c r="H93" i="23"/>
  <c r="K93" i="23" s="1"/>
  <c r="L93" i="23" s="1"/>
  <c r="H91" i="23"/>
  <c r="K91" i="23" s="1"/>
  <c r="L91" i="23" s="1"/>
  <c r="H89" i="23"/>
  <c r="K89" i="23" s="1"/>
  <c r="L89" i="23" s="1"/>
  <c r="H87" i="23"/>
  <c r="K87" i="23" s="1"/>
  <c r="L87" i="23" s="1"/>
  <c r="H85" i="23"/>
  <c r="K85" i="23" s="1"/>
  <c r="L85" i="23" s="1"/>
  <c r="H83" i="23"/>
  <c r="K83" i="23" s="1"/>
  <c r="L83" i="23" s="1"/>
  <c r="H81" i="23"/>
  <c r="K81" i="23" s="1"/>
  <c r="L81" i="23" s="1"/>
  <c r="H79" i="23"/>
  <c r="K79" i="23" s="1"/>
  <c r="L79" i="23" s="1"/>
  <c r="H77" i="23"/>
  <c r="K77" i="23" s="1"/>
  <c r="L77" i="23" s="1"/>
  <c r="H75" i="23"/>
  <c r="K75" i="23" s="1"/>
  <c r="L75" i="23" s="1"/>
  <c r="H73" i="23"/>
  <c r="K73" i="23" s="1"/>
  <c r="L73" i="23" s="1"/>
  <c r="H71" i="23"/>
  <c r="K71" i="23" s="1"/>
  <c r="L71" i="23" s="1"/>
  <c r="H69" i="23"/>
  <c r="K69" i="23" s="1"/>
  <c r="L69" i="23" s="1"/>
  <c r="H67" i="23"/>
  <c r="K67" i="23" s="1"/>
  <c r="L67" i="23" s="1"/>
  <c r="H65" i="23"/>
  <c r="K65" i="23" s="1"/>
  <c r="L65" i="23" s="1"/>
  <c r="H63" i="23"/>
  <c r="K63" i="23" s="1"/>
  <c r="L63" i="23" s="1"/>
  <c r="H61" i="23"/>
  <c r="K61" i="23" s="1"/>
  <c r="L61" i="23" s="1"/>
  <c r="H59" i="23"/>
  <c r="K59" i="23" s="1"/>
  <c r="L59" i="23" s="1"/>
  <c r="H57" i="23"/>
  <c r="K57" i="23" s="1"/>
  <c r="L57" i="23" s="1"/>
  <c r="K55" i="23"/>
  <c r="L55" i="23" s="1"/>
  <c r="H53" i="23"/>
  <c r="K53" i="23" s="1"/>
  <c r="L53" i="23" s="1"/>
  <c r="H51" i="23"/>
  <c r="K51" i="23" s="1"/>
  <c r="L51" i="23" s="1"/>
  <c r="H49" i="23"/>
  <c r="K49" i="23" s="1"/>
  <c r="L49" i="23" s="1"/>
  <c r="H47" i="23"/>
  <c r="K47" i="23" s="1"/>
  <c r="L47" i="23" s="1"/>
  <c r="H45" i="23"/>
  <c r="K45" i="23" s="1"/>
  <c r="L45" i="23" s="1"/>
  <c r="H43" i="23"/>
  <c r="K43" i="23" s="1"/>
  <c r="L43" i="23" s="1"/>
  <c r="H41" i="23"/>
  <c r="K41" i="23" s="1"/>
  <c r="L41" i="23" s="1"/>
  <c r="H39" i="23"/>
  <c r="K39" i="23" s="1"/>
  <c r="L39" i="23" s="1"/>
  <c r="H37" i="23"/>
  <c r="K37" i="23" s="1"/>
  <c r="L37" i="23" s="1"/>
  <c r="H35" i="23"/>
  <c r="K35" i="23" s="1"/>
  <c r="L35" i="23" s="1"/>
  <c r="H33" i="23"/>
  <c r="K33" i="23" s="1"/>
  <c r="L33" i="23" s="1"/>
  <c r="H31" i="23"/>
  <c r="K31" i="23" s="1"/>
  <c r="L31" i="23" s="1"/>
  <c r="H29" i="23"/>
  <c r="K29" i="23" s="1"/>
  <c r="L29" i="23" s="1"/>
  <c r="H27" i="23"/>
  <c r="K27" i="23" s="1"/>
  <c r="L27" i="23" s="1"/>
  <c r="H25" i="23"/>
  <c r="K25" i="23" s="1"/>
  <c r="L25" i="23" s="1"/>
  <c r="H23" i="23"/>
  <c r="K23" i="23" s="1"/>
  <c r="L23" i="23" s="1"/>
  <c r="H21" i="23"/>
  <c r="K21" i="23" s="1"/>
  <c r="L21" i="23" s="1"/>
  <c r="H19" i="23"/>
  <c r="K19" i="23" s="1"/>
  <c r="L19" i="23" s="1"/>
  <c r="H17" i="23"/>
  <c r="K17" i="23" s="1"/>
  <c r="L17" i="23" s="1"/>
  <c r="H15" i="23"/>
  <c r="K15" i="23" s="1"/>
  <c r="L15" i="23" s="1"/>
  <c r="H13" i="23"/>
  <c r="K13" i="23" s="1"/>
  <c r="L13" i="23" s="1"/>
  <c r="H11" i="23"/>
  <c r="K11" i="23" s="1"/>
  <c r="L11" i="23" s="1"/>
  <c r="H9" i="23"/>
  <c r="K9" i="23" s="1"/>
  <c r="L9" i="23" s="1"/>
  <c r="H7" i="23"/>
  <c r="K7" i="23" s="1"/>
  <c r="L7" i="23" s="1"/>
  <c r="H5" i="23"/>
  <c r="K5" i="23" s="1"/>
  <c r="L5" i="23" s="1"/>
  <c r="H3" i="23"/>
  <c r="K3" i="23" s="1"/>
  <c r="L3" i="23" s="1"/>
  <c r="P17" i="20"/>
  <c r="P33" i="20"/>
  <c r="P49" i="20"/>
  <c r="P65" i="20"/>
  <c r="P81" i="20"/>
  <c r="P97" i="20"/>
  <c r="P113" i="20"/>
  <c r="P129" i="20"/>
  <c r="P145" i="20"/>
  <c r="P161" i="20"/>
  <c r="P939" i="20"/>
  <c r="P941" i="20"/>
  <c r="P943" i="20"/>
  <c r="P945" i="20"/>
  <c r="P947" i="20"/>
  <c r="P949" i="20"/>
  <c r="P951" i="20"/>
  <c r="P953" i="20"/>
  <c r="P955" i="20"/>
  <c r="P957" i="20"/>
  <c r="P959" i="20"/>
  <c r="P961" i="20"/>
  <c r="P963" i="20"/>
  <c r="P965" i="20"/>
  <c r="P967" i="20"/>
  <c r="P969" i="20"/>
  <c r="P971" i="20"/>
  <c r="P973" i="20"/>
  <c r="P975" i="20"/>
  <c r="P977" i="20"/>
  <c r="P979" i="20"/>
  <c r="P981" i="20"/>
  <c r="P983" i="20"/>
  <c r="P985" i="20"/>
  <c r="P987" i="20"/>
  <c r="P989" i="20"/>
  <c r="P991" i="20"/>
  <c r="P993" i="20"/>
  <c r="P995" i="20"/>
  <c r="P997" i="20"/>
  <c r="P999" i="20"/>
  <c r="P1001" i="20"/>
  <c r="P1003" i="20"/>
  <c r="P1005" i="20"/>
  <c r="P1007" i="20"/>
  <c r="P1009" i="20"/>
  <c r="P1011" i="20"/>
  <c r="P1013" i="20"/>
  <c r="P1015" i="20"/>
  <c r="P1017" i="20"/>
  <c r="P1019" i="20"/>
  <c r="P1021" i="20"/>
  <c r="P1023" i="20"/>
  <c r="P1025" i="20"/>
  <c r="P1027" i="20"/>
  <c r="P1029" i="20"/>
  <c r="P1031" i="20"/>
  <c r="P1033" i="20"/>
  <c r="P1035" i="20"/>
  <c r="P1037" i="20"/>
  <c r="P1039" i="20"/>
  <c r="P1041" i="20"/>
  <c r="P1043" i="20"/>
  <c r="P1045" i="20"/>
  <c r="P1047" i="20"/>
  <c r="P1049" i="20"/>
  <c r="P1051" i="20"/>
  <c r="P1053" i="20"/>
  <c r="P1055" i="20"/>
  <c r="P1057" i="20"/>
  <c r="P1059" i="20"/>
  <c r="P1061" i="20"/>
  <c r="P1063" i="20"/>
  <c r="P1065" i="20"/>
  <c r="P1067" i="20"/>
  <c r="P1069" i="20"/>
  <c r="P1071" i="20"/>
  <c r="P1073" i="20"/>
  <c r="P1075" i="20"/>
  <c r="P1077" i="20"/>
  <c r="P1079" i="20"/>
  <c r="P1081" i="20"/>
  <c r="P1083" i="20"/>
  <c r="P1085" i="20"/>
  <c r="P1087" i="20"/>
  <c r="P1089" i="20"/>
  <c r="P1091" i="20"/>
  <c r="P1093" i="20"/>
  <c r="P1095" i="20"/>
  <c r="P1097" i="20"/>
  <c r="P1099" i="20"/>
  <c r="P1101" i="20"/>
  <c r="P1103" i="20"/>
  <c r="P1105" i="20"/>
  <c r="P1107" i="20"/>
  <c r="P1109" i="20"/>
  <c r="P1111" i="20"/>
  <c r="P1113" i="20"/>
  <c r="P1115" i="20"/>
  <c r="P1117" i="20"/>
  <c r="P1119" i="20"/>
  <c r="P1121" i="20"/>
  <c r="P1123" i="20"/>
  <c r="P1125" i="20"/>
  <c r="P1127" i="20"/>
  <c r="P1129" i="20"/>
  <c r="P1131" i="20"/>
  <c r="P1133" i="20"/>
  <c r="P1135" i="20"/>
  <c r="P1137" i="20"/>
  <c r="P1139" i="20"/>
  <c r="P1141" i="20"/>
  <c r="P1143" i="20"/>
  <c r="P1145" i="20"/>
  <c r="P1147" i="20"/>
  <c r="P1149" i="20"/>
  <c r="P1151" i="20"/>
  <c r="P1153" i="20"/>
  <c r="P1155" i="20"/>
  <c r="P1157" i="20"/>
  <c r="P1159" i="20"/>
  <c r="P1161" i="20"/>
  <c r="P1163" i="20"/>
  <c r="P1165" i="20"/>
  <c r="P1167" i="20"/>
  <c r="P1169" i="20"/>
  <c r="P1171" i="20"/>
  <c r="P1173" i="20"/>
  <c r="P1175" i="20"/>
  <c r="P1177" i="20"/>
  <c r="P1179" i="20"/>
  <c r="P1181" i="20"/>
  <c r="P1183" i="20"/>
  <c r="P1185" i="20"/>
  <c r="P1187" i="20"/>
  <c r="P1189" i="20"/>
  <c r="P1191" i="20"/>
  <c r="P1193" i="20"/>
  <c r="P1195" i="20"/>
  <c r="P1197" i="20"/>
  <c r="P1199" i="20"/>
  <c r="P1201" i="20"/>
  <c r="P1203" i="20"/>
  <c r="P1205" i="20"/>
  <c r="P1207" i="20"/>
  <c r="P1209" i="20"/>
  <c r="P1211" i="20"/>
  <c r="P1213" i="20"/>
  <c r="P1215" i="20"/>
  <c r="P1217" i="20"/>
  <c r="P1219" i="20"/>
  <c r="P1221" i="20"/>
  <c r="P1223" i="20"/>
  <c r="P1225" i="20"/>
  <c r="P1227" i="20"/>
  <c r="O2" i="20"/>
  <c r="P2" i="20" s="1"/>
  <c r="O3" i="20"/>
  <c r="P3" i="20" s="1"/>
  <c r="O4" i="20"/>
  <c r="P4" i="20" s="1"/>
  <c r="O5" i="20"/>
  <c r="P5" i="20" s="1"/>
  <c r="O6" i="20"/>
  <c r="P6" i="20" s="1"/>
  <c r="O7" i="20"/>
  <c r="P7" i="20" s="1"/>
  <c r="O8" i="20"/>
  <c r="P8" i="20" s="1"/>
  <c r="O9" i="20"/>
  <c r="P9" i="20" s="1"/>
  <c r="O10" i="20"/>
  <c r="P10" i="20" s="1"/>
  <c r="O11" i="20"/>
  <c r="P11" i="20" s="1"/>
  <c r="O12" i="20"/>
  <c r="P12" i="20" s="1"/>
  <c r="O13" i="20"/>
  <c r="P13" i="20" s="1"/>
  <c r="O14" i="20"/>
  <c r="P14" i="20" s="1"/>
  <c r="O15" i="20"/>
  <c r="P15" i="20" s="1"/>
  <c r="O16" i="20"/>
  <c r="P16" i="20" s="1"/>
  <c r="O17" i="20"/>
  <c r="O18" i="20"/>
  <c r="P18" i="20" s="1"/>
  <c r="O19" i="20"/>
  <c r="P19" i="20" s="1"/>
  <c r="O20" i="20"/>
  <c r="P20" i="20" s="1"/>
  <c r="O21" i="20"/>
  <c r="P21" i="20" s="1"/>
  <c r="O22" i="20"/>
  <c r="P22" i="20" s="1"/>
  <c r="O23" i="20"/>
  <c r="P23" i="20" s="1"/>
  <c r="O24" i="20"/>
  <c r="P24" i="20" s="1"/>
  <c r="O25" i="20"/>
  <c r="P25" i="20" s="1"/>
  <c r="O26" i="20"/>
  <c r="P26" i="20" s="1"/>
  <c r="O27" i="20"/>
  <c r="P27" i="20" s="1"/>
  <c r="O28" i="20"/>
  <c r="P28" i="20" s="1"/>
  <c r="O29" i="20"/>
  <c r="P29" i="20" s="1"/>
  <c r="O30" i="20"/>
  <c r="P30" i="20" s="1"/>
  <c r="O31" i="20"/>
  <c r="P31" i="20" s="1"/>
  <c r="O32" i="20"/>
  <c r="P32" i="20" s="1"/>
  <c r="O33" i="20"/>
  <c r="O34" i="20"/>
  <c r="P34" i="20" s="1"/>
  <c r="O35" i="20"/>
  <c r="P35" i="20" s="1"/>
  <c r="O36" i="20"/>
  <c r="P36" i="20" s="1"/>
  <c r="O37" i="20"/>
  <c r="P37" i="20" s="1"/>
  <c r="O38" i="20"/>
  <c r="P38" i="20" s="1"/>
  <c r="O39" i="20"/>
  <c r="P39" i="20" s="1"/>
  <c r="O40" i="20"/>
  <c r="P40" i="20" s="1"/>
  <c r="O41" i="20"/>
  <c r="P41" i="20" s="1"/>
  <c r="O42" i="20"/>
  <c r="P42" i="20" s="1"/>
  <c r="O43" i="20"/>
  <c r="P43" i="20" s="1"/>
  <c r="O44" i="20"/>
  <c r="P44" i="20" s="1"/>
  <c r="O45" i="20"/>
  <c r="P45" i="20" s="1"/>
  <c r="O46" i="20"/>
  <c r="P46" i="20" s="1"/>
  <c r="O47" i="20"/>
  <c r="P47" i="20" s="1"/>
  <c r="O48" i="20"/>
  <c r="P48" i="20" s="1"/>
  <c r="O49" i="20"/>
  <c r="O50" i="20"/>
  <c r="P50" i="20" s="1"/>
  <c r="O51" i="20"/>
  <c r="P51" i="20" s="1"/>
  <c r="O52" i="20"/>
  <c r="P52" i="20" s="1"/>
  <c r="O53" i="20"/>
  <c r="P53" i="20" s="1"/>
  <c r="O54" i="20"/>
  <c r="P54" i="20" s="1"/>
  <c r="O55" i="20"/>
  <c r="P55" i="20" s="1"/>
  <c r="O56" i="20"/>
  <c r="P56" i="20" s="1"/>
  <c r="O57" i="20"/>
  <c r="P57" i="20" s="1"/>
  <c r="O58" i="20"/>
  <c r="P58" i="20" s="1"/>
  <c r="O59" i="20"/>
  <c r="P59" i="20" s="1"/>
  <c r="O60" i="20"/>
  <c r="P60" i="20" s="1"/>
  <c r="O61" i="20"/>
  <c r="P61" i="20" s="1"/>
  <c r="O62" i="20"/>
  <c r="P62" i="20" s="1"/>
  <c r="O63" i="20"/>
  <c r="P63" i="20" s="1"/>
  <c r="O64" i="20"/>
  <c r="P64" i="20" s="1"/>
  <c r="O65" i="20"/>
  <c r="O66" i="20"/>
  <c r="P66" i="20" s="1"/>
  <c r="O67" i="20"/>
  <c r="P67" i="20" s="1"/>
  <c r="O68" i="20"/>
  <c r="P68" i="20" s="1"/>
  <c r="O69" i="20"/>
  <c r="P69" i="20" s="1"/>
  <c r="O70" i="20"/>
  <c r="P70" i="20" s="1"/>
  <c r="O71" i="20"/>
  <c r="P71" i="20" s="1"/>
  <c r="O72" i="20"/>
  <c r="P72" i="20" s="1"/>
  <c r="O73" i="20"/>
  <c r="P73" i="20" s="1"/>
  <c r="O74" i="20"/>
  <c r="P74" i="20" s="1"/>
  <c r="O75" i="20"/>
  <c r="P75" i="20" s="1"/>
  <c r="O76" i="20"/>
  <c r="P76" i="20" s="1"/>
  <c r="O77" i="20"/>
  <c r="P77" i="20" s="1"/>
  <c r="O78" i="20"/>
  <c r="P78" i="20" s="1"/>
  <c r="O79" i="20"/>
  <c r="P79" i="20" s="1"/>
  <c r="O80" i="20"/>
  <c r="P80" i="20" s="1"/>
  <c r="O81" i="20"/>
  <c r="O82" i="20"/>
  <c r="P82" i="20" s="1"/>
  <c r="O83" i="20"/>
  <c r="P83" i="20" s="1"/>
  <c r="O84" i="20"/>
  <c r="P84" i="20" s="1"/>
  <c r="O85" i="20"/>
  <c r="P85" i="20" s="1"/>
  <c r="O86" i="20"/>
  <c r="P86" i="20" s="1"/>
  <c r="O87" i="20"/>
  <c r="P87" i="20" s="1"/>
  <c r="O88" i="20"/>
  <c r="P88" i="20" s="1"/>
  <c r="O89" i="20"/>
  <c r="P89" i="20" s="1"/>
  <c r="O90" i="20"/>
  <c r="P90" i="20" s="1"/>
  <c r="O91" i="20"/>
  <c r="P91" i="20" s="1"/>
  <c r="O92" i="20"/>
  <c r="P92" i="20" s="1"/>
  <c r="O93" i="20"/>
  <c r="P93" i="20" s="1"/>
  <c r="O94" i="20"/>
  <c r="P94" i="20" s="1"/>
  <c r="O95" i="20"/>
  <c r="P95" i="20" s="1"/>
  <c r="O96" i="20"/>
  <c r="P96" i="20" s="1"/>
  <c r="O97" i="20"/>
  <c r="O98" i="20"/>
  <c r="P98" i="20" s="1"/>
  <c r="O99" i="20"/>
  <c r="P99" i="20" s="1"/>
  <c r="O100" i="20"/>
  <c r="P100" i="20" s="1"/>
  <c r="O101" i="20"/>
  <c r="P101" i="20" s="1"/>
  <c r="O102" i="20"/>
  <c r="P102" i="20" s="1"/>
  <c r="O103" i="20"/>
  <c r="P103" i="20" s="1"/>
  <c r="O104" i="20"/>
  <c r="P104" i="20" s="1"/>
  <c r="O105" i="20"/>
  <c r="P105" i="20" s="1"/>
  <c r="O106" i="20"/>
  <c r="P106" i="20" s="1"/>
  <c r="O107" i="20"/>
  <c r="P107" i="20" s="1"/>
  <c r="O108" i="20"/>
  <c r="P108" i="20" s="1"/>
  <c r="O109" i="20"/>
  <c r="P109" i="20" s="1"/>
  <c r="O110" i="20"/>
  <c r="P110" i="20" s="1"/>
  <c r="O111" i="20"/>
  <c r="P111" i="20" s="1"/>
  <c r="O112" i="20"/>
  <c r="P112" i="20" s="1"/>
  <c r="O113" i="20"/>
  <c r="O114" i="20"/>
  <c r="P114" i="20" s="1"/>
  <c r="O115" i="20"/>
  <c r="P115" i="20" s="1"/>
  <c r="O116" i="20"/>
  <c r="P116" i="20" s="1"/>
  <c r="O117" i="20"/>
  <c r="P117" i="20" s="1"/>
  <c r="O118" i="20"/>
  <c r="P118" i="20" s="1"/>
  <c r="O119" i="20"/>
  <c r="P119" i="20" s="1"/>
  <c r="O120" i="20"/>
  <c r="P120" i="20" s="1"/>
  <c r="O121" i="20"/>
  <c r="P121" i="20" s="1"/>
  <c r="O122" i="20"/>
  <c r="P122" i="20" s="1"/>
  <c r="O123" i="20"/>
  <c r="P123" i="20" s="1"/>
  <c r="O124" i="20"/>
  <c r="P124" i="20" s="1"/>
  <c r="O125" i="20"/>
  <c r="P125" i="20" s="1"/>
  <c r="O126" i="20"/>
  <c r="P126" i="20" s="1"/>
  <c r="O127" i="20"/>
  <c r="P127" i="20" s="1"/>
  <c r="O128" i="20"/>
  <c r="P128" i="20" s="1"/>
  <c r="O129" i="20"/>
  <c r="O130" i="20"/>
  <c r="P130" i="20" s="1"/>
  <c r="O131" i="20"/>
  <c r="P131" i="20" s="1"/>
  <c r="O132" i="20"/>
  <c r="P132" i="20" s="1"/>
  <c r="O133" i="20"/>
  <c r="P133" i="20" s="1"/>
  <c r="O134" i="20"/>
  <c r="P134" i="20" s="1"/>
  <c r="O135" i="20"/>
  <c r="P135" i="20" s="1"/>
  <c r="O136" i="20"/>
  <c r="P136" i="20" s="1"/>
  <c r="O137" i="20"/>
  <c r="P137" i="20" s="1"/>
  <c r="O138" i="20"/>
  <c r="P138" i="20" s="1"/>
  <c r="O139" i="20"/>
  <c r="P139" i="20" s="1"/>
  <c r="O140" i="20"/>
  <c r="P140" i="20" s="1"/>
  <c r="O141" i="20"/>
  <c r="P141" i="20" s="1"/>
  <c r="O142" i="20"/>
  <c r="P142" i="20" s="1"/>
  <c r="O143" i="20"/>
  <c r="P143" i="20" s="1"/>
  <c r="O144" i="20"/>
  <c r="P144" i="20" s="1"/>
  <c r="O145" i="20"/>
  <c r="O146" i="20"/>
  <c r="P146" i="20" s="1"/>
  <c r="O147" i="20"/>
  <c r="P147" i="20" s="1"/>
  <c r="O148" i="20"/>
  <c r="P148" i="20" s="1"/>
  <c r="O149" i="20"/>
  <c r="P149" i="20" s="1"/>
  <c r="O150" i="20"/>
  <c r="P150" i="20" s="1"/>
  <c r="O151" i="20"/>
  <c r="P151" i="20" s="1"/>
  <c r="O152" i="20"/>
  <c r="P152" i="20" s="1"/>
  <c r="O153" i="20"/>
  <c r="P153" i="20" s="1"/>
  <c r="O154" i="20"/>
  <c r="P154" i="20" s="1"/>
  <c r="O155" i="20"/>
  <c r="P155" i="20" s="1"/>
  <c r="O156" i="20"/>
  <c r="P156" i="20" s="1"/>
  <c r="O157" i="20"/>
  <c r="P157" i="20" s="1"/>
  <c r="O158" i="20"/>
  <c r="P158" i="20" s="1"/>
  <c r="O159" i="20"/>
  <c r="P159" i="20" s="1"/>
  <c r="O160" i="20"/>
  <c r="P160" i="20" s="1"/>
  <c r="O161" i="20"/>
  <c r="O162" i="20"/>
  <c r="P162" i="20" s="1"/>
  <c r="O163" i="20"/>
  <c r="P163" i="20" s="1"/>
  <c r="O164" i="20"/>
  <c r="P164" i="20" s="1"/>
  <c r="O165" i="20"/>
  <c r="P165" i="20" s="1"/>
  <c r="O166" i="20"/>
  <c r="P166" i="20" s="1"/>
  <c r="O167" i="20"/>
  <c r="P167" i="20" s="1"/>
  <c r="O168" i="20"/>
  <c r="P168" i="20" s="1"/>
  <c r="O169" i="20"/>
  <c r="P169" i="20" s="1"/>
  <c r="O170" i="20"/>
  <c r="P170" i="20" s="1"/>
  <c r="O171" i="20"/>
  <c r="P171" i="20" s="1"/>
  <c r="O172" i="20"/>
  <c r="P172" i="20" s="1"/>
  <c r="O173" i="20"/>
  <c r="P173" i="20" s="1"/>
  <c r="O174" i="20"/>
  <c r="P174" i="20" s="1"/>
  <c r="O175" i="20"/>
  <c r="P175" i="20" s="1"/>
  <c r="O176" i="20"/>
  <c r="P176" i="20" s="1"/>
  <c r="O177" i="20"/>
  <c r="P177" i="20" s="1"/>
  <c r="O178" i="20"/>
  <c r="P178" i="20" s="1"/>
  <c r="O179" i="20"/>
  <c r="P179" i="20" s="1"/>
  <c r="O180" i="20"/>
  <c r="P180" i="20" s="1"/>
  <c r="O181" i="20"/>
  <c r="P181" i="20" s="1"/>
  <c r="O182" i="20"/>
  <c r="P182" i="20" s="1"/>
  <c r="O183" i="20"/>
  <c r="P183" i="20" s="1"/>
  <c r="O184" i="20"/>
  <c r="P184" i="20" s="1"/>
  <c r="O185" i="20"/>
  <c r="P185" i="20" s="1"/>
  <c r="O186" i="20"/>
  <c r="P186" i="20" s="1"/>
  <c r="O187" i="20"/>
  <c r="P187" i="20" s="1"/>
  <c r="O188" i="20"/>
  <c r="P188" i="20" s="1"/>
  <c r="O189" i="20"/>
  <c r="P189" i="20" s="1"/>
  <c r="O190" i="20"/>
  <c r="P190" i="20" s="1"/>
  <c r="O191" i="20"/>
  <c r="P191" i="20" s="1"/>
  <c r="O192" i="20"/>
  <c r="P192" i="20" s="1"/>
  <c r="O193" i="20"/>
  <c r="P193" i="20" s="1"/>
  <c r="O194" i="20"/>
  <c r="P194" i="20" s="1"/>
  <c r="O195" i="20"/>
  <c r="P195" i="20" s="1"/>
  <c r="O196" i="20"/>
  <c r="P196" i="20" s="1"/>
  <c r="O197" i="20"/>
  <c r="P197" i="20" s="1"/>
  <c r="O198" i="20"/>
  <c r="P198" i="20" s="1"/>
  <c r="O199" i="20"/>
  <c r="P199" i="20" s="1"/>
  <c r="O200" i="20"/>
  <c r="P200" i="20" s="1"/>
  <c r="O201" i="20"/>
  <c r="P201" i="20" s="1"/>
  <c r="O202" i="20"/>
  <c r="P202" i="20" s="1"/>
  <c r="O203" i="20"/>
  <c r="P203" i="20" s="1"/>
  <c r="O204" i="20"/>
  <c r="P204" i="20" s="1"/>
  <c r="O205" i="20"/>
  <c r="P205" i="20" s="1"/>
  <c r="O206" i="20"/>
  <c r="P206" i="20" s="1"/>
  <c r="O207" i="20"/>
  <c r="P207" i="20" s="1"/>
  <c r="O208" i="20"/>
  <c r="P208" i="20" s="1"/>
  <c r="O209" i="20"/>
  <c r="P209" i="20" s="1"/>
  <c r="O210" i="20"/>
  <c r="P210" i="20" s="1"/>
  <c r="O211" i="20"/>
  <c r="P211" i="20" s="1"/>
  <c r="O212" i="20"/>
  <c r="P212" i="20" s="1"/>
  <c r="O213" i="20"/>
  <c r="P213" i="20" s="1"/>
  <c r="O214" i="20"/>
  <c r="P214" i="20" s="1"/>
  <c r="O215" i="20"/>
  <c r="P215" i="20" s="1"/>
  <c r="O216" i="20"/>
  <c r="P216" i="20" s="1"/>
  <c r="O217" i="20"/>
  <c r="P217" i="20" s="1"/>
  <c r="O218" i="20"/>
  <c r="P218" i="20" s="1"/>
  <c r="O219" i="20"/>
  <c r="P219" i="20" s="1"/>
  <c r="O220" i="20"/>
  <c r="P220" i="20" s="1"/>
  <c r="O221" i="20"/>
  <c r="P221" i="20" s="1"/>
  <c r="O222" i="20"/>
  <c r="P222" i="20" s="1"/>
  <c r="O223" i="20"/>
  <c r="P223" i="20" s="1"/>
  <c r="O224" i="20"/>
  <c r="P224" i="20" s="1"/>
  <c r="O225" i="20"/>
  <c r="P225" i="20" s="1"/>
  <c r="O226" i="20"/>
  <c r="P226" i="20" s="1"/>
  <c r="O227" i="20"/>
  <c r="P227" i="20" s="1"/>
  <c r="O228" i="20"/>
  <c r="P228" i="20" s="1"/>
  <c r="O229" i="20"/>
  <c r="P229" i="20" s="1"/>
  <c r="O230" i="20"/>
  <c r="P230" i="20" s="1"/>
  <c r="O231" i="20"/>
  <c r="P231" i="20" s="1"/>
  <c r="O232" i="20"/>
  <c r="P232" i="20" s="1"/>
  <c r="O233" i="20"/>
  <c r="P233" i="20" s="1"/>
  <c r="O234" i="20"/>
  <c r="P234" i="20" s="1"/>
  <c r="O235" i="20"/>
  <c r="P235" i="20" s="1"/>
  <c r="O236" i="20"/>
  <c r="P236" i="20" s="1"/>
  <c r="O237" i="20"/>
  <c r="P237" i="20" s="1"/>
  <c r="O238" i="20"/>
  <c r="P238" i="20" s="1"/>
  <c r="O239" i="20"/>
  <c r="P239" i="20" s="1"/>
  <c r="O240" i="20"/>
  <c r="P240" i="20" s="1"/>
  <c r="O241" i="20"/>
  <c r="P241" i="20" s="1"/>
  <c r="O242" i="20"/>
  <c r="P242" i="20" s="1"/>
  <c r="O243" i="20"/>
  <c r="P243" i="20" s="1"/>
  <c r="O244" i="20"/>
  <c r="P244" i="20" s="1"/>
  <c r="O245" i="20"/>
  <c r="P245" i="20" s="1"/>
  <c r="O246" i="20"/>
  <c r="P246" i="20" s="1"/>
  <c r="O247" i="20"/>
  <c r="P247" i="20" s="1"/>
  <c r="O248" i="20"/>
  <c r="P248" i="20" s="1"/>
  <c r="O249" i="20"/>
  <c r="P249" i="20" s="1"/>
  <c r="O250" i="20"/>
  <c r="P250" i="20" s="1"/>
  <c r="O251" i="20"/>
  <c r="P251" i="20" s="1"/>
  <c r="O252" i="20"/>
  <c r="P252" i="20" s="1"/>
  <c r="O253" i="20"/>
  <c r="P253" i="20" s="1"/>
  <c r="O254" i="20"/>
  <c r="P254" i="20" s="1"/>
  <c r="O255" i="20"/>
  <c r="P255" i="20" s="1"/>
  <c r="O256" i="20"/>
  <c r="P256" i="20" s="1"/>
  <c r="O257" i="20"/>
  <c r="P257" i="20" s="1"/>
  <c r="O258" i="20"/>
  <c r="P258" i="20" s="1"/>
  <c r="O259" i="20"/>
  <c r="P259" i="20" s="1"/>
  <c r="O260" i="20"/>
  <c r="P260" i="20" s="1"/>
  <c r="O261" i="20"/>
  <c r="P261" i="20" s="1"/>
  <c r="O262" i="20"/>
  <c r="P262" i="20" s="1"/>
  <c r="O263" i="20"/>
  <c r="P263" i="20" s="1"/>
  <c r="O264" i="20"/>
  <c r="P264" i="20" s="1"/>
  <c r="O265" i="20"/>
  <c r="P265" i="20" s="1"/>
  <c r="O266" i="20"/>
  <c r="P266" i="20" s="1"/>
  <c r="O267" i="20"/>
  <c r="P267" i="20" s="1"/>
  <c r="O268" i="20"/>
  <c r="P268" i="20" s="1"/>
  <c r="O269" i="20"/>
  <c r="P269" i="20" s="1"/>
  <c r="O270" i="20"/>
  <c r="P270" i="20" s="1"/>
  <c r="O271" i="20"/>
  <c r="P271" i="20" s="1"/>
  <c r="O272" i="20"/>
  <c r="P272" i="20" s="1"/>
  <c r="O273" i="20"/>
  <c r="P273" i="20" s="1"/>
  <c r="O274" i="20"/>
  <c r="P274" i="20" s="1"/>
  <c r="O275" i="20"/>
  <c r="P275" i="20" s="1"/>
  <c r="O276" i="20"/>
  <c r="P276" i="20" s="1"/>
  <c r="O277" i="20"/>
  <c r="P277" i="20" s="1"/>
  <c r="O278" i="20"/>
  <c r="P278" i="20" s="1"/>
  <c r="O279" i="20"/>
  <c r="P279" i="20" s="1"/>
  <c r="O280" i="20"/>
  <c r="P280" i="20" s="1"/>
  <c r="O281" i="20"/>
  <c r="P281" i="20" s="1"/>
  <c r="O282" i="20"/>
  <c r="P282" i="20" s="1"/>
  <c r="O283" i="20"/>
  <c r="P283" i="20" s="1"/>
  <c r="O284" i="20"/>
  <c r="P284" i="20" s="1"/>
  <c r="O285" i="20"/>
  <c r="P285" i="20" s="1"/>
  <c r="O286" i="20"/>
  <c r="P286" i="20" s="1"/>
  <c r="O287" i="20"/>
  <c r="P287" i="20" s="1"/>
  <c r="O288" i="20"/>
  <c r="P288" i="20" s="1"/>
  <c r="O289" i="20"/>
  <c r="P289" i="20" s="1"/>
  <c r="O290" i="20"/>
  <c r="P290" i="20" s="1"/>
  <c r="O291" i="20"/>
  <c r="P291" i="20" s="1"/>
  <c r="O292" i="20"/>
  <c r="P292" i="20" s="1"/>
  <c r="O293" i="20"/>
  <c r="P293" i="20" s="1"/>
  <c r="O294" i="20"/>
  <c r="P294" i="20" s="1"/>
  <c r="O295" i="20"/>
  <c r="P295" i="20" s="1"/>
  <c r="O296" i="20"/>
  <c r="P296" i="20" s="1"/>
  <c r="O297" i="20"/>
  <c r="P297" i="20" s="1"/>
  <c r="O298" i="20"/>
  <c r="P298" i="20" s="1"/>
  <c r="O299" i="20"/>
  <c r="P299" i="20" s="1"/>
  <c r="O300" i="20"/>
  <c r="P300" i="20" s="1"/>
  <c r="O301" i="20"/>
  <c r="P301" i="20" s="1"/>
  <c r="O302" i="20"/>
  <c r="P302" i="20" s="1"/>
  <c r="O303" i="20"/>
  <c r="P303" i="20" s="1"/>
  <c r="O304" i="20"/>
  <c r="P304" i="20" s="1"/>
  <c r="O305" i="20"/>
  <c r="P305" i="20" s="1"/>
  <c r="O306" i="20"/>
  <c r="P306" i="20" s="1"/>
  <c r="O307" i="20"/>
  <c r="P307" i="20" s="1"/>
  <c r="O308" i="20"/>
  <c r="P308" i="20" s="1"/>
  <c r="O309" i="20"/>
  <c r="P309" i="20" s="1"/>
  <c r="O310" i="20"/>
  <c r="P310" i="20" s="1"/>
  <c r="O311" i="20"/>
  <c r="P311" i="20" s="1"/>
  <c r="O312" i="20"/>
  <c r="P312" i="20" s="1"/>
  <c r="O313" i="20"/>
  <c r="P313" i="20" s="1"/>
  <c r="O314" i="20"/>
  <c r="P314" i="20" s="1"/>
  <c r="O315" i="20"/>
  <c r="P315" i="20" s="1"/>
  <c r="O316" i="20"/>
  <c r="P316" i="20" s="1"/>
  <c r="O317" i="20"/>
  <c r="P317" i="20" s="1"/>
  <c r="O318" i="20"/>
  <c r="P318" i="20" s="1"/>
  <c r="O319" i="20"/>
  <c r="P319" i="20" s="1"/>
  <c r="O320" i="20"/>
  <c r="P320" i="20" s="1"/>
  <c r="O321" i="20"/>
  <c r="P321" i="20" s="1"/>
  <c r="O322" i="20"/>
  <c r="P322" i="20" s="1"/>
  <c r="O323" i="20"/>
  <c r="P323" i="20" s="1"/>
  <c r="O324" i="20"/>
  <c r="P324" i="20" s="1"/>
  <c r="O325" i="20"/>
  <c r="P325" i="20" s="1"/>
  <c r="O326" i="20"/>
  <c r="P326" i="20" s="1"/>
  <c r="O327" i="20"/>
  <c r="P327" i="20" s="1"/>
  <c r="O328" i="20"/>
  <c r="P328" i="20" s="1"/>
  <c r="O329" i="20"/>
  <c r="P329" i="20" s="1"/>
  <c r="O330" i="20"/>
  <c r="P330" i="20" s="1"/>
  <c r="O331" i="20"/>
  <c r="P331" i="20" s="1"/>
  <c r="O332" i="20"/>
  <c r="P332" i="20" s="1"/>
  <c r="O333" i="20"/>
  <c r="P333" i="20" s="1"/>
  <c r="O334" i="20"/>
  <c r="P334" i="20" s="1"/>
  <c r="O335" i="20"/>
  <c r="P335" i="20" s="1"/>
  <c r="O336" i="20"/>
  <c r="P336" i="20" s="1"/>
  <c r="O337" i="20"/>
  <c r="P337" i="20" s="1"/>
  <c r="O338" i="20"/>
  <c r="P338" i="20" s="1"/>
  <c r="O339" i="20"/>
  <c r="P339" i="20" s="1"/>
  <c r="O340" i="20"/>
  <c r="P340" i="20" s="1"/>
  <c r="O341" i="20"/>
  <c r="P341" i="20" s="1"/>
  <c r="O342" i="20"/>
  <c r="P342" i="20" s="1"/>
  <c r="O343" i="20"/>
  <c r="P343" i="20" s="1"/>
  <c r="O344" i="20"/>
  <c r="P344" i="20" s="1"/>
  <c r="O345" i="20"/>
  <c r="P345" i="20" s="1"/>
  <c r="O346" i="20"/>
  <c r="P346" i="20" s="1"/>
  <c r="O347" i="20"/>
  <c r="P347" i="20" s="1"/>
  <c r="O348" i="20"/>
  <c r="P348" i="20" s="1"/>
  <c r="O349" i="20"/>
  <c r="P349" i="20" s="1"/>
  <c r="O350" i="20"/>
  <c r="P350" i="20" s="1"/>
  <c r="O351" i="20"/>
  <c r="P351" i="20" s="1"/>
  <c r="O352" i="20"/>
  <c r="P352" i="20" s="1"/>
  <c r="O353" i="20"/>
  <c r="P353" i="20" s="1"/>
  <c r="O354" i="20"/>
  <c r="P354" i="20" s="1"/>
  <c r="O355" i="20"/>
  <c r="P355" i="20" s="1"/>
  <c r="O356" i="20"/>
  <c r="P356" i="20" s="1"/>
  <c r="O357" i="20"/>
  <c r="P357" i="20" s="1"/>
  <c r="O358" i="20"/>
  <c r="P358" i="20" s="1"/>
  <c r="O359" i="20"/>
  <c r="P359" i="20" s="1"/>
  <c r="O360" i="20"/>
  <c r="P360" i="20" s="1"/>
  <c r="O361" i="20"/>
  <c r="P361" i="20" s="1"/>
  <c r="O362" i="20"/>
  <c r="P362" i="20" s="1"/>
  <c r="O363" i="20"/>
  <c r="P363" i="20" s="1"/>
  <c r="O364" i="20"/>
  <c r="P364" i="20" s="1"/>
  <c r="O365" i="20"/>
  <c r="P365" i="20" s="1"/>
  <c r="O366" i="20"/>
  <c r="P366" i="20" s="1"/>
  <c r="O367" i="20"/>
  <c r="P367" i="20" s="1"/>
  <c r="O368" i="20"/>
  <c r="P368" i="20" s="1"/>
  <c r="O369" i="20"/>
  <c r="P369" i="20" s="1"/>
  <c r="O370" i="20"/>
  <c r="P370" i="20" s="1"/>
  <c r="O371" i="20"/>
  <c r="P371" i="20" s="1"/>
  <c r="O372" i="20"/>
  <c r="P372" i="20" s="1"/>
  <c r="O373" i="20"/>
  <c r="P373" i="20" s="1"/>
  <c r="O374" i="20"/>
  <c r="P374" i="20" s="1"/>
  <c r="O375" i="20"/>
  <c r="P375" i="20" s="1"/>
  <c r="O376" i="20"/>
  <c r="P376" i="20" s="1"/>
  <c r="O377" i="20"/>
  <c r="P377" i="20" s="1"/>
  <c r="O378" i="20"/>
  <c r="P378" i="20" s="1"/>
  <c r="O379" i="20"/>
  <c r="P379" i="20" s="1"/>
  <c r="O380" i="20"/>
  <c r="P380" i="20" s="1"/>
  <c r="O381" i="20"/>
  <c r="P381" i="20" s="1"/>
  <c r="O382" i="20"/>
  <c r="P382" i="20" s="1"/>
  <c r="O383" i="20"/>
  <c r="P383" i="20" s="1"/>
  <c r="O384" i="20"/>
  <c r="P384" i="20" s="1"/>
  <c r="O385" i="20"/>
  <c r="P385" i="20" s="1"/>
  <c r="O386" i="20"/>
  <c r="P386" i="20" s="1"/>
  <c r="O387" i="20"/>
  <c r="P387" i="20" s="1"/>
  <c r="O388" i="20"/>
  <c r="P388" i="20" s="1"/>
  <c r="O389" i="20"/>
  <c r="P389" i="20" s="1"/>
  <c r="O390" i="20"/>
  <c r="P390" i="20" s="1"/>
  <c r="O391" i="20"/>
  <c r="P391" i="20" s="1"/>
  <c r="O392" i="20"/>
  <c r="P392" i="20" s="1"/>
  <c r="O393" i="20"/>
  <c r="P393" i="20" s="1"/>
  <c r="O394" i="20"/>
  <c r="P394" i="20" s="1"/>
  <c r="O395" i="20"/>
  <c r="P395" i="20" s="1"/>
  <c r="O396" i="20"/>
  <c r="P396" i="20" s="1"/>
  <c r="O397" i="20"/>
  <c r="P397" i="20" s="1"/>
  <c r="O398" i="20"/>
  <c r="P398" i="20" s="1"/>
  <c r="O399" i="20"/>
  <c r="P399" i="20" s="1"/>
  <c r="O400" i="20"/>
  <c r="P400" i="20" s="1"/>
  <c r="O401" i="20"/>
  <c r="P401" i="20" s="1"/>
  <c r="O402" i="20"/>
  <c r="P402" i="20" s="1"/>
  <c r="O403" i="20"/>
  <c r="P403" i="20" s="1"/>
  <c r="O404" i="20"/>
  <c r="P404" i="20" s="1"/>
  <c r="O405" i="20"/>
  <c r="P405" i="20" s="1"/>
  <c r="O406" i="20"/>
  <c r="P406" i="20" s="1"/>
  <c r="O407" i="20"/>
  <c r="P407" i="20" s="1"/>
  <c r="O408" i="20"/>
  <c r="P408" i="20" s="1"/>
  <c r="O409" i="20"/>
  <c r="P409" i="20" s="1"/>
  <c r="O410" i="20"/>
  <c r="P410" i="20" s="1"/>
  <c r="O411" i="20"/>
  <c r="P411" i="20" s="1"/>
  <c r="O412" i="20"/>
  <c r="P412" i="20" s="1"/>
  <c r="O413" i="20"/>
  <c r="P413" i="20" s="1"/>
  <c r="O414" i="20"/>
  <c r="P414" i="20" s="1"/>
  <c r="O415" i="20"/>
  <c r="P415" i="20" s="1"/>
  <c r="O416" i="20"/>
  <c r="P416" i="20" s="1"/>
  <c r="O417" i="20"/>
  <c r="P417" i="20" s="1"/>
  <c r="O418" i="20"/>
  <c r="P418" i="20" s="1"/>
  <c r="O419" i="20"/>
  <c r="P419" i="20" s="1"/>
  <c r="O420" i="20"/>
  <c r="P420" i="20" s="1"/>
  <c r="O421" i="20"/>
  <c r="P421" i="20" s="1"/>
  <c r="O422" i="20"/>
  <c r="P422" i="20" s="1"/>
  <c r="O423" i="20"/>
  <c r="P423" i="20" s="1"/>
  <c r="O424" i="20"/>
  <c r="P424" i="20" s="1"/>
  <c r="O425" i="20"/>
  <c r="P425" i="20" s="1"/>
  <c r="O426" i="20"/>
  <c r="P426" i="20" s="1"/>
  <c r="O427" i="20"/>
  <c r="P427" i="20" s="1"/>
  <c r="O428" i="20"/>
  <c r="P428" i="20" s="1"/>
  <c r="O429" i="20"/>
  <c r="P429" i="20" s="1"/>
  <c r="O430" i="20"/>
  <c r="P430" i="20" s="1"/>
  <c r="O431" i="20"/>
  <c r="P431" i="20" s="1"/>
  <c r="O432" i="20"/>
  <c r="P432" i="20" s="1"/>
  <c r="O433" i="20"/>
  <c r="P433" i="20" s="1"/>
  <c r="O434" i="20"/>
  <c r="P434" i="20" s="1"/>
  <c r="O435" i="20"/>
  <c r="P435" i="20" s="1"/>
  <c r="O436" i="20"/>
  <c r="P436" i="20" s="1"/>
  <c r="O437" i="20"/>
  <c r="P437" i="20" s="1"/>
  <c r="O438" i="20"/>
  <c r="P438" i="20" s="1"/>
  <c r="O439" i="20"/>
  <c r="P439" i="20" s="1"/>
  <c r="O440" i="20"/>
  <c r="P440" i="20" s="1"/>
  <c r="O441" i="20"/>
  <c r="P441" i="20" s="1"/>
  <c r="O442" i="20"/>
  <c r="P442" i="20" s="1"/>
  <c r="O443" i="20"/>
  <c r="P443" i="20" s="1"/>
  <c r="O444" i="20"/>
  <c r="P444" i="20" s="1"/>
  <c r="O445" i="20"/>
  <c r="P445" i="20" s="1"/>
  <c r="O446" i="20"/>
  <c r="P446" i="20" s="1"/>
  <c r="O447" i="20"/>
  <c r="P447" i="20" s="1"/>
  <c r="O448" i="20"/>
  <c r="P448" i="20" s="1"/>
  <c r="O449" i="20"/>
  <c r="P449" i="20" s="1"/>
  <c r="O450" i="20"/>
  <c r="P450" i="20" s="1"/>
  <c r="O451" i="20"/>
  <c r="P451" i="20" s="1"/>
  <c r="O452" i="20"/>
  <c r="P452" i="20" s="1"/>
  <c r="O453" i="20"/>
  <c r="P453" i="20" s="1"/>
  <c r="O454" i="20"/>
  <c r="P454" i="20" s="1"/>
  <c r="O455" i="20"/>
  <c r="P455" i="20" s="1"/>
  <c r="O456" i="20"/>
  <c r="P456" i="20" s="1"/>
  <c r="O457" i="20"/>
  <c r="P457" i="20" s="1"/>
  <c r="O458" i="20"/>
  <c r="P458" i="20" s="1"/>
  <c r="O459" i="20"/>
  <c r="P459" i="20" s="1"/>
  <c r="O460" i="20"/>
  <c r="P460" i="20" s="1"/>
  <c r="O461" i="20"/>
  <c r="P461" i="20" s="1"/>
  <c r="O462" i="20"/>
  <c r="P462" i="20" s="1"/>
  <c r="O463" i="20"/>
  <c r="P463" i="20" s="1"/>
  <c r="O464" i="20"/>
  <c r="P464" i="20" s="1"/>
  <c r="O465" i="20"/>
  <c r="P465" i="20" s="1"/>
  <c r="O466" i="20"/>
  <c r="P466" i="20" s="1"/>
  <c r="O467" i="20"/>
  <c r="P467" i="20" s="1"/>
  <c r="O468" i="20"/>
  <c r="P468" i="20" s="1"/>
  <c r="O469" i="20"/>
  <c r="P469" i="20" s="1"/>
  <c r="O470" i="20"/>
  <c r="P470" i="20" s="1"/>
  <c r="O471" i="20"/>
  <c r="P471" i="20" s="1"/>
  <c r="O472" i="20"/>
  <c r="P472" i="20" s="1"/>
  <c r="O473" i="20"/>
  <c r="P473" i="20" s="1"/>
  <c r="O474" i="20"/>
  <c r="P474" i="20" s="1"/>
  <c r="O475" i="20"/>
  <c r="P475" i="20" s="1"/>
  <c r="O476" i="20"/>
  <c r="P476" i="20" s="1"/>
  <c r="O477" i="20"/>
  <c r="P477" i="20" s="1"/>
  <c r="O478" i="20"/>
  <c r="P478" i="20" s="1"/>
  <c r="O479" i="20"/>
  <c r="P479" i="20" s="1"/>
  <c r="O480" i="20"/>
  <c r="P480" i="20" s="1"/>
  <c r="O481" i="20"/>
  <c r="P481" i="20" s="1"/>
  <c r="O482" i="20"/>
  <c r="P482" i="20" s="1"/>
  <c r="O483" i="20"/>
  <c r="P483" i="20" s="1"/>
  <c r="O484" i="20"/>
  <c r="P484" i="20" s="1"/>
  <c r="O485" i="20"/>
  <c r="P485" i="20" s="1"/>
  <c r="O486" i="20"/>
  <c r="P486" i="20" s="1"/>
  <c r="O487" i="20"/>
  <c r="P487" i="20" s="1"/>
  <c r="O488" i="20"/>
  <c r="P488" i="20" s="1"/>
  <c r="O489" i="20"/>
  <c r="P489" i="20" s="1"/>
  <c r="O490" i="20"/>
  <c r="P490" i="20" s="1"/>
  <c r="O491" i="20"/>
  <c r="P491" i="20" s="1"/>
  <c r="O492" i="20"/>
  <c r="P492" i="20" s="1"/>
  <c r="O493" i="20"/>
  <c r="P493" i="20" s="1"/>
  <c r="O494" i="20"/>
  <c r="P494" i="20" s="1"/>
  <c r="O495" i="20"/>
  <c r="P495" i="20" s="1"/>
  <c r="O496" i="20"/>
  <c r="P496" i="20" s="1"/>
  <c r="O497" i="20"/>
  <c r="P497" i="20" s="1"/>
  <c r="O498" i="20"/>
  <c r="P498" i="20" s="1"/>
  <c r="O499" i="20"/>
  <c r="P499" i="20" s="1"/>
  <c r="O500" i="20"/>
  <c r="P500" i="20" s="1"/>
  <c r="O501" i="20"/>
  <c r="P501" i="20" s="1"/>
  <c r="O502" i="20"/>
  <c r="P502" i="20" s="1"/>
  <c r="O503" i="20"/>
  <c r="P503" i="20" s="1"/>
  <c r="O504" i="20"/>
  <c r="P504" i="20" s="1"/>
  <c r="O505" i="20"/>
  <c r="P505" i="20" s="1"/>
  <c r="O506" i="20"/>
  <c r="P506" i="20" s="1"/>
  <c r="O507" i="20"/>
  <c r="P507" i="20" s="1"/>
  <c r="O508" i="20"/>
  <c r="P508" i="20" s="1"/>
  <c r="O509" i="20"/>
  <c r="P509" i="20" s="1"/>
  <c r="O510" i="20"/>
  <c r="P510" i="20" s="1"/>
  <c r="O511" i="20"/>
  <c r="P511" i="20" s="1"/>
  <c r="O512" i="20"/>
  <c r="P512" i="20" s="1"/>
  <c r="O513" i="20"/>
  <c r="P513" i="20" s="1"/>
  <c r="O514" i="20"/>
  <c r="P514" i="20" s="1"/>
  <c r="O515" i="20"/>
  <c r="P515" i="20" s="1"/>
  <c r="O516" i="20"/>
  <c r="P516" i="20" s="1"/>
  <c r="O517" i="20"/>
  <c r="P517" i="20" s="1"/>
  <c r="O518" i="20"/>
  <c r="P518" i="20" s="1"/>
  <c r="O519" i="20"/>
  <c r="P519" i="20" s="1"/>
  <c r="O520" i="20"/>
  <c r="P520" i="20" s="1"/>
  <c r="O521" i="20"/>
  <c r="P521" i="20" s="1"/>
  <c r="O522" i="20"/>
  <c r="P522" i="20" s="1"/>
  <c r="O523" i="20"/>
  <c r="P523" i="20" s="1"/>
  <c r="O524" i="20"/>
  <c r="P524" i="20" s="1"/>
  <c r="O525" i="20"/>
  <c r="P525" i="20" s="1"/>
  <c r="O526" i="20"/>
  <c r="P526" i="20" s="1"/>
  <c r="O527" i="20"/>
  <c r="P527" i="20" s="1"/>
  <c r="O528" i="20"/>
  <c r="P528" i="20" s="1"/>
  <c r="O529" i="20"/>
  <c r="P529" i="20" s="1"/>
  <c r="O530" i="20"/>
  <c r="P530" i="20" s="1"/>
  <c r="O531" i="20"/>
  <c r="P531" i="20" s="1"/>
  <c r="O532" i="20"/>
  <c r="P532" i="20" s="1"/>
  <c r="O533" i="20"/>
  <c r="P533" i="20" s="1"/>
  <c r="O534" i="20"/>
  <c r="P534" i="20" s="1"/>
  <c r="O535" i="20"/>
  <c r="P535" i="20" s="1"/>
  <c r="O536" i="20"/>
  <c r="P536" i="20" s="1"/>
  <c r="O537" i="20"/>
  <c r="P537" i="20" s="1"/>
  <c r="O538" i="20"/>
  <c r="P538" i="20" s="1"/>
  <c r="O539" i="20"/>
  <c r="P539" i="20" s="1"/>
  <c r="O540" i="20"/>
  <c r="P540" i="20" s="1"/>
  <c r="O541" i="20"/>
  <c r="P541" i="20" s="1"/>
  <c r="O542" i="20"/>
  <c r="P542" i="20" s="1"/>
  <c r="O543" i="20"/>
  <c r="P543" i="20" s="1"/>
  <c r="O544" i="20"/>
  <c r="P544" i="20" s="1"/>
  <c r="O545" i="20"/>
  <c r="P545" i="20" s="1"/>
  <c r="O546" i="20"/>
  <c r="P546" i="20" s="1"/>
  <c r="O547" i="20"/>
  <c r="P547" i="20" s="1"/>
  <c r="O548" i="20"/>
  <c r="P548" i="20" s="1"/>
  <c r="O549" i="20"/>
  <c r="P549" i="20" s="1"/>
  <c r="O550" i="20"/>
  <c r="P550" i="20" s="1"/>
  <c r="O551" i="20"/>
  <c r="P551" i="20" s="1"/>
  <c r="O552" i="20"/>
  <c r="P552" i="20" s="1"/>
  <c r="O553" i="20"/>
  <c r="P553" i="20" s="1"/>
  <c r="O554" i="20"/>
  <c r="P554" i="20" s="1"/>
  <c r="O555" i="20"/>
  <c r="P555" i="20" s="1"/>
  <c r="O556" i="20"/>
  <c r="P556" i="20" s="1"/>
  <c r="O557" i="20"/>
  <c r="P557" i="20" s="1"/>
  <c r="O558" i="20"/>
  <c r="P558" i="20" s="1"/>
  <c r="O559" i="20"/>
  <c r="P559" i="20" s="1"/>
  <c r="O560" i="20"/>
  <c r="P560" i="20" s="1"/>
  <c r="O561" i="20"/>
  <c r="P561" i="20" s="1"/>
  <c r="O562" i="20"/>
  <c r="P562" i="20" s="1"/>
  <c r="O563" i="20"/>
  <c r="P563" i="20" s="1"/>
  <c r="O564" i="20"/>
  <c r="P564" i="20" s="1"/>
  <c r="O565" i="20"/>
  <c r="P565" i="20" s="1"/>
  <c r="O566" i="20"/>
  <c r="P566" i="20" s="1"/>
  <c r="O567" i="20"/>
  <c r="P567" i="20" s="1"/>
  <c r="O568" i="20"/>
  <c r="P568" i="20" s="1"/>
  <c r="O569" i="20"/>
  <c r="P569" i="20" s="1"/>
  <c r="O570" i="20"/>
  <c r="P570" i="20" s="1"/>
  <c r="O571" i="20"/>
  <c r="P571" i="20" s="1"/>
  <c r="O572" i="20"/>
  <c r="P572" i="20" s="1"/>
  <c r="O573" i="20"/>
  <c r="P573" i="20" s="1"/>
  <c r="O574" i="20"/>
  <c r="P574" i="20" s="1"/>
  <c r="O575" i="20"/>
  <c r="P575" i="20" s="1"/>
  <c r="O576" i="20"/>
  <c r="P576" i="20" s="1"/>
  <c r="O577" i="20"/>
  <c r="P577" i="20" s="1"/>
  <c r="O578" i="20"/>
  <c r="P578" i="20" s="1"/>
  <c r="O579" i="20"/>
  <c r="P579" i="20" s="1"/>
  <c r="O580" i="20"/>
  <c r="P580" i="20" s="1"/>
  <c r="O581" i="20"/>
  <c r="P581" i="20" s="1"/>
  <c r="O582" i="20"/>
  <c r="P582" i="20" s="1"/>
  <c r="O583" i="20"/>
  <c r="P583" i="20" s="1"/>
  <c r="O584" i="20"/>
  <c r="P584" i="20" s="1"/>
  <c r="O585" i="20"/>
  <c r="P585" i="20" s="1"/>
  <c r="O586" i="20"/>
  <c r="P586" i="20" s="1"/>
  <c r="O587" i="20"/>
  <c r="P587" i="20" s="1"/>
  <c r="O588" i="20"/>
  <c r="P588" i="20" s="1"/>
  <c r="O589" i="20"/>
  <c r="P589" i="20" s="1"/>
  <c r="O590" i="20"/>
  <c r="P590" i="20" s="1"/>
  <c r="O591" i="20"/>
  <c r="P591" i="20" s="1"/>
  <c r="O592" i="20"/>
  <c r="P592" i="20" s="1"/>
  <c r="O593" i="20"/>
  <c r="P593" i="20" s="1"/>
  <c r="O594" i="20"/>
  <c r="P594" i="20" s="1"/>
  <c r="O595" i="20"/>
  <c r="P595" i="20" s="1"/>
  <c r="O596" i="20"/>
  <c r="P596" i="20" s="1"/>
  <c r="O597" i="20"/>
  <c r="P597" i="20" s="1"/>
  <c r="O598" i="20"/>
  <c r="P598" i="20" s="1"/>
  <c r="O599" i="20"/>
  <c r="P599" i="20" s="1"/>
  <c r="O600" i="20"/>
  <c r="P600" i="20" s="1"/>
  <c r="O601" i="20"/>
  <c r="P601" i="20" s="1"/>
  <c r="O602" i="20"/>
  <c r="P602" i="20" s="1"/>
  <c r="O603" i="20"/>
  <c r="P603" i="20" s="1"/>
  <c r="O604" i="20"/>
  <c r="P604" i="20" s="1"/>
  <c r="O605" i="20"/>
  <c r="P605" i="20" s="1"/>
  <c r="O606" i="20"/>
  <c r="P606" i="20" s="1"/>
  <c r="O607" i="20"/>
  <c r="P607" i="20" s="1"/>
  <c r="O608" i="20"/>
  <c r="P608" i="20" s="1"/>
  <c r="O609" i="20"/>
  <c r="P609" i="20" s="1"/>
  <c r="O610" i="20"/>
  <c r="P610" i="20" s="1"/>
  <c r="O611" i="20"/>
  <c r="P611" i="20" s="1"/>
  <c r="O612" i="20"/>
  <c r="P612" i="20" s="1"/>
  <c r="O613" i="20"/>
  <c r="P613" i="20" s="1"/>
  <c r="O614" i="20"/>
  <c r="P614" i="20" s="1"/>
  <c r="O615" i="20"/>
  <c r="P615" i="20" s="1"/>
  <c r="O616" i="20"/>
  <c r="P616" i="20" s="1"/>
  <c r="O617" i="20"/>
  <c r="P617" i="20" s="1"/>
  <c r="O618" i="20"/>
  <c r="P618" i="20" s="1"/>
  <c r="O619" i="20"/>
  <c r="P619" i="20" s="1"/>
  <c r="O620" i="20"/>
  <c r="P620" i="20" s="1"/>
  <c r="O621" i="20"/>
  <c r="P621" i="20" s="1"/>
  <c r="O622" i="20"/>
  <c r="P622" i="20" s="1"/>
  <c r="O623" i="20"/>
  <c r="P623" i="20" s="1"/>
  <c r="O624" i="20"/>
  <c r="P624" i="20" s="1"/>
  <c r="O625" i="20"/>
  <c r="P625" i="20" s="1"/>
  <c r="O626" i="20"/>
  <c r="P626" i="20" s="1"/>
  <c r="O627" i="20"/>
  <c r="P627" i="20" s="1"/>
  <c r="O628" i="20"/>
  <c r="P628" i="20" s="1"/>
  <c r="O629" i="20"/>
  <c r="P629" i="20" s="1"/>
  <c r="O630" i="20"/>
  <c r="P630" i="20" s="1"/>
  <c r="O631" i="20"/>
  <c r="P631" i="20" s="1"/>
  <c r="O632" i="20"/>
  <c r="P632" i="20" s="1"/>
  <c r="O633" i="20"/>
  <c r="P633" i="20" s="1"/>
  <c r="O634" i="20"/>
  <c r="P634" i="20" s="1"/>
  <c r="O635" i="20"/>
  <c r="P635" i="20" s="1"/>
  <c r="O636" i="20"/>
  <c r="P636" i="20" s="1"/>
  <c r="O637" i="20"/>
  <c r="P637" i="20" s="1"/>
  <c r="O638" i="20"/>
  <c r="P638" i="20" s="1"/>
  <c r="O639" i="20"/>
  <c r="P639" i="20" s="1"/>
  <c r="O640" i="20"/>
  <c r="P640" i="20" s="1"/>
  <c r="O641" i="20"/>
  <c r="P641" i="20" s="1"/>
  <c r="O642" i="20"/>
  <c r="P642" i="20" s="1"/>
  <c r="O643" i="20"/>
  <c r="P643" i="20" s="1"/>
  <c r="O644" i="20"/>
  <c r="P644" i="20" s="1"/>
  <c r="O645" i="20"/>
  <c r="P645" i="20" s="1"/>
  <c r="O646" i="20"/>
  <c r="P646" i="20" s="1"/>
  <c r="O647" i="20"/>
  <c r="P647" i="20" s="1"/>
  <c r="O648" i="20"/>
  <c r="P648" i="20" s="1"/>
  <c r="O649" i="20"/>
  <c r="P649" i="20" s="1"/>
  <c r="O650" i="20"/>
  <c r="P650" i="20" s="1"/>
  <c r="O651" i="20"/>
  <c r="P651" i="20" s="1"/>
  <c r="O652" i="20"/>
  <c r="P652" i="20" s="1"/>
  <c r="O653" i="20"/>
  <c r="P653" i="20" s="1"/>
  <c r="O654" i="20"/>
  <c r="P654" i="20" s="1"/>
  <c r="O655" i="20"/>
  <c r="P655" i="20" s="1"/>
  <c r="O656" i="20"/>
  <c r="P656" i="20" s="1"/>
  <c r="O657" i="20"/>
  <c r="P657" i="20" s="1"/>
  <c r="O658" i="20"/>
  <c r="P658" i="20" s="1"/>
  <c r="O659" i="20"/>
  <c r="P659" i="20" s="1"/>
  <c r="O660" i="20"/>
  <c r="P660" i="20" s="1"/>
  <c r="O661" i="20"/>
  <c r="P661" i="20" s="1"/>
  <c r="O662" i="20"/>
  <c r="P662" i="20" s="1"/>
  <c r="O663" i="20"/>
  <c r="P663" i="20" s="1"/>
  <c r="O664" i="20"/>
  <c r="P664" i="20" s="1"/>
  <c r="O665" i="20"/>
  <c r="P665" i="20" s="1"/>
  <c r="O666" i="20"/>
  <c r="P666" i="20" s="1"/>
  <c r="O667" i="20"/>
  <c r="P667" i="20" s="1"/>
  <c r="O668" i="20"/>
  <c r="P668" i="20" s="1"/>
  <c r="O669" i="20"/>
  <c r="P669" i="20" s="1"/>
  <c r="O670" i="20"/>
  <c r="P670" i="20" s="1"/>
  <c r="O671" i="20"/>
  <c r="P671" i="20" s="1"/>
  <c r="O672" i="20"/>
  <c r="P672" i="20" s="1"/>
  <c r="O673" i="20"/>
  <c r="P673" i="20" s="1"/>
  <c r="O674" i="20"/>
  <c r="P674" i="20" s="1"/>
  <c r="O675" i="20"/>
  <c r="P675" i="20" s="1"/>
  <c r="O676" i="20"/>
  <c r="P676" i="20" s="1"/>
  <c r="O677" i="20"/>
  <c r="P677" i="20" s="1"/>
  <c r="O678" i="20"/>
  <c r="P678" i="20" s="1"/>
  <c r="O679" i="20"/>
  <c r="P679" i="20" s="1"/>
  <c r="O680" i="20"/>
  <c r="P680" i="20" s="1"/>
  <c r="O681" i="20"/>
  <c r="P681" i="20" s="1"/>
  <c r="O682" i="20"/>
  <c r="P682" i="20" s="1"/>
  <c r="O683" i="20"/>
  <c r="P683" i="20" s="1"/>
  <c r="O684" i="20"/>
  <c r="P684" i="20" s="1"/>
  <c r="O685" i="20"/>
  <c r="P685" i="20" s="1"/>
  <c r="O686" i="20"/>
  <c r="P686" i="20" s="1"/>
  <c r="O687" i="20"/>
  <c r="P687" i="20" s="1"/>
  <c r="O688" i="20"/>
  <c r="P688" i="20" s="1"/>
  <c r="O689" i="20"/>
  <c r="P689" i="20" s="1"/>
  <c r="O690" i="20"/>
  <c r="P690" i="20" s="1"/>
  <c r="O691" i="20"/>
  <c r="P691" i="20" s="1"/>
  <c r="O692" i="20"/>
  <c r="P692" i="20" s="1"/>
  <c r="O693" i="20"/>
  <c r="P693" i="20" s="1"/>
  <c r="O694" i="20"/>
  <c r="P694" i="20" s="1"/>
  <c r="O695" i="20"/>
  <c r="P695" i="20" s="1"/>
  <c r="O696" i="20"/>
  <c r="P696" i="20" s="1"/>
  <c r="O697" i="20"/>
  <c r="P697" i="20" s="1"/>
  <c r="O698" i="20"/>
  <c r="P698" i="20" s="1"/>
  <c r="O699" i="20"/>
  <c r="P699" i="20" s="1"/>
  <c r="O700" i="20"/>
  <c r="P700" i="20" s="1"/>
  <c r="O701" i="20"/>
  <c r="P701" i="20" s="1"/>
  <c r="O702" i="20"/>
  <c r="P702" i="20" s="1"/>
  <c r="O703" i="20"/>
  <c r="P703" i="20" s="1"/>
  <c r="O704" i="20"/>
  <c r="P704" i="20" s="1"/>
  <c r="O705" i="20"/>
  <c r="P705" i="20" s="1"/>
  <c r="O706" i="20"/>
  <c r="P706" i="20" s="1"/>
  <c r="O707" i="20"/>
  <c r="P707" i="20" s="1"/>
  <c r="O708" i="20"/>
  <c r="P708" i="20" s="1"/>
  <c r="O709" i="20"/>
  <c r="P709" i="20" s="1"/>
  <c r="O710" i="20"/>
  <c r="P710" i="20" s="1"/>
  <c r="O711" i="20"/>
  <c r="P711" i="20" s="1"/>
  <c r="O712" i="20"/>
  <c r="P712" i="20" s="1"/>
  <c r="O713" i="20"/>
  <c r="P713" i="20" s="1"/>
  <c r="O714" i="20"/>
  <c r="P714" i="20" s="1"/>
  <c r="O715" i="20"/>
  <c r="P715" i="20" s="1"/>
  <c r="O716" i="20"/>
  <c r="P716" i="20" s="1"/>
  <c r="O717" i="20"/>
  <c r="P717" i="20" s="1"/>
  <c r="O718" i="20"/>
  <c r="P718" i="20" s="1"/>
  <c r="O719" i="20"/>
  <c r="P719" i="20" s="1"/>
  <c r="O720" i="20"/>
  <c r="P720" i="20" s="1"/>
  <c r="O721" i="20"/>
  <c r="P721" i="20" s="1"/>
  <c r="O722" i="20"/>
  <c r="P722" i="20" s="1"/>
  <c r="O723" i="20"/>
  <c r="P723" i="20" s="1"/>
  <c r="O724" i="20"/>
  <c r="P724" i="20" s="1"/>
  <c r="O725" i="20"/>
  <c r="P725" i="20" s="1"/>
  <c r="O726" i="20"/>
  <c r="P726" i="20" s="1"/>
  <c r="O727" i="20"/>
  <c r="P727" i="20" s="1"/>
  <c r="O728" i="20"/>
  <c r="P728" i="20" s="1"/>
  <c r="O729" i="20"/>
  <c r="P729" i="20" s="1"/>
  <c r="O730" i="20"/>
  <c r="P730" i="20" s="1"/>
  <c r="O731" i="20"/>
  <c r="P731" i="20" s="1"/>
  <c r="O732" i="20"/>
  <c r="P732" i="20" s="1"/>
  <c r="O733" i="20"/>
  <c r="P733" i="20" s="1"/>
  <c r="O734" i="20"/>
  <c r="P734" i="20" s="1"/>
  <c r="O735" i="20"/>
  <c r="P735" i="20" s="1"/>
  <c r="O736" i="20"/>
  <c r="P736" i="20" s="1"/>
  <c r="O737" i="20"/>
  <c r="P737" i="20" s="1"/>
  <c r="O738" i="20"/>
  <c r="P738" i="20" s="1"/>
  <c r="O739" i="20"/>
  <c r="P739" i="20" s="1"/>
  <c r="O740" i="20"/>
  <c r="P740" i="20" s="1"/>
  <c r="O741" i="20"/>
  <c r="P741" i="20" s="1"/>
  <c r="O742" i="20"/>
  <c r="P742" i="20" s="1"/>
  <c r="O743" i="20"/>
  <c r="P743" i="20" s="1"/>
  <c r="O744" i="20"/>
  <c r="P744" i="20" s="1"/>
  <c r="O745" i="20"/>
  <c r="P745" i="20" s="1"/>
  <c r="O746" i="20"/>
  <c r="P746" i="20" s="1"/>
  <c r="O747" i="20"/>
  <c r="P747" i="20" s="1"/>
  <c r="O748" i="20"/>
  <c r="P748" i="20" s="1"/>
  <c r="O749" i="20"/>
  <c r="P749" i="20" s="1"/>
  <c r="O750" i="20"/>
  <c r="P750" i="20" s="1"/>
  <c r="O751" i="20"/>
  <c r="P751" i="20" s="1"/>
  <c r="O752" i="20"/>
  <c r="P752" i="20" s="1"/>
  <c r="O753" i="20"/>
  <c r="P753" i="20" s="1"/>
  <c r="O754" i="20"/>
  <c r="P754" i="20" s="1"/>
  <c r="O755" i="20"/>
  <c r="P755" i="20" s="1"/>
  <c r="O756" i="20"/>
  <c r="P756" i="20" s="1"/>
  <c r="O757" i="20"/>
  <c r="P757" i="20" s="1"/>
  <c r="O758" i="20"/>
  <c r="P758" i="20" s="1"/>
  <c r="O759" i="20"/>
  <c r="P759" i="20" s="1"/>
  <c r="O760" i="20"/>
  <c r="P760" i="20" s="1"/>
  <c r="O761" i="20"/>
  <c r="P761" i="20" s="1"/>
  <c r="O762" i="20"/>
  <c r="P762" i="20" s="1"/>
  <c r="O763" i="20"/>
  <c r="P763" i="20" s="1"/>
  <c r="O764" i="20"/>
  <c r="P764" i="20" s="1"/>
  <c r="O765" i="20"/>
  <c r="P765" i="20" s="1"/>
  <c r="O766" i="20"/>
  <c r="P766" i="20" s="1"/>
  <c r="O767" i="20"/>
  <c r="P767" i="20" s="1"/>
  <c r="O768" i="20"/>
  <c r="P768" i="20" s="1"/>
  <c r="O769" i="20"/>
  <c r="P769" i="20" s="1"/>
  <c r="O770" i="20"/>
  <c r="P770" i="20" s="1"/>
  <c r="O771" i="20"/>
  <c r="P771" i="20" s="1"/>
  <c r="O772" i="20"/>
  <c r="P772" i="20" s="1"/>
  <c r="O773" i="20"/>
  <c r="P773" i="20" s="1"/>
  <c r="O774" i="20"/>
  <c r="P774" i="20" s="1"/>
  <c r="O775" i="20"/>
  <c r="P775" i="20" s="1"/>
  <c r="O776" i="20"/>
  <c r="P776" i="20" s="1"/>
  <c r="O777" i="20"/>
  <c r="P777" i="20" s="1"/>
  <c r="O778" i="20"/>
  <c r="P778" i="20" s="1"/>
  <c r="O779" i="20"/>
  <c r="P779" i="20" s="1"/>
  <c r="O780" i="20"/>
  <c r="P780" i="20" s="1"/>
  <c r="O781" i="20"/>
  <c r="P781" i="20" s="1"/>
  <c r="O782" i="20"/>
  <c r="P782" i="20" s="1"/>
  <c r="O783" i="20"/>
  <c r="P783" i="20" s="1"/>
  <c r="O784" i="20"/>
  <c r="P784" i="20" s="1"/>
  <c r="O785" i="20"/>
  <c r="P785" i="20" s="1"/>
  <c r="O786" i="20"/>
  <c r="P786" i="20" s="1"/>
  <c r="O787" i="20"/>
  <c r="P787" i="20" s="1"/>
  <c r="O788" i="20"/>
  <c r="P788" i="20" s="1"/>
  <c r="O789" i="20"/>
  <c r="P789" i="20" s="1"/>
  <c r="O790" i="20"/>
  <c r="P790" i="20" s="1"/>
  <c r="O791" i="20"/>
  <c r="P791" i="20" s="1"/>
  <c r="O792" i="20"/>
  <c r="P792" i="20" s="1"/>
  <c r="O793" i="20"/>
  <c r="P793" i="20" s="1"/>
  <c r="O794" i="20"/>
  <c r="P794" i="20" s="1"/>
  <c r="O795" i="20"/>
  <c r="P795" i="20" s="1"/>
  <c r="O796" i="20"/>
  <c r="P796" i="20" s="1"/>
  <c r="O797" i="20"/>
  <c r="P797" i="20" s="1"/>
  <c r="O798" i="20"/>
  <c r="P798" i="20" s="1"/>
  <c r="O799" i="20"/>
  <c r="P799" i="20" s="1"/>
  <c r="O800" i="20"/>
  <c r="P800" i="20" s="1"/>
  <c r="O801" i="20"/>
  <c r="P801" i="20" s="1"/>
  <c r="O802" i="20"/>
  <c r="P802" i="20" s="1"/>
  <c r="O803" i="20"/>
  <c r="P803" i="20" s="1"/>
  <c r="O804" i="20"/>
  <c r="P804" i="20" s="1"/>
  <c r="O805" i="20"/>
  <c r="P805" i="20" s="1"/>
  <c r="O806" i="20"/>
  <c r="P806" i="20" s="1"/>
  <c r="O807" i="20"/>
  <c r="P807" i="20" s="1"/>
  <c r="O808" i="20"/>
  <c r="P808" i="20" s="1"/>
  <c r="O809" i="20"/>
  <c r="P809" i="20" s="1"/>
  <c r="O810" i="20"/>
  <c r="P810" i="20" s="1"/>
  <c r="O811" i="20"/>
  <c r="P811" i="20" s="1"/>
  <c r="O812" i="20"/>
  <c r="P812" i="20" s="1"/>
  <c r="O813" i="20"/>
  <c r="P813" i="20" s="1"/>
  <c r="O814" i="20"/>
  <c r="P814" i="20" s="1"/>
  <c r="O815" i="20"/>
  <c r="P815" i="20" s="1"/>
  <c r="O816" i="20"/>
  <c r="P816" i="20" s="1"/>
  <c r="O817" i="20"/>
  <c r="P817" i="20" s="1"/>
  <c r="O818" i="20"/>
  <c r="P818" i="20" s="1"/>
  <c r="O819" i="20"/>
  <c r="P819" i="20" s="1"/>
  <c r="O820" i="20"/>
  <c r="P820" i="20" s="1"/>
  <c r="O821" i="20"/>
  <c r="P821" i="20" s="1"/>
  <c r="O822" i="20"/>
  <c r="P822" i="20" s="1"/>
  <c r="O823" i="20"/>
  <c r="P823" i="20" s="1"/>
  <c r="O824" i="20"/>
  <c r="P824" i="20" s="1"/>
  <c r="O825" i="20"/>
  <c r="P825" i="20" s="1"/>
  <c r="O826" i="20"/>
  <c r="P826" i="20" s="1"/>
  <c r="O827" i="20"/>
  <c r="P827" i="20" s="1"/>
  <c r="O828" i="20"/>
  <c r="P828" i="20" s="1"/>
  <c r="O829" i="20"/>
  <c r="P829" i="20" s="1"/>
  <c r="O830" i="20"/>
  <c r="P830" i="20" s="1"/>
  <c r="O831" i="20"/>
  <c r="P831" i="20" s="1"/>
  <c r="O832" i="20"/>
  <c r="P832" i="20" s="1"/>
  <c r="O833" i="20"/>
  <c r="P833" i="20" s="1"/>
  <c r="O834" i="20"/>
  <c r="P834" i="20" s="1"/>
  <c r="O835" i="20"/>
  <c r="P835" i="20" s="1"/>
  <c r="O836" i="20"/>
  <c r="P836" i="20" s="1"/>
  <c r="O837" i="20"/>
  <c r="P837" i="20" s="1"/>
  <c r="O838" i="20"/>
  <c r="P838" i="20" s="1"/>
  <c r="O839" i="20"/>
  <c r="P839" i="20" s="1"/>
  <c r="O840" i="20"/>
  <c r="P840" i="20" s="1"/>
  <c r="O841" i="20"/>
  <c r="P841" i="20" s="1"/>
  <c r="O842" i="20"/>
  <c r="P842" i="20" s="1"/>
  <c r="O843" i="20"/>
  <c r="P843" i="20" s="1"/>
  <c r="O844" i="20"/>
  <c r="P844" i="20" s="1"/>
  <c r="O845" i="20"/>
  <c r="P845" i="20" s="1"/>
  <c r="O846" i="20"/>
  <c r="P846" i="20" s="1"/>
  <c r="O847" i="20"/>
  <c r="P847" i="20" s="1"/>
  <c r="O848" i="20"/>
  <c r="P848" i="20" s="1"/>
  <c r="O849" i="20"/>
  <c r="P849" i="20" s="1"/>
  <c r="O850" i="20"/>
  <c r="P850" i="20" s="1"/>
  <c r="O851" i="20"/>
  <c r="P851" i="20" s="1"/>
  <c r="O852" i="20"/>
  <c r="P852" i="20" s="1"/>
  <c r="O853" i="20"/>
  <c r="P853" i="20" s="1"/>
  <c r="O854" i="20"/>
  <c r="P854" i="20" s="1"/>
  <c r="O855" i="20"/>
  <c r="P855" i="20" s="1"/>
  <c r="O856" i="20"/>
  <c r="P856" i="20" s="1"/>
  <c r="O857" i="20"/>
  <c r="P857" i="20" s="1"/>
  <c r="O858" i="20"/>
  <c r="P858" i="20" s="1"/>
  <c r="O859" i="20"/>
  <c r="P859" i="20" s="1"/>
  <c r="O860" i="20"/>
  <c r="P860" i="20" s="1"/>
  <c r="O861" i="20"/>
  <c r="P861" i="20" s="1"/>
  <c r="O862" i="20"/>
  <c r="P862" i="20" s="1"/>
  <c r="O863" i="20"/>
  <c r="P863" i="20" s="1"/>
  <c r="O864" i="20"/>
  <c r="P864" i="20" s="1"/>
  <c r="O865" i="20"/>
  <c r="P865" i="20" s="1"/>
  <c r="O866" i="20"/>
  <c r="P866" i="20" s="1"/>
  <c r="O867" i="20"/>
  <c r="P867" i="20" s="1"/>
  <c r="O868" i="20"/>
  <c r="P868" i="20" s="1"/>
  <c r="O869" i="20"/>
  <c r="P869" i="20" s="1"/>
  <c r="O870" i="20"/>
  <c r="P870" i="20" s="1"/>
  <c r="O871" i="20"/>
  <c r="P871" i="20" s="1"/>
  <c r="O872" i="20"/>
  <c r="P872" i="20" s="1"/>
  <c r="O873" i="20"/>
  <c r="P873" i="20" s="1"/>
  <c r="O874" i="20"/>
  <c r="P874" i="20" s="1"/>
  <c r="O875" i="20"/>
  <c r="P875" i="20" s="1"/>
  <c r="O876" i="20"/>
  <c r="P876" i="20" s="1"/>
  <c r="O877" i="20"/>
  <c r="P877" i="20" s="1"/>
  <c r="O878" i="20"/>
  <c r="P878" i="20" s="1"/>
  <c r="O879" i="20"/>
  <c r="P879" i="20" s="1"/>
  <c r="O880" i="20"/>
  <c r="P880" i="20" s="1"/>
  <c r="O881" i="20"/>
  <c r="P881" i="20" s="1"/>
  <c r="O882" i="20"/>
  <c r="P882" i="20" s="1"/>
  <c r="O883" i="20"/>
  <c r="P883" i="20" s="1"/>
  <c r="O884" i="20"/>
  <c r="P884" i="20" s="1"/>
  <c r="O885" i="20"/>
  <c r="P885" i="20" s="1"/>
  <c r="O886" i="20"/>
  <c r="P886" i="20" s="1"/>
  <c r="O887" i="20"/>
  <c r="P887" i="20" s="1"/>
  <c r="O888" i="20"/>
  <c r="P888" i="20" s="1"/>
  <c r="O889" i="20"/>
  <c r="P889" i="20" s="1"/>
  <c r="O890" i="20"/>
  <c r="P890" i="20" s="1"/>
  <c r="O891" i="20"/>
  <c r="P891" i="20" s="1"/>
  <c r="O892" i="20"/>
  <c r="P892" i="20" s="1"/>
  <c r="O893" i="20"/>
  <c r="P893" i="20" s="1"/>
  <c r="O894" i="20"/>
  <c r="P894" i="20" s="1"/>
  <c r="O895" i="20"/>
  <c r="P895" i="20" s="1"/>
  <c r="O896" i="20"/>
  <c r="P896" i="20" s="1"/>
  <c r="O897" i="20"/>
  <c r="P897" i="20" s="1"/>
  <c r="O898" i="20"/>
  <c r="P898" i="20" s="1"/>
  <c r="O899" i="20"/>
  <c r="P899" i="20" s="1"/>
  <c r="O900" i="20"/>
  <c r="P900" i="20" s="1"/>
  <c r="O901" i="20"/>
  <c r="P901" i="20" s="1"/>
  <c r="O902" i="20"/>
  <c r="P902" i="20" s="1"/>
  <c r="O903" i="20"/>
  <c r="P903" i="20" s="1"/>
  <c r="O904" i="20"/>
  <c r="P904" i="20" s="1"/>
  <c r="O905" i="20"/>
  <c r="P905" i="20" s="1"/>
  <c r="O906" i="20"/>
  <c r="P906" i="20" s="1"/>
  <c r="O907" i="20"/>
  <c r="P907" i="20" s="1"/>
  <c r="O908" i="20"/>
  <c r="P908" i="20" s="1"/>
  <c r="O909" i="20"/>
  <c r="P909" i="20" s="1"/>
  <c r="O910" i="20"/>
  <c r="P910" i="20" s="1"/>
  <c r="O911" i="20"/>
  <c r="P911" i="20" s="1"/>
  <c r="O912" i="20"/>
  <c r="P912" i="20" s="1"/>
  <c r="O913" i="20"/>
  <c r="P913" i="20" s="1"/>
  <c r="O914" i="20"/>
  <c r="P914" i="20" s="1"/>
  <c r="O915" i="20"/>
  <c r="P915" i="20" s="1"/>
  <c r="O916" i="20"/>
  <c r="P916" i="20" s="1"/>
  <c r="O917" i="20"/>
  <c r="P917" i="20" s="1"/>
  <c r="O918" i="20"/>
  <c r="P918" i="20" s="1"/>
  <c r="O919" i="20"/>
  <c r="P919" i="20" s="1"/>
  <c r="O920" i="20"/>
  <c r="P920" i="20" s="1"/>
  <c r="O921" i="20"/>
  <c r="P921" i="20" s="1"/>
  <c r="O922" i="20"/>
  <c r="P922" i="20" s="1"/>
  <c r="O923" i="20"/>
  <c r="P923" i="20" s="1"/>
  <c r="O924" i="20"/>
  <c r="P924" i="20" s="1"/>
  <c r="O925" i="20"/>
  <c r="P925" i="20" s="1"/>
  <c r="O926" i="20"/>
  <c r="P926" i="20" s="1"/>
  <c r="O927" i="20"/>
  <c r="P927" i="20" s="1"/>
  <c r="O928" i="20"/>
  <c r="P928" i="20" s="1"/>
  <c r="O929" i="20"/>
  <c r="P929" i="20" s="1"/>
  <c r="O930" i="20"/>
  <c r="P930" i="20" s="1"/>
  <c r="O931" i="20"/>
  <c r="P931" i="20" s="1"/>
  <c r="O932" i="20"/>
  <c r="P932" i="20" s="1"/>
  <c r="O933" i="20"/>
  <c r="P933" i="20" s="1"/>
  <c r="O934" i="20"/>
  <c r="P934" i="20" s="1"/>
  <c r="O935" i="20"/>
  <c r="P935" i="20" s="1"/>
  <c r="O936" i="20"/>
  <c r="P936" i="20" s="1"/>
  <c r="O937" i="20"/>
  <c r="P937" i="20" s="1"/>
  <c r="O938" i="20"/>
  <c r="P938" i="20" s="1"/>
  <c r="O939" i="20"/>
  <c r="O940" i="20"/>
  <c r="P940" i="20" s="1"/>
  <c r="O941" i="20"/>
  <c r="O942" i="20"/>
  <c r="P942" i="20" s="1"/>
  <c r="O943" i="20"/>
  <c r="O944" i="20"/>
  <c r="P944" i="20" s="1"/>
  <c r="O945" i="20"/>
  <c r="O946" i="20"/>
  <c r="P946" i="20" s="1"/>
  <c r="O947" i="20"/>
  <c r="O948" i="20"/>
  <c r="P948" i="20" s="1"/>
  <c r="O949" i="20"/>
  <c r="O950" i="20"/>
  <c r="P950" i="20" s="1"/>
  <c r="O951" i="20"/>
  <c r="O952" i="20"/>
  <c r="P952" i="20" s="1"/>
  <c r="O953" i="20"/>
  <c r="O954" i="20"/>
  <c r="P954" i="20" s="1"/>
  <c r="O955" i="20"/>
  <c r="O956" i="20"/>
  <c r="P956" i="20" s="1"/>
  <c r="O957" i="20"/>
  <c r="O958" i="20"/>
  <c r="P958" i="20" s="1"/>
  <c r="O959" i="20"/>
  <c r="O960" i="20"/>
  <c r="P960" i="20" s="1"/>
  <c r="O961" i="20"/>
  <c r="O962" i="20"/>
  <c r="P962" i="20" s="1"/>
  <c r="O963" i="20"/>
  <c r="O964" i="20"/>
  <c r="P964" i="20" s="1"/>
  <c r="O965" i="20"/>
  <c r="O966" i="20"/>
  <c r="P966" i="20" s="1"/>
  <c r="O967" i="20"/>
  <c r="O968" i="20"/>
  <c r="P968" i="20" s="1"/>
  <c r="O969" i="20"/>
  <c r="O970" i="20"/>
  <c r="P970" i="20" s="1"/>
  <c r="O971" i="20"/>
  <c r="O972" i="20"/>
  <c r="P972" i="20" s="1"/>
  <c r="O973" i="20"/>
  <c r="O974" i="20"/>
  <c r="P974" i="20" s="1"/>
  <c r="O975" i="20"/>
  <c r="O976" i="20"/>
  <c r="P976" i="20" s="1"/>
  <c r="O977" i="20"/>
  <c r="O978" i="20"/>
  <c r="P978" i="20" s="1"/>
  <c r="O979" i="20"/>
  <c r="O980" i="20"/>
  <c r="P980" i="20" s="1"/>
  <c r="O981" i="20"/>
  <c r="O982" i="20"/>
  <c r="P982" i="20" s="1"/>
  <c r="O983" i="20"/>
  <c r="O984" i="20"/>
  <c r="P984" i="20" s="1"/>
  <c r="O985" i="20"/>
  <c r="O986" i="20"/>
  <c r="P986" i="20" s="1"/>
  <c r="O987" i="20"/>
  <c r="O988" i="20"/>
  <c r="P988" i="20" s="1"/>
  <c r="O989" i="20"/>
  <c r="O990" i="20"/>
  <c r="P990" i="20" s="1"/>
  <c r="O991" i="20"/>
  <c r="O992" i="20"/>
  <c r="P992" i="20" s="1"/>
  <c r="O993" i="20"/>
  <c r="O994" i="20"/>
  <c r="P994" i="20" s="1"/>
  <c r="O995" i="20"/>
  <c r="O996" i="20"/>
  <c r="P996" i="20" s="1"/>
  <c r="O997" i="20"/>
  <c r="O998" i="20"/>
  <c r="P998" i="20" s="1"/>
  <c r="O999" i="20"/>
  <c r="O1000" i="20"/>
  <c r="P1000" i="20" s="1"/>
  <c r="O1001" i="20"/>
  <c r="O1002" i="20"/>
  <c r="P1002" i="20" s="1"/>
  <c r="O1003" i="20"/>
  <c r="O1004" i="20"/>
  <c r="P1004" i="20" s="1"/>
  <c r="O1005" i="20"/>
  <c r="O1006" i="20"/>
  <c r="P1006" i="20" s="1"/>
  <c r="O1007" i="20"/>
  <c r="O1008" i="20"/>
  <c r="P1008" i="20" s="1"/>
  <c r="O1009" i="20"/>
  <c r="O1010" i="20"/>
  <c r="P1010" i="20" s="1"/>
  <c r="O1011" i="20"/>
  <c r="O1012" i="20"/>
  <c r="P1012" i="20" s="1"/>
  <c r="O1013" i="20"/>
  <c r="O1014" i="20"/>
  <c r="P1014" i="20" s="1"/>
  <c r="O1015" i="20"/>
  <c r="O1016" i="20"/>
  <c r="P1016" i="20" s="1"/>
  <c r="O1017" i="20"/>
  <c r="O1018" i="20"/>
  <c r="P1018" i="20" s="1"/>
  <c r="O1019" i="20"/>
  <c r="O1020" i="20"/>
  <c r="P1020" i="20" s="1"/>
  <c r="O1021" i="20"/>
  <c r="O1022" i="20"/>
  <c r="P1022" i="20" s="1"/>
  <c r="O1023" i="20"/>
  <c r="O1024" i="20"/>
  <c r="P1024" i="20" s="1"/>
  <c r="O1025" i="20"/>
  <c r="O1026" i="20"/>
  <c r="P1026" i="20" s="1"/>
  <c r="O1027" i="20"/>
  <c r="O1028" i="20"/>
  <c r="P1028" i="20" s="1"/>
  <c r="O1029" i="20"/>
  <c r="O1030" i="20"/>
  <c r="P1030" i="20" s="1"/>
  <c r="O1031" i="20"/>
  <c r="O1032" i="20"/>
  <c r="P1032" i="20" s="1"/>
  <c r="O1033" i="20"/>
  <c r="O1034" i="20"/>
  <c r="P1034" i="20" s="1"/>
  <c r="O1035" i="20"/>
  <c r="O1036" i="20"/>
  <c r="P1036" i="20" s="1"/>
  <c r="O1037" i="20"/>
  <c r="O1038" i="20"/>
  <c r="P1038" i="20" s="1"/>
  <c r="O1039" i="20"/>
  <c r="O1040" i="20"/>
  <c r="P1040" i="20" s="1"/>
  <c r="O1041" i="20"/>
  <c r="O1042" i="20"/>
  <c r="P1042" i="20" s="1"/>
  <c r="O1043" i="20"/>
  <c r="O1044" i="20"/>
  <c r="P1044" i="20" s="1"/>
  <c r="O1045" i="20"/>
  <c r="O1046" i="20"/>
  <c r="P1046" i="20" s="1"/>
  <c r="O1047" i="20"/>
  <c r="O1048" i="20"/>
  <c r="P1048" i="20" s="1"/>
  <c r="O1049" i="20"/>
  <c r="O1050" i="20"/>
  <c r="P1050" i="20" s="1"/>
  <c r="O1051" i="20"/>
  <c r="O1052" i="20"/>
  <c r="P1052" i="20" s="1"/>
  <c r="O1053" i="20"/>
  <c r="O1054" i="20"/>
  <c r="P1054" i="20" s="1"/>
  <c r="O1055" i="20"/>
  <c r="O1056" i="20"/>
  <c r="P1056" i="20" s="1"/>
  <c r="O1057" i="20"/>
  <c r="O1058" i="20"/>
  <c r="P1058" i="20" s="1"/>
  <c r="O1059" i="20"/>
  <c r="O1060" i="20"/>
  <c r="P1060" i="20" s="1"/>
  <c r="O1061" i="20"/>
  <c r="O1062" i="20"/>
  <c r="P1062" i="20" s="1"/>
  <c r="O1063" i="20"/>
  <c r="O1064" i="20"/>
  <c r="P1064" i="20" s="1"/>
  <c r="O1065" i="20"/>
  <c r="O1066" i="20"/>
  <c r="P1066" i="20" s="1"/>
  <c r="O1067" i="20"/>
  <c r="O1068" i="20"/>
  <c r="P1068" i="20" s="1"/>
  <c r="O1069" i="20"/>
  <c r="O1070" i="20"/>
  <c r="P1070" i="20" s="1"/>
  <c r="O1071" i="20"/>
  <c r="O1072" i="20"/>
  <c r="P1072" i="20" s="1"/>
  <c r="O1073" i="20"/>
  <c r="O1074" i="20"/>
  <c r="P1074" i="20" s="1"/>
  <c r="O1075" i="20"/>
  <c r="O1076" i="20"/>
  <c r="P1076" i="20" s="1"/>
  <c r="O1077" i="20"/>
  <c r="O1078" i="20"/>
  <c r="P1078" i="20" s="1"/>
  <c r="O1079" i="20"/>
  <c r="O1080" i="20"/>
  <c r="P1080" i="20" s="1"/>
  <c r="O1081" i="20"/>
  <c r="O1082" i="20"/>
  <c r="P1082" i="20" s="1"/>
  <c r="O1083" i="20"/>
  <c r="O1084" i="20"/>
  <c r="P1084" i="20" s="1"/>
  <c r="O1085" i="20"/>
  <c r="O1086" i="20"/>
  <c r="P1086" i="20" s="1"/>
  <c r="O1087" i="20"/>
  <c r="O1088" i="20"/>
  <c r="P1088" i="20" s="1"/>
  <c r="O1089" i="20"/>
  <c r="O1090" i="20"/>
  <c r="P1090" i="20" s="1"/>
  <c r="O1091" i="20"/>
  <c r="O1092" i="20"/>
  <c r="P1092" i="20" s="1"/>
  <c r="O1093" i="20"/>
  <c r="O1094" i="20"/>
  <c r="P1094" i="20" s="1"/>
  <c r="O1095" i="20"/>
  <c r="O1096" i="20"/>
  <c r="P1096" i="20" s="1"/>
  <c r="O1097" i="20"/>
  <c r="O1098" i="20"/>
  <c r="P1098" i="20" s="1"/>
  <c r="O1099" i="20"/>
  <c r="O1100" i="20"/>
  <c r="P1100" i="20" s="1"/>
  <c r="O1101" i="20"/>
  <c r="O1102" i="20"/>
  <c r="P1102" i="20" s="1"/>
  <c r="O1103" i="20"/>
  <c r="O1104" i="20"/>
  <c r="P1104" i="20" s="1"/>
  <c r="O1105" i="20"/>
  <c r="O1106" i="20"/>
  <c r="P1106" i="20" s="1"/>
  <c r="O1107" i="20"/>
  <c r="O1108" i="20"/>
  <c r="P1108" i="20" s="1"/>
  <c r="O1109" i="20"/>
  <c r="O1110" i="20"/>
  <c r="P1110" i="20" s="1"/>
  <c r="O1111" i="20"/>
  <c r="O1112" i="20"/>
  <c r="P1112" i="20" s="1"/>
  <c r="O1113" i="20"/>
  <c r="O1114" i="20"/>
  <c r="P1114" i="20" s="1"/>
  <c r="O1115" i="20"/>
  <c r="O1116" i="20"/>
  <c r="P1116" i="20" s="1"/>
  <c r="O1117" i="20"/>
  <c r="O1118" i="20"/>
  <c r="P1118" i="20" s="1"/>
  <c r="O1119" i="20"/>
  <c r="O1120" i="20"/>
  <c r="P1120" i="20" s="1"/>
  <c r="O1121" i="20"/>
  <c r="O1122" i="20"/>
  <c r="P1122" i="20" s="1"/>
  <c r="O1123" i="20"/>
  <c r="O1124" i="20"/>
  <c r="P1124" i="20" s="1"/>
  <c r="O1125" i="20"/>
  <c r="O1126" i="20"/>
  <c r="P1126" i="20" s="1"/>
  <c r="O1127" i="20"/>
  <c r="O1128" i="20"/>
  <c r="P1128" i="20" s="1"/>
  <c r="O1129" i="20"/>
  <c r="O1130" i="20"/>
  <c r="P1130" i="20" s="1"/>
  <c r="O1131" i="20"/>
  <c r="O1132" i="20"/>
  <c r="P1132" i="20" s="1"/>
  <c r="O1133" i="20"/>
  <c r="O1134" i="20"/>
  <c r="P1134" i="20" s="1"/>
  <c r="O1135" i="20"/>
  <c r="O1136" i="20"/>
  <c r="P1136" i="20" s="1"/>
  <c r="O1137" i="20"/>
  <c r="O1138" i="20"/>
  <c r="P1138" i="20" s="1"/>
  <c r="O1139" i="20"/>
  <c r="O1140" i="20"/>
  <c r="P1140" i="20" s="1"/>
  <c r="O1141" i="20"/>
  <c r="O1142" i="20"/>
  <c r="P1142" i="20" s="1"/>
  <c r="O1143" i="20"/>
  <c r="O1144" i="20"/>
  <c r="P1144" i="20" s="1"/>
  <c r="O1145" i="20"/>
  <c r="O1146" i="20"/>
  <c r="P1146" i="20" s="1"/>
  <c r="O1147" i="20"/>
  <c r="O1148" i="20"/>
  <c r="P1148" i="20" s="1"/>
  <c r="O1149" i="20"/>
  <c r="O1150" i="20"/>
  <c r="P1150" i="20" s="1"/>
  <c r="O1151" i="20"/>
  <c r="O1152" i="20"/>
  <c r="P1152" i="20" s="1"/>
  <c r="O1153" i="20"/>
  <c r="O1154" i="20"/>
  <c r="P1154" i="20" s="1"/>
  <c r="O1155" i="20"/>
  <c r="O1156" i="20"/>
  <c r="P1156" i="20" s="1"/>
  <c r="O1157" i="20"/>
  <c r="O1158" i="20"/>
  <c r="P1158" i="20" s="1"/>
  <c r="O1159" i="20"/>
  <c r="O1160" i="20"/>
  <c r="P1160" i="20" s="1"/>
  <c r="O1161" i="20"/>
  <c r="O1162" i="20"/>
  <c r="P1162" i="20" s="1"/>
  <c r="O1163" i="20"/>
  <c r="O1164" i="20"/>
  <c r="P1164" i="20" s="1"/>
  <c r="O1165" i="20"/>
  <c r="O1166" i="20"/>
  <c r="P1166" i="20" s="1"/>
  <c r="O1167" i="20"/>
  <c r="O1168" i="20"/>
  <c r="P1168" i="20" s="1"/>
  <c r="O1169" i="20"/>
  <c r="O1170" i="20"/>
  <c r="P1170" i="20" s="1"/>
  <c r="O1171" i="20"/>
  <c r="O1172" i="20"/>
  <c r="P1172" i="20" s="1"/>
  <c r="O1173" i="20"/>
  <c r="O1174" i="20"/>
  <c r="P1174" i="20" s="1"/>
  <c r="O1175" i="20"/>
  <c r="O1176" i="20"/>
  <c r="P1176" i="20" s="1"/>
  <c r="O1177" i="20"/>
  <c r="O1178" i="20"/>
  <c r="P1178" i="20" s="1"/>
  <c r="O1179" i="20"/>
  <c r="O1180" i="20"/>
  <c r="P1180" i="20" s="1"/>
  <c r="O1181" i="20"/>
  <c r="O1182" i="20"/>
  <c r="P1182" i="20" s="1"/>
  <c r="O1183" i="20"/>
  <c r="O1184" i="20"/>
  <c r="P1184" i="20" s="1"/>
  <c r="O1185" i="20"/>
  <c r="O1186" i="20"/>
  <c r="P1186" i="20" s="1"/>
  <c r="O1187" i="20"/>
  <c r="O1188" i="20"/>
  <c r="P1188" i="20" s="1"/>
  <c r="O1189" i="20"/>
  <c r="O1190" i="20"/>
  <c r="P1190" i="20" s="1"/>
  <c r="O1191" i="20"/>
  <c r="O1192" i="20"/>
  <c r="P1192" i="20" s="1"/>
  <c r="O1193" i="20"/>
  <c r="O1194" i="20"/>
  <c r="P1194" i="20" s="1"/>
  <c r="O1195" i="20"/>
  <c r="O1196" i="20"/>
  <c r="P1196" i="20" s="1"/>
  <c r="O1197" i="20"/>
  <c r="O1198" i="20"/>
  <c r="P1198" i="20" s="1"/>
  <c r="O1199" i="20"/>
  <c r="O1200" i="20"/>
  <c r="P1200" i="20" s="1"/>
  <c r="O1201" i="20"/>
  <c r="O1202" i="20"/>
  <c r="P1202" i="20" s="1"/>
  <c r="O1203" i="20"/>
  <c r="O1204" i="20"/>
  <c r="P1204" i="20" s="1"/>
  <c r="O1205" i="20"/>
  <c r="O1206" i="20"/>
  <c r="P1206" i="20" s="1"/>
  <c r="O1207" i="20"/>
  <c r="O1208" i="20"/>
  <c r="P1208" i="20" s="1"/>
  <c r="O1209" i="20"/>
  <c r="O1210" i="20"/>
  <c r="P1210" i="20" s="1"/>
  <c r="O1211" i="20"/>
  <c r="O1212" i="20"/>
  <c r="P1212" i="20" s="1"/>
  <c r="O1213" i="20"/>
  <c r="O1214" i="20"/>
  <c r="P1214" i="20" s="1"/>
  <c r="O1215" i="20"/>
  <c r="O1216" i="20"/>
  <c r="P1216" i="20" s="1"/>
  <c r="O1217" i="20"/>
  <c r="O1218" i="20"/>
  <c r="P1218" i="20" s="1"/>
  <c r="O1219" i="20"/>
  <c r="O1220" i="20"/>
  <c r="P1220" i="20" s="1"/>
  <c r="O1221" i="20"/>
  <c r="O1222" i="20"/>
  <c r="P1222" i="20" s="1"/>
  <c r="O1223" i="20"/>
  <c r="O1224" i="20"/>
  <c r="P1224" i="20" s="1"/>
  <c r="O1225" i="20"/>
  <c r="O1226" i="20"/>
  <c r="P1226" i="20" s="1"/>
  <c r="O1227" i="20"/>
  <c r="O1228" i="20"/>
  <c r="P1228" i="20" s="1"/>
  <c r="AA2" i="19"/>
  <c r="AB2" i="19" s="1"/>
  <c r="AA3" i="19"/>
  <c r="AB3" i="19" s="1"/>
  <c r="AA4" i="19"/>
  <c r="AB4" i="19" s="1"/>
  <c r="AA5" i="19"/>
  <c r="AB5" i="19" s="1"/>
  <c r="AA6" i="19"/>
  <c r="AB6" i="19" s="1"/>
  <c r="AA7" i="19"/>
  <c r="AB7" i="19" s="1"/>
  <c r="AA8" i="19"/>
  <c r="AB8" i="19" s="1"/>
  <c r="AA9" i="19"/>
  <c r="AB9" i="19" s="1"/>
  <c r="AA10" i="19"/>
  <c r="AB10" i="19" s="1"/>
  <c r="AA11" i="19"/>
  <c r="AB11" i="19" s="1"/>
  <c r="AA12" i="19"/>
  <c r="AB12" i="19" s="1"/>
  <c r="AA13" i="19"/>
  <c r="AB13" i="19" s="1"/>
  <c r="AA14" i="19"/>
  <c r="AB14" i="19" s="1"/>
  <c r="AA15" i="19"/>
  <c r="AB15" i="19" s="1"/>
  <c r="AA16" i="19"/>
  <c r="AB16" i="19" s="1"/>
  <c r="AA17" i="19"/>
  <c r="AB17" i="19" s="1"/>
  <c r="AA18" i="19"/>
  <c r="AB18" i="19" s="1"/>
  <c r="AA19" i="19"/>
  <c r="AB19" i="19" s="1"/>
  <c r="AA20" i="19"/>
  <c r="AB20" i="19" s="1"/>
  <c r="AA21" i="19"/>
  <c r="AB21" i="19" s="1"/>
  <c r="AA22" i="19"/>
  <c r="AB22" i="19" s="1"/>
  <c r="AA23" i="19"/>
  <c r="AB23" i="19" s="1"/>
  <c r="AA24" i="19"/>
  <c r="AB24" i="19" s="1"/>
  <c r="AA25" i="19"/>
  <c r="AB25" i="19" s="1"/>
  <c r="AA26" i="19"/>
  <c r="AB26" i="19" s="1"/>
  <c r="AA27" i="19"/>
  <c r="AB27" i="19" s="1"/>
  <c r="AA28" i="19"/>
  <c r="AB28" i="19" s="1"/>
  <c r="AA29" i="19"/>
  <c r="AB29" i="19" s="1"/>
  <c r="AA30" i="19"/>
  <c r="AB30" i="19" s="1"/>
  <c r="AA31" i="19"/>
  <c r="AB31" i="19" s="1"/>
  <c r="AA32" i="19"/>
  <c r="AB32" i="19" s="1"/>
  <c r="AA33" i="19"/>
  <c r="AB33" i="19" s="1"/>
  <c r="AA34" i="19"/>
  <c r="AB34" i="19" s="1"/>
  <c r="AA35" i="19"/>
  <c r="AB35" i="19" s="1"/>
  <c r="AA36" i="19"/>
  <c r="AB36" i="19" s="1"/>
  <c r="AA37" i="19"/>
  <c r="AB37" i="19" s="1"/>
  <c r="AA38" i="19"/>
  <c r="AB38" i="19" s="1"/>
  <c r="AA39" i="19"/>
  <c r="AB39" i="19" s="1"/>
  <c r="AA40" i="19"/>
  <c r="AB40" i="19" s="1"/>
  <c r="AA41" i="19"/>
  <c r="AB41" i="19" s="1"/>
  <c r="AA42" i="19"/>
  <c r="AB42" i="19" s="1"/>
  <c r="AA43" i="19"/>
  <c r="AB43" i="19" s="1"/>
  <c r="AA44" i="19"/>
  <c r="AB44" i="19" s="1"/>
  <c r="AA45" i="19"/>
  <c r="AB45" i="19" s="1"/>
  <c r="AA46" i="19"/>
  <c r="AB46" i="19" s="1"/>
  <c r="AA47" i="19"/>
  <c r="AB47" i="19" s="1"/>
  <c r="AA48" i="19"/>
  <c r="AB48" i="19" s="1"/>
  <c r="AA49" i="19"/>
  <c r="AB49" i="19" s="1"/>
  <c r="AA50" i="19"/>
  <c r="AB50" i="19" s="1"/>
  <c r="AA51" i="19"/>
  <c r="AB51" i="19" s="1"/>
  <c r="AA52" i="19"/>
  <c r="AB52" i="19" s="1"/>
  <c r="AA53" i="19"/>
  <c r="AB53" i="19" s="1"/>
  <c r="AA54" i="19"/>
  <c r="AB54" i="19" s="1"/>
  <c r="AA55" i="19"/>
  <c r="AB55" i="19" s="1"/>
  <c r="AA56" i="19"/>
  <c r="AB56" i="19" s="1"/>
  <c r="AA57" i="19"/>
  <c r="AB57" i="19" s="1"/>
  <c r="AA58" i="19"/>
  <c r="AB58" i="19" s="1"/>
  <c r="AA59" i="19"/>
  <c r="AB59" i="19" s="1"/>
  <c r="AA60" i="19"/>
  <c r="AB60" i="19" s="1"/>
  <c r="AA61" i="19"/>
  <c r="AB61" i="19" s="1"/>
  <c r="AA62" i="19"/>
  <c r="AB62" i="19" s="1"/>
  <c r="AA63" i="19"/>
  <c r="AB63" i="19" s="1"/>
  <c r="AA64" i="19"/>
  <c r="AB64" i="19" s="1"/>
  <c r="AA65" i="19"/>
  <c r="AB65" i="19" s="1"/>
  <c r="AA66" i="19"/>
  <c r="AB66" i="19" s="1"/>
  <c r="AA67" i="19"/>
  <c r="AB67" i="19" s="1"/>
  <c r="AA68" i="19"/>
  <c r="AB68" i="19" s="1"/>
  <c r="AA69" i="19"/>
  <c r="AB69" i="19" s="1"/>
  <c r="AA70" i="19"/>
  <c r="AB70" i="19" s="1"/>
  <c r="AA71" i="19"/>
  <c r="AB71" i="19" s="1"/>
  <c r="AA72" i="19"/>
  <c r="AB72" i="19" s="1"/>
  <c r="AA73" i="19"/>
  <c r="AB73" i="19" s="1"/>
  <c r="AA74" i="19"/>
  <c r="AB74" i="19" s="1"/>
  <c r="AA75" i="19"/>
  <c r="AB75" i="19" s="1"/>
  <c r="AA76" i="19"/>
  <c r="AB76" i="19" s="1"/>
  <c r="AA77" i="19"/>
  <c r="AB77" i="19" s="1"/>
  <c r="AA78" i="19"/>
  <c r="AB78" i="19" s="1"/>
  <c r="AA79" i="19"/>
  <c r="AB79" i="19" s="1"/>
  <c r="AA80" i="19"/>
  <c r="AB80" i="19" s="1"/>
  <c r="AA81" i="19"/>
  <c r="AB81" i="19" s="1"/>
  <c r="AA82" i="19"/>
  <c r="AB82" i="19" s="1"/>
  <c r="AA83" i="19"/>
  <c r="AB83" i="19" s="1"/>
  <c r="AA84" i="19"/>
  <c r="AB84" i="19" s="1"/>
  <c r="AA85" i="19"/>
  <c r="AB85" i="19" s="1"/>
  <c r="AA86" i="19"/>
  <c r="AB86" i="19" s="1"/>
  <c r="AA87" i="19"/>
  <c r="AB87" i="19" s="1"/>
  <c r="AA88" i="19"/>
  <c r="AB88" i="19" s="1"/>
  <c r="AA89" i="19"/>
  <c r="AB89" i="19" s="1"/>
  <c r="AA90" i="19"/>
  <c r="AB90" i="19" s="1"/>
  <c r="AA91" i="19"/>
  <c r="AB91" i="19" s="1"/>
  <c r="AA92" i="19"/>
  <c r="AB92" i="19" s="1"/>
  <c r="AA93" i="19"/>
  <c r="AB93" i="19" s="1"/>
  <c r="AA94" i="19"/>
  <c r="AB94" i="19" s="1"/>
  <c r="AA95" i="19"/>
  <c r="AB95" i="19" s="1"/>
  <c r="AA96" i="19"/>
  <c r="AB96" i="19" s="1"/>
  <c r="AA97" i="19"/>
  <c r="AB97" i="19" s="1"/>
  <c r="AA98" i="19"/>
  <c r="AB98" i="19" s="1"/>
  <c r="AA99" i="19"/>
  <c r="AB99" i="19" s="1"/>
  <c r="AA100" i="19"/>
  <c r="AB100" i="19" s="1"/>
  <c r="AA101" i="19"/>
  <c r="AB101" i="19" s="1"/>
  <c r="AA102" i="19"/>
  <c r="AB102" i="19" s="1"/>
  <c r="AA103" i="19"/>
  <c r="AB103" i="19" s="1"/>
  <c r="AA104" i="19"/>
  <c r="AB104" i="19" s="1"/>
  <c r="AA105" i="19"/>
  <c r="AB105" i="19" s="1"/>
  <c r="AA106" i="19"/>
  <c r="AB106" i="19" s="1"/>
  <c r="AA107" i="19"/>
  <c r="AB107" i="19" s="1"/>
  <c r="AA108" i="19"/>
  <c r="AB108" i="19" s="1"/>
  <c r="AA109" i="19"/>
  <c r="AB109" i="19" s="1"/>
  <c r="AA110" i="19"/>
  <c r="AB110" i="19" s="1"/>
  <c r="AA111" i="19"/>
  <c r="AB111" i="19" s="1"/>
  <c r="AA112" i="19"/>
  <c r="AB112" i="19" s="1"/>
  <c r="AA113" i="19"/>
  <c r="AB113" i="19" s="1"/>
  <c r="AA114" i="19"/>
  <c r="AB114" i="19" s="1"/>
  <c r="AA115" i="19"/>
  <c r="AB115" i="19" s="1"/>
  <c r="AA116" i="19"/>
  <c r="AB116" i="19" s="1"/>
  <c r="AA117" i="19"/>
  <c r="AB117" i="19" s="1"/>
  <c r="AA118" i="19"/>
  <c r="AB118" i="19" s="1"/>
  <c r="AA119" i="19"/>
  <c r="AB119" i="19" s="1"/>
  <c r="AA120" i="19"/>
  <c r="AB120" i="19" s="1"/>
  <c r="AA121" i="19"/>
  <c r="AB121" i="19" s="1"/>
  <c r="AA122" i="19"/>
  <c r="AB122" i="19" s="1"/>
  <c r="AA123" i="19"/>
  <c r="AB123" i="19" s="1"/>
  <c r="AA124" i="19"/>
  <c r="AB124" i="19" s="1"/>
  <c r="AA125" i="19"/>
  <c r="AB125" i="19" s="1"/>
  <c r="AA126" i="19"/>
  <c r="AB126" i="19" s="1"/>
  <c r="AA127" i="19"/>
  <c r="AB127" i="19" s="1"/>
  <c r="AA128" i="19"/>
  <c r="AB128" i="19" s="1"/>
  <c r="AA129" i="19"/>
  <c r="AB129" i="19" s="1"/>
  <c r="AA130" i="19"/>
  <c r="AB130" i="19" s="1"/>
  <c r="AA131" i="19"/>
  <c r="AB131" i="19" s="1"/>
  <c r="AA132" i="19"/>
  <c r="AB132" i="19" s="1"/>
  <c r="AA133" i="19"/>
  <c r="AB133" i="19" s="1"/>
  <c r="AA134" i="19"/>
  <c r="AB134" i="19" s="1"/>
  <c r="AA135" i="19"/>
  <c r="AB135" i="19" s="1"/>
  <c r="AA136" i="19"/>
  <c r="AB136" i="19" s="1"/>
  <c r="AA137" i="19"/>
  <c r="AB137" i="19" s="1"/>
  <c r="AA138" i="19"/>
  <c r="AB138" i="19" s="1"/>
  <c r="AA139" i="19"/>
  <c r="AB139" i="19" s="1"/>
  <c r="AA140" i="19"/>
  <c r="AB140" i="19" s="1"/>
  <c r="AA141" i="19"/>
  <c r="AB141" i="19" s="1"/>
  <c r="AA142" i="19"/>
  <c r="AB142" i="19" s="1"/>
  <c r="AA143" i="19"/>
  <c r="AB143" i="19" s="1"/>
  <c r="AA144" i="19"/>
  <c r="AB144" i="19" s="1"/>
  <c r="AA145" i="19"/>
  <c r="AB145" i="19" s="1"/>
  <c r="AA146" i="19"/>
  <c r="AB146" i="19" s="1"/>
  <c r="AA147" i="19"/>
  <c r="AB147" i="19" s="1"/>
  <c r="AA148" i="19"/>
  <c r="AB148" i="19" s="1"/>
  <c r="AA149" i="19"/>
  <c r="AB149" i="19" s="1"/>
  <c r="AA150" i="19"/>
  <c r="AB150" i="19" s="1"/>
  <c r="AA151" i="19"/>
  <c r="AB151" i="19" s="1"/>
  <c r="AA152" i="19"/>
  <c r="AB152" i="19" s="1"/>
  <c r="AA153" i="19"/>
  <c r="AB153" i="19" s="1"/>
  <c r="AA154" i="19"/>
  <c r="AB154" i="19" s="1"/>
  <c r="AA155" i="19"/>
  <c r="AB155" i="19" s="1"/>
  <c r="AA156" i="19"/>
  <c r="AB156" i="19" s="1"/>
  <c r="AA157" i="19"/>
  <c r="AB157" i="19" s="1"/>
  <c r="AA158" i="19"/>
  <c r="AB158" i="19" s="1"/>
  <c r="AA159" i="19"/>
  <c r="AB159" i="19" s="1"/>
  <c r="AA160" i="19"/>
  <c r="AB160" i="19" s="1"/>
  <c r="AA161" i="19"/>
  <c r="AB161" i="19" s="1"/>
  <c r="AA162" i="19"/>
  <c r="AB162" i="19" s="1"/>
  <c r="AA163" i="19"/>
  <c r="AB163" i="19" s="1"/>
  <c r="AA164" i="19"/>
  <c r="AB164" i="19" s="1"/>
  <c r="AA165" i="19"/>
  <c r="AB165" i="19" s="1"/>
  <c r="AA166" i="19"/>
  <c r="AB166" i="19" s="1"/>
  <c r="AA167" i="19"/>
  <c r="AB167" i="19" s="1"/>
  <c r="AA168" i="19"/>
  <c r="AB168" i="19" s="1"/>
  <c r="AA169" i="19"/>
  <c r="AB169" i="19" s="1"/>
  <c r="AA170" i="19"/>
  <c r="AB170" i="19" s="1"/>
  <c r="AA171" i="19"/>
  <c r="AB171" i="19" s="1"/>
  <c r="AA172" i="19"/>
  <c r="AB172" i="19" s="1"/>
  <c r="AA173" i="19"/>
  <c r="AB173" i="19" s="1"/>
  <c r="AA174" i="19"/>
  <c r="AB174" i="19" s="1"/>
  <c r="AA175" i="19"/>
  <c r="AB175" i="19" s="1"/>
  <c r="AA176" i="19"/>
  <c r="AB176" i="19" s="1"/>
  <c r="AA177" i="19"/>
  <c r="AB177" i="19" s="1"/>
  <c r="AA178" i="19"/>
  <c r="AB178" i="19" s="1"/>
  <c r="AA179" i="19"/>
  <c r="AB179" i="19" s="1"/>
  <c r="AA180" i="19"/>
  <c r="AB180" i="19" s="1"/>
  <c r="AA181" i="19"/>
  <c r="AB181" i="19" s="1"/>
  <c r="AA182" i="19"/>
  <c r="AB182" i="19" s="1"/>
  <c r="AA183" i="19"/>
  <c r="AB183" i="19" s="1"/>
  <c r="AA184" i="19"/>
  <c r="AB184" i="19" s="1"/>
  <c r="AA185" i="19"/>
  <c r="AB185" i="19" s="1"/>
  <c r="AA186" i="19"/>
  <c r="AB186" i="19" s="1"/>
  <c r="AA187" i="19"/>
  <c r="AB187" i="19" s="1"/>
  <c r="AA188" i="19"/>
  <c r="AB188" i="19" s="1"/>
  <c r="AA189" i="19"/>
  <c r="AB189" i="19" s="1"/>
  <c r="AA190" i="19"/>
  <c r="AB190" i="19" s="1"/>
  <c r="AA191" i="19"/>
  <c r="AB191" i="19" s="1"/>
  <c r="AA192" i="19"/>
  <c r="AB192" i="19" s="1"/>
  <c r="AA193" i="19"/>
  <c r="AB193" i="19" s="1"/>
  <c r="AA194" i="19"/>
  <c r="AB194" i="19" s="1"/>
  <c r="AA195" i="19"/>
  <c r="AB195" i="19" s="1"/>
  <c r="AA196" i="19"/>
  <c r="AB196" i="19" s="1"/>
  <c r="AA197" i="19"/>
  <c r="AB197" i="19" s="1"/>
  <c r="AA198" i="19"/>
  <c r="AB198" i="19" s="1"/>
  <c r="AA199" i="19"/>
  <c r="AB199" i="19" s="1"/>
  <c r="AA200" i="19"/>
  <c r="AB200" i="19" s="1"/>
  <c r="AA201" i="19"/>
  <c r="AB201" i="19" s="1"/>
  <c r="AA202" i="19"/>
  <c r="AB202" i="19" s="1"/>
  <c r="AA203" i="19"/>
  <c r="AB203" i="19" s="1"/>
  <c r="AA204" i="19"/>
  <c r="AB204" i="19" s="1"/>
  <c r="AA205" i="19"/>
  <c r="AB205" i="19" s="1"/>
  <c r="AA206" i="19"/>
  <c r="AB206" i="19" s="1"/>
  <c r="AA207" i="19"/>
  <c r="AB207" i="19" s="1"/>
  <c r="AA208" i="19"/>
  <c r="AB208" i="19" s="1"/>
  <c r="AA209" i="19"/>
  <c r="AB209" i="19" s="1"/>
  <c r="AA210" i="19"/>
  <c r="AB210" i="19" s="1"/>
  <c r="AA211" i="19"/>
  <c r="AB211" i="19" s="1"/>
  <c r="AA212" i="19"/>
  <c r="AB212" i="19" s="1"/>
  <c r="AA213" i="19"/>
  <c r="AB213" i="19" s="1"/>
  <c r="AA214" i="19"/>
  <c r="AB214" i="19" s="1"/>
  <c r="AA215" i="19"/>
  <c r="AB215" i="19" s="1"/>
  <c r="AA216" i="19"/>
  <c r="AB216" i="19" s="1"/>
  <c r="AA217" i="19"/>
  <c r="AB217" i="19" s="1"/>
  <c r="AA218" i="19"/>
  <c r="AB218" i="19" s="1"/>
  <c r="AA219" i="19"/>
  <c r="AB219" i="19" s="1"/>
  <c r="AA220" i="19"/>
  <c r="AB220" i="19" s="1"/>
  <c r="AA221" i="19"/>
  <c r="AB221" i="19" s="1"/>
  <c r="AA222" i="19"/>
  <c r="AB222" i="19" s="1"/>
  <c r="AA223" i="19"/>
  <c r="AB223" i="19" s="1"/>
  <c r="AA224" i="19"/>
  <c r="AB224" i="19" s="1"/>
  <c r="AA225" i="19"/>
  <c r="AB225" i="19" s="1"/>
  <c r="AA226" i="19"/>
  <c r="AB226" i="19" s="1"/>
  <c r="AA227" i="19"/>
  <c r="AB227" i="19" s="1"/>
  <c r="AA228" i="19"/>
  <c r="AB228" i="19" s="1"/>
  <c r="AA229" i="19"/>
  <c r="AB229" i="19" s="1"/>
  <c r="AA230" i="19"/>
  <c r="AB230" i="19" s="1"/>
  <c r="AA231" i="19"/>
  <c r="AB231" i="19" s="1"/>
  <c r="AA232" i="19"/>
  <c r="AB232" i="19" s="1"/>
  <c r="AA233" i="19"/>
  <c r="AB233" i="19" s="1"/>
  <c r="AA234" i="19"/>
  <c r="AB234" i="19" s="1"/>
  <c r="AA235" i="19"/>
  <c r="AB235" i="19" s="1"/>
  <c r="AA236" i="19"/>
  <c r="AB236" i="19" s="1"/>
  <c r="AA237" i="19"/>
  <c r="AB237" i="19" s="1"/>
  <c r="AA238" i="19"/>
  <c r="AB238" i="19" s="1"/>
  <c r="AA239" i="19"/>
  <c r="AB239" i="19" s="1"/>
  <c r="AA240" i="19"/>
  <c r="AB240" i="19" s="1"/>
  <c r="AA241" i="19"/>
  <c r="AB241" i="19" s="1"/>
  <c r="AA242" i="19"/>
  <c r="AB242" i="19" s="1"/>
  <c r="AA243" i="19"/>
  <c r="AB243" i="19" s="1"/>
  <c r="AA244" i="19"/>
  <c r="AB244" i="19" s="1"/>
  <c r="AA245" i="19"/>
  <c r="AB245" i="19" s="1"/>
  <c r="AA246" i="19"/>
  <c r="AB246" i="19" s="1"/>
  <c r="AA247" i="19"/>
  <c r="AB247" i="19" s="1"/>
  <c r="AA248" i="19"/>
  <c r="AB248" i="19" s="1"/>
  <c r="AA249" i="19"/>
  <c r="AB249" i="19" s="1"/>
  <c r="AA250" i="19"/>
  <c r="AB250" i="19" s="1"/>
  <c r="AA251" i="19"/>
  <c r="AB251" i="19" s="1"/>
  <c r="AA252" i="19"/>
  <c r="AB252" i="19" s="1"/>
  <c r="AA253" i="19"/>
  <c r="AB253" i="19" s="1"/>
  <c r="AA254" i="19"/>
  <c r="AB254" i="19" s="1"/>
  <c r="AA255" i="19"/>
  <c r="AB255" i="19" s="1"/>
  <c r="AA256" i="19"/>
  <c r="AB256" i="19" s="1"/>
  <c r="AA257" i="19"/>
  <c r="AB257" i="19" s="1"/>
  <c r="AA258" i="19"/>
  <c r="AB258" i="19" s="1"/>
  <c r="AA259" i="19"/>
  <c r="AB259" i="19" s="1"/>
  <c r="AA260" i="19"/>
  <c r="AB260" i="19" s="1"/>
  <c r="AA261" i="19"/>
  <c r="AB261" i="19" s="1"/>
  <c r="AA262" i="19"/>
  <c r="AB262" i="19" s="1"/>
  <c r="AA263" i="19"/>
  <c r="AB263" i="19" s="1"/>
  <c r="AA264" i="19"/>
  <c r="AB264" i="19" s="1"/>
  <c r="AA265" i="19"/>
  <c r="AB265" i="19" s="1"/>
  <c r="AA266" i="19"/>
  <c r="AB266" i="19" s="1"/>
  <c r="AA267" i="19"/>
  <c r="AB267" i="19" s="1"/>
  <c r="AA268" i="19"/>
  <c r="AB268" i="19" s="1"/>
  <c r="AA269" i="19"/>
  <c r="AB269" i="19" s="1"/>
  <c r="AA270" i="19"/>
  <c r="AB270" i="19" s="1"/>
  <c r="AA271" i="19"/>
  <c r="AB271" i="19" s="1"/>
  <c r="AA272" i="19"/>
  <c r="AB272" i="19" s="1"/>
  <c r="AA273" i="19"/>
  <c r="AB273" i="19" s="1"/>
  <c r="AA274" i="19"/>
  <c r="AB274" i="19" s="1"/>
  <c r="AA275" i="19"/>
  <c r="AB275" i="19" s="1"/>
  <c r="AA276" i="19"/>
  <c r="AB276" i="19" s="1"/>
  <c r="AA277" i="19"/>
  <c r="AB277" i="19" s="1"/>
  <c r="AA278" i="19"/>
  <c r="AB278" i="19" s="1"/>
  <c r="AA279" i="19"/>
  <c r="AB279" i="19" s="1"/>
  <c r="AA280" i="19"/>
  <c r="AB280" i="19" s="1"/>
  <c r="AA281" i="19"/>
  <c r="AB281" i="19" s="1"/>
  <c r="AA282" i="19"/>
  <c r="AB282" i="19" s="1"/>
  <c r="AA283" i="19"/>
  <c r="AB283" i="19" s="1"/>
  <c r="AA284" i="19"/>
  <c r="AB284" i="19" s="1"/>
  <c r="AA285" i="19"/>
  <c r="AB285" i="19" s="1"/>
  <c r="AA286" i="19"/>
  <c r="AB286" i="19" s="1"/>
  <c r="AA287" i="19"/>
  <c r="AB287" i="19" s="1"/>
  <c r="AA288" i="19"/>
  <c r="AB288" i="19" s="1"/>
  <c r="AA289" i="19"/>
  <c r="AB289" i="19" s="1"/>
  <c r="AA290" i="19"/>
  <c r="AB290" i="19" s="1"/>
  <c r="AA291" i="19"/>
  <c r="AB291" i="19" s="1"/>
  <c r="AA292" i="19"/>
  <c r="AB292" i="19" s="1"/>
  <c r="AA293" i="19"/>
  <c r="AB293" i="19" s="1"/>
  <c r="AA294" i="19"/>
  <c r="AB294" i="19" s="1"/>
  <c r="AA295" i="19"/>
  <c r="AB295" i="19" s="1"/>
  <c r="AA296" i="19"/>
  <c r="AB296" i="19" s="1"/>
  <c r="AA297" i="19"/>
  <c r="AB297" i="19" s="1"/>
  <c r="AA298" i="19"/>
  <c r="AB298" i="19" s="1"/>
  <c r="AA299" i="19"/>
  <c r="AB299" i="19" s="1"/>
  <c r="AA300" i="19"/>
  <c r="AB300" i="19" s="1"/>
  <c r="AA301" i="19"/>
  <c r="AB301" i="19" s="1"/>
  <c r="AA302" i="19"/>
  <c r="AB302" i="19" s="1"/>
  <c r="AA303" i="19"/>
  <c r="AB303" i="19" s="1"/>
  <c r="AA304" i="19"/>
  <c r="AB304" i="19" s="1"/>
  <c r="AA305" i="19"/>
  <c r="AB305" i="19" s="1"/>
  <c r="AA306" i="19"/>
  <c r="AB306" i="19" s="1"/>
  <c r="AA307" i="19"/>
  <c r="AB307" i="19" s="1"/>
  <c r="AA308" i="19"/>
  <c r="AB308" i="19" s="1"/>
  <c r="AA309" i="19"/>
  <c r="AB309" i="19" s="1"/>
  <c r="AA310" i="19"/>
  <c r="AB310" i="19" s="1"/>
  <c r="AA311" i="19"/>
  <c r="AB311" i="19" s="1"/>
  <c r="AA312" i="19"/>
  <c r="AB312" i="19" s="1"/>
  <c r="AA313" i="19"/>
  <c r="AB313" i="19" s="1"/>
  <c r="AA314" i="19"/>
  <c r="AB314" i="19" s="1"/>
  <c r="AA315" i="19"/>
  <c r="AB315" i="19" s="1"/>
  <c r="AA316" i="19"/>
  <c r="AB316" i="19" s="1"/>
  <c r="AA317" i="19"/>
  <c r="AB317" i="19" s="1"/>
  <c r="AA318" i="19"/>
  <c r="AB318" i="19" s="1"/>
  <c r="AA319" i="19"/>
  <c r="AB319" i="19" s="1"/>
  <c r="AA320" i="19"/>
  <c r="AB320" i="19" s="1"/>
  <c r="AA321" i="19"/>
  <c r="AB321" i="19" s="1"/>
  <c r="AA322" i="19"/>
  <c r="AB322" i="19" s="1"/>
  <c r="AA323" i="19"/>
  <c r="AB323" i="19" s="1"/>
  <c r="AA324" i="19"/>
  <c r="AB324" i="19" s="1"/>
  <c r="AA325" i="19"/>
  <c r="AB325" i="19" s="1"/>
  <c r="AA326" i="19"/>
  <c r="AB326" i="19" s="1"/>
  <c r="AA327" i="19"/>
  <c r="AB327" i="19" s="1"/>
  <c r="AA328" i="19"/>
  <c r="AB328" i="19" s="1"/>
  <c r="AA329" i="19"/>
  <c r="AB329" i="19" s="1"/>
  <c r="AA330" i="19"/>
  <c r="AB330" i="19" s="1"/>
  <c r="AA331" i="19"/>
  <c r="AB331" i="19" s="1"/>
  <c r="AA332" i="19"/>
  <c r="AB332" i="19" s="1"/>
  <c r="AA333" i="19"/>
  <c r="AB333" i="19" s="1"/>
  <c r="AA334" i="19"/>
  <c r="AB334" i="19" s="1"/>
  <c r="AA335" i="19"/>
  <c r="AB335" i="19" s="1"/>
  <c r="AA336" i="19"/>
  <c r="AB336" i="19" s="1"/>
  <c r="AA337" i="19"/>
  <c r="AB337" i="19" s="1"/>
  <c r="AA338" i="19"/>
  <c r="AB338" i="19" s="1"/>
  <c r="AA339" i="19"/>
  <c r="AB339" i="19" s="1"/>
  <c r="AA340" i="19"/>
  <c r="AB340" i="19" s="1"/>
  <c r="AA341" i="19"/>
  <c r="AB341" i="19" s="1"/>
  <c r="AA342" i="19"/>
  <c r="AB342" i="19" s="1"/>
  <c r="AA343" i="19"/>
  <c r="AB343" i="19" s="1"/>
  <c r="AA344" i="19"/>
  <c r="AB344" i="19" s="1"/>
  <c r="AA345" i="19"/>
  <c r="AB345" i="19" s="1"/>
  <c r="AA346" i="19"/>
  <c r="AB346" i="19" s="1"/>
  <c r="AA347" i="19"/>
  <c r="AB347" i="19" s="1"/>
  <c r="AA348" i="19"/>
  <c r="AB348" i="19" s="1"/>
  <c r="AA349" i="19"/>
  <c r="AB349" i="19" s="1"/>
  <c r="AA350" i="19"/>
  <c r="AB350" i="19" s="1"/>
  <c r="AA351" i="19"/>
  <c r="AB351" i="19" s="1"/>
  <c r="AA352" i="19"/>
  <c r="AB352" i="19" s="1"/>
  <c r="AA353" i="19"/>
  <c r="AB353" i="19" s="1"/>
  <c r="AA354" i="19"/>
  <c r="AB354" i="19" s="1"/>
  <c r="AA355" i="19"/>
  <c r="AB355" i="19" s="1"/>
  <c r="AA356" i="19"/>
  <c r="AB356" i="19" s="1"/>
  <c r="AA357" i="19"/>
  <c r="AB357" i="19" s="1"/>
  <c r="AA358" i="19"/>
  <c r="AB358" i="19" s="1"/>
  <c r="AA359" i="19"/>
  <c r="AB359" i="19" s="1"/>
  <c r="AA360" i="19"/>
  <c r="AB360" i="19" s="1"/>
  <c r="AA361" i="19"/>
  <c r="AB361" i="19" s="1"/>
  <c r="AA362" i="19"/>
  <c r="AB362" i="19" s="1"/>
  <c r="AA363" i="19"/>
  <c r="AB363" i="19" s="1"/>
  <c r="AA364" i="19"/>
  <c r="AB364" i="19" s="1"/>
  <c r="AA365" i="19"/>
  <c r="AB365" i="19" s="1"/>
  <c r="AA366" i="19"/>
  <c r="AB366" i="19" s="1"/>
  <c r="AA367" i="19"/>
  <c r="AB367" i="19" s="1"/>
  <c r="AA368" i="19"/>
  <c r="AB368" i="19" s="1"/>
  <c r="AA369" i="19"/>
  <c r="AB369" i="19" s="1"/>
  <c r="AA370" i="19"/>
  <c r="AB370" i="19" s="1"/>
  <c r="AA371" i="19"/>
  <c r="AB371" i="19" s="1"/>
  <c r="AA372" i="19"/>
  <c r="AB372" i="19" s="1"/>
  <c r="AA373" i="19"/>
  <c r="AB373" i="19" s="1"/>
  <c r="AA374" i="19"/>
  <c r="AB374" i="19" s="1"/>
  <c r="AA375" i="19"/>
  <c r="AB375" i="19" s="1"/>
  <c r="AA376" i="19"/>
  <c r="AB376" i="19" s="1"/>
  <c r="AA377" i="19"/>
  <c r="AB377" i="19" s="1"/>
  <c r="AA378" i="19"/>
  <c r="AB378" i="19" s="1"/>
  <c r="AA379" i="19"/>
  <c r="AB379" i="19" s="1"/>
  <c r="AA380" i="19"/>
  <c r="AB380" i="19" s="1"/>
  <c r="AA381" i="19"/>
  <c r="AB381" i="19" s="1"/>
  <c r="AA382" i="19"/>
  <c r="AB382" i="19" s="1"/>
  <c r="AA383" i="19"/>
  <c r="AB383" i="19" s="1"/>
  <c r="AA384" i="19"/>
  <c r="AB384" i="19" s="1"/>
  <c r="AA385" i="19"/>
  <c r="AB385" i="19" s="1"/>
  <c r="AA386" i="19"/>
  <c r="AB386" i="19" s="1"/>
  <c r="AA387" i="19"/>
  <c r="AB387" i="19" s="1"/>
  <c r="AA388" i="19"/>
  <c r="AB388" i="19" s="1"/>
  <c r="AA389" i="19"/>
  <c r="AB389" i="19" s="1"/>
  <c r="AA390" i="19"/>
  <c r="AB390" i="19" s="1"/>
  <c r="AA391" i="19"/>
  <c r="AB391" i="19" s="1"/>
  <c r="AA392" i="19"/>
  <c r="AB392" i="19" s="1"/>
  <c r="AA393" i="19"/>
  <c r="AB393" i="19" s="1"/>
  <c r="AA394" i="19"/>
  <c r="AB394" i="19" s="1"/>
  <c r="AA395" i="19"/>
  <c r="AB395" i="19" s="1"/>
  <c r="AA396" i="19"/>
  <c r="AB396" i="19" s="1"/>
  <c r="AA397" i="19"/>
  <c r="AB397" i="19" s="1"/>
  <c r="AA398" i="19"/>
  <c r="AB398" i="19" s="1"/>
  <c r="AA399" i="19"/>
  <c r="AB399" i="19" s="1"/>
  <c r="AA400" i="19"/>
  <c r="AB400" i="19" s="1"/>
  <c r="AA401" i="19"/>
  <c r="AB401" i="19" s="1"/>
  <c r="AA402" i="19"/>
  <c r="AB402" i="19" s="1"/>
  <c r="AA403" i="19"/>
  <c r="AB403" i="19" s="1"/>
  <c r="AA404" i="19"/>
  <c r="AB404" i="19" s="1"/>
  <c r="AA405" i="19"/>
  <c r="AB405" i="19" s="1"/>
  <c r="AA406" i="19"/>
  <c r="AB406" i="19" s="1"/>
  <c r="AA407" i="19"/>
  <c r="AB407" i="19" s="1"/>
  <c r="AA408" i="19"/>
  <c r="AB408" i="19" s="1"/>
  <c r="AA409" i="19"/>
  <c r="AB409" i="19" s="1"/>
  <c r="AA410" i="19"/>
  <c r="AB410" i="19" s="1"/>
  <c r="AA411" i="19"/>
  <c r="AB411" i="19" s="1"/>
  <c r="AA412" i="19"/>
  <c r="AB412" i="19" s="1"/>
  <c r="AA413" i="19"/>
  <c r="AB413" i="19" s="1"/>
  <c r="AA414" i="19"/>
  <c r="AB414" i="19" s="1"/>
  <c r="AA415" i="19"/>
  <c r="AB415" i="19" s="1"/>
  <c r="AA416" i="19"/>
  <c r="AB416" i="19" s="1"/>
  <c r="AA417" i="19"/>
  <c r="AB417" i="19" s="1"/>
  <c r="AA418" i="19"/>
  <c r="AB418" i="19" s="1"/>
  <c r="AA419" i="19"/>
  <c r="AB419" i="19" s="1"/>
  <c r="AA420" i="19"/>
  <c r="AB420" i="19" s="1"/>
  <c r="AA421" i="19"/>
  <c r="AB421" i="19" s="1"/>
  <c r="AA422" i="19"/>
  <c r="AB422" i="19" s="1"/>
  <c r="AA423" i="19"/>
  <c r="AB423" i="19" s="1"/>
  <c r="AA424" i="19"/>
  <c r="AB424" i="19" s="1"/>
  <c r="AA425" i="19"/>
  <c r="AB425" i="19" s="1"/>
  <c r="AA426" i="19"/>
  <c r="AB426" i="19" s="1"/>
  <c r="AA427" i="19"/>
  <c r="AB427" i="19" s="1"/>
  <c r="AA428" i="19"/>
  <c r="AB428" i="19" s="1"/>
  <c r="AA429" i="19"/>
  <c r="AB429" i="19" s="1"/>
  <c r="AA430" i="19"/>
  <c r="AB430" i="19" s="1"/>
  <c r="AA431" i="19"/>
  <c r="AB431" i="19" s="1"/>
  <c r="AA432" i="19"/>
  <c r="AB432" i="19" s="1"/>
  <c r="AA433" i="19"/>
  <c r="AB433" i="19" s="1"/>
  <c r="AA434" i="19"/>
  <c r="AB434" i="19" s="1"/>
  <c r="AA435" i="19"/>
  <c r="AB435" i="19" s="1"/>
  <c r="AA436" i="19"/>
  <c r="AB436" i="19" s="1"/>
  <c r="AA437" i="19"/>
  <c r="AB437" i="19" s="1"/>
  <c r="AA438" i="19"/>
  <c r="AB438" i="19" s="1"/>
  <c r="AA439" i="19"/>
  <c r="AB439" i="19" s="1"/>
  <c r="AA440" i="19"/>
  <c r="AB440" i="19" s="1"/>
  <c r="AA441" i="19"/>
  <c r="AB441" i="19" s="1"/>
  <c r="AA442" i="19"/>
  <c r="AB442" i="19" s="1"/>
  <c r="AA443" i="19"/>
  <c r="AB443" i="19" s="1"/>
  <c r="AA444" i="19"/>
  <c r="AB444" i="19" s="1"/>
  <c r="AA445" i="19"/>
  <c r="AB445" i="19" s="1"/>
  <c r="AA446" i="19"/>
  <c r="AB446" i="19" s="1"/>
  <c r="AA447" i="19"/>
  <c r="AB447" i="19" s="1"/>
  <c r="AA448" i="19"/>
  <c r="AB448" i="19" s="1"/>
  <c r="AA449" i="19"/>
  <c r="AB449" i="19" s="1"/>
  <c r="AA450" i="19"/>
  <c r="AB450" i="19" s="1"/>
  <c r="AA451" i="19"/>
  <c r="AB451" i="19" s="1"/>
  <c r="AA452" i="19"/>
  <c r="AB452" i="19" s="1"/>
  <c r="AA453" i="19"/>
  <c r="AB453" i="19" s="1"/>
  <c r="AA454" i="19"/>
  <c r="AB454" i="19" s="1"/>
  <c r="AA455" i="19"/>
  <c r="AB455" i="19" s="1"/>
  <c r="AA456" i="19"/>
  <c r="AB456" i="19" s="1"/>
  <c r="AA457" i="19"/>
  <c r="AB457" i="19" s="1"/>
  <c r="AA458" i="19"/>
  <c r="AB458" i="19" s="1"/>
  <c r="AA459" i="19"/>
  <c r="AB459" i="19" s="1"/>
  <c r="AA460" i="19"/>
  <c r="AB460" i="19" s="1"/>
  <c r="AA461" i="19"/>
  <c r="AB461" i="19" s="1"/>
  <c r="AA462" i="19"/>
  <c r="AB462" i="19" s="1"/>
  <c r="AA463" i="19"/>
  <c r="AB463" i="19" s="1"/>
  <c r="AA464" i="19"/>
  <c r="AB464" i="19" s="1"/>
  <c r="AA465" i="19"/>
  <c r="AB465" i="19" s="1"/>
  <c r="AA466" i="19"/>
  <c r="AB466" i="19" s="1"/>
  <c r="AA467" i="19"/>
  <c r="AB467" i="19" s="1"/>
  <c r="AA468" i="19"/>
  <c r="AB468" i="19" s="1"/>
  <c r="AA469" i="19"/>
  <c r="AB469" i="19" s="1"/>
  <c r="AA470" i="19"/>
  <c r="AB470" i="19" s="1"/>
  <c r="AA471" i="19"/>
  <c r="AB471" i="19" s="1"/>
  <c r="AA472" i="19"/>
  <c r="AB472" i="19" s="1"/>
  <c r="AA473" i="19"/>
  <c r="AB473" i="19" s="1"/>
  <c r="AA474" i="19"/>
  <c r="AB474" i="19" s="1"/>
  <c r="AA475" i="19"/>
  <c r="AB475" i="19" s="1"/>
  <c r="AA476" i="19"/>
  <c r="AB476" i="19" s="1"/>
  <c r="AA477" i="19"/>
  <c r="AB477" i="19" s="1"/>
  <c r="AA478" i="19"/>
  <c r="AB478" i="19" s="1"/>
  <c r="AA479" i="19"/>
  <c r="AB479" i="19" s="1"/>
  <c r="AA480" i="19"/>
  <c r="AB480" i="19" s="1"/>
  <c r="AA481" i="19"/>
  <c r="AB481" i="19" s="1"/>
  <c r="AA482" i="19"/>
  <c r="AB482" i="19" s="1"/>
  <c r="AA483" i="19"/>
  <c r="AB483" i="19" s="1"/>
  <c r="AA484" i="19"/>
  <c r="AB484" i="19" s="1"/>
  <c r="AA485" i="19"/>
  <c r="AB485" i="19" s="1"/>
  <c r="AA486" i="19"/>
  <c r="AB486" i="19" s="1"/>
  <c r="AA487" i="19"/>
  <c r="AB487" i="19" s="1"/>
  <c r="AA488" i="19"/>
  <c r="AB488" i="19" s="1"/>
  <c r="AA489" i="19"/>
  <c r="AB489" i="19" s="1"/>
  <c r="AA490" i="19"/>
  <c r="AB490" i="19" s="1"/>
  <c r="AA491" i="19"/>
  <c r="AB491" i="19" s="1"/>
  <c r="AA492" i="19"/>
  <c r="AB492" i="19" s="1"/>
  <c r="AA493" i="19"/>
  <c r="AB493" i="19" s="1"/>
  <c r="AA494" i="19"/>
  <c r="AB494" i="19" s="1"/>
  <c r="AA495" i="19"/>
  <c r="AB495" i="19" s="1"/>
  <c r="AA496" i="19"/>
  <c r="AB496" i="19" s="1"/>
  <c r="AA497" i="19"/>
  <c r="AB497" i="19" s="1"/>
  <c r="AA498" i="19"/>
  <c r="AB498" i="19" s="1"/>
  <c r="AA499" i="19"/>
  <c r="AB499" i="19" s="1"/>
  <c r="AA500" i="19"/>
  <c r="AB500" i="19" s="1"/>
  <c r="AA501" i="19"/>
  <c r="AB501" i="19" s="1"/>
  <c r="AA502" i="19"/>
  <c r="AB502" i="19" s="1"/>
  <c r="AA503" i="19"/>
  <c r="AB503" i="19" s="1"/>
  <c r="AA504" i="19"/>
  <c r="AB504" i="19" s="1"/>
  <c r="AA505" i="19"/>
  <c r="AB505" i="19" s="1"/>
  <c r="P2" i="18" l="1"/>
  <c r="P3" i="18"/>
  <c r="P4" i="18"/>
  <c r="P5"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P938" i="18"/>
  <c r="P939" i="18"/>
  <c r="P940" i="18"/>
  <c r="P941" i="18"/>
  <c r="P942" i="18"/>
  <c r="P943" i="18"/>
  <c r="P944" i="18"/>
  <c r="P945" i="18"/>
  <c r="P946" i="18"/>
  <c r="P947" i="18"/>
  <c r="P948" i="18"/>
  <c r="P949" i="18"/>
  <c r="P950" i="18"/>
  <c r="P951" i="18"/>
  <c r="P952" i="18"/>
  <c r="P953" i="18"/>
  <c r="P954" i="18"/>
  <c r="P955" i="18"/>
  <c r="P956" i="18"/>
  <c r="P957" i="18"/>
  <c r="P958" i="18"/>
  <c r="P959" i="18"/>
  <c r="P960" i="18"/>
  <c r="P961" i="18"/>
  <c r="P962" i="18"/>
  <c r="P963" i="18"/>
  <c r="P964" i="18"/>
  <c r="P965" i="18"/>
  <c r="P966" i="18"/>
  <c r="P967" i="18"/>
  <c r="P968" i="18"/>
  <c r="P969" i="18"/>
  <c r="P970" i="18"/>
  <c r="P971" i="18"/>
  <c r="P972" i="18"/>
  <c r="P973" i="18"/>
  <c r="P974" i="18"/>
  <c r="P975" i="18"/>
  <c r="P976" i="18"/>
  <c r="P977" i="18"/>
  <c r="P978" i="18"/>
  <c r="P979" i="18"/>
  <c r="P980" i="18"/>
  <c r="P981" i="18"/>
  <c r="P982" i="18"/>
  <c r="P983" i="18"/>
  <c r="P984" i="18"/>
  <c r="P985" i="18"/>
  <c r="P986" i="18"/>
  <c r="P987" i="18"/>
  <c r="P988" i="18"/>
  <c r="P989" i="18"/>
  <c r="P990" i="18"/>
  <c r="P991" i="18"/>
  <c r="P992" i="18"/>
  <c r="P993" i="18"/>
  <c r="P994" i="18"/>
  <c r="P995" i="18"/>
  <c r="P996" i="18"/>
  <c r="P997" i="18"/>
  <c r="P998" i="18"/>
  <c r="P999" i="18"/>
  <c r="P1000" i="18"/>
  <c r="P1001" i="18"/>
  <c r="P1002" i="18"/>
  <c r="P1003" i="18"/>
  <c r="P1004" i="18"/>
  <c r="P1005" i="18"/>
  <c r="P1006" i="18"/>
  <c r="P1007" i="18"/>
  <c r="P1008" i="18"/>
  <c r="P1009" i="18"/>
  <c r="P1010" i="18"/>
  <c r="P1011" i="18"/>
  <c r="P1012" i="18"/>
  <c r="P1013" i="18"/>
  <c r="P1014" i="18"/>
  <c r="P1015" i="18"/>
  <c r="P1016" i="18"/>
  <c r="P1017" i="18"/>
  <c r="P1018" i="18"/>
  <c r="P1019" i="18"/>
  <c r="P1020" i="18"/>
  <c r="P1021" i="18"/>
  <c r="P1022" i="18"/>
  <c r="P1023" i="18"/>
  <c r="P1024" i="18"/>
  <c r="P1025" i="18"/>
  <c r="P1026" i="18"/>
  <c r="P1027" i="18"/>
  <c r="P1028" i="18"/>
  <c r="P1029" i="18"/>
  <c r="P1030" i="18"/>
  <c r="P1031" i="18"/>
  <c r="P1032" i="18"/>
  <c r="P1033" i="18"/>
  <c r="P1034" i="18"/>
  <c r="P1035" i="18"/>
  <c r="P1036" i="18"/>
  <c r="P1037" i="18"/>
  <c r="P1038" i="18"/>
  <c r="P1039" i="18"/>
  <c r="P1040" i="18"/>
  <c r="P1041" i="18"/>
  <c r="P1042" i="18"/>
  <c r="P1043" i="18"/>
  <c r="P1044" i="18"/>
  <c r="P1045" i="18"/>
  <c r="P1046" i="18"/>
  <c r="P1047" i="18"/>
  <c r="P1048" i="18"/>
  <c r="P1049" i="18"/>
  <c r="P1050" i="18"/>
  <c r="P1051" i="18"/>
  <c r="P1052" i="18"/>
  <c r="P1053" i="18"/>
  <c r="P1054" i="18"/>
  <c r="P1055" i="18"/>
  <c r="P1056" i="18"/>
  <c r="P1057" i="18"/>
  <c r="P1058" i="18"/>
  <c r="P1059" i="18"/>
  <c r="P1060" i="18"/>
  <c r="P1061" i="18"/>
  <c r="P1062" i="18"/>
  <c r="P1063" i="18"/>
  <c r="P1064" i="18"/>
  <c r="P1065" i="18"/>
  <c r="P1066" i="18"/>
  <c r="P1067" i="18"/>
  <c r="P1068" i="18"/>
  <c r="P1069" i="18"/>
  <c r="P1070" i="18"/>
  <c r="P1071" i="18"/>
  <c r="P1072" i="18"/>
  <c r="P1073" i="18"/>
  <c r="P1074" i="18"/>
  <c r="P1075" i="18"/>
  <c r="P1076" i="18"/>
  <c r="P1077" i="18"/>
  <c r="P1078" i="18"/>
  <c r="P1079" i="18"/>
  <c r="P1080" i="18"/>
  <c r="P1081" i="18"/>
  <c r="P1082" i="18"/>
  <c r="P1083" i="18"/>
  <c r="P1084" i="18"/>
  <c r="P1085" i="18"/>
  <c r="P1086" i="18"/>
  <c r="P1087" i="18"/>
  <c r="P1088" i="18"/>
  <c r="P1089" i="18"/>
  <c r="P1090" i="18"/>
  <c r="P1091" i="18"/>
  <c r="P1092" i="18"/>
  <c r="P1093" i="18"/>
  <c r="P1094" i="18"/>
  <c r="P1095" i="18"/>
  <c r="P1096" i="18"/>
  <c r="P1097" i="18"/>
  <c r="P1098" i="18"/>
  <c r="P1099" i="18"/>
  <c r="P1100" i="18"/>
  <c r="P1101" i="18"/>
  <c r="P1102" i="18"/>
  <c r="P1103" i="18"/>
  <c r="P1104" i="18"/>
  <c r="P1105" i="18"/>
  <c r="P1106" i="18"/>
  <c r="P1107" i="18"/>
  <c r="P1108" i="18"/>
  <c r="P1109" i="18"/>
  <c r="P1110" i="18"/>
  <c r="P1111" i="18"/>
  <c r="P1112" i="18"/>
  <c r="P1113" i="18"/>
  <c r="P1114" i="18"/>
  <c r="P1115" i="18"/>
  <c r="P1116" i="18"/>
  <c r="P1117" i="18"/>
  <c r="P1118" i="18"/>
  <c r="P1119" i="18"/>
  <c r="P1120" i="18"/>
  <c r="P1121" i="18"/>
  <c r="P1122" i="18"/>
  <c r="P1123" i="18"/>
  <c r="P1124" i="18"/>
  <c r="P1125" i="18"/>
  <c r="P1126" i="18"/>
  <c r="P1127" i="18"/>
  <c r="P1128" i="18"/>
  <c r="P1129" i="18"/>
  <c r="P1130" i="18"/>
  <c r="P1131" i="18"/>
  <c r="P1132" i="18"/>
  <c r="P1133" i="18"/>
  <c r="P1134" i="18"/>
  <c r="P1135" i="18"/>
  <c r="P1136" i="18"/>
  <c r="P1137" i="18"/>
  <c r="P1138" i="18"/>
  <c r="P1139" i="18"/>
  <c r="P1140" i="18"/>
  <c r="P1141" i="18"/>
  <c r="P1142" i="18"/>
  <c r="P1143" i="18"/>
  <c r="P1144" i="18"/>
  <c r="P1145" i="18"/>
  <c r="P1146" i="18"/>
  <c r="P1147" i="18"/>
  <c r="P1148" i="18"/>
  <c r="P1149" i="18"/>
  <c r="P1150" i="18"/>
  <c r="P1151" i="18"/>
  <c r="P1152" i="18"/>
  <c r="P1153" i="18"/>
  <c r="P1154" i="18"/>
  <c r="P1155" i="18"/>
  <c r="P1156" i="18"/>
  <c r="P1157" i="18"/>
  <c r="P1158" i="18"/>
  <c r="P1159" i="18"/>
  <c r="P1160" i="18"/>
  <c r="P1161" i="18"/>
  <c r="P1162" i="18"/>
  <c r="P1163" i="18"/>
  <c r="P1164" i="18"/>
  <c r="P1165" i="18"/>
  <c r="P1166" i="18"/>
  <c r="P1167" i="18"/>
  <c r="P1168" i="18"/>
  <c r="P1169" i="18"/>
  <c r="P1170" i="18"/>
  <c r="P1171" i="18"/>
  <c r="P1172" i="18"/>
  <c r="P1173" i="18"/>
  <c r="P1174" i="18"/>
  <c r="P1175" i="18"/>
  <c r="P1176" i="18"/>
  <c r="P1177" i="18"/>
  <c r="P1178" i="18"/>
  <c r="P1179" i="18"/>
  <c r="P1180" i="18"/>
  <c r="P1181" i="18"/>
  <c r="P1182" i="18"/>
  <c r="P1183" i="18"/>
  <c r="P1184" i="18"/>
  <c r="P1185" i="18"/>
  <c r="P1186" i="18"/>
  <c r="P1187" i="18"/>
  <c r="P1188" i="18"/>
  <c r="P1189" i="18"/>
  <c r="P1190" i="18"/>
  <c r="P1191" i="18"/>
  <c r="P1192" i="18"/>
  <c r="P1193" i="18"/>
  <c r="P1194" i="18"/>
  <c r="P1195" i="18"/>
  <c r="P1196" i="18"/>
  <c r="P1197" i="18"/>
  <c r="P1198" i="18"/>
  <c r="P1199" i="18"/>
  <c r="P1200" i="18"/>
  <c r="P1201" i="18"/>
  <c r="P1202" i="18"/>
  <c r="P1203" i="18"/>
  <c r="P1204" i="18"/>
  <c r="P1205" i="18"/>
  <c r="P1206" i="18"/>
  <c r="P1207" i="18"/>
  <c r="P1208" i="18"/>
  <c r="P1209" i="18"/>
  <c r="P1210" i="18"/>
  <c r="P1211" i="18"/>
  <c r="P1212" i="18"/>
  <c r="P1213" i="18"/>
  <c r="P1214" i="18"/>
  <c r="P1215" i="18"/>
  <c r="P1216" i="18"/>
  <c r="P1217" i="18"/>
  <c r="P1218" i="18"/>
  <c r="P1219" i="18"/>
  <c r="P1220" i="18"/>
  <c r="P1221" i="18"/>
  <c r="P1222" i="18"/>
  <c r="P1223" i="18"/>
  <c r="P1224" i="18"/>
  <c r="P1225" i="18"/>
  <c r="P1226" i="18"/>
  <c r="P1227" i="18"/>
  <c r="P1228" i="18"/>
  <c r="P1229" i="18"/>
  <c r="P1230" i="18"/>
  <c r="P1231" i="18"/>
  <c r="P1232" i="18"/>
  <c r="P1233" i="18"/>
  <c r="P1234" i="18"/>
  <c r="P1235" i="18"/>
  <c r="P1236" i="18"/>
  <c r="P1237" i="18"/>
  <c r="P1238" i="18"/>
  <c r="P1239" i="18"/>
  <c r="P1240" i="18"/>
  <c r="P1241" i="18"/>
  <c r="P1242" i="18"/>
  <c r="P1243" i="18"/>
  <c r="P1244" i="18"/>
  <c r="P1245" i="18"/>
  <c r="P1246" i="18"/>
  <c r="P1247" i="18"/>
  <c r="P1248" i="18"/>
  <c r="P1249" i="18"/>
  <c r="P1250" i="18"/>
  <c r="P1251" i="18"/>
  <c r="P1252" i="18"/>
  <c r="P1253" i="18"/>
  <c r="P1254" i="18"/>
  <c r="P1255" i="18"/>
  <c r="P1256" i="18"/>
  <c r="P1257" i="18"/>
  <c r="P1258" i="18"/>
  <c r="P1259" i="18"/>
  <c r="P1260" i="18"/>
  <c r="P1261" i="18"/>
  <c r="P1262" i="18"/>
  <c r="P1263" i="18"/>
  <c r="P1264" i="18"/>
  <c r="P1265" i="18"/>
  <c r="P1266" i="18"/>
  <c r="P1267" i="18"/>
  <c r="P1268" i="18"/>
  <c r="P1269" i="18"/>
  <c r="P1270" i="18"/>
  <c r="P1271" i="18"/>
  <c r="P1272" i="18"/>
  <c r="P1273" i="18"/>
  <c r="P1274" i="18"/>
  <c r="P1275" i="18"/>
  <c r="P1276" i="18"/>
  <c r="P1277" i="18"/>
  <c r="P1278" i="18"/>
  <c r="P1279" i="18"/>
  <c r="P1280" i="18"/>
  <c r="P1281" i="18"/>
  <c r="P1282" i="18"/>
  <c r="P1283" i="18"/>
  <c r="P1284" i="18"/>
  <c r="P1285" i="18"/>
  <c r="P1286" i="18"/>
  <c r="P1287" i="18"/>
  <c r="P1288" i="18"/>
  <c r="P1289" i="18"/>
  <c r="P1290" i="18"/>
  <c r="P1291" i="18"/>
  <c r="P1292" i="18"/>
  <c r="P1293" i="18"/>
  <c r="P1294" i="18"/>
  <c r="P1295" i="18"/>
  <c r="P1296" i="18"/>
  <c r="P1297" i="18"/>
  <c r="P1298" i="18"/>
  <c r="P1299" i="18"/>
  <c r="P1300" i="18"/>
  <c r="P1301" i="18"/>
  <c r="P1302" i="18"/>
  <c r="P1303" i="18"/>
  <c r="P1304" i="18"/>
  <c r="P1305" i="18"/>
  <c r="P1306" i="18"/>
  <c r="P1307" i="18"/>
  <c r="P1308" i="18"/>
  <c r="P1309" i="18"/>
  <c r="P1310" i="18"/>
  <c r="P1311" i="18"/>
  <c r="P1312" i="18"/>
  <c r="P1313" i="18"/>
  <c r="P1314" i="18"/>
  <c r="P1315" i="18"/>
  <c r="P1316" i="18"/>
  <c r="P1317" i="18"/>
  <c r="P1318" i="18"/>
  <c r="P1319" i="18"/>
  <c r="P1320" i="18"/>
  <c r="P1321" i="18"/>
  <c r="P1322" i="18"/>
  <c r="P1323" i="18"/>
  <c r="P1324" i="18"/>
  <c r="P1325" i="18"/>
  <c r="P1326" i="18"/>
  <c r="P1327" i="18"/>
  <c r="P1328" i="18"/>
  <c r="P1329" i="18"/>
  <c r="P1330" i="18"/>
  <c r="P1331" i="18"/>
  <c r="P1332" i="18"/>
  <c r="P1333" i="18"/>
  <c r="P1334" i="18"/>
  <c r="P1335" i="18"/>
  <c r="P1336" i="18"/>
  <c r="P1337" i="18"/>
  <c r="P1338" i="18"/>
  <c r="P1339" i="18"/>
  <c r="P1340" i="18"/>
  <c r="P1341" i="18"/>
  <c r="P1342" i="18"/>
  <c r="P1343" i="18"/>
  <c r="P1344" i="18"/>
  <c r="P1345" i="18"/>
  <c r="P1346" i="18"/>
  <c r="P1347" i="18"/>
  <c r="P1348" i="18"/>
  <c r="P1349" i="18"/>
  <c r="P1350" i="18"/>
  <c r="P1351" i="18"/>
  <c r="P1352" i="18"/>
  <c r="P1353" i="18"/>
  <c r="P1354" i="18"/>
  <c r="P1355" i="18"/>
  <c r="P1356" i="18"/>
  <c r="P1357" i="18"/>
  <c r="P1358" i="18"/>
  <c r="P1359" i="18"/>
  <c r="P1360" i="18"/>
  <c r="P1361" i="18"/>
  <c r="P1362" i="18"/>
  <c r="P1363" i="18"/>
  <c r="P1364" i="18"/>
  <c r="P1365" i="18"/>
  <c r="P1366" i="18"/>
  <c r="P1367" i="18"/>
  <c r="P1368" i="18"/>
  <c r="P1369" i="18"/>
  <c r="P1370" i="18"/>
  <c r="P1371" i="18"/>
  <c r="P1372" i="18"/>
  <c r="P1373" i="18"/>
  <c r="P1374" i="18"/>
  <c r="P1375" i="18"/>
  <c r="P1376" i="18"/>
  <c r="P1377" i="18"/>
  <c r="P1378" i="18"/>
  <c r="P1379" i="18"/>
  <c r="P1380" i="18"/>
  <c r="P1381" i="18"/>
  <c r="P1382" i="18"/>
  <c r="P1383" i="18"/>
  <c r="P1384" i="18"/>
  <c r="P1385" i="18"/>
  <c r="P1386" i="18"/>
  <c r="P1387" i="18"/>
  <c r="P1388" i="18"/>
  <c r="P1389" i="18"/>
  <c r="P1390" i="18"/>
  <c r="P1391" i="18"/>
  <c r="P1392" i="18"/>
  <c r="P1393" i="18"/>
  <c r="P1394" i="18"/>
  <c r="P1395" i="18"/>
  <c r="P1396" i="18"/>
  <c r="P1397" i="18"/>
  <c r="P1398" i="18"/>
  <c r="P1399" i="18"/>
  <c r="P1400" i="18"/>
  <c r="P1401" i="18"/>
  <c r="P1402" i="18"/>
  <c r="P1403" i="18"/>
  <c r="P1404" i="18"/>
  <c r="P1405" i="18"/>
  <c r="P1406" i="18"/>
  <c r="P1407" i="18"/>
  <c r="P1408" i="18"/>
  <c r="P1409" i="18"/>
  <c r="P1410" i="18"/>
  <c r="P1411" i="18"/>
  <c r="P1412" i="18"/>
  <c r="P1413" i="18"/>
  <c r="P1414" i="18"/>
  <c r="P1415" i="18"/>
  <c r="P1416" i="18"/>
  <c r="P1417" i="18"/>
  <c r="P1418" i="18"/>
  <c r="P1419" i="18"/>
  <c r="P1420" i="18"/>
  <c r="P1421" i="18"/>
  <c r="P1422" i="18"/>
  <c r="P1423" i="18"/>
  <c r="P1424" i="18"/>
  <c r="P1425" i="18"/>
  <c r="P1426" i="18"/>
  <c r="P1427" i="18"/>
  <c r="P1428" i="18"/>
  <c r="P1429" i="18"/>
  <c r="P1430" i="18"/>
  <c r="P1431" i="18"/>
  <c r="P1432" i="18"/>
  <c r="P1433" i="18"/>
  <c r="P1434" i="18"/>
  <c r="P1435" i="18"/>
  <c r="P1436" i="18"/>
  <c r="P1437" i="18"/>
  <c r="P1438" i="18"/>
  <c r="P1439" i="18"/>
  <c r="P1440" i="18"/>
  <c r="P1441" i="18"/>
  <c r="P1442" i="18"/>
  <c r="P1443" i="18"/>
  <c r="P1444" i="18"/>
  <c r="P1445" i="18"/>
  <c r="P1446" i="18"/>
  <c r="P1447" i="18"/>
  <c r="P1448" i="18"/>
  <c r="P1449" i="18"/>
  <c r="P1450" i="18"/>
  <c r="P1451" i="18"/>
  <c r="P1452" i="18"/>
  <c r="P1453" i="18"/>
  <c r="P1454" i="18"/>
  <c r="P1455" i="18"/>
  <c r="P1456" i="18"/>
  <c r="P1457" i="18"/>
  <c r="P1458" i="18"/>
  <c r="P1459" i="18"/>
  <c r="P1460" i="18"/>
  <c r="P1461" i="18"/>
  <c r="P1462" i="18"/>
  <c r="P1463" i="18"/>
  <c r="P1464" i="18"/>
  <c r="P1465" i="18"/>
  <c r="P1466" i="18"/>
  <c r="P1467" i="18"/>
  <c r="P1468" i="18"/>
  <c r="P1469" i="18"/>
  <c r="P1470" i="18"/>
  <c r="P1471" i="18"/>
  <c r="P1472" i="18"/>
  <c r="P1473" i="18"/>
  <c r="P1474" i="18"/>
  <c r="P1475" i="18"/>
  <c r="P1476" i="18"/>
  <c r="P1477" i="18"/>
  <c r="P1478" i="18"/>
  <c r="P1479" i="18"/>
  <c r="P1480" i="18"/>
  <c r="P1481" i="18"/>
  <c r="P1482" i="18"/>
  <c r="P1483" i="18"/>
  <c r="P1484" i="18"/>
  <c r="P1485" i="18"/>
  <c r="P1486" i="18"/>
  <c r="P1487" i="18"/>
  <c r="P1488" i="18"/>
  <c r="P1489" i="18"/>
  <c r="P1490" i="18"/>
  <c r="P1491" i="18"/>
  <c r="P1492" i="18"/>
  <c r="P1493" i="18"/>
  <c r="P1494" i="18"/>
  <c r="P1495" i="18"/>
  <c r="P1496" i="18"/>
  <c r="P1497" i="18"/>
  <c r="P1498" i="18"/>
  <c r="P1499" i="18"/>
  <c r="P1500" i="18"/>
  <c r="P1501" i="18"/>
  <c r="P1502" i="18"/>
  <c r="P1503" i="18"/>
  <c r="P1504" i="18"/>
  <c r="P1505" i="18"/>
  <c r="P1506" i="18"/>
  <c r="P1507" i="18"/>
  <c r="P1508" i="18"/>
  <c r="P1509" i="18"/>
  <c r="P1510" i="18"/>
  <c r="P1511" i="18"/>
  <c r="P1512" i="18"/>
  <c r="P1513" i="18"/>
  <c r="P1514" i="18"/>
  <c r="P1515" i="18"/>
  <c r="P1516" i="18"/>
  <c r="P1517" i="18"/>
  <c r="P1518" i="18"/>
  <c r="P1519" i="18"/>
  <c r="P1520" i="18"/>
  <c r="P1521" i="18"/>
  <c r="P1522" i="18"/>
  <c r="P1523" i="18"/>
  <c r="P1524" i="18"/>
  <c r="P1525" i="18"/>
  <c r="P1526" i="18"/>
  <c r="P1527" i="18"/>
  <c r="P1528" i="18"/>
  <c r="P1529" i="18"/>
  <c r="P1530" i="18"/>
  <c r="P1531" i="18"/>
  <c r="P1532" i="18"/>
  <c r="P1533" i="18"/>
  <c r="P1534" i="18"/>
  <c r="P1535" i="18"/>
  <c r="P1536" i="18"/>
  <c r="P1537" i="18"/>
  <c r="P1538" i="18"/>
  <c r="P1539" i="18"/>
  <c r="P1540" i="18"/>
  <c r="P1541" i="18"/>
  <c r="P1542" i="18"/>
  <c r="P1543" i="18"/>
  <c r="P1544" i="18"/>
  <c r="P1545" i="18"/>
  <c r="P1546" i="18"/>
  <c r="P1547" i="18"/>
  <c r="P1548" i="18"/>
  <c r="P1549" i="18"/>
  <c r="P1550" i="18"/>
  <c r="P1551" i="18"/>
  <c r="P1552" i="18"/>
  <c r="P1553" i="18"/>
  <c r="P1554" i="18"/>
  <c r="P1555" i="18"/>
  <c r="P1556" i="18"/>
  <c r="P1557" i="18"/>
  <c r="P1558" i="18"/>
  <c r="P1559" i="18"/>
  <c r="P1560" i="18"/>
  <c r="P1561" i="18"/>
  <c r="P1562" i="18"/>
  <c r="P1563" i="18"/>
  <c r="P1564" i="18"/>
  <c r="P1565" i="18"/>
  <c r="P1566" i="18"/>
  <c r="P1567" i="18"/>
  <c r="P1568" i="18"/>
  <c r="P1569" i="18"/>
  <c r="P1570" i="18"/>
  <c r="P1571" i="18"/>
  <c r="P1572" i="18"/>
  <c r="P1573" i="18"/>
  <c r="P1574" i="18"/>
  <c r="P1575" i="18"/>
  <c r="P1576" i="18"/>
  <c r="P1577" i="18"/>
  <c r="P1578" i="18"/>
  <c r="P1579" i="18"/>
  <c r="P1580" i="18"/>
  <c r="P1581" i="18"/>
  <c r="P1582" i="18"/>
  <c r="P1583" i="18"/>
  <c r="P1584" i="18"/>
  <c r="P1585" i="18"/>
  <c r="P1586" i="18"/>
  <c r="P1587" i="18"/>
  <c r="P1588" i="18"/>
  <c r="P1589" i="18"/>
  <c r="P1590" i="18"/>
  <c r="P1591" i="18"/>
  <c r="P1592" i="18"/>
  <c r="P1593" i="18"/>
  <c r="P1594" i="18"/>
  <c r="P1595" i="18"/>
  <c r="P1596" i="18"/>
  <c r="P1597" i="18"/>
  <c r="P1598" i="18"/>
  <c r="P1599" i="18"/>
  <c r="P1600" i="18"/>
  <c r="P1601" i="18"/>
  <c r="P1602" i="18"/>
  <c r="P1603" i="18"/>
  <c r="P1604" i="18"/>
  <c r="P1605" i="18"/>
  <c r="P1606" i="18"/>
  <c r="P1607" i="18"/>
  <c r="P1608" i="18"/>
  <c r="P1609" i="18"/>
  <c r="P1610" i="18"/>
  <c r="P1611" i="18"/>
  <c r="P1612" i="18"/>
  <c r="P1613" i="18"/>
  <c r="P1614" i="18"/>
  <c r="P1615" i="18"/>
  <c r="P1616" i="18"/>
  <c r="P1617" i="18"/>
  <c r="P1618" i="18"/>
  <c r="P1619" i="18"/>
  <c r="P1620" i="18"/>
  <c r="P1621" i="18"/>
  <c r="P1622" i="18"/>
  <c r="P1623" i="18"/>
  <c r="P1624" i="18"/>
  <c r="P1625" i="18"/>
  <c r="P1626" i="18"/>
  <c r="P1627" i="18"/>
  <c r="P1628" i="18"/>
  <c r="P1629" i="18"/>
  <c r="P1630" i="18"/>
  <c r="P1631" i="18"/>
  <c r="P1632" i="18"/>
  <c r="P1633" i="18"/>
  <c r="P1634" i="18"/>
  <c r="P1635" i="18"/>
  <c r="P1636" i="18"/>
  <c r="P1637" i="18"/>
  <c r="P1638" i="18"/>
  <c r="P1639" i="18"/>
  <c r="P1640" i="18"/>
  <c r="P1641" i="18"/>
  <c r="P1642" i="18"/>
  <c r="P1643" i="18"/>
  <c r="P1644" i="18"/>
  <c r="P1645" i="18"/>
  <c r="P1646" i="18"/>
  <c r="P1647" i="18"/>
  <c r="P1648" i="18"/>
  <c r="P1649" i="18"/>
  <c r="P1650" i="18"/>
  <c r="P1651" i="18"/>
  <c r="P1652" i="18"/>
  <c r="P1653" i="18"/>
  <c r="P1654" i="18"/>
  <c r="P1655" i="18"/>
  <c r="P1656" i="18"/>
  <c r="P1657" i="18"/>
  <c r="P1658" i="18"/>
  <c r="P1659" i="18"/>
  <c r="P1660" i="18"/>
  <c r="P1661" i="18"/>
  <c r="P1662" i="18"/>
  <c r="P1663" i="18"/>
  <c r="P1664" i="18"/>
  <c r="P1665" i="18"/>
  <c r="P1666" i="18"/>
  <c r="P1667" i="18"/>
  <c r="P1668" i="18"/>
  <c r="P1669" i="18"/>
  <c r="P1670" i="18"/>
  <c r="P1671" i="18"/>
  <c r="P1672" i="18"/>
  <c r="P1673" i="18"/>
  <c r="P1674" i="18"/>
  <c r="P1675" i="18"/>
  <c r="P1676" i="18"/>
  <c r="P1677" i="18"/>
  <c r="P1678" i="18"/>
  <c r="P1679" i="18"/>
  <c r="P1680" i="18"/>
  <c r="P1681" i="18"/>
  <c r="P1682" i="18"/>
  <c r="P1683" i="18"/>
  <c r="P1684" i="18"/>
  <c r="P1685" i="18"/>
  <c r="P1686" i="18"/>
  <c r="P1687" i="18"/>
  <c r="P1688" i="18"/>
  <c r="P1689" i="18"/>
  <c r="P1690" i="18"/>
  <c r="P1691" i="18"/>
  <c r="P1692" i="18"/>
  <c r="P1693" i="18"/>
  <c r="P1694" i="18"/>
  <c r="P1695" i="18"/>
  <c r="P1696" i="18"/>
  <c r="P1697" i="18"/>
  <c r="P1698" i="18"/>
  <c r="P1699" i="18"/>
  <c r="P1700" i="18"/>
  <c r="P1701" i="18"/>
  <c r="P1702" i="18"/>
  <c r="P1703" i="18"/>
  <c r="P1704" i="18"/>
  <c r="P1705" i="18"/>
  <c r="P1706" i="18"/>
  <c r="P1707" i="18"/>
  <c r="P1708" i="18"/>
  <c r="P1709" i="18"/>
  <c r="P1710" i="18"/>
  <c r="P1711" i="18"/>
  <c r="P1712" i="18"/>
  <c r="P1713" i="18"/>
  <c r="P1714" i="18"/>
  <c r="P1715" i="18"/>
  <c r="P1716" i="18"/>
  <c r="P1717" i="18"/>
  <c r="P1718" i="18"/>
  <c r="P1719" i="18"/>
  <c r="P1720" i="18"/>
  <c r="P1721" i="18"/>
  <c r="P1722" i="18"/>
  <c r="P1723" i="18"/>
  <c r="P1724" i="18"/>
  <c r="P1725" i="18"/>
  <c r="P1726" i="18"/>
  <c r="P1727" i="18"/>
  <c r="P1728" i="18"/>
  <c r="P1729" i="18"/>
  <c r="P1730" i="18"/>
  <c r="P1731" i="18"/>
  <c r="P1732" i="18"/>
  <c r="P1733" i="18"/>
  <c r="P1734" i="18"/>
  <c r="P1735" i="18"/>
  <c r="P1736" i="18"/>
  <c r="P1737" i="18"/>
  <c r="P1738" i="18"/>
  <c r="P1739" i="18"/>
  <c r="P1740" i="18"/>
  <c r="P1741" i="18"/>
  <c r="P1742" i="18"/>
  <c r="P1743" i="18"/>
  <c r="P1744" i="18"/>
  <c r="P1745" i="18"/>
  <c r="P1746" i="18"/>
  <c r="P1747" i="18"/>
  <c r="P1748" i="18"/>
  <c r="P1749" i="18"/>
  <c r="P1750" i="18"/>
  <c r="P1751" i="18"/>
  <c r="P1752" i="18"/>
  <c r="P1753" i="18"/>
  <c r="P1754" i="18"/>
  <c r="P1755" i="18"/>
  <c r="P1756" i="18"/>
  <c r="P1757" i="18"/>
  <c r="P1758" i="18"/>
  <c r="P1759" i="18"/>
  <c r="P1760" i="18"/>
  <c r="P1761" i="18"/>
  <c r="P1762" i="18"/>
  <c r="P1763" i="18"/>
  <c r="P1764" i="18"/>
  <c r="P1765" i="18"/>
  <c r="P1766" i="18"/>
  <c r="P1767" i="18"/>
  <c r="P1768" i="18"/>
  <c r="P1769" i="18"/>
  <c r="P1770" i="18"/>
  <c r="P1771" i="18"/>
  <c r="P1772" i="18"/>
  <c r="P1773" i="18"/>
  <c r="P1774" i="18"/>
  <c r="P1775" i="18"/>
  <c r="P1776" i="18"/>
  <c r="P1777" i="18"/>
  <c r="P1778" i="18"/>
  <c r="P1779" i="18"/>
  <c r="P1780" i="18"/>
  <c r="P1781" i="18"/>
  <c r="P1782" i="18"/>
  <c r="P1783" i="18"/>
  <c r="P1784" i="18"/>
  <c r="P1785" i="18"/>
  <c r="P1786" i="18"/>
  <c r="P1787" i="18"/>
  <c r="P1788" i="18"/>
  <c r="P1789" i="18"/>
  <c r="P1790" i="18"/>
  <c r="P1791" i="18"/>
  <c r="P1792" i="18"/>
  <c r="P1793" i="18"/>
  <c r="P1794" i="18"/>
  <c r="P1795" i="18"/>
  <c r="P1796" i="18"/>
  <c r="P1797" i="18"/>
  <c r="P1798" i="18"/>
  <c r="P1799" i="18"/>
  <c r="P1800" i="18"/>
  <c r="P1801" i="18"/>
  <c r="P1802" i="18"/>
  <c r="P1803" i="18"/>
  <c r="P1804" i="18"/>
  <c r="P1805" i="18"/>
  <c r="P1806" i="18"/>
  <c r="P1807" i="18"/>
  <c r="P1808" i="18"/>
  <c r="P1809" i="18"/>
  <c r="P1810" i="18"/>
  <c r="P1811" i="18"/>
  <c r="P1812" i="18"/>
  <c r="P1813" i="18"/>
  <c r="P1814" i="18"/>
  <c r="P1815" i="18"/>
  <c r="P1816" i="18"/>
  <c r="P1817" i="18"/>
  <c r="P1818" i="18"/>
  <c r="P1819" i="18"/>
  <c r="P1820" i="18"/>
  <c r="P1821" i="18"/>
  <c r="P1822" i="18"/>
  <c r="P1823" i="18"/>
  <c r="P1824" i="18"/>
  <c r="P1825" i="18"/>
  <c r="P1826" i="18"/>
  <c r="P1827" i="18"/>
  <c r="P1828" i="18"/>
  <c r="P1829" i="18"/>
  <c r="P1830" i="18"/>
  <c r="P1831" i="18"/>
  <c r="P1832" i="18"/>
  <c r="P1833" i="18"/>
  <c r="P1834" i="18"/>
  <c r="P1835" i="18"/>
  <c r="P1836" i="18"/>
  <c r="P1837" i="18"/>
  <c r="P1838" i="18"/>
  <c r="P1839" i="18"/>
  <c r="P1840" i="18"/>
  <c r="P1841" i="18"/>
  <c r="P1842" i="18"/>
  <c r="P1843" i="18"/>
  <c r="P1844" i="18"/>
  <c r="P1845" i="18"/>
  <c r="P1846" i="18"/>
  <c r="P1847" i="18"/>
  <c r="P1848" i="18"/>
  <c r="P1849" i="18"/>
  <c r="P1850" i="18"/>
  <c r="P1851" i="18"/>
  <c r="P1852" i="18"/>
  <c r="P1853" i="18"/>
  <c r="P1854" i="18"/>
  <c r="P1855" i="18"/>
  <c r="P1856" i="18"/>
  <c r="P1857" i="18"/>
  <c r="P1858" i="18"/>
  <c r="P1859" i="18"/>
  <c r="P1860" i="18"/>
  <c r="P1861" i="18"/>
  <c r="P1862" i="18"/>
  <c r="P1863" i="18"/>
  <c r="P1864" i="18"/>
  <c r="P1865" i="18"/>
  <c r="P1866" i="18"/>
  <c r="P1867" i="18"/>
  <c r="P1868" i="18"/>
  <c r="P1869" i="18"/>
  <c r="P1870" i="18"/>
  <c r="P1871" i="18"/>
  <c r="P1872" i="18"/>
  <c r="P1873" i="18"/>
  <c r="P1874" i="18"/>
  <c r="P1875" i="18"/>
  <c r="P1876" i="18"/>
  <c r="P1877" i="18"/>
  <c r="P1878" i="18"/>
  <c r="P1879" i="18"/>
  <c r="P1880" i="18"/>
  <c r="P1881" i="18"/>
  <c r="P1882" i="18"/>
  <c r="P1883" i="18"/>
  <c r="P1884" i="18"/>
  <c r="P1885" i="18"/>
  <c r="P1886" i="18"/>
  <c r="P1887" i="18"/>
  <c r="P1888" i="18"/>
  <c r="P1889" i="18"/>
  <c r="P1890" i="18"/>
  <c r="P1891" i="18"/>
  <c r="P1892" i="18"/>
  <c r="P1893" i="18"/>
  <c r="P1894" i="18"/>
  <c r="P1895" i="18"/>
  <c r="P1896" i="18"/>
  <c r="P1897" i="18"/>
  <c r="P1898" i="18"/>
  <c r="P1899" i="18"/>
  <c r="P1900" i="18"/>
  <c r="P1901" i="18"/>
  <c r="P1902" i="18"/>
  <c r="P1903" i="18"/>
  <c r="P1904" i="18"/>
  <c r="P1905" i="18"/>
  <c r="P1906" i="18"/>
  <c r="P1907" i="18"/>
  <c r="P1908" i="18"/>
  <c r="P1909" i="18"/>
  <c r="P1910" i="18"/>
  <c r="P1911" i="18"/>
  <c r="P1912" i="18"/>
  <c r="P1913" i="18"/>
  <c r="P1914" i="18"/>
  <c r="P1915" i="18"/>
  <c r="P1916" i="18"/>
  <c r="P1917" i="18"/>
  <c r="P1918" i="18"/>
  <c r="P1919" i="18"/>
  <c r="P1920" i="18"/>
  <c r="P1921" i="18"/>
  <c r="P1922" i="18"/>
  <c r="P1923" i="18"/>
  <c r="P1924" i="18"/>
  <c r="P1925" i="18"/>
  <c r="P1926" i="18"/>
  <c r="P1927" i="18"/>
  <c r="P1928" i="18"/>
  <c r="P1929" i="18"/>
  <c r="P1930" i="18"/>
  <c r="P1931" i="18"/>
  <c r="P1932" i="18"/>
  <c r="P1933" i="18"/>
  <c r="P1934" i="18"/>
  <c r="P1935" i="18"/>
  <c r="P1936" i="18"/>
  <c r="P1937" i="18"/>
  <c r="P1938" i="18"/>
  <c r="P1939" i="18"/>
  <c r="P1940" i="18"/>
  <c r="P1941" i="18"/>
  <c r="P1942" i="18"/>
  <c r="P1943" i="18"/>
  <c r="P1944" i="18"/>
  <c r="P1945" i="18"/>
  <c r="P1946" i="18"/>
  <c r="P1947" i="18"/>
  <c r="P1948" i="18"/>
  <c r="P1949" i="18"/>
  <c r="P1950" i="18"/>
  <c r="P1951" i="18"/>
  <c r="P1952" i="18"/>
  <c r="P1953" i="18"/>
  <c r="P1954" i="18"/>
  <c r="P1955" i="18"/>
  <c r="P1956" i="18"/>
  <c r="P1957" i="18"/>
  <c r="P1958" i="18"/>
  <c r="P1959" i="18"/>
  <c r="P1960" i="18"/>
  <c r="P1961" i="18"/>
  <c r="P1962" i="18"/>
  <c r="P1963" i="18"/>
  <c r="P1964" i="18"/>
  <c r="P1965" i="18"/>
  <c r="P1966" i="18"/>
  <c r="P1967" i="18"/>
  <c r="P1968" i="18"/>
  <c r="P1969" i="18"/>
  <c r="P1970" i="18"/>
  <c r="P1971" i="18"/>
  <c r="P1972" i="18"/>
  <c r="P1973" i="18"/>
  <c r="P1974" i="18"/>
  <c r="P1975" i="18"/>
  <c r="P1976" i="18"/>
  <c r="P1977" i="18"/>
  <c r="P1978" i="18"/>
  <c r="P1979" i="18"/>
  <c r="P1980" i="18"/>
  <c r="P1981" i="18"/>
  <c r="P1982" i="18"/>
  <c r="P1983" i="18"/>
  <c r="P1984" i="18"/>
  <c r="P1985" i="18"/>
  <c r="P1986" i="18"/>
  <c r="P1987" i="18"/>
  <c r="P1988" i="18"/>
  <c r="P1989" i="18"/>
  <c r="P1990" i="18"/>
  <c r="P1991" i="18"/>
  <c r="P1992" i="18"/>
  <c r="P1993" i="18"/>
  <c r="P1994" i="18"/>
  <c r="P1995" i="18"/>
  <c r="P1996" i="18"/>
  <c r="P1997" i="18"/>
  <c r="P1998" i="18"/>
  <c r="P1999" i="18"/>
  <c r="P2000" i="18"/>
  <c r="P2001" i="18"/>
  <c r="P2002" i="18"/>
  <c r="P2003" i="18"/>
  <c r="P2004" i="18"/>
  <c r="P2005" i="18"/>
  <c r="P2006" i="18"/>
  <c r="P2007" i="18"/>
  <c r="P2008" i="18"/>
  <c r="P2009" i="18"/>
  <c r="P2010" i="18"/>
  <c r="P2011" i="18"/>
  <c r="P2012" i="18"/>
  <c r="P2013" i="18"/>
  <c r="P2014" i="18"/>
  <c r="P2015" i="18"/>
  <c r="P2016" i="18"/>
  <c r="P2017" i="18"/>
  <c r="P2018" i="18"/>
  <c r="P2019" i="18"/>
  <c r="P2020" i="18"/>
  <c r="P2021" i="18"/>
  <c r="P2022" i="18"/>
  <c r="P2023" i="18"/>
  <c r="P2024" i="18"/>
  <c r="P2025" i="18"/>
  <c r="P2026" i="18"/>
  <c r="P2027" i="18"/>
  <c r="P2028" i="18"/>
  <c r="P2029" i="18"/>
  <c r="P2030" i="18"/>
  <c r="P2031" i="18"/>
  <c r="P2032" i="18"/>
  <c r="P2033" i="18"/>
  <c r="P2034" i="18"/>
  <c r="P2035" i="18"/>
  <c r="P2036" i="18"/>
  <c r="P2037" i="18"/>
  <c r="P2038" i="18"/>
  <c r="P2039" i="18"/>
  <c r="P2040" i="18"/>
  <c r="P2041" i="18"/>
  <c r="P2042" i="18"/>
  <c r="P2043" i="18"/>
  <c r="P2044" i="18"/>
  <c r="P2045" i="18"/>
  <c r="P2046" i="18"/>
  <c r="P2047" i="18"/>
  <c r="P2048" i="18"/>
  <c r="P2049" i="18"/>
  <c r="P2050" i="18"/>
  <c r="P2051" i="18"/>
  <c r="P2052" i="18"/>
  <c r="P2053" i="18"/>
  <c r="P2054" i="18"/>
  <c r="P2055" i="18"/>
  <c r="P2056" i="18"/>
  <c r="P2057" i="18"/>
  <c r="P2058" i="18"/>
  <c r="P2059" i="18"/>
  <c r="P2060" i="18"/>
  <c r="P2061" i="18"/>
  <c r="P2062" i="18"/>
  <c r="P2063" i="18"/>
  <c r="P2064" i="18"/>
  <c r="P2065" i="18"/>
  <c r="P2066" i="18"/>
  <c r="P2067" i="18"/>
  <c r="P2068" i="18"/>
  <c r="P2069" i="18"/>
  <c r="P2070" i="18"/>
  <c r="P2071" i="18"/>
  <c r="P2072" i="18"/>
  <c r="P2073" i="18"/>
  <c r="P2074" i="18"/>
  <c r="P2075" i="18"/>
  <c r="P2076" i="18"/>
  <c r="P2077" i="18"/>
  <c r="P2078" i="18"/>
  <c r="P2079" i="18"/>
  <c r="P2080" i="18"/>
  <c r="P2081" i="18"/>
  <c r="P2082" i="18"/>
  <c r="P2083" i="18"/>
  <c r="P2084" i="18"/>
  <c r="P2085" i="18"/>
  <c r="P2086" i="18"/>
  <c r="P2087" i="18"/>
  <c r="P2088" i="18"/>
  <c r="P2089" i="18"/>
  <c r="P2090" i="18"/>
  <c r="P2091" i="18"/>
  <c r="P2092" i="18"/>
  <c r="P2093" i="18"/>
  <c r="P2094" i="18"/>
  <c r="P2095" i="18"/>
  <c r="P2096" i="18"/>
  <c r="P2097" i="18"/>
  <c r="P2098" i="18"/>
  <c r="P2099" i="18"/>
  <c r="P2100" i="18"/>
  <c r="P2101" i="18"/>
  <c r="P2102" i="18"/>
  <c r="P2103" i="18"/>
  <c r="P2104" i="18"/>
  <c r="P2105" i="18"/>
  <c r="P2106" i="18"/>
  <c r="P2107" i="18"/>
  <c r="P2108" i="18"/>
  <c r="P2109" i="18"/>
  <c r="P2110" i="18"/>
  <c r="P2111" i="18"/>
  <c r="P2112" i="18"/>
  <c r="P2113" i="18"/>
  <c r="P2114" i="18"/>
  <c r="P2115" i="18"/>
  <c r="P2116" i="18"/>
  <c r="P2117" i="18"/>
  <c r="P2118" i="18"/>
  <c r="P2119" i="18"/>
  <c r="P2120" i="18"/>
  <c r="P2121" i="18"/>
  <c r="P2122" i="18"/>
  <c r="P2123" i="18"/>
  <c r="P2124" i="18"/>
  <c r="P2125" i="18"/>
  <c r="P2126" i="18"/>
  <c r="P2127" i="18"/>
  <c r="P2128" i="18"/>
  <c r="P2129" i="18"/>
  <c r="P2130" i="18"/>
  <c r="P2131" i="18"/>
  <c r="P2132" i="18"/>
  <c r="P2133" i="18"/>
  <c r="P2134" i="18"/>
  <c r="P2135" i="18"/>
  <c r="P2136" i="18"/>
  <c r="P2137" i="18"/>
  <c r="P2138" i="18"/>
  <c r="P2139" i="18"/>
  <c r="P2140" i="18"/>
  <c r="P2141" i="18"/>
  <c r="P2142" i="18"/>
  <c r="P2143" i="18"/>
  <c r="P2144" i="18"/>
  <c r="P2145" i="18"/>
  <c r="P2146" i="18"/>
  <c r="P2147" i="18"/>
  <c r="P2148" i="18"/>
  <c r="P2149" i="18"/>
  <c r="P2150" i="18"/>
  <c r="P2151" i="18"/>
  <c r="P2152" i="18"/>
  <c r="P2153" i="18"/>
  <c r="P2154" i="18"/>
  <c r="P2155" i="18"/>
  <c r="P2156" i="18"/>
  <c r="P2157" i="18"/>
  <c r="P2158" i="18"/>
  <c r="P2159" i="18"/>
  <c r="P2160" i="18"/>
  <c r="P2161" i="18"/>
  <c r="P2162" i="18"/>
  <c r="P2163" i="18"/>
  <c r="P2164" i="18"/>
  <c r="P2165" i="18"/>
  <c r="P2166" i="18"/>
  <c r="P2167" i="18"/>
  <c r="P2168" i="18"/>
  <c r="P2169" i="18"/>
  <c r="P2170" i="18"/>
  <c r="P2171" i="18"/>
  <c r="P2172" i="18"/>
  <c r="P2173" i="18"/>
  <c r="P2174" i="18"/>
  <c r="P2175" i="18"/>
  <c r="P2176" i="18"/>
  <c r="P2177" i="18"/>
  <c r="P2178" i="18"/>
  <c r="P2179" i="18"/>
  <c r="P2180" i="18"/>
  <c r="P2181" i="18"/>
  <c r="P2182" i="18"/>
  <c r="P2183" i="18"/>
  <c r="P2184" i="18"/>
  <c r="P2185" i="18"/>
  <c r="P2186" i="18"/>
  <c r="P2187" i="18"/>
  <c r="P2188" i="18"/>
  <c r="P2189" i="18"/>
  <c r="P2190" i="18"/>
  <c r="P2191" i="18"/>
  <c r="P2192" i="18"/>
  <c r="P2193" i="18"/>
  <c r="P2194" i="18"/>
  <c r="P2195" i="18"/>
  <c r="P2196" i="18"/>
  <c r="P2197" i="18"/>
  <c r="P2198" i="18"/>
  <c r="P2199" i="18"/>
  <c r="P2200" i="18"/>
  <c r="P2201" i="18"/>
  <c r="P2202" i="18"/>
  <c r="P2203" i="18"/>
  <c r="P2204" i="18"/>
  <c r="P2205" i="18"/>
  <c r="P2206" i="18"/>
  <c r="P2207" i="18"/>
  <c r="P2208" i="18"/>
  <c r="P2209" i="18"/>
  <c r="P2210" i="18"/>
  <c r="P2211" i="18"/>
  <c r="P2212" i="18"/>
  <c r="P2213" i="18"/>
  <c r="P2214" i="18"/>
  <c r="P2215" i="18"/>
  <c r="P2216" i="18"/>
  <c r="P2217" i="18"/>
  <c r="P2218" i="18"/>
  <c r="P2219" i="18"/>
  <c r="P2220" i="18"/>
  <c r="P2221" i="18"/>
  <c r="P2222" i="18"/>
  <c r="P2223" i="18"/>
  <c r="P2224" i="18"/>
  <c r="P2225" i="18"/>
  <c r="P2226" i="18"/>
  <c r="P2227" i="18"/>
  <c r="P2228" i="18"/>
  <c r="P2229" i="18"/>
  <c r="P2230" i="18"/>
  <c r="P2231" i="18"/>
  <c r="P2232" i="18"/>
  <c r="P2233" i="18"/>
  <c r="P2234" i="18"/>
  <c r="P2235" i="18"/>
  <c r="P2236" i="18"/>
  <c r="P2237" i="18"/>
  <c r="P2238" i="18"/>
  <c r="P2239" i="18"/>
  <c r="P2240" i="18"/>
  <c r="P2241" i="18"/>
  <c r="P2242" i="18"/>
  <c r="P2243" i="18"/>
  <c r="P2244" i="18"/>
  <c r="P2245" i="18"/>
  <c r="P2246" i="18"/>
  <c r="P2247" i="18"/>
  <c r="P2248" i="18"/>
  <c r="P2249" i="18"/>
  <c r="P2250" i="18"/>
  <c r="P2251" i="18"/>
  <c r="P2252" i="18"/>
  <c r="P2253" i="18"/>
  <c r="P2254" i="18"/>
  <c r="P2255" i="18"/>
  <c r="P2256" i="18"/>
  <c r="P2257" i="18"/>
  <c r="P2258" i="18"/>
  <c r="P2259" i="18"/>
  <c r="P2260" i="18"/>
  <c r="P2261" i="18"/>
  <c r="P2262" i="18"/>
  <c r="P2263" i="18"/>
  <c r="P2264" i="18"/>
  <c r="P2265" i="18"/>
  <c r="P2266" i="18"/>
  <c r="P2267" i="18"/>
  <c r="P2268" i="18"/>
  <c r="P2269" i="18"/>
  <c r="P2270" i="18"/>
  <c r="P2271" i="18"/>
  <c r="P2272" i="18"/>
  <c r="P2273" i="18"/>
  <c r="P2274" i="18"/>
  <c r="P2275" i="18"/>
  <c r="P2276" i="18"/>
  <c r="P2277" i="18"/>
  <c r="P2278" i="18"/>
  <c r="P2279" i="18"/>
  <c r="P2280" i="18"/>
  <c r="P2281" i="18"/>
  <c r="P2282" i="18"/>
  <c r="P2283" i="18"/>
  <c r="P2284" i="18"/>
  <c r="P2285" i="18"/>
  <c r="P2286" i="18"/>
  <c r="P2287" i="18"/>
  <c r="P2288" i="18"/>
  <c r="P2289" i="18"/>
  <c r="P2290" i="18"/>
  <c r="P2291" i="18"/>
  <c r="P2292" i="18"/>
  <c r="P2293" i="18"/>
  <c r="P2294" i="18"/>
  <c r="P2295" i="18"/>
  <c r="P2296" i="18"/>
  <c r="P2297" i="18"/>
  <c r="P2298" i="18"/>
  <c r="P2299" i="18"/>
  <c r="P2300" i="18"/>
  <c r="P2301" i="18"/>
  <c r="P2302" i="18"/>
  <c r="P2303" i="18"/>
  <c r="P2304" i="18"/>
  <c r="P2305" i="18"/>
  <c r="P2306" i="18"/>
  <c r="P2307" i="18"/>
  <c r="P2308" i="18"/>
  <c r="P2309" i="18"/>
  <c r="P2310" i="18"/>
  <c r="P2311" i="18"/>
  <c r="P2312" i="18"/>
  <c r="P2313" i="18"/>
  <c r="P2314" i="18"/>
  <c r="P2315" i="18"/>
  <c r="P2316" i="18"/>
  <c r="P2317" i="18"/>
  <c r="P2318" i="18"/>
  <c r="P2319" i="18"/>
  <c r="P2320" i="18"/>
  <c r="P2321" i="18"/>
  <c r="P2322" i="18"/>
  <c r="P2323" i="18"/>
  <c r="P2324" i="18"/>
  <c r="P2325" i="18"/>
  <c r="P2326" i="18"/>
  <c r="P2327" i="18"/>
  <c r="P2328" i="18"/>
  <c r="P2329" i="18"/>
  <c r="P2330" i="18"/>
  <c r="P2331" i="18"/>
  <c r="P2332" i="18"/>
  <c r="P2333" i="18"/>
  <c r="P2334" i="18"/>
  <c r="P2335" i="18"/>
  <c r="P2336" i="18"/>
  <c r="P2337" i="18"/>
  <c r="P2338" i="18"/>
  <c r="P2339" i="18"/>
  <c r="P2340" i="18"/>
  <c r="P2341" i="18"/>
  <c r="P2342" i="18"/>
  <c r="P2343" i="18"/>
  <c r="P2344" i="18"/>
  <c r="P2345" i="18"/>
  <c r="P2346" i="18"/>
  <c r="P2347" i="18"/>
  <c r="P2348" i="18"/>
  <c r="P2349" i="18"/>
  <c r="P2350" i="18"/>
  <c r="P2351" i="18"/>
  <c r="P2352" i="18"/>
  <c r="P2353" i="18"/>
  <c r="P2354" i="18"/>
  <c r="P2355" i="18"/>
  <c r="P2356" i="18"/>
  <c r="P2357" i="18"/>
  <c r="P2358" i="18"/>
  <c r="P2359" i="18"/>
  <c r="P2360" i="18"/>
  <c r="P2361" i="18"/>
  <c r="P2362" i="18"/>
  <c r="P2363" i="18"/>
  <c r="P2364" i="18"/>
  <c r="P2365" i="18"/>
  <c r="P2366" i="18"/>
  <c r="P2367" i="18"/>
  <c r="P2368" i="18"/>
  <c r="P2369" i="18"/>
  <c r="P2370" i="18"/>
  <c r="P2371" i="18"/>
  <c r="P2372" i="18"/>
  <c r="P2373" i="18"/>
  <c r="P2374" i="18"/>
  <c r="P2375" i="18"/>
  <c r="P2376" i="18"/>
  <c r="P2377" i="18"/>
  <c r="P2378" i="18"/>
  <c r="P2379" i="18"/>
  <c r="P2380" i="18"/>
  <c r="P2381" i="18"/>
  <c r="P2382" i="18"/>
  <c r="P2383" i="18"/>
  <c r="P2384" i="18"/>
  <c r="P2385" i="18"/>
  <c r="P2386" i="18"/>
  <c r="P2387" i="18"/>
  <c r="P2388" i="18"/>
  <c r="P2389" i="18"/>
  <c r="P2390" i="18"/>
  <c r="P2391" i="18"/>
  <c r="P2392" i="18"/>
  <c r="P2393" i="18"/>
  <c r="P2394" i="18"/>
  <c r="P2395" i="18"/>
  <c r="P2396" i="18"/>
  <c r="P2397" i="18"/>
  <c r="P2398" i="18"/>
  <c r="P2399" i="18"/>
  <c r="P2400" i="18"/>
  <c r="P2401" i="18"/>
  <c r="P2402" i="18"/>
  <c r="P2403" i="18"/>
  <c r="P2404" i="18"/>
  <c r="P2405" i="18"/>
  <c r="P2406" i="18"/>
  <c r="P2407" i="18"/>
  <c r="P2408" i="18"/>
  <c r="P2409" i="18"/>
  <c r="P2410" i="18"/>
  <c r="P2411" i="18"/>
  <c r="P2412" i="18"/>
  <c r="P2413" i="18"/>
  <c r="P2414" i="18"/>
  <c r="P2415" i="18"/>
  <c r="P2416" i="18"/>
  <c r="P2417" i="18"/>
  <c r="P2418" i="18"/>
  <c r="P2419" i="18"/>
  <c r="P2420" i="18"/>
  <c r="P2421" i="18"/>
  <c r="P2422" i="18"/>
  <c r="P2423" i="18"/>
  <c r="P2424" i="18"/>
  <c r="P2425" i="18"/>
  <c r="P2426" i="18"/>
  <c r="P2427" i="18"/>
  <c r="P2428" i="18"/>
  <c r="P2429" i="18"/>
  <c r="P2430" i="18"/>
  <c r="P2431" i="18"/>
  <c r="P2432" i="18"/>
  <c r="P2433" i="18"/>
  <c r="P2434" i="18"/>
  <c r="P2435" i="18"/>
  <c r="P2436" i="18"/>
  <c r="P2437" i="18"/>
  <c r="P2438" i="18"/>
  <c r="P2439" i="18"/>
  <c r="P2440" i="18"/>
  <c r="P2441" i="18"/>
  <c r="P2442" i="18"/>
  <c r="P2443" i="18"/>
  <c r="P2444" i="18"/>
  <c r="P2445" i="18"/>
  <c r="P2446" i="18"/>
  <c r="P2447" i="18"/>
  <c r="P2448" i="18"/>
  <c r="P2449" i="18"/>
  <c r="P2450" i="18"/>
  <c r="P2451" i="18"/>
  <c r="P2452" i="18"/>
  <c r="P2453" i="18"/>
  <c r="P2454" i="18"/>
  <c r="P2455" i="18"/>
  <c r="P2456" i="18"/>
  <c r="P2457" i="18"/>
  <c r="P2458" i="18"/>
  <c r="P2459" i="18"/>
  <c r="P2460" i="18"/>
  <c r="P2461" i="18"/>
  <c r="P2462" i="18"/>
  <c r="P2463" i="18"/>
  <c r="P2464" i="18"/>
  <c r="P2465" i="18"/>
  <c r="P2466" i="18"/>
  <c r="P2467" i="18"/>
  <c r="P2468" i="18"/>
  <c r="P2469" i="18"/>
  <c r="P2470" i="18"/>
  <c r="P2471" i="18"/>
  <c r="P2472" i="18"/>
  <c r="P2473" i="18"/>
  <c r="P2474" i="18"/>
  <c r="P2475" i="18"/>
  <c r="P2476" i="18"/>
  <c r="P2477" i="18"/>
  <c r="P2478" i="18"/>
  <c r="P2479" i="18"/>
  <c r="P2480" i="18"/>
  <c r="P2481" i="18"/>
  <c r="P2482" i="18"/>
  <c r="P2483" i="18"/>
  <c r="P2484" i="18"/>
  <c r="P2485" i="18"/>
  <c r="P2486" i="18"/>
  <c r="P2487" i="18"/>
  <c r="P2488" i="18"/>
  <c r="P2489" i="18"/>
  <c r="P2490" i="18"/>
  <c r="P2491" i="18"/>
  <c r="P2492" i="18"/>
  <c r="P2493" i="18"/>
  <c r="P2494" i="18"/>
  <c r="P2495" i="18"/>
  <c r="P2496" i="18"/>
  <c r="P2497" i="18"/>
  <c r="P2498" i="18"/>
  <c r="P2499" i="18"/>
  <c r="P2500" i="18"/>
  <c r="P2501" i="18"/>
  <c r="P2502" i="18"/>
  <c r="P2503" i="18"/>
  <c r="P2504" i="18"/>
  <c r="P2505" i="18"/>
  <c r="P2506" i="18"/>
  <c r="P2507" i="18"/>
  <c r="P2508" i="18"/>
  <c r="P2509" i="18"/>
  <c r="P2510" i="18"/>
  <c r="P2511" i="18"/>
  <c r="P2512" i="18"/>
  <c r="P2513" i="18"/>
  <c r="P2514" i="18"/>
  <c r="P2515" i="18"/>
  <c r="P2516" i="18"/>
  <c r="P2517" i="18"/>
  <c r="P2518" i="18"/>
  <c r="P2519" i="18"/>
  <c r="P2520" i="18"/>
  <c r="P2521" i="18"/>
  <c r="P2522" i="18"/>
  <c r="P2523" i="18"/>
  <c r="P2524" i="18"/>
  <c r="P2525" i="18"/>
  <c r="P2526" i="18"/>
  <c r="P2527" i="18"/>
  <c r="P2528" i="18"/>
  <c r="P2529" i="18"/>
  <c r="P2530" i="18"/>
  <c r="P2531" i="18"/>
  <c r="P2532" i="18"/>
  <c r="P2533" i="18"/>
  <c r="P2534" i="18"/>
  <c r="P2535" i="18"/>
  <c r="P2536" i="18"/>
  <c r="P2537" i="18"/>
  <c r="P2538" i="18"/>
  <c r="P2539" i="18"/>
  <c r="P2540" i="18"/>
  <c r="P2541" i="18"/>
  <c r="P2542" i="18"/>
  <c r="P2543" i="18"/>
  <c r="P2544" i="18"/>
  <c r="P2545" i="18"/>
  <c r="P2546" i="18"/>
  <c r="P2547" i="18"/>
  <c r="P2548" i="18"/>
  <c r="P2549" i="18"/>
  <c r="P2550" i="18"/>
  <c r="P2551" i="18"/>
  <c r="P2552" i="18"/>
  <c r="P2553" i="18"/>
  <c r="P2554" i="18"/>
  <c r="P2555" i="18"/>
  <c r="P2556" i="18"/>
  <c r="P2557" i="18"/>
  <c r="P2558" i="18"/>
  <c r="P2559" i="18"/>
  <c r="P2560" i="18"/>
  <c r="P2561" i="18"/>
  <c r="P2562" i="18"/>
  <c r="P2563" i="18"/>
  <c r="P2564" i="18"/>
  <c r="P2565" i="18"/>
  <c r="P2566" i="18"/>
  <c r="P2567" i="18"/>
  <c r="P2568" i="18"/>
  <c r="P2569" i="18"/>
  <c r="P2570" i="18"/>
  <c r="P2571" i="18"/>
  <c r="P2572" i="18"/>
  <c r="P2573" i="18"/>
  <c r="P2574" i="18"/>
  <c r="P2575" i="18"/>
  <c r="P2576" i="18"/>
  <c r="P2577" i="18"/>
  <c r="P2578" i="18"/>
  <c r="P2579" i="18"/>
  <c r="P2580" i="18"/>
  <c r="P2581" i="18"/>
  <c r="P2582" i="18"/>
  <c r="P2583" i="18"/>
  <c r="P2584" i="18"/>
  <c r="P2585" i="18"/>
  <c r="P2586" i="18"/>
  <c r="P2587" i="18"/>
  <c r="P2588" i="18"/>
  <c r="P2589" i="18"/>
  <c r="P2590" i="18"/>
  <c r="P2591" i="18"/>
  <c r="P2592" i="18"/>
  <c r="P2593" i="18"/>
  <c r="P2594" i="18"/>
  <c r="P2595" i="18"/>
  <c r="P2596" i="18"/>
  <c r="P2597" i="18"/>
  <c r="P2598" i="18"/>
  <c r="P2599" i="18"/>
  <c r="P2600" i="18"/>
  <c r="P2601" i="18"/>
  <c r="P2602" i="18"/>
  <c r="P2603" i="18"/>
  <c r="P2604" i="18"/>
  <c r="P2605" i="18"/>
  <c r="P2606" i="18"/>
  <c r="P2607" i="18"/>
  <c r="P2608" i="18"/>
  <c r="P2609" i="18"/>
  <c r="P2610" i="18"/>
  <c r="P2611" i="18"/>
  <c r="P2612" i="18"/>
  <c r="P2613" i="18"/>
  <c r="P2614" i="18"/>
  <c r="P2615" i="18"/>
  <c r="P2616" i="18"/>
  <c r="P2617" i="18"/>
  <c r="P2618" i="18"/>
  <c r="P2619" i="18"/>
  <c r="P2620" i="18"/>
  <c r="P2621" i="18"/>
  <c r="P2622" i="18"/>
  <c r="P2623" i="18"/>
  <c r="P2624" i="18"/>
  <c r="P2625" i="18"/>
  <c r="P2626" i="18"/>
  <c r="P2627" i="18"/>
  <c r="P2628" i="18"/>
  <c r="P2629" i="18"/>
  <c r="P2630" i="18"/>
  <c r="P2631" i="18"/>
  <c r="P2632" i="18"/>
  <c r="P2633" i="18"/>
  <c r="P2634" i="18"/>
  <c r="P2635" i="18"/>
  <c r="P2636" i="18"/>
  <c r="P2637" i="18"/>
  <c r="P2638" i="18"/>
  <c r="P2639" i="18"/>
  <c r="P2640" i="18"/>
  <c r="P2641" i="18"/>
  <c r="P2642" i="18"/>
  <c r="P2643" i="18"/>
  <c r="P2644" i="18"/>
  <c r="P2645" i="18"/>
  <c r="P2646" i="18"/>
  <c r="P2647" i="18"/>
  <c r="P2648" i="18"/>
  <c r="P2649" i="18"/>
  <c r="P2650" i="18"/>
  <c r="P2651" i="18"/>
  <c r="P2652" i="18"/>
  <c r="P2653" i="18"/>
  <c r="P2654" i="18"/>
  <c r="P2655" i="18"/>
  <c r="P2656" i="18"/>
  <c r="P2657" i="18"/>
  <c r="P2658" i="18"/>
  <c r="P2659" i="18"/>
  <c r="P2660" i="18"/>
  <c r="P2661" i="18"/>
  <c r="P2662" i="18"/>
  <c r="P2663" i="18"/>
  <c r="P2664" i="18"/>
  <c r="P2665" i="18"/>
  <c r="P2666" i="18"/>
  <c r="P2667" i="18"/>
  <c r="P2668" i="18"/>
  <c r="P2669" i="18"/>
  <c r="P2670" i="18"/>
  <c r="P2671" i="18"/>
  <c r="P2672" i="18"/>
  <c r="P2673" i="18"/>
  <c r="P2674" i="18"/>
  <c r="P2675" i="18"/>
  <c r="P2676" i="18"/>
  <c r="P2677" i="18"/>
  <c r="P2678" i="18"/>
  <c r="P2679" i="18"/>
  <c r="P2680" i="18"/>
  <c r="P2681" i="18"/>
  <c r="P2682" i="18"/>
  <c r="P2683" i="18"/>
  <c r="P2684" i="18"/>
  <c r="P2685" i="18"/>
  <c r="P2686" i="18"/>
  <c r="P2687" i="18"/>
  <c r="P2688" i="18"/>
  <c r="P2689" i="18"/>
  <c r="P2690" i="18"/>
  <c r="P2691" i="18"/>
  <c r="P2692" i="18"/>
  <c r="P2693" i="18"/>
  <c r="P2694" i="18"/>
  <c r="P2695" i="18"/>
  <c r="P2696" i="18"/>
  <c r="P2697" i="18"/>
  <c r="P2698" i="18"/>
  <c r="P2699" i="18"/>
  <c r="P2700" i="18"/>
  <c r="P2701" i="18"/>
  <c r="P2702" i="18"/>
  <c r="P2703" i="18"/>
  <c r="P2704" i="18"/>
  <c r="P2705" i="18"/>
  <c r="P2706" i="18"/>
  <c r="P2707" i="18"/>
  <c r="P2708" i="18"/>
  <c r="P2709" i="18"/>
  <c r="P2710" i="18"/>
  <c r="P2711" i="18"/>
  <c r="P2712" i="18"/>
  <c r="P2713" i="18"/>
  <c r="P2714" i="18"/>
  <c r="P2715" i="18"/>
  <c r="P2716" i="18"/>
  <c r="P2717" i="18"/>
  <c r="P2718" i="18"/>
  <c r="P2719" i="18"/>
  <c r="P2720" i="18"/>
  <c r="P2721" i="18"/>
  <c r="P2722" i="18"/>
  <c r="P2723" i="18"/>
  <c r="P2724" i="18"/>
  <c r="P2725" i="18"/>
  <c r="P2726" i="18"/>
  <c r="P2727" i="18"/>
  <c r="P2728" i="18"/>
  <c r="P2729" i="18"/>
  <c r="P2730" i="18"/>
  <c r="P2731" i="18"/>
  <c r="P2732" i="18"/>
  <c r="P2733" i="18"/>
  <c r="P2734" i="18"/>
  <c r="P2735" i="18"/>
  <c r="P2736" i="18"/>
  <c r="P2737" i="18"/>
  <c r="P2738" i="18"/>
  <c r="P2739" i="18"/>
  <c r="P2740" i="18"/>
  <c r="P2741" i="18"/>
  <c r="P2742" i="18"/>
  <c r="P2743" i="18"/>
  <c r="P2744" i="18"/>
  <c r="P2745" i="18"/>
  <c r="P2746" i="18"/>
  <c r="P2747" i="18"/>
  <c r="P2748" i="18"/>
  <c r="P2749" i="18"/>
  <c r="P2750" i="18"/>
  <c r="P2751" i="18"/>
  <c r="N2" i="18"/>
  <c r="O2" i="18" s="1"/>
  <c r="N3" i="18"/>
  <c r="O3" i="18" s="1"/>
  <c r="N4" i="18"/>
  <c r="O4" i="18" s="1"/>
  <c r="N5" i="18"/>
  <c r="O5" i="18" s="1"/>
  <c r="N6" i="18"/>
  <c r="O6" i="18" s="1"/>
  <c r="N7" i="18"/>
  <c r="O7" i="18" s="1"/>
  <c r="N8" i="18"/>
  <c r="O8" i="18" s="1"/>
  <c r="N9" i="18"/>
  <c r="O9" i="18" s="1"/>
  <c r="N10" i="18"/>
  <c r="O10" i="18" s="1"/>
  <c r="N11" i="18"/>
  <c r="O11" i="18" s="1"/>
  <c r="N12" i="18"/>
  <c r="O12" i="18" s="1"/>
  <c r="N13" i="18"/>
  <c r="O13" i="18" s="1"/>
  <c r="N14" i="18"/>
  <c r="O14" i="18" s="1"/>
  <c r="N15" i="18"/>
  <c r="O15" i="18" s="1"/>
  <c r="N16" i="18"/>
  <c r="O16" i="18" s="1"/>
  <c r="N17" i="18"/>
  <c r="O17" i="18" s="1"/>
  <c r="N18" i="18"/>
  <c r="O18" i="18" s="1"/>
  <c r="N19" i="18"/>
  <c r="O19" i="18" s="1"/>
  <c r="N20" i="18"/>
  <c r="O20" i="18" s="1"/>
  <c r="N21" i="18"/>
  <c r="O21" i="18" s="1"/>
  <c r="N22" i="18"/>
  <c r="O22" i="18" s="1"/>
  <c r="N23" i="18"/>
  <c r="O23" i="18" s="1"/>
  <c r="N24" i="18"/>
  <c r="O24" i="18" s="1"/>
  <c r="N25" i="18"/>
  <c r="O25" i="18" s="1"/>
  <c r="N26" i="18"/>
  <c r="O26" i="18" s="1"/>
  <c r="N27" i="18"/>
  <c r="O27" i="18" s="1"/>
  <c r="N28" i="18"/>
  <c r="O28" i="18" s="1"/>
  <c r="N29" i="18"/>
  <c r="O29" i="18" s="1"/>
  <c r="N30" i="18"/>
  <c r="O30" i="18" s="1"/>
  <c r="N31" i="18"/>
  <c r="O31" i="18" s="1"/>
  <c r="N32" i="18"/>
  <c r="O32" i="18" s="1"/>
  <c r="N33" i="18"/>
  <c r="O33" i="18" s="1"/>
  <c r="N34" i="18"/>
  <c r="O34" i="18" s="1"/>
  <c r="N35" i="18"/>
  <c r="O35" i="18" s="1"/>
  <c r="N36" i="18"/>
  <c r="O36" i="18" s="1"/>
  <c r="N37" i="18"/>
  <c r="O37" i="18" s="1"/>
  <c r="N38" i="18"/>
  <c r="O38" i="18" s="1"/>
  <c r="N39" i="18"/>
  <c r="O39" i="18" s="1"/>
  <c r="N40" i="18"/>
  <c r="O40" i="18" s="1"/>
  <c r="N41" i="18"/>
  <c r="O41" i="18" s="1"/>
  <c r="N42" i="18"/>
  <c r="O42" i="18" s="1"/>
  <c r="N43" i="18"/>
  <c r="O43" i="18" s="1"/>
  <c r="N44" i="18"/>
  <c r="O44" i="18" s="1"/>
  <c r="N45" i="18"/>
  <c r="O45" i="18" s="1"/>
  <c r="N46" i="18"/>
  <c r="O46" i="18" s="1"/>
  <c r="N47" i="18"/>
  <c r="O47" i="18" s="1"/>
  <c r="N48" i="18"/>
  <c r="O48" i="18" s="1"/>
  <c r="N49" i="18"/>
  <c r="O49" i="18" s="1"/>
  <c r="N50" i="18"/>
  <c r="O50" i="18" s="1"/>
  <c r="N51" i="18"/>
  <c r="O51" i="18" s="1"/>
  <c r="N52" i="18"/>
  <c r="O52" i="18" s="1"/>
  <c r="N53" i="18"/>
  <c r="O53" i="18" s="1"/>
  <c r="N54" i="18"/>
  <c r="O54" i="18" s="1"/>
  <c r="N55" i="18"/>
  <c r="O55" i="18" s="1"/>
  <c r="N56" i="18"/>
  <c r="O56" i="18" s="1"/>
  <c r="N57" i="18"/>
  <c r="O57" i="18" s="1"/>
  <c r="N58" i="18"/>
  <c r="O58" i="18" s="1"/>
  <c r="N59" i="18"/>
  <c r="O59" i="18" s="1"/>
  <c r="N60" i="18"/>
  <c r="O60" i="18" s="1"/>
  <c r="N61" i="18"/>
  <c r="O61" i="18" s="1"/>
  <c r="N62" i="18"/>
  <c r="O62" i="18" s="1"/>
  <c r="N63" i="18"/>
  <c r="O63" i="18" s="1"/>
  <c r="N64" i="18"/>
  <c r="O64" i="18" s="1"/>
  <c r="N65" i="18"/>
  <c r="O65" i="18" s="1"/>
  <c r="N66" i="18"/>
  <c r="O66" i="18" s="1"/>
  <c r="N67" i="18"/>
  <c r="O67" i="18" s="1"/>
  <c r="N68" i="18"/>
  <c r="O68" i="18" s="1"/>
  <c r="N69" i="18"/>
  <c r="O69" i="18" s="1"/>
  <c r="N70" i="18"/>
  <c r="O70" i="18" s="1"/>
  <c r="N71" i="18"/>
  <c r="O71" i="18" s="1"/>
  <c r="N72" i="18"/>
  <c r="O72" i="18" s="1"/>
  <c r="N73" i="18"/>
  <c r="O73" i="18" s="1"/>
  <c r="N74" i="18"/>
  <c r="O74" i="18" s="1"/>
  <c r="N75" i="18"/>
  <c r="O75" i="18" s="1"/>
  <c r="N76" i="18"/>
  <c r="O76" i="18" s="1"/>
  <c r="N77" i="18"/>
  <c r="O77" i="18" s="1"/>
  <c r="N78" i="18"/>
  <c r="O78" i="18" s="1"/>
  <c r="N79" i="18"/>
  <c r="O79" i="18" s="1"/>
  <c r="N80" i="18"/>
  <c r="O80" i="18" s="1"/>
  <c r="N81" i="18"/>
  <c r="O81" i="18" s="1"/>
  <c r="N82" i="18"/>
  <c r="O82" i="18" s="1"/>
  <c r="N83" i="18"/>
  <c r="O83" i="18" s="1"/>
  <c r="N84" i="18"/>
  <c r="O84" i="18" s="1"/>
  <c r="N85" i="18"/>
  <c r="O85" i="18" s="1"/>
  <c r="N86" i="18"/>
  <c r="O86" i="18" s="1"/>
  <c r="N87" i="18"/>
  <c r="O87" i="18" s="1"/>
  <c r="N88" i="18"/>
  <c r="O88" i="18" s="1"/>
  <c r="N89" i="18"/>
  <c r="O89" i="18" s="1"/>
  <c r="N90" i="18"/>
  <c r="O90" i="18" s="1"/>
  <c r="N91" i="18"/>
  <c r="O91" i="18" s="1"/>
  <c r="N92" i="18"/>
  <c r="O92" i="18" s="1"/>
  <c r="N93" i="18"/>
  <c r="O93" i="18" s="1"/>
  <c r="N94" i="18"/>
  <c r="O94" i="18" s="1"/>
  <c r="N95" i="18"/>
  <c r="O95" i="18" s="1"/>
  <c r="N96" i="18"/>
  <c r="O96" i="18" s="1"/>
  <c r="N97" i="18"/>
  <c r="O97" i="18" s="1"/>
  <c r="N98" i="18"/>
  <c r="O98" i="18" s="1"/>
  <c r="N99" i="18"/>
  <c r="O99" i="18" s="1"/>
  <c r="N100" i="18"/>
  <c r="O100" i="18" s="1"/>
  <c r="N101" i="18"/>
  <c r="O101" i="18" s="1"/>
  <c r="N102" i="18"/>
  <c r="O102" i="18" s="1"/>
  <c r="N103" i="18"/>
  <c r="O103" i="18" s="1"/>
  <c r="N104" i="18"/>
  <c r="O104" i="18" s="1"/>
  <c r="N105" i="18"/>
  <c r="O105" i="18" s="1"/>
  <c r="N106" i="18"/>
  <c r="O106" i="18" s="1"/>
  <c r="N107" i="18"/>
  <c r="O107" i="18" s="1"/>
  <c r="N108" i="18"/>
  <c r="O108" i="18" s="1"/>
  <c r="N109" i="18"/>
  <c r="O109" i="18" s="1"/>
  <c r="N110" i="18"/>
  <c r="O110" i="18" s="1"/>
  <c r="N111" i="18"/>
  <c r="O111" i="18" s="1"/>
  <c r="N112" i="18"/>
  <c r="O112" i="18" s="1"/>
  <c r="N113" i="18"/>
  <c r="O113" i="18" s="1"/>
  <c r="N114" i="18"/>
  <c r="O114" i="18" s="1"/>
  <c r="N115" i="18"/>
  <c r="O115" i="18" s="1"/>
  <c r="N116" i="18"/>
  <c r="O116" i="18" s="1"/>
  <c r="N117" i="18"/>
  <c r="O117" i="18" s="1"/>
  <c r="N118" i="18"/>
  <c r="O118" i="18" s="1"/>
  <c r="N119" i="18"/>
  <c r="O119" i="18" s="1"/>
  <c r="N120" i="18"/>
  <c r="O120" i="18" s="1"/>
  <c r="N121" i="18"/>
  <c r="O121" i="18" s="1"/>
  <c r="N122" i="18"/>
  <c r="O122" i="18" s="1"/>
  <c r="N123" i="18"/>
  <c r="O123" i="18" s="1"/>
  <c r="N124" i="18"/>
  <c r="O124" i="18" s="1"/>
  <c r="N125" i="18"/>
  <c r="O125" i="18" s="1"/>
  <c r="N126" i="18"/>
  <c r="O126" i="18" s="1"/>
  <c r="N127" i="18"/>
  <c r="O127" i="18" s="1"/>
  <c r="N128" i="18"/>
  <c r="O128" i="18" s="1"/>
  <c r="N129" i="18"/>
  <c r="O129" i="18" s="1"/>
  <c r="N130" i="18"/>
  <c r="O130" i="18" s="1"/>
  <c r="N131" i="18"/>
  <c r="O131" i="18" s="1"/>
  <c r="N132" i="18"/>
  <c r="O132" i="18" s="1"/>
  <c r="N133" i="18"/>
  <c r="O133" i="18" s="1"/>
  <c r="N134" i="18"/>
  <c r="O134" i="18" s="1"/>
  <c r="N135" i="18"/>
  <c r="O135" i="18" s="1"/>
  <c r="N136" i="18"/>
  <c r="O136" i="18" s="1"/>
  <c r="N137" i="18"/>
  <c r="O137" i="18" s="1"/>
  <c r="N138" i="18"/>
  <c r="O138" i="18" s="1"/>
  <c r="N139" i="18"/>
  <c r="O139" i="18" s="1"/>
  <c r="N140" i="18"/>
  <c r="O140" i="18" s="1"/>
  <c r="N141" i="18"/>
  <c r="O141" i="18" s="1"/>
  <c r="N142" i="18"/>
  <c r="O142" i="18" s="1"/>
  <c r="N143" i="18"/>
  <c r="O143" i="18" s="1"/>
  <c r="N144" i="18"/>
  <c r="O144" i="18" s="1"/>
  <c r="N145" i="18"/>
  <c r="O145" i="18" s="1"/>
  <c r="N146" i="18"/>
  <c r="O146" i="18" s="1"/>
  <c r="N147" i="18"/>
  <c r="O147" i="18" s="1"/>
  <c r="N148" i="18"/>
  <c r="O148" i="18" s="1"/>
  <c r="N149" i="18"/>
  <c r="O149" i="18" s="1"/>
  <c r="N150" i="18"/>
  <c r="O150" i="18" s="1"/>
  <c r="N151" i="18"/>
  <c r="O151" i="18" s="1"/>
  <c r="N152" i="18"/>
  <c r="O152" i="18" s="1"/>
  <c r="N153" i="18"/>
  <c r="O153" i="18" s="1"/>
  <c r="N154" i="18"/>
  <c r="O154" i="18" s="1"/>
  <c r="N155" i="18"/>
  <c r="O155" i="18" s="1"/>
  <c r="N156" i="18"/>
  <c r="O156" i="18" s="1"/>
  <c r="N157" i="18"/>
  <c r="O157" i="18" s="1"/>
  <c r="N158" i="18"/>
  <c r="O158" i="18" s="1"/>
  <c r="N159" i="18"/>
  <c r="O159" i="18" s="1"/>
  <c r="N160" i="18"/>
  <c r="O160" i="18" s="1"/>
  <c r="N161" i="18"/>
  <c r="O161" i="18" s="1"/>
  <c r="N162" i="18"/>
  <c r="O162" i="18" s="1"/>
  <c r="N163" i="18"/>
  <c r="O163" i="18" s="1"/>
  <c r="N164" i="18"/>
  <c r="O164" i="18" s="1"/>
  <c r="N165" i="18"/>
  <c r="O165" i="18" s="1"/>
  <c r="N166" i="18"/>
  <c r="O166" i="18" s="1"/>
  <c r="N167" i="18"/>
  <c r="O167" i="18" s="1"/>
  <c r="N168" i="18"/>
  <c r="O168" i="18" s="1"/>
  <c r="N169" i="18"/>
  <c r="O169" i="18" s="1"/>
  <c r="N170" i="18"/>
  <c r="O170" i="18" s="1"/>
  <c r="N171" i="18"/>
  <c r="O171" i="18" s="1"/>
  <c r="N172" i="18"/>
  <c r="O172" i="18" s="1"/>
  <c r="N173" i="18"/>
  <c r="O173" i="18" s="1"/>
  <c r="N174" i="18"/>
  <c r="O174" i="18" s="1"/>
  <c r="N175" i="18"/>
  <c r="O175" i="18" s="1"/>
  <c r="N176" i="18"/>
  <c r="O176" i="18" s="1"/>
  <c r="N177" i="18"/>
  <c r="O177" i="18" s="1"/>
  <c r="N178" i="18"/>
  <c r="O178" i="18" s="1"/>
  <c r="N179" i="18"/>
  <c r="O179" i="18" s="1"/>
  <c r="N180" i="18"/>
  <c r="O180" i="18" s="1"/>
  <c r="N181" i="18"/>
  <c r="O181" i="18" s="1"/>
  <c r="N182" i="18"/>
  <c r="O182" i="18" s="1"/>
  <c r="N183" i="18"/>
  <c r="O183" i="18" s="1"/>
  <c r="N184" i="18"/>
  <c r="O184" i="18" s="1"/>
  <c r="N185" i="18"/>
  <c r="O185" i="18" s="1"/>
  <c r="N186" i="18"/>
  <c r="O186" i="18" s="1"/>
  <c r="N187" i="18"/>
  <c r="O187" i="18" s="1"/>
  <c r="N188" i="18"/>
  <c r="O188" i="18" s="1"/>
  <c r="N189" i="18"/>
  <c r="O189" i="18" s="1"/>
  <c r="N190" i="18"/>
  <c r="O190" i="18" s="1"/>
  <c r="N191" i="18"/>
  <c r="O191" i="18" s="1"/>
  <c r="N192" i="18"/>
  <c r="O192" i="18" s="1"/>
  <c r="N193" i="18"/>
  <c r="O193" i="18" s="1"/>
  <c r="N194" i="18"/>
  <c r="O194" i="18" s="1"/>
  <c r="N195" i="18"/>
  <c r="O195" i="18" s="1"/>
  <c r="N196" i="18"/>
  <c r="O196" i="18" s="1"/>
  <c r="N197" i="18"/>
  <c r="O197" i="18" s="1"/>
  <c r="N198" i="18"/>
  <c r="O198" i="18" s="1"/>
  <c r="N199" i="18"/>
  <c r="O199" i="18" s="1"/>
  <c r="N200" i="18"/>
  <c r="O200" i="18" s="1"/>
  <c r="N201" i="18"/>
  <c r="O201" i="18" s="1"/>
  <c r="N202" i="18"/>
  <c r="O202" i="18" s="1"/>
  <c r="N203" i="18"/>
  <c r="O203" i="18" s="1"/>
  <c r="N204" i="18"/>
  <c r="O204" i="18" s="1"/>
  <c r="N205" i="18"/>
  <c r="O205" i="18" s="1"/>
  <c r="N206" i="18"/>
  <c r="O206" i="18" s="1"/>
  <c r="N207" i="18"/>
  <c r="O207" i="18" s="1"/>
  <c r="N208" i="18"/>
  <c r="O208" i="18" s="1"/>
  <c r="N209" i="18"/>
  <c r="O209" i="18" s="1"/>
  <c r="N210" i="18"/>
  <c r="O210" i="18" s="1"/>
  <c r="N211" i="18"/>
  <c r="O211" i="18" s="1"/>
  <c r="N212" i="18"/>
  <c r="O212" i="18" s="1"/>
  <c r="N213" i="18"/>
  <c r="O213" i="18" s="1"/>
  <c r="N214" i="18"/>
  <c r="O214" i="18" s="1"/>
  <c r="N215" i="18"/>
  <c r="O215" i="18" s="1"/>
  <c r="N216" i="18"/>
  <c r="O216" i="18" s="1"/>
  <c r="N217" i="18"/>
  <c r="O217" i="18" s="1"/>
  <c r="N218" i="18"/>
  <c r="O218" i="18" s="1"/>
  <c r="N219" i="18"/>
  <c r="O219" i="18" s="1"/>
  <c r="N220" i="18"/>
  <c r="O220" i="18" s="1"/>
  <c r="N221" i="18"/>
  <c r="O221" i="18" s="1"/>
  <c r="N222" i="18"/>
  <c r="O222" i="18" s="1"/>
  <c r="N223" i="18"/>
  <c r="O223" i="18" s="1"/>
  <c r="N224" i="18"/>
  <c r="O224" i="18" s="1"/>
  <c r="N225" i="18"/>
  <c r="O225" i="18" s="1"/>
  <c r="N226" i="18"/>
  <c r="O226" i="18" s="1"/>
  <c r="N227" i="18"/>
  <c r="O227" i="18" s="1"/>
  <c r="N228" i="18"/>
  <c r="O228" i="18" s="1"/>
  <c r="N229" i="18"/>
  <c r="O229" i="18" s="1"/>
  <c r="N230" i="18"/>
  <c r="O230" i="18" s="1"/>
  <c r="N231" i="18"/>
  <c r="O231" i="18" s="1"/>
  <c r="N232" i="18"/>
  <c r="O232" i="18" s="1"/>
  <c r="N233" i="18"/>
  <c r="O233" i="18" s="1"/>
  <c r="N234" i="18"/>
  <c r="O234" i="18" s="1"/>
  <c r="N235" i="18"/>
  <c r="O235" i="18" s="1"/>
  <c r="N236" i="18"/>
  <c r="O236" i="18" s="1"/>
  <c r="N237" i="18"/>
  <c r="O237" i="18" s="1"/>
  <c r="N238" i="18"/>
  <c r="O238" i="18" s="1"/>
  <c r="N239" i="18"/>
  <c r="O239" i="18" s="1"/>
  <c r="N240" i="18"/>
  <c r="O240" i="18" s="1"/>
  <c r="N241" i="18"/>
  <c r="O241" i="18" s="1"/>
  <c r="N242" i="18"/>
  <c r="O242" i="18" s="1"/>
  <c r="N243" i="18"/>
  <c r="O243" i="18" s="1"/>
  <c r="N244" i="18"/>
  <c r="O244" i="18" s="1"/>
  <c r="N245" i="18"/>
  <c r="O245" i="18" s="1"/>
  <c r="N246" i="18"/>
  <c r="O246" i="18" s="1"/>
  <c r="N247" i="18"/>
  <c r="O247" i="18" s="1"/>
  <c r="N248" i="18"/>
  <c r="O248" i="18" s="1"/>
  <c r="N249" i="18"/>
  <c r="O249" i="18" s="1"/>
  <c r="N250" i="18"/>
  <c r="O250" i="18" s="1"/>
  <c r="N251" i="18"/>
  <c r="O251" i="18" s="1"/>
  <c r="N252" i="18"/>
  <c r="O252" i="18" s="1"/>
  <c r="N253" i="18"/>
  <c r="O253" i="18" s="1"/>
  <c r="N254" i="18"/>
  <c r="O254" i="18" s="1"/>
  <c r="N255" i="18"/>
  <c r="O255" i="18" s="1"/>
  <c r="N256" i="18"/>
  <c r="O256" i="18" s="1"/>
  <c r="N257" i="18"/>
  <c r="O257" i="18" s="1"/>
  <c r="N258" i="18"/>
  <c r="O258" i="18" s="1"/>
  <c r="N259" i="18"/>
  <c r="O259" i="18" s="1"/>
  <c r="N260" i="18"/>
  <c r="O260" i="18" s="1"/>
  <c r="N261" i="18"/>
  <c r="O261" i="18" s="1"/>
  <c r="N262" i="18"/>
  <c r="O262" i="18" s="1"/>
  <c r="N263" i="18"/>
  <c r="O263" i="18" s="1"/>
  <c r="N264" i="18"/>
  <c r="O264" i="18" s="1"/>
  <c r="N265" i="18"/>
  <c r="O265" i="18" s="1"/>
  <c r="N266" i="18"/>
  <c r="O266" i="18" s="1"/>
  <c r="N267" i="18"/>
  <c r="O267" i="18" s="1"/>
  <c r="N268" i="18"/>
  <c r="O268" i="18" s="1"/>
  <c r="N269" i="18"/>
  <c r="O269" i="18" s="1"/>
  <c r="N270" i="18"/>
  <c r="O270" i="18" s="1"/>
  <c r="N271" i="18"/>
  <c r="O271" i="18" s="1"/>
  <c r="N272" i="18"/>
  <c r="O272" i="18" s="1"/>
  <c r="N273" i="18"/>
  <c r="O273" i="18" s="1"/>
  <c r="N274" i="18"/>
  <c r="O274" i="18" s="1"/>
  <c r="N275" i="18"/>
  <c r="O275" i="18" s="1"/>
  <c r="N276" i="18"/>
  <c r="O276" i="18" s="1"/>
  <c r="N277" i="18"/>
  <c r="O277" i="18" s="1"/>
  <c r="N278" i="18"/>
  <c r="O278" i="18" s="1"/>
  <c r="N279" i="18"/>
  <c r="O279" i="18" s="1"/>
  <c r="N280" i="18"/>
  <c r="O280" i="18" s="1"/>
  <c r="N281" i="18"/>
  <c r="O281" i="18" s="1"/>
  <c r="N282" i="18"/>
  <c r="O282" i="18" s="1"/>
  <c r="N283" i="18"/>
  <c r="O283" i="18" s="1"/>
  <c r="N284" i="18"/>
  <c r="O284" i="18" s="1"/>
  <c r="N285" i="18"/>
  <c r="O285" i="18" s="1"/>
  <c r="N286" i="18"/>
  <c r="O286" i="18" s="1"/>
  <c r="N287" i="18"/>
  <c r="O287" i="18" s="1"/>
  <c r="N288" i="18"/>
  <c r="O288" i="18" s="1"/>
  <c r="N289" i="18"/>
  <c r="O289" i="18" s="1"/>
  <c r="N290" i="18"/>
  <c r="O290" i="18" s="1"/>
  <c r="N291" i="18"/>
  <c r="O291" i="18" s="1"/>
  <c r="N292" i="18"/>
  <c r="O292" i="18" s="1"/>
  <c r="N293" i="18"/>
  <c r="O293" i="18" s="1"/>
  <c r="N294" i="18"/>
  <c r="O294" i="18" s="1"/>
  <c r="N295" i="18"/>
  <c r="O295" i="18" s="1"/>
  <c r="N296" i="18"/>
  <c r="O296" i="18" s="1"/>
  <c r="N297" i="18"/>
  <c r="O297" i="18" s="1"/>
  <c r="N298" i="18"/>
  <c r="O298" i="18" s="1"/>
  <c r="N299" i="18"/>
  <c r="O299" i="18" s="1"/>
  <c r="N300" i="18"/>
  <c r="O300" i="18" s="1"/>
  <c r="N301" i="18"/>
  <c r="O301" i="18" s="1"/>
  <c r="N302" i="18"/>
  <c r="O302" i="18" s="1"/>
  <c r="N303" i="18"/>
  <c r="O303" i="18" s="1"/>
  <c r="N304" i="18"/>
  <c r="O304" i="18" s="1"/>
  <c r="N305" i="18"/>
  <c r="O305" i="18" s="1"/>
  <c r="N306" i="18"/>
  <c r="O306" i="18" s="1"/>
  <c r="N307" i="18"/>
  <c r="O307" i="18" s="1"/>
  <c r="N308" i="18"/>
  <c r="O308" i="18" s="1"/>
  <c r="N309" i="18"/>
  <c r="O309" i="18" s="1"/>
  <c r="N310" i="18"/>
  <c r="O310" i="18" s="1"/>
  <c r="N311" i="18"/>
  <c r="O311" i="18" s="1"/>
  <c r="N312" i="18"/>
  <c r="O312" i="18" s="1"/>
  <c r="N313" i="18"/>
  <c r="O313" i="18" s="1"/>
  <c r="N314" i="18"/>
  <c r="O314" i="18" s="1"/>
  <c r="N315" i="18"/>
  <c r="O315" i="18" s="1"/>
  <c r="N316" i="18"/>
  <c r="O316" i="18" s="1"/>
  <c r="N317" i="18"/>
  <c r="O317" i="18" s="1"/>
  <c r="N318" i="18"/>
  <c r="O318" i="18" s="1"/>
  <c r="N319" i="18"/>
  <c r="O319" i="18" s="1"/>
  <c r="N320" i="18"/>
  <c r="O320" i="18" s="1"/>
  <c r="N321" i="18"/>
  <c r="O321" i="18" s="1"/>
  <c r="N322" i="18"/>
  <c r="O322" i="18" s="1"/>
  <c r="N323" i="18"/>
  <c r="O323" i="18" s="1"/>
  <c r="N324" i="18"/>
  <c r="O324" i="18" s="1"/>
  <c r="N325" i="18"/>
  <c r="O325" i="18" s="1"/>
  <c r="N326" i="18"/>
  <c r="O326" i="18" s="1"/>
  <c r="N327" i="18"/>
  <c r="O327" i="18" s="1"/>
  <c r="N328" i="18"/>
  <c r="O328" i="18" s="1"/>
  <c r="N329" i="18"/>
  <c r="O329" i="18" s="1"/>
  <c r="N330" i="18"/>
  <c r="O330" i="18" s="1"/>
  <c r="N331" i="18"/>
  <c r="O331" i="18" s="1"/>
  <c r="N332" i="18"/>
  <c r="O332" i="18" s="1"/>
  <c r="N333" i="18"/>
  <c r="O333" i="18" s="1"/>
  <c r="N334" i="18"/>
  <c r="O334" i="18" s="1"/>
  <c r="N335" i="18"/>
  <c r="O335" i="18" s="1"/>
  <c r="N336" i="18"/>
  <c r="O336" i="18" s="1"/>
  <c r="N337" i="18"/>
  <c r="O337" i="18" s="1"/>
  <c r="N338" i="18"/>
  <c r="O338" i="18" s="1"/>
  <c r="N339" i="18"/>
  <c r="O339" i="18" s="1"/>
  <c r="N340" i="18"/>
  <c r="O340" i="18" s="1"/>
  <c r="N341" i="18"/>
  <c r="O341" i="18" s="1"/>
  <c r="N342" i="18"/>
  <c r="O342" i="18" s="1"/>
  <c r="N343" i="18"/>
  <c r="O343" i="18" s="1"/>
  <c r="N344" i="18"/>
  <c r="O344" i="18" s="1"/>
  <c r="N345" i="18"/>
  <c r="O345" i="18" s="1"/>
  <c r="N346" i="18"/>
  <c r="O346" i="18" s="1"/>
  <c r="N347" i="18"/>
  <c r="O347" i="18" s="1"/>
  <c r="N348" i="18"/>
  <c r="O348" i="18" s="1"/>
  <c r="N349" i="18"/>
  <c r="O349" i="18" s="1"/>
  <c r="N350" i="18"/>
  <c r="O350" i="18" s="1"/>
  <c r="N351" i="18"/>
  <c r="O351" i="18" s="1"/>
  <c r="N352" i="18"/>
  <c r="O352" i="18" s="1"/>
  <c r="N353" i="18"/>
  <c r="O353" i="18" s="1"/>
  <c r="N354" i="18"/>
  <c r="O354" i="18" s="1"/>
  <c r="N355" i="18"/>
  <c r="O355" i="18" s="1"/>
  <c r="N356" i="18"/>
  <c r="O356" i="18" s="1"/>
  <c r="N357" i="18"/>
  <c r="O357" i="18" s="1"/>
  <c r="N358" i="18"/>
  <c r="O358" i="18" s="1"/>
  <c r="N359" i="18"/>
  <c r="O359" i="18" s="1"/>
  <c r="N360" i="18"/>
  <c r="O360" i="18" s="1"/>
  <c r="N361" i="18"/>
  <c r="O361" i="18" s="1"/>
  <c r="N362" i="18"/>
  <c r="O362" i="18" s="1"/>
  <c r="N363" i="18"/>
  <c r="O363" i="18" s="1"/>
  <c r="N364" i="18"/>
  <c r="O364" i="18" s="1"/>
  <c r="N365" i="18"/>
  <c r="O365" i="18" s="1"/>
  <c r="N366" i="18"/>
  <c r="O366" i="18" s="1"/>
  <c r="N367" i="18"/>
  <c r="O367" i="18" s="1"/>
  <c r="N368" i="18"/>
  <c r="O368" i="18" s="1"/>
  <c r="N369" i="18"/>
  <c r="O369" i="18" s="1"/>
  <c r="N370" i="18"/>
  <c r="O370" i="18" s="1"/>
  <c r="N371" i="18"/>
  <c r="O371" i="18" s="1"/>
  <c r="N372" i="18"/>
  <c r="O372" i="18" s="1"/>
  <c r="N373" i="18"/>
  <c r="O373" i="18" s="1"/>
  <c r="N374" i="18"/>
  <c r="O374" i="18" s="1"/>
  <c r="N375" i="18"/>
  <c r="O375" i="18" s="1"/>
  <c r="N376" i="18"/>
  <c r="O376" i="18" s="1"/>
  <c r="N377" i="18"/>
  <c r="O377" i="18" s="1"/>
  <c r="N378" i="18"/>
  <c r="O378" i="18" s="1"/>
  <c r="N379" i="18"/>
  <c r="O379" i="18" s="1"/>
  <c r="N380" i="18"/>
  <c r="O380" i="18" s="1"/>
  <c r="N381" i="18"/>
  <c r="O381" i="18" s="1"/>
  <c r="N382" i="18"/>
  <c r="O382" i="18" s="1"/>
  <c r="N383" i="18"/>
  <c r="O383" i="18" s="1"/>
  <c r="N384" i="18"/>
  <c r="O384" i="18" s="1"/>
  <c r="N385" i="18"/>
  <c r="O385" i="18" s="1"/>
  <c r="N386" i="18"/>
  <c r="O386" i="18" s="1"/>
  <c r="N387" i="18"/>
  <c r="O387" i="18" s="1"/>
  <c r="N388" i="18"/>
  <c r="O388" i="18" s="1"/>
  <c r="N389" i="18"/>
  <c r="O389" i="18" s="1"/>
  <c r="N390" i="18"/>
  <c r="O390" i="18" s="1"/>
  <c r="N391" i="18"/>
  <c r="O391" i="18" s="1"/>
  <c r="N392" i="18"/>
  <c r="O392" i="18" s="1"/>
  <c r="N393" i="18"/>
  <c r="O393" i="18" s="1"/>
  <c r="N394" i="18"/>
  <c r="O394" i="18" s="1"/>
  <c r="N395" i="18"/>
  <c r="O395" i="18" s="1"/>
  <c r="N396" i="18"/>
  <c r="O396" i="18" s="1"/>
  <c r="N397" i="18"/>
  <c r="O397" i="18" s="1"/>
  <c r="N398" i="18"/>
  <c r="O398" i="18" s="1"/>
  <c r="N399" i="18"/>
  <c r="O399" i="18" s="1"/>
  <c r="N400" i="18"/>
  <c r="O400" i="18" s="1"/>
  <c r="N401" i="18"/>
  <c r="O401" i="18" s="1"/>
  <c r="N402" i="18"/>
  <c r="O402" i="18" s="1"/>
  <c r="N403" i="18"/>
  <c r="O403" i="18" s="1"/>
  <c r="N404" i="18"/>
  <c r="O404" i="18" s="1"/>
  <c r="N405" i="18"/>
  <c r="O405" i="18" s="1"/>
  <c r="N406" i="18"/>
  <c r="O406" i="18" s="1"/>
  <c r="N407" i="18"/>
  <c r="O407" i="18" s="1"/>
  <c r="N408" i="18"/>
  <c r="O408" i="18" s="1"/>
  <c r="N409" i="18"/>
  <c r="O409" i="18" s="1"/>
  <c r="N410" i="18"/>
  <c r="O410" i="18" s="1"/>
  <c r="N411" i="18"/>
  <c r="O411" i="18" s="1"/>
  <c r="N412" i="18"/>
  <c r="O412" i="18" s="1"/>
  <c r="N413" i="18"/>
  <c r="O413" i="18" s="1"/>
  <c r="N414" i="18"/>
  <c r="O414" i="18" s="1"/>
  <c r="N415" i="18"/>
  <c r="O415" i="18" s="1"/>
  <c r="N416" i="18"/>
  <c r="O416" i="18" s="1"/>
  <c r="N417" i="18"/>
  <c r="O417" i="18" s="1"/>
  <c r="N418" i="18"/>
  <c r="O418" i="18" s="1"/>
  <c r="N419" i="18"/>
  <c r="O419" i="18" s="1"/>
  <c r="N420" i="18"/>
  <c r="O420" i="18" s="1"/>
  <c r="N421" i="18"/>
  <c r="O421" i="18" s="1"/>
  <c r="N422" i="18"/>
  <c r="O422" i="18" s="1"/>
  <c r="N423" i="18"/>
  <c r="O423" i="18" s="1"/>
  <c r="N424" i="18"/>
  <c r="O424" i="18" s="1"/>
  <c r="N425" i="18"/>
  <c r="O425" i="18" s="1"/>
  <c r="N426" i="18"/>
  <c r="O426" i="18" s="1"/>
  <c r="N427" i="18"/>
  <c r="O427" i="18" s="1"/>
  <c r="N428" i="18"/>
  <c r="O428" i="18" s="1"/>
  <c r="N429" i="18"/>
  <c r="O429" i="18" s="1"/>
  <c r="N430" i="18"/>
  <c r="O430" i="18" s="1"/>
  <c r="N431" i="18"/>
  <c r="O431" i="18" s="1"/>
  <c r="N432" i="18"/>
  <c r="O432" i="18" s="1"/>
  <c r="N433" i="18"/>
  <c r="O433" i="18" s="1"/>
  <c r="N434" i="18"/>
  <c r="O434" i="18" s="1"/>
  <c r="N435" i="18"/>
  <c r="O435" i="18" s="1"/>
  <c r="N436" i="18"/>
  <c r="O436" i="18" s="1"/>
  <c r="N437" i="18"/>
  <c r="O437" i="18" s="1"/>
  <c r="N438" i="18"/>
  <c r="O438" i="18" s="1"/>
  <c r="N439" i="18"/>
  <c r="O439" i="18" s="1"/>
  <c r="N440" i="18"/>
  <c r="O440" i="18" s="1"/>
  <c r="N441" i="18"/>
  <c r="O441" i="18" s="1"/>
  <c r="N442" i="18"/>
  <c r="O442" i="18" s="1"/>
  <c r="N443" i="18"/>
  <c r="O443" i="18" s="1"/>
  <c r="N444" i="18"/>
  <c r="O444" i="18" s="1"/>
  <c r="N445" i="18"/>
  <c r="O445" i="18" s="1"/>
  <c r="N446" i="18"/>
  <c r="O446" i="18" s="1"/>
  <c r="N447" i="18"/>
  <c r="O447" i="18" s="1"/>
  <c r="N448" i="18"/>
  <c r="O448" i="18" s="1"/>
  <c r="N449" i="18"/>
  <c r="O449" i="18" s="1"/>
  <c r="N450" i="18"/>
  <c r="O450" i="18" s="1"/>
  <c r="N451" i="18"/>
  <c r="O451" i="18" s="1"/>
  <c r="N452" i="18"/>
  <c r="O452" i="18" s="1"/>
  <c r="N453" i="18"/>
  <c r="O453" i="18" s="1"/>
  <c r="N454" i="18"/>
  <c r="O454" i="18" s="1"/>
  <c r="N455" i="18"/>
  <c r="O455" i="18" s="1"/>
  <c r="N456" i="18"/>
  <c r="O456" i="18" s="1"/>
  <c r="N457" i="18"/>
  <c r="O457" i="18" s="1"/>
  <c r="N458" i="18"/>
  <c r="O458" i="18" s="1"/>
  <c r="N459" i="18"/>
  <c r="O459" i="18" s="1"/>
  <c r="N460" i="18"/>
  <c r="O460" i="18" s="1"/>
  <c r="N461" i="18"/>
  <c r="O461" i="18" s="1"/>
  <c r="N462" i="18"/>
  <c r="O462" i="18" s="1"/>
  <c r="N463" i="18"/>
  <c r="O463" i="18" s="1"/>
  <c r="N464" i="18"/>
  <c r="O464" i="18" s="1"/>
  <c r="N465" i="18"/>
  <c r="O465" i="18" s="1"/>
  <c r="N466" i="18"/>
  <c r="O466" i="18" s="1"/>
  <c r="N467" i="18"/>
  <c r="O467" i="18" s="1"/>
  <c r="N468" i="18"/>
  <c r="O468" i="18" s="1"/>
  <c r="N469" i="18"/>
  <c r="O469" i="18" s="1"/>
  <c r="N470" i="18"/>
  <c r="O470" i="18" s="1"/>
  <c r="N471" i="18"/>
  <c r="O471" i="18" s="1"/>
  <c r="N472" i="18"/>
  <c r="O472" i="18" s="1"/>
  <c r="N473" i="18"/>
  <c r="O473" i="18" s="1"/>
  <c r="N474" i="18"/>
  <c r="O474" i="18" s="1"/>
  <c r="N475" i="18"/>
  <c r="O475" i="18" s="1"/>
  <c r="N476" i="18"/>
  <c r="O476" i="18" s="1"/>
  <c r="N477" i="18"/>
  <c r="O477" i="18" s="1"/>
  <c r="N478" i="18"/>
  <c r="O478" i="18" s="1"/>
  <c r="N479" i="18"/>
  <c r="O479" i="18" s="1"/>
  <c r="N480" i="18"/>
  <c r="O480" i="18" s="1"/>
  <c r="N481" i="18"/>
  <c r="O481" i="18" s="1"/>
  <c r="N482" i="18"/>
  <c r="O482" i="18" s="1"/>
  <c r="N483" i="18"/>
  <c r="O483" i="18" s="1"/>
  <c r="N484" i="18"/>
  <c r="O484" i="18" s="1"/>
  <c r="N485" i="18"/>
  <c r="O485" i="18" s="1"/>
  <c r="N486" i="18"/>
  <c r="O486" i="18" s="1"/>
  <c r="N487" i="18"/>
  <c r="O487" i="18" s="1"/>
  <c r="N488" i="18"/>
  <c r="O488" i="18" s="1"/>
  <c r="N489" i="18"/>
  <c r="O489" i="18" s="1"/>
  <c r="N490" i="18"/>
  <c r="O490" i="18" s="1"/>
  <c r="N491" i="18"/>
  <c r="O491" i="18" s="1"/>
  <c r="N492" i="18"/>
  <c r="O492" i="18" s="1"/>
  <c r="N493" i="18"/>
  <c r="O493" i="18" s="1"/>
  <c r="N494" i="18"/>
  <c r="O494" i="18" s="1"/>
  <c r="N495" i="18"/>
  <c r="O495" i="18" s="1"/>
  <c r="N496" i="18"/>
  <c r="O496" i="18" s="1"/>
  <c r="N497" i="18"/>
  <c r="O497" i="18" s="1"/>
  <c r="N498" i="18"/>
  <c r="O498" i="18" s="1"/>
  <c r="N499" i="18"/>
  <c r="O499" i="18" s="1"/>
  <c r="N500" i="18"/>
  <c r="O500" i="18" s="1"/>
  <c r="N501" i="18"/>
  <c r="O501" i="18" s="1"/>
  <c r="N502" i="18"/>
  <c r="O502" i="18" s="1"/>
  <c r="N503" i="18"/>
  <c r="O503" i="18" s="1"/>
  <c r="N504" i="18"/>
  <c r="O504" i="18" s="1"/>
  <c r="N505" i="18"/>
  <c r="O505" i="18" s="1"/>
  <c r="N506" i="18"/>
  <c r="O506" i="18" s="1"/>
  <c r="N507" i="18"/>
  <c r="O507" i="18" s="1"/>
  <c r="N508" i="18"/>
  <c r="O508" i="18" s="1"/>
  <c r="N509" i="18"/>
  <c r="O509" i="18" s="1"/>
  <c r="N510" i="18"/>
  <c r="O510" i="18" s="1"/>
  <c r="N511" i="18"/>
  <c r="O511" i="18" s="1"/>
  <c r="N512" i="18"/>
  <c r="O512" i="18" s="1"/>
  <c r="N513" i="18"/>
  <c r="O513" i="18" s="1"/>
  <c r="N514" i="18"/>
  <c r="O514" i="18" s="1"/>
  <c r="N515" i="18"/>
  <c r="O515" i="18" s="1"/>
  <c r="N516" i="18"/>
  <c r="O516" i="18" s="1"/>
  <c r="N517" i="18"/>
  <c r="O517" i="18" s="1"/>
  <c r="N518" i="18"/>
  <c r="O518" i="18" s="1"/>
  <c r="N519" i="18"/>
  <c r="O519" i="18" s="1"/>
  <c r="N520" i="18"/>
  <c r="O520" i="18" s="1"/>
  <c r="N521" i="18"/>
  <c r="O521" i="18" s="1"/>
  <c r="N522" i="18"/>
  <c r="O522" i="18" s="1"/>
  <c r="N523" i="18"/>
  <c r="O523" i="18" s="1"/>
  <c r="N524" i="18"/>
  <c r="O524" i="18" s="1"/>
  <c r="N525" i="18"/>
  <c r="O525" i="18" s="1"/>
  <c r="N526" i="18"/>
  <c r="O526" i="18" s="1"/>
  <c r="N527" i="18"/>
  <c r="O527" i="18" s="1"/>
  <c r="N528" i="18"/>
  <c r="O528" i="18" s="1"/>
  <c r="N529" i="18"/>
  <c r="O529" i="18" s="1"/>
  <c r="N530" i="18"/>
  <c r="O530" i="18" s="1"/>
  <c r="N531" i="18"/>
  <c r="O531" i="18" s="1"/>
  <c r="N532" i="18"/>
  <c r="O532" i="18" s="1"/>
  <c r="N533" i="18"/>
  <c r="O533" i="18" s="1"/>
  <c r="N534" i="18"/>
  <c r="O534" i="18" s="1"/>
  <c r="N535" i="18"/>
  <c r="O535" i="18" s="1"/>
  <c r="N536" i="18"/>
  <c r="O536" i="18" s="1"/>
  <c r="N537" i="18"/>
  <c r="O537" i="18" s="1"/>
  <c r="N538" i="18"/>
  <c r="O538" i="18" s="1"/>
  <c r="N539" i="18"/>
  <c r="O539" i="18" s="1"/>
  <c r="N540" i="18"/>
  <c r="O540" i="18" s="1"/>
  <c r="N541" i="18"/>
  <c r="O541" i="18" s="1"/>
  <c r="N542" i="18"/>
  <c r="O542" i="18" s="1"/>
  <c r="N543" i="18"/>
  <c r="O543" i="18" s="1"/>
  <c r="N544" i="18"/>
  <c r="O544" i="18" s="1"/>
  <c r="N545" i="18"/>
  <c r="O545" i="18" s="1"/>
  <c r="N546" i="18"/>
  <c r="O546" i="18" s="1"/>
  <c r="N547" i="18"/>
  <c r="O547" i="18" s="1"/>
  <c r="N548" i="18"/>
  <c r="O548" i="18" s="1"/>
  <c r="N549" i="18"/>
  <c r="O549" i="18" s="1"/>
  <c r="N550" i="18"/>
  <c r="O550" i="18" s="1"/>
  <c r="N551" i="18"/>
  <c r="O551" i="18" s="1"/>
  <c r="N552" i="18"/>
  <c r="O552" i="18" s="1"/>
  <c r="N553" i="18"/>
  <c r="O553" i="18" s="1"/>
  <c r="N554" i="18"/>
  <c r="O554" i="18" s="1"/>
  <c r="N555" i="18"/>
  <c r="O555" i="18" s="1"/>
  <c r="N556" i="18"/>
  <c r="O556" i="18" s="1"/>
  <c r="N557" i="18"/>
  <c r="O557" i="18" s="1"/>
  <c r="N558" i="18"/>
  <c r="O558" i="18" s="1"/>
  <c r="N559" i="18"/>
  <c r="O559" i="18" s="1"/>
  <c r="N560" i="18"/>
  <c r="O560" i="18" s="1"/>
  <c r="N561" i="18"/>
  <c r="O561" i="18" s="1"/>
  <c r="N562" i="18"/>
  <c r="O562" i="18" s="1"/>
  <c r="N563" i="18"/>
  <c r="O563" i="18" s="1"/>
  <c r="N564" i="18"/>
  <c r="O564" i="18" s="1"/>
  <c r="N565" i="18"/>
  <c r="O565" i="18" s="1"/>
  <c r="N566" i="18"/>
  <c r="O566" i="18" s="1"/>
  <c r="N567" i="18"/>
  <c r="O567" i="18" s="1"/>
  <c r="N568" i="18"/>
  <c r="O568" i="18" s="1"/>
  <c r="N569" i="18"/>
  <c r="O569" i="18" s="1"/>
  <c r="N570" i="18"/>
  <c r="O570" i="18" s="1"/>
  <c r="N571" i="18"/>
  <c r="O571" i="18" s="1"/>
  <c r="N572" i="18"/>
  <c r="O572" i="18" s="1"/>
  <c r="N573" i="18"/>
  <c r="O573" i="18" s="1"/>
  <c r="N574" i="18"/>
  <c r="O574" i="18" s="1"/>
  <c r="N575" i="18"/>
  <c r="O575" i="18" s="1"/>
  <c r="N576" i="18"/>
  <c r="O576" i="18" s="1"/>
  <c r="N577" i="18"/>
  <c r="O577" i="18" s="1"/>
  <c r="N578" i="18"/>
  <c r="O578" i="18" s="1"/>
  <c r="N579" i="18"/>
  <c r="O579" i="18" s="1"/>
  <c r="N580" i="18"/>
  <c r="O580" i="18" s="1"/>
  <c r="N581" i="18"/>
  <c r="O581" i="18" s="1"/>
  <c r="N582" i="18"/>
  <c r="O582" i="18" s="1"/>
  <c r="N583" i="18"/>
  <c r="O583" i="18" s="1"/>
  <c r="N584" i="18"/>
  <c r="O584" i="18" s="1"/>
  <c r="N585" i="18"/>
  <c r="O585" i="18" s="1"/>
  <c r="N586" i="18"/>
  <c r="O586" i="18" s="1"/>
  <c r="N587" i="18"/>
  <c r="O587" i="18" s="1"/>
  <c r="N588" i="18"/>
  <c r="O588" i="18" s="1"/>
  <c r="N589" i="18"/>
  <c r="O589" i="18" s="1"/>
  <c r="N590" i="18"/>
  <c r="O590" i="18" s="1"/>
  <c r="N591" i="18"/>
  <c r="O591" i="18" s="1"/>
  <c r="N592" i="18"/>
  <c r="O592" i="18" s="1"/>
  <c r="N593" i="18"/>
  <c r="O593" i="18" s="1"/>
  <c r="N594" i="18"/>
  <c r="O594" i="18" s="1"/>
  <c r="N595" i="18"/>
  <c r="O595" i="18" s="1"/>
  <c r="N596" i="18"/>
  <c r="O596" i="18" s="1"/>
  <c r="N597" i="18"/>
  <c r="O597" i="18" s="1"/>
  <c r="N598" i="18"/>
  <c r="O598" i="18" s="1"/>
  <c r="N599" i="18"/>
  <c r="O599" i="18" s="1"/>
  <c r="N600" i="18"/>
  <c r="O600" i="18" s="1"/>
  <c r="N601" i="18"/>
  <c r="O601" i="18" s="1"/>
  <c r="N602" i="18"/>
  <c r="O602" i="18" s="1"/>
  <c r="N603" i="18"/>
  <c r="O603" i="18" s="1"/>
  <c r="N604" i="18"/>
  <c r="O604" i="18" s="1"/>
  <c r="N605" i="18"/>
  <c r="O605" i="18" s="1"/>
  <c r="N606" i="18"/>
  <c r="O606" i="18" s="1"/>
  <c r="N607" i="18"/>
  <c r="O607" i="18" s="1"/>
  <c r="N608" i="18"/>
  <c r="O608" i="18" s="1"/>
  <c r="N609" i="18"/>
  <c r="O609" i="18" s="1"/>
  <c r="N610" i="18"/>
  <c r="O610" i="18" s="1"/>
  <c r="N611" i="18"/>
  <c r="O611" i="18" s="1"/>
  <c r="N612" i="18"/>
  <c r="O612" i="18" s="1"/>
  <c r="N613" i="18"/>
  <c r="O613" i="18" s="1"/>
  <c r="N614" i="18"/>
  <c r="O614" i="18" s="1"/>
  <c r="N615" i="18"/>
  <c r="O615" i="18" s="1"/>
  <c r="N616" i="18"/>
  <c r="O616" i="18" s="1"/>
  <c r="N617" i="18"/>
  <c r="O617" i="18" s="1"/>
  <c r="N618" i="18"/>
  <c r="O618" i="18" s="1"/>
  <c r="N619" i="18"/>
  <c r="O619" i="18" s="1"/>
  <c r="N620" i="18"/>
  <c r="O620" i="18" s="1"/>
  <c r="N621" i="18"/>
  <c r="O621" i="18" s="1"/>
  <c r="N622" i="18"/>
  <c r="O622" i="18" s="1"/>
  <c r="N623" i="18"/>
  <c r="O623" i="18" s="1"/>
  <c r="N624" i="18"/>
  <c r="O624" i="18" s="1"/>
  <c r="N625" i="18"/>
  <c r="O625" i="18" s="1"/>
  <c r="N626" i="18"/>
  <c r="O626" i="18" s="1"/>
  <c r="N627" i="18"/>
  <c r="O627" i="18" s="1"/>
  <c r="N628" i="18"/>
  <c r="O628" i="18" s="1"/>
  <c r="N629" i="18"/>
  <c r="O629" i="18" s="1"/>
  <c r="N630" i="18"/>
  <c r="O630" i="18" s="1"/>
  <c r="N631" i="18"/>
  <c r="O631" i="18" s="1"/>
  <c r="N632" i="18"/>
  <c r="O632" i="18" s="1"/>
  <c r="N633" i="18"/>
  <c r="O633" i="18" s="1"/>
  <c r="N634" i="18"/>
  <c r="O634" i="18" s="1"/>
  <c r="N635" i="18"/>
  <c r="O635" i="18" s="1"/>
  <c r="N636" i="18"/>
  <c r="O636" i="18" s="1"/>
  <c r="N637" i="18"/>
  <c r="O637" i="18" s="1"/>
  <c r="N638" i="18"/>
  <c r="O638" i="18" s="1"/>
  <c r="N639" i="18"/>
  <c r="O639" i="18" s="1"/>
  <c r="N640" i="18"/>
  <c r="O640" i="18" s="1"/>
  <c r="N641" i="18"/>
  <c r="O641" i="18" s="1"/>
  <c r="N642" i="18"/>
  <c r="O642" i="18" s="1"/>
  <c r="N643" i="18"/>
  <c r="O643" i="18" s="1"/>
  <c r="N644" i="18"/>
  <c r="O644" i="18" s="1"/>
  <c r="N645" i="18"/>
  <c r="O645" i="18" s="1"/>
  <c r="N646" i="18"/>
  <c r="O646" i="18" s="1"/>
  <c r="N647" i="18"/>
  <c r="O647" i="18" s="1"/>
  <c r="N648" i="18"/>
  <c r="O648" i="18" s="1"/>
  <c r="N649" i="18"/>
  <c r="O649" i="18" s="1"/>
  <c r="N650" i="18"/>
  <c r="O650" i="18" s="1"/>
  <c r="N651" i="18"/>
  <c r="O651" i="18" s="1"/>
  <c r="N652" i="18"/>
  <c r="O652" i="18" s="1"/>
  <c r="N653" i="18"/>
  <c r="O653" i="18" s="1"/>
  <c r="N654" i="18"/>
  <c r="O654" i="18" s="1"/>
  <c r="N655" i="18"/>
  <c r="O655" i="18" s="1"/>
  <c r="N656" i="18"/>
  <c r="O656" i="18" s="1"/>
  <c r="N657" i="18"/>
  <c r="O657" i="18" s="1"/>
  <c r="N658" i="18"/>
  <c r="O658" i="18" s="1"/>
  <c r="N659" i="18"/>
  <c r="O659" i="18" s="1"/>
  <c r="N660" i="18"/>
  <c r="O660" i="18" s="1"/>
  <c r="N661" i="18"/>
  <c r="O661" i="18" s="1"/>
  <c r="N662" i="18"/>
  <c r="O662" i="18" s="1"/>
  <c r="N663" i="18"/>
  <c r="O663" i="18" s="1"/>
  <c r="N664" i="18"/>
  <c r="O664" i="18" s="1"/>
  <c r="N665" i="18"/>
  <c r="O665" i="18" s="1"/>
  <c r="N666" i="18"/>
  <c r="O666" i="18" s="1"/>
  <c r="N667" i="18"/>
  <c r="O667" i="18" s="1"/>
  <c r="N668" i="18"/>
  <c r="O668" i="18" s="1"/>
  <c r="N669" i="18"/>
  <c r="O669" i="18" s="1"/>
  <c r="N670" i="18"/>
  <c r="O670" i="18" s="1"/>
  <c r="N671" i="18"/>
  <c r="O671" i="18" s="1"/>
  <c r="N672" i="18"/>
  <c r="O672" i="18" s="1"/>
  <c r="N673" i="18"/>
  <c r="O673" i="18" s="1"/>
  <c r="N674" i="18"/>
  <c r="O674" i="18" s="1"/>
  <c r="N675" i="18"/>
  <c r="O675" i="18" s="1"/>
  <c r="N676" i="18"/>
  <c r="O676" i="18" s="1"/>
  <c r="N677" i="18"/>
  <c r="O677" i="18" s="1"/>
  <c r="N678" i="18"/>
  <c r="O678" i="18" s="1"/>
  <c r="N679" i="18"/>
  <c r="O679" i="18" s="1"/>
  <c r="N680" i="18"/>
  <c r="O680" i="18" s="1"/>
  <c r="N681" i="18"/>
  <c r="O681" i="18" s="1"/>
  <c r="N682" i="18"/>
  <c r="O682" i="18" s="1"/>
  <c r="N683" i="18"/>
  <c r="O683" i="18" s="1"/>
  <c r="N684" i="18"/>
  <c r="O684" i="18" s="1"/>
  <c r="N685" i="18"/>
  <c r="O685" i="18" s="1"/>
  <c r="N686" i="18"/>
  <c r="O686" i="18" s="1"/>
  <c r="N687" i="18"/>
  <c r="O687" i="18" s="1"/>
  <c r="N688" i="18"/>
  <c r="O688" i="18" s="1"/>
  <c r="N689" i="18"/>
  <c r="O689" i="18" s="1"/>
  <c r="N690" i="18"/>
  <c r="O690" i="18" s="1"/>
  <c r="N691" i="18"/>
  <c r="O691" i="18" s="1"/>
  <c r="N692" i="18"/>
  <c r="O692" i="18" s="1"/>
  <c r="N693" i="18"/>
  <c r="O693" i="18" s="1"/>
  <c r="N694" i="18"/>
  <c r="O694" i="18" s="1"/>
  <c r="N695" i="18"/>
  <c r="O695" i="18" s="1"/>
  <c r="N696" i="18"/>
  <c r="O696" i="18" s="1"/>
  <c r="N697" i="18"/>
  <c r="O697" i="18" s="1"/>
  <c r="N698" i="18"/>
  <c r="O698" i="18" s="1"/>
  <c r="N699" i="18"/>
  <c r="O699" i="18" s="1"/>
  <c r="N700" i="18"/>
  <c r="O700" i="18" s="1"/>
  <c r="N701" i="18"/>
  <c r="O701" i="18" s="1"/>
  <c r="N702" i="18"/>
  <c r="O702" i="18" s="1"/>
  <c r="N703" i="18"/>
  <c r="O703" i="18" s="1"/>
  <c r="N704" i="18"/>
  <c r="O704" i="18" s="1"/>
  <c r="N705" i="18"/>
  <c r="O705" i="18" s="1"/>
  <c r="N706" i="18"/>
  <c r="O706" i="18" s="1"/>
  <c r="N707" i="18"/>
  <c r="O707" i="18" s="1"/>
  <c r="N708" i="18"/>
  <c r="O708" i="18" s="1"/>
  <c r="N709" i="18"/>
  <c r="O709" i="18" s="1"/>
  <c r="N710" i="18"/>
  <c r="O710" i="18" s="1"/>
  <c r="N711" i="18"/>
  <c r="O711" i="18" s="1"/>
  <c r="N712" i="18"/>
  <c r="O712" i="18" s="1"/>
  <c r="N713" i="18"/>
  <c r="O713" i="18" s="1"/>
  <c r="N714" i="18"/>
  <c r="O714" i="18" s="1"/>
  <c r="N715" i="18"/>
  <c r="O715" i="18" s="1"/>
  <c r="N716" i="18"/>
  <c r="O716" i="18" s="1"/>
  <c r="N717" i="18"/>
  <c r="O717" i="18" s="1"/>
  <c r="N718" i="18"/>
  <c r="O718" i="18" s="1"/>
  <c r="N719" i="18"/>
  <c r="O719" i="18" s="1"/>
  <c r="N720" i="18"/>
  <c r="O720" i="18" s="1"/>
  <c r="N721" i="18"/>
  <c r="O721" i="18" s="1"/>
  <c r="N722" i="18"/>
  <c r="O722" i="18" s="1"/>
  <c r="N723" i="18"/>
  <c r="O723" i="18" s="1"/>
  <c r="N724" i="18"/>
  <c r="O724" i="18" s="1"/>
  <c r="N725" i="18"/>
  <c r="O725" i="18" s="1"/>
  <c r="N726" i="18"/>
  <c r="O726" i="18" s="1"/>
  <c r="N727" i="18"/>
  <c r="O727" i="18" s="1"/>
  <c r="N728" i="18"/>
  <c r="O728" i="18" s="1"/>
  <c r="N729" i="18"/>
  <c r="O729" i="18" s="1"/>
  <c r="N730" i="18"/>
  <c r="O730" i="18" s="1"/>
  <c r="N731" i="18"/>
  <c r="O731" i="18" s="1"/>
  <c r="N732" i="18"/>
  <c r="O732" i="18" s="1"/>
  <c r="N733" i="18"/>
  <c r="O733" i="18" s="1"/>
  <c r="N734" i="18"/>
  <c r="O734" i="18" s="1"/>
  <c r="N735" i="18"/>
  <c r="O735" i="18" s="1"/>
  <c r="N736" i="18"/>
  <c r="O736" i="18" s="1"/>
  <c r="N737" i="18"/>
  <c r="O737" i="18" s="1"/>
  <c r="N738" i="18"/>
  <c r="O738" i="18" s="1"/>
  <c r="N739" i="18"/>
  <c r="O739" i="18" s="1"/>
  <c r="N740" i="18"/>
  <c r="O740" i="18" s="1"/>
  <c r="N741" i="18"/>
  <c r="O741" i="18" s="1"/>
  <c r="N742" i="18"/>
  <c r="O742" i="18" s="1"/>
  <c r="N743" i="18"/>
  <c r="O743" i="18" s="1"/>
  <c r="N744" i="18"/>
  <c r="O744" i="18" s="1"/>
  <c r="N745" i="18"/>
  <c r="O745" i="18" s="1"/>
  <c r="N746" i="18"/>
  <c r="O746" i="18" s="1"/>
  <c r="N747" i="18"/>
  <c r="O747" i="18" s="1"/>
  <c r="N748" i="18"/>
  <c r="O748" i="18" s="1"/>
  <c r="N749" i="18"/>
  <c r="O749" i="18" s="1"/>
  <c r="N750" i="18"/>
  <c r="O750" i="18" s="1"/>
  <c r="N751" i="18"/>
  <c r="O751" i="18" s="1"/>
  <c r="N752" i="18"/>
  <c r="O752" i="18" s="1"/>
  <c r="N753" i="18"/>
  <c r="O753" i="18" s="1"/>
  <c r="N754" i="18"/>
  <c r="O754" i="18" s="1"/>
  <c r="N755" i="18"/>
  <c r="O755" i="18" s="1"/>
  <c r="N756" i="18"/>
  <c r="O756" i="18" s="1"/>
  <c r="N757" i="18"/>
  <c r="O757" i="18" s="1"/>
  <c r="N758" i="18"/>
  <c r="O758" i="18" s="1"/>
  <c r="N759" i="18"/>
  <c r="O759" i="18" s="1"/>
  <c r="N760" i="18"/>
  <c r="O760" i="18" s="1"/>
  <c r="N761" i="18"/>
  <c r="O761" i="18" s="1"/>
  <c r="N762" i="18"/>
  <c r="O762" i="18" s="1"/>
  <c r="N763" i="18"/>
  <c r="O763" i="18" s="1"/>
  <c r="N764" i="18"/>
  <c r="O764" i="18" s="1"/>
  <c r="N765" i="18"/>
  <c r="O765" i="18" s="1"/>
  <c r="N766" i="18"/>
  <c r="O766" i="18" s="1"/>
  <c r="N767" i="18"/>
  <c r="O767" i="18" s="1"/>
  <c r="N768" i="18"/>
  <c r="O768" i="18" s="1"/>
  <c r="N769" i="18"/>
  <c r="O769" i="18" s="1"/>
  <c r="N770" i="18"/>
  <c r="O770" i="18" s="1"/>
  <c r="N771" i="18"/>
  <c r="O771" i="18" s="1"/>
  <c r="N772" i="18"/>
  <c r="O772" i="18" s="1"/>
  <c r="N773" i="18"/>
  <c r="O773" i="18" s="1"/>
  <c r="N774" i="18"/>
  <c r="O774" i="18" s="1"/>
  <c r="N775" i="18"/>
  <c r="O775" i="18" s="1"/>
  <c r="N776" i="18"/>
  <c r="O776" i="18" s="1"/>
  <c r="N777" i="18"/>
  <c r="O777" i="18" s="1"/>
  <c r="N778" i="18"/>
  <c r="O778" i="18" s="1"/>
  <c r="N779" i="18"/>
  <c r="O779" i="18" s="1"/>
  <c r="N780" i="18"/>
  <c r="O780" i="18" s="1"/>
  <c r="N781" i="18"/>
  <c r="O781" i="18" s="1"/>
  <c r="N782" i="18"/>
  <c r="O782" i="18" s="1"/>
  <c r="N783" i="18"/>
  <c r="O783" i="18" s="1"/>
  <c r="N784" i="18"/>
  <c r="O784" i="18" s="1"/>
  <c r="N785" i="18"/>
  <c r="O785" i="18" s="1"/>
  <c r="N786" i="18"/>
  <c r="O786" i="18" s="1"/>
  <c r="N787" i="18"/>
  <c r="O787" i="18" s="1"/>
  <c r="N788" i="18"/>
  <c r="O788" i="18" s="1"/>
  <c r="N789" i="18"/>
  <c r="O789" i="18" s="1"/>
  <c r="N790" i="18"/>
  <c r="O790" i="18" s="1"/>
  <c r="N791" i="18"/>
  <c r="O791" i="18" s="1"/>
  <c r="N792" i="18"/>
  <c r="O792" i="18" s="1"/>
  <c r="N793" i="18"/>
  <c r="O793" i="18" s="1"/>
  <c r="N794" i="18"/>
  <c r="O794" i="18" s="1"/>
  <c r="N795" i="18"/>
  <c r="O795" i="18" s="1"/>
  <c r="N796" i="18"/>
  <c r="O796" i="18" s="1"/>
  <c r="N797" i="18"/>
  <c r="O797" i="18" s="1"/>
  <c r="N798" i="18"/>
  <c r="O798" i="18" s="1"/>
  <c r="N799" i="18"/>
  <c r="O799" i="18" s="1"/>
  <c r="N800" i="18"/>
  <c r="O800" i="18" s="1"/>
  <c r="N801" i="18"/>
  <c r="O801" i="18" s="1"/>
  <c r="N802" i="18"/>
  <c r="O802" i="18" s="1"/>
  <c r="N803" i="18"/>
  <c r="O803" i="18" s="1"/>
  <c r="N804" i="18"/>
  <c r="O804" i="18" s="1"/>
  <c r="N805" i="18"/>
  <c r="O805" i="18" s="1"/>
  <c r="N806" i="18"/>
  <c r="O806" i="18" s="1"/>
  <c r="N807" i="18"/>
  <c r="O807" i="18" s="1"/>
  <c r="N808" i="18"/>
  <c r="O808" i="18" s="1"/>
  <c r="N809" i="18"/>
  <c r="O809" i="18" s="1"/>
  <c r="N810" i="18"/>
  <c r="O810" i="18" s="1"/>
  <c r="N811" i="18"/>
  <c r="O811" i="18" s="1"/>
  <c r="N812" i="18"/>
  <c r="O812" i="18" s="1"/>
  <c r="N813" i="18"/>
  <c r="O813" i="18" s="1"/>
  <c r="N814" i="18"/>
  <c r="O814" i="18" s="1"/>
  <c r="N815" i="18"/>
  <c r="O815" i="18" s="1"/>
  <c r="N816" i="18"/>
  <c r="O816" i="18" s="1"/>
  <c r="N817" i="18"/>
  <c r="O817" i="18" s="1"/>
  <c r="N818" i="18"/>
  <c r="O818" i="18" s="1"/>
  <c r="N819" i="18"/>
  <c r="O819" i="18" s="1"/>
  <c r="N820" i="18"/>
  <c r="O820" i="18" s="1"/>
  <c r="N821" i="18"/>
  <c r="O821" i="18" s="1"/>
  <c r="N822" i="18"/>
  <c r="O822" i="18" s="1"/>
  <c r="N823" i="18"/>
  <c r="O823" i="18" s="1"/>
  <c r="N824" i="18"/>
  <c r="O824" i="18" s="1"/>
  <c r="N825" i="18"/>
  <c r="O825" i="18" s="1"/>
  <c r="N826" i="18"/>
  <c r="O826" i="18" s="1"/>
  <c r="N827" i="18"/>
  <c r="O827" i="18" s="1"/>
  <c r="N828" i="18"/>
  <c r="O828" i="18" s="1"/>
  <c r="N829" i="18"/>
  <c r="O829" i="18" s="1"/>
  <c r="N830" i="18"/>
  <c r="O830" i="18" s="1"/>
  <c r="N831" i="18"/>
  <c r="O831" i="18" s="1"/>
  <c r="N832" i="18"/>
  <c r="O832" i="18" s="1"/>
  <c r="N833" i="18"/>
  <c r="O833" i="18" s="1"/>
  <c r="N834" i="18"/>
  <c r="O834" i="18" s="1"/>
  <c r="N835" i="18"/>
  <c r="O835" i="18" s="1"/>
  <c r="N836" i="18"/>
  <c r="O836" i="18" s="1"/>
  <c r="N837" i="18"/>
  <c r="O837" i="18" s="1"/>
  <c r="N838" i="18"/>
  <c r="O838" i="18" s="1"/>
  <c r="N839" i="18"/>
  <c r="O839" i="18" s="1"/>
  <c r="N840" i="18"/>
  <c r="O840" i="18" s="1"/>
  <c r="N841" i="18"/>
  <c r="O841" i="18" s="1"/>
  <c r="N842" i="18"/>
  <c r="O842" i="18" s="1"/>
  <c r="N843" i="18"/>
  <c r="O843" i="18" s="1"/>
  <c r="N844" i="18"/>
  <c r="O844" i="18" s="1"/>
  <c r="N845" i="18"/>
  <c r="O845" i="18" s="1"/>
  <c r="N846" i="18"/>
  <c r="O846" i="18" s="1"/>
  <c r="N847" i="18"/>
  <c r="O847" i="18" s="1"/>
  <c r="N848" i="18"/>
  <c r="O848" i="18" s="1"/>
  <c r="N849" i="18"/>
  <c r="O849" i="18" s="1"/>
  <c r="N850" i="18"/>
  <c r="O850" i="18" s="1"/>
  <c r="N851" i="18"/>
  <c r="O851" i="18" s="1"/>
  <c r="N852" i="18"/>
  <c r="O852" i="18" s="1"/>
  <c r="N853" i="18"/>
  <c r="O853" i="18" s="1"/>
  <c r="N854" i="18"/>
  <c r="O854" i="18" s="1"/>
  <c r="N855" i="18"/>
  <c r="O855" i="18" s="1"/>
  <c r="N856" i="18"/>
  <c r="O856" i="18" s="1"/>
  <c r="N857" i="18"/>
  <c r="O857" i="18" s="1"/>
  <c r="N858" i="18"/>
  <c r="O858" i="18" s="1"/>
  <c r="N859" i="18"/>
  <c r="O859" i="18" s="1"/>
  <c r="N860" i="18"/>
  <c r="O860" i="18" s="1"/>
  <c r="N861" i="18"/>
  <c r="O861" i="18" s="1"/>
  <c r="N862" i="18"/>
  <c r="O862" i="18" s="1"/>
  <c r="N863" i="18"/>
  <c r="O863" i="18" s="1"/>
  <c r="N864" i="18"/>
  <c r="O864" i="18" s="1"/>
  <c r="N865" i="18"/>
  <c r="O865" i="18" s="1"/>
  <c r="N866" i="18"/>
  <c r="O866" i="18" s="1"/>
  <c r="N867" i="18"/>
  <c r="O867" i="18" s="1"/>
  <c r="N868" i="18"/>
  <c r="O868" i="18" s="1"/>
  <c r="N869" i="18"/>
  <c r="O869" i="18" s="1"/>
  <c r="N870" i="18"/>
  <c r="O870" i="18" s="1"/>
  <c r="N871" i="18"/>
  <c r="O871" i="18" s="1"/>
  <c r="N872" i="18"/>
  <c r="O872" i="18" s="1"/>
  <c r="N873" i="18"/>
  <c r="O873" i="18" s="1"/>
  <c r="N874" i="18"/>
  <c r="O874" i="18" s="1"/>
  <c r="N875" i="18"/>
  <c r="O875" i="18" s="1"/>
  <c r="N876" i="18"/>
  <c r="O876" i="18" s="1"/>
  <c r="N877" i="18"/>
  <c r="O877" i="18" s="1"/>
  <c r="N878" i="18"/>
  <c r="O878" i="18" s="1"/>
  <c r="N879" i="18"/>
  <c r="O879" i="18" s="1"/>
  <c r="N880" i="18"/>
  <c r="O880" i="18" s="1"/>
  <c r="N881" i="18"/>
  <c r="O881" i="18" s="1"/>
  <c r="N882" i="18"/>
  <c r="O882" i="18" s="1"/>
  <c r="N883" i="18"/>
  <c r="O883" i="18" s="1"/>
  <c r="N884" i="18"/>
  <c r="O884" i="18" s="1"/>
  <c r="N885" i="18"/>
  <c r="O885" i="18" s="1"/>
  <c r="N886" i="18"/>
  <c r="O886" i="18" s="1"/>
  <c r="N887" i="18"/>
  <c r="O887" i="18" s="1"/>
  <c r="N888" i="18"/>
  <c r="O888" i="18" s="1"/>
  <c r="N889" i="18"/>
  <c r="O889" i="18" s="1"/>
  <c r="N890" i="18"/>
  <c r="O890" i="18" s="1"/>
  <c r="N891" i="18"/>
  <c r="O891" i="18" s="1"/>
  <c r="N892" i="18"/>
  <c r="O892" i="18" s="1"/>
  <c r="N893" i="18"/>
  <c r="O893" i="18" s="1"/>
  <c r="N894" i="18"/>
  <c r="O894" i="18" s="1"/>
  <c r="N895" i="18"/>
  <c r="O895" i="18" s="1"/>
  <c r="N896" i="18"/>
  <c r="O896" i="18" s="1"/>
  <c r="N897" i="18"/>
  <c r="O897" i="18" s="1"/>
  <c r="N898" i="18"/>
  <c r="O898" i="18" s="1"/>
  <c r="N899" i="18"/>
  <c r="O899" i="18" s="1"/>
  <c r="N900" i="18"/>
  <c r="O900" i="18" s="1"/>
  <c r="N901" i="18"/>
  <c r="O901" i="18" s="1"/>
  <c r="N902" i="18"/>
  <c r="O902" i="18" s="1"/>
  <c r="N903" i="18"/>
  <c r="O903" i="18" s="1"/>
  <c r="N904" i="18"/>
  <c r="O904" i="18" s="1"/>
  <c r="N905" i="18"/>
  <c r="O905" i="18" s="1"/>
  <c r="N906" i="18"/>
  <c r="O906" i="18" s="1"/>
  <c r="N907" i="18"/>
  <c r="O907" i="18" s="1"/>
  <c r="N908" i="18"/>
  <c r="O908" i="18" s="1"/>
  <c r="N909" i="18"/>
  <c r="O909" i="18" s="1"/>
  <c r="N910" i="18"/>
  <c r="O910" i="18" s="1"/>
  <c r="N911" i="18"/>
  <c r="O911" i="18" s="1"/>
  <c r="N912" i="18"/>
  <c r="O912" i="18" s="1"/>
  <c r="N913" i="18"/>
  <c r="O913" i="18" s="1"/>
  <c r="N914" i="18"/>
  <c r="O914" i="18" s="1"/>
  <c r="N915" i="18"/>
  <c r="O915" i="18" s="1"/>
  <c r="N916" i="18"/>
  <c r="O916" i="18" s="1"/>
  <c r="N917" i="18"/>
  <c r="O917" i="18" s="1"/>
  <c r="N918" i="18"/>
  <c r="O918" i="18" s="1"/>
  <c r="N919" i="18"/>
  <c r="O919" i="18" s="1"/>
  <c r="N920" i="18"/>
  <c r="O920" i="18" s="1"/>
  <c r="N921" i="18"/>
  <c r="O921" i="18" s="1"/>
  <c r="N922" i="18"/>
  <c r="O922" i="18" s="1"/>
  <c r="N923" i="18"/>
  <c r="O923" i="18" s="1"/>
  <c r="N924" i="18"/>
  <c r="O924" i="18" s="1"/>
  <c r="N925" i="18"/>
  <c r="O925" i="18" s="1"/>
  <c r="N926" i="18"/>
  <c r="O926" i="18" s="1"/>
  <c r="N927" i="18"/>
  <c r="O927" i="18" s="1"/>
  <c r="N928" i="18"/>
  <c r="O928" i="18" s="1"/>
  <c r="N929" i="18"/>
  <c r="O929" i="18" s="1"/>
  <c r="N930" i="18"/>
  <c r="O930" i="18" s="1"/>
  <c r="N931" i="18"/>
  <c r="O931" i="18" s="1"/>
  <c r="N932" i="18"/>
  <c r="O932" i="18" s="1"/>
  <c r="N933" i="18"/>
  <c r="O933" i="18" s="1"/>
  <c r="N934" i="18"/>
  <c r="O934" i="18" s="1"/>
  <c r="N935" i="18"/>
  <c r="O935" i="18" s="1"/>
  <c r="N936" i="18"/>
  <c r="O936" i="18" s="1"/>
  <c r="N937" i="18"/>
  <c r="O937" i="18" s="1"/>
  <c r="N938" i="18"/>
  <c r="O938" i="18" s="1"/>
  <c r="N939" i="18"/>
  <c r="O939" i="18" s="1"/>
  <c r="N940" i="18"/>
  <c r="O940" i="18" s="1"/>
  <c r="N941" i="18"/>
  <c r="O941" i="18" s="1"/>
  <c r="N942" i="18"/>
  <c r="O942" i="18" s="1"/>
  <c r="N943" i="18"/>
  <c r="O943" i="18" s="1"/>
  <c r="N944" i="18"/>
  <c r="O944" i="18" s="1"/>
  <c r="N945" i="18"/>
  <c r="O945" i="18" s="1"/>
  <c r="N946" i="18"/>
  <c r="O946" i="18" s="1"/>
  <c r="N947" i="18"/>
  <c r="O947" i="18" s="1"/>
  <c r="N948" i="18"/>
  <c r="O948" i="18" s="1"/>
  <c r="N949" i="18"/>
  <c r="O949" i="18" s="1"/>
  <c r="N950" i="18"/>
  <c r="O950" i="18" s="1"/>
  <c r="N951" i="18"/>
  <c r="O951" i="18" s="1"/>
  <c r="N952" i="18"/>
  <c r="O952" i="18" s="1"/>
  <c r="N953" i="18"/>
  <c r="O953" i="18" s="1"/>
  <c r="N954" i="18"/>
  <c r="O954" i="18" s="1"/>
  <c r="N955" i="18"/>
  <c r="O955" i="18" s="1"/>
  <c r="N956" i="18"/>
  <c r="O956" i="18" s="1"/>
  <c r="N957" i="18"/>
  <c r="O957" i="18" s="1"/>
  <c r="N958" i="18"/>
  <c r="O958" i="18" s="1"/>
  <c r="N959" i="18"/>
  <c r="O959" i="18" s="1"/>
  <c r="N960" i="18"/>
  <c r="O960" i="18" s="1"/>
  <c r="N961" i="18"/>
  <c r="O961" i="18" s="1"/>
  <c r="N962" i="18"/>
  <c r="O962" i="18" s="1"/>
  <c r="N963" i="18"/>
  <c r="O963" i="18" s="1"/>
  <c r="N964" i="18"/>
  <c r="O964" i="18" s="1"/>
  <c r="N965" i="18"/>
  <c r="O965" i="18" s="1"/>
  <c r="N966" i="18"/>
  <c r="O966" i="18" s="1"/>
  <c r="N967" i="18"/>
  <c r="O967" i="18" s="1"/>
  <c r="N968" i="18"/>
  <c r="O968" i="18" s="1"/>
  <c r="N969" i="18"/>
  <c r="O969" i="18" s="1"/>
  <c r="N970" i="18"/>
  <c r="O970" i="18" s="1"/>
  <c r="N971" i="18"/>
  <c r="O971" i="18" s="1"/>
  <c r="N972" i="18"/>
  <c r="O972" i="18" s="1"/>
  <c r="N973" i="18"/>
  <c r="O973" i="18" s="1"/>
  <c r="N974" i="18"/>
  <c r="O974" i="18" s="1"/>
  <c r="N975" i="18"/>
  <c r="O975" i="18" s="1"/>
  <c r="N976" i="18"/>
  <c r="O976" i="18" s="1"/>
  <c r="N977" i="18"/>
  <c r="O977" i="18" s="1"/>
  <c r="N978" i="18"/>
  <c r="O978" i="18" s="1"/>
  <c r="N979" i="18"/>
  <c r="O979" i="18" s="1"/>
  <c r="N980" i="18"/>
  <c r="O980" i="18" s="1"/>
  <c r="N981" i="18"/>
  <c r="O981" i="18" s="1"/>
  <c r="N982" i="18"/>
  <c r="O982" i="18" s="1"/>
  <c r="N983" i="18"/>
  <c r="O983" i="18" s="1"/>
  <c r="N984" i="18"/>
  <c r="O984" i="18" s="1"/>
  <c r="N985" i="18"/>
  <c r="O985" i="18" s="1"/>
  <c r="N986" i="18"/>
  <c r="O986" i="18" s="1"/>
  <c r="N987" i="18"/>
  <c r="O987" i="18" s="1"/>
  <c r="N988" i="18"/>
  <c r="O988" i="18" s="1"/>
  <c r="N989" i="18"/>
  <c r="O989" i="18" s="1"/>
  <c r="N990" i="18"/>
  <c r="O990" i="18" s="1"/>
  <c r="N991" i="18"/>
  <c r="O991" i="18" s="1"/>
  <c r="N992" i="18"/>
  <c r="O992" i="18" s="1"/>
  <c r="N993" i="18"/>
  <c r="O993" i="18" s="1"/>
  <c r="N994" i="18"/>
  <c r="O994" i="18" s="1"/>
  <c r="N995" i="18"/>
  <c r="O995" i="18" s="1"/>
  <c r="N996" i="18"/>
  <c r="O996" i="18" s="1"/>
  <c r="N997" i="18"/>
  <c r="O997" i="18" s="1"/>
  <c r="N998" i="18"/>
  <c r="O998" i="18" s="1"/>
  <c r="N999" i="18"/>
  <c r="O999" i="18" s="1"/>
  <c r="N1000" i="18"/>
  <c r="O1000" i="18" s="1"/>
  <c r="N1001" i="18"/>
  <c r="O1001" i="18" s="1"/>
  <c r="N1002" i="18"/>
  <c r="O1002" i="18" s="1"/>
  <c r="N1003" i="18"/>
  <c r="O1003" i="18" s="1"/>
  <c r="N1004" i="18"/>
  <c r="O1004" i="18" s="1"/>
  <c r="N1005" i="18"/>
  <c r="O1005" i="18" s="1"/>
  <c r="N1006" i="18"/>
  <c r="O1006" i="18" s="1"/>
  <c r="N1007" i="18"/>
  <c r="O1007" i="18" s="1"/>
  <c r="N1008" i="18"/>
  <c r="O1008" i="18" s="1"/>
  <c r="N1009" i="18"/>
  <c r="O1009" i="18" s="1"/>
  <c r="N1010" i="18"/>
  <c r="O1010" i="18" s="1"/>
  <c r="N1011" i="18"/>
  <c r="O1011" i="18" s="1"/>
  <c r="N1012" i="18"/>
  <c r="O1012" i="18" s="1"/>
  <c r="N1013" i="18"/>
  <c r="O1013" i="18" s="1"/>
  <c r="N1014" i="18"/>
  <c r="O1014" i="18" s="1"/>
  <c r="N1015" i="18"/>
  <c r="O1015" i="18" s="1"/>
  <c r="N1016" i="18"/>
  <c r="O1016" i="18" s="1"/>
  <c r="N1017" i="18"/>
  <c r="O1017" i="18" s="1"/>
  <c r="N1018" i="18"/>
  <c r="O1018" i="18" s="1"/>
  <c r="N1019" i="18"/>
  <c r="O1019" i="18" s="1"/>
  <c r="N1020" i="18"/>
  <c r="O1020" i="18" s="1"/>
  <c r="N1021" i="18"/>
  <c r="O1021" i="18" s="1"/>
  <c r="N1022" i="18"/>
  <c r="O1022" i="18" s="1"/>
  <c r="N1023" i="18"/>
  <c r="O1023" i="18" s="1"/>
  <c r="N1024" i="18"/>
  <c r="O1024" i="18" s="1"/>
  <c r="N1025" i="18"/>
  <c r="O1025" i="18" s="1"/>
  <c r="N1026" i="18"/>
  <c r="O1026" i="18" s="1"/>
  <c r="N1027" i="18"/>
  <c r="O1027" i="18" s="1"/>
  <c r="N1028" i="18"/>
  <c r="O1028" i="18" s="1"/>
  <c r="N1029" i="18"/>
  <c r="O1029" i="18" s="1"/>
  <c r="N1030" i="18"/>
  <c r="O1030" i="18" s="1"/>
  <c r="N1031" i="18"/>
  <c r="O1031" i="18" s="1"/>
  <c r="N1032" i="18"/>
  <c r="O1032" i="18" s="1"/>
  <c r="N1033" i="18"/>
  <c r="O1033" i="18" s="1"/>
  <c r="N1034" i="18"/>
  <c r="O1034" i="18" s="1"/>
  <c r="N1035" i="18"/>
  <c r="O1035" i="18" s="1"/>
  <c r="N1036" i="18"/>
  <c r="O1036" i="18" s="1"/>
  <c r="N1037" i="18"/>
  <c r="O1037" i="18" s="1"/>
  <c r="N1038" i="18"/>
  <c r="O1038" i="18" s="1"/>
  <c r="N1039" i="18"/>
  <c r="O1039" i="18" s="1"/>
  <c r="N1040" i="18"/>
  <c r="O1040" i="18" s="1"/>
  <c r="N1041" i="18"/>
  <c r="O1041" i="18" s="1"/>
  <c r="N1042" i="18"/>
  <c r="O1042" i="18" s="1"/>
  <c r="N1043" i="18"/>
  <c r="O1043" i="18" s="1"/>
  <c r="N1044" i="18"/>
  <c r="O1044" i="18" s="1"/>
  <c r="N1045" i="18"/>
  <c r="O1045" i="18" s="1"/>
  <c r="N1046" i="18"/>
  <c r="O1046" i="18" s="1"/>
  <c r="N1047" i="18"/>
  <c r="O1047" i="18" s="1"/>
  <c r="N1048" i="18"/>
  <c r="O1048" i="18" s="1"/>
  <c r="N1049" i="18"/>
  <c r="O1049" i="18" s="1"/>
  <c r="N1050" i="18"/>
  <c r="O1050" i="18" s="1"/>
  <c r="N1051" i="18"/>
  <c r="O1051" i="18" s="1"/>
  <c r="N1052" i="18"/>
  <c r="O1052" i="18" s="1"/>
  <c r="N1053" i="18"/>
  <c r="O1053" i="18" s="1"/>
  <c r="N1054" i="18"/>
  <c r="O1054" i="18" s="1"/>
  <c r="N1055" i="18"/>
  <c r="O1055" i="18" s="1"/>
  <c r="N1056" i="18"/>
  <c r="O1056" i="18" s="1"/>
  <c r="N1057" i="18"/>
  <c r="O1057" i="18" s="1"/>
  <c r="N1058" i="18"/>
  <c r="O1058" i="18" s="1"/>
  <c r="N1059" i="18"/>
  <c r="O1059" i="18" s="1"/>
  <c r="N1060" i="18"/>
  <c r="O1060" i="18" s="1"/>
  <c r="N1061" i="18"/>
  <c r="O1061" i="18" s="1"/>
  <c r="N1062" i="18"/>
  <c r="O1062" i="18" s="1"/>
  <c r="N1063" i="18"/>
  <c r="O1063" i="18" s="1"/>
  <c r="N1064" i="18"/>
  <c r="O1064" i="18" s="1"/>
  <c r="N1065" i="18"/>
  <c r="O1065" i="18" s="1"/>
  <c r="N1066" i="18"/>
  <c r="O1066" i="18" s="1"/>
  <c r="N1067" i="18"/>
  <c r="O1067" i="18" s="1"/>
  <c r="N1068" i="18"/>
  <c r="O1068" i="18" s="1"/>
  <c r="N1069" i="18"/>
  <c r="O1069" i="18" s="1"/>
  <c r="N1070" i="18"/>
  <c r="O1070" i="18" s="1"/>
  <c r="N1071" i="18"/>
  <c r="O1071" i="18" s="1"/>
  <c r="N1072" i="18"/>
  <c r="O1072" i="18" s="1"/>
  <c r="N1073" i="18"/>
  <c r="O1073" i="18" s="1"/>
  <c r="N1074" i="18"/>
  <c r="O1074" i="18" s="1"/>
  <c r="N1075" i="18"/>
  <c r="O1075" i="18" s="1"/>
  <c r="N1076" i="18"/>
  <c r="O1076" i="18" s="1"/>
  <c r="N1077" i="18"/>
  <c r="O1077" i="18" s="1"/>
  <c r="N1078" i="18"/>
  <c r="O1078" i="18" s="1"/>
  <c r="N1079" i="18"/>
  <c r="O1079" i="18" s="1"/>
  <c r="N1080" i="18"/>
  <c r="O1080" i="18" s="1"/>
  <c r="N1081" i="18"/>
  <c r="O1081" i="18" s="1"/>
  <c r="N1082" i="18"/>
  <c r="O1082" i="18" s="1"/>
  <c r="N1083" i="18"/>
  <c r="O1083" i="18" s="1"/>
  <c r="N1084" i="18"/>
  <c r="O1084" i="18" s="1"/>
  <c r="N1085" i="18"/>
  <c r="O1085" i="18" s="1"/>
  <c r="N1086" i="18"/>
  <c r="O1086" i="18" s="1"/>
  <c r="N1087" i="18"/>
  <c r="O1087" i="18" s="1"/>
  <c r="N1088" i="18"/>
  <c r="O1088" i="18" s="1"/>
  <c r="N1089" i="18"/>
  <c r="O1089" i="18" s="1"/>
  <c r="N1090" i="18"/>
  <c r="O1090" i="18" s="1"/>
  <c r="N1091" i="18"/>
  <c r="O1091" i="18" s="1"/>
  <c r="N1092" i="18"/>
  <c r="O1092" i="18" s="1"/>
  <c r="N1093" i="18"/>
  <c r="O1093" i="18" s="1"/>
  <c r="N1094" i="18"/>
  <c r="O1094" i="18" s="1"/>
  <c r="N1095" i="18"/>
  <c r="O1095" i="18" s="1"/>
  <c r="N1096" i="18"/>
  <c r="O1096" i="18" s="1"/>
  <c r="N1097" i="18"/>
  <c r="O1097" i="18" s="1"/>
  <c r="N1098" i="18"/>
  <c r="O1098" i="18" s="1"/>
  <c r="N1099" i="18"/>
  <c r="O1099" i="18" s="1"/>
  <c r="N1100" i="18"/>
  <c r="O1100" i="18" s="1"/>
  <c r="N1101" i="18"/>
  <c r="O1101" i="18" s="1"/>
  <c r="N1102" i="18"/>
  <c r="O1102" i="18" s="1"/>
  <c r="N1103" i="18"/>
  <c r="O1103" i="18" s="1"/>
  <c r="N1104" i="18"/>
  <c r="O1104" i="18" s="1"/>
  <c r="N1105" i="18"/>
  <c r="O1105" i="18" s="1"/>
  <c r="N1106" i="18"/>
  <c r="O1106" i="18" s="1"/>
  <c r="N1107" i="18"/>
  <c r="O1107" i="18" s="1"/>
  <c r="N1108" i="18"/>
  <c r="O1108" i="18" s="1"/>
  <c r="N1109" i="18"/>
  <c r="O1109" i="18" s="1"/>
  <c r="N1110" i="18"/>
  <c r="O1110" i="18" s="1"/>
  <c r="N1111" i="18"/>
  <c r="O1111" i="18" s="1"/>
  <c r="N1112" i="18"/>
  <c r="O1112" i="18" s="1"/>
  <c r="N1113" i="18"/>
  <c r="O1113" i="18" s="1"/>
  <c r="N1114" i="18"/>
  <c r="O1114" i="18" s="1"/>
  <c r="N1115" i="18"/>
  <c r="O1115" i="18" s="1"/>
  <c r="N1116" i="18"/>
  <c r="O1116" i="18" s="1"/>
  <c r="N1117" i="18"/>
  <c r="O1117" i="18" s="1"/>
  <c r="N1118" i="18"/>
  <c r="O1118" i="18" s="1"/>
  <c r="N1119" i="18"/>
  <c r="O1119" i="18" s="1"/>
  <c r="N1120" i="18"/>
  <c r="O1120" i="18" s="1"/>
  <c r="N1121" i="18"/>
  <c r="O1121" i="18" s="1"/>
  <c r="N1122" i="18"/>
  <c r="O1122" i="18" s="1"/>
  <c r="N1123" i="18"/>
  <c r="O1123" i="18" s="1"/>
  <c r="N1124" i="18"/>
  <c r="O1124" i="18" s="1"/>
  <c r="N1125" i="18"/>
  <c r="O1125" i="18" s="1"/>
  <c r="N1126" i="18"/>
  <c r="O1126" i="18" s="1"/>
  <c r="N1127" i="18"/>
  <c r="O1127" i="18" s="1"/>
  <c r="N1128" i="18"/>
  <c r="O1128" i="18" s="1"/>
  <c r="N1129" i="18"/>
  <c r="O1129" i="18" s="1"/>
  <c r="N1130" i="18"/>
  <c r="O1130" i="18" s="1"/>
  <c r="N1131" i="18"/>
  <c r="O1131" i="18" s="1"/>
  <c r="N1132" i="18"/>
  <c r="O1132" i="18" s="1"/>
  <c r="N1133" i="18"/>
  <c r="O1133" i="18" s="1"/>
  <c r="N1134" i="18"/>
  <c r="O1134" i="18" s="1"/>
  <c r="N1135" i="18"/>
  <c r="O1135" i="18" s="1"/>
  <c r="N1136" i="18"/>
  <c r="O1136" i="18" s="1"/>
  <c r="N1137" i="18"/>
  <c r="O1137" i="18" s="1"/>
  <c r="N1138" i="18"/>
  <c r="O1138" i="18" s="1"/>
  <c r="N1139" i="18"/>
  <c r="O1139" i="18" s="1"/>
  <c r="N1140" i="18"/>
  <c r="O1140" i="18" s="1"/>
  <c r="N1141" i="18"/>
  <c r="O1141" i="18" s="1"/>
  <c r="N1142" i="18"/>
  <c r="O1142" i="18" s="1"/>
  <c r="N1143" i="18"/>
  <c r="O1143" i="18" s="1"/>
  <c r="N1144" i="18"/>
  <c r="O1144" i="18" s="1"/>
  <c r="N1145" i="18"/>
  <c r="O1145" i="18" s="1"/>
  <c r="N1146" i="18"/>
  <c r="O1146" i="18" s="1"/>
  <c r="N1147" i="18"/>
  <c r="O1147" i="18" s="1"/>
  <c r="N1148" i="18"/>
  <c r="O1148" i="18" s="1"/>
  <c r="N1149" i="18"/>
  <c r="O1149" i="18" s="1"/>
  <c r="N1150" i="18"/>
  <c r="O1150" i="18" s="1"/>
  <c r="N1151" i="18"/>
  <c r="O1151" i="18" s="1"/>
  <c r="N1152" i="18"/>
  <c r="O1152" i="18" s="1"/>
  <c r="N1153" i="18"/>
  <c r="O1153" i="18" s="1"/>
  <c r="N1154" i="18"/>
  <c r="O1154" i="18" s="1"/>
  <c r="N1155" i="18"/>
  <c r="O1155" i="18" s="1"/>
  <c r="N1156" i="18"/>
  <c r="O1156" i="18" s="1"/>
  <c r="N1157" i="18"/>
  <c r="O1157" i="18" s="1"/>
  <c r="N1158" i="18"/>
  <c r="O1158" i="18" s="1"/>
  <c r="N1159" i="18"/>
  <c r="O1159" i="18" s="1"/>
  <c r="N1160" i="18"/>
  <c r="O1160" i="18" s="1"/>
  <c r="N1161" i="18"/>
  <c r="O1161" i="18" s="1"/>
  <c r="N1162" i="18"/>
  <c r="O1162" i="18" s="1"/>
  <c r="N1163" i="18"/>
  <c r="O1163" i="18" s="1"/>
  <c r="N1164" i="18"/>
  <c r="O1164" i="18" s="1"/>
  <c r="N1165" i="18"/>
  <c r="O1165" i="18" s="1"/>
  <c r="N1166" i="18"/>
  <c r="O1166" i="18" s="1"/>
  <c r="N1167" i="18"/>
  <c r="O1167" i="18" s="1"/>
  <c r="N1168" i="18"/>
  <c r="O1168" i="18" s="1"/>
  <c r="N1169" i="18"/>
  <c r="O1169" i="18" s="1"/>
  <c r="N1170" i="18"/>
  <c r="O1170" i="18" s="1"/>
  <c r="N1171" i="18"/>
  <c r="O1171" i="18" s="1"/>
  <c r="N1172" i="18"/>
  <c r="O1172" i="18" s="1"/>
  <c r="N1173" i="18"/>
  <c r="O1173" i="18" s="1"/>
  <c r="N1174" i="18"/>
  <c r="O1174" i="18" s="1"/>
  <c r="N1175" i="18"/>
  <c r="O1175" i="18" s="1"/>
  <c r="N1176" i="18"/>
  <c r="O1176" i="18" s="1"/>
  <c r="N1177" i="18"/>
  <c r="O1177" i="18" s="1"/>
  <c r="N1178" i="18"/>
  <c r="O1178" i="18" s="1"/>
  <c r="N1179" i="18"/>
  <c r="O1179" i="18" s="1"/>
  <c r="N1180" i="18"/>
  <c r="O1180" i="18" s="1"/>
  <c r="N1181" i="18"/>
  <c r="O1181" i="18" s="1"/>
  <c r="N1182" i="18"/>
  <c r="O1182" i="18" s="1"/>
  <c r="N1183" i="18"/>
  <c r="O1183" i="18" s="1"/>
  <c r="N1184" i="18"/>
  <c r="O1184" i="18" s="1"/>
  <c r="N1185" i="18"/>
  <c r="O1185" i="18" s="1"/>
  <c r="N1186" i="18"/>
  <c r="O1186" i="18" s="1"/>
  <c r="N1187" i="18"/>
  <c r="O1187" i="18" s="1"/>
  <c r="N1188" i="18"/>
  <c r="O1188" i="18" s="1"/>
  <c r="N1189" i="18"/>
  <c r="O1189" i="18" s="1"/>
  <c r="N1190" i="18"/>
  <c r="O1190" i="18" s="1"/>
  <c r="N1191" i="18"/>
  <c r="O1191" i="18" s="1"/>
  <c r="N1192" i="18"/>
  <c r="O1192" i="18" s="1"/>
  <c r="N1193" i="18"/>
  <c r="O1193" i="18" s="1"/>
  <c r="N1194" i="18"/>
  <c r="O1194" i="18" s="1"/>
  <c r="N1195" i="18"/>
  <c r="O1195" i="18" s="1"/>
  <c r="N1196" i="18"/>
  <c r="O1196" i="18" s="1"/>
  <c r="N1197" i="18"/>
  <c r="O1197" i="18" s="1"/>
  <c r="N1198" i="18"/>
  <c r="O1198" i="18" s="1"/>
  <c r="N1199" i="18"/>
  <c r="O1199" i="18" s="1"/>
  <c r="N1200" i="18"/>
  <c r="O1200" i="18" s="1"/>
  <c r="N1201" i="18"/>
  <c r="O1201" i="18" s="1"/>
  <c r="N1202" i="18"/>
  <c r="O1202" i="18" s="1"/>
  <c r="N1203" i="18"/>
  <c r="O1203" i="18" s="1"/>
  <c r="N1204" i="18"/>
  <c r="O1204" i="18" s="1"/>
  <c r="N1205" i="18"/>
  <c r="O1205" i="18" s="1"/>
  <c r="N1206" i="18"/>
  <c r="O1206" i="18" s="1"/>
  <c r="N1207" i="18"/>
  <c r="O1207" i="18" s="1"/>
  <c r="N1208" i="18"/>
  <c r="O1208" i="18" s="1"/>
  <c r="N1209" i="18"/>
  <c r="O1209" i="18" s="1"/>
  <c r="N1210" i="18"/>
  <c r="O1210" i="18" s="1"/>
  <c r="N1211" i="18"/>
  <c r="O1211" i="18" s="1"/>
  <c r="N1212" i="18"/>
  <c r="O1212" i="18" s="1"/>
  <c r="N1213" i="18"/>
  <c r="O1213" i="18" s="1"/>
  <c r="N1214" i="18"/>
  <c r="O1214" i="18" s="1"/>
  <c r="N1215" i="18"/>
  <c r="O1215" i="18" s="1"/>
  <c r="N1216" i="18"/>
  <c r="O1216" i="18" s="1"/>
  <c r="N1217" i="18"/>
  <c r="O1217" i="18" s="1"/>
  <c r="N1218" i="18"/>
  <c r="O1218" i="18" s="1"/>
  <c r="N1219" i="18"/>
  <c r="O1219" i="18" s="1"/>
  <c r="N1220" i="18"/>
  <c r="O1220" i="18" s="1"/>
  <c r="N1221" i="18"/>
  <c r="O1221" i="18" s="1"/>
  <c r="N1222" i="18"/>
  <c r="O1222" i="18" s="1"/>
  <c r="N1223" i="18"/>
  <c r="O1223" i="18" s="1"/>
  <c r="N1224" i="18"/>
  <c r="O1224" i="18" s="1"/>
  <c r="N1225" i="18"/>
  <c r="O1225" i="18" s="1"/>
  <c r="N1226" i="18"/>
  <c r="O1226" i="18" s="1"/>
  <c r="N1227" i="18"/>
  <c r="O1227" i="18" s="1"/>
  <c r="N1228" i="18"/>
  <c r="O1228" i="18" s="1"/>
  <c r="N1229" i="18"/>
  <c r="O1229" i="18" s="1"/>
  <c r="N1230" i="18"/>
  <c r="O1230" i="18" s="1"/>
  <c r="N1231" i="18"/>
  <c r="O1231" i="18" s="1"/>
  <c r="N1232" i="18"/>
  <c r="O1232" i="18" s="1"/>
  <c r="N1233" i="18"/>
  <c r="O1233" i="18" s="1"/>
  <c r="N1234" i="18"/>
  <c r="O1234" i="18" s="1"/>
  <c r="N1235" i="18"/>
  <c r="O1235" i="18" s="1"/>
  <c r="N1236" i="18"/>
  <c r="O1236" i="18" s="1"/>
  <c r="N1237" i="18"/>
  <c r="O1237" i="18" s="1"/>
  <c r="N1238" i="18"/>
  <c r="O1238" i="18" s="1"/>
  <c r="N1239" i="18"/>
  <c r="O1239" i="18" s="1"/>
  <c r="N1240" i="18"/>
  <c r="O1240" i="18" s="1"/>
  <c r="N1241" i="18"/>
  <c r="O1241" i="18" s="1"/>
  <c r="N1242" i="18"/>
  <c r="O1242" i="18" s="1"/>
  <c r="N1243" i="18"/>
  <c r="O1243" i="18" s="1"/>
  <c r="N1244" i="18"/>
  <c r="O1244" i="18" s="1"/>
  <c r="N1245" i="18"/>
  <c r="O1245" i="18" s="1"/>
  <c r="N1246" i="18"/>
  <c r="O1246" i="18" s="1"/>
  <c r="N1247" i="18"/>
  <c r="O1247" i="18" s="1"/>
  <c r="N1248" i="18"/>
  <c r="O1248" i="18" s="1"/>
  <c r="N1249" i="18"/>
  <c r="O1249" i="18" s="1"/>
  <c r="N1250" i="18"/>
  <c r="O1250" i="18" s="1"/>
  <c r="N1251" i="18"/>
  <c r="O1251" i="18" s="1"/>
  <c r="N1252" i="18"/>
  <c r="O1252" i="18" s="1"/>
  <c r="N1253" i="18"/>
  <c r="O1253" i="18" s="1"/>
  <c r="N1254" i="18"/>
  <c r="O1254" i="18" s="1"/>
  <c r="N1255" i="18"/>
  <c r="O1255" i="18" s="1"/>
  <c r="N1256" i="18"/>
  <c r="O1256" i="18" s="1"/>
  <c r="N1257" i="18"/>
  <c r="O1257" i="18" s="1"/>
  <c r="N1258" i="18"/>
  <c r="O1258" i="18" s="1"/>
  <c r="N1259" i="18"/>
  <c r="O1259" i="18" s="1"/>
  <c r="N1260" i="18"/>
  <c r="O1260" i="18" s="1"/>
  <c r="N1261" i="18"/>
  <c r="O1261" i="18" s="1"/>
  <c r="N1262" i="18"/>
  <c r="O1262" i="18" s="1"/>
  <c r="N1263" i="18"/>
  <c r="O1263" i="18" s="1"/>
  <c r="N1264" i="18"/>
  <c r="O1264" i="18" s="1"/>
  <c r="N1265" i="18"/>
  <c r="O1265" i="18" s="1"/>
  <c r="N1266" i="18"/>
  <c r="O1266" i="18" s="1"/>
  <c r="N1267" i="18"/>
  <c r="O1267" i="18" s="1"/>
  <c r="N1268" i="18"/>
  <c r="O1268" i="18" s="1"/>
  <c r="N1269" i="18"/>
  <c r="O1269" i="18" s="1"/>
  <c r="N1270" i="18"/>
  <c r="O1270" i="18" s="1"/>
  <c r="N1271" i="18"/>
  <c r="O1271" i="18" s="1"/>
  <c r="N1272" i="18"/>
  <c r="O1272" i="18" s="1"/>
  <c r="N1273" i="18"/>
  <c r="O1273" i="18" s="1"/>
  <c r="N1274" i="18"/>
  <c r="O1274" i="18" s="1"/>
  <c r="N1275" i="18"/>
  <c r="O1275" i="18" s="1"/>
  <c r="N1276" i="18"/>
  <c r="O1276" i="18" s="1"/>
  <c r="N1277" i="18"/>
  <c r="O1277" i="18" s="1"/>
  <c r="N1278" i="18"/>
  <c r="O1278" i="18" s="1"/>
  <c r="N1279" i="18"/>
  <c r="O1279" i="18" s="1"/>
  <c r="N1280" i="18"/>
  <c r="O1280" i="18" s="1"/>
  <c r="N1281" i="18"/>
  <c r="O1281" i="18" s="1"/>
  <c r="N1282" i="18"/>
  <c r="O1282" i="18" s="1"/>
  <c r="N1283" i="18"/>
  <c r="O1283" i="18" s="1"/>
  <c r="N1284" i="18"/>
  <c r="O1284" i="18" s="1"/>
  <c r="N1285" i="18"/>
  <c r="O1285" i="18" s="1"/>
  <c r="N1286" i="18"/>
  <c r="O1286" i="18" s="1"/>
  <c r="N1287" i="18"/>
  <c r="O1287" i="18" s="1"/>
  <c r="N1288" i="18"/>
  <c r="O1288" i="18" s="1"/>
  <c r="N1289" i="18"/>
  <c r="O1289" i="18" s="1"/>
  <c r="N1290" i="18"/>
  <c r="O1290" i="18" s="1"/>
  <c r="N1291" i="18"/>
  <c r="O1291" i="18" s="1"/>
  <c r="N1292" i="18"/>
  <c r="O1292" i="18" s="1"/>
  <c r="N1293" i="18"/>
  <c r="O1293" i="18" s="1"/>
  <c r="N1294" i="18"/>
  <c r="O1294" i="18" s="1"/>
  <c r="N1295" i="18"/>
  <c r="O1295" i="18" s="1"/>
  <c r="N1296" i="18"/>
  <c r="O1296" i="18" s="1"/>
  <c r="N1297" i="18"/>
  <c r="O1297" i="18" s="1"/>
  <c r="N1298" i="18"/>
  <c r="O1298" i="18" s="1"/>
  <c r="N1299" i="18"/>
  <c r="O1299" i="18" s="1"/>
  <c r="N1300" i="18"/>
  <c r="O1300" i="18" s="1"/>
  <c r="N1301" i="18"/>
  <c r="O1301" i="18" s="1"/>
  <c r="N1302" i="18"/>
  <c r="O1302" i="18" s="1"/>
  <c r="N1303" i="18"/>
  <c r="O1303" i="18" s="1"/>
  <c r="N1304" i="18"/>
  <c r="O1304" i="18" s="1"/>
  <c r="N1305" i="18"/>
  <c r="O1305" i="18" s="1"/>
  <c r="N1306" i="18"/>
  <c r="O1306" i="18" s="1"/>
  <c r="N1307" i="18"/>
  <c r="O1307" i="18" s="1"/>
  <c r="N1308" i="18"/>
  <c r="O1308" i="18" s="1"/>
  <c r="N1309" i="18"/>
  <c r="O1309" i="18" s="1"/>
  <c r="N1310" i="18"/>
  <c r="O1310" i="18" s="1"/>
  <c r="N1311" i="18"/>
  <c r="O1311" i="18" s="1"/>
  <c r="N1312" i="18"/>
  <c r="O1312" i="18" s="1"/>
  <c r="N1313" i="18"/>
  <c r="O1313" i="18" s="1"/>
  <c r="N1314" i="18"/>
  <c r="O1314" i="18" s="1"/>
  <c r="N1315" i="18"/>
  <c r="O1315" i="18" s="1"/>
  <c r="N1316" i="18"/>
  <c r="O1316" i="18" s="1"/>
  <c r="N1317" i="18"/>
  <c r="O1317" i="18" s="1"/>
  <c r="N1318" i="18"/>
  <c r="O1318" i="18" s="1"/>
  <c r="N1319" i="18"/>
  <c r="O1319" i="18" s="1"/>
  <c r="N1320" i="18"/>
  <c r="O1320" i="18" s="1"/>
  <c r="N1321" i="18"/>
  <c r="O1321" i="18" s="1"/>
  <c r="N1322" i="18"/>
  <c r="O1322" i="18" s="1"/>
  <c r="N1323" i="18"/>
  <c r="O1323" i="18" s="1"/>
  <c r="N1324" i="18"/>
  <c r="O1324" i="18" s="1"/>
  <c r="N1325" i="18"/>
  <c r="O1325" i="18" s="1"/>
  <c r="N1326" i="18"/>
  <c r="O1326" i="18" s="1"/>
  <c r="N1327" i="18"/>
  <c r="O1327" i="18" s="1"/>
  <c r="N1328" i="18"/>
  <c r="O1328" i="18" s="1"/>
  <c r="N1329" i="18"/>
  <c r="O1329" i="18" s="1"/>
  <c r="N1330" i="18"/>
  <c r="O1330" i="18" s="1"/>
  <c r="N1331" i="18"/>
  <c r="O1331" i="18" s="1"/>
  <c r="N1332" i="18"/>
  <c r="O1332" i="18" s="1"/>
  <c r="N1333" i="18"/>
  <c r="O1333" i="18" s="1"/>
  <c r="N1334" i="18"/>
  <c r="O1334" i="18" s="1"/>
  <c r="N1335" i="18"/>
  <c r="O1335" i="18" s="1"/>
  <c r="N1336" i="18"/>
  <c r="O1336" i="18" s="1"/>
  <c r="N1337" i="18"/>
  <c r="O1337" i="18" s="1"/>
  <c r="N1338" i="18"/>
  <c r="O1338" i="18" s="1"/>
  <c r="N1339" i="18"/>
  <c r="O1339" i="18" s="1"/>
  <c r="N1340" i="18"/>
  <c r="O1340" i="18" s="1"/>
  <c r="N1341" i="18"/>
  <c r="O1341" i="18" s="1"/>
  <c r="N1342" i="18"/>
  <c r="O1342" i="18" s="1"/>
  <c r="N1343" i="18"/>
  <c r="O1343" i="18" s="1"/>
  <c r="N1344" i="18"/>
  <c r="O1344" i="18" s="1"/>
  <c r="N1345" i="18"/>
  <c r="O1345" i="18" s="1"/>
  <c r="N1346" i="18"/>
  <c r="O1346" i="18" s="1"/>
  <c r="N1347" i="18"/>
  <c r="O1347" i="18" s="1"/>
  <c r="N1348" i="18"/>
  <c r="O1348" i="18" s="1"/>
  <c r="N1349" i="18"/>
  <c r="O1349" i="18" s="1"/>
  <c r="N1350" i="18"/>
  <c r="O1350" i="18" s="1"/>
  <c r="N1351" i="18"/>
  <c r="O1351" i="18" s="1"/>
  <c r="N1352" i="18"/>
  <c r="O1352" i="18" s="1"/>
  <c r="N1353" i="18"/>
  <c r="O1353" i="18" s="1"/>
  <c r="N1354" i="18"/>
  <c r="O1354" i="18" s="1"/>
  <c r="N1355" i="18"/>
  <c r="O1355" i="18" s="1"/>
  <c r="N1356" i="18"/>
  <c r="O1356" i="18" s="1"/>
  <c r="N1357" i="18"/>
  <c r="O1357" i="18" s="1"/>
  <c r="N1358" i="18"/>
  <c r="O1358" i="18" s="1"/>
  <c r="N1359" i="18"/>
  <c r="O1359" i="18" s="1"/>
  <c r="N1360" i="18"/>
  <c r="O1360" i="18" s="1"/>
  <c r="N1361" i="18"/>
  <c r="O1361" i="18" s="1"/>
  <c r="N1362" i="18"/>
  <c r="O1362" i="18" s="1"/>
  <c r="N1363" i="18"/>
  <c r="O1363" i="18" s="1"/>
  <c r="N1364" i="18"/>
  <c r="O1364" i="18" s="1"/>
  <c r="N1365" i="18"/>
  <c r="O1365" i="18" s="1"/>
  <c r="N1366" i="18"/>
  <c r="O1366" i="18" s="1"/>
  <c r="N1367" i="18"/>
  <c r="O1367" i="18" s="1"/>
  <c r="N1368" i="18"/>
  <c r="O1368" i="18" s="1"/>
  <c r="N1369" i="18"/>
  <c r="O1369" i="18" s="1"/>
  <c r="N1370" i="18"/>
  <c r="O1370" i="18" s="1"/>
  <c r="N1371" i="18"/>
  <c r="O1371" i="18" s="1"/>
  <c r="N1372" i="18"/>
  <c r="O1372" i="18" s="1"/>
  <c r="N1373" i="18"/>
  <c r="O1373" i="18" s="1"/>
  <c r="N1374" i="18"/>
  <c r="O1374" i="18" s="1"/>
  <c r="N1375" i="18"/>
  <c r="O1375" i="18" s="1"/>
  <c r="N1376" i="18"/>
  <c r="O1376" i="18" s="1"/>
  <c r="N1377" i="18"/>
  <c r="O1377" i="18" s="1"/>
  <c r="N1378" i="18"/>
  <c r="O1378" i="18" s="1"/>
  <c r="N1379" i="18"/>
  <c r="O1379" i="18" s="1"/>
  <c r="N1380" i="18"/>
  <c r="O1380" i="18" s="1"/>
  <c r="N1381" i="18"/>
  <c r="O1381" i="18" s="1"/>
  <c r="N1382" i="18"/>
  <c r="O1382" i="18" s="1"/>
  <c r="N1383" i="18"/>
  <c r="O1383" i="18" s="1"/>
  <c r="N1384" i="18"/>
  <c r="O1384" i="18" s="1"/>
  <c r="N1385" i="18"/>
  <c r="O1385" i="18" s="1"/>
  <c r="N1386" i="18"/>
  <c r="O1386" i="18" s="1"/>
  <c r="N1387" i="18"/>
  <c r="O1387" i="18" s="1"/>
  <c r="N1388" i="18"/>
  <c r="O1388" i="18" s="1"/>
  <c r="N1389" i="18"/>
  <c r="O1389" i="18" s="1"/>
  <c r="N1390" i="18"/>
  <c r="O1390" i="18" s="1"/>
  <c r="N1391" i="18"/>
  <c r="O1391" i="18" s="1"/>
  <c r="N1392" i="18"/>
  <c r="O1392" i="18" s="1"/>
  <c r="N1393" i="18"/>
  <c r="O1393" i="18" s="1"/>
  <c r="N1394" i="18"/>
  <c r="O1394" i="18" s="1"/>
  <c r="N1395" i="18"/>
  <c r="O1395" i="18" s="1"/>
  <c r="N1396" i="18"/>
  <c r="O1396" i="18" s="1"/>
  <c r="N1397" i="18"/>
  <c r="O1397" i="18" s="1"/>
  <c r="N1398" i="18"/>
  <c r="O1398" i="18" s="1"/>
  <c r="N1399" i="18"/>
  <c r="O1399" i="18" s="1"/>
  <c r="N1400" i="18"/>
  <c r="O1400" i="18" s="1"/>
  <c r="N1401" i="18"/>
  <c r="O1401" i="18" s="1"/>
  <c r="N1402" i="18"/>
  <c r="O1402" i="18" s="1"/>
  <c r="N1403" i="18"/>
  <c r="O1403" i="18" s="1"/>
  <c r="N1404" i="18"/>
  <c r="O1404" i="18" s="1"/>
  <c r="N1405" i="18"/>
  <c r="O1405" i="18" s="1"/>
  <c r="N1406" i="18"/>
  <c r="O1406" i="18" s="1"/>
  <c r="N1407" i="18"/>
  <c r="O1407" i="18" s="1"/>
  <c r="N1408" i="18"/>
  <c r="O1408" i="18" s="1"/>
  <c r="N1409" i="18"/>
  <c r="O1409" i="18" s="1"/>
  <c r="N1410" i="18"/>
  <c r="O1410" i="18" s="1"/>
  <c r="N1411" i="18"/>
  <c r="O1411" i="18" s="1"/>
  <c r="N1412" i="18"/>
  <c r="O1412" i="18" s="1"/>
  <c r="N1413" i="18"/>
  <c r="O1413" i="18" s="1"/>
  <c r="N1414" i="18"/>
  <c r="O1414" i="18" s="1"/>
  <c r="N1415" i="18"/>
  <c r="O1415" i="18" s="1"/>
  <c r="N1416" i="18"/>
  <c r="O1416" i="18" s="1"/>
  <c r="N1417" i="18"/>
  <c r="O1417" i="18" s="1"/>
  <c r="N1418" i="18"/>
  <c r="O1418" i="18" s="1"/>
  <c r="N1419" i="18"/>
  <c r="O1419" i="18" s="1"/>
  <c r="N1420" i="18"/>
  <c r="O1420" i="18" s="1"/>
  <c r="N1421" i="18"/>
  <c r="O1421" i="18" s="1"/>
  <c r="N1422" i="18"/>
  <c r="O1422" i="18" s="1"/>
  <c r="N1423" i="18"/>
  <c r="O1423" i="18" s="1"/>
  <c r="N1424" i="18"/>
  <c r="O1424" i="18" s="1"/>
  <c r="N1425" i="18"/>
  <c r="O1425" i="18" s="1"/>
  <c r="N1426" i="18"/>
  <c r="O1426" i="18" s="1"/>
  <c r="N1427" i="18"/>
  <c r="O1427" i="18" s="1"/>
  <c r="N1428" i="18"/>
  <c r="O1428" i="18" s="1"/>
  <c r="N1429" i="18"/>
  <c r="O1429" i="18" s="1"/>
  <c r="N1430" i="18"/>
  <c r="O1430" i="18" s="1"/>
  <c r="N1431" i="18"/>
  <c r="O1431" i="18" s="1"/>
  <c r="N1432" i="18"/>
  <c r="O1432" i="18" s="1"/>
  <c r="N1433" i="18"/>
  <c r="O1433" i="18" s="1"/>
  <c r="N1434" i="18"/>
  <c r="O1434" i="18" s="1"/>
  <c r="N1435" i="18"/>
  <c r="O1435" i="18" s="1"/>
  <c r="N1436" i="18"/>
  <c r="O1436" i="18" s="1"/>
  <c r="N1437" i="18"/>
  <c r="O1437" i="18" s="1"/>
  <c r="N1438" i="18"/>
  <c r="O1438" i="18" s="1"/>
  <c r="N1439" i="18"/>
  <c r="O1439" i="18" s="1"/>
  <c r="N1440" i="18"/>
  <c r="O1440" i="18" s="1"/>
  <c r="N1441" i="18"/>
  <c r="O1441" i="18" s="1"/>
  <c r="N1442" i="18"/>
  <c r="O1442" i="18" s="1"/>
  <c r="N1443" i="18"/>
  <c r="O1443" i="18" s="1"/>
  <c r="N1444" i="18"/>
  <c r="O1444" i="18" s="1"/>
  <c r="N1445" i="18"/>
  <c r="O1445" i="18" s="1"/>
  <c r="N1446" i="18"/>
  <c r="O1446" i="18" s="1"/>
  <c r="N1447" i="18"/>
  <c r="O1447" i="18" s="1"/>
  <c r="N1448" i="18"/>
  <c r="O1448" i="18" s="1"/>
  <c r="N1449" i="18"/>
  <c r="O1449" i="18" s="1"/>
  <c r="N1450" i="18"/>
  <c r="O1450" i="18" s="1"/>
  <c r="N1451" i="18"/>
  <c r="O1451" i="18" s="1"/>
  <c r="N1452" i="18"/>
  <c r="O1452" i="18" s="1"/>
  <c r="N1453" i="18"/>
  <c r="O1453" i="18" s="1"/>
  <c r="N1454" i="18"/>
  <c r="O1454" i="18" s="1"/>
  <c r="N1455" i="18"/>
  <c r="O1455" i="18" s="1"/>
  <c r="N1456" i="18"/>
  <c r="O1456" i="18" s="1"/>
  <c r="N1457" i="18"/>
  <c r="O1457" i="18" s="1"/>
  <c r="N1458" i="18"/>
  <c r="O1458" i="18" s="1"/>
  <c r="N1459" i="18"/>
  <c r="O1459" i="18" s="1"/>
  <c r="N1460" i="18"/>
  <c r="O1460" i="18" s="1"/>
  <c r="N1461" i="18"/>
  <c r="O1461" i="18" s="1"/>
  <c r="N1462" i="18"/>
  <c r="O1462" i="18" s="1"/>
  <c r="N1463" i="18"/>
  <c r="O1463" i="18" s="1"/>
  <c r="N1464" i="18"/>
  <c r="O1464" i="18" s="1"/>
  <c r="N1465" i="18"/>
  <c r="O1465" i="18" s="1"/>
  <c r="N1466" i="18"/>
  <c r="O1466" i="18" s="1"/>
  <c r="N1467" i="18"/>
  <c r="O1467" i="18" s="1"/>
  <c r="N1468" i="18"/>
  <c r="O1468" i="18" s="1"/>
  <c r="N1469" i="18"/>
  <c r="O1469" i="18" s="1"/>
  <c r="N1470" i="18"/>
  <c r="O1470" i="18" s="1"/>
  <c r="N1471" i="18"/>
  <c r="O1471" i="18" s="1"/>
  <c r="N1472" i="18"/>
  <c r="O1472" i="18" s="1"/>
  <c r="N1473" i="18"/>
  <c r="O1473" i="18" s="1"/>
  <c r="N1474" i="18"/>
  <c r="O1474" i="18" s="1"/>
  <c r="N1475" i="18"/>
  <c r="O1475" i="18" s="1"/>
  <c r="N1476" i="18"/>
  <c r="O1476" i="18" s="1"/>
  <c r="N1477" i="18"/>
  <c r="O1477" i="18" s="1"/>
  <c r="N1478" i="18"/>
  <c r="O1478" i="18" s="1"/>
  <c r="N1479" i="18"/>
  <c r="O1479" i="18" s="1"/>
  <c r="N1480" i="18"/>
  <c r="O1480" i="18" s="1"/>
  <c r="N1481" i="18"/>
  <c r="O1481" i="18" s="1"/>
  <c r="N1482" i="18"/>
  <c r="O1482" i="18" s="1"/>
  <c r="N1483" i="18"/>
  <c r="O1483" i="18" s="1"/>
  <c r="N1484" i="18"/>
  <c r="O1484" i="18" s="1"/>
  <c r="N1485" i="18"/>
  <c r="O1485" i="18" s="1"/>
  <c r="N1486" i="18"/>
  <c r="O1486" i="18" s="1"/>
  <c r="N1487" i="18"/>
  <c r="O1487" i="18" s="1"/>
  <c r="N1488" i="18"/>
  <c r="O1488" i="18" s="1"/>
  <c r="N1489" i="18"/>
  <c r="O1489" i="18" s="1"/>
  <c r="N1490" i="18"/>
  <c r="O1490" i="18" s="1"/>
  <c r="N1491" i="18"/>
  <c r="O1491" i="18" s="1"/>
  <c r="N1492" i="18"/>
  <c r="O1492" i="18" s="1"/>
  <c r="N1493" i="18"/>
  <c r="O1493" i="18" s="1"/>
  <c r="N1494" i="18"/>
  <c r="O1494" i="18" s="1"/>
  <c r="N1495" i="18"/>
  <c r="O1495" i="18" s="1"/>
  <c r="N1496" i="18"/>
  <c r="O1496" i="18" s="1"/>
  <c r="N1497" i="18"/>
  <c r="O1497" i="18" s="1"/>
  <c r="N1498" i="18"/>
  <c r="O1498" i="18" s="1"/>
  <c r="N1499" i="18"/>
  <c r="O1499" i="18" s="1"/>
  <c r="N1500" i="18"/>
  <c r="O1500" i="18" s="1"/>
  <c r="N1501" i="18"/>
  <c r="O1501" i="18" s="1"/>
  <c r="N1502" i="18"/>
  <c r="O1502" i="18" s="1"/>
  <c r="N1503" i="18"/>
  <c r="O1503" i="18" s="1"/>
  <c r="N1504" i="18"/>
  <c r="O1504" i="18" s="1"/>
  <c r="N1505" i="18"/>
  <c r="O1505" i="18" s="1"/>
  <c r="N1506" i="18"/>
  <c r="O1506" i="18" s="1"/>
  <c r="N1507" i="18"/>
  <c r="O1507" i="18" s="1"/>
  <c r="N1508" i="18"/>
  <c r="O1508" i="18" s="1"/>
  <c r="N1509" i="18"/>
  <c r="O1509" i="18" s="1"/>
  <c r="N1510" i="18"/>
  <c r="O1510" i="18" s="1"/>
  <c r="N1511" i="18"/>
  <c r="O1511" i="18" s="1"/>
  <c r="N1512" i="18"/>
  <c r="O1512" i="18" s="1"/>
  <c r="N1513" i="18"/>
  <c r="O1513" i="18" s="1"/>
  <c r="N1514" i="18"/>
  <c r="O1514" i="18" s="1"/>
  <c r="N1515" i="18"/>
  <c r="O1515" i="18" s="1"/>
  <c r="N1516" i="18"/>
  <c r="O1516" i="18" s="1"/>
  <c r="N1517" i="18"/>
  <c r="O1517" i="18" s="1"/>
  <c r="N1518" i="18"/>
  <c r="O1518" i="18" s="1"/>
  <c r="N1519" i="18"/>
  <c r="O1519" i="18" s="1"/>
  <c r="N1520" i="18"/>
  <c r="O1520" i="18" s="1"/>
  <c r="N1521" i="18"/>
  <c r="O1521" i="18" s="1"/>
  <c r="N1522" i="18"/>
  <c r="O1522" i="18" s="1"/>
  <c r="N1523" i="18"/>
  <c r="O1523" i="18" s="1"/>
  <c r="N1524" i="18"/>
  <c r="O1524" i="18" s="1"/>
  <c r="N1525" i="18"/>
  <c r="O1525" i="18" s="1"/>
  <c r="N1526" i="18"/>
  <c r="O1526" i="18" s="1"/>
  <c r="N1527" i="18"/>
  <c r="O1527" i="18" s="1"/>
  <c r="N1528" i="18"/>
  <c r="O1528" i="18" s="1"/>
  <c r="N1529" i="18"/>
  <c r="O1529" i="18" s="1"/>
  <c r="N1530" i="18"/>
  <c r="O1530" i="18" s="1"/>
  <c r="N1531" i="18"/>
  <c r="O1531" i="18" s="1"/>
  <c r="N1532" i="18"/>
  <c r="O1532" i="18" s="1"/>
  <c r="N1533" i="18"/>
  <c r="O1533" i="18" s="1"/>
  <c r="N1534" i="18"/>
  <c r="O1534" i="18" s="1"/>
  <c r="N1535" i="18"/>
  <c r="O1535" i="18" s="1"/>
  <c r="N1536" i="18"/>
  <c r="O1536" i="18" s="1"/>
  <c r="N1537" i="18"/>
  <c r="O1537" i="18" s="1"/>
  <c r="N1538" i="18"/>
  <c r="O1538" i="18" s="1"/>
  <c r="N1539" i="18"/>
  <c r="O1539" i="18" s="1"/>
  <c r="N1540" i="18"/>
  <c r="O1540" i="18" s="1"/>
  <c r="N1541" i="18"/>
  <c r="O1541" i="18" s="1"/>
  <c r="N1542" i="18"/>
  <c r="O1542" i="18" s="1"/>
  <c r="N1543" i="18"/>
  <c r="O1543" i="18" s="1"/>
  <c r="N1544" i="18"/>
  <c r="O1544" i="18" s="1"/>
  <c r="N1545" i="18"/>
  <c r="O1545" i="18" s="1"/>
  <c r="N1546" i="18"/>
  <c r="O1546" i="18" s="1"/>
  <c r="N1547" i="18"/>
  <c r="O1547" i="18" s="1"/>
  <c r="N1548" i="18"/>
  <c r="O1548" i="18" s="1"/>
  <c r="N1549" i="18"/>
  <c r="O1549" i="18" s="1"/>
  <c r="N1550" i="18"/>
  <c r="O1550" i="18" s="1"/>
  <c r="N1551" i="18"/>
  <c r="O1551" i="18" s="1"/>
  <c r="N1552" i="18"/>
  <c r="O1552" i="18" s="1"/>
  <c r="N1553" i="18"/>
  <c r="O1553" i="18" s="1"/>
  <c r="N1554" i="18"/>
  <c r="O1554" i="18" s="1"/>
  <c r="N1555" i="18"/>
  <c r="O1555" i="18" s="1"/>
  <c r="N1556" i="18"/>
  <c r="O1556" i="18" s="1"/>
  <c r="N1557" i="18"/>
  <c r="O1557" i="18" s="1"/>
  <c r="N1558" i="18"/>
  <c r="O1558" i="18" s="1"/>
  <c r="N1559" i="18"/>
  <c r="O1559" i="18" s="1"/>
  <c r="N1560" i="18"/>
  <c r="O1560" i="18" s="1"/>
  <c r="N1561" i="18"/>
  <c r="O1561" i="18" s="1"/>
  <c r="N1562" i="18"/>
  <c r="O1562" i="18" s="1"/>
  <c r="N1563" i="18"/>
  <c r="O1563" i="18" s="1"/>
  <c r="N1564" i="18"/>
  <c r="O1564" i="18" s="1"/>
  <c r="N1565" i="18"/>
  <c r="O1565" i="18" s="1"/>
  <c r="N1566" i="18"/>
  <c r="O1566" i="18" s="1"/>
  <c r="N1567" i="18"/>
  <c r="O1567" i="18" s="1"/>
  <c r="N1568" i="18"/>
  <c r="O1568" i="18" s="1"/>
  <c r="N1569" i="18"/>
  <c r="O1569" i="18" s="1"/>
  <c r="N1570" i="18"/>
  <c r="O1570" i="18" s="1"/>
  <c r="N1571" i="18"/>
  <c r="O1571" i="18" s="1"/>
  <c r="N1572" i="18"/>
  <c r="O1572" i="18" s="1"/>
  <c r="N1573" i="18"/>
  <c r="O1573" i="18" s="1"/>
  <c r="N1574" i="18"/>
  <c r="O1574" i="18" s="1"/>
  <c r="N1575" i="18"/>
  <c r="O1575" i="18" s="1"/>
  <c r="N1576" i="18"/>
  <c r="O1576" i="18" s="1"/>
  <c r="N1577" i="18"/>
  <c r="O1577" i="18" s="1"/>
  <c r="N1578" i="18"/>
  <c r="O1578" i="18" s="1"/>
  <c r="N1579" i="18"/>
  <c r="O1579" i="18" s="1"/>
  <c r="N1580" i="18"/>
  <c r="O1580" i="18" s="1"/>
  <c r="N1581" i="18"/>
  <c r="O1581" i="18" s="1"/>
  <c r="N1582" i="18"/>
  <c r="O1582" i="18" s="1"/>
  <c r="N1583" i="18"/>
  <c r="O1583" i="18" s="1"/>
  <c r="N1584" i="18"/>
  <c r="O1584" i="18" s="1"/>
  <c r="N1585" i="18"/>
  <c r="O1585" i="18" s="1"/>
  <c r="N1586" i="18"/>
  <c r="O1586" i="18" s="1"/>
  <c r="N1587" i="18"/>
  <c r="O1587" i="18" s="1"/>
  <c r="N1588" i="18"/>
  <c r="O1588" i="18" s="1"/>
  <c r="N1589" i="18"/>
  <c r="O1589" i="18" s="1"/>
  <c r="N1590" i="18"/>
  <c r="O1590" i="18" s="1"/>
  <c r="N1591" i="18"/>
  <c r="O1591" i="18" s="1"/>
  <c r="N1592" i="18"/>
  <c r="O1592" i="18" s="1"/>
  <c r="N1593" i="18"/>
  <c r="O1593" i="18" s="1"/>
  <c r="N1594" i="18"/>
  <c r="O1594" i="18" s="1"/>
  <c r="N1595" i="18"/>
  <c r="O1595" i="18" s="1"/>
  <c r="N1596" i="18"/>
  <c r="O1596" i="18" s="1"/>
  <c r="N1597" i="18"/>
  <c r="O1597" i="18" s="1"/>
  <c r="N1598" i="18"/>
  <c r="O1598" i="18" s="1"/>
  <c r="N1599" i="18"/>
  <c r="O1599" i="18" s="1"/>
  <c r="N1600" i="18"/>
  <c r="O1600" i="18" s="1"/>
  <c r="N1601" i="18"/>
  <c r="O1601" i="18" s="1"/>
  <c r="N1602" i="18"/>
  <c r="O1602" i="18" s="1"/>
  <c r="N1603" i="18"/>
  <c r="O1603" i="18" s="1"/>
  <c r="N1604" i="18"/>
  <c r="O1604" i="18" s="1"/>
  <c r="N1605" i="18"/>
  <c r="O1605" i="18" s="1"/>
  <c r="N1606" i="18"/>
  <c r="O1606" i="18" s="1"/>
  <c r="N1607" i="18"/>
  <c r="O1607" i="18" s="1"/>
  <c r="N1608" i="18"/>
  <c r="O1608" i="18" s="1"/>
  <c r="N1609" i="18"/>
  <c r="O1609" i="18" s="1"/>
  <c r="N1610" i="18"/>
  <c r="O1610" i="18" s="1"/>
  <c r="N1611" i="18"/>
  <c r="O1611" i="18" s="1"/>
  <c r="N1612" i="18"/>
  <c r="O1612" i="18" s="1"/>
  <c r="N1613" i="18"/>
  <c r="O1613" i="18" s="1"/>
  <c r="N1614" i="18"/>
  <c r="O1614" i="18" s="1"/>
  <c r="N1615" i="18"/>
  <c r="O1615" i="18" s="1"/>
  <c r="N1616" i="18"/>
  <c r="O1616" i="18" s="1"/>
  <c r="N1617" i="18"/>
  <c r="O1617" i="18" s="1"/>
  <c r="N1618" i="18"/>
  <c r="O1618" i="18" s="1"/>
  <c r="N1619" i="18"/>
  <c r="O1619" i="18" s="1"/>
  <c r="N1620" i="18"/>
  <c r="O1620" i="18" s="1"/>
  <c r="N1621" i="18"/>
  <c r="O1621" i="18" s="1"/>
  <c r="N1622" i="18"/>
  <c r="O1622" i="18" s="1"/>
  <c r="N1623" i="18"/>
  <c r="O1623" i="18" s="1"/>
  <c r="N1624" i="18"/>
  <c r="O1624" i="18" s="1"/>
  <c r="N1625" i="18"/>
  <c r="O1625" i="18" s="1"/>
  <c r="N1626" i="18"/>
  <c r="O1626" i="18" s="1"/>
  <c r="N1627" i="18"/>
  <c r="O1627" i="18" s="1"/>
  <c r="N1628" i="18"/>
  <c r="O1628" i="18" s="1"/>
  <c r="N1629" i="18"/>
  <c r="O1629" i="18" s="1"/>
  <c r="N1630" i="18"/>
  <c r="O1630" i="18" s="1"/>
  <c r="N1631" i="18"/>
  <c r="O1631" i="18" s="1"/>
  <c r="N1632" i="18"/>
  <c r="O1632" i="18" s="1"/>
  <c r="N1633" i="18"/>
  <c r="O1633" i="18" s="1"/>
  <c r="N1634" i="18"/>
  <c r="O1634" i="18" s="1"/>
  <c r="N1635" i="18"/>
  <c r="O1635" i="18" s="1"/>
  <c r="N1636" i="18"/>
  <c r="O1636" i="18" s="1"/>
  <c r="N1637" i="18"/>
  <c r="O1637" i="18" s="1"/>
  <c r="N1638" i="18"/>
  <c r="O1638" i="18" s="1"/>
  <c r="N1639" i="18"/>
  <c r="O1639" i="18" s="1"/>
  <c r="N1640" i="18"/>
  <c r="O1640" i="18" s="1"/>
  <c r="N1641" i="18"/>
  <c r="O1641" i="18" s="1"/>
  <c r="N1642" i="18"/>
  <c r="O1642" i="18" s="1"/>
  <c r="N1643" i="18"/>
  <c r="O1643" i="18" s="1"/>
  <c r="N1644" i="18"/>
  <c r="O1644" i="18" s="1"/>
  <c r="N1645" i="18"/>
  <c r="O1645" i="18" s="1"/>
  <c r="N1646" i="18"/>
  <c r="O1646" i="18" s="1"/>
  <c r="N1647" i="18"/>
  <c r="O1647" i="18" s="1"/>
  <c r="N1648" i="18"/>
  <c r="O1648" i="18" s="1"/>
  <c r="N1649" i="18"/>
  <c r="O1649" i="18" s="1"/>
  <c r="N1650" i="18"/>
  <c r="O1650" i="18" s="1"/>
  <c r="N1651" i="18"/>
  <c r="O1651" i="18" s="1"/>
  <c r="N1652" i="18"/>
  <c r="O1652" i="18" s="1"/>
  <c r="N1653" i="18"/>
  <c r="O1653" i="18" s="1"/>
  <c r="N1654" i="18"/>
  <c r="O1654" i="18" s="1"/>
  <c r="N1655" i="18"/>
  <c r="O1655" i="18" s="1"/>
  <c r="N1656" i="18"/>
  <c r="O1656" i="18" s="1"/>
  <c r="N1657" i="18"/>
  <c r="O1657" i="18" s="1"/>
  <c r="N1658" i="18"/>
  <c r="O1658" i="18" s="1"/>
  <c r="N1659" i="18"/>
  <c r="O1659" i="18" s="1"/>
  <c r="N1660" i="18"/>
  <c r="O1660" i="18" s="1"/>
  <c r="N1661" i="18"/>
  <c r="O1661" i="18" s="1"/>
  <c r="N1662" i="18"/>
  <c r="O1662" i="18" s="1"/>
  <c r="N1663" i="18"/>
  <c r="O1663" i="18" s="1"/>
  <c r="N1664" i="18"/>
  <c r="O1664" i="18" s="1"/>
  <c r="N1665" i="18"/>
  <c r="O1665" i="18" s="1"/>
  <c r="N1666" i="18"/>
  <c r="O1666" i="18" s="1"/>
  <c r="N1667" i="18"/>
  <c r="O1667" i="18" s="1"/>
  <c r="N1668" i="18"/>
  <c r="O1668" i="18" s="1"/>
  <c r="N1669" i="18"/>
  <c r="O1669" i="18" s="1"/>
  <c r="N1670" i="18"/>
  <c r="O1670" i="18" s="1"/>
  <c r="N1671" i="18"/>
  <c r="O1671" i="18" s="1"/>
  <c r="N1672" i="18"/>
  <c r="O1672" i="18" s="1"/>
  <c r="N1673" i="18"/>
  <c r="O1673" i="18" s="1"/>
  <c r="N1674" i="18"/>
  <c r="O1674" i="18" s="1"/>
  <c r="N1675" i="18"/>
  <c r="O1675" i="18" s="1"/>
  <c r="N1676" i="18"/>
  <c r="O1676" i="18" s="1"/>
  <c r="N1677" i="18"/>
  <c r="O1677" i="18" s="1"/>
  <c r="N1678" i="18"/>
  <c r="O1678" i="18" s="1"/>
  <c r="N1679" i="18"/>
  <c r="O1679" i="18" s="1"/>
  <c r="N1680" i="18"/>
  <c r="O1680" i="18" s="1"/>
  <c r="N1681" i="18"/>
  <c r="O1681" i="18" s="1"/>
  <c r="N1682" i="18"/>
  <c r="O1682" i="18" s="1"/>
  <c r="N1683" i="18"/>
  <c r="O1683" i="18" s="1"/>
  <c r="N1684" i="18"/>
  <c r="O1684" i="18" s="1"/>
  <c r="N1685" i="18"/>
  <c r="O1685" i="18" s="1"/>
  <c r="N1686" i="18"/>
  <c r="O1686" i="18" s="1"/>
  <c r="N1687" i="18"/>
  <c r="O1687" i="18" s="1"/>
  <c r="N1688" i="18"/>
  <c r="O1688" i="18" s="1"/>
  <c r="N1689" i="18"/>
  <c r="O1689" i="18" s="1"/>
  <c r="N1690" i="18"/>
  <c r="O1690" i="18" s="1"/>
  <c r="N1691" i="18"/>
  <c r="O1691" i="18" s="1"/>
  <c r="N1692" i="18"/>
  <c r="O1692" i="18" s="1"/>
  <c r="N1693" i="18"/>
  <c r="O1693" i="18" s="1"/>
  <c r="N1694" i="18"/>
  <c r="O1694" i="18" s="1"/>
  <c r="N1695" i="18"/>
  <c r="O1695" i="18" s="1"/>
  <c r="N1696" i="18"/>
  <c r="O1696" i="18" s="1"/>
  <c r="N1697" i="18"/>
  <c r="O1697" i="18" s="1"/>
  <c r="N1698" i="18"/>
  <c r="O1698" i="18" s="1"/>
  <c r="N1699" i="18"/>
  <c r="O1699" i="18" s="1"/>
  <c r="N1700" i="18"/>
  <c r="O1700" i="18" s="1"/>
  <c r="N1701" i="18"/>
  <c r="O1701" i="18" s="1"/>
  <c r="N1702" i="18"/>
  <c r="O1702" i="18" s="1"/>
  <c r="N1703" i="18"/>
  <c r="O1703" i="18" s="1"/>
  <c r="N1704" i="18"/>
  <c r="O1704" i="18" s="1"/>
  <c r="N1705" i="18"/>
  <c r="O1705" i="18" s="1"/>
  <c r="N1706" i="18"/>
  <c r="O1706" i="18" s="1"/>
  <c r="N1707" i="18"/>
  <c r="O1707" i="18" s="1"/>
  <c r="N1708" i="18"/>
  <c r="O1708" i="18" s="1"/>
  <c r="N1709" i="18"/>
  <c r="O1709" i="18" s="1"/>
  <c r="N1710" i="18"/>
  <c r="O1710" i="18" s="1"/>
  <c r="N1711" i="18"/>
  <c r="O1711" i="18" s="1"/>
  <c r="N1712" i="18"/>
  <c r="O1712" i="18" s="1"/>
  <c r="N1713" i="18"/>
  <c r="O1713" i="18" s="1"/>
  <c r="N1714" i="18"/>
  <c r="O1714" i="18" s="1"/>
  <c r="N1715" i="18"/>
  <c r="O1715" i="18" s="1"/>
  <c r="N1716" i="18"/>
  <c r="O1716" i="18" s="1"/>
  <c r="N1717" i="18"/>
  <c r="O1717" i="18" s="1"/>
  <c r="N1718" i="18"/>
  <c r="O1718" i="18" s="1"/>
  <c r="N1719" i="18"/>
  <c r="O1719" i="18" s="1"/>
  <c r="N1720" i="18"/>
  <c r="O1720" i="18" s="1"/>
  <c r="N1721" i="18"/>
  <c r="O1721" i="18" s="1"/>
  <c r="N1722" i="18"/>
  <c r="O1722" i="18" s="1"/>
  <c r="N1723" i="18"/>
  <c r="O1723" i="18" s="1"/>
  <c r="N1724" i="18"/>
  <c r="O1724" i="18" s="1"/>
  <c r="N1725" i="18"/>
  <c r="O1725" i="18" s="1"/>
  <c r="N1726" i="18"/>
  <c r="O1726" i="18" s="1"/>
  <c r="N1727" i="18"/>
  <c r="O1727" i="18" s="1"/>
  <c r="N1728" i="18"/>
  <c r="O1728" i="18" s="1"/>
  <c r="N1729" i="18"/>
  <c r="O1729" i="18" s="1"/>
  <c r="N1730" i="18"/>
  <c r="O1730" i="18" s="1"/>
  <c r="N1731" i="18"/>
  <c r="O1731" i="18" s="1"/>
  <c r="N1732" i="18"/>
  <c r="O1732" i="18" s="1"/>
  <c r="N1733" i="18"/>
  <c r="O1733" i="18" s="1"/>
  <c r="N1734" i="18"/>
  <c r="O1734" i="18" s="1"/>
  <c r="N1735" i="18"/>
  <c r="O1735" i="18" s="1"/>
  <c r="N1736" i="18"/>
  <c r="O1736" i="18" s="1"/>
  <c r="N1737" i="18"/>
  <c r="O1737" i="18" s="1"/>
  <c r="N1738" i="18"/>
  <c r="O1738" i="18" s="1"/>
  <c r="N1739" i="18"/>
  <c r="O1739" i="18" s="1"/>
  <c r="N1740" i="18"/>
  <c r="O1740" i="18" s="1"/>
  <c r="N1741" i="18"/>
  <c r="O1741" i="18" s="1"/>
  <c r="N1742" i="18"/>
  <c r="O1742" i="18" s="1"/>
  <c r="N1743" i="18"/>
  <c r="O1743" i="18" s="1"/>
  <c r="N1744" i="18"/>
  <c r="O1744" i="18" s="1"/>
  <c r="N1745" i="18"/>
  <c r="O1745" i="18" s="1"/>
  <c r="N1746" i="18"/>
  <c r="O1746" i="18" s="1"/>
  <c r="N1747" i="18"/>
  <c r="O1747" i="18" s="1"/>
  <c r="N1748" i="18"/>
  <c r="O1748" i="18" s="1"/>
  <c r="N1749" i="18"/>
  <c r="O1749" i="18" s="1"/>
  <c r="N1750" i="18"/>
  <c r="O1750" i="18" s="1"/>
  <c r="N1751" i="18"/>
  <c r="O1751" i="18" s="1"/>
  <c r="N1752" i="18"/>
  <c r="O1752" i="18" s="1"/>
  <c r="N1753" i="18"/>
  <c r="O1753" i="18" s="1"/>
  <c r="N1754" i="18"/>
  <c r="O1754" i="18" s="1"/>
  <c r="N1755" i="18"/>
  <c r="O1755" i="18" s="1"/>
  <c r="N1756" i="18"/>
  <c r="O1756" i="18" s="1"/>
  <c r="N1757" i="18"/>
  <c r="O1757" i="18" s="1"/>
  <c r="N1758" i="18"/>
  <c r="O1758" i="18" s="1"/>
  <c r="N1759" i="18"/>
  <c r="O1759" i="18" s="1"/>
  <c r="N1760" i="18"/>
  <c r="O1760" i="18" s="1"/>
  <c r="N1761" i="18"/>
  <c r="O1761" i="18" s="1"/>
  <c r="N1762" i="18"/>
  <c r="O1762" i="18" s="1"/>
  <c r="N1763" i="18"/>
  <c r="O1763" i="18" s="1"/>
  <c r="N1764" i="18"/>
  <c r="O1764" i="18" s="1"/>
  <c r="N1765" i="18"/>
  <c r="O1765" i="18" s="1"/>
  <c r="N1766" i="18"/>
  <c r="O1766" i="18" s="1"/>
  <c r="N1767" i="18"/>
  <c r="O1767" i="18" s="1"/>
  <c r="N1768" i="18"/>
  <c r="O1768" i="18" s="1"/>
  <c r="N1769" i="18"/>
  <c r="O1769" i="18" s="1"/>
  <c r="N1770" i="18"/>
  <c r="O1770" i="18" s="1"/>
  <c r="N1771" i="18"/>
  <c r="O1771" i="18" s="1"/>
  <c r="N1772" i="18"/>
  <c r="O1772" i="18" s="1"/>
  <c r="N1773" i="18"/>
  <c r="O1773" i="18" s="1"/>
  <c r="N1774" i="18"/>
  <c r="O1774" i="18" s="1"/>
  <c r="N1775" i="18"/>
  <c r="O1775" i="18" s="1"/>
  <c r="N1776" i="18"/>
  <c r="O1776" i="18" s="1"/>
  <c r="N1777" i="18"/>
  <c r="O1777" i="18" s="1"/>
  <c r="N1778" i="18"/>
  <c r="O1778" i="18" s="1"/>
  <c r="N1779" i="18"/>
  <c r="O1779" i="18" s="1"/>
  <c r="N1780" i="18"/>
  <c r="O1780" i="18" s="1"/>
  <c r="N1781" i="18"/>
  <c r="O1781" i="18" s="1"/>
  <c r="N1782" i="18"/>
  <c r="O1782" i="18" s="1"/>
  <c r="N1783" i="18"/>
  <c r="O1783" i="18" s="1"/>
  <c r="N1784" i="18"/>
  <c r="O1784" i="18" s="1"/>
  <c r="N1785" i="18"/>
  <c r="O1785" i="18" s="1"/>
  <c r="N1786" i="18"/>
  <c r="O1786" i="18" s="1"/>
  <c r="N1787" i="18"/>
  <c r="O1787" i="18" s="1"/>
  <c r="N1788" i="18"/>
  <c r="O1788" i="18" s="1"/>
  <c r="N1789" i="18"/>
  <c r="O1789" i="18" s="1"/>
  <c r="N1790" i="18"/>
  <c r="O1790" i="18" s="1"/>
  <c r="N1791" i="18"/>
  <c r="O1791" i="18" s="1"/>
  <c r="N1792" i="18"/>
  <c r="O1792" i="18" s="1"/>
  <c r="N1793" i="18"/>
  <c r="O1793" i="18" s="1"/>
  <c r="N1794" i="18"/>
  <c r="O1794" i="18" s="1"/>
  <c r="N1795" i="18"/>
  <c r="O1795" i="18" s="1"/>
  <c r="N1796" i="18"/>
  <c r="O1796" i="18" s="1"/>
  <c r="N1797" i="18"/>
  <c r="O1797" i="18" s="1"/>
  <c r="N1798" i="18"/>
  <c r="O1798" i="18" s="1"/>
  <c r="N1799" i="18"/>
  <c r="O1799" i="18" s="1"/>
  <c r="N1800" i="18"/>
  <c r="O1800" i="18" s="1"/>
  <c r="N1801" i="18"/>
  <c r="O1801" i="18" s="1"/>
  <c r="N1802" i="18"/>
  <c r="O1802" i="18" s="1"/>
  <c r="N1803" i="18"/>
  <c r="O1803" i="18" s="1"/>
  <c r="N1804" i="18"/>
  <c r="O1804" i="18" s="1"/>
  <c r="N1805" i="18"/>
  <c r="O1805" i="18" s="1"/>
  <c r="N1806" i="18"/>
  <c r="O1806" i="18" s="1"/>
  <c r="N1807" i="18"/>
  <c r="O1807" i="18" s="1"/>
  <c r="N1808" i="18"/>
  <c r="O1808" i="18" s="1"/>
  <c r="N1809" i="18"/>
  <c r="O1809" i="18" s="1"/>
  <c r="N1810" i="18"/>
  <c r="O1810" i="18" s="1"/>
  <c r="N1811" i="18"/>
  <c r="O1811" i="18" s="1"/>
  <c r="N1812" i="18"/>
  <c r="O1812" i="18" s="1"/>
  <c r="N1813" i="18"/>
  <c r="O1813" i="18" s="1"/>
  <c r="N1814" i="18"/>
  <c r="O1814" i="18" s="1"/>
  <c r="N1815" i="18"/>
  <c r="O1815" i="18" s="1"/>
  <c r="N1816" i="18"/>
  <c r="O1816" i="18" s="1"/>
  <c r="N1817" i="18"/>
  <c r="O1817" i="18" s="1"/>
  <c r="N1818" i="18"/>
  <c r="O1818" i="18" s="1"/>
  <c r="N1819" i="18"/>
  <c r="O1819" i="18" s="1"/>
  <c r="N1820" i="18"/>
  <c r="O1820" i="18" s="1"/>
  <c r="N1821" i="18"/>
  <c r="O1821" i="18" s="1"/>
  <c r="N1822" i="18"/>
  <c r="O1822" i="18" s="1"/>
  <c r="N1823" i="18"/>
  <c r="O1823" i="18" s="1"/>
  <c r="N1824" i="18"/>
  <c r="O1824" i="18" s="1"/>
  <c r="N1825" i="18"/>
  <c r="O1825" i="18" s="1"/>
  <c r="N1826" i="18"/>
  <c r="O1826" i="18" s="1"/>
  <c r="N1827" i="18"/>
  <c r="O1827" i="18" s="1"/>
  <c r="N1828" i="18"/>
  <c r="O1828" i="18" s="1"/>
  <c r="N1829" i="18"/>
  <c r="O1829" i="18" s="1"/>
  <c r="N1830" i="18"/>
  <c r="O1830" i="18" s="1"/>
  <c r="N1831" i="18"/>
  <c r="O1831" i="18" s="1"/>
  <c r="N1832" i="18"/>
  <c r="O1832" i="18" s="1"/>
  <c r="N1833" i="18"/>
  <c r="O1833" i="18" s="1"/>
  <c r="N1834" i="18"/>
  <c r="O1834" i="18" s="1"/>
  <c r="N1835" i="18"/>
  <c r="O1835" i="18" s="1"/>
  <c r="N1836" i="18"/>
  <c r="O1836" i="18" s="1"/>
  <c r="N1837" i="18"/>
  <c r="O1837" i="18" s="1"/>
  <c r="N1838" i="18"/>
  <c r="O1838" i="18" s="1"/>
  <c r="N1839" i="18"/>
  <c r="O1839" i="18" s="1"/>
  <c r="N1840" i="18"/>
  <c r="O1840" i="18" s="1"/>
  <c r="N1841" i="18"/>
  <c r="O1841" i="18" s="1"/>
  <c r="N1842" i="18"/>
  <c r="O1842" i="18" s="1"/>
  <c r="N1843" i="18"/>
  <c r="O1843" i="18" s="1"/>
  <c r="N1844" i="18"/>
  <c r="O1844" i="18" s="1"/>
  <c r="N1845" i="18"/>
  <c r="O1845" i="18" s="1"/>
  <c r="N1846" i="18"/>
  <c r="O1846" i="18" s="1"/>
  <c r="N1847" i="18"/>
  <c r="O1847" i="18" s="1"/>
  <c r="N1848" i="18"/>
  <c r="O1848" i="18" s="1"/>
  <c r="N1849" i="18"/>
  <c r="O1849" i="18" s="1"/>
  <c r="N1850" i="18"/>
  <c r="O1850" i="18" s="1"/>
  <c r="N1851" i="18"/>
  <c r="O1851" i="18" s="1"/>
  <c r="N1852" i="18"/>
  <c r="O1852" i="18" s="1"/>
  <c r="N1853" i="18"/>
  <c r="O1853" i="18" s="1"/>
  <c r="N1854" i="18"/>
  <c r="O1854" i="18" s="1"/>
  <c r="N1855" i="18"/>
  <c r="O1855" i="18" s="1"/>
  <c r="N1856" i="18"/>
  <c r="O1856" i="18" s="1"/>
  <c r="N1857" i="18"/>
  <c r="O1857" i="18" s="1"/>
  <c r="N1858" i="18"/>
  <c r="O1858" i="18" s="1"/>
  <c r="N1859" i="18"/>
  <c r="O1859" i="18" s="1"/>
  <c r="N1860" i="18"/>
  <c r="O1860" i="18" s="1"/>
  <c r="N1861" i="18"/>
  <c r="O1861" i="18" s="1"/>
  <c r="N1862" i="18"/>
  <c r="O1862" i="18" s="1"/>
  <c r="N1863" i="18"/>
  <c r="O1863" i="18" s="1"/>
  <c r="N1864" i="18"/>
  <c r="O1864" i="18" s="1"/>
  <c r="N1865" i="18"/>
  <c r="O1865" i="18" s="1"/>
  <c r="N1866" i="18"/>
  <c r="O1866" i="18" s="1"/>
  <c r="N1867" i="18"/>
  <c r="O1867" i="18" s="1"/>
  <c r="N1868" i="18"/>
  <c r="O1868" i="18" s="1"/>
  <c r="N1869" i="18"/>
  <c r="O1869" i="18" s="1"/>
  <c r="N1870" i="18"/>
  <c r="O1870" i="18" s="1"/>
  <c r="N1871" i="18"/>
  <c r="O1871" i="18" s="1"/>
  <c r="N1872" i="18"/>
  <c r="O1872" i="18" s="1"/>
  <c r="N1873" i="18"/>
  <c r="O1873" i="18" s="1"/>
  <c r="N1874" i="18"/>
  <c r="O1874" i="18" s="1"/>
  <c r="N1875" i="18"/>
  <c r="O1875" i="18" s="1"/>
  <c r="N1876" i="18"/>
  <c r="O1876" i="18" s="1"/>
  <c r="N1877" i="18"/>
  <c r="O1877" i="18" s="1"/>
  <c r="N1878" i="18"/>
  <c r="O1878" i="18" s="1"/>
  <c r="N1879" i="18"/>
  <c r="O1879" i="18" s="1"/>
  <c r="N1880" i="18"/>
  <c r="O1880" i="18" s="1"/>
  <c r="N1881" i="18"/>
  <c r="O1881" i="18" s="1"/>
  <c r="N1882" i="18"/>
  <c r="O1882" i="18" s="1"/>
  <c r="N1883" i="18"/>
  <c r="O1883" i="18" s="1"/>
  <c r="N1884" i="18"/>
  <c r="O1884" i="18" s="1"/>
  <c r="N1885" i="18"/>
  <c r="O1885" i="18" s="1"/>
  <c r="N1886" i="18"/>
  <c r="O1886" i="18" s="1"/>
  <c r="N1887" i="18"/>
  <c r="O1887" i="18" s="1"/>
  <c r="N1888" i="18"/>
  <c r="O1888" i="18" s="1"/>
  <c r="N1889" i="18"/>
  <c r="O1889" i="18" s="1"/>
  <c r="N1890" i="18"/>
  <c r="O1890" i="18" s="1"/>
  <c r="N1891" i="18"/>
  <c r="O1891" i="18" s="1"/>
  <c r="N1892" i="18"/>
  <c r="O1892" i="18" s="1"/>
  <c r="N1893" i="18"/>
  <c r="O1893" i="18" s="1"/>
  <c r="N1894" i="18"/>
  <c r="O1894" i="18" s="1"/>
  <c r="N1895" i="18"/>
  <c r="O1895" i="18" s="1"/>
  <c r="N1896" i="18"/>
  <c r="O1896" i="18" s="1"/>
  <c r="N1897" i="18"/>
  <c r="O1897" i="18" s="1"/>
  <c r="N1898" i="18"/>
  <c r="O1898" i="18" s="1"/>
  <c r="N1899" i="18"/>
  <c r="O1899" i="18" s="1"/>
  <c r="N1900" i="18"/>
  <c r="O1900" i="18" s="1"/>
  <c r="N1901" i="18"/>
  <c r="O1901" i="18" s="1"/>
  <c r="N1902" i="18"/>
  <c r="O1902" i="18" s="1"/>
  <c r="N1903" i="18"/>
  <c r="O1903" i="18" s="1"/>
  <c r="N1904" i="18"/>
  <c r="O1904" i="18" s="1"/>
  <c r="N1905" i="18"/>
  <c r="O1905" i="18" s="1"/>
  <c r="N1906" i="18"/>
  <c r="O1906" i="18" s="1"/>
  <c r="N1907" i="18"/>
  <c r="O1907" i="18" s="1"/>
  <c r="N1908" i="18"/>
  <c r="O1908" i="18" s="1"/>
  <c r="N1909" i="18"/>
  <c r="O1909" i="18" s="1"/>
  <c r="N1910" i="18"/>
  <c r="O1910" i="18" s="1"/>
  <c r="N1911" i="18"/>
  <c r="O1911" i="18" s="1"/>
  <c r="N1912" i="18"/>
  <c r="O1912" i="18" s="1"/>
  <c r="N1913" i="18"/>
  <c r="O1913" i="18" s="1"/>
  <c r="N1914" i="18"/>
  <c r="O1914" i="18" s="1"/>
  <c r="N1915" i="18"/>
  <c r="O1915" i="18" s="1"/>
  <c r="N1916" i="18"/>
  <c r="O1916" i="18" s="1"/>
  <c r="N1917" i="18"/>
  <c r="O1917" i="18" s="1"/>
  <c r="N1918" i="18"/>
  <c r="O1918" i="18" s="1"/>
  <c r="N1919" i="18"/>
  <c r="O1919" i="18" s="1"/>
  <c r="N1920" i="18"/>
  <c r="O1920" i="18" s="1"/>
  <c r="N1921" i="18"/>
  <c r="O1921" i="18" s="1"/>
  <c r="N1922" i="18"/>
  <c r="O1922" i="18" s="1"/>
  <c r="N1923" i="18"/>
  <c r="O1923" i="18" s="1"/>
  <c r="N1924" i="18"/>
  <c r="O1924" i="18" s="1"/>
  <c r="N1925" i="18"/>
  <c r="O1925" i="18" s="1"/>
  <c r="N1926" i="18"/>
  <c r="O1926" i="18" s="1"/>
  <c r="N1927" i="18"/>
  <c r="O1927" i="18" s="1"/>
  <c r="N1928" i="18"/>
  <c r="O1928" i="18" s="1"/>
  <c r="N1929" i="18"/>
  <c r="O1929" i="18" s="1"/>
  <c r="N1930" i="18"/>
  <c r="O1930" i="18" s="1"/>
  <c r="N1931" i="18"/>
  <c r="O1931" i="18" s="1"/>
  <c r="N1932" i="18"/>
  <c r="O1932" i="18" s="1"/>
  <c r="N1933" i="18"/>
  <c r="O1933" i="18" s="1"/>
  <c r="N1934" i="18"/>
  <c r="O1934" i="18" s="1"/>
  <c r="N1935" i="18"/>
  <c r="O1935" i="18" s="1"/>
  <c r="N1936" i="18"/>
  <c r="O1936" i="18" s="1"/>
  <c r="N1937" i="18"/>
  <c r="O1937" i="18" s="1"/>
  <c r="N1938" i="18"/>
  <c r="O1938" i="18" s="1"/>
  <c r="N1939" i="18"/>
  <c r="O1939" i="18" s="1"/>
  <c r="N1940" i="18"/>
  <c r="O1940" i="18" s="1"/>
  <c r="N1941" i="18"/>
  <c r="O1941" i="18" s="1"/>
  <c r="N1942" i="18"/>
  <c r="O1942" i="18" s="1"/>
  <c r="N1943" i="18"/>
  <c r="O1943" i="18" s="1"/>
  <c r="N1944" i="18"/>
  <c r="O1944" i="18" s="1"/>
  <c r="N1945" i="18"/>
  <c r="O1945" i="18" s="1"/>
  <c r="N1946" i="18"/>
  <c r="O1946" i="18" s="1"/>
  <c r="N1947" i="18"/>
  <c r="O1947" i="18" s="1"/>
  <c r="N1948" i="18"/>
  <c r="O1948" i="18" s="1"/>
  <c r="N1949" i="18"/>
  <c r="O1949" i="18" s="1"/>
  <c r="N1950" i="18"/>
  <c r="O1950" i="18" s="1"/>
  <c r="N1951" i="18"/>
  <c r="O1951" i="18" s="1"/>
  <c r="N1952" i="18"/>
  <c r="O1952" i="18" s="1"/>
  <c r="N1953" i="18"/>
  <c r="O1953" i="18" s="1"/>
  <c r="N1954" i="18"/>
  <c r="O1954" i="18" s="1"/>
  <c r="N1955" i="18"/>
  <c r="O1955" i="18" s="1"/>
  <c r="N1956" i="18"/>
  <c r="O1956" i="18" s="1"/>
  <c r="N1957" i="18"/>
  <c r="O1957" i="18" s="1"/>
  <c r="N1958" i="18"/>
  <c r="O1958" i="18" s="1"/>
  <c r="N1959" i="18"/>
  <c r="O1959" i="18" s="1"/>
  <c r="N1960" i="18"/>
  <c r="O1960" i="18" s="1"/>
  <c r="N1961" i="18"/>
  <c r="O1961" i="18" s="1"/>
  <c r="N1962" i="18"/>
  <c r="O1962" i="18" s="1"/>
  <c r="N1963" i="18"/>
  <c r="O1963" i="18" s="1"/>
  <c r="N1964" i="18"/>
  <c r="O1964" i="18" s="1"/>
  <c r="N1965" i="18"/>
  <c r="O1965" i="18" s="1"/>
  <c r="N1966" i="18"/>
  <c r="O1966" i="18" s="1"/>
  <c r="N1967" i="18"/>
  <c r="O1967" i="18" s="1"/>
  <c r="N1968" i="18"/>
  <c r="O1968" i="18" s="1"/>
  <c r="N1969" i="18"/>
  <c r="O1969" i="18" s="1"/>
  <c r="N1970" i="18"/>
  <c r="O1970" i="18" s="1"/>
  <c r="N1971" i="18"/>
  <c r="O1971" i="18" s="1"/>
  <c r="N1972" i="18"/>
  <c r="O1972" i="18" s="1"/>
  <c r="N1973" i="18"/>
  <c r="O1973" i="18" s="1"/>
  <c r="N1974" i="18"/>
  <c r="O1974" i="18" s="1"/>
  <c r="N1975" i="18"/>
  <c r="O1975" i="18" s="1"/>
  <c r="N1976" i="18"/>
  <c r="O1976" i="18" s="1"/>
  <c r="N1977" i="18"/>
  <c r="O1977" i="18" s="1"/>
  <c r="N1978" i="18"/>
  <c r="O1978" i="18" s="1"/>
  <c r="N1979" i="18"/>
  <c r="O1979" i="18" s="1"/>
  <c r="N1980" i="18"/>
  <c r="O1980" i="18" s="1"/>
  <c r="N1981" i="18"/>
  <c r="O1981" i="18" s="1"/>
  <c r="N1982" i="18"/>
  <c r="O1982" i="18" s="1"/>
  <c r="N1983" i="18"/>
  <c r="O1983" i="18" s="1"/>
  <c r="N1984" i="18"/>
  <c r="O1984" i="18" s="1"/>
  <c r="N1985" i="18"/>
  <c r="O1985" i="18" s="1"/>
  <c r="N1986" i="18"/>
  <c r="O1986" i="18" s="1"/>
  <c r="N1987" i="18"/>
  <c r="O1987" i="18" s="1"/>
  <c r="N1988" i="18"/>
  <c r="O1988" i="18" s="1"/>
  <c r="N1989" i="18"/>
  <c r="O1989" i="18" s="1"/>
  <c r="N1990" i="18"/>
  <c r="O1990" i="18" s="1"/>
  <c r="N1991" i="18"/>
  <c r="O1991" i="18" s="1"/>
  <c r="N1992" i="18"/>
  <c r="O1992" i="18" s="1"/>
  <c r="N1993" i="18"/>
  <c r="O1993" i="18" s="1"/>
  <c r="N1994" i="18"/>
  <c r="O1994" i="18" s="1"/>
  <c r="N1995" i="18"/>
  <c r="O1995" i="18" s="1"/>
  <c r="N1996" i="18"/>
  <c r="O1996" i="18" s="1"/>
  <c r="N1997" i="18"/>
  <c r="O1997" i="18" s="1"/>
  <c r="N1998" i="18"/>
  <c r="O1998" i="18" s="1"/>
  <c r="N1999" i="18"/>
  <c r="O1999" i="18" s="1"/>
  <c r="N2000" i="18"/>
  <c r="O2000" i="18" s="1"/>
  <c r="N2001" i="18"/>
  <c r="O2001" i="18" s="1"/>
  <c r="N2002" i="18"/>
  <c r="O2002" i="18" s="1"/>
  <c r="N2003" i="18"/>
  <c r="O2003" i="18" s="1"/>
  <c r="N2004" i="18"/>
  <c r="O2004" i="18" s="1"/>
  <c r="N2005" i="18"/>
  <c r="O2005" i="18" s="1"/>
  <c r="N2006" i="18"/>
  <c r="O2006" i="18" s="1"/>
  <c r="N2007" i="18"/>
  <c r="O2007" i="18" s="1"/>
  <c r="N2008" i="18"/>
  <c r="O2008" i="18" s="1"/>
  <c r="N2009" i="18"/>
  <c r="O2009" i="18" s="1"/>
  <c r="N2010" i="18"/>
  <c r="O2010" i="18" s="1"/>
  <c r="N2011" i="18"/>
  <c r="O2011" i="18" s="1"/>
  <c r="N2012" i="18"/>
  <c r="O2012" i="18" s="1"/>
  <c r="N2013" i="18"/>
  <c r="O2013" i="18" s="1"/>
  <c r="N2014" i="18"/>
  <c r="O2014" i="18" s="1"/>
  <c r="N2015" i="18"/>
  <c r="O2015" i="18" s="1"/>
  <c r="N2016" i="18"/>
  <c r="O2016" i="18" s="1"/>
  <c r="N2017" i="18"/>
  <c r="O2017" i="18" s="1"/>
  <c r="N2018" i="18"/>
  <c r="O2018" i="18" s="1"/>
  <c r="N2019" i="18"/>
  <c r="O2019" i="18" s="1"/>
  <c r="N2020" i="18"/>
  <c r="O2020" i="18" s="1"/>
  <c r="N2021" i="18"/>
  <c r="O2021" i="18" s="1"/>
  <c r="N2022" i="18"/>
  <c r="O2022" i="18" s="1"/>
  <c r="N2023" i="18"/>
  <c r="O2023" i="18" s="1"/>
  <c r="N2024" i="18"/>
  <c r="O2024" i="18" s="1"/>
  <c r="N2025" i="18"/>
  <c r="O2025" i="18" s="1"/>
  <c r="N2026" i="18"/>
  <c r="O2026" i="18" s="1"/>
  <c r="N2027" i="18"/>
  <c r="O2027" i="18" s="1"/>
  <c r="N2028" i="18"/>
  <c r="O2028" i="18" s="1"/>
  <c r="N2029" i="18"/>
  <c r="O2029" i="18" s="1"/>
  <c r="N2030" i="18"/>
  <c r="O2030" i="18" s="1"/>
  <c r="N2031" i="18"/>
  <c r="O2031" i="18" s="1"/>
  <c r="N2032" i="18"/>
  <c r="O2032" i="18" s="1"/>
  <c r="N2033" i="18"/>
  <c r="O2033" i="18" s="1"/>
  <c r="N2034" i="18"/>
  <c r="O2034" i="18" s="1"/>
  <c r="N2035" i="18"/>
  <c r="O2035" i="18" s="1"/>
  <c r="N2036" i="18"/>
  <c r="O2036" i="18" s="1"/>
  <c r="N2037" i="18"/>
  <c r="O2037" i="18" s="1"/>
  <c r="N2038" i="18"/>
  <c r="O2038" i="18" s="1"/>
  <c r="N2039" i="18"/>
  <c r="O2039" i="18" s="1"/>
  <c r="N2040" i="18"/>
  <c r="O2040" i="18" s="1"/>
  <c r="N2041" i="18"/>
  <c r="O2041" i="18" s="1"/>
  <c r="N2042" i="18"/>
  <c r="O2042" i="18" s="1"/>
  <c r="N2043" i="18"/>
  <c r="O2043" i="18" s="1"/>
  <c r="N2044" i="18"/>
  <c r="O2044" i="18" s="1"/>
  <c r="N2045" i="18"/>
  <c r="O2045" i="18" s="1"/>
  <c r="N2046" i="18"/>
  <c r="O2046" i="18" s="1"/>
  <c r="N2047" i="18"/>
  <c r="O2047" i="18" s="1"/>
  <c r="N2048" i="18"/>
  <c r="O2048" i="18" s="1"/>
  <c r="N2049" i="18"/>
  <c r="O2049" i="18" s="1"/>
  <c r="N2050" i="18"/>
  <c r="O2050" i="18" s="1"/>
  <c r="N2051" i="18"/>
  <c r="O2051" i="18" s="1"/>
  <c r="N2052" i="18"/>
  <c r="O2052" i="18" s="1"/>
  <c r="N2053" i="18"/>
  <c r="O2053" i="18" s="1"/>
  <c r="N2054" i="18"/>
  <c r="O2054" i="18" s="1"/>
  <c r="N2055" i="18"/>
  <c r="O2055" i="18" s="1"/>
  <c r="N2056" i="18"/>
  <c r="O2056" i="18" s="1"/>
  <c r="N2057" i="18"/>
  <c r="O2057" i="18" s="1"/>
  <c r="N2058" i="18"/>
  <c r="O2058" i="18" s="1"/>
  <c r="N2059" i="18"/>
  <c r="O2059" i="18" s="1"/>
  <c r="N2060" i="18"/>
  <c r="O2060" i="18" s="1"/>
  <c r="N2061" i="18"/>
  <c r="O2061" i="18" s="1"/>
  <c r="N2062" i="18"/>
  <c r="O2062" i="18" s="1"/>
  <c r="N2063" i="18"/>
  <c r="O2063" i="18" s="1"/>
  <c r="N2064" i="18"/>
  <c r="O2064" i="18" s="1"/>
  <c r="N2065" i="18"/>
  <c r="O2065" i="18" s="1"/>
  <c r="N2066" i="18"/>
  <c r="O2066" i="18" s="1"/>
  <c r="N2067" i="18"/>
  <c r="O2067" i="18" s="1"/>
  <c r="N2068" i="18"/>
  <c r="O2068" i="18" s="1"/>
  <c r="N2069" i="18"/>
  <c r="O2069" i="18" s="1"/>
  <c r="N2070" i="18"/>
  <c r="O2070" i="18" s="1"/>
  <c r="N2071" i="18"/>
  <c r="O2071" i="18" s="1"/>
  <c r="N2072" i="18"/>
  <c r="O2072" i="18" s="1"/>
  <c r="N2073" i="18"/>
  <c r="O2073" i="18" s="1"/>
  <c r="N2074" i="18"/>
  <c r="O2074" i="18" s="1"/>
  <c r="N2075" i="18"/>
  <c r="O2075" i="18" s="1"/>
  <c r="N2076" i="18"/>
  <c r="O2076" i="18" s="1"/>
  <c r="N2077" i="18"/>
  <c r="O2077" i="18" s="1"/>
  <c r="N2078" i="18"/>
  <c r="O2078" i="18" s="1"/>
  <c r="N2079" i="18"/>
  <c r="O2079" i="18" s="1"/>
  <c r="N2080" i="18"/>
  <c r="O2080" i="18" s="1"/>
  <c r="N2081" i="18"/>
  <c r="O2081" i="18" s="1"/>
  <c r="N2082" i="18"/>
  <c r="O2082" i="18" s="1"/>
  <c r="N2083" i="18"/>
  <c r="O2083" i="18" s="1"/>
  <c r="N2084" i="18"/>
  <c r="O2084" i="18" s="1"/>
  <c r="N2085" i="18"/>
  <c r="O2085" i="18" s="1"/>
  <c r="N2086" i="18"/>
  <c r="O2086" i="18" s="1"/>
  <c r="N2087" i="18"/>
  <c r="O2087" i="18" s="1"/>
  <c r="N2088" i="18"/>
  <c r="O2088" i="18" s="1"/>
  <c r="N2089" i="18"/>
  <c r="O2089" i="18" s="1"/>
  <c r="N2090" i="18"/>
  <c r="O2090" i="18" s="1"/>
  <c r="N2091" i="18"/>
  <c r="O2091" i="18" s="1"/>
  <c r="N2092" i="18"/>
  <c r="O2092" i="18" s="1"/>
  <c r="N2093" i="18"/>
  <c r="O2093" i="18" s="1"/>
  <c r="N2094" i="18"/>
  <c r="O2094" i="18" s="1"/>
  <c r="N2095" i="18"/>
  <c r="O2095" i="18" s="1"/>
  <c r="N2096" i="18"/>
  <c r="O2096" i="18" s="1"/>
  <c r="N2097" i="18"/>
  <c r="O2097" i="18" s="1"/>
  <c r="N2098" i="18"/>
  <c r="O2098" i="18" s="1"/>
  <c r="N2099" i="18"/>
  <c r="O2099" i="18" s="1"/>
  <c r="N2100" i="18"/>
  <c r="O2100" i="18" s="1"/>
  <c r="N2101" i="18"/>
  <c r="O2101" i="18" s="1"/>
  <c r="N2102" i="18"/>
  <c r="O2102" i="18" s="1"/>
  <c r="N2103" i="18"/>
  <c r="O2103" i="18" s="1"/>
  <c r="N2104" i="18"/>
  <c r="O2104" i="18" s="1"/>
  <c r="N2105" i="18"/>
  <c r="O2105" i="18" s="1"/>
  <c r="N2106" i="18"/>
  <c r="O2106" i="18" s="1"/>
  <c r="N2107" i="18"/>
  <c r="O2107" i="18" s="1"/>
  <c r="N2108" i="18"/>
  <c r="O2108" i="18" s="1"/>
  <c r="N2109" i="18"/>
  <c r="O2109" i="18" s="1"/>
  <c r="N2110" i="18"/>
  <c r="O2110" i="18" s="1"/>
  <c r="N2111" i="18"/>
  <c r="O2111" i="18" s="1"/>
  <c r="N2112" i="18"/>
  <c r="O2112" i="18" s="1"/>
  <c r="N2113" i="18"/>
  <c r="O2113" i="18" s="1"/>
  <c r="N2114" i="18"/>
  <c r="O2114" i="18" s="1"/>
  <c r="N2115" i="18"/>
  <c r="O2115" i="18" s="1"/>
  <c r="N2116" i="18"/>
  <c r="O2116" i="18" s="1"/>
  <c r="N2117" i="18"/>
  <c r="O2117" i="18" s="1"/>
  <c r="N2118" i="18"/>
  <c r="O2118" i="18" s="1"/>
  <c r="N2119" i="18"/>
  <c r="O2119" i="18" s="1"/>
  <c r="N2120" i="18"/>
  <c r="O2120" i="18" s="1"/>
  <c r="N2121" i="18"/>
  <c r="O2121" i="18" s="1"/>
  <c r="N2122" i="18"/>
  <c r="O2122" i="18" s="1"/>
  <c r="N2123" i="18"/>
  <c r="O2123" i="18" s="1"/>
  <c r="N2124" i="18"/>
  <c r="O2124" i="18" s="1"/>
  <c r="N2125" i="18"/>
  <c r="O2125" i="18" s="1"/>
  <c r="N2126" i="18"/>
  <c r="O2126" i="18" s="1"/>
  <c r="N2127" i="18"/>
  <c r="O2127" i="18" s="1"/>
  <c r="N2128" i="18"/>
  <c r="O2128" i="18" s="1"/>
  <c r="N2129" i="18"/>
  <c r="O2129" i="18" s="1"/>
  <c r="N2130" i="18"/>
  <c r="O2130" i="18" s="1"/>
  <c r="N2131" i="18"/>
  <c r="O2131" i="18" s="1"/>
  <c r="N2132" i="18"/>
  <c r="O2132" i="18" s="1"/>
  <c r="N2133" i="18"/>
  <c r="O2133" i="18" s="1"/>
  <c r="N2134" i="18"/>
  <c r="O2134" i="18" s="1"/>
  <c r="N2135" i="18"/>
  <c r="O2135" i="18" s="1"/>
  <c r="N2136" i="18"/>
  <c r="O2136" i="18" s="1"/>
  <c r="N2137" i="18"/>
  <c r="O2137" i="18" s="1"/>
  <c r="N2138" i="18"/>
  <c r="O2138" i="18" s="1"/>
  <c r="N2139" i="18"/>
  <c r="O2139" i="18" s="1"/>
  <c r="N2140" i="18"/>
  <c r="O2140" i="18" s="1"/>
  <c r="N2141" i="18"/>
  <c r="O2141" i="18" s="1"/>
  <c r="N2142" i="18"/>
  <c r="O2142" i="18" s="1"/>
  <c r="N2143" i="18"/>
  <c r="O2143" i="18" s="1"/>
  <c r="N2144" i="18"/>
  <c r="O2144" i="18" s="1"/>
  <c r="N2145" i="18"/>
  <c r="O2145" i="18" s="1"/>
  <c r="N2146" i="18"/>
  <c r="O2146" i="18" s="1"/>
  <c r="N2147" i="18"/>
  <c r="O2147" i="18" s="1"/>
  <c r="N2148" i="18"/>
  <c r="O2148" i="18" s="1"/>
  <c r="N2149" i="18"/>
  <c r="O2149" i="18" s="1"/>
  <c r="N2150" i="18"/>
  <c r="O2150" i="18" s="1"/>
  <c r="N2151" i="18"/>
  <c r="O2151" i="18" s="1"/>
  <c r="N2152" i="18"/>
  <c r="O2152" i="18" s="1"/>
  <c r="N2153" i="18"/>
  <c r="O2153" i="18" s="1"/>
  <c r="N2154" i="18"/>
  <c r="O2154" i="18" s="1"/>
  <c r="N2155" i="18"/>
  <c r="O2155" i="18" s="1"/>
  <c r="N2156" i="18"/>
  <c r="O2156" i="18" s="1"/>
  <c r="N2157" i="18"/>
  <c r="O2157" i="18" s="1"/>
  <c r="N2158" i="18"/>
  <c r="O2158" i="18" s="1"/>
  <c r="N2159" i="18"/>
  <c r="O2159" i="18" s="1"/>
  <c r="N2160" i="18"/>
  <c r="O2160" i="18" s="1"/>
  <c r="N2161" i="18"/>
  <c r="O2161" i="18" s="1"/>
  <c r="N2162" i="18"/>
  <c r="O2162" i="18" s="1"/>
  <c r="N2163" i="18"/>
  <c r="O2163" i="18" s="1"/>
  <c r="N2164" i="18"/>
  <c r="O2164" i="18" s="1"/>
  <c r="N2165" i="18"/>
  <c r="O2165" i="18" s="1"/>
  <c r="N2166" i="18"/>
  <c r="O2166" i="18" s="1"/>
  <c r="N2167" i="18"/>
  <c r="O2167" i="18" s="1"/>
  <c r="N2168" i="18"/>
  <c r="O2168" i="18" s="1"/>
  <c r="N2169" i="18"/>
  <c r="O2169" i="18" s="1"/>
  <c r="N2170" i="18"/>
  <c r="O2170" i="18" s="1"/>
  <c r="N2171" i="18"/>
  <c r="O2171" i="18" s="1"/>
  <c r="N2172" i="18"/>
  <c r="O2172" i="18" s="1"/>
  <c r="N2173" i="18"/>
  <c r="O2173" i="18" s="1"/>
  <c r="N2174" i="18"/>
  <c r="O2174" i="18" s="1"/>
  <c r="N2175" i="18"/>
  <c r="O2175" i="18" s="1"/>
  <c r="N2176" i="18"/>
  <c r="O2176" i="18" s="1"/>
  <c r="N2177" i="18"/>
  <c r="O2177" i="18" s="1"/>
  <c r="N2178" i="18"/>
  <c r="O2178" i="18" s="1"/>
  <c r="N2179" i="18"/>
  <c r="O2179" i="18" s="1"/>
  <c r="N2180" i="18"/>
  <c r="O2180" i="18" s="1"/>
  <c r="N2181" i="18"/>
  <c r="O2181" i="18" s="1"/>
  <c r="N2182" i="18"/>
  <c r="O2182" i="18" s="1"/>
  <c r="N2183" i="18"/>
  <c r="O2183" i="18" s="1"/>
  <c r="N2184" i="18"/>
  <c r="O2184" i="18" s="1"/>
  <c r="N2185" i="18"/>
  <c r="O2185" i="18" s="1"/>
  <c r="N2186" i="18"/>
  <c r="O2186" i="18" s="1"/>
  <c r="N2187" i="18"/>
  <c r="O2187" i="18" s="1"/>
  <c r="N2188" i="18"/>
  <c r="O2188" i="18" s="1"/>
  <c r="N2189" i="18"/>
  <c r="O2189" i="18" s="1"/>
  <c r="N2190" i="18"/>
  <c r="O2190" i="18" s="1"/>
  <c r="N2191" i="18"/>
  <c r="O2191" i="18" s="1"/>
  <c r="N2192" i="18"/>
  <c r="O2192" i="18" s="1"/>
  <c r="N2193" i="18"/>
  <c r="O2193" i="18" s="1"/>
  <c r="N2194" i="18"/>
  <c r="O2194" i="18" s="1"/>
  <c r="N2195" i="18"/>
  <c r="O2195" i="18" s="1"/>
  <c r="N2196" i="18"/>
  <c r="O2196" i="18" s="1"/>
  <c r="N2197" i="18"/>
  <c r="O2197" i="18" s="1"/>
  <c r="N2198" i="18"/>
  <c r="O2198" i="18" s="1"/>
  <c r="N2199" i="18"/>
  <c r="O2199" i="18" s="1"/>
  <c r="N2200" i="18"/>
  <c r="O2200" i="18" s="1"/>
  <c r="N2201" i="18"/>
  <c r="O2201" i="18" s="1"/>
  <c r="N2202" i="18"/>
  <c r="O2202" i="18" s="1"/>
  <c r="N2203" i="18"/>
  <c r="O2203" i="18" s="1"/>
  <c r="N2204" i="18"/>
  <c r="O2204" i="18" s="1"/>
  <c r="N2205" i="18"/>
  <c r="O2205" i="18" s="1"/>
  <c r="N2206" i="18"/>
  <c r="O2206" i="18" s="1"/>
  <c r="N2207" i="18"/>
  <c r="O2207" i="18" s="1"/>
  <c r="N2208" i="18"/>
  <c r="O2208" i="18" s="1"/>
  <c r="N2209" i="18"/>
  <c r="O2209" i="18" s="1"/>
  <c r="N2210" i="18"/>
  <c r="O2210" i="18" s="1"/>
  <c r="N2211" i="18"/>
  <c r="O2211" i="18" s="1"/>
  <c r="N2212" i="18"/>
  <c r="O2212" i="18" s="1"/>
  <c r="N2213" i="18"/>
  <c r="O2213" i="18" s="1"/>
  <c r="N2214" i="18"/>
  <c r="O2214" i="18" s="1"/>
  <c r="N2215" i="18"/>
  <c r="O2215" i="18" s="1"/>
  <c r="N2216" i="18"/>
  <c r="O2216" i="18" s="1"/>
  <c r="N2217" i="18"/>
  <c r="O2217" i="18" s="1"/>
  <c r="N2218" i="18"/>
  <c r="O2218" i="18" s="1"/>
  <c r="N2219" i="18"/>
  <c r="O2219" i="18" s="1"/>
  <c r="N2220" i="18"/>
  <c r="O2220" i="18" s="1"/>
  <c r="N2221" i="18"/>
  <c r="O2221" i="18" s="1"/>
  <c r="N2222" i="18"/>
  <c r="O2222" i="18" s="1"/>
  <c r="N2223" i="18"/>
  <c r="O2223" i="18" s="1"/>
  <c r="N2224" i="18"/>
  <c r="O2224" i="18" s="1"/>
  <c r="N2225" i="18"/>
  <c r="O2225" i="18" s="1"/>
  <c r="N2226" i="18"/>
  <c r="O2226" i="18" s="1"/>
  <c r="N2227" i="18"/>
  <c r="O2227" i="18" s="1"/>
  <c r="N2228" i="18"/>
  <c r="O2228" i="18" s="1"/>
  <c r="N2229" i="18"/>
  <c r="O2229" i="18" s="1"/>
  <c r="N2230" i="18"/>
  <c r="O2230" i="18" s="1"/>
  <c r="N2231" i="18"/>
  <c r="O2231" i="18" s="1"/>
  <c r="N2232" i="18"/>
  <c r="O2232" i="18" s="1"/>
  <c r="N2233" i="18"/>
  <c r="O2233" i="18" s="1"/>
  <c r="N2234" i="18"/>
  <c r="O2234" i="18" s="1"/>
  <c r="N2235" i="18"/>
  <c r="O2235" i="18" s="1"/>
  <c r="N2236" i="18"/>
  <c r="O2236" i="18" s="1"/>
  <c r="N2237" i="18"/>
  <c r="O2237" i="18" s="1"/>
  <c r="N2238" i="18"/>
  <c r="O2238" i="18" s="1"/>
  <c r="N2239" i="18"/>
  <c r="O2239" i="18" s="1"/>
  <c r="N2240" i="18"/>
  <c r="O2240" i="18" s="1"/>
  <c r="N2241" i="18"/>
  <c r="O2241" i="18" s="1"/>
  <c r="N2242" i="18"/>
  <c r="O2242" i="18" s="1"/>
  <c r="N2243" i="18"/>
  <c r="O2243" i="18" s="1"/>
  <c r="N2244" i="18"/>
  <c r="O2244" i="18" s="1"/>
  <c r="N2245" i="18"/>
  <c r="O2245" i="18" s="1"/>
  <c r="N2246" i="18"/>
  <c r="O2246" i="18" s="1"/>
  <c r="N2247" i="18"/>
  <c r="O2247" i="18" s="1"/>
  <c r="N2248" i="18"/>
  <c r="O2248" i="18" s="1"/>
  <c r="N2249" i="18"/>
  <c r="O2249" i="18" s="1"/>
  <c r="N2250" i="18"/>
  <c r="O2250" i="18" s="1"/>
  <c r="N2251" i="18"/>
  <c r="O2251" i="18" s="1"/>
  <c r="N2252" i="18"/>
  <c r="O2252" i="18" s="1"/>
  <c r="N2253" i="18"/>
  <c r="O2253" i="18" s="1"/>
  <c r="N2254" i="18"/>
  <c r="O2254" i="18" s="1"/>
  <c r="N2255" i="18"/>
  <c r="O2255" i="18" s="1"/>
  <c r="N2256" i="18"/>
  <c r="O2256" i="18" s="1"/>
  <c r="N2257" i="18"/>
  <c r="O2257" i="18" s="1"/>
  <c r="N2258" i="18"/>
  <c r="O2258" i="18" s="1"/>
  <c r="N2259" i="18"/>
  <c r="O2259" i="18" s="1"/>
  <c r="N2260" i="18"/>
  <c r="O2260" i="18" s="1"/>
  <c r="N2261" i="18"/>
  <c r="O2261" i="18" s="1"/>
  <c r="N2262" i="18"/>
  <c r="O2262" i="18" s="1"/>
  <c r="N2263" i="18"/>
  <c r="O2263" i="18" s="1"/>
  <c r="N2264" i="18"/>
  <c r="O2264" i="18" s="1"/>
  <c r="N2265" i="18"/>
  <c r="O2265" i="18" s="1"/>
  <c r="N2266" i="18"/>
  <c r="O2266" i="18" s="1"/>
  <c r="N2267" i="18"/>
  <c r="O2267" i="18" s="1"/>
  <c r="N2268" i="18"/>
  <c r="O2268" i="18" s="1"/>
  <c r="N2269" i="18"/>
  <c r="O2269" i="18" s="1"/>
  <c r="N2270" i="18"/>
  <c r="O2270" i="18" s="1"/>
  <c r="N2271" i="18"/>
  <c r="O2271" i="18" s="1"/>
  <c r="N2272" i="18"/>
  <c r="O2272" i="18" s="1"/>
  <c r="N2273" i="18"/>
  <c r="O2273" i="18" s="1"/>
  <c r="N2274" i="18"/>
  <c r="O2274" i="18" s="1"/>
  <c r="N2275" i="18"/>
  <c r="O2275" i="18" s="1"/>
  <c r="N2276" i="18"/>
  <c r="O2276" i="18" s="1"/>
  <c r="N2277" i="18"/>
  <c r="O2277" i="18" s="1"/>
  <c r="N2278" i="18"/>
  <c r="O2278" i="18" s="1"/>
  <c r="N2279" i="18"/>
  <c r="O2279" i="18" s="1"/>
  <c r="N2280" i="18"/>
  <c r="O2280" i="18" s="1"/>
  <c r="N2281" i="18"/>
  <c r="O2281" i="18" s="1"/>
  <c r="N2282" i="18"/>
  <c r="O2282" i="18" s="1"/>
  <c r="N2283" i="18"/>
  <c r="O2283" i="18" s="1"/>
  <c r="N2284" i="18"/>
  <c r="O2284" i="18" s="1"/>
  <c r="N2285" i="18"/>
  <c r="O2285" i="18" s="1"/>
  <c r="N2286" i="18"/>
  <c r="O2286" i="18" s="1"/>
  <c r="N2287" i="18"/>
  <c r="O2287" i="18" s="1"/>
  <c r="N2288" i="18"/>
  <c r="O2288" i="18" s="1"/>
  <c r="N2289" i="18"/>
  <c r="O2289" i="18" s="1"/>
  <c r="N2290" i="18"/>
  <c r="O2290" i="18" s="1"/>
  <c r="N2291" i="18"/>
  <c r="O2291" i="18" s="1"/>
  <c r="N2292" i="18"/>
  <c r="O2292" i="18" s="1"/>
  <c r="N2293" i="18"/>
  <c r="O2293" i="18" s="1"/>
  <c r="N2294" i="18"/>
  <c r="O2294" i="18" s="1"/>
  <c r="N2295" i="18"/>
  <c r="O2295" i="18" s="1"/>
  <c r="N2296" i="18"/>
  <c r="O2296" i="18" s="1"/>
  <c r="N2297" i="18"/>
  <c r="O2297" i="18" s="1"/>
  <c r="N2298" i="18"/>
  <c r="O2298" i="18" s="1"/>
  <c r="N2299" i="18"/>
  <c r="O2299" i="18" s="1"/>
  <c r="N2300" i="18"/>
  <c r="O2300" i="18" s="1"/>
  <c r="N2301" i="18"/>
  <c r="O2301" i="18" s="1"/>
  <c r="N2302" i="18"/>
  <c r="O2302" i="18" s="1"/>
  <c r="N2303" i="18"/>
  <c r="O2303" i="18" s="1"/>
  <c r="N2304" i="18"/>
  <c r="O2304" i="18" s="1"/>
  <c r="N2305" i="18"/>
  <c r="O2305" i="18" s="1"/>
  <c r="N2306" i="18"/>
  <c r="O2306" i="18" s="1"/>
  <c r="N2307" i="18"/>
  <c r="O2307" i="18" s="1"/>
  <c r="N2308" i="18"/>
  <c r="O2308" i="18" s="1"/>
  <c r="N2309" i="18"/>
  <c r="O2309" i="18" s="1"/>
  <c r="N2310" i="18"/>
  <c r="O2310" i="18" s="1"/>
  <c r="N2311" i="18"/>
  <c r="O2311" i="18" s="1"/>
  <c r="N2312" i="18"/>
  <c r="O2312" i="18" s="1"/>
  <c r="N2313" i="18"/>
  <c r="O2313" i="18" s="1"/>
  <c r="N2314" i="18"/>
  <c r="O2314" i="18" s="1"/>
  <c r="N2315" i="18"/>
  <c r="O2315" i="18" s="1"/>
  <c r="N2316" i="18"/>
  <c r="O2316" i="18" s="1"/>
  <c r="N2317" i="18"/>
  <c r="O2317" i="18" s="1"/>
  <c r="N2318" i="18"/>
  <c r="O2318" i="18" s="1"/>
  <c r="N2319" i="18"/>
  <c r="O2319" i="18" s="1"/>
  <c r="N2320" i="18"/>
  <c r="O2320" i="18" s="1"/>
  <c r="N2321" i="18"/>
  <c r="O2321" i="18" s="1"/>
  <c r="N2322" i="18"/>
  <c r="O2322" i="18" s="1"/>
  <c r="N2323" i="18"/>
  <c r="O2323" i="18" s="1"/>
  <c r="N2324" i="18"/>
  <c r="O2324" i="18" s="1"/>
  <c r="N2325" i="18"/>
  <c r="O2325" i="18" s="1"/>
  <c r="N2326" i="18"/>
  <c r="O2326" i="18" s="1"/>
  <c r="N2327" i="18"/>
  <c r="O2327" i="18" s="1"/>
  <c r="N2328" i="18"/>
  <c r="O2328" i="18" s="1"/>
  <c r="N2329" i="18"/>
  <c r="O2329" i="18" s="1"/>
  <c r="N2330" i="18"/>
  <c r="O2330" i="18" s="1"/>
  <c r="N2331" i="18"/>
  <c r="O2331" i="18" s="1"/>
  <c r="N2332" i="18"/>
  <c r="O2332" i="18" s="1"/>
  <c r="N2333" i="18"/>
  <c r="O2333" i="18" s="1"/>
  <c r="N2334" i="18"/>
  <c r="O2334" i="18" s="1"/>
  <c r="N2335" i="18"/>
  <c r="O2335" i="18" s="1"/>
  <c r="N2336" i="18"/>
  <c r="O2336" i="18" s="1"/>
  <c r="N2337" i="18"/>
  <c r="O2337" i="18" s="1"/>
  <c r="N2338" i="18"/>
  <c r="O2338" i="18" s="1"/>
  <c r="N2339" i="18"/>
  <c r="O2339" i="18" s="1"/>
  <c r="N2340" i="18"/>
  <c r="O2340" i="18" s="1"/>
  <c r="N2341" i="18"/>
  <c r="O2341" i="18" s="1"/>
  <c r="N2342" i="18"/>
  <c r="O2342" i="18" s="1"/>
  <c r="N2343" i="18"/>
  <c r="O2343" i="18" s="1"/>
  <c r="N2344" i="18"/>
  <c r="O2344" i="18" s="1"/>
  <c r="N2345" i="18"/>
  <c r="O2345" i="18" s="1"/>
  <c r="N2346" i="18"/>
  <c r="O2346" i="18" s="1"/>
  <c r="N2347" i="18"/>
  <c r="O2347" i="18" s="1"/>
  <c r="N2348" i="18"/>
  <c r="O2348" i="18" s="1"/>
  <c r="N2349" i="18"/>
  <c r="O2349" i="18" s="1"/>
  <c r="N2350" i="18"/>
  <c r="O2350" i="18" s="1"/>
  <c r="N2351" i="18"/>
  <c r="O2351" i="18" s="1"/>
  <c r="N2352" i="18"/>
  <c r="O2352" i="18" s="1"/>
  <c r="N2353" i="18"/>
  <c r="O2353" i="18" s="1"/>
  <c r="N2354" i="18"/>
  <c r="O2354" i="18" s="1"/>
  <c r="N2355" i="18"/>
  <c r="O2355" i="18" s="1"/>
  <c r="N2356" i="18"/>
  <c r="O2356" i="18" s="1"/>
  <c r="N2357" i="18"/>
  <c r="O2357" i="18" s="1"/>
  <c r="N2358" i="18"/>
  <c r="O2358" i="18" s="1"/>
  <c r="N2359" i="18"/>
  <c r="O2359" i="18" s="1"/>
  <c r="N2360" i="18"/>
  <c r="O2360" i="18" s="1"/>
  <c r="N2361" i="18"/>
  <c r="O2361" i="18" s="1"/>
  <c r="N2362" i="18"/>
  <c r="O2362" i="18" s="1"/>
  <c r="N2363" i="18"/>
  <c r="O2363" i="18" s="1"/>
  <c r="N2364" i="18"/>
  <c r="O2364" i="18" s="1"/>
  <c r="N2365" i="18"/>
  <c r="O2365" i="18" s="1"/>
  <c r="N2366" i="18"/>
  <c r="O2366" i="18" s="1"/>
  <c r="N2367" i="18"/>
  <c r="O2367" i="18" s="1"/>
  <c r="N2368" i="18"/>
  <c r="O2368" i="18" s="1"/>
  <c r="N2369" i="18"/>
  <c r="O2369" i="18" s="1"/>
  <c r="N2370" i="18"/>
  <c r="O2370" i="18" s="1"/>
  <c r="N2371" i="18"/>
  <c r="O2371" i="18" s="1"/>
  <c r="N2372" i="18"/>
  <c r="O2372" i="18" s="1"/>
  <c r="N2373" i="18"/>
  <c r="O2373" i="18" s="1"/>
  <c r="N2374" i="18"/>
  <c r="O2374" i="18" s="1"/>
  <c r="N2375" i="18"/>
  <c r="O2375" i="18" s="1"/>
  <c r="N2376" i="18"/>
  <c r="O2376" i="18" s="1"/>
  <c r="N2377" i="18"/>
  <c r="O2377" i="18" s="1"/>
  <c r="N2378" i="18"/>
  <c r="O2378" i="18" s="1"/>
  <c r="N2379" i="18"/>
  <c r="O2379" i="18" s="1"/>
  <c r="N2380" i="18"/>
  <c r="O2380" i="18" s="1"/>
  <c r="N2381" i="18"/>
  <c r="O2381" i="18" s="1"/>
  <c r="N2382" i="18"/>
  <c r="O2382" i="18" s="1"/>
  <c r="N2383" i="18"/>
  <c r="O2383" i="18" s="1"/>
  <c r="N2384" i="18"/>
  <c r="O2384" i="18" s="1"/>
  <c r="N2385" i="18"/>
  <c r="O2385" i="18" s="1"/>
  <c r="N2386" i="18"/>
  <c r="O2386" i="18" s="1"/>
  <c r="N2387" i="18"/>
  <c r="O2387" i="18" s="1"/>
  <c r="N2388" i="18"/>
  <c r="O2388" i="18" s="1"/>
  <c r="N2389" i="18"/>
  <c r="O2389" i="18" s="1"/>
  <c r="N2390" i="18"/>
  <c r="O2390" i="18" s="1"/>
  <c r="N2391" i="18"/>
  <c r="O2391" i="18" s="1"/>
  <c r="N2392" i="18"/>
  <c r="O2392" i="18" s="1"/>
  <c r="N2393" i="18"/>
  <c r="O2393" i="18" s="1"/>
  <c r="N2394" i="18"/>
  <c r="O2394" i="18" s="1"/>
  <c r="N2395" i="18"/>
  <c r="O2395" i="18" s="1"/>
  <c r="N2396" i="18"/>
  <c r="O2396" i="18" s="1"/>
  <c r="N2397" i="18"/>
  <c r="O2397" i="18" s="1"/>
  <c r="N2398" i="18"/>
  <c r="O2398" i="18" s="1"/>
  <c r="N2399" i="18"/>
  <c r="O2399" i="18" s="1"/>
  <c r="N2400" i="18"/>
  <c r="O2400" i="18" s="1"/>
  <c r="N2401" i="18"/>
  <c r="O2401" i="18" s="1"/>
  <c r="N2402" i="18"/>
  <c r="O2402" i="18" s="1"/>
  <c r="N2403" i="18"/>
  <c r="O2403" i="18" s="1"/>
  <c r="N2404" i="18"/>
  <c r="O2404" i="18" s="1"/>
  <c r="N2405" i="18"/>
  <c r="O2405" i="18" s="1"/>
  <c r="N2406" i="18"/>
  <c r="O2406" i="18" s="1"/>
  <c r="N2407" i="18"/>
  <c r="O2407" i="18" s="1"/>
  <c r="N2408" i="18"/>
  <c r="O2408" i="18" s="1"/>
  <c r="N2409" i="18"/>
  <c r="O2409" i="18" s="1"/>
  <c r="N2410" i="18"/>
  <c r="O2410" i="18" s="1"/>
  <c r="N2411" i="18"/>
  <c r="O2411" i="18" s="1"/>
  <c r="N2412" i="18"/>
  <c r="O2412" i="18" s="1"/>
  <c r="N2413" i="18"/>
  <c r="O2413" i="18" s="1"/>
  <c r="N2414" i="18"/>
  <c r="O2414" i="18" s="1"/>
  <c r="N2415" i="18"/>
  <c r="O2415" i="18" s="1"/>
  <c r="N2416" i="18"/>
  <c r="O2416" i="18" s="1"/>
  <c r="N2417" i="18"/>
  <c r="O2417" i="18" s="1"/>
  <c r="N2418" i="18"/>
  <c r="O2418" i="18" s="1"/>
  <c r="N2419" i="18"/>
  <c r="O2419" i="18" s="1"/>
  <c r="N2420" i="18"/>
  <c r="O2420" i="18" s="1"/>
  <c r="N2421" i="18"/>
  <c r="O2421" i="18" s="1"/>
  <c r="N2422" i="18"/>
  <c r="O2422" i="18" s="1"/>
  <c r="N2423" i="18"/>
  <c r="O2423" i="18" s="1"/>
  <c r="N2424" i="18"/>
  <c r="O2424" i="18" s="1"/>
  <c r="N2425" i="18"/>
  <c r="O2425" i="18" s="1"/>
  <c r="N2426" i="18"/>
  <c r="O2426" i="18" s="1"/>
  <c r="N2427" i="18"/>
  <c r="O2427" i="18" s="1"/>
  <c r="N2428" i="18"/>
  <c r="O2428" i="18" s="1"/>
  <c r="N2429" i="18"/>
  <c r="O2429" i="18" s="1"/>
  <c r="N2430" i="18"/>
  <c r="O2430" i="18" s="1"/>
  <c r="N2431" i="18"/>
  <c r="O2431" i="18" s="1"/>
  <c r="N2432" i="18"/>
  <c r="O2432" i="18" s="1"/>
  <c r="N2433" i="18"/>
  <c r="O2433" i="18" s="1"/>
  <c r="N2434" i="18"/>
  <c r="O2434" i="18" s="1"/>
  <c r="N2435" i="18"/>
  <c r="O2435" i="18" s="1"/>
  <c r="N2436" i="18"/>
  <c r="O2436" i="18" s="1"/>
  <c r="N2437" i="18"/>
  <c r="O2437" i="18" s="1"/>
  <c r="N2438" i="18"/>
  <c r="O2438" i="18" s="1"/>
  <c r="N2439" i="18"/>
  <c r="O2439" i="18" s="1"/>
  <c r="N2440" i="18"/>
  <c r="O2440" i="18" s="1"/>
  <c r="N2441" i="18"/>
  <c r="O2441" i="18" s="1"/>
  <c r="N2442" i="18"/>
  <c r="O2442" i="18" s="1"/>
  <c r="N2443" i="18"/>
  <c r="O2443" i="18" s="1"/>
  <c r="N2444" i="18"/>
  <c r="O2444" i="18" s="1"/>
  <c r="N2445" i="18"/>
  <c r="O2445" i="18" s="1"/>
  <c r="N2446" i="18"/>
  <c r="O2446" i="18" s="1"/>
  <c r="N2447" i="18"/>
  <c r="O2447" i="18" s="1"/>
  <c r="N2448" i="18"/>
  <c r="O2448" i="18" s="1"/>
  <c r="N2449" i="18"/>
  <c r="O2449" i="18" s="1"/>
  <c r="N2450" i="18"/>
  <c r="O2450" i="18" s="1"/>
  <c r="N2451" i="18"/>
  <c r="O2451" i="18" s="1"/>
  <c r="N2452" i="18"/>
  <c r="O2452" i="18" s="1"/>
  <c r="N2453" i="18"/>
  <c r="O2453" i="18" s="1"/>
  <c r="N2454" i="18"/>
  <c r="O2454" i="18" s="1"/>
  <c r="N2455" i="18"/>
  <c r="O2455" i="18" s="1"/>
  <c r="N2456" i="18"/>
  <c r="O2456" i="18" s="1"/>
  <c r="N2457" i="18"/>
  <c r="O2457" i="18" s="1"/>
  <c r="N2458" i="18"/>
  <c r="O2458" i="18" s="1"/>
  <c r="N2459" i="18"/>
  <c r="O2459" i="18" s="1"/>
  <c r="N2460" i="18"/>
  <c r="O2460" i="18" s="1"/>
  <c r="N2461" i="18"/>
  <c r="O2461" i="18" s="1"/>
  <c r="N2462" i="18"/>
  <c r="O2462" i="18" s="1"/>
  <c r="N2463" i="18"/>
  <c r="O2463" i="18" s="1"/>
  <c r="N2464" i="18"/>
  <c r="O2464" i="18" s="1"/>
  <c r="N2465" i="18"/>
  <c r="O2465" i="18" s="1"/>
  <c r="N2466" i="18"/>
  <c r="O2466" i="18" s="1"/>
  <c r="N2467" i="18"/>
  <c r="O2467" i="18" s="1"/>
  <c r="N2468" i="18"/>
  <c r="O2468" i="18" s="1"/>
  <c r="N2469" i="18"/>
  <c r="O2469" i="18" s="1"/>
  <c r="N2470" i="18"/>
  <c r="O2470" i="18" s="1"/>
  <c r="N2471" i="18"/>
  <c r="O2471" i="18" s="1"/>
  <c r="N2472" i="18"/>
  <c r="O2472" i="18" s="1"/>
  <c r="N2473" i="18"/>
  <c r="O2473" i="18" s="1"/>
  <c r="N2474" i="18"/>
  <c r="O2474" i="18" s="1"/>
  <c r="N2475" i="18"/>
  <c r="O2475" i="18" s="1"/>
  <c r="N2476" i="18"/>
  <c r="O2476" i="18" s="1"/>
  <c r="N2477" i="18"/>
  <c r="O2477" i="18" s="1"/>
  <c r="N2478" i="18"/>
  <c r="O2478" i="18" s="1"/>
  <c r="N2479" i="18"/>
  <c r="O2479" i="18" s="1"/>
  <c r="N2480" i="18"/>
  <c r="O2480" i="18" s="1"/>
  <c r="N2481" i="18"/>
  <c r="O2481" i="18" s="1"/>
  <c r="N2482" i="18"/>
  <c r="O2482" i="18" s="1"/>
  <c r="N2483" i="18"/>
  <c r="O2483" i="18" s="1"/>
  <c r="N2484" i="18"/>
  <c r="O2484" i="18" s="1"/>
  <c r="N2485" i="18"/>
  <c r="O2485" i="18" s="1"/>
  <c r="N2486" i="18"/>
  <c r="O2486" i="18" s="1"/>
  <c r="N2487" i="18"/>
  <c r="O2487" i="18" s="1"/>
  <c r="N2488" i="18"/>
  <c r="O2488" i="18" s="1"/>
  <c r="N2489" i="18"/>
  <c r="O2489" i="18" s="1"/>
  <c r="N2490" i="18"/>
  <c r="O2490" i="18" s="1"/>
  <c r="N2491" i="18"/>
  <c r="O2491" i="18" s="1"/>
  <c r="N2492" i="18"/>
  <c r="O2492" i="18" s="1"/>
  <c r="N2493" i="18"/>
  <c r="O2493" i="18" s="1"/>
  <c r="N2494" i="18"/>
  <c r="O2494" i="18" s="1"/>
  <c r="N2495" i="18"/>
  <c r="O2495" i="18" s="1"/>
  <c r="N2496" i="18"/>
  <c r="O2496" i="18" s="1"/>
  <c r="N2497" i="18"/>
  <c r="O2497" i="18" s="1"/>
  <c r="N2498" i="18"/>
  <c r="O2498" i="18" s="1"/>
  <c r="N2499" i="18"/>
  <c r="O2499" i="18" s="1"/>
  <c r="N2500" i="18"/>
  <c r="O2500" i="18" s="1"/>
  <c r="N2501" i="18"/>
  <c r="O2501" i="18" s="1"/>
  <c r="N2502" i="18"/>
  <c r="O2502" i="18" s="1"/>
  <c r="N2503" i="18"/>
  <c r="O2503" i="18" s="1"/>
  <c r="N2504" i="18"/>
  <c r="O2504" i="18" s="1"/>
  <c r="N2505" i="18"/>
  <c r="O2505" i="18" s="1"/>
  <c r="N2506" i="18"/>
  <c r="O2506" i="18" s="1"/>
  <c r="N2507" i="18"/>
  <c r="O2507" i="18" s="1"/>
  <c r="N2508" i="18"/>
  <c r="O2508" i="18" s="1"/>
  <c r="N2509" i="18"/>
  <c r="O2509" i="18" s="1"/>
  <c r="N2510" i="18"/>
  <c r="O2510" i="18" s="1"/>
  <c r="N2511" i="18"/>
  <c r="O2511" i="18" s="1"/>
  <c r="N2512" i="18"/>
  <c r="O2512" i="18" s="1"/>
  <c r="N2513" i="18"/>
  <c r="O2513" i="18" s="1"/>
  <c r="N2514" i="18"/>
  <c r="O2514" i="18" s="1"/>
  <c r="N2515" i="18"/>
  <c r="O2515" i="18" s="1"/>
  <c r="N2516" i="18"/>
  <c r="O2516" i="18" s="1"/>
  <c r="N2517" i="18"/>
  <c r="O2517" i="18" s="1"/>
  <c r="N2518" i="18"/>
  <c r="O2518" i="18" s="1"/>
  <c r="N2519" i="18"/>
  <c r="O2519" i="18" s="1"/>
  <c r="N2520" i="18"/>
  <c r="O2520" i="18" s="1"/>
  <c r="N2521" i="18"/>
  <c r="O2521" i="18" s="1"/>
  <c r="N2522" i="18"/>
  <c r="O2522" i="18" s="1"/>
  <c r="N2523" i="18"/>
  <c r="O2523" i="18" s="1"/>
  <c r="N2524" i="18"/>
  <c r="O2524" i="18" s="1"/>
  <c r="N2525" i="18"/>
  <c r="O2525" i="18" s="1"/>
  <c r="N2526" i="18"/>
  <c r="O2526" i="18" s="1"/>
  <c r="N2527" i="18"/>
  <c r="O2527" i="18" s="1"/>
  <c r="N2528" i="18"/>
  <c r="O2528" i="18" s="1"/>
  <c r="N2529" i="18"/>
  <c r="O2529" i="18" s="1"/>
  <c r="N2530" i="18"/>
  <c r="O2530" i="18" s="1"/>
  <c r="N2531" i="18"/>
  <c r="O2531" i="18" s="1"/>
  <c r="N2532" i="18"/>
  <c r="O2532" i="18" s="1"/>
  <c r="N2533" i="18"/>
  <c r="O2533" i="18" s="1"/>
  <c r="N2534" i="18"/>
  <c r="O2534" i="18" s="1"/>
  <c r="N2535" i="18"/>
  <c r="O2535" i="18" s="1"/>
  <c r="N2536" i="18"/>
  <c r="O2536" i="18" s="1"/>
  <c r="N2537" i="18"/>
  <c r="O2537" i="18" s="1"/>
  <c r="N2538" i="18"/>
  <c r="O2538" i="18" s="1"/>
  <c r="N2539" i="18"/>
  <c r="O2539" i="18" s="1"/>
  <c r="N2540" i="18"/>
  <c r="O2540" i="18" s="1"/>
  <c r="N2541" i="18"/>
  <c r="O2541" i="18" s="1"/>
  <c r="N2542" i="18"/>
  <c r="O2542" i="18" s="1"/>
  <c r="N2543" i="18"/>
  <c r="O2543" i="18" s="1"/>
  <c r="N2544" i="18"/>
  <c r="O2544" i="18" s="1"/>
  <c r="N2545" i="18"/>
  <c r="O2545" i="18" s="1"/>
  <c r="N2546" i="18"/>
  <c r="O2546" i="18" s="1"/>
  <c r="N2547" i="18"/>
  <c r="O2547" i="18" s="1"/>
  <c r="N2548" i="18"/>
  <c r="O2548" i="18" s="1"/>
  <c r="N2549" i="18"/>
  <c r="O2549" i="18" s="1"/>
  <c r="N2550" i="18"/>
  <c r="O2550" i="18" s="1"/>
  <c r="N2551" i="18"/>
  <c r="O2551" i="18" s="1"/>
  <c r="N2552" i="18"/>
  <c r="O2552" i="18" s="1"/>
  <c r="N2553" i="18"/>
  <c r="O2553" i="18" s="1"/>
  <c r="N2554" i="18"/>
  <c r="O2554" i="18" s="1"/>
  <c r="N2555" i="18"/>
  <c r="O2555" i="18" s="1"/>
  <c r="N2556" i="18"/>
  <c r="O2556" i="18" s="1"/>
  <c r="N2557" i="18"/>
  <c r="O2557" i="18" s="1"/>
  <c r="N2558" i="18"/>
  <c r="O2558" i="18" s="1"/>
  <c r="N2559" i="18"/>
  <c r="O2559" i="18" s="1"/>
  <c r="N2560" i="18"/>
  <c r="O2560" i="18" s="1"/>
  <c r="N2561" i="18"/>
  <c r="O2561" i="18" s="1"/>
  <c r="N2562" i="18"/>
  <c r="O2562" i="18" s="1"/>
  <c r="N2563" i="18"/>
  <c r="O2563" i="18" s="1"/>
  <c r="N2564" i="18"/>
  <c r="O2564" i="18" s="1"/>
  <c r="N2565" i="18"/>
  <c r="O2565" i="18" s="1"/>
  <c r="N2566" i="18"/>
  <c r="O2566" i="18" s="1"/>
  <c r="N2567" i="18"/>
  <c r="O2567" i="18" s="1"/>
  <c r="N2568" i="18"/>
  <c r="O2568" i="18" s="1"/>
  <c r="N2569" i="18"/>
  <c r="O2569" i="18" s="1"/>
  <c r="N2570" i="18"/>
  <c r="O2570" i="18" s="1"/>
  <c r="N2571" i="18"/>
  <c r="O2571" i="18" s="1"/>
  <c r="N2572" i="18"/>
  <c r="O2572" i="18" s="1"/>
  <c r="N2573" i="18"/>
  <c r="O2573" i="18" s="1"/>
  <c r="N2574" i="18"/>
  <c r="O2574" i="18" s="1"/>
  <c r="N2575" i="18"/>
  <c r="O2575" i="18" s="1"/>
  <c r="N2576" i="18"/>
  <c r="O2576" i="18" s="1"/>
  <c r="N2577" i="18"/>
  <c r="O2577" i="18" s="1"/>
  <c r="N2578" i="18"/>
  <c r="O2578" i="18" s="1"/>
  <c r="N2579" i="18"/>
  <c r="O2579" i="18" s="1"/>
  <c r="N2580" i="18"/>
  <c r="O2580" i="18" s="1"/>
  <c r="N2581" i="18"/>
  <c r="O2581" i="18" s="1"/>
  <c r="N2582" i="18"/>
  <c r="O2582" i="18" s="1"/>
  <c r="N2583" i="18"/>
  <c r="O2583" i="18" s="1"/>
  <c r="N2584" i="18"/>
  <c r="O2584" i="18" s="1"/>
  <c r="N2585" i="18"/>
  <c r="O2585" i="18" s="1"/>
  <c r="N2586" i="18"/>
  <c r="O2586" i="18" s="1"/>
  <c r="N2587" i="18"/>
  <c r="O2587" i="18" s="1"/>
  <c r="N2588" i="18"/>
  <c r="O2588" i="18" s="1"/>
  <c r="N2589" i="18"/>
  <c r="O2589" i="18" s="1"/>
  <c r="N2590" i="18"/>
  <c r="O2590" i="18" s="1"/>
  <c r="N2591" i="18"/>
  <c r="O2591" i="18" s="1"/>
  <c r="N2592" i="18"/>
  <c r="O2592" i="18" s="1"/>
  <c r="N2593" i="18"/>
  <c r="O2593" i="18" s="1"/>
  <c r="N2594" i="18"/>
  <c r="O2594" i="18" s="1"/>
  <c r="N2595" i="18"/>
  <c r="O2595" i="18" s="1"/>
  <c r="N2596" i="18"/>
  <c r="O2596" i="18" s="1"/>
  <c r="N2597" i="18"/>
  <c r="O2597" i="18" s="1"/>
  <c r="N2598" i="18"/>
  <c r="O2598" i="18" s="1"/>
  <c r="N2599" i="18"/>
  <c r="O2599" i="18" s="1"/>
  <c r="N2600" i="18"/>
  <c r="O2600" i="18" s="1"/>
  <c r="N2601" i="18"/>
  <c r="O2601" i="18" s="1"/>
  <c r="N2602" i="18"/>
  <c r="O2602" i="18" s="1"/>
  <c r="N2603" i="18"/>
  <c r="O2603" i="18" s="1"/>
  <c r="N2604" i="18"/>
  <c r="O2604" i="18" s="1"/>
  <c r="N2605" i="18"/>
  <c r="O2605" i="18" s="1"/>
  <c r="N2606" i="18"/>
  <c r="O2606" i="18" s="1"/>
  <c r="N2607" i="18"/>
  <c r="O2607" i="18" s="1"/>
  <c r="N2608" i="18"/>
  <c r="O2608" i="18" s="1"/>
  <c r="N2609" i="18"/>
  <c r="O2609" i="18" s="1"/>
  <c r="N2610" i="18"/>
  <c r="O2610" i="18" s="1"/>
  <c r="N2611" i="18"/>
  <c r="O2611" i="18" s="1"/>
  <c r="N2612" i="18"/>
  <c r="O2612" i="18" s="1"/>
  <c r="N2613" i="18"/>
  <c r="O2613" i="18" s="1"/>
  <c r="N2614" i="18"/>
  <c r="O2614" i="18" s="1"/>
  <c r="N2615" i="18"/>
  <c r="O2615" i="18" s="1"/>
  <c r="N2616" i="18"/>
  <c r="O2616" i="18" s="1"/>
  <c r="N2617" i="18"/>
  <c r="O2617" i="18" s="1"/>
  <c r="N2618" i="18"/>
  <c r="O2618" i="18" s="1"/>
  <c r="N2619" i="18"/>
  <c r="O2619" i="18" s="1"/>
  <c r="N2620" i="18"/>
  <c r="O2620" i="18" s="1"/>
  <c r="N2621" i="18"/>
  <c r="O2621" i="18" s="1"/>
  <c r="N2622" i="18"/>
  <c r="O2622" i="18" s="1"/>
  <c r="N2623" i="18"/>
  <c r="O2623" i="18" s="1"/>
  <c r="N2624" i="18"/>
  <c r="O2624" i="18" s="1"/>
  <c r="N2625" i="18"/>
  <c r="O2625" i="18" s="1"/>
  <c r="N2626" i="18"/>
  <c r="O2626" i="18" s="1"/>
  <c r="N2627" i="18"/>
  <c r="O2627" i="18" s="1"/>
  <c r="N2628" i="18"/>
  <c r="O2628" i="18" s="1"/>
  <c r="N2629" i="18"/>
  <c r="O2629" i="18" s="1"/>
  <c r="N2630" i="18"/>
  <c r="O2630" i="18" s="1"/>
  <c r="N2631" i="18"/>
  <c r="O2631" i="18" s="1"/>
  <c r="N2632" i="18"/>
  <c r="O2632" i="18" s="1"/>
  <c r="N2633" i="18"/>
  <c r="O2633" i="18" s="1"/>
  <c r="N2634" i="18"/>
  <c r="O2634" i="18" s="1"/>
  <c r="N2635" i="18"/>
  <c r="O2635" i="18" s="1"/>
  <c r="N2636" i="18"/>
  <c r="O2636" i="18" s="1"/>
  <c r="N2637" i="18"/>
  <c r="O2637" i="18" s="1"/>
  <c r="N2638" i="18"/>
  <c r="O2638" i="18" s="1"/>
  <c r="N2639" i="18"/>
  <c r="O2639" i="18" s="1"/>
  <c r="N2640" i="18"/>
  <c r="O2640" i="18" s="1"/>
  <c r="N2641" i="18"/>
  <c r="O2641" i="18" s="1"/>
  <c r="N2642" i="18"/>
  <c r="O2642" i="18" s="1"/>
  <c r="N2643" i="18"/>
  <c r="O2643" i="18" s="1"/>
  <c r="N2644" i="18"/>
  <c r="O2644" i="18" s="1"/>
  <c r="N2645" i="18"/>
  <c r="O2645" i="18" s="1"/>
  <c r="N2646" i="18"/>
  <c r="O2646" i="18" s="1"/>
  <c r="N2647" i="18"/>
  <c r="O2647" i="18" s="1"/>
  <c r="N2648" i="18"/>
  <c r="O2648" i="18" s="1"/>
  <c r="N2649" i="18"/>
  <c r="O2649" i="18" s="1"/>
  <c r="N2650" i="18"/>
  <c r="O2650" i="18" s="1"/>
  <c r="N2651" i="18"/>
  <c r="O2651" i="18" s="1"/>
  <c r="N2652" i="18"/>
  <c r="O2652" i="18" s="1"/>
  <c r="N2653" i="18"/>
  <c r="O2653" i="18" s="1"/>
  <c r="N2654" i="18"/>
  <c r="O2654" i="18" s="1"/>
  <c r="N2655" i="18"/>
  <c r="O2655" i="18" s="1"/>
  <c r="N2656" i="18"/>
  <c r="O2656" i="18" s="1"/>
  <c r="N2657" i="18"/>
  <c r="O2657" i="18" s="1"/>
  <c r="N2658" i="18"/>
  <c r="O2658" i="18" s="1"/>
  <c r="N2659" i="18"/>
  <c r="O2659" i="18" s="1"/>
  <c r="N2660" i="18"/>
  <c r="O2660" i="18" s="1"/>
  <c r="N2661" i="18"/>
  <c r="O2661" i="18" s="1"/>
  <c r="N2662" i="18"/>
  <c r="O2662" i="18" s="1"/>
  <c r="N2663" i="18"/>
  <c r="O2663" i="18" s="1"/>
  <c r="N2664" i="18"/>
  <c r="O2664" i="18" s="1"/>
  <c r="N2665" i="18"/>
  <c r="O2665" i="18" s="1"/>
  <c r="N2666" i="18"/>
  <c r="O2666" i="18" s="1"/>
  <c r="N2667" i="18"/>
  <c r="O2667" i="18" s="1"/>
  <c r="N2668" i="18"/>
  <c r="O2668" i="18" s="1"/>
  <c r="N2669" i="18"/>
  <c r="O2669" i="18" s="1"/>
  <c r="N2670" i="18"/>
  <c r="O2670" i="18" s="1"/>
  <c r="N2671" i="18"/>
  <c r="O2671" i="18" s="1"/>
  <c r="N2672" i="18"/>
  <c r="O2672" i="18" s="1"/>
  <c r="N2673" i="18"/>
  <c r="O2673" i="18" s="1"/>
  <c r="N2674" i="18"/>
  <c r="O2674" i="18" s="1"/>
  <c r="N2675" i="18"/>
  <c r="O2675" i="18" s="1"/>
  <c r="N2676" i="18"/>
  <c r="O2676" i="18" s="1"/>
  <c r="N2677" i="18"/>
  <c r="O2677" i="18" s="1"/>
  <c r="N2678" i="18"/>
  <c r="O2678" i="18" s="1"/>
  <c r="N2679" i="18"/>
  <c r="O2679" i="18" s="1"/>
  <c r="N2680" i="18"/>
  <c r="O2680" i="18" s="1"/>
  <c r="N2681" i="18"/>
  <c r="O2681" i="18" s="1"/>
  <c r="N2682" i="18"/>
  <c r="O2682" i="18" s="1"/>
  <c r="N2683" i="18"/>
  <c r="O2683" i="18" s="1"/>
  <c r="N2684" i="18"/>
  <c r="O2684" i="18" s="1"/>
  <c r="N2685" i="18"/>
  <c r="O2685" i="18" s="1"/>
  <c r="N2686" i="18"/>
  <c r="O2686" i="18" s="1"/>
  <c r="N2687" i="18"/>
  <c r="O2687" i="18" s="1"/>
  <c r="N2688" i="18"/>
  <c r="O2688" i="18" s="1"/>
  <c r="N2689" i="18"/>
  <c r="O2689" i="18" s="1"/>
  <c r="N2690" i="18"/>
  <c r="O2690" i="18" s="1"/>
  <c r="N2691" i="18"/>
  <c r="O2691" i="18" s="1"/>
  <c r="N2692" i="18"/>
  <c r="O2692" i="18" s="1"/>
  <c r="N2693" i="18"/>
  <c r="O2693" i="18" s="1"/>
  <c r="N2694" i="18"/>
  <c r="O2694" i="18" s="1"/>
  <c r="N2695" i="18"/>
  <c r="O2695" i="18" s="1"/>
  <c r="N2696" i="18"/>
  <c r="O2696" i="18" s="1"/>
  <c r="N2697" i="18"/>
  <c r="O2697" i="18" s="1"/>
  <c r="N2698" i="18"/>
  <c r="O2698" i="18" s="1"/>
  <c r="N2699" i="18"/>
  <c r="O2699" i="18" s="1"/>
  <c r="N2700" i="18"/>
  <c r="O2700" i="18" s="1"/>
  <c r="N2701" i="18"/>
  <c r="O2701" i="18" s="1"/>
  <c r="N2702" i="18"/>
  <c r="O2702" i="18" s="1"/>
  <c r="N2703" i="18"/>
  <c r="O2703" i="18" s="1"/>
  <c r="N2704" i="18"/>
  <c r="O2704" i="18" s="1"/>
  <c r="N2705" i="18"/>
  <c r="O2705" i="18" s="1"/>
  <c r="N2706" i="18"/>
  <c r="O2706" i="18" s="1"/>
  <c r="N2707" i="18"/>
  <c r="O2707" i="18" s="1"/>
  <c r="N2708" i="18"/>
  <c r="O2708" i="18" s="1"/>
  <c r="N2709" i="18"/>
  <c r="O2709" i="18" s="1"/>
  <c r="N2710" i="18"/>
  <c r="O2710" i="18" s="1"/>
  <c r="N2711" i="18"/>
  <c r="O2711" i="18" s="1"/>
  <c r="N2712" i="18"/>
  <c r="O2712" i="18" s="1"/>
  <c r="N2713" i="18"/>
  <c r="O2713" i="18" s="1"/>
  <c r="N2714" i="18"/>
  <c r="O2714" i="18" s="1"/>
  <c r="N2715" i="18"/>
  <c r="O2715" i="18" s="1"/>
  <c r="N2716" i="18"/>
  <c r="O2716" i="18" s="1"/>
  <c r="N2717" i="18"/>
  <c r="O2717" i="18" s="1"/>
  <c r="N2718" i="18"/>
  <c r="O2718" i="18" s="1"/>
  <c r="N2719" i="18"/>
  <c r="O2719" i="18" s="1"/>
  <c r="N2720" i="18"/>
  <c r="O2720" i="18" s="1"/>
  <c r="N2721" i="18"/>
  <c r="O2721" i="18" s="1"/>
  <c r="N2722" i="18"/>
  <c r="O2722" i="18" s="1"/>
  <c r="N2723" i="18"/>
  <c r="O2723" i="18" s="1"/>
  <c r="N2724" i="18"/>
  <c r="O2724" i="18" s="1"/>
  <c r="N2725" i="18"/>
  <c r="O2725" i="18" s="1"/>
  <c r="N2726" i="18"/>
  <c r="O2726" i="18" s="1"/>
  <c r="N2727" i="18"/>
  <c r="O2727" i="18" s="1"/>
  <c r="N2728" i="18"/>
  <c r="O2728" i="18" s="1"/>
  <c r="N2729" i="18"/>
  <c r="O2729" i="18" s="1"/>
  <c r="N2730" i="18"/>
  <c r="O2730" i="18" s="1"/>
  <c r="N2731" i="18"/>
  <c r="O2731" i="18" s="1"/>
  <c r="N2732" i="18"/>
  <c r="O2732" i="18" s="1"/>
  <c r="N2733" i="18"/>
  <c r="O2733" i="18" s="1"/>
  <c r="N2734" i="18"/>
  <c r="O2734" i="18" s="1"/>
  <c r="N2735" i="18"/>
  <c r="O2735" i="18" s="1"/>
  <c r="N2736" i="18"/>
  <c r="O2736" i="18" s="1"/>
  <c r="N2737" i="18"/>
  <c r="O2737" i="18" s="1"/>
  <c r="N2738" i="18"/>
  <c r="O2738" i="18" s="1"/>
  <c r="N2739" i="18"/>
  <c r="O2739" i="18" s="1"/>
  <c r="N2740" i="18"/>
  <c r="O2740" i="18" s="1"/>
  <c r="N2741" i="18"/>
  <c r="O2741" i="18" s="1"/>
  <c r="N2742" i="18"/>
  <c r="O2742" i="18" s="1"/>
  <c r="N2743" i="18"/>
  <c r="O2743" i="18" s="1"/>
  <c r="N2744" i="18"/>
  <c r="O2744" i="18" s="1"/>
  <c r="N2745" i="18"/>
  <c r="O2745" i="18" s="1"/>
  <c r="N2746" i="18"/>
  <c r="O2746" i="18" s="1"/>
  <c r="N2747" i="18"/>
  <c r="O2747" i="18" s="1"/>
  <c r="N2748" i="18"/>
  <c r="O2748" i="18" s="1"/>
  <c r="N2749" i="18"/>
  <c r="O2749" i="18" s="1"/>
  <c r="N2750" i="18"/>
  <c r="O2750" i="18" s="1"/>
  <c r="N2751" i="18"/>
  <c r="O2751" i="18" s="1"/>
  <c r="L2" i="18"/>
  <c r="M2" i="18" s="1"/>
  <c r="L3" i="18"/>
  <c r="M3" i="18" s="1"/>
  <c r="L4" i="18"/>
  <c r="M4" i="18" s="1"/>
  <c r="L5" i="18"/>
  <c r="M5" i="18" s="1"/>
  <c r="L6" i="18"/>
  <c r="M6" i="18" s="1"/>
  <c r="L7" i="18"/>
  <c r="M7" i="18" s="1"/>
  <c r="L8" i="18"/>
  <c r="M8" i="18" s="1"/>
  <c r="L9" i="18"/>
  <c r="M9" i="18" s="1"/>
  <c r="L10" i="18"/>
  <c r="M10" i="18" s="1"/>
  <c r="L11" i="18"/>
  <c r="M11" i="18" s="1"/>
  <c r="L12" i="18"/>
  <c r="M12" i="18" s="1"/>
  <c r="L13" i="18"/>
  <c r="M13" i="18" s="1"/>
  <c r="L14" i="18"/>
  <c r="M14" i="18" s="1"/>
  <c r="L15" i="18"/>
  <c r="M15" i="18" s="1"/>
  <c r="L16" i="18"/>
  <c r="M16" i="18" s="1"/>
  <c r="L17" i="18"/>
  <c r="M17" i="18" s="1"/>
  <c r="L18" i="18"/>
  <c r="M18" i="18" s="1"/>
  <c r="L19" i="18"/>
  <c r="M19" i="18" s="1"/>
  <c r="L20" i="18"/>
  <c r="M20" i="18" s="1"/>
  <c r="L21" i="18"/>
  <c r="M21" i="18" s="1"/>
  <c r="L22" i="18"/>
  <c r="M22" i="18" s="1"/>
  <c r="L23" i="18"/>
  <c r="M23" i="18" s="1"/>
  <c r="L24" i="18"/>
  <c r="M24" i="18" s="1"/>
  <c r="L25" i="18"/>
  <c r="M25" i="18" s="1"/>
  <c r="L26" i="18"/>
  <c r="M26" i="18" s="1"/>
  <c r="L27" i="18"/>
  <c r="M27" i="18" s="1"/>
  <c r="L28" i="18"/>
  <c r="M28" i="18" s="1"/>
  <c r="L29" i="18"/>
  <c r="M29" i="18" s="1"/>
  <c r="L30" i="18"/>
  <c r="M30" i="18" s="1"/>
  <c r="L31" i="18"/>
  <c r="M31" i="18" s="1"/>
  <c r="L32" i="18"/>
  <c r="M32" i="18" s="1"/>
  <c r="L33" i="18"/>
  <c r="M33" i="18" s="1"/>
  <c r="L34" i="18"/>
  <c r="M34" i="18" s="1"/>
  <c r="L35" i="18"/>
  <c r="M35" i="18" s="1"/>
  <c r="L36" i="18"/>
  <c r="M36" i="18" s="1"/>
  <c r="L37" i="18"/>
  <c r="M37" i="18" s="1"/>
  <c r="L38" i="18"/>
  <c r="M38" i="18" s="1"/>
  <c r="L39" i="18"/>
  <c r="M39" i="18" s="1"/>
  <c r="L40" i="18"/>
  <c r="M40" i="18" s="1"/>
  <c r="L41" i="18"/>
  <c r="M41" i="18" s="1"/>
  <c r="L42" i="18"/>
  <c r="M42" i="18" s="1"/>
  <c r="L43" i="18"/>
  <c r="M43" i="18" s="1"/>
  <c r="L44" i="18"/>
  <c r="M44" i="18" s="1"/>
  <c r="L45" i="18"/>
  <c r="M45" i="18" s="1"/>
  <c r="L46" i="18"/>
  <c r="M46" i="18" s="1"/>
  <c r="L47" i="18"/>
  <c r="M47" i="18" s="1"/>
  <c r="L48" i="18"/>
  <c r="M48" i="18" s="1"/>
  <c r="L49" i="18"/>
  <c r="M49" i="18" s="1"/>
  <c r="L50" i="18"/>
  <c r="M50" i="18" s="1"/>
  <c r="L51" i="18"/>
  <c r="M51" i="18" s="1"/>
  <c r="L52" i="18"/>
  <c r="M52" i="18" s="1"/>
  <c r="L53" i="18"/>
  <c r="M53" i="18" s="1"/>
  <c r="L54" i="18"/>
  <c r="M54" i="18" s="1"/>
  <c r="L55" i="18"/>
  <c r="M55" i="18" s="1"/>
  <c r="L56" i="18"/>
  <c r="M56" i="18" s="1"/>
  <c r="L57" i="18"/>
  <c r="M57" i="18" s="1"/>
  <c r="L58" i="18"/>
  <c r="M58" i="18" s="1"/>
  <c r="L59" i="18"/>
  <c r="M59" i="18" s="1"/>
  <c r="L60" i="18"/>
  <c r="M60" i="18" s="1"/>
  <c r="L61" i="18"/>
  <c r="M61" i="18" s="1"/>
  <c r="L62" i="18"/>
  <c r="M62" i="18" s="1"/>
  <c r="L63" i="18"/>
  <c r="M63" i="18" s="1"/>
  <c r="L64" i="18"/>
  <c r="M64" i="18" s="1"/>
  <c r="L65" i="18"/>
  <c r="M65" i="18" s="1"/>
  <c r="L66" i="18"/>
  <c r="M66" i="18" s="1"/>
  <c r="L67" i="18"/>
  <c r="M67" i="18" s="1"/>
  <c r="L68" i="18"/>
  <c r="M68" i="18" s="1"/>
  <c r="L69" i="18"/>
  <c r="M69" i="18" s="1"/>
  <c r="L70" i="18"/>
  <c r="M70" i="18" s="1"/>
  <c r="L71" i="18"/>
  <c r="M71" i="18" s="1"/>
  <c r="L72" i="18"/>
  <c r="M72" i="18" s="1"/>
  <c r="L73" i="18"/>
  <c r="M73" i="18" s="1"/>
  <c r="L74" i="18"/>
  <c r="M74" i="18" s="1"/>
  <c r="L75" i="18"/>
  <c r="M75" i="18" s="1"/>
  <c r="L76" i="18"/>
  <c r="M76" i="18" s="1"/>
  <c r="L77" i="18"/>
  <c r="M77" i="18" s="1"/>
  <c r="L78" i="18"/>
  <c r="M78" i="18" s="1"/>
  <c r="L79" i="18"/>
  <c r="M79" i="18" s="1"/>
  <c r="L80" i="18"/>
  <c r="M80" i="18" s="1"/>
  <c r="L81" i="18"/>
  <c r="M81" i="18" s="1"/>
  <c r="L82" i="18"/>
  <c r="M82" i="18" s="1"/>
  <c r="L83" i="18"/>
  <c r="M83" i="18" s="1"/>
  <c r="L84" i="18"/>
  <c r="M84" i="18" s="1"/>
  <c r="L85" i="18"/>
  <c r="M85" i="18" s="1"/>
  <c r="L86" i="18"/>
  <c r="M86" i="18" s="1"/>
  <c r="L87" i="18"/>
  <c r="M87" i="18" s="1"/>
  <c r="L88" i="18"/>
  <c r="M88" i="18" s="1"/>
  <c r="L89" i="18"/>
  <c r="M89" i="18" s="1"/>
  <c r="L90" i="18"/>
  <c r="M90" i="18" s="1"/>
  <c r="L91" i="18"/>
  <c r="M91" i="18" s="1"/>
  <c r="L92" i="18"/>
  <c r="M92" i="18" s="1"/>
  <c r="L93" i="18"/>
  <c r="M93" i="18" s="1"/>
  <c r="L94" i="18"/>
  <c r="M94" i="18" s="1"/>
  <c r="L95" i="18"/>
  <c r="M95" i="18" s="1"/>
  <c r="L96" i="18"/>
  <c r="M96" i="18" s="1"/>
  <c r="L97" i="18"/>
  <c r="M97" i="18" s="1"/>
  <c r="L98" i="18"/>
  <c r="M98" i="18" s="1"/>
  <c r="L99" i="18"/>
  <c r="M99" i="18" s="1"/>
  <c r="L100" i="18"/>
  <c r="M100" i="18" s="1"/>
  <c r="L101" i="18"/>
  <c r="M101" i="18" s="1"/>
  <c r="L102" i="18"/>
  <c r="M102" i="18" s="1"/>
  <c r="L103" i="18"/>
  <c r="M103" i="18" s="1"/>
  <c r="L104" i="18"/>
  <c r="M104" i="18" s="1"/>
  <c r="L105" i="18"/>
  <c r="M105" i="18" s="1"/>
  <c r="L106" i="18"/>
  <c r="M106" i="18" s="1"/>
  <c r="L107" i="18"/>
  <c r="M107" i="18" s="1"/>
  <c r="L108" i="18"/>
  <c r="M108" i="18" s="1"/>
  <c r="L109" i="18"/>
  <c r="M109" i="18" s="1"/>
  <c r="L110" i="18"/>
  <c r="M110" i="18" s="1"/>
  <c r="L111" i="18"/>
  <c r="M111" i="18" s="1"/>
  <c r="L112" i="18"/>
  <c r="M112" i="18" s="1"/>
  <c r="L113" i="18"/>
  <c r="M113" i="18" s="1"/>
  <c r="L114" i="18"/>
  <c r="M114" i="18" s="1"/>
  <c r="L115" i="18"/>
  <c r="M115" i="18" s="1"/>
  <c r="L116" i="18"/>
  <c r="M116" i="18" s="1"/>
  <c r="L117" i="18"/>
  <c r="M117" i="18" s="1"/>
  <c r="L118" i="18"/>
  <c r="M118" i="18" s="1"/>
  <c r="L119" i="18"/>
  <c r="M119" i="18" s="1"/>
  <c r="L120" i="18"/>
  <c r="M120" i="18" s="1"/>
  <c r="L121" i="18"/>
  <c r="M121" i="18" s="1"/>
  <c r="L122" i="18"/>
  <c r="M122" i="18" s="1"/>
  <c r="L123" i="18"/>
  <c r="M123" i="18" s="1"/>
  <c r="L124" i="18"/>
  <c r="M124" i="18" s="1"/>
  <c r="L125" i="18"/>
  <c r="M125" i="18" s="1"/>
  <c r="L126" i="18"/>
  <c r="M126" i="18" s="1"/>
  <c r="L127" i="18"/>
  <c r="M127" i="18" s="1"/>
  <c r="L128" i="18"/>
  <c r="M128" i="18" s="1"/>
  <c r="L129" i="18"/>
  <c r="M129" i="18" s="1"/>
  <c r="L130" i="18"/>
  <c r="M130" i="18" s="1"/>
  <c r="L131" i="18"/>
  <c r="M131" i="18" s="1"/>
  <c r="L132" i="18"/>
  <c r="M132" i="18" s="1"/>
  <c r="L133" i="18"/>
  <c r="M133" i="18" s="1"/>
  <c r="L134" i="18"/>
  <c r="M134" i="18" s="1"/>
  <c r="L135" i="18"/>
  <c r="M135" i="18" s="1"/>
  <c r="L136" i="18"/>
  <c r="M136" i="18" s="1"/>
  <c r="L137" i="18"/>
  <c r="M137" i="18" s="1"/>
  <c r="L138" i="18"/>
  <c r="M138" i="18" s="1"/>
  <c r="L139" i="18"/>
  <c r="M139" i="18" s="1"/>
  <c r="L140" i="18"/>
  <c r="M140" i="18" s="1"/>
  <c r="L141" i="18"/>
  <c r="M141" i="18" s="1"/>
  <c r="L142" i="18"/>
  <c r="M142" i="18" s="1"/>
  <c r="L143" i="18"/>
  <c r="M143" i="18" s="1"/>
  <c r="L144" i="18"/>
  <c r="M144" i="18" s="1"/>
  <c r="L145" i="18"/>
  <c r="M145" i="18" s="1"/>
  <c r="L146" i="18"/>
  <c r="M146" i="18" s="1"/>
  <c r="L147" i="18"/>
  <c r="M147" i="18" s="1"/>
  <c r="L148" i="18"/>
  <c r="M148" i="18" s="1"/>
  <c r="L149" i="18"/>
  <c r="M149" i="18" s="1"/>
  <c r="L150" i="18"/>
  <c r="M150" i="18" s="1"/>
  <c r="L151" i="18"/>
  <c r="M151" i="18" s="1"/>
  <c r="L152" i="18"/>
  <c r="M152" i="18" s="1"/>
  <c r="L153" i="18"/>
  <c r="M153" i="18" s="1"/>
  <c r="L154" i="18"/>
  <c r="M154" i="18" s="1"/>
  <c r="L155" i="18"/>
  <c r="M155" i="18" s="1"/>
  <c r="L156" i="18"/>
  <c r="M156" i="18" s="1"/>
  <c r="L157" i="18"/>
  <c r="M157" i="18" s="1"/>
  <c r="L158" i="18"/>
  <c r="M158" i="18" s="1"/>
  <c r="L159" i="18"/>
  <c r="M159" i="18" s="1"/>
  <c r="L160" i="18"/>
  <c r="M160" i="18" s="1"/>
  <c r="L161" i="18"/>
  <c r="M161" i="18" s="1"/>
  <c r="L162" i="18"/>
  <c r="M162" i="18" s="1"/>
  <c r="L163" i="18"/>
  <c r="M163" i="18" s="1"/>
  <c r="L164" i="18"/>
  <c r="M164" i="18" s="1"/>
  <c r="L165" i="18"/>
  <c r="M165" i="18" s="1"/>
  <c r="L166" i="18"/>
  <c r="M166" i="18" s="1"/>
  <c r="L167" i="18"/>
  <c r="M167" i="18" s="1"/>
  <c r="L168" i="18"/>
  <c r="M168" i="18" s="1"/>
  <c r="L169" i="18"/>
  <c r="M169" i="18" s="1"/>
  <c r="L170" i="18"/>
  <c r="M170" i="18" s="1"/>
  <c r="L171" i="18"/>
  <c r="M171" i="18" s="1"/>
  <c r="L172" i="18"/>
  <c r="M172" i="18" s="1"/>
  <c r="L173" i="18"/>
  <c r="M173" i="18" s="1"/>
  <c r="L174" i="18"/>
  <c r="M174" i="18" s="1"/>
  <c r="L175" i="18"/>
  <c r="M175" i="18" s="1"/>
  <c r="L176" i="18"/>
  <c r="M176" i="18" s="1"/>
  <c r="L177" i="18"/>
  <c r="M177" i="18" s="1"/>
  <c r="L178" i="18"/>
  <c r="M178" i="18" s="1"/>
  <c r="L179" i="18"/>
  <c r="M179" i="18" s="1"/>
  <c r="L180" i="18"/>
  <c r="M180" i="18" s="1"/>
  <c r="L181" i="18"/>
  <c r="M181" i="18" s="1"/>
  <c r="L182" i="18"/>
  <c r="M182" i="18" s="1"/>
  <c r="L183" i="18"/>
  <c r="M183" i="18" s="1"/>
  <c r="L184" i="18"/>
  <c r="M184" i="18" s="1"/>
  <c r="L185" i="18"/>
  <c r="M185" i="18" s="1"/>
  <c r="L186" i="18"/>
  <c r="M186" i="18" s="1"/>
  <c r="L187" i="18"/>
  <c r="M187" i="18" s="1"/>
  <c r="L188" i="18"/>
  <c r="M188" i="18" s="1"/>
  <c r="L189" i="18"/>
  <c r="M189" i="18" s="1"/>
  <c r="L190" i="18"/>
  <c r="M190" i="18" s="1"/>
  <c r="L191" i="18"/>
  <c r="M191" i="18" s="1"/>
  <c r="L192" i="18"/>
  <c r="M192" i="18" s="1"/>
  <c r="L193" i="18"/>
  <c r="M193" i="18" s="1"/>
  <c r="L194" i="18"/>
  <c r="M194" i="18" s="1"/>
  <c r="L195" i="18"/>
  <c r="M195" i="18" s="1"/>
  <c r="L196" i="18"/>
  <c r="M196" i="18" s="1"/>
  <c r="L197" i="18"/>
  <c r="M197" i="18" s="1"/>
  <c r="L198" i="18"/>
  <c r="M198" i="18" s="1"/>
  <c r="L199" i="18"/>
  <c r="M199" i="18" s="1"/>
  <c r="L200" i="18"/>
  <c r="M200" i="18" s="1"/>
  <c r="L201" i="18"/>
  <c r="M201" i="18" s="1"/>
  <c r="L202" i="18"/>
  <c r="M202" i="18" s="1"/>
  <c r="L203" i="18"/>
  <c r="M203" i="18" s="1"/>
  <c r="L204" i="18"/>
  <c r="M204" i="18" s="1"/>
  <c r="L205" i="18"/>
  <c r="M205" i="18" s="1"/>
  <c r="L206" i="18"/>
  <c r="M206" i="18" s="1"/>
  <c r="L207" i="18"/>
  <c r="M207" i="18" s="1"/>
  <c r="L208" i="18"/>
  <c r="M208" i="18" s="1"/>
  <c r="L209" i="18"/>
  <c r="M209" i="18" s="1"/>
  <c r="L210" i="18"/>
  <c r="M210" i="18" s="1"/>
  <c r="L211" i="18"/>
  <c r="M211" i="18" s="1"/>
  <c r="L212" i="18"/>
  <c r="M212" i="18" s="1"/>
  <c r="L213" i="18"/>
  <c r="M213" i="18" s="1"/>
  <c r="L214" i="18"/>
  <c r="M214" i="18" s="1"/>
  <c r="L215" i="18"/>
  <c r="M215" i="18" s="1"/>
  <c r="L216" i="18"/>
  <c r="M216" i="18" s="1"/>
  <c r="L217" i="18"/>
  <c r="M217" i="18" s="1"/>
  <c r="L218" i="18"/>
  <c r="M218" i="18" s="1"/>
  <c r="L219" i="18"/>
  <c r="M219" i="18" s="1"/>
  <c r="L220" i="18"/>
  <c r="M220" i="18" s="1"/>
  <c r="L221" i="18"/>
  <c r="M221" i="18" s="1"/>
  <c r="L222" i="18"/>
  <c r="M222" i="18" s="1"/>
  <c r="L223" i="18"/>
  <c r="M223" i="18" s="1"/>
  <c r="L224" i="18"/>
  <c r="M224" i="18" s="1"/>
  <c r="L225" i="18"/>
  <c r="M225" i="18" s="1"/>
  <c r="L226" i="18"/>
  <c r="M226" i="18" s="1"/>
  <c r="L227" i="18"/>
  <c r="M227" i="18" s="1"/>
  <c r="L228" i="18"/>
  <c r="M228" i="18" s="1"/>
  <c r="L229" i="18"/>
  <c r="M229" i="18" s="1"/>
  <c r="L230" i="18"/>
  <c r="M230" i="18" s="1"/>
  <c r="L231" i="18"/>
  <c r="M231" i="18" s="1"/>
  <c r="L232" i="18"/>
  <c r="M232" i="18" s="1"/>
  <c r="L233" i="18"/>
  <c r="M233" i="18" s="1"/>
  <c r="L234" i="18"/>
  <c r="M234" i="18" s="1"/>
  <c r="L235" i="18"/>
  <c r="M235" i="18" s="1"/>
  <c r="L236" i="18"/>
  <c r="M236" i="18" s="1"/>
  <c r="L237" i="18"/>
  <c r="M237" i="18" s="1"/>
  <c r="L238" i="18"/>
  <c r="M238" i="18" s="1"/>
  <c r="L239" i="18"/>
  <c r="M239" i="18" s="1"/>
  <c r="L240" i="18"/>
  <c r="M240" i="18" s="1"/>
  <c r="L241" i="18"/>
  <c r="M241" i="18" s="1"/>
  <c r="L242" i="18"/>
  <c r="M242" i="18" s="1"/>
  <c r="L243" i="18"/>
  <c r="M243" i="18" s="1"/>
  <c r="L244" i="18"/>
  <c r="M244" i="18" s="1"/>
  <c r="L245" i="18"/>
  <c r="M245" i="18" s="1"/>
  <c r="L246" i="18"/>
  <c r="M246" i="18" s="1"/>
  <c r="L247" i="18"/>
  <c r="M247" i="18" s="1"/>
  <c r="L248" i="18"/>
  <c r="M248" i="18" s="1"/>
  <c r="L249" i="18"/>
  <c r="M249" i="18" s="1"/>
  <c r="L250" i="18"/>
  <c r="M250" i="18" s="1"/>
  <c r="L251" i="18"/>
  <c r="M251" i="18" s="1"/>
  <c r="L252" i="18"/>
  <c r="M252" i="18" s="1"/>
  <c r="L253" i="18"/>
  <c r="M253" i="18" s="1"/>
  <c r="L254" i="18"/>
  <c r="M254" i="18" s="1"/>
  <c r="L255" i="18"/>
  <c r="M255" i="18" s="1"/>
  <c r="L256" i="18"/>
  <c r="M256" i="18" s="1"/>
  <c r="L257" i="18"/>
  <c r="M257" i="18" s="1"/>
  <c r="L258" i="18"/>
  <c r="M258" i="18" s="1"/>
  <c r="L259" i="18"/>
  <c r="M259" i="18" s="1"/>
  <c r="L260" i="18"/>
  <c r="M260" i="18" s="1"/>
  <c r="L261" i="18"/>
  <c r="M261" i="18" s="1"/>
  <c r="L262" i="18"/>
  <c r="M262" i="18" s="1"/>
  <c r="L263" i="18"/>
  <c r="M263" i="18" s="1"/>
  <c r="L264" i="18"/>
  <c r="M264" i="18" s="1"/>
  <c r="L265" i="18"/>
  <c r="M265" i="18" s="1"/>
  <c r="L266" i="18"/>
  <c r="M266" i="18" s="1"/>
  <c r="L267" i="18"/>
  <c r="M267" i="18" s="1"/>
  <c r="L268" i="18"/>
  <c r="M268" i="18" s="1"/>
  <c r="L269" i="18"/>
  <c r="M269" i="18" s="1"/>
  <c r="L270" i="18"/>
  <c r="M270" i="18" s="1"/>
  <c r="L271" i="18"/>
  <c r="M271" i="18" s="1"/>
  <c r="L272" i="18"/>
  <c r="M272" i="18" s="1"/>
  <c r="L273" i="18"/>
  <c r="M273" i="18" s="1"/>
  <c r="L274" i="18"/>
  <c r="M274" i="18" s="1"/>
  <c r="L275" i="18"/>
  <c r="M275" i="18" s="1"/>
  <c r="L276" i="18"/>
  <c r="M276" i="18" s="1"/>
  <c r="L277" i="18"/>
  <c r="M277" i="18" s="1"/>
  <c r="L278" i="18"/>
  <c r="M278" i="18" s="1"/>
  <c r="L279" i="18"/>
  <c r="M279" i="18" s="1"/>
  <c r="L280" i="18"/>
  <c r="M280" i="18" s="1"/>
  <c r="L281" i="18"/>
  <c r="M281" i="18" s="1"/>
  <c r="L282" i="18"/>
  <c r="M282" i="18" s="1"/>
  <c r="L283" i="18"/>
  <c r="M283" i="18" s="1"/>
  <c r="L284" i="18"/>
  <c r="M284" i="18" s="1"/>
  <c r="L285" i="18"/>
  <c r="M285" i="18" s="1"/>
  <c r="L286" i="18"/>
  <c r="M286" i="18" s="1"/>
  <c r="L287" i="18"/>
  <c r="M287" i="18" s="1"/>
  <c r="L288" i="18"/>
  <c r="M288" i="18" s="1"/>
  <c r="L289" i="18"/>
  <c r="M289" i="18" s="1"/>
  <c r="L290" i="18"/>
  <c r="M290" i="18" s="1"/>
  <c r="L291" i="18"/>
  <c r="M291" i="18" s="1"/>
  <c r="L292" i="18"/>
  <c r="M292" i="18" s="1"/>
  <c r="L293" i="18"/>
  <c r="M293" i="18" s="1"/>
  <c r="L294" i="18"/>
  <c r="M294" i="18" s="1"/>
  <c r="L295" i="18"/>
  <c r="M295" i="18" s="1"/>
  <c r="L296" i="18"/>
  <c r="M296" i="18" s="1"/>
  <c r="L297" i="18"/>
  <c r="M297" i="18" s="1"/>
  <c r="L298" i="18"/>
  <c r="M298" i="18" s="1"/>
  <c r="L299" i="18"/>
  <c r="M299" i="18" s="1"/>
  <c r="L300" i="18"/>
  <c r="M300" i="18" s="1"/>
  <c r="L301" i="18"/>
  <c r="M301" i="18" s="1"/>
  <c r="L302" i="18"/>
  <c r="M302" i="18" s="1"/>
  <c r="L303" i="18"/>
  <c r="M303" i="18" s="1"/>
  <c r="L304" i="18"/>
  <c r="M304" i="18" s="1"/>
  <c r="L305" i="18"/>
  <c r="M305" i="18" s="1"/>
  <c r="L306" i="18"/>
  <c r="M306" i="18" s="1"/>
  <c r="L307" i="18"/>
  <c r="M307" i="18" s="1"/>
  <c r="L308" i="18"/>
  <c r="M308" i="18" s="1"/>
  <c r="L309" i="18"/>
  <c r="M309" i="18" s="1"/>
  <c r="L310" i="18"/>
  <c r="M310" i="18" s="1"/>
  <c r="L311" i="18"/>
  <c r="M311" i="18" s="1"/>
  <c r="L312" i="18"/>
  <c r="M312" i="18" s="1"/>
  <c r="L313" i="18"/>
  <c r="M313" i="18" s="1"/>
  <c r="L314" i="18"/>
  <c r="M314" i="18" s="1"/>
  <c r="L315" i="18"/>
  <c r="M315" i="18" s="1"/>
  <c r="L316" i="18"/>
  <c r="M316" i="18" s="1"/>
  <c r="L317" i="18"/>
  <c r="M317" i="18" s="1"/>
  <c r="L318" i="18"/>
  <c r="M318" i="18" s="1"/>
  <c r="L319" i="18"/>
  <c r="M319" i="18" s="1"/>
  <c r="L320" i="18"/>
  <c r="M320" i="18" s="1"/>
  <c r="L321" i="18"/>
  <c r="M321" i="18" s="1"/>
  <c r="L322" i="18"/>
  <c r="M322" i="18" s="1"/>
  <c r="L323" i="18"/>
  <c r="M323" i="18" s="1"/>
  <c r="L324" i="18"/>
  <c r="M324" i="18" s="1"/>
  <c r="L325" i="18"/>
  <c r="M325" i="18" s="1"/>
  <c r="L326" i="18"/>
  <c r="M326" i="18" s="1"/>
  <c r="L327" i="18"/>
  <c r="M327" i="18" s="1"/>
  <c r="L328" i="18"/>
  <c r="M328" i="18" s="1"/>
  <c r="L329" i="18"/>
  <c r="M329" i="18" s="1"/>
  <c r="L330" i="18"/>
  <c r="M330" i="18" s="1"/>
  <c r="L331" i="18"/>
  <c r="M331" i="18" s="1"/>
  <c r="L332" i="18"/>
  <c r="M332" i="18" s="1"/>
  <c r="L333" i="18"/>
  <c r="M333" i="18" s="1"/>
  <c r="L334" i="18"/>
  <c r="M334" i="18" s="1"/>
  <c r="L335" i="18"/>
  <c r="M335" i="18" s="1"/>
  <c r="L336" i="18"/>
  <c r="M336" i="18" s="1"/>
  <c r="L337" i="18"/>
  <c r="M337" i="18" s="1"/>
  <c r="L338" i="18"/>
  <c r="M338" i="18" s="1"/>
  <c r="L339" i="18"/>
  <c r="M339" i="18" s="1"/>
  <c r="L340" i="18"/>
  <c r="M340" i="18" s="1"/>
  <c r="L341" i="18"/>
  <c r="M341" i="18" s="1"/>
  <c r="L342" i="18"/>
  <c r="M342" i="18" s="1"/>
  <c r="L343" i="18"/>
  <c r="M343" i="18" s="1"/>
  <c r="L344" i="18"/>
  <c r="M344" i="18" s="1"/>
  <c r="L345" i="18"/>
  <c r="M345" i="18" s="1"/>
  <c r="L346" i="18"/>
  <c r="M346" i="18" s="1"/>
  <c r="L347" i="18"/>
  <c r="M347" i="18" s="1"/>
  <c r="L348" i="18"/>
  <c r="M348" i="18" s="1"/>
  <c r="L349" i="18"/>
  <c r="M349" i="18" s="1"/>
  <c r="L350" i="18"/>
  <c r="M350" i="18" s="1"/>
  <c r="L351" i="18"/>
  <c r="M351" i="18" s="1"/>
  <c r="L352" i="18"/>
  <c r="M352" i="18" s="1"/>
  <c r="L353" i="18"/>
  <c r="M353" i="18" s="1"/>
  <c r="L354" i="18"/>
  <c r="M354" i="18" s="1"/>
  <c r="L355" i="18"/>
  <c r="M355" i="18" s="1"/>
  <c r="L356" i="18"/>
  <c r="M356" i="18" s="1"/>
  <c r="L357" i="18"/>
  <c r="M357" i="18" s="1"/>
  <c r="L358" i="18"/>
  <c r="M358" i="18" s="1"/>
  <c r="L359" i="18"/>
  <c r="M359" i="18" s="1"/>
  <c r="L360" i="18"/>
  <c r="M360" i="18" s="1"/>
  <c r="L361" i="18"/>
  <c r="M361" i="18" s="1"/>
  <c r="L362" i="18"/>
  <c r="M362" i="18" s="1"/>
  <c r="L363" i="18"/>
  <c r="M363" i="18" s="1"/>
  <c r="L364" i="18"/>
  <c r="M364" i="18" s="1"/>
  <c r="L365" i="18"/>
  <c r="M365" i="18" s="1"/>
  <c r="L366" i="18"/>
  <c r="M366" i="18" s="1"/>
  <c r="L367" i="18"/>
  <c r="M367" i="18" s="1"/>
  <c r="L368" i="18"/>
  <c r="M368" i="18" s="1"/>
  <c r="L369" i="18"/>
  <c r="M369" i="18" s="1"/>
  <c r="L370" i="18"/>
  <c r="M370" i="18" s="1"/>
  <c r="L371" i="18"/>
  <c r="M371" i="18" s="1"/>
  <c r="L372" i="18"/>
  <c r="M372" i="18" s="1"/>
  <c r="L373" i="18"/>
  <c r="M373" i="18" s="1"/>
  <c r="L374" i="18"/>
  <c r="M374" i="18" s="1"/>
  <c r="L375" i="18"/>
  <c r="M375" i="18" s="1"/>
  <c r="L376" i="18"/>
  <c r="M376" i="18" s="1"/>
  <c r="L377" i="18"/>
  <c r="M377" i="18" s="1"/>
  <c r="L378" i="18"/>
  <c r="M378" i="18" s="1"/>
  <c r="L379" i="18"/>
  <c r="M379" i="18" s="1"/>
  <c r="L380" i="18"/>
  <c r="M380" i="18" s="1"/>
  <c r="L381" i="18"/>
  <c r="M381" i="18" s="1"/>
  <c r="L382" i="18"/>
  <c r="M382" i="18" s="1"/>
  <c r="L383" i="18"/>
  <c r="M383" i="18" s="1"/>
  <c r="L384" i="18"/>
  <c r="M384" i="18" s="1"/>
  <c r="L385" i="18"/>
  <c r="M385" i="18" s="1"/>
  <c r="L386" i="18"/>
  <c r="M386" i="18" s="1"/>
  <c r="L387" i="18"/>
  <c r="M387" i="18" s="1"/>
  <c r="L388" i="18"/>
  <c r="M388" i="18" s="1"/>
  <c r="L389" i="18"/>
  <c r="M389" i="18" s="1"/>
  <c r="L390" i="18"/>
  <c r="M390" i="18" s="1"/>
  <c r="L391" i="18"/>
  <c r="M391" i="18" s="1"/>
  <c r="L392" i="18"/>
  <c r="M392" i="18" s="1"/>
  <c r="L393" i="18"/>
  <c r="M393" i="18" s="1"/>
  <c r="L394" i="18"/>
  <c r="M394" i="18" s="1"/>
  <c r="L395" i="18"/>
  <c r="M395" i="18" s="1"/>
  <c r="L396" i="18"/>
  <c r="M396" i="18" s="1"/>
  <c r="L397" i="18"/>
  <c r="M397" i="18" s="1"/>
  <c r="L398" i="18"/>
  <c r="M398" i="18" s="1"/>
  <c r="L399" i="18"/>
  <c r="M399" i="18" s="1"/>
  <c r="L400" i="18"/>
  <c r="M400" i="18" s="1"/>
  <c r="L401" i="18"/>
  <c r="M401" i="18" s="1"/>
  <c r="L402" i="18"/>
  <c r="M402" i="18" s="1"/>
  <c r="L403" i="18"/>
  <c r="M403" i="18" s="1"/>
  <c r="L404" i="18"/>
  <c r="M404" i="18" s="1"/>
  <c r="L405" i="18"/>
  <c r="M405" i="18" s="1"/>
  <c r="L406" i="18"/>
  <c r="M406" i="18" s="1"/>
  <c r="L407" i="18"/>
  <c r="M407" i="18" s="1"/>
  <c r="L408" i="18"/>
  <c r="M408" i="18" s="1"/>
  <c r="L409" i="18"/>
  <c r="M409" i="18" s="1"/>
  <c r="L410" i="18"/>
  <c r="M410" i="18" s="1"/>
  <c r="L411" i="18"/>
  <c r="M411" i="18" s="1"/>
  <c r="L412" i="18"/>
  <c r="M412" i="18" s="1"/>
  <c r="L413" i="18"/>
  <c r="M413" i="18" s="1"/>
  <c r="L414" i="18"/>
  <c r="M414" i="18" s="1"/>
  <c r="L415" i="18"/>
  <c r="M415" i="18" s="1"/>
  <c r="L416" i="18"/>
  <c r="M416" i="18" s="1"/>
  <c r="L417" i="18"/>
  <c r="M417" i="18" s="1"/>
  <c r="L418" i="18"/>
  <c r="M418" i="18" s="1"/>
  <c r="L419" i="18"/>
  <c r="M419" i="18" s="1"/>
  <c r="L420" i="18"/>
  <c r="M420" i="18" s="1"/>
  <c r="L421" i="18"/>
  <c r="M421" i="18" s="1"/>
  <c r="L422" i="18"/>
  <c r="M422" i="18" s="1"/>
  <c r="L423" i="18"/>
  <c r="M423" i="18" s="1"/>
  <c r="L424" i="18"/>
  <c r="M424" i="18" s="1"/>
  <c r="L425" i="18"/>
  <c r="M425" i="18" s="1"/>
  <c r="L426" i="18"/>
  <c r="M426" i="18" s="1"/>
  <c r="L427" i="18"/>
  <c r="M427" i="18" s="1"/>
  <c r="L428" i="18"/>
  <c r="M428" i="18" s="1"/>
  <c r="L429" i="18"/>
  <c r="M429" i="18" s="1"/>
  <c r="L430" i="18"/>
  <c r="M430" i="18" s="1"/>
  <c r="L431" i="18"/>
  <c r="M431" i="18" s="1"/>
  <c r="L432" i="18"/>
  <c r="M432" i="18" s="1"/>
  <c r="L433" i="18"/>
  <c r="M433" i="18" s="1"/>
  <c r="L434" i="18"/>
  <c r="M434" i="18" s="1"/>
  <c r="L435" i="18"/>
  <c r="M435" i="18" s="1"/>
  <c r="L436" i="18"/>
  <c r="M436" i="18" s="1"/>
  <c r="L437" i="18"/>
  <c r="M437" i="18" s="1"/>
  <c r="L438" i="18"/>
  <c r="M438" i="18" s="1"/>
  <c r="L439" i="18"/>
  <c r="M439" i="18" s="1"/>
  <c r="L440" i="18"/>
  <c r="M440" i="18" s="1"/>
  <c r="L441" i="18"/>
  <c r="M441" i="18" s="1"/>
  <c r="L442" i="18"/>
  <c r="M442" i="18" s="1"/>
  <c r="L443" i="18"/>
  <c r="M443" i="18" s="1"/>
  <c r="L444" i="18"/>
  <c r="M444" i="18" s="1"/>
  <c r="L445" i="18"/>
  <c r="M445" i="18" s="1"/>
  <c r="L446" i="18"/>
  <c r="M446" i="18" s="1"/>
  <c r="L447" i="18"/>
  <c r="M447" i="18" s="1"/>
  <c r="L448" i="18"/>
  <c r="M448" i="18" s="1"/>
  <c r="L449" i="18"/>
  <c r="M449" i="18" s="1"/>
  <c r="L450" i="18"/>
  <c r="M450" i="18" s="1"/>
  <c r="L451" i="18"/>
  <c r="M451" i="18" s="1"/>
  <c r="L452" i="18"/>
  <c r="M452" i="18" s="1"/>
  <c r="L453" i="18"/>
  <c r="M453" i="18" s="1"/>
  <c r="L454" i="18"/>
  <c r="M454" i="18" s="1"/>
  <c r="L455" i="18"/>
  <c r="M455" i="18" s="1"/>
  <c r="L456" i="18"/>
  <c r="M456" i="18" s="1"/>
  <c r="L457" i="18"/>
  <c r="M457" i="18" s="1"/>
  <c r="L458" i="18"/>
  <c r="M458" i="18" s="1"/>
  <c r="L459" i="18"/>
  <c r="M459" i="18" s="1"/>
  <c r="L460" i="18"/>
  <c r="M460" i="18" s="1"/>
  <c r="L461" i="18"/>
  <c r="M461" i="18" s="1"/>
  <c r="L462" i="18"/>
  <c r="M462" i="18" s="1"/>
  <c r="L463" i="18"/>
  <c r="M463" i="18" s="1"/>
  <c r="L464" i="18"/>
  <c r="M464" i="18" s="1"/>
  <c r="L465" i="18"/>
  <c r="M465" i="18" s="1"/>
  <c r="L466" i="18"/>
  <c r="M466" i="18" s="1"/>
  <c r="L467" i="18"/>
  <c r="M467" i="18" s="1"/>
  <c r="L468" i="18"/>
  <c r="M468" i="18" s="1"/>
  <c r="L469" i="18"/>
  <c r="M469" i="18" s="1"/>
  <c r="L470" i="18"/>
  <c r="M470" i="18" s="1"/>
  <c r="L471" i="18"/>
  <c r="M471" i="18" s="1"/>
  <c r="L472" i="18"/>
  <c r="M472" i="18" s="1"/>
  <c r="L473" i="18"/>
  <c r="M473" i="18" s="1"/>
  <c r="L474" i="18"/>
  <c r="M474" i="18" s="1"/>
  <c r="L475" i="18"/>
  <c r="M475" i="18" s="1"/>
  <c r="L476" i="18"/>
  <c r="M476" i="18" s="1"/>
  <c r="L477" i="18"/>
  <c r="M477" i="18" s="1"/>
  <c r="L478" i="18"/>
  <c r="M478" i="18" s="1"/>
  <c r="L479" i="18"/>
  <c r="M479" i="18" s="1"/>
  <c r="L480" i="18"/>
  <c r="M480" i="18" s="1"/>
  <c r="L481" i="18"/>
  <c r="M481" i="18" s="1"/>
  <c r="L482" i="18"/>
  <c r="M482" i="18" s="1"/>
  <c r="L483" i="18"/>
  <c r="M483" i="18" s="1"/>
  <c r="L484" i="18"/>
  <c r="M484" i="18" s="1"/>
  <c r="L485" i="18"/>
  <c r="M485" i="18" s="1"/>
  <c r="L486" i="18"/>
  <c r="M486" i="18" s="1"/>
  <c r="L487" i="18"/>
  <c r="M487" i="18" s="1"/>
  <c r="L488" i="18"/>
  <c r="M488" i="18" s="1"/>
  <c r="L489" i="18"/>
  <c r="M489" i="18" s="1"/>
  <c r="L490" i="18"/>
  <c r="M490" i="18" s="1"/>
  <c r="L491" i="18"/>
  <c r="M491" i="18" s="1"/>
  <c r="L492" i="18"/>
  <c r="M492" i="18" s="1"/>
  <c r="L493" i="18"/>
  <c r="M493" i="18" s="1"/>
  <c r="L494" i="18"/>
  <c r="M494" i="18" s="1"/>
  <c r="L495" i="18"/>
  <c r="M495" i="18" s="1"/>
  <c r="L496" i="18"/>
  <c r="M496" i="18" s="1"/>
  <c r="L497" i="18"/>
  <c r="M497" i="18" s="1"/>
  <c r="L498" i="18"/>
  <c r="M498" i="18" s="1"/>
  <c r="L499" i="18"/>
  <c r="M499" i="18" s="1"/>
  <c r="L500" i="18"/>
  <c r="M500" i="18" s="1"/>
  <c r="L501" i="18"/>
  <c r="M501" i="18" s="1"/>
  <c r="L502" i="18"/>
  <c r="M502" i="18" s="1"/>
  <c r="L503" i="18"/>
  <c r="M503" i="18" s="1"/>
  <c r="L504" i="18"/>
  <c r="M504" i="18" s="1"/>
  <c r="L505" i="18"/>
  <c r="M505" i="18" s="1"/>
  <c r="L506" i="18"/>
  <c r="M506" i="18" s="1"/>
  <c r="L507" i="18"/>
  <c r="M507" i="18" s="1"/>
  <c r="L508" i="18"/>
  <c r="M508" i="18" s="1"/>
  <c r="L509" i="18"/>
  <c r="M509" i="18" s="1"/>
  <c r="L510" i="18"/>
  <c r="M510" i="18" s="1"/>
  <c r="L511" i="18"/>
  <c r="M511" i="18" s="1"/>
  <c r="L512" i="18"/>
  <c r="M512" i="18" s="1"/>
  <c r="L513" i="18"/>
  <c r="M513" i="18" s="1"/>
  <c r="L514" i="18"/>
  <c r="M514" i="18" s="1"/>
  <c r="L515" i="18"/>
  <c r="M515" i="18" s="1"/>
  <c r="L516" i="18"/>
  <c r="M516" i="18" s="1"/>
  <c r="L517" i="18"/>
  <c r="M517" i="18" s="1"/>
  <c r="L518" i="18"/>
  <c r="M518" i="18" s="1"/>
  <c r="L519" i="18"/>
  <c r="M519" i="18" s="1"/>
  <c r="L520" i="18"/>
  <c r="M520" i="18" s="1"/>
  <c r="L521" i="18"/>
  <c r="M521" i="18" s="1"/>
  <c r="L522" i="18"/>
  <c r="M522" i="18" s="1"/>
  <c r="L523" i="18"/>
  <c r="M523" i="18" s="1"/>
  <c r="L524" i="18"/>
  <c r="M524" i="18" s="1"/>
  <c r="L525" i="18"/>
  <c r="M525" i="18" s="1"/>
  <c r="L526" i="18"/>
  <c r="M526" i="18" s="1"/>
  <c r="L527" i="18"/>
  <c r="M527" i="18" s="1"/>
  <c r="L528" i="18"/>
  <c r="M528" i="18" s="1"/>
  <c r="L529" i="18"/>
  <c r="M529" i="18" s="1"/>
  <c r="L530" i="18"/>
  <c r="M530" i="18" s="1"/>
  <c r="L531" i="18"/>
  <c r="M531" i="18" s="1"/>
  <c r="L532" i="18"/>
  <c r="M532" i="18" s="1"/>
  <c r="L533" i="18"/>
  <c r="M533" i="18" s="1"/>
  <c r="L534" i="18"/>
  <c r="M534" i="18" s="1"/>
  <c r="L535" i="18"/>
  <c r="M535" i="18" s="1"/>
  <c r="L536" i="18"/>
  <c r="M536" i="18" s="1"/>
  <c r="L537" i="18"/>
  <c r="M537" i="18" s="1"/>
  <c r="L538" i="18"/>
  <c r="M538" i="18" s="1"/>
  <c r="L539" i="18"/>
  <c r="M539" i="18" s="1"/>
  <c r="L540" i="18"/>
  <c r="M540" i="18" s="1"/>
  <c r="L541" i="18"/>
  <c r="M541" i="18" s="1"/>
  <c r="L542" i="18"/>
  <c r="M542" i="18" s="1"/>
  <c r="L543" i="18"/>
  <c r="M543" i="18" s="1"/>
  <c r="L544" i="18"/>
  <c r="M544" i="18" s="1"/>
  <c r="L545" i="18"/>
  <c r="M545" i="18" s="1"/>
  <c r="L546" i="18"/>
  <c r="M546" i="18" s="1"/>
  <c r="L547" i="18"/>
  <c r="M547" i="18" s="1"/>
  <c r="L548" i="18"/>
  <c r="M548" i="18" s="1"/>
  <c r="L549" i="18"/>
  <c r="M549" i="18" s="1"/>
  <c r="L550" i="18"/>
  <c r="M550" i="18" s="1"/>
  <c r="L551" i="18"/>
  <c r="M551" i="18" s="1"/>
  <c r="L552" i="18"/>
  <c r="M552" i="18" s="1"/>
  <c r="L553" i="18"/>
  <c r="M553" i="18" s="1"/>
  <c r="L554" i="18"/>
  <c r="M554" i="18" s="1"/>
  <c r="L555" i="18"/>
  <c r="M555" i="18" s="1"/>
  <c r="L556" i="18"/>
  <c r="M556" i="18" s="1"/>
  <c r="L557" i="18"/>
  <c r="M557" i="18" s="1"/>
  <c r="L558" i="18"/>
  <c r="M558" i="18" s="1"/>
  <c r="L559" i="18"/>
  <c r="M559" i="18" s="1"/>
  <c r="L560" i="18"/>
  <c r="M560" i="18" s="1"/>
  <c r="L561" i="18"/>
  <c r="M561" i="18" s="1"/>
  <c r="L562" i="18"/>
  <c r="M562" i="18" s="1"/>
  <c r="L563" i="18"/>
  <c r="M563" i="18" s="1"/>
  <c r="L564" i="18"/>
  <c r="M564" i="18" s="1"/>
  <c r="L565" i="18"/>
  <c r="M565" i="18" s="1"/>
  <c r="L566" i="18"/>
  <c r="M566" i="18" s="1"/>
  <c r="L567" i="18"/>
  <c r="M567" i="18" s="1"/>
  <c r="L568" i="18"/>
  <c r="M568" i="18" s="1"/>
  <c r="L569" i="18"/>
  <c r="M569" i="18" s="1"/>
  <c r="L570" i="18"/>
  <c r="M570" i="18" s="1"/>
  <c r="L571" i="18"/>
  <c r="M571" i="18" s="1"/>
  <c r="L572" i="18"/>
  <c r="M572" i="18" s="1"/>
  <c r="L573" i="18"/>
  <c r="M573" i="18" s="1"/>
  <c r="L574" i="18"/>
  <c r="M574" i="18" s="1"/>
  <c r="L575" i="18"/>
  <c r="M575" i="18" s="1"/>
  <c r="L576" i="18"/>
  <c r="M576" i="18" s="1"/>
  <c r="L577" i="18"/>
  <c r="M577" i="18" s="1"/>
  <c r="L578" i="18"/>
  <c r="M578" i="18" s="1"/>
  <c r="L579" i="18"/>
  <c r="M579" i="18" s="1"/>
  <c r="L580" i="18"/>
  <c r="M580" i="18" s="1"/>
  <c r="L581" i="18"/>
  <c r="M581" i="18" s="1"/>
  <c r="L582" i="18"/>
  <c r="M582" i="18" s="1"/>
  <c r="L583" i="18"/>
  <c r="M583" i="18" s="1"/>
  <c r="L584" i="18"/>
  <c r="M584" i="18" s="1"/>
  <c r="L585" i="18"/>
  <c r="M585" i="18" s="1"/>
  <c r="L586" i="18"/>
  <c r="M586" i="18" s="1"/>
  <c r="L587" i="18"/>
  <c r="M587" i="18" s="1"/>
  <c r="L588" i="18"/>
  <c r="M588" i="18" s="1"/>
  <c r="L589" i="18"/>
  <c r="M589" i="18" s="1"/>
  <c r="L590" i="18"/>
  <c r="M590" i="18" s="1"/>
  <c r="L591" i="18"/>
  <c r="M591" i="18" s="1"/>
  <c r="L592" i="18"/>
  <c r="M592" i="18" s="1"/>
  <c r="L593" i="18"/>
  <c r="M593" i="18" s="1"/>
  <c r="L594" i="18"/>
  <c r="M594" i="18" s="1"/>
  <c r="L595" i="18"/>
  <c r="M595" i="18" s="1"/>
  <c r="L596" i="18"/>
  <c r="M596" i="18" s="1"/>
  <c r="L597" i="18"/>
  <c r="M597" i="18" s="1"/>
  <c r="L598" i="18"/>
  <c r="M598" i="18" s="1"/>
  <c r="L599" i="18"/>
  <c r="M599" i="18" s="1"/>
  <c r="L600" i="18"/>
  <c r="M600" i="18" s="1"/>
  <c r="L601" i="18"/>
  <c r="M601" i="18" s="1"/>
  <c r="L602" i="18"/>
  <c r="M602" i="18" s="1"/>
  <c r="L603" i="18"/>
  <c r="M603" i="18" s="1"/>
  <c r="L604" i="18"/>
  <c r="M604" i="18" s="1"/>
  <c r="L605" i="18"/>
  <c r="M605" i="18" s="1"/>
  <c r="L606" i="18"/>
  <c r="M606" i="18" s="1"/>
  <c r="L607" i="18"/>
  <c r="M607" i="18" s="1"/>
  <c r="L608" i="18"/>
  <c r="M608" i="18" s="1"/>
  <c r="L609" i="18"/>
  <c r="M609" i="18" s="1"/>
  <c r="L610" i="18"/>
  <c r="M610" i="18" s="1"/>
  <c r="L611" i="18"/>
  <c r="M611" i="18" s="1"/>
  <c r="L612" i="18"/>
  <c r="M612" i="18" s="1"/>
  <c r="L613" i="18"/>
  <c r="M613" i="18" s="1"/>
  <c r="L614" i="18"/>
  <c r="M614" i="18" s="1"/>
  <c r="L615" i="18"/>
  <c r="M615" i="18" s="1"/>
  <c r="L616" i="18"/>
  <c r="M616" i="18" s="1"/>
  <c r="L617" i="18"/>
  <c r="M617" i="18" s="1"/>
  <c r="L618" i="18"/>
  <c r="M618" i="18" s="1"/>
  <c r="L619" i="18"/>
  <c r="M619" i="18" s="1"/>
  <c r="L620" i="18"/>
  <c r="M620" i="18" s="1"/>
  <c r="L621" i="18"/>
  <c r="M621" i="18" s="1"/>
  <c r="L622" i="18"/>
  <c r="M622" i="18" s="1"/>
  <c r="L623" i="18"/>
  <c r="M623" i="18" s="1"/>
  <c r="L624" i="18"/>
  <c r="M624" i="18" s="1"/>
  <c r="L625" i="18"/>
  <c r="M625" i="18" s="1"/>
  <c r="L626" i="18"/>
  <c r="M626" i="18" s="1"/>
  <c r="L627" i="18"/>
  <c r="M627" i="18" s="1"/>
  <c r="L628" i="18"/>
  <c r="M628" i="18" s="1"/>
  <c r="L629" i="18"/>
  <c r="M629" i="18" s="1"/>
  <c r="L630" i="18"/>
  <c r="M630" i="18" s="1"/>
  <c r="L631" i="18"/>
  <c r="M631" i="18" s="1"/>
  <c r="L632" i="18"/>
  <c r="M632" i="18" s="1"/>
  <c r="L633" i="18"/>
  <c r="M633" i="18" s="1"/>
  <c r="L634" i="18"/>
  <c r="M634" i="18" s="1"/>
  <c r="L635" i="18"/>
  <c r="M635" i="18" s="1"/>
  <c r="L636" i="18"/>
  <c r="M636" i="18" s="1"/>
  <c r="L637" i="18"/>
  <c r="M637" i="18" s="1"/>
  <c r="L638" i="18"/>
  <c r="M638" i="18" s="1"/>
  <c r="L639" i="18"/>
  <c r="M639" i="18" s="1"/>
  <c r="L640" i="18"/>
  <c r="M640" i="18" s="1"/>
  <c r="L641" i="18"/>
  <c r="M641" i="18" s="1"/>
  <c r="L642" i="18"/>
  <c r="M642" i="18" s="1"/>
  <c r="L643" i="18"/>
  <c r="M643" i="18" s="1"/>
  <c r="L644" i="18"/>
  <c r="M644" i="18" s="1"/>
  <c r="L645" i="18"/>
  <c r="M645" i="18" s="1"/>
  <c r="L646" i="18"/>
  <c r="M646" i="18" s="1"/>
  <c r="L647" i="18"/>
  <c r="M647" i="18" s="1"/>
  <c r="L648" i="18"/>
  <c r="M648" i="18" s="1"/>
  <c r="L649" i="18"/>
  <c r="M649" i="18" s="1"/>
  <c r="L650" i="18"/>
  <c r="M650" i="18" s="1"/>
  <c r="L651" i="18"/>
  <c r="M651" i="18" s="1"/>
  <c r="L652" i="18"/>
  <c r="M652" i="18" s="1"/>
  <c r="L653" i="18"/>
  <c r="M653" i="18" s="1"/>
  <c r="L654" i="18"/>
  <c r="M654" i="18" s="1"/>
  <c r="L655" i="18"/>
  <c r="M655" i="18" s="1"/>
  <c r="L656" i="18"/>
  <c r="M656" i="18" s="1"/>
  <c r="L657" i="18"/>
  <c r="M657" i="18" s="1"/>
  <c r="L658" i="18"/>
  <c r="M658" i="18" s="1"/>
  <c r="L659" i="18"/>
  <c r="M659" i="18" s="1"/>
  <c r="L660" i="18"/>
  <c r="M660" i="18" s="1"/>
  <c r="L661" i="18"/>
  <c r="M661" i="18" s="1"/>
  <c r="L662" i="18"/>
  <c r="M662" i="18" s="1"/>
  <c r="L663" i="18"/>
  <c r="M663" i="18" s="1"/>
  <c r="L664" i="18"/>
  <c r="M664" i="18" s="1"/>
  <c r="L665" i="18"/>
  <c r="M665" i="18" s="1"/>
  <c r="L666" i="18"/>
  <c r="M666" i="18" s="1"/>
  <c r="L667" i="18"/>
  <c r="M667" i="18" s="1"/>
  <c r="L668" i="18"/>
  <c r="M668" i="18" s="1"/>
  <c r="L669" i="18"/>
  <c r="M669" i="18" s="1"/>
  <c r="L670" i="18"/>
  <c r="M670" i="18" s="1"/>
  <c r="L671" i="18"/>
  <c r="M671" i="18" s="1"/>
  <c r="L672" i="18"/>
  <c r="M672" i="18" s="1"/>
  <c r="L673" i="18"/>
  <c r="M673" i="18" s="1"/>
  <c r="L674" i="18"/>
  <c r="M674" i="18" s="1"/>
  <c r="L675" i="18"/>
  <c r="M675" i="18" s="1"/>
  <c r="L676" i="18"/>
  <c r="M676" i="18" s="1"/>
  <c r="L677" i="18"/>
  <c r="M677" i="18" s="1"/>
  <c r="L678" i="18"/>
  <c r="M678" i="18" s="1"/>
  <c r="L679" i="18"/>
  <c r="M679" i="18" s="1"/>
  <c r="L680" i="18"/>
  <c r="M680" i="18" s="1"/>
  <c r="L681" i="18"/>
  <c r="M681" i="18" s="1"/>
  <c r="L682" i="18"/>
  <c r="M682" i="18" s="1"/>
  <c r="L683" i="18"/>
  <c r="M683" i="18" s="1"/>
  <c r="L684" i="18"/>
  <c r="M684" i="18" s="1"/>
  <c r="L685" i="18"/>
  <c r="M685" i="18" s="1"/>
  <c r="L686" i="18"/>
  <c r="M686" i="18" s="1"/>
  <c r="L687" i="18"/>
  <c r="M687" i="18" s="1"/>
  <c r="L688" i="18"/>
  <c r="M688" i="18" s="1"/>
  <c r="L689" i="18"/>
  <c r="M689" i="18" s="1"/>
  <c r="L690" i="18"/>
  <c r="M690" i="18" s="1"/>
  <c r="L691" i="18"/>
  <c r="M691" i="18" s="1"/>
  <c r="L692" i="18"/>
  <c r="M692" i="18" s="1"/>
  <c r="L693" i="18"/>
  <c r="M693" i="18" s="1"/>
  <c r="L694" i="18"/>
  <c r="M694" i="18" s="1"/>
  <c r="L695" i="18"/>
  <c r="M695" i="18" s="1"/>
  <c r="L696" i="18"/>
  <c r="M696" i="18" s="1"/>
  <c r="L697" i="18"/>
  <c r="M697" i="18" s="1"/>
  <c r="L698" i="18"/>
  <c r="M698" i="18" s="1"/>
  <c r="L699" i="18"/>
  <c r="M699" i="18" s="1"/>
  <c r="L700" i="18"/>
  <c r="M700" i="18" s="1"/>
  <c r="L701" i="18"/>
  <c r="M701" i="18" s="1"/>
  <c r="L702" i="18"/>
  <c r="M702" i="18" s="1"/>
  <c r="L703" i="18"/>
  <c r="M703" i="18" s="1"/>
  <c r="L704" i="18"/>
  <c r="M704" i="18" s="1"/>
  <c r="L705" i="18"/>
  <c r="M705" i="18" s="1"/>
  <c r="L706" i="18"/>
  <c r="M706" i="18" s="1"/>
  <c r="L707" i="18"/>
  <c r="M707" i="18" s="1"/>
  <c r="L708" i="18"/>
  <c r="M708" i="18" s="1"/>
  <c r="L709" i="18"/>
  <c r="M709" i="18" s="1"/>
  <c r="L710" i="18"/>
  <c r="M710" i="18" s="1"/>
  <c r="L711" i="18"/>
  <c r="M711" i="18" s="1"/>
  <c r="L712" i="18"/>
  <c r="M712" i="18" s="1"/>
  <c r="L713" i="18"/>
  <c r="M713" i="18" s="1"/>
  <c r="L714" i="18"/>
  <c r="M714" i="18" s="1"/>
  <c r="L715" i="18"/>
  <c r="M715" i="18" s="1"/>
  <c r="L716" i="18"/>
  <c r="M716" i="18" s="1"/>
  <c r="L717" i="18"/>
  <c r="M717" i="18" s="1"/>
  <c r="L718" i="18"/>
  <c r="M718" i="18" s="1"/>
  <c r="L719" i="18"/>
  <c r="M719" i="18" s="1"/>
  <c r="L720" i="18"/>
  <c r="M720" i="18" s="1"/>
  <c r="L721" i="18"/>
  <c r="M721" i="18" s="1"/>
  <c r="L722" i="18"/>
  <c r="M722" i="18" s="1"/>
  <c r="L723" i="18"/>
  <c r="M723" i="18" s="1"/>
  <c r="L724" i="18"/>
  <c r="M724" i="18" s="1"/>
  <c r="L725" i="18"/>
  <c r="M725" i="18" s="1"/>
  <c r="L726" i="18"/>
  <c r="M726" i="18" s="1"/>
  <c r="L727" i="18"/>
  <c r="M727" i="18" s="1"/>
  <c r="L728" i="18"/>
  <c r="M728" i="18" s="1"/>
  <c r="L729" i="18"/>
  <c r="M729" i="18" s="1"/>
  <c r="L730" i="18"/>
  <c r="M730" i="18" s="1"/>
  <c r="L731" i="18"/>
  <c r="M731" i="18" s="1"/>
  <c r="L732" i="18"/>
  <c r="M732" i="18" s="1"/>
  <c r="L733" i="18"/>
  <c r="M733" i="18" s="1"/>
  <c r="L734" i="18"/>
  <c r="M734" i="18" s="1"/>
  <c r="L735" i="18"/>
  <c r="M735" i="18" s="1"/>
  <c r="L736" i="18"/>
  <c r="M736" i="18" s="1"/>
  <c r="L737" i="18"/>
  <c r="M737" i="18" s="1"/>
  <c r="L738" i="18"/>
  <c r="M738" i="18" s="1"/>
  <c r="L739" i="18"/>
  <c r="M739" i="18" s="1"/>
  <c r="L740" i="18"/>
  <c r="M740" i="18" s="1"/>
  <c r="L741" i="18"/>
  <c r="M741" i="18" s="1"/>
  <c r="L742" i="18"/>
  <c r="M742" i="18" s="1"/>
  <c r="L743" i="18"/>
  <c r="M743" i="18" s="1"/>
  <c r="L744" i="18"/>
  <c r="M744" i="18" s="1"/>
  <c r="L745" i="18"/>
  <c r="M745" i="18" s="1"/>
  <c r="L746" i="18"/>
  <c r="M746" i="18" s="1"/>
  <c r="L747" i="18"/>
  <c r="M747" i="18" s="1"/>
  <c r="L748" i="18"/>
  <c r="M748" i="18" s="1"/>
  <c r="L749" i="18"/>
  <c r="M749" i="18" s="1"/>
  <c r="L750" i="18"/>
  <c r="M750" i="18" s="1"/>
  <c r="L751" i="18"/>
  <c r="M751" i="18" s="1"/>
  <c r="L752" i="18"/>
  <c r="M752" i="18" s="1"/>
  <c r="L753" i="18"/>
  <c r="M753" i="18" s="1"/>
  <c r="L754" i="18"/>
  <c r="M754" i="18" s="1"/>
  <c r="L755" i="18"/>
  <c r="M755" i="18" s="1"/>
  <c r="L756" i="18"/>
  <c r="M756" i="18" s="1"/>
  <c r="L757" i="18"/>
  <c r="M757" i="18" s="1"/>
  <c r="L758" i="18"/>
  <c r="M758" i="18" s="1"/>
  <c r="L759" i="18"/>
  <c r="M759" i="18" s="1"/>
  <c r="L760" i="18"/>
  <c r="M760" i="18" s="1"/>
  <c r="L761" i="18"/>
  <c r="M761" i="18" s="1"/>
  <c r="L762" i="18"/>
  <c r="M762" i="18" s="1"/>
  <c r="L763" i="18"/>
  <c r="M763" i="18" s="1"/>
  <c r="L764" i="18"/>
  <c r="M764" i="18" s="1"/>
  <c r="L765" i="18"/>
  <c r="M765" i="18" s="1"/>
  <c r="L766" i="18"/>
  <c r="M766" i="18" s="1"/>
  <c r="L767" i="18"/>
  <c r="M767" i="18" s="1"/>
  <c r="L768" i="18"/>
  <c r="M768" i="18" s="1"/>
  <c r="L769" i="18"/>
  <c r="M769" i="18" s="1"/>
  <c r="L770" i="18"/>
  <c r="M770" i="18" s="1"/>
  <c r="L771" i="18"/>
  <c r="M771" i="18" s="1"/>
  <c r="L772" i="18"/>
  <c r="M772" i="18" s="1"/>
  <c r="L773" i="18"/>
  <c r="M773" i="18" s="1"/>
  <c r="L774" i="18"/>
  <c r="M774" i="18" s="1"/>
  <c r="L775" i="18"/>
  <c r="M775" i="18" s="1"/>
  <c r="L776" i="18"/>
  <c r="M776" i="18" s="1"/>
  <c r="L777" i="18"/>
  <c r="M777" i="18" s="1"/>
  <c r="L778" i="18"/>
  <c r="M778" i="18" s="1"/>
  <c r="L779" i="18"/>
  <c r="M779" i="18" s="1"/>
  <c r="L780" i="18"/>
  <c r="M780" i="18" s="1"/>
  <c r="L781" i="18"/>
  <c r="M781" i="18" s="1"/>
  <c r="L782" i="18"/>
  <c r="M782" i="18" s="1"/>
  <c r="L783" i="18"/>
  <c r="M783" i="18" s="1"/>
  <c r="L784" i="18"/>
  <c r="M784" i="18" s="1"/>
  <c r="L785" i="18"/>
  <c r="M785" i="18" s="1"/>
  <c r="L786" i="18"/>
  <c r="M786" i="18" s="1"/>
  <c r="L787" i="18"/>
  <c r="M787" i="18" s="1"/>
  <c r="L788" i="18"/>
  <c r="M788" i="18" s="1"/>
  <c r="L789" i="18"/>
  <c r="M789" i="18" s="1"/>
  <c r="L790" i="18"/>
  <c r="M790" i="18" s="1"/>
  <c r="L791" i="18"/>
  <c r="M791" i="18" s="1"/>
  <c r="L792" i="18"/>
  <c r="M792" i="18" s="1"/>
  <c r="L793" i="18"/>
  <c r="M793" i="18" s="1"/>
  <c r="L794" i="18"/>
  <c r="M794" i="18" s="1"/>
  <c r="L795" i="18"/>
  <c r="M795" i="18" s="1"/>
  <c r="L796" i="18"/>
  <c r="M796" i="18" s="1"/>
  <c r="L797" i="18"/>
  <c r="M797" i="18" s="1"/>
  <c r="L798" i="18"/>
  <c r="M798" i="18" s="1"/>
  <c r="L799" i="18"/>
  <c r="M799" i="18" s="1"/>
  <c r="L800" i="18"/>
  <c r="M800" i="18" s="1"/>
  <c r="L801" i="18"/>
  <c r="M801" i="18" s="1"/>
  <c r="L802" i="18"/>
  <c r="M802" i="18" s="1"/>
  <c r="L803" i="18"/>
  <c r="M803" i="18" s="1"/>
  <c r="L804" i="18"/>
  <c r="M804" i="18" s="1"/>
  <c r="L805" i="18"/>
  <c r="M805" i="18" s="1"/>
  <c r="L806" i="18"/>
  <c r="M806" i="18" s="1"/>
  <c r="L807" i="18"/>
  <c r="M807" i="18" s="1"/>
  <c r="L808" i="18"/>
  <c r="M808" i="18" s="1"/>
  <c r="L809" i="18"/>
  <c r="M809" i="18" s="1"/>
  <c r="L810" i="18"/>
  <c r="M810" i="18" s="1"/>
  <c r="L811" i="18"/>
  <c r="M811" i="18" s="1"/>
  <c r="L812" i="18"/>
  <c r="M812" i="18" s="1"/>
  <c r="L813" i="18"/>
  <c r="M813" i="18" s="1"/>
  <c r="L814" i="18"/>
  <c r="M814" i="18" s="1"/>
  <c r="L815" i="18"/>
  <c r="M815" i="18" s="1"/>
  <c r="L816" i="18"/>
  <c r="M816" i="18" s="1"/>
  <c r="L817" i="18"/>
  <c r="M817" i="18" s="1"/>
  <c r="L818" i="18"/>
  <c r="M818" i="18" s="1"/>
  <c r="L819" i="18"/>
  <c r="M819" i="18" s="1"/>
  <c r="L820" i="18"/>
  <c r="M820" i="18" s="1"/>
  <c r="L821" i="18"/>
  <c r="M821" i="18" s="1"/>
  <c r="L822" i="18"/>
  <c r="M822" i="18" s="1"/>
  <c r="L823" i="18"/>
  <c r="M823" i="18" s="1"/>
  <c r="L824" i="18"/>
  <c r="M824" i="18" s="1"/>
  <c r="L825" i="18"/>
  <c r="M825" i="18" s="1"/>
  <c r="L826" i="18"/>
  <c r="M826" i="18" s="1"/>
  <c r="L827" i="18"/>
  <c r="M827" i="18" s="1"/>
  <c r="L828" i="18"/>
  <c r="M828" i="18" s="1"/>
  <c r="L829" i="18"/>
  <c r="M829" i="18" s="1"/>
  <c r="L830" i="18"/>
  <c r="M830" i="18" s="1"/>
  <c r="L831" i="18"/>
  <c r="M831" i="18" s="1"/>
  <c r="L832" i="18"/>
  <c r="M832" i="18" s="1"/>
  <c r="L833" i="18"/>
  <c r="M833" i="18" s="1"/>
  <c r="L834" i="18"/>
  <c r="M834" i="18" s="1"/>
  <c r="L835" i="18"/>
  <c r="M835" i="18" s="1"/>
  <c r="L836" i="18"/>
  <c r="M836" i="18" s="1"/>
  <c r="L837" i="18"/>
  <c r="M837" i="18" s="1"/>
  <c r="L838" i="18"/>
  <c r="M838" i="18" s="1"/>
  <c r="L839" i="18"/>
  <c r="M839" i="18" s="1"/>
  <c r="L840" i="18"/>
  <c r="M840" i="18" s="1"/>
  <c r="L841" i="18"/>
  <c r="M841" i="18" s="1"/>
  <c r="L842" i="18"/>
  <c r="M842" i="18" s="1"/>
  <c r="L843" i="18"/>
  <c r="M843" i="18" s="1"/>
  <c r="L844" i="18"/>
  <c r="M844" i="18" s="1"/>
  <c r="L845" i="18"/>
  <c r="M845" i="18" s="1"/>
  <c r="L846" i="18"/>
  <c r="M846" i="18" s="1"/>
  <c r="L847" i="18"/>
  <c r="M847" i="18" s="1"/>
  <c r="L848" i="18"/>
  <c r="M848" i="18" s="1"/>
  <c r="L849" i="18"/>
  <c r="M849" i="18" s="1"/>
  <c r="L850" i="18"/>
  <c r="M850" i="18" s="1"/>
  <c r="L851" i="18"/>
  <c r="M851" i="18" s="1"/>
  <c r="L852" i="18"/>
  <c r="M852" i="18" s="1"/>
  <c r="L853" i="18"/>
  <c r="M853" i="18" s="1"/>
  <c r="L854" i="18"/>
  <c r="M854" i="18" s="1"/>
  <c r="L855" i="18"/>
  <c r="M855" i="18" s="1"/>
  <c r="L856" i="18"/>
  <c r="M856" i="18" s="1"/>
  <c r="L857" i="18"/>
  <c r="M857" i="18" s="1"/>
  <c r="L858" i="18"/>
  <c r="M858" i="18" s="1"/>
  <c r="L859" i="18"/>
  <c r="M859" i="18" s="1"/>
  <c r="L860" i="18"/>
  <c r="M860" i="18" s="1"/>
  <c r="L861" i="18"/>
  <c r="M861" i="18" s="1"/>
  <c r="L862" i="18"/>
  <c r="M862" i="18" s="1"/>
  <c r="L863" i="18"/>
  <c r="M863" i="18" s="1"/>
  <c r="L864" i="18"/>
  <c r="M864" i="18" s="1"/>
  <c r="L865" i="18"/>
  <c r="M865" i="18" s="1"/>
  <c r="L866" i="18"/>
  <c r="M866" i="18" s="1"/>
  <c r="L867" i="18"/>
  <c r="M867" i="18" s="1"/>
  <c r="L868" i="18"/>
  <c r="M868" i="18" s="1"/>
  <c r="L869" i="18"/>
  <c r="M869" i="18" s="1"/>
  <c r="L870" i="18"/>
  <c r="M870" i="18" s="1"/>
  <c r="L871" i="18"/>
  <c r="M871" i="18" s="1"/>
  <c r="L872" i="18"/>
  <c r="M872" i="18" s="1"/>
  <c r="L873" i="18"/>
  <c r="M873" i="18" s="1"/>
  <c r="L874" i="18"/>
  <c r="M874" i="18" s="1"/>
  <c r="L875" i="18"/>
  <c r="M875" i="18" s="1"/>
  <c r="L876" i="18"/>
  <c r="M876" i="18" s="1"/>
  <c r="L877" i="18"/>
  <c r="M877" i="18" s="1"/>
  <c r="L878" i="18"/>
  <c r="M878" i="18" s="1"/>
  <c r="L879" i="18"/>
  <c r="M879" i="18" s="1"/>
  <c r="L880" i="18"/>
  <c r="M880" i="18" s="1"/>
  <c r="L881" i="18"/>
  <c r="M881" i="18" s="1"/>
  <c r="L882" i="18"/>
  <c r="M882" i="18" s="1"/>
  <c r="L883" i="18"/>
  <c r="M883" i="18" s="1"/>
  <c r="L884" i="18"/>
  <c r="M884" i="18" s="1"/>
  <c r="L885" i="18"/>
  <c r="M885" i="18" s="1"/>
  <c r="L886" i="18"/>
  <c r="M886" i="18" s="1"/>
  <c r="L887" i="18"/>
  <c r="M887" i="18" s="1"/>
  <c r="L888" i="18"/>
  <c r="M888" i="18" s="1"/>
  <c r="L889" i="18"/>
  <c r="M889" i="18" s="1"/>
  <c r="L890" i="18"/>
  <c r="M890" i="18" s="1"/>
  <c r="L891" i="18"/>
  <c r="M891" i="18" s="1"/>
  <c r="L892" i="18"/>
  <c r="M892" i="18" s="1"/>
  <c r="L893" i="18"/>
  <c r="M893" i="18" s="1"/>
  <c r="L894" i="18"/>
  <c r="M894" i="18" s="1"/>
  <c r="L895" i="18"/>
  <c r="M895" i="18" s="1"/>
  <c r="L896" i="18"/>
  <c r="M896" i="18" s="1"/>
  <c r="L897" i="18"/>
  <c r="M897" i="18" s="1"/>
  <c r="L898" i="18"/>
  <c r="M898" i="18" s="1"/>
  <c r="L899" i="18"/>
  <c r="M899" i="18" s="1"/>
  <c r="L900" i="18"/>
  <c r="M900" i="18" s="1"/>
  <c r="L901" i="18"/>
  <c r="M901" i="18" s="1"/>
  <c r="L902" i="18"/>
  <c r="M902" i="18" s="1"/>
  <c r="L903" i="18"/>
  <c r="M903" i="18" s="1"/>
  <c r="L904" i="18"/>
  <c r="M904" i="18" s="1"/>
  <c r="L905" i="18"/>
  <c r="M905" i="18" s="1"/>
  <c r="L906" i="18"/>
  <c r="M906" i="18" s="1"/>
  <c r="L907" i="18"/>
  <c r="M907" i="18" s="1"/>
  <c r="L908" i="18"/>
  <c r="M908" i="18" s="1"/>
  <c r="L909" i="18"/>
  <c r="M909" i="18" s="1"/>
  <c r="L910" i="18"/>
  <c r="M910" i="18" s="1"/>
  <c r="L911" i="18"/>
  <c r="M911" i="18" s="1"/>
  <c r="L912" i="18"/>
  <c r="M912" i="18" s="1"/>
  <c r="L913" i="18"/>
  <c r="M913" i="18" s="1"/>
  <c r="L914" i="18"/>
  <c r="M914" i="18" s="1"/>
  <c r="L915" i="18"/>
  <c r="M915" i="18" s="1"/>
  <c r="L916" i="18"/>
  <c r="M916" i="18" s="1"/>
  <c r="L917" i="18"/>
  <c r="M917" i="18" s="1"/>
  <c r="L918" i="18"/>
  <c r="M918" i="18" s="1"/>
  <c r="L919" i="18"/>
  <c r="M919" i="18" s="1"/>
  <c r="L920" i="18"/>
  <c r="M920" i="18" s="1"/>
  <c r="L921" i="18"/>
  <c r="M921" i="18" s="1"/>
  <c r="L922" i="18"/>
  <c r="M922" i="18" s="1"/>
  <c r="L923" i="18"/>
  <c r="M923" i="18" s="1"/>
  <c r="L924" i="18"/>
  <c r="M924" i="18" s="1"/>
  <c r="L925" i="18"/>
  <c r="M925" i="18" s="1"/>
  <c r="L926" i="18"/>
  <c r="M926" i="18" s="1"/>
  <c r="L927" i="18"/>
  <c r="M927" i="18" s="1"/>
  <c r="L928" i="18"/>
  <c r="M928" i="18" s="1"/>
  <c r="L929" i="18"/>
  <c r="M929" i="18" s="1"/>
  <c r="L930" i="18"/>
  <c r="M930" i="18" s="1"/>
  <c r="L931" i="18"/>
  <c r="M931" i="18" s="1"/>
  <c r="L932" i="18"/>
  <c r="M932" i="18" s="1"/>
  <c r="L933" i="18"/>
  <c r="M933" i="18" s="1"/>
  <c r="L934" i="18"/>
  <c r="M934" i="18" s="1"/>
  <c r="L935" i="18"/>
  <c r="M935" i="18" s="1"/>
  <c r="L936" i="18"/>
  <c r="M936" i="18" s="1"/>
  <c r="L937" i="18"/>
  <c r="M937" i="18" s="1"/>
  <c r="L938" i="18"/>
  <c r="M938" i="18" s="1"/>
  <c r="L939" i="18"/>
  <c r="M939" i="18" s="1"/>
  <c r="L940" i="18"/>
  <c r="M940" i="18" s="1"/>
  <c r="L941" i="18"/>
  <c r="M941" i="18" s="1"/>
  <c r="L942" i="18"/>
  <c r="M942" i="18" s="1"/>
  <c r="L943" i="18"/>
  <c r="M943" i="18" s="1"/>
  <c r="L944" i="18"/>
  <c r="M944" i="18" s="1"/>
  <c r="L945" i="18"/>
  <c r="M945" i="18" s="1"/>
  <c r="L946" i="18"/>
  <c r="M946" i="18" s="1"/>
  <c r="L947" i="18"/>
  <c r="M947" i="18" s="1"/>
  <c r="L948" i="18"/>
  <c r="M948" i="18" s="1"/>
  <c r="L949" i="18"/>
  <c r="M949" i="18" s="1"/>
  <c r="L950" i="18"/>
  <c r="M950" i="18" s="1"/>
  <c r="L951" i="18"/>
  <c r="M951" i="18" s="1"/>
  <c r="L952" i="18"/>
  <c r="M952" i="18" s="1"/>
  <c r="L953" i="18"/>
  <c r="M953" i="18" s="1"/>
  <c r="L954" i="18"/>
  <c r="M954" i="18" s="1"/>
  <c r="L955" i="18"/>
  <c r="M955" i="18" s="1"/>
  <c r="L956" i="18"/>
  <c r="M956" i="18" s="1"/>
  <c r="L957" i="18"/>
  <c r="M957" i="18" s="1"/>
  <c r="L958" i="18"/>
  <c r="M958" i="18" s="1"/>
  <c r="L959" i="18"/>
  <c r="M959" i="18" s="1"/>
  <c r="L960" i="18"/>
  <c r="M960" i="18" s="1"/>
  <c r="L961" i="18"/>
  <c r="M961" i="18" s="1"/>
  <c r="L962" i="18"/>
  <c r="M962" i="18" s="1"/>
  <c r="L963" i="18"/>
  <c r="M963" i="18" s="1"/>
  <c r="L964" i="18"/>
  <c r="M964" i="18" s="1"/>
  <c r="L965" i="18"/>
  <c r="M965" i="18" s="1"/>
  <c r="L966" i="18"/>
  <c r="M966" i="18" s="1"/>
  <c r="L967" i="18"/>
  <c r="M967" i="18" s="1"/>
  <c r="L968" i="18"/>
  <c r="M968" i="18" s="1"/>
  <c r="L969" i="18"/>
  <c r="M969" i="18" s="1"/>
  <c r="L970" i="18"/>
  <c r="M970" i="18" s="1"/>
  <c r="L971" i="18"/>
  <c r="M971" i="18" s="1"/>
  <c r="L972" i="18"/>
  <c r="M972" i="18" s="1"/>
  <c r="L973" i="18"/>
  <c r="M973" i="18" s="1"/>
  <c r="L974" i="18"/>
  <c r="M974" i="18" s="1"/>
  <c r="L975" i="18"/>
  <c r="M975" i="18" s="1"/>
  <c r="L976" i="18"/>
  <c r="M976" i="18" s="1"/>
  <c r="L977" i="18"/>
  <c r="M977" i="18" s="1"/>
  <c r="L978" i="18"/>
  <c r="M978" i="18" s="1"/>
  <c r="L979" i="18"/>
  <c r="M979" i="18" s="1"/>
  <c r="L980" i="18"/>
  <c r="M980" i="18" s="1"/>
  <c r="L981" i="18"/>
  <c r="M981" i="18" s="1"/>
  <c r="L982" i="18"/>
  <c r="M982" i="18" s="1"/>
  <c r="L983" i="18"/>
  <c r="M983" i="18" s="1"/>
  <c r="L984" i="18"/>
  <c r="M984" i="18" s="1"/>
  <c r="L985" i="18"/>
  <c r="M985" i="18" s="1"/>
  <c r="L986" i="18"/>
  <c r="M986" i="18" s="1"/>
  <c r="L987" i="18"/>
  <c r="M987" i="18" s="1"/>
  <c r="L988" i="18"/>
  <c r="M988" i="18" s="1"/>
  <c r="L989" i="18"/>
  <c r="M989" i="18" s="1"/>
  <c r="L990" i="18"/>
  <c r="M990" i="18" s="1"/>
  <c r="L991" i="18"/>
  <c r="M991" i="18" s="1"/>
  <c r="L992" i="18"/>
  <c r="M992" i="18" s="1"/>
  <c r="L993" i="18"/>
  <c r="M993" i="18" s="1"/>
  <c r="L994" i="18"/>
  <c r="M994" i="18" s="1"/>
  <c r="L995" i="18"/>
  <c r="M995" i="18" s="1"/>
  <c r="L996" i="18"/>
  <c r="M996" i="18" s="1"/>
  <c r="L997" i="18"/>
  <c r="M997" i="18" s="1"/>
  <c r="L998" i="18"/>
  <c r="M998" i="18" s="1"/>
  <c r="L999" i="18"/>
  <c r="M999" i="18" s="1"/>
  <c r="L1000" i="18"/>
  <c r="M1000" i="18" s="1"/>
  <c r="L1001" i="18"/>
  <c r="M1001" i="18" s="1"/>
  <c r="L1002" i="18"/>
  <c r="M1002" i="18" s="1"/>
  <c r="L1003" i="18"/>
  <c r="M1003" i="18" s="1"/>
  <c r="L1004" i="18"/>
  <c r="M1004" i="18" s="1"/>
  <c r="L1005" i="18"/>
  <c r="M1005" i="18" s="1"/>
  <c r="L1006" i="18"/>
  <c r="M1006" i="18" s="1"/>
  <c r="L1007" i="18"/>
  <c r="M1007" i="18" s="1"/>
  <c r="L1008" i="18"/>
  <c r="M1008" i="18" s="1"/>
  <c r="L1009" i="18"/>
  <c r="M1009" i="18" s="1"/>
  <c r="L1010" i="18"/>
  <c r="M1010" i="18" s="1"/>
  <c r="L1011" i="18"/>
  <c r="M1011" i="18" s="1"/>
  <c r="L1012" i="18"/>
  <c r="M1012" i="18" s="1"/>
  <c r="L1013" i="18"/>
  <c r="M1013" i="18" s="1"/>
  <c r="L1014" i="18"/>
  <c r="M1014" i="18" s="1"/>
  <c r="L1015" i="18"/>
  <c r="M1015" i="18" s="1"/>
  <c r="L1016" i="18"/>
  <c r="M1016" i="18" s="1"/>
  <c r="L1017" i="18"/>
  <c r="M1017" i="18" s="1"/>
  <c r="L1018" i="18"/>
  <c r="M1018" i="18" s="1"/>
  <c r="L1019" i="18"/>
  <c r="M1019" i="18" s="1"/>
  <c r="L1020" i="18"/>
  <c r="M1020" i="18" s="1"/>
  <c r="L1021" i="18"/>
  <c r="M1021" i="18" s="1"/>
  <c r="L1022" i="18"/>
  <c r="M1022" i="18" s="1"/>
  <c r="L1023" i="18"/>
  <c r="M1023" i="18" s="1"/>
  <c r="L1024" i="18"/>
  <c r="M1024" i="18" s="1"/>
  <c r="L1025" i="18"/>
  <c r="M1025" i="18" s="1"/>
  <c r="L1026" i="18"/>
  <c r="M1026" i="18" s="1"/>
  <c r="L1027" i="18"/>
  <c r="M1027" i="18" s="1"/>
  <c r="L1028" i="18"/>
  <c r="M1028" i="18" s="1"/>
  <c r="L1029" i="18"/>
  <c r="M1029" i="18" s="1"/>
  <c r="L1030" i="18"/>
  <c r="M1030" i="18" s="1"/>
  <c r="L1031" i="18"/>
  <c r="M1031" i="18" s="1"/>
  <c r="L1032" i="18"/>
  <c r="M1032" i="18" s="1"/>
  <c r="L1033" i="18"/>
  <c r="M1033" i="18" s="1"/>
  <c r="L1034" i="18"/>
  <c r="M1034" i="18" s="1"/>
  <c r="L1035" i="18"/>
  <c r="M1035" i="18" s="1"/>
  <c r="L1036" i="18"/>
  <c r="M1036" i="18" s="1"/>
  <c r="L1037" i="18"/>
  <c r="M1037" i="18" s="1"/>
  <c r="L1038" i="18"/>
  <c r="M1038" i="18" s="1"/>
  <c r="L1039" i="18"/>
  <c r="M1039" i="18" s="1"/>
  <c r="L1040" i="18"/>
  <c r="M1040" i="18" s="1"/>
  <c r="L1041" i="18"/>
  <c r="M1041" i="18" s="1"/>
  <c r="L1042" i="18"/>
  <c r="M1042" i="18" s="1"/>
  <c r="L1043" i="18"/>
  <c r="M1043" i="18" s="1"/>
  <c r="L1044" i="18"/>
  <c r="M1044" i="18" s="1"/>
  <c r="L1045" i="18"/>
  <c r="M1045" i="18" s="1"/>
  <c r="L1046" i="18"/>
  <c r="M1046" i="18" s="1"/>
  <c r="L1047" i="18"/>
  <c r="M1047" i="18" s="1"/>
  <c r="L1048" i="18"/>
  <c r="M1048" i="18" s="1"/>
  <c r="L1049" i="18"/>
  <c r="M1049" i="18" s="1"/>
  <c r="L1050" i="18"/>
  <c r="M1050" i="18" s="1"/>
  <c r="L1051" i="18"/>
  <c r="M1051" i="18" s="1"/>
  <c r="L1052" i="18"/>
  <c r="M1052" i="18" s="1"/>
  <c r="L1053" i="18"/>
  <c r="M1053" i="18" s="1"/>
  <c r="L1054" i="18"/>
  <c r="M1054" i="18" s="1"/>
  <c r="L1055" i="18"/>
  <c r="M1055" i="18" s="1"/>
  <c r="L1056" i="18"/>
  <c r="M1056" i="18" s="1"/>
  <c r="L1057" i="18"/>
  <c r="M1057" i="18" s="1"/>
  <c r="L1058" i="18"/>
  <c r="M1058" i="18" s="1"/>
  <c r="L1059" i="18"/>
  <c r="M1059" i="18" s="1"/>
  <c r="L1060" i="18"/>
  <c r="M1060" i="18" s="1"/>
  <c r="L1061" i="18"/>
  <c r="M1061" i="18" s="1"/>
  <c r="L1062" i="18"/>
  <c r="M1062" i="18" s="1"/>
  <c r="L1063" i="18"/>
  <c r="M1063" i="18" s="1"/>
  <c r="L1064" i="18"/>
  <c r="M1064" i="18" s="1"/>
  <c r="L1065" i="18"/>
  <c r="M1065" i="18" s="1"/>
  <c r="L1066" i="18"/>
  <c r="M1066" i="18" s="1"/>
  <c r="L1067" i="18"/>
  <c r="M1067" i="18" s="1"/>
  <c r="L1068" i="18"/>
  <c r="M1068" i="18" s="1"/>
  <c r="L1069" i="18"/>
  <c r="M1069" i="18" s="1"/>
  <c r="L1070" i="18"/>
  <c r="M1070" i="18" s="1"/>
  <c r="L1071" i="18"/>
  <c r="M1071" i="18" s="1"/>
  <c r="L1072" i="18"/>
  <c r="M1072" i="18" s="1"/>
  <c r="L1073" i="18"/>
  <c r="M1073" i="18" s="1"/>
  <c r="L1074" i="18"/>
  <c r="M1074" i="18" s="1"/>
  <c r="L1075" i="18"/>
  <c r="M1075" i="18" s="1"/>
  <c r="L1076" i="18"/>
  <c r="M1076" i="18" s="1"/>
  <c r="L1077" i="18"/>
  <c r="M1077" i="18" s="1"/>
  <c r="L1078" i="18"/>
  <c r="M1078" i="18" s="1"/>
  <c r="L1079" i="18"/>
  <c r="M1079" i="18" s="1"/>
  <c r="L1080" i="18"/>
  <c r="M1080" i="18" s="1"/>
  <c r="L1081" i="18"/>
  <c r="M1081" i="18" s="1"/>
  <c r="L1082" i="18"/>
  <c r="M1082" i="18" s="1"/>
  <c r="L1083" i="18"/>
  <c r="M1083" i="18" s="1"/>
  <c r="L1084" i="18"/>
  <c r="M1084" i="18" s="1"/>
  <c r="L1085" i="18"/>
  <c r="M1085" i="18" s="1"/>
  <c r="L1086" i="18"/>
  <c r="M1086" i="18" s="1"/>
  <c r="L1087" i="18"/>
  <c r="M1087" i="18" s="1"/>
  <c r="L1088" i="18"/>
  <c r="M1088" i="18" s="1"/>
  <c r="L1089" i="18"/>
  <c r="M1089" i="18" s="1"/>
  <c r="L1090" i="18"/>
  <c r="M1090" i="18" s="1"/>
  <c r="L1091" i="18"/>
  <c r="M1091" i="18" s="1"/>
  <c r="L1092" i="18"/>
  <c r="M1092" i="18" s="1"/>
  <c r="L1093" i="18"/>
  <c r="M1093" i="18" s="1"/>
  <c r="L1094" i="18"/>
  <c r="M1094" i="18" s="1"/>
  <c r="L1095" i="18"/>
  <c r="M1095" i="18" s="1"/>
  <c r="L1096" i="18"/>
  <c r="M1096" i="18" s="1"/>
  <c r="L1097" i="18"/>
  <c r="M1097" i="18" s="1"/>
  <c r="L1098" i="18"/>
  <c r="M1098" i="18" s="1"/>
  <c r="L1099" i="18"/>
  <c r="M1099" i="18" s="1"/>
  <c r="L1100" i="18"/>
  <c r="M1100" i="18" s="1"/>
  <c r="L1101" i="18"/>
  <c r="M1101" i="18" s="1"/>
  <c r="L1102" i="18"/>
  <c r="M1102" i="18" s="1"/>
  <c r="L1103" i="18"/>
  <c r="M1103" i="18" s="1"/>
  <c r="L1104" i="18"/>
  <c r="M1104" i="18" s="1"/>
  <c r="L1105" i="18"/>
  <c r="M1105" i="18" s="1"/>
  <c r="L1106" i="18"/>
  <c r="M1106" i="18" s="1"/>
  <c r="L1107" i="18"/>
  <c r="M1107" i="18" s="1"/>
  <c r="L1108" i="18"/>
  <c r="M1108" i="18" s="1"/>
  <c r="L1109" i="18"/>
  <c r="M1109" i="18" s="1"/>
  <c r="L1110" i="18"/>
  <c r="M1110" i="18" s="1"/>
  <c r="L1111" i="18"/>
  <c r="M1111" i="18" s="1"/>
  <c r="L1112" i="18"/>
  <c r="M1112" i="18" s="1"/>
  <c r="L1113" i="18"/>
  <c r="M1113" i="18" s="1"/>
  <c r="L1114" i="18"/>
  <c r="M1114" i="18" s="1"/>
  <c r="L1115" i="18"/>
  <c r="M1115" i="18" s="1"/>
  <c r="L1116" i="18"/>
  <c r="M1116" i="18" s="1"/>
  <c r="L1117" i="18"/>
  <c r="M1117" i="18" s="1"/>
  <c r="L1118" i="18"/>
  <c r="M1118" i="18" s="1"/>
  <c r="L1119" i="18"/>
  <c r="M1119" i="18" s="1"/>
  <c r="L1120" i="18"/>
  <c r="M1120" i="18" s="1"/>
  <c r="L1121" i="18"/>
  <c r="M1121" i="18" s="1"/>
  <c r="L1122" i="18"/>
  <c r="M1122" i="18" s="1"/>
  <c r="L1123" i="18"/>
  <c r="M1123" i="18" s="1"/>
  <c r="L1124" i="18"/>
  <c r="M1124" i="18" s="1"/>
  <c r="L1125" i="18"/>
  <c r="M1125" i="18" s="1"/>
  <c r="L1126" i="18"/>
  <c r="M1126" i="18" s="1"/>
  <c r="L1127" i="18"/>
  <c r="M1127" i="18" s="1"/>
  <c r="L1128" i="18"/>
  <c r="M1128" i="18" s="1"/>
  <c r="L1129" i="18"/>
  <c r="M1129" i="18" s="1"/>
  <c r="L1130" i="18"/>
  <c r="M1130" i="18" s="1"/>
  <c r="L1131" i="18"/>
  <c r="M1131" i="18" s="1"/>
  <c r="L1132" i="18"/>
  <c r="M1132" i="18" s="1"/>
  <c r="L1133" i="18"/>
  <c r="M1133" i="18" s="1"/>
  <c r="L1134" i="18"/>
  <c r="M1134" i="18" s="1"/>
  <c r="L1135" i="18"/>
  <c r="M1135" i="18" s="1"/>
  <c r="L1136" i="18"/>
  <c r="M1136" i="18" s="1"/>
  <c r="L1137" i="18"/>
  <c r="M1137" i="18" s="1"/>
  <c r="L1138" i="18"/>
  <c r="M1138" i="18" s="1"/>
  <c r="L1139" i="18"/>
  <c r="M1139" i="18" s="1"/>
  <c r="L1140" i="18"/>
  <c r="M1140" i="18" s="1"/>
  <c r="L1141" i="18"/>
  <c r="M1141" i="18" s="1"/>
  <c r="L1142" i="18"/>
  <c r="M1142" i="18" s="1"/>
  <c r="L1143" i="18"/>
  <c r="M1143" i="18" s="1"/>
  <c r="L1144" i="18"/>
  <c r="M1144" i="18" s="1"/>
  <c r="L1145" i="18"/>
  <c r="M1145" i="18" s="1"/>
  <c r="L1146" i="18"/>
  <c r="M1146" i="18" s="1"/>
  <c r="L1147" i="18"/>
  <c r="M1147" i="18" s="1"/>
  <c r="L1148" i="18"/>
  <c r="M1148" i="18" s="1"/>
  <c r="L1149" i="18"/>
  <c r="M1149" i="18" s="1"/>
  <c r="L1150" i="18"/>
  <c r="M1150" i="18" s="1"/>
  <c r="L1151" i="18"/>
  <c r="M1151" i="18" s="1"/>
  <c r="L1152" i="18"/>
  <c r="M1152" i="18" s="1"/>
  <c r="L1153" i="18"/>
  <c r="M1153" i="18" s="1"/>
  <c r="L1154" i="18"/>
  <c r="M1154" i="18" s="1"/>
  <c r="L1155" i="18"/>
  <c r="M1155" i="18" s="1"/>
  <c r="L1156" i="18"/>
  <c r="M1156" i="18" s="1"/>
  <c r="L1157" i="18"/>
  <c r="M1157" i="18" s="1"/>
  <c r="L1158" i="18"/>
  <c r="M1158" i="18" s="1"/>
  <c r="L1159" i="18"/>
  <c r="M1159" i="18" s="1"/>
  <c r="L1160" i="18"/>
  <c r="M1160" i="18" s="1"/>
  <c r="L1161" i="18"/>
  <c r="M1161" i="18" s="1"/>
  <c r="L1162" i="18"/>
  <c r="M1162" i="18" s="1"/>
  <c r="L1163" i="18"/>
  <c r="M1163" i="18" s="1"/>
  <c r="L1164" i="18"/>
  <c r="M1164" i="18" s="1"/>
  <c r="L1165" i="18"/>
  <c r="M1165" i="18" s="1"/>
  <c r="L1166" i="18"/>
  <c r="M1166" i="18" s="1"/>
  <c r="L1167" i="18"/>
  <c r="M1167" i="18" s="1"/>
  <c r="L1168" i="18"/>
  <c r="M1168" i="18" s="1"/>
  <c r="L1169" i="18"/>
  <c r="M1169" i="18" s="1"/>
  <c r="L1170" i="18"/>
  <c r="M1170" i="18" s="1"/>
  <c r="L1171" i="18"/>
  <c r="M1171" i="18" s="1"/>
  <c r="L1172" i="18"/>
  <c r="M1172" i="18" s="1"/>
  <c r="L1173" i="18"/>
  <c r="M1173" i="18" s="1"/>
  <c r="L1174" i="18"/>
  <c r="M1174" i="18" s="1"/>
  <c r="L1175" i="18"/>
  <c r="M1175" i="18" s="1"/>
  <c r="L1176" i="18"/>
  <c r="M1176" i="18" s="1"/>
  <c r="L1177" i="18"/>
  <c r="M1177" i="18" s="1"/>
  <c r="L1178" i="18"/>
  <c r="M1178" i="18" s="1"/>
  <c r="L1179" i="18"/>
  <c r="M1179" i="18" s="1"/>
  <c r="L1180" i="18"/>
  <c r="M1180" i="18" s="1"/>
  <c r="L1181" i="18"/>
  <c r="M1181" i="18" s="1"/>
  <c r="L1182" i="18"/>
  <c r="M1182" i="18" s="1"/>
  <c r="L1183" i="18"/>
  <c r="M1183" i="18" s="1"/>
  <c r="L1184" i="18"/>
  <c r="M1184" i="18" s="1"/>
  <c r="L1185" i="18"/>
  <c r="M1185" i="18" s="1"/>
  <c r="L1186" i="18"/>
  <c r="M1186" i="18" s="1"/>
  <c r="L1187" i="18"/>
  <c r="M1187" i="18" s="1"/>
  <c r="L1188" i="18"/>
  <c r="M1188" i="18" s="1"/>
  <c r="L1189" i="18"/>
  <c r="M1189" i="18" s="1"/>
  <c r="L1190" i="18"/>
  <c r="M1190" i="18" s="1"/>
  <c r="L1191" i="18"/>
  <c r="M1191" i="18" s="1"/>
  <c r="L1192" i="18"/>
  <c r="M1192" i="18" s="1"/>
  <c r="L1193" i="18"/>
  <c r="M1193" i="18" s="1"/>
  <c r="L1194" i="18"/>
  <c r="M1194" i="18" s="1"/>
  <c r="L1195" i="18"/>
  <c r="M1195" i="18" s="1"/>
  <c r="L1196" i="18"/>
  <c r="M1196" i="18" s="1"/>
  <c r="L1197" i="18"/>
  <c r="M1197" i="18" s="1"/>
  <c r="L1198" i="18"/>
  <c r="M1198" i="18" s="1"/>
  <c r="L1199" i="18"/>
  <c r="M1199" i="18" s="1"/>
  <c r="L1200" i="18"/>
  <c r="M1200" i="18" s="1"/>
  <c r="L1201" i="18"/>
  <c r="M1201" i="18" s="1"/>
  <c r="L1202" i="18"/>
  <c r="M1202" i="18" s="1"/>
  <c r="L1203" i="18"/>
  <c r="M1203" i="18" s="1"/>
  <c r="L1204" i="18"/>
  <c r="M1204" i="18" s="1"/>
  <c r="L1205" i="18"/>
  <c r="M1205" i="18" s="1"/>
  <c r="L1206" i="18"/>
  <c r="M1206" i="18" s="1"/>
  <c r="L1207" i="18"/>
  <c r="M1207" i="18" s="1"/>
  <c r="L1208" i="18"/>
  <c r="M1208" i="18" s="1"/>
  <c r="L1209" i="18"/>
  <c r="M1209" i="18" s="1"/>
  <c r="L1210" i="18"/>
  <c r="M1210" i="18" s="1"/>
  <c r="L1211" i="18"/>
  <c r="M1211" i="18" s="1"/>
  <c r="L1212" i="18"/>
  <c r="M1212" i="18" s="1"/>
  <c r="L1213" i="18"/>
  <c r="M1213" i="18" s="1"/>
  <c r="L1214" i="18"/>
  <c r="M1214" i="18" s="1"/>
  <c r="L1215" i="18"/>
  <c r="M1215" i="18" s="1"/>
  <c r="L1216" i="18"/>
  <c r="M1216" i="18" s="1"/>
  <c r="L1217" i="18"/>
  <c r="M1217" i="18" s="1"/>
  <c r="L1218" i="18"/>
  <c r="M1218" i="18" s="1"/>
  <c r="L1219" i="18"/>
  <c r="M1219" i="18" s="1"/>
  <c r="L1220" i="18"/>
  <c r="M1220" i="18" s="1"/>
  <c r="L1221" i="18"/>
  <c r="M1221" i="18" s="1"/>
  <c r="L1222" i="18"/>
  <c r="M1222" i="18" s="1"/>
  <c r="L1223" i="18"/>
  <c r="M1223" i="18" s="1"/>
  <c r="L1224" i="18"/>
  <c r="M1224" i="18" s="1"/>
  <c r="L1225" i="18"/>
  <c r="M1225" i="18" s="1"/>
  <c r="L1226" i="18"/>
  <c r="M1226" i="18" s="1"/>
  <c r="L1227" i="18"/>
  <c r="M1227" i="18" s="1"/>
  <c r="L1228" i="18"/>
  <c r="M1228" i="18" s="1"/>
  <c r="L1229" i="18"/>
  <c r="M1229" i="18" s="1"/>
  <c r="L1230" i="18"/>
  <c r="M1230" i="18" s="1"/>
  <c r="L1231" i="18"/>
  <c r="M1231" i="18" s="1"/>
  <c r="L1232" i="18"/>
  <c r="M1232" i="18" s="1"/>
  <c r="L1233" i="18"/>
  <c r="M1233" i="18" s="1"/>
  <c r="L1234" i="18"/>
  <c r="M1234" i="18" s="1"/>
  <c r="L1235" i="18"/>
  <c r="M1235" i="18" s="1"/>
  <c r="L1236" i="18"/>
  <c r="M1236" i="18" s="1"/>
  <c r="L1237" i="18"/>
  <c r="M1237" i="18" s="1"/>
  <c r="L1238" i="18"/>
  <c r="M1238" i="18" s="1"/>
  <c r="L1239" i="18"/>
  <c r="M1239" i="18" s="1"/>
  <c r="L1240" i="18"/>
  <c r="M1240" i="18" s="1"/>
  <c r="L1241" i="18"/>
  <c r="M1241" i="18" s="1"/>
  <c r="L1242" i="18"/>
  <c r="M1242" i="18" s="1"/>
  <c r="L1243" i="18"/>
  <c r="M1243" i="18" s="1"/>
  <c r="L1244" i="18"/>
  <c r="M1244" i="18" s="1"/>
  <c r="L1245" i="18"/>
  <c r="M1245" i="18" s="1"/>
  <c r="L1246" i="18"/>
  <c r="M1246" i="18" s="1"/>
  <c r="L1247" i="18"/>
  <c r="M1247" i="18" s="1"/>
  <c r="L1248" i="18"/>
  <c r="M1248" i="18" s="1"/>
  <c r="L1249" i="18"/>
  <c r="M1249" i="18" s="1"/>
  <c r="L1250" i="18"/>
  <c r="M1250" i="18" s="1"/>
  <c r="L1251" i="18"/>
  <c r="M1251" i="18" s="1"/>
  <c r="L1252" i="18"/>
  <c r="M1252" i="18" s="1"/>
  <c r="L1253" i="18"/>
  <c r="M1253" i="18" s="1"/>
  <c r="L1254" i="18"/>
  <c r="M1254" i="18" s="1"/>
  <c r="L1255" i="18"/>
  <c r="M1255" i="18" s="1"/>
  <c r="L1256" i="18"/>
  <c r="M1256" i="18" s="1"/>
  <c r="L1257" i="18"/>
  <c r="M1257" i="18" s="1"/>
  <c r="L1258" i="18"/>
  <c r="M1258" i="18" s="1"/>
  <c r="L1259" i="18"/>
  <c r="M1259" i="18" s="1"/>
  <c r="L1260" i="18"/>
  <c r="M1260" i="18" s="1"/>
  <c r="L1261" i="18"/>
  <c r="M1261" i="18" s="1"/>
  <c r="L1262" i="18"/>
  <c r="M1262" i="18" s="1"/>
  <c r="L1263" i="18"/>
  <c r="M1263" i="18" s="1"/>
  <c r="L1264" i="18"/>
  <c r="M1264" i="18" s="1"/>
  <c r="L1265" i="18"/>
  <c r="M1265" i="18" s="1"/>
  <c r="L1266" i="18"/>
  <c r="M1266" i="18" s="1"/>
  <c r="L1267" i="18"/>
  <c r="M1267" i="18" s="1"/>
  <c r="L1268" i="18"/>
  <c r="M1268" i="18" s="1"/>
  <c r="L1269" i="18"/>
  <c r="M1269" i="18" s="1"/>
  <c r="L1270" i="18"/>
  <c r="M1270" i="18" s="1"/>
  <c r="L1271" i="18"/>
  <c r="M1271" i="18" s="1"/>
  <c r="L1272" i="18"/>
  <c r="M1272" i="18" s="1"/>
  <c r="L1273" i="18"/>
  <c r="M1273" i="18" s="1"/>
  <c r="L1274" i="18"/>
  <c r="M1274" i="18" s="1"/>
  <c r="L1275" i="18"/>
  <c r="M1275" i="18" s="1"/>
  <c r="L1276" i="18"/>
  <c r="M1276" i="18" s="1"/>
  <c r="L1277" i="18"/>
  <c r="M1277" i="18" s="1"/>
  <c r="L1278" i="18"/>
  <c r="M1278" i="18" s="1"/>
  <c r="L1279" i="18"/>
  <c r="M1279" i="18" s="1"/>
  <c r="L1280" i="18"/>
  <c r="M1280" i="18" s="1"/>
  <c r="L1281" i="18"/>
  <c r="M1281" i="18" s="1"/>
  <c r="L1282" i="18"/>
  <c r="M1282" i="18" s="1"/>
  <c r="L1283" i="18"/>
  <c r="M1283" i="18" s="1"/>
  <c r="L1284" i="18"/>
  <c r="M1284" i="18" s="1"/>
  <c r="L1285" i="18"/>
  <c r="M1285" i="18" s="1"/>
  <c r="L1286" i="18"/>
  <c r="M1286" i="18" s="1"/>
  <c r="L1287" i="18"/>
  <c r="M1287" i="18" s="1"/>
  <c r="L1288" i="18"/>
  <c r="M1288" i="18" s="1"/>
  <c r="L1289" i="18"/>
  <c r="M1289" i="18" s="1"/>
  <c r="L1290" i="18"/>
  <c r="M1290" i="18" s="1"/>
  <c r="L1291" i="18"/>
  <c r="M1291" i="18" s="1"/>
  <c r="L1292" i="18"/>
  <c r="M1292" i="18" s="1"/>
  <c r="L1293" i="18"/>
  <c r="M1293" i="18" s="1"/>
  <c r="L1294" i="18"/>
  <c r="M1294" i="18" s="1"/>
  <c r="L1295" i="18"/>
  <c r="M1295" i="18" s="1"/>
  <c r="L1296" i="18"/>
  <c r="M1296" i="18" s="1"/>
  <c r="L1297" i="18"/>
  <c r="M1297" i="18" s="1"/>
  <c r="L1298" i="18"/>
  <c r="M1298" i="18" s="1"/>
  <c r="L1299" i="18"/>
  <c r="M1299" i="18" s="1"/>
  <c r="L1300" i="18"/>
  <c r="M1300" i="18" s="1"/>
  <c r="L1301" i="18"/>
  <c r="M1301" i="18" s="1"/>
  <c r="L1302" i="18"/>
  <c r="M1302" i="18" s="1"/>
  <c r="L1303" i="18"/>
  <c r="M1303" i="18" s="1"/>
  <c r="L1304" i="18"/>
  <c r="M1304" i="18" s="1"/>
  <c r="L1305" i="18"/>
  <c r="M1305" i="18" s="1"/>
  <c r="L1306" i="18"/>
  <c r="M1306" i="18" s="1"/>
  <c r="L1307" i="18"/>
  <c r="M1307" i="18" s="1"/>
  <c r="L1308" i="18"/>
  <c r="M1308" i="18" s="1"/>
  <c r="L1309" i="18"/>
  <c r="M1309" i="18" s="1"/>
  <c r="L1310" i="18"/>
  <c r="M1310" i="18" s="1"/>
  <c r="L1311" i="18"/>
  <c r="M1311" i="18" s="1"/>
  <c r="L1312" i="18"/>
  <c r="M1312" i="18" s="1"/>
  <c r="L1313" i="18"/>
  <c r="M1313" i="18" s="1"/>
  <c r="L1314" i="18"/>
  <c r="M1314" i="18" s="1"/>
  <c r="L1315" i="18"/>
  <c r="M1315" i="18" s="1"/>
  <c r="L1316" i="18"/>
  <c r="M1316" i="18" s="1"/>
  <c r="L1317" i="18"/>
  <c r="M1317" i="18" s="1"/>
  <c r="L1318" i="18"/>
  <c r="M1318" i="18" s="1"/>
  <c r="L1319" i="18"/>
  <c r="M1319" i="18" s="1"/>
  <c r="L1320" i="18"/>
  <c r="M1320" i="18" s="1"/>
  <c r="L1321" i="18"/>
  <c r="M1321" i="18" s="1"/>
  <c r="L1322" i="18"/>
  <c r="M1322" i="18" s="1"/>
  <c r="L1323" i="18"/>
  <c r="M1323" i="18" s="1"/>
  <c r="L1324" i="18"/>
  <c r="M1324" i="18" s="1"/>
  <c r="L1325" i="18"/>
  <c r="M1325" i="18" s="1"/>
  <c r="L1326" i="18"/>
  <c r="M1326" i="18" s="1"/>
  <c r="L1327" i="18"/>
  <c r="M1327" i="18" s="1"/>
  <c r="L1328" i="18"/>
  <c r="M1328" i="18" s="1"/>
  <c r="L1329" i="18"/>
  <c r="M1329" i="18" s="1"/>
  <c r="L1330" i="18"/>
  <c r="M1330" i="18" s="1"/>
  <c r="L1331" i="18"/>
  <c r="M1331" i="18" s="1"/>
  <c r="L1332" i="18"/>
  <c r="M1332" i="18" s="1"/>
  <c r="L1333" i="18"/>
  <c r="M1333" i="18" s="1"/>
  <c r="L1334" i="18"/>
  <c r="M1334" i="18" s="1"/>
  <c r="L1335" i="18"/>
  <c r="M1335" i="18" s="1"/>
  <c r="L1336" i="18"/>
  <c r="M1336" i="18" s="1"/>
  <c r="L1337" i="18"/>
  <c r="M1337" i="18" s="1"/>
  <c r="L1338" i="18"/>
  <c r="M1338" i="18" s="1"/>
  <c r="L1339" i="18"/>
  <c r="M1339" i="18" s="1"/>
  <c r="L1340" i="18"/>
  <c r="M1340" i="18" s="1"/>
  <c r="L1341" i="18"/>
  <c r="M1341" i="18" s="1"/>
  <c r="L1342" i="18"/>
  <c r="M1342" i="18" s="1"/>
  <c r="L1343" i="18"/>
  <c r="M1343" i="18" s="1"/>
  <c r="L1344" i="18"/>
  <c r="M1344" i="18" s="1"/>
  <c r="L1345" i="18"/>
  <c r="M1345" i="18" s="1"/>
  <c r="L1346" i="18"/>
  <c r="M1346" i="18" s="1"/>
  <c r="L1347" i="18"/>
  <c r="M1347" i="18" s="1"/>
  <c r="L1348" i="18"/>
  <c r="M1348" i="18" s="1"/>
  <c r="L1349" i="18"/>
  <c r="M1349" i="18" s="1"/>
  <c r="L1350" i="18"/>
  <c r="M1350" i="18" s="1"/>
  <c r="L1351" i="18"/>
  <c r="M1351" i="18" s="1"/>
  <c r="L1352" i="18"/>
  <c r="M1352" i="18" s="1"/>
  <c r="L1353" i="18"/>
  <c r="M1353" i="18" s="1"/>
  <c r="L1354" i="18"/>
  <c r="M1354" i="18" s="1"/>
  <c r="L1355" i="18"/>
  <c r="M1355" i="18" s="1"/>
  <c r="L1356" i="18"/>
  <c r="M1356" i="18" s="1"/>
  <c r="L1357" i="18"/>
  <c r="M1357" i="18" s="1"/>
  <c r="L1358" i="18"/>
  <c r="M1358" i="18" s="1"/>
  <c r="L1359" i="18"/>
  <c r="M1359" i="18" s="1"/>
  <c r="L1360" i="18"/>
  <c r="M1360" i="18" s="1"/>
  <c r="L1361" i="18"/>
  <c r="M1361" i="18" s="1"/>
  <c r="L1362" i="18"/>
  <c r="M1362" i="18" s="1"/>
  <c r="L1363" i="18"/>
  <c r="M1363" i="18" s="1"/>
  <c r="L1364" i="18"/>
  <c r="M1364" i="18" s="1"/>
  <c r="L1365" i="18"/>
  <c r="M1365" i="18" s="1"/>
  <c r="L1366" i="18"/>
  <c r="M1366" i="18" s="1"/>
  <c r="L1367" i="18"/>
  <c r="M1367" i="18" s="1"/>
  <c r="L1368" i="18"/>
  <c r="M1368" i="18" s="1"/>
  <c r="L1369" i="18"/>
  <c r="M1369" i="18" s="1"/>
  <c r="L1370" i="18"/>
  <c r="M1370" i="18" s="1"/>
  <c r="L1371" i="18"/>
  <c r="M1371" i="18" s="1"/>
  <c r="L1372" i="18"/>
  <c r="M1372" i="18" s="1"/>
  <c r="L1373" i="18"/>
  <c r="M1373" i="18" s="1"/>
  <c r="L1374" i="18"/>
  <c r="M1374" i="18" s="1"/>
  <c r="L1375" i="18"/>
  <c r="M1375" i="18" s="1"/>
  <c r="L1376" i="18"/>
  <c r="M1376" i="18" s="1"/>
  <c r="L1377" i="18"/>
  <c r="M1377" i="18" s="1"/>
  <c r="L1378" i="18"/>
  <c r="M1378" i="18" s="1"/>
  <c r="L1379" i="18"/>
  <c r="M1379" i="18" s="1"/>
  <c r="L1380" i="18"/>
  <c r="M1380" i="18" s="1"/>
  <c r="L1381" i="18"/>
  <c r="M1381" i="18" s="1"/>
  <c r="L1382" i="18"/>
  <c r="M1382" i="18" s="1"/>
  <c r="L1383" i="18"/>
  <c r="M1383" i="18" s="1"/>
  <c r="L1384" i="18"/>
  <c r="M1384" i="18" s="1"/>
  <c r="L1385" i="18"/>
  <c r="M1385" i="18" s="1"/>
  <c r="L1386" i="18"/>
  <c r="M1386" i="18" s="1"/>
  <c r="L1387" i="18"/>
  <c r="M1387" i="18" s="1"/>
  <c r="L1388" i="18"/>
  <c r="M1388" i="18" s="1"/>
  <c r="L1389" i="18"/>
  <c r="M1389" i="18" s="1"/>
  <c r="L1390" i="18"/>
  <c r="M1390" i="18" s="1"/>
  <c r="L1391" i="18"/>
  <c r="M1391" i="18" s="1"/>
  <c r="L1392" i="18"/>
  <c r="M1392" i="18" s="1"/>
  <c r="L1393" i="18"/>
  <c r="M1393" i="18" s="1"/>
  <c r="L1394" i="18"/>
  <c r="M1394" i="18" s="1"/>
  <c r="L1395" i="18"/>
  <c r="M1395" i="18" s="1"/>
  <c r="L1396" i="18"/>
  <c r="M1396" i="18" s="1"/>
  <c r="L1397" i="18"/>
  <c r="M1397" i="18" s="1"/>
  <c r="L1398" i="18"/>
  <c r="M1398" i="18" s="1"/>
  <c r="L1399" i="18"/>
  <c r="M1399" i="18" s="1"/>
  <c r="L1400" i="18"/>
  <c r="M1400" i="18" s="1"/>
  <c r="L1401" i="18"/>
  <c r="M1401" i="18" s="1"/>
  <c r="L1402" i="18"/>
  <c r="M1402" i="18" s="1"/>
  <c r="L1403" i="18"/>
  <c r="M1403" i="18" s="1"/>
  <c r="L1404" i="18"/>
  <c r="M1404" i="18" s="1"/>
  <c r="L1405" i="18"/>
  <c r="M1405" i="18" s="1"/>
  <c r="L1406" i="18"/>
  <c r="M1406" i="18" s="1"/>
  <c r="L1407" i="18"/>
  <c r="M1407" i="18" s="1"/>
  <c r="L1408" i="18"/>
  <c r="M1408" i="18" s="1"/>
  <c r="L1409" i="18"/>
  <c r="M1409" i="18" s="1"/>
  <c r="L1410" i="18"/>
  <c r="M1410" i="18" s="1"/>
  <c r="L1411" i="18"/>
  <c r="M1411" i="18" s="1"/>
  <c r="L1412" i="18"/>
  <c r="M1412" i="18" s="1"/>
  <c r="L1413" i="18"/>
  <c r="M1413" i="18" s="1"/>
  <c r="L1414" i="18"/>
  <c r="M1414" i="18" s="1"/>
  <c r="L1415" i="18"/>
  <c r="M1415" i="18" s="1"/>
  <c r="L1416" i="18"/>
  <c r="M1416" i="18" s="1"/>
  <c r="L1417" i="18"/>
  <c r="M1417" i="18" s="1"/>
  <c r="L1418" i="18"/>
  <c r="M1418" i="18" s="1"/>
  <c r="L1419" i="18"/>
  <c r="M1419" i="18" s="1"/>
  <c r="L1420" i="18"/>
  <c r="M1420" i="18" s="1"/>
  <c r="L1421" i="18"/>
  <c r="M1421" i="18" s="1"/>
  <c r="L1422" i="18"/>
  <c r="M1422" i="18" s="1"/>
  <c r="L1423" i="18"/>
  <c r="M1423" i="18" s="1"/>
  <c r="L1424" i="18"/>
  <c r="M1424" i="18" s="1"/>
  <c r="L1425" i="18"/>
  <c r="M1425" i="18" s="1"/>
  <c r="L1426" i="18"/>
  <c r="M1426" i="18" s="1"/>
  <c r="L1427" i="18"/>
  <c r="M1427" i="18" s="1"/>
  <c r="L1428" i="18"/>
  <c r="M1428" i="18" s="1"/>
  <c r="L1429" i="18"/>
  <c r="M1429" i="18" s="1"/>
  <c r="L1430" i="18"/>
  <c r="M1430" i="18" s="1"/>
  <c r="L1431" i="18"/>
  <c r="M1431" i="18" s="1"/>
  <c r="L1432" i="18"/>
  <c r="M1432" i="18" s="1"/>
  <c r="L1433" i="18"/>
  <c r="M1433" i="18" s="1"/>
  <c r="L1434" i="18"/>
  <c r="M1434" i="18" s="1"/>
  <c r="L1435" i="18"/>
  <c r="M1435" i="18" s="1"/>
  <c r="L1436" i="18"/>
  <c r="M1436" i="18" s="1"/>
  <c r="L1437" i="18"/>
  <c r="M1437" i="18" s="1"/>
  <c r="L1438" i="18"/>
  <c r="M1438" i="18" s="1"/>
  <c r="L1439" i="18"/>
  <c r="M1439" i="18" s="1"/>
  <c r="L1440" i="18"/>
  <c r="M1440" i="18" s="1"/>
  <c r="L1441" i="18"/>
  <c r="M1441" i="18" s="1"/>
  <c r="L1442" i="18"/>
  <c r="M1442" i="18" s="1"/>
  <c r="L1443" i="18"/>
  <c r="M1443" i="18" s="1"/>
  <c r="L1444" i="18"/>
  <c r="M1444" i="18" s="1"/>
  <c r="L1445" i="18"/>
  <c r="M1445" i="18" s="1"/>
  <c r="L1446" i="18"/>
  <c r="M1446" i="18" s="1"/>
  <c r="L1447" i="18"/>
  <c r="M1447" i="18" s="1"/>
  <c r="L1448" i="18"/>
  <c r="M1448" i="18" s="1"/>
  <c r="L1449" i="18"/>
  <c r="M1449" i="18" s="1"/>
  <c r="L1450" i="18"/>
  <c r="M1450" i="18" s="1"/>
  <c r="L1451" i="18"/>
  <c r="M1451" i="18" s="1"/>
  <c r="L1452" i="18"/>
  <c r="M1452" i="18" s="1"/>
  <c r="L1453" i="18"/>
  <c r="M1453" i="18" s="1"/>
  <c r="L1454" i="18"/>
  <c r="M1454" i="18" s="1"/>
  <c r="L1455" i="18"/>
  <c r="M1455" i="18" s="1"/>
  <c r="L1456" i="18"/>
  <c r="M1456" i="18" s="1"/>
  <c r="L1457" i="18"/>
  <c r="M1457" i="18" s="1"/>
  <c r="L1458" i="18"/>
  <c r="M1458" i="18" s="1"/>
  <c r="L1459" i="18"/>
  <c r="M1459" i="18" s="1"/>
  <c r="L1460" i="18"/>
  <c r="M1460" i="18" s="1"/>
  <c r="L1461" i="18"/>
  <c r="M1461" i="18" s="1"/>
  <c r="L1462" i="18"/>
  <c r="M1462" i="18" s="1"/>
  <c r="L1463" i="18"/>
  <c r="M1463" i="18" s="1"/>
  <c r="L1464" i="18"/>
  <c r="M1464" i="18" s="1"/>
  <c r="L1465" i="18"/>
  <c r="M1465" i="18" s="1"/>
  <c r="L1466" i="18"/>
  <c r="M1466" i="18" s="1"/>
  <c r="L1467" i="18"/>
  <c r="M1467" i="18" s="1"/>
  <c r="L1468" i="18"/>
  <c r="M1468" i="18" s="1"/>
  <c r="L1469" i="18"/>
  <c r="M1469" i="18" s="1"/>
  <c r="L1470" i="18"/>
  <c r="M1470" i="18" s="1"/>
  <c r="L1471" i="18"/>
  <c r="M1471" i="18" s="1"/>
  <c r="L1472" i="18"/>
  <c r="M1472" i="18" s="1"/>
  <c r="L1473" i="18"/>
  <c r="M1473" i="18" s="1"/>
  <c r="L1474" i="18"/>
  <c r="M1474" i="18" s="1"/>
  <c r="L1475" i="18"/>
  <c r="M1475" i="18" s="1"/>
  <c r="L1476" i="18"/>
  <c r="M1476" i="18" s="1"/>
  <c r="L1477" i="18"/>
  <c r="M1477" i="18" s="1"/>
  <c r="L1478" i="18"/>
  <c r="M1478" i="18" s="1"/>
  <c r="L1479" i="18"/>
  <c r="M1479" i="18" s="1"/>
  <c r="L1480" i="18"/>
  <c r="M1480" i="18" s="1"/>
  <c r="L1481" i="18"/>
  <c r="M1481" i="18" s="1"/>
  <c r="L1482" i="18"/>
  <c r="M1482" i="18" s="1"/>
  <c r="L1483" i="18"/>
  <c r="M1483" i="18" s="1"/>
  <c r="L1484" i="18"/>
  <c r="M1484" i="18" s="1"/>
  <c r="L1485" i="18"/>
  <c r="M1485" i="18" s="1"/>
  <c r="L1486" i="18"/>
  <c r="M1486" i="18" s="1"/>
  <c r="L1487" i="18"/>
  <c r="M1487" i="18" s="1"/>
  <c r="L1488" i="18"/>
  <c r="M1488" i="18" s="1"/>
  <c r="L1489" i="18"/>
  <c r="M1489" i="18" s="1"/>
  <c r="L1490" i="18"/>
  <c r="M1490" i="18" s="1"/>
  <c r="L1491" i="18"/>
  <c r="M1491" i="18" s="1"/>
  <c r="L1492" i="18"/>
  <c r="M1492" i="18" s="1"/>
  <c r="L1493" i="18"/>
  <c r="M1493" i="18" s="1"/>
  <c r="L1494" i="18"/>
  <c r="M1494" i="18" s="1"/>
  <c r="L1495" i="18"/>
  <c r="M1495" i="18" s="1"/>
  <c r="L1496" i="18"/>
  <c r="M1496" i="18" s="1"/>
  <c r="L1497" i="18"/>
  <c r="M1497" i="18" s="1"/>
  <c r="L1498" i="18"/>
  <c r="M1498" i="18" s="1"/>
  <c r="L1499" i="18"/>
  <c r="M1499" i="18" s="1"/>
  <c r="L1500" i="18"/>
  <c r="M1500" i="18" s="1"/>
  <c r="L1501" i="18"/>
  <c r="M1501" i="18" s="1"/>
  <c r="L1502" i="18"/>
  <c r="M1502" i="18" s="1"/>
  <c r="L1503" i="18"/>
  <c r="M1503" i="18" s="1"/>
  <c r="L1504" i="18"/>
  <c r="M1504" i="18" s="1"/>
  <c r="L1505" i="18"/>
  <c r="M1505" i="18" s="1"/>
  <c r="L1506" i="18"/>
  <c r="M1506" i="18" s="1"/>
  <c r="L1507" i="18"/>
  <c r="M1507" i="18" s="1"/>
  <c r="L1508" i="18"/>
  <c r="M1508" i="18" s="1"/>
  <c r="L1509" i="18"/>
  <c r="M1509" i="18" s="1"/>
  <c r="L1510" i="18"/>
  <c r="M1510" i="18" s="1"/>
  <c r="L1511" i="18"/>
  <c r="M1511" i="18" s="1"/>
  <c r="L1512" i="18"/>
  <c r="M1512" i="18" s="1"/>
  <c r="L1513" i="18"/>
  <c r="M1513" i="18" s="1"/>
  <c r="L1514" i="18"/>
  <c r="M1514" i="18" s="1"/>
  <c r="L1515" i="18"/>
  <c r="M1515" i="18" s="1"/>
  <c r="L1516" i="18"/>
  <c r="M1516" i="18" s="1"/>
  <c r="L1517" i="18"/>
  <c r="M1517" i="18" s="1"/>
  <c r="L1518" i="18"/>
  <c r="M1518" i="18" s="1"/>
  <c r="L1519" i="18"/>
  <c r="M1519" i="18" s="1"/>
  <c r="L1520" i="18"/>
  <c r="M1520" i="18" s="1"/>
  <c r="L1521" i="18"/>
  <c r="M1521" i="18" s="1"/>
  <c r="L1522" i="18"/>
  <c r="M1522" i="18" s="1"/>
  <c r="L1523" i="18"/>
  <c r="M1523" i="18" s="1"/>
  <c r="L1524" i="18"/>
  <c r="M1524" i="18" s="1"/>
  <c r="L1525" i="18"/>
  <c r="M1525" i="18" s="1"/>
  <c r="L1526" i="18"/>
  <c r="M1526" i="18" s="1"/>
  <c r="L1527" i="18"/>
  <c r="M1527" i="18" s="1"/>
  <c r="L1528" i="18"/>
  <c r="M1528" i="18" s="1"/>
  <c r="L1529" i="18"/>
  <c r="M1529" i="18" s="1"/>
  <c r="L1530" i="18"/>
  <c r="M1530" i="18" s="1"/>
  <c r="L1531" i="18"/>
  <c r="M1531" i="18" s="1"/>
  <c r="L1532" i="18"/>
  <c r="M1532" i="18" s="1"/>
  <c r="L1533" i="18"/>
  <c r="M1533" i="18" s="1"/>
  <c r="L1534" i="18"/>
  <c r="M1534" i="18" s="1"/>
  <c r="L1535" i="18"/>
  <c r="M1535" i="18" s="1"/>
  <c r="L1536" i="18"/>
  <c r="M1536" i="18" s="1"/>
  <c r="L1537" i="18"/>
  <c r="M1537" i="18" s="1"/>
  <c r="L1538" i="18"/>
  <c r="M1538" i="18" s="1"/>
  <c r="L1539" i="18"/>
  <c r="M1539" i="18" s="1"/>
  <c r="L1540" i="18"/>
  <c r="M1540" i="18" s="1"/>
  <c r="L1541" i="18"/>
  <c r="M1541" i="18" s="1"/>
  <c r="L1542" i="18"/>
  <c r="M1542" i="18" s="1"/>
  <c r="L1543" i="18"/>
  <c r="M1543" i="18" s="1"/>
  <c r="L1544" i="18"/>
  <c r="M1544" i="18" s="1"/>
  <c r="L1545" i="18"/>
  <c r="M1545" i="18" s="1"/>
  <c r="L1546" i="18"/>
  <c r="M1546" i="18" s="1"/>
  <c r="L1547" i="18"/>
  <c r="M1547" i="18" s="1"/>
  <c r="L1548" i="18"/>
  <c r="M1548" i="18" s="1"/>
  <c r="L1549" i="18"/>
  <c r="M1549" i="18" s="1"/>
  <c r="L1550" i="18"/>
  <c r="M1550" i="18" s="1"/>
  <c r="L1551" i="18"/>
  <c r="M1551" i="18" s="1"/>
  <c r="L1552" i="18"/>
  <c r="M1552" i="18" s="1"/>
  <c r="L1553" i="18"/>
  <c r="M1553" i="18" s="1"/>
  <c r="L1554" i="18"/>
  <c r="M1554" i="18" s="1"/>
  <c r="L1555" i="18"/>
  <c r="M1555" i="18" s="1"/>
  <c r="L1556" i="18"/>
  <c r="M1556" i="18" s="1"/>
  <c r="L1557" i="18"/>
  <c r="M1557" i="18" s="1"/>
  <c r="L1558" i="18"/>
  <c r="M1558" i="18" s="1"/>
  <c r="L1559" i="18"/>
  <c r="M1559" i="18" s="1"/>
  <c r="L1560" i="18"/>
  <c r="M1560" i="18" s="1"/>
  <c r="L1561" i="18"/>
  <c r="M1561" i="18" s="1"/>
  <c r="L1562" i="18"/>
  <c r="M1562" i="18" s="1"/>
  <c r="L1563" i="18"/>
  <c r="M1563" i="18" s="1"/>
  <c r="L1564" i="18"/>
  <c r="M1564" i="18" s="1"/>
  <c r="L1565" i="18"/>
  <c r="M1565" i="18" s="1"/>
  <c r="L1566" i="18"/>
  <c r="M1566" i="18" s="1"/>
  <c r="L1567" i="18"/>
  <c r="M1567" i="18" s="1"/>
  <c r="L1568" i="18"/>
  <c r="M1568" i="18" s="1"/>
  <c r="L1569" i="18"/>
  <c r="M1569" i="18" s="1"/>
  <c r="L1570" i="18"/>
  <c r="M1570" i="18" s="1"/>
  <c r="L1571" i="18"/>
  <c r="M1571" i="18" s="1"/>
  <c r="L1572" i="18"/>
  <c r="M1572" i="18" s="1"/>
  <c r="L1573" i="18"/>
  <c r="M1573" i="18" s="1"/>
  <c r="L1574" i="18"/>
  <c r="M1574" i="18" s="1"/>
  <c r="L1575" i="18"/>
  <c r="M1575" i="18" s="1"/>
  <c r="L1576" i="18"/>
  <c r="M1576" i="18" s="1"/>
  <c r="L1577" i="18"/>
  <c r="M1577" i="18" s="1"/>
  <c r="L1578" i="18"/>
  <c r="M1578" i="18" s="1"/>
  <c r="L1579" i="18"/>
  <c r="M1579" i="18" s="1"/>
  <c r="L1580" i="18"/>
  <c r="M1580" i="18" s="1"/>
  <c r="L1581" i="18"/>
  <c r="M1581" i="18" s="1"/>
  <c r="L1582" i="18"/>
  <c r="M1582" i="18" s="1"/>
  <c r="L1583" i="18"/>
  <c r="M1583" i="18" s="1"/>
  <c r="L1584" i="18"/>
  <c r="M1584" i="18" s="1"/>
  <c r="L1585" i="18"/>
  <c r="M1585" i="18" s="1"/>
  <c r="L1586" i="18"/>
  <c r="M1586" i="18" s="1"/>
  <c r="L1587" i="18"/>
  <c r="M1587" i="18" s="1"/>
  <c r="L1588" i="18"/>
  <c r="M1588" i="18" s="1"/>
  <c r="L1589" i="18"/>
  <c r="M1589" i="18" s="1"/>
  <c r="L1590" i="18"/>
  <c r="M1590" i="18" s="1"/>
  <c r="L1591" i="18"/>
  <c r="M1591" i="18" s="1"/>
  <c r="L1592" i="18"/>
  <c r="M1592" i="18" s="1"/>
  <c r="L1593" i="18"/>
  <c r="M1593" i="18" s="1"/>
  <c r="L1594" i="18"/>
  <c r="M1594" i="18" s="1"/>
  <c r="L1595" i="18"/>
  <c r="M1595" i="18" s="1"/>
  <c r="L1596" i="18"/>
  <c r="M1596" i="18" s="1"/>
  <c r="L1597" i="18"/>
  <c r="M1597" i="18" s="1"/>
  <c r="L1598" i="18"/>
  <c r="M1598" i="18" s="1"/>
  <c r="L1599" i="18"/>
  <c r="M1599" i="18" s="1"/>
  <c r="L1600" i="18"/>
  <c r="M1600" i="18" s="1"/>
  <c r="L1601" i="18"/>
  <c r="M1601" i="18" s="1"/>
  <c r="L1602" i="18"/>
  <c r="M1602" i="18" s="1"/>
  <c r="L1603" i="18"/>
  <c r="M1603" i="18" s="1"/>
  <c r="L1604" i="18"/>
  <c r="M1604" i="18" s="1"/>
  <c r="L1605" i="18"/>
  <c r="M1605" i="18" s="1"/>
  <c r="L1606" i="18"/>
  <c r="M1606" i="18" s="1"/>
  <c r="L1607" i="18"/>
  <c r="M1607" i="18" s="1"/>
  <c r="L1608" i="18"/>
  <c r="M1608" i="18" s="1"/>
  <c r="L1609" i="18"/>
  <c r="M1609" i="18" s="1"/>
  <c r="L1610" i="18"/>
  <c r="M1610" i="18" s="1"/>
  <c r="L1611" i="18"/>
  <c r="M1611" i="18" s="1"/>
  <c r="L1612" i="18"/>
  <c r="M1612" i="18" s="1"/>
  <c r="L1613" i="18"/>
  <c r="M1613" i="18" s="1"/>
  <c r="L1614" i="18"/>
  <c r="M1614" i="18" s="1"/>
  <c r="L1615" i="18"/>
  <c r="M1615" i="18" s="1"/>
  <c r="L1616" i="18"/>
  <c r="M1616" i="18" s="1"/>
  <c r="L1617" i="18"/>
  <c r="M1617" i="18" s="1"/>
  <c r="L1618" i="18"/>
  <c r="M1618" i="18" s="1"/>
  <c r="L1619" i="18"/>
  <c r="M1619" i="18" s="1"/>
  <c r="L1620" i="18"/>
  <c r="M1620" i="18" s="1"/>
  <c r="L1621" i="18"/>
  <c r="M1621" i="18" s="1"/>
  <c r="L1622" i="18"/>
  <c r="M1622" i="18" s="1"/>
  <c r="L1623" i="18"/>
  <c r="M1623" i="18" s="1"/>
  <c r="L1624" i="18"/>
  <c r="M1624" i="18" s="1"/>
  <c r="L1625" i="18"/>
  <c r="M1625" i="18" s="1"/>
  <c r="L1626" i="18"/>
  <c r="M1626" i="18" s="1"/>
  <c r="L1627" i="18"/>
  <c r="M1627" i="18" s="1"/>
  <c r="L1628" i="18"/>
  <c r="M1628" i="18" s="1"/>
  <c r="L1629" i="18"/>
  <c r="M1629" i="18" s="1"/>
  <c r="L1630" i="18"/>
  <c r="M1630" i="18" s="1"/>
  <c r="L1631" i="18"/>
  <c r="M1631" i="18" s="1"/>
  <c r="L1632" i="18"/>
  <c r="M1632" i="18" s="1"/>
  <c r="L1633" i="18"/>
  <c r="M1633" i="18" s="1"/>
  <c r="L1634" i="18"/>
  <c r="M1634" i="18" s="1"/>
  <c r="L1635" i="18"/>
  <c r="M1635" i="18" s="1"/>
  <c r="L1636" i="18"/>
  <c r="M1636" i="18" s="1"/>
  <c r="L1637" i="18"/>
  <c r="M1637" i="18" s="1"/>
  <c r="L1638" i="18"/>
  <c r="M1638" i="18" s="1"/>
  <c r="L1639" i="18"/>
  <c r="M1639" i="18" s="1"/>
  <c r="L1640" i="18"/>
  <c r="M1640" i="18" s="1"/>
  <c r="L1641" i="18"/>
  <c r="M1641" i="18" s="1"/>
  <c r="L1642" i="18"/>
  <c r="M1642" i="18" s="1"/>
  <c r="L1643" i="18"/>
  <c r="M1643" i="18" s="1"/>
  <c r="L1644" i="18"/>
  <c r="M1644" i="18" s="1"/>
  <c r="L1645" i="18"/>
  <c r="M1645" i="18" s="1"/>
  <c r="L1646" i="18"/>
  <c r="M1646" i="18" s="1"/>
  <c r="L1647" i="18"/>
  <c r="M1647" i="18" s="1"/>
  <c r="L1648" i="18"/>
  <c r="M1648" i="18" s="1"/>
  <c r="L1649" i="18"/>
  <c r="M1649" i="18" s="1"/>
  <c r="L1650" i="18"/>
  <c r="M1650" i="18" s="1"/>
  <c r="L1651" i="18"/>
  <c r="M1651" i="18" s="1"/>
  <c r="L1652" i="18"/>
  <c r="M1652" i="18" s="1"/>
  <c r="L1653" i="18"/>
  <c r="M1653" i="18" s="1"/>
  <c r="L1654" i="18"/>
  <c r="M1654" i="18" s="1"/>
  <c r="L1655" i="18"/>
  <c r="M1655" i="18" s="1"/>
  <c r="L1656" i="18"/>
  <c r="M1656" i="18" s="1"/>
  <c r="L1657" i="18"/>
  <c r="M1657" i="18" s="1"/>
  <c r="L1658" i="18"/>
  <c r="M1658" i="18" s="1"/>
  <c r="L1659" i="18"/>
  <c r="M1659" i="18" s="1"/>
  <c r="L1660" i="18"/>
  <c r="M1660" i="18" s="1"/>
  <c r="L1661" i="18"/>
  <c r="M1661" i="18" s="1"/>
  <c r="L1662" i="18"/>
  <c r="M1662" i="18" s="1"/>
  <c r="L1663" i="18"/>
  <c r="M1663" i="18" s="1"/>
  <c r="L1664" i="18"/>
  <c r="M1664" i="18" s="1"/>
  <c r="L1665" i="18"/>
  <c r="M1665" i="18" s="1"/>
  <c r="L1666" i="18"/>
  <c r="M1666" i="18" s="1"/>
  <c r="L1667" i="18"/>
  <c r="M1667" i="18" s="1"/>
  <c r="L1668" i="18"/>
  <c r="M1668" i="18" s="1"/>
  <c r="L1669" i="18"/>
  <c r="M1669" i="18" s="1"/>
  <c r="L1670" i="18"/>
  <c r="M1670" i="18" s="1"/>
  <c r="L1671" i="18"/>
  <c r="M1671" i="18" s="1"/>
  <c r="L1672" i="18"/>
  <c r="M1672" i="18" s="1"/>
  <c r="L1673" i="18"/>
  <c r="M1673" i="18" s="1"/>
  <c r="L1674" i="18"/>
  <c r="M1674" i="18" s="1"/>
  <c r="L1675" i="18"/>
  <c r="M1675" i="18" s="1"/>
  <c r="L1676" i="18"/>
  <c r="M1676" i="18" s="1"/>
  <c r="L1677" i="18"/>
  <c r="M1677" i="18" s="1"/>
  <c r="L1678" i="18"/>
  <c r="M1678" i="18" s="1"/>
  <c r="L1679" i="18"/>
  <c r="M1679" i="18" s="1"/>
  <c r="L1680" i="18"/>
  <c r="M1680" i="18" s="1"/>
  <c r="L1681" i="18"/>
  <c r="M1681" i="18" s="1"/>
  <c r="L1682" i="18"/>
  <c r="M1682" i="18" s="1"/>
  <c r="L1683" i="18"/>
  <c r="M1683" i="18" s="1"/>
  <c r="L1684" i="18"/>
  <c r="M1684" i="18" s="1"/>
  <c r="L1685" i="18"/>
  <c r="M1685" i="18" s="1"/>
  <c r="L1686" i="18"/>
  <c r="M1686" i="18" s="1"/>
  <c r="L1687" i="18"/>
  <c r="M1687" i="18" s="1"/>
  <c r="L1688" i="18"/>
  <c r="M1688" i="18" s="1"/>
  <c r="L1689" i="18"/>
  <c r="M1689" i="18" s="1"/>
  <c r="L1690" i="18"/>
  <c r="M1690" i="18" s="1"/>
  <c r="L1691" i="18"/>
  <c r="M1691" i="18" s="1"/>
  <c r="L1692" i="18"/>
  <c r="M1692" i="18" s="1"/>
  <c r="L1693" i="18"/>
  <c r="M1693" i="18" s="1"/>
  <c r="L1694" i="18"/>
  <c r="M1694" i="18" s="1"/>
  <c r="L1695" i="18"/>
  <c r="M1695" i="18" s="1"/>
  <c r="L1696" i="18"/>
  <c r="M1696" i="18" s="1"/>
  <c r="L1697" i="18"/>
  <c r="M1697" i="18" s="1"/>
  <c r="L1698" i="18"/>
  <c r="M1698" i="18" s="1"/>
  <c r="L1699" i="18"/>
  <c r="M1699" i="18" s="1"/>
  <c r="L1700" i="18"/>
  <c r="M1700" i="18" s="1"/>
  <c r="L1701" i="18"/>
  <c r="M1701" i="18" s="1"/>
  <c r="L1702" i="18"/>
  <c r="M1702" i="18" s="1"/>
  <c r="L1703" i="18"/>
  <c r="M1703" i="18" s="1"/>
  <c r="L1704" i="18"/>
  <c r="M1704" i="18" s="1"/>
  <c r="L1705" i="18"/>
  <c r="M1705" i="18" s="1"/>
  <c r="L1706" i="18"/>
  <c r="M1706" i="18" s="1"/>
  <c r="L1707" i="18"/>
  <c r="M1707" i="18" s="1"/>
  <c r="L1708" i="18"/>
  <c r="M1708" i="18" s="1"/>
  <c r="L1709" i="18"/>
  <c r="M1709" i="18" s="1"/>
  <c r="L1710" i="18"/>
  <c r="M1710" i="18" s="1"/>
  <c r="L1711" i="18"/>
  <c r="M1711" i="18" s="1"/>
  <c r="L1712" i="18"/>
  <c r="M1712" i="18" s="1"/>
  <c r="L1713" i="18"/>
  <c r="M1713" i="18" s="1"/>
  <c r="L1714" i="18"/>
  <c r="M1714" i="18" s="1"/>
  <c r="L1715" i="18"/>
  <c r="M1715" i="18" s="1"/>
  <c r="L1716" i="18"/>
  <c r="M1716" i="18" s="1"/>
  <c r="L1717" i="18"/>
  <c r="M1717" i="18" s="1"/>
  <c r="L1718" i="18"/>
  <c r="M1718" i="18" s="1"/>
  <c r="L1719" i="18"/>
  <c r="M1719" i="18" s="1"/>
  <c r="L1720" i="18"/>
  <c r="M1720" i="18" s="1"/>
  <c r="L1721" i="18"/>
  <c r="M1721" i="18" s="1"/>
  <c r="L1722" i="18"/>
  <c r="M1722" i="18" s="1"/>
  <c r="L1723" i="18"/>
  <c r="M1723" i="18" s="1"/>
  <c r="L1724" i="18"/>
  <c r="M1724" i="18" s="1"/>
  <c r="L1725" i="18"/>
  <c r="M1725" i="18" s="1"/>
  <c r="L1726" i="18"/>
  <c r="M1726" i="18" s="1"/>
  <c r="L1727" i="18"/>
  <c r="M1727" i="18" s="1"/>
  <c r="L1728" i="18"/>
  <c r="M1728" i="18" s="1"/>
  <c r="L1729" i="18"/>
  <c r="M1729" i="18" s="1"/>
  <c r="L1730" i="18"/>
  <c r="M1730" i="18" s="1"/>
  <c r="L1731" i="18"/>
  <c r="M1731" i="18" s="1"/>
  <c r="L1732" i="18"/>
  <c r="M1732" i="18" s="1"/>
  <c r="L1733" i="18"/>
  <c r="M1733" i="18" s="1"/>
  <c r="L1734" i="18"/>
  <c r="M1734" i="18" s="1"/>
  <c r="L1735" i="18"/>
  <c r="M1735" i="18" s="1"/>
  <c r="L1736" i="18"/>
  <c r="M1736" i="18" s="1"/>
  <c r="L1737" i="18"/>
  <c r="M1737" i="18" s="1"/>
  <c r="L1738" i="18"/>
  <c r="M1738" i="18" s="1"/>
  <c r="L1739" i="18"/>
  <c r="M1739" i="18" s="1"/>
  <c r="L1740" i="18"/>
  <c r="M1740" i="18" s="1"/>
  <c r="L1741" i="18"/>
  <c r="M1741" i="18" s="1"/>
  <c r="L1742" i="18"/>
  <c r="M1742" i="18" s="1"/>
  <c r="L1743" i="18"/>
  <c r="M1743" i="18" s="1"/>
  <c r="L1744" i="18"/>
  <c r="M1744" i="18" s="1"/>
  <c r="L1745" i="18"/>
  <c r="M1745" i="18" s="1"/>
  <c r="L1746" i="18"/>
  <c r="M1746" i="18" s="1"/>
  <c r="L1747" i="18"/>
  <c r="M1747" i="18" s="1"/>
  <c r="L1748" i="18"/>
  <c r="M1748" i="18" s="1"/>
  <c r="L1749" i="18"/>
  <c r="M1749" i="18" s="1"/>
  <c r="L1750" i="18"/>
  <c r="M1750" i="18" s="1"/>
  <c r="L1751" i="18"/>
  <c r="M1751" i="18" s="1"/>
  <c r="L1752" i="18"/>
  <c r="M1752" i="18" s="1"/>
  <c r="L1753" i="18"/>
  <c r="M1753" i="18" s="1"/>
  <c r="L1754" i="18"/>
  <c r="M1754" i="18" s="1"/>
  <c r="L1755" i="18"/>
  <c r="M1755" i="18" s="1"/>
  <c r="L1756" i="18"/>
  <c r="M1756" i="18" s="1"/>
  <c r="L1757" i="18"/>
  <c r="M1757" i="18" s="1"/>
  <c r="L1758" i="18"/>
  <c r="M1758" i="18" s="1"/>
  <c r="L1759" i="18"/>
  <c r="M1759" i="18" s="1"/>
  <c r="L1760" i="18"/>
  <c r="M1760" i="18" s="1"/>
  <c r="L1761" i="18"/>
  <c r="M1761" i="18" s="1"/>
  <c r="L1762" i="18"/>
  <c r="M1762" i="18" s="1"/>
  <c r="L1763" i="18"/>
  <c r="M1763" i="18" s="1"/>
  <c r="L1764" i="18"/>
  <c r="M1764" i="18" s="1"/>
  <c r="L1765" i="18"/>
  <c r="M1765" i="18" s="1"/>
  <c r="L1766" i="18"/>
  <c r="M1766" i="18" s="1"/>
  <c r="L1767" i="18"/>
  <c r="M1767" i="18" s="1"/>
  <c r="L1768" i="18"/>
  <c r="M1768" i="18" s="1"/>
  <c r="L1769" i="18"/>
  <c r="M1769" i="18" s="1"/>
  <c r="L1770" i="18"/>
  <c r="M1770" i="18" s="1"/>
  <c r="L1771" i="18"/>
  <c r="M1771" i="18" s="1"/>
  <c r="L1772" i="18"/>
  <c r="M1772" i="18" s="1"/>
  <c r="L1773" i="18"/>
  <c r="M1773" i="18" s="1"/>
  <c r="L1774" i="18"/>
  <c r="M1774" i="18" s="1"/>
  <c r="L1775" i="18"/>
  <c r="M1775" i="18" s="1"/>
  <c r="L1776" i="18"/>
  <c r="M1776" i="18" s="1"/>
  <c r="L1777" i="18"/>
  <c r="M1777" i="18" s="1"/>
  <c r="L1778" i="18"/>
  <c r="M1778" i="18" s="1"/>
  <c r="L1779" i="18"/>
  <c r="M1779" i="18" s="1"/>
  <c r="L1780" i="18"/>
  <c r="M1780" i="18" s="1"/>
  <c r="L1781" i="18"/>
  <c r="M1781" i="18" s="1"/>
  <c r="L1782" i="18"/>
  <c r="M1782" i="18" s="1"/>
  <c r="L1783" i="18"/>
  <c r="M1783" i="18" s="1"/>
  <c r="L1784" i="18"/>
  <c r="M1784" i="18" s="1"/>
  <c r="L1785" i="18"/>
  <c r="M1785" i="18" s="1"/>
  <c r="L1786" i="18"/>
  <c r="M1786" i="18" s="1"/>
  <c r="L1787" i="18"/>
  <c r="M1787" i="18" s="1"/>
  <c r="L1788" i="18"/>
  <c r="M1788" i="18" s="1"/>
  <c r="L1789" i="18"/>
  <c r="M1789" i="18" s="1"/>
  <c r="L1790" i="18"/>
  <c r="M1790" i="18" s="1"/>
  <c r="L1791" i="18"/>
  <c r="M1791" i="18" s="1"/>
  <c r="L1792" i="18"/>
  <c r="M1792" i="18" s="1"/>
  <c r="L1793" i="18"/>
  <c r="M1793" i="18" s="1"/>
  <c r="L1794" i="18"/>
  <c r="M1794" i="18" s="1"/>
  <c r="L1795" i="18"/>
  <c r="M1795" i="18" s="1"/>
  <c r="L1796" i="18"/>
  <c r="M1796" i="18" s="1"/>
  <c r="L1797" i="18"/>
  <c r="M1797" i="18" s="1"/>
  <c r="L1798" i="18"/>
  <c r="M1798" i="18" s="1"/>
  <c r="L1799" i="18"/>
  <c r="M1799" i="18" s="1"/>
  <c r="L1800" i="18"/>
  <c r="M1800" i="18" s="1"/>
  <c r="L1801" i="18"/>
  <c r="M1801" i="18" s="1"/>
  <c r="L1802" i="18"/>
  <c r="M1802" i="18" s="1"/>
  <c r="L1803" i="18"/>
  <c r="M1803" i="18" s="1"/>
  <c r="L1804" i="18"/>
  <c r="M1804" i="18" s="1"/>
  <c r="L1805" i="18"/>
  <c r="M1805" i="18" s="1"/>
  <c r="L1806" i="18"/>
  <c r="M1806" i="18" s="1"/>
  <c r="L1807" i="18"/>
  <c r="M1807" i="18" s="1"/>
  <c r="L1808" i="18"/>
  <c r="M1808" i="18" s="1"/>
  <c r="L1809" i="18"/>
  <c r="M1809" i="18" s="1"/>
  <c r="L1810" i="18"/>
  <c r="M1810" i="18" s="1"/>
  <c r="L1811" i="18"/>
  <c r="M1811" i="18" s="1"/>
  <c r="L1812" i="18"/>
  <c r="M1812" i="18" s="1"/>
  <c r="L1813" i="18"/>
  <c r="M1813" i="18" s="1"/>
  <c r="L1814" i="18"/>
  <c r="M1814" i="18" s="1"/>
  <c r="L1815" i="18"/>
  <c r="M1815" i="18" s="1"/>
  <c r="L1816" i="18"/>
  <c r="M1816" i="18" s="1"/>
  <c r="L1817" i="18"/>
  <c r="M1817" i="18" s="1"/>
  <c r="L1818" i="18"/>
  <c r="M1818" i="18" s="1"/>
  <c r="L1819" i="18"/>
  <c r="M1819" i="18" s="1"/>
  <c r="L1820" i="18"/>
  <c r="M1820" i="18" s="1"/>
  <c r="L1821" i="18"/>
  <c r="M1821" i="18" s="1"/>
  <c r="L1822" i="18"/>
  <c r="M1822" i="18" s="1"/>
  <c r="L1823" i="18"/>
  <c r="M1823" i="18" s="1"/>
  <c r="L1824" i="18"/>
  <c r="M1824" i="18" s="1"/>
  <c r="L1825" i="18"/>
  <c r="M1825" i="18" s="1"/>
  <c r="L1826" i="18"/>
  <c r="M1826" i="18" s="1"/>
  <c r="L1827" i="18"/>
  <c r="M1827" i="18" s="1"/>
  <c r="L1828" i="18"/>
  <c r="M1828" i="18" s="1"/>
  <c r="L1829" i="18"/>
  <c r="M1829" i="18" s="1"/>
  <c r="L1830" i="18"/>
  <c r="M1830" i="18" s="1"/>
  <c r="L1831" i="18"/>
  <c r="M1831" i="18" s="1"/>
  <c r="L1832" i="18"/>
  <c r="M1832" i="18" s="1"/>
  <c r="L1833" i="18"/>
  <c r="M1833" i="18" s="1"/>
  <c r="L1834" i="18"/>
  <c r="M1834" i="18" s="1"/>
  <c r="L1835" i="18"/>
  <c r="M1835" i="18" s="1"/>
  <c r="L1836" i="18"/>
  <c r="M1836" i="18" s="1"/>
  <c r="L1837" i="18"/>
  <c r="M1837" i="18" s="1"/>
  <c r="L1838" i="18"/>
  <c r="M1838" i="18" s="1"/>
  <c r="L1839" i="18"/>
  <c r="M1839" i="18" s="1"/>
  <c r="L1840" i="18"/>
  <c r="M1840" i="18" s="1"/>
  <c r="L1841" i="18"/>
  <c r="M1841" i="18" s="1"/>
  <c r="L1842" i="18"/>
  <c r="M1842" i="18" s="1"/>
  <c r="L1843" i="18"/>
  <c r="M1843" i="18" s="1"/>
  <c r="L1844" i="18"/>
  <c r="M1844" i="18" s="1"/>
  <c r="L1845" i="18"/>
  <c r="M1845" i="18" s="1"/>
  <c r="L1846" i="18"/>
  <c r="M1846" i="18" s="1"/>
  <c r="L1847" i="18"/>
  <c r="M1847" i="18" s="1"/>
  <c r="L1848" i="18"/>
  <c r="M1848" i="18" s="1"/>
  <c r="L1849" i="18"/>
  <c r="M1849" i="18" s="1"/>
  <c r="L1850" i="18"/>
  <c r="M1850" i="18" s="1"/>
  <c r="L1851" i="18"/>
  <c r="M1851" i="18" s="1"/>
  <c r="L1852" i="18"/>
  <c r="M1852" i="18" s="1"/>
  <c r="L1853" i="18"/>
  <c r="M1853" i="18" s="1"/>
  <c r="L1854" i="18"/>
  <c r="M1854" i="18" s="1"/>
  <c r="L1855" i="18"/>
  <c r="M1855" i="18" s="1"/>
  <c r="L1856" i="18"/>
  <c r="M1856" i="18" s="1"/>
  <c r="L1857" i="18"/>
  <c r="M1857" i="18" s="1"/>
  <c r="L1858" i="18"/>
  <c r="M1858" i="18" s="1"/>
  <c r="L1859" i="18"/>
  <c r="M1859" i="18" s="1"/>
  <c r="L1860" i="18"/>
  <c r="M1860" i="18" s="1"/>
  <c r="L1861" i="18"/>
  <c r="M1861" i="18" s="1"/>
  <c r="L1862" i="18"/>
  <c r="M1862" i="18" s="1"/>
  <c r="L1863" i="18"/>
  <c r="M1863" i="18" s="1"/>
  <c r="L1864" i="18"/>
  <c r="M1864" i="18" s="1"/>
  <c r="L1865" i="18"/>
  <c r="M1865" i="18" s="1"/>
  <c r="L1866" i="18"/>
  <c r="M1866" i="18" s="1"/>
  <c r="L1867" i="18"/>
  <c r="M1867" i="18" s="1"/>
  <c r="L1868" i="18"/>
  <c r="M1868" i="18" s="1"/>
  <c r="L1869" i="18"/>
  <c r="M1869" i="18" s="1"/>
  <c r="L1870" i="18"/>
  <c r="M1870" i="18" s="1"/>
  <c r="L1871" i="18"/>
  <c r="M1871" i="18" s="1"/>
  <c r="L1872" i="18"/>
  <c r="M1872" i="18" s="1"/>
  <c r="L1873" i="18"/>
  <c r="M1873" i="18" s="1"/>
  <c r="L1874" i="18"/>
  <c r="M1874" i="18" s="1"/>
  <c r="L1875" i="18"/>
  <c r="M1875" i="18" s="1"/>
  <c r="L1876" i="18"/>
  <c r="M1876" i="18" s="1"/>
  <c r="L1877" i="18"/>
  <c r="M1877" i="18" s="1"/>
  <c r="L1878" i="18"/>
  <c r="M1878" i="18" s="1"/>
  <c r="L1879" i="18"/>
  <c r="M1879" i="18" s="1"/>
  <c r="L1880" i="18"/>
  <c r="M1880" i="18" s="1"/>
  <c r="L1881" i="18"/>
  <c r="M1881" i="18" s="1"/>
  <c r="L1882" i="18"/>
  <c r="M1882" i="18" s="1"/>
  <c r="L1883" i="18"/>
  <c r="M1883" i="18" s="1"/>
  <c r="L1884" i="18"/>
  <c r="M1884" i="18" s="1"/>
  <c r="L1885" i="18"/>
  <c r="M1885" i="18" s="1"/>
  <c r="L1886" i="18"/>
  <c r="M1886" i="18" s="1"/>
  <c r="L1887" i="18"/>
  <c r="M1887" i="18" s="1"/>
  <c r="L1888" i="18"/>
  <c r="M1888" i="18" s="1"/>
  <c r="L1889" i="18"/>
  <c r="M1889" i="18" s="1"/>
  <c r="L1890" i="18"/>
  <c r="M1890" i="18" s="1"/>
  <c r="L1891" i="18"/>
  <c r="M1891" i="18" s="1"/>
  <c r="L1892" i="18"/>
  <c r="M1892" i="18" s="1"/>
  <c r="L1893" i="18"/>
  <c r="M1893" i="18" s="1"/>
  <c r="L1894" i="18"/>
  <c r="M1894" i="18" s="1"/>
  <c r="L1895" i="18"/>
  <c r="M1895" i="18" s="1"/>
  <c r="L1896" i="18"/>
  <c r="M1896" i="18" s="1"/>
  <c r="L1897" i="18"/>
  <c r="M1897" i="18" s="1"/>
  <c r="L1898" i="18"/>
  <c r="M1898" i="18" s="1"/>
  <c r="L1899" i="18"/>
  <c r="M1899" i="18" s="1"/>
  <c r="L1900" i="18"/>
  <c r="M1900" i="18" s="1"/>
  <c r="L1901" i="18"/>
  <c r="M1901" i="18" s="1"/>
  <c r="L1902" i="18"/>
  <c r="M1902" i="18" s="1"/>
  <c r="L1903" i="18"/>
  <c r="M1903" i="18" s="1"/>
  <c r="L1904" i="18"/>
  <c r="M1904" i="18" s="1"/>
  <c r="L1905" i="18"/>
  <c r="M1905" i="18" s="1"/>
  <c r="L1906" i="18"/>
  <c r="M1906" i="18" s="1"/>
  <c r="L1907" i="18"/>
  <c r="M1907" i="18" s="1"/>
  <c r="L1908" i="18"/>
  <c r="M1908" i="18" s="1"/>
  <c r="L1909" i="18"/>
  <c r="M1909" i="18" s="1"/>
  <c r="L1910" i="18"/>
  <c r="M1910" i="18" s="1"/>
  <c r="L1911" i="18"/>
  <c r="M1911" i="18" s="1"/>
  <c r="L1912" i="18"/>
  <c r="M1912" i="18" s="1"/>
  <c r="L1913" i="18"/>
  <c r="M1913" i="18" s="1"/>
  <c r="L1914" i="18"/>
  <c r="M1914" i="18" s="1"/>
  <c r="L1915" i="18"/>
  <c r="M1915" i="18" s="1"/>
  <c r="L1916" i="18"/>
  <c r="M1916" i="18" s="1"/>
  <c r="L1917" i="18"/>
  <c r="M1917" i="18" s="1"/>
  <c r="L1918" i="18"/>
  <c r="M1918" i="18" s="1"/>
  <c r="L1919" i="18"/>
  <c r="M1919" i="18" s="1"/>
  <c r="L1920" i="18"/>
  <c r="M1920" i="18" s="1"/>
  <c r="L1921" i="18"/>
  <c r="M1921" i="18" s="1"/>
  <c r="L1922" i="18"/>
  <c r="M1922" i="18" s="1"/>
  <c r="L1923" i="18"/>
  <c r="M1923" i="18" s="1"/>
  <c r="L1924" i="18"/>
  <c r="M1924" i="18" s="1"/>
  <c r="L1925" i="18"/>
  <c r="M1925" i="18" s="1"/>
  <c r="L1926" i="18"/>
  <c r="M1926" i="18" s="1"/>
  <c r="L1927" i="18"/>
  <c r="M1927" i="18" s="1"/>
  <c r="L1928" i="18"/>
  <c r="M1928" i="18" s="1"/>
  <c r="L1929" i="18"/>
  <c r="M1929" i="18" s="1"/>
  <c r="L1930" i="18"/>
  <c r="M1930" i="18" s="1"/>
  <c r="L1931" i="18"/>
  <c r="M1931" i="18" s="1"/>
  <c r="L1932" i="18"/>
  <c r="M1932" i="18" s="1"/>
  <c r="L1933" i="18"/>
  <c r="M1933" i="18" s="1"/>
  <c r="L1934" i="18"/>
  <c r="M1934" i="18" s="1"/>
  <c r="L1935" i="18"/>
  <c r="M1935" i="18" s="1"/>
  <c r="L1936" i="18"/>
  <c r="M1936" i="18" s="1"/>
  <c r="L1937" i="18"/>
  <c r="M1937" i="18" s="1"/>
  <c r="L1938" i="18"/>
  <c r="M1938" i="18" s="1"/>
  <c r="L1939" i="18"/>
  <c r="M1939" i="18" s="1"/>
  <c r="L1940" i="18"/>
  <c r="M1940" i="18" s="1"/>
  <c r="L1941" i="18"/>
  <c r="M1941" i="18" s="1"/>
  <c r="L1942" i="18"/>
  <c r="M1942" i="18" s="1"/>
  <c r="L1943" i="18"/>
  <c r="M1943" i="18" s="1"/>
  <c r="L1944" i="18"/>
  <c r="M1944" i="18" s="1"/>
  <c r="L1945" i="18"/>
  <c r="M1945" i="18" s="1"/>
  <c r="L1946" i="18"/>
  <c r="M1946" i="18" s="1"/>
  <c r="L1947" i="18"/>
  <c r="M1947" i="18" s="1"/>
  <c r="L1948" i="18"/>
  <c r="M1948" i="18" s="1"/>
  <c r="L1949" i="18"/>
  <c r="M1949" i="18" s="1"/>
  <c r="L1950" i="18"/>
  <c r="M1950" i="18" s="1"/>
  <c r="L1951" i="18"/>
  <c r="M1951" i="18" s="1"/>
  <c r="L1952" i="18"/>
  <c r="M1952" i="18" s="1"/>
  <c r="L1953" i="18"/>
  <c r="M1953" i="18" s="1"/>
  <c r="L1954" i="18"/>
  <c r="M1954" i="18" s="1"/>
  <c r="L1955" i="18"/>
  <c r="M1955" i="18" s="1"/>
  <c r="L1956" i="18"/>
  <c r="M1956" i="18" s="1"/>
  <c r="L1957" i="18"/>
  <c r="M1957" i="18" s="1"/>
  <c r="L1958" i="18"/>
  <c r="M1958" i="18" s="1"/>
  <c r="L1959" i="18"/>
  <c r="M1959" i="18" s="1"/>
  <c r="L1960" i="18"/>
  <c r="M1960" i="18" s="1"/>
  <c r="L1961" i="18"/>
  <c r="M1961" i="18" s="1"/>
  <c r="L1962" i="18"/>
  <c r="M1962" i="18" s="1"/>
  <c r="L1963" i="18"/>
  <c r="M1963" i="18" s="1"/>
  <c r="L1964" i="18"/>
  <c r="M1964" i="18" s="1"/>
  <c r="L1965" i="18"/>
  <c r="M1965" i="18" s="1"/>
  <c r="L1966" i="18"/>
  <c r="M1966" i="18" s="1"/>
  <c r="L1967" i="18"/>
  <c r="M1967" i="18" s="1"/>
  <c r="L1968" i="18"/>
  <c r="M1968" i="18" s="1"/>
  <c r="L1969" i="18"/>
  <c r="M1969" i="18" s="1"/>
  <c r="L1970" i="18"/>
  <c r="M1970" i="18" s="1"/>
  <c r="L1971" i="18"/>
  <c r="M1971" i="18" s="1"/>
  <c r="L1972" i="18"/>
  <c r="M1972" i="18" s="1"/>
  <c r="L1973" i="18"/>
  <c r="M1973" i="18" s="1"/>
  <c r="L1974" i="18"/>
  <c r="M1974" i="18" s="1"/>
  <c r="L1975" i="18"/>
  <c r="M1975" i="18" s="1"/>
  <c r="L1976" i="18"/>
  <c r="M1976" i="18" s="1"/>
  <c r="L1977" i="18"/>
  <c r="M1977" i="18" s="1"/>
  <c r="L1978" i="18"/>
  <c r="M1978" i="18" s="1"/>
  <c r="L1979" i="18"/>
  <c r="M1979" i="18" s="1"/>
  <c r="L1980" i="18"/>
  <c r="M1980" i="18" s="1"/>
  <c r="L1981" i="18"/>
  <c r="M1981" i="18" s="1"/>
  <c r="L1982" i="18"/>
  <c r="M1982" i="18" s="1"/>
  <c r="L1983" i="18"/>
  <c r="M1983" i="18" s="1"/>
  <c r="L1984" i="18"/>
  <c r="M1984" i="18" s="1"/>
  <c r="L1985" i="18"/>
  <c r="M1985" i="18" s="1"/>
  <c r="L1986" i="18"/>
  <c r="M1986" i="18" s="1"/>
  <c r="L1987" i="18"/>
  <c r="M1987" i="18" s="1"/>
  <c r="L1988" i="18"/>
  <c r="M1988" i="18" s="1"/>
  <c r="L1989" i="18"/>
  <c r="M1989" i="18" s="1"/>
  <c r="L1990" i="18"/>
  <c r="M1990" i="18" s="1"/>
  <c r="L1991" i="18"/>
  <c r="M1991" i="18" s="1"/>
  <c r="L1992" i="18"/>
  <c r="M1992" i="18" s="1"/>
  <c r="L1993" i="18"/>
  <c r="M1993" i="18" s="1"/>
  <c r="L1994" i="18"/>
  <c r="M1994" i="18" s="1"/>
  <c r="L1995" i="18"/>
  <c r="M1995" i="18" s="1"/>
  <c r="L1996" i="18"/>
  <c r="M1996" i="18" s="1"/>
  <c r="L1997" i="18"/>
  <c r="M1997" i="18" s="1"/>
  <c r="L1998" i="18"/>
  <c r="M1998" i="18" s="1"/>
  <c r="L1999" i="18"/>
  <c r="M1999" i="18" s="1"/>
  <c r="L2000" i="18"/>
  <c r="M2000" i="18" s="1"/>
  <c r="L2001" i="18"/>
  <c r="M2001" i="18" s="1"/>
  <c r="L2002" i="18"/>
  <c r="M2002" i="18" s="1"/>
  <c r="L2003" i="18"/>
  <c r="M2003" i="18" s="1"/>
  <c r="L2004" i="18"/>
  <c r="M2004" i="18" s="1"/>
  <c r="L2005" i="18"/>
  <c r="M2005" i="18" s="1"/>
  <c r="L2006" i="18"/>
  <c r="M2006" i="18" s="1"/>
  <c r="L2007" i="18"/>
  <c r="M2007" i="18" s="1"/>
  <c r="L2008" i="18"/>
  <c r="M2008" i="18" s="1"/>
  <c r="L2009" i="18"/>
  <c r="M2009" i="18" s="1"/>
  <c r="L2010" i="18"/>
  <c r="M2010" i="18" s="1"/>
  <c r="L2011" i="18"/>
  <c r="M2011" i="18" s="1"/>
  <c r="L2012" i="18"/>
  <c r="M2012" i="18" s="1"/>
  <c r="L2013" i="18"/>
  <c r="M2013" i="18" s="1"/>
  <c r="L2014" i="18"/>
  <c r="M2014" i="18" s="1"/>
  <c r="L2015" i="18"/>
  <c r="M2015" i="18" s="1"/>
  <c r="L2016" i="18"/>
  <c r="M2016" i="18" s="1"/>
  <c r="L2017" i="18"/>
  <c r="M2017" i="18" s="1"/>
  <c r="L2018" i="18"/>
  <c r="M2018" i="18" s="1"/>
  <c r="L2019" i="18"/>
  <c r="M2019" i="18" s="1"/>
  <c r="L2020" i="18"/>
  <c r="M2020" i="18" s="1"/>
  <c r="L2021" i="18"/>
  <c r="M2021" i="18" s="1"/>
  <c r="L2022" i="18"/>
  <c r="M2022" i="18" s="1"/>
  <c r="L2023" i="18"/>
  <c r="M2023" i="18" s="1"/>
  <c r="L2024" i="18"/>
  <c r="M2024" i="18" s="1"/>
  <c r="L2025" i="18"/>
  <c r="M2025" i="18" s="1"/>
  <c r="L2026" i="18"/>
  <c r="M2026" i="18" s="1"/>
  <c r="L2027" i="18"/>
  <c r="M2027" i="18" s="1"/>
  <c r="L2028" i="18"/>
  <c r="M2028" i="18" s="1"/>
  <c r="L2029" i="18"/>
  <c r="M2029" i="18" s="1"/>
  <c r="L2030" i="18"/>
  <c r="M2030" i="18" s="1"/>
  <c r="L2031" i="18"/>
  <c r="M2031" i="18" s="1"/>
  <c r="L2032" i="18"/>
  <c r="M2032" i="18" s="1"/>
  <c r="L2033" i="18"/>
  <c r="M2033" i="18" s="1"/>
  <c r="L2034" i="18"/>
  <c r="M2034" i="18" s="1"/>
  <c r="L2035" i="18"/>
  <c r="M2035" i="18" s="1"/>
  <c r="L2036" i="18"/>
  <c r="M2036" i="18" s="1"/>
  <c r="L2037" i="18"/>
  <c r="M2037" i="18" s="1"/>
  <c r="L2038" i="18"/>
  <c r="M2038" i="18" s="1"/>
  <c r="L2039" i="18"/>
  <c r="M2039" i="18" s="1"/>
  <c r="L2040" i="18"/>
  <c r="M2040" i="18" s="1"/>
  <c r="L2041" i="18"/>
  <c r="M2041" i="18" s="1"/>
  <c r="L2042" i="18"/>
  <c r="M2042" i="18" s="1"/>
  <c r="L2043" i="18"/>
  <c r="M2043" i="18" s="1"/>
  <c r="L2044" i="18"/>
  <c r="M2044" i="18" s="1"/>
  <c r="L2045" i="18"/>
  <c r="M2045" i="18" s="1"/>
  <c r="L2046" i="18"/>
  <c r="M2046" i="18" s="1"/>
  <c r="L2047" i="18"/>
  <c r="M2047" i="18" s="1"/>
  <c r="L2048" i="18"/>
  <c r="M2048" i="18" s="1"/>
  <c r="L2049" i="18"/>
  <c r="M2049" i="18" s="1"/>
  <c r="L2050" i="18"/>
  <c r="M2050" i="18" s="1"/>
  <c r="L2051" i="18"/>
  <c r="M2051" i="18" s="1"/>
  <c r="L2052" i="18"/>
  <c r="M2052" i="18" s="1"/>
  <c r="L2053" i="18"/>
  <c r="M2053" i="18" s="1"/>
  <c r="L2054" i="18"/>
  <c r="M2054" i="18" s="1"/>
  <c r="L2055" i="18"/>
  <c r="M2055" i="18" s="1"/>
  <c r="L2056" i="18"/>
  <c r="M2056" i="18" s="1"/>
  <c r="L2057" i="18"/>
  <c r="M2057" i="18" s="1"/>
  <c r="L2058" i="18"/>
  <c r="M2058" i="18" s="1"/>
  <c r="L2059" i="18"/>
  <c r="M2059" i="18" s="1"/>
  <c r="L2060" i="18"/>
  <c r="M2060" i="18" s="1"/>
  <c r="L2061" i="18"/>
  <c r="M2061" i="18" s="1"/>
  <c r="L2062" i="18"/>
  <c r="M2062" i="18" s="1"/>
  <c r="L2063" i="18"/>
  <c r="M2063" i="18" s="1"/>
  <c r="L2064" i="18"/>
  <c r="M2064" i="18" s="1"/>
  <c r="L2065" i="18"/>
  <c r="M2065" i="18" s="1"/>
  <c r="L2066" i="18"/>
  <c r="M2066" i="18" s="1"/>
  <c r="L2067" i="18"/>
  <c r="M2067" i="18" s="1"/>
  <c r="L2068" i="18"/>
  <c r="M2068" i="18" s="1"/>
  <c r="L2069" i="18"/>
  <c r="M2069" i="18" s="1"/>
  <c r="L2070" i="18"/>
  <c r="M2070" i="18" s="1"/>
  <c r="L2071" i="18"/>
  <c r="M2071" i="18" s="1"/>
  <c r="L2072" i="18"/>
  <c r="M2072" i="18" s="1"/>
  <c r="L2073" i="18"/>
  <c r="M2073" i="18" s="1"/>
  <c r="L2074" i="18"/>
  <c r="M2074" i="18" s="1"/>
  <c r="L2075" i="18"/>
  <c r="M2075" i="18" s="1"/>
  <c r="L2076" i="18"/>
  <c r="M2076" i="18" s="1"/>
  <c r="L2077" i="18"/>
  <c r="M2077" i="18" s="1"/>
  <c r="L2078" i="18"/>
  <c r="M2078" i="18" s="1"/>
  <c r="L2079" i="18"/>
  <c r="M2079" i="18" s="1"/>
  <c r="L2080" i="18"/>
  <c r="M2080" i="18" s="1"/>
  <c r="L2081" i="18"/>
  <c r="M2081" i="18" s="1"/>
  <c r="L2082" i="18"/>
  <c r="M2082" i="18" s="1"/>
  <c r="L2083" i="18"/>
  <c r="M2083" i="18" s="1"/>
  <c r="L2084" i="18"/>
  <c r="M2084" i="18" s="1"/>
  <c r="L2085" i="18"/>
  <c r="M2085" i="18" s="1"/>
  <c r="L2086" i="18"/>
  <c r="M2086" i="18" s="1"/>
  <c r="L2087" i="18"/>
  <c r="M2087" i="18" s="1"/>
  <c r="L2088" i="18"/>
  <c r="M2088" i="18" s="1"/>
  <c r="L2089" i="18"/>
  <c r="M2089" i="18" s="1"/>
  <c r="L2090" i="18"/>
  <c r="M2090" i="18" s="1"/>
  <c r="L2091" i="18"/>
  <c r="M2091" i="18" s="1"/>
  <c r="L2092" i="18"/>
  <c r="M2092" i="18" s="1"/>
  <c r="L2093" i="18"/>
  <c r="M2093" i="18" s="1"/>
  <c r="L2094" i="18"/>
  <c r="M2094" i="18" s="1"/>
  <c r="L2095" i="18"/>
  <c r="M2095" i="18" s="1"/>
  <c r="L2096" i="18"/>
  <c r="M2096" i="18" s="1"/>
  <c r="L2097" i="18"/>
  <c r="M2097" i="18" s="1"/>
  <c r="L2098" i="18"/>
  <c r="M2098" i="18" s="1"/>
  <c r="L2099" i="18"/>
  <c r="M2099" i="18" s="1"/>
  <c r="L2100" i="18"/>
  <c r="M2100" i="18" s="1"/>
  <c r="L2101" i="18"/>
  <c r="M2101" i="18" s="1"/>
  <c r="L2102" i="18"/>
  <c r="M2102" i="18" s="1"/>
  <c r="L2103" i="18"/>
  <c r="M2103" i="18" s="1"/>
  <c r="L2104" i="18"/>
  <c r="M2104" i="18" s="1"/>
  <c r="L2105" i="18"/>
  <c r="M2105" i="18" s="1"/>
  <c r="L2106" i="18"/>
  <c r="M2106" i="18" s="1"/>
  <c r="L2107" i="18"/>
  <c r="M2107" i="18" s="1"/>
  <c r="L2108" i="18"/>
  <c r="M2108" i="18" s="1"/>
  <c r="L2109" i="18"/>
  <c r="M2109" i="18" s="1"/>
  <c r="L2110" i="18"/>
  <c r="M2110" i="18" s="1"/>
  <c r="L2111" i="18"/>
  <c r="M2111" i="18" s="1"/>
  <c r="L2112" i="18"/>
  <c r="M2112" i="18" s="1"/>
  <c r="L2113" i="18"/>
  <c r="M2113" i="18" s="1"/>
  <c r="L2114" i="18"/>
  <c r="M2114" i="18" s="1"/>
  <c r="L2115" i="18"/>
  <c r="M2115" i="18" s="1"/>
  <c r="L2116" i="18"/>
  <c r="M2116" i="18" s="1"/>
  <c r="L2117" i="18"/>
  <c r="M2117" i="18" s="1"/>
  <c r="L2118" i="18"/>
  <c r="M2118" i="18" s="1"/>
  <c r="L2119" i="18"/>
  <c r="M2119" i="18" s="1"/>
  <c r="L2120" i="18"/>
  <c r="M2120" i="18" s="1"/>
  <c r="L2121" i="18"/>
  <c r="M2121" i="18" s="1"/>
  <c r="L2122" i="18"/>
  <c r="M2122" i="18" s="1"/>
  <c r="L2123" i="18"/>
  <c r="M2123" i="18" s="1"/>
  <c r="L2124" i="18"/>
  <c r="M2124" i="18" s="1"/>
  <c r="L2125" i="18"/>
  <c r="M2125" i="18" s="1"/>
  <c r="L2126" i="18"/>
  <c r="M2126" i="18" s="1"/>
  <c r="L2127" i="18"/>
  <c r="M2127" i="18" s="1"/>
  <c r="L2128" i="18"/>
  <c r="M2128" i="18" s="1"/>
  <c r="L2129" i="18"/>
  <c r="M2129" i="18" s="1"/>
  <c r="L2130" i="18"/>
  <c r="M2130" i="18" s="1"/>
  <c r="L2131" i="18"/>
  <c r="M2131" i="18" s="1"/>
  <c r="L2132" i="18"/>
  <c r="M2132" i="18" s="1"/>
  <c r="L2133" i="18"/>
  <c r="M2133" i="18" s="1"/>
  <c r="L2134" i="18"/>
  <c r="M2134" i="18" s="1"/>
  <c r="L2135" i="18"/>
  <c r="M2135" i="18" s="1"/>
  <c r="L2136" i="18"/>
  <c r="M2136" i="18" s="1"/>
  <c r="L2137" i="18"/>
  <c r="M2137" i="18" s="1"/>
  <c r="L2138" i="18"/>
  <c r="M2138" i="18" s="1"/>
  <c r="L2139" i="18"/>
  <c r="M2139" i="18" s="1"/>
  <c r="L2140" i="18"/>
  <c r="M2140" i="18" s="1"/>
  <c r="L2141" i="18"/>
  <c r="M2141" i="18" s="1"/>
  <c r="L2142" i="18"/>
  <c r="M2142" i="18" s="1"/>
  <c r="L2143" i="18"/>
  <c r="M2143" i="18" s="1"/>
  <c r="L2144" i="18"/>
  <c r="M2144" i="18" s="1"/>
  <c r="L2145" i="18"/>
  <c r="M2145" i="18" s="1"/>
  <c r="L2146" i="18"/>
  <c r="M2146" i="18" s="1"/>
  <c r="L2147" i="18"/>
  <c r="M2147" i="18" s="1"/>
  <c r="L2148" i="18"/>
  <c r="M2148" i="18" s="1"/>
  <c r="L2149" i="18"/>
  <c r="M2149" i="18" s="1"/>
  <c r="L2150" i="18"/>
  <c r="M2150" i="18" s="1"/>
  <c r="L2151" i="18"/>
  <c r="M2151" i="18" s="1"/>
  <c r="L2152" i="18"/>
  <c r="M2152" i="18" s="1"/>
  <c r="L2153" i="18"/>
  <c r="M2153" i="18" s="1"/>
  <c r="L2154" i="18"/>
  <c r="M2154" i="18" s="1"/>
  <c r="L2155" i="18"/>
  <c r="M2155" i="18" s="1"/>
  <c r="L2156" i="18"/>
  <c r="M2156" i="18" s="1"/>
  <c r="L2157" i="18"/>
  <c r="M2157" i="18" s="1"/>
  <c r="L2158" i="18"/>
  <c r="M2158" i="18" s="1"/>
  <c r="L2159" i="18"/>
  <c r="M2159" i="18" s="1"/>
  <c r="L2160" i="18"/>
  <c r="M2160" i="18" s="1"/>
  <c r="L2161" i="18"/>
  <c r="M2161" i="18" s="1"/>
  <c r="L2162" i="18"/>
  <c r="M2162" i="18" s="1"/>
  <c r="L2163" i="18"/>
  <c r="M2163" i="18" s="1"/>
  <c r="L2164" i="18"/>
  <c r="M2164" i="18" s="1"/>
  <c r="L2165" i="18"/>
  <c r="M2165" i="18" s="1"/>
  <c r="L2166" i="18"/>
  <c r="M2166" i="18" s="1"/>
  <c r="L2167" i="18"/>
  <c r="M2167" i="18" s="1"/>
  <c r="L2168" i="18"/>
  <c r="M2168" i="18" s="1"/>
  <c r="L2169" i="18"/>
  <c r="M2169" i="18" s="1"/>
  <c r="L2170" i="18"/>
  <c r="M2170" i="18" s="1"/>
  <c r="L2171" i="18"/>
  <c r="M2171" i="18" s="1"/>
  <c r="L2172" i="18"/>
  <c r="M2172" i="18" s="1"/>
  <c r="L2173" i="18"/>
  <c r="M2173" i="18" s="1"/>
  <c r="L2174" i="18"/>
  <c r="M2174" i="18" s="1"/>
  <c r="L2175" i="18"/>
  <c r="M2175" i="18" s="1"/>
  <c r="L2176" i="18"/>
  <c r="M2176" i="18" s="1"/>
  <c r="L2177" i="18"/>
  <c r="M2177" i="18" s="1"/>
  <c r="L2178" i="18"/>
  <c r="M2178" i="18" s="1"/>
  <c r="L2179" i="18"/>
  <c r="M2179" i="18" s="1"/>
  <c r="L2180" i="18"/>
  <c r="M2180" i="18" s="1"/>
  <c r="L2181" i="18"/>
  <c r="M2181" i="18" s="1"/>
  <c r="L2182" i="18"/>
  <c r="M2182" i="18" s="1"/>
  <c r="L2183" i="18"/>
  <c r="M2183" i="18" s="1"/>
  <c r="L2184" i="18"/>
  <c r="M2184" i="18" s="1"/>
  <c r="L2185" i="18"/>
  <c r="M2185" i="18" s="1"/>
  <c r="L2186" i="18"/>
  <c r="M2186" i="18" s="1"/>
  <c r="L2187" i="18"/>
  <c r="M2187" i="18" s="1"/>
  <c r="L2188" i="18"/>
  <c r="M2188" i="18" s="1"/>
  <c r="L2189" i="18"/>
  <c r="M2189" i="18" s="1"/>
  <c r="L2190" i="18"/>
  <c r="M2190" i="18" s="1"/>
  <c r="L2191" i="18"/>
  <c r="M2191" i="18" s="1"/>
  <c r="L2192" i="18"/>
  <c r="M2192" i="18" s="1"/>
  <c r="L2193" i="18"/>
  <c r="M2193" i="18" s="1"/>
  <c r="L2194" i="18"/>
  <c r="M2194" i="18" s="1"/>
  <c r="L2195" i="18"/>
  <c r="M2195" i="18" s="1"/>
  <c r="L2196" i="18"/>
  <c r="M2196" i="18" s="1"/>
  <c r="L2197" i="18"/>
  <c r="M2197" i="18" s="1"/>
  <c r="L2198" i="18"/>
  <c r="M2198" i="18" s="1"/>
  <c r="L2199" i="18"/>
  <c r="M2199" i="18" s="1"/>
  <c r="L2200" i="18"/>
  <c r="M2200" i="18" s="1"/>
  <c r="L2201" i="18"/>
  <c r="M2201" i="18" s="1"/>
  <c r="L2202" i="18"/>
  <c r="M2202" i="18" s="1"/>
  <c r="L2203" i="18"/>
  <c r="M2203" i="18" s="1"/>
  <c r="L2204" i="18"/>
  <c r="M2204" i="18" s="1"/>
  <c r="L2205" i="18"/>
  <c r="M2205" i="18" s="1"/>
  <c r="L2206" i="18"/>
  <c r="M2206" i="18" s="1"/>
  <c r="L2207" i="18"/>
  <c r="M2207" i="18" s="1"/>
  <c r="L2208" i="18"/>
  <c r="M2208" i="18" s="1"/>
  <c r="L2209" i="18"/>
  <c r="M2209" i="18" s="1"/>
  <c r="L2210" i="18"/>
  <c r="M2210" i="18" s="1"/>
  <c r="L2211" i="18"/>
  <c r="M2211" i="18" s="1"/>
  <c r="L2212" i="18"/>
  <c r="M2212" i="18" s="1"/>
  <c r="L2213" i="18"/>
  <c r="M2213" i="18" s="1"/>
  <c r="L2214" i="18"/>
  <c r="M2214" i="18" s="1"/>
  <c r="L2215" i="18"/>
  <c r="M2215" i="18" s="1"/>
  <c r="L2216" i="18"/>
  <c r="M2216" i="18" s="1"/>
  <c r="L2217" i="18"/>
  <c r="M2217" i="18" s="1"/>
  <c r="L2218" i="18"/>
  <c r="M2218" i="18" s="1"/>
  <c r="L2219" i="18"/>
  <c r="M2219" i="18" s="1"/>
  <c r="L2220" i="18"/>
  <c r="M2220" i="18" s="1"/>
  <c r="L2221" i="18"/>
  <c r="M2221" i="18" s="1"/>
  <c r="L2222" i="18"/>
  <c r="M2222" i="18" s="1"/>
  <c r="L2223" i="18"/>
  <c r="M2223" i="18" s="1"/>
  <c r="L2224" i="18"/>
  <c r="M2224" i="18" s="1"/>
  <c r="L2225" i="18"/>
  <c r="M2225" i="18" s="1"/>
  <c r="L2226" i="18"/>
  <c r="M2226" i="18" s="1"/>
  <c r="L2227" i="18"/>
  <c r="M2227" i="18" s="1"/>
  <c r="L2228" i="18"/>
  <c r="M2228" i="18" s="1"/>
  <c r="L2229" i="18"/>
  <c r="M2229" i="18" s="1"/>
  <c r="L2230" i="18"/>
  <c r="M2230" i="18" s="1"/>
  <c r="L2231" i="18"/>
  <c r="M2231" i="18" s="1"/>
  <c r="L2232" i="18"/>
  <c r="M2232" i="18" s="1"/>
  <c r="L2233" i="18"/>
  <c r="M2233" i="18" s="1"/>
  <c r="L2234" i="18"/>
  <c r="M2234" i="18" s="1"/>
  <c r="L2235" i="18"/>
  <c r="M2235" i="18" s="1"/>
  <c r="L2236" i="18"/>
  <c r="M2236" i="18" s="1"/>
  <c r="L2237" i="18"/>
  <c r="M2237" i="18" s="1"/>
  <c r="L2238" i="18"/>
  <c r="M2238" i="18" s="1"/>
  <c r="L2239" i="18"/>
  <c r="M2239" i="18" s="1"/>
  <c r="L2240" i="18"/>
  <c r="M2240" i="18" s="1"/>
  <c r="L2241" i="18"/>
  <c r="M2241" i="18" s="1"/>
  <c r="L2242" i="18"/>
  <c r="M2242" i="18" s="1"/>
  <c r="L2243" i="18"/>
  <c r="M2243" i="18" s="1"/>
  <c r="L2244" i="18"/>
  <c r="M2244" i="18" s="1"/>
  <c r="L2245" i="18"/>
  <c r="M2245" i="18" s="1"/>
  <c r="L2246" i="18"/>
  <c r="M2246" i="18" s="1"/>
  <c r="L2247" i="18"/>
  <c r="M2247" i="18" s="1"/>
  <c r="L2248" i="18"/>
  <c r="M2248" i="18" s="1"/>
  <c r="L2249" i="18"/>
  <c r="M2249" i="18" s="1"/>
  <c r="L2250" i="18"/>
  <c r="M2250" i="18" s="1"/>
  <c r="L2251" i="18"/>
  <c r="M2251" i="18" s="1"/>
  <c r="L2252" i="18"/>
  <c r="M2252" i="18" s="1"/>
  <c r="L2253" i="18"/>
  <c r="M2253" i="18" s="1"/>
  <c r="L2254" i="18"/>
  <c r="M2254" i="18" s="1"/>
  <c r="L2255" i="18"/>
  <c r="M2255" i="18" s="1"/>
  <c r="L2256" i="18"/>
  <c r="M2256" i="18" s="1"/>
  <c r="L2257" i="18"/>
  <c r="M2257" i="18" s="1"/>
  <c r="L2258" i="18"/>
  <c r="M2258" i="18" s="1"/>
  <c r="L2259" i="18"/>
  <c r="M2259" i="18" s="1"/>
  <c r="L2260" i="18"/>
  <c r="M2260" i="18" s="1"/>
  <c r="L2261" i="18"/>
  <c r="M2261" i="18" s="1"/>
  <c r="L2262" i="18"/>
  <c r="M2262" i="18" s="1"/>
  <c r="L2263" i="18"/>
  <c r="M2263" i="18" s="1"/>
  <c r="L2264" i="18"/>
  <c r="M2264" i="18" s="1"/>
  <c r="L2265" i="18"/>
  <c r="M2265" i="18" s="1"/>
  <c r="L2266" i="18"/>
  <c r="M2266" i="18" s="1"/>
  <c r="L2267" i="18"/>
  <c r="M2267" i="18" s="1"/>
  <c r="L2268" i="18"/>
  <c r="M2268" i="18" s="1"/>
  <c r="L2269" i="18"/>
  <c r="M2269" i="18" s="1"/>
  <c r="L2270" i="18"/>
  <c r="M2270" i="18" s="1"/>
  <c r="L2271" i="18"/>
  <c r="M2271" i="18" s="1"/>
  <c r="L2272" i="18"/>
  <c r="M2272" i="18" s="1"/>
  <c r="L2273" i="18"/>
  <c r="M2273" i="18" s="1"/>
  <c r="L2274" i="18"/>
  <c r="M2274" i="18" s="1"/>
  <c r="L2275" i="18"/>
  <c r="M2275" i="18" s="1"/>
  <c r="L2276" i="18"/>
  <c r="M2276" i="18" s="1"/>
  <c r="L2277" i="18"/>
  <c r="M2277" i="18" s="1"/>
  <c r="L2278" i="18"/>
  <c r="M2278" i="18" s="1"/>
  <c r="L2279" i="18"/>
  <c r="M2279" i="18" s="1"/>
  <c r="L2280" i="18"/>
  <c r="M2280" i="18" s="1"/>
  <c r="L2281" i="18"/>
  <c r="M2281" i="18" s="1"/>
  <c r="L2282" i="18"/>
  <c r="M2282" i="18" s="1"/>
  <c r="L2283" i="18"/>
  <c r="M2283" i="18" s="1"/>
  <c r="L2284" i="18"/>
  <c r="M2284" i="18" s="1"/>
  <c r="L2285" i="18"/>
  <c r="M2285" i="18" s="1"/>
  <c r="L2286" i="18"/>
  <c r="M2286" i="18" s="1"/>
  <c r="L2287" i="18"/>
  <c r="M2287" i="18" s="1"/>
  <c r="L2288" i="18"/>
  <c r="M2288" i="18" s="1"/>
  <c r="L2289" i="18"/>
  <c r="M2289" i="18" s="1"/>
  <c r="L2290" i="18"/>
  <c r="M2290" i="18" s="1"/>
  <c r="L2291" i="18"/>
  <c r="M2291" i="18" s="1"/>
  <c r="L2292" i="18"/>
  <c r="M2292" i="18" s="1"/>
  <c r="L2293" i="18"/>
  <c r="M2293" i="18" s="1"/>
  <c r="L2294" i="18"/>
  <c r="M2294" i="18" s="1"/>
  <c r="L2295" i="18"/>
  <c r="M2295" i="18" s="1"/>
  <c r="L2296" i="18"/>
  <c r="M2296" i="18" s="1"/>
  <c r="L2297" i="18"/>
  <c r="M2297" i="18" s="1"/>
  <c r="L2298" i="18"/>
  <c r="M2298" i="18" s="1"/>
  <c r="L2299" i="18"/>
  <c r="M2299" i="18" s="1"/>
  <c r="L2300" i="18"/>
  <c r="M2300" i="18" s="1"/>
  <c r="L2301" i="18"/>
  <c r="M2301" i="18" s="1"/>
  <c r="L2302" i="18"/>
  <c r="M2302" i="18" s="1"/>
  <c r="L2303" i="18"/>
  <c r="M2303" i="18" s="1"/>
  <c r="L2304" i="18"/>
  <c r="M2304" i="18" s="1"/>
  <c r="L2305" i="18"/>
  <c r="M2305" i="18" s="1"/>
  <c r="L2306" i="18"/>
  <c r="M2306" i="18" s="1"/>
  <c r="L2307" i="18"/>
  <c r="M2307" i="18" s="1"/>
  <c r="L2308" i="18"/>
  <c r="M2308" i="18" s="1"/>
  <c r="L2309" i="18"/>
  <c r="M2309" i="18" s="1"/>
  <c r="L2310" i="18"/>
  <c r="M2310" i="18" s="1"/>
  <c r="L2311" i="18"/>
  <c r="M2311" i="18" s="1"/>
  <c r="L2312" i="18"/>
  <c r="M2312" i="18" s="1"/>
  <c r="L2313" i="18"/>
  <c r="M2313" i="18" s="1"/>
  <c r="L2314" i="18"/>
  <c r="M2314" i="18" s="1"/>
  <c r="L2315" i="18"/>
  <c r="M2315" i="18" s="1"/>
  <c r="L2316" i="18"/>
  <c r="M2316" i="18" s="1"/>
  <c r="L2317" i="18"/>
  <c r="M2317" i="18" s="1"/>
  <c r="L2318" i="18"/>
  <c r="M2318" i="18" s="1"/>
  <c r="L2319" i="18"/>
  <c r="M2319" i="18" s="1"/>
  <c r="L2320" i="18"/>
  <c r="M2320" i="18" s="1"/>
  <c r="L2321" i="18"/>
  <c r="M2321" i="18" s="1"/>
  <c r="L2322" i="18"/>
  <c r="M2322" i="18" s="1"/>
  <c r="L2323" i="18"/>
  <c r="M2323" i="18" s="1"/>
  <c r="L2324" i="18"/>
  <c r="M2324" i="18" s="1"/>
  <c r="L2325" i="18"/>
  <c r="M2325" i="18" s="1"/>
  <c r="L2326" i="18"/>
  <c r="M2326" i="18" s="1"/>
  <c r="L2327" i="18"/>
  <c r="M2327" i="18" s="1"/>
  <c r="L2328" i="18"/>
  <c r="M2328" i="18" s="1"/>
  <c r="L2329" i="18"/>
  <c r="M2329" i="18" s="1"/>
  <c r="L2330" i="18"/>
  <c r="M2330" i="18" s="1"/>
  <c r="L2331" i="18"/>
  <c r="M2331" i="18" s="1"/>
  <c r="L2332" i="18"/>
  <c r="M2332" i="18" s="1"/>
  <c r="L2333" i="18"/>
  <c r="M2333" i="18" s="1"/>
  <c r="L2334" i="18"/>
  <c r="M2334" i="18" s="1"/>
  <c r="L2335" i="18"/>
  <c r="M2335" i="18" s="1"/>
  <c r="L2336" i="18"/>
  <c r="M2336" i="18" s="1"/>
  <c r="L2337" i="18"/>
  <c r="M2337" i="18" s="1"/>
  <c r="L2338" i="18"/>
  <c r="M2338" i="18" s="1"/>
  <c r="L2339" i="18"/>
  <c r="M2339" i="18" s="1"/>
  <c r="L2340" i="18"/>
  <c r="M2340" i="18" s="1"/>
  <c r="L2341" i="18"/>
  <c r="M2341" i="18" s="1"/>
  <c r="L2342" i="18"/>
  <c r="M2342" i="18" s="1"/>
  <c r="L2343" i="18"/>
  <c r="M2343" i="18" s="1"/>
  <c r="L2344" i="18"/>
  <c r="M2344" i="18" s="1"/>
  <c r="L2345" i="18"/>
  <c r="M2345" i="18" s="1"/>
  <c r="L2346" i="18"/>
  <c r="M2346" i="18" s="1"/>
  <c r="L2347" i="18"/>
  <c r="M2347" i="18" s="1"/>
  <c r="L2348" i="18"/>
  <c r="M2348" i="18" s="1"/>
  <c r="L2349" i="18"/>
  <c r="M2349" i="18" s="1"/>
  <c r="L2350" i="18"/>
  <c r="M2350" i="18" s="1"/>
  <c r="L2351" i="18"/>
  <c r="M2351" i="18" s="1"/>
  <c r="L2352" i="18"/>
  <c r="M2352" i="18" s="1"/>
  <c r="L2353" i="18"/>
  <c r="M2353" i="18" s="1"/>
  <c r="L2354" i="18"/>
  <c r="M2354" i="18" s="1"/>
  <c r="L2355" i="18"/>
  <c r="M2355" i="18" s="1"/>
  <c r="L2356" i="18"/>
  <c r="M2356" i="18" s="1"/>
  <c r="L2357" i="18"/>
  <c r="M2357" i="18" s="1"/>
  <c r="L2358" i="18"/>
  <c r="M2358" i="18" s="1"/>
  <c r="L2359" i="18"/>
  <c r="M2359" i="18" s="1"/>
  <c r="L2360" i="18"/>
  <c r="M2360" i="18" s="1"/>
  <c r="L2361" i="18"/>
  <c r="M2361" i="18" s="1"/>
  <c r="L2362" i="18"/>
  <c r="M2362" i="18" s="1"/>
  <c r="L2363" i="18"/>
  <c r="M2363" i="18" s="1"/>
  <c r="L2364" i="18"/>
  <c r="M2364" i="18" s="1"/>
  <c r="L2365" i="18"/>
  <c r="M2365" i="18" s="1"/>
  <c r="L2366" i="18"/>
  <c r="M2366" i="18" s="1"/>
  <c r="L2367" i="18"/>
  <c r="M2367" i="18" s="1"/>
  <c r="L2368" i="18"/>
  <c r="M2368" i="18" s="1"/>
  <c r="L2369" i="18"/>
  <c r="M2369" i="18" s="1"/>
  <c r="L2370" i="18"/>
  <c r="M2370" i="18" s="1"/>
  <c r="L2371" i="18"/>
  <c r="M2371" i="18" s="1"/>
  <c r="L2372" i="18"/>
  <c r="M2372" i="18" s="1"/>
  <c r="L2373" i="18"/>
  <c r="M2373" i="18" s="1"/>
  <c r="L2374" i="18"/>
  <c r="M2374" i="18" s="1"/>
  <c r="L2375" i="18"/>
  <c r="M2375" i="18" s="1"/>
  <c r="L2376" i="18"/>
  <c r="M2376" i="18" s="1"/>
  <c r="L2377" i="18"/>
  <c r="M2377" i="18" s="1"/>
  <c r="L2378" i="18"/>
  <c r="M2378" i="18" s="1"/>
  <c r="L2379" i="18"/>
  <c r="M2379" i="18" s="1"/>
  <c r="L2380" i="18"/>
  <c r="M2380" i="18" s="1"/>
  <c r="L2381" i="18"/>
  <c r="M2381" i="18" s="1"/>
  <c r="L2382" i="18"/>
  <c r="M2382" i="18" s="1"/>
  <c r="L2383" i="18"/>
  <c r="M2383" i="18" s="1"/>
  <c r="L2384" i="18"/>
  <c r="M2384" i="18" s="1"/>
  <c r="L2385" i="18"/>
  <c r="M2385" i="18" s="1"/>
  <c r="L2386" i="18"/>
  <c r="M2386" i="18" s="1"/>
  <c r="L2387" i="18"/>
  <c r="M2387" i="18" s="1"/>
  <c r="L2388" i="18"/>
  <c r="M2388" i="18" s="1"/>
  <c r="L2389" i="18"/>
  <c r="M2389" i="18" s="1"/>
  <c r="L2390" i="18"/>
  <c r="M2390" i="18" s="1"/>
  <c r="L2391" i="18"/>
  <c r="M2391" i="18" s="1"/>
  <c r="L2392" i="18"/>
  <c r="M2392" i="18" s="1"/>
  <c r="L2393" i="18"/>
  <c r="M2393" i="18" s="1"/>
  <c r="L2394" i="18"/>
  <c r="M2394" i="18" s="1"/>
  <c r="L2395" i="18"/>
  <c r="M2395" i="18" s="1"/>
  <c r="L2396" i="18"/>
  <c r="M2396" i="18" s="1"/>
  <c r="L2397" i="18"/>
  <c r="M2397" i="18" s="1"/>
  <c r="L2398" i="18"/>
  <c r="M2398" i="18" s="1"/>
  <c r="L2399" i="18"/>
  <c r="M2399" i="18" s="1"/>
  <c r="L2400" i="18"/>
  <c r="M2400" i="18" s="1"/>
  <c r="L2401" i="18"/>
  <c r="M2401" i="18" s="1"/>
  <c r="L2402" i="18"/>
  <c r="M2402" i="18" s="1"/>
  <c r="L2403" i="18"/>
  <c r="M2403" i="18" s="1"/>
  <c r="L2404" i="18"/>
  <c r="M2404" i="18" s="1"/>
  <c r="L2405" i="18"/>
  <c r="M2405" i="18" s="1"/>
  <c r="L2406" i="18"/>
  <c r="M2406" i="18" s="1"/>
  <c r="L2407" i="18"/>
  <c r="M2407" i="18" s="1"/>
  <c r="L2408" i="18"/>
  <c r="M2408" i="18" s="1"/>
  <c r="L2409" i="18"/>
  <c r="M2409" i="18" s="1"/>
  <c r="L2410" i="18"/>
  <c r="M2410" i="18" s="1"/>
  <c r="L2411" i="18"/>
  <c r="M2411" i="18" s="1"/>
  <c r="L2412" i="18"/>
  <c r="M2412" i="18" s="1"/>
  <c r="L2413" i="18"/>
  <c r="M2413" i="18" s="1"/>
  <c r="L2414" i="18"/>
  <c r="M2414" i="18" s="1"/>
  <c r="L2415" i="18"/>
  <c r="M2415" i="18" s="1"/>
  <c r="L2416" i="18"/>
  <c r="M2416" i="18" s="1"/>
  <c r="L2417" i="18"/>
  <c r="M2417" i="18" s="1"/>
  <c r="L2418" i="18"/>
  <c r="M2418" i="18" s="1"/>
  <c r="L2419" i="18"/>
  <c r="M2419" i="18" s="1"/>
  <c r="L2420" i="18"/>
  <c r="M2420" i="18" s="1"/>
  <c r="L2421" i="18"/>
  <c r="M2421" i="18" s="1"/>
  <c r="L2422" i="18"/>
  <c r="M2422" i="18" s="1"/>
  <c r="L2423" i="18"/>
  <c r="M2423" i="18" s="1"/>
  <c r="L2424" i="18"/>
  <c r="M2424" i="18" s="1"/>
  <c r="L2425" i="18"/>
  <c r="M2425" i="18" s="1"/>
  <c r="L2426" i="18"/>
  <c r="M2426" i="18" s="1"/>
  <c r="L2427" i="18"/>
  <c r="M2427" i="18" s="1"/>
  <c r="L2428" i="18"/>
  <c r="M2428" i="18" s="1"/>
  <c r="L2429" i="18"/>
  <c r="M2429" i="18" s="1"/>
  <c r="L2430" i="18"/>
  <c r="M2430" i="18" s="1"/>
  <c r="L2431" i="18"/>
  <c r="M2431" i="18" s="1"/>
  <c r="L2432" i="18"/>
  <c r="M2432" i="18" s="1"/>
  <c r="L2433" i="18"/>
  <c r="M2433" i="18" s="1"/>
  <c r="L2434" i="18"/>
  <c r="M2434" i="18" s="1"/>
  <c r="L2435" i="18"/>
  <c r="M2435" i="18" s="1"/>
  <c r="L2436" i="18"/>
  <c r="M2436" i="18" s="1"/>
  <c r="L2437" i="18"/>
  <c r="M2437" i="18" s="1"/>
  <c r="L2438" i="18"/>
  <c r="M2438" i="18" s="1"/>
  <c r="L2439" i="18"/>
  <c r="M2439" i="18" s="1"/>
  <c r="L2440" i="18"/>
  <c r="M2440" i="18" s="1"/>
  <c r="L2441" i="18"/>
  <c r="M2441" i="18" s="1"/>
  <c r="L2442" i="18"/>
  <c r="M2442" i="18" s="1"/>
  <c r="L2443" i="18"/>
  <c r="M2443" i="18" s="1"/>
  <c r="L2444" i="18"/>
  <c r="M2444" i="18" s="1"/>
  <c r="L2445" i="18"/>
  <c r="M2445" i="18" s="1"/>
  <c r="L2446" i="18"/>
  <c r="M2446" i="18" s="1"/>
  <c r="L2447" i="18"/>
  <c r="M2447" i="18" s="1"/>
  <c r="L2448" i="18"/>
  <c r="M2448" i="18" s="1"/>
  <c r="L2449" i="18"/>
  <c r="M2449" i="18" s="1"/>
  <c r="L2450" i="18"/>
  <c r="M2450" i="18" s="1"/>
  <c r="L2451" i="18"/>
  <c r="M2451" i="18" s="1"/>
  <c r="L2452" i="18"/>
  <c r="M2452" i="18" s="1"/>
  <c r="L2453" i="18"/>
  <c r="M2453" i="18" s="1"/>
  <c r="L2454" i="18"/>
  <c r="M2454" i="18" s="1"/>
  <c r="L2455" i="18"/>
  <c r="M2455" i="18" s="1"/>
  <c r="L2456" i="18"/>
  <c r="M2456" i="18" s="1"/>
  <c r="L2457" i="18"/>
  <c r="M2457" i="18" s="1"/>
  <c r="L2458" i="18"/>
  <c r="M2458" i="18" s="1"/>
  <c r="L2459" i="18"/>
  <c r="M2459" i="18" s="1"/>
  <c r="L2460" i="18"/>
  <c r="M2460" i="18" s="1"/>
  <c r="L2461" i="18"/>
  <c r="M2461" i="18" s="1"/>
  <c r="L2462" i="18"/>
  <c r="M2462" i="18" s="1"/>
  <c r="L2463" i="18"/>
  <c r="M2463" i="18" s="1"/>
  <c r="L2464" i="18"/>
  <c r="M2464" i="18" s="1"/>
  <c r="L2465" i="18"/>
  <c r="M2465" i="18" s="1"/>
  <c r="L2466" i="18"/>
  <c r="M2466" i="18" s="1"/>
  <c r="L2467" i="18"/>
  <c r="M2467" i="18" s="1"/>
  <c r="L2468" i="18"/>
  <c r="M2468" i="18" s="1"/>
  <c r="L2469" i="18"/>
  <c r="M2469" i="18" s="1"/>
  <c r="L2470" i="18"/>
  <c r="M2470" i="18" s="1"/>
  <c r="L2471" i="18"/>
  <c r="M2471" i="18" s="1"/>
  <c r="L2472" i="18"/>
  <c r="M2472" i="18" s="1"/>
  <c r="L2473" i="18"/>
  <c r="M2473" i="18" s="1"/>
  <c r="L2474" i="18"/>
  <c r="M2474" i="18" s="1"/>
  <c r="L2475" i="18"/>
  <c r="M2475" i="18" s="1"/>
  <c r="L2476" i="18"/>
  <c r="M2476" i="18" s="1"/>
  <c r="L2477" i="18"/>
  <c r="M2477" i="18" s="1"/>
  <c r="L2478" i="18"/>
  <c r="M2478" i="18" s="1"/>
  <c r="L2479" i="18"/>
  <c r="M2479" i="18" s="1"/>
  <c r="L2480" i="18"/>
  <c r="M2480" i="18" s="1"/>
  <c r="L2481" i="18"/>
  <c r="M2481" i="18" s="1"/>
  <c r="L2482" i="18"/>
  <c r="M2482" i="18" s="1"/>
  <c r="L2483" i="18"/>
  <c r="M2483" i="18" s="1"/>
  <c r="L2484" i="18"/>
  <c r="M2484" i="18" s="1"/>
  <c r="L2485" i="18"/>
  <c r="M2485" i="18" s="1"/>
  <c r="L2486" i="18"/>
  <c r="M2486" i="18" s="1"/>
  <c r="L2487" i="18"/>
  <c r="M2487" i="18" s="1"/>
  <c r="L2488" i="18"/>
  <c r="M2488" i="18" s="1"/>
  <c r="L2489" i="18"/>
  <c r="M2489" i="18" s="1"/>
  <c r="L2490" i="18"/>
  <c r="M2490" i="18" s="1"/>
  <c r="L2491" i="18"/>
  <c r="M2491" i="18" s="1"/>
  <c r="L2492" i="18"/>
  <c r="M2492" i="18" s="1"/>
  <c r="L2493" i="18"/>
  <c r="M2493" i="18" s="1"/>
  <c r="L2494" i="18"/>
  <c r="M2494" i="18" s="1"/>
  <c r="L2495" i="18"/>
  <c r="M2495" i="18" s="1"/>
  <c r="L2496" i="18"/>
  <c r="M2496" i="18" s="1"/>
  <c r="L2497" i="18"/>
  <c r="M2497" i="18" s="1"/>
  <c r="L2498" i="18"/>
  <c r="M2498" i="18" s="1"/>
  <c r="L2499" i="18"/>
  <c r="M2499" i="18" s="1"/>
  <c r="L2500" i="18"/>
  <c r="M2500" i="18" s="1"/>
  <c r="L2501" i="18"/>
  <c r="M2501" i="18" s="1"/>
  <c r="L2502" i="18"/>
  <c r="M2502" i="18" s="1"/>
  <c r="L2503" i="18"/>
  <c r="M2503" i="18" s="1"/>
  <c r="L2504" i="18"/>
  <c r="M2504" i="18" s="1"/>
  <c r="L2505" i="18"/>
  <c r="M2505" i="18" s="1"/>
  <c r="L2506" i="18"/>
  <c r="M2506" i="18" s="1"/>
  <c r="L2507" i="18"/>
  <c r="M2507" i="18" s="1"/>
  <c r="L2508" i="18"/>
  <c r="M2508" i="18" s="1"/>
  <c r="L2509" i="18"/>
  <c r="M2509" i="18" s="1"/>
  <c r="L2510" i="18"/>
  <c r="M2510" i="18" s="1"/>
  <c r="L2511" i="18"/>
  <c r="M2511" i="18" s="1"/>
  <c r="L2512" i="18"/>
  <c r="M2512" i="18" s="1"/>
  <c r="L2513" i="18"/>
  <c r="M2513" i="18" s="1"/>
  <c r="L2514" i="18"/>
  <c r="M2514" i="18" s="1"/>
  <c r="L2515" i="18"/>
  <c r="M2515" i="18" s="1"/>
  <c r="L2516" i="18"/>
  <c r="M2516" i="18" s="1"/>
  <c r="L2517" i="18"/>
  <c r="M2517" i="18" s="1"/>
  <c r="L2518" i="18"/>
  <c r="M2518" i="18" s="1"/>
  <c r="L2519" i="18"/>
  <c r="M2519" i="18" s="1"/>
  <c r="L2520" i="18"/>
  <c r="M2520" i="18" s="1"/>
  <c r="L2521" i="18"/>
  <c r="M2521" i="18" s="1"/>
  <c r="L2522" i="18"/>
  <c r="M2522" i="18" s="1"/>
  <c r="L2523" i="18"/>
  <c r="M2523" i="18" s="1"/>
  <c r="L2524" i="18"/>
  <c r="M2524" i="18" s="1"/>
  <c r="L2525" i="18"/>
  <c r="M2525" i="18" s="1"/>
  <c r="L2526" i="18"/>
  <c r="M2526" i="18" s="1"/>
  <c r="L2527" i="18"/>
  <c r="M2527" i="18" s="1"/>
  <c r="L2528" i="18"/>
  <c r="M2528" i="18" s="1"/>
  <c r="L2529" i="18"/>
  <c r="M2529" i="18" s="1"/>
  <c r="L2530" i="18"/>
  <c r="M2530" i="18" s="1"/>
  <c r="L2531" i="18"/>
  <c r="M2531" i="18" s="1"/>
  <c r="L2532" i="18"/>
  <c r="M2532" i="18" s="1"/>
  <c r="L2533" i="18"/>
  <c r="M2533" i="18" s="1"/>
  <c r="L2534" i="18"/>
  <c r="M2534" i="18" s="1"/>
  <c r="L2535" i="18"/>
  <c r="M2535" i="18" s="1"/>
  <c r="L2536" i="18"/>
  <c r="M2536" i="18" s="1"/>
  <c r="L2537" i="18"/>
  <c r="M2537" i="18" s="1"/>
  <c r="L2538" i="18"/>
  <c r="M2538" i="18" s="1"/>
  <c r="L2539" i="18"/>
  <c r="M2539" i="18" s="1"/>
  <c r="L2540" i="18"/>
  <c r="M2540" i="18" s="1"/>
  <c r="L2541" i="18"/>
  <c r="M2541" i="18" s="1"/>
  <c r="L2542" i="18"/>
  <c r="M2542" i="18" s="1"/>
  <c r="L2543" i="18"/>
  <c r="M2543" i="18" s="1"/>
  <c r="L2544" i="18"/>
  <c r="M2544" i="18" s="1"/>
  <c r="L2545" i="18"/>
  <c r="M2545" i="18" s="1"/>
  <c r="L2546" i="18"/>
  <c r="M2546" i="18" s="1"/>
  <c r="L2547" i="18"/>
  <c r="M2547" i="18" s="1"/>
  <c r="L2548" i="18"/>
  <c r="M2548" i="18" s="1"/>
  <c r="L2549" i="18"/>
  <c r="M2549" i="18" s="1"/>
  <c r="L2550" i="18"/>
  <c r="M2550" i="18" s="1"/>
  <c r="L2551" i="18"/>
  <c r="M2551" i="18" s="1"/>
  <c r="L2552" i="18"/>
  <c r="M2552" i="18" s="1"/>
  <c r="L2553" i="18"/>
  <c r="M2553" i="18" s="1"/>
  <c r="L2554" i="18"/>
  <c r="M2554" i="18" s="1"/>
  <c r="L2555" i="18"/>
  <c r="M2555" i="18" s="1"/>
  <c r="L2556" i="18"/>
  <c r="M2556" i="18" s="1"/>
  <c r="L2557" i="18"/>
  <c r="M2557" i="18" s="1"/>
  <c r="L2558" i="18"/>
  <c r="M2558" i="18" s="1"/>
  <c r="L2559" i="18"/>
  <c r="M2559" i="18" s="1"/>
  <c r="L2560" i="18"/>
  <c r="M2560" i="18" s="1"/>
  <c r="L2561" i="18"/>
  <c r="M2561" i="18" s="1"/>
  <c r="L2562" i="18"/>
  <c r="M2562" i="18" s="1"/>
  <c r="L2563" i="18"/>
  <c r="M2563" i="18" s="1"/>
  <c r="L2564" i="18"/>
  <c r="M2564" i="18" s="1"/>
  <c r="L2565" i="18"/>
  <c r="M2565" i="18" s="1"/>
  <c r="L2566" i="18"/>
  <c r="M2566" i="18" s="1"/>
  <c r="L2567" i="18"/>
  <c r="M2567" i="18" s="1"/>
  <c r="L2568" i="18"/>
  <c r="M2568" i="18" s="1"/>
  <c r="L2569" i="18"/>
  <c r="M2569" i="18" s="1"/>
  <c r="L2570" i="18"/>
  <c r="M2570" i="18" s="1"/>
  <c r="L2571" i="18"/>
  <c r="M2571" i="18" s="1"/>
  <c r="L2572" i="18"/>
  <c r="M2572" i="18" s="1"/>
  <c r="L2573" i="18"/>
  <c r="M2573" i="18" s="1"/>
  <c r="L2574" i="18"/>
  <c r="M2574" i="18" s="1"/>
  <c r="L2575" i="18"/>
  <c r="M2575" i="18" s="1"/>
  <c r="L2576" i="18"/>
  <c r="M2576" i="18" s="1"/>
  <c r="L2577" i="18"/>
  <c r="M2577" i="18" s="1"/>
  <c r="L2578" i="18"/>
  <c r="M2578" i="18" s="1"/>
  <c r="L2579" i="18"/>
  <c r="M2579" i="18" s="1"/>
  <c r="L2580" i="18"/>
  <c r="M2580" i="18" s="1"/>
  <c r="L2581" i="18"/>
  <c r="M2581" i="18" s="1"/>
  <c r="L2582" i="18"/>
  <c r="M2582" i="18" s="1"/>
  <c r="L2583" i="18"/>
  <c r="M2583" i="18" s="1"/>
  <c r="L2584" i="18"/>
  <c r="M2584" i="18" s="1"/>
  <c r="L2585" i="18"/>
  <c r="M2585" i="18" s="1"/>
  <c r="L2586" i="18"/>
  <c r="M2586" i="18" s="1"/>
  <c r="L2587" i="18"/>
  <c r="M2587" i="18" s="1"/>
  <c r="L2588" i="18"/>
  <c r="M2588" i="18" s="1"/>
  <c r="L2589" i="18"/>
  <c r="M2589" i="18" s="1"/>
  <c r="L2590" i="18"/>
  <c r="M2590" i="18" s="1"/>
  <c r="L2591" i="18"/>
  <c r="M2591" i="18" s="1"/>
  <c r="L2592" i="18"/>
  <c r="M2592" i="18" s="1"/>
  <c r="L2593" i="18"/>
  <c r="M2593" i="18" s="1"/>
  <c r="L2594" i="18"/>
  <c r="M2594" i="18" s="1"/>
  <c r="L2595" i="18"/>
  <c r="M2595" i="18" s="1"/>
  <c r="L2596" i="18"/>
  <c r="M2596" i="18" s="1"/>
  <c r="L2597" i="18"/>
  <c r="M2597" i="18" s="1"/>
  <c r="L2598" i="18"/>
  <c r="M2598" i="18" s="1"/>
  <c r="L2599" i="18"/>
  <c r="M2599" i="18" s="1"/>
  <c r="L2600" i="18"/>
  <c r="M2600" i="18" s="1"/>
  <c r="L2601" i="18"/>
  <c r="M2601" i="18" s="1"/>
  <c r="L2602" i="18"/>
  <c r="M2602" i="18" s="1"/>
  <c r="L2603" i="18"/>
  <c r="M2603" i="18" s="1"/>
  <c r="L2604" i="18"/>
  <c r="M2604" i="18" s="1"/>
  <c r="L2605" i="18"/>
  <c r="M2605" i="18" s="1"/>
  <c r="L2606" i="18"/>
  <c r="M2606" i="18" s="1"/>
  <c r="L2607" i="18"/>
  <c r="M2607" i="18" s="1"/>
  <c r="L2608" i="18"/>
  <c r="M2608" i="18" s="1"/>
  <c r="L2609" i="18"/>
  <c r="M2609" i="18" s="1"/>
  <c r="L2610" i="18"/>
  <c r="M2610" i="18" s="1"/>
  <c r="L2611" i="18"/>
  <c r="M2611" i="18" s="1"/>
  <c r="L2612" i="18"/>
  <c r="M2612" i="18" s="1"/>
  <c r="L2613" i="18"/>
  <c r="M2613" i="18" s="1"/>
  <c r="L2614" i="18"/>
  <c r="M2614" i="18" s="1"/>
  <c r="L2615" i="18"/>
  <c r="M2615" i="18" s="1"/>
  <c r="L2616" i="18"/>
  <c r="M2616" i="18" s="1"/>
  <c r="L2617" i="18"/>
  <c r="M2617" i="18" s="1"/>
  <c r="L2618" i="18"/>
  <c r="M2618" i="18" s="1"/>
  <c r="L2619" i="18"/>
  <c r="M2619" i="18" s="1"/>
  <c r="L2620" i="18"/>
  <c r="M2620" i="18" s="1"/>
  <c r="L2621" i="18"/>
  <c r="M2621" i="18" s="1"/>
  <c r="L2622" i="18"/>
  <c r="M2622" i="18" s="1"/>
  <c r="L2623" i="18"/>
  <c r="M2623" i="18" s="1"/>
  <c r="L2624" i="18"/>
  <c r="M2624" i="18" s="1"/>
  <c r="L2625" i="18"/>
  <c r="M2625" i="18" s="1"/>
  <c r="L2626" i="18"/>
  <c r="M2626" i="18" s="1"/>
  <c r="L2627" i="18"/>
  <c r="M2627" i="18" s="1"/>
  <c r="L2628" i="18"/>
  <c r="M2628" i="18" s="1"/>
  <c r="L2629" i="18"/>
  <c r="M2629" i="18" s="1"/>
  <c r="L2630" i="18"/>
  <c r="M2630" i="18" s="1"/>
  <c r="L2631" i="18"/>
  <c r="M2631" i="18" s="1"/>
  <c r="L2632" i="18"/>
  <c r="M2632" i="18" s="1"/>
  <c r="L2633" i="18"/>
  <c r="M2633" i="18" s="1"/>
  <c r="L2634" i="18"/>
  <c r="M2634" i="18" s="1"/>
  <c r="L2635" i="18"/>
  <c r="M2635" i="18" s="1"/>
  <c r="L2636" i="18"/>
  <c r="M2636" i="18" s="1"/>
  <c r="L2637" i="18"/>
  <c r="M2637" i="18" s="1"/>
  <c r="L2638" i="18"/>
  <c r="M2638" i="18" s="1"/>
  <c r="L2639" i="18"/>
  <c r="M2639" i="18" s="1"/>
  <c r="L2640" i="18"/>
  <c r="M2640" i="18" s="1"/>
  <c r="L2641" i="18"/>
  <c r="M2641" i="18" s="1"/>
  <c r="L2642" i="18"/>
  <c r="M2642" i="18" s="1"/>
  <c r="L2643" i="18"/>
  <c r="M2643" i="18" s="1"/>
  <c r="L2644" i="18"/>
  <c r="M2644" i="18" s="1"/>
  <c r="L2645" i="18"/>
  <c r="M2645" i="18" s="1"/>
  <c r="L2646" i="18"/>
  <c r="M2646" i="18" s="1"/>
  <c r="L2647" i="18"/>
  <c r="M2647" i="18" s="1"/>
  <c r="L2648" i="18"/>
  <c r="M2648" i="18" s="1"/>
  <c r="L2649" i="18"/>
  <c r="M2649" i="18" s="1"/>
  <c r="L2650" i="18"/>
  <c r="M2650" i="18" s="1"/>
  <c r="L2651" i="18"/>
  <c r="M2651" i="18" s="1"/>
  <c r="L2652" i="18"/>
  <c r="M2652" i="18" s="1"/>
  <c r="L2653" i="18"/>
  <c r="M2653" i="18" s="1"/>
  <c r="L2654" i="18"/>
  <c r="M2654" i="18" s="1"/>
  <c r="L2655" i="18"/>
  <c r="M2655" i="18" s="1"/>
  <c r="L2656" i="18"/>
  <c r="M2656" i="18" s="1"/>
  <c r="L2657" i="18"/>
  <c r="M2657" i="18" s="1"/>
  <c r="L2658" i="18"/>
  <c r="M2658" i="18" s="1"/>
  <c r="L2659" i="18"/>
  <c r="M2659" i="18" s="1"/>
  <c r="L2660" i="18"/>
  <c r="M2660" i="18" s="1"/>
  <c r="L2661" i="18"/>
  <c r="M2661" i="18" s="1"/>
  <c r="L2662" i="18"/>
  <c r="M2662" i="18" s="1"/>
  <c r="L2663" i="18"/>
  <c r="M2663" i="18" s="1"/>
  <c r="L2664" i="18"/>
  <c r="M2664" i="18" s="1"/>
  <c r="L2665" i="18"/>
  <c r="M2665" i="18" s="1"/>
  <c r="L2666" i="18"/>
  <c r="M2666" i="18" s="1"/>
  <c r="L2667" i="18"/>
  <c r="M2667" i="18" s="1"/>
  <c r="L2668" i="18"/>
  <c r="M2668" i="18" s="1"/>
  <c r="L2669" i="18"/>
  <c r="M2669" i="18" s="1"/>
  <c r="L2670" i="18"/>
  <c r="M2670" i="18" s="1"/>
  <c r="L2671" i="18"/>
  <c r="M2671" i="18" s="1"/>
  <c r="L2672" i="18"/>
  <c r="M2672" i="18" s="1"/>
  <c r="L2673" i="18"/>
  <c r="M2673" i="18" s="1"/>
  <c r="L2674" i="18"/>
  <c r="M2674" i="18" s="1"/>
  <c r="L2675" i="18"/>
  <c r="M2675" i="18" s="1"/>
  <c r="L2676" i="18"/>
  <c r="M2676" i="18" s="1"/>
  <c r="L2677" i="18"/>
  <c r="M2677" i="18" s="1"/>
  <c r="L2678" i="18"/>
  <c r="M2678" i="18" s="1"/>
  <c r="L2679" i="18"/>
  <c r="M2679" i="18" s="1"/>
  <c r="L2680" i="18"/>
  <c r="M2680" i="18" s="1"/>
  <c r="L2681" i="18"/>
  <c r="M2681" i="18" s="1"/>
  <c r="L2682" i="18"/>
  <c r="M2682" i="18" s="1"/>
  <c r="L2683" i="18"/>
  <c r="M2683" i="18" s="1"/>
  <c r="L2684" i="18"/>
  <c r="M2684" i="18" s="1"/>
  <c r="L2685" i="18"/>
  <c r="M2685" i="18" s="1"/>
  <c r="L2686" i="18"/>
  <c r="M2686" i="18" s="1"/>
  <c r="L2687" i="18"/>
  <c r="M2687" i="18" s="1"/>
  <c r="L2688" i="18"/>
  <c r="M2688" i="18" s="1"/>
  <c r="L2689" i="18"/>
  <c r="M2689" i="18" s="1"/>
  <c r="L2690" i="18"/>
  <c r="M2690" i="18" s="1"/>
  <c r="L2691" i="18"/>
  <c r="M2691" i="18" s="1"/>
  <c r="L2692" i="18"/>
  <c r="M2692" i="18" s="1"/>
  <c r="L2693" i="18"/>
  <c r="M2693" i="18" s="1"/>
  <c r="L2694" i="18"/>
  <c r="M2694" i="18" s="1"/>
  <c r="L2695" i="18"/>
  <c r="M2695" i="18" s="1"/>
  <c r="L2696" i="18"/>
  <c r="M2696" i="18" s="1"/>
  <c r="L2697" i="18"/>
  <c r="M2697" i="18" s="1"/>
  <c r="L2698" i="18"/>
  <c r="M2698" i="18" s="1"/>
  <c r="L2699" i="18"/>
  <c r="M2699" i="18" s="1"/>
  <c r="L2700" i="18"/>
  <c r="M2700" i="18" s="1"/>
  <c r="L2701" i="18"/>
  <c r="M2701" i="18" s="1"/>
  <c r="L2702" i="18"/>
  <c r="M2702" i="18" s="1"/>
  <c r="L2703" i="18"/>
  <c r="M2703" i="18" s="1"/>
  <c r="L2704" i="18"/>
  <c r="M2704" i="18" s="1"/>
  <c r="L2705" i="18"/>
  <c r="M2705" i="18" s="1"/>
  <c r="L2706" i="18"/>
  <c r="M2706" i="18" s="1"/>
  <c r="L2707" i="18"/>
  <c r="M2707" i="18" s="1"/>
  <c r="L2708" i="18"/>
  <c r="M2708" i="18" s="1"/>
  <c r="L2709" i="18"/>
  <c r="M2709" i="18" s="1"/>
  <c r="L2710" i="18"/>
  <c r="M2710" i="18" s="1"/>
  <c r="L2711" i="18"/>
  <c r="M2711" i="18" s="1"/>
  <c r="L2712" i="18"/>
  <c r="M2712" i="18" s="1"/>
  <c r="L2713" i="18"/>
  <c r="M2713" i="18" s="1"/>
  <c r="L2714" i="18"/>
  <c r="M2714" i="18" s="1"/>
  <c r="L2715" i="18"/>
  <c r="M2715" i="18" s="1"/>
  <c r="L2716" i="18"/>
  <c r="M2716" i="18" s="1"/>
  <c r="L2717" i="18"/>
  <c r="M2717" i="18" s="1"/>
  <c r="L2718" i="18"/>
  <c r="M2718" i="18" s="1"/>
  <c r="L2719" i="18"/>
  <c r="M2719" i="18" s="1"/>
  <c r="L2720" i="18"/>
  <c r="M2720" i="18" s="1"/>
  <c r="L2721" i="18"/>
  <c r="M2721" i="18" s="1"/>
  <c r="L2722" i="18"/>
  <c r="M2722" i="18" s="1"/>
  <c r="L2723" i="18"/>
  <c r="M2723" i="18" s="1"/>
  <c r="L2724" i="18"/>
  <c r="M2724" i="18" s="1"/>
  <c r="L2725" i="18"/>
  <c r="M2725" i="18" s="1"/>
  <c r="L2726" i="18"/>
  <c r="M2726" i="18" s="1"/>
  <c r="L2727" i="18"/>
  <c r="M2727" i="18" s="1"/>
  <c r="L2728" i="18"/>
  <c r="M2728" i="18" s="1"/>
  <c r="L2729" i="18"/>
  <c r="M2729" i="18" s="1"/>
  <c r="L2730" i="18"/>
  <c r="M2730" i="18" s="1"/>
  <c r="L2731" i="18"/>
  <c r="M2731" i="18" s="1"/>
  <c r="L2732" i="18"/>
  <c r="M2732" i="18" s="1"/>
  <c r="L2733" i="18"/>
  <c r="M2733" i="18" s="1"/>
  <c r="L2734" i="18"/>
  <c r="M2734" i="18" s="1"/>
  <c r="L2735" i="18"/>
  <c r="M2735" i="18" s="1"/>
  <c r="L2736" i="18"/>
  <c r="M2736" i="18" s="1"/>
  <c r="L2737" i="18"/>
  <c r="M2737" i="18" s="1"/>
  <c r="L2738" i="18"/>
  <c r="M2738" i="18" s="1"/>
  <c r="L2739" i="18"/>
  <c r="M2739" i="18" s="1"/>
  <c r="L2740" i="18"/>
  <c r="M2740" i="18" s="1"/>
  <c r="L2741" i="18"/>
  <c r="M2741" i="18" s="1"/>
  <c r="L2742" i="18"/>
  <c r="M2742" i="18" s="1"/>
  <c r="L2743" i="18"/>
  <c r="M2743" i="18" s="1"/>
  <c r="L2744" i="18"/>
  <c r="M2744" i="18" s="1"/>
  <c r="L2745" i="18"/>
  <c r="M2745" i="18" s="1"/>
  <c r="L2746" i="18"/>
  <c r="M2746" i="18" s="1"/>
  <c r="L2747" i="18"/>
  <c r="M2747" i="18" s="1"/>
  <c r="L2748" i="18"/>
  <c r="M2748" i="18" s="1"/>
  <c r="L2749" i="18"/>
  <c r="M2749" i="18" s="1"/>
  <c r="L2750" i="18"/>
  <c r="M2750" i="18" s="1"/>
  <c r="L2751" i="18"/>
  <c r="M2751" i="18" s="1"/>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K1314" i="18"/>
  <c r="K1315" i="18"/>
  <c r="K1316" i="18"/>
  <c r="K1317" i="18"/>
  <c r="K1318" i="18"/>
  <c r="K1319" i="18"/>
  <c r="K1320" i="18"/>
  <c r="K1321" i="18"/>
  <c r="K1322" i="18"/>
  <c r="K1323" i="18"/>
  <c r="K1324" i="18"/>
  <c r="K1325" i="18"/>
  <c r="K1326" i="18"/>
  <c r="K1327" i="18"/>
  <c r="K1328" i="18"/>
  <c r="K1329" i="18"/>
  <c r="K1330" i="18"/>
  <c r="K1331" i="18"/>
  <c r="K1332" i="18"/>
  <c r="K1333" i="18"/>
  <c r="K1334" i="18"/>
  <c r="K1335" i="18"/>
  <c r="K1336" i="18"/>
  <c r="K1337" i="18"/>
  <c r="K1338" i="18"/>
  <c r="K1339" i="18"/>
  <c r="K1340" i="18"/>
  <c r="K1341" i="18"/>
  <c r="K1342" i="18"/>
  <c r="K1343" i="18"/>
  <c r="K1344" i="18"/>
  <c r="K1345" i="18"/>
  <c r="K1346" i="18"/>
  <c r="K1347" i="18"/>
  <c r="K1348" i="18"/>
  <c r="K1349" i="18"/>
  <c r="K1350" i="18"/>
  <c r="K1351" i="18"/>
  <c r="K1352" i="18"/>
  <c r="K1353" i="18"/>
  <c r="K1354" i="18"/>
  <c r="K1355" i="18"/>
  <c r="K1356" i="18"/>
  <c r="K1357" i="18"/>
  <c r="K1358" i="18"/>
  <c r="K1359" i="18"/>
  <c r="K1360" i="18"/>
  <c r="K1361" i="18"/>
  <c r="K1362" i="18"/>
  <c r="K1363" i="18"/>
  <c r="K1364" i="18"/>
  <c r="K1365" i="18"/>
  <c r="K1366" i="18"/>
  <c r="K1367" i="18"/>
  <c r="K1368" i="18"/>
  <c r="K1369" i="18"/>
  <c r="K1370" i="18"/>
  <c r="K1371" i="18"/>
  <c r="K1372" i="18"/>
  <c r="K1373" i="18"/>
  <c r="K1374" i="18"/>
  <c r="K1375" i="18"/>
  <c r="K1376" i="18"/>
  <c r="K1377" i="18"/>
  <c r="K1378" i="18"/>
  <c r="K1379" i="18"/>
  <c r="K1380" i="18"/>
  <c r="K1381" i="18"/>
  <c r="K1382" i="18"/>
  <c r="K1383" i="18"/>
  <c r="K1384" i="18"/>
  <c r="K1385" i="18"/>
  <c r="K1386" i="18"/>
  <c r="K1387" i="18"/>
  <c r="K1388" i="18"/>
  <c r="K1389" i="18"/>
  <c r="K1390" i="18"/>
  <c r="K1391" i="18"/>
  <c r="K1392" i="18"/>
  <c r="K1393" i="18"/>
  <c r="K1394" i="18"/>
  <c r="K1395" i="18"/>
  <c r="K1396" i="18"/>
  <c r="K1397" i="18"/>
  <c r="K1398" i="18"/>
  <c r="K1399" i="18"/>
  <c r="K1400" i="18"/>
  <c r="K1401" i="18"/>
  <c r="K1402" i="18"/>
  <c r="K1403" i="18"/>
  <c r="K1404" i="18"/>
  <c r="K1405" i="18"/>
  <c r="K1406" i="18"/>
  <c r="K1407" i="18"/>
  <c r="K1408" i="18"/>
  <c r="K1409" i="18"/>
  <c r="K1410" i="18"/>
  <c r="K1411" i="18"/>
  <c r="K1412" i="18"/>
  <c r="K1413" i="18"/>
  <c r="K1414" i="18"/>
  <c r="K1415" i="18"/>
  <c r="K1416" i="18"/>
  <c r="K1417" i="18"/>
  <c r="K1418" i="18"/>
  <c r="K1419" i="18"/>
  <c r="K1420" i="18"/>
  <c r="K1421" i="18"/>
  <c r="K1422" i="18"/>
  <c r="K1423" i="18"/>
  <c r="K1424" i="18"/>
  <c r="K1425" i="18"/>
  <c r="K1426" i="18"/>
  <c r="K1427" i="18"/>
  <c r="K1428" i="18"/>
  <c r="K1429" i="18"/>
  <c r="K1430" i="18"/>
  <c r="K1431" i="18"/>
  <c r="K1432" i="18"/>
  <c r="K1433" i="18"/>
  <c r="K1434" i="18"/>
  <c r="K1435" i="18"/>
  <c r="K1436" i="18"/>
  <c r="K1437" i="18"/>
  <c r="K1438" i="18"/>
  <c r="K1439" i="18"/>
  <c r="K1440" i="18"/>
  <c r="K1441" i="18"/>
  <c r="K1442" i="18"/>
  <c r="K1443" i="18"/>
  <c r="K1444" i="18"/>
  <c r="K1445" i="18"/>
  <c r="K1446" i="18"/>
  <c r="K1447" i="18"/>
  <c r="K1448" i="18"/>
  <c r="K1449" i="18"/>
  <c r="K1450" i="18"/>
  <c r="K1451" i="18"/>
  <c r="K1452" i="18"/>
  <c r="K1453" i="18"/>
  <c r="K1454" i="18"/>
  <c r="K1455" i="18"/>
  <c r="K1456" i="18"/>
  <c r="K1457" i="18"/>
  <c r="K1458" i="18"/>
  <c r="K1459" i="18"/>
  <c r="K1460" i="18"/>
  <c r="K1461" i="18"/>
  <c r="K1462" i="18"/>
  <c r="K1463" i="18"/>
  <c r="K1464" i="18"/>
  <c r="K1465" i="18"/>
  <c r="K1466" i="18"/>
  <c r="K1467" i="18"/>
  <c r="K1468" i="18"/>
  <c r="K1469" i="18"/>
  <c r="K1470" i="18"/>
  <c r="K1471" i="18"/>
  <c r="K1472" i="18"/>
  <c r="K1473" i="18"/>
  <c r="K1474" i="18"/>
  <c r="K1475" i="18"/>
  <c r="K1476" i="18"/>
  <c r="K1477" i="18"/>
  <c r="K1478" i="18"/>
  <c r="K1479" i="18"/>
  <c r="K1480" i="18"/>
  <c r="K1481" i="18"/>
  <c r="K1482" i="18"/>
  <c r="K1483" i="18"/>
  <c r="K1484" i="18"/>
  <c r="K1485" i="18"/>
  <c r="K1486" i="18"/>
  <c r="K1487" i="18"/>
  <c r="K1488" i="18"/>
  <c r="K1489" i="18"/>
  <c r="K1490" i="18"/>
  <c r="K1491" i="18"/>
  <c r="K1492" i="18"/>
  <c r="K1493" i="18"/>
  <c r="K1494" i="18"/>
  <c r="K1495" i="18"/>
  <c r="K1496" i="18"/>
  <c r="K1497" i="18"/>
  <c r="K1498" i="18"/>
  <c r="K1499" i="18"/>
  <c r="K1500" i="18"/>
  <c r="K1501" i="18"/>
  <c r="K1502" i="18"/>
  <c r="K1503" i="18"/>
  <c r="K1504" i="18"/>
  <c r="K1505" i="18"/>
  <c r="K1506" i="18"/>
  <c r="K1507" i="18"/>
  <c r="K1508" i="18"/>
  <c r="K1509" i="18"/>
  <c r="K1510" i="18"/>
  <c r="K1511" i="18"/>
  <c r="K1512" i="18"/>
  <c r="K1513" i="18"/>
  <c r="K1514" i="18"/>
  <c r="K1515" i="18"/>
  <c r="K1516" i="18"/>
  <c r="K1517" i="18"/>
  <c r="K1518" i="18"/>
  <c r="K1519" i="18"/>
  <c r="K1520" i="18"/>
  <c r="K1521" i="18"/>
  <c r="K1522" i="18"/>
  <c r="K1523" i="18"/>
  <c r="K1524" i="18"/>
  <c r="K1525" i="18"/>
  <c r="K1526" i="18"/>
  <c r="K1527" i="18"/>
  <c r="K1528" i="18"/>
  <c r="K1529" i="18"/>
  <c r="K1530" i="18"/>
  <c r="K1531" i="18"/>
  <c r="K1532" i="18"/>
  <c r="K1533" i="18"/>
  <c r="K1534" i="18"/>
  <c r="K1535" i="18"/>
  <c r="K1536" i="18"/>
  <c r="K1537" i="18"/>
  <c r="K1538" i="18"/>
  <c r="K1539" i="18"/>
  <c r="K1540" i="18"/>
  <c r="K1541" i="18"/>
  <c r="K1542" i="18"/>
  <c r="K1543" i="18"/>
  <c r="K1544" i="18"/>
  <c r="K1545" i="18"/>
  <c r="K1546" i="18"/>
  <c r="K1547" i="18"/>
  <c r="K1548" i="18"/>
  <c r="K1549" i="18"/>
  <c r="K1550" i="18"/>
  <c r="K1551" i="18"/>
  <c r="K1552" i="18"/>
  <c r="K1553" i="18"/>
  <c r="K1554" i="18"/>
  <c r="K1555" i="18"/>
  <c r="K1556" i="18"/>
  <c r="K1557" i="18"/>
  <c r="K1558" i="18"/>
  <c r="K1559" i="18"/>
  <c r="K1560" i="18"/>
  <c r="K1561" i="18"/>
  <c r="K1562" i="18"/>
  <c r="K1563" i="18"/>
  <c r="K1564" i="18"/>
  <c r="K1565" i="18"/>
  <c r="K1566" i="18"/>
  <c r="K1567" i="18"/>
  <c r="K1568" i="18"/>
  <c r="K1569" i="18"/>
  <c r="K1570" i="18"/>
  <c r="K1571" i="18"/>
  <c r="K1572" i="18"/>
  <c r="K1573" i="18"/>
  <c r="K1574" i="18"/>
  <c r="K1575" i="18"/>
  <c r="K1576" i="18"/>
  <c r="K1577" i="18"/>
  <c r="K1578" i="18"/>
  <c r="K1579" i="18"/>
  <c r="K1580" i="18"/>
  <c r="K1581" i="18"/>
  <c r="K1582" i="18"/>
  <c r="K1583" i="18"/>
  <c r="K1584" i="18"/>
  <c r="K1585" i="18"/>
  <c r="K1586" i="18"/>
  <c r="K1587" i="18"/>
  <c r="K1588" i="18"/>
  <c r="K1589" i="18"/>
  <c r="K1590" i="18"/>
  <c r="K1591" i="18"/>
  <c r="K1592" i="18"/>
  <c r="K1593" i="18"/>
  <c r="K1594" i="18"/>
  <c r="K1595" i="18"/>
  <c r="K1596" i="18"/>
  <c r="K1597" i="18"/>
  <c r="K1598" i="18"/>
  <c r="K1599" i="18"/>
  <c r="K1600" i="18"/>
  <c r="K1601" i="18"/>
  <c r="K1602" i="18"/>
  <c r="K1603" i="18"/>
  <c r="K1604" i="18"/>
  <c r="K1605" i="18"/>
  <c r="K1606" i="18"/>
  <c r="K1607" i="18"/>
  <c r="K1608" i="18"/>
  <c r="K1609" i="18"/>
  <c r="K1610" i="18"/>
  <c r="K1611" i="18"/>
  <c r="K1612" i="18"/>
  <c r="K1613" i="18"/>
  <c r="K1614" i="18"/>
  <c r="K1615" i="18"/>
  <c r="K1616" i="18"/>
  <c r="K1617" i="18"/>
  <c r="K1618" i="18"/>
  <c r="K1619" i="18"/>
  <c r="K1620" i="18"/>
  <c r="K1621" i="18"/>
  <c r="K1622" i="18"/>
  <c r="K1623" i="18"/>
  <c r="K1624" i="18"/>
  <c r="K1625" i="18"/>
  <c r="K1626" i="18"/>
  <c r="K1627" i="18"/>
  <c r="K1628" i="18"/>
  <c r="K1629" i="18"/>
  <c r="K1630" i="18"/>
  <c r="K1631" i="18"/>
  <c r="K1632" i="18"/>
  <c r="K1633" i="18"/>
  <c r="K1634" i="18"/>
  <c r="K1635" i="18"/>
  <c r="K1636" i="18"/>
  <c r="K1637" i="18"/>
  <c r="K1638" i="18"/>
  <c r="K1639" i="18"/>
  <c r="K1640" i="18"/>
  <c r="K1641" i="18"/>
  <c r="K1642" i="18"/>
  <c r="K1643" i="18"/>
  <c r="K1644" i="18"/>
  <c r="K1645" i="18"/>
  <c r="K1646" i="18"/>
  <c r="K1647" i="18"/>
  <c r="K1648" i="18"/>
  <c r="K1649" i="18"/>
  <c r="K1650" i="18"/>
  <c r="K1651" i="18"/>
  <c r="K1652" i="18"/>
  <c r="K1653" i="18"/>
  <c r="K1654" i="18"/>
  <c r="K1655" i="18"/>
  <c r="K1656" i="18"/>
  <c r="K1657" i="18"/>
  <c r="K1658" i="18"/>
  <c r="K1659" i="18"/>
  <c r="K1660" i="18"/>
  <c r="K1661" i="18"/>
  <c r="K1662" i="18"/>
  <c r="K1663" i="18"/>
  <c r="K1664" i="18"/>
  <c r="K1665" i="18"/>
  <c r="K1666" i="18"/>
  <c r="K1667" i="18"/>
  <c r="K1668" i="18"/>
  <c r="K1669" i="18"/>
  <c r="K1670" i="18"/>
  <c r="K1671" i="18"/>
  <c r="K1672" i="18"/>
  <c r="K1673" i="18"/>
  <c r="K1674" i="18"/>
  <c r="K1675" i="18"/>
  <c r="K1676" i="18"/>
  <c r="K1677" i="18"/>
  <c r="K1678" i="18"/>
  <c r="K1679" i="18"/>
  <c r="K1680" i="18"/>
  <c r="K1681" i="18"/>
  <c r="K1682" i="18"/>
  <c r="K1683" i="18"/>
  <c r="K1684" i="18"/>
  <c r="K1685" i="18"/>
  <c r="K1686" i="18"/>
  <c r="K1687" i="18"/>
  <c r="K1688" i="18"/>
  <c r="K1689" i="18"/>
  <c r="K1690" i="18"/>
  <c r="K1691" i="18"/>
  <c r="K1692" i="18"/>
  <c r="K1693" i="18"/>
  <c r="K1694" i="18"/>
  <c r="K1695" i="18"/>
  <c r="K1696" i="18"/>
  <c r="K1697" i="18"/>
  <c r="K1698" i="18"/>
  <c r="K1699" i="18"/>
  <c r="K1700" i="18"/>
  <c r="K1701" i="18"/>
  <c r="K1702" i="18"/>
  <c r="K1703" i="18"/>
  <c r="K1704" i="18"/>
  <c r="K1705" i="18"/>
  <c r="K1706" i="18"/>
  <c r="K1707" i="18"/>
  <c r="K1708" i="18"/>
  <c r="K1709" i="18"/>
  <c r="K1710" i="18"/>
  <c r="K1711" i="18"/>
  <c r="K1712" i="18"/>
  <c r="K1713" i="18"/>
  <c r="K1714" i="18"/>
  <c r="K1715" i="18"/>
  <c r="K1716" i="18"/>
  <c r="K1717" i="18"/>
  <c r="K1718" i="18"/>
  <c r="K1719" i="18"/>
  <c r="K1720" i="18"/>
  <c r="K1721" i="18"/>
  <c r="K1722" i="18"/>
  <c r="K1723" i="18"/>
  <c r="K1724" i="18"/>
  <c r="K1725" i="18"/>
  <c r="K1726" i="18"/>
  <c r="K1727" i="18"/>
  <c r="K1728" i="18"/>
  <c r="K1729" i="18"/>
  <c r="K1730" i="18"/>
  <c r="K1731" i="18"/>
  <c r="K1732" i="18"/>
  <c r="K1733" i="18"/>
  <c r="K1734" i="18"/>
  <c r="K1735" i="18"/>
  <c r="K1736" i="18"/>
  <c r="K1737" i="18"/>
  <c r="K1738" i="18"/>
  <c r="K1739" i="18"/>
  <c r="K1740" i="18"/>
  <c r="K1741" i="18"/>
  <c r="K1742" i="18"/>
  <c r="K1743" i="18"/>
  <c r="K1744" i="18"/>
  <c r="K1745" i="18"/>
  <c r="K1746" i="18"/>
  <c r="K1747" i="18"/>
  <c r="K1748" i="18"/>
  <c r="K1749" i="18"/>
  <c r="K1750" i="18"/>
  <c r="K1751" i="18"/>
  <c r="K1752" i="18"/>
  <c r="K1753" i="18"/>
  <c r="K1754" i="18"/>
  <c r="K1755" i="18"/>
  <c r="K1756" i="18"/>
  <c r="K1757" i="18"/>
  <c r="K1758" i="18"/>
  <c r="K1759" i="18"/>
  <c r="K1760" i="18"/>
  <c r="K1761" i="18"/>
  <c r="K1762" i="18"/>
  <c r="K1763" i="18"/>
  <c r="K1764" i="18"/>
  <c r="K1765" i="18"/>
  <c r="K1766" i="18"/>
  <c r="K1767" i="18"/>
  <c r="K1768" i="18"/>
  <c r="K1769" i="18"/>
  <c r="K1770" i="18"/>
  <c r="K1771" i="18"/>
  <c r="K1772" i="18"/>
  <c r="K1773" i="18"/>
  <c r="K1774" i="18"/>
  <c r="K1775" i="18"/>
  <c r="K1776" i="18"/>
  <c r="K1777" i="18"/>
  <c r="K1778" i="18"/>
  <c r="K1779" i="18"/>
  <c r="K1780" i="18"/>
  <c r="K1781" i="18"/>
  <c r="K1782" i="18"/>
  <c r="K1783" i="18"/>
  <c r="K1784" i="18"/>
  <c r="K1785" i="18"/>
  <c r="K1786" i="18"/>
  <c r="K1787" i="18"/>
  <c r="K1788" i="18"/>
  <c r="K1789" i="18"/>
  <c r="K1790" i="18"/>
  <c r="K1791" i="18"/>
  <c r="K1792" i="18"/>
  <c r="K1793" i="18"/>
  <c r="K1794" i="18"/>
  <c r="K1795" i="18"/>
  <c r="K1796" i="18"/>
  <c r="K1797" i="18"/>
  <c r="K1798" i="18"/>
  <c r="K1799" i="18"/>
  <c r="K1800" i="18"/>
  <c r="K1801" i="18"/>
  <c r="K1802" i="18"/>
  <c r="K1803" i="18"/>
  <c r="K1804" i="18"/>
  <c r="K1805" i="18"/>
  <c r="K1806" i="18"/>
  <c r="K1807" i="18"/>
  <c r="K1808" i="18"/>
  <c r="K1809" i="18"/>
  <c r="K1810" i="18"/>
  <c r="K1811" i="18"/>
  <c r="K1812" i="18"/>
  <c r="K1813" i="18"/>
  <c r="K1814" i="18"/>
  <c r="K1815" i="18"/>
  <c r="K1816" i="18"/>
  <c r="K1817" i="18"/>
  <c r="K1818" i="18"/>
  <c r="K1819" i="18"/>
  <c r="K1820" i="18"/>
  <c r="K1821" i="18"/>
  <c r="K1822" i="18"/>
  <c r="K1823" i="18"/>
  <c r="K1824" i="18"/>
  <c r="K1825" i="18"/>
  <c r="K1826" i="18"/>
  <c r="K1827" i="18"/>
  <c r="K1828" i="18"/>
  <c r="K1829" i="18"/>
  <c r="K1830" i="18"/>
  <c r="K1831" i="18"/>
  <c r="K1832" i="18"/>
  <c r="K1833" i="18"/>
  <c r="K1834" i="18"/>
  <c r="K1835" i="18"/>
  <c r="K1836" i="18"/>
  <c r="K1837" i="18"/>
  <c r="K1838" i="18"/>
  <c r="K1839" i="18"/>
  <c r="K1840" i="18"/>
  <c r="K1841" i="18"/>
  <c r="K1842" i="18"/>
  <c r="K1843" i="18"/>
  <c r="K1844" i="18"/>
  <c r="K1845" i="18"/>
  <c r="K1846" i="18"/>
  <c r="K1847" i="18"/>
  <c r="K1848" i="18"/>
  <c r="K1849" i="18"/>
  <c r="K1850" i="18"/>
  <c r="K1851" i="18"/>
  <c r="K1852" i="18"/>
  <c r="K1853" i="18"/>
  <c r="K1854" i="18"/>
  <c r="K1855" i="18"/>
  <c r="K1856" i="18"/>
  <c r="K1857" i="18"/>
  <c r="K1858" i="18"/>
  <c r="K1859" i="18"/>
  <c r="K1860" i="18"/>
  <c r="K1861" i="18"/>
  <c r="K1862" i="18"/>
  <c r="K1863" i="18"/>
  <c r="K1864" i="18"/>
  <c r="K1865" i="18"/>
  <c r="K1866" i="18"/>
  <c r="K1867" i="18"/>
  <c r="K1868" i="18"/>
  <c r="K1869" i="18"/>
  <c r="K1870" i="18"/>
  <c r="K1871" i="18"/>
  <c r="K1872" i="18"/>
  <c r="K1873" i="18"/>
  <c r="K1874" i="18"/>
  <c r="K1875" i="18"/>
  <c r="K1876" i="18"/>
  <c r="K1877" i="18"/>
  <c r="K1878" i="18"/>
  <c r="K1879" i="18"/>
  <c r="K1880" i="18"/>
  <c r="K1881" i="18"/>
  <c r="K1882" i="18"/>
  <c r="K1883" i="18"/>
  <c r="K1884" i="18"/>
  <c r="K1885" i="18"/>
  <c r="K1886" i="18"/>
  <c r="K1887" i="18"/>
  <c r="K1888" i="18"/>
  <c r="K1889" i="18"/>
  <c r="K1890" i="18"/>
  <c r="K1891" i="18"/>
  <c r="K1892" i="18"/>
  <c r="K1893" i="18"/>
  <c r="K1894" i="18"/>
  <c r="K1895" i="18"/>
  <c r="K1896" i="18"/>
  <c r="K1897" i="18"/>
  <c r="K1898" i="18"/>
  <c r="K1899" i="18"/>
  <c r="K1900" i="18"/>
  <c r="K1901" i="18"/>
  <c r="K1902" i="18"/>
  <c r="K1903" i="18"/>
  <c r="K1904" i="18"/>
  <c r="K1905" i="18"/>
  <c r="K1906" i="18"/>
  <c r="K1907" i="18"/>
  <c r="K1908" i="18"/>
  <c r="K1909" i="18"/>
  <c r="K1910" i="18"/>
  <c r="K1911" i="18"/>
  <c r="K1912" i="18"/>
  <c r="K1913" i="18"/>
  <c r="K1914" i="18"/>
  <c r="K1915" i="18"/>
  <c r="K1916" i="18"/>
  <c r="K1917" i="18"/>
  <c r="K1918" i="18"/>
  <c r="K1919" i="18"/>
  <c r="K1920" i="18"/>
  <c r="K1921" i="18"/>
  <c r="K1922" i="18"/>
  <c r="K1923" i="18"/>
  <c r="K1924" i="18"/>
  <c r="K1925" i="18"/>
  <c r="K1926" i="18"/>
  <c r="K1927" i="18"/>
  <c r="K1928" i="18"/>
  <c r="K1929" i="18"/>
  <c r="K1930" i="18"/>
  <c r="K1931" i="18"/>
  <c r="K1932" i="18"/>
  <c r="K1933" i="18"/>
  <c r="K1934" i="18"/>
  <c r="K1935" i="18"/>
  <c r="K1936" i="18"/>
  <c r="K1937" i="18"/>
  <c r="K1938" i="18"/>
  <c r="K1939" i="18"/>
  <c r="K1940" i="18"/>
  <c r="K1941" i="18"/>
  <c r="K1942" i="18"/>
  <c r="K1943" i="18"/>
  <c r="K1944" i="18"/>
  <c r="K1945" i="18"/>
  <c r="K1946" i="18"/>
  <c r="K1947" i="18"/>
  <c r="K1948" i="18"/>
  <c r="K1949" i="18"/>
  <c r="K1950" i="18"/>
  <c r="K1951" i="18"/>
  <c r="K1952" i="18"/>
  <c r="K1953" i="18"/>
  <c r="K1954" i="18"/>
  <c r="K1955" i="18"/>
  <c r="K1956" i="18"/>
  <c r="K1957" i="18"/>
  <c r="K1958" i="18"/>
  <c r="K1959" i="18"/>
  <c r="K1960" i="18"/>
  <c r="K1961" i="18"/>
  <c r="K1962" i="18"/>
  <c r="K1963" i="18"/>
  <c r="K1964" i="18"/>
  <c r="K1965" i="18"/>
  <c r="K1966" i="18"/>
  <c r="K1967" i="18"/>
  <c r="K1968" i="18"/>
  <c r="K1969" i="18"/>
  <c r="K1970" i="18"/>
  <c r="K1971" i="18"/>
  <c r="K1972" i="18"/>
  <c r="K1973" i="18"/>
  <c r="K1974" i="18"/>
  <c r="K1975" i="18"/>
  <c r="K1976" i="18"/>
  <c r="K1977" i="18"/>
  <c r="K1978" i="18"/>
  <c r="K1979" i="18"/>
  <c r="K1980" i="18"/>
  <c r="K1981" i="18"/>
  <c r="K1982" i="18"/>
  <c r="K1983" i="18"/>
  <c r="K1984" i="18"/>
  <c r="K1985" i="18"/>
  <c r="K1986" i="18"/>
  <c r="K1987" i="18"/>
  <c r="K1988" i="18"/>
  <c r="K1989" i="18"/>
  <c r="K1990" i="18"/>
  <c r="K1991" i="18"/>
  <c r="K1992" i="18"/>
  <c r="K1993" i="18"/>
  <c r="K1994" i="18"/>
  <c r="K1995" i="18"/>
  <c r="K1996" i="18"/>
  <c r="K1997" i="18"/>
  <c r="K1998" i="18"/>
  <c r="K1999" i="18"/>
  <c r="K2000" i="18"/>
  <c r="K2001" i="18"/>
  <c r="K2002" i="18"/>
  <c r="K2003" i="18"/>
  <c r="K2004" i="18"/>
  <c r="K2005" i="18"/>
  <c r="K2006" i="18"/>
  <c r="K2007" i="18"/>
  <c r="K2008" i="18"/>
  <c r="K2009" i="18"/>
  <c r="K2010" i="18"/>
  <c r="K2011" i="18"/>
  <c r="K2012" i="18"/>
  <c r="K2013" i="18"/>
  <c r="K2014" i="18"/>
  <c r="K2015" i="18"/>
  <c r="K2016" i="18"/>
  <c r="K2017" i="18"/>
  <c r="K2018" i="18"/>
  <c r="K2019" i="18"/>
  <c r="K2020" i="18"/>
  <c r="K2021" i="18"/>
  <c r="K2022" i="18"/>
  <c r="K2023" i="18"/>
  <c r="K2024" i="18"/>
  <c r="K2025" i="18"/>
  <c r="K2026" i="18"/>
  <c r="K2027" i="18"/>
  <c r="K2028" i="18"/>
  <c r="K2029" i="18"/>
  <c r="K2030" i="18"/>
  <c r="K2031" i="18"/>
  <c r="K2032" i="18"/>
  <c r="K2033" i="18"/>
  <c r="K2034" i="18"/>
  <c r="K2035" i="18"/>
  <c r="K2036" i="18"/>
  <c r="K2037" i="18"/>
  <c r="K2038" i="18"/>
  <c r="K2039" i="18"/>
  <c r="K2040" i="18"/>
  <c r="K2041" i="18"/>
  <c r="K2042" i="18"/>
  <c r="K2043" i="18"/>
  <c r="K2044" i="18"/>
  <c r="K2045" i="18"/>
  <c r="K2046" i="18"/>
  <c r="K2047" i="18"/>
  <c r="K2048" i="18"/>
  <c r="K2049" i="18"/>
  <c r="K2050" i="18"/>
  <c r="K2051" i="18"/>
  <c r="K2052" i="18"/>
  <c r="K2053" i="18"/>
  <c r="K2054" i="18"/>
  <c r="K2055" i="18"/>
  <c r="K2056" i="18"/>
  <c r="K2057" i="18"/>
  <c r="K2058" i="18"/>
  <c r="K2059" i="18"/>
  <c r="K2060" i="18"/>
  <c r="K2061" i="18"/>
  <c r="K2062" i="18"/>
  <c r="K2063" i="18"/>
  <c r="K2064" i="18"/>
  <c r="K2065" i="18"/>
  <c r="K2066" i="18"/>
  <c r="K2067" i="18"/>
  <c r="K2068" i="18"/>
  <c r="K2069" i="18"/>
  <c r="K2070" i="18"/>
  <c r="K2071" i="18"/>
  <c r="K2072" i="18"/>
  <c r="K2073" i="18"/>
  <c r="K2074" i="18"/>
  <c r="K2075" i="18"/>
  <c r="K2076" i="18"/>
  <c r="K2077" i="18"/>
  <c r="K2078" i="18"/>
  <c r="K2079" i="18"/>
  <c r="K2080" i="18"/>
  <c r="K2081" i="18"/>
  <c r="K2082" i="18"/>
  <c r="K2083" i="18"/>
  <c r="K2084" i="18"/>
  <c r="K2085" i="18"/>
  <c r="K2086" i="18"/>
  <c r="K2087" i="18"/>
  <c r="K2088" i="18"/>
  <c r="K2089" i="18"/>
  <c r="K2090" i="18"/>
  <c r="K2091" i="18"/>
  <c r="K2092" i="18"/>
  <c r="K2093" i="18"/>
  <c r="K2094" i="18"/>
  <c r="K2095" i="18"/>
  <c r="K2096" i="18"/>
  <c r="K2097" i="18"/>
  <c r="K2098" i="18"/>
  <c r="K2099" i="18"/>
  <c r="K2100" i="18"/>
  <c r="K2101" i="18"/>
  <c r="K2102" i="18"/>
  <c r="K2103" i="18"/>
  <c r="K2104" i="18"/>
  <c r="K2105" i="18"/>
  <c r="K2106" i="18"/>
  <c r="K2107" i="18"/>
  <c r="K2108" i="18"/>
  <c r="K2109" i="18"/>
  <c r="K2110" i="18"/>
  <c r="K2111" i="18"/>
  <c r="K2112" i="18"/>
  <c r="K2113" i="18"/>
  <c r="K2114" i="18"/>
  <c r="K2115" i="18"/>
  <c r="K2116" i="18"/>
  <c r="K2117" i="18"/>
  <c r="K2118" i="18"/>
  <c r="K2119" i="18"/>
  <c r="K2120" i="18"/>
  <c r="K2121" i="18"/>
  <c r="K2122" i="18"/>
  <c r="K2123" i="18"/>
  <c r="K2124" i="18"/>
  <c r="K2125" i="18"/>
  <c r="K2126" i="18"/>
  <c r="K2127" i="18"/>
  <c r="K2128" i="18"/>
  <c r="K2129" i="18"/>
  <c r="K2130" i="18"/>
  <c r="K2131" i="18"/>
  <c r="K2132" i="18"/>
  <c r="K2133" i="18"/>
  <c r="K2134" i="18"/>
  <c r="K2135" i="18"/>
  <c r="K2136" i="18"/>
  <c r="K2137" i="18"/>
  <c r="K2138" i="18"/>
  <c r="K2139" i="18"/>
  <c r="K2140" i="18"/>
  <c r="K2141" i="18"/>
  <c r="K2142" i="18"/>
  <c r="K2143" i="18"/>
  <c r="K2144" i="18"/>
  <c r="K2145" i="18"/>
  <c r="K2146" i="18"/>
  <c r="K2147" i="18"/>
  <c r="K2148" i="18"/>
  <c r="K2149" i="18"/>
  <c r="K2150" i="18"/>
  <c r="K2151" i="18"/>
  <c r="K2152" i="18"/>
  <c r="K2153" i="18"/>
  <c r="K2154" i="18"/>
  <c r="K2155" i="18"/>
  <c r="K2156" i="18"/>
  <c r="K2157" i="18"/>
  <c r="K2158" i="18"/>
  <c r="K2159" i="18"/>
  <c r="K2160" i="18"/>
  <c r="K2161" i="18"/>
  <c r="K2162" i="18"/>
  <c r="K2163" i="18"/>
  <c r="K2164" i="18"/>
  <c r="K2165" i="18"/>
  <c r="K2166" i="18"/>
  <c r="K2167" i="18"/>
  <c r="K2168" i="18"/>
  <c r="K2169" i="18"/>
  <c r="K2170" i="18"/>
  <c r="K2171" i="18"/>
  <c r="K2172" i="18"/>
  <c r="K2173" i="18"/>
  <c r="K2174" i="18"/>
  <c r="K2175" i="18"/>
  <c r="K2176" i="18"/>
  <c r="K2177" i="18"/>
  <c r="K2178" i="18"/>
  <c r="K2179" i="18"/>
  <c r="K2180" i="18"/>
  <c r="K2181" i="18"/>
  <c r="K2182" i="18"/>
  <c r="K2183" i="18"/>
  <c r="K2184" i="18"/>
  <c r="K2185" i="18"/>
  <c r="K2186" i="18"/>
  <c r="K2187" i="18"/>
  <c r="K2188" i="18"/>
  <c r="K2189" i="18"/>
  <c r="K2190" i="18"/>
  <c r="K2191" i="18"/>
  <c r="K2192" i="18"/>
  <c r="K2193" i="18"/>
  <c r="K2194" i="18"/>
  <c r="K2195" i="18"/>
  <c r="K2196" i="18"/>
  <c r="K2197" i="18"/>
  <c r="K2198" i="18"/>
  <c r="K2199" i="18"/>
  <c r="K2200" i="18"/>
  <c r="K2201" i="18"/>
  <c r="K2202" i="18"/>
  <c r="K2203" i="18"/>
  <c r="K2204" i="18"/>
  <c r="K2205" i="18"/>
  <c r="K2206" i="18"/>
  <c r="K2207" i="18"/>
  <c r="K2208" i="18"/>
  <c r="K2209" i="18"/>
  <c r="K2210" i="18"/>
  <c r="K2211" i="18"/>
  <c r="K2212" i="18"/>
  <c r="K2213" i="18"/>
  <c r="K2214" i="18"/>
  <c r="K2215" i="18"/>
  <c r="K2216" i="18"/>
  <c r="K2217" i="18"/>
  <c r="K2218" i="18"/>
  <c r="K2219" i="18"/>
  <c r="K2220" i="18"/>
  <c r="K2221" i="18"/>
  <c r="K2222" i="18"/>
  <c r="K2223" i="18"/>
  <c r="K2224" i="18"/>
  <c r="K2225" i="18"/>
  <c r="K2226" i="18"/>
  <c r="K2227" i="18"/>
  <c r="K2228" i="18"/>
  <c r="K2229" i="18"/>
  <c r="K2230" i="18"/>
  <c r="K2231" i="18"/>
  <c r="K2232" i="18"/>
  <c r="K2233" i="18"/>
  <c r="K2234" i="18"/>
  <c r="K2235" i="18"/>
  <c r="K2236" i="18"/>
  <c r="K2237" i="18"/>
  <c r="K2238" i="18"/>
  <c r="K2239" i="18"/>
  <c r="K2240" i="18"/>
  <c r="K2241" i="18"/>
  <c r="K2242" i="18"/>
  <c r="K2243" i="18"/>
  <c r="K2244" i="18"/>
  <c r="K2245" i="18"/>
  <c r="K2246" i="18"/>
  <c r="K2247" i="18"/>
  <c r="K2248" i="18"/>
  <c r="K2249" i="18"/>
  <c r="K2250" i="18"/>
  <c r="K2251" i="18"/>
  <c r="K2252" i="18"/>
  <c r="K2253" i="18"/>
  <c r="K2254" i="18"/>
  <c r="K2255" i="18"/>
  <c r="K2256" i="18"/>
  <c r="K2257" i="18"/>
  <c r="K2258" i="18"/>
  <c r="K2259" i="18"/>
  <c r="K2260" i="18"/>
  <c r="K2261" i="18"/>
  <c r="K2262" i="18"/>
  <c r="K2263" i="18"/>
  <c r="K2264" i="18"/>
  <c r="K2265" i="18"/>
  <c r="K2266" i="18"/>
  <c r="K2267" i="18"/>
  <c r="K2268" i="18"/>
  <c r="K2269" i="18"/>
  <c r="K2270" i="18"/>
  <c r="K2271" i="18"/>
  <c r="K2272" i="18"/>
  <c r="K2273" i="18"/>
  <c r="K2274" i="18"/>
  <c r="K2275" i="18"/>
  <c r="K2276" i="18"/>
  <c r="K2277" i="18"/>
  <c r="K2278" i="18"/>
  <c r="K2279" i="18"/>
  <c r="K2280" i="18"/>
  <c r="K2281" i="18"/>
  <c r="K2282" i="18"/>
  <c r="K2283" i="18"/>
  <c r="K2284" i="18"/>
  <c r="K2285" i="18"/>
  <c r="K2286" i="18"/>
  <c r="K2287" i="18"/>
  <c r="K2288" i="18"/>
  <c r="K2289" i="18"/>
  <c r="K2290" i="18"/>
  <c r="K2291" i="18"/>
  <c r="K2292" i="18"/>
  <c r="K2293" i="18"/>
  <c r="K2294" i="18"/>
  <c r="K2295" i="18"/>
  <c r="K2296" i="18"/>
  <c r="K2297" i="18"/>
  <c r="K2298" i="18"/>
  <c r="K2299" i="18"/>
  <c r="K2300" i="18"/>
  <c r="K2301" i="18"/>
  <c r="K2302" i="18"/>
  <c r="K2303" i="18"/>
  <c r="K2304" i="18"/>
  <c r="K2305" i="18"/>
  <c r="K2306" i="18"/>
  <c r="K2307" i="18"/>
  <c r="K2308" i="18"/>
  <c r="K2309" i="18"/>
  <c r="K2310" i="18"/>
  <c r="K2311" i="18"/>
  <c r="K2312" i="18"/>
  <c r="K2313" i="18"/>
  <c r="K2314" i="18"/>
  <c r="K2315" i="18"/>
  <c r="K2316" i="18"/>
  <c r="K2317" i="18"/>
  <c r="K2318" i="18"/>
  <c r="K2319" i="18"/>
  <c r="K2320" i="18"/>
  <c r="K2321" i="18"/>
  <c r="K2322" i="18"/>
  <c r="K2323" i="18"/>
  <c r="K2324" i="18"/>
  <c r="K2325" i="18"/>
  <c r="K2326" i="18"/>
  <c r="K2327" i="18"/>
  <c r="K2328" i="18"/>
  <c r="K2329" i="18"/>
  <c r="K2330" i="18"/>
  <c r="K2331" i="18"/>
  <c r="K2332" i="18"/>
  <c r="K2333" i="18"/>
  <c r="K2334" i="18"/>
  <c r="K2335" i="18"/>
  <c r="K2336" i="18"/>
  <c r="K2337" i="18"/>
  <c r="K2338" i="18"/>
  <c r="K2339" i="18"/>
  <c r="K2340" i="18"/>
  <c r="K2341" i="18"/>
  <c r="K2342" i="18"/>
  <c r="K2343" i="18"/>
  <c r="K2344" i="18"/>
  <c r="K2345" i="18"/>
  <c r="K2346" i="18"/>
  <c r="K2347" i="18"/>
  <c r="K2348" i="18"/>
  <c r="K2349" i="18"/>
  <c r="K2350" i="18"/>
  <c r="K2351" i="18"/>
  <c r="K2352" i="18"/>
  <c r="K2353" i="18"/>
  <c r="K2354" i="18"/>
  <c r="K2355" i="18"/>
  <c r="K2356" i="18"/>
  <c r="K2357" i="18"/>
  <c r="K2358" i="18"/>
  <c r="K2359" i="18"/>
  <c r="K2360" i="18"/>
  <c r="K2361" i="18"/>
  <c r="K2362" i="18"/>
  <c r="K2363" i="18"/>
  <c r="K2364" i="18"/>
  <c r="K2365" i="18"/>
  <c r="K2366" i="18"/>
  <c r="K2367" i="18"/>
  <c r="K2368" i="18"/>
  <c r="K2369" i="18"/>
  <c r="K2370" i="18"/>
  <c r="K2371" i="18"/>
  <c r="K2372" i="18"/>
  <c r="K2373" i="18"/>
  <c r="K2374" i="18"/>
  <c r="K2375" i="18"/>
  <c r="K2376" i="18"/>
  <c r="K2377" i="18"/>
  <c r="K2378" i="18"/>
  <c r="K2379" i="18"/>
  <c r="K2380" i="18"/>
  <c r="K2381" i="18"/>
  <c r="K2382" i="18"/>
  <c r="K2383" i="18"/>
  <c r="K2384" i="18"/>
  <c r="K2385" i="18"/>
  <c r="K2386" i="18"/>
  <c r="K2387" i="18"/>
  <c r="K2388" i="18"/>
  <c r="K2389" i="18"/>
  <c r="K2390" i="18"/>
  <c r="K2391" i="18"/>
  <c r="K2392" i="18"/>
  <c r="K2393" i="18"/>
  <c r="K2394" i="18"/>
  <c r="K2395" i="18"/>
  <c r="K2396" i="18"/>
  <c r="K2397" i="18"/>
  <c r="K2398" i="18"/>
  <c r="K2399" i="18"/>
  <c r="K2400" i="18"/>
  <c r="K2401" i="18"/>
  <c r="K2402" i="18"/>
  <c r="K2403" i="18"/>
  <c r="K2404" i="18"/>
  <c r="K2405" i="18"/>
  <c r="K2406" i="18"/>
  <c r="K2407" i="18"/>
  <c r="K2408" i="18"/>
  <c r="K2409" i="18"/>
  <c r="K2410" i="18"/>
  <c r="K2411" i="18"/>
  <c r="K2412" i="18"/>
  <c r="K2413" i="18"/>
  <c r="K2414" i="18"/>
  <c r="K2415" i="18"/>
  <c r="K2416" i="18"/>
  <c r="K2417" i="18"/>
  <c r="K2418" i="18"/>
  <c r="K2419" i="18"/>
  <c r="K2420" i="18"/>
  <c r="K2421" i="18"/>
  <c r="K2422" i="18"/>
  <c r="K2423" i="18"/>
  <c r="K2424" i="18"/>
  <c r="K2425" i="18"/>
  <c r="K2426" i="18"/>
  <c r="K2427" i="18"/>
  <c r="K2428" i="18"/>
  <c r="K2429" i="18"/>
  <c r="K2430" i="18"/>
  <c r="K2431" i="18"/>
  <c r="K2432" i="18"/>
  <c r="K2433" i="18"/>
  <c r="K2434" i="18"/>
  <c r="K2435" i="18"/>
  <c r="K2436" i="18"/>
  <c r="K2437" i="18"/>
  <c r="K2438" i="18"/>
  <c r="K2439" i="18"/>
  <c r="K2440" i="18"/>
  <c r="K2441" i="18"/>
  <c r="K2442" i="18"/>
  <c r="K2443" i="18"/>
  <c r="K2444" i="18"/>
  <c r="K2445" i="18"/>
  <c r="K2446" i="18"/>
  <c r="K2447" i="18"/>
  <c r="K2448" i="18"/>
  <c r="K2449" i="18"/>
  <c r="K2450" i="18"/>
  <c r="K2451" i="18"/>
  <c r="K2452" i="18"/>
  <c r="K2453" i="18"/>
  <c r="K2454" i="18"/>
  <c r="K2455" i="18"/>
  <c r="K2456" i="18"/>
  <c r="K2457" i="18"/>
  <c r="K2458" i="18"/>
  <c r="K2459" i="18"/>
  <c r="K2460" i="18"/>
  <c r="K2461" i="18"/>
  <c r="K2462" i="18"/>
  <c r="K2463" i="18"/>
  <c r="K2464" i="18"/>
  <c r="K2465" i="18"/>
  <c r="K2466" i="18"/>
  <c r="K2467" i="18"/>
  <c r="K2468" i="18"/>
  <c r="K2469" i="18"/>
  <c r="K2470" i="18"/>
  <c r="K2471" i="18"/>
  <c r="K2472" i="18"/>
  <c r="K2473" i="18"/>
  <c r="K2474" i="18"/>
  <c r="K2475" i="18"/>
  <c r="K2476" i="18"/>
  <c r="K2477" i="18"/>
  <c r="K2478" i="18"/>
  <c r="K2479" i="18"/>
  <c r="K2480" i="18"/>
  <c r="K2481" i="18"/>
  <c r="K2482" i="18"/>
  <c r="K2483" i="18"/>
  <c r="K2484" i="18"/>
  <c r="K2485" i="18"/>
  <c r="K2486" i="18"/>
  <c r="K2487" i="18"/>
  <c r="K2488" i="18"/>
  <c r="K2489" i="18"/>
  <c r="K2490" i="18"/>
  <c r="K2491" i="18"/>
  <c r="K2492" i="18"/>
  <c r="K2493" i="18"/>
  <c r="K2494" i="18"/>
  <c r="K2495" i="18"/>
  <c r="K2496" i="18"/>
  <c r="K2497" i="18"/>
  <c r="K2498" i="18"/>
  <c r="K2499" i="18"/>
  <c r="K2500" i="18"/>
  <c r="K2501" i="18"/>
  <c r="K2502" i="18"/>
  <c r="K2503" i="18"/>
  <c r="K2504" i="18"/>
  <c r="K2505" i="18"/>
  <c r="K2506" i="18"/>
  <c r="K2507" i="18"/>
  <c r="K2508" i="18"/>
  <c r="K2509" i="18"/>
  <c r="K2510" i="18"/>
  <c r="K2511" i="18"/>
  <c r="K2512" i="18"/>
  <c r="K2513" i="18"/>
  <c r="K2514" i="18"/>
  <c r="K2515" i="18"/>
  <c r="K2516" i="18"/>
  <c r="K2517" i="18"/>
  <c r="K2518" i="18"/>
  <c r="K2519" i="18"/>
  <c r="K2520" i="18"/>
  <c r="K2521" i="18"/>
  <c r="K2522" i="18"/>
  <c r="K2523" i="18"/>
  <c r="K2524" i="18"/>
  <c r="K2525" i="18"/>
  <c r="K2526" i="18"/>
  <c r="K2527" i="18"/>
  <c r="K2528" i="18"/>
  <c r="K2529" i="18"/>
  <c r="K2530" i="18"/>
  <c r="K2531" i="18"/>
  <c r="K2532" i="18"/>
  <c r="K2533" i="18"/>
  <c r="K2534" i="18"/>
  <c r="K2535" i="18"/>
  <c r="K2536" i="18"/>
  <c r="K2537" i="18"/>
  <c r="K2538" i="18"/>
  <c r="K2539" i="18"/>
  <c r="K2540" i="18"/>
  <c r="K2541" i="18"/>
  <c r="K2542" i="18"/>
  <c r="K2543" i="18"/>
  <c r="K2544" i="18"/>
  <c r="K2545" i="18"/>
  <c r="K2546" i="18"/>
  <c r="K2547" i="18"/>
  <c r="K2548" i="18"/>
  <c r="K2549" i="18"/>
  <c r="K2550" i="18"/>
  <c r="K2551" i="18"/>
  <c r="K2552" i="18"/>
  <c r="K2553" i="18"/>
  <c r="K2554" i="18"/>
  <c r="K2555" i="18"/>
  <c r="K2556" i="18"/>
  <c r="K2557" i="18"/>
  <c r="K2558" i="18"/>
  <c r="K2559" i="18"/>
  <c r="K2560" i="18"/>
  <c r="K2561" i="18"/>
  <c r="K2562" i="18"/>
  <c r="K2563" i="18"/>
  <c r="K2564" i="18"/>
  <c r="K2565" i="18"/>
  <c r="K2566" i="18"/>
  <c r="K2567" i="18"/>
  <c r="K2568" i="18"/>
  <c r="K2569" i="18"/>
  <c r="K2570" i="18"/>
  <c r="K2571" i="18"/>
  <c r="K2572" i="18"/>
  <c r="K2573" i="18"/>
  <c r="K2574" i="18"/>
  <c r="K2575" i="18"/>
  <c r="K2576" i="18"/>
  <c r="K2577" i="18"/>
  <c r="K2578" i="18"/>
  <c r="K2579" i="18"/>
  <c r="K2580" i="18"/>
  <c r="K2581" i="18"/>
  <c r="K2582" i="18"/>
  <c r="K2583" i="18"/>
  <c r="K2584" i="18"/>
  <c r="K2585" i="18"/>
  <c r="K2586" i="18"/>
  <c r="K2587" i="18"/>
  <c r="K2588" i="18"/>
  <c r="K2589" i="18"/>
  <c r="K2590" i="18"/>
  <c r="K2591" i="18"/>
  <c r="K2592" i="18"/>
  <c r="K2593" i="18"/>
  <c r="K2594" i="18"/>
  <c r="K2595" i="18"/>
  <c r="K2596" i="18"/>
  <c r="K2597" i="18"/>
  <c r="K2598" i="18"/>
  <c r="K2599" i="18"/>
  <c r="K2600" i="18"/>
  <c r="K2601" i="18"/>
  <c r="K2602" i="18"/>
  <c r="K2603" i="18"/>
  <c r="K2604" i="18"/>
  <c r="K2605" i="18"/>
  <c r="K2606" i="18"/>
  <c r="K2607" i="18"/>
  <c r="K2608" i="18"/>
  <c r="K2609" i="18"/>
  <c r="K2610" i="18"/>
  <c r="K2611" i="18"/>
  <c r="K2612" i="18"/>
  <c r="K2613" i="18"/>
  <c r="K2614" i="18"/>
  <c r="K2615" i="18"/>
  <c r="K2616" i="18"/>
  <c r="K2617" i="18"/>
  <c r="K2618" i="18"/>
  <c r="K2619" i="18"/>
  <c r="K2620" i="18"/>
  <c r="K2621" i="18"/>
  <c r="K2622" i="18"/>
  <c r="K2623" i="18"/>
  <c r="K2624" i="18"/>
  <c r="K2625" i="18"/>
  <c r="K2626" i="18"/>
  <c r="K2627" i="18"/>
  <c r="K2628" i="18"/>
  <c r="K2629" i="18"/>
  <c r="K2630" i="18"/>
  <c r="K2631" i="18"/>
  <c r="K2632" i="18"/>
  <c r="K2633" i="18"/>
  <c r="K2634" i="18"/>
  <c r="K2635" i="18"/>
  <c r="K2636" i="18"/>
  <c r="K2637" i="18"/>
  <c r="K2638" i="18"/>
  <c r="K2639" i="18"/>
  <c r="K2640" i="18"/>
  <c r="K2641" i="18"/>
  <c r="K2642" i="18"/>
  <c r="K2643" i="18"/>
  <c r="K2644" i="18"/>
  <c r="K2645" i="18"/>
  <c r="K2646" i="18"/>
  <c r="K2647" i="18"/>
  <c r="K2648" i="18"/>
  <c r="K2649" i="18"/>
  <c r="K2650" i="18"/>
  <c r="K2651" i="18"/>
  <c r="K2652" i="18"/>
  <c r="K2653" i="18"/>
  <c r="K2654" i="18"/>
  <c r="K2655" i="18"/>
  <c r="K2656" i="18"/>
  <c r="K2657" i="18"/>
  <c r="K2658" i="18"/>
  <c r="K2659" i="18"/>
  <c r="K2660" i="18"/>
  <c r="K2661" i="18"/>
  <c r="K2662" i="18"/>
  <c r="K2663" i="18"/>
  <c r="K2664" i="18"/>
  <c r="K2665" i="18"/>
  <c r="K2666" i="18"/>
  <c r="K2667" i="18"/>
  <c r="K2668" i="18"/>
  <c r="K2669" i="18"/>
  <c r="K2670" i="18"/>
  <c r="K2671" i="18"/>
  <c r="K2672" i="18"/>
  <c r="K2673" i="18"/>
  <c r="K2674" i="18"/>
  <c r="K2675" i="18"/>
  <c r="K2676" i="18"/>
  <c r="K2677" i="18"/>
  <c r="K2678" i="18"/>
  <c r="K2679" i="18"/>
  <c r="K2680" i="18"/>
  <c r="K2681" i="18"/>
  <c r="K2682" i="18"/>
  <c r="K2683" i="18"/>
  <c r="K2684" i="18"/>
  <c r="K2685" i="18"/>
  <c r="K2686" i="18"/>
  <c r="K2687" i="18"/>
  <c r="K2688" i="18"/>
  <c r="K2689" i="18"/>
  <c r="K2690" i="18"/>
  <c r="K2691" i="18"/>
  <c r="K2692" i="18"/>
  <c r="K2693" i="18"/>
  <c r="K2694" i="18"/>
  <c r="K2695" i="18"/>
  <c r="K2696" i="18"/>
  <c r="K2697" i="18"/>
  <c r="K2698" i="18"/>
  <c r="K2699" i="18"/>
  <c r="K2700" i="18"/>
  <c r="K2701" i="18"/>
  <c r="K2702" i="18"/>
  <c r="K2703" i="18"/>
  <c r="K2704" i="18"/>
  <c r="K2705" i="18"/>
  <c r="K2706" i="18"/>
  <c r="K2707" i="18"/>
  <c r="K2708" i="18"/>
  <c r="K2709" i="18"/>
  <c r="K2710" i="18"/>
  <c r="K2711" i="18"/>
  <c r="K2712" i="18"/>
  <c r="K2713" i="18"/>
  <c r="K2714" i="18"/>
  <c r="K2715" i="18"/>
  <c r="K2716" i="18"/>
  <c r="K2717" i="18"/>
  <c r="K2718" i="18"/>
  <c r="K2719" i="18"/>
  <c r="K2720" i="18"/>
  <c r="K2721" i="18"/>
  <c r="K2722" i="18"/>
  <c r="K2723" i="18"/>
  <c r="K2724" i="18"/>
  <c r="K2725" i="18"/>
  <c r="K2726" i="18"/>
  <c r="K2727" i="18"/>
  <c r="K2728" i="18"/>
  <c r="K2729" i="18"/>
  <c r="K2730" i="18"/>
  <c r="K2731" i="18"/>
  <c r="K2732" i="18"/>
  <c r="K2733" i="18"/>
  <c r="K2734" i="18"/>
  <c r="K2735" i="18"/>
  <c r="K2736" i="18"/>
  <c r="K2737" i="18"/>
  <c r="K2738" i="18"/>
  <c r="K2739" i="18"/>
  <c r="K2740" i="18"/>
  <c r="K2741" i="18"/>
  <c r="K2742" i="18"/>
  <c r="K2743" i="18"/>
  <c r="K2744" i="18"/>
  <c r="K2745" i="18"/>
  <c r="K2746" i="18"/>
  <c r="K2747" i="18"/>
  <c r="K2748" i="18"/>
  <c r="K2749" i="18"/>
  <c r="K2750" i="18"/>
  <c r="K2751"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0FC5D2-41C7-4EB2-8562-0D4D3A575662}" name="Vendor_202108011308" type="6" refreshedVersion="7" background="1" saveData="1">
    <textPr codePage="437" sourceFile="E:\Inspektorat III\2021\Tugas Tambahan\Dosen TABK STAN\Usulan Soal UAS\Vendor_202108011308.csv" semicolon="1">
      <textFields count="8">
        <textField/>
        <textField/>
        <textField/>
        <textField/>
        <textField/>
        <textField/>
        <textField/>
        <textField/>
      </textFields>
    </textPr>
  </connection>
</connections>
</file>

<file path=xl/sharedStrings.xml><?xml version="1.0" encoding="utf-8"?>
<sst xmlns="http://schemas.openxmlformats.org/spreadsheetml/2006/main" count="14677" uniqueCount="2883">
  <si>
    <t>PurchaseOrderID</t>
  </si>
  <si>
    <t>RevisionNumber</t>
  </si>
  <si>
    <t>Status</t>
  </si>
  <si>
    <t>EmployeeID</t>
  </si>
  <si>
    <t>ShipMethodID</t>
  </si>
  <si>
    <t>OrderDate</t>
  </si>
  <si>
    <t>SubTotal</t>
  </si>
  <si>
    <t>TaxAmt</t>
  </si>
  <si>
    <t>Freight</t>
  </si>
  <si>
    <t>TotalDue</t>
  </si>
  <si>
    <t>ModifiedDate</t>
  </si>
  <si>
    <t>StockedQty</t>
  </si>
  <si>
    <t>RejectedQty</t>
  </si>
  <si>
    <t>ReceivedQty</t>
  </si>
  <si>
    <t>LineTotal</t>
  </si>
  <si>
    <t>UnitPrice</t>
  </si>
  <si>
    <t>ProductID</t>
  </si>
  <si>
    <t>OrderQty</t>
  </si>
  <si>
    <t>DueDate</t>
  </si>
  <si>
    <t>PurchaseOrderDetailID</t>
  </si>
  <si>
    <t>AE638923-2B67-4679-B90E-ABBAB17DCA31</t>
  </si>
  <si>
    <t>U</t>
  </si>
  <si>
    <t>L</t>
  </si>
  <si>
    <t>R</t>
  </si>
  <si>
    <t>LB</t>
  </si>
  <si>
    <t>CM</t>
  </si>
  <si>
    <t>Black</t>
  </si>
  <si>
    <t>BK-R19B-52</t>
  </si>
  <si>
    <t>Road-750 Black, 52</t>
  </si>
  <si>
    <t>3DE9A212-1D49-40B6-B10A-F564D981DBDE</t>
  </si>
  <si>
    <t>BK-R19B-48</t>
  </si>
  <si>
    <t>Road-750 Black, 48</t>
  </si>
  <si>
    <t>44CE4802-409F-43AB-9B27-CA53421805BE</t>
  </si>
  <si>
    <t>BK-R19B-44</t>
  </si>
  <si>
    <t>Road-750 Black, 44</t>
  </si>
  <si>
    <t>230C47C5-08B2-4CE3-B706-69C0BDD62965</t>
  </si>
  <si>
    <t>H</t>
  </si>
  <si>
    <t>G</t>
  </si>
  <si>
    <t>BB-9108</t>
  </si>
  <si>
    <t>HL Bottom Bracket</t>
  </si>
  <si>
    <t>71AB847F-D091-42D6-B735-7B0C2D82FC84</t>
  </si>
  <si>
    <t>M</t>
  </si>
  <si>
    <t>BB-8107</t>
  </si>
  <si>
    <t>ML Bottom Bracket</t>
  </si>
  <si>
    <t>FA3C65CD-0A22-47E3-BDF6-53F1DC138C43</t>
  </si>
  <si>
    <t>BB-7421</t>
  </si>
  <si>
    <t>LL Bottom Bracket</t>
  </si>
  <si>
    <t>69EE3B55-E142-4E4F-AED8-AF02978FBE87</t>
  </si>
  <si>
    <t>BK-M18B-52</t>
  </si>
  <si>
    <t>Mountain-500 Black, 52</t>
  </si>
  <si>
    <t>75752E26-A3B6-4264-9B06-F23A4FBDC5A7</t>
  </si>
  <si>
    <t>BK-M18B-48</t>
  </si>
  <si>
    <t>Mountain-500 Black, 48</t>
  </si>
  <si>
    <t>C7852127-2FB8-4959-B5A3-DE5A8D6445E4</t>
  </si>
  <si>
    <t>BK-M18B-44</t>
  </si>
  <si>
    <t>Mountain-500 Black, 44</t>
  </si>
  <si>
    <t>F5752C9C-56BA-41A7-83FD-139DA28C15FA</t>
  </si>
  <si>
    <t>BK-M18B-42</t>
  </si>
  <si>
    <t>Mountain-500 Black, 42</t>
  </si>
  <si>
    <t>28287157-3F06-487B-8531-BEE8A37329E4</t>
  </si>
  <si>
    <t>BK-M18B-40</t>
  </si>
  <si>
    <t>Mountain-500 Black, 40</t>
  </si>
  <si>
    <t>CAD60945-183E-4AB3-A70C-3F5BAC6BF134</t>
  </si>
  <si>
    <t>Silver</t>
  </si>
  <si>
    <t>BK-M18S-52</t>
  </si>
  <si>
    <t>Mountain-500 Silver, 52</t>
  </si>
  <si>
    <t>77EF419F-481F-40B9-BDB9-7E6678E550E3</t>
  </si>
  <si>
    <t>BK-M18S-48</t>
  </si>
  <si>
    <t>Mountain-500 Silver, 48</t>
  </si>
  <si>
    <t>E8CEC794-E8E2-4312-96A7-4832E573D3FC</t>
  </si>
  <si>
    <t>BK-M18S-44</t>
  </si>
  <si>
    <t>Mountain-500 Silver, 44</t>
  </si>
  <si>
    <t>B8D1B5D9-8A39-4097-A04A-56E95559B534</t>
  </si>
  <si>
    <t>BK-M18S-42</t>
  </si>
  <si>
    <t>Mountain-500 Silver, 42</t>
  </si>
  <si>
    <t>B96C057B-6416-4851-8D59-BCB37C8E6E51</t>
  </si>
  <si>
    <t>BK-M18S-40</t>
  </si>
  <si>
    <t>Mountain-500 Silver, 40</t>
  </si>
  <si>
    <t>0B0C8EE4-FF2D-438E-9CAC-464783B86191</t>
  </si>
  <si>
    <t>W</t>
  </si>
  <si>
    <t>BK-M38S-46</t>
  </si>
  <si>
    <t>Mountain-400-W Silver, 46</t>
  </si>
  <si>
    <t>4EA4FE06-AAEA-42D4-A9D9-69F6A9A4A042</t>
  </si>
  <si>
    <t>BK-M38S-42</t>
  </si>
  <si>
    <t>Mountain-400-W Silver, 42</t>
  </si>
  <si>
    <t>0A72791C-A984-4733-AE4E-2B4373CFD7CD</t>
  </si>
  <si>
    <t>BK-M38S-40</t>
  </si>
  <si>
    <t>Mountain-400-W Silver, 40</t>
  </si>
  <si>
    <t>7A927632-99A4-4F24-ADCE-0062D2D113D9</t>
  </si>
  <si>
    <t>BK-M38S-38</t>
  </si>
  <si>
    <t>Mountain-400-W Silver, 38</t>
  </si>
  <si>
    <t>DE305B62-88FC-465B-B23D-D8C0F7E6D361</t>
  </si>
  <si>
    <t>T</t>
  </si>
  <si>
    <t>Blue</t>
  </si>
  <si>
    <t>BK-T18U-50</t>
  </si>
  <si>
    <t>Touring-3000 Blue, 50</t>
  </si>
  <si>
    <t>4F638E15-2ED0-4193-90CE-47DA580E01DD</t>
  </si>
  <si>
    <t>BK-T18U-44</t>
  </si>
  <si>
    <t>Touring-3000 Blue, 44</t>
  </si>
  <si>
    <t>87B81A1A-A5B5-43D2-A20D-0230800490B9</t>
  </si>
  <si>
    <t>BK-R19B-58</t>
  </si>
  <si>
    <t>Road-750 Black, 58</t>
  </si>
  <si>
    <t>EC4284DC-85FA-44A8-89EC-77FC9B71720A</t>
  </si>
  <si>
    <t>Yellow</t>
  </si>
  <si>
    <t>BK-R79Y-48</t>
  </si>
  <si>
    <t>Road-350-W Yellow, 48</t>
  </si>
  <si>
    <t>0C61E8AF-003D-4E4B-B5B7-02F01A26BE26</t>
  </si>
  <si>
    <t>BK-R79Y-44</t>
  </si>
  <si>
    <t>Road-350-W Yellow, 44</t>
  </si>
  <si>
    <t>80BD3F8B-42C7-43D8-91F5-9FB6175287AF</t>
  </si>
  <si>
    <t>BK-R79Y-42</t>
  </si>
  <si>
    <t>Road-350-W Yellow, 42</t>
  </si>
  <si>
    <t>237B16D9-53F2-4FD4-BEFE-48209E57AEC3</t>
  </si>
  <si>
    <t>BK-R79Y-40</t>
  </si>
  <si>
    <t>Road-350-W Yellow, 40</t>
  </si>
  <si>
    <t>6DCFE2A3-3555-44E4-9116-6F6DBE448B8B</t>
  </si>
  <si>
    <t>BK-T44U-54</t>
  </si>
  <si>
    <t>Touring-2000 Blue, 54</t>
  </si>
  <si>
    <t>84ABDA8F-0007-4BCA-9A61-B2DEA58866C3</t>
  </si>
  <si>
    <t>BK-T44U-50</t>
  </si>
  <si>
    <t>Touring-2000 Blue, 50</t>
  </si>
  <si>
    <t>C0009006-715F-4B76-A05A-1A0D3ADFB49A</t>
  </si>
  <si>
    <t>BK-T44U-46</t>
  </si>
  <si>
    <t>Touring-2000 Blue, 46</t>
  </si>
  <si>
    <t>DD70CF36-449A-43FD-839D-A84EE14C849A</t>
  </si>
  <si>
    <t>BK-T79U-60</t>
  </si>
  <si>
    <t>Touring-1000 Blue, 60</t>
  </si>
  <si>
    <t>12280A8C-7578-4367-BA71-214BCC1E4792</t>
  </si>
  <si>
    <t>BK-T79U-54</t>
  </si>
  <si>
    <t>Touring-1000 Blue, 54</t>
  </si>
  <si>
    <t>68C0A818-2985-46EB-8255-0FB70919FA24</t>
  </si>
  <si>
    <t>BK-T79U-50</t>
  </si>
  <si>
    <t>Touring-1000 Blue, 50</t>
  </si>
  <si>
    <t>86990D54-6EFB-4C53-9974-6C3B0297E222</t>
  </si>
  <si>
    <t>BK-T79U-46</t>
  </si>
  <si>
    <t>Touring-1000 Blue, 46</t>
  </si>
  <si>
    <t>D28B3872-5173-40A4-B12F-655524386CC7</t>
  </si>
  <si>
    <t>BK-T18Y-62</t>
  </si>
  <si>
    <t>Touring-3000 Yellow, 62</t>
  </si>
  <si>
    <t>BED79F64-A53D-44A3-ACE8-2BAA425A5A54</t>
  </si>
  <si>
    <t>BK-T18Y-58</t>
  </si>
  <si>
    <t>Touring-3000 Yellow, 58</t>
  </si>
  <si>
    <t>192BECD1-F465-4194-88A2-EE57FED3A3C5</t>
  </si>
  <si>
    <t>BK-T18Y-54</t>
  </si>
  <si>
    <t>Touring-3000 Yellow, 54</t>
  </si>
  <si>
    <t>DF85E805-AF87-4FAB-A668-C80F2A5B8A69</t>
  </si>
  <si>
    <t>BK-T18Y-50</t>
  </si>
  <si>
    <t>Touring-3000 Yellow, 50</t>
  </si>
  <si>
    <t>5646C15A-68AD-4234-B328-254706CBCCC5</t>
  </si>
  <si>
    <t>BK-T18Y-44</t>
  </si>
  <si>
    <t>Touring-3000 Yellow, 44</t>
  </si>
  <si>
    <t>060192C9-BCD9-4260-B729-D6BCFADFB08E</t>
  </si>
  <si>
    <t>BK-T18U-62</t>
  </si>
  <si>
    <t>Touring-3000 Blue, 62</t>
  </si>
  <si>
    <t>23D89CEE-9F44-4F3E-B289-63DE6BA2B737</t>
  </si>
  <si>
    <t>BK-T18U-58</t>
  </si>
  <si>
    <t>Touring-3000 Blue, 58</t>
  </si>
  <si>
    <t>A3EE6897-52FE-42E4-92EC-7A91E7BB905A</t>
  </si>
  <si>
    <t>BK-T18U-54</t>
  </si>
  <si>
    <t>Touring-3000 Blue, 54</t>
  </si>
  <si>
    <t>BCD1A5A9-6140-4DC9-9620-689DC7E4C155</t>
  </si>
  <si>
    <t>BK-T79Y-60</t>
  </si>
  <si>
    <t>Touring-1000 Yellow, 60</t>
  </si>
  <si>
    <t>1220B0F0-064D-46B7-8507-1FA758B77B9C</t>
  </si>
  <si>
    <t>BK-T79Y-54</t>
  </si>
  <si>
    <t>Touring-1000 Yellow, 54</t>
  </si>
  <si>
    <t>5EC991AD-8761-4A61-A318-312DF3A78604</t>
  </si>
  <si>
    <t>BK-T79Y-50</t>
  </si>
  <si>
    <t>Touring-1000 Yellow, 50</t>
  </si>
  <si>
    <t>83B77413-8C8A-4AF1-93E4-136EDB7FF15F</t>
  </si>
  <si>
    <t>BK-T79Y-46</t>
  </si>
  <si>
    <t>Touring-1000 Yellow, 46</t>
  </si>
  <si>
    <t>F1BB3957-8D27-47F3-91EC-C71822D11436</t>
  </si>
  <si>
    <t>BK-T44U-60</t>
  </si>
  <si>
    <t>Touring-2000 Blue, 60</t>
  </si>
  <si>
    <t>5D27E2A5-27EC-4CCB-BA2C-FC980FFE6708</t>
  </si>
  <si>
    <t>CH-0234</t>
  </si>
  <si>
    <t>Chain</t>
  </si>
  <si>
    <t>2C4A8956-7B72-48FE-B028-699E117B1DAA</t>
  </si>
  <si>
    <t>CS-9183</t>
  </si>
  <si>
    <t>HL Crankset</t>
  </si>
  <si>
    <t>D3A7A02C-A3D5-4A04-9454-0C4E43772B78</t>
  </si>
  <si>
    <t>CS-6583</t>
  </si>
  <si>
    <t>ML Crankset</t>
  </si>
  <si>
    <t>41D47371-4374-46D3-8D61-B07616EC54F0</t>
  </si>
  <si>
    <t>CS-4759</t>
  </si>
  <si>
    <t>LL Crankset</t>
  </si>
  <si>
    <t>C1813164-1B4B-42D1-9007-4E5F9AEE0E19</t>
  </si>
  <si>
    <t>FB-9873</t>
  </si>
  <si>
    <t>Front Brakes</t>
  </si>
  <si>
    <t>CB524E92-4FA8-4F6C-9993-60796856C654</t>
  </si>
  <si>
    <t>HB-T928</t>
  </si>
  <si>
    <t>HL Touring Handlebars</t>
  </si>
  <si>
    <t>A2F1352E-45D0-42C4-AEF3-60033073BB66</t>
  </si>
  <si>
    <t>HB-T721</t>
  </si>
  <si>
    <t>LL Touring Handlebars</t>
  </si>
  <si>
    <t>448E9E7B-9548-4A4C-ABB3-853686AA7517</t>
  </si>
  <si>
    <t>FD-2342</t>
  </si>
  <si>
    <t>Front Derailleur</t>
  </si>
  <si>
    <t>756F862E-40CC-4DFC-B189-716D0DDA5FF9</t>
  </si>
  <si>
    <t>FR-M21S-40</t>
  </si>
  <si>
    <t>LL Mountain Frame - Silver, 40</t>
  </si>
  <si>
    <t>3050E4DF-2BBA-4C2B-BDCC-B4C89972DB1C</t>
  </si>
  <si>
    <t>FR-M21B-40</t>
  </si>
  <si>
    <t>LL Mountain Frame - Black, 40</t>
  </si>
  <si>
    <t>BA3646B0-1487-426E-AB4E-57D42E6F9233</t>
  </si>
  <si>
    <t>FR-M63S-38</t>
  </si>
  <si>
    <t>ML Mountain Frame-W - Silver, 38</t>
  </si>
  <si>
    <t>6967C816-3EBB-45FA-8547-CEF00E08573E</t>
  </si>
  <si>
    <t>Silver/Black</t>
  </si>
  <si>
    <t>PD-T852</t>
  </si>
  <si>
    <t>Touring Pedal</t>
  </si>
  <si>
    <t>44E96967-AB99-41ED-8B41-5BC70A5CA1A9</t>
  </si>
  <si>
    <t>PD-R853</t>
  </si>
  <si>
    <t>HL Road Pedal</t>
  </si>
  <si>
    <t>216AD46F-BC3F-4862-B0E9-2E261E5A6059</t>
  </si>
  <si>
    <t>PD-R563</t>
  </si>
  <si>
    <t>ML Road Pedal</t>
  </si>
  <si>
    <t>2C7DD8C3-4C55-475F-BA58-F4BACA520D72</t>
  </si>
  <si>
    <t>PD-R347</t>
  </si>
  <si>
    <t>LL Road Pedal</t>
  </si>
  <si>
    <t>A05464E8-6B4D-42B3-A4D6-8683136F4B66</t>
  </si>
  <si>
    <t>PD-M562</t>
  </si>
  <si>
    <t>HL Mountain Pedal</t>
  </si>
  <si>
    <t>274C86DC-439E-4469-9DE8-7E9BD6455D0D</t>
  </si>
  <si>
    <t>PD-M340</t>
  </si>
  <si>
    <t>ML Mountain Pedal</t>
  </si>
  <si>
    <t>9FDD0C65-B2B0-4C6C-8704-3A9747BE5174</t>
  </si>
  <si>
    <t>PD-M282</t>
  </si>
  <si>
    <t>LL Mountain Pedal</t>
  </si>
  <si>
    <t>9D5CA300-5302-41E1-BCA5-8CE5B93F26A5</t>
  </si>
  <si>
    <t>TI-T723</t>
  </si>
  <si>
    <t>Touring Tire</t>
  </si>
  <si>
    <t>C86DE56A-5048-4B89-B7C7-56BC75C9BCEE</t>
  </si>
  <si>
    <t>TI-R982</t>
  </si>
  <si>
    <t>HL Road Tire</t>
  </si>
  <si>
    <t>D1016CC5-C12B-4F05-915C-70FA062E4A64</t>
  </si>
  <si>
    <t>TI-R628</t>
  </si>
  <si>
    <t>ML Road Tire</t>
  </si>
  <si>
    <t>15B569A6-D172-42C2-A420-62AB5946CC80</t>
  </si>
  <si>
    <t>TI-R092</t>
  </si>
  <si>
    <t>LL Road Tire</t>
  </si>
  <si>
    <t>DDAD25F5-0445-4B5C-8466-6446930AD8B8</t>
  </si>
  <si>
    <t>TI-M823</t>
  </si>
  <si>
    <t>HL Mountain Tire</t>
  </si>
  <si>
    <t>DAFF9E11-6254-432D-8C4F-F06E52687184</t>
  </si>
  <si>
    <t>TI-M602</t>
  </si>
  <si>
    <t>ML Mountain Tire</t>
  </si>
  <si>
    <t>76060A93-949C-48EA-9B31-A593D6C14983</t>
  </si>
  <si>
    <t>TI-M267</t>
  </si>
  <si>
    <t>LL Mountain Tire</t>
  </si>
  <si>
    <t>4800F4E6-99EA-4AFD-A392-2CB05265D0D4</t>
  </si>
  <si>
    <t>FR-M21B-52</t>
  </si>
  <si>
    <t>LL Mountain Frame - Black, 52</t>
  </si>
  <si>
    <t>408435AA-15C0-41E5-981F-32A8226AF15F</t>
  </si>
  <si>
    <t>FR-M21B-48</t>
  </si>
  <si>
    <t>LL Mountain Frame - Black, 48</t>
  </si>
  <si>
    <t>47AB0300-7B55-4D35-A786-80190976B9B5</t>
  </si>
  <si>
    <t>FR-M21B-44</t>
  </si>
  <si>
    <t>LL Mountain Frame - Black, 44</t>
  </si>
  <si>
    <t>FAABD7FB-CB35-4BAD-8857-EC71468686AD</t>
  </si>
  <si>
    <t>FR-M21B-42</t>
  </si>
  <si>
    <t>LL Mountain Frame - Black, 42</t>
  </si>
  <si>
    <t>179FEC38-CAB5-4A47-BCFF-31CFC9E43A3C</t>
  </si>
  <si>
    <t>TT-T092</t>
  </si>
  <si>
    <t>Touring Tire Tube</t>
  </si>
  <si>
    <t>EA442BD7-F69B-42D9-AA71-95E10B648F52</t>
  </si>
  <si>
    <t>TT-R982</t>
  </si>
  <si>
    <t>Road Tire Tube</t>
  </si>
  <si>
    <t>01A8C3FC-ED52-458E-A634-D5B6E2ACCFED</t>
  </si>
  <si>
    <t>TT-M928</t>
  </si>
  <si>
    <t>Mountain Tire Tube</t>
  </si>
  <si>
    <t>F230BAAC-5951-4EB1-B1E8-94C2CA2B37FA</t>
  </si>
  <si>
    <t>FR-M21S-52</t>
  </si>
  <si>
    <t>LL Mountain Frame - Silver, 52</t>
  </si>
  <si>
    <t>8DFEF6F2-91A8-4884-8949-B2551218B37A</t>
  </si>
  <si>
    <t>FR-M21S-48</t>
  </si>
  <si>
    <t>LL Mountain Frame - Silver, 48</t>
  </si>
  <si>
    <t>393A4D00-7428-41F0-A48A-AF26B00E9A9C</t>
  </si>
  <si>
    <t>FR-M21S-44</t>
  </si>
  <si>
    <t>LL Mountain Frame - Silver, 44</t>
  </si>
  <si>
    <t>37BD4D2B-346B-4C6B-8F3F-85C084282529</t>
  </si>
  <si>
    <t>FR-M21S-42</t>
  </si>
  <si>
    <t>LL Mountain Frame - Silver, 42</t>
  </si>
  <si>
    <t>0E158724-934D-4A64-991F-94FEC00BDEA8</t>
  </si>
  <si>
    <t>SE-T924</t>
  </si>
  <si>
    <t>HL Touring Seat/Saddle</t>
  </si>
  <si>
    <t>072ACB72-7796-4BD0-9BBB-6EFC29AC336C</t>
  </si>
  <si>
    <t>SE-T762</t>
  </si>
  <si>
    <t>ML Touring Seat/Saddle</t>
  </si>
  <si>
    <t>7874A1D6-7A5B-412F-A2EB-C2F457B9603D</t>
  </si>
  <si>
    <t>SE-T312</t>
  </si>
  <si>
    <t>LL Touring Seat/Saddle</t>
  </si>
  <si>
    <t>2BEFE629-4B2A-41A1-A009-DF13EAD69105</t>
  </si>
  <si>
    <t>SE-R995</t>
  </si>
  <si>
    <t>HL Road Seat/Saddle</t>
  </si>
  <si>
    <t>49845AFE-A8CC-4354-A5D4-09D35BF7FB9E</t>
  </si>
  <si>
    <t>SE-R908</t>
  </si>
  <si>
    <t>ML Road Seat/Saddle</t>
  </si>
  <si>
    <t>31B9BC62-792B-4E7A-A24D-411DC76E0271</t>
  </si>
  <si>
    <t>SE-R581</t>
  </si>
  <si>
    <t>LL Road Seat/Saddle</t>
  </si>
  <si>
    <t>A96A5024-87DE-488A-BF81-BC0C81F6CD18</t>
  </si>
  <si>
    <t>SE-M940</t>
  </si>
  <si>
    <t>HL Mountain Seat/Saddle</t>
  </si>
  <si>
    <t>30222244-0FD8-4D28-8448-F2E658BF52BD</t>
  </si>
  <si>
    <t>SE-M798</t>
  </si>
  <si>
    <t>ML Mountain Seat/Saddle</t>
  </si>
  <si>
    <t>4DAB53C5-31E7-47D6-A5A0-940F8D4DAD22</t>
  </si>
  <si>
    <t>SE-M236</t>
  </si>
  <si>
    <t>LL Mountain Seat/Saddle</t>
  </si>
  <si>
    <t>5946F163-93F0-4141-B17E-55D9778CC274</t>
  </si>
  <si>
    <t>RB-9231</t>
  </si>
  <si>
    <t>Rear Brakes</t>
  </si>
  <si>
    <t>82025C63-7B28-412D-92C1-408E0E6AE646</t>
  </si>
  <si>
    <t>FR-M63S-46</t>
  </si>
  <si>
    <t>ML Mountain Frame-W - Silver, 46</t>
  </si>
  <si>
    <t>D4A2FCAD-1E63-4EBD-863C-5A7C48D5B8D9</t>
  </si>
  <si>
    <t>FR-M63S-42</t>
  </si>
  <si>
    <t>ML Mountain Frame-W - Silver, 42</t>
  </si>
  <si>
    <t>A7DDE43E-F7D5-4075-A0C1-C866AD7AA154</t>
  </si>
  <si>
    <t>FR-M63S-40</t>
  </si>
  <si>
    <t>ML Mountain Frame-W - Silver, 40</t>
  </si>
  <si>
    <t>E9C17BE7-F4DC-465E-AB73-C0198F37BFDD</t>
  </si>
  <si>
    <t>FR-T67U-44</t>
  </si>
  <si>
    <t>LL Touring Frame - Blue, 44</t>
  </si>
  <si>
    <t>5D17FF1C-F50E-438F-A4E9-7C400FB762E7</t>
  </si>
  <si>
    <t>FR-T67Y-58</t>
  </si>
  <si>
    <t>LL Touring Frame - Yellow, 58</t>
  </si>
  <si>
    <t>2536E3B2-D4DA-49E6-965A-F612C2C8914F</t>
  </si>
  <si>
    <t>FR-T67Y-54</t>
  </si>
  <si>
    <t>LL Touring Frame - Yellow, 54</t>
  </si>
  <si>
    <t>285FD682-C647-49D1-B8F3-368A43C9CDA0</t>
  </si>
  <si>
    <t>FR-T67Y-50</t>
  </si>
  <si>
    <t>LL Touring Frame - Yellow, 50</t>
  </si>
  <si>
    <t>109CB7BC-6EC6-4A36-85C8-55B843B2AB12</t>
  </si>
  <si>
    <t>FR-T67Y-44</t>
  </si>
  <si>
    <t>LL Touring Frame - Yellow, 44</t>
  </si>
  <si>
    <t>08A211A5-DCD2-42D0-9276-64D92D4890A6</t>
  </si>
  <si>
    <t>FR-T67U-62</t>
  </si>
  <si>
    <t>LL Touring Frame - Blue, 62</t>
  </si>
  <si>
    <t>CCD4FA47-7194-4BD0-909B-1FA4BD7916A7</t>
  </si>
  <si>
    <t>FR-T67U-58</t>
  </si>
  <si>
    <t>LL Touring Frame - Blue, 58</t>
  </si>
  <si>
    <t>0FF799C9-DD11-4B81-AAF7-65410017405B</t>
  </si>
  <si>
    <t>FR-T67U-54</t>
  </si>
  <si>
    <t>LL Touring Frame - Blue, 54</t>
  </si>
  <si>
    <t>B78ECCCA-FA88-4071-9110-410585127E46</t>
  </si>
  <si>
    <t>FR-T67U-50</t>
  </si>
  <si>
    <t>LL Touring Frame - Blue, 50</t>
  </si>
  <si>
    <t>5EBFCF02-4E3E-443A-AD60-5AEEF28DAC76</t>
  </si>
  <si>
    <t>RD-2308</t>
  </si>
  <si>
    <t>Rear Derailleur</t>
  </si>
  <si>
    <t>B01951A4-A581-4D10-9DC2-515DA180F1B8</t>
  </si>
  <si>
    <t>FR-T98U-60</t>
  </si>
  <si>
    <t>HL Touring Frame - Blue, 60</t>
  </si>
  <si>
    <t>E9AAE947-6BC3-4909-8937-3E1CDCEC8A8F</t>
  </si>
  <si>
    <t>FR-T98U-54</t>
  </si>
  <si>
    <t>HL Touring Frame - Blue, 54</t>
  </si>
  <si>
    <t>C4244F0C-ABCE-451B-A895-83C0E6D1F448</t>
  </si>
  <si>
    <t>FR-T98U-50</t>
  </si>
  <si>
    <t>HL Touring Frame - Blue, 50</t>
  </si>
  <si>
    <t>8BBD3437-A58B-41A0-9503-FC14B23E7678</t>
  </si>
  <si>
    <t>FR-T98U-46</t>
  </si>
  <si>
    <t>HL Touring Frame - Blue, 46</t>
  </si>
  <si>
    <t>12B1F317-C39B-48D0-B1A7-8018C60AEA53</t>
  </si>
  <si>
    <t>FR-T98Y-54</t>
  </si>
  <si>
    <t>HL Touring Frame - Yellow, 54</t>
  </si>
  <si>
    <t>105EC6E5-30C5-4FE3-A08B-CB324C85323D</t>
  </si>
  <si>
    <t>FR-T98Y-50</t>
  </si>
  <si>
    <t>HL Touring Frame - Yellow, 50</t>
  </si>
  <si>
    <t>137675A7-34CD-4B7A-ABE1-4E0EEB79B65D</t>
  </si>
  <si>
    <t>FR-T98Y-46</t>
  </si>
  <si>
    <t>HL Touring Frame - Yellow, 46</t>
  </si>
  <si>
    <t>8D4D52A6-8ABC-4C05-BE4D-C067FAF1A64E</t>
  </si>
  <si>
    <t>FR-T67Y-62</t>
  </si>
  <si>
    <t>LL Touring Frame - Yellow, 62</t>
  </si>
  <si>
    <t>C49679BD-96A9-4176-A7ED-5BC6D6444647</t>
  </si>
  <si>
    <t>FR-T98Y-60</t>
  </si>
  <si>
    <t>HL Touring Frame - Yellow, 60</t>
  </si>
  <si>
    <t>906D42F6-C21F-4D20-B528-02FFDB55FD1E</t>
  </si>
  <si>
    <t>S</t>
  </si>
  <si>
    <t>XL</t>
  </si>
  <si>
    <t>SJ-0194-X</t>
  </si>
  <si>
    <t>Short-Sleeve Classic Jersey, XL</t>
  </si>
  <si>
    <t>2D9F59B8-9F24-46EB-98AD-553E48BB9DB9</t>
  </si>
  <si>
    <t>SJ-0194-L</t>
  </si>
  <si>
    <t>Short-Sleeve Classic Jersey, L</t>
  </si>
  <si>
    <t>BBBF003B-367D-4D71-AF71-10F50B6234A0</t>
  </si>
  <si>
    <t>SJ-0194-M</t>
  </si>
  <si>
    <t>Short-Sleeve Classic Jersey, M</t>
  </si>
  <si>
    <t>05B2E20F-2399-4CB3-9B49-B28D6649C104</t>
  </si>
  <si>
    <t>SJ-0194-S</t>
  </si>
  <si>
    <t>Short-Sleeve Classic Jersey, S</t>
  </si>
  <si>
    <t>A99D90C0-05E2-4E44-AD90-C55C9F0784DE</t>
  </si>
  <si>
    <t>HY-1023-70</t>
  </si>
  <si>
    <t>Hydration Pack - 70 oz.</t>
  </si>
  <si>
    <t>C7BB564B-A637-40F5-B21B-CBF7E4F713BE</t>
  </si>
  <si>
    <t>ST-1401</t>
  </si>
  <si>
    <t>All-Purpose Bike Stand</t>
  </si>
  <si>
    <t>E6E76C7F-C145-4CAD-A9E8-B1E4E845A2C0</t>
  </si>
  <si>
    <t>FE-6654</t>
  </si>
  <si>
    <t>Fender Set - Mountain</t>
  </si>
  <si>
    <t>3C40B5AD-E328-4715-88A7-EC3220F02ACF</t>
  </si>
  <si>
    <t>CL-9009</t>
  </si>
  <si>
    <t>Bike Wash - Dissolver</t>
  </si>
  <si>
    <t>7A0C4BBD-9679-4F59-9EBC-9DAF3439A38A</t>
  </si>
  <si>
    <t>RA-H123</t>
  </si>
  <si>
    <t>Hitch Rack - 4-Bike</t>
  </si>
  <si>
    <t>C0A16305-74B7-4FAE-B5C9-3E8BD0E44762</t>
  </si>
  <si>
    <t>White</t>
  </si>
  <si>
    <t>SO-R809-L</t>
  </si>
  <si>
    <t>Racing Socks, L</t>
  </si>
  <si>
    <t>B9C7EB0A-1DD1-4A1D-B4C3-1DAD83A8EA7E</t>
  </si>
  <si>
    <t>SO-R809-M</t>
  </si>
  <si>
    <t>Racing Socks, M</t>
  </si>
  <si>
    <t>36E638E4-68DF-411B-930A-DAAD57221AA6</t>
  </si>
  <si>
    <t>PK-7098</t>
  </si>
  <si>
    <t>Patch Kit/8 Patches</t>
  </si>
  <si>
    <t>601B1FE8-D4D0-4CFB-9379-29481CC05291</t>
  </si>
  <si>
    <t>BC-R205</t>
  </si>
  <si>
    <t>Road Bottle Cage</t>
  </si>
  <si>
    <t>684491DE-63F8-4632-90E3-36773C4E63BD</t>
  </si>
  <si>
    <t>BC-M005</t>
  </si>
  <si>
    <t>Mountain Bottle Cage</t>
  </si>
  <si>
    <t>834E8D1A-69A7-4C42-8B68-FA08D9EC9E5B</t>
  </si>
  <si>
    <t>WB-H098</t>
  </si>
  <si>
    <t>Water Bottle - 30 oz.</t>
  </si>
  <si>
    <t>1A66B244-5CA0-4153-B539-AE048D14FAEC</t>
  </si>
  <si>
    <t>SH-W890-L</t>
  </si>
  <si>
    <t>Women's Mountain Shorts, L</t>
  </si>
  <si>
    <t>968E3610-E583-42E8-8AB6-484A799B1774</t>
  </si>
  <si>
    <t>SH-W890-M</t>
  </si>
  <si>
    <t>Women's Mountain Shorts, M</t>
  </si>
  <si>
    <t>22616FD2-B99F-4F7D-ACF6-33DFF66D42D2</t>
  </si>
  <si>
    <t>SH-W890-S</t>
  </si>
  <si>
    <t>Women's Mountain Shorts, S</t>
  </si>
  <si>
    <t>3211F5A8-B6C4-48BD-9AA4-D69CB40D97DD</t>
  </si>
  <si>
    <t>VE-C304-L</t>
  </si>
  <si>
    <t>Classic Vest, L</t>
  </si>
  <si>
    <t>2E52F96E-64A1-4069-911C-E3FD6E094A1E</t>
  </si>
  <si>
    <t>VE-C304-M</t>
  </si>
  <si>
    <t>Classic Vest, M</t>
  </si>
  <si>
    <t>EB423EF3-409D-46FE-B35B-D69970820314</t>
  </si>
  <si>
    <t>VE-C304-S</t>
  </si>
  <si>
    <t>Classic Vest, S</t>
  </si>
  <si>
    <t>6116F9D4-8A1D-4022-A642-9C445C197203</t>
  </si>
  <si>
    <t>GL-F110-L</t>
  </si>
  <si>
    <t>Full-Finger Gloves, L</t>
  </si>
  <si>
    <t>1084221E-1890-443E-9D87-AFCAD6358355</t>
  </si>
  <si>
    <t>GL-F110-M</t>
  </si>
  <si>
    <t>Full-Finger Gloves, M</t>
  </si>
  <si>
    <t>76FAC097-1FB3-456B-8FB9-2C7A613771B4</t>
  </si>
  <si>
    <t>GL-F110-S</t>
  </si>
  <si>
    <t>Full-Finger Gloves, S</t>
  </si>
  <si>
    <t>FA710215-925F-4959-81DF-538E72A6A255</t>
  </si>
  <si>
    <t>GL-H102-L</t>
  </si>
  <si>
    <t>Half-Finger Gloves, L</t>
  </si>
  <si>
    <t>9D458FD5-392D-4AB1-AFEF-6A5548E48858</t>
  </si>
  <si>
    <t>GL-H102-M</t>
  </si>
  <si>
    <t>Half-Finger Gloves, M</t>
  </si>
  <si>
    <t>9E1DB5C3-539D-4061-9433-D762DC195CD8</t>
  </si>
  <si>
    <t>GL-H102-S</t>
  </si>
  <si>
    <t>Half-Finger Gloves, S</t>
  </si>
  <si>
    <t>E1DF75A4-9986-489E-A5DE-AD3DA824EB5E</t>
  </si>
  <si>
    <t>Multi</t>
  </si>
  <si>
    <t>SB-M891-L</t>
  </si>
  <si>
    <t>Men's Bib-Shorts, L</t>
  </si>
  <si>
    <t>E0CBEC04-F4FC-450F-9780-F8EA7691FEBD</t>
  </si>
  <si>
    <t>SB-M891-M</t>
  </si>
  <si>
    <t>Men's Bib-Shorts, M</t>
  </si>
  <si>
    <t>9F60AF1E-4C11-4E90-BAEA-48E834E8B4C2</t>
  </si>
  <si>
    <t>SB-M891-S</t>
  </si>
  <si>
    <t>Men's Bib-Shorts, S</t>
  </si>
  <si>
    <t>E378C2F3-54F6-4EA9-B049-E8BB32B5BDFD</t>
  </si>
  <si>
    <t>TG-W091-L</t>
  </si>
  <si>
    <t>Women's Tights, L</t>
  </si>
  <si>
    <t>4D8E186C-B8C9-4C64-B411-4995DD87E316</t>
  </si>
  <si>
    <t>TG-W091-M</t>
  </si>
  <si>
    <t>Women's Tights, M</t>
  </si>
  <si>
    <t>7DE86C98-4F5B-4155-8572-C977F14EBAEB</t>
  </si>
  <si>
    <t>TG-W091-S</t>
  </si>
  <si>
    <t>Women's Tights, S</t>
  </si>
  <si>
    <t>BD3FFE40-FE2E-44CB-A4E0-81786C3A751F</t>
  </si>
  <si>
    <t>SH-M897-X</t>
  </si>
  <si>
    <t>Men's Sports Shorts, XL</t>
  </si>
  <si>
    <t>714184C5-669B-4CF1-A802-30E7B1EA7722</t>
  </si>
  <si>
    <t>SH-M897-L</t>
  </si>
  <si>
    <t>Men's Sports Shorts, L</t>
  </si>
  <si>
    <t>DB37B435-74B9-43D3-B363-ABBEAD107BC4</t>
  </si>
  <si>
    <t>SH-M897-M</t>
  </si>
  <si>
    <t>Men's Sports Shorts, M</t>
  </si>
  <si>
    <t>FC362C1A-4B9C-4D5F-A6D3-0775846C61F0</t>
  </si>
  <si>
    <t>LT-H903</t>
  </si>
  <si>
    <t>Headlights - Weatherproof</t>
  </si>
  <si>
    <t>417DB6CB-F38F-4B0D-87E7-E1EBF7456C3A</t>
  </si>
  <si>
    <t>LT-H902</t>
  </si>
  <si>
    <t>Headlights - Dual-Beam</t>
  </si>
  <si>
    <t>3C617B87-50A5-434C-A0D3-22314B7027EE</t>
  </si>
  <si>
    <t>LT-T990</t>
  </si>
  <si>
    <t>Taillights - Battery-Powered</t>
  </si>
  <si>
    <t>57169F80-FAFB-4678-8F51-FE1F131D0C83</t>
  </si>
  <si>
    <t>PU-M044</t>
  </si>
  <si>
    <t>Mountain Pump</t>
  </si>
  <si>
    <t>AAF7A076-9EE3-46BF-A69F-414D847E858B</t>
  </si>
  <si>
    <t>PU-0452</t>
  </si>
  <si>
    <t>Minipump</t>
  </si>
  <si>
    <t>56FFD7B9-1014-4640-B1BD-B2649589B4D7</t>
  </si>
  <si>
    <t>LO-C100</t>
  </si>
  <si>
    <t>Cable Lock</t>
  </si>
  <si>
    <t>56334FFF-91D4-495E-BF98-933BC1010F23</t>
  </si>
  <si>
    <t>Grey</t>
  </si>
  <si>
    <t>PA-T100</t>
  </si>
  <si>
    <t>Touring-Panniers, Large</t>
  </si>
  <si>
    <t>34B08C1F-99D1-43C4-8EF7-2CD754B6665D</t>
  </si>
  <si>
    <t>SH-M897-S</t>
  </si>
  <si>
    <t>Men's Sports Shorts, S</t>
  </si>
  <si>
    <t>0ED082B3-FBBA-43AF-9149-8741B9FC78C8</t>
  </si>
  <si>
    <t>FR-R92B-52</t>
  </si>
  <si>
    <t>HL Road Frame - Black, 52</t>
  </si>
  <si>
    <t>557B603B-407B-41A4-AE34-4F7747866DBA</t>
  </si>
  <si>
    <t>FR-R92B-48</t>
  </si>
  <si>
    <t>HL Road Frame - Black, 48</t>
  </si>
  <si>
    <t>E4902656-A4BC-4B08-9D47-4F3DA0FD76C3</t>
  </si>
  <si>
    <t>FR-R92B-44</t>
  </si>
  <si>
    <t>HL Road Frame - Black, 44</t>
  </si>
  <si>
    <t>5DCE9C8C-FB94-46F8-B826-11658F6A3682</t>
  </si>
  <si>
    <t>FR-R92B-62</t>
  </si>
  <si>
    <t>HL Road Frame - Black, 62</t>
  </si>
  <si>
    <t>8487BFE0-2138-471E-9C6D-FDB3A67E7D86</t>
  </si>
  <si>
    <t>FR-R72Y-48</t>
  </si>
  <si>
    <t>ML Road Frame-W - Yellow, 48</t>
  </si>
  <si>
    <t>A0FAD492-AC24-4FCF-8D2A-D21D06386AE1</t>
  </si>
  <si>
    <t>FR-R72Y-44</t>
  </si>
  <si>
    <t>ML Road Frame-W - Yellow, 44</t>
  </si>
  <si>
    <t>207B54DA-5404-415D-8578-9A45082E3BF1</t>
  </si>
  <si>
    <t>FR-R72Y-42</t>
  </si>
  <si>
    <t>ML Road Frame-W - Yellow, 42</t>
  </si>
  <si>
    <t>22DF26F2-60BC-493E-A14A-5500633E9F7E</t>
  </si>
  <si>
    <t>FR-R72Y-40</t>
  </si>
  <si>
    <t>ML Road Frame-W - Yellow, 40</t>
  </si>
  <si>
    <t>C2009B69-F15A-47EC-B710-1809D299318A</t>
  </si>
  <si>
    <t>FR-M63B-48</t>
  </si>
  <si>
    <t>ML Mountain Frame - Black, 48</t>
  </si>
  <si>
    <t>3F2135D4-EC5F-4E30-BDE8-5444518F0637</t>
  </si>
  <si>
    <t>FR-M63B-44</t>
  </si>
  <si>
    <t>ML Mountain Frame - Black, 44</t>
  </si>
  <si>
    <t>AED1C9C4-C139-45D2-B38E-0A0A9F518665</t>
  </si>
  <si>
    <t>FR-M63B-40</t>
  </si>
  <si>
    <t>ML Mountain Frame - Black, 40</t>
  </si>
  <si>
    <t>30D2254D-E26D-4586-B4C5-E8CCB8A059B8</t>
  </si>
  <si>
    <t>RW-T905</t>
  </si>
  <si>
    <t>Touring Rear Wheel</t>
  </si>
  <si>
    <t>8F262A37-43AA-4AD5-AE1F-8BD6967D8E9B</t>
  </si>
  <si>
    <t>RW-R820</t>
  </si>
  <si>
    <t>HL Road Rear Wheel</t>
  </si>
  <si>
    <t>CF739F9A-0AF0-4810-B229-C431A31D7779</t>
  </si>
  <si>
    <t>RW-R762</t>
  </si>
  <si>
    <t>ML Road Rear Wheel</t>
  </si>
  <si>
    <t>78D01117-8DCD-465F-9DC7-94A2CDC35582</t>
  </si>
  <si>
    <t>RW-R623</t>
  </si>
  <si>
    <t>LL Road Rear Wheel</t>
  </si>
  <si>
    <t>35D02EDC-1120-41FB-B5DF-8655A93B3353</t>
  </si>
  <si>
    <t>RW-M928</t>
  </si>
  <si>
    <t>HL Mountain Rear Wheel</t>
  </si>
  <si>
    <t>B2F7CF9B-A7BF-49AB-9CCA-9F6E791CD693</t>
  </si>
  <si>
    <t>RW-M762</t>
  </si>
  <si>
    <t>ML Mountain Rear Wheel</t>
  </si>
  <si>
    <t>E6C39F58-995F-4786-A309-DF3812D8B30F</t>
  </si>
  <si>
    <t>RW-M423</t>
  </si>
  <si>
    <t>LL Mountain Rear Wheel</t>
  </si>
  <si>
    <t>22976FA7-0AD0-40F9-B4F9-BA10279EA1A3</t>
  </si>
  <si>
    <t>FR-R72Y-38</t>
  </si>
  <si>
    <t>ML Road Frame-W - Yellow, 38</t>
  </si>
  <si>
    <t>8D1CDB07-4FA1-4AC1-840F-A16C3DCA5009</t>
  </si>
  <si>
    <t>FW-T905</t>
  </si>
  <si>
    <t>Touring Front Wheel</t>
  </si>
  <si>
    <t>727A3CD5-8D40-4884-A7E4-DFD3FFDEB164</t>
  </si>
  <si>
    <t>FW-R820</t>
  </si>
  <si>
    <t>HL Road Front Wheel</t>
  </si>
  <si>
    <t>6EA94FBF-B9AA-43FC-84E8-91D508DDE751</t>
  </si>
  <si>
    <t>FW-R762</t>
  </si>
  <si>
    <t>ML Road Front Wheel</t>
  </si>
  <si>
    <t>9E66DE78-DECB-438A-B9A9-023C773C60A2</t>
  </si>
  <si>
    <t>FW-R623</t>
  </si>
  <si>
    <t>LL Road Front Wheel</t>
  </si>
  <si>
    <t>3C8FFFF6-A8DC-45A3-963B-A6284CED7596</t>
  </si>
  <si>
    <t>FW-M928</t>
  </si>
  <si>
    <t>HL Mountain Front Wheel</t>
  </si>
  <si>
    <t>5E3E5033-9A77-4DCA-8B7F-DFED78EFA08A</t>
  </si>
  <si>
    <t>FW-M762</t>
  </si>
  <si>
    <t>ML Mountain Front Wheel</t>
  </si>
  <si>
    <t>D7B1D161-182E-44F6-A9FF-9C1EBA76613B</t>
  </si>
  <si>
    <t>FW-M423</t>
  </si>
  <si>
    <t>LL Mountain Front Wheel</t>
  </si>
  <si>
    <t>0D879312-A7D3-441D-9D23-B6550BAB3814</t>
  </si>
  <si>
    <t>FR-M63B-38</t>
  </si>
  <si>
    <t>ML Mountain Frame - Black, 38</t>
  </si>
  <si>
    <t>5C5327B9-AD2E-4C33-8D74-EDF49E0C2DD8</t>
  </si>
  <si>
    <t>HB-R956</t>
  </si>
  <si>
    <t>HL Road Handlebars</t>
  </si>
  <si>
    <t>33FA1A03-38D6-405E-BE9B-EEA92F3D204F</t>
  </si>
  <si>
    <t>HB-R720</t>
  </si>
  <si>
    <t>ML Road Handlebars</t>
  </si>
  <si>
    <t>ACDAE407-B40E-435E-8E84-1BFC33013E81</t>
  </si>
  <si>
    <t>HB-R504</t>
  </si>
  <si>
    <t>LL Road Handlebars</t>
  </si>
  <si>
    <t>6AA0F921-0F09-4F99-8D3C-335946873553</t>
  </si>
  <si>
    <t>HB-M918</t>
  </si>
  <si>
    <t>HL Mountain Handlebars</t>
  </si>
  <si>
    <t>AE6020DF-D9C9-4D34-9795-1F80E6BBF5A5</t>
  </si>
  <si>
    <t>HB-M763</t>
  </si>
  <si>
    <t>ML Mountain Handlebars</t>
  </si>
  <si>
    <t>B59B7BF2-7AFC-4A74-B063-F942F1E0DA19</t>
  </si>
  <si>
    <t>HB-M243</t>
  </si>
  <si>
    <t>LL Mountain Handlebars</t>
  </si>
  <si>
    <t>12E4D5E8-79ED-4BCB-A532-6275D1A93417</t>
  </si>
  <si>
    <t>HS-3479</t>
  </si>
  <si>
    <t>HL Headset</t>
  </si>
  <si>
    <t>23B5D52B-8C29-4059-B899-75C53B5EE2E6</t>
  </si>
  <si>
    <t>HS-2451</t>
  </si>
  <si>
    <t>ML Headset</t>
  </si>
  <si>
    <t>BB6BD7B3-A34D-4D64-822E-781FA6838E19</t>
  </si>
  <si>
    <t>HS-0296</t>
  </si>
  <si>
    <t>LL Headset</t>
  </si>
  <si>
    <t>553229B3-1AD9-4A71-A21C-2AF4332CFCE9</t>
  </si>
  <si>
    <t>FK-9939</t>
  </si>
  <si>
    <t>HL Fork</t>
  </si>
  <si>
    <t>F5FA4E2F-B976-48A4-BF79-85632F697D2E</t>
  </si>
  <si>
    <t>FK-5136</t>
  </si>
  <si>
    <t>ML Fork</t>
  </si>
  <si>
    <t>FB8502BE-07EB-4134-AB06-C3A9959A52AE</t>
  </si>
  <si>
    <t>FK-1639</t>
  </si>
  <si>
    <t>LL Fork</t>
  </si>
  <si>
    <t>C90CC877-804C-4CE7-AFC3-4C8791A13DFB</t>
  </si>
  <si>
    <t>BK-R64Y-48</t>
  </si>
  <si>
    <t>Road-550-W Yellow, 48</t>
  </si>
  <si>
    <t>0A7028FB-FF06-4D38-AAA1-B64816278165</t>
  </si>
  <si>
    <t>BK-R64Y-44</t>
  </si>
  <si>
    <t>Road-550-W Yellow, 44</t>
  </si>
  <si>
    <t>A359AB09-16F2-4726-A60F-0DFDB1C9527E</t>
  </si>
  <si>
    <t>BK-R64Y-42</t>
  </si>
  <si>
    <t>Road-550-W Yellow, 42</t>
  </si>
  <si>
    <t>A35A1C35-C128-4697-951E-4199062E78F3</t>
  </si>
  <si>
    <t>BK-R64Y-40</t>
  </si>
  <si>
    <t>Road-550-W Yellow, 40</t>
  </si>
  <si>
    <t>AAD81532-A572-49A5-83C3-DFA9E3B4FEA6</t>
  </si>
  <si>
    <t>BK-R64Y-38</t>
  </si>
  <si>
    <t>Road-550-W Yellow, 38</t>
  </si>
  <si>
    <t>1C530FE8-A169-4ADC-B3DC-B11A48245E63</t>
  </si>
  <si>
    <t>BK-R89B-58</t>
  </si>
  <si>
    <t>Road-250 Black, 58</t>
  </si>
  <si>
    <t>74FE3957-CBC3-450A-AB92-849BD13530E2</t>
  </si>
  <si>
    <t>BK-R89B-52</t>
  </si>
  <si>
    <t>Road-250 Black, 52</t>
  </si>
  <si>
    <t>9D165DDF-8F5D-41C7-9BB8-13F41A3D1F62</t>
  </si>
  <si>
    <t>BK-R89B-48</t>
  </si>
  <si>
    <t>Road-250 Black, 48</t>
  </si>
  <si>
    <t>1FF419B5-52AF-4F7E-AEAE-4FEC5E99DE35</t>
  </si>
  <si>
    <t>BK-R89B-44</t>
  </si>
  <si>
    <t>Road-250 Black, 44</t>
  </si>
  <si>
    <t>DF629C11-8D8B-4774-9D52-ECB64DC95212</t>
  </si>
  <si>
    <t>Red</t>
  </si>
  <si>
    <t>BK-R89R-58</t>
  </si>
  <si>
    <t>Road-250 Red, 58</t>
  </si>
  <si>
    <t>C9FD1DF4-9512-420A-B379-067108033B75</t>
  </si>
  <si>
    <t>BK-R89R-52</t>
  </si>
  <si>
    <t>Road-250 Red, 52</t>
  </si>
  <si>
    <t>115DDADE-70E3-43F9-80DC-638DAEA271C4</t>
  </si>
  <si>
    <t>BK-R89R-48</t>
  </si>
  <si>
    <t>Road-250 Red, 48</t>
  </si>
  <si>
    <t>0AA71AD6-AFAF-43C6-9745-35D815B50A5B</t>
  </si>
  <si>
    <t>BK-R89R-44</t>
  </si>
  <si>
    <t>Road-250 Red, 44</t>
  </si>
  <si>
    <t>16078DBE-388D-4C18-AA8F-0C8F48035468</t>
  </si>
  <si>
    <t>BK-M47B-48</t>
  </si>
  <si>
    <t>Mountain-300 Black, 48</t>
  </si>
  <si>
    <t>07C2A548-0452-47B4-9DCE-6EDB0A30C85E</t>
  </si>
  <si>
    <t>BK-M47B-44</t>
  </si>
  <si>
    <t>Mountain-300 Black, 44</t>
  </si>
  <si>
    <t>580D4322-BE03-4C91-83D2-EE33EC6008AB</t>
  </si>
  <si>
    <t>BK-M47B-40</t>
  </si>
  <si>
    <t>Mountain-300 Black, 40</t>
  </si>
  <si>
    <t>F06C2CBF-0901-4C08-80ED-FB4E87171B3B</t>
  </si>
  <si>
    <t>BK-M47B-38</t>
  </si>
  <si>
    <t>Mountain-300 Black, 38</t>
  </si>
  <si>
    <t>33F42284-E216-4B98-BA48-B4EE18A01FA0</t>
  </si>
  <si>
    <t>BK-M68B-46</t>
  </si>
  <si>
    <t>Mountain-200 Black, 46</t>
  </si>
  <si>
    <t>2B0AF5B9-7571-4621-B760-47DF599F9650</t>
  </si>
  <si>
    <t>BK-M68B-42</t>
  </si>
  <si>
    <t>Mountain-200 Black, 42</t>
  </si>
  <si>
    <t>82CB8F9B-B8BB-4841-98D3-BCDB807C4DD8</t>
  </si>
  <si>
    <t>BK-M68B-38</t>
  </si>
  <si>
    <t>Mountain-200 Black, 38</t>
  </si>
  <si>
    <t>20799030-420C-496A-9922-09189C2B457E</t>
  </si>
  <si>
    <t>BK-M68S-46</t>
  </si>
  <si>
    <t>Mountain-200 Silver, 46</t>
  </si>
  <si>
    <t>CE4849B4-56E6-4B50-808B-9BDE67CC4704</t>
  </si>
  <si>
    <t>BK-M68S-42</t>
  </si>
  <si>
    <t>Mountain-200 Silver, 42</t>
  </si>
  <si>
    <t>3A45D835-ABAE-4806-AC03-C53ABCD3B974</t>
  </si>
  <si>
    <t>BK-M68S-38</t>
  </si>
  <si>
    <t>Mountain-200 Silver, 38</t>
  </si>
  <si>
    <t>1B486300-7E64-4C5D-A9BA-A8368E20C5A0</t>
  </si>
  <si>
    <t>BK-M82B-48</t>
  </si>
  <si>
    <t>Mountain-100 Black, 48</t>
  </si>
  <si>
    <t>7920BC3B-8FD4-4610-93D2-E693A66B6474</t>
  </si>
  <si>
    <t>BK-M82B-44</t>
  </si>
  <si>
    <t>Mountain-100 Black, 44</t>
  </si>
  <si>
    <t>02935111-A546-4C6D-941F-BE12D42C158E</t>
  </si>
  <si>
    <t>BK-M82B-42</t>
  </si>
  <si>
    <t>Mountain-100 Black, 42</t>
  </si>
  <si>
    <t>DEA33347-FCD3-4346-AA0F-068CD6B3AD06</t>
  </si>
  <si>
    <t>BK-M82B-38</t>
  </si>
  <si>
    <t>Mountain-100 Black, 38</t>
  </si>
  <si>
    <t>BA5551DF-C9EE-4B43-B3CA-8C19D0F9384D</t>
  </si>
  <si>
    <t>BK-M82S-48</t>
  </si>
  <si>
    <t>Mountain-100 Silver, 48</t>
  </si>
  <si>
    <t>155FD77E-D6D6-43F0-8A5B-4A8305EB45CD</t>
  </si>
  <si>
    <t>BK-M82S-44</t>
  </si>
  <si>
    <t>Mountain-100 Silver, 44</t>
  </si>
  <si>
    <t>BBFFF5A5-4BDC-49A9-A5AD-7584ADFFE808</t>
  </si>
  <si>
    <t>BK-M82S-42</t>
  </si>
  <si>
    <t>Mountain-100 Silver, 42</t>
  </si>
  <si>
    <t>CA74B54E-FC30-4464-8B83-019BFD1B2DBB</t>
  </si>
  <si>
    <t>BK-M82S-38</t>
  </si>
  <si>
    <t>Mountain-100 Silver, 38</t>
  </si>
  <si>
    <t>136E2865-E0DA-4624-963A-31349279AB1A</t>
  </si>
  <si>
    <t>BK-R50B-52</t>
  </si>
  <si>
    <t>Road-650 Black, 52</t>
  </si>
  <si>
    <t>A7E2179E-137C-497E-A5E6-C9EA64935FB0</t>
  </si>
  <si>
    <t>BK-R50B-48</t>
  </si>
  <si>
    <t>Road-650 Black, 48</t>
  </si>
  <si>
    <t>11D563AC-115C-4F0D-A1E5-E946EEE8B38B</t>
  </si>
  <si>
    <t>BK-R50B-44</t>
  </si>
  <si>
    <t>Road-650 Black, 44</t>
  </si>
  <si>
    <t>C82A8309-63D3-4C0C-AD71-E91272397095</t>
  </si>
  <si>
    <t>BK-R50B-62</t>
  </si>
  <si>
    <t>Road-650 Black, 62</t>
  </si>
  <si>
    <t>A2DB196D-6640-49EA-A84F-2E87CA6F50C6</t>
  </si>
  <si>
    <t>BK-R50B-60</t>
  </si>
  <si>
    <t>Road-650 Black, 60</t>
  </si>
  <si>
    <t>74645B12-3CE9-49A6-BD96-2CD814B37420</t>
  </si>
  <si>
    <t>BK-R50B-58</t>
  </si>
  <si>
    <t>Road-650 Black, 58</t>
  </si>
  <si>
    <t>07CFE1EA-8A37-4D2A-835F-BC8D37E564AF</t>
  </si>
  <si>
    <t>BK-R50R-52</t>
  </si>
  <si>
    <t>Road-650 Red, 52</t>
  </si>
  <si>
    <t>3DA5FA6E-9E0F-4896-AC10-948C27F4EB79</t>
  </si>
  <si>
    <t>BK-R50R-48</t>
  </si>
  <si>
    <t>Road-650 Red, 48</t>
  </si>
  <si>
    <t>F247AAAE-12E3-4048-A37B-CCE4A8999E81</t>
  </si>
  <si>
    <t>BK-R50R-44</t>
  </si>
  <si>
    <t>Road-650 Red, 44</t>
  </si>
  <si>
    <t>1DA14E09-6D71-4E2A-9EE9-1BDFDFD8A109</t>
  </si>
  <si>
    <t>BK-R50R-62</t>
  </si>
  <si>
    <t>Road-650 Red, 62</t>
  </si>
  <si>
    <t>664867E5-4AB3-4783-96F9-42EFDE92F49B</t>
  </si>
  <si>
    <t>BK-R50R-60</t>
  </si>
  <si>
    <t>Road-650 Red, 60</t>
  </si>
  <si>
    <t>6711D6BC-664F-4890-9F69-AF1DE321D055</t>
  </si>
  <si>
    <t>BK-R50R-58</t>
  </si>
  <si>
    <t>Road-650 Red, 58</t>
  </si>
  <si>
    <t>040A4B7D-4060-4507-AA92-7508B434797E</t>
  </si>
  <si>
    <t>BK-R68R-52</t>
  </si>
  <si>
    <t>Road-450 Red, 52</t>
  </si>
  <si>
    <t>C72C9978-0B04-46B3-9DE6-948FECA1C86E</t>
  </si>
  <si>
    <t>BK-R68R-48</t>
  </si>
  <si>
    <t>Road-450 Red, 48</t>
  </si>
  <si>
    <t>F8B5E26A-3D33-4E39-B500-CC21A133062E</t>
  </si>
  <si>
    <t>BK-R68R-44</t>
  </si>
  <si>
    <t>Road-450 Red, 44</t>
  </si>
  <si>
    <t>181A90CB-3678-490E-8418-78F73FB5343D</t>
  </si>
  <si>
    <t>BK-R68R-60</t>
  </si>
  <si>
    <t>Road-450 Red, 60</t>
  </si>
  <si>
    <t>40D5EFFA-C0C4-479F-AF66-5F1BF8ED3BFB</t>
  </si>
  <si>
    <t>BK-R68R-58</t>
  </si>
  <si>
    <t>Road-450 Red, 58</t>
  </si>
  <si>
    <t>30819B88-F0D3-4E7A-8105-19F6FAC2CEFB</t>
  </si>
  <si>
    <t>BK-R93R-56</t>
  </si>
  <si>
    <t>Road-150 Red, 56</t>
  </si>
  <si>
    <t>5E085BA0-3CD5-487F-85BB-79ED1C701F23</t>
  </si>
  <si>
    <t>BK-R93R-52</t>
  </si>
  <si>
    <t>Road-150 Red, 52</t>
  </si>
  <si>
    <t>D10B7CC1-455E-435B-A08F-EC5B1C5776E9</t>
  </si>
  <si>
    <t>BK-R93R-48</t>
  </si>
  <si>
    <t>Road-150 Red, 48</t>
  </si>
  <si>
    <t>C19E1136-5DA4-4B40-8758-54A85D7EA494</t>
  </si>
  <si>
    <t>BK-R93R-44</t>
  </si>
  <si>
    <t>Road-150 Red, 44</t>
  </si>
  <si>
    <t>BC621E1F-2553-4FDC-B22E-5E44A9003569</t>
  </si>
  <si>
    <t>BK-R93R-62</t>
  </si>
  <si>
    <t>Road-150 Red, 62</t>
  </si>
  <si>
    <t>F246ACAA-A80B-40EC-9208-02EDEF885129</t>
  </si>
  <si>
    <t>FR-M94S-38</t>
  </si>
  <si>
    <t>HL Mountain Frame - Silver, 38</t>
  </si>
  <si>
    <t>0C548577-3171-4CE2-B9A0-1ED526849DE8</t>
  </si>
  <si>
    <t>FR-M94B-38</t>
  </si>
  <si>
    <t>HL Mountain Frame - Black, 38</t>
  </si>
  <si>
    <t>50ABEBCB-451E-42B9-8DBB-E5C4A34470E9</t>
  </si>
  <si>
    <t>FR-M94B-46</t>
  </si>
  <si>
    <t>HL Mountain Frame - Black, 46</t>
  </si>
  <si>
    <t>1FEE0573-6676-432D-8D6D-41BA9FAA5865</t>
  </si>
  <si>
    <t>FR-M94B-48</t>
  </si>
  <si>
    <t>HL Mountain Frame - Black, 48</t>
  </si>
  <si>
    <t>CB443286-6B25-409F-A10B-1AD4EEB4BD4E</t>
  </si>
  <si>
    <t>FR-M94B-44</t>
  </si>
  <si>
    <t>HL Mountain Frame - Black, 44</t>
  </si>
  <si>
    <t>27DB28F8-5AB8-4091-B94E-6F1B2D8E7AB0</t>
  </si>
  <si>
    <t>FR-M94B-42</t>
  </si>
  <si>
    <t>HL Mountain Frame - Black, 42</t>
  </si>
  <si>
    <t>A189D86E-D923-4336-B13D-A5DB6F426540</t>
  </si>
  <si>
    <t>FR-M94S-46</t>
  </si>
  <si>
    <t>HL Mountain Frame - Silver, 46</t>
  </si>
  <si>
    <t>B181EC1F-CA20-4724-B2EB-15F3E455142E</t>
  </si>
  <si>
    <t>FR-M94S-52</t>
  </si>
  <si>
    <t>HL Mountain Frame - Silver, 48</t>
  </si>
  <si>
    <t>1909C60C-C490-411D-B3E6-12DDD7832482</t>
  </si>
  <si>
    <t>FR-M94S-44</t>
  </si>
  <si>
    <t>HL Mountain Frame - Silver, 44</t>
  </si>
  <si>
    <t>8AE32663-8D6F-457D-8343-5B181FEC43A7</t>
  </si>
  <si>
    <t>FR-M94S-42</t>
  </si>
  <si>
    <t>HL Mountain Frame - Silver, 42</t>
  </si>
  <si>
    <t>18FC5D72-A012-4DC7-BB35-0D01A84D0219</t>
  </si>
  <si>
    <t>FR-R38B-52</t>
  </si>
  <si>
    <t>LL Road Frame - Black, 52</t>
  </si>
  <si>
    <t>3B5F29B6-A441-4FF7-A0FA-FAD10E2CEB4C</t>
  </si>
  <si>
    <t>FR-R38B-48</t>
  </si>
  <si>
    <t>LL Road Frame - Black, 48</t>
  </si>
  <si>
    <t>C9967889-F490-4A66-943A-BCE432E938D8</t>
  </si>
  <si>
    <t>FR-R38B-44</t>
  </si>
  <si>
    <t>LL Road Frame - Black, 44</t>
  </si>
  <si>
    <t>B2E48E8C-63A5-469A-BA4C-4F5EBB1104A4</t>
  </si>
  <si>
    <t>FR-R72R-60</t>
  </si>
  <si>
    <t>ML Road Frame - Red, 60</t>
  </si>
  <si>
    <t>DF4CE1E2-BA9A-4657-B999-CCFA6C55D9C1</t>
  </si>
  <si>
    <t>FR-R72R-58</t>
  </si>
  <si>
    <t>ML Road Frame - Red, 58</t>
  </si>
  <si>
    <t>55EA276B-82D8-4CCB-9AB1-9B1B75B15A83</t>
  </si>
  <si>
    <t>FR-R72R-52</t>
  </si>
  <si>
    <t>ML Road Frame - Red, 52</t>
  </si>
  <si>
    <t>B673189C-C042-413B-8194-73BC44B0492C</t>
  </si>
  <si>
    <t>FR-R72R-48</t>
  </si>
  <si>
    <t>ML Road Frame - Red, 48</t>
  </si>
  <si>
    <t>459E041C-3234-409E-B4CD-81728F8A2398</t>
  </si>
  <si>
    <t>FR-R72R-44</t>
  </si>
  <si>
    <t>ML Road Frame - Red, 44</t>
  </si>
  <si>
    <t>7E73AA1F-8569-4D87-9F80-AC2E513E0803</t>
  </si>
  <si>
    <t>FR-R38R-62</t>
  </si>
  <si>
    <t>LL Road Frame - Red, 62</t>
  </si>
  <si>
    <t>1784BB14-D1F5-4B24-92DA-9127AD179302</t>
  </si>
  <si>
    <t>FR-R38R-60</t>
  </si>
  <si>
    <t>LL Road Frame - Red, 60</t>
  </si>
  <si>
    <t>799A56FF-5AD2-41B3-BFAC-528B477AD129</t>
  </si>
  <si>
    <t>FR-R38R-58</t>
  </si>
  <si>
    <t>LL Road Frame - Red, 58</t>
  </si>
  <si>
    <t>C455E0B3-D716-419D-ABF0-7E03EFDD2E26</t>
  </si>
  <si>
    <t>FR-R38R-52</t>
  </si>
  <si>
    <t>LL Road Frame - Red, 52</t>
  </si>
  <si>
    <t>35213547-275F-4767-805D-C8A4B8E13745</t>
  </si>
  <si>
    <t>FR-R38R-48</t>
  </si>
  <si>
    <t>LL Road Frame - Red, 48</t>
  </si>
  <si>
    <t>137D319D-44AD-42B2-AB61-60B9CE52B5F2</t>
  </si>
  <si>
    <t>FR-R38R-44</t>
  </si>
  <si>
    <t>LL Road Frame - Red, 44</t>
  </si>
  <si>
    <t>5247BE33-50BF-4527-8A30-A39AAE500A8E</t>
  </si>
  <si>
    <t>FR-R38B-62</t>
  </si>
  <si>
    <t>LL Road Frame - Black, 62</t>
  </si>
  <si>
    <t>AA95E2A5-E7C4-4B74-B1EA-B52EE3B51537</t>
  </si>
  <si>
    <t>FR-R38B-60</t>
  </si>
  <si>
    <t>LL Road Frame - Black, 60</t>
  </si>
  <si>
    <t>2140F256-F705-4D67-975D-32DE03265838</t>
  </si>
  <si>
    <t>FR-R38B-58</t>
  </si>
  <si>
    <t>LL Road Frame - Black, 58</t>
  </si>
  <si>
    <t>56C85873-4993-41B4-8096-1067CFD7E4BD</t>
  </si>
  <si>
    <t>FR-R92R-56</t>
  </si>
  <si>
    <t>HL Road Frame - Red, 56</t>
  </si>
  <si>
    <t>FCFEA68F-310E-4E6E-9F99-BB17D011EBAE</t>
  </si>
  <si>
    <t>FR-R92R-52</t>
  </si>
  <si>
    <t>HL Road Frame - Red, 52</t>
  </si>
  <si>
    <t>07BEFC9A-7634-402B-B234-D7797733BAAF</t>
  </si>
  <si>
    <t>FR-R92R-48</t>
  </si>
  <si>
    <t>HL Road Frame - Red, 48</t>
  </si>
  <si>
    <t>A88D3B54-2CAE-43F2-8C6E-EA1D97B46A7C</t>
  </si>
  <si>
    <t>FR-R92R-44</t>
  </si>
  <si>
    <t>HL Road Frame - Red, 44</t>
  </si>
  <si>
    <t>052E4F8B-0A2A-46B2-9F42-10FEBCFAE416</t>
  </si>
  <si>
    <t>FR-R92R-62</t>
  </si>
  <si>
    <t>HL Road Frame - Red, 62</t>
  </si>
  <si>
    <t>6EC47EC9-C041-4DDA-B686-2125D539CE9B</t>
  </si>
  <si>
    <t>LJ-0192-X</t>
  </si>
  <si>
    <t>Long-Sleeve Logo Jersey, XL</t>
  </si>
  <si>
    <t>34CF5EF5-C077-4EA0-914A-084814D5CBD5</t>
  </si>
  <si>
    <t>LJ-0192-L</t>
  </si>
  <si>
    <t>Long-Sleeve Logo Jersey, L</t>
  </si>
  <si>
    <t>6A290063-A0CF-432A-8110-2EA0FDA14308</t>
  </si>
  <si>
    <t>LJ-0192-M</t>
  </si>
  <si>
    <t>Long-Sleeve Logo Jersey, M</t>
  </si>
  <si>
    <t>FD449C82-A259-4FAE-8584-6CA0255FAF68</t>
  </si>
  <si>
    <t>LJ-0192-S</t>
  </si>
  <si>
    <t>Long-Sleeve Logo Jersey, S</t>
  </si>
  <si>
    <t>B9EDE243-A6F4-4629-B1D4-FFE1AEDC6DE7</t>
  </si>
  <si>
    <t>CA-1098</t>
  </si>
  <si>
    <t>AWC Logo Cap</t>
  </si>
  <si>
    <t>FD7C0858-4179-48C2-865B-ABD5DFC7BC1D</t>
  </si>
  <si>
    <t>HL-U509-B</t>
  </si>
  <si>
    <t>Sport-100 Helmet, Blue</t>
  </si>
  <si>
    <t>161C035E-21B3-4E14-8E44-AF508F35D80A</t>
  </si>
  <si>
    <t>SO-B909-L</t>
  </si>
  <si>
    <t>Mountain Bike Socks, L</t>
  </si>
  <si>
    <t>18F95F47-1540-4E02-8F1F-CC1BCB6828D0</t>
  </si>
  <si>
    <t>SO-B909-M</t>
  </si>
  <si>
    <t>Mountain Bike Socks, M</t>
  </si>
  <si>
    <t>A25A44FB-C2DE-4268-958F-110B8D7621E2</t>
  </si>
  <si>
    <t>HL-U509</t>
  </si>
  <si>
    <t>Sport-100 Helmet, Black</t>
  </si>
  <si>
    <t>2E1EF41A-C08A-4FF6-8ADA-BDE58B64A712</t>
  </si>
  <si>
    <t>HL-U509-R</t>
  </si>
  <si>
    <t>Sport-100 Helmet, Red</t>
  </si>
  <si>
    <t>9540FF17-2712-4C90-A3D1-8CE5568B2462</t>
  </si>
  <si>
    <t>FR-R92R-58</t>
  </si>
  <si>
    <t>HL Road Frame - Red, 58</t>
  </si>
  <si>
    <t>43DD68D6-14A4-461F-9069-55309D90EA7E</t>
  </si>
  <si>
    <t>FR-R92B-58</t>
  </si>
  <si>
    <t>HL Road Frame - Black, 58</t>
  </si>
  <si>
    <t>912B03EA-4447-48C8-85DA-09B80AB26340</t>
  </si>
  <si>
    <t>RC-0291</t>
  </si>
  <si>
    <t>Rear Derailleur Cage</t>
  </si>
  <si>
    <t>13DF62B2-8A7B-47D5-9084-F1172C4779E4</t>
  </si>
  <si>
    <t>TP-0923</t>
  </si>
  <si>
    <t>Tension Pulley</t>
  </si>
  <si>
    <t>4C0BAD8E-066B-46B8-BFE9-DA61539606E8</t>
  </si>
  <si>
    <t>TO-2301</t>
  </si>
  <si>
    <t>Top Tube</t>
  </si>
  <si>
    <t>41F5388B-7253-4002-BCC6-B2A50920D11F</t>
  </si>
  <si>
    <t>ST-9828</t>
  </si>
  <si>
    <t>Seat Tube</t>
  </si>
  <si>
    <t>20C2C611-DFFC-49B5-99CF-D89BDD3A91CE</t>
  </si>
  <si>
    <t>SS-2985</t>
  </si>
  <si>
    <t>Seat Stays</t>
  </si>
  <si>
    <t>F3B140A1-B139-4BB5-B144-1B7CBBEE6C9A</t>
  </si>
  <si>
    <t>SR-2098</t>
  </si>
  <si>
    <t>Steerer</t>
  </si>
  <si>
    <t>9B4CEB84-4E84-43F3-B326-9B7F22905363</t>
  </si>
  <si>
    <t>SP-2981</t>
  </si>
  <si>
    <t>Seat Post</t>
  </si>
  <si>
    <t>1173306E-B616-4C4A-B715-4E0A483BA2B5</t>
  </si>
  <si>
    <t>SM-9087</t>
  </si>
  <si>
    <t>Stem</t>
  </si>
  <si>
    <t>4A898B1E-9A3B-4BEB-9873-A7465934051A</t>
  </si>
  <si>
    <t>SL-0931</t>
  </si>
  <si>
    <t>Seat Lug</t>
  </si>
  <si>
    <t>5AABB729-343B-4084-A235-CCB3DA9F29E7</t>
  </si>
  <si>
    <t>SK-9283</t>
  </si>
  <si>
    <t>Spokes</t>
  </si>
  <si>
    <t>D215A3AE-AAF2-4CB0-9D20-3758AAD078E2</t>
  </si>
  <si>
    <t>SH-9312</t>
  </si>
  <si>
    <t>HL Shell</t>
  </si>
  <si>
    <t>AE7BCDA7-E836-4F68-9E61-745F27F9AA3E</t>
  </si>
  <si>
    <t>SH-4562</t>
  </si>
  <si>
    <t>LL Shell</t>
  </si>
  <si>
    <t>6CE0661D-BA1F-4012-B785-55165B3B241A</t>
  </si>
  <si>
    <t>SD-9872</t>
  </si>
  <si>
    <t>HL Spindle/Axle</t>
  </si>
  <si>
    <t>D2BD1F55-2CD4-4998-89FA-28FF2E28DE2C</t>
  </si>
  <si>
    <t>SD-2342</t>
  </si>
  <si>
    <t>LL Spindle/Axle</t>
  </si>
  <si>
    <t>8C471BCA-A735-4087-AD50-90EDE0AC1A1B</t>
  </si>
  <si>
    <t>SA-T872</t>
  </si>
  <si>
    <t>HL Touring Seat Assembly</t>
  </si>
  <si>
    <t>85B9A3DE-000C-4351-9494-05796689C216</t>
  </si>
  <si>
    <t>SA-T612</t>
  </si>
  <si>
    <t>ML Touring Seat Assembly</t>
  </si>
  <si>
    <t>AF3D83BA-4B8E-4072-817F-E6B095A1C879</t>
  </si>
  <si>
    <t>SA-T467</t>
  </si>
  <si>
    <t>LL Touring Seat Assembly</t>
  </si>
  <si>
    <t>7B52EE2A-7100-4A39-A0AF-C89012DA6EF8</t>
  </si>
  <si>
    <t>SA-R522</t>
  </si>
  <si>
    <t>HL Road Seat Assembly</t>
  </si>
  <si>
    <t>AD109395-FDA9-4C2A-96F1-515CCDE3D9F4</t>
  </si>
  <si>
    <t>SA-R430</t>
  </si>
  <si>
    <t>ML Road Seat Assembly</t>
  </si>
  <si>
    <t>F5A30B8D-F35B-43F2-83A0-F7F6B51F6241</t>
  </si>
  <si>
    <t>SA-R127</t>
  </si>
  <si>
    <t>LL Road Seat Assembly</t>
  </si>
  <si>
    <t>9E18ADAB-B9C7-45B1-BD95-1805EC4F297D</t>
  </si>
  <si>
    <t>SA-M687</t>
  </si>
  <si>
    <t>HL Mountain Seat Assembly</t>
  </si>
  <si>
    <t>D3C8AE4C-A1BE-448D-BF58-6ECBF36AFA0B</t>
  </si>
  <si>
    <t>SA-M237</t>
  </si>
  <si>
    <t>ML Mountain Seat Assembly</t>
  </si>
  <si>
    <t>FCFC0A4F-4563-4E0B-BFF4-5DDCFE3A9273</t>
  </si>
  <si>
    <t>SA-M198</t>
  </si>
  <si>
    <t>LL Mountain Seat Assembly</t>
  </si>
  <si>
    <t>4852DB13-308A-4893-AAFA-390A0DFE9F12</t>
  </si>
  <si>
    <t>RM-T801</t>
  </si>
  <si>
    <t>Touring Rim</t>
  </si>
  <si>
    <t>CD9B5C44-FB31-4E0F-9905-3B2086966CC5</t>
  </si>
  <si>
    <t>RM-R800</t>
  </si>
  <si>
    <t>HL Road Rim</t>
  </si>
  <si>
    <t>80108059-0002-4253-A805-53A2324C33A4</t>
  </si>
  <si>
    <t>RM-R600</t>
  </si>
  <si>
    <t>ML Road Rim</t>
  </si>
  <si>
    <t>C2770757-B258-4EEC-A811-6856FAF87437</t>
  </si>
  <si>
    <t>RM-R436</t>
  </si>
  <si>
    <t>LL Road Rim</t>
  </si>
  <si>
    <t>9FA4A3B5-D396-48D4-ADFC-B573BC4A800A</t>
  </si>
  <si>
    <t>RM-M823</t>
  </si>
  <si>
    <t>HL Mountain Rim</t>
  </si>
  <si>
    <t>733FD04D-322F-44F5-BEEC-F326189D1CE6</t>
  </si>
  <si>
    <t>RM-M692</t>
  </si>
  <si>
    <t>ML Mountain Rim</t>
  </si>
  <si>
    <t>B2CC7DFB-783D-4587-88C0-2712A538A5B2</t>
  </si>
  <si>
    <t>RM-M464</t>
  </si>
  <si>
    <t>LL Mountain Rim</t>
  </si>
  <si>
    <t>1C850499-38ED-4C2D-8665-7EDB6A7CE93D</t>
  </si>
  <si>
    <t>RF-9198</t>
  </si>
  <si>
    <t>Reflector</t>
  </si>
  <si>
    <t>35CE3995-9DD2-40E2-98B8-275931AC2D76</t>
  </si>
  <si>
    <t>RA-7490</t>
  </si>
  <si>
    <t>Cone-Shaped Race</t>
  </si>
  <si>
    <t>874C800E-334D-4A3C-8D3A-1E872D5B2A1B</t>
  </si>
  <si>
    <t>RA-2345</t>
  </si>
  <si>
    <t>Cup-Shaped Race</t>
  </si>
  <si>
    <t>F1694C24-DFAB-4C92-BC66-6E717DB24EA8</t>
  </si>
  <si>
    <t>PB-6109</t>
  </si>
  <si>
    <t>Pinch Bolt</t>
  </si>
  <si>
    <t>1C8ADB43-9FE8-44A6-B949-8AF33CE9486E</t>
  </si>
  <si>
    <t>PA-823Y</t>
  </si>
  <si>
    <t>Paint - Yellow</t>
  </si>
  <si>
    <t>25A73761-AE90-49D3-8D1D-DD7858DB4704</t>
  </si>
  <si>
    <t>PA-632U</t>
  </si>
  <si>
    <t>Paint - Blue</t>
  </si>
  <si>
    <t>FA81E47D-7333-49C2-809B-308171CA2FB1</t>
  </si>
  <si>
    <t>PA-529S</t>
  </si>
  <si>
    <t>Paint - Silver</t>
  </si>
  <si>
    <t>4C568357-5D21-4AD4-BB85-BB5519B3B50C</t>
  </si>
  <si>
    <t>PA-361R</t>
  </si>
  <si>
    <t>Paint - Red</t>
  </si>
  <si>
    <t>DF20E514-3D47-491B-9454-0911EC3F7D29</t>
  </si>
  <si>
    <t>PA-187B</t>
  </si>
  <si>
    <t>Paint - Black</t>
  </si>
  <si>
    <t>88A7B897-6FF5-4CA2-B68A-6EA0E86F92B9</t>
  </si>
  <si>
    <t>NI-9522</t>
  </si>
  <si>
    <t>HL Nipple</t>
  </si>
  <si>
    <t>88310F73-AB0A-41A2-8597-936F192B7D12</t>
  </si>
  <si>
    <t>NI-4127</t>
  </si>
  <si>
    <t>LL Nipple</t>
  </si>
  <si>
    <t>D2177B6C-3352-43F0-9A41-719754DD280C</t>
  </si>
  <si>
    <t>MT-1000</t>
  </si>
  <si>
    <t>Metal Tread Plate</t>
  </si>
  <si>
    <t>3B2FEBC6-C76C-4A56-9CF7-8AF5B76E24EE</t>
  </si>
  <si>
    <t>MS-6061</t>
  </si>
  <si>
    <t>Metal Sheet 1</t>
  </si>
  <si>
    <t>64844011-A1C3-4F8F-9CAA-9C8D214ECC12</t>
  </si>
  <si>
    <t>MS-2348</t>
  </si>
  <si>
    <t>Metal Sheet 6</t>
  </si>
  <si>
    <t>2A2C555D-328D-4299-BD83-591D0762DF62</t>
  </si>
  <si>
    <t>MS-2341</t>
  </si>
  <si>
    <t>Metal Sheet 5</t>
  </si>
  <si>
    <t>3CB3CF7D-AB8E-44A3-B7E9-73149F5EC29F</t>
  </si>
  <si>
    <t>MS-2259</t>
  </si>
  <si>
    <t>Metal Sheet 4</t>
  </si>
  <si>
    <t>A9539885-0CEE-4AA0-9072-8DB1D34A16DB</t>
  </si>
  <si>
    <t>MS-1981</t>
  </si>
  <si>
    <t>Metal Sheet 7</t>
  </si>
  <si>
    <t>9074E00D-005B-450E-9C92-6667782E8108</t>
  </si>
  <si>
    <t>MS-1256</t>
  </si>
  <si>
    <t>Metal Sheet 3</t>
  </si>
  <si>
    <t>8BB96DFB-23AA-4877-9C5E-866BB18FACC7</t>
  </si>
  <si>
    <t>MS-0253</t>
  </si>
  <si>
    <t>Metal Sheet 2</t>
  </si>
  <si>
    <t>8B7E90E5-7785-455E-BC7C-E962F18C6848</t>
  </si>
  <si>
    <t>MP-4960</t>
  </si>
  <si>
    <t>Metal Plate 3</t>
  </si>
  <si>
    <t>242389BE-DDE0-42A1-85D9-F99FDC981336</t>
  </si>
  <si>
    <t>MP-2503</t>
  </si>
  <si>
    <t>Metal Plate 1</t>
  </si>
  <si>
    <t>0773A2C9-F47F-429E-814A-25B2E08C128A</t>
  </si>
  <si>
    <t>MP-2066</t>
  </si>
  <si>
    <t>Metal Plate 2</t>
  </si>
  <si>
    <t>2A14F60E-3827-49BA-AF13-466DBC30C5BA</t>
  </si>
  <si>
    <t>MB-6061</t>
  </si>
  <si>
    <t>Metal Bar 2</t>
  </si>
  <si>
    <t>8B5429CE-7876-44B3-9332-BAF78A238B36</t>
  </si>
  <si>
    <t>MB-2024</t>
  </si>
  <si>
    <t>Metal Bar 1</t>
  </si>
  <si>
    <t>E876E239-7EC2-45C8-BA4B-B9CEACB379A6</t>
  </si>
  <si>
    <t>MA-7075</t>
  </si>
  <si>
    <t>Metal Angle</t>
  </si>
  <si>
    <t>639D8448-B427-47B1-9E5B-0E5090A27632</t>
  </si>
  <si>
    <t>LW-9160</t>
  </si>
  <si>
    <t>Lock Washer 11</t>
  </si>
  <si>
    <t>AC007B7F-73B7-4623-8150-02444C5EC023</t>
  </si>
  <si>
    <t>LW-8000</t>
  </si>
  <si>
    <t>Lock Washer 3</t>
  </si>
  <si>
    <t>F9426FB2-1E68-464E-BF32-615026E0249E</t>
  </si>
  <si>
    <t>LW-7160</t>
  </si>
  <si>
    <t>Lock Washer 9</t>
  </si>
  <si>
    <t>5F201424-9E6A-4F8D-9C2C-30777E27D64F</t>
  </si>
  <si>
    <t>LW-6000</t>
  </si>
  <si>
    <t>Lock Washer 2</t>
  </si>
  <si>
    <t>7BC9D58E-3E62-481F-8343-BEB0883B3ECF</t>
  </si>
  <si>
    <t>LW-5800</t>
  </si>
  <si>
    <t>Lock Washer 12</t>
  </si>
  <si>
    <t>99357255-E66B-458C-AB2E-6F68EF5452D2</t>
  </si>
  <si>
    <t>LW-5160</t>
  </si>
  <si>
    <t>Lock Washer 7</t>
  </si>
  <si>
    <t>5402EA37-29DF-47FF-9FC7-867D60594C48</t>
  </si>
  <si>
    <t>LW-4000</t>
  </si>
  <si>
    <t>Lock Washer 1</t>
  </si>
  <si>
    <t>900D26E6-21A0-427D-B43C-173F6DCB2045</t>
  </si>
  <si>
    <t>LW-3800</t>
  </si>
  <si>
    <t>Lock Washer 8</t>
  </si>
  <si>
    <t>3CB31F4A-C61C-408C-BE1E-48BEE412E511</t>
  </si>
  <si>
    <t>LW-3400</t>
  </si>
  <si>
    <t>Lock Washer 13</t>
  </si>
  <si>
    <t>9092F2E1-3637-4669-8565-55404A55750E</t>
  </si>
  <si>
    <t>LW-1400</t>
  </si>
  <si>
    <t>Lock Washer 6</t>
  </si>
  <si>
    <t>A2212BAB-AF58-41A5-A659-A6141C8967CA</t>
  </si>
  <si>
    <t>LW-1201</t>
  </si>
  <si>
    <t>Lock Washer 10</t>
  </si>
  <si>
    <t>ECAED08D-2CF5-4D81-A4ED-8369E25AF227</t>
  </si>
  <si>
    <t>LW-1200</t>
  </si>
  <si>
    <t>Lock Washer 5</t>
  </si>
  <si>
    <t>A3EE3BC5-73C5-45F3-A952-9991D038DD9C</t>
  </si>
  <si>
    <t>LW-1000</t>
  </si>
  <si>
    <t>Lock Washer 4</t>
  </si>
  <si>
    <t>DBB962BF-0603-4095-959B-5BA9C74FBD32</t>
  </si>
  <si>
    <t>LR-8520</t>
  </si>
  <si>
    <t>Lower Head Race</t>
  </si>
  <si>
    <t>AECA59DA-B61C-4976-8316-97E14CD4EFF1</t>
  </si>
  <si>
    <t>LR-2398</t>
  </si>
  <si>
    <t>Lock Ring</t>
  </si>
  <si>
    <t>A420963F-92FD-4CD4-8531-6926E4162C41</t>
  </si>
  <si>
    <t>LN-9161</t>
  </si>
  <si>
    <t>Lock Nut 18</t>
  </si>
  <si>
    <t>5986504B-22A0-4E74-A137-C7CF99A8216F</t>
  </si>
  <si>
    <t>LN-9080</t>
  </si>
  <si>
    <t>Lock Nut 19</t>
  </si>
  <si>
    <t>41BD9389-8B22-4A35-9A2C-233D39ADA7EA</t>
  </si>
  <si>
    <t>LN-8320</t>
  </si>
  <si>
    <t>Lock Nut 4</t>
  </si>
  <si>
    <t>CE04DE2B-4ECA-4203-A108-B7D92FF0E96E</t>
  </si>
  <si>
    <t>LN-7162</t>
  </si>
  <si>
    <t>Lock Nut 15</t>
  </si>
  <si>
    <t>1E96B03D-DC07-4A98-BC24-BF5B24C393E5</t>
  </si>
  <si>
    <t>LN-7161</t>
  </si>
  <si>
    <t>Lock Nut 14</t>
  </si>
  <si>
    <t>AA5071EB-2145-4D08-9D33-B9D2BA9E1493</t>
  </si>
  <si>
    <t>LN-6320</t>
  </si>
  <si>
    <t>Lock Nut 3</t>
  </si>
  <si>
    <t>E10A7B34-87F5-42CD-88B3-27A3D8E16B18</t>
  </si>
  <si>
    <t>LN-5818</t>
  </si>
  <si>
    <t>Lock Nut 21</t>
  </si>
  <si>
    <t>2749030E-49B7-4B24-8D47-FBCF194ABA38</t>
  </si>
  <si>
    <t>LN-5811</t>
  </si>
  <si>
    <t>Lock Nut 20</t>
  </si>
  <si>
    <t>53AD147D-C16D-4A8C-B086-625A31405574</t>
  </si>
  <si>
    <t>LN-5400</t>
  </si>
  <si>
    <t>Lock Nut 2</t>
  </si>
  <si>
    <t>5BCC4558-6C16-48F1-92F0-FD2EEFB17306</t>
  </si>
  <si>
    <t>LN-5162</t>
  </si>
  <si>
    <t>Lock Nut 11</t>
  </si>
  <si>
    <t>612C26C7-6018-4050-B628-8B2D2E6841FA</t>
  </si>
  <si>
    <t>LN-5161</t>
  </si>
  <si>
    <t>Lock Nut 10</t>
  </si>
  <si>
    <t>1DC29704-E0E0-4EF5-B581-4A524730C448</t>
  </si>
  <si>
    <t>LN-4400</t>
  </si>
  <si>
    <t>Lock Nut 1</t>
  </si>
  <si>
    <t>06BE8347-45C1-4C40-AFCB-6AB34AD135FB</t>
  </si>
  <si>
    <t>LN-3824</t>
  </si>
  <si>
    <t>Lock Nut 13</t>
  </si>
  <si>
    <t>9A751F85-7130-4562-9F22-DB9CAB6E5BBC</t>
  </si>
  <si>
    <t>LN-3816</t>
  </si>
  <si>
    <t>Lock Nut 12</t>
  </si>
  <si>
    <t>AFA814C8-8EC8-49DB-9FEE-A291197A8FE9</t>
  </si>
  <si>
    <t>LN-3416</t>
  </si>
  <si>
    <t>Lock Nut 23</t>
  </si>
  <si>
    <t>1E4FA4EC-367E-4D8D-88B4-6CD34D1CFB89</t>
  </si>
  <si>
    <t>LN-3410</t>
  </si>
  <si>
    <t>Lock Nut 22</t>
  </si>
  <si>
    <t>06534A20-4C00-4824-8BBA-B4E3A5724D93</t>
  </si>
  <si>
    <t>LN-1428</t>
  </si>
  <si>
    <t>Lock Nut 9</t>
  </si>
  <si>
    <t>E91C3DC2-C99B-4D01-8108-5DDE3C87830A</t>
  </si>
  <si>
    <t>LN-1420</t>
  </si>
  <si>
    <t>Lock Nut 8</t>
  </si>
  <si>
    <t>D583D825-C707-4529-B6F2-ABFFA21B81EC</t>
  </si>
  <si>
    <t>LN-1224</t>
  </si>
  <si>
    <t>Lock Nut 7</t>
  </si>
  <si>
    <t>92DC4BA8-A052-45DF-83EC-226F050F876B</t>
  </si>
  <si>
    <t>LN-1220</t>
  </si>
  <si>
    <t>Lock Nut 17</t>
  </si>
  <si>
    <t>BBFD88F8-28C5-44EE-B625-52E882393DFC</t>
  </si>
  <si>
    <t>LN-1213</t>
  </si>
  <si>
    <t>Lock Nut 16</t>
  </si>
  <si>
    <t>98CCBB38-4683-486E-BBFE-CBBE4EA63C03</t>
  </si>
  <si>
    <t>LN-1032</t>
  </si>
  <si>
    <t>Lock Nut 6</t>
  </si>
  <si>
    <t>EB4C1D34-4816-4130-BB30-07B4DE4072B6</t>
  </si>
  <si>
    <t>LN-1024</t>
  </si>
  <si>
    <t>Lock Nut 5</t>
  </si>
  <si>
    <t>64169A28-161C-4737-B724-F42FFD99DE80</t>
  </si>
  <si>
    <t>LJ-9161</t>
  </si>
  <si>
    <t>Thin-Jam Lock Nut 11</t>
  </si>
  <si>
    <t>5D3E589F-4584-406B-B9CC-3C8C060CB9A5</t>
  </si>
  <si>
    <t>LJ-9080</t>
  </si>
  <si>
    <t>Thin-Jam Lock Nut 12</t>
  </si>
  <si>
    <t>B2508CF2-C64F-493D-9DB4-0D6601AF1F73</t>
  </si>
  <si>
    <t>LJ-7162</t>
  </si>
  <si>
    <t>Thin-Jam Lock Nut 8</t>
  </si>
  <si>
    <t>344AD07C-CCA5-4374-A3F3-8A7E0A1D9916</t>
  </si>
  <si>
    <t>LJ-7161</t>
  </si>
  <si>
    <t>Thin-Jam Lock Nut 7</t>
  </si>
  <si>
    <t>DCE24B6C-76D8-4934-A4F6-C934364943EA</t>
  </si>
  <si>
    <t>LJ-5818</t>
  </si>
  <si>
    <t>Thin-Jam Lock Nut 14</t>
  </si>
  <si>
    <t>38E4A447-3D3C-4087-ABAD-97F006525B52</t>
  </si>
  <si>
    <t>LJ-5811</t>
  </si>
  <si>
    <t>Thin-Jam Lock Nut 13</t>
  </si>
  <si>
    <t>8C5EE683-D93C-4F25-9454-22FAA4C31365</t>
  </si>
  <si>
    <t>LJ-5162</t>
  </si>
  <si>
    <t>Thin-Jam Lock Nut 4</t>
  </si>
  <si>
    <t>9883496F-4785-4BFC-8AF3-C357347B9F89</t>
  </si>
  <si>
    <t>LJ-5161</t>
  </si>
  <si>
    <t>Thin-Jam Lock Nut 3</t>
  </si>
  <si>
    <t>5ABD940C-D61F-4108-8312-0EA97E469613</t>
  </si>
  <si>
    <t>LJ-3824</t>
  </si>
  <si>
    <t>Thin-Jam Lock Nut 6</t>
  </si>
  <si>
    <t>A57B7915-2E65-49DE-87BA-ACD007C55ADB</t>
  </si>
  <si>
    <t>LJ-3816</t>
  </si>
  <si>
    <t>Thin-Jam Lock Nut 5</t>
  </si>
  <si>
    <t>B4FC4C32-049C-417F-BBB0-F19CDFD64252</t>
  </si>
  <si>
    <t>LJ-3416</t>
  </si>
  <si>
    <t>Thin-Jam Lock Nut 16</t>
  </si>
  <si>
    <t>99215648-AFE8-4556-BC80-B6C62AE74FC8</t>
  </si>
  <si>
    <t>LJ-3410</t>
  </si>
  <si>
    <t>Thin-Jam Lock Nut 15</t>
  </si>
  <si>
    <t>36187EB6-AD84-47B7-A55E-2941D3435FE2</t>
  </si>
  <si>
    <t>LJ-1428</t>
  </si>
  <si>
    <t>Thin-Jam Lock Nut 2</t>
  </si>
  <si>
    <t>48461E5D-D58A-47E5-8BA3-CE4430FCA611</t>
  </si>
  <si>
    <t>LJ-1420</t>
  </si>
  <si>
    <t>Thin-Jam Lock Nut 1</t>
  </si>
  <si>
    <t>A88F15BE-2719-4741-93A4-2D96EF3712EB</t>
  </si>
  <si>
    <t>LJ-1220</t>
  </si>
  <si>
    <t>Thin-Jam Lock Nut 10</t>
  </si>
  <si>
    <t>7DA2613B-3347-4072-A1DC-943ADA161D7F</t>
  </si>
  <si>
    <t>LJ-1213</t>
  </si>
  <si>
    <t>Thin-Jam Lock Nut 9</t>
  </si>
  <si>
    <t>97741A88-92A1-4E72-B0AA-BCB198A1C378</t>
  </si>
  <si>
    <t>LI-8000</t>
  </si>
  <si>
    <t>Internal Lock Washer 2</t>
  </si>
  <si>
    <t>E2F03586-02E8-4CD9-A342-1A8D65D393BD</t>
  </si>
  <si>
    <t>LI-7160</t>
  </si>
  <si>
    <t>Internal Lock Washer 8</t>
  </si>
  <si>
    <t>71F8232D-2B59-41AC-99A1-F5EA197671B5</t>
  </si>
  <si>
    <t>LI-6000</t>
  </si>
  <si>
    <t>Internal Lock Washer 1</t>
  </si>
  <si>
    <t>C8323EEC-BDB2-4933-B3C6-24287638AD56</t>
  </si>
  <si>
    <t>LI-5800</t>
  </si>
  <si>
    <t>Internal Lock Washer 10</t>
  </si>
  <si>
    <t>7F175DFE-1669-4EE9-8EEB-7B55FCE9961C</t>
  </si>
  <si>
    <t>LI-5160</t>
  </si>
  <si>
    <t>Internal Lock Washer 6</t>
  </si>
  <si>
    <t>3C2AC5BC-3F49-4FA4-8340-BC4CDA983F46</t>
  </si>
  <si>
    <t>LI-3800</t>
  </si>
  <si>
    <t>Internal Lock Washer 7</t>
  </si>
  <si>
    <t>0C02F2CC-BDB4-4794-A4F9-0EB33F7545C2</t>
  </si>
  <si>
    <t>LI-1400</t>
  </si>
  <si>
    <t>Internal Lock Washer 5</t>
  </si>
  <si>
    <t>4F040109-8332-4FCF-8084-57E6D8C49283</t>
  </si>
  <si>
    <t>LI-1201</t>
  </si>
  <si>
    <t>Internal Lock Washer 9</t>
  </si>
  <si>
    <t>7F7413BB-BAD2-47E4-9BC4-D98B194BE35D</t>
  </si>
  <si>
    <t>LI-1200</t>
  </si>
  <si>
    <t>Internal Lock Washer 4</t>
  </si>
  <si>
    <t>F1168C45-E4D2-4C37-ADAD-B76EAF402B71</t>
  </si>
  <si>
    <t>LI-1000</t>
  </si>
  <si>
    <t>Internal Lock Washer 3</t>
  </si>
  <si>
    <t>502A2A3D-CD72-43AD-8FB6-77505187EDF4</t>
  </si>
  <si>
    <t>LE-8000</t>
  </si>
  <si>
    <t>External Lock Washer 2</t>
  </si>
  <si>
    <t>02C48826-21AD-41F3-85A6-BC9A85A4DCE4</t>
  </si>
  <si>
    <t>LE-7160</t>
  </si>
  <si>
    <t>External Lock Washer 8</t>
  </si>
  <si>
    <t>802B7687-BC74-43F8-98AE-2112166FACA7</t>
  </si>
  <si>
    <t>LE-6000</t>
  </si>
  <si>
    <t>External Lock Washer 1</t>
  </si>
  <si>
    <t>DC5F4CB0-A599-42CD-A96F-E9F01BC1DACC</t>
  </si>
  <si>
    <t>LE-5160</t>
  </si>
  <si>
    <t>External Lock Washer 6</t>
  </si>
  <si>
    <t>93F7BC73-BD22-45A0-9F2E-A11932342E6B</t>
  </si>
  <si>
    <t>LE-3800</t>
  </si>
  <si>
    <t>External Lock Washer 7</t>
  </si>
  <si>
    <t>39314098-768B-49F9-A777-AF2E3BB06B17</t>
  </si>
  <si>
    <t>LE-1400</t>
  </si>
  <si>
    <t>External Lock Washer 5</t>
  </si>
  <si>
    <t>3330A721-E8CB-4E67-8D27-300DB68C2395</t>
  </si>
  <si>
    <t>LE-1201</t>
  </si>
  <si>
    <t>External Lock Washer 9</t>
  </si>
  <si>
    <t>89B6E84F-5C08-4CD9-B803-01F2CE24E417</t>
  </si>
  <si>
    <t>LE-1200</t>
  </si>
  <si>
    <t>External Lock Washer 4</t>
  </si>
  <si>
    <t>763412F0-6D53-43E2-B371-DCBED69F5E98</t>
  </si>
  <si>
    <t>LE-1000</t>
  </si>
  <si>
    <t>External Lock Washer 3</t>
  </si>
  <si>
    <t>43024784-2741-4CAB-A6DC-8050CE507F2E</t>
  </si>
  <si>
    <t>KW-4091</t>
  </si>
  <si>
    <t>Keyed Washer</t>
  </si>
  <si>
    <t>D59403A3-D19E-4803-BDA2-B436A6416FDA</t>
  </si>
  <si>
    <t>HU-8998</t>
  </si>
  <si>
    <t>HL Hub</t>
  </si>
  <si>
    <t>AB332DDA-DDA5-44AD-8C50-34FFACEFFA8E</t>
  </si>
  <si>
    <t>HU-6280</t>
  </si>
  <si>
    <t>LL Hub</t>
  </si>
  <si>
    <t>B047C048-B4FB-4F80-94BC-C5FC00A6F77F</t>
  </si>
  <si>
    <t>HT-8019</t>
  </si>
  <si>
    <t>Head Tube</t>
  </si>
  <si>
    <t>9F88C58E-5CFA-46C9-8994-DA4F3FFE92ED</t>
  </si>
  <si>
    <t>HT-2981</t>
  </si>
  <si>
    <t>Handlebar Tube</t>
  </si>
  <si>
    <t>B63F827E-9055-4678-9E90-4FFD8D06D4D4</t>
  </si>
  <si>
    <t>HN-9168</t>
  </si>
  <si>
    <t>Hex Nut 19</t>
  </si>
  <si>
    <t>39D42384-66F6-4CCD-B471-0589FC3FC576</t>
  </si>
  <si>
    <t>HN-9161</t>
  </si>
  <si>
    <t>Hex Nut 18</t>
  </si>
  <si>
    <t>69AB8D5E-6101-4203-81B1-794E923782EA</t>
  </si>
  <si>
    <t>HN-8320</t>
  </si>
  <si>
    <t>Hex Nut 4</t>
  </si>
  <si>
    <t>35E28755-E8F0-47BE-A8BE-A20836DBE28D</t>
  </si>
  <si>
    <t>HN-7162</t>
  </si>
  <si>
    <t>Hex Nut 15</t>
  </si>
  <si>
    <t>EB10B88C-5351-4C06-AF51-116BAA48A2C8</t>
  </si>
  <si>
    <t>HN-7161</t>
  </si>
  <si>
    <t>Hex Nut 14</t>
  </si>
  <si>
    <t>EE76FAE0-161E-409C-A6F5-837B5B8B344D</t>
  </si>
  <si>
    <t>HN-6320</t>
  </si>
  <si>
    <t>Hex Nut 3</t>
  </si>
  <si>
    <t>433EE702-E028-4630-895C-8CDBD0F1FD89</t>
  </si>
  <si>
    <t>HN-5818</t>
  </si>
  <si>
    <t>Hex Nut 21</t>
  </si>
  <si>
    <t>B4E990B7-B3F7-4F97-8F98-CE373833ADB4</t>
  </si>
  <si>
    <t>HN-5811</t>
  </si>
  <si>
    <t>Hex Nut 20</t>
  </si>
  <si>
    <t>17C4B7BA-8574-4EC7-BD3B-7A51ABA61F69</t>
  </si>
  <si>
    <t>HN-5400</t>
  </si>
  <si>
    <t>Hex Nut 2</t>
  </si>
  <si>
    <t>7D4BAD17-374F-4281-9AE5-49ABC3FE585D</t>
  </si>
  <si>
    <t>HN-5162</t>
  </si>
  <si>
    <t>Hex Nut 11</t>
  </si>
  <si>
    <t>955811B4-2F17-48F0-A8B4-0C96CBA4AA6D</t>
  </si>
  <si>
    <t>HN-5161</t>
  </si>
  <si>
    <t>Hex Nut 10</t>
  </si>
  <si>
    <t>57456F8C-CB78-45EC-B9B8-21A9BE5C12F5</t>
  </si>
  <si>
    <t>HN-4402</t>
  </si>
  <si>
    <t>Hex Nut 1</t>
  </si>
  <si>
    <t>8F0902D0-274D-4A4B-8FDE-E37F53B2AB29</t>
  </si>
  <si>
    <t>HN-3824</t>
  </si>
  <si>
    <t>Hex Nut 13</t>
  </si>
  <si>
    <t>32C97696-7C3D-4793-A54B-3D73200BADBC</t>
  </si>
  <si>
    <t>HN-3816</t>
  </si>
  <si>
    <t>Hex Nut 12</t>
  </si>
  <si>
    <t>5F02449E-96E5-4FC8-ADE0-8A9A7F533624</t>
  </si>
  <si>
    <t>HN-3416</t>
  </si>
  <si>
    <t>Hex Nut 23</t>
  </si>
  <si>
    <t>2F457404-197D-4DDF-9868-A3AAD1B32D6B</t>
  </si>
  <si>
    <t>HN-3410</t>
  </si>
  <si>
    <t>Hex Nut 22</t>
  </si>
  <si>
    <t>DA46D979-59DF-456D-B5AE-E7E89FC589DF</t>
  </si>
  <si>
    <t>HN-1428</t>
  </si>
  <si>
    <t>Hex Nut 9</t>
  </si>
  <si>
    <t>B478B33A-1FD5-4DB6-B99A-EB3B2A7C1623</t>
  </si>
  <si>
    <t>HN-1420</t>
  </si>
  <si>
    <t>Hex Nut 8</t>
  </si>
  <si>
    <t>BA3631D1-33D6-4A2F-8413-758BFDA6F9C2</t>
  </si>
  <si>
    <t>HN-1224</t>
  </si>
  <si>
    <t>Hex Nut 7</t>
  </si>
  <si>
    <t>F70BBECD-5BE7-4EE9-A9E7-15786E622BA9</t>
  </si>
  <si>
    <t>HN-1220</t>
  </si>
  <si>
    <t>Hex Nut 17</t>
  </si>
  <si>
    <t>2B2A5641-BFFE-4079-B9F0-8BF355BC3996</t>
  </si>
  <si>
    <t>HN-1213</t>
  </si>
  <si>
    <t>Hex Nut 16</t>
  </si>
  <si>
    <t>E73E44DD-F0B7-45D4-9066-E49F1B1FE7D0</t>
  </si>
  <si>
    <t>HN-1032</t>
  </si>
  <si>
    <t>Hex Nut 6</t>
  </si>
  <si>
    <t>F2F3A14C-DF15-4957-966D-55E5FCAD1161</t>
  </si>
  <si>
    <t>HN-1024</t>
  </si>
  <si>
    <t>Hex Nut 5</t>
  </si>
  <si>
    <t>EC2E54F5-9D07-4C26-B969-40F835395BE3</t>
  </si>
  <si>
    <t>HJ-9161</t>
  </si>
  <si>
    <t>Thin-Jam Hex Nut 11</t>
  </si>
  <si>
    <t>DB99CBCD-F18D-4979-8DCF-1012F3B1CB15</t>
  </si>
  <si>
    <t>HJ-9080</t>
  </si>
  <si>
    <t>Thin-Jam Hex Nut 12</t>
  </si>
  <si>
    <t>A0DA8F8F-45FB-4E62-AB14-AA229087DE1E</t>
  </si>
  <si>
    <t>HJ-7162</t>
  </si>
  <si>
    <t>Thin-Jam Hex Nut 8</t>
  </si>
  <si>
    <t>ACBB1DE1-680C-4034-A8C5-3C6B01E57AA7</t>
  </si>
  <si>
    <t>HJ-7161</t>
  </si>
  <si>
    <t>Thin-Jam Hex Nut 7</t>
  </si>
  <si>
    <t>0A7AD37C-3696-4844-8633-9FDDCD5FCEFC</t>
  </si>
  <si>
    <t>HJ-5818</t>
  </si>
  <si>
    <t>Thin-Jam Hex Nut 14</t>
  </si>
  <si>
    <t>A2728648-9517-4DEC-8606-D7D98ECD1E91</t>
  </si>
  <si>
    <t>HJ-5811</t>
  </si>
  <si>
    <t>Thin-Jam Hex Nut 13</t>
  </si>
  <si>
    <t>0A0C93AA-D06C-48AA-99EB-20F2C8A6D6C4</t>
  </si>
  <si>
    <t>HJ-5162</t>
  </si>
  <si>
    <t>Thin-Jam Hex Nut 4</t>
  </si>
  <si>
    <t>EFC09CDB-ECD5-4DB5-9E27-277DDA6D7F50</t>
  </si>
  <si>
    <t>HJ-5161</t>
  </si>
  <si>
    <t>Thin-Jam Hex Nut 3</t>
  </si>
  <si>
    <t>71E984C6-1D11-4CF2-BAEE-6C8DF494BDAD</t>
  </si>
  <si>
    <t>HJ-3824</t>
  </si>
  <si>
    <t>Thin-Jam Hex Nut 6</t>
  </si>
  <si>
    <t>94506C9D-5991-46A7-82EA-00E05D8D9B9C</t>
  </si>
  <si>
    <t>HJ-3816</t>
  </si>
  <si>
    <t>Thin-Jam Hex Nut 5</t>
  </si>
  <si>
    <t>0EC8F653-24C9-41B6-86F5-39C1789DB580</t>
  </si>
  <si>
    <t>HJ-3416</t>
  </si>
  <si>
    <t>Thin-Jam Hex Nut 16</t>
  </si>
  <si>
    <t>B9D9A30D-CB07-422D-A312-F0535575337E</t>
  </si>
  <si>
    <t>HJ-3410</t>
  </si>
  <si>
    <t>Thin-Jam Hex Nut 15</t>
  </si>
  <si>
    <t>A992684F-4642-4856-A817-2C0740AE8C55</t>
  </si>
  <si>
    <t>HJ-1428</t>
  </si>
  <si>
    <t>Thin-Jam Hex Nut 2</t>
  </si>
  <si>
    <t>E33E8C4C-282A-4D1F-91E7-E9969CF7134F</t>
  </si>
  <si>
    <t>HJ-1420</t>
  </si>
  <si>
    <t>Thin-Jam Hex Nut 1</t>
  </si>
  <si>
    <t>A1AE0C6D-92A5-4FDA-B33B-1301E83EFE5B</t>
  </si>
  <si>
    <t>HJ-1220</t>
  </si>
  <si>
    <t>Thin-Jam Hex Nut 10</t>
  </si>
  <si>
    <t>A63AFF3C-4143-4016-BC99-D3F80EC1ADE5</t>
  </si>
  <si>
    <t>HJ-1213</t>
  </si>
  <si>
    <t>Thin-Jam Hex Nut 9</t>
  </si>
  <si>
    <t>8E5B2BF7-81DD-4454-B75E-D9AE2A6FBD26</t>
  </si>
  <si>
    <t>GT-2908</t>
  </si>
  <si>
    <t>HL Grip Tape</t>
  </si>
  <si>
    <t>09343E22-2494-4279-9F32-5D961A0FBFEA</t>
  </si>
  <si>
    <t>GT-1209</t>
  </si>
  <si>
    <t>ML Grip Tape</t>
  </si>
  <si>
    <t>32C82181-1969-4660-AE04-A02D51994EC1</t>
  </si>
  <si>
    <t>GT-0820</t>
  </si>
  <si>
    <t>LL Grip Tape</t>
  </si>
  <si>
    <t>6A89205B-90C3-4997-8C63-BC6A5EBC752D</t>
  </si>
  <si>
    <t>GP-0982</t>
  </si>
  <si>
    <t>Guide Pulley</t>
  </si>
  <si>
    <t>88ED2E08-E775-4915-B506-831600B773FD</t>
  </si>
  <si>
    <t>FL-2301</t>
  </si>
  <si>
    <t>Front Derailleur Linkage</t>
  </si>
  <si>
    <t>01C901E3-4323-48ED-AB9E-9BFDA28BDEF6</t>
  </si>
  <si>
    <t>FC-3982</t>
  </si>
  <si>
    <t>Front Derailleur Cage</t>
  </si>
  <si>
    <t>1CBFA85B-5C9B-4B58-9C17-95238215D926</t>
  </si>
  <si>
    <t>FC-3654</t>
  </si>
  <si>
    <t>Fork Crown</t>
  </si>
  <si>
    <t>7E55F64D-EA3C-45FF-BE72-F7F7B9D61A79</t>
  </si>
  <si>
    <t>FW-9160</t>
  </si>
  <si>
    <t>Flat Washer 7</t>
  </si>
  <si>
    <t>D182CF18-4DDF-429B-A0DF-DE1CFC92622D</t>
  </si>
  <si>
    <t>FW-7160</t>
  </si>
  <si>
    <t>Flat Washer 5</t>
  </si>
  <si>
    <t>1B73F5FE-AB85-49FC-99AD-0500CEBDA91D</t>
  </si>
  <si>
    <t>FW-5800</t>
  </si>
  <si>
    <t>Flat Washer 8</t>
  </si>
  <si>
    <t>590C2C3F-A8B6-42B5-9412-D655E37F0EAE</t>
  </si>
  <si>
    <t>FW-5160</t>
  </si>
  <si>
    <t>Flat Washer 3</t>
  </si>
  <si>
    <t>2C1C58B4-234C-4B3A-8C8E-84524AC05EEA</t>
  </si>
  <si>
    <t>FW-3800</t>
  </si>
  <si>
    <t>Flat Washer 4</t>
  </si>
  <si>
    <t>0AE4CE60-5242-48F5-ADA1-3013FF45F969</t>
  </si>
  <si>
    <t>FW-3400</t>
  </si>
  <si>
    <t>Flat Washer 9</t>
  </si>
  <si>
    <t>84A3473E-AE26-4A21-81B9-60BB418A79B2</t>
  </si>
  <si>
    <t>FW-1400</t>
  </si>
  <si>
    <t>Flat Washer 2</t>
  </si>
  <si>
    <t>331ADDEC-E9B9-4A7E-9324-42069C2DCDC4</t>
  </si>
  <si>
    <t>FW-1200</t>
  </si>
  <si>
    <t>Flat Washer 6</t>
  </si>
  <si>
    <t>A3F2FA3A-22E1-43D8-A131-A9B89C32D8EA</t>
  </si>
  <si>
    <t>FW-1000</t>
  </si>
  <si>
    <t>Flat Washer 1</t>
  </si>
  <si>
    <t>D864879A-E8B1-4F7B-BAFA-1F136089C2C8</t>
  </si>
  <si>
    <t>FH-2981</t>
  </si>
  <si>
    <t>Freewheel</t>
  </si>
  <si>
    <t>C91D602E-DA52-43D2-BD7E-EB110A9392B9</t>
  </si>
  <si>
    <t>FE-3760</t>
  </si>
  <si>
    <t>Fork End</t>
  </si>
  <si>
    <t>6903CE24-D0CE-4191-9198-4231DE37A929</t>
  </si>
  <si>
    <t>EC-T209</t>
  </si>
  <si>
    <t>Touring End Caps</t>
  </si>
  <si>
    <t>88399D13-719E-4545-81D6-F0650F372FA2</t>
  </si>
  <si>
    <t>EC-R098</t>
  </si>
  <si>
    <t>Road End Caps</t>
  </si>
  <si>
    <t>6070B1EA-59B7-4F8B-950F-2BE07D00449D</t>
  </si>
  <si>
    <t>EC-M092</t>
  </si>
  <si>
    <t>Mountain End Caps</t>
  </si>
  <si>
    <t>1DAD47DD-E259-42B8-B8B4-15A0B7D21B2F</t>
  </si>
  <si>
    <t>DT-2377</t>
  </si>
  <si>
    <t>Down Tube</t>
  </si>
  <si>
    <t>A56851F9-1CD7-4E2F-8779-2E773E1B5209</t>
  </si>
  <si>
    <t>DC-9824</t>
  </si>
  <si>
    <t>Decal 2</t>
  </si>
  <si>
    <t>05CE123C-A402-478E-AE9B-75D7727AEAAD</t>
  </si>
  <si>
    <t>DC-8732</t>
  </si>
  <si>
    <t>Decal 1</t>
  </si>
  <si>
    <t>FE0678ED-AEF2-4C58-A450-8151CC24DDD8</t>
  </si>
  <si>
    <t>CS-2812</t>
  </si>
  <si>
    <t>Chain Stays</t>
  </si>
  <si>
    <t>51A32CA6-65A1-4C31-AF2B-D9E4F5D631D4</t>
  </si>
  <si>
    <t>CR-9981</t>
  </si>
  <si>
    <t>Crown Race</t>
  </si>
  <si>
    <t>F0AC2C4D-1A1F-4E3C-B4D9-68AEA0EC1CE4</t>
  </si>
  <si>
    <t>CR-7833</t>
  </si>
  <si>
    <t>Chainring</t>
  </si>
  <si>
    <t>3314B1D7-EF69-4431-B6DD-DC75268BD5DF</t>
  </si>
  <si>
    <t>CN-6137</t>
  </si>
  <si>
    <t>Chainring Nut</t>
  </si>
  <si>
    <t>7BE38E48-B7D6-4486-888E-F53C26735101</t>
  </si>
  <si>
    <t>CB-2903</t>
  </si>
  <si>
    <t>Chainring Bolts</t>
  </si>
  <si>
    <t>7D3FD384-4F29-484B-86FA-4206E276FE58</t>
  </si>
  <si>
    <t>CA-7457</t>
  </si>
  <si>
    <t>HL Crankarm</t>
  </si>
  <si>
    <t>EABB9A92-FA07-4EAB-8955-F0517B4A4CA7</t>
  </si>
  <si>
    <t>CA-6738</t>
  </si>
  <si>
    <t>ML Crankarm</t>
  </si>
  <si>
    <t>3C9D10B7-A6B2-4774-9963-C19DCEE72FEA</t>
  </si>
  <si>
    <t>CA-5965</t>
  </si>
  <si>
    <t>LL Crankarm</t>
  </si>
  <si>
    <t>E73E9750-603B-4131-89F5-3DD15ED5FF80</t>
  </si>
  <si>
    <t>BL-2036</t>
  </si>
  <si>
    <t>Blade</t>
  </si>
  <si>
    <t>ECFED6CB-51FF-49B5-B06C-7D8AC834DB8B</t>
  </si>
  <si>
    <t>BE-2908</t>
  </si>
  <si>
    <t>Headset Ball Bearings</t>
  </si>
  <si>
    <t>9C21AED2-5BFA-4F18-BCB8-F11638DC2E4E</t>
  </si>
  <si>
    <t>BE-2349</t>
  </si>
  <si>
    <t>BB Ball Bearing</t>
  </si>
  <si>
    <t>58AE3C20-4F3A-4749-A7D4-D568806CC537</t>
  </si>
  <si>
    <t>BA-8327</t>
  </si>
  <si>
    <t>Bearing Ball</t>
  </si>
  <si>
    <t>694215B7-08F7-4C0D-ACB1-D734BA44C0C8</t>
  </si>
  <si>
    <t>AR-5381</t>
  </si>
  <si>
    <t>Adjustable Race</t>
  </si>
  <si>
    <t>rowguid</t>
  </si>
  <si>
    <t>DiscontinuedDate</t>
  </si>
  <si>
    <t>SellEndDate</t>
  </si>
  <si>
    <t>SellStartDate</t>
  </si>
  <si>
    <t>ProductModelID</t>
  </si>
  <si>
    <t>ProductSubcategoryID</t>
  </si>
  <si>
    <t>Style</t>
  </si>
  <si>
    <t>Class</t>
  </si>
  <si>
    <t>ProductLine</t>
  </si>
  <si>
    <t>DaysToManufacture</t>
  </si>
  <si>
    <t>Weight</t>
  </si>
  <si>
    <t>WeightUnitMeasureCode</t>
  </si>
  <si>
    <t>SizeUnitMeasureCode</t>
  </si>
  <si>
    <t>Size</t>
  </si>
  <si>
    <t>ReorderPoint</t>
  </si>
  <si>
    <t>SafetyStockLevel</t>
  </si>
  <si>
    <t>Color</t>
  </si>
  <si>
    <t>FinishedGoodsFlag</t>
  </si>
  <si>
    <t>MakeFlag</t>
  </si>
  <si>
    <t>ProductNumber</t>
  </si>
  <si>
    <t>Name</t>
  </si>
  <si>
    <t>DZ</t>
  </si>
  <si>
    <t>EA</t>
  </si>
  <si>
    <t>CTN</t>
  </si>
  <si>
    <t>CS</t>
  </si>
  <si>
    <t>GAL</t>
  </si>
  <si>
    <t>CAN</t>
  </si>
  <si>
    <t>PAK</t>
  </si>
  <si>
    <t>UnitMeasureCode</t>
  </si>
  <si>
    <t>OnOrderQty</t>
  </si>
  <si>
    <t>MaxOrderQty</t>
  </si>
  <si>
    <t>MinOrderQty</t>
  </si>
  <si>
    <t>LastReceiptDate</t>
  </si>
  <si>
    <t>AverageLeadTime</t>
  </si>
  <si>
    <t>AccountNumber</t>
  </si>
  <si>
    <t>CreditRating</t>
  </si>
  <si>
    <t>PreferredVendorStatus</t>
  </si>
  <si>
    <t>ActiveFlag</t>
  </si>
  <si>
    <t>PurchasingWebServiceURL</t>
  </si>
  <si>
    <t>AUSTRALI0001</t>
  </si>
  <si>
    <t>Australia Bike Retailer</t>
  </si>
  <si>
    <t>ALLENSON0001</t>
  </si>
  <si>
    <t>Allenson Cycles</t>
  </si>
  <si>
    <t>ADVANCED0001</t>
  </si>
  <si>
    <t>Advanced Bicycles</t>
  </si>
  <si>
    <t>TRIKES0001</t>
  </si>
  <si>
    <t>Trikes, Inc.</t>
  </si>
  <si>
    <t>MORGANB0001</t>
  </si>
  <si>
    <t>Morgan Bike Accessories</t>
  </si>
  <si>
    <t>CYCLING0001</t>
  </si>
  <si>
    <t>Cycling Master</t>
  </si>
  <si>
    <t>CHICAGO0002</t>
  </si>
  <si>
    <t>Chicago Rent-All</t>
  </si>
  <si>
    <t>GREENWOO0001</t>
  </si>
  <si>
    <t>Greenwood Athletic Company</t>
  </si>
  <si>
    <t>COMPETE0001</t>
  </si>
  <si>
    <t>Compete Enterprises, Inc</t>
  </si>
  <si>
    <t>INTERNAT0001</t>
  </si>
  <si>
    <t>International</t>
  </si>
  <si>
    <t>LIGHTSP0001</t>
  </si>
  <si>
    <t>Light Speed</t>
  </si>
  <si>
    <t>TRAINING0001</t>
  </si>
  <si>
    <t>Training Systems</t>
  </si>
  <si>
    <t>GARDNER0001</t>
  </si>
  <si>
    <t>Gardner Touring Cycles</t>
  </si>
  <si>
    <t>INTERNAT0004</t>
  </si>
  <si>
    <t>International Trek Center</t>
  </si>
  <si>
    <t>G&amp;KBI0001</t>
  </si>
  <si>
    <t>G &amp; K Bicycle Corp.</t>
  </si>
  <si>
    <t>FIRSTNA0001</t>
  </si>
  <si>
    <t>First National Sport Co.</t>
  </si>
  <si>
    <t>RECREATI0001</t>
  </si>
  <si>
    <t>Recreation Place</t>
  </si>
  <si>
    <t>INTERNAT0002</t>
  </si>
  <si>
    <t>International Bicycles</t>
  </si>
  <si>
    <t>IMAGEMA0001</t>
  </si>
  <si>
    <t>Image Makers Bike Center</t>
  </si>
  <si>
    <t>COMFORT0001</t>
  </si>
  <si>
    <t>Comfort Road Bicycles</t>
  </si>
  <si>
    <t>KNOPFLER0001</t>
  </si>
  <si>
    <t>Knopfler Cycles</t>
  </si>
  <si>
    <t>READYRE0001</t>
  </si>
  <si>
    <t>Ready Rentals</t>
  </si>
  <si>
    <t>CRUGERB0001</t>
  </si>
  <si>
    <t>Cruger Bike Company</t>
  </si>
  <si>
    <t>VISTARO0001</t>
  </si>
  <si>
    <t>Vista Road Bikes</t>
  </si>
  <si>
    <t>BERGERON0001</t>
  </si>
  <si>
    <t>Bergeron Off-Roads</t>
  </si>
  <si>
    <t>HILLSBI0001</t>
  </si>
  <si>
    <t>Hill's Bicycle Service</t>
  </si>
  <si>
    <t>CIRCUIT0001</t>
  </si>
  <si>
    <t>Circuit Cycles</t>
  </si>
  <si>
    <t>GREENLA0001</t>
  </si>
  <si>
    <t>Green Lake Bike Company</t>
  </si>
  <si>
    <t>CONSUMER0001</t>
  </si>
  <si>
    <t>Consumer Cycles</t>
  </si>
  <si>
    <t>MERITBI0001</t>
  </si>
  <si>
    <t>Merit Bikes</t>
  </si>
  <si>
    <t>SPORTSH0001</t>
  </si>
  <si>
    <t>Sports House</t>
  </si>
  <si>
    <t>WESTAMER0001</t>
  </si>
  <si>
    <t>WestAmerica Bicycle Co.</t>
  </si>
  <si>
    <t>WESTJUN0001</t>
  </si>
  <si>
    <t>West Junction Cycles</t>
  </si>
  <si>
    <t>MARSH0001</t>
  </si>
  <si>
    <t>Marsh</t>
  </si>
  <si>
    <t>CAPITAL0001</t>
  </si>
  <si>
    <t>Capital Road Cycles</t>
  </si>
  <si>
    <t>NORSTAN0001</t>
  </si>
  <si>
    <t>Norstan Bike Hut</t>
  </si>
  <si>
    <t>ILLINOIS0001</t>
  </si>
  <si>
    <t>Illinois Trek &amp; Clothing</t>
  </si>
  <si>
    <t>BURNETT0001</t>
  </si>
  <si>
    <t>Burnett Road Warriors</t>
  </si>
  <si>
    <t>CUSTOMF0001</t>
  </si>
  <si>
    <t>Custom Frames, Inc.</t>
  </si>
  <si>
    <t>FIRSTRA0001</t>
  </si>
  <si>
    <t>First Rate Bicycles</t>
  </si>
  <si>
    <t>NATIONAL0001</t>
  </si>
  <si>
    <t>National Bike Association</t>
  </si>
  <si>
    <t>JEFFSSP0001</t>
  </si>
  <si>
    <t>Jeff's Sporting Goods</t>
  </si>
  <si>
    <t>SUPERIOR0001</t>
  </si>
  <si>
    <t>Superior Bicycles</t>
  </si>
  <si>
    <t>VISIONC0001</t>
  </si>
  <si>
    <t>Vision Cycles, Inc.</t>
  </si>
  <si>
    <t>LITWARE0001</t>
  </si>
  <si>
    <t>Litware, Inc.</t>
  </si>
  <si>
    <t>www.litwareinc.com/</t>
  </si>
  <si>
    <t>INNERCI0001</t>
  </si>
  <si>
    <t>Inner City Bikes</t>
  </si>
  <si>
    <t>TREYRE0001</t>
  </si>
  <si>
    <t>Trey Research</t>
  </si>
  <si>
    <t>www.treyresearch.net/</t>
  </si>
  <si>
    <t>MITCHELL0001</t>
  </si>
  <si>
    <t>Mitchell Sports</t>
  </si>
  <si>
    <t>SIGNATUR0001</t>
  </si>
  <si>
    <t>Signature Cycles</t>
  </si>
  <si>
    <t>SUPERSAL0001</t>
  </si>
  <si>
    <t>SUPERSALES INC.</t>
  </si>
  <si>
    <t>LINDELL0001</t>
  </si>
  <si>
    <t>Lindell</t>
  </si>
  <si>
    <t>FITNESS0001</t>
  </si>
  <si>
    <t>Fitness Association</t>
  </si>
  <si>
    <t>ADATUM0001</t>
  </si>
  <si>
    <t>A. Datum Corporation</t>
  </si>
  <si>
    <t>www.adatum.com/</t>
  </si>
  <si>
    <t>CONTINEN0001</t>
  </si>
  <si>
    <t>Continental Pro Cycles</t>
  </si>
  <si>
    <t>FEDERAL0001</t>
  </si>
  <si>
    <t>Federal Sport</t>
  </si>
  <si>
    <t>BEAUMONT0001</t>
  </si>
  <si>
    <t>Beaumont Bikes</t>
  </si>
  <si>
    <t>BIKESAT0001</t>
  </si>
  <si>
    <t>Bike Satellite Inc.</t>
  </si>
  <si>
    <t>NORTHW0001</t>
  </si>
  <si>
    <t>Northwind Traders</t>
  </si>
  <si>
    <t>www.northwindtraders.com/</t>
  </si>
  <si>
    <t>SPORTPL0001</t>
  </si>
  <si>
    <t>Sport Playground</t>
  </si>
  <si>
    <t>HYBRIDB0001</t>
  </si>
  <si>
    <t>Hybrid Bicycle Center</t>
  </si>
  <si>
    <t>MIDWEST0001</t>
  </si>
  <si>
    <t>Midwest Sport, Inc.</t>
  </si>
  <si>
    <t>RELIANCE0001</t>
  </si>
  <si>
    <t>Reliance Fitness, Inc.</t>
  </si>
  <si>
    <t>AURORAB0001</t>
  </si>
  <si>
    <t>Aurora Bike Center</t>
  </si>
  <si>
    <t>METROSP0001</t>
  </si>
  <si>
    <t>Metro Sport Equipment</t>
  </si>
  <si>
    <t>LAKEWOOD0001</t>
  </si>
  <si>
    <t>Lakewood Bicycle</t>
  </si>
  <si>
    <t>SPEEDCO0001</t>
  </si>
  <si>
    <t>Speed Corporation</t>
  </si>
  <si>
    <t>COMPETIT0001</t>
  </si>
  <si>
    <t>Competition Bike Training Systems</t>
  </si>
  <si>
    <t>HILLBIC0001</t>
  </si>
  <si>
    <t>Hill Bicycle Center</t>
  </si>
  <si>
    <t>BICYCLE0001</t>
  </si>
  <si>
    <t>Bicycle Specialists</t>
  </si>
  <si>
    <t>INDIANA0001</t>
  </si>
  <si>
    <t>Indiana Bicycle Center</t>
  </si>
  <si>
    <t>SPORTFA0001</t>
  </si>
  <si>
    <t>Sport Fan Co.</t>
  </si>
  <si>
    <t>GMASKI0001</t>
  </si>
  <si>
    <t>GMA Ski &amp; Bike</t>
  </si>
  <si>
    <t>INTEGRAT0001</t>
  </si>
  <si>
    <t>Integrated Sport Products</t>
  </si>
  <si>
    <t>INLINEA0001</t>
  </si>
  <si>
    <t>Inline Accessories</t>
  </si>
  <si>
    <t>LEGENDC0001</t>
  </si>
  <si>
    <t>Legend Cycles</t>
  </si>
  <si>
    <t>ELECTRON0001</t>
  </si>
  <si>
    <t>Electronic Bike Co.</t>
  </si>
  <si>
    <t>INTERNAT0003</t>
  </si>
  <si>
    <t>International Sport Assoc.</t>
  </si>
  <si>
    <t>ELECTRON0002</t>
  </si>
  <si>
    <t>Electronic Bike Repair &amp; Supplies</t>
  </si>
  <si>
    <t>WIDEWOR0001</t>
  </si>
  <si>
    <t>Wide World Importers</t>
  </si>
  <si>
    <t>www.wideworldimporters.com/</t>
  </si>
  <si>
    <t>AMERICAN0001</t>
  </si>
  <si>
    <t>American Bicycles and Wheels</t>
  </si>
  <si>
    <t>VICTORY0001</t>
  </si>
  <si>
    <t>Victory Bikes</t>
  </si>
  <si>
    <t>AMERICAN0002</t>
  </si>
  <si>
    <t>American Bikes</t>
  </si>
  <si>
    <t>MOUNTAIN0001</t>
  </si>
  <si>
    <t>Mountain Works</t>
  </si>
  <si>
    <t>CROWLEY0001</t>
  </si>
  <si>
    <t>Crowley Sport</t>
  </si>
  <si>
    <t>MAGICCY0001</t>
  </si>
  <si>
    <t>Magic Cycles</t>
  </si>
  <si>
    <t>NORTHERN0001</t>
  </si>
  <si>
    <t>Northern Bike Travel</t>
  </si>
  <si>
    <t>ANDERSON0001</t>
  </si>
  <si>
    <t>Anderson's Custom Bikes</t>
  </si>
  <si>
    <t>LEAFRIV0001</t>
  </si>
  <si>
    <t>Leaf River Terrain</t>
  </si>
  <si>
    <t>TOURING0001</t>
  </si>
  <si>
    <t>Touring Equipment Center</t>
  </si>
  <si>
    <t>HOLIDAY0001</t>
  </si>
  <si>
    <t>Holiday Skate &amp; Cycle</t>
  </si>
  <si>
    <t>EXPERTB0001</t>
  </si>
  <si>
    <t>Expert Bike Co</t>
  </si>
  <si>
    <t>VARSITY0001</t>
  </si>
  <si>
    <t>Varsity Sport Co.</t>
  </si>
  <si>
    <t>TEAMATH0001</t>
  </si>
  <si>
    <t>Team Athletic Co.</t>
  </si>
  <si>
    <t>PROSE0001</t>
  </si>
  <si>
    <t>Proseware, Inc.</t>
  </si>
  <si>
    <t>www.proseware.com/</t>
  </si>
  <si>
    <t>JACKSON0001</t>
  </si>
  <si>
    <t>Jackson Authority</t>
  </si>
  <si>
    <t>PREMIER0001</t>
  </si>
  <si>
    <t>Premier Sport, Inc.</t>
  </si>
  <si>
    <t>PROFESSI0001</t>
  </si>
  <si>
    <t>Professional Athletic Consultants</t>
  </si>
  <si>
    <t>PROSPOR0001</t>
  </si>
  <si>
    <t>Pro Sport Industries</t>
  </si>
  <si>
    <t>WOODFIT0001</t>
  </si>
  <si>
    <t>Wood Fitness</t>
  </si>
  <si>
    <t>BLOOMING0001</t>
  </si>
  <si>
    <t>Bloomington Multisport</t>
  </si>
  <si>
    <t>CARLSON0001</t>
  </si>
  <si>
    <t>Carlson Specialties</t>
  </si>
  <si>
    <t>COMPETE0002</t>
  </si>
  <si>
    <t>Compete, Inc.</t>
  </si>
  <si>
    <t>CHICAGO0001</t>
  </si>
  <si>
    <t>Chicago City Saddles</t>
  </si>
  <si>
    <t>BUSINESS0001</t>
  </si>
  <si>
    <t>Business Equipment Center</t>
  </si>
  <si>
    <t>ReceivedDate</t>
  </si>
  <si>
    <t>No</t>
  </si>
  <si>
    <t>Rincian Proses Bisnis</t>
  </si>
  <si>
    <t>ReceivingReportID</t>
  </si>
  <si>
    <t>NationalIDNumber</t>
  </si>
  <si>
    <t>LoginID</t>
  </si>
  <si>
    <t>OrganizationNode</t>
  </si>
  <si>
    <t>OrganizationLevel</t>
  </si>
  <si>
    <t>JobTitle</t>
  </si>
  <si>
    <t>BirthDate</t>
  </si>
  <si>
    <t>MaritalStatus</t>
  </si>
  <si>
    <t>Gender</t>
  </si>
  <si>
    <t>HireDate</t>
  </si>
  <si>
    <t>SalariedFlag</t>
  </si>
  <si>
    <t>VacationHours</t>
  </si>
  <si>
    <t>SickLeaveHours</t>
  </si>
  <si>
    <t>CurrentFlag</t>
  </si>
  <si>
    <t>adventure-works\ken0</t>
  </si>
  <si>
    <t>Chief Executive Officer</t>
  </si>
  <si>
    <t>F01251E5-96A3-448D-981E-0F99D789110D</t>
  </si>
  <si>
    <t>adventure-works\terri0</t>
  </si>
  <si>
    <t>/1/</t>
  </si>
  <si>
    <t>Vice President of Engineering</t>
  </si>
  <si>
    <t>F</t>
  </si>
  <si>
    <t>45E8F437-670D-4409-93CB-F9424A40D6EE</t>
  </si>
  <si>
    <t>adventure-works\roberto0</t>
  </si>
  <si>
    <t>/1/1/</t>
  </si>
  <si>
    <t>Engineering Manager</t>
  </si>
  <si>
    <t>9BBBFB2C-EFBB-4217-9AB7-F97689328841</t>
  </si>
  <si>
    <t>adventure-works\rob0</t>
  </si>
  <si>
    <t>/1/1/1/</t>
  </si>
  <si>
    <t>Senior Tool Designer</t>
  </si>
  <si>
    <t>59747955-87B8-443F-8ED4-F8AD3AFDF3A9</t>
  </si>
  <si>
    <t>adventure-works\gail0</t>
  </si>
  <si>
    <t>/1/1/2/</t>
  </si>
  <si>
    <t>Design Engineer</t>
  </si>
  <si>
    <t>EC84AE09-F9B8-4A15-B4A9-6CCBAB919B08</t>
  </si>
  <si>
    <t>adventure-works\jossef0</t>
  </si>
  <si>
    <t>/1/1/3/</t>
  </si>
  <si>
    <t>E39056F1-9CD5-478D-8945-14ACA7FBDCDD</t>
  </si>
  <si>
    <t>adventure-works\dylan0</t>
  </si>
  <si>
    <t>/1/1/4/</t>
  </si>
  <si>
    <t>Research and Development Manager</t>
  </si>
  <si>
    <t>4F46DECA-EF01-41FD-9829-0ADAB368E431</t>
  </si>
  <si>
    <t>adventure-works\diane1</t>
  </si>
  <si>
    <t>/1/1/4/1/</t>
  </si>
  <si>
    <t>Research and Development Engineer</t>
  </si>
  <si>
    <t>31112635-663B-4018-B4A2-A685C0BF48A4</t>
  </si>
  <si>
    <t>adventure-works\gigi0</t>
  </si>
  <si>
    <t>/1/1/4/2/</t>
  </si>
  <si>
    <t>50B6CDC6-7570-47EF-9570-48A64B5F2ECF</t>
  </si>
  <si>
    <t>adventure-works\michael6</t>
  </si>
  <si>
    <t>/1/1/4/3/</t>
  </si>
  <si>
    <t>EAA43680-5571-40CB-AB1A-3BF68F04459E</t>
  </si>
  <si>
    <t>adventure-works\ovidiu0</t>
  </si>
  <si>
    <t>/1/1/5/</t>
  </si>
  <si>
    <t>F68C7C19-FAC1-438C-9BB7-AC33FCC341C3</t>
  </si>
  <si>
    <t>adventure-works\thierry0</t>
  </si>
  <si>
    <t>/1/1/5/1/</t>
  </si>
  <si>
    <t>Tool Designer</t>
  </si>
  <si>
    <t>1D955171-E773-4FAD-8382-40FD898D5D4D</t>
  </si>
  <si>
    <t>adventure-works\janice0</t>
  </si>
  <si>
    <t>/1/1/5/2/</t>
  </si>
  <si>
    <t>954B91B6-5AA7-48C2-8685-6E11C6E5C49A</t>
  </si>
  <si>
    <t>adventure-works\michael8</t>
  </si>
  <si>
    <t>/1/1/6/</t>
  </si>
  <si>
    <t>Senior Design Engineer</t>
  </si>
  <si>
    <t>46286CA4-46DD-4DDB-9128-85B67E98D1A9</t>
  </si>
  <si>
    <t>adventure-works\sharon0</t>
  </si>
  <si>
    <t>/1/1/7/</t>
  </si>
  <si>
    <t>54F2FDC0-87C4-4065-A7A8-9AC8EA624235</t>
  </si>
  <si>
    <t>adventure-works\david0</t>
  </si>
  <si>
    <t>/2/</t>
  </si>
  <si>
    <t>Marketing Manager</t>
  </si>
  <si>
    <t>E87029AA-2CBA-4C03-B948-D83AF0313E28</t>
  </si>
  <si>
    <t>adventure-works\kevin0</t>
  </si>
  <si>
    <t>/2/1/</t>
  </si>
  <si>
    <t>Marketing Assistant</t>
  </si>
  <si>
    <t>1B480240-95C0-410F-A717-EB29943C8886</t>
  </si>
  <si>
    <t>adventure-works\john5</t>
  </si>
  <si>
    <t>/2/2/</t>
  </si>
  <si>
    <t>Marketing Specialist</t>
  </si>
  <si>
    <t>64730415-1F58-4E5B-8FA8-5E4DAEBA53B4</t>
  </si>
  <si>
    <t>adventure-works\mary2</t>
  </si>
  <si>
    <t>/2/3/</t>
  </si>
  <si>
    <t>1F6DA901-C7F7-48A8-8EEF-D81868D72B52</t>
  </si>
  <si>
    <t>adventure-works\wanida0</t>
  </si>
  <si>
    <t>/2/4/</t>
  </si>
  <si>
    <t>43CCA446-DA1C-454C-8530-873AD2923E1B</t>
  </si>
  <si>
    <t>adventure-works\terry0</t>
  </si>
  <si>
    <t>/2/5/</t>
  </si>
  <si>
    <t>AD0D7626-4506-45C4-898F-9D7A0E13AABD</t>
  </si>
  <si>
    <t>adventure-works\sariya0</t>
  </si>
  <si>
    <t>/2/6/</t>
  </si>
  <si>
    <t>AF21F1B7-0691-48AD-B325-B8F2D7B2268A</t>
  </si>
  <si>
    <t>adventure-works\mary0</t>
  </si>
  <si>
    <t>/2/7/</t>
  </si>
  <si>
    <t>90899830-127E-4876-85CA-7F6E03025281</t>
  </si>
  <si>
    <t>adventure-works\jill0</t>
  </si>
  <si>
    <t>/2/8/</t>
  </si>
  <si>
    <t>53575C58-FBA1-4C1A-B8FF-95E050B44393</t>
  </si>
  <si>
    <t>adventure-works\james1</t>
  </si>
  <si>
    <t>/3/</t>
  </si>
  <si>
    <t>Vice President of Production</t>
  </si>
  <si>
    <t>D7314F24-2AF1-429C-9BBB-4038F45F3E6C</t>
  </si>
  <si>
    <t>adventure-works\peter0</t>
  </si>
  <si>
    <t>/3/1/</t>
  </si>
  <si>
    <t>Production Control Manager</t>
  </si>
  <si>
    <t>69D5D162-E817-45E7-9DEC-5D9B8310E7B1</t>
  </si>
  <si>
    <t>adventure-works\jo0</t>
  </si>
  <si>
    <t>/3/1/1/</t>
  </si>
  <si>
    <t>Production Supervisor - WC60</t>
  </si>
  <si>
    <t>83FFAAC6-B895-481F-B897-14F965D4DA47</t>
  </si>
  <si>
    <t>adventure-works\guy1</t>
  </si>
  <si>
    <t>/3/1/1/1/</t>
  </si>
  <si>
    <t>Production Technician - WC60</t>
  </si>
  <si>
    <t>AAE1D04A-C237-4974-B4D5-935247737718</t>
  </si>
  <si>
    <t>adventure-works\mark1</t>
  </si>
  <si>
    <t>/3/1/1/2/</t>
  </si>
  <si>
    <t>CDB2C6DF-93E5-4558-91C8-424D5E7C658B</t>
  </si>
  <si>
    <t>adventure-works\britta0</t>
  </si>
  <si>
    <t>/3/1/1/3/</t>
  </si>
  <si>
    <t>FC12677F-42F8-4790-AD69-685088ED7E5F</t>
  </si>
  <si>
    <t>adventure-works\margie0</t>
  </si>
  <si>
    <t>/3/1/1/4/</t>
  </si>
  <si>
    <t>352D6E2F-655B-49A2-9FEC-EFD7D8CD0D30</t>
  </si>
  <si>
    <t>adventure-works\rebecca0</t>
  </si>
  <si>
    <t>/3/1/1/5/</t>
  </si>
  <si>
    <t>BDADEB5C-A596-4DA1-88BA-842C7A0CC10F</t>
  </si>
  <si>
    <t>adventure-works\annik0</t>
  </si>
  <si>
    <t>/3/1/1/6/</t>
  </si>
  <si>
    <t>51FDE6AC-BD50-467C-90E5-10CA7310455C</t>
  </si>
  <si>
    <t>adventure-works\suchitra0</t>
  </si>
  <si>
    <t>/3/1/1/7/</t>
  </si>
  <si>
    <t>6ADBD932-0DA5-4F5C-AF67-8E3A53630896</t>
  </si>
  <si>
    <t>adventure-works\brandon0</t>
  </si>
  <si>
    <t>/3/1/1/8/</t>
  </si>
  <si>
    <t>CA5D1935-44E2-4C45-93BB-809E59F56796</t>
  </si>
  <si>
    <t>adventure-works\jose0</t>
  </si>
  <si>
    <t>/3/1/1/9/</t>
  </si>
  <si>
    <t>9E912556-88BA-41EE-B946-CB84AB4C1102</t>
  </si>
  <si>
    <t>adventure-works\chris2</t>
  </si>
  <si>
    <t>/3/1/1/10/</t>
  </si>
  <si>
    <t>77B384C7-AFFB-4816-992B-F5B3034EE4FF</t>
  </si>
  <si>
    <t>adventure-works\kim1</t>
  </si>
  <si>
    <t>/3/1/1/11/</t>
  </si>
  <si>
    <t>891C27F4-28CC-44BB-BEA3-DA5EA7FBE957</t>
  </si>
  <si>
    <t>adventure-works\ed0</t>
  </si>
  <si>
    <t>/3/1/1/12/</t>
  </si>
  <si>
    <t>8EF22FB3-AF37-4B44-8862-D60A7CB09D82</t>
  </si>
  <si>
    <t>adventure-works\jolynn0</t>
  </si>
  <si>
    <t>/3/1/2/</t>
  </si>
  <si>
    <t>2CC71B96-F421-485E-9832-8723337749BB</t>
  </si>
  <si>
    <t>adventure-works\bryan0</t>
  </si>
  <si>
    <t>/3/1/2/1/</t>
  </si>
  <si>
    <t>4652D4E4-6A27-47ED-9F51-C377E293DA28</t>
  </si>
  <si>
    <t>adventure-works\james0</t>
  </si>
  <si>
    <t>/3/1/2/2/</t>
  </si>
  <si>
    <t>82E52D5A-165B-4C6D-9773-C3A6B6332ECD</t>
  </si>
  <si>
    <t>adventure-works\nancy0</t>
  </si>
  <si>
    <t>/3/1/2/3/</t>
  </si>
  <si>
    <t>6B7EB306-9A00-496A-98A9-4E94FE72F77C</t>
  </si>
  <si>
    <t>adventure-works\simon0</t>
  </si>
  <si>
    <t>/3/1/2/4/</t>
  </si>
  <si>
    <t>F734D38A-56B5-471E-8DED-A682E958A9B3</t>
  </si>
  <si>
    <t>adventure-works\thomas0</t>
  </si>
  <si>
    <t>/3/1/2/5/</t>
  </si>
  <si>
    <t>8FF3AF67-32F2-4A08-98C3-A40F842D41A3</t>
  </si>
  <si>
    <t>adventure-works\eugene1</t>
  </si>
  <si>
    <t>/3/1/2/6/</t>
  </si>
  <si>
    <t>33543B35-77DA-4600-A41B-1EAFEA0AD643</t>
  </si>
  <si>
    <t>adventure-works\andrew0</t>
  </si>
  <si>
    <t>/3/1/3/</t>
  </si>
  <si>
    <t>Production Supervisor - WC10</t>
  </si>
  <si>
    <t>08365B05-C143-4260-A93C-6B69418B1946</t>
  </si>
  <si>
    <t>adventure-works\ruth0</t>
  </si>
  <si>
    <t>/3/1/3/1/</t>
  </si>
  <si>
    <t>Production Technician - WC10</t>
  </si>
  <si>
    <t>3E3B6905-209E-442E-B8A8-9A0980241C6A</t>
  </si>
  <si>
    <t>adventure-works\barry0</t>
  </si>
  <si>
    <t>/3/1/3/2/</t>
  </si>
  <si>
    <t>756A60AE-378F-43D8-9F93-1E821D1EAF52</t>
  </si>
  <si>
    <t>adventure-works\sidney0</t>
  </si>
  <si>
    <t>/3/1/3/3/</t>
  </si>
  <si>
    <t>40D603D9-7F99-48B7-A580-B17CF429BED2</t>
  </si>
  <si>
    <t>adventure-works\jeffrey0</t>
  </si>
  <si>
    <t>/3/1/3/4/</t>
  </si>
  <si>
    <t>6E086F41-B81D-4BDC-9F13-0EEC488DC43E</t>
  </si>
  <si>
    <t>adventure-works\doris0</t>
  </si>
  <si>
    <t>/3/1/3/5/</t>
  </si>
  <si>
    <t>692B8826-03B4-4C3B-82FC-1FC6F1409689</t>
  </si>
  <si>
    <t>adventure-works\diane0</t>
  </si>
  <si>
    <t>/3/1/3/6/</t>
  </si>
  <si>
    <t>C334B2D2-0C56-4906-9095-F1D07A98CBEC</t>
  </si>
  <si>
    <t>adventure-works\bonnie0</t>
  </si>
  <si>
    <t>/3/1/3/7/</t>
  </si>
  <si>
    <t>E950A52A-DF61-4FEC-9063-545664D65B89</t>
  </si>
  <si>
    <t>adventure-works\taylor0</t>
  </si>
  <si>
    <t>/3/1/4/</t>
  </si>
  <si>
    <t>Production Supervisor - WC50</t>
  </si>
  <si>
    <t>28F7EF89-2793-4989-B67D-25046543C1E3</t>
  </si>
  <si>
    <t>adventure-works\denise0</t>
  </si>
  <si>
    <t>/3/1/4/1/</t>
  </si>
  <si>
    <t>Production Technician - WC50</t>
  </si>
  <si>
    <t>77878C43-F16E-437D-892F-3CFCC0715A0A</t>
  </si>
  <si>
    <t>adventure-works\frank1</t>
  </si>
  <si>
    <t>/3/1/4/2/</t>
  </si>
  <si>
    <t>B395CD84-77BA-4D3C-A49D-D9E8D6CF100B</t>
  </si>
  <si>
    <t>adventure-works\kendall0</t>
  </si>
  <si>
    <t>/3/1/4/3/</t>
  </si>
  <si>
    <t>65207627-5521-4A8E-AD3C-B2F1B5226B85</t>
  </si>
  <si>
    <t>adventure-works\bob0</t>
  </si>
  <si>
    <t>/3/1/4/4/</t>
  </si>
  <si>
    <t>68616AEA-81E5-4940-A7E4-6FBA882BCCF6</t>
  </si>
  <si>
    <t>adventure-works\pete0</t>
  </si>
  <si>
    <t>/3/1/4/5/</t>
  </si>
  <si>
    <t>1F1D813D-3EDC-4274-8E9B-4519D71685B6</t>
  </si>
  <si>
    <t>adventure-works\diane2</t>
  </si>
  <si>
    <t>/3/1/4/6/</t>
  </si>
  <si>
    <t>721A2921-C415-46DE-9111-13F25F428B8B</t>
  </si>
  <si>
    <t>adventure-works\john0</t>
  </si>
  <si>
    <t>/3/1/5/</t>
  </si>
  <si>
    <t>D4ED1F78-7C28-479B-BFEF-A73228BA2AAA</t>
  </si>
  <si>
    <t>adventure-works\maciej0</t>
  </si>
  <si>
    <t>/3/1/5/1/</t>
  </si>
  <si>
    <t>3229D93F-6A14-4BAC-ABC5-A91B9ECFB4D3</t>
  </si>
  <si>
    <t>adventure-works\michael7</t>
  </si>
  <si>
    <t>/3/1/5/2/</t>
  </si>
  <si>
    <t>492B24BD-BDE9-4371-B96E-CCD72264B91F</t>
  </si>
  <si>
    <t>adventure-works\randy0</t>
  </si>
  <si>
    <t>/3/1/5/3/</t>
  </si>
  <si>
    <t>9A08108D-E039-4862-8F93-55F18017AD72</t>
  </si>
  <si>
    <t>adventure-works\karan0</t>
  </si>
  <si>
    <t>/3/1/5/4/</t>
  </si>
  <si>
    <t>08B1BA74-DD80-4FDA-8327-93268B84977B</t>
  </si>
  <si>
    <t>adventure-works\jay0</t>
  </si>
  <si>
    <t>/3/1/5/5/</t>
  </si>
  <si>
    <t>18187809-5294-474F-85A1-D5BE6BD518D6</t>
  </si>
  <si>
    <t>adventure-works\charles0</t>
  </si>
  <si>
    <t>/3/1/5/6/</t>
  </si>
  <si>
    <t>CDC11292-DF74-4FB0-8676-5B2AA4687142</t>
  </si>
  <si>
    <t>adventure-works\steve0</t>
  </si>
  <si>
    <t>/3/1/5/7/</t>
  </si>
  <si>
    <t>12F678D7-EAD3-4CF4-8518-A19AACF2A6D4</t>
  </si>
  <si>
    <t>adventure-works\david2</t>
  </si>
  <si>
    <t>/3/1/5/8/</t>
  </si>
  <si>
    <t>FC617BB8-D2A3-4374-873C-8EF38D80127D</t>
  </si>
  <si>
    <t>adventure-works\michael3</t>
  </si>
  <si>
    <t>/3/1/6/</t>
  </si>
  <si>
    <t>Production Supervisor - WC30</t>
  </si>
  <si>
    <t>1AD772D7-7B4A-4A7B-8676-49DD7608CB94</t>
  </si>
  <si>
    <t>adventure-works\steven0</t>
  </si>
  <si>
    <t>/3/1/6/1/</t>
  </si>
  <si>
    <t>Production Technician - WC30</t>
  </si>
  <si>
    <t>0A8937C9-68AA-4D48-BA4E-B40493D764AA</t>
  </si>
  <si>
    <t>adventure-works\carole0</t>
  </si>
  <si>
    <t>/3/1/6/2/</t>
  </si>
  <si>
    <t>C76A41F1-A390-4AE4-A82A-2A87764C6391</t>
  </si>
  <si>
    <t>adventure-works\bjorn0</t>
  </si>
  <si>
    <t>/3/1/6/3/</t>
  </si>
  <si>
    <t>A942E1E0-2D5E-4858-97C0-947020E96860</t>
  </si>
  <si>
    <t>adventure-works\michiko0</t>
  </si>
  <si>
    <t>/3/1/6/4/</t>
  </si>
  <si>
    <t>F359F5B6-5E18-4C62-8531-14D951911CE5</t>
  </si>
  <si>
    <t>adventure-works\carol0</t>
  </si>
  <si>
    <t>/3/1/6/5/</t>
  </si>
  <si>
    <t>8D0182A3-5B59-4EEA-9B3C-C7F05DA9A2CE</t>
  </si>
  <si>
    <t>adventure-works\merav0</t>
  </si>
  <si>
    <t>/3/1/6/6/</t>
  </si>
  <si>
    <t>2EE7914A-62D3-473B-A0E1-E4E55341EC4E</t>
  </si>
  <si>
    <t>adventure-works\reuben0</t>
  </si>
  <si>
    <t>/3/1/7/</t>
  </si>
  <si>
    <t>Production Supervisor - WC40</t>
  </si>
  <si>
    <t>71EEE2A6-B9B3-4BF4-8949-01239DF7C901</t>
  </si>
  <si>
    <t>adventure-works\eric1</t>
  </si>
  <si>
    <t>/3/1/7/1/</t>
  </si>
  <si>
    <t>Production Technician - WC40</t>
  </si>
  <si>
    <t>55F62E38-9457-46C8-A824-E46A3117A935</t>
  </si>
  <si>
    <t>adventure-works\sandeep0</t>
  </si>
  <si>
    <t>/3/1/7/2/</t>
  </si>
  <si>
    <t>606C21E2-3EC0-48A6-A9FE-6BC8123AC786</t>
  </si>
  <si>
    <t>adventure-works\mihail0</t>
  </si>
  <si>
    <t>/3/1/7/3/</t>
  </si>
  <si>
    <t>03A9BA14-0D5B-4671-B851-2C1721EFBF01</t>
  </si>
  <si>
    <t>adventure-works\jack1</t>
  </si>
  <si>
    <t>/3/1/7/4/</t>
  </si>
  <si>
    <t>D308D387-F7F3-4B5F-ABDA-FAF5574245CD</t>
  </si>
  <si>
    <t>adventure-works\patrick1</t>
  </si>
  <si>
    <t>/3/1/7/5/</t>
  </si>
  <si>
    <t>296C52AE-169F-4292-975D-C508476DCECF</t>
  </si>
  <si>
    <t>adventure-works\frank3</t>
  </si>
  <si>
    <t>/3/1/7/6/</t>
  </si>
  <si>
    <t>9AF24ACC-EA3E-4EFE-B5E3-4762C496D57C</t>
  </si>
  <si>
    <t>adventure-works\brian2</t>
  </si>
  <si>
    <t>/3/1/7/7/</t>
  </si>
  <si>
    <t>C294F676-CAAF-4924-9730-BC81AE408BE1</t>
  </si>
  <si>
    <t>adventure-works\ryan0</t>
  </si>
  <si>
    <t>/3/1/7/8/</t>
  </si>
  <si>
    <t>10E5BD6F-2B9C-4192-A94D-6A2D50EA1ADB</t>
  </si>
  <si>
    <t>adventure-works\cristian0</t>
  </si>
  <si>
    <t>/3/1/8/</t>
  </si>
  <si>
    <t>5BE16416-8570-417D-9E54-047DB468B5E9</t>
  </si>
  <si>
    <t>adventure-works\betsy0</t>
  </si>
  <si>
    <t>/3/1/8/1/</t>
  </si>
  <si>
    <t>EBCDBA1C-6C1D-4D36-90F7-1893755C85E3</t>
  </si>
  <si>
    <t>adventure-works\patrick0</t>
  </si>
  <si>
    <t>/3/1/8/2/</t>
  </si>
  <si>
    <t>D5FBE9E6-B8C5-484C-B4B8-48059E0EF267</t>
  </si>
  <si>
    <t>adventure-works\danielle0</t>
  </si>
  <si>
    <t>/3/1/8/3/</t>
  </si>
  <si>
    <t>BB886159-1400-4264-B7C9-A3769BEB1274</t>
  </si>
  <si>
    <t>adventure-works\kimberly0</t>
  </si>
  <si>
    <t>/3/1/8/4/</t>
  </si>
  <si>
    <t>CE256B6C-1EEE-43ED-9969-7CAC480FF4D7</t>
  </si>
  <si>
    <t>adventure-works\tom0</t>
  </si>
  <si>
    <t>/3/1/8/5/</t>
  </si>
  <si>
    <t>B3BF7FC5-2014-48CE-B7BB-76124FA8446C</t>
  </si>
  <si>
    <t>adventure-works\kok-ho0</t>
  </si>
  <si>
    <t>/3/1/9/</t>
  </si>
  <si>
    <t>57FB2C0F-B105-49F0-967A-88F3D743CB3F</t>
  </si>
  <si>
    <t>adventure-works\russell0</t>
  </si>
  <si>
    <t>/3/1/9/1/</t>
  </si>
  <si>
    <t>6B10192F-D570-47C4-82C9-3D979B1EFDC1</t>
  </si>
  <si>
    <t>adventure-works\jim0</t>
  </si>
  <si>
    <t>/3/1/9/2/</t>
  </si>
  <si>
    <t>6175876E-8FCC-4917-BE06-FC358515E6DF</t>
  </si>
  <si>
    <t>adventure-works\elizabeth0</t>
  </si>
  <si>
    <t>/3/1/9/3/</t>
  </si>
  <si>
    <t>62A9F73F-6443-4F2F-B864-18186614BFB6</t>
  </si>
  <si>
    <t>adventure-works\mandar0</t>
  </si>
  <si>
    <t>/3/1/9/4/</t>
  </si>
  <si>
    <t>1F0E068A-48C5-40BF-8190-565150EFDADD</t>
  </si>
  <si>
    <t>adventure-works\sameer0</t>
  </si>
  <si>
    <t>/3/1/9/5/</t>
  </si>
  <si>
    <t>A703169F-1563-488E-914D-D784FD07F29A</t>
  </si>
  <si>
    <t>adventure-works\nuan0</t>
  </si>
  <si>
    <t>/3/1/9/6/</t>
  </si>
  <si>
    <t>A6089357-2F2F-48CC-AB3C-D9B75A3C09D7</t>
  </si>
  <si>
    <t>adventure-works\lolan0</t>
  </si>
  <si>
    <t>/3/1/9/7/</t>
  </si>
  <si>
    <t>9B9B768D-7CC1-4DCE-87CB-765AB73A6AFF</t>
  </si>
  <si>
    <t>adventure-works\houman0</t>
  </si>
  <si>
    <t>/3/1/9/8/</t>
  </si>
  <si>
    <t>9CE8B2E8-9944-4BA5-97DE-441D8314F161</t>
  </si>
  <si>
    <t>adventure-works\zheng0</t>
  </si>
  <si>
    <t>/3/1/10/</t>
  </si>
  <si>
    <t>C75F2740-ACE3-4EBF-91C5-7AB352E1095F</t>
  </si>
  <si>
    <t>adventure-works\ebru0</t>
  </si>
  <si>
    <t>/3/1/10/1/</t>
  </si>
  <si>
    <t>6C25A32B-88B5-4F84-A129-F7F688DFA588</t>
  </si>
  <si>
    <t>adventure-works\mary1</t>
  </si>
  <si>
    <t>/3/1/10/2/</t>
  </si>
  <si>
    <t>6DC9F7D0-5664-4E4A-90F5-7AB85EBB02E6</t>
  </si>
  <si>
    <t>adventure-works\kevin2</t>
  </si>
  <si>
    <t>/3/1/10/3/</t>
  </si>
  <si>
    <t>8B21E53D-E705-479A-B32E-6E63AC2F4BCD</t>
  </si>
  <si>
    <t>adventure-works\john4</t>
  </si>
  <si>
    <t>/3/1/10/4/</t>
  </si>
  <si>
    <t>D4CF23D9-21B6-45E4-827C-22890DF0373B</t>
  </si>
  <si>
    <t>adventure-works\christopher0</t>
  </si>
  <si>
    <t>/3/1/10/5/</t>
  </si>
  <si>
    <t>F71C6055-557B-4660-86FF-8C0FA14B24E6</t>
  </si>
  <si>
    <t>adventure-works\jinghao0</t>
  </si>
  <si>
    <t>/3/1/11/</t>
  </si>
  <si>
    <t>2BCA07D3-F2AC-4406-904F-E09156F3EB3E</t>
  </si>
  <si>
    <t>adventure-works\alice0</t>
  </si>
  <si>
    <t>/3/1/11/1/</t>
  </si>
  <si>
    <t>7E632B21-0D11-4BBA-8A68-8CAE14C20AE6</t>
  </si>
  <si>
    <t>adventure-works\jun0</t>
  </si>
  <si>
    <t>/3/1/11/2/</t>
  </si>
  <si>
    <t>9C5F84D1-FB96-4D82-92A1-F932903DEAAD</t>
  </si>
  <si>
    <t>adventure-works\suroor0</t>
  </si>
  <si>
    <t>/3/1/11/3/</t>
  </si>
  <si>
    <t>14010B0E-C101-4E41-B788-21923399E512</t>
  </si>
  <si>
    <t>adventure-works\john1</t>
  </si>
  <si>
    <t>/3/1/11/4/</t>
  </si>
  <si>
    <t>B6998410-EE0F-4307-9E6E-FE348F11012D</t>
  </si>
  <si>
    <t>adventure-works\linda0</t>
  </si>
  <si>
    <t>/3/1/11/5/</t>
  </si>
  <si>
    <t>FB84759C-B687-43B2-8727-125EFE0F5E13</t>
  </si>
  <si>
    <t>adventure-works\mindaugas0</t>
  </si>
  <si>
    <t>/3/1/11/6/</t>
  </si>
  <si>
    <t>1D784088-DACB-4185-9F60-3D2DB4925BA5</t>
  </si>
  <si>
    <t>adventure-works\angela0</t>
  </si>
  <si>
    <t>/3/1/11/7/</t>
  </si>
  <si>
    <t>4958E1C3-C872-4222-954E-09D2060EA7EF</t>
  </si>
  <si>
    <t>adventure-works\michael2</t>
  </si>
  <si>
    <t>/3/1/11/8/</t>
  </si>
  <si>
    <t>C6EB2566-CF28-4602-9A25-5B91C8728838</t>
  </si>
  <si>
    <t>adventure-works\chad0</t>
  </si>
  <si>
    <t>/3/1/11/9/</t>
  </si>
  <si>
    <t>83A32D4C-4725-478F-9997-91739BB957BA</t>
  </si>
  <si>
    <t>adventure-works\don0</t>
  </si>
  <si>
    <t>/3/1/11/10/</t>
  </si>
  <si>
    <t>E720053D-922E-4C91-B81A-A1CA4EF8BB0E</t>
  </si>
  <si>
    <t>adventure-works\michael4</t>
  </si>
  <si>
    <t>/3/1/11/11/</t>
  </si>
  <si>
    <t>EB27C026-9470-4450-8D5E-1F38A41793B5</t>
  </si>
  <si>
    <t>adventure-works\kitti0</t>
  </si>
  <si>
    <t>/3/1/11/12/</t>
  </si>
  <si>
    <t>49A05524-FA34-45B1-95BC-489901DC5B50</t>
  </si>
  <si>
    <t>adventure-works\pilar0</t>
  </si>
  <si>
    <t>/3/1/12/</t>
  </si>
  <si>
    <t>Shipping and Receiving Supervisor</t>
  </si>
  <si>
    <t>01BCCE22-D63A-4C3F-9BA8-D3D5A4C3BD52</t>
  </si>
  <si>
    <t>adventure-works\susan0</t>
  </si>
  <si>
    <t>/3/1/12/1/</t>
  </si>
  <si>
    <t>Stocker</t>
  </si>
  <si>
    <t>923ECFD6-E202-429A-9141-6CB183531439</t>
  </si>
  <si>
    <t>adventure-works\vamsi0</t>
  </si>
  <si>
    <t>/3/1/12/2/</t>
  </si>
  <si>
    <t>Shipping and Receiving Clerk</t>
  </si>
  <si>
    <t>A8838AB2-99DE-415C-8675-D82EBF1C4752</t>
  </si>
  <si>
    <t>adventure-works\kim0</t>
  </si>
  <si>
    <t>/3/1/12/3/</t>
  </si>
  <si>
    <t>6150F197-7923-40D4-84F2-936207D468AB</t>
  </si>
  <si>
    <t>adventure-works\matthias0</t>
  </si>
  <si>
    <t>/3/1/12/4/</t>
  </si>
  <si>
    <t>54ED63DC-C62C-4CC7-89C2-015DF49C49A5</t>
  </si>
  <si>
    <t>adventure-works\jimmy0</t>
  </si>
  <si>
    <t>/3/1/12/5/</t>
  </si>
  <si>
    <t>96442787-9520-4955-A457-38AFDDB6FF13</t>
  </si>
  <si>
    <t>adventure-works\david4</t>
  </si>
  <si>
    <t>/3/1/13/</t>
  </si>
  <si>
    <t>516538E8-115B-44F4-AA7B-E6C1D9F8ADFC</t>
  </si>
  <si>
    <t>adventure-works\paul0</t>
  </si>
  <si>
    <t>/3/1/13/1/</t>
  </si>
  <si>
    <t>0217049E-1566-42B6-8027-41B751E2B00B</t>
  </si>
  <si>
    <t>adventure-works\gary0</t>
  </si>
  <si>
    <t>/3/1/13/2/</t>
  </si>
  <si>
    <t>A03D6052-1F85-4EBE-AAC9-B67CFDCD91A6</t>
  </si>
  <si>
    <t>adventure-works\rob1</t>
  </si>
  <si>
    <t>/3/1/13/3/</t>
  </si>
  <si>
    <t>54FDA597-6822-42B4-B128-63ECA03071F2</t>
  </si>
  <si>
    <t>adventure-works\baris0</t>
  </si>
  <si>
    <t>/3/1/13/4/</t>
  </si>
  <si>
    <t>232D68BF-DF58-48F9-9235-53BD4B009B4B</t>
  </si>
  <si>
    <t>adventure-works\nicole0</t>
  </si>
  <si>
    <t>/3/1/13/5/</t>
  </si>
  <si>
    <t>15671E3B-016F-41FD-840B-5A9F7D776D9A</t>
  </si>
  <si>
    <t>adventure-works\michael1</t>
  </si>
  <si>
    <t>/3/1/13/6/</t>
  </si>
  <si>
    <t>416BF905-7D6C-4692-8FD6-40F6C4F9ECC4</t>
  </si>
  <si>
    <t>adventure-works\eric0</t>
  </si>
  <si>
    <t>/3/1/14/</t>
  </si>
  <si>
    <t>Production Supervisor - WC20</t>
  </si>
  <si>
    <t>2ABCF39B-88D7-49FA-820A-83D223322BA5</t>
  </si>
  <si>
    <t>adventure-works\ivo0</t>
  </si>
  <si>
    <t>/3/1/14/1/</t>
  </si>
  <si>
    <t>Production Technician - WC20</t>
  </si>
  <si>
    <t>D83A26F3-7EA7-477B-A5BB-7EAADFC13A09</t>
  </si>
  <si>
    <t>adventure-works\sylvester0</t>
  </si>
  <si>
    <t>/3/1/14/2/</t>
  </si>
  <si>
    <t>D9C43D08-3882-4E5C-BDF0-F6BD7004CD04</t>
  </si>
  <si>
    <t>adventure-works\anibal0</t>
  </si>
  <si>
    <t>/3/1/14/3/</t>
  </si>
  <si>
    <t>BC18A829-F0CE-4EAF-9785-2D84C86F925A</t>
  </si>
  <si>
    <t>adventure-works\samantha0</t>
  </si>
  <si>
    <t>/3/1/14/4/</t>
  </si>
  <si>
    <t>1629EDDD-D0AE-4CB9-A59C-3A175F7027E5</t>
  </si>
  <si>
    <t>adventure-works\hung-fu0</t>
  </si>
  <si>
    <t>/3/1/14/5/</t>
  </si>
  <si>
    <t>065D8D5F-9504-4FFE-98DC-E69677F19F15</t>
  </si>
  <si>
    <t>adventure-works\prasanna0</t>
  </si>
  <si>
    <t>/3/1/14/6/</t>
  </si>
  <si>
    <t>72ED240A-0FD8-4423-8A49-9078BA6BCF6C</t>
  </si>
  <si>
    <t>adventure-works\min0</t>
  </si>
  <si>
    <t>/3/1/14/7/</t>
  </si>
  <si>
    <t>CC75C35D-1566-43FA-B2E9-D1E508EFDCD1</t>
  </si>
  <si>
    <t>adventure-works\olinda0</t>
  </si>
  <si>
    <t>/3/1/14/8/</t>
  </si>
  <si>
    <t>6456CEC3-9B1E-4EBC-9FD8-732B93363F65</t>
  </si>
  <si>
    <t>adventure-works\krishna0</t>
  </si>
  <si>
    <t>/3/1/14/9/</t>
  </si>
  <si>
    <t>42A506A5-0AC0-4148-B702-BB7B804EF98C</t>
  </si>
  <si>
    <t>adventure-works\paul1</t>
  </si>
  <si>
    <t>/3/1/14/10/</t>
  </si>
  <si>
    <t>DC5BA622-B860-41EE-AF92-5FEB4779B589</t>
  </si>
  <si>
    <t>adventure-works\cynthia0</t>
  </si>
  <si>
    <t>/3/1/15/</t>
  </si>
  <si>
    <t>F9E1DC46-0D03-4A8A-B693-1A964BC13E6C</t>
  </si>
  <si>
    <t>adventure-works\jianshuo0</t>
  </si>
  <si>
    <t>/3/1/15/1/</t>
  </si>
  <si>
    <t>6FFF136A-9664-4EB9-9243-FAC76E21B9DD</t>
  </si>
  <si>
    <t>adventure-works\sandra0</t>
  </si>
  <si>
    <t>/3/1/15/2/</t>
  </si>
  <si>
    <t>F69F3FF9-E1E0-4419-A6BF-F705E1556160</t>
  </si>
  <si>
    <t>adventure-works\jason0</t>
  </si>
  <si>
    <t>/3/1/15/3/</t>
  </si>
  <si>
    <t>C16C501D-942D-4EB0-B5C4-EF8119FBEBA2</t>
  </si>
  <si>
    <t>adventure-works\andy0</t>
  </si>
  <si>
    <t>/3/1/15/4/</t>
  </si>
  <si>
    <t>615A6BFE-3046-4037-9764-238535F725BE</t>
  </si>
  <si>
    <t>adventure-works\michael5</t>
  </si>
  <si>
    <t>/3/1/15/5/</t>
  </si>
  <si>
    <t>2B0876D4-8996-4E71-A613-BE2E98E7ACCF</t>
  </si>
  <si>
    <t>adventure-works\rostislav0</t>
  </si>
  <si>
    <t>/3/1/15/6/</t>
  </si>
  <si>
    <t>00027A8C-C2F8-4A31-ABA8-8A203638B8F1</t>
  </si>
  <si>
    <t>adventure-works\yuhong0</t>
  </si>
  <si>
    <t>/3/1/16/</t>
  </si>
  <si>
    <t>F1A684F4-02DB-4B22-8977-6D8D3A21100E</t>
  </si>
  <si>
    <t>adventure-works\hanying0</t>
  </si>
  <si>
    <t>/3/1/16/1/</t>
  </si>
  <si>
    <t>618B71BC-6E8C-492D-8862-B9EFB7A4E06A</t>
  </si>
  <si>
    <t>adventure-works\raymond0</t>
  </si>
  <si>
    <t>/3/1/16/2/</t>
  </si>
  <si>
    <t>9F01E1FB-B893-40CC-9F5C-AAF89F9B7AF5</t>
  </si>
  <si>
    <t>adventure-works\fadi0</t>
  </si>
  <si>
    <t>/3/1/16/3/</t>
  </si>
  <si>
    <t>9923376F-26D0-4845-9D99-CC3D696CAEB8</t>
  </si>
  <si>
    <t>adventure-works\lane0</t>
  </si>
  <si>
    <t>/3/1/16/4/</t>
  </si>
  <si>
    <t>042427B8-3883-4A87-A6A3-724EE1690F49</t>
  </si>
  <si>
    <t>adventure-works\linda1</t>
  </si>
  <si>
    <t>/3/1/16/5/</t>
  </si>
  <si>
    <t>F963F913-449E-4EBB-BFDA-FC0C3010DB65</t>
  </si>
  <si>
    <t>adventure-works\shelley0</t>
  </si>
  <si>
    <t>/3/1/16/6/</t>
  </si>
  <si>
    <t>13942056-2930-4490-83CE-AF2386D5A5E7</t>
  </si>
  <si>
    <t>adventure-works\terrence0</t>
  </si>
  <si>
    <t>/3/1/16/7/</t>
  </si>
  <si>
    <t>4DA76442-5EEF-41FB-AE19-16C55714F9AD</t>
  </si>
  <si>
    <t>adventure-works\jeff0</t>
  </si>
  <si>
    <t>/3/1/17/</t>
  </si>
  <si>
    <t>Production Supervisor - WC45</t>
  </si>
  <si>
    <t>7C7D459E-1F49-427D-9BD5-DE31880C85DC</t>
  </si>
  <si>
    <t>adventure-works\kirk0</t>
  </si>
  <si>
    <t>/3/1/17/1/</t>
  </si>
  <si>
    <t>Production Technician - WC45</t>
  </si>
  <si>
    <t>08D25BAA-167B-499C-8B51-31DCC856A8CF</t>
  </si>
  <si>
    <t>adventure-works\laura0</t>
  </si>
  <si>
    <t>/3/1/17/2/</t>
  </si>
  <si>
    <t>FCCD65BA-2702-4409-AE56-75AF1710AC78</t>
  </si>
  <si>
    <t>adventure-works\alex0</t>
  </si>
  <si>
    <t>/3/1/17/3/</t>
  </si>
  <si>
    <t>B96BC9C2-5A25-4A9B-887A-C7C10E47B80C</t>
  </si>
  <si>
    <t>adventure-works\andrew1</t>
  </si>
  <si>
    <t>/3/1/17/4/</t>
  </si>
  <si>
    <t>A2A2CF20-4E5C-45F7-A7BD-1B94F0C3A43A</t>
  </si>
  <si>
    <t>adventure-works\chris0</t>
  </si>
  <si>
    <t>/3/1/17/5/</t>
  </si>
  <si>
    <t>300223F3-5587-4230-909B-D9C4AFD6D683</t>
  </si>
  <si>
    <t>adventure-works\jack0</t>
  </si>
  <si>
    <t>/3/1/18/</t>
  </si>
  <si>
    <t>69A47230-70EE-48FD-AC15-C39F3712FF14</t>
  </si>
  <si>
    <t>adventure-works\david1</t>
  </si>
  <si>
    <t>/3/1/18/1/</t>
  </si>
  <si>
    <t>ED7EE92E-A9D0-4E3A-8DEE-4B143E459F7E</t>
  </si>
  <si>
    <t>adventure-works\garrett0</t>
  </si>
  <si>
    <t>/3/1/18/2/</t>
  </si>
  <si>
    <t>A6F5F72F-AA03-41B7-8B6E-B123BD360753</t>
  </si>
  <si>
    <t>adventure-works\susan1</t>
  </si>
  <si>
    <t>/3/1/18/3/</t>
  </si>
  <si>
    <t>F73D75D5-B47B-46EE-AD11-7BF13DD6C55D</t>
  </si>
  <si>
    <t>adventure-works\george0</t>
  </si>
  <si>
    <t>/3/1/18/4/</t>
  </si>
  <si>
    <t>01B119A2-2AF3-4775-818E-B421FECB07A7</t>
  </si>
  <si>
    <t>adventure-works\david3</t>
  </si>
  <si>
    <t>/3/1/18/5/</t>
  </si>
  <si>
    <t>84C358D4-2493-452C-B7D6-B212C893A009</t>
  </si>
  <si>
    <t>adventure-works\marc0</t>
  </si>
  <si>
    <t>/3/1/18/6/</t>
  </si>
  <si>
    <t>1F151ABC-DB4A-431A-8A5D-15F46C5B8FFC</t>
  </si>
  <si>
    <t>adventure-works\eugene0</t>
  </si>
  <si>
    <t>/3/1/18/7/</t>
  </si>
  <si>
    <t>1BA1D374-18AE-48ED-938F-6F5D2EEC4D4D</t>
  </si>
  <si>
    <t>adventure-works\benjamin0</t>
  </si>
  <si>
    <t>/3/1/18/8/</t>
  </si>
  <si>
    <t>F1A6F824-895B-4A0F-AF1B-05FBA703E69F</t>
  </si>
  <si>
    <t>adventure-works\reed0</t>
  </si>
  <si>
    <t>/3/1/18/9/</t>
  </si>
  <si>
    <t>B3967C00-7014-4960-AF15-B1A6D3094F6F</t>
  </si>
  <si>
    <t>adventure-works\david7</t>
  </si>
  <si>
    <t>/3/1/18/10/</t>
  </si>
  <si>
    <t>85AFB689-7EAB-41A8-B154-9446195D5BDE</t>
  </si>
  <si>
    <t>adventure-works\russell1</t>
  </si>
  <si>
    <t>/3/1/18/11/</t>
  </si>
  <si>
    <t>D54C7989-2675-4EF3-B392-370A8D264B2B</t>
  </si>
  <si>
    <t>adventure-works\john3</t>
  </si>
  <si>
    <t>/3/1/18/12/</t>
  </si>
  <si>
    <t>96C7EAB1-6DEA-4C59-AFD8-923F0E8DE1F6</t>
  </si>
  <si>
    <t>adventure-works\jan0</t>
  </si>
  <si>
    <t>/3/1/18/13/</t>
  </si>
  <si>
    <t>975F827D-BE71-4EB1-8DBF-E6C451D1FAD5</t>
  </si>
  <si>
    <t>adventure-works\katie0</t>
  </si>
  <si>
    <t>/3/1/19/</t>
  </si>
  <si>
    <t>5BE8B211-CBE5-45D8-84FD-23F36A881473</t>
  </si>
  <si>
    <t>adventure-works\michael0</t>
  </si>
  <si>
    <t>/3/1/19/1/</t>
  </si>
  <si>
    <t>4FD6FE82-535A-4DD1-BEB1-154A8B5E42F0</t>
  </si>
  <si>
    <t>adventure-works\nitin0</t>
  </si>
  <si>
    <t>/3/1/19/2/</t>
  </si>
  <si>
    <t>EBBC6787-3F2D-4F6B-9EA3-4DEF02EF382E</t>
  </si>
  <si>
    <t>adventure-works\barbara0</t>
  </si>
  <si>
    <t>/3/1/19/3/</t>
  </si>
  <si>
    <t>045C9CBB-3448-4599-9FA9-6C7A9F82F832</t>
  </si>
  <si>
    <t>adventure-works\john2</t>
  </si>
  <si>
    <t>/3/1/19/4/</t>
  </si>
  <si>
    <t>BAB69951-28AD-4BCA-B5AC-032746D0CC6F</t>
  </si>
  <si>
    <t>adventure-works\stefen0</t>
  </si>
  <si>
    <t>/3/1/19/5/</t>
  </si>
  <si>
    <t>B9EEBF9F-F694-4BC2-98EC-9B4FB0379EDF</t>
  </si>
  <si>
    <t>adventure-works\shane0</t>
  </si>
  <si>
    <t>/3/1/20/</t>
  </si>
  <si>
    <t>2625C358-672A-4000-AD67-B8CD3F318285</t>
  </si>
  <si>
    <t>adventure-works\yvonne0</t>
  </si>
  <si>
    <t>/3/1/20/1/</t>
  </si>
  <si>
    <t>83C6DABF-FD7D-4F5B-BB22-EB7EEBB9A772</t>
  </si>
  <si>
    <t>adventure-works\douglas0</t>
  </si>
  <si>
    <t>/3/1/20/2/</t>
  </si>
  <si>
    <t>1AB0EDEB-7558-4734-8423-5A11B44DCA35</t>
  </si>
  <si>
    <t>adventure-works\janeth0</t>
  </si>
  <si>
    <t>/3/1/20/3/</t>
  </si>
  <si>
    <t>8261B8CB-BC3F-4BCE-B364-86035D870263</t>
  </si>
  <si>
    <t>adventure-works\robert0</t>
  </si>
  <si>
    <t>/3/1/20/4/</t>
  </si>
  <si>
    <t>2203154E-5EBD-4ACA-99BE-D835A3309D03</t>
  </si>
  <si>
    <t>adventure-works\lionel0</t>
  </si>
  <si>
    <t>/3/1/20/5/</t>
  </si>
  <si>
    <t>231B1798-F67B-45C1-9688-265180F93D28</t>
  </si>
  <si>
    <t>adventure-works\brenda0</t>
  </si>
  <si>
    <t>/3/1/21/</t>
  </si>
  <si>
    <t>714D519B-375E-4C5A-8491-C758D00CF95F</t>
  </si>
  <si>
    <t>adventure-works\alejandro0</t>
  </si>
  <si>
    <t>/3/1/21/1/</t>
  </si>
  <si>
    <t>8C7321D2-2C64-4902-9D64-8F5C1EB7F747</t>
  </si>
  <si>
    <t>adventure-works\fred0</t>
  </si>
  <si>
    <t>/3/1/21/2/</t>
  </si>
  <si>
    <t>45358AE8-0B0E-4C11-90BB-DAC3EC0D5C82</t>
  </si>
  <si>
    <t>adventure-works\kevin1</t>
  </si>
  <si>
    <t>/3/1/21/3/</t>
  </si>
  <si>
    <t>DC7E95FF-275E-41C2-8ED3-686864F0540A</t>
  </si>
  <si>
    <t>adventure-works\shammi0</t>
  </si>
  <si>
    <t>/3/1/21/4/</t>
  </si>
  <si>
    <t>9BEF0C94-7969-4905-9A42-CE469C754800</t>
  </si>
  <si>
    <t>adventure-works\rajesh0</t>
  </si>
  <si>
    <t>/3/1/21/5/</t>
  </si>
  <si>
    <t>ACA7B40C-7AC0-4DAA-B4C7-1051D850D7D9</t>
  </si>
  <si>
    <t>adventure-works\lorraine0</t>
  </si>
  <si>
    <t>/3/1/21/6/</t>
  </si>
  <si>
    <t>A63966B6-9AD6-40BC-AFD4-A83745879F4D</t>
  </si>
  <si>
    <t>adventure-works\paula1</t>
  </si>
  <si>
    <t>/3/1/21/7/</t>
  </si>
  <si>
    <t>5DD2BE46-204F-4AF3-91F5-5EF082F6D6A6</t>
  </si>
  <si>
    <t>adventure-works\frank0</t>
  </si>
  <si>
    <t>/3/1/21/8/</t>
  </si>
  <si>
    <t>DD9AD278-ED17-40CF-8619-BAF1BB9D1CF2</t>
  </si>
  <si>
    <t>adventure-works\brian0</t>
  </si>
  <si>
    <t>/3/1/21/9/</t>
  </si>
  <si>
    <t>18D594A8-B4ED-43C0-9C43-6033FEAADF4E</t>
  </si>
  <si>
    <t>adventure-works\tawana0</t>
  </si>
  <si>
    <t>/3/1/21/10/</t>
  </si>
  <si>
    <t>BB4A3E50-232E-4212-9FAF-E67429FEBC7D</t>
  </si>
  <si>
    <t>adventure-works\ken1</t>
  </si>
  <si>
    <t>/3/1/21/11/</t>
  </si>
  <si>
    <t>699C00D8-C4AB-4CD2-A48F-37CBCB5BFCCA</t>
  </si>
  <si>
    <t>adventure-works\gabe0</t>
  </si>
  <si>
    <t>/3/1/21/12/</t>
  </si>
  <si>
    <t>790C9A7C-264C-4D48-A9D3-E2571A8011D8</t>
  </si>
  <si>
    <t>adventure-works\lori0</t>
  </si>
  <si>
    <t>/3/1/22/</t>
  </si>
  <si>
    <t>23D436FC-08F7-4988-8B4D-490AA4E8B7E7</t>
  </si>
  <si>
    <t>adventure-works\stuart0</t>
  </si>
  <si>
    <t>/3/1/22/1/</t>
  </si>
  <si>
    <t>4F361B4F-7920-4037-9A0A-46D616F9B9C7</t>
  </si>
  <si>
    <t>adventure-works\greg0</t>
  </si>
  <si>
    <t>/3/1/22/2/</t>
  </si>
  <si>
    <t>A36B5D6B-72A5-47F8-9F6B-5D922130E760</t>
  </si>
  <si>
    <t>adventure-works\scott0</t>
  </si>
  <si>
    <t>/3/1/22/3/</t>
  </si>
  <si>
    <t>E35DA50A-BB51-4E08-8B8D-87EF4650247A</t>
  </si>
  <si>
    <t>adventure-works\kathie0</t>
  </si>
  <si>
    <t>/3/1/22/4/</t>
  </si>
  <si>
    <t>25FC84D7-E013-44B8-82CD-63CD4723AF81</t>
  </si>
  <si>
    <t>adventure-works\belinda0</t>
  </si>
  <si>
    <t>/3/1/22/5/</t>
  </si>
  <si>
    <t>F714B5EC-CA7C-4E6E-A812-2C5A119F4C30</t>
  </si>
  <si>
    <t>adventure-works\hazem0</t>
  </si>
  <si>
    <t>/3/2/</t>
  </si>
  <si>
    <t>Quality Assurance Manager</t>
  </si>
  <si>
    <t>05C84608-F445-4F9D-BB5C-0828C309C29D</t>
  </si>
  <si>
    <t>adventure-works\peng0</t>
  </si>
  <si>
    <t>/3/2/1/</t>
  </si>
  <si>
    <t>Quality Assurance Supervisor</t>
  </si>
  <si>
    <t>E249D613-36C9-4544-9B6F-6CE50E5E0DA5</t>
  </si>
  <si>
    <t>adventure-works\sootha0</t>
  </si>
  <si>
    <t>/3/2/1/1/</t>
  </si>
  <si>
    <t>Quality Assurance Technician</t>
  </si>
  <si>
    <t>A3DADF19-27F0-460A-9888-CE6CAA9E3583</t>
  </si>
  <si>
    <t>adventure-works\andreas0</t>
  </si>
  <si>
    <t>/3/2/1/2/</t>
  </si>
  <si>
    <t>F4DDD64F-DFFE-4DF3-AA17-D6BEA1924818</t>
  </si>
  <si>
    <t>adventure-works\mark0</t>
  </si>
  <si>
    <t>/3/2/1/3/</t>
  </si>
  <si>
    <t>6B63EF27-2C55-4F4C-BE29-FCE8B694DC4A</t>
  </si>
  <si>
    <t>adventure-works\sean0</t>
  </si>
  <si>
    <t>/3/2/1/4/</t>
  </si>
  <si>
    <t>34E128CF-D904-4327-8014-9DF0D5DE7D08</t>
  </si>
  <si>
    <t>adventure-works\zainal0</t>
  </si>
  <si>
    <t>/3/2/2/</t>
  </si>
  <si>
    <t>Document Control Manager</t>
  </si>
  <si>
    <t>DC60EEED-9F9F-4435-8666-4DE4FAFDE9C3</t>
  </si>
  <si>
    <t>adventure-works\tengiz0</t>
  </si>
  <si>
    <t>/3/2/2/1/</t>
  </si>
  <si>
    <t>Control Specialist</t>
  </si>
  <si>
    <t>C609B3B2-7969-410C-934C-62C34B63C4EE</t>
  </si>
  <si>
    <t>adventure-works\sean1</t>
  </si>
  <si>
    <t>/3/2/2/2/</t>
  </si>
  <si>
    <t>Document Control Assistant</t>
  </si>
  <si>
    <t>F78657A9-83EF-4B4D-9809-3C4C6D1A7BB4</t>
  </si>
  <si>
    <t>adventure-works\karen0</t>
  </si>
  <si>
    <t>/3/2/2/3/</t>
  </si>
  <si>
    <t>8A41ED23-7AE2-4C15-AA5D-9496E721F848</t>
  </si>
  <si>
    <t>adventure-works\chris1</t>
  </si>
  <si>
    <t>/3/2/2/4/</t>
  </si>
  <si>
    <t>45C358FB-9C7F-4D36-8EC7-3D89E9FD07F4</t>
  </si>
  <si>
    <t>adventure-works\ascott0</t>
  </si>
  <si>
    <t>/3/3/</t>
  </si>
  <si>
    <t>Master Scheduler</t>
  </si>
  <si>
    <t>13909262-4136-492F-BCA3-0B0E3773B03E</t>
  </si>
  <si>
    <t>adventure-works\sairaj0</t>
  </si>
  <si>
    <t>/3/3/1/</t>
  </si>
  <si>
    <t>Scheduling Assistant</t>
  </si>
  <si>
    <t>4D36A720-CE32-4C47-866A-DB7844449309</t>
  </si>
  <si>
    <t>adventure-works\william0</t>
  </si>
  <si>
    <t>/3/3/2/</t>
  </si>
  <si>
    <t>1A68CD62-6FE9-4613-90D4-2CD178E4E54A</t>
  </si>
  <si>
    <t>adventure-works\alan0</t>
  </si>
  <si>
    <t>/3/3/3/</t>
  </si>
  <si>
    <t>DE321854-B076-4D59-BB7B-42152031B108</t>
  </si>
  <si>
    <t>adventure-works\brian1</t>
  </si>
  <si>
    <t>/3/3/4/</t>
  </si>
  <si>
    <t>DFA02733-C26E-4E31-99D8-9167E4E5131D</t>
  </si>
  <si>
    <t>adventure-works\gary1</t>
  </si>
  <si>
    <t>/3/4/</t>
  </si>
  <si>
    <t>Facilities Manager</t>
  </si>
  <si>
    <t>62F6EC59-5635-44F3-9CC1-2D8EEAF90A05</t>
  </si>
  <si>
    <t>adventure-works\christian0</t>
  </si>
  <si>
    <t>/3/4/1/</t>
  </si>
  <si>
    <t>Maintenance Supervisor</t>
  </si>
  <si>
    <t>4611C7C5-90A0-407F-B054-93BD51533609</t>
  </si>
  <si>
    <t>adventure-works\lori1</t>
  </si>
  <si>
    <t>/3/4/1/1/</t>
  </si>
  <si>
    <t>Janitor</t>
  </si>
  <si>
    <t>929FE187-EE24-4F5F-AF2A-F96324F09423</t>
  </si>
  <si>
    <t>adventure-works\stuart1</t>
  </si>
  <si>
    <t>/3/4/1/2/</t>
  </si>
  <si>
    <t>CC2791E6-7629-49C5-922A-81445AFDF033</t>
  </si>
  <si>
    <t>adventure-works\jo1</t>
  </si>
  <si>
    <t>/3/4/1/3/</t>
  </si>
  <si>
    <t>39AF5CCA-9B52-41E5-B510-72901D2578F6</t>
  </si>
  <si>
    <t>adventure-works\pat0</t>
  </si>
  <si>
    <t>/3/4/1/4/</t>
  </si>
  <si>
    <t>49238447-30EE-4009-993F-0B6C756AB436</t>
  </si>
  <si>
    <t>adventure-works\magnus0</t>
  </si>
  <si>
    <t>/3/4/2/</t>
  </si>
  <si>
    <t>Facilities Administrative Assistant</t>
  </si>
  <si>
    <t>0A4BCC09-ACE5-4481-9067-8B9ED70ECA18</t>
  </si>
  <si>
    <t>adventure-works\laura1</t>
  </si>
  <si>
    <t>/4/</t>
  </si>
  <si>
    <t>Chief Financial Officer</t>
  </si>
  <si>
    <t>D5E315A6-BD65-4D67-9D5F-81EF5C4EF8A6</t>
  </si>
  <si>
    <t>adventure-works\paula0</t>
  </si>
  <si>
    <t>/4/1/</t>
  </si>
  <si>
    <t>Human Resources Manager</t>
  </si>
  <si>
    <t>65028F15-4149-4DE5-B203-9D7EC86BAF87</t>
  </si>
  <si>
    <t>adventure-works\grant0</t>
  </si>
  <si>
    <t>/4/1/1/</t>
  </si>
  <si>
    <t>Human Resources Administrative Assistant</t>
  </si>
  <si>
    <t>4511ABBA-7F34-400E-907B-A663C20E1A41</t>
  </si>
  <si>
    <t>adventure-works\hao0</t>
  </si>
  <si>
    <t>/4/1/2/</t>
  </si>
  <si>
    <t>FD53C4C8-B34E-460F-9EE5-747B07FE98B3</t>
  </si>
  <si>
    <t>adventure-works\vidur0</t>
  </si>
  <si>
    <t>/4/1/3/</t>
  </si>
  <si>
    <t>Recruiter</t>
  </si>
  <si>
    <t>47E76B59-B137-4572-AD55-6B3E68C13BD3</t>
  </si>
  <si>
    <t>adventure-works\mindy0</t>
  </si>
  <si>
    <t>/4/1/4/</t>
  </si>
  <si>
    <t>Benefits Specialist</t>
  </si>
  <si>
    <t>834D7AB6-06E6-4944-B42F-028CD4BD388E</t>
  </si>
  <si>
    <t>adventure-works\willis0</t>
  </si>
  <si>
    <t>/4/1/5/</t>
  </si>
  <si>
    <t>A1D86ECC-EA17-4B1B-8369-F1D07AB0A469</t>
  </si>
  <si>
    <t>adventure-works\david6</t>
  </si>
  <si>
    <t>/4/2/</t>
  </si>
  <si>
    <t>Accounts Manager</t>
  </si>
  <si>
    <t>2DC9D534-F5D1-4A14-8282-0A2A0EB6FD4D</t>
  </si>
  <si>
    <t>adventure-works\deborah0</t>
  </si>
  <si>
    <t>/4/2/1/</t>
  </si>
  <si>
    <t>Accounts Receivable Specialist</t>
  </si>
  <si>
    <t>09F75454-028C-46CA-BC08-0147BD0220D7</t>
  </si>
  <si>
    <t>adventure-works\candy0</t>
  </si>
  <si>
    <t>/4/2/2/</t>
  </si>
  <si>
    <t>9E9F713B-707C-4F7E-9504-DE188052A045</t>
  </si>
  <si>
    <t>adventure-works\bryan1</t>
  </si>
  <si>
    <t>/4/2/3/</t>
  </si>
  <si>
    <t>CB3E71EC-A381-4716-87DF-D3841AB9795A</t>
  </si>
  <si>
    <t>adventure-works\barbara1</t>
  </si>
  <si>
    <t>/4/2/4/</t>
  </si>
  <si>
    <t>Accountant</t>
  </si>
  <si>
    <t>3FFBA84E-8E97-4649-A5E1-859649D83AAE</t>
  </si>
  <si>
    <t>adventure-works\dragan0</t>
  </si>
  <si>
    <t>/4/2/5/</t>
  </si>
  <si>
    <t>Accounts Payable Specialist</t>
  </si>
  <si>
    <t>51C54D34-064B-44F7-A6B1-7702BD491980</t>
  </si>
  <si>
    <t>adventure-works\janet0</t>
  </si>
  <si>
    <t>/4/2/6/</t>
  </si>
  <si>
    <t>0C641D77-8675-493F-9947-8C65136559CD</t>
  </si>
  <si>
    <t>adventure-works\mike0</t>
  </si>
  <si>
    <t>/4/2/7/</t>
  </si>
  <si>
    <t>AC35337D-7C75-4DEE-BB11-6564F257FE18</t>
  </si>
  <si>
    <t>adventure-works\wendy0</t>
  </si>
  <si>
    <t>/4/3/</t>
  </si>
  <si>
    <t>Finance Manager</t>
  </si>
  <si>
    <t>8F410408-4AA8-4D67-886D-530BFE4EBE3B</t>
  </si>
  <si>
    <t>adventure-works\sheela0</t>
  </si>
  <si>
    <t>/4/3/1/</t>
  </si>
  <si>
    <t>Purchasing Manager</t>
  </si>
  <si>
    <t>7D6B0155-0191-4599-8394-378EBDE63C9A</t>
  </si>
  <si>
    <t>adventure-works\mikael0</t>
  </si>
  <si>
    <t>/4/3/1/1/</t>
  </si>
  <si>
    <t>Buyer</t>
  </si>
  <si>
    <t>D0FD55FF-42FA-491E-8B3B-AB3316018909</t>
  </si>
  <si>
    <t>adventure-works\arvind0</t>
  </si>
  <si>
    <t>/4/3/1/2/</t>
  </si>
  <si>
    <t>51DE26F0-6ED9-4A70-B689-88EB882674B6</t>
  </si>
  <si>
    <t>adventure-works\linda2</t>
  </si>
  <si>
    <t>/4/3/1/3/</t>
  </si>
  <si>
    <t>ED06F9F4-2123-4C44-89D7-E43E1E1ABC2F</t>
  </si>
  <si>
    <t>adventure-works\fukiko0</t>
  </si>
  <si>
    <t>/4/3/1/4/</t>
  </si>
  <si>
    <t>36CD6636-C657-4FC7-9BFA-CC1BFA9102A2</t>
  </si>
  <si>
    <t>adventure-works\gordon0</t>
  </si>
  <si>
    <t>/4/3/1/5/</t>
  </si>
  <si>
    <t>2CB2D5C3-C437-49B1-9FFD-FAA096F6126F</t>
  </si>
  <si>
    <t>adventure-works\frank2</t>
  </si>
  <si>
    <t>/4/3/1/6/</t>
  </si>
  <si>
    <t>0423D8D0-1B14-4718-8C17-85E2F98D222F</t>
  </si>
  <si>
    <t>adventure-works\eric2</t>
  </si>
  <si>
    <t>/4/3/1/7/</t>
  </si>
  <si>
    <t>A28AB377-06F5-417A-A5E2-59F459088699</t>
  </si>
  <si>
    <t>adventure-works\erin0</t>
  </si>
  <si>
    <t>/4/3/1/8/</t>
  </si>
  <si>
    <t>B60712A9-50A5-4296-B892-69C4701834B0</t>
  </si>
  <si>
    <t>adventure-works\ben0</t>
  </si>
  <si>
    <t>/4/3/1/9/</t>
  </si>
  <si>
    <t>B9641CAE-765C-4662-B760-C167A1F2B8B5</t>
  </si>
  <si>
    <t>adventure-works\annette0</t>
  </si>
  <si>
    <t>/4/3/1/10/</t>
  </si>
  <si>
    <t>Purchasing Assistant</t>
  </si>
  <si>
    <t>9E03395F-4D5D-4A53-880E-174BD8C1DB59</t>
  </si>
  <si>
    <t>adventure-works\reinout0</t>
  </si>
  <si>
    <t>/4/3/1/11/</t>
  </si>
  <si>
    <t>9825EB00-8E36-4506-93A2-6DDCDC0B13C3</t>
  </si>
  <si>
    <t>adventure-works\david5</t>
  </si>
  <si>
    <t>/4/4/</t>
  </si>
  <si>
    <t>Assistant to the Chief Financial Officer</t>
  </si>
  <si>
    <t>BE81FD77-428C-449F-AB79-48B1CDF53D6A</t>
  </si>
  <si>
    <t>adventure-works\jean0</t>
  </si>
  <si>
    <t>/5/</t>
  </si>
  <si>
    <t>Information Services Manager</t>
  </si>
  <si>
    <t>794A0B1F-C46A-401C-984D-008996FC7092</t>
  </si>
  <si>
    <t>adventure-works\stephanie0</t>
  </si>
  <si>
    <t>/5/1/</t>
  </si>
  <si>
    <t>Network Manager</t>
  </si>
  <si>
    <t>221CBB7B-8BAE-452B-A16F-A67EBB3873C8</t>
  </si>
  <si>
    <t>adventure-works\ashvini0</t>
  </si>
  <si>
    <t>/5/1/1/</t>
  </si>
  <si>
    <t>Network Administrator</t>
  </si>
  <si>
    <t>2E680C1C-7C02-4343-9626-6F97273414C0</t>
  </si>
  <si>
    <t>adventure-works\peter1</t>
  </si>
  <si>
    <t>/5/1/2/</t>
  </si>
  <si>
    <t>86601E6A-6955-40FC-BB4A-1053A843CE99</t>
  </si>
  <si>
    <t>adventure-works\karen1</t>
  </si>
  <si>
    <t>/5/2/</t>
  </si>
  <si>
    <t>Application Specialist</t>
  </si>
  <si>
    <t>45C3D0F5-3332-419D-AD40-A98996BB5531</t>
  </si>
  <si>
    <t>adventure-works\ramesh0</t>
  </si>
  <si>
    <t>/5/3/</t>
  </si>
  <si>
    <t>BE190269-4003-4D7F-809E-7B3FDC235DA8</t>
  </si>
  <si>
    <t>adventure-works\dan0</t>
  </si>
  <si>
    <t>/5/4/</t>
  </si>
  <si>
    <t>71B0D010-5AC5-4E91-8EFA-C311C1372A73</t>
  </si>
  <si>
    <t>adventure-works\fran├ºois0</t>
  </si>
  <si>
    <t>/5/5/</t>
  </si>
  <si>
    <t>Database Administrator</t>
  </si>
  <si>
    <t>0C7F025D-8D56-48EF-86C0-F09DB63D0182</t>
  </si>
  <si>
    <t>adventure-works\dan1</t>
  </si>
  <si>
    <t>/5/6/</t>
  </si>
  <si>
    <t>2474E1A9-902D-466C-B0B2-6DCAC927F753</t>
  </si>
  <si>
    <t>adventure-works\janaina0</t>
  </si>
  <si>
    <t>/5/7/</t>
  </si>
  <si>
    <t>241535C7-7A31-4A6A-9E0D-A83C30C2EDDA</t>
  </si>
  <si>
    <t>adventure-works\brian3</t>
  </si>
  <si>
    <t>/6/</t>
  </si>
  <si>
    <t>Vice President of Sales</t>
  </si>
  <si>
    <t>F3EC557C-8B41-4EE6-BB0C-E3B93AFF81E5</t>
  </si>
  <si>
    <t>adventure-works\stephen0</t>
  </si>
  <si>
    <t>/6/1/</t>
  </si>
  <si>
    <t>North American Sales Manager</t>
  </si>
  <si>
    <t>86D5FA9E-4BC0-48C8-91DC-1EC467418D11</t>
  </si>
  <si>
    <t>adventure-works\michael9</t>
  </si>
  <si>
    <t>/6/1/1/</t>
  </si>
  <si>
    <t>Sales Representative</t>
  </si>
  <si>
    <t>E19F8DE2-0F40-418C-84A2-DB48B98DC6A2</t>
  </si>
  <si>
    <t>adventure-works\linda3</t>
  </si>
  <si>
    <t>/6/1/2/</t>
  </si>
  <si>
    <t>4509F387-D73A-43DC-A502-B1C27AA1DC9E</t>
  </si>
  <si>
    <t>adventure-works\jillian0</t>
  </si>
  <si>
    <t>/6/1/3/</t>
  </si>
  <si>
    <t>A011C97B-081C-4739-996F-C1CAC4532F8D</t>
  </si>
  <si>
    <t>adventure-works\garrett1</t>
  </si>
  <si>
    <t>/6/1/4/</t>
  </si>
  <si>
    <t>50EECC16-0D0D-43A9-9649-016C06DE8D78</t>
  </si>
  <si>
    <t>adventure-works\tsvi0</t>
  </si>
  <si>
    <t>/6/1/5/</t>
  </si>
  <si>
    <t>BB510FCE-0105-4306-B591-6450D9EBF401</t>
  </si>
  <si>
    <t>adventure-works\pamela0</t>
  </si>
  <si>
    <t>/6/1/6/</t>
  </si>
  <si>
    <t>7627B9D6-0707-4706-9AD9-0D37506B08AE</t>
  </si>
  <si>
    <t>adventure-works\shu0</t>
  </si>
  <si>
    <t>/6/1/7/</t>
  </si>
  <si>
    <t>4103C891-37E8-4DFC-AEAC-B55E2BC1BE1C</t>
  </si>
  <si>
    <t>adventure-works\jos├⌐1</t>
  </si>
  <si>
    <t>/6/1/8/</t>
  </si>
  <si>
    <t>FD3992FB-3067-451D-A09D-73BD53C0FECA</t>
  </si>
  <si>
    <t>adventure-works\david8</t>
  </si>
  <si>
    <t>/6/1/9/</t>
  </si>
  <si>
    <t>1E8F9E91-508F-4D49-ACD2-775C836030ED</t>
  </si>
  <si>
    <t>adventure-works\tete0</t>
  </si>
  <si>
    <t>/6/1/10/</t>
  </si>
  <si>
    <t>0C67CE00-DE78-4712-908F-06939A2C58D5</t>
  </si>
  <si>
    <t>adventure-works\syed0</t>
  </si>
  <si>
    <t>/6/2/</t>
  </si>
  <si>
    <t>Pacific Sales Manager</t>
  </si>
  <si>
    <t>86F292DB-B73C-429D-9912-800994D809FB</t>
  </si>
  <si>
    <t>adventure-works\lynn0</t>
  </si>
  <si>
    <t>/6/2/1/</t>
  </si>
  <si>
    <t>4A9A8407-A680-4A6B-8D03-511CB58F9A8A</t>
  </si>
  <si>
    <t>adventure-works\amy0</t>
  </si>
  <si>
    <t>/6/3/</t>
  </si>
  <si>
    <t>European Sales Manager</t>
  </si>
  <si>
    <t>66D66445-EE78-4676-9E66-0E22D6109A92</t>
  </si>
  <si>
    <t>adventure-works\rachel0</t>
  </si>
  <si>
    <t>/6/3/1/</t>
  </si>
  <si>
    <t>B9BF7741-E0CA-4F37-ACDE-A4F78C6D03E9</t>
  </si>
  <si>
    <t>adventure-works\jae0</t>
  </si>
  <si>
    <t>/6/3/2/</t>
  </si>
  <si>
    <t>723A5921-D8A1-4659-9BC4-13C4CF7C9C91</t>
  </si>
  <si>
    <t>adventure-works\ranjit0</t>
  </si>
  <si>
    <t>/6/3/3/</t>
  </si>
  <si>
    <t>604213F9-DD0F-43B4-BDD2-C96E93D3F4BF</t>
  </si>
  <si>
    <t>364.1</t>
  </si>
  <si>
    <t>823.1</t>
  </si>
  <si>
    <t>948.1</t>
  </si>
  <si>
    <t>2125.1</t>
  </si>
  <si>
    <t>948.2</t>
  </si>
  <si>
    <t>2125.2</t>
  </si>
  <si>
    <t>948.3</t>
  </si>
  <si>
    <t>2125.3</t>
  </si>
  <si>
    <t>ProductStatus</t>
  </si>
  <si>
    <t>Active</t>
  </si>
  <si>
    <t>Discontinued</t>
  </si>
  <si>
    <t>Vendor_ID</t>
  </si>
  <si>
    <r>
      <t xml:space="preserve">Untuk menjamin bahwa pembelian hanya dilakukan untuk barang yang benar-benar dibutuhkan, maka pembelian harus didasarkan kepada Rencana Kebutuhan Persediaan yang disusun  oleh  Departemen Inventory, dengan menginput data pada tabel </t>
    </r>
    <r>
      <rPr>
        <b/>
        <sz val="11"/>
        <color theme="1"/>
        <rFont val="Calibri"/>
        <family val="2"/>
        <scheme val="minor"/>
      </rPr>
      <t>ProductMaster</t>
    </r>
    <r>
      <rPr>
        <sz val="11"/>
        <color theme="1"/>
        <rFont val="Calibri"/>
        <family val="2"/>
        <scheme val="minor"/>
      </rPr>
      <t xml:space="preserve">
Berdasarkan data pada </t>
    </r>
    <r>
      <rPr>
        <b/>
        <sz val="11"/>
        <color theme="1"/>
        <rFont val="Calibri"/>
        <family val="2"/>
        <scheme val="minor"/>
      </rPr>
      <t>ProductMaster</t>
    </r>
    <r>
      <rPr>
        <sz val="11"/>
        <color theme="1"/>
        <rFont val="Calibri"/>
        <family val="2"/>
        <scheme val="minor"/>
      </rPr>
      <t>, Departemen Purchasing memilih vendor, melakukan negosiasi pembelian dan menerbitkan Purchase Order</t>
    </r>
  </si>
  <si>
    <t>Departemen Purchasing tidak mematuhi prosedur, al.:</t>
  </si>
  <si>
    <t>RISIKO</t>
  </si>
  <si>
    <t>c.  Membeli produk yang tidak dibutuhkan (tidak tercantum di ProductMaster)</t>
  </si>
  <si>
    <t>PROSEDUR AUDIT</t>
  </si>
  <si>
    <r>
      <t xml:space="preserve">a.  Membeli produk yang statusnya </t>
    </r>
    <r>
      <rPr>
        <b/>
        <i/>
        <sz val="11"/>
        <color theme="1"/>
        <rFont val="Calibri"/>
        <family val="2"/>
        <scheme val="minor"/>
      </rPr>
      <t>discontinued</t>
    </r>
    <r>
      <rPr>
        <sz val="11"/>
        <color theme="1"/>
        <rFont val="Calibri"/>
        <family val="2"/>
        <scheme val="minor"/>
      </rPr>
      <t xml:space="preserve"> (tidak diperlukan lagi)</t>
    </r>
  </si>
  <si>
    <t>PriceList_forSelling</t>
  </si>
  <si>
    <t>StandardAcquisitionCost</t>
  </si>
  <si>
    <t>a. Penerbitan Purchase Order atas barang yang statusnya discontinued</t>
  </si>
  <si>
    <t>Bandingkan ProductID pada tabel Purchase_Order_Detail dengan ProductID pada tabel ProductsMaster</t>
  </si>
  <si>
    <t>Soal 3.1.a</t>
  </si>
  <si>
    <t>Soal 3.1.b</t>
  </si>
  <si>
    <t>Soal 3.1.c</t>
  </si>
  <si>
    <t>Soal 3.1.d</t>
  </si>
  <si>
    <t>b.  Membeli produk dengan harga yang mahal</t>
  </si>
  <si>
    <t>c. Penerbitan purchase order dengan harga beli melampaui PriceList_forSelling.</t>
  </si>
  <si>
    <t>b. Penerbitan purchase order dengan harga beli melampaui 15% dari StandardAquisitionCost</t>
  </si>
  <si>
    <t>Bandingkan harga pada tabel Purchase_Order_Detail dengan StandardAcquisitionCost pada tabel ProductsMaster</t>
  </si>
  <si>
    <t>Bandingkan harga pada tabel Purchase_Order_Detail dengan PriceList_forSelling pada tabel ProductsMaster</t>
  </si>
  <si>
    <t>d. Menerbitkan Purchase Order untuk barang yang tidak tercantum dalam ProductMaster</t>
  </si>
  <si>
    <t>SOAL</t>
  </si>
  <si>
    <t>Tabel yang digunakan:</t>
  </si>
  <si>
    <t>2. Purchase_Order_Detail</t>
  </si>
  <si>
    <t>1. Purchase_Order</t>
  </si>
  <si>
    <t>3. ProductsMaster</t>
  </si>
  <si>
    <t>Perhatikan product status pada tabel ProductsMaster dalam menguji Purrchase Order</t>
  </si>
  <si>
    <t>Temukan:</t>
  </si>
  <si>
    <t>e. Jika harga dari dua vendor sama, maka yang dipilih adalah yang reputasinya lebih baik.</t>
  </si>
  <si>
    <t>f. Jika harga dari dua vendor/ lebih ternyata sama, maka yang dipilih adalah yang reputasinya lebih baik.</t>
  </si>
  <si>
    <t>4. Katalog Harga per Vendor</t>
  </si>
  <si>
    <t>a.  Tidak memutakhirkan data vendor, sehingga banyak produk yang vendornya hanya satu</t>
  </si>
  <si>
    <t>a. Tandai produk yang hanya memiliki satu vendor pada Katalog Harga per Vendor</t>
  </si>
  <si>
    <t>b. Temukan pembelian yang dilakukan kepda vendor yang reputasinya F</t>
  </si>
  <si>
    <t>Soal 3.2.a</t>
  </si>
  <si>
    <t>Soal 3.2.b</t>
  </si>
  <si>
    <t>Soal 3.2.c</t>
  </si>
  <si>
    <t>Soal 3.2.d</t>
  </si>
  <si>
    <t>REPUTASI</t>
  </si>
  <si>
    <t>A</t>
  </si>
  <si>
    <t>Price</t>
  </si>
  <si>
    <t>Last_Actual_Cost</t>
  </si>
  <si>
    <t>Menguji kolom reputasi pada tabel Katalog dapat dilakukan dengan memperhatikan tabel DetailPenerimaanBarang. Gunakan countif, atau PivotTable sebagai alat bantu</t>
  </si>
  <si>
    <t>c. Uji kolom akurasi Reputasi pada Tabel Katalog Harga per Vendor</t>
  </si>
  <si>
    <t>d. Membeli produk dengan harrga yang lebih mahal dari vendor yang memiliki reputasi sama</t>
  </si>
  <si>
    <t>Bandingkan reputasi dan harga setiap vendor pada tabel Purchase_Order_Detail</t>
  </si>
  <si>
    <t>B</t>
  </si>
  <si>
    <t>d. Membeli produk dengan harga yang lebih mahal dari vendor yang memiliki reputasi sama</t>
  </si>
  <si>
    <t>3.3</t>
  </si>
  <si>
    <t>3.2</t>
  </si>
  <si>
    <t>3.1</t>
  </si>
  <si>
    <t xml:space="preserve">Untuk menjamin akuasi maka Direksi mengundang auditor untuk menguji akurrasi perhitungan dan menguji apakah ada purchase order yang double
</t>
  </si>
  <si>
    <t>a. Penjumlahan Line Total pada Purchase_Order_Detail harus sama dengan Sub Total pada Purchase Orrder</t>
  </si>
  <si>
    <t>b. TotalDue pada PurchaseOder harus benar perhitungannya (+ Sub Total + Tax + Freight)</t>
  </si>
  <si>
    <t>c. Tidak boleh ada puchase oder yang double dibukukan</t>
  </si>
  <si>
    <t>d. Tidak boleh ada Purchase Oder Detail yang tidak ada Purchase Ordernya</t>
  </si>
  <si>
    <t>Soal 3.3.a</t>
  </si>
  <si>
    <t>Soal 3.3.b</t>
  </si>
  <si>
    <t>Soal 3.3.c</t>
  </si>
  <si>
    <t>Soal 3.3.d</t>
  </si>
  <si>
    <t>b. TotalDue pada PurchaseOder tidak akurat perhitungannya (+ Sub Total + Tax + Freight)</t>
  </si>
  <si>
    <t>c. ada puchase oder yang double dibukukan</t>
  </si>
  <si>
    <t>d.  ada Purchase Oder Detail yang tidak ada Purchase Ordernya</t>
  </si>
  <si>
    <t>lakukan rekalkulasi</t>
  </si>
  <si>
    <t>Uji double pada Purchase_Order</t>
  </si>
  <si>
    <t>Bandingkan Purchase Orde Detail dengan Puurrchse Order</t>
  </si>
  <si>
    <t>a.  Menginput jumlah secara manual sehingga tidak akurat</t>
  </si>
  <si>
    <t>b.  Tidak teliti</t>
  </si>
  <si>
    <t>Supplier</t>
  </si>
  <si>
    <t>ProdStatus</t>
  </si>
  <si>
    <t>Dengan Countif, Conditional Formatting, atau Pivot Tabel, Anda dapat menemukan produk yang hanya memiliki satu vendor</t>
  </si>
  <si>
    <t>Dengan memperhatikan kolom Reputasi pada KatalogHarga, dan dikaitkan dengan Purchase Order, maka Anda dapat menguji ada tidaknya pembelian kepada vendor yang reputasinya F</t>
  </si>
  <si>
    <r>
      <t xml:space="preserve">Untuk menjamin bahwa pembelian dilakukan secara efisien, maka   Departemen Purchasing harus secara teratur memutakhirkan database katalog harga produk per vendor. 
Direksi menugaskan agar untuk setiap produk harus ada data minimal dua vendor yang berbeda agar harga dan kualitasnya dapat dibandingkan.
Pemilihan vendor harus berdasarkan </t>
    </r>
    <r>
      <rPr>
        <b/>
        <sz val="11"/>
        <color theme="1"/>
        <rFont val="Calibri"/>
        <family val="2"/>
        <scheme val="minor"/>
      </rPr>
      <t xml:space="preserve">reputasi </t>
    </r>
    <r>
      <rPr>
        <sz val="11"/>
        <color theme="1"/>
        <rFont val="Calibri"/>
        <family val="2"/>
        <scheme val="minor"/>
      </rPr>
      <t>dan  harga terendah dengan ketentuan (lihat tabel</t>
    </r>
    <r>
      <rPr>
        <b/>
        <sz val="11"/>
        <color theme="1"/>
        <rFont val="Calibri"/>
        <family val="2"/>
        <scheme val="minor"/>
      </rPr>
      <t xml:space="preserve"> Detail Penerimaan Barang, </t>
    </r>
    <r>
      <rPr>
        <sz val="11"/>
        <color theme="1"/>
        <rFont val="Calibri"/>
        <family val="2"/>
        <scheme val="minor"/>
      </rPr>
      <t xml:space="preserve">kolom </t>
    </r>
    <r>
      <rPr>
        <b/>
        <sz val="11"/>
        <color theme="1"/>
        <rFont val="Calibri"/>
        <family val="2"/>
        <scheme val="minor"/>
      </rPr>
      <t>"Rejected Qty"</t>
    </r>
    <r>
      <rPr>
        <sz val="11"/>
        <color theme="1"/>
        <rFont val="Calibri"/>
        <family val="2"/>
        <scheme val="minor"/>
      </rPr>
      <t>):
a. jika barang dari vendor pernah 1 kali atau 2 kali ditolak (sebagian/seluruhnya saat pengiriman barang),  maka reputasinya diberi skor:B
b. jika barang dari vendor pernah 3 kali ditolak, maka reputasinya diberi skor F
c. jika barang tidak pernah ditolak, maka reputasinya diberi skor A
    vendor dengan reputasi A mendapat prioritas untuk dibeli produknya sepanjang harganya 
    tidak melampui 115% x StandardAcquisitionCost</t>
    </r>
  </si>
  <si>
    <t>d. Jika reputasinya = F, maka dilarang membeli barang dari vendor tersebut</t>
  </si>
  <si>
    <t>c.  Tidak menilai Reputasi atas vendor secara akurat</t>
  </si>
  <si>
    <t>b.  Membeli produk dari vendor yang reputasinya F</t>
  </si>
  <si>
    <t>a. Penjumlahan Line Total pada Purchase_Order_Detail tidak  sama dengan Sub Total pada Purchase Order</t>
  </si>
  <si>
    <t>3.1.a</t>
  </si>
  <si>
    <t>Atribut pengujian</t>
  </si>
  <si>
    <t>Jika ada unit price di PO detail yang nilainya di atas 115% dari standardacquisitioncost, maka dia anomali.</t>
  </si>
  <si>
    <t>3.1.b</t>
  </si>
  <si>
    <t>Jika ada unit price di PO detail yang nilainya lebih dari pricelist_forselling, maka dia anomali.</t>
  </si>
  <si>
    <t>sellingPrice</t>
  </si>
  <si>
    <t>3.1.c</t>
  </si>
  <si>
    <t>Jika product tidak terdapat di product Master, maka dia anomali</t>
  </si>
  <si>
    <t>3.1.d</t>
  </si>
  <si>
    <t>Produk hanya memiliki 1 vendor dari katalog harga per vendor</t>
  </si>
  <si>
    <t>Pembelian dilakukan kepda vendor dengan reputasi F</t>
  </si>
  <si>
    <t>a. jika barang dari vendor pernah 1 kali atau 2 kali ditolak (sebagian/seluruhnya saat pengiriman barang),  maka reputasinya diberi skor:B
b. jika barang dari vendor pernah 3 kali ditolak, maka reputasinya diberi skor F
c. jika barang tidak pernah ditolak, maka reputasinya diberi skor A</t>
  </si>
  <si>
    <t>Hitung apakah ada vendor pada katalog harga produk per vendor yang menjual produk sama, memiliki reputasi sama tapi harganya lebih murah</t>
  </si>
  <si>
    <t>Jumlah Vendor</t>
  </si>
  <si>
    <t>Test</t>
  </si>
  <si>
    <t>Status2</t>
  </si>
  <si>
    <t>Reputation</t>
  </si>
  <si>
    <t>status</t>
  </si>
  <si>
    <t>Row Labels</t>
  </si>
  <si>
    <t>#N/A</t>
  </si>
  <si>
    <t>Grand Total</t>
  </si>
  <si>
    <t>Column Labels</t>
  </si>
  <si>
    <t>Rejected</t>
  </si>
  <si>
    <t>Count of status</t>
  </si>
  <si>
    <t>Reputation Test</t>
  </si>
  <si>
    <t>mencari</t>
  </si>
  <si>
    <t>product id sama</t>
  </si>
  <si>
    <t>reputasi sama</t>
  </si>
  <si>
    <t>harga lebih murah</t>
  </si>
  <si>
    <t>test</t>
  </si>
  <si>
    <t>anomali</t>
  </si>
  <si>
    <t>3.3.a</t>
  </si>
  <si>
    <t>3.3.b</t>
  </si>
  <si>
    <t>3.3.c</t>
  </si>
  <si>
    <t>3.3.d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</si>
</sst>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sz val="11"/>
      <color rgb="FF00000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
      <patternFill patternType="solid">
        <fgColor theme="7"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1"/>
      </bottom>
      <diagonal/>
    </border>
    <border>
      <left/>
      <right/>
      <top style="thin">
        <color theme="1"/>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1" fontId="1" fillId="0" borderId="0" applyFont="0" applyFill="0" applyBorder="0" applyAlignment="0" applyProtection="0"/>
  </cellStyleXfs>
  <cellXfs count="90">
    <xf numFmtId="0" fontId="0" fillId="0" borderId="0" xfId="0"/>
    <xf numFmtId="22" fontId="0" fillId="0" borderId="0" xfId="0" applyNumberFormat="1"/>
    <xf numFmtId="14" fontId="0" fillId="0" borderId="0" xfId="0" applyNumberFormat="1"/>
    <xf numFmtId="1" fontId="0" fillId="0" borderId="0" xfId="0" applyNumberFormat="1"/>
    <xf numFmtId="0" fontId="0" fillId="33" borderId="0" xfId="0" applyFont="1" applyFill="1"/>
    <xf numFmtId="0" fontId="0" fillId="0" borderId="0" xfId="0" applyFont="1"/>
    <xf numFmtId="0" fontId="0" fillId="0" borderId="10" xfId="0" applyFont="1" applyBorder="1"/>
    <xf numFmtId="0" fontId="16" fillId="0" borderId="11" xfId="0" applyFont="1" applyBorder="1"/>
    <xf numFmtId="0" fontId="0" fillId="33" borderId="11" xfId="0" applyFont="1" applyFill="1" applyBorder="1"/>
    <xf numFmtId="22" fontId="0" fillId="33" borderId="11" xfId="0" applyNumberFormat="1" applyFont="1" applyFill="1" applyBorder="1"/>
    <xf numFmtId="22" fontId="0" fillId="0" borderId="0" xfId="0" applyNumberFormat="1" applyFont="1"/>
    <xf numFmtId="22" fontId="0" fillId="33" borderId="0" xfId="0" applyNumberFormat="1" applyFont="1" applyFill="1"/>
    <xf numFmtId="22" fontId="0" fillId="0" borderId="10" xfId="0" applyNumberFormat="1" applyFont="1" applyBorder="1"/>
    <xf numFmtId="0" fontId="0" fillId="33" borderId="10" xfId="0" applyFont="1" applyFill="1" applyBorder="1"/>
    <xf numFmtId="14" fontId="16" fillId="0" borderId="11" xfId="0" applyNumberFormat="1" applyFont="1" applyBorder="1"/>
    <xf numFmtId="1" fontId="16" fillId="0" borderId="11" xfId="0" applyNumberFormat="1" applyFont="1" applyBorder="1"/>
    <xf numFmtId="14" fontId="0" fillId="33" borderId="11" xfId="0" applyNumberFormat="1" applyFont="1" applyFill="1" applyBorder="1"/>
    <xf numFmtId="1" fontId="0" fillId="33" borderId="11" xfId="0" applyNumberFormat="1" applyFont="1" applyFill="1" applyBorder="1"/>
    <xf numFmtId="14" fontId="0" fillId="0" borderId="0" xfId="0" applyNumberFormat="1" applyFont="1"/>
    <xf numFmtId="1" fontId="0" fillId="0" borderId="0" xfId="0" applyNumberFormat="1" applyFont="1"/>
    <xf numFmtId="14" fontId="0" fillId="33" borderId="0" xfId="0" applyNumberFormat="1" applyFont="1" applyFill="1"/>
    <xf numFmtId="1" fontId="0" fillId="33" borderId="0" xfId="0" applyNumberFormat="1" applyFont="1" applyFill="1"/>
    <xf numFmtId="14" fontId="0" fillId="33" borderId="10" xfId="0" applyNumberFormat="1" applyFont="1" applyFill="1" applyBorder="1"/>
    <xf numFmtId="1" fontId="0" fillId="33" borderId="10" xfId="0" applyNumberFormat="1" applyFont="1" applyFill="1" applyBorder="1"/>
    <xf numFmtId="11" fontId="0" fillId="0" borderId="0" xfId="0" applyNumberFormat="1" applyFont="1"/>
    <xf numFmtId="11" fontId="0" fillId="33" borderId="0" xfId="0" applyNumberFormat="1" applyFont="1" applyFill="1"/>
    <xf numFmtId="14" fontId="0" fillId="0" borderId="10" xfId="0" applyNumberFormat="1" applyFont="1" applyBorder="1"/>
    <xf numFmtId="0" fontId="16" fillId="0" borderId="11" xfId="0" applyFont="1" applyBorder="1" applyAlignment="1">
      <alignment horizontal="center"/>
    </xf>
    <xf numFmtId="0" fontId="0" fillId="33" borderId="11" xfId="0" applyFont="1" applyFill="1" applyBorder="1" applyAlignment="1">
      <alignment horizontal="center"/>
    </xf>
    <xf numFmtId="0" fontId="0" fillId="0" borderId="0" xfId="0" applyFont="1" applyAlignment="1">
      <alignment horizontal="center"/>
    </xf>
    <xf numFmtId="0" fontId="0" fillId="33" borderId="0" xfId="0" applyFont="1" applyFill="1" applyAlignment="1">
      <alignment horizontal="center"/>
    </xf>
    <xf numFmtId="0" fontId="0" fillId="0" borderId="10" xfId="0" applyFont="1" applyBorder="1" applyAlignment="1">
      <alignment horizontal="center"/>
    </xf>
    <xf numFmtId="0" fontId="0" fillId="0" borderId="0" xfId="0" applyAlignment="1">
      <alignment horizontal="center"/>
    </xf>
    <xf numFmtId="14" fontId="0" fillId="33" borderId="11" xfId="0" applyNumberFormat="1" applyFont="1" applyFill="1" applyBorder="1" applyAlignment="1">
      <alignment horizontal="center"/>
    </xf>
    <xf numFmtId="14" fontId="0" fillId="0" borderId="0" xfId="0" applyNumberFormat="1" applyFont="1" applyAlignment="1">
      <alignment horizontal="center"/>
    </xf>
    <xf numFmtId="14" fontId="0" fillId="33" borderId="0" xfId="0" applyNumberFormat="1" applyFont="1" applyFill="1" applyAlignment="1">
      <alignment horizontal="center"/>
    </xf>
    <xf numFmtId="14" fontId="0" fillId="0" borderId="10" xfId="0" applyNumberFormat="1" applyFont="1" applyBorder="1" applyAlignment="1">
      <alignment horizontal="center"/>
    </xf>
    <xf numFmtId="1" fontId="0" fillId="0" borderId="0" xfId="0" applyNumberFormat="1" applyAlignment="1">
      <alignment horizontal="center"/>
    </xf>
    <xf numFmtId="164" fontId="16" fillId="0" borderId="11" xfId="42" applyNumberFormat="1" applyFont="1" applyBorder="1"/>
    <xf numFmtId="164" fontId="0" fillId="33" borderId="11" xfId="42" applyNumberFormat="1" applyFont="1" applyFill="1" applyBorder="1"/>
    <xf numFmtId="164" fontId="0" fillId="0" borderId="0" xfId="42" applyNumberFormat="1" applyFont="1"/>
    <xf numFmtId="164" fontId="0" fillId="33" borderId="0" xfId="42" applyNumberFormat="1" applyFont="1" applyFill="1"/>
    <xf numFmtId="164" fontId="0" fillId="0" borderId="10" xfId="42" applyNumberFormat="1" applyFont="1" applyBorder="1"/>
    <xf numFmtId="0" fontId="16" fillId="0" borderId="0" xfId="0" applyFont="1" applyFill="1" applyBorder="1"/>
    <xf numFmtId="0" fontId="0" fillId="0" borderId="0" xfId="0" applyFill="1"/>
    <xf numFmtId="0" fontId="16" fillId="0" borderId="11" xfId="0" applyFont="1" applyFill="1" applyBorder="1"/>
    <xf numFmtId="0" fontId="0" fillId="0" borderId="11" xfId="0" applyFont="1" applyFill="1" applyBorder="1" applyAlignment="1">
      <alignment vertical="center" wrapText="1"/>
    </xf>
    <xf numFmtId="0" fontId="0" fillId="0" borderId="0" xfId="0" applyFont="1" applyFill="1" applyAlignment="1">
      <alignment vertical="center" wrapText="1"/>
    </xf>
    <xf numFmtId="0" fontId="16" fillId="0" borderId="0" xfId="0" applyFont="1" applyFill="1" applyAlignment="1">
      <alignment vertical="center" wrapText="1"/>
    </xf>
    <xf numFmtId="0" fontId="0" fillId="0" borderId="0" xfId="0" applyFont="1" applyFill="1" applyBorder="1" applyAlignment="1">
      <alignment vertical="center" wrapText="1"/>
    </xf>
    <xf numFmtId="0" fontId="0" fillId="0" borderId="0" xfId="0" applyFill="1" applyBorder="1"/>
    <xf numFmtId="0" fontId="16" fillId="0" borderId="0" xfId="0" applyFont="1" applyFill="1" applyBorder="1" applyAlignment="1">
      <alignment vertical="center" wrapText="1"/>
    </xf>
    <xf numFmtId="0" fontId="0" fillId="0" borderId="11" xfId="0" applyFont="1" applyFill="1" applyBorder="1"/>
    <xf numFmtId="1" fontId="0" fillId="0" borderId="11" xfId="0" applyNumberFormat="1" applyFont="1" applyFill="1" applyBorder="1" applyAlignment="1">
      <alignment horizontal="center"/>
    </xf>
    <xf numFmtId="164" fontId="0" fillId="0" borderId="11" xfId="42" applyNumberFormat="1" applyFont="1" applyFill="1" applyBorder="1"/>
    <xf numFmtId="22" fontId="0" fillId="0" borderId="11" xfId="0" applyNumberFormat="1" applyFont="1" applyFill="1" applyBorder="1"/>
    <xf numFmtId="41" fontId="0" fillId="0" borderId="11" xfId="42" applyNumberFormat="1" applyFont="1" applyFill="1" applyBorder="1"/>
    <xf numFmtId="0" fontId="0" fillId="0" borderId="0" xfId="0" applyFont="1" applyFill="1"/>
    <xf numFmtId="1" fontId="0" fillId="0" borderId="0" xfId="0" applyNumberFormat="1" applyFont="1" applyFill="1" applyAlignment="1">
      <alignment horizontal="center"/>
    </xf>
    <xf numFmtId="164" fontId="0" fillId="0" borderId="0" xfId="42" applyNumberFormat="1" applyFont="1" applyFill="1"/>
    <xf numFmtId="22" fontId="0" fillId="0" borderId="0" xfId="0" applyNumberFormat="1" applyFont="1" applyFill="1"/>
    <xf numFmtId="41" fontId="0" fillId="0" borderId="0" xfId="42" applyNumberFormat="1" applyFont="1" applyFill="1"/>
    <xf numFmtId="0" fontId="0" fillId="0" borderId="10" xfId="0" applyFont="1" applyFill="1" applyBorder="1"/>
    <xf numFmtId="1" fontId="0" fillId="0" borderId="10" xfId="0" applyNumberFormat="1" applyFont="1" applyFill="1" applyBorder="1" applyAlignment="1">
      <alignment horizontal="center"/>
    </xf>
    <xf numFmtId="164" fontId="0" fillId="0" borderId="10" xfId="42" applyNumberFormat="1" applyFont="1" applyFill="1" applyBorder="1"/>
    <xf numFmtId="22" fontId="0" fillId="0" borderId="10" xfId="0" applyNumberFormat="1" applyFont="1" applyFill="1" applyBorder="1"/>
    <xf numFmtId="41" fontId="0" fillId="0" borderId="10" xfId="42" applyNumberFormat="1" applyFont="1" applyFill="1" applyBorder="1"/>
    <xf numFmtId="1" fontId="0" fillId="0" borderId="0" xfId="0" applyNumberFormat="1" applyFill="1" applyAlignment="1">
      <alignment horizontal="center"/>
    </xf>
    <xf numFmtId="0" fontId="0" fillId="0" borderId="0" xfId="0" applyFont="1" applyFill="1" applyBorder="1"/>
    <xf numFmtId="164" fontId="16" fillId="0" borderId="0" xfId="42" applyNumberFormat="1" applyFont="1" applyFill="1" applyBorder="1"/>
    <xf numFmtId="0" fontId="0" fillId="34" borderId="0" xfId="0" applyFill="1"/>
    <xf numFmtId="0" fontId="0" fillId="34" borderId="0" xfId="0" applyFill="1" applyAlignment="1">
      <alignment horizontal="center" vertical="center"/>
    </xf>
    <xf numFmtId="0" fontId="16" fillId="0" borderId="0" xfId="0" applyFont="1" applyFill="1"/>
    <xf numFmtId="0" fontId="16" fillId="0" borderId="0" xfId="0" applyFont="1" applyBorder="1"/>
    <xf numFmtId="0" fontId="16" fillId="0" borderId="0" xfId="0" applyFont="1" applyBorder="1" applyAlignment="1">
      <alignment horizontal="center"/>
    </xf>
    <xf numFmtId="0" fontId="0" fillId="0" borderId="0" xfId="0" applyFont="1" applyBorder="1"/>
    <xf numFmtId="0" fontId="0" fillId="0" borderId="0" xfId="0" applyFont="1" applyBorder="1" applyAlignment="1">
      <alignment horizontal="center"/>
    </xf>
    <xf numFmtId="22" fontId="0" fillId="0" borderId="0" xfId="0" applyNumberFormat="1" applyFont="1" applyBorder="1"/>
    <xf numFmtId="0" fontId="0" fillId="0" borderId="0" xfId="0" applyFill="1" applyBorder="1" applyAlignment="1">
      <alignment wrapText="1"/>
    </xf>
    <xf numFmtId="0" fontId="0" fillId="0" borderId="0" xfId="0" applyFill="1" applyAlignment="1">
      <alignment wrapText="1"/>
    </xf>
    <xf numFmtId="0" fontId="0" fillId="0" borderId="0" xfId="0" applyNumberFormat="1"/>
    <xf numFmtId="1" fontId="16" fillId="0" borderId="0" xfId="0" applyNumberFormat="1" applyFont="1" applyFill="1" applyBorder="1" applyAlignment="1">
      <alignment horizontal="center"/>
    </xf>
    <xf numFmtId="41" fontId="16" fillId="0" borderId="0" xfId="42" applyNumberFormat="1" applyFont="1" applyFill="1" applyBorder="1"/>
    <xf numFmtId="0" fontId="16" fillId="0" borderId="12" xfId="0" applyFont="1" applyFill="1" applyBorder="1"/>
    <xf numFmtId="0" fontId="16" fillId="0" borderId="11" xfId="0" applyFont="1" applyFill="1" applyBorder="1" applyAlignment="1">
      <alignment wrapText="1"/>
    </xf>
    <xf numFmtId="0" fontId="19" fillId="0" borderId="0" xfId="0" applyFont="1"/>
    <xf numFmtId="0" fontId="16" fillId="0" borderId="0" xfId="0" applyFont="1"/>
    <xf numFmtId="0" fontId="0" fillId="0" borderId="0" xfId="0" pivotButton="1"/>
    <xf numFmtId="0" fontId="0" fillId="0" borderId="0" xfId="0" applyAlignment="1">
      <alignment horizontal="left"/>
    </xf>
    <xf numFmtId="0" fontId="0" fillId="0" borderId="0" xfId="0" quotePrefix="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42" builtinId="6"/>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5">
    <dxf>
      <numFmt numFmtId="0" formatCode="Genera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fill>
        <patternFill patternType="none">
          <fgColor indexed="64"/>
          <bgColor indexed="65"/>
        </patternFill>
      </fill>
    </dxf>
    <dxf>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0" tint="-0.14999847407452621"/>
          <bgColor theme="0" tint="-0.14999847407452621"/>
        </patternFill>
      </fill>
    </dxf>
    <dxf>
      <numFmt numFmtId="0" formatCode="General"/>
      <fill>
        <patternFill patternType="solid">
          <fgColor indexed="64"/>
          <bgColor theme="7" tint="0.79998168889431442"/>
        </patternFill>
      </fill>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family val="2"/>
        <scheme val="minor"/>
      </font>
      <numFmt numFmtId="27" formatCode="dd/mm/yyyy\ 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7" formatCode="dd/mm/yyyy\ 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border outline="0">
        <top style="thin">
          <color rgb="FF000000"/>
        </top>
      </border>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3"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7" formatCode="dd/mm/yyyy\ 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 #,##0.00_-;\-* #,##0.0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border outline="0">
        <top style="thin">
          <color theme="1"/>
        </top>
      </border>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thin">
          <color theme="1"/>
        </top>
        <bottom style="thin">
          <color theme="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numFmt numFmtId="164" formatCode="_-* #,##0.00_-;\-* #,##0.00_-;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27" formatCode="dd/mm/yyyy\ h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121920</xdr:colOff>
      <xdr:row>1</xdr:row>
      <xdr:rowOff>30480</xdr:rowOff>
    </xdr:from>
    <xdr:to>
      <xdr:col>6</xdr:col>
      <xdr:colOff>228600</xdr:colOff>
      <xdr:row>4</xdr:row>
      <xdr:rowOff>73303</xdr:rowOff>
    </xdr:to>
    <xdr:pic>
      <xdr:nvPicPr>
        <xdr:cNvPr id="3" name="Picture 2">
          <a:extLst>
            <a:ext uri="{FF2B5EF4-FFF2-40B4-BE49-F238E27FC236}">
              <a16:creationId xmlns:a16="http://schemas.microsoft.com/office/drawing/2014/main" id="{93F1B7CC-8DC9-4A2C-BD38-10827DC6E1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78880" y="213360"/>
          <a:ext cx="7467600" cy="1505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 Rizal" refreshedDate="44431.884965277779" createdVersion="7" refreshedVersion="7" minRefreshableVersion="3" recordCount="2751" xr:uid="{2E17950B-4276-4017-8169-D98732217840}">
  <cacheSource type="worksheet">
    <worksheetSource name="Table7"/>
  </cacheSource>
  <cacheFields count="11">
    <cacheField name="ReceivingReportID" numFmtId="0">
      <sharedItems containsSemiMixedTypes="0" containsString="0" containsNumber="1" containsInteger="1" minValue="873" maxValue="3623"/>
    </cacheField>
    <cacheField name="PurchaseOrderID" numFmtId="0">
      <sharedItems containsMixedTypes="1" containsNumber="1" containsInteger="1" minValue="281" maxValue="4010"/>
    </cacheField>
    <cacheField name="PurchaseOrderDetailID" numFmtId="0">
      <sharedItems containsMixedTypes="1" containsNumber="1" containsInteger="1" minValue="645" maxValue="8836"/>
    </cacheField>
    <cacheField name="ReceivedDate" numFmtId="14">
      <sharedItems containsSemiMixedTypes="0" containsNonDate="0" containsDate="1" containsString="0" minDate="2020-02-17T00:00:00" maxDate="2020-12-30T00:00:00"/>
    </cacheField>
    <cacheField name="EmployeeID" numFmtId="1">
      <sharedItems containsSemiMixedTypes="0" containsString="0" containsNumber="1" containsInteger="1" minValue="123" maxValue="125"/>
    </cacheField>
    <cacheField name="ProductID" numFmtId="1">
      <sharedItems containsSemiMixedTypes="0" containsString="0" containsNumber="1" containsInteger="1" minValue="1" maxValue="952"/>
    </cacheField>
    <cacheField name="ReceivedQty" numFmtId="0">
      <sharedItems containsSemiMixedTypes="0" containsString="0" containsNumber="1" containsInteger="1" minValue="3" maxValue="8000"/>
    </cacheField>
    <cacheField name="RejectedQty" numFmtId="0">
      <sharedItems containsSemiMixedTypes="0" containsString="0" containsNumber="1" containsInteger="1" minValue="0" maxValue="1250"/>
    </cacheField>
    <cacheField name="StockedQty" numFmtId="0">
      <sharedItems containsSemiMixedTypes="0" containsString="0" containsNumber="1" containsInteger="1" minValue="0" maxValue="8000"/>
    </cacheField>
    <cacheField name="Vendor_ID" numFmtId="0">
      <sharedItems containsMixedTypes="1" containsNumber="1" containsInteger="1" minValue="1492" maxValue="1698" count="82">
        <n v="1510"/>
        <n v="1526"/>
        <n v="1644"/>
        <n v="1680"/>
        <n v="1584"/>
        <n v="1620"/>
        <n v="1666"/>
        <n v="1592"/>
        <n v="1618"/>
        <n v="1612"/>
        <n v="1586"/>
        <n v="1500"/>
        <n v="1656"/>
        <n v="1572"/>
        <n v="1562"/>
        <n v="1662"/>
        <n v="1682"/>
        <n v="1686"/>
        <n v="1684"/>
        <n v="1534"/>
        <n v="1614"/>
        <n v="1588"/>
        <n v="1622"/>
        <n v="1632"/>
        <n v="1608"/>
        <e v="#N/A"/>
        <n v="1590"/>
        <n v="1514"/>
        <n v="1498"/>
        <n v="1674"/>
        <n v="1652"/>
        <n v="1578"/>
        <n v="1538"/>
        <n v="1556"/>
        <n v="1554"/>
        <n v="1688"/>
        <n v="1580"/>
        <n v="1496"/>
        <n v="1494"/>
        <n v="1650"/>
        <n v="1654"/>
        <n v="1664"/>
        <n v="1678"/>
        <n v="1616"/>
        <n v="1492"/>
        <n v="1602"/>
        <n v="1540"/>
        <n v="1628"/>
        <n v="1604"/>
        <n v="1690"/>
        <n v="1566"/>
        <n v="1698"/>
        <n v="1560"/>
        <n v="1692"/>
        <n v="1696"/>
        <n v="1504"/>
        <n v="1544"/>
        <n v="1530"/>
        <n v="1508"/>
        <n v="1694"/>
        <n v="1624"/>
        <n v="1548"/>
        <n v="1598"/>
        <n v="1658"/>
        <n v="1536"/>
        <n v="1568"/>
        <n v="1648"/>
        <n v="1646"/>
        <n v="1672"/>
        <n v="1600"/>
        <n v="1522"/>
        <n v="1570"/>
        <n v="1516"/>
        <n v="1506"/>
        <n v="1626"/>
        <n v="1542"/>
        <n v="1610"/>
        <n v="1638"/>
        <n v="1582"/>
        <n v="1576"/>
        <n v="1636"/>
        <n v="1574"/>
      </sharedItems>
    </cacheField>
    <cacheField name="status" numFmtId="0">
      <sharedItems count="2">
        <s v=""/>
        <s v="Reject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51">
  <r>
    <n v="873"/>
    <n v="281"/>
    <n v="645"/>
    <d v="2020-02-17T00:00:00"/>
    <n v="123"/>
    <n v="462"/>
    <n v="3"/>
    <n v="0"/>
    <n v="3"/>
    <x v="0"/>
    <x v="0"/>
  </r>
  <r>
    <n v="874"/>
    <n v="282"/>
    <n v="646"/>
    <d v="2020-02-17T00:00:00"/>
    <n v="125"/>
    <n v="510"/>
    <n v="550"/>
    <n v="82"/>
    <n v="468"/>
    <x v="1"/>
    <x v="1"/>
  </r>
  <r>
    <n v="875"/>
    <n v="282"/>
    <n v="647"/>
    <d v="2020-02-17T00:00:00"/>
    <n v="125"/>
    <n v="511"/>
    <n v="550"/>
    <n v="0"/>
    <n v="550"/>
    <x v="1"/>
    <x v="0"/>
  </r>
  <r>
    <n v="876"/>
    <n v="283"/>
    <n v="648"/>
    <d v="2020-02-17T00:00:00"/>
    <n v="125"/>
    <n v="527"/>
    <n v="550"/>
    <n v="0"/>
    <n v="550"/>
    <x v="2"/>
    <x v="0"/>
  </r>
  <r>
    <n v="877"/>
    <n v="284"/>
    <n v="649"/>
    <d v="2020-02-17T00:00:00"/>
    <n v="123"/>
    <n v="938"/>
    <n v="550"/>
    <n v="550"/>
    <n v="0"/>
    <x v="3"/>
    <x v="1"/>
  </r>
  <r>
    <n v="878"/>
    <n v="284"/>
    <n v="650"/>
    <d v="2020-02-17T00:00:00"/>
    <n v="123"/>
    <n v="939"/>
    <n v="550"/>
    <n v="550"/>
    <n v="0"/>
    <x v="3"/>
    <x v="1"/>
  </r>
  <r>
    <n v="879"/>
    <n v="285"/>
    <n v="651"/>
    <d v="2020-02-17T00:00:00"/>
    <n v="123"/>
    <n v="496"/>
    <n v="60"/>
    <n v="0"/>
    <n v="60"/>
    <x v="4"/>
    <x v="0"/>
  </r>
  <r>
    <n v="880"/>
    <n v="286"/>
    <n v="652"/>
    <d v="2020-02-17T00:00:00"/>
    <n v="123"/>
    <n v="523"/>
    <n v="468"/>
    <n v="0"/>
    <n v="468"/>
    <x v="5"/>
    <x v="0"/>
  </r>
  <r>
    <n v="881"/>
    <n v="287"/>
    <n v="653"/>
    <d v="2020-02-17T00:00:00"/>
    <n v="123"/>
    <n v="435"/>
    <n v="3"/>
    <n v="0"/>
    <n v="3"/>
    <x v="6"/>
    <x v="0"/>
  </r>
  <r>
    <n v="882"/>
    <n v="287"/>
    <n v="654"/>
    <d v="2020-02-17T00:00:00"/>
    <n v="123"/>
    <n v="436"/>
    <n v="3"/>
    <n v="0"/>
    <n v="3"/>
    <x v="6"/>
    <x v="0"/>
  </r>
  <r>
    <n v="883"/>
    <n v="287"/>
    <n v="655"/>
    <d v="2020-02-17T00:00:00"/>
    <n v="123"/>
    <n v="437"/>
    <n v="3"/>
    <n v="0"/>
    <n v="3"/>
    <x v="6"/>
    <x v="0"/>
  </r>
  <r>
    <n v="884"/>
    <n v="288"/>
    <n v="656"/>
    <d v="2020-02-17T00:00:00"/>
    <n v="125"/>
    <n v="490"/>
    <n v="3"/>
    <n v="0"/>
    <n v="3"/>
    <x v="7"/>
    <x v="0"/>
  </r>
  <r>
    <n v="885"/>
    <n v="288"/>
    <n v="657"/>
    <d v="2020-02-17T00:00:00"/>
    <n v="125"/>
    <n v="491"/>
    <n v="3"/>
    <n v="0"/>
    <n v="3"/>
    <x v="7"/>
    <x v="0"/>
  </r>
  <r>
    <n v="886"/>
    <n v="289"/>
    <n v="658"/>
    <d v="2020-02-22T00:00:00"/>
    <n v="123"/>
    <n v="528"/>
    <n v="3"/>
    <n v="0"/>
    <n v="3"/>
    <x v="8"/>
    <x v="0"/>
  </r>
  <r>
    <n v="887"/>
    <n v="290"/>
    <n v="659"/>
    <d v="2020-02-22T00:00:00"/>
    <n v="125"/>
    <n v="505"/>
    <n v="3"/>
    <n v="0"/>
    <n v="3"/>
    <x v="9"/>
    <x v="0"/>
  </r>
  <r>
    <n v="888"/>
    <n v="291"/>
    <n v="660"/>
    <d v="2020-02-22T00:00:00"/>
    <n v="123"/>
    <n v="938"/>
    <n v="550"/>
    <n v="0"/>
    <n v="550"/>
    <x v="10"/>
    <x v="0"/>
  </r>
  <r>
    <n v="889"/>
    <n v="291"/>
    <n v="661"/>
    <d v="2020-02-22T00:00:00"/>
    <n v="123"/>
    <n v="939"/>
    <n v="550"/>
    <n v="0"/>
    <n v="550"/>
    <x v="10"/>
    <x v="0"/>
  </r>
  <r>
    <n v="890"/>
    <n v="292"/>
    <n v="662"/>
    <d v="2020-02-22T00:00:00"/>
    <n v="125"/>
    <n v="358"/>
    <n v="60"/>
    <n v="9"/>
    <n v="51"/>
    <x v="11"/>
    <x v="1"/>
  </r>
  <r>
    <n v="891"/>
    <n v="293"/>
    <n v="663"/>
    <d v="2020-02-22T00:00:00"/>
    <n v="125"/>
    <n v="377"/>
    <n v="3"/>
    <n v="0"/>
    <n v="3"/>
    <x v="12"/>
    <x v="0"/>
  </r>
  <r>
    <n v="892"/>
    <n v="293"/>
    <n v="664"/>
    <d v="2020-02-22T00:00:00"/>
    <n v="125"/>
    <n v="378"/>
    <n v="3"/>
    <n v="0"/>
    <n v="3"/>
    <x v="12"/>
    <x v="0"/>
  </r>
  <r>
    <n v="893"/>
    <n v="293"/>
    <n v="665"/>
    <d v="2020-02-22T00:00:00"/>
    <n v="125"/>
    <n v="379"/>
    <n v="3"/>
    <n v="0"/>
    <n v="3"/>
    <x v="12"/>
    <x v="0"/>
  </r>
  <r>
    <n v="894"/>
    <n v="294"/>
    <n v="666"/>
    <d v="2020-02-22T00:00:00"/>
    <n v="123"/>
    <n v="356"/>
    <n v="60"/>
    <n v="60"/>
    <n v="0"/>
    <x v="13"/>
    <x v="1"/>
  </r>
  <r>
    <n v="895"/>
    <n v="294"/>
    <n v="667"/>
    <d v="2020-02-22T00:00:00"/>
    <n v="125"/>
    <n v="357"/>
    <n v="60"/>
    <n v="60"/>
    <n v="0"/>
    <x v="13"/>
    <x v="1"/>
  </r>
  <r>
    <n v="896"/>
    <n v="295"/>
    <n v="668"/>
    <d v="2020-02-22T00:00:00"/>
    <n v="125"/>
    <n v="390"/>
    <n v="3"/>
    <n v="0"/>
    <n v="3"/>
    <x v="14"/>
    <x v="0"/>
  </r>
  <r>
    <n v="897"/>
    <n v="295"/>
    <n v="669"/>
    <d v="2020-02-22T00:00:00"/>
    <n v="125"/>
    <n v="391"/>
    <n v="3"/>
    <n v="0"/>
    <n v="3"/>
    <x v="14"/>
    <x v="0"/>
  </r>
  <r>
    <n v="898"/>
    <n v="295"/>
    <n v="670"/>
    <d v="2020-02-22T00:00:00"/>
    <n v="123"/>
    <n v="392"/>
    <n v="3"/>
    <n v="0"/>
    <n v="3"/>
    <x v="14"/>
    <x v="0"/>
  </r>
  <r>
    <n v="899"/>
    <n v="295"/>
    <n v="671"/>
    <d v="2020-02-22T00:00:00"/>
    <n v="123"/>
    <n v="393"/>
    <n v="3"/>
    <n v="0"/>
    <n v="3"/>
    <x v="14"/>
    <x v="0"/>
  </r>
  <r>
    <n v="900"/>
    <n v="295"/>
    <n v="672"/>
    <d v="2020-02-22T00:00:00"/>
    <n v="123"/>
    <n v="394"/>
    <n v="3"/>
    <n v="0"/>
    <n v="3"/>
    <x v="14"/>
    <x v="0"/>
  </r>
  <r>
    <n v="901"/>
    <n v="295"/>
    <n v="673"/>
    <d v="2020-02-22T00:00:00"/>
    <n v="123"/>
    <n v="395"/>
    <n v="3"/>
    <n v="0"/>
    <n v="3"/>
    <x v="14"/>
    <x v="0"/>
  </r>
  <r>
    <n v="902"/>
    <n v="295"/>
    <n v="674"/>
    <d v="2020-02-22T00:00:00"/>
    <n v="123"/>
    <n v="396"/>
    <n v="3"/>
    <n v="0"/>
    <n v="3"/>
    <x v="14"/>
    <x v="0"/>
  </r>
  <r>
    <n v="903"/>
    <n v="295"/>
    <n v="675"/>
    <d v="2020-02-22T00:00:00"/>
    <n v="123"/>
    <n v="397"/>
    <n v="3"/>
    <n v="0"/>
    <n v="3"/>
    <x v="14"/>
    <x v="0"/>
  </r>
  <r>
    <n v="904"/>
    <n v="296"/>
    <n v="676"/>
    <d v="2020-02-22T00:00:00"/>
    <n v="123"/>
    <n v="490"/>
    <n v="3"/>
    <n v="0"/>
    <n v="3"/>
    <x v="15"/>
    <x v="0"/>
  </r>
  <r>
    <n v="905"/>
    <n v="297"/>
    <n v="677"/>
    <d v="2020-04-14T00:00:00"/>
    <n v="125"/>
    <n v="513"/>
    <n v="550"/>
    <n v="0"/>
    <n v="550"/>
    <x v="16"/>
    <x v="0"/>
  </r>
  <r>
    <n v="906"/>
    <n v="298"/>
    <n v="678"/>
    <d v="2020-04-14T00:00:00"/>
    <n v="125"/>
    <n v="415"/>
    <n v="3"/>
    <n v="0"/>
    <n v="3"/>
    <x v="17"/>
    <x v="0"/>
  </r>
  <r>
    <n v="907"/>
    <n v="298"/>
    <n v="679"/>
    <d v="2020-04-14T00:00:00"/>
    <n v="123"/>
    <n v="416"/>
    <n v="3"/>
    <n v="0"/>
    <n v="3"/>
    <x v="17"/>
    <x v="0"/>
  </r>
  <r>
    <n v="908"/>
    <n v="298"/>
    <n v="680"/>
    <d v="2020-04-14T00:00:00"/>
    <n v="125"/>
    <n v="417"/>
    <n v="3"/>
    <n v="0"/>
    <n v="3"/>
    <x v="17"/>
    <x v="0"/>
  </r>
  <r>
    <n v="909"/>
    <n v="298"/>
    <n v="681"/>
    <d v="2020-04-14T00:00:00"/>
    <n v="123"/>
    <n v="418"/>
    <n v="3"/>
    <n v="0"/>
    <n v="3"/>
    <x v="17"/>
    <x v="0"/>
  </r>
  <r>
    <n v="910"/>
    <n v="298"/>
    <n v="682"/>
    <d v="2020-04-14T00:00:00"/>
    <n v="123"/>
    <n v="419"/>
    <n v="3"/>
    <n v="0"/>
    <n v="3"/>
    <x v="17"/>
    <x v="0"/>
  </r>
  <r>
    <n v="911"/>
    <n v="299"/>
    <n v="683"/>
    <d v="2020-04-14T00:00:00"/>
    <n v="125"/>
    <n v="934"/>
    <n v="550"/>
    <n v="0"/>
    <n v="550"/>
    <x v="18"/>
    <x v="0"/>
  </r>
  <r>
    <n v="912"/>
    <n v="300"/>
    <n v="684"/>
    <d v="2020-04-14T00:00:00"/>
    <n v="125"/>
    <n v="431"/>
    <n v="3"/>
    <n v="0"/>
    <n v="3"/>
    <x v="19"/>
    <x v="0"/>
  </r>
  <r>
    <n v="913"/>
    <n v="300"/>
    <n v="685"/>
    <d v="2020-04-14T00:00:00"/>
    <n v="125"/>
    <n v="432"/>
    <n v="3"/>
    <n v="0"/>
    <n v="3"/>
    <x v="19"/>
    <x v="0"/>
  </r>
  <r>
    <n v="914"/>
    <n v="300"/>
    <n v="686"/>
    <d v="2020-04-14T00:00:00"/>
    <n v="125"/>
    <n v="433"/>
    <n v="3"/>
    <n v="0"/>
    <n v="3"/>
    <x v="19"/>
    <x v="0"/>
  </r>
  <r>
    <n v="915"/>
    <n v="301"/>
    <n v="687"/>
    <d v="2020-04-21T00:00:00"/>
    <n v="123"/>
    <n v="348"/>
    <n v="3"/>
    <n v="0"/>
    <n v="3"/>
    <x v="20"/>
    <x v="0"/>
  </r>
  <r>
    <n v="916"/>
    <n v="301"/>
    <n v="688"/>
    <d v="2020-04-21T00:00:00"/>
    <n v="125"/>
    <n v="349"/>
    <n v="3"/>
    <n v="0"/>
    <n v="3"/>
    <x v="20"/>
    <x v="0"/>
  </r>
  <r>
    <n v="917"/>
    <n v="302"/>
    <n v="689"/>
    <d v="2020-04-21T00:00:00"/>
    <n v="125"/>
    <n v="931"/>
    <n v="550"/>
    <n v="82"/>
    <n v="468"/>
    <x v="21"/>
    <x v="1"/>
  </r>
  <r>
    <n v="918"/>
    <n v="302"/>
    <n v="690"/>
    <d v="2020-04-21T00:00:00"/>
    <n v="125"/>
    <n v="932"/>
    <n v="550"/>
    <n v="0"/>
    <n v="550"/>
    <x v="21"/>
    <x v="0"/>
  </r>
  <r>
    <n v="919"/>
    <n v="303"/>
    <n v="691"/>
    <d v="2020-04-21T00:00:00"/>
    <n v="123"/>
    <n v="343"/>
    <n v="3"/>
    <n v="0"/>
    <n v="3"/>
    <x v="22"/>
    <x v="0"/>
  </r>
  <r>
    <n v="920"/>
    <n v="303"/>
    <n v="692"/>
    <d v="2020-04-21T00:00:00"/>
    <n v="123"/>
    <n v="344"/>
    <n v="3"/>
    <n v="0"/>
    <n v="3"/>
    <x v="22"/>
    <x v="0"/>
  </r>
  <r>
    <n v="921"/>
    <n v="303"/>
    <n v="693"/>
    <d v="2020-04-21T00:00:00"/>
    <n v="123"/>
    <n v="345"/>
    <n v="3"/>
    <n v="0"/>
    <n v="3"/>
    <x v="22"/>
    <x v="0"/>
  </r>
  <r>
    <n v="922"/>
    <n v="304"/>
    <n v="694"/>
    <d v="2020-04-21T00:00:00"/>
    <n v="123"/>
    <n v="928"/>
    <n v="550"/>
    <n v="550"/>
    <n v="0"/>
    <x v="23"/>
    <x v="1"/>
  </r>
  <r>
    <n v="923"/>
    <n v="304"/>
    <n v="695"/>
    <d v="2020-04-21T00:00:00"/>
    <n v="123"/>
    <n v="929"/>
    <n v="550"/>
    <n v="550"/>
    <n v="0"/>
    <x v="23"/>
    <x v="1"/>
  </r>
  <r>
    <n v="924"/>
    <n v="305"/>
    <n v="696"/>
    <d v="2020-05-03T00:00:00"/>
    <n v="123"/>
    <n v="332"/>
    <n v="550"/>
    <n v="0"/>
    <n v="550"/>
    <x v="24"/>
    <x v="0"/>
  </r>
  <r>
    <n v="925"/>
    <n v="306"/>
    <n v="697"/>
    <d v="2020-05-03T00:00:00"/>
    <n v="123"/>
    <n v="948"/>
    <n v="468"/>
    <n v="0"/>
    <n v="468"/>
    <x v="25"/>
    <x v="0"/>
  </r>
  <r>
    <n v="926"/>
    <n v="306"/>
    <n v="698"/>
    <d v="2020-05-03T00:00:00"/>
    <n v="125"/>
    <n v="907"/>
    <n v="550"/>
    <n v="0"/>
    <n v="550"/>
    <x v="25"/>
    <x v="0"/>
  </r>
  <r>
    <n v="927"/>
    <n v="307"/>
    <n v="699"/>
    <d v="2020-05-03T00:00:00"/>
    <n v="125"/>
    <n v="325"/>
    <n v="1250"/>
    <n v="0"/>
    <n v="1250"/>
    <x v="26"/>
    <x v="0"/>
  </r>
  <r>
    <n v="928"/>
    <n v="307"/>
    <n v="700"/>
    <d v="2020-05-03T00:00:00"/>
    <n v="123"/>
    <n v="326"/>
    <n v="1250"/>
    <n v="0"/>
    <n v="1250"/>
    <x v="26"/>
    <x v="0"/>
  </r>
  <r>
    <n v="929"/>
    <n v="308"/>
    <n v="701"/>
    <d v="2020-05-03T00:00:00"/>
    <n v="125"/>
    <n v="320"/>
    <n v="3"/>
    <n v="0"/>
    <n v="3"/>
    <x v="27"/>
    <x v="0"/>
  </r>
  <r>
    <n v="930"/>
    <n v="308"/>
    <n v="702"/>
    <d v="2020-05-03T00:00:00"/>
    <n v="123"/>
    <n v="321"/>
    <n v="3"/>
    <n v="0"/>
    <n v="3"/>
    <x v="27"/>
    <x v="0"/>
  </r>
  <r>
    <n v="931"/>
    <n v="308"/>
    <n v="703"/>
    <d v="2020-05-03T00:00:00"/>
    <n v="123"/>
    <n v="322"/>
    <n v="60"/>
    <n v="0"/>
    <n v="60"/>
    <x v="27"/>
    <x v="0"/>
  </r>
  <r>
    <n v="932"/>
    <n v="309"/>
    <n v="704"/>
    <d v="2020-05-03T00:00:00"/>
    <n v="125"/>
    <n v="930"/>
    <n v="550"/>
    <n v="0"/>
    <n v="550"/>
    <x v="28"/>
    <x v="0"/>
  </r>
  <r>
    <n v="933"/>
    <n v="309"/>
    <n v="705"/>
    <d v="2020-05-03T00:00:00"/>
    <n v="125"/>
    <n v="921"/>
    <n v="550"/>
    <n v="0"/>
    <n v="550"/>
    <x v="28"/>
    <x v="0"/>
  </r>
  <r>
    <n v="934"/>
    <n v="310"/>
    <n v="706"/>
    <d v="2020-05-03T00:00:00"/>
    <n v="125"/>
    <n v="952"/>
    <n v="60"/>
    <n v="0"/>
    <n v="60"/>
    <x v="29"/>
    <x v="0"/>
  </r>
  <r>
    <n v="935"/>
    <n v="311"/>
    <n v="707"/>
    <d v="2020-05-03T00:00:00"/>
    <n v="125"/>
    <n v="922"/>
    <n v="550"/>
    <n v="0"/>
    <n v="550"/>
    <x v="30"/>
    <x v="0"/>
  </r>
  <r>
    <n v="936"/>
    <n v="311"/>
    <n v="708"/>
    <d v="2020-05-03T00:00:00"/>
    <n v="123"/>
    <n v="923"/>
    <n v="550"/>
    <n v="0"/>
    <n v="550"/>
    <x v="30"/>
    <x v="0"/>
  </r>
  <r>
    <n v="937"/>
    <n v="312"/>
    <n v="709"/>
    <d v="2020-05-03T00:00:00"/>
    <n v="125"/>
    <n v="317"/>
    <n v="550"/>
    <n v="82"/>
    <n v="468"/>
    <x v="31"/>
    <x v="1"/>
  </r>
  <r>
    <n v="938"/>
    <n v="312"/>
    <n v="710"/>
    <d v="2020-05-03T00:00:00"/>
    <n v="125"/>
    <n v="318"/>
    <n v="550"/>
    <n v="0"/>
    <n v="550"/>
    <x v="31"/>
    <x v="0"/>
  </r>
  <r>
    <n v="939"/>
    <n v="313"/>
    <n v="711"/>
    <d v="2020-05-03T00:00:00"/>
    <n v="125"/>
    <n v="928"/>
    <n v="550"/>
    <n v="0"/>
    <n v="550"/>
    <x v="32"/>
    <x v="0"/>
  </r>
  <r>
    <n v="940"/>
    <n v="313"/>
    <n v="712"/>
    <d v="2020-05-03T00:00:00"/>
    <n v="123"/>
    <n v="929"/>
    <n v="550"/>
    <n v="0"/>
    <n v="550"/>
    <x v="32"/>
    <x v="0"/>
  </r>
  <r>
    <n v="941"/>
    <n v="314"/>
    <n v="713"/>
    <d v="2020-05-03T00:00:00"/>
    <n v="123"/>
    <n v="319"/>
    <n v="550"/>
    <n v="550"/>
    <n v="0"/>
    <x v="33"/>
    <x v="1"/>
  </r>
  <r>
    <n v="942"/>
    <n v="315"/>
    <n v="714"/>
    <d v="2020-05-03T00:00:00"/>
    <n v="123"/>
    <n v="374"/>
    <n v="3"/>
    <n v="0"/>
    <n v="3"/>
    <x v="34"/>
    <x v="0"/>
  </r>
  <r>
    <n v="943"/>
    <n v="316"/>
    <n v="715"/>
    <d v="2020-05-03T00:00:00"/>
    <n v="123"/>
    <n v="2"/>
    <n v="3"/>
    <n v="0"/>
    <n v="3"/>
    <x v="35"/>
    <x v="0"/>
  </r>
  <r>
    <n v="944"/>
    <n v="317"/>
    <n v="716"/>
    <d v="2020-05-03T00:00:00"/>
    <n v="123"/>
    <n v="1"/>
    <n v="3"/>
    <n v="0"/>
    <n v="3"/>
    <x v="36"/>
    <x v="0"/>
  </r>
  <r>
    <n v="945"/>
    <n v="318"/>
    <n v="717"/>
    <d v="2020-05-03T00:00:00"/>
    <n v="123"/>
    <n v="373"/>
    <n v="3"/>
    <n v="0"/>
    <n v="3"/>
    <x v="37"/>
    <x v="0"/>
  </r>
  <r>
    <n v="946"/>
    <n v="318"/>
    <n v="718"/>
    <d v="2020-05-03T00:00:00"/>
    <n v="123"/>
    <n v="374"/>
    <n v="3"/>
    <n v="0"/>
    <n v="3"/>
    <x v="37"/>
    <x v="0"/>
  </r>
  <r>
    <n v="947"/>
    <n v="319"/>
    <n v="719"/>
    <d v="2020-05-03T00:00:00"/>
    <n v="125"/>
    <n v="530"/>
    <n v="550"/>
    <n v="0"/>
    <n v="550"/>
    <x v="38"/>
    <x v="0"/>
  </r>
  <r>
    <n v="948"/>
    <n v="320"/>
    <n v="720"/>
    <d v="2020-05-03T00:00:00"/>
    <n v="125"/>
    <n v="4"/>
    <n v="3"/>
    <n v="0"/>
    <n v="3"/>
    <x v="39"/>
    <x v="0"/>
  </r>
  <r>
    <n v="949"/>
    <n v="321"/>
    <n v="721"/>
    <d v="2020-05-04T00:00:00"/>
    <n v="123"/>
    <n v="512"/>
    <n v="550"/>
    <n v="0"/>
    <n v="550"/>
    <x v="40"/>
    <x v="0"/>
  </r>
  <r>
    <n v="950"/>
    <n v="322"/>
    <n v="722"/>
    <d v="2020-05-04T00:00:00"/>
    <n v="125"/>
    <n v="513"/>
    <n v="550"/>
    <n v="82"/>
    <n v="468"/>
    <x v="41"/>
    <x v="1"/>
  </r>
  <r>
    <n v="951"/>
    <n v="323"/>
    <n v="723"/>
    <d v="2020-05-04T00:00:00"/>
    <n v="123"/>
    <n v="319"/>
    <n v="550"/>
    <n v="0"/>
    <n v="550"/>
    <x v="42"/>
    <x v="0"/>
  </r>
  <r>
    <n v="952"/>
    <n v="324"/>
    <n v="724"/>
    <d v="2020-05-04T00:00:00"/>
    <n v="123"/>
    <n v="403"/>
    <n v="3"/>
    <n v="3"/>
    <n v="0"/>
    <x v="43"/>
    <x v="1"/>
  </r>
  <r>
    <n v="953"/>
    <n v="324"/>
    <n v="725"/>
    <d v="2020-05-04T00:00:00"/>
    <n v="125"/>
    <n v="404"/>
    <n v="3"/>
    <n v="3"/>
    <n v="0"/>
    <x v="43"/>
    <x v="1"/>
  </r>
  <r>
    <n v="954"/>
    <n v="325"/>
    <n v="726"/>
    <d v="2020-05-04T00:00:00"/>
    <n v="125"/>
    <n v="426"/>
    <n v="3"/>
    <n v="0"/>
    <n v="3"/>
    <x v="44"/>
    <x v="0"/>
  </r>
  <r>
    <n v="955"/>
    <n v="325"/>
    <n v="727"/>
    <d v="2020-05-04T00:00:00"/>
    <n v="125"/>
    <n v="427"/>
    <n v="3"/>
    <n v="0"/>
    <n v="3"/>
    <x v="44"/>
    <x v="0"/>
  </r>
  <r>
    <n v="956"/>
    <n v="325"/>
    <n v="728"/>
    <d v="2020-05-04T00:00:00"/>
    <n v="125"/>
    <n v="428"/>
    <n v="3"/>
    <n v="0"/>
    <n v="3"/>
    <x v="44"/>
    <x v="0"/>
  </r>
  <r>
    <n v="957"/>
    <n v="325"/>
    <n v="729"/>
    <d v="2020-05-04T00:00:00"/>
    <n v="123"/>
    <n v="429"/>
    <n v="3"/>
    <n v="0"/>
    <n v="3"/>
    <x v="44"/>
    <x v="0"/>
  </r>
  <r>
    <n v="958"/>
    <n v="325"/>
    <n v="730"/>
    <d v="2020-05-04T00:00:00"/>
    <n v="125"/>
    <n v="430"/>
    <n v="3"/>
    <n v="0"/>
    <n v="3"/>
    <x v="44"/>
    <x v="0"/>
  </r>
  <r>
    <n v="959"/>
    <n v="325"/>
    <n v="731"/>
    <d v="2020-05-04T00:00:00"/>
    <n v="125"/>
    <n v="431"/>
    <n v="3"/>
    <n v="0"/>
    <n v="3"/>
    <x v="44"/>
    <x v="0"/>
  </r>
  <r>
    <n v="960"/>
    <n v="325"/>
    <n v="732"/>
    <d v="2020-05-04T00:00:00"/>
    <n v="125"/>
    <n v="432"/>
    <n v="3"/>
    <n v="0"/>
    <n v="3"/>
    <x v="44"/>
    <x v="0"/>
  </r>
  <r>
    <n v="961"/>
    <n v="325"/>
    <n v="733"/>
    <d v="2020-05-04T00:00:00"/>
    <n v="123"/>
    <n v="433"/>
    <n v="3"/>
    <n v="0"/>
    <n v="3"/>
    <x v="44"/>
    <x v="0"/>
  </r>
  <r>
    <n v="962"/>
    <n v="325"/>
    <n v="734"/>
    <d v="2020-05-04T00:00:00"/>
    <n v="123"/>
    <n v="434"/>
    <n v="3"/>
    <n v="0"/>
    <n v="3"/>
    <x v="44"/>
    <x v="0"/>
  </r>
  <r>
    <n v="963"/>
    <n v="325"/>
    <n v="735"/>
    <d v="2020-05-04T00:00:00"/>
    <n v="123"/>
    <n v="435"/>
    <n v="3"/>
    <n v="0"/>
    <n v="3"/>
    <x v="44"/>
    <x v="0"/>
  </r>
  <r>
    <n v="964"/>
    <n v="325"/>
    <n v="736"/>
    <d v="2020-05-04T00:00:00"/>
    <n v="123"/>
    <n v="436"/>
    <n v="3"/>
    <n v="0"/>
    <n v="3"/>
    <x v="44"/>
    <x v="0"/>
  </r>
  <r>
    <n v="965"/>
    <n v="325"/>
    <n v="737"/>
    <d v="2020-05-04T00:00:00"/>
    <n v="123"/>
    <n v="437"/>
    <n v="3"/>
    <n v="0"/>
    <n v="3"/>
    <x v="44"/>
    <x v="0"/>
  </r>
  <r>
    <n v="966"/>
    <n v="326"/>
    <n v="738"/>
    <d v="2020-05-04T00:00:00"/>
    <n v="123"/>
    <n v="320"/>
    <n v="3"/>
    <n v="0"/>
    <n v="3"/>
    <x v="45"/>
    <x v="0"/>
  </r>
  <r>
    <n v="967"/>
    <n v="326"/>
    <n v="739"/>
    <d v="2020-05-04T00:00:00"/>
    <n v="123"/>
    <n v="321"/>
    <n v="3"/>
    <n v="0"/>
    <n v="3"/>
    <x v="45"/>
    <x v="0"/>
  </r>
  <r>
    <n v="968"/>
    <n v="326"/>
    <n v="740"/>
    <d v="2020-05-04T00:00:00"/>
    <n v="125"/>
    <n v="322"/>
    <n v="60"/>
    <n v="0"/>
    <n v="60"/>
    <x v="45"/>
    <x v="0"/>
  </r>
  <r>
    <n v="969"/>
    <n v="327"/>
    <n v="741"/>
    <d v="2020-05-04T00:00:00"/>
    <n v="125"/>
    <n v="455"/>
    <n v="3"/>
    <n v="0"/>
    <n v="3"/>
    <x v="46"/>
    <x v="0"/>
  </r>
  <r>
    <n v="970"/>
    <n v="327"/>
    <n v="742"/>
    <d v="2020-05-04T00:00:00"/>
    <n v="123"/>
    <n v="456"/>
    <n v="3"/>
    <n v="0"/>
    <n v="3"/>
    <x v="46"/>
    <x v="0"/>
  </r>
  <r>
    <n v="971"/>
    <n v="327"/>
    <n v="743"/>
    <d v="2020-05-04T00:00:00"/>
    <n v="125"/>
    <n v="457"/>
    <n v="3"/>
    <n v="0"/>
    <n v="3"/>
    <x v="46"/>
    <x v="0"/>
  </r>
  <r>
    <n v="972"/>
    <n v="327"/>
    <n v="744"/>
    <d v="2020-05-04T00:00:00"/>
    <n v="123"/>
    <n v="458"/>
    <n v="3"/>
    <n v="0"/>
    <n v="3"/>
    <x v="46"/>
    <x v="0"/>
  </r>
  <r>
    <n v="973"/>
    <n v="327"/>
    <n v="745"/>
    <d v="2020-05-04T00:00:00"/>
    <n v="123"/>
    <n v="459"/>
    <n v="3"/>
    <n v="0"/>
    <n v="3"/>
    <x v="46"/>
    <x v="0"/>
  </r>
  <r>
    <n v="974"/>
    <n v="327"/>
    <n v="746"/>
    <d v="2020-05-04T00:00:00"/>
    <n v="125"/>
    <n v="460"/>
    <n v="3"/>
    <n v="0"/>
    <n v="3"/>
    <x v="46"/>
    <x v="0"/>
  </r>
  <r>
    <n v="975"/>
    <n v="328"/>
    <n v="747"/>
    <d v="2020-05-04T00:00:00"/>
    <n v="125"/>
    <n v="941"/>
    <n v="550"/>
    <n v="0"/>
    <n v="550"/>
    <x v="47"/>
    <x v="0"/>
  </r>
  <r>
    <n v="976"/>
    <n v="329"/>
    <n v="748"/>
    <d v="2020-05-04T00:00:00"/>
    <n v="125"/>
    <n v="320"/>
    <n v="3"/>
    <n v="0"/>
    <n v="3"/>
    <x v="48"/>
    <x v="0"/>
  </r>
  <r>
    <n v="977"/>
    <n v="329"/>
    <n v="749"/>
    <d v="2020-05-04T00:00:00"/>
    <n v="125"/>
    <n v="321"/>
    <n v="3"/>
    <n v="0"/>
    <n v="3"/>
    <x v="48"/>
    <x v="0"/>
  </r>
  <r>
    <n v="978"/>
    <n v="329"/>
    <n v="750"/>
    <d v="2020-05-04T00:00:00"/>
    <n v="123"/>
    <n v="322"/>
    <n v="60"/>
    <n v="0"/>
    <n v="60"/>
    <x v="48"/>
    <x v="0"/>
  </r>
  <r>
    <n v="979"/>
    <n v="330"/>
    <n v="751"/>
    <d v="2020-05-04T00:00:00"/>
    <n v="125"/>
    <n v="504"/>
    <n v="3"/>
    <n v="0"/>
    <n v="3"/>
    <x v="49"/>
    <x v="0"/>
  </r>
  <r>
    <n v="980"/>
    <n v="331"/>
    <n v="752"/>
    <d v="2020-05-04T00:00:00"/>
    <n v="125"/>
    <n v="497"/>
    <n v="3"/>
    <n v="0"/>
    <n v="3"/>
    <x v="50"/>
    <x v="0"/>
  </r>
  <r>
    <n v="981"/>
    <n v="332"/>
    <n v="753"/>
    <d v="2020-05-04T00:00:00"/>
    <n v="125"/>
    <n v="323"/>
    <n v="3"/>
    <n v="0"/>
    <n v="3"/>
    <x v="51"/>
    <x v="0"/>
  </r>
  <r>
    <n v="982"/>
    <n v="333"/>
    <n v="754"/>
    <d v="2020-05-04T00:00:00"/>
    <n v="123"/>
    <n v="523"/>
    <n v="550"/>
    <n v="0"/>
    <n v="550"/>
    <x v="52"/>
    <x v="0"/>
  </r>
  <r>
    <n v="983"/>
    <n v="333"/>
    <n v="755"/>
    <d v="2020-05-04T00:00:00"/>
    <n v="123"/>
    <n v="524"/>
    <n v="550"/>
    <n v="0"/>
    <n v="550"/>
    <x v="52"/>
    <x v="0"/>
  </r>
  <r>
    <n v="984"/>
    <n v="334"/>
    <n v="756"/>
    <d v="2020-05-04T00:00:00"/>
    <n v="123"/>
    <n v="492"/>
    <n v="60"/>
    <n v="60"/>
    <n v="0"/>
    <x v="53"/>
    <x v="1"/>
  </r>
  <r>
    <n v="985"/>
    <n v="334"/>
    <n v="757"/>
    <d v="2020-05-04T00:00:00"/>
    <n v="123"/>
    <n v="493"/>
    <n v="60"/>
    <n v="60"/>
    <n v="0"/>
    <x v="53"/>
    <x v="1"/>
  </r>
  <r>
    <n v="986"/>
    <n v="335"/>
    <n v="758"/>
    <d v="2020-05-04T00:00:00"/>
    <n v="123"/>
    <n v="908"/>
    <n v="550"/>
    <n v="0"/>
    <n v="550"/>
    <x v="54"/>
    <x v="0"/>
  </r>
  <r>
    <n v="987"/>
    <n v="335"/>
    <n v="759"/>
    <d v="2020-05-04T00:00:00"/>
    <n v="123"/>
    <n v="909"/>
    <n v="523"/>
    <n v="0"/>
    <n v="523"/>
    <x v="54"/>
    <x v="0"/>
  </r>
  <r>
    <n v="988"/>
    <n v="335"/>
    <n v="760"/>
    <d v="2020-05-04T00:00:00"/>
    <n v="123"/>
    <n v="910"/>
    <n v="550"/>
    <n v="0"/>
    <n v="550"/>
    <x v="54"/>
    <x v="0"/>
  </r>
  <r>
    <n v="989"/>
    <n v="335"/>
    <n v="761"/>
    <d v="2020-05-04T00:00:00"/>
    <n v="125"/>
    <n v="911"/>
    <n v="550"/>
    <n v="0"/>
    <n v="550"/>
    <x v="54"/>
    <x v="0"/>
  </r>
  <r>
    <n v="990"/>
    <n v="335"/>
    <n v="762"/>
    <d v="2020-05-04T00:00:00"/>
    <n v="125"/>
    <n v="912"/>
    <n v="550"/>
    <n v="0"/>
    <n v="550"/>
    <x v="54"/>
    <x v="0"/>
  </r>
  <r>
    <n v="991"/>
    <n v="335"/>
    <n v="763"/>
    <d v="2020-05-04T00:00:00"/>
    <n v="123"/>
    <n v="913"/>
    <n v="550"/>
    <n v="0"/>
    <n v="550"/>
    <x v="54"/>
    <x v="0"/>
  </r>
  <r>
    <n v="992"/>
    <n v="335"/>
    <n v="764"/>
    <d v="2020-05-04T00:00:00"/>
    <n v="125"/>
    <n v="914"/>
    <n v="550"/>
    <n v="0"/>
    <n v="550"/>
    <x v="54"/>
    <x v="0"/>
  </r>
  <r>
    <n v="993"/>
    <n v="335"/>
    <n v="765"/>
    <d v="2020-05-04T00:00:00"/>
    <n v="123"/>
    <n v="915"/>
    <n v="550"/>
    <n v="0"/>
    <n v="550"/>
    <x v="54"/>
    <x v="0"/>
  </r>
  <r>
    <n v="994"/>
    <n v="335"/>
    <n v="766"/>
    <d v="2020-05-04T00:00:00"/>
    <n v="123"/>
    <n v="916"/>
    <n v="550"/>
    <n v="0"/>
    <n v="550"/>
    <x v="54"/>
    <x v="0"/>
  </r>
  <r>
    <n v="995"/>
    <n v="336"/>
    <n v="767"/>
    <d v="2020-05-04T00:00:00"/>
    <n v="125"/>
    <n v="506"/>
    <n v="51"/>
    <n v="0"/>
    <n v="51"/>
    <x v="55"/>
    <x v="0"/>
  </r>
  <r>
    <n v="996"/>
    <n v="337"/>
    <n v="768"/>
    <d v="2020-05-18T00:00:00"/>
    <n v="125"/>
    <n v="351"/>
    <n v="550"/>
    <n v="0"/>
    <n v="550"/>
    <x v="56"/>
    <x v="0"/>
  </r>
  <r>
    <n v="997"/>
    <n v="337"/>
    <n v="769"/>
    <d v="2020-05-18T00:00:00"/>
    <n v="125"/>
    <n v="352"/>
    <n v="550"/>
    <n v="0"/>
    <n v="550"/>
    <x v="56"/>
    <x v="0"/>
  </r>
  <r>
    <n v="998"/>
    <n v="337"/>
    <n v="770"/>
    <d v="2020-05-18T00:00:00"/>
    <n v="125"/>
    <n v="679"/>
    <n v="550"/>
    <n v="0"/>
    <n v="550"/>
    <x v="56"/>
    <x v="0"/>
  </r>
  <r>
    <n v="999"/>
    <n v="338"/>
    <n v="771"/>
    <d v="2020-05-18T00:00:00"/>
    <n v="123"/>
    <n v="507"/>
    <n v="550"/>
    <n v="0"/>
    <n v="550"/>
    <x v="57"/>
    <x v="0"/>
  </r>
  <r>
    <n v="1000"/>
    <n v="338"/>
    <n v="772"/>
    <d v="2020-05-18T00:00:00"/>
    <n v="125"/>
    <n v="508"/>
    <n v="550"/>
    <n v="0"/>
    <n v="550"/>
    <x v="57"/>
    <x v="0"/>
  </r>
  <r>
    <n v="1001"/>
    <n v="339"/>
    <n v="773"/>
    <d v="2020-05-18T00:00:00"/>
    <n v="125"/>
    <n v="355"/>
    <n v="550"/>
    <n v="0"/>
    <n v="550"/>
    <x v="58"/>
    <x v="0"/>
  </r>
  <r>
    <n v="1002"/>
    <n v="339"/>
    <n v="774"/>
    <d v="2020-05-18T00:00:00"/>
    <n v="125"/>
    <n v="940"/>
    <n v="550"/>
    <n v="0"/>
    <n v="550"/>
    <x v="58"/>
    <x v="0"/>
  </r>
  <r>
    <n v="1003"/>
    <n v="339"/>
    <n v="775"/>
    <d v="2020-05-18T00:00:00"/>
    <n v="123"/>
    <n v="535"/>
    <n v="550"/>
    <n v="0"/>
    <n v="550"/>
    <x v="58"/>
    <x v="0"/>
  </r>
  <r>
    <n v="1004"/>
    <n v="340"/>
    <n v="776"/>
    <d v="2020-05-18T00:00:00"/>
    <n v="123"/>
    <n v="351"/>
    <n v="550"/>
    <n v="0"/>
    <n v="550"/>
    <x v="59"/>
    <x v="0"/>
  </r>
  <r>
    <n v="1005"/>
    <n v="340"/>
    <n v="777"/>
    <d v="2020-05-18T00:00:00"/>
    <n v="123"/>
    <n v="352"/>
    <n v="550"/>
    <n v="55"/>
    <n v="495"/>
    <x v="59"/>
    <x v="1"/>
  </r>
  <r>
    <n v="1006"/>
    <n v="340"/>
    <n v="778"/>
    <d v="2020-05-18T00:00:00"/>
    <n v="123"/>
    <n v="679"/>
    <n v="550"/>
    <n v="0"/>
    <n v="550"/>
    <x v="59"/>
    <x v="0"/>
  </r>
  <r>
    <n v="1007"/>
    <n v="341"/>
    <n v="779"/>
    <d v="2020-05-18T00:00:00"/>
    <n v="123"/>
    <n v="507"/>
    <n v="550"/>
    <n v="0"/>
    <n v="550"/>
    <x v="60"/>
    <x v="0"/>
  </r>
  <r>
    <n v="1008"/>
    <n v="341"/>
    <n v="780"/>
    <d v="2020-05-18T00:00:00"/>
    <n v="123"/>
    <n v="508"/>
    <n v="550"/>
    <n v="0"/>
    <n v="550"/>
    <x v="60"/>
    <x v="0"/>
  </r>
  <r>
    <n v="1009"/>
    <n v="342"/>
    <n v="781"/>
    <d v="2020-05-18T00:00:00"/>
    <n v="123"/>
    <n v="491"/>
    <n v="3"/>
    <n v="0"/>
    <n v="3"/>
    <x v="61"/>
    <x v="0"/>
  </r>
  <r>
    <n v="1010"/>
    <n v="343"/>
    <n v="782"/>
    <d v="2020-05-18T00:00:00"/>
    <n v="125"/>
    <n v="343"/>
    <n v="3"/>
    <n v="0"/>
    <n v="3"/>
    <x v="62"/>
    <x v="0"/>
  </r>
  <r>
    <n v="1011"/>
    <n v="343"/>
    <n v="783"/>
    <d v="2020-05-18T00:00:00"/>
    <n v="125"/>
    <n v="344"/>
    <n v="3"/>
    <n v="0"/>
    <n v="3"/>
    <x v="62"/>
    <x v="0"/>
  </r>
  <r>
    <n v="1012"/>
    <n v="343"/>
    <n v="784"/>
    <d v="2020-05-18T00:00:00"/>
    <n v="123"/>
    <n v="345"/>
    <n v="3"/>
    <n v="0"/>
    <n v="3"/>
    <x v="62"/>
    <x v="0"/>
  </r>
  <r>
    <n v="1013"/>
    <n v="344"/>
    <n v="785"/>
    <d v="2020-05-18T00:00:00"/>
    <n v="125"/>
    <n v="935"/>
    <n v="550"/>
    <n v="550"/>
    <n v="0"/>
    <x v="63"/>
    <x v="1"/>
  </r>
  <r>
    <n v="1014"/>
    <n v="344"/>
    <n v="786"/>
    <d v="2020-05-18T00:00:00"/>
    <n v="123"/>
    <n v="936"/>
    <n v="550"/>
    <n v="550"/>
    <n v="0"/>
    <x v="63"/>
    <x v="1"/>
  </r>
  <r>
    <n v="1015"/>
    <n v="345"/>
    <n v="787"/>
    <d v="2020-05-23T00:00:00"/>
    <n v="123"/>
    <n v="395"/>
    <n v="3"/>
    <n v="0"/>
    <n v="3"/>
    <x v="64"/>
    <x v="0"/>
  </r>
  <r>
    <n v="1016"/>
    <n v="345"/>
    <n v="788"/>
    <d v="2020-05-23T00:00:00"/>
    <n v="125"/>
    <n v="396"/>
    <n v="3"/>
    <n v="0"/>
    <n v="3"/>
    <x v="64"/>
    <x v="0"/>
  </r>
  <r>
    <n v="1017"/>
    <n v="345"/>
    <n v="789"/>
    <d v="2020-05-23T00:00:00"/>
    <n v="125"/>
    <n v="397"/>
    <n v="3"/>
    <n v="0"/>
    <n v="3"/>
    <x v="64"/>
    <x v="0"/>
  </r>
  <r>
    <n v="1018"/>
    <n v="346"/>
    <n v="790"/>
    <d v="2020-05-23T00:00:00"/>
    <n v="125"/>
    <n v="476"/>
    <n v="468"/>
    <n v="0"/>
    <n v="468"/>
    <x v="65"/>
    <x v="0"/>
  </r>
  <r>
    <n v="1019"/>
    <n v="346"/>
    <n v="791"/>
    <d v="2020-05-23T00:00:00"/>
    <n v="125"/>
    <n v="477"/>
    <n v="550"/>
    <n v="0"/>
    <n v="550"/>
    <x v="65"/>
    <x v="0"/>
  </r>
  <r>
    <n v="1020"/>
    <n v="346"/>
    <n v="792"/>
    <d v="2020-05-23T00:00:00"/>
    <n v="123"/>
    <n v="478"/>
    <n v="550"/>
    <n v="0"/>
    <n v="550"/>
    <x v="65"/>
    <x v="0"/>
  </r>
  <r>
    <n v="1021"/>
    <n v="346"/>
    <n v="793"/>
    <d v="2020-05-23T00:00:00"/>
    <n v="125"/>
    <n v="479"/>
    <n v="550"/>
    <n v="0"/>
    <n v="550"/>
    <x v="65"/>
    <x v="0"/>
  </r>
  <r>
    <n v="1022"/>
    <n v="347"/>
    <n v="794"/>
    <d v="2020-05-23T00:00:00"/>
    <n v="125"/>
    <n v="402"/>
    <n v="3"/>
    <n v="0"/>
    <n v="3"/>
    <x v="66"/>
    <x v="0"/>
  </r>
  <r>
    <n v="1023"/>
    <n v="348"/>
    <n v="795"/>
    <d v="2020-05-23T00:00:00"/>
    <n v="125"/>
    <n v="510"/>
    <n v="550"/>
    <n v="0"/>
    <n v="550"/>
    <x v="67"/>
    <x v="0"/>
  </r>
  <r>
    <n v="1024"/>
    <n v="348"/>
    <n v="796"/>
    <d v="2020-05-23T00:00:00"/>
    <n v="123"/>
    <n v="511"/>
    <n v="550"/>
    <n v="0"/>
    <n v="550"/>
    <x v="67"/>
    <x v="0"/>
  </r>
  <r>
    <n v="1025"/>
    <n v="348"/>
    <n v="797"/>
    <d v="2020-05-23T00:00:00"/>
    <n v="123"/>
    <n v="512"/>
    <n v="550"/>
    <n v="0"/>
    <n v="550"/>
    <x v="67"/>
    <x v="0"/>
  </r>
  <r>
    <n v="1026"/>
    <n v="349"/>
    <n v="798"/>
    <d v="2020-05-31T00:00:00"/>
    <n v="123"/>
    <n v="403"/>
    <n v="3"/>
    <n v="0"/>
    <n v="3"/>
    <x v="68"/>
    <x v="0"/>
  </r>
  <r>
    <n v="1027"/>
    <n v="349"/>
    <n v="799"/>
    <d v="2020-05-31T00:00:00"/>
    <n v="123"/>
    <n v="404"/>
    <n v="3"/>
    <n v="0"/>
    <n v="3"/>
    <x v="68"/>
    <x v="0"/>
  </r>
  <r>
    <n v="1028"/>
    <n v="349"/>
    <n v="800"/>
    <d v="2020-05-31T00:00:00"/>
    <n v="123"/>
    <n v="405"/>
    <n v="3"/>
    <n v="0"/>
    <n v="3"/>
    <x v="68"/>
    <x v="0"/>
  </r>
  <r>
    <n v="1029"/>
    <n v="349"/>
    <n v="801"/>
    <d v="2020-05-31T00:00:00"/>
    <n v="123"/>
    <n v="406"/>
    <n v="3"/>
    <n v="0"/>
    <n v="3"/>
    <x v="68"/>
    <x v="0"/>
  </r>
  <r>
    <n v="1030"/>
    <n v="349"/>
    <n v="802"/>
    <d v="2020-05-31T00:00:00"/>
    <n v="123"/>
    <n v="407"/>
    <n v="3"/>
    <n v="0"/>
    <n v="3"/>
    <x v="68"/>
    <x v="0"/>
  </r>
  <r>
    <n v="1031"/>
    <n v="350"/>
    <n v="803"/>
    <d v="2020-05-31T00:00:00"/>
    <n v="125"/>
    <n v="525"/>
    <n v="550"/>
    <n v="0"/>
    <n v="550"/>
    <x v="69"/>
    <x v="0"/>
  </r>
  <r>
    <n v="1032"/>
    <n v="351"/>
    <n v="804"/>
    <d v="2020-05-31T00:00:00"/>
    <n v="125"/>
    <n v="526"/>
    <n v="550"/>
    <n v="0"/>
    <n v="550"/>
    <x v="70"/>
    <x v="0"/>
  </r>
  <r>
    <n v="1033"/>
    <n v="352"/>
    <n v="805"/>
    <d v="2020-05-31T00:00:00"/>
    <n v="123"/>
    <n v="908"/>
    <n v="550"/>
    <n v="82"/>
    <n v="468"/>
    <x v="71"/>
    <x v="1"/>
  </r>
  <r>
    <n v="1034"/>
    <n v="352"/>
    <n v="806"/>
    <d v="2020-05-31T00:00:00"/>
    <n v="125"/>
    <n v="909"/>
    <n v="550"/>
    <n v="0"/>
    <n v="550"/>
    <x v="71"/>
    <x v="0"/>
  </r>
  <r>
    <n v="1035"/>
    <n v="353"/>
    <n v="807"/>
    <d v="2020-05-31T00:00:00"/>
    <n v="123"/>
    <n v="356"/>
    <n v="60"/>
    <n v="0"/>
    <n v="60"/>
    <x v="72"/>
    <x v="0"/>
  </r>
  <r>
    <n v="1036"/>
    <n v="353"/>
    <n v="808"/>
    <d v="2020-05-31T00:00:00"/>
    <n v="123"/>
    <n v="357"/>
    <n v="60"/>
    <n v="0"/>
    <n v="60"/>
    <x v="72"/>
    <x v="0"/>
  </r>
  <r>
    <n v="1037"/>
    <n v="354"/>
    <n v="809"/>
    <d v="2020-05-31T00:00:00"/>
    <n v="125"/>
    <n v="935"/>
    <n v="550"/>
    <n v="550"/>
    <n v="0"/>
    <x v="73"/>
    <x v="1"/>
  </r>
  <r>
    <n v="1038"/>
    <n v="354"/>
    <n v="810"/>
    <d v="2020-05-31T00:00:00"/>
    <n v="125"/>
    <n v="936"/>
    <n v="550"/>
    <n v="550"/>
    <n v="0"/>
    <x v="73"/>
    <x v="1"/>
  </r>
  <r>
    <n v="1039"/>
    <n v="355"/>
    <n v="811"/>
    <d v="2020-05-31T00:00:00"/>
    <n v="125"/>
    <n v="524"/>
    <n v="550"/>
    <n v="0"/>
    <n v="550"/>
    <x v="74"/>
    <x v="0"/>
  </r>
  <r>
    <n v="1040"/>
    <n v="356"/>
    <n v="812"/>
    <d v="2020-05-31T00:00:00"/>
    <n v="125"/>
    <n v="911"/>
    <n v="468"/>
    <n v="0"/>
    <n v="468"/>
    <x v="75"/>
    <x v="0"/>
  </r>
  <r>
    <n v="1041"/>
    <n v="356"/>
    <n v="813"/>
    <d v="2020-05-31T00:00:00"/>
    <n v="123"/>
    <n v="912"/>
    <n v="550"/>
    <n v="0"/>
    <n v="550"/>
    <x v="75"/>
    <x v="0"/>
  </r>
  <r>
    <n v="1042"/>
    <n v="357"/>
    <n v="814"/>
    <d v="2020-05-31T00:00:00"/>
    <n v="125"/>
    <n v="910"/>
    <n v="550"/>
    <n v="0"/>
    <n v="550"/>
    <x v="76"/>
    <x v="0"/>
  </r>
  <r>
    <n v="1043"/>
    <n v="358"/>
    <n v="815"/>
    <d v="2020-05-31T00:00:00"/>
    <n v="125"/>
    <n v="937"/>
    <n v="550"/>
    <n v="0"/>
    <n v="550"/>
    <x v="77"/>
    <x v="0"/>
  </r>
  <r>
    <n v="1044"/>
    <n v="359"/>
    <n v="816"/>
    <d v="2020-05-31T00:00:00"/>
    <n v="125"/>
    <n v="475"/>
    <n v="3"/>
    <n v="0"/>
    <n v="3"/>
    <x v="78"/>
    <x v="0"/>
  </r>
  <r>
    <n v="1045"/>
    <n v="360"/>
    <n v="817"/>
    <d v="2020-05-31T00:00:00"/>
    <n v="123"/>
    <n v="462"/>
    <n v="3"/>
    <n v="0"/>
    <n v="3"/>
    <x v="0"/>
    <x v="0"/>
  </r>
  <r>
    <n v="1046"/>
    <n v="361"/>
    <n v="818"/>
    <d v="2020-05-31T00:00:00"/>
    <n v="123"/>
    <n v="510"/>
    <n v="550"/>
    <n v="0"/>
    <n v="550"/>
    <x v="1"/>
    <x v="0"/>
  </r>
  <r>
    <n v="1047"/>
    <n v="361"/>
    <n v="819"/>
    <d v="2020-05-31T00:00:00"/>
    <n v="123"/>
    <n v="511"/>
    <n v="550"/>
    <n v="0"/>
    <n v="550"/>
    <x v="1"/>
    <x v="0"/>
  </r>
  <r>
    <n v="1048"/>
    <n v="362"/>
    <n v="820"/>
    <d v="2020-05-31T00:00:00"/>
    <n v="123"/>
    <n v="527"/>
    <n v="550"/>
    <n v="82"/>
    <n v="468"/>
    <x v="2"/>
    <x v="1"/>
  </r>
  <r>
    <n v="1049"/>
    <n v="363"/>
    <n v="821"/>
    <d v="2020-05-31T00:00:00"/>
    <n v="123"/>
    <n v="509"/>
    <n v="550"/>
    <n v="0"/>
    <n v="550"/>
    <x v="3"/>
    <x v="0"/>
  </r>
  <r>
    <n v="1050"/>
    <n v="364"/>
    <n v="822"/>
    <d v="2020-05-31T00:00:00"/>
    <n v="123"/>
    <n v="492"/>
    <n v="60"/>
    <n v="60"/>
    <n v="0"/>
    <x v="4"/>
    <x v="1"/>
  </r>
  <r>
    <n v="1051"/>
    <n v="364"/>
    <n v="823"/>
    <d v="2020-05-31T00:00:00"/>
    <n v="123"/>
    <n v="493"/>
    <n v="60"/>
    <n v="60"/>
    <n v="0"/>
    <x v="4"/>
    <x v="1"/>
  </r>
  <r>
    <n v="1052"/>
    <s v="364.1"/>
    <s v="823.1"/>
    <d v="2020-05-31T00:00:00"/>
    <n v="125"/>
    <n v="527"/>
    <n v="1000"/>
    <n v="0"/>
    <n v="1000"/>
    <x v="25"/>
    <x v="0"/>
  </r>
  <r>
    <n v="1053"/>
    <n v="365"/>
    <n v="824"/>
    <d v="2020-06-01T00:00:00"/>
    <n v="125"/>
    <n v="523"/>
    <n v="550"/>
    <n v="0"/>
    <n v="550"/>
    <x v="5"/>
    <x v="0"/>
  </r>
  <r>
    <n v="1054"/>
    <n v="366"/>
    <n v="825"/>
    <d v="2020-06-01T00:00:00"/>
    <n v="123"/>
    <n v="422"/>
    <n v="3"/>
    <n v="0"/>
    <n v="3"/>
    <x v="6"/>
    <x v="0"/>
  </r>
  <r>
    <n v="1055"/>
    <n v="366"/>
    <n v="826"/>
    <d v="2020-06-01T00:00:00"/>
    <n v="125"/>
    <n v="423"/>
    <n v="3"/>
    <n v="0"/>
    <n v="3"/>
    <x v="6"/>
    <x v="0"/>
  </r>
  <r>
    <n v="1056"/>
    <n v="366"/>
    <n v="827"/>
    <d v="2020-06-01T00:00:00"/>
    <n v="123"/>
    <n v="424"/>
    <n v="3"/>
    <n v="0"/>
    <n v="3"/>
    <x v="6"/>
    <x v="0"/>
  </r>
  <r>
    <n v="1057"/>
    <n v="366"/>
    <n v="828"/>
    <d v="2020-06-01T00:00:00"/>
    <n v="123"/>
    <n v="425"/>
    <n v="3"/>
    <n v="0"/>
    <n v="3"/>
    <x v="6"/>
    <x v="0"/>
  </r>
  <r>
    <n v="1058"/>
    <n v="367"/>
    <n v="829"/>
    <d v="2020-06-01T00:00:00"/>
    <n v="125"/>
    <n v="490"/>
    <n v="3"/>
    <n v="0"/>
    <n v="3"/>
    <x v="7"/>
    <x v="0"/>
  </r>
  <r>
    <n v="1059"/>
    <n v="367"/>
    <n v="830"/>
    <d v="2020-06-01T00:00:00"/>
    <n v="125"/>
    <n v="491"/>
    <n v="3"/>
    <n v="0"/>
    <n v="3"/>
    <x v="7"/>
    <x v="0"/>
  </r>
  <r>
    <n v="1060"/>
    <n v="368"/>
    <n v="831"/>
    <d v="2020-06-01T00:00:00"/>
    <n v="125"/>
    <n v="528"/>
    <n v="3"/>
    <n v="0"/>
    <n v="3"/>
    <x v="8"/>
    <x v="0"/>
  </r>
  <r>
    <n v="1061"/>
    <n v="369"/>
    <n v="832"/>
    <d v="2020-06-01T00:00:00"/>
    <n v="125"/>
    <n v="505"/>
    <n v="3"/>
    <n v="0"/>
    <n v="3"/>
    <x v="9"/>
    <x v="0"/>
  </r>
  <r>
    <n v="1062"/>
    <n v="370"/>
    <n v="833"/>
    <d v="2020-06-01T00:00:00"/>
    <n v="123"/>
    <n v="938"/>
    <n v="550"/>
    <n v="0"/>
    <n v="550"/>
    <x v="10"/>
    <x v="0"/>
  </r>
  <r>
    <n v="1063"/>
    <n v="370"/>
    <n v="834"/>
    <d v="2020-06-01T00:00:00"/>
    <n v="125"/>
    <n v="939"/>
    <n v="550"/>
    <n v="55"/>
    <n v="495"/>
    <x v="10"/>
    <x v="1"/>
  </r>
  <r>
    <n v="1064"/>
    <n v="371"/>
    <n v="835"/>
    <d v="2020-06-01T00:00:00"/>
    <n v="125"/>
    <n v="358"/>
    <n v="60"/>
    <n v="0"/>
    <n v="60"/>
    <x v="11"/>
    <x v="0"/>
  </r>
  <r>
    <n v="1065"/>
    <n v="372"/>
    <n v="836"/>
    <d v="2020-06-01T00:00:00"/>
    <n v="125"/>
    <n v="380"/>
    <n v="3"/>
    <n v="0"/>
    <n v="3"/>
    <x v="12"/>
    <x v="0"/>
  </r>
  <r>
    <n v="1066"/>
    <n v="372"/>
    <n v="837"/>
    <d v="2020-06-01T00:00:00"/>
    <n v="123"/>
    <n v="381"/>
    <n v="3"/>
    <n v="0"/>
    <n v="3"/>
    <x v="12"/>
    <x v="0"/>
  </r>
  <r>
    <n v="1067"/>
    <n v="373"/>
    <n v="838"/>
    <d v="2020-06-01T00:00:00"/>
    <n v="123"/>
    <n v="356"/>
    <n v="60"/>
    <n v="0"/>
    <n v="60"/>
    <x v="13"/>
    <x v="0"/>
  </r>
  <r>
    <n v="1068"/>
    <n v="373"/>
    <n v="839"/>
    <d v="2020-06-01T00:00:00"/>
    <n v="123"/>
    <n v="357"/>
    <n v="60"/>
    <n v="0"/>
    <n v="60"/>
    <x v="13"/>
    <x v="0"/>
  </r>
  <r>
    <n v="1069"/>
    <n v="374"/>
    <n v="840"/>
    <d v="2020-06-01T00:00:00"/>
    <n v="123"/>
    <n v="375"/>
    <n v="3"/>
    <n v="3"/>
    <n v="0"/>
    <x v="14"/>
    <x v="1"/>
  </r>
  <r>
    <n v="1070"/>
    <n v="374"/>
    <n v="841"/>
    <d v="2020-06-01T00:00:00"/>
    <n v="123"/>
    <n v="376"/>
    <n v="3"/>
    <n v="3"/>
    <n v="0"/>
    <x v="14"/>
    <x v="1"/>
  </r>
  <r>
    <n v="1071"/>
    <n v="375"/>
    <n v="842"/>
    <d v="2020-06-01T00:00:00"/>
    <n v="123"/>
    <n v="490"/>
    <n v="3"/>
    <n v="0"/>
    <n v="3"/>
    <x v="15"/>
    <x v="0"/>
  </r>
  <r>
    <n v="1072"/>
    <n v="376"/>
    <n v="843"/>
    <d v="2020-06-01T00:00:00"/>
    <n v="123"/>
    <n v="513"/>
    <n v="468"/>
    <n v="0"/>
    <n v="468"/>
    <x v="25"/>
    <x v="0"/>
  </r>
  <r>
    <n v="1073"/>
    <n v="377"/>
    <n v="844"/>
    <d v="2020-06-01T00:00:00"/>
    <n v="125"/>
    <n v="420"/>
    <n v="3"/>
    <n v="0"/>
    <n v="3"/>
    <x v="17"/>
    <x v="0"/>
  </r>
  <r>
    <n v="1074"/>
    <n v="377"/>
    <n v="845"/>
    <d v="2020-06-01T00:00:00"/>
    <n v="125"/>
    <n v="421"/>
    <n v="3"/>
    <n v="0"/>
    <n v="3"/>
    <x v="17"/>
    <x v="0"/>
  </r>
  <r>
    <n v="1075"/>
    <n v="378"/>
    <n v="846"/>
    <d v="2020-06-01T00:00:00"/>
    <n v="123"/>
    <n v="931"/>
    <n v="550"/>
    <n v="0"/>
    <n v="550"/>
    <x v="18"/>
    <x v="0"/>
  </r>
  <r>
    <n v="1076"/>
    <n v="378"/>
    <n v="847"/>
    <d v="2020-06-01T00:00:00"/>
    <n v="125"/>
    <n v="932"/>
    <n v="550"/>
    <n v="0"/>
    <n v="550"/>
    <x v="18"/>
    <x v="0"/>
  </r>
  <r>
    <n v="1077"/>
    <n v="378"/>
    <n v="848"/>
    <d v="2020-06-01T00:00:00"/>
    <n v="123"/>
    <n v="933"/>
    <n v="550"/>
    <n v="0"/>
    <n v="550"/>
    <x v="18"/>
    <x v="0"/>
  </r>
  <r>
    <n v="1078"/>
    <n v="378"/>
    <n v="849"/>
    <d v="2020-06-01T00:00:00"/>
    <n v="123"/>
    <n v="934"/>
    <n v="550"/>
    <n v="0"/>
    <n v="550"/>
    <x v="18"/>
    <x v="0"/>
  </r>
  <r>
    <n v="1079"/>
    <n v="379"/>
    <n v="850"/>
    <d v="2020-06-01T00:00:00"/>
    <n v="125"/>
    <n v="434"/>
    <n v="3"/>
    <n v="0"/>
    <n v="3"/>
    <x v="19"/>
    <x v="0"/>
  </r>
  <r>
    <n v="1080"/>
    <n v="379"/>
    <n v="851"/>
    <d v="2020-06-01T00:00:00"/>
    <n v="125"/>
    <n v="435"/>
    <n v="3"/>
    <n v="0"/>
    <n v="3"/>
    <x v="19"/>
    <x v="0"/>
  </r>
  <r>
    <n v="1081"/>
    <n v="379"/>
    <n v="852"/>
    <d v="2020-06-01T00:00:00"/>
    <n v="125"/>
    <n v="436"/>
    <n v="3"/>
    <n v="0"/>
    <n v="3"/>
    <x v="19"/>
    <x v="0"/>
  </r>
  <r>
    <n v="1082"/>
    <n v="379"/>
    <n v="853"/>
    <d v="2020-06-01T00:00:00"/>
    <n v="125"/>
    <n v="437"/>
    <n v="3"/>
    <n v="0"/>
    <n v="3"/>
    <x v="19"/>
    <x v="0"/>
  </r>
  <r>
    <n v="1083"/>
    <n v="380"/>
    <n v="854"/>
    <d v="2020-06-01T00:00:00"/>
    <n v="123"/>
    <n v="341"/>
    <n v="3"/>
    <n v="0"/>
    <n v="3"/>
    <x v="20"/>
    <x v="0"/>
  </r>
  <r>
    <n v="1084"/>
    <n v="380"/>
    <n v="855"/>
    <d v="2020-06-01T00:00:00"/>
    <n v="125"/>
    <n v="342"/>
    <n v="3"/>
    <n v="0"/>
    <n v="3"/>
    <x v="20"/>
    <x v="0"/>
  </r>
  <r>
    <n v="1085"/>
    <n v="380"/>
    <n v="856"/>
    <d v="2020-06-01T00:00:00"/>
    <n v="125"/>
    <n v="343"/>
    <n v="3"/>
    <n v="0"/>
    <n v="3"/>
    <x v="20"/>
    <x v="0"/>
  </r>
  <r>
    <n v="1086"/>
    <n v="381"/>
    <n v="857"/>
    <d v="2020-06-07T00:00:00"/>
    <n v="125"/>
    <n v="931"/>
    <n v="550"/>
    <n v="0"/>
    <n v="550"/>
    <x v="21"/>
    <x v="0"/>
  </r>
  <r>
    <n v="1087"/>
    <n v="381"/>
    <n v="858"/>
    <d v="2020-06-07T00:00:00"/>
    <n v="123"/>
    <n v="932"/>
    <n v="550"/>
    <n v="0"/>
    <n v="550"/>
    <x v="21"/>
    <x v="0"/>
  </r>
  <r>
    <n v="1088"/>
    <n v="382"/>
    <n v="859"/>
    <d v="2020-06-07T00:00:00"/>
    <n v="123"/>
    <n v="346"/>
    <n v="3"/>
    <n v="0"/>
    <n v="3"/>
    <x v="22"/>
    <x v="0"/>
  </r>
  <r>
    <n v="1089"/>
    <n v="382"/>
    <n v="860"/>
    <d v="2020-06-07T00:00:00"/>
    <n v="123"/>
    <n v="347"/>
    <n v="3"/>
    <n v="0"/>
    <n v="3"/>
    <x v="22"/>
    <x v="0"/>
  </r>
  <r>
    <n v="1090"/>
    <n v="383"/>
    <n v="861"/>
    <d v="2020-06-07T00:00:00"/>
    <n v="123"/>
    <n v="930"/>
    <n v="550"/>
    <n v="0"/>
    <n v="550"/>
    <x v="23"/>
    <x v="0"/>
  </r>
  <r>
    <n v="1091"/>
    <n v="384"/>
    <n v="862"/>
    <d v="2020-06-07T00:00:00"/>
    <n v="123"/>
    <n v="332"/>
    <n v="550"/>
    <n v="550"/>
    <n v="0"/>
    <x v="24"/>
    <x v="1"/>
  </r>
  <r>
    <n v="1092"/>
    <n v="385"/>
    <n v="863"/>
    <d v="2020-06-07T00:00:00"/>
    <n v="123"/>
    <n v="948"/>
    <n v="550"/>
    <n v="0"/>
    <n v="550"/>
    <x v="79"/>
    <x v="0"/>
  </r>
  <r>
    <n v="1093"/>
    <n v="385"/>
    <n v="864"/>
    <d v="2020-06-07T00:00:00"/>
    <n v="123"/>
    <n v="907"/>
    <n v="523"/>
    <n v="0"/>
    <n v="523"/>
    <x v="79"/>
    <x v="0"/>
  </r>
  <r>
    <n v="1094"/>
    <n v="386"/>
    <n v="865"/>
    <d v="2020-06-07T00:00:00"/>
    <n v="125"/>
    <n v="325"/>
    <n v="1063"/>
    <n v="0"/>
    <n v="1063"/>
    <x v="26"/>
    <x v="0"/>
  </r>
  <r>
    <n v="1095"/>
    <n v="386"/>
    <n v="866"/>
    <d v="2020-06-07T00:00:00"/>
    <n v="125"/>
    <n v="326"/>
    <n v="1250"/>
    <n v="0"/>
    <n v="1250"/>
    <x v="26"/>
    <x v="0"/>
  </r>
  <r>
    <n v="1096"/>
    <n v="387"/>
    <n v="867"/>
    <d v="2020-06-07T00:00:00"/>
    <n v="123"/>
    <n v="320"/>
    <n v="3"/>
    <n v="0"/>
    <n v="3"/>
    <x v="27"/>
    <x v="0"/>
  </r>
  <r>
    <n v="1097"/>
    <n v="387"/>
    <n v="868"/>
    <d v="2020-06-07T00:00:00"/>
    <n v="125"/>
    <n v="321"/>
    <n v="3"/>
    <n v="0"/>
    <n v="3"/>
    <x v="27"/>
    <x v="0"/>
  </r>
  <r>
    <n v="1098"/>
    <n v="387"/>
    <n v="869"/>
    <d v="2020-06-07T00:00:00"/>
    <n v="123"/>
    <n v="322"/>
    <n v="60"/>
    <n v="0"/>
    <n v="60"/>
    <x v="27"/>
    <x v="0"/>
  </r>
  <r>
    <n v="1099"/>
    <n v="388"/>
    <n v="870"/>
    <d v="2020-06-07T00:00:00"/>
    <n v="123"/>
    <n v="930"/>
    <n v="550"/>
    <n v="0"/>
    <n v="550"/>
    <x v="28"/>
    <x v="0"/>
  </r>
  <r>
    <n v="1100"/>
    <n v="388"/>
    <n v="871"/>
    <d v="2020-06-07T00:00:00"/>
    <n v="125"/>
    <n v="921"/>
    <n v="550"/>
    <n v="0"/>
    <n v="550"/>
    <x v="28"/>
    <x v="0"/>
  </r>
  <r>
    <n v="1101"/>
    <n v="389"/>
    <n v="872"/>
    <d v="2020-06-07T00:00:00"/>
    <n v="125"/>
    <n v="952"/>
    <n v="60"/>
    <n v="0"/>
    <n v="60"/>
    <x v="29"/>
    <x v="0"/>
  </r>
  <r>
    <n v="1102"/>
    <n v="390"/>
    <n v="873"/>
    <d v="2020-06-07T00:00:00"/>
    <n v="125"/>
    <n v="933"/>
    <n v="550"/>
    <n v="0"/>
    <n v="550"/>
    <x v="30"/>
    <x v="0"/>
  </r>
  <r>
    <n v="1103"/>
    <n v="390"/>
    <n v="874"/>
    <d v="2020-06-07T00:00:00"/>
    <n v="125"/>
    <n v="934"/>
    <n v="550"/>
    <n v="55"/>
    <n v="495"/>
    <x v="30"/>
    <x v="1"/>
  </r>
  <r>
    <n v="1104"/>
    <n v="390"/>
    <n v="875"/>
    <d v="2020-06-07T00:00:00"/>
    <n v="123"/>
    <n v="922"/>
    <n v="550"/>
    <n v="0"/>
    <n v="550"/>
    <x v="30"/>
    <x v="0"/>
  </r>
  <r>
    <n v="1105"/>
    <n v="391"/>
    <n v="876"/>
    <d v="2020-06-07T00:00:00"/>
    <n v="125"/>
    <n v="319"/>
    <n v="550"/>
    <n v="0"/>
    <n v="550"/>
    <x v="31"/>
    <x v="0"/>
  </r>
  <r>
    <n v="1106"/>
    <n v="392"/>
    <n v="877"/>
    <d v="2020-06-07T00:00:00"/>
    <n v="125"/>
    <n v="928"/>
    <n v="550"/>
    <n v="82"/>
    <n v="468"/>
    <x v="32"/>
    <x v="1"/>
  </r>
  <r>
    <n v="1107"/>
    <n v="392"/>
    <n v="878"/>
    <d v="2020-06-07T00:00:00"/>
    <n v="125"/>
    <n v="929"/>
    <n v="550"/>
    <n v="0"/>
    <n v="550"/>
    <x v="32"/>
    <x v="0"/>
  </r>
  <r>
    <n v="1108"/>
    <n v="393"/>
    <n v="879"/>
    <d v="2020-06-20T00:00:00"/>
    <n v="123"/>
    <n v="319"/>
    <n v="550"/>
    <n v="0"/>
    <n v="550"/>
    <x v="33"/>
    <x v="0"/>
  </r>
  <r>
    <n v="1109"/>
    <n v="394"/>
    <n v="880"/>
    <d v="2020-06-20T00:00:00"/>
    <n v="123"/>
    <n v="359"/>
    <n v="3"/>
    <n v="3"/>
    <n v="0"/>
    <x v="34"/>
    <x v="1"/>
  </r>
  <r>
    <n v="1110"/>
    <n v="394"/>
    <n v="881"/>
    <d v="2020-06-20T00:00:00"/>
    <n v="123"/>
    <n v="360"/>
    <n v="3"/>
    <n v="3"/>
    <n v="0"/>
    <x v="34"/>
    <x v="1"/>
  </r>
  <r>
    <n v="1111"/>
    <n v="395"/>
    <n v="882"/>
    <d v="2020-06-20T00:00:00"/>
    <n v="123"/>
    <n v="2"/>
    <n v="3"/>
    <n v="0"/>
    <n v="3"/>
    <x v="35"/>
    <x v="0"/>
  </r>
  <r>
    <n v="1112"/>
    <n v="396"/>
    <n v="883"/>
    <d v="2020-06-20T00:00:00"/>
    <n v="123"/>
    <n v="1"/>
    <n v="3"/>
    <n v="0"/>
    <n v="3"/>
    <x v="36"/>
    <x v="0"/>
  </r>
  <r>
    <n v="1113"/>
    <n v="397"/>
    <n v="884"/>
    <d v="2020-07-04T00:00:00"/>
    <n v="123"/>
    <n v="359"/>
    <n v="3"/>
    <n v="0"/>
    <n v="3"/>
    <x v="37"/>
    <x v="0"/>
  </r>
  <r>
    <n v="1114"/>
    <n v="397"/>
    <n v="885"/>
    <d v="2020-07-04T00:00:00"/>
    <n v="123"/>
    <n v="360"/>
    <n v="3"/>
    <n v="0"/>
    <n v="3"/>
    <x v="37"/>
    <x v="0"/>
  </r>
  <r>
    <n v="1115"/>
    <n v="397"/>
    <n v="886"/>
    <d v="2020-07-04T00:00:00"/>
    <n v="125"/>
    <n v="361"/>
    <n v="3"/>
    <n v="0"/>
    <n v="3"/>
    <x v="37"/>
    <x v="0"/>
  </r>
  <r>
    <n v="1116"/>
    <n v="397"/>
    <n v="887"/>
    <d v="2020-07-04T00:00:00"/>
    <n v="125"/>
    <n v="362"/>
    <n v="3"/>
    <n v="0"/>
    <n v="3"/>
    <x v="37"/>
    <x v="0"/>
  </r>
  <r>
    <n v="1117"/>
    <n v="397"/>
    <n v="888"/>
    <d v="2020-07-04T00:00:00"/>
    <n v="123"/>
    <n v="363"/>
    <n v="3"/>
    <n v="0"/>
    <n v="3"/>
    <x v="37"/>
    <x v="0"/>
  </r>
  <r>
    <n v="1118"/>
    <n v="397"/>
    <n v="889"/>
    <d v="2020-07-04T00:00:00"/>
    <n v="125"/>
    <n v="364"/>
    <n v="3"/>
    <n v="0"/>
    <n v="3"/>
    <x v="37"/>
    <x v="0"/>
  </r>
  <r>
    <n v="1119"/>
    <n v="398"/>
    <n v="890"/>
    <d v="2020-07-04T00:00:00"/>
    <n v="123"/>
    <n v="530"/>
    <n v="550"/>
    <n v="0"/>
    <n v="550"/>
    <x v="38"/>
    <x v="0"/>
  </r>
  <r>
    <n v="1120"/>
    <n v="399"/>
    <n v="891"/>
    <d v="2020-07-04T00:00:00"/>
    <n v="123"/>
    <n v="4"/>
    <n v="3"/>
    <n v="0"/>
    <n v="3"/>
    <x v="39"/>
    <x v="0"/>
  </r>
  <r>
    <n v="1121"/>
    <n v="400"/>
    <n v="892"/>
    <d v="2020-07-04T00:00:00"/>
    <n v="125"/>
    <n v="512"/>
    <n v="550"/>
    <n v="0"/>
    <n v="550"/>
    <x v="40"/>
    <x v="0"/>
  </r>
  <r>
    <n v="1122"/>
    <n v="401"/>
    <n v="893"/>
    <d v="2020-07-04T00:00:00"/>
    <n v="125"/>
    <n v="513"/>
    <n v="550"/>
    <n v="0"/>
    <n v="550"/>
    <x v="41"/>
    <x v="0"/>
  </r>
  <r>
    <n v="1123"/>
    <n v="402"/>
    <n v="894"/>
    <d v="2020-07-04T00:00:00"/>
    <n v="125"/>
    <n v="317"/>
    <n v="550"/>
    <n v="82"/>
    <n v="468"/>
    <x v="42"/>
    <x v="1"/>
  </r>
  <r>
    <n v="1124"/>
    <n v="402"/>
    <n v="895"/>
    <d v="2020-07-04T00:00:00"/>
    <n v="125"/>
    <n v="318"/>
    <n v="550"/>
    <n v="0"/>
    <n v="550"/>
    <x v="42"/>
    <x v="0"/>
  </r>
  <r>
    <n v="1125"/>
    <n v="403"/>
    <n v="896"/>
    <d v="2020-07-04T00:00:00"/>
    <n v="123"/>
    <n v="405"/>
    <n v="3"/>
    <n v="0"/>
    <n v="3"/>
    <x v="43"/>
    <x v="0"/>
  </r>
  <r>
    <n v="1126"/>
    <n v="403"/>
    <n v="897"/>
    <d v="2020-07-04T00:00:00"/>
    <n v="125"/>
    <n v="406"/>
    <n v="3"/>
    <n v="0"/>
    <n v="3"/>
    <x v="43"/>
    <x v="0"/>
  </r>
  <r>
    <n v="1127"/>
    <n v="403"/>
    <n v="898"/>
    <d v="2020-07-04T00:00:00"/>
    <n v="125"/>
    <n v="407"/>
    <n v="3"/>
    <n v="0"/>
    <n v="3"/>
    <x v="43"/>
    <x v="0"/>
  </r>
  <r>
    <n v="1128"/>
    <n v="404"/>
    <n v="899"/>
    <d v="2020-07-04T00:00:00"/>
    <n v="125"/>
    <n v="422"/>
    <n v="3"/>
    <n v="3"/>
    <n v="0"/>
    <x v="44"/>
    <x v="1"/>
  </r>
  <r>
    <n v="1129"/>
    <n v="404"/>
    <n v="900"/>
    <d v="2020-07-04T00:00:00"/>
    <n v="123"/>
    <n v="423"/>
    <n v="3"/>
    <n v="3"/>
    <n v="0"/>
    <x v="44"/>
    <x v="1"/>
  </r>
  <r>
    <n v="1130"/>
    <n v="405"/>
    <n v="901"/>
    <d v="2020-07-21T00:00:00"/>
    <n v="123"/>
    <n v="320"/>
    <n v="3"/>
    <n v="0"/>
    <n v="3"/>
    <x v="45"/>
    <x v="0"/>
  </r>
  <r>
    <n v="1131"/>
    <n v="405"/>
    <n v="902"/>
    <d v="2020-07-21T00:00:00"/>
    <n v="123"/>
    <n v="321"/>
    <n v="3"/>
    <n v="0"/>
    <n v="3"/>
    <x v="45"/>
    <x v="0"/>
  </r>
  <r>
    <n v="1132"/>
    <n v="405"/>
    <n v="903"/>
    <d v="2020-07-21T00:00:00"/>
    <n v="123"/>
    <n v="322"/>
    <n v="60"/>
    <n v="0"/>
    <n v="60"/>
    <x v="45"/>
    <x v="0"/>
  </r>
  <r>
    <n v="1133"/>
    <n v="406"/>
    <n v="904"/>
    <d v="2020-07-21T00:00:00"/>
    <n v="123"/>
    <n v="461"/>
    <n v="3"/>
    <n v="0"/>
    <n v="3"/>
    <x v="46"/>
    <x v="0"/>
  </r>
  <r>
    <n v="1134"/>
    <n v="407"/>
    <n v="905"/>
    <d v="2020-07-21T00:00:00"/>
    <n v="123"/>
    <n v="941"/>
    <n v="550"/>
    <n v="0"/>
    <n v="550"/>
    <x v="47"/>
    <x v="0"/>
  </r>
  <r>
    <n v="1135"/>
    <n v="408"/>
    <n v="906"/>
    <d v="2020-07-21T00:00:00"/>
    <n v="123"/>
    <n v="320"/>
    <n v="3"/>
    <n v="0"/>
    <n v="3"/>
    <x v="48"/>
    <x v="0"/>
  </r>
  <r>
    <n v="1136"/>
    <n v="408"/>
    <n v="907"/>
    <d v="2020-07-21T00:00:00"/>
    <n v="125"/>
    <n v="321"/>
    <n v="3"/>
    <n v="0"/>
    <n v="3"/>
    <x v="48"/>
    <x v="0"/>
  </r>
  <r>
    <n v="1137"/>
    <n v="408"/>
    <n v="908"/>
    <d v="2020-07-21T00:00:00"/>
    <n v="125"/>
    <n v="322"/>
    <n v="60"/>
    <n v="0"/>
    <n v="60"/>
    <x v="48"/>
    <x v="0"/>
  </r>
  <r>
    <n v="1138"/>
    <n v="409"/>
    <n v="909"/>
    <d v="2020-07-31T00:00:00"/>
    <n v="123"/>
    <n v="504"/>
    <n v="3"/>
    <n v="0"/>
    <n v="3"/>
    <x v="49"/>
    <x v="0"/>
  </r>
  <r>
    <n v="1139"/>
    <n v="410"/>
    <n v="910"/>
    <d v="2020-07-31T00:00:00"/>
    <n v="125"/>
    <n v="497"/>
    <n v="3"/>
    <n v="0"/>
    <n v="3"/>
    <x v="50"/>
    <x v="0"/>
  </r>
  <r>
    <n v="1140"/>
    <n v="411"/>
    <n v="911"/>
    <d v="2020-07-31T00:00:00"/>
    <n v="123"/>
    <n v="323"/>
    <n v="3"/>
    <n v="0"/>
    <n v="3"/>
    <x v="51"/>
    <x v="0"/>
  </r>
  <r>
    <n v="1141"/>
    <n v="412"/>
    <n v="912"/>
    <d v="2020-07-31T00:00:00"/>
    <n v="123"/>
    <n v="523"/>
    <n v="550"/>
    <n v="82"/>
    <n v="468"/>
    <x v="52"/>
    <x v="1"/>
  </r>
  <r>
    <n v="1142"/>
    <n v="412"/>
    <n v="913"/>
    <d v="2020-07-31T00:00:00"/>
    <n v="125"/>
    <n v="524"/>
    <n v="550"/>
    <n v="0"/>
    <n v="550"/>
    <x v="52"/>
    <x v="0"/>
  </r>
  <r>
    <n v="1143"/>
    <n v="413"/>
    <n v="914"/>
    <d v="2020-08-08T00:00:00"/>
    <n v="125"/>
    <n v="494"/>
    <n v="60"/>
    <n v="0"/>
    <n v="60"/>
    <x v="53"/>
    <x v="0"/>
  </r>
  <r>
    <n v="1144"/>
    <n v="413"/>
    <n v="915"/>
    <d v="2020-08-08T00:00:00"/>
    <n v="125"/>
    <n v="495"/>
    <n v="60"/>
    <n v="0"/>
    <n v="60"/>
    <x v="53"/>
    <x v="0"/>
  </r>
  <r>
    <n v="1145"/>
    <n v="413"/>
    <n v="916"/>
    <d v="2020-08-08T00:00:00"/>
    <n v="125"/>
    <n v="496"/>
    <n v="60"/>
    <n v="0"/>
    <n v="60"/>
    <x v="53"/>
    <x v="0"/>
  </r>
  <r>
    <n v="1146"/>
    <n v="414"/>
    <n v="917"/>
    <d v="2020-08-08T00:00:00"/>
    <n v="123"/>
    <n v="908"/>
    <n v="550"/>
    <n v="550"/>
    <n v="0"/>
    <x v="54"/>
    <x v="1"/>
  </r>
  <r>
    <n v="1147"/>
    <n v="414"/>
    <n v="918"/>
    <d v="2020-08-08T00:00:00"/>
    <n v="125"/>
    <n v="909"/>
    <n v="550"/>
    <n v="550"/>
    <n v="0"/>
    <x v="54"/>
    <x v="1"/>
  </r>
  <r>
    <n v="1148"/>
    <n v="415"/>
    <n v="919"/>
    <d v="2020-08-08T00:00:00"/>
    <n v="125"/>
    <n v="506"/>
    <n v="60"/>
    <n v="0"/>
    <n v="60"/>
    <x v="55"/>
    <x v="0"/>
  </r>
  <r>
    <n v="1149"/>
    <n v="416"/>
    <n v="920"/>
    <d v="2020-08-08T00:00:00"/>
    <n v="125"/>
    <n v="351"/>
    <n v="468"/>
    <n v="0"/>
    <n v="468"/>
    <x v="56"/>
    <x v="0"/>
  </r>
  <r>
    <n v="1150"/>
    <n v="416"/>
    <n v="921"/>
    <d v="2020-08-08T00:00:00"/>
    <n v="123"/>
    <n v="352"/>
    <n v="550"/>
    <n v="0"/>
    <n v="550"/>
    <x v="56"/>
    <x v="0"/>
  </r>
  <r>
    <n v="1151"/>
    <n v="416"/>
    <n v="922"/>
    <d v="2020-08-08T00:00:00"/>
    <n v="123"/>
    <n v="679"/>
    <n v="550"/>
    <n v="0"/>
    <n v="550"/>
    <x v="56"/>
    <x v="0"/>
  </r>
  <r>
    <n v="1152"/>
    <n v="417"/>
    <n v="923"/>
    <d v="2020-08-13T00:00:00"/>
    <n v="123"/>
    <n v="320"/>
    <n v="3"/>
    <n v="0"/>
    <n v="3"/>
    <x v="27"/>
    <x v="0"/>
  </r>
  <r>
    <n v="1153"/>
    <n v="417"/>
    <n v="924"/>
    <d v="2020-08-13T00:00:00"/>
    <n v="123"/>
    <n v="321"/>
    <n v="3"/>
    <n v="0"/>
    <n v="3"/>
    <x v="27"/>
    <x v="0"/>
  </r>
  <r>
    <n v="1154"/>
    <n v="417"/>
    <n v="925"/>
    <d v="2020-08-13T00:00:00"/>
    <n v="123"/>
    <n v="322"/>
    <n v="60"/>
    <n v="0"/>
    <n v="60"/>
    <x v="27"/>
    <x v="0"/>
  </r>
  <r>
    <n v="1155"/>
    <n v="418"/>
    <n v="926"/>
    <d v="2020-08-13T00:00:00"/>
    <n v="123"/>
    <n v="930"/>
    <n v="550"/>
    <n v="0"/>
    <n v="550"/>
    <x v="28"/>
    <x v="0"/>
  </r>
  <r>
    <n v="1156"/>
    <n v="418"/>
    <n v="927"/>
    <d v="2020-08-13T00:00:00"/>
    <n v="123"/>
    <n v="921"/>
    <n v="550"/>
    <n v="0"/>
    <n v="550"/>
    <x v="28"/>
    <x v="0"/>
  </r>
  <r>
    <n v="1157"/>
    <n v="419"/>
    <n v="928"/>
    <d v="2020-08-13T00:00:00"/>
    <n v="125"/>
    <n v="952"/>
    <n v="60"/>
    <n v="0"/>
    <n v="60"/>
    <x v="29"/>
    <x v="0"/>
  </r>
  <r>
    <n v="1158"/>
    <n v="420"/>
    <n v="929"/>
    <d v="2020-08-13T00:00:00"/>
    <n v="125"/>
    <n v="923"/>
    <n v="550"/>
    <n v="0"/>
    <n v="550"/>
    <x v="30"/>
    <x v="0"/>
  </r>
  <r>
    <n v="1159"/>
    <n v="421"/>
    <n v="930"/>
    <d v="2020-08-13T00:00:00"/>
    <n v="123"/>
    <n v="317"/>
    <n v="550"/>
    <n v="0"/>
    <n v="550"/>
    <x v="31"/>
    <x v="0"/>
  </r>
  <r>
    <n v="1160"/>
    <n v="421"/>
    <n v="931"/>
    <d v="2020-08-13T00:00:00"/>
    <n v="125"/>
    <n v="318"/>
    <n v="550"/>
    <n v="0"/>
    <n v="550"/>
    <x v="31"/>
    <x v="0"/>
  </r>
  <r>
    <n v="1161"/>
    <n v="421"/>
    <n v="932"/>
    <d v="2020-08-13T00:00:00"/>
    <n v="123"/>
    <n v="319"/>
    <n v="550"/>
    <n v="27"/>
    <n v="523"/>
    <x v="31"/>
    <x v="1"/>
  </r>
  <r>
    <n v="1162"/>
    <n v="422"/>
    <n v="933"/>
    <d v="2020-08-13T00:00:00"/>
    <n v="123"/>
    <n v="928"/>
    <n v="550"/>
    <n v="82"/>
    <n v="468"/>
    <x v="32"/>
    <x v="1"/>
  </r>
  <r>
    <n v="1163"/>
    <n v="422"/>
    <n v="934"/>
    <d v="2020-08-13T00:00:00"/>
    <n v="125"/>
    <n v="929"/>
    <n v="550"/>
    <n v="0"/>
    <n v="550"/>
    <x v="32"/>
    <x v="0"/>
  </r>
  <r>
    <n v="1164"/>
    <n v="423"/>
    <n v="935"/>
    <d v="2020-08-13T00:00:00"/>
    <n v="125"/>
    <n v="319"/>
    <n v="550"/>
    <n v="0"/>
    <n v="550"/>
    <x v="33"/>
    <x v="0"/>
  </r>
  <r>
    <n v="1165"/>
    <n v="424"/>
    <n v="936"/>
    <d v="2020-08-13T00:00:00"/>
    <n v="125"/>
    <n v="361"/>
    <n v="3"/>
    <n v="0"/>
    <n v="3"/>
    <x v="34"/>
    <x v="0"/>
  </r>
  <r>
    <n v="1166"/>
    <n v="424"/>
    <n v="937"/>
    <d v="2020-08-13T00:00:00"/>
    <n v="125"/>
    <n v="362"/>
    <n v="3"/>
    <n v="0"/>
    <n v="3"/>
    <x v="34"/>
    <x v="0"/>
  </r>
  <r>
    <n v="1167"/>
    <n v="425"/>
    <n v="938"/>
    <d v="2020-08-13T00:00:00"/>
    <n v="123"/>
    <n v="2"/>
    <n v="3"/>
    <n v="0"/>
    <n v="3"/>
    <x v="35"/>
    <x v="0"/>
  </r>
  <r>
    <n v="1168"/>
    <n v="426"/>
    <n v="939"/>
    <d v="2020-08-13T00:00:00"/>
    <n v="125"/>
    <n v="1"/>
    <n v="3"/>
    <n v="0"/>
    <n v="3"/>
    <x v="36"/>
    <x v="0"/>
  </r>
  <r>
    <n v="1169"/>
    <n v="427"/>
    <n v="940"/>
    <d v="2020-08-13T00:00:00"/>
    <n v="125"/>
    <n v="365"/>
    <n v="3"/>
    <n v="0"/>
    <n v="3"/>
    <x v="37"/>
    <x v="0"/>
  </r>
  <r>
    <n v="1170"/>
    <n v="427"/>
    <n v="941"/>
    <d v="2020-08-13T00:00:00"/>
    <n v="125"/>
    <n v="366"/>
    <n v="3"/>
    <n v="0"/>
    <n v="3"/>
    <x v="37"/>
    <x v="0"/>
  </r>
  <r>
    <n v="1171"/>
    <n v="427"/>
    <n v="942"/>
    <d v="2020-08-13T00:00:00"/>
    <n v="123"/>
    <n v="367"/>
    <n v="3"/>
    <n v="0"/>
    <n v="3"/>
    <x v="37"/>
    <x v="0"/>
  </r>
  <r>
    <n v="1172"/>
    <n v="427"/>
    <n v="943"/>
    <d v="2020-08-13T00:00:00"/>
    <n v="123"/>
    <n v="368"/>
    <n v="3"/>
    <n v="0"/>
    <n v="3"/>
    <x v="37"/>
    <x v="0"/>
  </r>
  <r>
    <n v="1173"/>
    <n v="427"/>
    <n v="944"/>
    <d v="2020-08-13T00:00:00"/>
    <n v="123"/>
    <n v="369"/>
    <n v="3"/>
    <n v="0"/>
    <n v="3"/>
    <x v="37"/>
    <x v="0"/>
  </r>
  <r>
    <n v="1174"/>
    <n v="427"/>
    <n v="945"/>
    <d v="2020-08-13T00:00:00"/>
    <n v="123"/>
    <n v="370"/>
    <n v="3"/>
    <n v="0"/>
    <n v="3"/>
    <x v="37"/>
    <x v="0"/>
  </r>
  <r>
    <n v="1175"/>
    <n v="428"/>
    <n v="946"/>
    <d v="2020-08-13T00:00:00"/>
    <n v="123"/>
    <n v="530"/>
    <n v="550"/>
    <n v="0"/>
    <n v="550"/>
    <x v="38"/>
    <x v="0"/>
  </r>
  <r>
    <n v="1176"/>
    <n v="429"/>
    <n v="947"/>
    <d v="2020-08-13T00:00:00"/>
    <n v="123"/>
    <n v="4"/>
    <n v="3"/>
    <n v="0"/>
    <n v="3"/>
    <x v="39"/>
    <x v="0"/>
  </r>
  <r>
    <n v="1177"/>
    <n v="430"/>
    <n v="948"/>
    <d v="2020-08-13T00:00:00"/>
    <n v="123"/>
    <n v="512"/>
    <n v="550"/>
    <n v="0"/>
    <n v="550"/>
    <x v="40"/>
    <x v="0"/>
  </r>
  <r>
    <n v="1178"/>
    <n v="431"/>
    <n v="949"/>
    <d v="2020-08-13T00:00:00"/>
    <n v="125"/>
    <n v="513"/>
    <n v="550"/>
    <n v="0"/>
    <n v="550"/>
    <x v="41"/>
    <x v="0"/>
  </r>
  <r>
    <n v="1179"/>
    <n v="432"/>
    <n v="950"/>
    <d v="2020-08-13T00:00:00"/>
    <n v="125"/>
    <n v="319"/>
    <n v="550"/>
    <n v="82"/>
    <n v="468"/>
    <x v="42"/>
    <x v="1"/>
  </r>
  <r>
    <n v="1180"/>
    <n v="433"/>
    <n v="951"/>
    <d v="2020-08-14T00:00:00"/>
    <n v="123"/>
    <n v="408"/>
    <n v="3"/>
    <n v="0"/>
    <n v="3"/>
    <x v="43"/>
    <x v="0"/>
  </r>
  <r>
    <n v="1181"/>
    <n v="433"/>
    <n v="952"/>
    <d v="2020-08-14T00:00:00"/>
    <n v="125"/>
    <n v="409"/>
    <n v="3"/>
    <n v="0"/>
    <n v="3"/>
    <x v="43"/>
    <x v="0"/>
  </r>
  <r>
    <n v="1182"/>
    <n v="433"/>
    <n v="953"/>
    <d v="2020-08-14T00:00:00"/>
    <n v="123"/>
    <n v="410"/>
    <n v="3"/>
    <n v="0"/>
    <n v="3"/>
    <x v="43"/>
    <x v="0"/>
  </r>
  <r>
    <n v="1183"/>
    <n v="434"/>
    <n v="954"/>
    <d v="2020-08-14T00:00:00"/>
    <n v="123"/>
    <n v="424"/>
    <n v="3"/>
    <n v="0"/>
    <n v="3"/>
    <x v="44"/>
    <x v="0"/>
  </r>
  <r>
    <n v="1184"/>
    <n v="434"/>
    <n v="955"/>
    <d v="2020-08-14T00:00:00"/>
    <n v="125"/>
    <n v="425"/>
    <n v="3"/>
    <n v="0"/>
    <n v="3"/>
    <x v="44"/>
    <x v="0"/>
  </r>
  <r>
    <n v="1185"/>
    <n v="435"/>
    <n v="956"/>
    <d v="2020-08-14T00:00:00"/>
    <n v="125"/>
    <n v="320"/>
    <n v="3"/>
    <n v="0"/>
    <n v="3"/>
    <x v="45"/>
    <x v="0"/>
  </r>
  <r>
    <n v="1186"/>
    <n v="435"/>
    <n v="957"/>
    <d v="2020-08-14T00:00:00"/>
    <n v="125"/>
    <n v="321"/>
    <n v="3"/>
    <n v="0"/>
    <n v="3"/>
    <x v="45"/>
    <x v="0"/>
  </r>
  <r>
    <n v="1187"/>
    <n v="435"/>
    <n v="958"/>
    <d v="2020-08-14T00:00:00"/>
    <n v="125"/>
    <n v="322"/>
    <n v="60"/>
    <n v="0"/>
    <n v="60"/>
    <x v="45"/>
    <x v="0"/>
  </r>
  <r>
    <n v="1188"/>
    <n v="436"/>
    <n v="959"/>
    <d v="2020-08-14T00:00:00"/>
    <n v="123"/>
    <n v="438"/>
    <n v="3"/>
    <n v="0"/>
    <n v="3"/>
    <x v="46"/>
    <x v="0"/>
  </r>
  <r>
    <n v="1189"/>
    <n v="436"/>
    <n v="960"/>
    <d v="2020-08-14T00:00:00"/>
    <n v="125"/>
    <n v="439"/>
    <n v="3"/>
    <n v="0"/>
    <n v="3"/>
    <x v="46"/>
    <x v="0"/>
  </r>
  <r>
    <n v="1190"/>
    <n v="436"/>
    <n v="961"/>
    <d v="2020-08-14T00:00:00"/>
    <n v="125"/>
    <n v="440"/>
    <n v="3"/>
    <n v="0"/>
    <n v="3"/>
    <x v="46"/>
    <x v="0"/>
  </r>
  <r>
    <n v="1191"/>
    <n v="436"/>
    <n v="962"/>
    <d v="2020-08-14T00:00:00"/>
    <n v="125"/>
    <n v="441"/>
    <n v="3"/>
    <n v="0"/>
    <n v="3"/>
    <x v="46"/>
    <x v="0"/>
  </r>
  <r>
    <n v="1192"/>
    <n v="437"/>
    <n v="963"/>
    <d v="2020-08-14T00:00:00"/>
    <n v="123"/>
    <n v="941"/>
    <n v="550"/>
    <n v="0"/>
    <n v="550"/>
    <x v="47"/>
    <x v="0"/>
  </r>
  <r>
    <n v="1193"/>
    <n v="438"/>
    <n v="964"/>
    <d v="2020-08-14T00:00:00"/>
    <n v="123"/>
    <n v="320"/>
    <n v="3"/>
    <n v="0"/>
    <n v="3"/>
    <x v="48"/>
    <x v="0"/>
  </r>
  <r>
    <n v="1194"/>
    <n v="438"/>
    <n v="965"/>
    <d v="2020-08-14T00:00:00"/>
    <n v="123"/>
    <n v="321"/>
    <n v="3"/>
    <n v="0"/>
    <n v="3"/>
    <x v="48"/>
    <x v="0"/>
  </r>
  <r>
    <n v="1195"/>
    <n v="438"/>
    <n v="966"/>
    <d v="2020-08-14T00:00:00"/>
    <n v="123"/>
    <n v="322"/>
    <n v="60"/>
    <n v="0"/>
    <n v="60"/>
    <x v="48"/>
    <x v="0"/>
  </r>
  <r>
    <n v="1196"/>
    <n v="439"/>
    <n v="967"/>
    <d v="2020-08-14T00:00:00"/>
    <n v="123"/>
    <n v="504"/>
    <n v="3"/>
    <n v="0"/>
    <n v="3"/>
    <x v="49"/>
    <x v="0"/>
  </r>
  <r>
    <n v="1197"/>
    <n v="440"/>
    <n v="968"/>
    <d v="2020-08-14T00:00:00"/>
    <n v="123"/>
    <n v="497"/>
    <n v="3"/>
    <n v="0"/>
    <n v="3"/>
    <x v="50"/>
    <x v="0"/>
  </r>
  <r>
    <n v="1198"/>
    <n v="441"/>
    <n v="969"/>
    <d v="2020-08-14T00:00:00"/>
    <n v="123"/>
    <n v="323"/>
    <n v="3"/>
    <n v="0"/>
    <n v="3"/>
    <x v="51"/>
    <x v="0"/>
  </r>
  <r>
    <n v="1199"/>
    <n v="442"/>
    <n v="970"/>
    <d v="2020-08-14T00:00:00"/>
    <n v="125"/>
    <n v="523"/>
    <n v="550"/>
    <n v="82"/>
    <n v="468"/>
    <x v="52"/>
    <x v="1"/>
  </r>
  <r>
    <n v="1200"/>
    <n v="442"/>
    <n v="971"/>
    <d v="2020-08-14T00:00:00"/>
    <n v="125"/>
    <n v="524"/>
    <n v="550"/>
    <n v="0"/>
    <n v="550"/>
    <x v="52"/>
    <x v="0"/>
  </r>
  <r>
    <n v="1201"/>
    <n v="443"/>
    <n v="972"/>
    <d v="2020-08-14T00:00:00"/>
    <n v="123"/>
    <n v="492"/>
    <n v="60"/>
    <n v="0"/>
    <n v="60"/>
    <x v="53"/>
    <x v="0"/>
  </r>
  <r>
    <n v="1202"/>
    <n v="443"/>
    <n v="973"/>
    <d v="2020-08-14T00:00:00"/>
    <n v="125"/>
    <n v="493"/>
    <n v="60"/>
    <n v="0"/>
    <n v="60"/>
    <x v="53"/>
    <x v="0"/>
  </r>
  <r>
    <n v="1203"/>
    <n v="443"/>
    <n v="974"/>
    <d v="2020-08-14T00:00:00"/>
    <n v="123"/>
    <n v="494"/>
    <n v="60"/>
    <n v="0"/>
    <n v="60"/>
    <x v="53"/>
    <x v="0"/>
  </r>
  <r>
    <n v="1204"/>
    <n v="444"/>
    <n v="975"/>
    <d v="2020-08-14T00:00:00"/>
    <n v="123"/>
    <n v="910"/>
    <n v="550"/>
    <n v="0"/>
    <n v="550"/>
    <x v="54"/>
    <x v="0"/>
  </r>
  <r>
    <n v="1205"/>
    <n v="444"/>
    <n v="976"/>
    <d v="2020-08-14T00:00:00"/>
    <n v="125"/>
    <n v="911"/>
    <n v="550"/>
    <n v="0"/>
    <n v="550"/>
    <x v="54"/>
    <x v="0"/>
  </r>
  <r>
    <n v="1206"/>
    <n v="445"/>
    <n v="977"/>
    <d v="2020-08-14T00:00:00"/>
    <n v="125"/>
    <n v="506"/>
    <n v="60"/>
    <n v="0"/>
    <n v="60"/>
    <x v="55"/>
    <x v="0"/>
  </r>
  <r>
    <n v="1207"/>
    <n v="446"/>
    <n v="978"/>
    <d v="2020-08-14T00:00:00"/>
    <n v="125"/>
    <n v="351"/>
    <n v="468"/>
    <n v="0"/>
    <n v="468"/>
    <x v="56"/>
    <x v="0"/>
  </r>
  <r>
    <n v="1208"/>
    <n v="446"/>
    <n v="979"/>
    <d v="2020-08-14T00:00:00"/>
    <n v="125"/>
    <n v="352"/>
    <n v="550"/>
    <n v="0"/>
    <n v="550"/>
    <x v="56"/>
    <x v="0"/>
  </r>
  <r>
    <n v="1209"/>
    <n v="446"/>
    <n v="980"/>
    <d v="2020-08-14T00:00:00"/>
    <n v="123"/>
    <n v="679"/>
    <n v="550"/>
    <n v="0"/>
    <n v="550"/>
    <x v="56"/>
    <x v="0"/>
  </r>
  <r>
    <n v="1210"/>
    <n v="447"/>
    <n v="981"/>
    <d v="2020-08-14T00:00:00"/>
    <n v="125"/>
    <n v="507"/>
    <n v="550"/>
    <n v="0"/>
    <n v="550"/>
    <x v="57"/>
    <x v="0"/>
  </r>
  <r>
    <n v="1211"/>
    <n v="447"/>
    <n v="982"/>
    <d v="2020-08-14T00:00:00"/>
    <n v="125"/>
    <n v="508"/>
    <n v="550"/>
    <n v="0"/>
    <n v="550"/>
    <x v="57"/>
    <x v="0"/>
  </r>
  <r>
    <n v="1212"/>
    <n v="448"/>
    <n v="983"/>
    <d v="2020-08-14T00:00:00"/>
    <n v="125"/>
    <n v="355"/>
    <n v="550"/>
    <n v="0"/>
    <n v="550"/>
    <x v="58"/>
    <x v="0"/>
  </r>
  <r>
    <n v="1213"/>
    <n v="448"/>
    <n v="984"/>
    <d v="2020-08-14T00:00:00"/>
    <n v="123"/>
    <n v="940"/>
    <n v="550"/>
    <n v="0"/>
    <n v="550"/>
    <x v="58"/>
    <x v="0"/>
  </r>
  <r>
    <n v="1214"/>
    <n v="448"/>
    <n v="985"/>
    <d v="2020-08-14T00:00:00"/>
    <n v="123"/>
    <n v="535"/>
    <n v="550"/>
    <n v="0"/>
    <n v="550"/>
    <x v="58"/>
    <x v="0"/>
  </r>
  <r>
    <n v="1215"/>
    <n v="449"/>
    <n v="986"/>
    <d v="2020-08-15T00:00:00"/>
    <n v="123"/>
    <n v="351"/>
    <n v="550"/>
    <n v="0"/>
    <n v="550"/>
    <x v="59"/>
    <x v="0"/>
  </r>
  <r>
    <n v="1216"/>
    <n v="449"/>
    <n v="987"/>
    <d v="2020-08-15T00:00:00"/>
    <n v="123"/>
    <n v="352"/>
    <n v="502"/>
    <n v="0"/>
    <n v="502"/>
    <x v="59"/>
    <x v="0"/>
  </r>
  <r>
    <n v="1217"/>
    <n v="449"/>
    <n v="988"/>
    <d v="2020-08-15T00:00:00"/>
    <n v="123"/>
    <n v="679"/>
    <n v="550"/>
    <n v="0"/>
    <n v="550"/>
    <x v="59"/>
    <x v="0"/>
  </r>
  <r>
    <n v="1218"/>
    <n v="450"/>
    <n v="989"/>
    <d v="2020-08-15T00:00:00"/>
    <n v="123"/>
    <n v="507"/>
    <n v="550"/>
    <n v="0"/>
    <n v="550"/>
    <x v="60"/>
    <x v="0"/>
  </r>
  <r>
    <n v="1219"/>
    <n v="450"/>
    <n v="990"/>
    <d v="2020-08-15T00:00:00"/>
    <n v="123"/>
    <n v="508"/>
    <n v="550"/>
    <n v="55"/>
    <n v="495"/>
    <x v="60"/>
    <x v="1"/>
  </r>
  <r>
    <n v="1220"/>
    <n v="451"/>
    <n v="991"/>
    <d v="2020-08-15T00:00:00"/>
    <n v="125"/>
    <n v="491"/>
    <n v="3"/>
    <n v="0"/>
    <n v="3"/>
    <x v="61"/>
    <x v="0"/>
  </r>
  <r>
    <n v="1221"/>
    <n v="452"/>
    <n v="992"/>
    <d v="2020-08-15T00:00:00"/>
    <n v="125"/>
    <n v="346"/>
    <n v="3"/>
    <n v="0"/>
    <n v="3"/>
    <x v="62"/>
    <x v="0"/>
  </r>
  <r>
    <n v="1222"/>
    <n v="452"/>
    <n v="993"/>
    <d v="2020-08-15T00:00:00"/>
    <n v="123"/>
    <n v="347"/>
    <n v="3"/>
    <n v="0"/>
    <n v="3"/>
    <x v="62"/>
    <x v="0"/>
  </r>
  <r>
    <n v="1223"/>
    <n v="453"/>
    <n v="994"/>
    <d v="2020-08-15T00:00:00"/>
    <n v="125"/>
    <n v="935"/>
    <n v="550"/>
    <n v="0"/>
    <n v="550"/>
    <x v="63"/>
    <x v="0"/>
  </r>
  <r>
    <n v="1224"/>
    <n v="453"/>
    <n v="995"/>
    <d v="2020-08-15T00:00:00"/>
    <n v="123"/>
    <n v="936"/>
    <n v="550"/>
    <n v="0"/>
    <n v="550"/>
    <x v="63"/>
    <x v="0"/>
  </r>
  <r>
    <n v="1225"/>
    <n v="454"/>
    <n v="996"/>
    <d v="2020-08-15T00:00:00"/>
    <n v="123"/>
    <n v="375"/>
    <n v="3"/>
    <n v="0"/>
    <n v="3"/>
    <x v="64"/>
    <x v="0"/>
  </r>
  <r>
    <n v="1226"/>
    <n v="454"/>
    <n v="997"/>
    <d v="2020-08-15T00:00:00"/>
    <n v="125"/>
    <n v="376"/>
    <n v="3"/>
    <n v="0"/>
    <n v="3"/>
    <x v="64"/>
    <x v="0"/>
  </r>
  <r>
    <n v="1227"/>
    <n v="455"/>
    <n v="998"/>
    <d v="2020-08-15T00:00:00"/>
    <n v="125"/>
    <n v="480"/>
    <n v="550"/>
    <n v="0"/>
    <n v="550"/>
    <x v="65"/>
    <x v="0"/>
  </r>
  <r>
    <n v="1228"/>
    <n v="455"/>
    <n v="999"/>
    <d v="2020-08-15T00:00:00"/>
    <n v="125"/>
    <n v="481"/>
    <n v="523"/>
    <n v="0"/>
    <n v="523"/>
    <x v="65"/>
    <x v="0"/>
  </r>
  <r>
    <n v="1229"/>
    <n v="455"/>
    <n v="1000"/>
    <d v="2020-08-15T00:00:00"/>
    <n v="125"/>
    <n v="482"/>
    <n v="550"/>
    <n v="0"/>
    <n v="550"/>
    <x v="65"/>
    <x v="0"/>
  </r>
  <r>
    <n v="1230"/>
    <n v="455"/>
    <n v="1001"/>
    <d v="2020-08-15T00:00:00"/>
    <n v="123"/>
    <n v="483"/>
    <n v="550"/>
    <n v="0"/>
    <n v="550"/>
    <x v="65"/>
    <x v="0"/>
  </r>
  <r>
    <n v="1231"/>
    <n v="455"/>
    <n v="1002"/>
    <d v="2020-08-15T00:00:00"/>
    <n v="125"/>
    <n v="484"/>
    <n v="550"/>
    <n v="0"/>
    <n v="550"/>
    <x v="65"/>
    <x v="0"/>
  </r>
  <r>
    <n v="1232"/>
    <n v="455"/>
    <n v="1003"/>
    <d v="2020-08-15T00:00:00"/>
    <n v="125"/>
    <n v="485"/>
    <n v="550"/>
    <n v="0"/>
    <n v="550"/>
    <x v="65"/>
    <x v="0"/>
  </r>
  <r>
    <n v="1233"/>
    <n v="455"/>
    <n v="1004"/>
    <d v="2020-08-15T00:00:00"/>
    <n v="125"/>
    <n v="486"/>
    <n v="550"/>
    <n v="0"/>
    <n v="550"/>
    <x v="65"/>
    <x v="0"/>
  </r>
  <r>
    <n v="1234"/>
    <n v="455"/>
    <n v="1005"/>
    <d v="2020-08-15T00:00:00"/>
    <n v="123"/>
    <n v="487"/>
    <n v="550"/>
    <n v="0"/>
    <n v="550"/>
    <x v="65"/>
    <x v="0"/>
  </r>
  <r>
    <n v="1235"/>
    <n v="455"/>
    <n v="1006"/>
    <d v="2020-08-15T00:00:00"/>
    <n v="123"/>
    <n v="488"/>
    <n v="550"/>
    <n v="0"/>
    <n v="550"/>
    <x v="65"/>
    <x v="0"/>
  </r>
  <r>
    <n v="1236"/>
    <n v="455"/>
    <n v="1007"/>
    <d v="2020-08-15T00:00:00"/>
    <n v="123"/>
    <n v="489"/>
    <n v="550"/>
    <n v="0"/>
    <n v="550"/>
    <x v="65"/>
    <x v="0"/>
  </r>
  <r>
    <n v="1237"/>
    <n v="456"/>
    <n v="1008"/>
    <d v="2020-08-15T00:00:00"/>
    <n v="123"/>
    <n v="402"/>
    <n v="3"/>
    <n v="0"/>
    <n v="3"/>
    <x v="66"/>
    <x v="0"/>
  </r>
  <r>
    <n v="1238"/>
    <n v="457"/>
    <n v="1009"/>
    <d v="2020-08-15T00:00:00"/>
    <n v="123"/>
    <n v="510"/>
    <n v="550"/>
    <n v="0"/>
    <n v="550"/>
    <x v="67"/>
    <x v="0"/>
  </r>
  <r>
    <n v="1239"/>
    <n v="457"/>
    <n v="1010"/>
    <d v="2020-08-15T00:00:00"/>
    <n v="123"/>
    <n v="511"/>
    <n v="550"/>
    <n v="0"/>
    <n v="550"/>
    <x v="67"/>
    <x v="0"/>
  </r>
  <r>
    <n v="1240"/>
    <n v="457"/>
    <n v="1011"/>
    <d v="2020-08-15T00:00:00"/>
    <n v="123"/>
    <n v="512"/>
    <n v="550"/>
    <n v="0"/>
    <n v="550"/>
    <x v="67"/>
    <x v="0"/>
  </r>
  <r>
    <n v="1241"/>
    <n v="458"/>
    <n v="1012"/>
    <d v="2020-08-15T00:00:00"/>
    <n v="125"/>
    <n v="408"/>
    <n v="3"/>
    <n v="0"/>
    <n v="3"/>
    <x v="68"/>
    <x v="0"/>
  </r>
  <r>
    <n v="1242"/>
    <n v="458"/>
    <n v="1013"/>
    <d v="2020-08-15T00:00:00"/>
    <n v="125"/>
    <n v="409"/>
    <n v="3"/>
    <n v="0"/>
    <n v="3"/>
    <x v="68"/>
    <x v="0"/>
  </r>
  <r>
    <n v="1243"/>
    <n v="458"/>
    <n v="1014"/>
    <d v="2020-08-15T00:00:00"/>
    <n v="123"/>
    <n v="914"/>
    <n v="550"/>
    <n v="0"/>
    <n v="550"/>
    <x v="68"/>
    <x v="0"/>
  </r>
  <r>
    <n v="1244"/>
    <n v="458"/>
    <n v="1015"/>
    <d v="2020-08-15T00:00:00"/>
    <n v="125"/>
    <n v="915"/>
    <n v="550"/>
    <n v="0"/>
    <n v="550"/>
    <x v="68"/>
    <x v="0"/>
  </r>
  <r>
    <n v="1245"/>
    <n v="458"/>
    <n v="1016"/>
    <d v="2020-08-15T00:00:00"/>
    <n v="123"/>
    <n v="916"/>
    <n v="550"/>
    <n v="0"/>
    <n v="550"/>
    <x v="68"/>
    <x v="0"/>
  </r>
  <r>
    <n v="1246"/>
    <n v="459"/>
    <n v="1017"/>
    <d v="2020-08-15T00:00:00"/>
    <n v="123"/>
    <n v="525"/>
    <n v="550"/>
    <n v="0"/>
    <n v="550"/>
    <x v="69"/>
    <x v="0"/>
  </r>
  <r>
    <n v="1247"/>
    <n v="460"/>
    <n v="1018"/>
    <d v="2020-08-15T00:00:00"/>
    <n v="125"/>
    <n v="526"/>
    <n v="550"/>
    <n v="0"/>
    <n v="550"/>
    <x v="70"/>
    <x v="0"/>
  </r>
  <r>
    <n v="1248"/>
    <n v="461"/>
    <n v="1019"/>
    <d v="2020-08-15T00:00:00"/>
    <n v="125"/>
    <n v="913"/>
    <n v="550"/>
    <n v="0"/>
    <n v="550"/>
    <x v="71"/>
    <x v="0"/>
  </r>
  <r>
    <n v="1249"/>
    <n v="462"/>
    <n v="1020"/>
    <d v="2020-08-15T00:00:00"/>
    <n v="125"/>
    <n v="356"/>
    <n v="60"/>
    <n v="9"/>
    <n v="51"/>
    <x v="72"/>
    <x v="1"/>
  </r>
  <r>
    <n v="1250"/>
    <n v="462"/>
    <n v="1021"/>
    <d v="2020-08-15T00:00:00"/>
    <n v="125"/>
    <n v="357"/>
    <n v="60"/>
    <n v="0"/>
    <n v="60"/>
    <x v="72"/>
    <x v="0"/>
  </r>
  <r>
    <n v="1251"/>
    <n v="463"/>
    <n v="1022"/>
    <d v="2020-08-15T00:00:00"/>
    <n v="123"/>
    <n v="935"/>
    <n v="550"/>
    <n v="0"/>
    <n v="550"/>
    <x v="73"/>
    <x v="0"/>
  </r>
  <r>
    <n v="1252"/>
    <n v="463"/>
    <n v="1023"/>
    <d v="2020-08-15T00:00:00"/>
    <n v="125"/>
    <n v="936"/>
    <n v="550"/>
    <n v="0"/>
    <n v="550"/>
    <x v="73"/>
    <x v="0"/>
  </r>
  <r>
    <n v="1253"/>
    <n v="464"/>
    <n v="1024"/>
    <d v="2020-08-15T00:00:00"/>
    <n v="125"/>
    <n v="524"/>
    <n v="550"/>
    <n v="0"/>
    <n v="550"/>
    <x v="74"/>
    <x v="0"/>
  </r>
  <r>
    <n v="1254"/>
    <n v="465"/>
    <n v="1025"/>
    <d v="2020-08-16T00:00:00"/>
    <n v="125"/>
    <n v="911"/>
    <n v="550"/>
    <n v="0"/>
    <n v="550"/>
    <x v="75"/>
    <x v="0"/>
  </r>
  <r>
    <n v="1255"/>
    <n v="465"/>
    <n v="1026"/>
    <d v="2020-08-16T00:00:00"/>
    <n v="123"/>
    <n v="912"/>
    <n v="523"/>
    <n v="0"/>
    <n v="523"/>
    <x v="75"/>
    <x v="0"/>
  </r>
  <r>
    <n v="1256"/>
    <n v="466"/>
    <n v="1027"/>
    <d v="2020-08-16T00:00:00"/>
    <n v="123"/>
    <n v="910"/>
    <n v="468"/>
    <n v="0"/>
    <n v="468"/>
    <x v="76"/>
    <x v="0"/>
  </r>
  <r>
    <n v="1257"/>
    <n v="467"/>
    <n v="1028"/>
    <d v="2020-08-16T00:00:00"/>
    <n v="123"/>
    <n v="937"/>
    <n v="550"/>
    <n v="0"/>
    <n v="550"/>
    <x v="77"/>
    <x v="0"/>
  </r>
  <r>
    <n v="1258"/>
    <n v="468"/>
    <n v="1029"/>
    <d v="2020-08-16T00:00:00"/>
    <n v="123"/>
    <n v="463"/>
    <n v="3"/>
    <n v="0"/>
    <n v="3"/>
    <x v="78"/>
    <x v="0"/>
  </r>
  <r>
    <n v="1259"/>
    <n v="468"/>
    <n v="1030"/>
    <d v="2020-08-16T00:00:00"/>
    <n v="123"/>
    <n v="464"/>
    <n v="3"/>
    <n v="0"/>
    <n v="3"/>
    <x v="78"/>
    <x v="0"/>
  </r>
  <r>
    <n v="1260"/>
    <n v="468"/>
    <n v="1031"/>
    <d v="2020-08-16T00:00:00"/>
    <n v="123"/>
    <n v="465"/>
    <n v="3"/>
    <n v="0"/>
    <n v="3"/>
    <x v="78"/>
    <x v="0"/>
  </r>
  <r>
    <n v="1261"/>
    <n v="468"/>
    <n v="1032"/>
    <d v="2020-08-16T00:00:00"/>
    <n v="123"/>
    <n v="466"/>
    <n v="3"/>
    <n v="0"/>
    <n v="3"/>
    <x v="78"/>
    <x v="0"/>
  </r>
  <r>
    <n v="1262"/>
    <n v="468"/>
    <n v="1033"/>
    <d v="2020-08-16T00:00:00"/>
    <n v="125"/>
    <n v="467"/>
    <n v="3"/>
    <n v="0"/>
    <n v="3"/>
    <x v="78"/>
    <x v="0"/>
  </r>
  <r>
    <n v="1263"/>
    <n v="469"/>
    <n v="1034"/>
    <d v="2020-08-16T00:00:00"/>
    <n v="125"/>
    <n v="462"/>
    <n v="3"/>
    <n v="0"/>
    <n v="3"/>
    <x v="0"/>
    <x v="0"/>
  </r>
  <r>
    <n v="1264"/>
    <n v="470"/>
    <n v="1035"/>
    <d v="2020-08-16T00:00:00"/>
    <n v="123"/>
    <n v="510"/>
    <n v="550"/>
    <n v="0"/>
    <n v="550"/>
    <x v="1"/>
    <x v="0"/>
  </r>
  <r>
    <n v="1265"/>
    <n v="470"/>
    <n v="1036"/>
    <d v="2020-08-16T00:00:00"/>
    <n v="125"/>
    <n v="511"/>
    <n v="550"/>
    <n v="55"/>
    <n v="495"/>
    <x v="1"/>
    <x v="1"/>
  </r>
  <r>
    <n v="1266"/>
    <n v="471"/>
    <n v="1037"/>
    <d v="2020-08-16T00:00:00"/>
    <n v="123"/>
    <n v="527"/>
    <n v="550"/>
    <n v="0"/>
    <n v="550"/>
    <x v="2"/>
    <x v="0"/>
  </r>
  <r>
    <n v="1267"/>
    <n v="472"/>
    <n v="1038"/>
    <d v="2020-08-16T00:00:00"/>
    <n v="123"/>
    <n v="938"/>
    <n v="550"/>
    <n v="82"/>
    <n v="468"/>
    <x v="3"/>
    <x v="1"/>
  </r>
  <r>
    <n v="1268"/>
    <n v="472"/>
    <n v="1039"/>
    <d v="2020-08-16T00:00:00"/>
    <n v="125"/>
    <n v="939"/>
    <n v="550"/>
    <n v="0"/>
    <n v="550"/>
    <x v="3"/>
    <x v="0"/>
  </r>
  <r>
    <n v="1269"/>
    <n v="473"/>
    <n v="1040"/>
    <d v="2020-08-16T00:00:00"/>
    <n v="125"/>
    <n v="494"/>
    <n v="60"/>
    <n v="0"/>
    <n v="60"/>
    <x v="4"/>
    <x v="0"/>
  </r>
  <r>
    <n v="1270"/>
    <n v="473"/>
    <n v="1041"/>
    <d v="2020-08-16T00:00:00"/>
    <n v="125"/>
    <n v="495"/>
    <n v="60"/>
    <n v="0"/>
    <n v="60"/>
    <x v="4"/>
    <x v="0"/>
  </r>
  <r>
    <n v="1271"/>
    <n v="473"/>
    <n v="1042"/>
    <d v="2020-08-16T00:00:00"/>
    <n v="125"/>
    <n v="496"/>
    <n v="60"/>
    <n v="0"/>
    <n v="60"/>
    <x v="4"/>
    <x v="0"/>
  </r>
  <r>
    <n v="1272"/>
    <n v="474"/>
    <n v="1043"/>
    <d v="2020-08-16T00:00:00"/>
    <n v="123"/>
    <n v="523"/>
    <n v="550"/>
    <n v="0"/>
    <n v="550"/>
    <x v="5"/>
    <x v="0"/>
  </r>
  <r>
    <n v="1273"/>
    <n v="475"/>
    <n v="1044"/>
    <d v="2020-08-16T00:00:00"/>
    <n v="125"/>
    <n v="426"/>
    <n v="3"/>
    <n v="0"/>
    <n v="3"/>
    <x v="6"/>
    <x v="0"/>
  </r>
  <r>
    <n v="1274"/>
    <n v="475"/>
    <n v="1045"/>
    <d v="2020-08-16T00:00:00"/>
    <n v="125"/>
    <n v="427"/>
    <n v="3"/>
    <n v="0"/>
    <n v="3"/>
    <x v="6"/>
    <x v="0"/>
  </r>
  <r>
    <n v="1275"/>
    <n v="475"/>
    <n v="1046"/>
    <d v="2020-08-16T00:00:00"/>
    <n v="125"/>
    <n v="428"/>
    <n v="3"/>
    <n v="0"/>
    <n v="3"/>
    <x v="6"/>
    <x v="0"/>
  </r>
  <r>
    <n v="1276"/>
    <n v="475"/>
    <n v="1047"/>
    <d v="2020-08-16T00:00:00"/>
    <n v="123"/>
    <n v="429"/>
    <n v="3"/>
    <n v="0"/>
    <n v="3"/>
    <x v="6"/>
    <x v="0"/>
  </r>
  <r>
    <n v="1277"/>
    <n v="475"/>
    <n v="1048"/>
    <d v="2020-08-16T00:00:00"/>
    <n v="123"/>
    <n v="430"/>
    <n v="3"/>
    <n v="0"/>
    <n v="3"/>
    <x v="6"/>
    <x v="0"/>
  </r>
  <r>
    <n v="1278"/>
    <n v="475"/>
    <n v="1049"/>
    <d v="2020-08-16T00:00:00"/>
    <n v="123"/>
    <n v="431"/>
    <n v="3"/>
    <n v="0"/>
    <n v="3"/>
    <x v="6"/>
    <x v="0"/>
  </r>
  <r>
    <n v="1279"/>
    <n v="475"/>
    <n v="1050"/>
    <d v="2020-08-16T00:00:00"/>
    <n v="123"/>
    <n v="432"/>
    <n v="3"/>
    <n v="0"/>
    <n v="3"/>
    <x v="6"/>
    <x v="0"/>
  </r>
  <r>
    <n v="1280"/>
    <n v="475"/>
    <n v="1051"/>
    <d v="2020-08-16T00:00:00"/>
    <n v="123"/>
    <n v="433"/>
    <n v="3"/>
    <n v="0"/>
    <n v="3"/>
    <x v="6"/>
    <x v="0"/>
  </r>
  <r>
    <n v="1281"/>
    <n v="475"/>
    <n v="1052"/>
    <d v="2020-08-16T00:00:00"/>
    <n v="123"/>
    <n v="434"/>
    <n v="3"/>
    <n v="0"/>
    <n v="3"/>
    <x v="6"/>
    <x v="0"/>
  </r>
  <r>
    <n v="1282"/>
    <n v="475"/>
    <n v="1053"/>
    <d v="2020-08-16T00:00:00"/>
    <n v="123"/>
    <n v="435"/>
    <n v="3"/>
    <n v="0"/>
    <n v="3"/>
    <x v="6"/>
    <x v="0"/>
  </r>
  <r>
    <n v="1283"/>
    <n v="475"/>
    <n v="1054"/>
    <d v="2020-08-16T00:00:00"/>
    <n v="125"/>
    <n v="436"/>
    <n v="3"/>
    <n v="0"/>
    <n v="3"/>
    <x v="6"/>
    <x v="0"/>
  </r>
  <r>
    <n v="1284"/>
    <n v="475"/>
    <n v="1055"/>
    <d v="2020-08-16T00:00:00"/>
    <n v="125"/>
    <n v="437"/>
    <n v="3"/>
    <n v="0"/>
    <n v="3"/>
    <x v="6"/>
    <x v="0"/>
  </r>
  <r>
    <n v="1285"/>
    <n v="476"/>
    <n v="1056"/>
    <d v="2020-08-16T00:00:00"/>
    <n v="123"/>
    <n v="490"/>
    <n v="3"/>
    <n v="0"/>
    <n v="3"/>
    <x v="7"/>
    <x v="0"/>
  </r>
  <r>
    <n v="1286"/>
    <n v="476"/>
    <n v="1057"/>
    <d v="2020-08-16T00:00:00"/>
    <n v="125"/>
    <n v="491"/>
    <n v="3"/>
    <n v="0"/>
    <n v="3"/>
    <x v="7"/>
    <x v="0"/>
  </r>
  <r>
    <n v="1287"/>
    <n v="477"/>
    <n v="1058"/>
    <d v="2020-08-16T00:00:00"/>
    <n v="123"/>
    <n v="528"/>
    <n v="3"/>
    <n v="0"/>
    <n v="3"/>
    <x v="8"/>
    <x v="0"/>
  </r>
  <r>
    <n v="1288"/>
    <n v="478"/>
    <n v="1059"/>
    <d v="2020-08-16T00:00:00"/>
    <n v="123"/>
    <n v="505"/>
    <n v="3"/>
    <n v="0"/>
    <n v="3"/>
    <x v="9"/>
    <x v="0"/>
  </r>
  <r>
    <n v="1289"/>
    <n v="479"/>
    <n v="1060"/>
    <d v="2020-08-16T00:00:00"/>
    <n v="125"/>
    <n v="938"/>
    <n v="550"/>
    <n v="0"/>
    <n v="550"/>
    <x v="10"/>
    <x v="0"/>
  </r>
  <r>
    <n v="1290"/>
    <n v="479"/>
    <n v="1061"/>
    <d v="2020-08-16T00:00:00"/>
    <n v="125"/>
    <n v="939"/>
    <n v="550"/>
    <n v="0"/>
    <n v="550"/>
    <x v="10"/>
    <x v="0"/>
  </r>
  <r>
    <n v="1291"/>
    <n v="480"/>
    <n v="1062"/>
    <d v="2020-08-16T00:00:00"/>
    <n v="125"/>
    <n v="358"/>
    <n v="60"/>
    <n v="0"/>
    <n v="60"/>
    <x v="11"/>
    <x v="0"/>
  </r>
  <r>
    <n v="1292"/>
    <n v="481"/>
    <n v="1063"/>
    <d v="2020-08-17T00:00:00"/>
    <n v="125"/>
    <n v="438"/>
    <n v="3"/>
    <n v="0"/>
    <n v="3"/>
    <x v="12"/>
    <x v="0"/>
  </r>
  <r>
    <n v="1293"/>
    <n v="481"/>
    <n v="1064"/>
    <d v="2020-08-17T00:00:00"/>
    <n v="123"/>
    <n v="439"/>
    <n v="3"/>
    <n v="0"/>
    <n v="3"/>
    <x v="12"/>
    <x v="0"/>
  </r>
  <r>
    <n v="1294"/>
    <n v="481"/>
    <n v="1065"/>
    <d v="2020-08-17T00:00:00"/>
    <n v="125"/>
    <n v="440"/>
    <n v="3"/>
    <n v="0"/>
    <n v="3"/>
    <x v="12"/>
    <x v="0"/>
  </r>
  <r>
    <n v="1295"/>
    <n v="481"/>
    <n v="1066"/>
    <d v="2020-08-17T00:00:00"/>
    <n v="125"/>
    <n v="441"/>
    <n v="3"/>
    <n v="0"/>
    <n v="3"/>
    <x v="12"/>
    <x v="0"/>
  </r>
  <r>
    <n v="1296"/>
    <n v="482"/>
    <n v="1067"/>
    <d v="2020-08-17T00:00:00"/>
    <n v="125"/>
    <n v="356"/>
    <n v="60"/>
    <n v="9"/>
    <n v="51"/>
    <x v="13"/>
    <x v="1"/>
  </r>
  <r>
    <n v="1297"/>
    <n v="482"/>
    <n v="1068"/>
    <d v="2020-08-17T00:00:00"/>
    <n v="123"/>
    <n v="357"/>
    <n v="60"/>
    <n v="0"/>
    <n v="60"/>
    <x v="13"/>
    <x v="0"/>
  </r>
  <r>
    <n v="1298"/>
    <n v="483"/>
    <n v="1069"/>
    <d v="2020-08-17T00:00:00"/>
    <n v="123"/>
    <n v="377"/>
    <n v="3"/>
    <n v="0"/>
    <n v="3"/>
    <x v="14"/>
    <x v="0"/>
  </r>
  <r>
    <n v="1299"/>
    <n v="483"/>
    <n v="1070"/>
    <d v="2020-08-17T00:00:00"/>
    <n v="123"/>
    <n v="378"/>
    <n v="3"/>
    <n v="0"/>
    <n v="3"/>
    <x v="14"/>
    <x v="0"/>
  </r>
  <r>
    <n v="1300"/>
    <n v="483"/>
    <n v="1071"/>
    <d v="2020-08-17T00:00:00"/>
    <n v="123"/>
    <n v="379"/>
    <n v="3"/>
    <n v="0"/>
    <n v="3"/>
    <x v="14"/>
    <x v="0"/>
  </r>
  <r>
    <n v="1301"/>
    <n v="484"/>
    <n v="1072"/>
    <d v="2020-08-17T00:00:00"/>
    <n v="123"/>
    <n v="490"/>
    <n v="3"/>
    <n v="0"/>
    <n v="3"/>
    <x v="15"/>
    <x v="0"/>
  </r>
  <r>
    <n v="1302"/>
    <n v="485"/>
    <n v="1073"/>
    <d v="2020-08-17T00:00:00"/>
    <n v="123"/>
    <n v="513"/>
    <n v="550"/>
    <n v="0"/>
    <n v="550"/>
    <x v="16"/>
    <x v="0"/>
  </r>
  <r>
    <n v="1303"/>
    <n v="486"/>
    <n v="1074"/>
    <d v="2020-08-17T00:00:00"/>
    <n v="123"/>
    <n v="403"/>
    <n v="3"/>
    <n v="0"/>
    <n v="3"/>
    <x v="17"/>
    <x v="0"/>
  </r>
  <r>
    <n v="1304"/>
    <n v="486"/>
    <n v="1075"/>
    <d v="2020-08-17T00:00:00"/>
    <n v="125"/>
    <n v="404"/>
    <n v="3"/>
    <n v="0"/>
    <n v="3"/>
    <x v="17"/>
    <x v="0"/>
  </r>
  <r>
    <n v="1305"/>
    <n v="486"/>
    <n v="1076"/>
    <d v="2020-08-17T00:00:00"/>
    <n v="125"/>
    <n v="405"/>
    <n v="3"/>
    <n v="0"/>
    <n v="3"/>
    <x v="17"/>
    <x v="0"/>
  </r>
  <r>
    <n v="1306"/>
    <n v="486"/>
    <n v="1077"/>
    <d v="2020-08-17T00:00:00"/>
    <n v="123"/>
    <n v="406"/>
    <n v="3"/>
    <n v="0"/>
    <n v="3"/>
    <x v="17"/>
    <x v="0"/>
  </r>
  <r>
    <n v="1307"/>
    <n v="487"/>
    <n v="1078"/>
    <d v="2020-08-17T00:00:00"/>
    <n v="125"/>
    <n v="931"/>
    <n v="550"/>
    <n v="0"/>
    <n v="550"/>
    <x v="18"/>
    <x v="0"/>
  </r>
  <r>
    <n v="1308"/>
    <n v="487"/>
    <n v="1079"/>
    <d v="2020-08-17T00:00:00"/>
    <n v="123"/>
    <n v="932"/>
    <n v="550"/>
    <n v="0"/>
    <n v="550"/>
    <x v="18"/>
    <x v="0"/>
  </r>
  <r>
    <n v="1309"/>
    <n v="487"/>
    <n v="1080"/>
    <d v="2020-08-17T00:00:00"/>
    <n v="123"/>
    <n v="933"/>
    <n v="550"/>
    <n v="0"/>
    <n v="550"/>
    <x v="18"/>
    <x v="0"/>
  </r>
  <r>
    <n v="1310"/>
    <n v="487"/>
    <n v="1081"/>
    <d v="2020-08-17T00:00:00"/>
    <n v="125"/>
    <n v="934"/>
    <n v="550"/>
    <n v="0"/>
    <n v="550"/>
    <x v="18"/>
    <x v="0"/>
  </r>
  <r>
    <n v="1311"/>
    <n v="488"/>
    <n v="1082"/>
    <d v="2020-08-17T00:00:00"/>
    <n v="125"/>
    <n v="422"/>
    <n v="3"/>
    <n v="0"/>
    <n v="3"/>
    <x v="19"/>
    <x v="0"/>
  </r>
  <r>
    <n v="1312"/>
    <n v="488"/>
    <n v="1083"/>
    <d v="2020-08-17T00:00:00"/>
    <n v="125"/>
    <n v="423"/>
    <n v="3"/>
    <n v="0"/>
    <n v="3"/>
    <x v="19"/>
    <x v="0"/>
  </r>
  <r>
    <n v="1313"/>
    <n v="488"/>
    <n v="1084"/>
    <d v="2020-08-17T00:00:00"/>
    <n v="125"/>
    <n v="424"/>
    <n v="3"/>
    <n v="0"/>
    <n v="3"/>
    <x v="19"/>
    <x v="0"/>
  </r>
  <r>
    <n v="1314"/>
    <n v="488"/>
    <n v="1085"/>
    <d v="2020-08-17T00:00:00"/>
    <n v="123"/>
    <n v="425"/>
    <n v="3"/>
    <n v="0"/>
    <n v="3"/>
    <x v="19"/>
    <x v="0"/>
  </r>
  <r>
    <n v="1315"/>
    <n v="488"/>
    <n v="1086"/>
    <d v="2020-08-17T00:00:00"/>
    <n v="125"/>
    <n v="426"/>
    <n v="3"/>
    <n v="0"/>
    <n v="3"/>
    <x v="19"/>
    <x v="0"/>
  </r>
  <r>
    <n v="1316"/>
    <n v="489"/>
    <n v="1087"/>
    <d v="2020-08-17T00:00:00"/>
    <n v="125"/>
    <n v="344"/>
    <n v="3"/>
    <n v="0"/>
    <n v="3"/>
    <x v="20"/>
    <x v="0"/>
  </r>
  <r>
    <n v="1317"/>
    <n v="489"/>
    <n v="1088"/>
    <d v="2020-08-17T00:00:00"/>
    <n v="125"/>
    <n v="345"/>
    <n v="3"/>
    <n v="0"/>
    <n v="3"/>
    <x v="20"/>
    <x v="0"/>
  </r>
  <r>
    <n v="1318"/>
    <n v="489"/>
    <n v="1089"/>
    <d v="2020-08-17T00:00:00"/>
    <n v="123"/>
    <n v="346"/>
    <n v="3"/>
    <n v="0"/>
    <n v="3"/>
    <x v="20"/>
    <x v="0"/>
  </r>
  <r>
    <n v="1319"/>
    <n v="489"/>
    <n v="1090"/>
    <d v="2020-08-17T00:00:00"/>
    <n v="123"/>
    <n v="347"/>
    <n v="3"/>
    <n v="0"/>
    <n v="3"/>
    <x v="20"/>
    <x v="0"/>
  </r>
  <r>
    <n v="1320"/>
    <n v="489"/>
    <n v="1091"/>
    <d v="2020-08-17T00:00:00"/>
    <n v="123"/>
    <n v="348"/>
    <n v="3"/>
    <n v="0"/>
    <n v="3"/>
    <x v="20"/>
    <x v="0"/>
  </r>
  <r>
    <n v="1321"/>
    <n v="490"/>
    <n v="1092"/>
    <d v="2020-08-17T00:00:00"/>
    <n v="123"/>
    <n v="931"/>
    <n v="550"/>
    <n v="0"/>
    <n v="550"/>
    <x v="21"/>
    <x v="0"/>
  </r>
  <r>
    <n v="1322"/>
    <n v="490"/>
    <n v="1093"/>
    <d v="2020-08-17T00:00:00"/>
    <n v="123"/>
    <n v="932"/>
    <n v="550"/>
    <n v="55"/>
    <n v="495"/>
    <x v="21"/>
    <x v="1"/>
  </r>
  <r>
    <n v="1323"/>
    <n v="491"/>
    <n v="1094"/>
    <d v="2020-08-17T00:00:00"/>
    <n v="123"/>
    <n v="348"/>
    <n v="3"/>
    <n v="0"/>
    <n v="3"/>
    <x v="22"/>
    <x v="0"/>
  </r>
  <r>
    <n v="1324"/>
    <n v="491"/>
    <n v="1095"/>
    <d v="2020-08-17T00:00:00"/>
    <n v="123"/>
    <n v="349"/>
    <n v="3"/>
    <n v="0"/>
    <n v="3"/>
    <x v="22"/>
    <x v="0"/>
  </r>
  <r>
    <n v="1325"/>
    <n v="492"/>
    <n v="1096"/>
    <d v="2020-08-17T00:00:00"/>
    <n v="125"/>
    <n v="928"/>
    <n v="550"/>
    <n v="82"/>
    <n v="468"/>
    <x v="23"/>
    <x v="1"/>
  </r>
  <r>
    <n v="1326"/>
    <n v="492"/>
    <n v="1097"/>
    <d v="2020-08-17T00:00:00"/>
    <n v="125"/>
    <n v="929"/>
    <n v="550"/>
    <n v="0"/>
    <n v="550"/>
    <x v="23"/>
    <x v="0"/>
  </r>
  <r>
    <n v="1327"/>
    <n v="493"/>
    <n v="1098"/>
    <d v="2020-08-17T00:00:00"/>
    <n v="123"/>
    <n v="332"/>
    <n v="550"/>
    <n v="0"/>
    <n v="550"/>
    <x v="24"/>
    <x v="0"/>
  </r>
  <r>
    <n v="1328"/>
    <n v="494"/>
    <n v="1099"/>
    <d v="2020-08-17T00:00:00"/>
    <n v="125"/>
    <n v="948"/>
    <n v="550"/>
    <n v="0"/>
    <n v="550"/>
    <x v="79"/>
    <x v="0"/>
  </r>
  <r>
    <n v="1329"/>
    <n v="494"/>
    <n v="1100"/>
    <d v="2020-08-17T00:00:00"/>
    <n v="123"/>
    <n v="907"/>
    <n v="550"/>
    <n v="0"/>
    <n v="550"/>
    <x v="79"/>
    <x v="0"/>
  </r>
  <r>
    <n v="1330"/>
    <n v="495"/>
    <n v="1101"/>
    <d v="2020-08-17T00:00:00"/>
    <n v="123"/>
    <n v="325"/>
    <n v="1250"/>
    <n v="0"/>
    <n v="1250"/>
    <x v="26"/>
    <x v="0"/>
  </r>
  <r>
    <n v="1331"/>
    <n v="495"/>
    <n v="1102"/>
    <d v="2020-08-17T00:00:00"/>
    <n v="125"/>
    <n v="326"/>
    <n v="1188"/>
    <n v="0"/>
    <n v="1188"/>
    <x v="26"/>
    <x v="0"/>
  </r>
  <r>
    <n v="1332"/>
    <n v="496"/>
    <n v="1103"/>
    <d v="2020-08-17T00:00:00"/>
    <n v="125"/>
    <n v="320"/>
    <n v="3"/>
    <n v="0"/>
    <n v="3"/>
    <x v="27"/>
    <x v="0"/>
  </r>
  <r>
    <n v="1333"/>
    <n v="496"/>
    <n v="1104"/>
    <d v="2020-08-17T00:00:00"/>
    <n v="125"/>
    <n v="321"/>
    <n v="3"/>
    <n v="0"/>
    <n v="3"/>
    <x v="27"/>
    <x v="0"/>
  </r>
  <r>
    <n v="1334"/>
    <n v="496"/>
    <n v="1105"/>
    <d v="2020-08-17T00:00:00"/>
    <n v="125"/>
    <n v="322"/>
    <n v="60"/>
    <n v="0"/>
    <n v="60"/>
    <x v="27"/>
    <x v="0"/>
  </r>
  <r>
    <n v="1335"/>
    <n v="497"/>
    <n v="1106"/>
    <d v="2020-08-19T00:00:00"/>
    <n v="123"/>
    <n v="930"/>
    <n v="550"/>
    <n v="0"/>
    <n v="550"/>
    <x v="28"/>
    <x v="0"/>
  </r>
  <r>
    <n v="1336"/>
    <n v="497"/>
    <n v="1107"/>
    <d v="2020-08-19T00:00:00"/>
    <n v="125"/>
    <n v="921"/>
    <n v="550"/>
    <n v="0"/>
    <n v="550"/>
    <x v="28"/>
    <x v="0"/>
  </r>
  <r>
    <n v="1337"/>
    <n v="498"/>
    <n v="1108"/>
    <d v="2020-08-19T00:00:00"/>
    <n v="125"/>
    <n v="952"/>
    <n v="60"/>
    <n v="0"/>
    <n v="60"/>
    <x v="29"/>
    <x v="0"/>
  </r>
  <r>
    <n v="1338"/>
    <n v="499"/>
    <n v="1109"/>
    <d v="2020-08-19T00:00:00"/>
    <n v="125"/>
    <n v="933"/>
    <n v="550"/>
    <n v="0"/>
    <n v="550"/>
    <x v="30"/>
    <x v="0"/>
  </r>
  <r>
    <n v="1339"/>
    <n v="499"/>
    <n v="1110"/>
    <d v="2020-08-19T00:00:00"/>
    <n v="123"/>
    <n v="934"/>
    <n v="550"/>
    <n v="0"/>
    <n v="550"/>
    <x v="30"/>
    <x v="0"/>
  </r>
  <r>
    <n v="1340"/>
    <n v="499"/>
    <n v="1111"/>
    <d v="2020-08-19T00:00:00"/>
    <n v="123"/>
    <n v="922"/>
    <n v="550"/>
    <n v="0"/>
    <n v="550"/>
    <x v="30"/>
    <x v="0"/>
  </r>
  <r>
    <n v="1341"/>
    <n v="499"/>
    <n v="1112"/>
    <d v="2020-08-19T00:00:00"/>
    <n v="123"/>
    <n v="923"/>
    <n v="550"/>
    <n v="0"/>
    <n v="550"/>
    <x v="30"/>
    <x v="0"/>
  </r>
  <r>
    <n v="1342"/>
    <n v="500"/>
    <n v="1113"/>
    <d v="2020-08-19T00:00:00"/>
    <n v="123"/>
    <n v="317"/>
    <n v="550"/>
    <n v="0"/>
    <n v="550"/>
    <x v="31"/>
    <x v="0"/>
  </r>
  <r>
    <n v="1343"/>
    <n v="500"/>
    <n v="1114"/>
    <d v="2020-08-19T00:00:00"/>
    <n v="123"/>
    <n v="318"/>
    <n v="550"/>
    <n v="55"/>
    <n v="495"/>
    <x v="31"/>
    <x v="1"/>
  </r>
  <r>
    <n v="1344"/>
    <n v="500"/>
    <n v="1115"/>
    <d v="2020-08-19T00:00:00"/>
    <n v="123"/>
    <n v="319"/>
    <n v="550"/>
    <n v="0"/>
    <n v="550"/>
    <x v="31"/>
    <x v="0"/>
  </r>
  <r>
    <n v="1345"/>
    <n v="501"/>
    <n v="1116"/>
    <d v="2020-08-19T00:00:00"/>
    <n v="123"/>
    <n v="928"/>
    <n v="550"/>
    <n v="0"/>
    <n v="550"/>
    <x v="32"/>
    <x v="0"/>
  </r>
  <r>
    <n v="1346"/>
    <n v="501"/>
    <n v="1117"/>
    <d v="2020-08-19T00:00:00"/>
    <n v="125"/>
    <n v="929"/>
    <n v="550"/>
    <n v="0"/>
    <n v="550"/>
    <x v="32"/>
    <x v="0"/>
  </r>
  <r>
    <n v="1347"/>
    <n v="502"/>
    <n v="1118"/>
    <d v="2020-08-19T00:00:00"/>
    <n v="125"/>
    <n v="319"/>
    <n v="550"/>
    <n v="82"/>
    <n v="468"/>
    <x v="33"/>
    <x v="1"/>
  </r>
  <r>
    <n v="1348"/>
    <n v="503"/>
    <n v="1119"/>
    <d v="2020-08-19T00:00:00"/>
    <n v="123"/>
    <n v="363"/>
    <n v="3"/>
    <n v="0"/>
    <n v="3"/>
    <x v="34"/>
    <x v="0"/>
  </r>
  <r>
    <n v="1349"/>
    <n v="503"/>
    <n v="1120"/>
    <d v="2020-08-19T00:00:00"/>
    <n v="125"/>
    <n v="364"/>
    <n v="3"/>
    <n v="0"/>
    <n v="3"/>
    <x v="34"/>
    <x v="0"/>
  </r>
  <r>
    <n v="1350"/>
    <n v="503"/>
    <n v="1121"/>
    <d v="2020-08-19T00:00:00"/>
    <n v="123"/>
    <n v="365"/>
    <n v="3"/>
    <n v="0"/>
    <n v="3"/>
    <x v="34"/>
    <x v="0"/>
  </r>
  <r>
    <n v="1351"/>
    <n v="504"/>
    <n v="1122"/>
    <d v="2020-08-19T00:00:00"/>
    <n v="123"/>
    <n v="2"/>
    <n v="3"/>
    <n v="0"/>
    <n v="3"/>
    <x v="35"/>
    <x v="0"/>
  </r>
  <r>
    <n v="1352"/>
    <n v="505"/>
    <n v="1123"/>
    <d v="2020-08-20T00:00:00"/>
    <n v="125"/>
    <n v="1"/>
    <n v="3"/>
    <n v="0"/>
    <n v="3"/>
    <x v="36"/>
    <x v="0"/>
  </r>
  <r>
    <n v="1353"/>
    <n v="506"/>
    <n v="1124"/>
    <d v="2020-08-20T00:00:00"/>
    <n v="125"/>
    <n v="371"/>
    <n v="3"/>
    <n v="0"/>
    <n v="3"/>
    <x v="37"/>
    <x v="0"/>
  </r>
  <r>
    <n v="1354"/>
    <n v="506"/>
    <n v="1125"/>
    <d v="2020-08-20T00:00:00"/>
    <n v="125"/>
    <n v="372"/>
    <n v="3"/>
    <n v="0"/>
    <n v="3"/>
    <x v="37"/>
    <x v="0"/>
  </r>
  <r>
    <n v="1355"/>
    <n v="506"/>
    <n v="1126"/>
    <d v="2020-08-20T00:00:00"/>
    <n v="125"/>
    <n v="373"/>
    <n v="3"/>
    <n v="0"/>
    <n v="3"/>
    <x v="37"/>
    <x v="0"/>
  </r>
  <r>
    <n v="1356"/>
    <n v="506"/>
    <n v="1127"/>
    <d v="2020-08-20T00:00:00"/>
    <n v="123"/>
    <n v="374"/>
    <n v="3"/>
    <n v="0"/>
    <n v="3"/>
    <x v="37"/>
    <x v="0"/>
  </r>
  <r>
    <n v="1357"/>
    <n v="507"/>
    <n v="1128"/>
    <d v="2020-08-20T00:00:00"/>
    <n v="125"/>
    <n v="530"/>
    <n v="550"/>
    <n v="0"/>
    <n v="550"/>
    <x v="38"/>
    <x v="0"/>
  </r>
  <r>
    <n v="1358"/>
    <n v="508"/>
    <n v="1129"/>
    <d v="2020-08-20T00:00:00"/>
    <n v="125"/>
    <n v="4"/>
    <n v="3"/>
    <n v="0"/>
    <n v="3"/>
    <x v="39"/>
    <x v="0"/>
  </r>
  <r>
    <n v="1359"/>
    <n v="509"/>
    <n v="1130"/>
    <d v="2020-08-20T00:00:00"/>
    <n v="125"/>
    <n v="512"/>
    <n v="550"/>
    <n v="0"/>
    <n v="550"/>
    <x v="40"/>
    <x v="0"/>
  </r>
  <r>
    <n v="1360"/>
    <n v="510"/>
    <n v="1131"/>
    <d v="2020-08-20T00:00:00"/>
    <n v="123"/>
    <n v="513"/>
    <n v="550"/>
    <n v="0"/>
    <n v="550"/>
    <x v="41"/>
    <x v="0"/>
  </r>
  <r>
    <n v="1361"/>
    <n v="511"/>
    <n v="1132"/>
    <d v="2020-08-20T00:00:00"/>
    <n v="123"/>
    <n v="317"/>
    <n v="550"/>
    <n v="0"/>
    <n v="550"/>
    <x v="42"/>
    <x v="0"/>
  </r>
  <r>
    <n v="1362"/>
    <n v="511"/>
    <n v="1133"/>
    <d v="2020-08-20T00:00:00"/>
    <n v="123"/>
    <n v="318"/>
    <n v="550"/>
    <n v="0"/>
    <n v="550"/>
    <x v="42"/>
    <x v="0"/>
  </r>
  <r>
    <n v="1363"/>
    <n v="511"/>
    <n v="1134"/>
    <d v="2020-08-20T00:00:00"/>
    <n v="123"/>
    <n v="319"/>
    <n v="550"/>
    <n v="27"/>
    <n v="523"/>
    <x v="42"/>
    <x v="1"/>
  </r>
  <r>
    <n v="1364"/>
    <n v="512"/>
    <n v="1135"/>
    <d v="2020-08-20T00:00:00"/>
    <n v="123"/>
    <n v="411"/>
    <n v="3"/>
    <n v="0"/>
    <n v="3"/>
    <x v="43"/>
    <x v="0"/>
  </r>
  <r>
    <n v="1365"/>
    <n v="512"/>
    <n v="1136"/>
    <d v="2020-08-20T00:00:00"/>
    <n v="123"/>
    <n v="412"/>
    <n v="3"/>
    <n v="0"/>
    <n v="3"/>
    <x v="43"/>
    <x v="0"/>
  </r>
  <r>
    <n v="1366"/>
    <n v="513"/>
    <n v="1137"/>
    <d v="2020-08-20T00:00:00"/>
    <n v="123"/>
    <n v="426"/>
    <n v="3"/>
    <n v="0"/>
    <n v="3"/>
    <x v="44"/>
    <x v="0"/>
  </r>
  <r>
    <n v="1367"/>
    <n v="513"/>
    <n v="1138"/>
    <d v="2020-08-20T00:00:00"/>
    <n v="125"/>
    <n v="427"/>
    <n v="3"/>
    <n v="0"/>
    <n v="3"/>
    <x v="44"/>
    <x v="0"/>
  </r>
  <r>
    <n v="1368"/>
    <n v="513"/>
    <n v="1139"/>
    <d v="2020-08-20T00:00:00"/>
    <n v="125"/>
    <n v="428"/>
    <n v="3"/>
    <n v="0"/>
    <n v="3"/>
    <x v="44"/>
    <x v="0"/>
  </r>
  <r>
    <n v="1369"/>
    <n v="514"/>
    <n v="1140"/>
    <d v="2020-08-20T00:00:00"/>
    <n v="123"/>
    <n v="320"/>
    <n v="3"/>
    <n v="0"/>
    <n v="3"/>
    <x v="45"/>
    <x v="0"/>
  </r>
  <r>
    <n v="1370"/>
    <n v="514"/>
    <n v="1141"/>
    <d v="2020-08-20T00:00:00"/>
    <n v="125"/>
    <n v="321"/>
    <n v="3"/>
    <n v="0"/>
    <n v="3"/>
    <x v="45"/>
    <x v="0"/>
  </r>
  <r>
    <n v="1371"/>
    <n v="515"/>
    <n v="1142"/>
    <d v="2020-08-20T00:00:00"/>
    <n v="123"/>
    <n v="442"/>
    <n v="3"/>
    <n v="0"/>
    <n v="3"/>
    <x v="46"/>
    <x v="0"/>
  </r>
  <r>
    <n v="1372"/>
    <n v="515"/>
    <n v="1143"/>
    <d v="2020-08-20T00:00:00"/>
    <n v="123"/>
    <n v="443"/>
    <n v="3"/>
    <n v="0"/>
    <n v="3"/>
    <x v="46"/>
    <x v="0"/>
  </r>
  <r>
    <n v="1373"/>
    <n v="515"/>
    <n v="1144"/>
    <d v="2020-08-20T00:00:00"/>
    <n v="125"/>
    <n v="444"/>
    <n v="3"/>
    <n v="0"/>
    <n v="3"/>
    <x v="46"/>
    <x v="0"/>
  </r>
  <r>
    <n v="1374"/>
    <n v="515"/>
    <n v="1145"/>
    <d v="2020-08-20T00:00:00"/>
    <n v="125"/>
    <n v="445"/>
    <n v="3"/>
    <n v="0"/>
    <n v="3"/>
    <x v="46"/>
    <x v="0"/>
  </r>
  <r>
    <n v="1375"/>
    <n v="515"/>
    <n v="1146"/>
    <d v="2020-08-20T00:00:00"/>
    <n v="125"/>
    <n v="446"/>
    <n v="3"/>
    <n v="0"/>
    <n v="3"/>
    <x v="46"/>
    <x v="0"/>
  </r>
  <r>
    <n v="1376"/>
    <n v="515"/>
    <n v="1147"/>
    <d v="2020-08-20T00:00:00"/>
    <n v="125"/>
    <n v="447"/>
    <n v="3"/>
    <n v="0"/>
    <n v="3"/>
    <x v="46"/>
    <x v="0"/>
  </r>
  <r>
    <n v="1377"/>
    <n v="515"/>
    <n v="1148"/>
    <d v="2020-08-20T00:00:00"/>
    <n v="123"/>
    <n v="448"/>
    <n v="3"/>
    <n v="0"/>
    <n v="3"/>
    <x v="46"/>
    <x v="0"/>
  </r>
  <r>
    <n v="1378"/>
    <n v="515"/>
    <n v="1149"/>
    <d v="2020-08-20T00:00:00"/>
    <n v="125"/>
    <n v="449"/>
    <n v="3"/>
    <n v="0"/>
    <n v="3"/>
    <x v="46"/>
    <x v="0"/>
  </r>
  <r>
    <n v="1379"/>
    <n v="515"/>
    <n v="1150"/>
    <d v="2020-08-20T00:00:00"/>
    <n v="125"/>
    <n v="450"/>
    <n v="3"/>
    <n v="0"/>
    <n v="3"/>
    <x v="46"/>
    <x v="0"/>
  </r>
  <r>
    <n v="1380"/>
    <n v="515"/>
    <n v="1151"/>
    <d v="2020-08-20T00:00:00"/>
    <n v="125"/>
    <n v="451"/>
    <n v="3"/>
    <n v="0"/>
    <n v="3"/>
    <x v="46"/>
    <x v="0"/>
  </r>
  <r>
    <n v="1381"/>
    <n v="515"/>
    <n v="1152"/>
    <d v="2020-08-20T00:00:00"/>
    <n v="123"/>
    <n v="452"/>
    <n v="3"/>
    <n v="0"/>
    <n v="3"/>
    <x v="46"/>
    <x v="0"/>
  </r>
  <r>
    <n v="1382"/>
    <n v="515"/>
    <n v="1153"/>
    <d v="2020-08-20T00:00:00"/>
    <n v="123"/>
    <n v="453"/>
    <n v="3"/>
    <n v="0"/>
    <n v="3"/>
    <x v="46"/>
    <x v="0"/>
  </r>
  <r>
    <n v="1383"/>
    <n v="515"/>
    <n v="1154"/>
    <d v="2020-08-20T00:00:00"/>
    <n v="123"/>
    <n v="454"/>
    <n v="3"/>
    <n v="0"/>
    <n v="3"/>
    <x v="46"/>
    <x v="0"/>
  </r>
  <r>
    <n v="1384"/>
    <n v="515"/>
    <n v="1155"/>
    <d v="2020-08-20T00:00:00"/>
    <n v="123"/>
    <n v="455"/>
    <n v="3"/>
    <n v="0"/>
    <n v="3"/>
    <x v="46"/>
    <x v="0"/>
  </r>
  <r>
    <n v="1385"/>
    <n v="515"/>
    <n v="1156"/>
    <d v="2020-08-20T00:00:00"/>
    <n v="123"/>
    <n v="456"/>
    <n v="3"/>
    <n v="0"/>
    <n v="3"/>
    <x v="46"/>
    <x v="0"/>
  </r>
  <r>
    <n v="1386"/>
    <n v="515"/>
    <n v="1157"/>
    <d v="2020-08-20T00:00:00"/>
    <n v="123"/>
    <n v="457"/>
    <n v="3"/>
    <n v="0"/>
    <n v="3"/>
    <x v="46"/>
    <x v="0"/>
  </r>
  <r>
    <n v="1387"/>
    <n v="515"/>
    <n v="1158"/>
    <d v="2020-08-20T00:00:00"/>
    <n v="123"/>
    <n v="458"/>
    <n v="3"/>
    <n v="0"/>
    <n v="3"/>
    <x v="46"/>
    <x v="0"/>
  </r>
  <r>
    <n v="1388"/>
    <n v="515"/>
    <n v="1159"/>
    <d v="2020-08-20T00:00:00"/>
    <n v="125"/>
    <n v="459"/>
    <n v="3"/>
    <n v="0"/>
    <n v="3"/>
    <x v="46"/>
    <x v="0"/>
  </r>
  <r>
    <n v="1389"/>
    <n v="515"/>
    <n v="1160"/>
    <d v="2020-08-20T00:00:00"/>
    <n v="125"/>
    <n v="460"/>
    <n v="3"/>
    <n v="0"/>
    <n v="3"/>
    <x v="46"/>
    <x v="0"/>
  </r>
  <r>
    <n v="1390"/>
    <n v="515"/>
    <n v="1161"/>
    <d v="2020-08-20T00:00:00"/>
    <n v="123"/>
    <n v="461"/>
    <n v="3"/>
    <n v="0"/>
    <n v="3"/>
    <x v="46"/>
    <x v="0"/>
  </r>
  <r>
    <n v="1391"/>
    <n v="516"/>
    <n v="1162"/>
    <d v="2020-08-20T00:00:00"/>
    <n v="125"/>
    <n v="941"/>
    <n v="468"/>
    <n v="0"/>
    <n v="468"/>
    <x v="47"/>
    <x v="0"/>
  </r>
  <r>
    <n v="1392"/>
    <n v="517"/>
    <n v="1163"/>
    <d v="2020-08-20T00:00:00"/>
    <n v="123"/>
    <n v="320"/>
    <n v="3"/>
    <n v="0"/>
    <n v="3"/>
    <x v="48"/>
    <x v="0"/>
  </r>
  <r>
    <n v="1393"/>
    <n v="517"/>
    <n v="1164"/>
    <d v="2020-08-20T00:00:00"/>
    <n v="123"/>
    <n v="321"/>
    <n v="3"/>
    <n v="0"/>
    <n v="3"/>
    <x v="48"/>
    <x v="0"/>
  </r>
  <r>
    <n v="1394"/>
    <n v="517"/>
    <n v="1165"/>
    <d v="2020-08-20T00:00:00"/>
    <n v="125"/>
    <n v="322"/>
    <n v="60"/>
    <n v="0"/>
    <n v="60"/>
    <x v="48"/>
    <x v="0"/>
  </r>
  <r>
    <n v="1395"/>
    <n v="518"/>
    <n v="1166"/>
    <d v="2020-08-20T00:00:00"/>
    <n v="125"/>
    <n v="504"/>
    <n v="3"/>
    <n v="0"/>
    <n v="3"/>
    <x v="49"/>
    <x v="0"/>
  </r>
  <r>
    <n v="1396"/>
    <n v="519"/>
    <n v="1167"/>
    <d v="2020-08-20T00:00:00"/>
    <n v="125"/>
    <n v="497"/>
    <n v="3"/>
    <n v="0"/>
    <n v="3"/>
    <x v="50"/>
    <x v="0"/>
  </r>
  <r>
    <n v="1397"/>
    <n v="520"/>
    <n v="1168"/>
    <d v="2020-08-20T00:00:00"/>
    <n v="125"/>
    <n v="323"/>
    <n v="3"/>
    <n v="0"/>
    <n v="3"/>
    <x v="51"/>
    <x v="0"/>
  </r>
  <r>
    <n v="1398"/>
    <n v="521"/>
    <n v="1169"/>
    <d v="2020-08-21T00:00:00"/>
    <n v="123"/>
    <n v="523"/>
    <n v="550"/>
    <n v="0"/>
    <n v="550"/>
    <x v="52"/>
    <x v="0"/>
  </r>
  <r>
    <n v="1399"/>
    <n v="521"/>
    <n v="1170"/>
    <d v="2020-08-21T00:00:00"/>
    <n v="125"/>
    <n v="524"/>
    <n v="550"/>
    <n v="0"/>
    <n v="550"/>
    <x v="52"/>
    <x v="0"/>
  </r>
  <r>
    <n v="1400"/>
    <n v="522"/>
    <n v="1171"/>
    <d v="2020-08-21T00:00:00"/>
    <n v="125"/>
    <n v="495"/>
    <n v="60"/>
    <n v="9"/>
    <n v="51"/>
    <x v="53"/>
    <x v="1"/>
  </r>
  <r>
    <n v="1401"/>
    <n v="522"/>
    <n v="1172"/>
    <d v="2020-08-21T00:00:00"/>
    <n v="125"/>
    <n v="496"/>
    <n v="60"/>
    <n v="0"/>
    <n v="60"/>
    <x v="53"/>
    <x v="0"/>
  </r>
  <r>
    <n v="1402"/>
    <n v="523"/>
    <n v="1173"/>
    <d v="2020-08-21T00:00:00"/>
    <n v="123"/>
    <n v="912"/>
    <n v="550"/>
    <n v="0"/>
    <n v="550"/>
    <x v="54"/>
    <x v="0"/>
  </r>
  <r>
    <n v="1403"/>
    <n v="523"/>
    <n v="1174"/>
    <d v="2020-08-21T00:00:00"/>
    <n v="123"/>
    <n v="913"/>
    <n v="550"/>
    <n v="0"/>
    <n v="550"/>
    <x v="54"/>
    <x v="0"/>
  </r>
  <r>
    <n v="1404"/>
    <n v="523"/>
    <n v="1175"/>
    <d v="2020-08-21T00:00:00"/>
    <n v="123"/>
    <n v="914"/>
    <n v="550"/>
    <n v="0"/>
    <n v="550"/>
    <x v="54"/>
    <x v="0"/>
  </r>
  <r>
    <n v="1405"/>
    <n v="524"/>
    <n v="1176"/>
    <d v="2020-08-21T00:00:00"/>
    <n v="123"/>
    <n v="506"/>
    <n v="60"/>
    <n v="0"/>
    <n v="60"/>
    <x v="55"/>
    <x v="0"/>
  </r>
  <r>
    <n v="1406"/>
    <n v="525"/>
    <n v="1177"/>
    <d v="2020-08-21T00:00:00"/>
    <n v="123"/>
    <n v="351"/>
    <n v="550"/>
    <n v="0"/>
    <n v="550"/>
    <x v="56"/>
    <x v="0"/>
  </r>
  <r>
    <n v="1407"/>
    <n v="525"/>
    <n v="1178"/>
    <d v="2020-08-21T00:00:00"/>
    <n v="123"/>
    <n v="352"/>
    <n v="523"/>
    <n v="0"/>
    <n v="523"/>
    <x v="56"/>
    <x v="0"/>
  </r>
  <r>
    <n v="1408"/>
    <n v="525"/>
    <n v="1179"/>
    <d v="2020-08-21T00:00:00"/>
    <n v="123"/>
    <n v="679"/>
    <n v="550"/>
    <n v="0"/>
    <n v="550"/>
    <x v="56"/>
    <x v="0"/>
  </r>
  <r>
    <n v="1409"/>
    <n v="526"/>
    <n v="1180"/>
    <d v="2020-08-21T00:00:00"/>
    <n v="125"/>
    <n v="507"/>
    <n v="468"/>
    <n v="0"/>
    <n v="468"/>
    <x v="57"/>
    <x v="0"/>
  </r>
  <r>
    <n v="1410"/>
    <n v="526"/>
    <n v="1181"/>
    <d v="2020-08-21T00:00:00"/>
    <n v="125"/>
    <n v="508"/>
    <n v="550"/>
    <n v="0"/>
    <n v="550"/>
    <x v="57"/>
    <x v="0"/>
  </r>
  <r>
    <n v="1411"/>
    <n v="527"/>
    <n v="1182"/>
    <d v="2020-08-21T00:00:00"/>
    <n v="123"/>
    <n v="355"/>
    <n v="550"/>
    <n v="0"/>
    <n v="550"/>
    <x v="58"/>
    <x v="0"/>
  </r>
  <r>
    <n v="1412"/>
    <n v="527"/>
    <n v="1183"/>
    <d v="2020-08-21T00:00:00"/>
    <n v="125"/>
    <n v="940"/>
    <n v="550"/>
    <n v="0"/>
    <n v="550"/>
    <x v="58"/>
    <x v="0"/>
  </r>
  <r>
    <n v="1413"/>
    <n v="527"/>
    <n v="1184"/>
    <d v="2020-08-21T00:00:00"/>
    <n v="123"/>
    <n v="535"/>
    <n v="550"/>
    <n v="0"/>
    <n v="550"/>
    <x v="58"/>
    <x v="0"/>
  </r>
  <r>
    <n v="1414"/>
    <n v="528"/>
    <n v="1185"/>
    <d v="2020-08-21T00:00:00"/>
    <n v="123"/>
    <n v="351"/>
    <n v="550"/>
    <n v="0"/>
    <n v="550"/>
    <x v="59"/>
    <x v="0"/>
  </r>
  <r>
    <n v="1415"/>
    <n v="528"/>
    <n v="1186"/>
    <d v="2020-08-21T00:00:00"/>
    <n v="125"/>
    <n v="352"/>
    <n v="550"/>
    <n v="0"/>
    <n v="550"/>
    <x v="59"/>
    <x v="0"/>
  </r>
  <r>
    <n v="1416"/>
    <n v="528"/>
    <n v="1187"/>
    <d v="2020-08-21T00:00:00"/>
    <n v="125"/>
    <n v="679"/>
    <n v="550"/>
    <n v="0"/>
    <n v="550"/>
    <x v="59"/>
    <x v="0"/>
  </r>
  <r>
    <n v="1417"/>
    <n v="529"/>
    <n v="1188"/>
    <d v="2020-08-21T00:00:00"/>
    <n v="125"/>
    <n v="507"/>
    <n v="550"/>
    <n v="0"/>
    <n v="550"/>
    <x v="60"/>
    <x v="0"/>
  </r>
  <r>
    <n v="1418"/>
    <n v="529"/>
    <n v="1189"/>
    <d v="2020-08-21T00:00:00"/>
    <n v="125"/>
    <n v="508"/>
    <n v="550"/>
    <n v="0"/>
    <n v="550"/>
    <x v="60"/>
    <x v="0"/>
  </r>
  <r>
    <n v="1419"/>
    <n v="530"/>
    <n v="1190"/>
    <d v="2020-08-21T00:00:00"/>
    <n v="123"/>
    <n v="491"/>
    <n v="3"/>
    <n v="0"/>
    <n v="3"/>
    <x v="61"/>
    <x v="0"/>
  </r>
  <r>
    <n v="1420"/>
    <n v="531"/>
    <n v="1191"/>
    <d v="2020-08-21T00:00:00"/>
    <n v="125"/>
    <n v="348"/>
    <n v="3"/>
    <n v="0"/>
    <n v="3"/>
    <x v="62"/>
    <x v="0"/>
  </r>
  <r>
    <n v="1421"/>
    <n v="531"/>
    <n v="1192"/>
    <d v="2020-08-21T00:00:00"/>
    <n v="125"/>
    <n v="349"/>
    <n v="3"/>
    <n v="0"/>
    <n v="3"/>
    <x v="62"/>
    <x v="0"/>
  </r>
  <r>
    <n v="1422"/>
    <n v="532"/>
    <n v="1193"/>
    <d v="2020-08-21T00:00:00"/>
    <n v="125"/>
    <n v="935"/>
    <n v="550"/>
    <n v="82"/>
    <n v="468"/>
    <x v="63"/>
    <x v="1"/>
  </r>
  <r>
    <n v="1423"/>
    <n v="532"/>
    <n v="1194"/>
    <d v="2020-08-21T00:00:00"/>
    <n v="123"/>
    <n v="936"/>
    <n v="550"/>
    <n v="0"/>
    <n v="550"/>
    <x v="63"/>
    <x v="0"/>
  </r>
  <r>
    <n v="1424"/>
    <n v="533"/>
    <n v="1195"/>
    <d v="2020-08-21T00:00:00"/>
    <n v="123"/>
    <n v="377"/>
    <n v="3"/>
    <n v="0"/>
    <n v="3"/>
    <x v="64"/>
    <x v="0"/>
  </r>
  <r>
    <n v="1425"/>
    <n v="533"/>
    <n v="1196"/>
    <d v="2020-08-21T00:00:00"/>
    <n v="123"/>
    <n v="378"/>
    <n v="3"/>
    <n v="0"/>
    <n v="3"/>
    <x v="64"/>
    <x v="0"/>
  </r>
  <r>
    <n v="1426"/>
    <n v="533"/>
    <n v="1197"/>
    <d v="2020-08-21T00:00:00"/>
    <n v="123"/>
    <n v="379"/>
    <n v="3"/>
    <n v="0"/>
    <n v="3"/>
    <x v="64"/>
    <x v="0"/>
  </r>
  <r>
    <n v="1427"/>
    <n v="534"/>
    <n v="1198"/>
    <d v="2020-08-21T00:00:00"/>
    <n v="123"/>
    <n v="476"/>
    <n v="550"/>
    <n v="0"/>
    <n v="550"/>
    <x v="65"/>
    <x v="0"/>
  </r>
  <r>
    <n v="1428"/>
    <n v="534"/>
    <n v="1199"/>
    <d v="2020-08-21T00:00:00"/>
    <n v="123"/>
    <n v="477"/>
    <n v="550"/>
    <n v="0"/>
    <n v="550"/>
    <x v="65"/>
    <x v="0"/>
  </r>
  <r>
    <n v="1429"/>
    <n v="535"/>
    <n v="1200"/>
    <d v="2020-08-21T00:00:00"/>
    <n v="123"/>
    <n v="402"/>
    <n v="3"/>
    <n v="0"/>
    <n v="3"/>
    <x v="66"/>
    <x v="0"/>
  </r>
  <r>
    <n v="1430"/>
    <n v="536"/>
    <n v="1201"/>
    <d v="2020-08-21T00:00:00"/>
    <n v="125"/>
    <n v="510"/>
    <n v="468"/>
    <n v="0"/>
    <n v="468"/>
    <x v="67"/>
    <x v="0"/>
  </r>
  <r>
    <n v="1431"/>
    <n v="536"/>
    <n v="1202"/>
    <d v="2020-08-21T00:00:00"/>
    <n v="125"/>
    <n v="511"/>
    <n v="550"/>
    <n v="0"/>
    <n v="550"/>
    <x v="67"/>
    <x v="0"/>
  </r>
  <r>
    <n v="1432"/>
    <n v="536"/>
    <n v="1203"/>
    <d v="2020-08-21T00:00:00"/>
    <n v="123"/>
    <n v="512"/>
    <n v="550"/>
    <n v="0"/>
    <n v="550"/>
    <x v="67"/>
    <x v="0"/>
  </r>
  <r>
    <n v="1433"/>
    <n v="537"/>
    <n v="1204"/>
    <d v="2020-08-22T00:00:00"/>
    <n v="125"/>
    <n v="507"/>
    <n v="550"/>
    <n v="0"/>
    <n v="550"/>
    <x v="57"/>
    <x v="0"/>
  </r>
  <r>
    <n v="1434"/>
    <n v="537"/>
    <n v="1205"/>
    <d v="2020-08-22T00:00:00"/>
    <n v="123"/>
    <n v="508"/>
    <n v="550"/>
    <n v="0"/>
    <n v="550"/>
    <x v="57"/>
    <x v="0"/>
  </r>
  <r>
    <n v="1435"/>
    <n v="538"/>
    <n v="1206"/>
    <d v="2020-08-22T00:00:00"/>
    <n v="123"/>
    <n v="355"/>
    <n v="550"/>
    <n v="0"/>
    <n v="550"/>
    <x v="58"/>
    <x v="0"/>
  </r>
  <r>
    <n v="1436"/>
    <n v="538"/>
    <n v="1207"/>
    <d v="2020-08-22T00:00:00"/>
    <n v="125"/>
    <n v="940"/>
    <n v="550"/>
    <n v="0"/>
    <n v="550"/>
    <x v="58"/>
    <x v="0"/>
  </r>
  <r>
    <n v="1437"/>
    <n v="538"/>
    <n v="1208"/>
    <d v="2020-08-22T00:00:00"/>
    <n v="125"/>
    <n v="535"/>
    <n v="550"/>
    <n v="0"/>
    <n v="550"/>
    <x v="58"/>
    <x v="0"/>
  </r>
  <r>
    <n v="1438"/>
    <n v="539"/>
    <n v="1209"/>
    <d v="2020-08-22T00:00:00"/>
    <n v="125"/>
    <n v="351"/>
    <n v="550"/>
    <n v="0"/>
    <n v="550"/>
    <x v="59"/>
    <x v="0"/>
  </r>
  <r>
    <n v="1439"/>
    <n v="539"/>
    <n v="1210"/>
    <d v="2020-08-22T00:00:00"/>
    <n v="125"/>
    <n v="352"/>
    <n v="550"/>
    <n v="0"/>
    <n v="550"/>
    <x v="59"/>
    <x v="0"/>
  </r>
  <r>
    <n v="1440"/>
    <n v="539"/>
    <n v="1211"/>
    <d v="2020-08-22T00:00:00"/>
    <n v="123"/>
    <n v="679"/>
    <n v="550"/>
    <n v="0"/>
    <n v="550"/>
    <x v="59"/>
    <x v="0"/>
  </r>
  <r>
    <n v="1441"/>
    <n v="540"/>
    <n v="1212"/>
    <d v="2020-08-22T00:00:00"/>
    <n v="125"/>
    <n v="507"/>
    <n v="550"/>
    <n v="0"/>
    <n v="550"/>
    <x v="60"/>
    <x v="0"/>
  </r>
  <r>
    <n v="1442"/>
    <n v="540"/>
    <n v="1213"/>
    <d v="2020-08-22T00:00:00"/>
    <n v="125"/>
    <n v="508"/>
    <n v="550"/>
    <n v="55"/>
    <n v="495"/>
    <x v="60"/>
    <x v="1"/>
  </r>
  <r>
    <n v="1443"/>
    <n v="541"/>
    <n v="1214"/>
    <d v="2020-08-22T00:00:00"/>
    <n v="125"/>
    <n v="403"/>
    <n v="3"/>
    <n v="0"/>
    <n v="3"/>
    <x v="68"/>
    <x v="0"/>
  </r>
  <r>
    <n v="1444"/>
    <n v="541"/>
    <n v="1215"/>
    <d v="2020-08-22T00:00:00"/>
    <n v="123"/>
    <n v="404"/>
    <n v="3"/>
    <n v="0"/>
    <n v="3"/>
    <x v="68"/>
    <x v="0"/>
  </r>
  <r>
    <n v="1445"/>
    <n v="541"/>
    <n v="1216"/>
    <d v="2020-08-22T00:00:00"/>
    <n v="123"/>
    <n v="405"/>
    <n v="3"/>
    <n v="0"/>
    <n v="3"/>
    <x v="68"/>
    <x v="0"/>
  </r>
  <r>
    <n v="1446"/>
    <n v="541"/>
    <n v="1217"/>
    <d v="2020-08-22T00:00:00"/>
    <n v="123"/>
    <n v="406"/>
    <n v="3"/>
    <n v="0"/>
    <n v="3"/>
    <x v="68"/>
    <x v="0"/>
  </r>
  <r>
    <n v="1447"/>
    <n v="542"/>
    <n v="1218"/>
    <d v="2020-08-22T00:00:00"/>
    <n v="123"/>
    <n v="525"/>
    <n v="550"/>
    <n v="82"/>
    <n v="468"/>
    <x v="69"/>
    <x v="1"/>
  </r>
  <r>
    <n v="1448"/>
    <n v="543"/>
    <n v="1219"/>
    <d v="2020-08-22T00:00:00"/>
    <n v="123"/>
    <n v="526"/>
    <n v="550"/>
    <n v="0"/>
    <n v="550"/>
    <x v="70"/>
    <x v="0"/>
  </r>
  <r>
    <n v="1449"/>
    <n v="544"/>
    <n v="1220"/>
    <d v="2020-08-22T00:00:00"/>
    <n v="123"/>
    <n v="908"/>
    <n v="550"/>
    <n v="0"/>
    <n v="550"/>
    <x v="71"/>
    <x v="0"/>
  </r>
  <r>
    <n v="1450"/>
    <n v="544"/>
    <n v="1221"/>
    <d v="2020-08-22T00:00:00"/>
    <n v="123"/>
    <n v="909"/>
    <n v="550"/>
    <n v="0"/>
    <n v="550"/>
    <x v="71"/>
    <x v="0"/>
  </r>
  <r>
    <n v="1451"/>
    <n v="545"/>
    <n v="1222"/>
    <d v="2020-08-22T00:00:00"/>
    <n v="125"/>
    <n v="356"/>
    <n v="60"/>
    <n v="0"/>
    <n v="60"/>
    <x v="72"/>
    <x v="0"/>
  </r>
  <r>
    <n v="1452"/>
    <n v="545"/>
    <n v="1223"/>
    <d v="2020-08-22T00:00:00"/>
    <n v="125"/>
    <n v="357"/>
    <n v="57"/>
    <n v="0"/>
    <n v="57"/>
    <x v="72"/>
    <x v="0"/>
  </r>
  <r>
    <n v="1453"/>
    <n v="546"/>
    <n v="1224"/>
    <d v="2020-08-22T00:00:00"/>
    <n v="123"/>
    <n v="935"/>
    <n v="468"/>
    <n v="0"/>
    <n v="468"/>
    <x v="73"/>
    <x v="0"/>
  </r>
  <r>
    <n v="1454"/>
    <n v="546"/>
    <n v="1225"/>
    <d v="2020-08-22T00:00:00"/>
    <n v="125"/>
    <n v="936"/>
    <n v="550"/>
    <n v="0"/>
    <n v="550"/>
    <x v="73"/>
    <x v="0"/>
  </r>
  <r>
    <n v="1455"/>
    <n v="547"/>
    <n v="1226"/>
    <d v="2020-08-22T00:00:00"/>
    <n v="123"/>
    <n v="524"/>
    <n v="550"/>
    <n v="0"/>
    <n v="550"/>
    <x v="74"/>
    <x v="0"/>
  </r>
  <r>
    <n v="1456"/>
    <n v="548"/>
    <n v="1227"/>
    <d v="2020-08-22T00:00:00"/>
    <n v="123"/>
    <n v="911"/>
    <n v="550"/>
    <n v="0"/>
    <n v="550"/>
    <x v="75"/>
    <x v="0"/>
  </r>
  <r>
    <n v="1457"/>
    <n v="548"/>
    <n v="1228"/>
    <d v="2020-08-22T00:00:00"/>
    <n v="125"/>
    <n v="912"/>
    <n v="550"/>
    <n v="0"/>
    <n v="550"/>
    <x v="75"/>
    <x v="0"/>
  </r>
  <r>
    <n v="1458"/>
    <n v="549"/>
    <n v="1229"/>
    <d v="2020-08-22T00:00:00"/>
    <n v="125"/>
    <n v="910"/>
    <n v="550"/>
    <n v="0"/>
    <n v="550"/>
    <x v="76"/>
    <x v="0"/>
  </r>
  <r>
    <n v="1459"/>
    <n v="550"/>
    <n v="1230"/>
    <d v="2020-08-22T00:00:00"/>
    <n v="125"/>
    <n v="937"/>
    <n v="550"/>
    <n v="0"/>
    <n v="550"/>
    <x v="77"/>
    <x v="0"/>
  </r>
  <r>
    <n v="1460"/>
    <n v="551"/>
    <n v="1231"/>
    <d v="2020-08-22T00:00:00"/>
    <n v="125"/>
    <n v="468"/>
    <n v="3"/>
    <n v="0"/>
    <n v="3"/>
    <x v="78"/>
    <x v="0"/>
  </r>
  <r>
    <n v="1461"/>
    <n v="551"/>
    <n v="1232"/>
    <d v="2020-08-22T00:00:00"/>
    <n v="123"/>
    <n v="469"/>
    <n v="3"/>
    <n v="0"/>
    <n v="3"/>
    <x v="78"/>
    <x v="0"/>
  </r>
  <r>
    <n v="1462"/>
    <n v="551"/>
    <n v="1233"/>
    <d v="2020-08-22T00:00:00"/>
    <n v="125"/>
    <n v="470"/>
    <n v="3"/>
    <n v="0"/>
    <n v="3"/>
    <x v="78"/>
    <x v="0"/>
  </r>
  <r>
    <n v="1463"/>
    <n v="551"/>
    <n v="1234"/>
    <d v="2020-08-22T00:00:00"/>
    <n v="125"/>
    <n v="471"/>
    <n v="3"/>
    <n v="0"/>
    <n v="3"/>
    <x v="78"/>
    <x v="0"/>
  </r>
  <r>
    <n v="1464"/>
    <n v="552"/>
    <n v="1235"/>
    <d v="2020-08-22T00:00:00"/>
    <n v="125"/>
    <n v="462"/>
    <n v="3"/>
    <n v="0"/>
    <n v="3"/>
    <x v="0"/>
    <x v="0"/>
  </r>
  <r>
    <n v="1465"/>
    <n v="553"/>
    <n v="1236"/>
    <d v="2020-08-22T00:00:00"/>
    <n v="123"/>
    <n v="510"/>
    <n v="550"/>
    <n v="0"/>
    <n v="550"/>
    <x v="1"/>
    <x v="0"/>
  </r>
  <r>
    <n v="1466"/>
    <n v="553"/>
    <n v="1237"/>
    <d v="2020-08-22T00:00:00"/>
    <n v="123"/>
    <n v="511"/>
    <n v="550"/>
    <n v="0"/>
    <n v="550"/>
    <x v="1"/>
    <x v="0"/>
  </r>
  <r>
    <n v="1467"/>
    <n v="554"/>
    <n v="1238"/>
    <d v="2020-08-22T00:00:00"/>
    <n v="123"/>
    <n v="527"/>
    <n v="550"/>
    <n v="0"/>
    <n v="550"/>
    <x v="2"/>
    <x v="0"/>
  </r>
  <r>
    <n v="1468"/>
    <n v="555"/>
    <n v="1239"/>
    <d v="2020-08-22T00:00:00"/>
    <n v="123"/>
    <n v="509"/>
    <n v="550"/>
    <n v="0"/>
    <n v="550"/>
    <x v="3"/>
    <x v="0"/>
  </r>
  <r>
    <n v="1469"/>
    <n v="556"/>
    <n v="1240"/>
    <d v="2020-08-22T00:00:00"/>
    <n v="123"/>
    <n v="492"/>
    <n v="51"/>
    <n v="0"/>
    <n v="51"/>
    <x v="4"/>
    <x v="0"/>
  </r>
  <r>
    <n v="1470"/>
    <n v="556"/>
    <n v="1241"/>
    <d v="2020-08-22T00:00:00"/>
    <n v="123"/>
    <n v="493"/>
    <n v="60"/>
    <n v="0"/>
    <n v="60"/>
    <x v="4"/>
    <x v="0"/>
  </r>
  <r>
    <n v="1471"/>
    <n v="556"/>
    <n v="1242"/>
    <d v="2020-08-22T00:00:00"/>
    <n v="123"/>
    <n v="494"/>
    <n v="60"/>
    <n v="0"/>
    <n v="60"/>
    <x v="4"/>
    <x v="0"/>
  </r>
  <r>
    <n v="1472"/>
    <n v="556"/>
    <n v="1243"/>
    <d v="2020-08-22T00:00:00"/>
    <n v="125"/>
    <n v="495"/>
    <n v="60"/>
    <n v="0"/>
    <n v="60"/>
    <x v="4"/>
    <x v="0"/>
  </r>
  <r>
    <n v="1473"/>
    <n v="557"/>
    <n v="1244"/>
    <d v="2020-08-23T00:00:00"/>
    <n v="125"/>
    <n v="523"/>
    <n v="550"/>
    <n v="0"/>
    <n v="550"/>
    <x v="5"/>
    <x v="0"/>
  </r>
  <r>
    <n v="1474"/>
    <n v="558"/>
    <n v="1245"/>
    <d v="2020-08-23T00:00:00"/>
    <n v="123"/>
    <n v="422"/>
    <n v="3"/>
    <n v="0"/>
    <n v="3"/>
    <x v="6"/>
    <x v="0"/>
  </r>
  <r>
    <n v="1475"/>
    <n v="558"/>
    <n v="1246"/>
    <d v="2020-08-23T00:00:00"/>
    <n v="125"/>
    <n v="423"/>
    <n v="3"/>
    <n v="0"/>
    <n v="3"/>
    <x v="6"/>
    <x v="0"/>
  </r>
  <r>
    <n v="1476"/>
    <n v="558"/>
    <n v="1247"/>
    <d v="2020-08-23T00:00:00"/>
    <n v="123"/>
    <n v="424"/>
    <n v="3"/>
    <n v="0"/>
    <n v="3"/>
    <x v="6"/>
    <x v="0"/>
  </r>
  <r>
    <n v="1477"/>
    <n v="558"/>
    <n v="1248"/>
    <d v="2020-08-23T00:00:00"/>
    <n v="123"/>
    <n v="425"/>
    <n v="3"/>
    <n v="0"/>
    <n v="3"/>
    <x v="6"/>
    <x v="0"/>
  </r>
  <r>
    <n v="1478"/>
    <n v="558"/>
    <n v="1249"/>
    <d v="2020-08-23T00:00:00"/>
    <n v="125"/>
    <n v="426"/>
    <n v="3"/>
    <n v="0"/>
    <n v="3"/>
    <x v="6"/>
    <x v="0"/>
  </r>
  <r>
    <n v="1479"/>
    <n v="559"/>
    <n v="1250"/>
    <d v="2020-08-23T00:00:00"/>
    <n v="125"/>
    <n v="490"/>
    <n v="3"/>
    <n v="0"/>
    <n v="3"/>
    <x v="7"/>
    <x v="0"/>
  </r>
  <r>
    <n v="1480"/>
    <n v="559"/>
    <n v="1251"/>
    <d v="2020-08-23T00:00:00"/>
    <n v="125"/>
    <n v="491"/>
    <n v="3"/>
    <n v="0"/>
    <n v="3"/>
    <x v="7"/>
    <x v="0"/>
  </r>
  <r>
    <n v="1481"/>
    <n v="560"/>
    <n v="1252"/>
    <d v="2020-08-23T00:00:00"/>
    <n v="125"/>
    <n v="528"/>
    <n v="3"/>
    <n v="0"/>
    <n v="3"/>
    <x v="8"/>
    <x v="0"/>
  </r>
  <r>
    <n v="1482"/>
    <n v="561"/>
    <n v="1253"/>
    <d v="2020-08-23T00:00:00"/>
    <n v="123"/>
    <n v="505"/>
    <n v="3"/>
    <n v="0"/>
    <n v="3"/>
    <x v="9"/>
    <x v="0"/>
  </r>
  <r>
    <n v="1483"/>
    <n v="562"/>
    <n v="1254"/>
    <d v="2020-08-23T00:00:00"/>
    <n v="125"/>
    <n v="938"/>
    <n v="550"/>
    <n v="82"/>
    <n v="468"/>
    <x v="10"/>
    <x v="1"/>
  </r>
  <r>
    <n v="1484"/>
    <n v="562"/>
    <n v="1255"/>
    <d v="2020-08-23T00:00:00"/>
    <n v="125"/>
    <n v="939"/>
    <n v="550"/>
    <n v="0"/>
    <n v="550"/>
    <x v="10"/>
    <x v="0"/>
  </r>
  <r>
    <n v="1485"/>
    <n v="563"/>
    <n v="1256"/>
    <d v="2020-08-23T00:00:00"/>
    <n v="125"/>
    <n v="358"/>
    <n v="60"/>
    <n v="0"/>
    <n v="60"/>
    <x v="11"/>
    <x v="0"/>
  </r>
  <r>
    <n v="1486"/>
    <n v="564"/>
    <n v="1257"/>
    <d v="2020-08-23T00:00:00"/>
    <n v="123"/>
    <n v="442"/>
    <n v="3"/>
    <n v="0"/>
    <n v="3"/>
    <x v="12"/>
    <x v="0"/>
  </r>
  <r>
    <n v="1487"/>
    <n v="564"/>
    <n v="1258"/>
    <d v="2020-08-23T00:00:00"/>
    <n v="123"/>
    <n v="443"/>
    <n v="3"/>
    <n v="0"/>
    <n v="3"/>
    <x v="12"/>
    <x v="0"/>
  </r>
  <r>
    <n v="1488"/>
    <n v="565"/>
    <n v="1259"/>
    <d v="2020-08-23T00:00:00"/>
    <n v="123"/>
    <n v="356"/>
    <n v="60"/>
    <n v="0"/>
    <n v="60"/>
    <x v="13"/>
    <x v="0"/>
  </r>
  <r>
    <n v="1489"/>
    <n v="565"/>
    <n v="1260"/>
    <d v="2020-08-23T00:00:00"/>
    <n v="123"/>
    <n v="357"/>
    <n v="57"/>
    <n v="0"/>
    <n v="57"/>
    <x v="13"/>
    <x v="0"/>
  </r>
  <r>
    <n v="1490"/>
    <n v="566"/>
    <n v="1261"/>
    <d v="2020-08-23T00:00:00"/>
    <n v="123"/>
    <n v="380"/>
    <n v="3"/>
    <n v="0"/>
    <n v="3"/>
    <x v="14"/>
    <x v="0"/>
  </r>
  <r>
    <n v="1491"/>
    <n v="566"/>
    <n v="1262"/>
    <d v="2020-08-23T00:00:00"/>
    <n v="123"/>
    <n v="381"/>
    <n v="3"/>
    <n v="0"/>
    <n v="3"/>
    <x v="14"/>
    <x v="0"/>
  </r>
  <r>
    <n v="1492"/>
    <n v="566"/>
    <n v="1263"/>
    <d v="2020-08-23T00:00:00"/>
    <n v="123"/>
    <n v="382"/>
    <n v="3"/>
    <n v="0"/>
    <n v="3"/>
    <x v="14"/>
    <x v="0"/>
  </r>
  <r>
    <n v="1493"/>
    <n v="566"/>
    <n v="1264"/>
    <d v="2020-08-23T00:00:00"/>
    <n v="125"/>
    <n v="383"/>
    <n v="3"/>
    <n v="0"/>
    <n v="3"/>
    <x v="14"/>
    <x v="0"/>
  </r>
  <r>
    <n v="1494"/>
    <n v="567"/>
    <n v="1265"/>
    <d v="2020-08-23T00:00:00"/>
    <n v="125"/>
    <n v="490"/>
    <n v="3"/>
    <n v="0"/>
    <n v="3"/>
    <x v="15"/>
    <x v="0"/>
  </r>
  <r>
    <n v="1495"/>
    <n v="568"/>
    <n v="1266"/>
    <d v="2020-08-23T00:00:00"/>
    <n v="123"/>
    <n v="513"/>
    <n v="550"/>
    <n v="0"/>
    <n v="550"/>
    <x v="16"/>
    <x v="0"/>
  </r>
  <r>
    <n v="1496"/>
    <n v="569"/>
    <n v="1267"/>
    <d v="2020-08-23T00:00:00"/>
    <n v="125"/>
    <n v="407"/>
    <n v="3"/>
    <n v="0"/>
    <n v="3"/>
    <x v="17"/>
    <x v="0"/>
  </r>
  <r>
    <n v="1497"/>
    <n v="569"/>
    <n v="1268"/>
    <d v="2020-08-23T00:00:00"/>
    <n v="123"/>
    <n v="408"/>
    <n v="3"/>
    <n v="0"/>
    <n v="3"/>
    <x v="17"/>
    <x v="0"/>
  </r>
  <r>
    <n v="1498"/>
    <n v="569"/>
    <n v="1269"/>
    <d v="2020-08-23T00:00:00"/>
    <n v="123"/>
    <n v="409"/>
    <n v="3"/>
    <n v="0"/>
    <n v="3"/>
    <x v="17"/>
    <x v="0"/>
  </r>
  <r>
    <n v="1499"/>
    <n v="569"/>
    <n v="1270"/>
    <d v="2020-08-23T00:00:00"/>
    <n v="125"/>
    <n v="410"/>
    <n v="3"/>
    <n v="0"/>
    <n v="3"/>
    <x v="17"/>
    <x v="0"/>
  </r>
  <r>
    <n v="1500"/>
    <n v="569"/>
    <n v="1271"/>
    <d v="2020-08-23T00:00:00"/>
    <n v="125"/>
    <n v="411"/>
    <n v="3"/>
    <n v="0"/>
    <n v="3"/>
    <x v="17"/>
    <x v="0"/>
  </r>
  <r>
    <n v="1501"/>
    <n v="570"/>
    <n v="1272"/>
    <d v="2020-08-23T00:00:00"/>
    <n v="125"/>
    <n v="931"/>
    <n v="550"/>
    <n v="0"/>
    <n v="550"/>
    <x v="18"/>
    <x v="0"/>
  </r>
  <r>
    <n v="1502"/>
    <n v="570"/>
    <n v="1273"/>
    <d v="2020-08-23T00:00:00"/>
    <n v="125"/>
    <n v="932"/>
    <n v="550"/>
    <n v="55"/>
    <n v="495"/>
    <x v="18"/>
    <x v="1"/>
  </r>
  <r>
    <n v="1503"/>
    <n v="570"/>
    <n v="1274"/>
    <d v="2020-08-23T00:00:00"/>
    <n v="123"/>
    <n v="933"/>
    <n v="550"/>
    <n v="0"/>
    <n v="550"/>
    <x v="18"/>
    <x v="0"/>
  </r>
  <r>
    <n v="1504"/>
    <n v="571"/>
    <n v="1275"/>
    <d v="2020-08-23T00:00:00"/>
    <n v="125"/>
    <n v="427"/>
    <n v="3"/>
    <n v="0"/>
    <n v="3"/>
    <x v="19"/>
    <x v="0"/>
  </r>
  <r>
    <n v="1505"/>
    <n v="571"/>
    <n v="1276"/>
    <d v="2020-08-23T00:00:00"/>
    <n v="125"/>
    <n v="428"/>
    <n v="3"/>
    <n v="0"/>
    <n v="3"/>
    <x v="19"/>
    <x v="0"/>
  </r>
  <r>
    <n v="1506"/>
    <n v="571"/>
    <n v="1277"/>
    <d v="2020-08-23T00:00:00"/>
    <n v="125"/>
    <n v="429"/>
    <n v="3"/>
    <n v="0"/>
    <n v="3"/>
    <x v="19"/>
    <x v="0"/>
  </r>
  <r>
    <n v="1507"/>
    <n v="571"/>
    <n v="1278"/>
    <d v="2020-08-23T00:00:00"/>
    <n v="123"/>
    <n v="430"/>
    <n v="3"/>
    <n v="0"/>
    <n v="3"/>
    <x v="19"/>
    <x v="0"/>
  </r>
  <r>
    <n v="1508"/>
    <n v="572"/>
    <n v="1279"/>
    <d v="2020-08-23T00:00:00"/>
    <n v="123"/>
    <n v="349"/>
    <n v="3"/>
    <n v="0"/>
    <n v="3"/>
    <x v="20"/>
    <x v="0"/>
  </r>
  <r>
    <n v="1509"/>
    <n v="573"/>
    <n v="1280"/>
    <d v="2020-08-24T00:00:00"/>
    <n v="123"/>
    <n v="931"/>
    <n v="550"/>
    <n v="0"/>
    <n v="550"/>
    <x v="21"/>
    <x v="0"/>
  </r>
  <r>
    <n v="1510"/>
    <n v="573"/>
    <n v="1281"/>
    <d v="2020-08-24T00:00:00"/>
    <n v="123"/>
    <n v="932"/>
    <n v="550"/>
    <n v="0"/>
    <n v="550"/>
    <x v="21"/>
    <x v="0"/>
  </r>
  <r>
    <n v="1511"/>
    <n v="574"/>
    <n v="1282"/>
    <d v="2020-08-24T00:00:00"/>
    <n v="123"/>
    <n v="341"/>
    <n v="3"/>
    <n v="0"/>
    <n v="3"/>
    <x v="22"/>
    <x v="0"/>
  </r>
  <r>
    <n v="1512"/>
    <n v="574"/>
    <n v="1283"/>
    <d v="2020-08-24T00:00:00"/>
    <n v="123"/>
    <n v="342"/>
    <n v="3"/>
    <n v="0"/>
    <n v="3"/>
    <x v="22"/>
    <x v="0"/>
  </r>
  <r>
    <n v="1513"/>
    <n v="575"/>
    <n v="1284"/>
    <d v="2020-08-24T00:00:00"/>
    <n v="123"/>
    <n v="930"/>
    <n v="550"/>
    <n v="0"/>
    <n v="550"/>
    <x v="23"/>
    <x v="0"/>
  </r>
  <r>
    <n v="1514"/>
    <n v="576"/>
    <n v="1285"/>
    <d v="2020-08-24T00:00:00"/>
    <n v="125"/>
    <n v="332"/>
    <n v="468"/>
    <n v="0"/>
    <n v="468"/>
    <x v="24"/>
    <x v="0"/>
  </r>
  <r>
    <n v="1515"/>
    <n v="577"/>
    <n v="1286"/>
    <d v="2020-08-24T00:00:00"/>
    <n v="125"/>
    <n v="948"/>
    <n v="550"/>
    <n v="0"/>
    <n v="550"/>
    <x v="79"/>
    <x v="0"/>
  </r>
  <r>
    <n v="1516"/>
    <n v="577"/>
    <n v="1287"/>
    <d v="2020-08-24T00:00:00"/>
    <n v="123"/>
    <n v="907"/>
    <n v="550"/>
    <n v="0"/>
    <n v="550"/>
    <x v="79"/>
    <x v="0"/>
  </r>
  <r>
    <n v="1517"/>
    <n v="578"/>
    <n v="1288"/>
    <d v="2020-08-24T00:00:00"/>
    <n v="125"/>
    <n v="325"/>
    <n v="1250"/>
    <n v="0"/>
    <n v="1250"/>
    <x v="26"/>
    <x v="0"/>
  </r>
  <r>
    <n v="1518"/>
    <n v="578"/>
    <n v="1289"/>
    <d v="2020-08-24T00:00:00"/>
    <n v="123"/>
    <n v="326"/>
    <n v="1250"/>
    <n v="0"/>
    <n v="1250"/>
    <x v="26"/>
    <x v="0"/>
  </r>
  <r>
    <n v="1519"/>
    <n v="579"/>
    <n v="1290"/>
    <d v="2020-08-24T00:00:00"/>
    <n v="123"/>
    <n v="320"/>
    <n v="3"/>
    <n v="0"/>
    <n v="3"/>
    <x v="27"/>
    <x v="0"/>
  </r>
  <r>
    <n v="1520"/>
    <n v="579"/>
    <n v="1291"/>
    <d v="2020-08-24T00:00:00"/>
    <n v="125"/>
    <n v="321"/>
    <n v="3"/>
    <n v="0"/>
    <n v="3"/>
    <x v="27"/>
    <x v="0"/>
  </r>
  <r>
    <n v="1521"/>
    <n v="579"/>
    <n v="1292"/>
    <d v="2020-08-24T00:00:00"/>
    <n v="125"/>
    <n v="322"/>
    <n v="60"/>
    <n v="0"/>
    <n v="60"/>
    <x v="27"/>
    <x v="0"/>
  </r>
  <r>
    <n v="1522"/>
    <n v="580"/>
    <n v="1293"/>
    <d v="2020-08-24T00:00:00"/>
    <n v="125"/>
    <n v="930"/>
    <n v="550"/>
    <n v="0"/>
    <n v="550"/>
    <x v="28"/>
    <x v="0"/>
  </r>
  <r>
    <n v="1523"/>
    <n v="580"/>
    <n v="1294"/>
    <d v="2020-08-24T00:00:00"/>
    <n v="125"/>
    <n v="921"/>
    <n v="550"/>
    <n v="55"/>
    <n v="495"/>
    <x v="28"/>
    <x v="1"/>
  </r>
  <r>
    <n v="1524"/>
    <n v="581"/>
    <n v="1295"/>
    <d v="2020-08-24T00:00:00"/>
    <n v="123"/>
    <n v="952"/>
    <n v="60"/>
    <n v="0"/>
    <n v="60"/>
    <x v="29"/>
    <x v="0"/>
  </r>
  <r>
    <n v="1525"/>
    <n v="582"/>
    <n v="1296"/>
    <d v="2020-08-24T00:00:00"/>
    <n v="125"/>
    <n v="933"/>
    <n v="550"/>
    <n v="82"/>
    <n v="468"/>
    <x v="30"/>
    <x v="1"/>
  </r>
  <r>
    <n v="1526"/>
    <n v="582"/>
    <n v="1297"/>
    <d v="2020-08-24T00:00:00"/>
    <n v="125"/>
    <n v="934"/>
    <n v="550"/>
    <n v="0"/>
    <n v="550"/>
    <x v="30"/>
    <x v="0"/>
  </r>
  <r>
    <n v="1527"/>
    <n v="583"/>
    <n v="1298"/>
    <d v="2020-08-24T00:00:00"/>
    <n v="125"/>
    <n v="317"/>
    <n v="550"/>
    <n v="0"/>
    <n v="550"/>
    <x v="31"/>
    <x v="0"/>
  </r>
  <r>
    <n v="1528"/>
    <n v="583"/>
    <n v="1299"/>
    <d v="2020-08-24T00:00:00"/>
    <n v="123"/>
    <n v="318"/>
    <n v="550"/>
    <n v="0"/>
    <n v="550"/>
    <x v="31"/>
    <x v="0"/>
  </r>
  <r>
    <n v="1529"/>
    <n v="583"/>
    <n v="1300"/>
    <d v="2020-08-24T00:00:00"/>
    <n v="123"/>
    <n v="319"/>
    <n v="550"/>
    <n v="0"/>
    <n v="550"/>
    <x v="31"/>
    <x v="0"/>
  </r>
  <r>
    <n v="1530"/>
    <n v="584"/>
    <n v="1301"/>
    <d v="2020-08-24T00:00:00"/>
    <n v="123"/>
    <n v="928"/>
    <n v="550"/>
    <n v="0"/>
    <n v="550"/>
    <x v="32"/>
    <x v="0"/>
  </r>
  <r>
    <n v="1531"/>
    <n v="584"/>
    <n v="1302"/>
    <d v="2020-08-24T00:00:00"/>
    <n v="123"/>
    <n v="929"/>
    <n v="550"/>
    <n v="0"/>
    <n v="550"/>
    <x v="32"/>
    <x v="0"/>
  </r>
  <r>
    <n v="1532"/>
    <n v="585"/>
    <n v="1303"/>
    <d v="2020-08-24T00:00:00"/>
    <n v="123"/>
    <n v="319"/>
    <n v="550"/>
    <n v="0"/>
    <n v="550"/>
    <x v="33"/>
    <x v="0"/>
  </r>
  <r>
    <n v="1533"/>
    <n v="586"/>
    <n v="1304"/>
    <d v="2020-08-24T00:00:00"/>
    <n v="123"/>
    <n v="366"/>
    <n v="3"/>
    <n v="0"/>
    <n v="3"/>
    <x v="34"/>
    <x v="0"/>
  </r>
  <r>
    <n v="1534"/>
    <n v="586"/>
    <n v="1305"/>
    <d v="2020-08-24T00:00:00"/>
    <n v="123"/>
    <n v="367"/>
    <n v="3"/>
    <n v="0"/>
    <n v="3"/>
    <x v="34"/>
    <x v="0"/>
  </r>
  <r>
    <n v="1535"/>
    <n v="586"/>
    <n v="1306"/>
    <d v="2020-08-24T00:00:00"/>
    <n v="125"/>
    <n v="368"/>
    <n v="3"/>
    <n v="0"/>
    <n v="3"/>
    <x v="34"/>
    <x v="0"/>
  </r>
  <r>
    <n v="1536"/>
    <n v="586"/>
    <n v="1307"/>
    <d v="2020-08-24T00:00:00"/>
    <n v="125"/>
    <n v="369"/>
    <n v="3"/>
    <n v="0"/>
    <n v="3"/>
    <x v="34"/>
    <x v="0"/>
  </r>
  <r>
    <n v="1537"/>
    <n v="587"/>
    <n v="1308"/>
    <d v="2020-08-24T00:00:00"/>
    <n v="123"/>
    <n v="2"/>
    <n v="3"/>
    <n v="0"/>
    <n v="3"/>
    <x v="35"/>
    <x v="0"/>
  </r>
  <r>
    <n v="1538"/>
    <n v="588"/>
    <n v="1309"/>
    <d v="2020-08-24T00:00:00"/>
    <n v="125"/>
    <n v="1"/>
    <n v="3"/>
    <n v="0"/>
    <n v="3"/>
    <x v="36"/>
    <x v="0"/>
  </r>
  <r>
    <n v="1539"/>
    <n v="589"/>
    <n v="1310"/>
    <d v="2020-08-26T00:00:00"/>
    <n v="123"/>
    <n v="359"/>
    <n v="3"/>
    <n v="0"/>
    <n v="3"/>
    <x v="37"/>
    <x v="0"/>
  </r>
  <r>
    <n v="1540"/>
    <n v="589"/>
    <n v="1311"/>
    <d v="2020-08-26T00:00:00"/>
    <n v="123"/>
    <n v="360"/>
    <n v="3"/>
    <n v="0"/>
    <n v="3"/>
    <x v="37"/>
    <x v="0"/>
  </r>
  <r>
    <n v="1541"/>
    <n v="589"/>
    <n v="1312"/>
    <d v="2020-08-26T00:00:00"/>
    <n v="125"/>
    <n v="361"/>
    <n v="3"/>
    <n v="0"/>
    <n v="3"/>
    <x v="37"/>
    <x v="0"/>
  </r>
  <r>
    <n v="1542"/>
    <n v="589"/>
    <n v="1313"/>
    <d v="2020-08-26T00:00:00"/>
    <n v="125"/>
    <n v="362"/>
    <n v="3"/>
    <n v="0"/>
    <n v="3"/>
    <x v="37"/>
    <x v="0"/>
  </r>
  <r>
    <n v="1543"/>
    <n v="589"/>
    <n v="1314"/>
    <d v="2020-08-26T00:00:00"/>
    <n v="125"/>
    <n v="363"/>
    <n v="3"/>
    <n v="0"/>
    <n v="3"/>
    <x v="37"/>
    <x v="0"/>
  </r>
  <r>
    <n v="1544"/>
    <n v="590"/>
    <n v="1315"/>
    <d v="2020-08-26T00:00:00"/>
    <n v="125"/>
    <n v="530"/>
    <n v="550"/>
    <n v="0"/>
    <n v="550"/>
    <x v="38"/>
    <x v="0"/>
  </r>
  <r>
    <n v="1545"/>
    <n v="591"/>
    <n v="1316"/>
    <d v="2020-08-26T00:00:00"/>
    <n v="123"/>
    <n v="4"/>
    <n v="3"/>
    <n v="0"/>
    <n v="3"/>
    <x v="39"/>
    <x v="0"/>
  </r>
  <r>
    <n v="1546"/>
    <n v="592"/>
    <n v="1317"/>
    <d v="2020-08-26T00:00:00"/>
    <n v="125"/>
    <n v="512"/>
    <n v="550"/>
    <n v="82"/>
    <n v="468"/>
    <x v="40"/>
    <x v="1"/>
  </r>
  <r>
    <n v="1547"/>
    <n v="593"/>
    <n v="1318"/>
    <d v="2020-08-27T00:00:00"/>
    <n v="125"/>
    <n v="513"/>
    <n v="550"/>
    <n v="0"/>
    <n v="550"/>
    <x v="41"/>
    <x v="0"/>
  </r>
  <r>
    <n v="1548"/>
    <n v="594"/>
    <n v="1319"/>
    <d v="2020-08-27T00:00:00"/>
    <n v="125"/>
    <n v="317"/>
    <n v="550"/>
    <n v="0"/>
    <n v="550"/>
    <x v="42"/>
    <x v="0"/>
  </r>
  <r>
    <n v="1549"/>
    <n v="594"/>
    <n v="1320"/>
    <d v="2020-08-27T00:00:00"/>
    <n v="123"/>
    <n v="318"/>
    <n v="550"/>
    <n v="0"/>
    <n v="550"/>
    <x v="42"/>
    <x v="0"/>
  </r>
  <r>
    <n v="1550"/>
    <n v="595"/>
    <n v="1321"/>
    <d v="2020-08-27T00:00:00"/>
    <n v="123"/>
    <n v="413"/>
    <n v="3"/>
    <n v="0"/>
    <n v="3"/>
    <x v="43"/>
    <x v="0"/>
  </r>
  <r>
    <n v="1551"/>
    <n v="595"/>
    <n v="1322"/>
    <d v="2020-08-27T00:00:00"/>
    <n v="123"/>
    <n v="414"/>
    <n v="3"/>
    <n v="0"/>
    <n v="3"/>
    <x v="43"/>
    <x v="0"/>
  </r>
  <r>
    <n v="1552"/>
    <n v="595"/>
    <n v="1323"/>
    <d v="2020-08-27T00:00:00"/>
    <n v="123"/>
    <n v="415"/>
    <n v="3"/>
    <n v="0"/>
    <n v="3"/>
    <x v="43"/>
    <x v="0"/>
  </r>
  <r>
    <n v="1553"/>
    <n v="595"/>
    <n v="1324"/>
    <d v="2020-08-27T00:00:00"/>
    <n v="123"/>
    <n v="416"/>
    <n v="3"/>
    <n v="0"/>
    <n v="3"/>
    <x v="43"/>
    <x v="0"/>
  </r>
  <r>
    <n v="1554"/>
    <n v="595"/>
    <n v="1325"/>
    <d v="2020-08-27T00:00:00"/>
    <n v="123"/>
    <n v="417"/>
    <n v="3"/>
    <n v="0"/>
    <n v="3"/>
    <x v="43"/>
    <x v="0"/>
  </r>
  <r>
    <n v="1555"/>
    <n v="595"/>
    <n v="1326"/>
    <d v="2020-08-27T00:00:00"/>
    <n v="123"/>
    <n v="418"/>
    <n v="3"/>
    <n v="0"/>
    <n v="3"/>
    <x v="43"/>
    <x v="0"/>
  </r>
  <r>
    <n v="1556"/>
    <n v="595"/>
    <n v="1327"/>
    <d v="2020-08-27T00:00:00"/>
    <n v="125"/>
    <n v="419"/>
    <n v="3"/>
    <n v="0"/>
    <n v="3"/>
    <x v="43"/>
    <x v="0"/>
  </r>
  <r>
    <n v="1557"/>
    <n v="595"/>
    <n v="1328"/>
    <d v="2020-08-27T00:00:00"/>
    <n v="125"/>
    <n v="420"/>
    <n v="3"/>
    <n v="0"/>
    <n v="3"/>
    <x v="43"/>
    <x v="0"/>
  </r>
  <r>
    <n v="1558"/>
    <n v="595"/>
    <n v="1329"/>
    <d v="2020-08-27T00:00:00"/>
    <n v="123"/>
    <n v="421"/>
    <n v="3"/>
    <n v="0"/>
    <n v="3"/>
    <x v="43"/>
    <x v="0"/>
  </r>
  <r>
    <n v="1559"/>
    <n v="596"/>
    <n v="1330"/>
    <d v="2020-08-27T00:00:00"/>
    <n v="125"/>
    <n v="429"/>
    <n v="3"/>
    <n v="0"/>
    <n v="3"/>
    <x v="44"/>
    <x v="0"/>
  </r>
  <r>
    <n v="1560"/>
    <n v="596"/>
    <n v="1331"/>
    <d v="2020-08-27T00:00:00"/>
    <n v="123"/>
    <n v="430"/>
    <n v="3"/>
    <n v="0"/>
    <n v="3"/>
    <x v="44"/>
    <x v="0"/>
  </r>
  <r>
    <n v="1561"/>
    <n v="596"/>
    <n v="1332"/>
    <d v="2020-08-27T00:00:00"/>
    <n v="123"/>
    <n v="431"/>
    <n v="3"/>
    <n v="0"/>
    <n v="3"/>
    <x v="44"/>
    <x v="0"/>
  </r>
  <r>
    <n v="1562"/>
    <n v="596"/>
    <n v="1333"/>
    <d v="2020-08-27T00:00:00"/>
    <n v="125"/>
    <n v="432"/>
    <n v="3"/>
    <n v="0"/>
    <n v="3"/>
    <x v="44"/>
    <x v="0"/>
  </r>
  <r>
    <n v="1563"/>
    <n v="597"/>
    <n v="1334"/>
    <d v="2020-08-27T00:00:00"/>
    <n v="125"/>
    <n v="322"/>
    <n v="60"/>
    <n v="0"/>
    <n v="60"/>
    <x v="45"/>
    <x v="0"/>
  </r>
  <r>
    <n v="1564"/>
    <n v="598"/>
    <n v="1335"/>
    <d v="2020-08-27T00:00:00"/>
    <n v="125"/>
    <n v="438"/>
    <n v="3"/>
    <n v="0"/>
    <n v="3"/>
    <x v="46"/>
    <x v="0"/>
  </r>
  <r>
    <n v="1565"/>
    <n v="598"/>
    <n v="1336"/>
    <d v="2020-08-27T00:00:00"/>
    <n v="125"/>
    <n v="439"/>
    <n v="3"/>
    <n v="0"/>
    <n v="3"/>
    <x v="46"/>
    <x v="0"/>
  </r>
  <r>
    <n v="1566"/>
    <n v="598"/>
    <n v="1337"/>
    <d v="2020-08-27T00:00:00"/>
    <n v="123"/>
    <n v="440"/>
    <n v="3"/>
    <n v="0"/>
    <n v="3"/>
    <x v="46"/>
    <x v="0"/>
  </r>
  <r>
    <n v="1567"/>
    <n v="598"/>
    <n v="1338"/>
    <d v="2020-08-27T00:00:00"/>
    <n v="125"/>
    <n v="441"/>
    <n v="3"/>
    <n v="0"/>
    <n v="3"/>
    <x v="46"/>
    <x v="0"/>
  </r>
  <r>
    <n v="1568"/>
    <n v="598"/>
    <n v="1339"/>
    <d v="2020-08-27T00:00:00"/>
    <n v="125"/>
    <n v="442"/>
    <n v="3"/>
    <n v="0"/>
    <n v="3"/>
    <x v="46"/>
    <x v="0"/>
  </r>
  <r>
    <n v="1569"/>
    <n v="599"/>
    <n v="1340"/>
    <d v="2020-08-27T00:00:00"/>
    <n v="125"/>
    <n v="941"/>
    <n v="550"/>
    <n v="0"/>
    <n v="550"/>
    <x v="47"/>
    <x v="0"/>
  </r>
  <r>
    <n v="1570"/>
    <n v="600"/>
    <n v="1341"/>
    <d v="2020-08-27T00:00:00"/>
    <n v="123"/>
    <n v="320"/>
    <n v="3"/>
    <n v="0"/>
    <n v="3"/>
    <x v="48"/>
    <x v="0"/>
  </r>
  <r>
    <n v="1571"/>
    <n v="600"/>
    <n v="1342"/>
    <d v="2020-08-27T00:00:00"/>
    <n v="123"/>
    <n v="321"/>
    <n v="3"/>
    <n v="0"/>
    <n v="3"/>
    <x v="48"/>
    <x v="0"/>
  </r>
  <r>
    <n v="1572"/>
    <n v="600"/>
    <n v="1343"/>
    <d v="2020-08-27T00:00:00"/>
    <n v="123"/>
    <n v="322"/>
    <n v="60"/>
    <n v="0"/>
    <n v="60"/>
    <x v="48"/>
    <x v="0"/>
  </r>
  <r>
    <n v="1573"/>
    <n v="601"/>
    <n v="1344"/>
    <d v="2020-08-27T00:00:00"/>
    <n v="123"/>
    <n v="504"/>
    <n v="3"/>
    <n v="0"/>
    <n v="3"/>
    <x v="49"/>
    <x v="0"/>
  </r>
  <r>
    <n v="1574"/>
    <n v="602"/>
    <n v="1345"/>
    <d v="2020-08-27T00:00:00"/>
    <n v="123"/>
    <n v="497"/>
    <n v="3"/>
    <n v="0"/>
    <n v="3"/>
    <x v="50"/>
    <x v="0"/>
  </r>
  <r>
    <n v="1575"/>
    <n v="603"/>
    <n v="1346"/>
    <d v="2020-08-27T00:00:00"/>
    <n v="123"/>
    <n v="323"/>
    <n v="3"/>
    <n v="0"/>
    <n v="3"/>
    <x v="51"/>
    <x v="0"/>
  </r>
  <r>
    <n v="1576"/>
    <n v="604"/>
    <n v="1347"/>
    <d v="2020-08-27T00:00:00"/>
    <n v="123"/>
    <n v="523"/>
    <n v="550"/>
    <n v="0"/>
    <n v="550"/>
    <x v="52"/>
    <x v="0"/>
  </r>
  <r>
    <n v="1577"/>
    <n v="604"/>
    <n v="1348"/>
    <d v="2020-08-27T00:00:00"/>
    <n v="125"/>
    <n v="524"/>
    <n v="550"/>
    <n v="0"/>
    <n v="550"/>
    <x v="52"/>
    <x v="0"/>
  </r>
  <r>
    <n v="1578"/>
    <n v="605"/>
    <n v="1349"/>
    <d v="2020-08-27T00:00:00"/>
    <n v="125"/>
    <n v="492"/>
    <n v="60"/>
    <n v="0"/>
    <n v="60"/>
    <x v="53"/>
    <x v="0"/>
  </r>
  <r>
    <n v="1579"/>
    <n v="605"/>
    <n v="1350"/>
    <d v="2020-08-27T00:00:00"/>
    <n v="123"/>
    <n v="493"/>
    <n v="57"/>
    <n v="0"/>
    <n v="57"/>
    <x v="53"/>
    <x v="0"/>
  </r>
  <r>
    <n v="1580"/>
    <n v="605"/>
    <n v="1351"/>
    <d v="2020-08-27T00:00:00"/>
    <n v="125"/>
    <n v="494"/>
    <n v="60"/>
    <n v="0"/>
    <n v="60"/>
    <x v="53"/>
    <x v="0"/>
  </r>
  <r>
    <n v="1581"/>
    <n v="605"/>
    <n v="1352"/>
    <d v="2020-08-27T00:00:00"/>
    <n v="123"/>
    <n v="495"/>
    <n v="60"/>
    <n v="0"/>
    <n v="60"/>
    <x v="53"/>
    <x v="0"/>
  </r>
  <r>
    <n v="1582"/>
    <n v="605"/>
    <n v="1353"/>
    <d v="2020-08-27T00:00:00"/>
    <n v="123"/>
    <n v="496"/>
    <n v="60"/>
    <n v="0"/>
    <n v="60"/>
    <x v="53"/>
    <x v="0"/>
  </r>
  <r>
    <n v="1583"/>
    <n v="606"/>
    <n v="1354"/>
    <d v="2020-08-27T00:00:00"/>
    <n v="125"/>
    <n v="915"/>
    <n v="468"/>
    <n v="0"/>
    <n v="468"/>
    <x v="54"/>
    <x v="0"/>
  </r>
  <r>
    <n v="1584"/>
    <n v="606"/>
    <n v="1355"/>
    <d v="2020-08-27T00:00:00"/>
    <n v="125"/>
    <n v="916"/>
    <n v="550"/>
    <n v="0"/>
    <n v="550"/>
    <x v="54"/>
    <x v="0"/>
  </r>
  <r>
    <n v="1585"/>
    <n v="607"/>
    <n v="1356"/>
    <d v="2020-08-27T00:00:00"/>
    <n v="125"/>
    <n v="506"/>
    <n v="60"/>
    <n v="0"/>
    <n v="60"/>
    <x v="55"/>
    <x v="0"/>
  </r>
  <r>
    <n v="1586"/>
    <n v="608"/>
    <n v="1357"/>
    <d v="2020-08-27T00:00:00"/>
    <n v="125"/>
    <n v="351"/>
    <n v="550"/>
    <n v="0"/>
    <n v="550"/>
    <x v="56"/>
    <x v="0"/>
  </r>
  <r>
    <n v="1587"/>
    <n v="608"/>
    <n v="1358"/>
    <d v="2020-08-27T00:00:00"/>
    <n v="123"/>
    <n v="352"/>
    <n v="550"/>
    <n v="0"/>
    <n v="550"/>
    <x v="56"/>
    <x v="0"/>
  </r>
  <r>
    <n v="1588"/>
    <n v="608"/>
    <n v="1359"/>
    <d v="2020-08-27T00:00:00"/>
    <n v="125"/>
    <n v="679"/>
    <n v="550"/>
    <n v="0"/>
    <n v="550"/>
    <x v="56"/>
    <x v="0"/>
  </r>
  <r>
    <n v="1589"/>
    <n v="609"/>
    <n v="1360"/>
    <d v="2020-08-28T00:00:00"/>
    <n v="125"/>
    <n v="491"/>
    <n v="3"/>
    <n v="0"/>
    <n v="3"/>
    <x v="61"/>
    <x v="0"/>
  </r>
  <r>
    <n v="1590"/>
    <n v="610"/>
    <n v="1361"/>
    <d v="2020-08-28T00:00:00"/>
    <n v="125"/>
    <n v="341"/>
    <n v="3"/>
    <n v="0"/>
    <n v="3"/>
    <x v="62"/>
    <x v="0"/>
  </r>
  <r>
    <n v="1591"/>
    <n v="610"/>
    <n v="1362"/>
    <d v="2020-08-28T00:00:00"/>
    <n v="123"/>
    <n v="342"/>
    <n v="3"/>
    <n v="0"/>
    <n v="3"/>
    <x v="62"/>
    <x v="0"/>
  </r>
  <r>
    <n v="1592"/>
    <n v="610"/>
    <n v="1363"/>
    <d v="2020-08-28T00:00:00"/>
    <n v="123"/>
    <n v="343"/>
    <n v="3"/>
    <n v="0"/>
    <n v="3"/>
    <x v="62"/>
    <x v="0"/>
  </r>
  <r>
    <n v="1593"/>
    <n v="611"/>
    <n v="1364"/>
    <d v="2020-08-28T00:00:00"/>
    <n v="123"/>
    <n v="935"/>
    <n v="550"/>
    <n v="0"/>
    <n v="550"/>
    <x v="63"/>
    <x v="0"/>
  </r>
  <r>
    <n v="1594"/>
    <n v="611"/>
    <n v="1365"/>
    <d v="2020-08-28T00:00:00"/>
    <n v="123"/>
    <n v="936"/>
    <n v="550"/>
    <n v="0"/>
    <n v="550"/>
    <x v="63"/>
    <x v="0"/>
  </r>
  <r>
    <n v="1595"/>
    <n v="612"/>
    <n v="1366"/>
    <d v="2020-08-28T00:00:00"/>
    <n v="123"/>
    <n v="380"/>
    <n v="3"/>
    <n v="0"/>
    <n v="3"/>
    <x v="64"/>
    <x v="0"/>
  </r>
  <r>
    <n v="1596"/>
    <n v="612"/>
    <n v="1367"/>
    <d v="2020-08-28T00:00:00"/>
    <n v="123"/>
    <n v="381"/>
    <n v="3"/>
    <n v="0"/>
    <n v="3"/>
    <x v="64"/>
    <x v="0"/>
  </r>
  <r>
    <n v="1597"/>
    <n v="613"/>
    <n v="1368"/>
    <d v="2020-08-28T00:00:00"/>
    <n v="123"/>
    <n v="507"/>
    <n v="550"/>
    <n v="0"/>
    <n v="550"/>
    <x v="57"/>
    <x v="0"/>
  </r>
  <r>
    <n v="1598"/>
    <n v="613"/>
    <n v="1369"/>
    <d v="2020-08-28T00:00:00"/>
    <n v="125"/>
    <n v="508"/>
    <n v="550"/>
    <n v="0"/>
    <n v="550"/>
    <x v="57"/>
    <x v="0"/>
  </r>
  <r>
    <n v="1599"/>
    <n v="614"/>
    <n v="1370"/>
    <d v="2020-08-28T00:00:00"/>
    <n v="125"/>
    <n v="355"/>
    <n v="550"/>
    <n v="0"/>
    <n v="550"/>
    <x v="58"/>
    <x v="0"/>
  </r>
  <r>
    <n v="1600"/>
    <n v="614"/>
    <n v="1371"/>
    <d v="2020-08-28T00:00:00"/>
    <n v="123"/>
    <n v="940"/>
    <n v="550"/>
    <n v="0"/>
    <n v="550"/>
    <x v="58"/>
    <x v="0"/>
  </r>
  <r>
    <n v="1601"/>
    <n v="615"/>
    <n v="1372"/>
    <d v="2020-08-28T00:00:00"/>
    <n v="125"/>
    <n v="351"/>
    <n v="550"/>
    <n v="0"/>
    <n v="550"/>
    <x v="59"/>
    <x v="0"/>
  </r>
  <r>
    <n v="1602"/>
    <n v="615"/>
    <n v="1373"/>
    <d v="2020-08-28T00:00:00"/>
    <n v="123"/>
    <n v="352"/>
    <n v="523"/>
    <n v="0"/>
    <n v="523"/>
    <x v="59"/>
    <x v="0"/>
  </r>
  <r>
    <n v="1603"/>
    <n v="615"/>
    <n v="1374"/>
    <d v="2020-08-28T00:00:00"/>
    <n v="123"/>
    <n v="679"/>
    <n v="550"/>
    <n v="0"/>
    <n v="550"/>
    <x v="59"/>
    <x v="0"/>
  </r>
  <r>
    <n v="1604"/>
    <n v="616"/>
    <n v="1375"/>
    <d v="2020-08-28T00:00:00"/>
    <n v="125"/>
    <n v="507"/>
    <n v="468"/>
    <n v="0"/>
    <n v="468"/>
    <x v="60"/>
    <x v="0"/>
  </r>
  <r>
    <n v="1605"/>
    <n v="616"/>
    <n v="1376"/>
    <d v="2020-08-28T00:00:00"/>
    <n v="125"/>
    <n v="508"/>
    <n v="550"/>
    <n v="0"/>
    <n v="550"/>
    <x v="60"/>
    <x v="0"/>
  </r>
  <r>
    <n v="1606"/>
    <n v="617"/>
    <n v="1377"/>
    <d v="2020-08-28T00:00:00"/>
    <n v="125"/>
    <n v="491"/>
    <n v="3"/>
    <n v="0"/>
    <n v="3"/>
    <x v="61"/>
    <x v="0"/>
  </r>
  <r>
    <n v="1607"/>
    <n v="618"/>
    <n v="1378"/>
    <d v="2020-08-28T00:00:00"/>
    <n v="125"/>
    <n v="344"/>
    <n v="3"/>
    <n v="0"/>
    <n v="3"/>
    <x v="62"/>
    <x v="0"/>
  </r>
  <r>
    <n v="1608"/>
    <n v="618"/>
    <n v="1379"/>
    <d v="2020-08-28T00:00:00"/>
    <n v="123"/>
    <n v="345"/>
    <n v="3"/>
    <n v="0"/>
    <n v="3"/>
    <x v="62"/>
    <x v="0"/>
  </r>
  <r>
    <n v="1609"/>
    <n v="618"/>
    <n v="1380"/>
    <d v="2020-08-28T00:00:00"/>
    <n v="125"/>
    <n v="346"/>
    <n v="3"/>
    <n v="0"/>
    <n v="3"/>
    <x v="62"/>
    <x v="0"/>
  </r>
  <r>
    <n v="1610"/>
    <n v="618"/>
    <n v="1381"/>
    <d v="2020-08-28T00:00:00"/>
    <n v="125"/>
    <n v="347"/>
    <n v="3"/>
    <n v="0"/>
    <n v="3"/>
    <x v="62"/>
    <x v="0"/>
  </r>
  <r>
    <n v="1611"/>
    <n v="618"/>
    <n v="1382"/>
    <d v="2020-08-28T00:00:00"/>
    <n v="125"/>
    <n v="348"/>
    <n v="3"/>
    <n v="0"/>
    <n v="3"/>
    <x v="62"/>
    <x v="0"/>
  </r>
  <r>
    <n v="1612"/>
    <n v="619"/>
    <n v="1383"/>
    <d v="2020-08-28T00:00:00"/>
    <n v="123"/>
    <n v="935"/>
    <n v="550"/>
    <n v="0"/>
    <n v="550"/>
    <x v="63"/>
    <x v="0"/>
  </r>
  <r>
    <n v="1613"/>
    <n v="619"/>
    <n v="1384"/>
    <d v="2020-08-28T00:00:00"/>
    <n v="123"/>
    <n v="936"/>
    <n v="550"/>
    <n v="0"/>
    <n v="550"/>
    <x v="63"/>
    <x v="0"/>
  </r>
  <r>
    <n v="1614"/>
    <n v="620"/>
    <n v="1385"/>
    <d v="2020-08-28T00:00:00"/>
    <n v="123"/>
    <n v="382"/>
    <n v="3"/>
    <n v="0"/>
    <n v="3"/>
    <x v="64"/>
    <x v="0"/>
  </r>
  <r>
    <n v="1615"/>
    <n v="620"/>
    <n v="1386"/>
    <d v="2020-08-28T00:00:00"/>
    <n v="123"/>
    <n v="383"/>
    <n v="3"/>
    <n v="0"/>
    <n v="3"/>
    <x v="64"/>
    <x v="0"/>
  </r>
  <r>
    <n v="1616"/>
    <n v="620"/>
    <n v="1387"/>
    <d v="2020-08-28T00:00:00"/>
    <n v="123"/>
    <n v="384"/>
    <n v="3"/>
    <n v="0"/>
    <n v="3"/>
    <x v="64"/>
    <x v="0"/>
  </r>
  <r>
    <n v="1617"/>
    <n v="621"/>
    <n v="1388"/>
    <d v="2020-08-28T00:00:00"/>
    <n v="123"/>
    <n v="478"/>
    <n v="550"/>
    <n v="0"/>
    <n v="550"/>
    <x v="65"/>
    <x v="0"/>
  </r>
  <r>
    <n v="1618"/>
    <n v="621"/>
    <n v="1389"/>
    <d v="2020-08-28T00:00:00"/>
    <n v="123"/>
    <n v="479"/>
    <n v="550"/>
    <n v="0"/>
    <n v="550"/>
    <x v="65"/>
    <x v="0"/>
  </r>
  <r>
    <n v="1619"/>
    <n v="621"/>
    <n v="1390"/>
    <d v="2020-08-28T00:00:00"/>
    <n v="125"/>
    <n v="480"/>
    <n v="550"/>
    <n v="27"/>
    <n v="523"/>
    <x v="65"/>
    <x v="1"/>
  </r>
  <r>
    <n v="1620"/>
    <n v="621"/>
    <n v="1391"/>
    <d v="2020-08-28T00:00:00"/>
    <n v="125"/>
    <n v="481"/>
    <n v="550"/>
    <n v="0"/>
    <n v="550"/>
    <x v="65"/>
    <x v="0"/>
  </r>
  <r>
    <n v="1621"/>
    <n v="622"/>
    <n v="1392"/>
    <d v="2020-08-28T00:00:00"/>
    <n v="123"/>
    <n v="402"/>
    <n v="3"/>
    <n v="0"/>
    <n v="3"/>
    <x v="66"/>
    <x v="0"/>
  </r>
  <r>
    <n v="1622"/>
    <n v="623"/>
    <n v="1393"/>
    <d v="2020-08-28T00:00:00"/>
    <n v="125"/>
    <n v="510"/>
    <n v="550"/>
    <n v="0"/>
    <n v="550"/>
    <x v="67"/>
    <x v="0"/>
  </r>
  <r>
    <n v="1623"/>
    <n v="623"/>
    <n v="1394"/>
    <d v="2020-08-28T00:00:00"/>
    <n v="123"/>
    <n v="511"/>
    <n v="550"/>
    <n v="0"/>
    <n v="550"/>
    <x v="67"/>
    <x v="0"/>
  </r>
  <r>
    <n v="1624"/>
    <n v="623"/>
    <n v="1395"/>
    <d v="2020-08-28T00:00:00"/>
    <n v="123"/>
    <n v="512"/>
    <n v="550"/>
    <n v="0"/>
    <n v="550"/>
    <x v="67"/>
    <x v="0"/>
  </r>
  <r>
    <n v="1625"/>
    <n v="624"/>
    <n v="1396"/>
    <d v="2020-08-28T00:00:00"/>
    <n v="125"/>
    <n v="407"/>
    <n v="3"/>
    <n v="3"/>
    <n v="0"/>
    <x v="68"/>
    <x v="1"/>
  </r>
  <r>
    <n v="1626"/>
    <n v="624"/>
    <n v="1397"/>
    <d v="2020-08-28T00:00:00"/>
    <n v="125"/>
    <n v="408"/>
    <n v="3"/>
    <n v="3"/>
    <n v="0"/>
    <x v="68"/>
    <x v="1"/>
  </r>
  <r>
    <n v="1627"/>
    <n v="625"/>
    <n v="1398"/>
    <d v="2020-08-28T00:00:00"/>
    <n v="125"/>
    <n v="525"/>
    <n v="550"/>
    <n v="0"/>
    <n v="550"/>
    <x v="69"/>
    <x v="0"/>
  </r>
  <r>
    <n v="1628"/>
    <n v="626"/>
    <n v="1399"/>
    <d v="2020-08-28T00:00:00"/>
    <n v="125"/>
    <n v="526"/>
    <n v="468"/>
    <n v="0"/>
    <n v="468"/>
    <x v="70"/>
    <x v="0"/>
  </r>
  <r>
    <n v="1629"/>
    <n v="627"/>
    <n v="1400"/>
    <d v="2020-08-28T00:00:00"/>
    <n v="123"/>
    <n v="913"/>
    <n v="550"/>
    <n v="0"/>
    <n v="550"/>
    <x v="71"/>
    <x v="0"/>
  </r>
  <r>
    <n v="1630"/>
    <n v="628"/>
    <n v="1401"/>
    <d v="2020-08-28T00:00:00"/>
    <n v="125"/>
    <n v="356"/>
    <n v="60"/>
    <n v="0"/>
    <n v="60"/>
    <x v="72"/>
    <x v="0"/>
  </r>
  <r>
    <n v="1631"/>
    <n v="628"/>
    <n v="1402"/>
    <d v="2020-08-28T00:00:00"/>
    <n v="125"/>
    <n v="357"/>
    <n v="60"/>
    <n v="0"/>
    <n v="60"/>
    <x v="72"/>
    <x v="0"/>
  </r>
  <r>
    <n v="1632"/>
    <n v="629"/>
    <n v="1403"/>
    <d v="2020-08-29T00:00:00"/>
    <n v="125"/>
    <n v="935"/>
    <n v="550"/>
    <n v="0"/>
    <n v="550"/>
    <x v="73"/>
    <x v="0"/>
  </r>
  <r>
    <n v="1633"/>
    <n v="629"/>
    <n v="1404"/>
    <d v="2020-08-29T00:00:00"/>
    <n v="123"/>
    <n v="936"/>
    <n v="550"/>
    <n v="0"/>
    <n v="550"/>
    <x v="73"/>
    <x v="0"/>
  </r>
  <r>
    <n v="1634"/>
    <n v="630"/>
    <n v="1405"/>
    <d v="2020-08-29T00:00:00"/>
    <n v="123"/>
    <n v="524"/>
    <n v="550"/>
    <n v="0"/>
    <n v="550"/>
    <x v="74"/>
    <x v="0"/>
  </r>
  <r>
    <n v="1635"/>
    <n v="631"/>
    <n v="1406"/>
    <d v="2020-08-29T00:00:00"/>
    <n v="123"/>
    <n v="911"/>
    <n v="550"/>
    <n v="0"/>
    <n v="550"/>
    <x v="75"/>
    <x v="0"/>
  </r>
  <r>
    <n v="1636"/>
    <n v="631"/>
    <n v="1407"/>
    <d v="2020-08-29T00:00:00"/>
    <n v="123"/>
    <n v="912"/>
    <n v="550"/>
    <n v="0"/>
    <n v="550"/>
    <x v="75"/>
    <x v="0"/>
  </r>
  <r>
    <n v="1637"/>
    <n v="632"/>
    <n v="1408"/>
    <d v="2020-08-29T00:00:00"/>
    <n v="123"/>
    <n v="910"/>
    <n v="550"/>
    <n v="82"/>
    <n v="468"/>
    <x v="76"/>
    <x v="1"/>
  </r>
  <r>
    <n v="1638"/>
    <n v="633"/>
    <n v="1409"/>
    <d v="2020-08-29T00:00:00"/>
    <n v="123"/>
    <n v="937"/>
    <n v="550"/>
    <n v="0"/>
    <n v="550"/>
    <x v="77"/>
    <x v="0"/>
  </r>
  <r>
    <n v="1639"/>
    <n v="634"/>
    <n v="1410"/>
    <d v="2020-08-29T00:00:00"/>
    <n v="123"/>
    <n v="472"/>
    <n v="3"/>
    <n v="0"/>
    <n v="3"/>
    <x v="78"/>
    <x v="0"/>
  </r>
  <r>
    <n v="1640"/>
    <n v="634"/>
    <n v="1411"/>
    <d v="2020-08-29T00:00:00"/>
    <n v="125"/>
    <n v="473"/>
    <n v="3"/>
    <n v="0"/>
    <n v="3"/>
    <x v="78"/>
    <x v="0"/>
  </r>
  <r>
    <n v="1641"/>
    <n v="635"/>
    <n v="1412"/>
    <d v="2020-08-29T00:00:00"/>
    <n v="125"/>
    <n v="462"/>
    <n v="3"/>
    <n v="0"/>
    <n v="3"/>
    <x v="0"/>
    <x v="0"/>
  </r>
  <r>
    <n v="1642"/>
    <n v="636"/>
    <n v="1413"/>
    <d v="2020-08-29T00:00:00"/>
    <n v="123"/>
    <n v="510"/>
    <n v="468"/>
    <n v="0"/>
    <n v="468"/>
    <x v="1"/>
    <x v="0"/>
  </r>
  <r>
    <n v="1643"/>
    <n v="636"/>
    <n v="1414"/>
    <d v="2020-08-29T00:00:00"/>
    <n v="125"/>
    <n v="511"/>
    <n v="550"/>
    <n v="0"/>
    <n v="550"/>
    <x v="1"/>
    <x v="0"/>
  </r>
  <r>
    <n v="1644"/>
    <n v="637"/>
    <n v="1415"/>
    <d v="2020-08-30T00:00:00"/>
    <n v="123"/>
    <n v="482"/>
    <n v="550"/>
    <n v="0"/>
    <n v="550"/>
    <x v="65"/>
    <x v="0"/>
  </r>
  <r>
    <n v="1645"/>
    <n v="637"/>
    <n v="1416"/>
    <d v="2020-08-30T00:00:00"/>
    <n v="123"/>
    <n v="483"/>
    <n v="550"/>
    <n v="0"/>
    <n v="550"/>
    <x v="65"/>
    <x v="0"/>
  </r>
  <r>
    <n v="1646"/>
    <n v="637"/>
    <n v="1417"/>
    <d v="2020-08-30T00:00:00"/>
    <n v="125"/>
    <n v="484"/>
    <n v="550"/>
    <n v="0"/>
    <n v="550"/>
    <x v="65"/>
    <x v="0"/>
  </r>
  <r>
    <n v="1647"/>
    <n v="637"/>
    <n v="1418"/>
    <d v="2020-08-30T00:00:00"/>
    <n v="125"/>
    <n v="485"/>
    <n v="550"/>
    <n v="0"/>
    <n v="550"/>
    <x v="65"/>
    <x v="0"/>
  </r>
  <r>
    <n v="1648"/>
    <n v="637"/>
    <n v="1419"/>
    <d v="2020-08-30T00:00:00"/>
    <n v="125"/>
    <n v="486"/>
    <n v="550"/>
    <n v="0"/>
    <n v="550"/>
    <x v="65"/>
    <x v="0"/>
  </r>
  <r>
    <n v="1649"/>
    <n v="637"/>
    <n v="1420"/>
    <d v="2020-08-30T00:00:00"/>
    <n v="125"/>
    <n v="487"/>
    <n v="550"/>
    <n v="0"/>
    <n v="550"/>
    <x v="65"/>
    <x v="0"/>
  </r>
  <r>
    <n v="1650"/>
    <n v="638"/>
    <n v="1421"/>
    <d v="2020-08-30T00:00:00"/>
    <n v="123"/>
    <n v="402"/>
    <n v="3"/>
    <n v="0"/>
    <n v="3"/>
    <x v="66"/>
    <x v="0"/>
  </r>
  <r>
    <n v="1651"/>
    <n v="639"/>
    <n v="1422"/>
    <d v="2020-08-30T00:00:00"/>
    <n v="125"/>
    <n v="510"/>
    <n v="550"/>
    <n v="0"/>
    <n v="550"/>
    <x v="67"/>
    <x v="0"/>
  </r>
  <r>
    <n v="1652"/>
    <n v="639"/>
    <n v="1423"/>
    <d v="2020-08-30T00:00:00"/>
    <n v="125"/>
    <n v="511"/>
    <n v="550"/>
    <n v="0"/>
    <n v="550"/>
    <x v="67"/>
    <x v="0"/>
  </r>
  <r>
    <n v="1653"/>
    <n v="639"/>
    <n v="1424"/>
    <d v="2020-08-30T00:00:00"/>
    <n v="125"/>
    <n v="512"/>
    <n v="550"/>
    <n v="0"/>
    <n v="550"/>
    <x v="67"/>
    <x v="0"/>
  </r>
  <r>
    <n v="1654"/>
    <n v="640"/>
    <n v="1425"/>
    <d v="2020-08-30T00:00:00"/>
    <n v="123"/>
    <n v="409"/>
    <n v="3"/>
    <n v="0"/>
    <n v="3"/>
    <x v="68"/>
    <x v="0"/>
  </r>
  <r>
    <n v="1655"/>
    <n v="640"/>
    <n v="1426"/>
    <d v="2020-08-30T00:00:00"/>
    <n v="123"/>
    <n v="914"/>
    <n v="550"/>
    <n v="55"/>
    <n v="495"/>
    <x v="68"/>
    <x v="1"/>
  </r>
  <r>
    <n v="1656"/>
    <n v="640"/>
    <n v="1427"/>
    <d v="2020-08-30T00:00:00"/>
    <n v="123"/>
    <n v="915"/>
    <n v="550"/>
    <n v="0"/>
    <n v="550"/>
    <x v="68"/>
    <x v="0"/>
  </r>
  <r>
    <n v="1657"/>
    <n v="641"/>
    <n v="1428"/>
    <d v="2020-08-30T00:00:00"/>
    <n v="123"/>
    <n v="527"/>
    <n v="550"/>
    <n v="0"/>
    <n v="550"/>
    <x v="2"/>
    <x v="0"/>
  </r>
  <r>
    <n v="1658"/>
    <n v="642"/>
    <n v="1429"/>
    <d v="2020-08-30T00:00:00"/>
    <n v="123"/>
    <n v="938"/>
    <n v="550"/>
    <n v="82"/>
    <n v="468"/>
    <x v="3"/>
    <x v="1"/>
  </r>
  <r>
    <n v="1659"/>
    <n v="642"/>
    <n v="1430"/>
    <d v="2020-08-30T00:00:00"/>
    <n v="123"/>
    <n v="939"/>
    <n v="550"/>
    <n v="0"/>
    <n v="550"/>
    <x v="3"/>
    <x v="0"/>
  </r>
  <r>
    <n v="1660"/>
    <n v="643"/>
    <n v="1431"/>
    <d v="2020-08-30T00:00:00"/>
    <n v="123"/>
    <n v="496"/>
    <n v="60"/>
    <n v="0"/>
    <n v="60"/>
    <x v="4"/>
    <x v="0"/>
  </r>
  <r>
    <n v="1661"/>
    <n v="644"/>
    <n v="1432"/>
    <d v="2020-08-30T00:00:00"/>
    <n v="125"/>
    <n v="523"/>
    <n v="550"/>
    <n v="550"/>
    <n v="0"/>
    <x v="5"/>
    <x v="1"/>
  </r>
  <r>
    <n v="1662"/>
    <n v="645"/>
    <n v="1433"/>
    <d v="2020-08-30T00:00:00"/>
    <n v="125"/>
    <n v="427"/>
    <n v="3"/>
    <n v="0"/>
    <n v="3"/>
    <x v="6"/>
    <x v="0"/>
  </r>
  <r>
    <n v="1663"/>
    <n v="645"/>
    <n v="1434"/>
    <d v="2020-08-30T00:00:00"/>
    <n v="123"/>
    <n v="428"/>
    <n v="3"/>
    <n v="0"/>
    <n v="3"/>
    <x v="6"/>
    <x v="0"/>
  </r>
  <r>
    <n v="1664"/>
    <n v="645"/>
    <n v="1435"/>
    <d v="2020-08-30T00:00:00"/>
    <n v="125"/>
    <n v="429"/>
    <n v="3"/>
    <n v="0"/>
    <n v="3"/>
    <x v="6"/>
    <x v="0"/>
  </r>
  <r>
    <n v="1665"/>
    <n v="645"/>
    <n v="1436"/>
    <d v="2020-08-30T00:00:00"/>
    <n v="123"/>
    <n v="430"/>
    <n v="3"/>
    <n v="0"/>
    <n v="3"/>
    <x v="6"/>
    <x v="0"/>
  </r>
  <r>
    <n v="1666"/>
    <n v="645"/>
    <n v="1437"/>
    <d v="2020-08-30T00:00:00"/>
    <n v="123"/>
    <n v="431"/>
    <n v="3"/>
    <n v="0"/>
    <n v="3"/>
    <x v="6"/>
    <x v="0"/>
  </r>
  <r>
    <n v="1667"/>
    <n v="645"/>
    <n v="1438"/>
    <d v="2020-08-30T00:00:00"/>
    <n v="125"/>
    <n v="432"/>
    <n v="3"/>
    <n v="0"/>
    <n v="3"/>
    <x v="6"/>
    <x v="0"/>
  </r>
  <r>
    <n v="1668"/>
    <n v="645"/>
    <n v="1439"/>
    <d v="2020-08-30T00:00:00"/>
    <n v="125"/>
    <n v="433"/>
    <n v="3"/>
    <n v="0"/>
    <n v="3"/>
    <x v="6"/>
    <x v="0"/>
  </r>
  <r>
    <n v="1669"/>
    <n v="645"/>
    <n v="1440"/>
    <d v="2020-08-30T00:00:00"/>
    <n v="125"/>
    <n v="434"/>
    <n v="3"/>
    <n v="0"/>
    <n v="3"/>
    <x v="6"/>
    <x v="0"/>
  </r>
  <r>
    <n v="1670"/>
    <n v="645"/>
    <n v="1441"/>
    <d v="2020-08-30T00:00:00"/>
    <n v="125"/>
    <n v="435"/>
    <n v="3"/>
    <n v="0"/>
    <n v="3"/>
    <x v="6"/>
    <x v="0"/>
  </r>
  <r>
    <n v="1671"/>
    <n v="645"/>
    <n v="1442"/>
    <d v="2020-08-30T00:00:00"/>
    <n v="123"/>
    <n v="436"/>
    <n v="3"/>
    <n v="0"/>
    <n v="3"/>
    <x v="6"/>
    <x v="0"/>
  </r>
  <r>
    <n v="1672"/>
    <n v="645"/>
    <n v="1443"/>
    <d v="2020-08-30T00:00:00"/>
    <n v="125"/>
    <n v="437"/>
    <n v="3"/>
    <n v="0"/>
    <n v="3"/>
    <x v="6"/>
    <x v="0"/>
  </r>
  <r>
    <n v="1673"/>
    <n v="646"/>
    <n v="1444"/>
    <d v="2020-08-30T00:00:00"/>
    <n v="125"/>
    <n v="490"/>
    <n v="3"/>
    <n v="0"/>
    <n v="3"/>
    <x v="7"/>
    <x v="0"/>
  </r>
  <r>
    <n v="1674"/>
    <n v="646"/>
    <n v="1445"/>
    <d v="2020-08-30T00:00:00"/>
    <n v="125"/>
    <n v="491"/>
    <n v="3"/>
    <n v="0"/>
    <n v="3"/>
    <x v="7"/>
    <x v="0"/>
  </r>
  <r>
    <n v="1675"/>
    <n v="647"/>
    <n v="1446"/>
    <d v="2020-08-30T00:00:00"/>
    <n v="123"/>
    <n v="528"/>
    <n v="3"/>
    <n v="0"/>
    <n v="3"/>
    <x v="8"/>
    <x v="0"/>
  </r>
  <r>
    <n v="1676"/>
    <n v="648"/>
    <n v="1447"/>
    <d v="2020-08-30T00:00:00"/>
    <n v="123"/>
    <n v="505"/>
    <n v="3"/>
    <n v="0"/>
    <n v="3"/>
    <x v="9"/>
    <x v="0"/>
  </r>
  <r>
    <n v="1677"/>
    <n v="649"/>
    <n v="1448"/>
    <d v="2020-08-30T00:00:00"/>
    <n v="123"/>
    <n v="938"/>
    <n v="550"/>
    <n v="0"/>
    <n v="550"/>
    <x v="10"/>
    <x v="0"/>
  </r>
  <r>
    <n v="1678"/>
    <n v="649"/>
    <n v="1449"/>
    <d v="2020-08-30T00:00:00"/>
    <n v="123"/>
    <n v="939"/>
    <n v="550"/>
    <n v="0"/>
    <n v="550"/>
    <x v="10"/>
    <x v="0"/>
  </r>
  <r>
    <n v="1679"/>
    <n v="650"/>
    <n v="1450"/>
    <d v="2020-08-30T00:00:00"/>
    <n v="123"/>
    <n v="358"/>
    <n v="60"/>
    <n v="0"/>
    <n v="60"/>
    <x v="11"/>
    <x v="0"/>
  </r>
  <r>
    <n v="1680"/>
    <n v="651"/>
    <n v="1451"/>
    <d v="2020-08-30T00:00:00"/>
    <n v="123"/>
    <n v="444"/>
    <n v="3"/>
    <n v="0"/>
    <n v="3"/>
    <x v="12"/>
    <x v="0"/>
  </r>
  <r>
    <n v="1681"/>
    <n v="651"/>
    <n v="1452"/>
    <d v="2020-08-30T00:00:00"/>
    <n v="123"/>
    <n v="445"/>
    <n v="3"/>
    <n v="0"/>
    <n v="3"/>
    <x v="12"/>
    <x v="0"/>
  </r>
  <r>
    <n v="1682"/>
    <n v="651"/>
    <n v="1453"/>
    <d v="2020-08-30T00:00:00"/>
    <n v="125"/>
    <n v="446"/>
    <n v="3"/>
    <n v="0"/>
    <n v="3"/>
    <x v="12"/>
    <x v="0"/>
  </r>
  <r>
    <n v="1683"/>
    <n v="651"/>
    <n v="1454"/>
    <d v="2020-08-30T00:00:00"/>
    <n v="125"/>
    <n v="447"/>
    <n v="3"/>
    <n v="0"/>
    <n v="3"/>
    <x v="12"/>
    <x v="0"/>
  </r>
  <r>
    <n v="1684"/>
    <n v="652"/>
    <n v="1455"/>
    <d v="2020-08-30T00:00:00"/>
    <n v="123"/>
    <n v="356"/>
    <n v="60"/>
    <n v="9"/>
    <n v="51"/>
    <x v="13"/>
    <x v="1"/>
  </r>
  <r>
    <n v="1685"/>
    <n v="652"/>
    <n v="1456"/>
    <d v="2020-08-30T00:00:00"/>
    <n v="125"/>
    <n v="357"/>
    <n v="60"/>
    <n v="0"/>
    <n v="60"/>
    <x v="13"/>
    <x v="0"/>
  </r>
  <r>
    <n v="1686"/>
    <n v="653"/>
    <n v="1457"/>
    <d v="2020-08-30T00:00:00"/>
    <n v="123"/>
    <n v="384"/>
    <n v="3"/>
    <n v="0"/>
    <n v="3"/>
    <x v="14"/>
    <x v="0"/>
  </r>
  <r>
    <n v="1687"/>
    <n v="653"/>
    <n v="1458"/>
    <d v="2020-08-30T00:00:00"/>
    <n v="123"/>
    <n v="385"/>
    <n v="3"/>
    <n v="0"/>
    <n v="3"/>
    <x v="14"/>
    <x v="0"/>
  </r>
  <r>
    <n v="1688"/>
    <n v="653"/>
    <n v="1459"/>
    <d v="2020-08-30T00:00:00"/>
    <n v="125"/>
    <n v="386"/>
    <n v="3"/>
    <n v="0"/>
    <n v="3"/>
    <x v="14"/>
    <x v="0"/>
  </r>
  <r>
    <n v="1689"/>
    <n v="654"/>
    <n v="1460"/>
    <d v="2020-08-30T00:00:00"/>
    <n v="125"/>
    <n v="490"/>
    <n v="3"/>
    <n v="3"/>
    <n v="0"/>
    <x v="15"/>
    <x v="1"/>
  </r>
  <r>
    <n v="1690"/>
    <n v="655"/>
    <n v="1461"/>
    <d v="2020-08-30T00:00:00"/>
    <n v="125"/>
    <n v="513"/>
    <n v="550"/>
    <n v="0"/>
    <n v="550"/>
    <x v="16"/>
    <x v="0"/>
  </r>
  <r>
    <n v="1691"/>
    <n v="656"/>
    <n v="1462"/>
    <d v="2020-08-30T00:00:00"/>
    <n v="125"/>
    <n v="412"/>
    <n v="3"/>
    <n v="0"/>
    <n v="3"/>
    <x v="17"/>
    <x v="0"/>
  </r>
  <r>
    <n v="1692"/>
    <n v="656"/>
    <n v="1463"/>
    <d v="2020-08-30T00:00:00"/>
    <n v="123"/>
    <n v="413"/>
    <n v="3"/>
    <n v="0"/>
    <n v="3"/>
    <x v="17"/>
    <x v="0"/>
  </r>
  <r>
    <n v="1693"/>
    <n v="656"/>
    <n v="1464"/>
    <d v="2020-08-30T00:00:00"/>
    <n v="125"/>
    <n v="414"/>
    <n v="3"/>
    <n v="0"/>
    <n v="3"/>
    <x v="17"/>
    <x v="0"/>
  </r>
  <r>
    <n v="1694"/>
    <n v="656"/>
    <n v="1465"/>
    <d v="2020-08-30T00:00:00"/>
    <n v="125"/>
    <n v="415"/>
    <n v="3"/>
    <n v="0"/>
    <n v="3"/>
    <x v="17"/>
    <x v="0"/>
  </r>
  <r>
    <n v="1695"/>
    <n v="657"/>
    <n v="1466"/>
    <d v="2020-08-31T00:00:00"/>
    <n v="125"/>
    <n v="934"/>
    <n v="550"/>
    <n v="0"/>
    <n v="550"/>
    <x v="18"/>
    <x v="0"/>
  </r>
  <r>
    <n v="1696"/>
    <n v="658"/>
    <n v="1467"/>
    <d v="2020-08-31T00:00:00"/>
    <n v="123"/>
    <n v="431"/>
    <n v="3"/>
    <n v="0"/>
    <n v="3"/>
    <x v="19"/>
    <x v="0"/>
  </r>
  <r>
    <n v="1697"/>
    <n v="658"/>
    <n v="1468"/>
    <d v="2020-08-31T00:00:00"/>
    <n v="123"/>
    <n v="432"/>
    <n v="3"/>
    <n v="0"/>
    <n v="3"/>
    <x v="19"/>
    <x v="0"/>
  </r>
  <r>
    <n v="1698"/>
    <n v="658"/>
    <n v="1469"/>
    <d v="2020-08-31T00:00:00"/>
    <n v="123"/>
    <n v="433"/>
    <n v="3"/>
    <n v="0"/>
    <n v="3"/>
    <x v="19"/>
    <x v="0"/>
  </r>
  <r>
    <n v="1699"/>
    <n v="658"/>
    <n v="1470"/>
    <d v="2020-08-31T00:00:00"/>
    <n v="123"/>
    <n v="434"/>
    <n v="3"/>
    <n v="0"/>
    <n v="3"/>
    <x v="19"/>
    <x v="0"/>
  </r>
  <r>
    <n v="1700"/>
    <n v="658"/>
    <n v="1471"/>
    <d v="2020-08-31T00:00:00"/>
    <n v="123"/>
    <n v="435"/>
    <n v="3"/>
    <n v="0"/>
    <n v="3"/>
    <x v="19"/>
    <x v="0"/>
  </r>
  <r>
    <n v="1701"/>
    <n v="659"/>
    <n v="1472"/>
    <d v="2020-08-31T00:00:00"/>
    <n v="123"/>
    <n v="341"/>
    <n v="3"/>
    <n v="0"/>
    <n v="3"/>
    <x v="20"/>
    <x v="0"/>
  </r>
  <r>
    <n v="1702"/>
    <n v="659"/>
    <n v="1473"/>
    <d v="2020-08-31T00:00:00"/>
    <n v="123"/>
    <n v="342"/>
    <n v="3"/>
    <n v="0"/>
    <n v="3"/>
    <x v="20"/>
    <x v="0"/>
  </r>
  <r>
    <n v="1703"/>
    <n v="659"/>
    <n v="1474"/>
    <d v="2020-08-31T00:00:00"/>
    <n v="125"/>
    <n v="343"/>
    <n v="3"/>
    <n v="0"/>
    <n v="3"/>
    <x v="20"/>
    <x v="0"/>
  </r>
  <r>
    <n v="1704"/>
    <n v="659"/>
    <n v="1475"/>
    <d v="2020-08-31T00:00:00"/>
    <n v="125"/>
    <n v="344"/>
    <n v="3"/>
    <n v="0"/>
    <n v="3"/>
    <x v="20"/>
    <x v="0"/>
  </r>
  <r>
    <n v="1705"/>
    <n v="659"/>
    <n v="1476"/>
    <d v="2020-08-31T00:00:00"/>
    <n v="123"/>
    <n v="345"/>
    <n v="3"/>
    <n v="0"/>
    <n v="3"/>
    <x v="20"/>
    <x v="0"/>
  </r>
  <r>
    <n v="1706"/>
    <n v="660"/>
    <n v="1477"/>
    <d v="2020-08-31T00:00:00"/>
    <n v="125"/>
    <n v="931"/>
    <n v="550"/>
    <n v="0"/>
    <n v="550"/>
    <x v="21"/>
    <x v="0"/>
  </r>
  <r>
    <n v="1707"/>
    <n v="660"/>
    <n v="1478"/>
    <d v="2020-08-31T00:00:00"/>
    <n v="123"/>
    <n v="932"/>
    <n v="550"/>
    <n v="55"/>
    <n v="495"/>
    <x v="21"/>
    <x v="1"/>
  </r>
  <r>
    <n v="1708"/>
    <n v="661"/>
    <n v="1479"/>
    <d v="2020-08-31T00:00:00"/>
    <n v="123"/>
    <n v="343"/>
    <n v="3"/>
    <n v="0"/>
    <n v="3"/>
    <x v="22"/>
    <x v="0"/>
  </r>
  <r>
    <n v="1709"/>
    <n v="661"/>
    <n v="1480"/>
    <d v="2020-08-31T00:00:00"/>
    <n v="125"/>
    <n v="344"/>
    <n v="3"/>
    <n v="0"/>
    <n v="3"/>
    <x v="22"/>
    <x v="0"/>
  </r>
  <r>
    <n v="1710"/>
    <n v="661"/>
    <n v="1481"/>
    <d v="2020-08-31T00:00:00"/>
    <n v="125"/>
    <n v="345"/>
    <n v="3"/>
    <n v="0"/>
    <n v="3"/>
    <x v="22"/>
    <x v="0"/>
  </r>
  <r>
    <n v="1711"/>
    <n v="661"/>
    <n v="1482"/>
    <d v="2020-08-31T00:00:00"/>
    <n v="125"/>
    <n v="346"/>
    <n v="3"/>
    <n v="0"/>
    <n v="3"/>
    <x v="22"/>
    <x v="0"/>
  </r>
  <r>
    <n v="1712"/>
    <n v="662"/>
    <n v="1483"/>
    <d v="2020-08-31T00:00:00"/>
    <n v="125"/>
    <n v="928"/>
    <n v="550"/>
    <n v="82"/>
    <n v="468"/>
    <x v="23"/>
    <x v="1"/>
  </r>
  <r>
    <n v="1713"/>
    <n v="662"/>
    <n v="1484"/>
    <d v="2020-08-31T00:00:00"/>
    <n v="123"/>
    <n v="929"/>
    <n v="550"/>
    <n v="0"/>
    <n v="550"/>
    <x v="23"/>
    <x v="0"/>
  </r>
  <r>
    <n v="1714"/>
    <n v="663"/>
    <n v="1485"/>
    <d v="2020-08-31T00:00:00"/>
    <n v="125"/>
    <n v="332"/>
    <n v="550"/>
    <n v="0"/>
    <n v="550"/>
    <x v="24"/>
    <x v="0"/>
  </r>
  <r>
    <n v="1715"/>
    <n v="664"/>
    <n v="1486"/>
    <d v="2020-08-31T00:00:00"/>
    <n v="125"/>
    <n v="948"/>
    <n v="550"/>
    <n v="550"/>
    <n v="0"/>
    <x v="79"/>
    <x v="1"/>
  </r>
  <r>
    <n v="1716"/>
    <n v="664"/>
    <n v="1487"/>
    <d v="2020-08-31T00:00:00"/>
    <n v="125"/>
    <n v="907"/>
    <n v="550"/>
    <n v="550"/>
    <n v="0"/>
    <x v="79"/>
    <x v="1"/>
  </r>
  <r>
    <n v="1717"/>
    <n v="665"/>
    <n v="1488"/>
    <d v="2020-08-31T00:00:00"/>
    <n v="123"/>
    <n v="325"/>
    <n v="1250"/>
    <n v="0"/>
    <n v="1250"/>
    <x v="26"/>
    <x v="0"/>
  </r>
  <r>
    <n v="1718"/>
    <n v="665"/>
    <n v="1489"/>
    <d v="2020-08-31T00:00:00"/>
    <n v="123"/>
    <n v="326"/>
    <n v="1188"/>
    <n v="0"/>
    <n v="1188"/>
    <x v="26"/>
    <x v="0"/>
  </r>
  <r>
    <n v="1719"/>
    <n v="666"/>
    <n v="1490"/>
    <d v="2020-08-31T00:00:00"/>
    <n v="123"/>
    <n v="320"/>
    <n v="3"/>
    <n v="0"/>
    <n v="3"/>
    <x v="27"/>
    <x v="0"/>
  </r>
  <r>
    <n v="1720"/>
    <n v="666"/>
    <n v="1491"/>
    <d v="2020-08-31T00:00:00"/>
    <n v="123"/>
    <n v="321"/>
    <n v="3"/>
    <n v="0"/>
    <n v="3"/>
    <x v="27"/>
    <x v="0"/>
  </r>
  <r>
    <n v="1721"/>
    <n v="666"/>
    <n v="1492"/>
    <d v="2020-08-31T00:00:00"/>
    <n v="123"/>
    <n v="322"/>
    <n v="60"/>
    <n v="0"/>
    <n v="60"/>
    <x v="27"/>
    <x v="0"/>
  </r>
  <r>
    <n v="1722"/>
    <n v="667"/>
    <n v="1493"/>
    <d v="2020-08-31T00:00:00"/>
    <n v="123"/>
    <n v="930"/>
    <n v="550"/>
    <n v="0"/>
    <n v="550"/>
    <x v="28"/>
    <x v="0"/>
  </r>
  <r>
    <n v="1723"/>
    <n v="667"/>
    <n v="1494"/>
    <d v="2020-08-31T00:00:00"/>
    <n v="123"/>
    <n v="921"/>
    <n v="550"/>
    <n v="0"/>
    <n v="550"/>
    <x v="28"/>
    <x v="0"/>
  </r>
  <r>
    <n v="1724"/>
    <n v="668"/>
    <n v="1495"/>
    <d v="2020-08-31T00:00:00"/>
    <n v="125"/>
    <n v="952"/>
    <n v="60"/>
    <n v="0"/>
    <n v="60"/>
    <x v="29"/>
    <x v="0"/>
  </r>
  <r>
    <n v="1725"/>
    <n v="669"/>
    <n v="1496"/>
    <d v="2020-08-31T00:00:00"/>
    <n v="125"/>
    <n v="922"/>
    <n v="550"/>
    <n v="0"/>
    <n v="550"/>
    <x v="30"/>
    <x v="0"/>
  </r>
  <r>
    <n v="1726"/>
    <n v="669"/>
    <n v="1497"/>
    <d v="2020-08-31T00:00:00"/>
    <n v="123"/>
    <n v="923"/>
    <n v="550"/>
    <n v="0"/>
    <n v="550"/>
    <x v="30"/>
    <x v="0"/>
  </r>
  <r>
    <n v="1727"/>
    <n v="670"/>
    <n v="1498"/>
    <d v="2020-08-31T00:00:00"/>
    <n v="125"/>
    <n v="317"/>
    <n v="550"/>
    <n v="0"/>
    <n v="550"/>
    <x v="31"/>
    <x v="0"/>
  </r>
  <r>
    <n v="1728"/>
    <n v="670"/>
    <n v="1499"/>
    <d v="2020-08-31T00:00:00"/>
    <n v="123"/>
    <n v="318"/>
    <n v="550"/>
    <n v="55"/>
    <n v="495"/>
    <x v="31"/>
    <x v="1"/>
  </r>
  <r>
    <n v="1729"/>
    <n v="670"/>
    <n v="1500"/>
    <d v="2020-08-31T00:00:00"/>
    <n v="123"/>
    <n v="319"/>
    <n v="550"/>
    <n v="0"/>
    <n v="550"/>
    <x v="31"/>
    <x v="0"/>
  </r>
  <r>
    <n v="1730"/>
    <n v="671"/>
    <n v="1501"/>
    <d v="2020-08-31T00:00:00"/>
    <n v="125"/>
    <n v="928"/>
    <n v="550"/>
    <n v="0"/>
    <n v="550"/>
    <x v="32"/>
    <x v="0"/>
  </r>
  <r>
    <n v="1731"/>
    <n v="671"/>
    <n v="1502"/>
    <d v="2020-08-31T00:00:00"/>
    <n v="125"/>
    <n v="929"/>
    <n v="550"/>
    <n v="0"/>
    <n v="550"/>
    <x v="32"/>
    <x v="0"/>
  </r>
  <r>
    <n v="1732"/>
    <n v="672"/>
    <n v="1503"/>
    <d v="2020-08-31T00:00:00"/>
    <n v="125"/>
    <n v="319"/>
    <n v="550"/>
    <n v="82"/>
    <n v="468"/>
    <x v="33"/>
    <x v="1"/>
  </r>
  <r>
    <n v="1733"/>
    <n v="673"/>
    <n v="1504"/>
    <d v="2020-09-03T00:00:00"/>
    <n v="125"/>
    <n v="370"/>
    <n v="3"/>
    <n v="0"/>
    <n v="3"/>
    <x v="34"/>
    <x v="0"/>
  </r>
  <r>
    <n v="1734"/>
    <n v="673"/>
    <n v="1505"/>
    <d v="2020-09-03T00:00:00"/>
    <n v="123"/>
    <n v="371"/>
    <n v="3"/>
    <n v="0"/>
    <n v="3"/>
    <x v="34"/>
    <x v="0"/>
  </r>
  <r>
    <n v="1735"/>
    <n v="673"/>
    <n v="1506"/>
    <d v="2020-09-03T00:00:00"/>
    <n v="125"/>
    <n v="372"/>
    <n v="3"/>
    <n v="0"/>
    <n v="3"/>
    <x v="34"/>
    <x v="0"/>
  </r>
  <r>
    <n v="1736"/>
    <n v="674"/>
    <n v="1507"/>
    <d v="2020-09-03T00:00:00"/>
    <n v="125"/>
    <n v="2"/>
    <n v="3"/>
    <n v="3"/>
    <n v="0"/>
    <x v="35"/>
    <x v="1"/>
  </r>
  <r>
    <n v="1737"/>
    <n v="675"/>
    <n v="1508"/>
    <d v="2020-09-03T00:00:00"/>
    <n v="125"/>
    <n v="1"/>
    <n v="3"/>
    <n v="0"/>
    <n v="3"/>
    <x v="36"/>
    <x v="0"/>
  </r>
  <r>
    <n v="1738"/>
    <n v="676"/>
    <n v="1509"/>
    <d v="2020-09-03T00:00:00"/>
    <n v="123"/>
    <n v="364"/>
    <n v="3"/>
    <n v="0"/>
    <n v="3"/>
    <x v="37"/>
    <x v="0"/>
  </r>
  <r>
    <n v="1739"/>
    <n v="676"/>
    <n v="1510"/>
    <d v="2020-09-03T00:00:00"/>
    <n v="123"/>
    <n v="365"/>
    <n v="3"/>
    <n v="0"/>
    <n v="3"/>
    <x v="37"/>
    <x v="0"/>
  </r>
  <r>
    <n v="1740"/>
    <n v="676"/>
    <n v="1511"/>
    <d v="2020-09-03T00:00:00"/>
    <n v="123"/>
    <n v="366"/>
    <n v="3"/>
    <n v="0"/>
    <n v="3"/>
    <x v="37"/>
    <x v="0"/>
  </r>
  <r>
    <n v="1741"/>
    <n v="676"/>
    <n v="1512"/>
    <d v="2020-09-03T00:00:00"/>
    <n v="123"/>
    <n v="367"/>
    <n v="3"/>
    <n v="0"/>
    <n v="3"/>
    <x v="37"/>
    <x v="0"/>
  </r>
  <r>
    <n v="1742"/>
    <n v="677"/>
    <n v="1513"/>
    <d v="2020-09-03T00:00:00"/>
    <n v="123"/>
    <n v="530"/>
    <n v="550"/>
    <n v="0"/>
    <n v="550"/>
    <x v="38"/>
    <x v="0"/>
  </r>
  <r>
    <n v="1743"/>
    <n v="678"/>
    <n v="1514"/>
    <d v="2020-09-03T00:00:00"/>
    <n v="123"/>
    <n v="4"/>
    <n v="3"/>
    <n v="0"/>
    <n v="3"/>
    <x v="39"/>
    <x v="0"/>
  </r>
  <r>
    <n v="1744"/>
    <n v="679"/>
    <n v="1515"/>
    <d v="2020-09-03T00:00:00"/>
    <n v="123"/>
    <n v="512"/>
    <n v="550"/>
    <n v="0"/>
    <n v="550"/>
    <x v="40"/>
    <x v="0"/>
  </r>
  <r>
    <n v="1745"/>
    <n v="680"/>
    <n v="1516"/>
    <d v="2020-09-03T00:00:00"/>
    <n v="125"/>
    <n v="513"/>
    <n v="550"/>
    <n v="0"/>
    <n v="550"/>
    <x v="41"/>
    <x v="0"/>
  </r>
  <r>
    <n v="1746"/>
    <n v="681"/>
    <n v="1517"/>
    <d v="2020-09-03T00:00:00"/>
    <n v="125"/>
    <n v="319"/>
    <n v="550"/>
    <n v="0"/>
    <n v="550"/>
    <x v="42"/>
    <x v="0"/>
  </r>
  <r>
    <n v="1747"/>
    <n v="682"/>
    <n v="1518"/>
    <d v="2020-09-03T00:00:00"/>
    <n v="123"/>
    <n v="403"/>
    <n v="3"/>
    <n v="0"/>
    <n v="3"/>
    <x v="43"/>
    <x v="0"/>
  </r>
  <r>
    <n v="1748"/>
    <n v="682"/>
    <n v="1519"/>
    <d v="2020-09-03T00:00:00"/>
    <n v="125"/>
    <n v="404"/>
    <n v="3"/>
    <n v="0"/>
    <n v="3"/>
    <x v="43"/>
    <x v="0"/>
  </r>
  <r>
    <n v="1749"/>
    <n v="683"/>
    <n v="1520"/>
    <d v="2020-09-03T00:00:00"/>
    <n v="123"/>
    <n v="433"/>
    <n v="3"/>
    <n v="0"/>
    <n v="3"/>
    <x v="44"/>
    <x v="0"/>
  </r>
  <r>
    <n v="1750"/>
    <n v="683"/>
    <n v="1521"/>
    <d v="2020-09-03T00:00:00"/>
    <n v="123"/>
    <n v="434"/>
    <n v="3"/>
    <n v="0"/>
    <n v="3"/>
    <x v="44"/>
    <x v="0"/>
  </r>
  <r>
    <n v="1751"/>
    <n v="683"/>
    <n v="1522"/>
    <d v="2020-09-03T00:00:00"/>
    <n v="125"/>
    <n v="435"/>
    <n v="3"/>
    <n v="0"/>
    <n v="3"/>
    <x v="44"/>
    <x v="0"/>
  </r>
  <r>
    <n v="1752"/>
    <n v="684"/>
    <n v="1523"/>
    <d v="2020-09-03T00:00:00"/>
    <n v="125"/>
    <n v="320"/>
    <n v="3"/>
    <n v="3"/>
    <n v="0"/>
    <x v="45"/>
    <x v="1"/>
  </r>
  <r>
    <n v="1753"/>
    <n v="684"/>
    <n v="1524"/>
    <d v="2020-09-03T00:00:00"/>
    <n v="125"/>
    <n v="321"/>
    <n v="3"/>
    <n v="3"/>
    <n v="0"/>
    <x v="45"/>
    <x v="1"/>
  </r>
  <r>
    <n v="1754"/>
    <n v="685"/>
    <n v="1525"/>
    <d v="2020-09-03T00:00:00"/>
    <n v="125"/>
    <n v="443"/>
    <n v="3"/>
    <n v="0"/>
    <n v="3"/>
    <x v="46"/>
    <x v="0"/>
  </r>
  <r>
    <n v="1755"/>
    <n v="685"/>
    <n v="1526"/>
    <d v="2020-09-03T00:00:00"/>
    <n v="123"/>
    <n v="444"/>
    <n v="3"/>
    <n v="0"/>
    <n v="3"/>
    <x v="46"/>
    <x v="0"/>
  </r>
  <r>
    <n v="1756"/>
    <n v="685"/>
    <n v="1527"/>
    <d v="2020-09-03T00:00:00"/>
    <n v="125"/>
    <n v="445"/>
    <n v="3"/>
    <n v="0"/>
    <n v="3"/>
    <x v="46"/>
    <x v="0"/>
  </r>
  <r>
    <n v="1757"/>
    <n v="685"/>
    <n v="1528"/>
    <d v="2020-09-03T00:00:00"/>
    <n v="125"/>
    <n v="446"/>
    <n v="3"/>
    <n v="0"/>
    <n v="3"/>
    <x v="46"/>
    <x v="0"/>
  </r>
  <r>
    <n v="1758"/>
    <n v="685"/>
    <n v="1529"/>
    <d v="2020-09-03T00:00:00"/>
    <n v="125"/>
    <n v="447"/>
    <n v="3"/>
    <n v="0"/>
    <n v="3"/>
    <x v="46"/>
    <x v="0"/>
  </r>
  <r>
    <n v="1759"/>
    <n v="685"/>
    <n v="1530"/>
    <d v="2020-09-03T00:00:00"/>
    <n v="123"/>
    <n v="448"/>
    <n v="3"/>
    <n v="0"/>
    <n v="3"/>
    <x v="46"/>
    <x v="0"/>
  </r>
  <r>
    <n v="1760"/>
    <n v="685"/>
    <n v="1531"/>
    <d v="2020-09-03T00:00:00"/>
    <n v="123"/>
    <n v="449"/>
    <n v="3"/>
    <n v="0"/>
    <n v="3"/>
    <x v="46"/>
    <x v="0"/>
  </r>
  <r>
    <n v="1761"/>
    <n v="685"/>
    <n v="1532"/>
    <d v="2020-09-03T00:00:00"/>
    <n v="123"/>
    <n v="450"/>
    <n v="3"/>
    <n v="0"/>
    <n v="3"/>
    <x v="46"/>
    <x v="0"/>
  </r>
  <r>
    <n v="1762"/>
    <n v="685"/>
    <n v="1533"/>
    <d v="2020-09-03T00:00:00"/>
    <n v="123"/>
    <n v="451"/>
    <n v="3"/>
    <n v="0"/>
    <n v="3"/>
    <x v="46"/>
    <x v="0"/>
  </r>
  <r>
    <n v="1763"/>
    <n v="685"/>
    <n v="1534"/>
    <d v="2020-09-03T00:00:00"/>
    <n v="123"/>
    <n v="452"/>
    <n v="3"/>
    <n v="0"/>
    <n v="3"/>
    <x v="46"/>
    <x v="0"/>
  </r>
  <r>
    <n v="1764"/>
    <n v="685"/>
    <n v="1535"/>
    <d v="2020-09-03T00:00:00"/>
    <n v="123"/>
    <n v="453"/>
    <n v="3"/>
    <n v="0"/>
    <n v="3"/>
    <x v="46"/>
    <x v="0"/>
  </r>
  <r>
    <n v="1765"/>
    <n v="685"/>
    <n v="1536"/>
    <d v="2020-09-03T00:00:00"/>
    <n v="123"/>
    <n v="454"/>
    <n v="3"/>
    <n v="0"/>
    <n v="3"/>
    <x v="46"/>
    <x v="0"/>
  </r>
  <r>
    <n v="1766"/>
    <n v="685"/>
    <n v="1537"/>
    <d v="2020-09-03T00:00:00"/>
    <n v="125"/>
    <n v="455"/>
    <n v="3"/>
    <n v="0"/>
    <n v="3"/>
    <x v="46"/>
    <x v="0"/>
  </r>
  <r>
    <n v="1767"/>
    <n v="685"/>
    <n v="1538"/>
    <d v="2020-09-03T00:00:00"/>
    <n v="125"/>
    <n v="456"/>
    <n v="3"/>
    <n v="0"/>
    <n v="3"/>
    <x v="46"/>
    <x v="0"/>
  </r>
  <r>
    <n v="1768"/>
    <n v="685"/>
    <n v="1539"/>
    <d v="2020-09-03T00:00:00"/>
    <n v="123"/>
    <n v="457"/>
    <n v="3"/>
    <n v="0"/>
    <n v="3"/>
    <x v="46"/>
    <x v="0"/>
  </r>
  <r>
    <n v="1769"/>
    <n v="685"/>
    <n v="1540"/>
    <d v="2020-09-03T00:00:00"/>
    <n v="125"/>
    <n v="458"/>
    <n v="3"/>
    <n v="0"/>
    <n v="3"/>
    <x v="46"/>
    <x v="0"/>
  </r>
  <r>
    <n v="1770"/>
    <n v="685"/>
    <n v="1541"/>
    <d v="2020-09-03T00:00:00"/>
    <n v="123"/>
    <n v="459"/>
    <n v="3"/>
    <n v="0"/>
    <n v="3"/>
    <x v="46"/>
    <x v="0"/>
  </r>
  <r>
    <n v="1771"/>
    <n v="685"/>
    <n v="1542"/>
    <d v="2020-09-03T00:00:00"/>
    <n v="123"/>
    <n v="460"/>
    <n v="3"/>
    <n v="0"/>
    <n v="3"/>
    <x v="46"/>
    <x v="0"/>
  </r>
  <r>
    <n v="1772"/>
    <n v="685"/>
    <n v="1543"/>
    <d v="2020-09-03T00:00:00"/>
    <n v="125"/>
    <n v="461"/>
    <n v="3"/>
    <n v="0"/>
    <n v="3"/>
    <x v="46"/>
    <x v="0"/>
  </r>
  <r>
    <n v="1773"/>
    <n v="686"/>
    <n v="1544"/>
    <d v="2020-09-03T00:00:00"/>
    <n v="125"/>
    <n v="941"/>
    <n v="468"/>
    <n v="0"/>
    <n v="468"/>
    <x v="47"/>
    <x v="0"/>
  </r>
  <r>
    <n v="1774"/>
    <n v="687"/>
    <n v="1545"/>
    <d v="2020-09-03T00:00:00"/>
    <n v="125"/>
    <n v="320"/>
    <n v="3"/>
    <n v="0"/>
    <n v="3"/>
    <x v="48"/>
    <x v="0"/>
  </r>
  <r>
    <n v="1775"/>
    <n v="687"/>
    <n v="1546"/>
    <d v="2020-09-03T00:00:00"/>
    <n v="125"/>
    <n v="321"/>
    <n v="3"/>
    <n v="0"/>
    <n v="3"/>
    <x v="48"/>
    <x v="0"/>
  </r>
  <r>
    <n v="1776"/>
    <n v="687"/>
    <n v="1547"/>
    <d v="2020-09-03T00:00:00"/>
    <n v="123"/>
    <n v="322"/>
    <n v="60"/>
    <n v="0"/>
    <n v="60"/>
    <x v="48"/>
    <x v="0"/>
  </r>
  <r>
    <n v="1777"/>
    <n v="688"/>
    <n v="1548"/>
    <d v="2020-09-03T00:00:00"/>
    <n v="125"/>
    <n v="504"/>
    <n v="3"/>
    <n v="0"/>
    <n v="3"/>
    <x v="49"/>
    <x v="0"/>
  </r>
  <r>
    <n v="1778"/>
    <n v="689"/>
    <n v="1549"/>
    <d v="2020-09-04T00:00:00"/>
    <n v="125"/>
    <n v="497"/>
    <n v="3"/>
    <n v="0"/>
    <n v="3"/>
    <x v="50"/>
    <x v="0"/>
  </r>
  <r>
    <n v="1779"/>
    <n v="690"/>
    <n v="1550"/>
    <d v="2020-09-04T00:00:00"/>
    <n v="125"/>
    <n v="323"/>
    <n v="3"/>
    <n v="0"/>
    <n v="3"/>
    <x v="51"/>
    <x v="0"/>
  </r>
  <r>
    <n v="1780"/>
    <n v="691"/>
    <n v="1551"/>
    <d v="2020-09-04T00:00:00"/>
    <n v="123"/>
    <n v="523"/>
    <n v="550"/>
    <n v="0"/>
    <n v="550"/>
    <x v="52"/>
    <x v="0"/>
  </r>
  <r>
    <n v="1781"/>
    <n v="691"/>
    <n v="1552"/>
    <d v="2020-09-04T00:00:00"/>
    <n v="123"/>
    <n v="524"/>
    <n v="550"/>
    <n v="0"/>
    <n v="550"/>
    <x v="52"/>
    <x v="0"/>
  </r>
  <r>
    <n v="1782"/>
    <n v="692"/>
    <n v="1553"/>
    <d v="2020-09-04T00:00:00"/>
    <n v="123"/>
    <n v="492"/>
    <n v="60"/>
    <n v="9"/>
    <n v="51"/>
    <x v="53"/>
    <x v="1"/>
  </r>
  <r>
    <n v="1783"/>
    <n v="692"/>
    <n v="1554"/>
    <d v="2020-09-04T00:00:00"/>
    <n v="123"/>
    <n v="493"/>
    <n v="60"/>
    <n v="0"/>
    <n v="60"/>
    <x v="53"/>
    <x v="0"/>
  </r>
  <r>
    <n v="1784"/>
    <n v="693"/>
    <n v="1555"/>
    <d v="2020-09-04T00:00:00"/>
    <n v="123"/>
    <n v="908"/>
    <n v="550"/>
    <n v="0"/>
    <n v="550"/>
    <x v="54"/>
    <x v="0"/>
  </r>
  <r>
    <n v="1785"/>
    <n v="693"/>
    <n v="1556"/>
    <d v="2020-09-04T00:00:00"/>
    <n v="123"/>
    <n v="909"/>
    <n v="550"/>
    <n v="0"/>
    <n v="550"/>
    <x v="54"/>
    <x v="0"/>
  </r>
  <r>
    <n v="1786"/>
    <n v="693"/>
    <n v="1557"/>
    <d v="2020-09-04T00:00:00"/>
    <n v="123"/>
    <n v="910"/>
    <n v="550"/>
    <n v="0"/>
    <n v="550"/>
    <x v="54"/>
    <x v="0"/>
  </r>
  <r>
    <n v="1787"/>
    <n v="694"/>
    <n v="1558"/>
    <d v="2020-09-04T00:00:00"/>
    <n v="125"/>
    <n v="506"/>
    <n v="60"/>
    <n v="60"/>
    <n v="0"/>
    <x v="55"/>
    <x v="1"/>
  </r>
  <r>
    <n v="1788"/>
    <n v="695"/>
    <n v="1559"/>
    <d v="2020-09-04T00:00:00"/>
    <n v="125"/>
    <n v="351"/>
    <n v="550"/>
    <n v="0"/>
    <n v="550"/>
    <x v="56"/>
    <x v="0"/>
  </r>
  <r>
    <n v="1789"/>
    <n v="695"/>
    <n v="1560"/>
    <d v="2020-09-04T00:00:00"/>
    <n v="123"/>
    <n v="352"/>
    <n v="523"/>
    <n v="0"/>
    <n v="523"/>
    <x v="56"/>
    <x v="0"/>
  </r>
  <r>
    <n v="1790"/>
    <n v="695"/>
    <n v="1561"/>
    <d v="2020-09-04T00:00:00"/>
    <n v="125"/>
    <n v="679"/>
    <n v="550"/>
    <n v="0"/>
    <n v="550"/>
    <x v="56"/>
    <x v="0"/>
  </r>
  <r>
    <n v="1791"/>
    <n v="696"/>
    <n v="1562"/>
    <d v="2020-09-04T00:00:00"/>
    <n v="123"/>
    <n v="507"/>
    <n v="468"/>
    <n v="0"/>
    <n v="468"/>
    <x v="57"/>
    <x v="0"/>
  </r>
  <r>
    <n v="1792"/>
    <n v="696"/>
    <n v="1563"/>
    <d v="2020-09-04T00:00:00"/>
    <n v="123"/>
    <n v="508"/>
    <n v="550"/>
    <n v="0"/>
    <n v="550"/>
    <x v="57"/>
    <x v="0"/>
  </r>
  <r>
    <n v="1793"/>
    <n v="697"/>
    <n v="1564"/>
    <d v="2020-09-04T00:00:00"/>
    <n v="125"/>
    <n v="535"/>
    <n v="550"/>
    <n v="0"/>
    <n v="550"/>
    <x v="58"/>
    <x v="0"/>
  </r>
  <r>
    <n v="1794"/>
    <n v="698"/>
    <n v="1565"/>
    <d v="2020-09-04T00:00:00"/>
    <n v="125"/>
    <n v="351"/>
    <n v="550"/>
    <n v="0"/>
    <n v="550"/>
    <x v="59"/>
    <x v="0"/>
  </r>
  <r>
    <n v="1795"/>
    <n v="698"/>
    <n v="1566"/>
    <d v="2020-09-04T00:00:00"/>
    <n v="125"/>
    <n v="352"/>
    <n v="550"/>
    <n v="0"/>
    <n v="550"/>
    <x v="59"/>
    <x v="0"/>
  </r>
  <r>
    <n v="1796"/>
    <n v="698"/>
    <n v="1567"/>
    <d v="2020-09-04T00:00:00"/>
    <n v="125"/>
    <n v="679"/>
    <n v="550"/>
    <n v="0"/>
    <n v="550"/>
    <x v="59"/>
    <x v="0"/>
  </r>
  <r>
    <n v="1797"/>
    <n v="699"/>
    <n v="1568"/>
    <d v="2020-09-04T00:00:00"/>
    <n v="123"/>
    <n v="507"/>
    <n v="550"/>
    <n v="0"/>
    <n v="550"/>
    <x v="60"/>
    <x v="0"/>
  </r>
  <r>
    <n v="1798"/>
    <n v="699"/>
    <n v="1569"/>
    <d v="2020-09-04T00:00:00"/>
    <n v="125"/>
    <n v="508"/>
    <n v="550"/>
    <n v="0"/>
    <n v="550"/>
    <x v="60"/>
    <x v="0"/>
  </r>
  <r>
    <n v="1799"/>
    <n v="700"/>
    <n v="1570"/>
    <d v="2020-09-04T00:00:00"/>
    <n v="125"/>
    <n v="491"/>
    <n v="3"/>
    <n v="0"/>
    <n v="3"/>
    <x v="61"/>
    <x v="0"/>
  </r>
  <r>
    <n v="1800"/>
    <n v="701"/>
    <n v="1571"/>
    <d v="2020-09-04T00:00:00"/>
    <n v="125"/>
    <n v="349"/>
    <n v="3"/>
    <n v="0"/>
    <n v="3"/>
    <x v="62"/>
    <x v="0"/>
  </r>
  <r>
    <n v="1801"/>
    <n v="702"/>
    <n v="1572"/>
    <d v="2020-09-04T00:00:00"/>
    <n v="123"/>
    <n v="935"/>
    <n v="550"/>
    <n v="82"/>
    <n v="468"/>
    <x v="63"/>
    <x v="1"/>
  </r>
  <r>
    <n v="1802"/>
    <n v="702"/>
    <n v="1573"/>
    <d v="2020-09-04T00:00:00"/>
    <n v="123"/>
    <n v="936"/>
    <n v="550"/>
    <n v="0"/>
    <n v="550"/>
    <x v="63"/>
    <x v="0"/>
  </r>
  <r>
    <n v="1803"/>
    <n v="703"/>
    <n v="1574"/>
    <d v="2020-09-04T00:00:00"/>
    <n v="123"/>
    <n v="385"/>
    <n v="3"/>
    <n v="0"/>
    <n v="3"/>
    <x v="64"/>
    <x v="0"/>
  </r>
  <r>
    <n v="1804"/>
    <n v="703"/>
    <n v="1575"/>
    <d v="2020-09-04T00:00:00"/>
    <n v="123"/>
    <n v="386"/>
    <n v="3"/>
    <n v="0"/>
    <n v="3"/>
    <x v="64"/>
    <x v="0"/>
  </r>
  <r>
    <n v="1805"/>
    <n v="703"/>
    <n v="1576"/>
    <d v="2020-09-04T00:00:00"/>
    <n v="123"/>
    <n v="387"/>
    <n v="3"/>
    <n v="0"/>
    <n v="3"/>
    <x v="64"/>
    <x v="0"/>
  </r>
  <r>
    <n v="1806"/>
    <n v="704"/>
    <n v="1577"/>
    <d v="2020-09-04T00:00:00"/>
    <n v="123"/>
    <n v="488"/>
    <n v="550"/>
    <n v="550"/>
    <n v="0"/>
    <x v="65"/>
    <x v="1"/>
  </r>
  <r>
    <n v="1807"/>
    <n v="704"/>
    <n v="1578"/>
    <d v="2020-09-04T00:00:00"/>
    <n v="123"/>
    <n v="489"/>
    <n v="550"/>
    <n v="550"/>
    <n v="0"/>
    <x v="65"/>
    <x v="1"/>
  </r>
  <r>
    <n v="1808"/>
    <n v="705"/>
    <n v="1579"/>
    <d v="2020-09-05T00:00:00"/>
    <n v="125"/>
    <n v="402"/>
    <n v="3"/>
    <n v="0"/>
    <n v="3"/>
    <x v="66"/>
    <x v="0"/>
  </r>
  <r>
    <n v="1809"/>
    <n v="706"/>
    <n v="1580"/>
    <d v="2020-09-05T00:00:00"/>
    <n v="125"/>
    <n v="510"/>
    <n v="468"/>
    <n v="0"/>
    <n v="468"/>
    <x v="67"/>
    <x v="0"/>
  </r>
  <r>
    <n v="1810"/>
    <n v="706"/>
    <n v="1581"/>
    <d v="2020-09-05T00:00:00"/>
    <n v="123"/>
    <n v="511"/>
    <n v="550"/>
    <n v="0"/>
    <n v="550"/>
    <x v="67"/>
    <x v="0"/>
  </r>
  <r>
    <n v="1811"/>
    <n v="706"/>
    <n v="1582"/>
    <d v="2020-09-05T00:00:00"/>
    <n v="125"/>
    <n v="512"/>
    <n v="550"/>
    <n v="0"/>
    <n v="550"/>
    <x v="67"/>
    <x v="0"/>
  </r>
  <r>
    <n v="1812"/>
    <n v="707"/>
    <n v="1583"/>
    <d v="2020-09-05T00:00:00"/>
    <n v="123"/>
    <n v="916"/>
    <n v="550"/>
    <n v="0"/>
    <n v="550"/>
    <x v="68"/>
    <x v="0"/>
  </r>
  <r>
    <n v="1813"/>
    <n v="708"/>
    <n v="1584"/>
    <d v="2020-09-05T00:00:00"/>
    <n v="123"/>
    <n v="525"/>
    <n v="550"/>
    <n v="0"/>
    <n v="550"/>
    <x v="69"/>
    <x v="0"/>
  </r>
  <r>
    <n v="1814"/>
    <n v="709"/>
    <n v="1585"/>
    <d v="2020-09-05T00:00:00"/>
    <n v="125"/>
    <n v="526"/>
    <n v="550"/>
    <n v="0"/>
    <n v="550"/>
    <x v="70"/>
    <x v="0"/>
  </r>
  <r>
    <n v="1815"/>
    <n v="710"/>
    <n v="1586"/>
    <d v="2020-09-05T00:00:00"/>
    <n v="125"/>
    <n v="908"/>
    <n v="550"/>
    <n v="0"/>
    <n v="550"/>
    <x v="71"/>
    <x v="0"/>
  </r>
  <r>
    <n v="1816"/>
    <n v="710"/>
    <n v="1587"/>
    <d v="2020-09-05T00:00:00"/>
    <n v="125"/>
    <n v="909"/>
    <n v="550"/>
    <n v="55"/>
    <n v="495"/>
    <x v="71"/>
    <x v="1"/>
  </r>
  <r>
    <n v="1817"/>
    <n v="710"/>
    <n v="1588"/>
    <d v="2020-09-05T00:00:00"/>
    <n v="125"/>
    <n v="913"/>
    <n v="550"/>
    <n v="0"/>
    <n v="550"/>
    <x v="71"/>
    <x v="0"/>
  </r>
  <r>
    <n v="1818"/>
    <n v="711"/>
    <n v="1589"/>
    <d v="2020-09-05T00:00:00"/>
    <n v="123"/>
    <n v="356"/>
    <n v="60"/>
    <n v="0"/>
    <n v="60"/>
    <x v="72"/>
    <x v="0"/>
  </r>
  <r>
    <n v="1819"/>
    <n v="711"/>
    <n v="1590"/>
    <d v="2020-09-05T00:00:00"/>
    <n v="125"/>
    <n v="357"/>
    <n v="60"/>
    <n v="0"/>
    <n v="60"/>
    <x v="72"/>
    <x v="0"/>
  </r>
  <r>
    <n v="1820"/>
    <n v="712"/>
    <n v="1591"/>
    <d v="2020-09-05T00:00:00"/>
    <n v="125"/>
    <n v="935"/>
    <n v="550"/>
    <n v="82"/>
    <n v="468"/>
    <x v="73"/>
    <x v="1"/>
  </r>
  <r>
    <n v="1821"/>
    <n v="712"/>
    <n v="1592"/>
    <d v="2020-09-05T00:00:00"/>
    <n v="125"/>
    <n v="936"/>
    <n v="550"/>
    <n v="0"/>
    <n v="550"/>
    <x v="73"/>
    <x v="0"/>
  </r>
  <r>
    <n v="1822"/>
    <n v="713"/>
    <n v="1593"/>
    <d v="2020-09-05T00:00:00"/>
    <n v="123"/>
    <n v="524"/>
    <n v="550"/>
    <n v="0"/>
    <n v="550"/>
    <x v="74"/>
    <x v="0"/>
  </r>
  <r>
    <n v="1823"/>
    <n v="714"/>
    <n v="1594"/>
    <d v="2020-09-05T00:00:00"/>
    <n v="123"/>
    <n v="911"/>
    <n v="550"/>
    <n v="550"/>
    <n v="0"/>
    <x v="75"/>
    <x v="1"/>
  </r>
  <r>
    <n v="1824"/>
    <n v="714"/>
    <n v="1595"/>
    <d v="2020-09-05T00:00:00"/>
    <n v="123"/>
    <n v="912"/>
    <n v="550"/>
    <n v="550"/>
    <n v="0"/>
    <x v="75"/>
    <x v="1"/>
  </r>
  <r>
    <n v="1825"/>
    <n v="715"/>
    <n v="1596"/>
    <d v="2020-09-05T00:00:00"/>
    <n v="123"/>
    <n v="910"/>
    <n v="550"/>
    <n v="0"/>
    <n v="550"/>
    <x v="76"/>
    <x v="0"/>
  </r>
  <r>
    <n v="1826"/>
    <n v="716"/>
    <n v="1597"/>
    <d v="2020-09-05T00:00:00"/>
    <n v="123"/>
    <n v="937"/>
    <n v="468"/>
    <n v="0"/>
    <n v="468"/>
    <x v="77"/>
    <x v="0"/>
  </r>
  <r>
    <n v="1827"/>
    <n v="717"/>
    <n v="1598"/>
    <d v="2020-09-05T00:00:00"/>
    <n v="123"/>
    <n v="474"/>
    <n v="3"/>
    <n v="0"/>
    <n v="3"/>
    <x v="78"/>
    <x v="0"/>
  </r>
  <r>
    <n v="1828"/>
    <n v="717"/>
    <n v="1599"/>
    <d v="2020-09-05T00:00:00"/>
    <n v="123"/>
    <n v="475"/>
    <n v="3"/>
    <n v="0"/>
    <n v="3"/>
    <x v="78"/>
    <x v="0"/>
  </r>
  <r>
    <n v="1829"/>
    <n v="718"/>
    <n v="1600"/>
    <d v="2020-09-05T00:00:00"/>
    <n v="125"/>
    <n v="462"/>
    <n v="3"/>
    <n v="0"/>
    <n v="3"/>
    <x v="0"/>
    <x v="0"/>
  </r>
  <r>
    <n v="1830"/>
    <n v="719"/>
    <n v="1601"/>
    <d v="2020-09-05T00:00:00"/>
    <n v="125"/>
    <n v="510"/>
    <n v="550"/>
    <n v="0"/>
    <n v="550"/>
    <x v="1"/>
    <x v="0"/>
  </r>
  <r>
    <n v="1831"/>
    <n v="719"/>
    <n v="1602"/>
    <d v="2020-09-05T00:00:00"/>
    <n v="123"/>
    <n v="511"/>
    <n v="550"/>
    <n v="0"/>
    <n v="550"/>
    <x v="1"/>
    <x v="0"/>
  </r>
  <r>
    <n v="1832"/>
    <n v="720"/>
    <n v="1603"/>
    <d v="2020-09-05T00:00:00"/>
    <n v="125"/>
    <n v="527"/>
    <n v="550"/>
    <n v="0"/>
    <n v="550"/>
    <x v="2"/>
    <x v="0"/>
  </r>
  <r>
    <n v="1833"/>
    <n v="721"/>
    <n v="1604"/>
    <d v="2020-09-06T00:00:00"/>
    <n v="123"/>
    <n v="509"/>
    <n v="550"/>
    <n v="0"/>
    <n v="550"/>
    <x v="3"/>
    <x v="0"/>
  </r>
  <r>
    <n v="1834"/>
    <n v="722"/>
    <n v="1605"/>
    <d v="2020-09-06T00:00:00"/>
    <n v="123"/>
    <n v="492"/>
    <n v="60"/>
    <n v="9"/>
    <n v="51"/>
    <x v="4"/>
    <x v="1"/>
  </r>
  <r>
    <n v="1835"/>
    <n v="722"/>
    <n v="1606"/>
    <d v="2020-09-06T00:00:00"/>
    <n v="125"/>
    <n v="493"/>
    <n v="60"/>
    <n v="0"/>
    <n v="60"/>
    <x v="4"/>
    <x v="0"/>
  </r>
  <r>
    <n v="1836"/>
    <n v="723"/>
    <n v="1607"/>
    <d v="2020-09-06T00:00:00"/>
    <n v="125"/>
    <n v="523"/>
    <n v="550"/>
    <n v="0"/>
    <n v="550"/>
    <x v="5"/>
    <x v="0"/>
  </r>
  <r>
    <n v="1837"/>
    <n v="724"/>
    <n v="1608"/>
    <d v="2020-09-06T00:00:00"/>
    <n v="125"/>
    <n v="422"/>
    <n v="3"/>
    <n v="3"/>
    <n v="0"/>
    <x v="6"/>
    <x v="1"/>
  </r>
  <r>
    <n v="1838"/>
    <n v="724"/>
    <n v="1609"/>
    <d v="2020-09-06T00:00:00"/>
    <n v="125"/>
    <n v="423"/>
    <n v="3"/>
    <n v="3"/>
    <n v="0"/>
    <x v="6"/>
    <x v="1"/>
  </r>
  <r>
    <n v="1839"/>
    <n v="725"/>
    <n v="1610"/>
    <d v="2020-09-06T00:00:00"/>
    <n v="123"/>
    <n v="490"/>
    <n v="3"/>
    <n v="0"/>
    <n v="3"/>
    <x v="7"/>
    <x v="0"/>
  </r>
  <r>
    <n v="1840"/>
    <n v="725"/>
    <n v="1611"/>
    <d v="2020-09-06T00:00:00"/>
    <n v="125"/>
    <n v="491"/>
    <n v="3"/>
    <n v="0"/>
    <n v="3"/>
    <x v="7"/>
    <x v="0"/>
  </r>
  <r>
    <n v="1841"/>
    <n v="726"/>
    <n v="1612"/>
    <d v="2020-09-06T00:00:00"/>
    <n v="125"/>
    <n v="528"/>
    <n v="3"/>
    <n v="0"/>
    <n v="3"/>
    <x v="8"/>
    <x v="0"/>
  </r>
  <r>
    <n v="1842"/>
    <n v="727"/>
    <n v="1613"/>
    <d v="2020-09-06T00:00:00"/>
    <n v="125"/>
    <n v="505"/>
    <n v="3"/>
    <n v="0"/>
    <n v="3"/>
    <x v="9"/>
    <x v="0"/>
  </r>
  <r>
    <n v="1843"/>
    <n v="728"/>
    <n v="1614"/>
    <d v="2020-09-06T00:00:00"/>
    <n v="123"/>
    <n v="938"/>
    <n v="550"/>
    <n v="0"/>
    <n v="550"/>
    <x v="10"/>
    <x v="0"/>
  </r>
  <r>
    <n v="1844"/>
    <n v="728"/>
    <n v="1615"/>
    <d v="2020-09-06T00:00:00"/>
    <n v="123"/>
    <n v="939"/>
    <n v="550"/>
    <n v="0"/>
    <n v="550"/>
    <x v="10"/>
    <x v="0"/>
  </r>
  <r>
    <n v="1845"/>
    <n v="729"/>
    <n v="1616"/>
    <d v="2020-09-06T00:00:00"/>
    <n v="123"/>
    <n v="358"/>
    <n v="60"/>
    <n v="0"/>
    <n v="60"/>
    <x v="11"/>
    <x v="0"/>
  </r>
  <r>
    <n v="1846"/>
    <n v="730"/>
    <n v="1617"/>
    <d v="2020-09-06T00:00:00"/>
    <n v="123"/>
    <n v="448"/>
    <n v="3"/>
    <n v="0"/>
    <n v="3"/>
    <x v="12"/>
    <x v="0"/>
  </r>
  <r>
    <n v="1847"/>
    <n v="730"/>
    <n v="1618"/>
    <d v="2020-09-06T00:00:00"/>
    <n v="123"/>
    <n v="449"/>
    <n v="3"/>
    <n v="0"/>
    <n v="3"/>
    <x v="12"/>
    <x v="0"/>
  </r>
  <r>
    <n v="1848"/>
    <n v="730"/>
    <n v="1619"/>
    <d v="2020-09-06T00:00:00"/>
    <n v="123"/>
    <n v="450"/>
    <n v="3"/>
    <n v="0"/>
    <n v="3"/>
    <x v="12"/>
    <x v="0"/>
  </r>
  <r>
    <n v="1849"/>
    <n v="731"/>
    <n v="1620"/>
    <d v="2020-09-06T00:00:00"/>
    <n v="123"/>
    <n v="356"/>
    <n v="60"/>
    <n v="0"/>
    <n v="60"/>
    <x v="13"/>
    <x v="0"/>
  </r>
  <r>
    <n v="1850"/>
    <n v="731"/>
    <n v="1621"/>
    <d v="2020-09-06T00:00:00"/>
    <n v="125"/>
    <n v="357"/>
    <n v="60"/>
    <n v="0"/>
    <n v="60"/>
    <x v="13"/>
    <x v="0"/>
  </r>
  <r>
    <n v="1851"/>
    <n v="732"/>
    <n v="1622"/>
    <d v="2020-09-06T00:00:00"/>
    <n v="125"/>
    <n v="387"/>
    <n v="3"/>
    <n v="0"/>
    <n v="3"/>
    <x v="14"/>
    <x v="0"/>
  </r>
  <r>
    <n v="1852"/>
    <n v="732"/>
    <n v="1623"/>
    <d v="2020-09-06T00:00:00"/>
    <n v="123"/>
    <n v="388"/>
    <n v="3"/>
    <n v="0"/>
    <n v="3"/>
    <x v="14"/>
    <x v="0"/>
  </r>
  <r>
    <n v="1853"/>
    <n v="733"/>
    <n v="1624"/>
    <d v="2020-09-06T00:00:00"/>
    <n v="125"/>
    <n v="490"/>
    <n v="3"/>
    <n v="0"/>
    <n v="3"/>
    <x v="15"/>
    <x v="0"/>
  </r>
  <r>
    <n v="1854"/>
    <n v="734"/>
    <n v="1625"/>
    <d v="2020-09-06T00:00:00"/>
    <n v="123"/>
    <n v="513"/>
    <n v="550"/>
    <n v="550"/>
    <n v="0"/>
    <x v="16"/>
    <x v="1"/>
  </r>
  <r>
    <n v="1855"/>
    <n v="735"/>
    <n v="1626"/>
    <d v="2020-09-06T00:00:00"/>
    <n v="123"/>
    <n v="416"/>
    <n v="3"/>
    <n v="0"/>
    <n v="3"/>
    <x v="17"/>
    <x v="0"/>
  </r>
  <r>
    <n v="1856"/>
    <n v="735"/>
    <n v="1627"/>
    <d v="2020-09-06T00:00:00"/>
    <n v="125"/>
    <n v="417"/>
    <n v="3"/>
    <n v="0"/>
    <n v="3"/>
    <x v="17"/>
    <x v="0"/>
  </r>
  <r>
    <n v="1857"/>
    <n v="735"/>
    <n v="1628"/>
    <d v="2020-09-06T00:00:00"/>
    <n v="125"/>
    <n v="418"/>
    <n v="3"/>
    <n v="0"/>
    <n v="3"/>
    <x v="17"/>
    <x v="0"/>
  </r>
  <r>
    <n v="1858"/>
    <n v="735"/>
    <n v="1629"/>
    <d v="2020-09-06T00:00:00"/>
    <n v="125"/>
    <n v="419"/>
    <n v="3"/>
    <n v="0"/>
    <n v="3"/>
    <x v="17"/>
    <x v="0"/>
  </r>
  <r>
    <n v="1859"/>
    <n v="735"/>
    <n v="1630"/>
    <d v="2020-09-06T00:00:00"/>
    <n v="125"/>
    <n v="420"/>
    <n v="3"/>
    <n v="0"/>
    <n v="3"/>
    <x v="17"/>
    <x v="0"/>
  </r>
  <r>
    <n v="1860"/>
    <n v="735"/>
    <n v="1631"/>
    <d v="2020-09-06T00:00:00"/>
    <n v="123"/>
    <n v="421"/>
    <n v="3"/>
    <n v="0"/>
    <n v="3"/>
    <x v="17"/>
    <x v="0"/>
  </r>
  <r>
    <n v="1861"/>
    <n v="736"/>
    <n v="1632"/>
    <d v="2020-09-06T00:00:00"/>
    <n v="125"/>
    <n v="931"/>
    <n v="468"/>
    <n v="0"/>
    <n v="468"/>
    <x v="18"/>
    <x v="0"/>
  </r>
  <r>
    <n v="1862"/>
    <n v="736"/>
    <n v="1633"/>
    <d v="2020-09-06T00:00:00"/>
    <n v="125"/>
    <n v="932"/>
    <n v="550"/>
    <n v="0"/>
    <n v="550"/>
    <x v="18"/>
    <x v="0"/>
  </r>
  <r>
    <n v="1863"/>
    <n v="736"/>
    <n v="1634"/>
    <d v="2020-09-06T00:00:00"/>
    <n v="125"/>
    <n v="933"/>
    <n v="550"/>
    <n v="0"/>
    <n v="550"/>
    <x v="18"/>
    <x v="0"/>
  </r>
  <r>
    <n v="1864"/>
    <n v="736"/>
    <n v="1635"/>
    <d v="2020-09-06T00:00:00"/>
    <n v="123"/>
    <n v="934"/>
    <n v="550"/>
    <n v="0"/>
    <n v="550"/>
    <x v="18"/>
    <x v="0"/>
  </r>
  <r>
    <n v="1865"/>
    <n v="737"/>
    <n v="1636"/>
    <d v="2020-09-07T00:00:00"/>
    <n v="123"/>
    <n v="436"/>
    <n v="3"/>
    <n v="0"/>
    <n v="3"/>
    <x v="19"/>
    <x v="0"/>
  </r>
  <r>
    <n v="1866"/>
    <n v="737"/>
    <n v="1637"/>
    <d v="2020-09-07T00:00:00"/>
    <n v="123"/>
    <n v="437"/>
    <n v="3"/>
    <n v="0"/>
    <n v="3"/>
    <x v="19"/>
    <x v="0"/>
  </r>
  <r>
    <n v="1867"/>
    <n v="738"/>
    <n v="1638"/>
    <d v="2020-09-07T00:00:00"/>
    <n v="123"/>
    <n v="346"/>
    <n v="3"/>
    <n v="0"/>
    <n v="3"/>
    <x v="20"/>
    <x v="0"/>
  </r>
  <r>
    <n v="1868"/>
    <n v="738"/>
    <n v="1639"/>
    <d v="2020-09-07T00:00:00"/>
    <n v="123"/>
    <n v="347"/>
    <n v="3"/>
    <n v="0"/>
    <n v="3"/>
    <x v="20"/>
    <x v="0"/>
  </r>
  <r>
    <n v="1869"/>
    <n v="738"/>
    <n v="1640"/>
    <d v="2020-09-07T00:00:00"/>
    <n v="123"/>
    <n v="348"/>
    <n v="3"/>
    <n v="0"/>
    <n v="3"/>
    <x v="20"/>
    <x v="0"/>
  </r>
  <r>
    <n v="1870"/>
    <n v="738"/>
    <n v="1641"/>
    <d v="2020-09-07T00:00:00"/>
    <n v="123"/>
    <n v="349"/>
    <n v="3"/>
    <n v="0"/>
    <n v="3"/>
    <x v="20"/>
    <x v="0"/>
  </r>
  <r>
    <n v="1871"/>
    <n v="739"/>
    <n v="1642"/>
    <d v="2020-09-07T00:00:00"/>
    <n v="125"/>
    <n v="931"/>
    <n v="550"/>
    <n v="0"/>
    <n v="550"/>
    <x v="21"/>
    <x v="0"/>
  </r>
  <r>
    <n v="1872"/>
    <n v="739"/>
    <n v="1643"/>
    <d v="2020-09-07T00:00:00"/>
    <n v="125"/>
    <n v="932"/>
    <n v="550"/>
    <n v="0"/>
    <n v="550"/>
    <x v="21"/>
    <x v="0"/>
  </r>
  <r>
    <n v="1873"/>
    <n v="740"/>
    <n v="1644"/>
    <d v="2020-09-07T00:00:00"/>
    <n v="123"/>
    <n v="347"/>
    <n v="3"/>
    <n v="0"/>
    <n v="3"/>
    <x v="22"/>
    <x v="0"/>
  </r>
  <r>
    <n v="1874"/>
    <n v="740"/>
    <n v="1645"/>
    <d v="2020-09-07T00:00:00"/>
    <n v="125"/>
    <n v="348"/>
    <n v="3"/>
    <n v="0"/>
    <n v="3"/>
    <x v="22"/>
    <x v="0"/>
  </r>
  <r>
    <n v="1875"/>
    <n v="740"/>
    <n v="1646"/>
    <d v="2020-09-07T00:00:00"/>
    <n v="123"/>
    <n v="349"/>
    <n v="3"/>
    <n v="0"/>
    <n v="3"/>
    <x v="22"/>
    <x v="0"/>
  </r>
  <r>
    <n v="1876"/>
    <n v="741"/>
    <n v="1647"/>
    <d v="2020-09-07T00:00:00"/>
    <n v="123"/>
    <n v="930"/>
    <n v="550"/>
    <n v="0"/>
    <n v="550"/>
    <x v="23"/>
    <x v="0"/>
  </r>
  <r>
    <n v="1877"/>
    <n v="742"/>
    <n v="1648"/>
    <d v="2020-09-07T00:00:00"/>
    <n v="125"/>
    <n v="332"/>
    <n v="550"/>
    <n v="82"/>
    <n v="468"/>
    <x v="24"/>
    <x v="1"/>
  </r>
  <r>
    <n v="1878"/>
    <n v="743"/>
    <n v="1649"/>
    <d v="2020-09-07T00:00:00"/>
    <n v="125"/>
    <n v="948"/>
    <n v="550"/>
    <n v="0"/>
    <n v="550"/>
    <x v="79"/>
    <x v="0"/>
  </r>
  <r>
    <n v="1879"/>
    <n v="743"/>
    <n v="1650"/>
    <d v="2020-09-07T00:00:00"/>
    <n v="125"/>
    <n v="907"/>
    <n v="550"/>
    <n v="0"/>
    <n v="550"/>
    <x v="79"/>
    <x v="0"/>
  </r>
  <r>
    <n v="1880"/>
    <n v="744"/>
    <n v="1651"/>
    <d v="2020-09-07T00:00:00"/>
    <n v="125"/>
    <n v="325"/>
    <n v="1250"/>
    <n v="1250"/>
    <n v="0"/>
    <x v="26"/>
    <x v="1"/>
  </r>
  <r>
    <n v="1881"/>
    <n v="744"/>
    <n v="1652"/>
    <d v="2020-09-07T00:00:00"/>
    <n v="123"/>
    <n v="326"/>
    <n v="1250"/>
    <n v="1250"/>
    <n v="0"/>
    <x v="26"/>
    <x v="1"/>
  </r>
  <r>
    <n v="1882"/>
    <n v="745"/>
    <n v="1653"/>
    <d v="2020-09-07T00:00:00"/>
    <n v="125"/>
    <n v="320"/>
    <n v="3"/>
    <n v="0"/>
    <n v="3"/>
    <x v="27"/>
    <x v="0"/>
  </r>
  <r>
    <n v="1883"/>
    <n v="745"/>
    <n v="1654"/>
    <d v="2020-09-07T00:00:00"/>
    <n v="125"/>
    <n v="321"/>
    <n v="3"/>
    <n v="0"/>
    <n v="3"/>
    <x v="27"/>
    <x v="0"/>
  </r>
  <r>
    <n v="1884"/>
    <n v="745"/>
    <n v="1655"/>
    <d v="2020-09-07T00:00:00"/>
    <n v="125"/>
    <n v="322"/>
    <n v="60"/>
    <n v="0"/>
    <n v="60"/>
    <x v="27"/>
    <x v="0"/>
  </r>
  <r>
    <n v="1885"/>
    <n v="746"/>
    <n v="1656"/>
    <d v="2020-09-07T00:00:00"/>
    <n v="123"/>
    <n v="930"/>
    <n v="468"/>
    <n v="0"/>
    <n v="468"/>
    <x v="28"/>
    <x v="0"/>
  </r>
  <r>
    <n v="1886"/>
    <n v="746"/>
    <n v="1657"/>
    <d v="2020-09-07T00:00:00"/>
    <n v="123"/>
    <n v="921"/>
    <n v="550"/>
    <n v="0"/>
    <n v="550"/>
    <x v="28"/>
    <x v="0"/>
  </r>
  <r>
    <n v="1887"/>
    <n v="747"/>
    <n v="1658"/>
    <d v="2020-09-07T00:00:00"/>
    <n v="123"/>
    <n v="952"/>
    <n v="60"/>
    <n v="0"/>
    <n v="60"/>
    <x v="29"/>
    <x v="0"/>
  </r>
  <r>
    <n v="1888"/>
    <n v="748"/>
    <n v="1659"/>
    <d v="2020-09-07T00:00:00"/>
    <n v="123"/>
    <n v="933"/>
    <n v="550"/>
    <n v="0"/>
    <n v="550"/>
    <x v="30"/>
    <x v="0"/>
  </r>
  <r>
    <n v="1889"/>
    <n v="748"/>
    <n v="1660"/>
    <d v="2020-09-07T00:00:00"/>
    <n v="123"/>
    <n v="934"/>
    <n v="550"/>
    <n v="0"/>
    <n v="550"/>
    <x v="30"/>
    <x v="0"/>
  </r>
  <r>
    <n v="1890"/>
    <n v="748"/>
    <n v="1661"/>
    <d v="2020-09-07T00:00:00"/>
    <n v="123"/>
    <n v="922"/>
    <n v="550"/>
    <n v="0"/>
    <n v="550"/>
    <x v="30"/>
    <x v="0"/>
  </r>
  <r>
    <n v="1891"/>
    <n v="748"/>
    <n v="1662"/>
    <d v="2020-09-07T00:00:00"/>
    <n v="123"/>
    <n v="923"/>
    <n v="550"/>
    <n v="0"/>
    <n v="550"/>
    <x v="30"/>
    <x v="0"/>
  </r>
  <r>
    <n v="1892"/>
    <n v="749"/>
    <n v="1663"/>
    <d v="2020-09-07T00:00:00"/>
    <n v="125"/>
    <n v="317"/>
    <n v="550"/>
    <n v="0"/>
    <n v="550"/>
    <x v="31"/>
    <x v="0"/>
  </r>
  <r>
    <n v="1893"/>
    <n v="749"/>
    <n v="1664"/>
    <d v="2020-09-07T00:00:00"/>
    <n v="125"/>
    <n v="318"/>
    <n v="550"/>
    <n v="0"/>
    <n v="550"/>
    <x v="31"/>
    <x v="0"/>
  </r>
  <r>
    <n v="1894"/>
    <n v="749"/>
    <n v="1665"/>
    <d v="2020-09-07T00:00:00"/>
    <n v="123"/>
    <n v="319"/>
    <n v="550"/>
    <n v="0"/>
    <n v="550"/>
    <x v="31"/>
    <x v="0"/>
  </r>
  <r>
    <n v="1895"/>
    <n v="750"/>
    <n v="1666"/>
    <d v="2020-09-07T00:00:00"/>
    <n v="125"/>
    <n v="928"/>
    <n v="550"/>
    <n v="0"/>
    <n v="550"/>
    <x v="32"/>
    <x v="0"/>
  </r>
  <r>
    <n v="1896"/>
    <n v="750"/>
    <n v="1667"/>
    <d v="2020-09-07T00:00:00"/>
    <n v="123"/>
    <n v="929"/>
    <n v="550"/>
    <n v="55"/>
    <n v="495"/>
    <x v="32"/>
    <x v="1"/>
  </r>
  <r>
    <n v="1897"/>
    <n v="751"/>
    <n v="1668"/>
    <d v="2020-09-07T00:00:00"/>
    <n v="123"/>
    <n v="319"/>
    <n v="550"/>
    <n v="0"/>
    <n v="550"/>
    <x v="33"/>
    <x v="0"/>
  </r>
  <r>
    <n v="1898"/>
    <n v="752"/>
    <n v="1669"/>
    <d v="2020-09-07T00:00:00"/>
    <n v="125"/>
    <n v="373"/>
    <n v="3"/>
    <n v="0"/>
    <n v="3"/>
    <x v="34"/>
    <x v="0"/>
  </r>
  <r>
    <n v="1899"/>
    <n v="752"/>
    <n v="1670"/>
    <d v="2020-09-07T00:00:00"/>
    <n v="125"/>
    <n v="374"/>
    <n v="3"/>
    <n v="0"/>
    <n v="3"/>
    <x v="34"/>
    <x v="0"/>
  </r>
  <r>
    <n v="1900"/>
    <n v="753"/>
    <n v="1671"/>
    <d v="2020-09-08T00:00:00"/>
    <n v="125"/>
    <n v="525"/>
    <n v="550"/>
    <n v="0"/>
    <n v="550"/>
    <x v="69"/>
    <x v="0"/>
  </r>
  <r>
    <n v="1901"/>
    <n v="754"/>
    <n v="1672"/>
    <d v="2020-09-08T00:00:00"/>
    <n v="125"/>
    <n v="526"/>
    <n v="550"/>
    <n v="0"/>
    <n v="550"/>
    <x v="70"/>
    <x v="0"/>
  </r>
  <r>
    <n v="1902"/>
    <n v="755"/>
    <n v="1673"/>
    <d v="2020-09-08T00:00:00"/>
    <n v="123"/>
    <n v="908"/>
    <n v="550"/>
    <n v="0"/>
    <n v="550"/>
    <x v="71"/>
    <x v="0"/>
  </r>
  <r>
    <n v="1903"/>
    <n v="755"/>
    <n v="1674"/>
    <d v="2020-09-08T00:00:00"/>
    <n v="125"/>
    <n v="909"/>
    <n v="523"/>
    <n v="0"/>
    <n v="523"/>
    <x v="71"/>
    <x v="0"/>
  </r>
  <r>
    <n v="1904"/>
    <n v="755"/>
    <n v="1675"/>
    <d v="2020-09-08T00:00:00"/>
    <n v="125"/>
    <n v="913"/>
    <n v="550"/>
    <n v="0"/>
    <n v="550"/>
    <x v="71"/>
    <x v="0"/>
  </r>
  <r>
    <n v="1905"/>
    <n v="756"/>
    <n v="1676"/>
    <d v="2020-09-08T00:00:00"/>
    <n v="125"/>
    <n v="356"/>
    <n v="51"/>
    <n v="0"/>
    <n v="51"/>
    <x v="72"/>
    <x v="0"/>
  </r>
  <r>
    <n v="1906"/>
    <n v="756"/>
    <n v="1677"/>
    <d v="2020-09-08T00:00:00"/>
    <n v="123"/>
    <n v="357"/>
    <n v="60"/>
    <n v="0"/>
    <n v="60"/>
    <x v="72"/>
    <x v="0"/>
  </r>
  <r>
    <n v="1907"/>
    <n v="757"/>
    <n v="1678"/>
    <d v="2020-09-10T00:00:00"/>
    <n v="123"/>
    <n v="2"/>
    <n v="3"/>
    <n v="0"/>
    <n v="3"/>
    <x v="35"/>
    <x v="0"/>
  </r>
  <r>
    <n v="1908"/>
    <n v="758"/>
    <n v="1679"/>
    <d v="2020-09-10T00:00:00"/>
    <n v="123"/>
    <n v="1"/>
    <n v="3"/>
    <n v="0"/>
    <n v="3"/>
    <x v="36"/>
    <x v="0"/>
  </r>
  <r>
    <n v="1909"/>
    <n v="759"/>
    <n v="1680"/>
    <d v="2020-09-10T00:00:00"/>
    <n v="123"/>
    <n v="368"/>
    <n v="3"/>
    <n v="0"/>
    <n v="3"/>
    <x v="37"/>
    <x v="0"/>
  </r>
  <r>
    <n v="1910"/>
    <n v="759"/>
    <n v="1681"/>
    <d v="2020-09-10T00:00:00"/>
    <n v="123"/>
    <n v="369"/>
    <n v="3"/>
    <n v="0"/>
    <n v="3"/>
    <x v="37"/>
    <x v="0"/>
  </r>
  <r>
    <n v="1911"/>
    <n v="759"/>
    <n v="1682"/>
    <d v="2020-09-10T00:00:00"/>
    <n v="123"/>
    <n v="370"/>
    <n v="3"/>
    <n v="0"/>
    <n v="3"/>
    <x v="37"/>
    <x v="0"/>
  </r>
  <r>
    <n v="1912"/>
    <n v="759"/>
    <n v="1683"/>
    <d v="2020-09-10T00:00:00"/>
    <n v="123"/>
    <n v="371"/>
    <n v="3"/>
    <n v="0"/>
    <n v="3"/>
    <x v="37"/>
    <x v="0"/>
  </r>
  <r>
    <n v="1913"/>
    <n v="759"/>
    <n v="1684"/>
    <d v="2020-09-10T00:00:00"/>
    <n v="125"/>
    <n v="372"/>
    <n v="3"/>
    <n v="0"/>
    <n v="3"/>
    <x v="37"/>
    <x v="0"/>
  </r>
  <r>
    <n v="1914"/>
    <n v="760"/>
    <n v="1685"/>
    <d v="2020-09-10T00:00:00"/>
    <n v="125"/>
    <n v="530"/>
    <n v="550"/>
    <n v="0"/>
    <n v="550"/>
    <x v="38"/>
    <x v="0"/>
  </r>
  <r>
    <n v="1915"/>
    <n v="761"/>
    <n v="1686"/>
    <d v="2020-09-10T00:00:00"/>
    <n v="123"/>
    <n v="4"/>
    <n v="3"/>
    <n v="0"/>
    <n v="3"/>
    <x v="39"/>
    <x v="0"/>
  </r>
  <r>
    <n v="1916"/>
    <n v="762"/>
    <n v="1687"/>
    <d v="2020-09-10T00:00:00"/>
    <n v="125"/>
    <n v="512"/>
    <n v="550"/>
    <n v="82"/>
    <n v="468"/>
    <x v="40"/>
    <x v="1"/>
  </r>
  <r>
    <n v="1917"/>
    <n v="763"/>
    <n v="1688"/>
    <d v="2020-09-10T00:00:00"/>
    <n v="123"/>
    <n v="513"/>
    <n v="550"/>
    <n v="0"/>
    <n v="550"/>
    <x v="41"/>
    <x v="0"/>
  </r>
  <r>
    <n v="1918"/>
    <n v="764"/>
    <n v="1689"/>
    <d v="2020-09-10T00:00:00"/>
    <n v="123"/>
    <n v="317"/>
    <n v="550"/>
    <n v="0"/>
    <n v="550"/>
    <x v="42"/>
    <x v="0"/>
  </r>
  <r>
    <n v="1919"/>
    <n v="764"/>
    <n v="1690"/>
    <d v="2020-09-10T00:00:00"/>
    <n v="125"/>
    <n v="318"/>
    <n v="550"/>
    <n v="0"/>
    <n v="550"/>
    <x v="42"/>
    <x v="0"/>
  </r>
  <r>
    <n v="1920"/>
    <n v="765"/>
    <n v="1691"/>
    <d v="2020-09-10T00:00:00"/>
    <n v="125"/>
    <n v="405"/>
    <n v="3"/>
    <n v="0"/>
    <n v="3"/>
    <x v="43"/>
    <x v="0"/>
  </r>
  <r>
    <n v="1921"/>
    <n v="765"/>
    <n v="1692"/>
    <d v="2020-09-10T00:00:00"/>
    <n v="125"/>
    <n v="406"/>
    <n v="3"/>
    <n v="0"/>
    <n v="3"/>
    <x v="43"/>
    <x v="0"/>
  </r>
  <r>
    <n v="1922"/>
    <n v="765"/>
    <n v="1693"/>
    <d v="2020-09-10T00:00:00"/>
    <n v="125"/>
    <n v="407"/>
    <n v="3"/>
    <n v="0"/>
    <n v="3"/>
    <x v="43"/>
    <x v="0"/>
  </r>
  <r>
    <n v="1923"/>
    <n v="765"/>
    <n v="1694"/>
    <d v="2020-09-10T00:00:00"/>
    <n v="123"/>
    <n v="408"/>
    <n v="3"/>
    <n v="0"/>
    <n v="3"/>
    <x v="43"/>
    <x v="0"/>
  </r>
  <r>
    <n v="1924"/>
    <n v="765"/>
    <n v="1695"/>
    <d v="2020-09-10T00:00:00"/>
    <n v="125"/>
    <n v="409"/>
    <n v="3"/>
    <n v="0"/>
    <n v="3"/>
    <x v="43"/>
    <x v="0"/>
  </r>
  <r>
    <n v="1925"/>
    <n v="765"/>
    <n v="1696"/>
    <d v="2020-09-10T00:00:00"/>
    <n v="125"/>
    <n v="410"/>
    <n v="3"/>
    <n v="0"/>
    <n v="3"/>
    <x v="43"/>
    <x v="0"/>
  </r>
  <r>
    <n v="1926"/>
    <n v="765"/>
    <n v="1697"/>
    <d v="2020-09-10T00:00:00"/>
    <n v="125"/>
    <n v="411"/>
    <n v="3"/>
    <n v="0"/>
    <n v="3"/>
    <x v="43"/>
    <x v="0"/>
  </r>
  <r>
    <n v="1927"/>
    <n v="765"/>
    <n v="1698"/>
    <d v="2020-09-10T00:00:00"/>
    <n v="123"/>
    <n v="412"/>
    <n v="3"/>
    <n v="0"/>
    <n v="3"/>
    <x v="43"/>
    <x v="0"/>
  </r>
  <r>
    <n v="1928"/>
    <n v="765"/>
    <n v="1699"/>
    <d v="2020-09-10T00:00:00"/>
    <n v="123"/>
    <n v="413"/>
    <n v="3"/>
    <n v="0"/>
    <n v="3"/>
    <x v="43"/>
    <x v="0"/>
  </r>
  <r>
    <n v="1929"/>
    <n v="765"/>
    <n v="1700"/>
    <d v="2020-09-10T00:00:00"/>
    <n v="123"/>
    <n v="414"/>
    <n v="3"/>
    <n v="0"/>
    <n v="3"/>
    <x v="43"/>
    <x v="0"/>
  </r>
  <r>
    <n v="1930"/>
    <n v="765"/>
    <n v="1701"/>
    <d v="2020-09-10T00:00:00"/>
    <n v="123"/>
    <n v="415"/>
    <n v="3"/>
    <n v="0"/>
    <n v="3"/>
    <x v="43"/>
    <x v="0"/>
  </r>
  <r>
    <n v="1931"/>
    <n v="765"/>
    <n v="1702"/>
    <d v="2020-09-10T00:00:00"/>
    <n v="123"/>
    <n v="416"/>
    <n v="3"/>
    <n v="0"/>
    <n v="3"/>
    <x v="43"/>
    <x v="0"/>
  </r>
  <r>
    <n v="1932"/>
    <n v="765"/>
    <n v="1703"/>
    <d v="2020-09-10T00:00:00"/>
    <n v="123"/>
    <n v="417"/>
    <n v="3"/>
    <n v="0"/>
    <n v="3"/>
    <x v="43"/>
    <x v="0"/>
  </r>
  <r>
    <n v="1933"/>
    <n v="765"/>
    <n v="1704"/>
    <d v="2020-09-10T00:00:00"/>
    <n v="123"/>
    <n v="418"/>
    <n v="3"/>
    <n v="0"/>
    <n v="3"/>
    <x v="43"/>
    <x v="0"/>
  </r>
  <r>
    <n v="1934"/>
    <n v="765"/>
    <n v="1705"/>
    <d v="2020-09-10T00:00:00"/>
    <n v="125"/>
    <n v="419"/>
    <n v="3"/>
    <n v="0"/>
    <n v="3"/>
    <x v="43"/>
    <x v="0"/>
  </r>
  <r>
    <n v="1935"/>
    <n v="765"/>
    <n v="1706"/>
    <d v="2020-09-10T00:00:00"/>
    <n v="125"/>
    <n v="420"/>
    <n v="3"/>
    <n v="0"/>
    <n v="3"/>
    <x v="43"/>
    <x v="0"/>
  </r>
  <r>
    <n v="1936"/>
    <n v="765"/>
    <n v="1707"/>
    <d v="2020-09-10T00:00:00"/>
    <n v="123"/>
    <n v="421"/>
    <n v="3"/>
    <n v="0"/>
    <n v="3"/>
    <x v="43"/>
    <x v="0"/>
  </r>
  <r>
    <n v="1937"/>
    <n v="766"/>
    <n v="1708"/>
    <d v="2020-09-10T00:00:00"/>
    <n v="125"/>
    <n v="436"/>
    <n v="3"/>
    <n v="0"/>
    <n v="3"/>
    <x v="44"/>
    <x v="0"/>
  </r>
  <r>
    <n v="1938"/>
    <n v="766"/>
    <n v="1709"/>
    <d v="2020-09-10T00:00:00"/>
    <n v="123"/>
    <n v="437"/>
    <n v="3"/>
    <n v="0"/>
    <n v="3"/>
    <x v="44"/>
    <x v="0"/>
  </r>
  <r>
    <n v="1939"/>
    <n v="767"/>
    <n v="1710"/>
    <d v="2020-09-10T00:00:00"/>
    <n v="123"/>
    <n v="322"/>
    <n v="60"/>
    <n v="0"/>
    <n v="60"/>
    <x v="45"/>
    <x v="0"/>
  </r>
  <r>
    <n v="1940"/>
    <n v="768"/>
    <n v="1711"/>
    <d v="2020-09-10T00:00:00"/>
    <n v="125"/>
    <n v="438"/>
    <n v="3"/>
    <n v="0"/>
    <n v="3"/>
    <x v="46"/>
    <x v="0"/>
  </r>
  <r>
    <n v="1941"/>
    <n v="768"/>
    <n v="1712"/>
    <d v="2020-09-10T00:00:00"/>
    <n v="125"/>
    <n v="439"/>
    <n v="3"/>
    <n v="0"/>
    <n v="3"/>
    <x v="46"/>
    <x v="0"/>
  </r>
  <r>
    <n v="1942"/>
    <n v="768"/>
    <n v="1713"/>
    <d v="2020-09-10T00:00:00"/>
    <n v="125"/>
    <n v="440"/>
    <n v="3"/>
    <n v="0"/>
    <n v="3"/>
    <x v="46"/>
    <x v="0"/>
  </r>
  <r>
    <n v="1943"/>
    <n v="768"/>
    <n v="1714"/>
    <d v="2020-09-10T00:00:00"/>
    <n v="125"/>
    <n v="441"/>
    <n v="3"/>
    <n v="0"/>
    <n v="3"/>
    <x v="46"/>
    <x v="0"/>
  </r>
  <r>
    <n v="1944"/>
    <n v="768"/>
    <n v="1715"/>
    <d v="2020-09-10T00:00:00"/>
    <n v="123"/>
    <n v="442"/>
    <n v="3"/>
    <n v="0"/>
    <n v="3"/>
    <x v="46"/>
    <x v="0"/>
  </r>
  <r>
    <n v="1945"/>
    <n v="769"/>
    <n v="1716"/>
    <d v="2020-09-10T00:00:00"/>
    <n v="125"/>
    <n v="941"/>
    <n v="550"/>
    <n v="0"/>
    <n v="550"/>
    <x v="47"/>
    <x v="0"/>
  </r>
  <r>
    <n v="1946"/>
    <n v="770"/>
    <n v="1717"/>
    <d v="2020-09-10T00:00:00"/>
    <n v="125"/>
    <n v="320"/>
    <n v="3"/>
    <n v="0"/>
    <n v="3"/>
    <x v="48"/>
    <x v="0"/>
  </r>
  <r>
    <n v="1947"/>
    <n v="770"/>
    <n v="1718"/>
    <d v="2020-09-10T00:00:00"/>
    <n v="125"/>
    <n v="321"/>
    <n v="3"/>
    <n v="0"/>
    <n v="3"/>
    <x v="48"/>
    <x v="0"/>
  </r>
  <r>
    <n v="1948"/>
    <n v="770"/>
    <n v="1719"/>
    <d v="2020-09-10T00:00:00"/>
    <n v="123"/>
    <n v="322"/>
    <n v="60"/>
    <n v="0"/>
    <n v="60"/>
    <x v="48"/>
    <x v="0"/>
  </r>
  <r>
    <n v="1949"/>
    <n v="771"/>
    <n v="1720"/>
    <d v="2020-09-10T00:00:00"/>
    <n v="123"/>
    <n v="504"/>
    <n v="3"/>
    <n v="0"/>
    <n v="3"/>
    <x v="49"/>
    <x v="0"/>
  </r>
  <r>
    <n v="1950"/>
    <n v="772"/>
    <n v="1721"/>
    <d v="2020-09-10T00:00:00"/>
    <n v="123"/>
    <n v="497"/>
    <n v="3"/>
    <n v="0"/>
    <n v="3"/>
    <x v="50"/>
    <x v="0"/>
  </r>
  <r>
    <n v="1951"/>
    <n v="773"/>
    <n v="1722"/>
    <d v="2020-09-11T00:00:00"/>
    <n v="123"/>
    <n v="323"/>
    <n v="3"/>
    <n v="0"/>
    <n v="3"/>
    <x v="51"/>
    <x v="0"/>
  </r>
  <r>
    <n v="1952"/>
    <n v="774"/>
    <n v="1723"/>
    <d v="2020-09-11T00:00:00"/>
    <n v="123"/>
    <n v="523"/>
    <n v="550"/>
    <n v="0"/>
    <n v="550"/>
    <x v="52"/>
    <x v="0"/>
  </r>
  <r>
    <n v="1953"/>
    <n v="774"/>
    <n v="1724"/>
    <d v="2020-09-11T00:00:00"/>
    <n v="123"/>
    <n v="524"/>
    <n v="550"/>
    <n v="0"/>
    <n v="550"/>
    <x v="52"/>
    <x v="0"/>
  </r>
  <r>
    <n v="1954"/>
    <n v="775"/>
    <n v="1725"/>
    <d v="2020-09-11T00:00:00"/>
    <n v="123"/>
    <n v="494"/>
    <n v="60"/>
    <n v="0"/>
    <n v="60"/>
    <x v="53"/>
    <x v="0"/>
  </r>
  <r>
    <n v="1955"/>
    <n v="775"/>
    <n v="1726"/>
    <d v="2020-09-11T00:00:00"/>
    <n v="125"/>
    <n v="495"/>
    <n v="57"/>
    <n v="0"/>
    <n v="57"/>
    <x v="53"/>
    <x v="0"/>
  </r>
  <r>
    <n v="1956"/>
    <n v="775"/>
    <n v="1727"/>
    <d v="2020-09-11T00:00:00"/>
    <n v="125"/>
    <n v="496"/>
    <n v="60"/>
    <n v="0"/>
    <n v="60"/>
    <x v="53"/>
    <x v="0"/>
  </r>
  <r>
    <n v="1957"/>
    <n v="776"/>
    <n v="1728"/>
    <d v="2020-09-11T00:00:00"/>
    <n v="123"/>
    <n v="911"/>
    <n v="468"/>
    <n v="0"/>
    <n v="468"/>
    <x v="54"/>
    <x v="0"/>
  </r>
  <r>
    <n v="1958"/>
    <n v="776"/>
    <n v="1729"/>
    <d v="2020-09-11T00:00:00"/>
    <n v="125"/>
    <n v="912"/>
    <n v="550"/>
    <n v="0"/>
    <n v="550"/>
    <x v="54"/>
    <x v="0"/>
  </r>
  <r>
    <n v="1959"/>
    <n v="776"/>
    <n v="1730"/>
    <d v="2020-09-11T00:00:00"/>
    <n v="123"/>
    <n v="913"/>
    <n v="550"/>
    <n v="0"/>
    <n v="550"/>
    <x v="54"/>
    <x v="0"/>
  </r>
  <r>
    <n v="1960"/>
    <n v="776"/>
    <n v="1731"/>
    <d v="2020-09-11T00:00:00"/>
    <n v="123"/>
    <n v="914"/>
    <n v="550"/>
    <n v="0"/>
    <n v="550"/>
    <x v="54"/>
    <x v="0"/>
  </r>
  <r>
    <n v="1961"/>
    <n v="777"/>
    <n v="1732"/>
    <d v="2020-09-11T00:00:00"/>
    <n v="125"/>
    <n v="506"/>
    <n v="60"/>
    <n v="0"/>
    <n v="60"/>
    <x v="55"/>
    <x v="0"/>
  </r>
  <r>
    <n v="1962"/>
    <n v="778"/>
    <n v="1733"/>
    <d v="2020-09-11T00:00:00"/>
    <n v="125"/>
    <n v="351"/>
    <n v="550"/>
    <n v="0"/>
    <n v="550"/>
    <x v="56"/>
    <x v="0"/>
  </r>
  <r>
    <n v="1963"/>
    <n v="778"/>
    <n v="1734"/>
    <d v="2020-09-11T00:00:00"/>
    <n v="125"/>
    <n v="352"/>
    <n v="550"/>
    <n v="0"/>
    <n v="550"/>
    <x v="56"/>
    <x v="0"/>
  </r>
  <r>
    <n v="1964"/>
    <n v="778"/>
    <n v="1735"/>
    <d v="2020-09-11T00:00:00"/>
    <n v="125"/>
    <n v="679"/>
    <n v="550"/>
    <n v="0"/>
    <n v="550"/>
    <x v="56"/>
    <x v="0"/>
  </r>
  <r>
    <n v="1965"/>
    <n v="779"/>
    <n v="1736"/>
    <d v="2020-09-11T00:00:00"/>
    <n v="123"/>
    <n v="507"/>
    <n v="550"/>
    <n v="0"/>
    <n v="550"/>
    <x v="57"/>
    <x v="0"/>
  </r>
  <r>
    <n v="1966"/>
    <n v="779"/>
    <n v="1737"/>
    <d v="2020-09-11T00:00:00"/>
    <n v="125"/>
    <n v="508"/>
    <n v="550"/>
    <n v="0"/>
    <n v="550"/>
    <x v="57"/>
    <x v="0"/>
  </r>
  <r>
    <n v="1967"/>
    <n v="780"/>
    <n v="1738"/>
    <d v="2020-09-11T00:00:00"/>
    <n v="125"/>
    <n v="355"/>
    <n v="550"/>
    <n v="0"/>
    <n v="550"/>
    <x v="58"/>
    <x v="0"/>
  </r>
  <r>
    <n v="1968"/>
    <n v="780"/>
    <n v="1739"/>
    <d v="2020-09-11T00:00:00"/>
    <n v="125"/>
    <n v="940"/>
    <n v="550"/>
    <n v="55"/>
    <n v="495"/>
    <x v="58"/>
    <x v="1"/>
  </r>
  <r>
    <n v="1969"/>
    <n v="780"/>
    <n v="1740"/>
    <d v="2020-09-11T00:00:00"/>
    <n v="123"/>
    <n v="535"/>
    <n v="550"/>
    <n v="0"/>
    <n v="550"/>
    <x v="58"/>
    <x v="0"/>
  </r>
  <r>
    <n v="1970"/>
    <n v="781"/>
    <n v="1741"/>
    <d v="2020-09-11T00:00:00"/>
    <n v="123"/>
    <n v="351"/>
    <n v="550"/>
    <n v="0"/>
    <n v="550"/>
    <x v="59"/>
    <x v="0"/>
  </r>
  <r>
    <n v="1971"/>
    <n v="781"/>
    <n v="1742"/>
    <d v="2020-09-11T00:00:00"/>
    <n v="123"/>
    <n v="352"/>
    <n v="550"/>
    <n v="0"/>
    <n v="550"/>
    <x v="59"/>
    <x v="0"/>
  </r>
  <r>
    <n v="1972"/>
    <n v="781"/>
    <n v="1743"/>
    <d v="2020-09-11T00:00:00"/>
    <n v="123"/>
    <n v="679"/>
    <n v="550"/>
    <n v="27"/>
    <n v="523"/>
    <x v="59"/>
    <x v="1"/>
  </r>
  <r>
    <n v="1973"/>
    <n v="782"/>
    <n v="1744"/>
    <d v="2020-09-11T00:00:00"/>
    <n v="123"/>
    <n v="507"/>
    <n v="550"/>
    <n v="82"/>
    <n v="468"/>
    <x v="60"/>
    <x v="1"/>
  </r>
  <r>
    <n v="1974"/>
    <n v="782"/>
    <n v="1745"/>
    <d v="2020-09-11T00:00:00"/>
    <n v="123"/>
    <n v="508"/>
    <n v="550"/>
    <n v="0"/>
    <n v="550"/>
    <x v="60"/>
    <x v="0"/>
  </r>
  <r>
    <n v="1975"/>
    <n v="783"/>
    <n v="1746"/>
    <d v="2020-09-11T00:00:00"/>
    <n v="123"/>
    <n v="491"/>
    <n v="3"/>
    <n v="0"/>
    <n v="3"/>
    <x v="61"/>
    <x v="0"/>
  </r>
  <r>
    <n v="1976"/>
    <n v="784"/>
    <n v="1747"/>
    <d v="2020-09-11T00:00:00"/>
    <n v="125"/>
    <n v="341"/>
    <n v="3"/>
    <n v="0"/>
    <n v="3"/>
    <x v="62"/>
    <x v="0"/>
  </r>
  <r>
    <n v="1977"/>
    <n v="784"/>
    <n v="1748"/>
    <d v="2020-09-11T00:00:00"/>
    <n v="125"/>
    <n v="342"/>
    <n v="3"/>
    <n v="0"/>
    <n v="3"/>
    <x v="62"/>
    <x v="0"/>
  </r>
  <r>
    <n v="1978"/>
    <n v="785"/>
    <n v="1749"/>
    <d v="2020-09-11T00:00:00"/>
    <n v="123"/>
    <n v="935"/>
    <n v="550"/>
    <n v="0"/>
    <n v="550"/>
    <x v="63"/>
    <x v="0"/>
  </r>
  <r>
    <n v="1979"/>
    <n v="785"/>
    <n v="1750"/>
    <d v="2020-09-11T00:00:00"/>
    <n v="125"/>
    <n v="936"/>
    <n v="523"/>
    <n v="0"/>
    <n v="523"/>
    <x v="63"/>
    <x v="0"/>
  </r>
  <r>
    <n v="1980"/>
    <n v="786"/>
    <n v="1751"/>
    <d v="2020-09-11T00:00:00"/>
    <n v="123"/>
    <n v="388"/>
    <n v="3"/>
    <n v="0"/>
    <n v="3"/>
    <x v="64"/>
    <x v="0"/>
  </r>
  <r>
    <n v="1981"/>
    <n v="786"/>
    <n v="1752"/>
    <d v="2020-09-11T00:00:00"/>
    <n v="123"/>
    <n v="389"/>
    <n v="3"/>
    <n v="0"/>
    <n v="3"/>
    <x v="64"/>
    <x v="0"/>
  </r>
  <r>
    <n v="1982"/>
    <n v="786"/>
    <n v="1753"/>
    <d v="2020-09-11T00:00:00"/>
    <n v="125"/>
    <n v="390"/>
    <n v="3"/>
    <n v="0"/>
    <n v="3"/>
    <x v="64"/>
    <x v="0"/>
  </r>
  <r>
    <n v="1983"/>
    <n v="786"/>
    <n v="1754"/>
    <d v="2020-09-11T00:00:00"/>
    <n v="125"/>
    <n v="391"/>
    <n v="3"/>
    <n v="0"/>
    <n v="3"/>
    <x v="64"/>
    <x v="0"/>
  </r>
  <r>
    <n v="1984"/>
    <n v="787"/>
    <n v="1755"/>
    <d v="2020-09-11T00:00:00"/>
    <n v="125"/>
    <n v="476"/>
    <n v="550"/>
    <n v="0"/>
    <n v="550"/>
    <x v="65"/>
    <x v="0"/>
  </r>
  <r>
    <n v="1985"/>
    <n v="787"/>
    <n v="1756"/>
    <d v="2020-09-11T00:00:00"/>
    <n v="125"/>
    <n v="477"/>
    <n v="550"/>
    <n v="0"/>
    <n v="550"/>
    <x v="65"/>
    <x v="0"/>
  </r>
  <r>
    <n v="1986"/>
    <n v="787"/>
    <n v="1757"/>
    <d v="2020-09-11T00:00:00"/>
    <n v="123"/>
    <n v="478"/>
    <n v="550"/>
    <n v="0"/>
    <n v="550"/>
    <x v="65"/>
    <x v="0"/>
  </r>
  <r>
    <n v="1987"/>
    <n v="787"/>
    <n v="1758"/>
    <d v="2020-09-11T00:00:00"/>
    <n v="125"/>
    <n v="479"/>
    <n v="550"/>
    <n v="0"/>
    <n v="550"/>
    <x v="65"/>
    <x v="0"/>
  </r>
  <r>
    <n v="1988"/>
    <n v="787"/>
    <n v="1759"/>
    <d v="2020-09-11T00:00:00"/>
    <n v="125"/>
    <n v="480"/>
    <n v="550"/>
    <n v="0"/>
    <n v="550"/>
    <x v="65"/>
    <x v="0"/>
  </r>
  <r>
    <n v="1989"/>
    <n v="787"/>
    <n v="1760"/>
    <d v="2020-09-11T00:00:00"/>
    <n v="125"/>
    <n v="481"/>
    <n v="550"/>
    <n v="0"/>
    <n v="550"/>
    <x v="65"/>
    <x v="0"/>
  </r>
  <r>
    <n v="1990"/>
    <n v="788"/>
    <n v="1761"/>
    <d v="2020-09-11T00:00:00"/>
    <n v="123"/>
    <n v="402"/>
    <n v="3"/>
    <n v="0"/>
    <n v="3"/>
    <x v="66"/>
    <x v="0"/>
  </r>
  <r>
    <n v="1991"/>
    <n v="789"/>
    <n v="1762"/>
    <d v="2020-09-12T00:00:00"/>
    <n v="123"/>
    <n v="510"/>
    <n v="550"/>
    <n v="0"/>
    <n v="550"/>
    <x v="67"/>
    <x v="0"/>
  </r>
  <r>
    <n v="1992"/>
    <n v="789"/>
    <n v="1763"/>
    <d v="2020-09-12T00:00:00"/>
    <n v="123"/>
    <n v="511"/>
    <n v="550"/>
    <n v="0"/>
    <n v="550"/>
    <x v="67"/>
    <x v="0"/>
  </r>
  <r>
    <n v="1993"/>
    <n v="789"/>
    <n v="1764"/>
    <d v="2020-09-12T00:00:00"/>
    <n v="123"/>
    <n v="512"/>
    <n v="550"/>
    <n v="0"/>
    <n v="550"/>
    <x v="67"/>
    <x v="0"/>
  </r>
  <r>
    <n v="1994"/>
    <n v="790"/>
    <n v="1765"/>
    <d v="2020-09-12T00:00:00"/>
    <n v="123"/>
    <n v="403"/>
    <n v="3"/>
    <n v="0"/>
    <n v="3"/>
    <x v="68"/>
    <x v="0"/>
  </r>
  <r>
    <n v="1995"/>
    <n v="790"/>
    <n v="1766"/>
    <d v="2020-09-12T00:00:00"/>
    <n v="123"/>
    <n v="404"/>
    <n v="3"/>
    <n v="0"/>
    <n v="3"/>
    <x v="68"/>
    <x v="0"/>
  </r>
  <r>
    <n v="1996"/>
    <n v="790"/>
    <n v="1767"/>
    <d v="2020-09-12T00:00:00"/>
    <n v="123"/>
    <n v="405"/>
    <n v="3"/>
    <n v="0"/>
    <n v="3"/>
    <x v="68"/>
    <x v="0"/>
  </r>
  <r>
    <n v="1997"/>
    <n v="791"/>
    <n v="1768"/>
    <d v="2020-09-12T00:00:00"/>
    <n v="125"/>
    <n v="525"/>
    <n v="550"/>
    <n v="0"/>
    <n v="550"/>
    <x v="69"/>
    <x v="0"/>
  </r>
  <r>
    <n v="1998"/>
    <n v="792"/>
    <n v="1769"/>
    <d v="2020-09-12T00:00:00"/>
    <n v="125"/>
    <n v="526"/>
    <n v="550"/>
    <n v="82"/>
    <n v="468"/>
    <x v="70"/>
    <x v="1"/>
  </r>
  <r>
    <n v="1999"/>
    <n v="793"/>
    <n v="1770"/>
    <d v="2020-09-12T00:00:00"/>
    <n v="123"/>
    <n v="908"/>
    <n v="550"/>
    <n v="0"/>
    <n v="550"/>
    <x v="71"/>
    <x v="0"/>
  </r>
  <r>
    <n v="2000"/>
    <n v="793"/>
    <n v="1771"/>
    <d v="2020-09-12T00:00:00"/>
    <n v="125"/>
    <n v="909"/>
    <n v="550"/>
    <n v="0"/>
    <n v="550"/>
    <x v="71"/>
    <x v="0"/>
  </r>
  <r>
    <n v="2001"/>
    <n v="793"/>
    <n v="1772"/>
    <d v="2020-09-12T00:00:00"/>
    <n v="123"/>
    <n v="913"/>
    <n v="550"/>
    <n v="0"/>
    <n v="550"/>
    <x v="71"/>
    <x v="0"/>
  </r>
  <r>
    <n v="2002"/>
    <n v="794"/>
    <n v="1773"/>
    <d v="2020-09-12T00:00:00"/>
    <n v="123"/>
    <n v="356"/>
    <n v="60"/>
    <n v="0"/>
    <n v="60"/>
    <x v="72"/>
    <x v="0"/>
  </r>
  <r>
    <n v="2003"/>
    <n v="794"/>
    <n v="1774"/>
    <d v="2020-09-12T00:00:00"/>
    <n v="125"/>
    <n v="357"/>
    <n v="60"/>
    <n v="0"/>
    <n v="60"/>
    <x v="72"/>
    <x v="0"/>
  </r>
  <r>
    <n v="2004"/>
    <n v="795"/>
    <n v="1775"/>
    <d v="2020-09-12T00:00:00"/>
    <n v="125"/>
    <n v="935"/>
    <n v="550"/>
    <n v="0"/>
    <n v="550"/>
    <x v="73"/>
    <x v="0"/>
  </r>
  <r>
    <n v="2005"/>
    <n v="795"/>
    <n v="1776"/>
    <d v="2020-09-12T00:00:00"/>
    <n v="125"/>
    <n v="936"/>
    <n v="523"/>
    <n v="0"/>
    <n v="523"/>
    <x v="73"/>
    <x v="0"/>
  </r>
  <r>
    <n v="2006"/>
    <n v="796"/>
    <n v="1777"/>
    <d v="2020-09-12T00:00:00"/>
    <n v="125"/>
    <n v="524"/>
    <n v="468"/>
    <n v="0"/>
    <n v="468"/>
    <x v="74"/>
    <x v="0"/>
  </r>
  <r>
    <n v="2007"/>
    <n v="797"/>
    <n v="1778"/>
    <d v="2020-09-12T00:00:00"/>
    <n v="123"/>
    <n v="911"/>
    <n v="550"/>
    <n v="0"/>
    <n v="550"/>
    <x v="75"/>
    <x v="0"/>
  </r>
  <r>
    <n v="2008"/>
    <n v="797"/>
    <n v="1779"/>
    <d v="2020-09-12T00:00:00"/>
    <n v="125"/>
    <n v="912"/>
    <n v="550"/>
    <n v="0"/>
    <n v="550"/>
    <x v="75"/>
    <x v="0"/>
  </r>
  <r>
    <n v="2009"/>
    <n v="798"/>
    <n v="1780"/>
    <d v="2020-09-12T00:00:00"/>
    <n v="125"/>
    <n v="910"/>
    <n v="550"/>
    <n v="0"/>
    <n v="550"/>
    <x v="76"/>
    <x v="0"/>
  </r>
  <r>
    <n v="2010"/>
    <n v="799"/>
    <n v="1781"/>
    <d v="2020-09-12T00:00:00"/>
    <n v="125"/>
    <n v="937"/>
    <n v="550"/>
    <n v="0"/>
    <n v="550"/>
    <x v="77"/>
    <x v="0"/>
  </r>
  <r>
    <n v="2011"/>
    <n v="800"/>
    <n v="1782"/>
    <d v="2020-09-12T00:00:00"/>
    <n v="123"/>
    <n v="463"/>
    <n v="3"/>
    <n v="0"/>
    <n v="3"/>
    <x v="78"/>
    <x v="0"/>
  </r>
  <r>
    <n v="2012"/>
    <n v="800"/>
    <n v="1783"/>
    <d v="2020-09-12T00:00:00"/>
    <n v="123"/>
    <n v="464"/>
    <n v="3"/>
    <n v="0"/>
    <n v="3"/>
    <x v="78"/>
    <x v="0"/>
  </r>
  <r>
    <n v="2013"/>
    <n v="800"/>
    <n v="1784"/>
    <d v="2020-09-12T00:00:00"/>
    <n v="123"/>
    <n v="465"/>
    <n v="3"/>
    <n v="0"/>
    <n v="3"/>
    <x v="78"/>
    <x v="0"/>
  </r>
  <r>
    <n v="2014"/>
    <n v="801"/>
    <n v="1785"/>
    <d v="2020-09-12T00:00:00"/>
    <n v="123"/>
    <n v="462"/>
    <n v="3"/>
    <n v="0"/>
    <n v="3"/>
    <x v="0"/>
    <x v="0"/>
  </r>
  <r>
    <n v="2015"/>
    <n v="802"/>
    <n v="1786"/>
    <d v="2020-09-12T00:00:00"/>
    <n v="123"/>
    <n v="510"/>
    <n v="550"/>
    <n v="82"/>
    <n v="468"/>
    <x v="1"/>
    <x v="1"/>
  </r>
  <r>
    <n v="2016"/>
    <n v="802"/>
    <n v="1787"/>
    <d v="2020-09-12T00:00:00"/>
    <n v="123"/>
    <n v="511"/>
    <n v="550"/>
    <n v="0"/>
    <n v="550"/>
    <x v="1"/>
    <x v="0"/>
  </r>
  <r>
    <n v="2017"/>
    <n v="803"/>
    <n v="1788"/>
    <d v="2020-09-12T00:00:00"/>
    <n v="123"/>
    <n v="527"/>
    <n v="550"/>
    <n v="0"/>
    <n v="550"/>
    <x v="2"/>
    <x v="0"/>
  </r>
  <r>
    <n v="2018"/>
    <n v="804"/>
    <n v="1789"/>
    <d v="2020-09-12T00:00:00"/>
    <n v="125"/>
    <n v="938"/>
    <n v="550"/>
    <n v="0"/>
    <n v="550"/>
    <x v="3"/>
    <x v="0"/>
  </r>
  <r>
    <n v="2019"/>
    <n v="804"/>
    <n v="1790"/>
    <d v="2020-09-12T00:00:00"/>
    <n v="125"/>
    <n v="939"/>
    <n v="550"/>
    <n v="0"/>
    <n v="550"/>
    <x v="3"/>
    <x v="0"/>
  </r>
  <r>
    <n v="2020"/>
    <n v="805"/>
    <n v="1791"/>
    <d v="2020-09-13T00:00:00"/>
    <n v="123"/>
    <n v="494"/>
    <n v="60"/>
    <n v="0"/>
    <n v="60"/>
    <x v="4"/>
    <x v="0"/>
  </r>
  <r>
    <n v="2021"/>
    <n v="805"/>
    <n v="1792"/>
    <d v="2020-09-13T00:00:00"/>
    <n v="125"/>
    <n v="495"/>
    <n v="57"/>
    <n v="0"/>
    <n v="57"/>
    <x v="4"/>
    <x v="0"/>
  </r>
  <r>
    <n v="2022"/>
    <n v="805"/>
    <n v="1793"/>
    <d v="2020-09-13T00:00:00"/>
    <n v="123"/>
    <n v="496"/>
    <n v="60"/>
    <n v="0"/>
    <n v="60"/>
    <x v="4"/>
    <x v="0"/>
  </r>
  <r>
    <n v="2023"/>
    <n v="806"/>
    <n v="1794"/>
    <d v="2020-09-13T00:00:00"/>
    <n v="123"/>
    <n v="523"/>
    <n v="468"/>
    <n v="0"/>
    <n v="468"/>
    <x v="5"/>
    <x v="0"/>
  </r>
  <r>
    <n v="2024"/>
    <n v="807"/>
    <n v="1795"/>
    <d v="2020-09-13T00:00:00"/>
    <n v="125"/>
    <n v="424"/>
    <n v="3"/>
    <n v="0"/>
    <n v="3"/>
    <x v="6"/>
    <x v="0"/>
  </r>
  <r>
    <n v="2025"/>
    <n v="807"/>
    <n v="1796"/>
    <d v="2020-09-13T00:00:00"/>
    <n v="125"/>
    <n v="425"/>
    <n v="3"/>
    <n v="0"/>
    <n v="3"/>
    <x v="6"/>
    <x v="0"/>
  </r>
  <r>
    <n v="2026"/>
    <n v="807"/>
    <n v="1797"/>
    <d v="2020-09-13T00:00:00"/>
    <n v="125"/>
    <n v="426"/>
    <n v="3"/>
    <n v="0"/>
    <n v="3"/>
    <x v="6"/>
    <x v="0"/>
  </r>
  <r>
    <n v="2027"/>
    <n v="807"/>
    <n v="1798"/>
    <d v="2020-09-13T00:00:00"/>
    <n v="125"/>
    <n v="427"/>
    <n v="3"/>
    <n v="0"/>
    <n v="3"/>
    <x v="6"/>
    <x v="0"/>
  </r>
  <r>
    <n v="2028"/>
    <n v="807"/>
    <n v="1799"/>
    <d v="2020-09-13T00:00:00"/>
    <n v="123"/>
    <n v="428"/>
    <n v="3"/>
    <n v="0"/>
    <n v="3"/>
    <x v="6"/>
    <x v="0"/>
  </r>
  <r>
    <n v="2029"/>
    <n v="807"/>
    <n v="1800"/>
    <d v="2020-09-13T00:00:00"/>
    <n v="125"/>
    <n v="429"/>
    <n v="3"/>
    <n v="0"/>
    <n v="3"/>
    <x v="6"/>
    <x v="0"/>
  </r>
  <r>
    <n v="2030"/>
    <n v="808"/>
    <n v="1801"/>
    <d v="2020-09-13T00:00:00"/>
    <n v="125"/>
    <n v="490"/>
    <n v="3"/>
    <n v="0"/>
    <n v="3"/>
    <x v="7"/>
    <x v="0"/>
  </r>
  <r>
    <n v="2031"/>
    <n v="808"/>
    <n v="1802"/>
    <d v="2020-09-13T00:00:00"/>
    <n v="125"/>
    <n v="491"/>
    <n v="3"/>
    <n v="0"/>
    <n v="3"/>
    <x v="7"/>
    <x v="0"/>
  </r>
  <r>
    <n v="2032"/>
    <n v="809"/>
    <n v="1803"/>
    <d v="2020-09-13T00:00:00"/>
    <n v="123"/>
    <n v="528"/>
    <n v="3"/>
    <n v="0"/>
    <n v="3"/>
    <x v="8"/>
    <x v="0"/>
  </r>
  <r>
    <n v="2033"/>
    <n v="810"/>
    <n v="1804"/>
    <d v="2020-09-13T00:00:00"/>
    <n v="123"/>
    <n v="505"/>
    <n v="3"/>
    <n v="0"/>
    <n v="3"/>
    <x v="9"/>
    <x v="0"/>
  </r>
  <r>
    <n v="2034"/>
    <n v="811"/>
    <n v="1805"/>
    <d v="2020-09-13T00:00:00"/>
    <n v="123"/>
    <n v="938"/>
    <n v="550"/>
    <n v="0"/>
    <n v="550"/>
    <x v="10"/>
    <x v="0"/>
  </r>
  <r>
    <n v="2035"/>
    <n v="811"/>
    <n v="1806"/>
    <d v="2020-09-13T00:00:00"/>
    <n v="123"/>
    <n v="939"/>
    <n v="550"/>
    <n v="0"/>
    <n v="550"/>
    <x v="10"/>
    <x v="0"/>
  </r>
  <r>
    <n v="2036"/>
    <n v="812"/>
    <n v="1807"/>
    <d v="2020-09-13T00:00:00"/>
    <n v="123"/>
    <n v="358"/>
    <n v="60"/>
    <n v="9"/>
    <n v="51"/>
    <x v="11"/>
    <x v="1"/>
  </r>
  <r>
    <n v="2037"/>
    <n v="813"/>
    <n v="1808"/>
    <d v="2020-09-13T00:00:00"/>
    <n v="123"/>
    <n v="451"/>
    <n v="3"/>
    <n v="0"/>
    <n v="3"/>
    <x v="12"/>
    <x v="0"/>
  </r>
  <r>
    <n v="2038"/>
    <n v="813"/>
    <n v="1809"/>
    <d v="2020-09-13T00:00:00"/>
    <n v="123"/>
    <n v="452"/>
    <n v="3"/>
    <n v="0"/>
    <n v="3"/>
    <x v="12"/>
    <x v="0"/>
  </r>
  <r>
    <n v="2039"/>
    <n v="813"/>
    <n v="1810"/>
    <d v="2020-09-13T00:00:00"/>
    <n v="125"/>
    <n v="453"/>
    <n v="3"/>
    <n v="0"/>
    <n v="3"/>
    <x v="12"/>
    <x v="0"/>
  </r>
  <r>
    <n v="2040"/>
    <n v="814"/>
    <n v="1811"/>
    <d v="2020-09-13T00:00:00"/>
    <n v="125"/>
    <n v="356"/>
    <n v="60"/>
    <n v="0"/>
    <n v="60"/>
    <x v="13"/>
    <x v="0"/>
  </r>
  <r>
    <n v="2041"/>
    <n v="814"/>
    <n v="1812"/>
    <d v="2020-09-13T00:00:00"/>
    <n v="123"/>
    <n v="357"/>
    <n v="60"/>
    <n v="0"/>
    <n v="60"/>
    <x v="13"/>
    <x v="0"/>
  </r>
  <r>
    <n v="2042"/>
    <n v="815"/>
    <n v="1813"/>
    <d v="2020-09-13T00:00:00"/>
    <n v="125"/>
    <n v="389"/>
    <n v="3"/>
    <n v="0"/>
    <n v="3"/>
    <x v="14"/>
    <x v="0"/>
  </r>
  <r>
    <n v="2043"/>
    <n v="815"/>
    <n v="1814"/>
    <d v="2020-09-13T00:00:00"/>
    <n v="123"/>
    <n v="390"/>
    <n v="3"/>
    <n v="0"/>
    <n v="3"/>
    <x v="14"/>
    <x v="0"/>
  </r>
  <r>
    <n v="2044"/>
    <n v="815"/>
    <n v="1815"/>
    <d v="2020-09-13T00:00:00"/>
    <n v="123"/>
    <n v="391"/>
    <n v="3"/>
    <n v="0"/>
    <n v="3"/>
    <x v="14"/>
    <x v="0"/>
  </r>
  <r>
    <n v="2045"/>
    <n v="815"/>
    <n v="1816"/>
    <d v="2020-09-13T00:00:00"/>
    <n v="125"/>
    <n v="392"/>
    <n v="3"/>
    <n v="0"/>
    <n v="3"/>
    <x v="14"/>
    <x v="0"/>
  </r>
  <r>
    <n v="2046"/>
    <n v="815"/>
    <n v="1817"/>
    <d v="2020-09-13T00:00:00"/>
    <n v="125"/>
    <n v="393"/>
    <n v="3"/>
    <n v="0"/>
    <n v="3"/>
    <x v="14"/>
    <x v="0"/>
  </r>
  <r>
    <n v="2047"/>
    <n v="815"/>
    <n v="1818"/>
    <d v="2020-09-13T00:00:00"/>
    <n v="125"/>
    <n v="394"/>
    <n v="3"/>
    <n v="0"/>
    <n v="3"/>
    <x v="14"/>
    <x v="0"/>
  </r>
  <r>
    <n v="2048"/>
    <n v="815"/>
    <n v="1819"/>
    <d v="2020-09-13T00:00:00"/>
    <n v="125"/>
    <n v="395"/>
    <n v="3"/>
    <n v="0"/>
    <n v="3"/>
    <x v="14"/>
    <x v="0"/>
  </r>
  <r>
    <n v="2049"/>
    <n v="815"/>
    <n v="1820"/>
    <d v="2020-09-13T00:00:00"/>
    <n v="123"/>
    <n v="396"/>
    <n v="3"/>
    <n v="0"/>
    <n v="3"/>
    <x v="14"/>
    <x v="0"/>
  </r>
  <r>
    <n v="2050"/>
    <n v="815"/>
    <n v="1821"/>
    <d v="2020-09-13T00:00:00"/>
    <n v="125"/>
    <n v="397"/>
    <n v="3"/>
    <n v="0"/>
    <n v="3"/>
    <x v="14"/>
    <x v="0"/>
  </r>
  <r>
    <n v="2051"/>
    <n v="816"/>
    <n v="1822"/>
    <d v="2020-09-13T00:00:00"/>
    <n v="125"/>
    <n v="490"/>
    <n v="3"/>
    <n v="0"/>
    <n v="3"/>
    <x v="15"/>
    <x v="0"/>
  </r>
  <r>
    <n v="2052"/>
    <n v="817"/>
    <n v="1823"/>
    <d v="2020-09-13T00:00:00"/>
    <n v="125"/>
    <n v="513"/>
    <n v="550"/>
    <n v="0"/>
    <n v="550"/>
    <x v="16"/>
    <x v="0"/>
  </r>
  <r>
    <n v="2053"/>
    <n v="818"/>
    <n v="1824"/>
    <d v="2020-09-13T00:00:00"/>
    <n v="123"/>
    <n v="403"/>
    <n v="3"/>
    <n v="0"/>
    <n v="3"/>
    <x v="17"/>
    <x v="0"/>
  </r>
  <r>
    <n v="2054"/>
    <n v="818"/>
    <n v="1825"/>
    <d v="2020-09-13T00:00:00"/>
    <n v="123"/>
    <n v="404"/>
    <n v="3"/>
    <n v="0"/>
    <n v="3"/>
    <x v="17"/>
    <x v="0"/>
  </r>
  <r>
    <n v="2055"/>
    <n v="818"/>
    <n v="1826"/>
    <d v="2020-09-13T00:00:00"/>
    <n v="123"/>
    <n v="405"/>
    <n v="3"/>
    <n v="0"/>
    <n v="3"/>
    <x v="17"/>
    <x v="0"/>
  </r>
  <r>
    <n v="2056"/>
    <n v="818"/>
    <n v="1827"/>
    <d v="2020-09-13T00:00:00"/>
    <n v="123"/>
    <n v="406"/>
    <n v="3"/>
    <n v="0"/>
    <n v="3"/>
    <x v="17"/>
    <x v="0"/>
  </r>
  <r>
    <n v="2057"/>
    <n v="818"/>
    <n v="1828"/>
    <d v="2020-09-13T00:00:00"/>
    <n v="123"/>
    <n v="407"/>
    <n v="3"/>
    <n v="0"/>
    <n v="3"/>
    <x v="17"/>
    <x v="0"/>
  </r>
  <r>
    <n v="2058"/>
    <n v="819"/>
    <n v="1829"/>
    <d v="2020-09-13T00:00:00"/>
    <n v="123"/>
    <n v="931"/>
    <n v="550"/>
    <n v="0"/>
    <n v="550"/>
    <x v="18"/>
    <x v="0"/>
  </r>
  <r>
    <n v="2059"/>
    <n v="819"/>
    <n v="1830"/>
    <d v="2020-09-13T00:00:00"/>
    <n v="123"/>
    <n v="932"/>
    <n v="550"/>
    <n v="0"/>
    <n v="550"/>
    <x v="18"/>
    <x v="0"/>
  </r>
  <r>
    <n v="2060"/>
    <n v="819"/>
    <n v="1831"/>
    <d v="2020-09-13T00:00:00"/>
    <n v="125"/>
    <n v="933"/>
    <n v="550"/>
    <n v="0"/>
    <n v="550"/>
    <x v="18"/>
    <x v="0"/>
  </r>
  <r>
    <n v="2061"/>
    <n v="819"/>
    <n v="1832"/>
    <d v="2020-09-13T00:00:00"/>
    <n v="125"/>
    <n v="934"/>
    <n v="550"/>
    <n v="0"/>
    <n v="550"/>
    <x v="18"/>
    <x v="0"/>
  </r>
  <r>
    <n v="2062"/>
    <n v="820"/>
    <n v="1833"/>
    <d v="2020-09-13T00:00:00"/>
    <n v="123"/>
    <n v="422"/>
    <n v="3"/>
    <n v="0"/>
    <n v="3"/>
    <x v="19"/>
    <x v="0"/>
  </r>
  <r>
    <n v="2063"/>
    <n v="820"/>
    <n v="1834"/>
    <d v="2020-09-13T00:00:00"/>
    <n v="125"/>
    <n v="423"/>
    <n v="3"/>
    <n v="0"/>
    <n v="3"/>
    <x v="19"/>
    <x v="0"/>
  </r>
  <r>
    <n v="2064"/>
    <n v="820"/>
    <n v="1835"/>
    <d v="2020-09-13T00:00:00"/>
    <n v="123"/>
    <n v="424"/>
    <n v="3"/>
    <n v="0"/>
    <n v="3"/>
    <x v="19"/>
    <x v="0"/>
  </r>
  <r>
    <n v="2065"/>
    <n v="821"/>
    <n v="1836"/>
    <d v="2020-09-14T00:00:00"/>
    <n v="123"/>
    <n v="341"/>
    <n v="3"/>
    <n v="0"/>
    <n v="3"/>
    <x v="20"/>
    <x v="0"/>
  </r>
  <r>
    <n v="2066"/>
    <n v="821"/>
    <n v="1837"/>
    <d v="2020-09-14T00:00:00"/>
    <n v="125"/>
    <n v="342"/>
    <n v="3"/>
    <n v="0"/>
    <n v="3"/>
    <x v="20"/>
    <x v="0"/>
  </r>
  <r>
    <n v="2067"/>
    <n v="821"/>
    <n v="1838"/>
    <d v="2020-09-14T00:00:00"/>
    <n v="125"/>
    <n v="343"/>
    <n v="3"/>
    <n v="0"/>
    <n v="3"/>
    <x v="20"/>
    <x v="0"/>
  </r>
  <r>
    <n v="2068"/>
    <n v="821"/>
    <n v="1839"/>
    <d v="2020-09-14T00:00:00"/>
    <n v="125"/>
    <n v="344"/>
    <n v="3"/>
    <n v="0"/>
    <n v="3"/>
    <x v="20"/>
    <x v="0"/>
  </r>
  <r>
    <n v="2069"/>
    <n v="822"/>
    <n v="1840"/>
    <d v="2020-09-14T00:00:00"/>
    <n v="125"/>
    <n v="931"/>
    <n v="550"/>
    <n v="82"/>
    <n v="468"/>
    <x v="21"/>
    <x v="1"/>
  </r>
  <r>
    <n v="2070"/>
    <n v="822"/>
    <n v="1841"/>
    <d v="2020-09-14T00:00:00"/>
    <n v="123"/>
    <n v="932"/>
    <n v="550"/>
    <n v="0"/>
    <n v="550"/>
    <x v="21"/>
    <x v="0"/>
  </r>
  <r>
    <n v="2071"/>
    <n v="823"/>
    <n v="1842"/>
    <d v="2020-09-14T00:00:00"/>
    <n v="125"/>
    <n v="341"/>
    <n v="3"/>
    <n v="0"/>
    <n v="3"/>
    <x v="22"/>
    <x v="0"/>
  </r>
  <r>
    <n v="2072"/>
    <n v="823"/>
    <n v="1843"/>
    <d v="2020-09-14T00:00:00"/>
    <n v="125"/>
    <n v="342"/>
    <n v="3"/>
    <n v="0"/>
    <n v="3"/>
    <x v="22"/>
    <x v="0"/>
  </r>
  <r>
    <n v="2073"/>
    <n v="823"/>
    <n v="1844"/>
    <d v="2020-09-14T00:00:00"/>
    <n v="125"/>
    <n v="343"/>
    <n v="3"/>
    <n v="0"/>
    <n v="3"/>
    <x v="22"/>
    <x v="0"/>
  </r>
  <r>
    <n v="2074"/>
    <n v="824"/>
    <n v="1845"/>
    <d v="2020-09-14T00:00:00"/>
    <n v="123"/>
    <n v="928"/>
    <n v="550"/>
    <n v="0"/>
    <n v="550"/>
    <x v="23"/>
    <x v="0"/>
  </r>
  <r>
    <n v="2075"/>
    <n v="824"/>
    <n v="1846"/>
    <d v="2020-09-14T00:00:00"/>
    <n v="123"/>
    <n v="929"/>
    <n v="550"/>
    <n v="0"/>
    <n v="550"/>
    <x v="23"/>
    <x v="0"/>
  </r>
  <r>
    <n v="2076"/>
    <n v="825"/>
    <n v="1847"/>
    <d v="2020-09-14T00:00:00"/>
    <n v="123"/>
    <n v="332"/>
    <n v="550"/>
    <n v="0"/>
    <n v="550"/>
    <x v="24"/>
    <x v="0"/>
  </r>
  <r>
    <n v="2077"/>
    <n v="826"/>
    <n v="1848"/>
    <d v="2020-09-14T00:00:00"/>
    <n v="123"/>
    <n v="948"/>
    <n v="468"/>
    <n v="0"/>
    <n v="468"/>
    <x v="79"/>
    <x v="0"/>
  </r>
  <r>
    <n v="2078"/>
    <n v="826"/>
    <n v="1849"/>
    <d v="2020-09-14T00:00:00"/>
    <n v="123"/>
    <n v="907"/>
    <n v="550"/>
    <n v="0"/>
    <n v="550"/>
    <x v="79"/>
    <x v="0"/>
  </r>
  <r>
    <n v="2079"/>
    <n v="827"/>
    <n v="1850"/>
    <d v="2020-09-14T00:00:00"/>
    <n v="123"/>
    <n v="325"/>
    <n v="1250"/>
    <n v="0"/>
    <n v="1250"/>
    <x v="26"/>
    <x v="0"/>
  </r>
  <r>
    <n v="2080"/>
    <n v="827"/>
    <n v="1851"/>
    <d v="2020-09-14T00:00:00"/>
    <n v="123"/>
    <n v="326"/>
    <n v="1250"/>
    <n v="0"/>
    <n v="1250"/>
    <x v="26"/>
    <x v="0"/>
  </r>
  <r>
    <n v="2081"/>
    <n v="828"/>
    <n v="1852"/>
    <d v="2020-09-14T00:00:00"/>
    <n v="125"/>
    <n v="320"/>
    <n v="3"/>
    <n v="0"/>
    <n v="3"/>
    <x v="27"/>
    <x v="0"/>
  </r>
  <r>
    <n v="2082"/>
    <n v="828"/>
    <n v="1853"/>
    <d v="2020-09-14T00:00:00"/>
    <n v="125"/>
    <n v="321"/>
    <n v="3"/>
    <n v="0"/>
    <n v="3"/>
    <x v="27"/>
    <x v="0"/>
  </r>
  <r>
    <n v="2083"/>
    <n v="828"/>
    <n v="1854"/>
    <d v="2020-09-14T00:00:00"/>
    <n v="123"/>
    <n v="322"/>
    <n v="60"/>
    <n v="0"/>
    <n v="60"/>
    <x v="27"/>
    <x v="0"/>
  </r>
  <r>
    <n v="2084"/>
    <n v="829"/>
    <n v="1855"/>
    <d v="2020-09-14T00:00:00"/>
    <n v="125"/>
    <n v="930"/>
    <n v="550"/>
    <n v="0"/>
    <n v="550"/>
    <x v="28"/>
    <x v="0"/>
  </r>
  <r>
    <n v="2085"/>
    <n v="829"/>
    <n v="1856"/>
    <d v="2020-09-14T00:00:00"/>
    <n v="123"/>
    <n v="921"/>
    <n v="550"/>
    <n v="0"/>
    <n v="550"/>
    <x v="28"/>
    <x v="0"/>
  </r>
  <r>
    <n v="2086"/>
    <n v="830"/>
    <n v="1857"/>
    <d v="2020-09-14T00:00:00"/>
    <n v="123"/>
    <n v="952"/>
    <n v="60"/>
    <n v="0"/>
    <n v="60"/>
    <x v="29"/>
    <x v="0"/>
  </r>
  <r>
    <n v="2087"/>
    <n v="831"/>
    <n v="1858"/>
    <d v="2020-09-14T00:00:00"/>
    <n v="125"/>
    <n v="933"/>
    <n v="550"/>
    <n v="0"/>
    <n v="550"/>
    <x v="30"/>
    <x v="0"/>
  </r>
  <r>
    <n v="2088"/>
    <n v="831"/>
    <n v="1859"/>
    <d v="2020-09-14T00:00:00"/>
    <n v="125"/>
    <n v="934"/>
    <n v="550"/>
    <n v="0"/>
    <n v="550"/>
    <x v="30"/>
    <x v="0"/>
  </r>
  <r>
    <n v="2089"/>
    <n v="831"/>
    <n v="1860"/>
    <d v="2020-09-14T00:00:00"/>
    <n v="125"/>
    <n v="922"/>
    <n v="550"/>
    <n v="27"/>
    <n v="523"/>
    <x v="30"/>
    <x v="1"/>
  </r>
  <r>
    <n v="2090"/>
    <n v="831"/>
    <n v="1861"/>
    <d v="2020-09-14T00:00:00"/>
    <n v="125"/>
    <n v="923"/>
    <n v="550"/>
    <n v="0"/>
    <n v="550"/>
    <x v="30"/>
    <x v="0"/>
  </r>
  <r>
    <n v="2091"/>
    <n v="832"/>
    <n v="1862"/>
    <d v="2020-09-14T00:00:00"/>
    <n v="123"/>
    <n v="317"/>
    <n v="550"/>
    <n v="82"/>
    <n v="468"/>
    <x v="31"/>
    <x v="1"/>
  </r>
  <r>
    <n v="2092"/>
    <n v="832"/>
    <n v="1863"/>
    <d v="2020-09-14T00:00:00"/>
    <n v="125"/>
    <n v="318"/>
    <n v="550"/>
    <n v="0"/>
    <n v="550"/>
    <x v="31"/>
    <x v="0"/>
  </r>
  <r>
    <n v="2093"/>
    <n v="833"/>
    <n v="1864"/>
    <d v="2020-09-14T00:00:00"/>
    <n v="125"/>
    <n v="928"/>
    <n v="550"/>
    <n v="0"/>
    <n v="550"/>
    <x v="32"/>
    <x v="0"/>
  </r>
  <r>
    <n v="2094"/>
    <n v="833"/>
    <n v="1865"/>
    <d v="2020-09-14T00:00:00"/>
    <n v="125"/>
    <n v="929"/>
    <n v="550"/>
    <n v="0"/>
    <n v="550"/>
    <x v="32"/>
    <x v="0"/>
  </r>
  <r>
    <n v="2095"/>
    <n v="834"/>
    <n v="1866"/>
    <d v="2020-09-14T00:00:00"/>
    <n v="123"/>
    <n v="319"/>
    <n v="550"/>
    <n v="0"/>
    <n v="550"/>
    <x v="33"/>
    <x v="0"/>
  </r>
  <r>
    <n v="2096"/>
    <n v="835"/>
    <n v="1867"/>
    <d v="2020-09-14T00:00:00"/>
    <n v="123"/>
    <n v="359"/>
    <n v="3"/>
    <n v="0"/>
    <n v="3"/>
    <x v="34"/>
    <x v="0"/>
  </r>
  <r>
    <n v="2097"/>
    <n v="835"/>
    <n v="1868"/>
    <d v="2020-09-14T00:00:00"/>
    <n v="123"/>
    <n v="360"/>
    <n v="3"/>
    <n v="0"/>
    <n v="3"/>
    <x v="34"/>
    <x v="0"/>
  </r>
  <r>
    <n v="2098"/>
    <n v="835"/>
    <n v="1869"/>
    <d v="2020-09-14T00:00:00"/>
    <n v="123"/>
    <n v="361"/>
    <n v="3"/>
    <n v="0"/>
    <n v="3"/>
    <x v="34"/>
    <x v="0"/>
  </r>
  <r>
    <n v="2099"/>
    <n v="835"/>
    <n v="1870"/>
    <d v="2020-09-14T00:00:00"/>
    <n v="123"/>
    <n v="362"/>
    <n v="3"/>
    <n v="0"/>
    <n v="3"/>
    <x v="34"/>
    <x v="0"/>
  </r>
  <r>
    <n v="2100"/>
    <n v="835"/>
    <n v="1871"/>
    <d v="2020-09-14T00:00:00"/>
    <n v="123"/>
    <n v="363"/>
    <n v="3"/>
    <n v="0"/>
    <n v="3"/>
    <x v="34"/>
    <x v="0"/>
  </r>
  <r>
    <n v="2101"/>
    <n v="835"/>
    <n v="1872"/>
    <d v="2020-09-14T00:00:00"/>
    <n v="123"/>
    <n v="364"/>
    <n v="3"/>
    <n v="0"/>
    <n v="3"/>
    <x v="34"/>
    <x v="0"/>
  </r>
  <r>
    <n v="2102"/>
    <n v="835"/>
    <n v="1873"/>
    <d v="2020-09-14T00:00:00"/>
    <n v="125"/>
    <n v="365"/>
    <n v="3"/>
    <n v="0"/>
    <n v="3"/>
    <x v="34"/>
    <x v="0"/>
  </r>
  <r>
    <n v="2103"/>
    <n v="835"/>
    <n v="1874"/>
    <d v="2020-09-14T00:00:00"/>
    <n v="125"/>
    <n v="366"/>
    <n v="3"/>
    <n v="0"/>
    <n v="3"/>
    <x v="34"/>
    <x v="0"/>
  </r>
  <r>
    <n v="2104"/>
    <n v="835"/>
    <n v="1875"/>
    <d v="2020-09-14T00:00:00"/>
    <n v="123"/>
    <n v="367"/>
    <n v="3"/>
    <n v="0"/>
    <n v="3"/>
    <x v="34"/>
    <x v="0"/>
  </r>
  <r>
    <n v="2105"/>
    <n v="835"/>
    <n v="1876"/>
    <d v="2020-09-14T00:00:00"/>
    <n v="125"/>
    <n v="368"/>
    <n v="3"/>
    <n v="0"/>
    <n v="3"/>
    <x v="34"/>
    <x v="0"/>
  </r>
  <r>
    <n v="2106"/>
    <n v="835"/>
    <n v="1877"/>
    <d v="2020-09-14T00:00:00"/>
    <n v="123"/>
    <n v="369"/>
    <n v="3"/>
    <n v="0"/>
    <n v="3"/>
    <x v="34"/>
    <x v="0"/>
  </r>
  <r>
    <n v="2107"/>
    <n v="835"/>
    <n v="1878"/>
    <d v="2020-09-14T00:00:00"/>
    <n v="123"/>
    <n v="370"/>
    <n v="3"/>
    <n v="0"/>
    <n v="3"/>
    <x v="34"/>
    <x v="0"/>
  </r>
  <r>
    <n v="2108"/>
    <n v="835"/>
    <n v="1879"/>
    <d v="2020-09-14T00:00:00"/>
    <n v="125"/>
    <n v="371"/>
    <n v="3"/>
    <n v="0"/>
    <n v="3"/>
    <x v="34"/>
    <x v="0"/>
  </r>
  <r>
    <n v="2109"/>
    <n v="835"/>
    <n v="1880"/>
    <d v="2020-09-14T00:00:00"/>
    <n v="125"/>
    <n v="372"/>
    <n v="3"/>
    <n v="0"/>
    <n v="3"/>
    <x v="34"/>
    <x v="0"/>
  </r>
  <r>
    <n v="2110"/>
    <n v="835"/>
    <n v="1881"/>
    <d v="2020-09-14T00:00:00"/>
    <n v="125"/>
    <n v="373"/>
    <n v="3"/>
    <n v="0"/>
    <n v="3"/>
    <x v="34"/>
    <x v="0"/>
  </r>
  <r>
    <n v="2111"/>
    <n v="835"/>
    <n v="1882"/>
    <d v="2020-09-14T00:00:00"/>
    <n v="125"/>
    <n v="374"/>
    <n v="3"/>
    <n v="0"/>
    <n v="3"/>
    <x v="34"/>
    <x v="0"/>
  </r>
  <r>
    <n v="2112"/>
    <n v="836"/>
    <n v="1883"/>
    <d v="2020-09-14T00:00:00"/>
    <n v="123"/>
    <n v="2"/>
    <n v="3"/>
    <n v="0"/>
    <n v="3"/>
    <x v="35"/>
    <x v="0"/>
  </r>
  <r>
    <n v="2113"/>
    <n v="837"/>
    <n v="1884"/>
    <d v="2020-09-15T00:00:00"/>
    <n v="125"/>
    <n v="935"/>
    <n v="550"/>
    <n v="0"/>
    <n v="550"/>
    <x v="73"/>
    <x v="0"/>
  </r>
  <r>
    <n v="2114"/>
    <n v="837"/>
    <n v="1885"/>
    <d v="2020-09-15T00:00:00"/>
    <n v="125"/>
    <n v="936"/>
    <n v="550"/>
    <n v="0"/>
    <n v="550"/>
    <x v="73"/>
    <x v="0"/>
  </r>
  <r>
    <n v="2115"/>
    <n v="838"/>
    <n v="1886"/>
    <d v="2020-09-15T00:00:00"/>
    <n v="125"/>
    <n v="524"/>
    <n v="550"/>
    <n v="0"/>
    <n v="550"/>
    <x v="74"/>
    <x v="0"/>
  </r>
  <r>
    <n v="2116"/>
    <n v="839"/>
    <n v="1887"/>
    <d v="2020-09-15T00:00:00"/>
    <n v="123"/>
    <n v="911"/>
    <n v="550"/>
    <n v="0"/>
    <n v="550"/>
    <x v="75"/>
    <x v="0"/>
  </r>
  <r>
    <n v="2117"/>
    <n v="839"/>
    <n v="1888"/>
    <d v="2020-09-15T00:00:00"/>
    <n v="123"/>
    <n v="912"/>
    <n v="550"/>
    <n v="0"/>
    <n v="550"/>
    <x v="75"/>
    <x v="0"/>
  </r>
  <r>
    <n v="2118"/>
    <n v="840"/>
    <n v="1889"/>
    <d v="2020-09-15T00:00:00"/>
    <n v="123"/>
    <n v="910"/>
    <n v="550"/>
    <n v="0"/>
    <n v="550"/>
    <x v="76"/>
    <x v="0"/>
  </r>
  <r>
    <n v="2119"/>
    <n v="841"/>
    <n v="1890"/>
    <d v="2020-09-17T00:00:00"/>
    <n v="123"/>
    <n v="1"/>
    <n v="3"/>
    <n v="0"/>
    <n v="3"/>
    <x v="36"/>
    <x v="0"/>
  </r>
  <r>
    <n v="2120"/>
    <n v="842"/>
    <n v="1891"/>
    <d v="2020-09-17T00:00:00"/>
    <n v="123"/>
    <n v="373"/>
    <n v="3"/>
    <n v="0"/>
    <n v="3"/>
    <x v="37"/>
    <x v="0"/>
  </r>
  <r>
    <n v="2121"/>
    <n v="842"/>
    <n v="1892"/>
    <d v="2020-09-17T00:00:00"/>
    <n v="123"/>
    <n v="374"/>
    <n v="3"/>
    <n v="0"/>
    <n v="3"/>
    <x v="37"/>
    <x v="0"/>
  </r>
  <r>
    <n v="2122"/>
    <n v="843"/>
    <n v="1893"/>
    <d v="2020-09-17T00:00:00"/>
    <n v="123"/>
    <n v="530"/>
    <n v="550"/>
    <n v="0"/>
    <n v="550"/>
    <x v="38"/>
    <x v="0"/>
  </r>
  <r>
    <n v="2123"/>
    <n v="844"/>
    <n v="1894"/>
    <d v="2020-09-17T00:00:00"/>
    <n v="125"/>
    <n v="4"/>
    <n v="3"/>
    <n v="0"/>
    <n v="3"/>
    <x v="39"/>
    <x v="0"/>
  </r>
  <r>
    <n v="2124"/>
    <n v="845"/>
    <n v="1895"/>
    <d v="2020-09-17T00:00:00"/>
    <n v="125"/>
    <n v="512"/>
    <n v="550"/>
    <n v="0"/>
    <n v="550"/>
    <x v="40"/>
    <x v="0"/>
  </r>
  <r>
    <n v="2125"/>
    <n v="846"/>
    <n v="1896"/>
    <d v="2020-09-17T00:00:00"/>
    <n v="123"/>
    <n v="513"/>
    <n v="468"/>
    <n v="0"/>
    <n v="468"/>
    <x v="41"/>
    <x v="0"/>
  </r>
  <r>
    <n v="2126"/>
    <n v="847"/>
    <n v="1897"/>
    <d v="2020-09-17T00:00:00"/>
    <n v="125"/>
    <n v="319"/>
    <n v="550"/>
    <n v="0"/>
    <n v="550"/>
    <x v="42"/>
    <x v="0"/>
  </r>
  <r>
    <n v="2127"/>
    <n v="848"/>
    <n v="1898"/>
    <d v="2020-09-17T00:00:00"/>
    <n v="123"/>
    <n v="403"/>
    <n v="3"/>
    <n v="0"/>
    <n v="3"/>
    <x v="43"/>
    <x v="0"/>
  </r>
  <r>
    <n v="2128"/>
    <n v="848"/>
    <n v="1899"/>
    <d v="2020-09-17T00:00:00"/>
    <n v="123"/>
    <n v="404"/>
    <n v="3"/>
    <n v="0"/>
    <n v="3"/>
    <x v="43"/>
    <x v="0"/>
  </r>
  <r>
    <n v="2129"/>
    <n v="848"/>
    <n v="1900"/>
    <d v="2020-09-17T00:00:00"/>
    <n v="125"/>
    <n v="405"/>
    <n v="3"/>
    <n v="0"/>
    <n v="3"/>
    <x v="43"/>
    <x v="0"/>
  </r>
  <r>
    <n v="2130"/>
    <n v="848"/>
    <n v="1901"/>
    <d v="2020-09-17T00:00:00"/>
    <n v="125"/>
    <n v="406"/>
    <n v="3"/>
    <n v="0"/>
    <n v="3"/>
    <x v="43"/>
    <x v="0"/>
  </r>
  <r>
    <n v="2131"/>
    <n v="848"/>
    <n v="1902"/>
    <d v="2020-09-17T00:00:00"/>
    <n v="125"/>
    <n v="407"/>
    <n v="3"/>
    <n v="0"/>
    <n v="3"/>
    <x v="43"/>
    <x v="0"/>
  </r>
  <r>
    <n v="2132"/>
    <n v="849"/>
    <n v="1903"/>
    <d v="2020-09-17T00:00:00"/>
    <n v="125"/>
    <n v="422"/>
    <n v="3"/>
    <n v="0"/>
    <n v="3"/>
    <x v="44"/>
    <x v="0"/>
  </r>
  <r>
    <n v="2133"/>
    <n v="849"/>
    <n v="1904"/>
    <d v="2020-09-17T00:00:00"/>
    <n v="123"/>
    <n v="423"/>
    <n v="3"/>
    <n v="0"/>
    <n v="3"/>
    <x v="44"/>
    <x v="0"/>
  </r>
  <r>
    <n v="2134"/>
    <n v="849"/>
    <n v="1905"/>
    <d v="2020-09-17T00:00:00"/>
    <n v="125"/>
    <n v="424"/>
    <n v="3"/>
    <n v="0"/>
    <n v="3"/>
    <x v="44"/>
    <x v="0"/>
  </r>
  <r>
    <n v="2135"/>
    <n v="849"/>
    <n v="1906"/>
    <d v="2020-09-17T00:00:00"/>
    <n v="125"/>
    <n v="425"/>
    <n v="3"/>
    <n v="0"/>
    <n v="3"/>
    <x v="44"/>
    <x v="0"/>
  </r>
  <r>
    <n v="2136"/>
    <n v="849"/>
    <n v="1907"/>
    <d v="2020-09-17T00:00:00"/>
    <n v="125"/>
    <n v="426"/>
    <n v="3"/>
    <n v="0"/>
    <n v="3"/>
    <x v="44"/>
    <x v="0"/>
  </r>
  <r>
    <n v="2137"/>
    <n v="850"/>
    <n v="1908"/>
    <d v="2020-09-17T00:00:00"/>
    <n v="123"/>
    <n v="320"/>
    <n v="3"/>
    <n v="0"/>
    <n v="3"/>
    <x v="45"/>
    <x v="0"/>
  </r>
  <r>
    <n v="2138"/>
    <n v="850"/>
    <n v="1909"/>
    <d v="2020-09-17T00:00:00"/>
    <n v="123"/>
    <n v="321"/>
    <n v="3"/>
    <n v="0"/>
    <n v="3"/>
    <x v="45"/>
    <x v="0"/>
  </r>
  <r>
    <n v="2139"/>
    <n v="850"/>
    <n v="1910"/>
    <d v="2020-09-17T00:00:00"/>
    <n v="123"/>
    <n v="322"/>
    <n v="60"/>
    <n v="0"/>
    <n v="60"/>
    <x v="45"/>
    <x v="0"/>
  </r>
  <r>
    <n v="2140"/>
    <n v="851"/>
    <n v="1911"/>
    <d v="2020-09-17T00:00:00"/>
    <n v="123"/>
    <n v="443"/>
    <n v="3"/>
    <n v="0"/>
    <n v="3"/>
    <x v="46"/>
    <x v="0"/>
  </r>
  <r>
    <n v="2141"/>
    <n v="851"/>
    <n v="1912"/>
    <d v="2020-09-17T00:00:00"/>
    <n v="123"/>
    <n v="444"/>
    <n v="3"/>
    <n v="0"/>
    <n v="3"/>
    <x v="46"/>
    <x v="0"/>
  </r>
  <r>
    <n v="2142"/>
    <n v="851"/>
    <n v="1913"/>
    <d v="2020-09-17T00:00:00"/>
    <n v="123"/>
    <n v="445"/>
    <n v="3"/>
    <n v="0"/>
    <n v="3"/>
    <x v="46"/>
    <x v="0"/>
  </r>
  <r>
    <n v="2143"/>
    <n v="851"/>
    <n v="1914"/>
    <d v="2020-09-17T00:00:00"/>
    <n v="123"/>
    <n v="446"/>
    <n v="3"/>
    <n v="0"/>
    <n v="3"/>
    <x v="46"/>
    <x v="0"/>
  </r>
  <r>
    <n v="2144"/>
    <n v="852"/>
    <n v="1915"/>
    <d v="2020-09-17T00:00:00"/>
    <n v="125"/>
    <n v="941"/>
    <n v="550"/>
    <n v="82"/>
    <n v="468"/>
    <x v="47"/>
    <x v="1"/>
  </r>
  <r>
    <n v="2145"/>
    <n v="853"/>
    <n v="1916"/>
    <d v="2020-09-17T00:00:00"/>
    <n v="125"/>
    <n v="320"/>
    <n v="3"/>
    <n v="0"/>
    <n v="3"/>
    <x v="48"/>
    <x v="0"/>
  </r>
  <r>
    <n v="2146"/>
    <n v="853"/>
    <n v="1917"/>
    <d v="2020-09-17T00:00:00"/>
    <n v="123"/>
    <n v="321"/>
    <n v="3"/>
    <n v="0"/>
    <n v="3"/>
    <x v="48"/>
    <x v="0"/>
  </r>
  <r>
    <n v="2147"/>
    <n v="853"/>
    <n v="1918"/>
    <d v="2020-09-17T00:00:00"/>
    <n v="125"/>
    <n v="322"/>
    <n v="60"/>
    <n v="0"/>
    <n v="60"/>
    <x v="48"/>
    <x v="0"/>
  </r>
  <r>
    <n v="2148"/>
    <n v="854"/>
    <n v="1919"/>
    <d v="2020-09-17T00:00:00"/>
    <n v="123"/>
    <n v="504"/>
    <n v="3"/>
    <n v="0"/>
    <n v="3"/>
    <x v="49"/>
    <x v="0"/>
  </r>
  <r>
    <n v="2149"/>
    <n v="855"/>
    <n v="1920"/>
    <d v="2020-09-17T00:00:00"/>
    <n v="123"/>
    <n v="497"/>
    <n v="3"/>
    <n v="0"/>
    <n v="3"/>
    <x v="50"/>
    <x v="0"/>
  </r>
  <r>
    <n v="2150"/>
    <n v="856"/>
    <n v="1921"/>
    <d v="2020-09-17T00:00:00"/>
    <n v="125"/>
    <n v="323"/>
    <n v="3"/>
    <n v="0"/>
    <n v="3"/>
    <x v="51"/>
    <x v="0"/>
  </r>
  <r>
    <n v="2151"/>
    <n v="857"/>
    <n v="1922"/>
    <d v="2020-09-18T00:00:00"/>
    <n v="125"/>
    <n v="523"/>
    <n v="550"/>
    <n v="0"/>
    <n v="550"/>
    <x v="52"/>
    <x v="0"/>
  </r>
  <r>
    <n v="2152"/>
    <n v="857"/>
    <n v="1923"/>
    <d v="2020-09-18T00:00:00"/>
    <n v="125"/>
    <n v="524"/>
    <n v="550"/>
    <n v="0"/>
    <n v="550"/>
    <x v="52"/>
    <x v="0"/>
  </r>
  <r>
    <n v="2153"/>
    <n v="858"/>
    <n v="1924"/>
    <d v="2020-09-18T00:00:00"/>
    <n v="125"/>
    <n v="492"/>
    <n v="60"/>
    <n v="0"/>
    <n v="60"/>
    <x v="53"/>
    <x v="0"/>
  </r>
  <r>
    <n v="2154"/>
    <n v="858"/>
    <n v="1925"/>
    <d v="2020-09-18T00:00:00"/>
    <n v="123"/>
    <n v="493"/>
    <n v="60"/>
    <n v="0"/>
    <n v="60"/>
    <x v="53"/>
    <x v="0"/>
  </r>
  <r>
    <n v="2155"/>
    <n v="858"/>
    <n v="1926"/>
    <d v="2020-09-18T00:00:00"/>
    <n v="125"/>
    <n v="494"/>
    <n v="60"/>
    <n v="0"/>
    <n v="60"/>
    <x v="53"/>
    <x v="0"/>
  </r>
  <r>
    <n v="2156"/>
    <n v="858"/>
    <n v="1927"/>
    <d v="2020-09-18T00:00:00"/>
    <n v="125"/>
    <n v="495"/>
    <n v="60"/>
    <n v="0"/>
    <n v="60"/>
    <x v="53"/>
    <x v="0"/>
  </r>
  <r>
    <n v="2157"/>
    <n v="858"/>
    <n v="1928"/>
    <d v="2020-09-18T00:00:00"/>
    <n v="125"/>
    <n v="496"/>
    <n v="60"/>
    <n v="0"/>
    <n v="60"/>
    <x v="53"/>
    <x v="0"/>
  </r>
  <r>
    <n v="2158"/>
    <n v="859"/>
    <n v="1929"/>
    <d v="2020-09-18T00:00:00"/>
    <n v="123"/>
    <n v="915"/>
    <n v="550"/>
    <n v="0"/>
    <n v="550"/>
    <x v="54"/>
    <x v="0"/>
  </r>
  <r>
    <n v="2159"/>
    <n v="859"/>
    <n v="1930"/>
    <d v="2020-09-18T00:00:00"/>
    <n v="123"/>
    <n v="916"/>
    <n v="550"/>
    <n v="0"/>
    <n v="550"/>
    <x v="54"/>
    <x v="0"/>
  </r>
  <r>
    <n v="2160"/>
    <n v="860"/>
    <n v="1931"/>
    <d v="2020-09-18T00:00:00"/>
    <n v="123"/>
    <n v="506"/>
    <n v="60"/>
    <n v="0"/>
    <n v="60"/>
    <x v="55"/>
    <x v="0"/>
  </r>
  <r>
    <n v="2161"/>
    <n v="861"/>
    <n v="1932"/>
    <d v="2020-09-18T00:00:00"/>
    <n v="123"/>
    <n v="351"/>
    <n v="550"/>
    <n v="0"/>
    <n v="550"/>
    <x v="56"/>
    <x v="0"/>
  </r>
  <r>
    <n v="2162"/>
    <n v="861"/>
    <n v="1933"/>
    <d v="2020-09-18T00:00:00"/>
    <n v="123"/>
    <n v="352"/>
    <n v="550"/>
    <n v="0"/>
    <n v="550"/>
    <x v="56"/>
    <x v="0"/>
  </r>
  <r>
    <n v="2163"/>
    <n v="861"/>
    <n v="1934"/>
    <d v="2020-09-18T00:00:00"/>
    <n v="123"/>
    <n v="679"/>
    <n v="550"/>
    <n v="27"/>
    <n v="523"/>
    <x v="56"/>
    <x v="1"/>
  </r>
  <r>
    <n v="2164"/>
    <n v="862"/>
    <n v="1935"/>
    <d v="2020-09-18T00:00:00"/>
    <n v="123"/>
    <n v="507"/>
    <n v="550"/>
    <n v="82"/>
    <n v="468"/>
    <x v="57"/>
    <x v="1"/>
  </r>
  <r>
    <n v="2165"/>
    <n v="862"/>
    <n v="1936"/>
    <d v="2020-09-18T00:00:00"/>
    <n v="125"/>
    <n v="508"/>
    <n v="550"/>
    <n v="0"/>
    <n v="550"/>
    <x v="57"/>
    <x v="0"/>
  </r>
  <r>
    <n v="2166"/>
    <n v="863"/>
    <n v="1937"/>
    <d v="2020-09-18T00:00:00"/>
    <n v="125"/>
    <n v="355"/>
    <n v="550"/>
    <n v="0"/>
    <n v="550"/>
    <x v="58"/>
    <x v="0"/>
  </r>
  <r>
    <n v="2167"/>
    <n v="863"/>
    <n v="1938"/>
    <d v="2020-09-18T00:00:00"/>
    <n v="123"/>
    <n v="940"/>
    <n v="550"/>
    <n v="0"/>
    <n v="550"/>
    <x v="58"/>
    <x v="0"/>
  </r>
  <r>
    <n v="2168"/>
    <n v="863"/>
    <n v="1939"/>
    <d v="2020-09-18T00:00:00"/>
    <n v="125"/>
    <n v="535"/>
    <n v="550"/>
    <n v="0"/>
    <n v="550"/>
    <x v="58"/>
    <x v="0"/>
  </r>
  <r>
    <n v="2169"/>
    <n v="864"/>
    <n v="1940"/>
    <d v="2020-09-18T00:00:00"/>
    <n v="123"/>
    <n v="351"/>
    <n v="550"/>
    <n v="0"/>
    <n v="550"/>
    <x v="59"/>
    <x v="0"/>
  </r>
  <r>
    <n v="2170"/>
    <n v="864"/>
    <n v="1941"/>
    <d v="2020-09-18T00:00:00"/>
    <n v="123"/>
    <n v="352"/>
    <n v="550"/>
    <n v="0"/>
    <n v="550"/>
    <x v="59"/>
    <x v="0"/>
  </r>
  <r>
    <n v="2171"/>
    <n v="865"/>
    <n v="1942"/>
    <d v="2020-09-18T00:00:00"/>
    <n v="125"/>
    <n v="507"/>
    <n v="550"/>
    <n v="0"/>
    <n v="550"/>
    <x v="60"/>
    <x v="0"/>
  </r>
  <r>
    <n v="2172"/>
    <n v="865"/>
    <n v="1943"/>
    <d v="2020-09-18T00:00:00"/>
    <n v="125"/>
    <n v="508"/>
    <n v="523"/>
    <n v="0"/>
    <n v="523"/>
    <x v="60"/>
    <x v="0"/>
  </r>
  <r>
    <n v="2173"/>
    <n v="866"/>
    <n v="1944"/>
    <d v="2020-09-18T00:00:00"/>
    <n v="125"/>
    <n v="491"/>
    <n v="3"/>
    <n v="0"/>
    <n v="3"/>
    <x v="61"/>
    <x v="0"/>
  </r>
  <r>
    <n v="2174"/>
    <n v="867"/>
    <n v="1945"/>
    <d v="2020-09-18T00:00:00"/>
    <n v="125"/>
    <n v="343"/>
    <n v="3"/>
    <n v="0"/>
    <n v="3"/>
    <x v="62"/>
    <x v="0"/>
  </r>
  <r>
    <n v="2175"/>
    <n v="867"/>
    <n v="1946"/>
    <d v="2020-09-18T00:00:00"/>
    <n v="123"/>
    <n v="344"/>
    <n v="3"/>
    <n v="0"/>
    <n v="3"/>
    <x v="62"/>
    <x v="0"/>
  </r>
  <r>
    <n v="2176"/>
    <n v="867"/>
    <n v="1947"/>
    <d v="2020-09-18T00:00:00"/>
    <n v="125"/>
    <n v="345"/>
    <n v="3"/>
    <n v="0"/>
    <n v="3"/>
    <x v="62"/>
    <x v="0"/>
  </r>
  <r>
    <n v="2177"/>
    <n v="867"/>
    <n v="1948"/>
    <d v="2020-09-18T00:00:00"/>
    <n v="125"/>
    <n v="346"/>
    <n v="3"/>
    <n v="0"/>
    <n v="3"/>
    <x v="62"/>
    <x v="0"/>
  </r>
  <r>
    <n v="2178"/>
    <n v="867"/>
    <n v="1949"/>
    <d v="2020-09-18T00:00:00"/>
    <n v="125"/>
    <n v="347"/>
    <n v="3"/>
    <n v="0"/>
    <n v="3"/>
    <x v="62"/>
    <x v="0"/>
  </r>
  <r>
    <n v="2179"/>
    <n v="867"/>
    <n v="1950"/>
    <d v="2020-09-18T00:00:00"/>
    <n v="123"/>
    <n v="348"/>
    <n v="3"/>
    <n v="0"/>
    <n v="3"/>
    <x v="62"/>
    <x v="0"/>
  </r>
  <r>
    <n v="2180"/>
    <n v="868"/>
    <n v="1951"/>
    <d v="2020-09-18T00:00:00"/>
    <n v="123"/>
    <n v="935"/>
    <n v="550"/>
    <n v="0"/>
    <n v="550"/>
    <x v="63"/>
    <x v="0"/>
  </r>
  <r>
    <n v="2181"/>
    <n v="868"/>
    <n v="1952"/>
    <d v="2020-09-18T00:00:00"/>
    <n v="123"/>
    <n v="936"/>
    <n v="550"/>
    <n v="0"/>
    <n v="550"/>
    <x v="63"/>
    <x v="0"/>
  </r>
  <r>
    <n v="2182"/>
    <n v="869"/>
    <n v="1953"/>
    <d v="2020-09-18T00:00:00"/>
    <n v="123"/>
    <n v="392"/>
    <n v="3"/>
    <n v="0"/>
    <n v="3"/>
    <x v="64"/>
    <x v="0"/>
  </r>
  <r>
    <n v="2183"/>
    <n v="869"/>
    <n v="1954"/>
    <d v="2020-09-18T00:00:00"/>
    <n v="123"/>
    <n v="393"/>
    <n v="3"/>
    <n v="0"/>
    <n v="3"/>
    <x v="64"/>
    <x v="0"/>
  </r>
  <r>
    <n v="2184"/>
    <n v="869"/>
    <n v="1955"/>
    <d v="2020-09-18T00:00:00"/>
    <n v="123"/>
    <n v="394"/>
    <n v="3"/>
    <n v="0"/>
    <n v="3"/>
    <x v="64"/>
    <x v="0"/>
  </r>
  <r>
    <n v="2185"/>
    <n v="869"/>
    <n v="1956"/>
    <d v="2020-09-18T00:00:00"/>
    <n v="123"/>
    <n v="395"/>
    <n v="3"/>
    <n v="0"/>
    <n v="3"/>
    <x v="64"/>
    <x v="0"/>
  </r>
  <r>
    <n v="2186"/>
    <n v="869"/>
    <n v="1957"/>
    <d v="2020-09-18T00:00:00"/>
    <n v="125"/>
    <n v="396"/>
    <n v="3"/>
    <n v="0"/>
    <n v="3"/>
    <x v="64"/>
    <x v="0"/>
  </r>
  <r>
    <n v="2187"/>
    <n v="870"/>
    <n v="1958"/>
    <d v="2020-09-18T00:00:00"/>
    <n v="125"/>
    <n v="482"/>
    <n v="550"/>
    <n v="0"/>
    <n v="550"/>
    <x v="65"/>
    <x v="0"/>
  </r>
  <r>
    <n v="2188"/>
    <n v="870"/>
    <n v="1959"/>
    <d v="2020-09-18T00:00:00"/>
    <n v="123"/>
    <n v="483"/>
    <n v="550"/>
    <n v="55"/>
    <n v="495"/>
    <x v="65"/>
    <x v="1"/>
  </r>
  <r>
    <n v="2189"/>
    <n v="870"/>
    <n v="1960"/>
    <d v="2020-09-18T00:00:00"/>
    <n v="125"/>
    <n v="484"/>
    <n v="550"/>
    <n v="0"/>
    <n v="550"/>
    <x v="65"/>
    <x v="0"/>
  </r>
  <r>
    <n v="2190"/>
    <n v="871"/>
    <n v="1961"/>
    <d v="2020-09-18T00:00:00"/>
    <n v="123"/>
    <n v="402"/>
    <n v="3"/>
    <n v="0"/>
    <n v="3"/>
    <x v="66"/>
    <x v="0"/>
  </r>
  <r>
    <n v="2191"/>
    <n v="872"/>
    <n v="1962"/>
    <d v="2020-09-18T00:00:00"/>
    <n v="123"/>
    <n v="510"/>
    <n v="550"/>
    <n v="82"/>
    <n v="468"/>
    <x v="67"/>
    <x v="1"/>
  </r>
  <r>
    <n v="2192"/>
    <n v="872"/>
    <n v="1963"/>
    <d v="2020-09-18T00:00:00"/>
    <n v="125"/>
    <n v="511"/>
    <n v="550"/>
    <n v="0"/>
    <n v="550"/>
    <x v="67"/>
    <x v="0"/>
  </r>
  <r>
    <n v="2193"/>
    <n v="873"/>
    <n v="1964"/>
    <d v="2020-09-19T00:00:00"/>
    <n v="125"/>
    <n v="406"/>
    <n v="3"/>
    <n v="0"/>
    <n v="3"/>
    <x v="68"/>
    <x v="0"/>
  </r>
  <r>
    <n v="2194"/>
    <n v="873"/>
    <n v="1965"/>
    <d v="2020-09-19T00:00:00"/>
    <n v="125"/>
    <n v="407"/>
    <n v="3"/>
    <n v="0"/>
    <n v="3"/>
    <x v="68"/>
    <x v="0"/>
  </r>
  <r>
    <n v="2195"/>
    <n v="873"/>
    <n v="1966"/>
    <d v="2020-09-19T00:00:00"/>
    <n v="125"/>
    <n v="408"/>
    <n v="3"/>
    <n v="0"/>
    <n v="3"/>
    <x v="68"/>
    <x v="0"/>
  </r>
  <r>
    <n v="2196"/>
    <n v="874"/>
    <n v="1967"/>
    <d v="2020-09-19T00:00:00"/>
    <n v="123"/>
    <n v="525"/>
    <n v="550"/>
    <n v="0"/>
    <n v="550"/>
    <x v="69"/>
    <x v="0"/>
  </r>
  <r>
    <n v="2197"/>
    <n v="875"/>
    <n v="1968"/>
    <d v="2020-09-19T00:00:00"/>
    <n v="125"/>
    <n v="526"/>
    <n v="550"/>
    <n v="0"/>
    <n v="550"/>
    <x v="70"/>
    <x v="0"/>
  </r>
  <r>
    <n v="2198"/>
    <n v="876"/>
    <n v="1969"/>
    <d v="2020-09-19T00:00:00"/>
    <n v="125"/>
    <n v="908"/>
    <n v="468"/>
    <n v="0"/>
    <n v="468"/>
    <x v="71"/>
    <x v="0"/>
  </r>
  <r>
    <n v="2199"/>
    <n v="876"/>
    <n v="1970"/>
    <d v="2020-09-19T00:00:00"/>
    <n v="125"/>
    <n v="909"/>
    <n v="550"/>
    <n v="0"/>
    <n v="550"/>
    <x v="71"/>
    <x v="0"/>
  </r>
  <r>
    <n v="2200"/>
    <n v="876"/>
    <n v="1971"/>
    <d v="2020-09-19T00:00:00"/>
    <n v="123"/>
    <n v="913"/>
    <n v="550"/>
    <n v="0"/>
    <n v="550"/>
    <x v="71"/>
    <x v="0"/>
  </r>
  <r>
    <n v="2201"/>
    <n v="877"/>
    <n v="1972"/>
    <d v="2020-09-19T00:00:00"/>
    <n v="123"/>
    <n v="356"/>
    <n v="60"/>
    <n v="0"/>
    <n v="60"/>
    <x v="72"/>
    <x v="0"/>
  </r>
  <r>
    <n v="2202"/>
    <n v="877"/>
    <n v="1973"/>
    <d v="2020-09-19T00:00:00"/>
    <n v="123"/>
    <n v="357"/>
    <n v="60"/>
    <n v="0"/>
    <n v="60"/>
    <x v="72"/>
    <x v="0"/>
  </r>
  <r>
    <n v="2203"/>
    <n v="878"/>
    <n v="1974"/>
    <d v="2020-09-19T00:00:00"/>
    <n v="123"/>
    <n v="935"/>
    <n v="550"/>
    <n v="0"/>
    <n v="550"/>
    <x v="73"/>
    <x v="0"/>
  </r>
  <r>
    <n v="2204"/>
    <n v="878"/>
    <n v="1975"/>
    <d v="2020-09-19T00:00:00"/>
    <n v="123"/>
    <n v="936"/>
    <n v="550"/>
    <n v="0"/>
    <n v="550"/>
    <x v="73"/>
    <x v="0"/>
  </r>
  <r>
    <n v="2205"/>
    <n v="879"/>
    <n v="1976"/>
    <d v="2020-09-19T00:00:00"/>
    <n v="123"/>
    <n v="524"/>
    <n v="550"/>
    <n v="0"/>
    <n v="550"/>
    <x v="74"/>
    <x v="0"/>
  </r>
  <r>
    <n v="2206"/>
    <n v="880"/>
    <n v="1977"/>
    <d v="2020-09-19T00:00:00"/>
    <n v="123"/>
    <n v="911"/>
    <n v="550"/>
    <n v="0"/>
    <n v="550"/>
    <x v="75"/>
    <x v="0"/>
  </r>
  <r>
    <n v="2207"/>
    <n v="880"/>
    <n v="1978"/>
    <d v="2020-09-19T00:00:00"/>
    <n v="125"/>
    <n v="912"/>
    <n v="550"/>
    <n v="55"/>
    <n v="495"/>
    <x v="75"/>
    <x v="1"/>
  </r>
  <r>
    <n v="2208"/>
    <n v="881"/>
    <n v="1979"/>
    <d v="2020-09-19T00:00:00"/>
    <n v="125"/>
    <n v="910"/>
    <n v="550"/>
    <n v="0"/>
    <n v="550"/>
    <x v="76"/>
    <x v="0"/>
  </r>
  <r>
    <n v="2209"/>
    <n v="882"/>
    <n v="1980"/>
    <d v="2020-09-19T00:00:00"/>
    <n v="123"/>
    <n v="937"/>
    <n v="550"/>
    <n v="82"/>
    <n v="468"/>
    <x v="77"/>
    <x v="1"/>
  </r>
  <r>
    <n v="2210"/>
    <n v="883"/>
    <n v="1981"/>
    <d v="2020-09-19T00:00:00"/>
    <n v="125"/>
    <n v="466"/>
    <n v="3"/>
    <n v="0"/>
    <n v="3"/>
    <x v="78"/>
    <x v="0"/>
  </r>
  <r>
    <n v="2211"/>
    <n v="883"/>
    <n v="1982"/>
    <d v="2020-09-19T00:00:00"/>
    <n v="123"/>
    <n v="467"/>
    <n v="3"/>
    <n v="0"/>
    <n v="3"/>
    <x v="78"/>
    <x v="0"/>
  </r>
  <r>
    <n v="2212"/>
    <n v="883"/>
    <n v="1983"/>
    <d v="2020-09-19T00:00:00"/>
    <n v="123"/>
    <n v="468"/>
    <n v="3"/>
    <n v="0"/>
    <n v="3"/>
    <x v="78"/>
    <x v="0"/>
  </r>
  <r>
    <n v="2213"/>
    <n v="884"/>
    <n v="1984"/>
    <d v="2020-09-19T00:00:00"/>
    <n v="125"/>
    <n v="462"/>
    <n v="3"/>
    <n v="0"/>
    <n v="3"/>
    <x v="0"/>
    <x v="0"/>
  </r>
  <r>
    <n v="2214"/>
    <n v="885"/>
    <n v="1985"/>
    <d v="2020-09-19T00:00:00"/>
    <n v="125"/>
    <n v="510"/>
    <n v="550"/>
    <n v="0"/>
    <n v="550"/>
    <x v="1"/>
    <x v="0"/>
  </r>
  <r>
    <n v="2215"/>
    <n v="885"/>
    <n v="1986"/>
    <d v="2020-09-19T00:00:00"/>
    <n v="125"/>
    <n v="511"/>
    <n v="523"/>
    <n v="0"/>
    <n v="523"/>
    <x v="1"/>
    <x v="0"/>
  </r>
  <r>
    <n v="2216"/>
    <n v="886"/>
    <n v="1987"/>
    <d v="2020-09-19T00:00:00"/>
    <n v="125"/>
    <n v="527"/>
    <n v="468"/>
    <n v="0"/>
    <n v="468"/>
    <x v="2"/>
    <x v="0"/>
  </r>
  <r>
    <n v="2217"/>
    <n v="887"/>
    <n v="1988"/>
    <d v="2020-09-19T00:00:00"/>
    <n v="123"/>
    <n v="509"/>
    <n v="550"/>
    <n v="0"/>
    <n v="550"/>
    <x v="3"/>
    <x v="0"/>
  </r>
  <r>
    <n v="2218"/>
    <n v="888"/>
    <n v="1989"/>
    <d v="2020-09-19T00:00:00"/>
    <n v="125"/>
    <n v="492"/>
    <n v="60"/>
    <n v="0"/>
    <n v="60"/>
    <x v="4"/>
    <x v="0"/>
  </r>
  <r>
    <n v="2219"/>
    <n v="888"/>
    <n v="1990"/>
    <d v="2020-09-19T00:00:00"/>
    <n v="125"/>
    <n v="493"/>
    <n v="60"/>
    <n v="0"/>
    <n v="60"/>
    <x v="4"/>
    <x v="0"/>
  </r>
  <r>
    <n v="2220"/>
    <n v="888"/>
    <n v="1991"/>
    <d v="2020-09-19T00:00:00"/>
    <n v="125"/>
    <n v="494"/>
    <n v="60"/>
    <n v="0"/>
    <n v="60"/>
    <x v="4"/>
    <x v="0"/>
  </r>
  <r>
    <n v="2221"/>
    <n v="888"/>
    <n v="1992"/>
    <d v="2020-09-19T00:00:00"/>
    <n v="123"/>
    <n v="495"/>
    <n v="60"/>
    <n v="0"/>
    <n v="60"/>
    <x v="4"/>
    <x v="0"/>
  </r>
  <r>
    <n v="2222"/>
    <n v="888"/>
    <n v="1993"/>
    <d v="2020-09-19T00:00:00"/>
    <n v="123"/>
    <n v="496"/>
    <n v="60"/>
    <n v="0"/>
    <n v="60"/>
    <x v="4"/>
    <x v="0"/>
  </r>
  <r>
    <n v="2223"/>
    <n v="889"/>
    <n v="1994"/>
    <d v="2020-09-20T00:00:00"/>
    <n v="123"/>
    <n v="523"/>
    <n v="550"/>
    <n v="0"/>
    <n v="550"/>
    <x v="5"/>
    <x v="0"/>
  </r>
  <r>
    <n v="2224"/>
    <n v="890"/>
    <n v="1995"/>
    <d v="2020-09-20T00:00:00"/>
    <n v="123"/>
    <n v="430"/>
    <n v="3"/>
    <n v="0"/>
    <n v="3"/>
    <x v="6"/>
    <x v="0"/>
  </r>
  <r>
    <n v="2225"/>
    <n v="890"/>
    <n v="1996"/>
    <d v="2020-09-20T00:00:00"/>
    <n v="123"/>
    <n v="431"/>
    <n v="3"/>
    <n v="0"/>
    <n v="3"/>
    <x v="6"/>
    <x v="0"/>
  </r>
  <r>
    <n v="2226"/>
    <n v="890"/>
    <n v="1997"/>
    <d v="2020-09-20T00:00:00"/>
    <n v="123"/>
    <n v="432"/>
    <n v="3"/>
    <n v="0"/>
    <n v="3"/>
    <x v="6"/>
    <x v="0"/>
  </r>
  <r>
    <n v="2227"/>
    <n v="891"/>
    <n v="1998"/>
    <d v="2020-09-20T00:00:00"/>
    <n v="123"/>
    <n v="490"/>
    <n v="3"/>
    <n v="0"/>
    <n v="3"/>
    <x v="7"/>
    <x v="0"/>
  </r>
  <r>
    <n v="2228"/>
    <n v="891"/>
    <n v="1999"/>
    <d v="2020-09-20T00:00:00"/>
    <n v="125"/>
    <n v="491"/>
    <n v="3"/>
    <n v="0"/>
    <n v="3"/>
    <x v="7"/>
    <x v="0"/>
  </r>
  <r>
    <n v="2229"/>
    <n v="892"/>
    <n v="2000"/>
    <d v="2020-09-20T00:00:00"/>
    <n v="125"/>
    <n v="528"/>
    <n v="3"/>
    <n v="0"/>
    <n v="3"/>
    <x v="8"/>
    <x v="0"/>
  </r>
  <r>
    <n v="2230"/>
    <n v="893"/>
    <n v="2001"/>
    <d v="2020-09-20T00:00:00"/>
    <n v="123"/>
    <n v="505"/>
    <n v="3"/>
    <n v="0"/>
    <n v="3"/>
    <x v="9"/>
    <x v="0"/>
  </r>
  <r>
    <n v="2231"/>
    <n v="894"/>
    <n v="2002"/>
    <d v="2020-09-20T00:00:00"/>
    <n v="125"/>
    <n v="938"/>
    <n v="550"/>
    <n v="0"/>
    <n v="550"/>
    <x v="10"/>
    <x v="0"/>
  </r>
  <r>
    <n v="2232"/>
    <n v="894"/>
    <n v="2003"/>
    <d v="2020-09-20T00:00:00"/>
    <n v="123"/>
    <n v="939"/>
    <n v="550"/>
    <n v="0"/>
    <n v="550"/>
    <x v="10"/>
    <x v="0"/>
  </r>
  <r>
    <n v="2233"/>
    <n v="895"/>
    <n v="2004"/>
    <d v="2020-09-20T00:00:00"/>
    <n v="123"/>
    <n v="358"/>
    <n v="60"/>
    <n v="0"/>
    <n v="60"/>
    <x v="11"/>
    <x v="0"/>
  </r>
  <r>
    <n v="2234"/>
    <n v="896"/>
    <n v="2005"/>
    <d v="2020-09-20T00:00:00"/>
    <n v="125"/>
    <n v="454"/>
    <n v="3"/>
    <n v="0"/>
    <n v="3"/>
    <x v="12"/>
    <x v="0"/>
  </r>
  <r>
    <n v="2235"/>
    <n v="896"/>
    <n v="2006"/>
    <d v="2020-09-20T00:00:00"/>
    <n v="125"/>
    <n v="455"/>
    <n v="3"/>
    <n v="0"/>
    <n v="3"/>
    <x v="12"/>
    <x v="0"/>
  </r>
  <r>
    <n v="2236"/>
    <n v="896"/>
    <n v="2007"/>
    <d v="2020-09-20T00:00:00"/>
    <n v="125"/>
    <n v="456"/>
    <n v="3"/>
    <n v="0"/>
    <n v="3"/>
    <x v="12"/>
    <x v="0"/>
  </r>
  <r>
    <n v="2237"/>
    <n v="896"/>
    <n v="2008"/>
    <d v="2020-09-20T00:00:00"/>
    <n v="125"/>
    <n v="457"/>
    <n v="3"/>
    <n v="0"/>
    <n v="3"/>
    <x v="12"/>
    <x v="0"/>
  </r>
  <r>
    <n v="2238"/>
    <n v="897"/>
    <n v="2009"/>
    <d v="2020-09-20T00:00:00"/>
    <n v="123"/>
    <n v="356"/>
    <n v="60"/>
    <n v="0"/>
    <n v="60"/>
    <x v="13"/>
    <x v="0"/>
  </r>
  <r>
    <n v="2239"/>
    <n v="897"/>
    <n v="2010"/>
    <d v="2020-09-20T00:00:00"/>
    <n v="125"/>
    <n v="357"/>
    <n v="60"/>
    <n v="0"/>
    <n v="60"/>
    <x v="13"/>
    <x v="0"/>
  </r>
  <r>
    <n v="2240"/>
    <n v="898"/>
    <n v="2011"/>
    <d v="2020-09-20T00:00:00"/>
    <n v="125"/>
    <n v="375"/>
    <n v="3"/>
    <n v="0"/>
    <n v="3"/>
    <x v="14"/>
    <x v="0"/>
  </r>
  <r>
    <n v="2241"/>
    <n v="898"/>
    <n v="2012"/>
    <d v="2020-09-20T00:00:00"/>
    <n v="125"/>
    <n v="376"/>
    <n v="3"/>
    <n v="0"/>
    <n v="3"/>
    <x v="14"/>
    <x v="0"/>
  </r>
  <r>
    <n v="2242"/>
    <n v="898"/>
    <n v="2020"/>
    <d v="2020-09-20T00:00:00"/>
    <n v="123"/>
    <n v="377"/>
    <n v="3"/>
    <n v="0"/>
    <n v="3"/>
    <x v="14"/>
    <x v="0"/>
  </r>
  <r>
    <n v="2243"/>
    <n v="898"/>
    <n v="2014"/>
    <d v="2020-09-20T00:00:00"/>
    <n v="123"/>
    <n v="378"/>
    <n v="3"/>
    <n v="0"/>
    <n v="3"/>
    <x v="14"/>
    <x v="0"/>
  </r>
  <r>
    <n v="2244"/>
    <n v="898"/>
    <n v="2015"/>
    <d v="2020-09-20T00:00:00"/>
    <n v="123"/>
    <n v="379"/>
    <n v="3"/>
    <n v="0"/>
    <n v="3"/>
    <x v="14"/>
    <x v="0"/>
  </r>
  <r>
    <n v="2245"/>
    <n v="899"/>
    <n v="2016"/>
    <d v="2020-09-20T00:00:00"/>
    <n v="123"/>
    <n v="490"/>
    <n v="3"/>
    <n v="0"/>
    <n v="3"/>
    <x v="15"/>
    <x v="0"/>
  </r>
  <r>
    <n v="2246"/>
    <n v="900"/>
    <n v="2017"/>
    <d v="2020-09-20T00:00:00"/>
    <n v="123"/>
    <n v="513"/>
    <n v="550"/>
    <n v="0"/>
    <n v="550"/>
    <x v="16"/>
    <x v="0"/>
  </r>
  <r>
    <n v="2247"/>
    <n v="901"/>
    <n v="2018"/>
    <d v="2020-09-20T00:00:00"/>
    <n v="123"/>
    <n v="408"/>
    <n v="3"/>
    <n v="0"/>
    <n v="3"/>
    <x v="17"/>
    <x v="0"/>
  </r>
  <r>
    <n v="2248"/>
    <n v="901"/>
    <n v="2019"/>
    <d v="2020-09-20T00:00:00"/>
    <n v="123"/>
    <n v="409"/>
    <n v="3"/>
    <n v="0"/>
    <n v="3"/>
    <x v="17"/>
    <x v="0"/>
  </r>
  <r>
    <n v="2249"/>
    <n v="901"/>
    <n v="2020"/>
    <d v="2020-09-20T00:00:00"/>
    <n v="125"/>
    <n v="410"/>
    <n v="3"/>
    <n v="0"/>
    <n v="3"/>
    <x v="17"/>
    <x v="0"/>
  </r>
  <r>
    <n v="2250"/>
    <n v="901"/>
    <n v="2021"/>
    <d v="2020-09-20T00:00:00"/>
    <n v="125"/>
    <n v="411"/>
    <n v="3"/>
    <n v="0"/>
    <n v="3"/>
    <x v="17"/>
    <x v="0"/>
  </r>
  <r>
    <n v="2251"/>
    <n v="902"/>
    <n v="2022"/>
    <d v="2020-09-20T00:00:00"/>
    <n v="123"/>
    <n v="931"/>
    <n v="550"/>
    <n v="82"/>
    <n v="468"/>
    <x v="18"/>
    <x v="1"/>
  </r>
  <r>
    <n v="2252"/>
    <n v="902"/>
    <n v="2023"/>
    <d v="2020-09-20T00:00:00"/>
    <n v="125"/>
    <n v="932"/>
    <n v="550"/>
    <n v="0"/>
    <n v="550"/>
    <x v="18"/>
    <x v="0"/>
  </r>
  <r>
    <n v="2253"/>
    <n v="903"/>
    <n v="2024"/>
    <d v="2020-09-20T00:00:00"/>
    <n v="123"/>
    <n v="425"/>
    <n v="3"/>
    <n v="0"/>
    <n v="3"/>
    <x v="19"/>
    <x v="0"/>
  </r>
  <r>
    <n v="2254"/>
    <n v="903"/>
    <n v="2025"/>
    <d v="2020-09-20T00:00:00"/>
    <n v="123"/>
    <n v="426"/>
    <n v="3"/>
    <n v="0"/>
    <n v="3"/>
    <x v="19"/>
    <x v="0"/>
  </r>
  <r>
    <n v="2255"/>
    <n v="903"/>
    <n v="2026"/>
    <d v="2020-09-20T00:00:00"/>
    <n v="125"/>
    <n v="427"/>
    <n v="3"/>
    <n v="0"/>
    <n v="3"/>
    <x v="19"/>
    <x v="0"/>
  </r>
  <r>
    <n v="2256"/>
    <n v="904"/>
    <n v="2027"/>
    <d v="2020-09-20T00:00:00"/>
    <n v="125"/>
    <n v="345"/>
    <n v="3"/>
    <n v="0"/>
    <n v="3"/>
    <x v="20"/>
    <x v="0"/>
  </r>
  <r>
    <n v="2257"/>
    <n v="904"/>
    <n v="2028"/>
    <d v="2020-09-20T00:00:00"/>
    <n v="125"/>
    <n v="346"/>
    <n v="3"/>
    <n v="0"/>
    <n v="3"/>
    <x v="20"/>
    <x v="0"/>
  </r>
  <r>
    <n v="2258"/>
    <n v="905"/>
    <n v="2029"/>
    <d v="2020-09-21T00:00:00"/>
    <n v="125"/>
    <n v="937"/>
    <n v="550"/>
    <n v="0"/>
    <n v="550"/>
    <x v="77"/>
    <x v="0"/>
  </r>
  <r>
    <n v="2259"/>
    <n v="906"/>
    <n v="2030"/>
    <d v="2020-09-21T00:00:00"/>
    <n v="123"/>
    <n v="469"/>
    <n v="3"/>
    <n v="0"/>
    <n v="3"/>
    <x v="78"/>
    <x v="0"/>
  </r>
  <r>
    <n v="2260"/>
    <n v="906"/>
    <n v="2031"/>
    <d v="2020-09-21T00:00:00"/>
    <n v="125"/>
    <n v="470"/>
    <n v="3"/>
    <n v="0"/>
    <n v="3"/>
    <x v="78"/>
    <x v="0"/>
  </r>
  <r>
    <n v="2261"/>
    <n v="906"/>
    <n v="2032"/>
    <d v="2020-09-21T00:00:00"/>
    <n v="125"/>
    <n v="471"/>
    <n v="3"/>
    <n v="0"/>
    <n v="3"/>
    <x v="78"/>
    <x v="0"/>
  </r>
  <r>
    <n v="2262"/>
    <n v="906"/>
    <n v="2033"/>
    <d v="2020-09-21T00:00:00"/>
    <n v="125"/>
    <n v="472"/>
    <n v="3"/>
    <n v="0"/>
    <n v="3"/>
    <x v="78"/>
    <x v="0"/>
  </r>
  <r>
    <n v="2263"/>
    <n v="907"/>
    <n v="2034"/>
    <d v="2020-09-21T00:00:00"/>
    <n v="123"/>
    <n v="462"/>
    <n v="3"/>
    <n v="0"/>
    <n v="3"/>
    <x v="0"/>
    <x v="0"/>
  </r>
  <r>
    <n v="2264"/>
    <n v="908"/>
    <n v="2035"/>
    <d v="2020-09-21T00:00:00"/>
    <n v="123"/>
    <n v="510"/>
    <n v="550"/>
    <n v="0"/>
    <n v="550"/>
    <x v="1"/>
    <x v="0"/>
  </r>
  <r>
    <n v="2265"/>
    <n v="908"/>
    <n v="2036"/>
    <d v="2020-09-21T00:00:00"/>
    <n v="123"/>
    <n v="511"/>
    <n v="550"/>
    <n v="0"/>
    <n v="550"/>
    <x v="1"/>
    <x v="0"/>
  </r>
  <r>
    <n v="2266"/>
    <n v="909"/>
    <n v="2037"/>
    <d v="2020-09-24T00:00:00"/>
    <n v="123"/>
    <n v="931"/>
    <n v="550"/>
    <n v="0"/>
    <n v="550"/>
    <x v="21"/>
    <x v="0"/>
  </r>
  <r>
    <n v="2267"/>
    <n v="909"/>
    <n v="2038"/>
    <d v="2020-09-24T00:00:00"/>
    <n v="123"/>
    <n v="932"/>
    <n v="550"/>
    <n v="0"/>
    <n v="550"/>
    <x v="21"/>
    <x v="0"/>
  </r>
  <r>
    <n v="2268"/>
    <n v="910"/>
    <n v="2039"/>
    <d v="2020-09-24T00:00:00"/>
    <n v="123"/>
    <n v="344"/>
    <n v="3"/>
    <n v="0"/>
    <n v="3"/>
    <x v="22"/>
    <x v="0"/>
  </r>
  <r>
    <n v="2269"/>
    <n v="910"/>
    <n v="2040"/>
    <d v="2020-09-24T00:00:00"/>
    <n v="123"/>
    <n v="345"/>
    <n v="3"/>
    <n v="0"/>
    <n v="3"/>
    <x v="22"/>
    <x v="0"/>
  </r>
  <r>
    <n v="2270"/>
    <n v="910"/>
    <n v="2041"/>
    <d v="2020-09-24T00:00:00"/>
    <n v="125"/>
    <n v="346"/>
    <n v="3"/>
    <n v="0"/>
    <n v="3"/>
    <x v="22"/>
    <x v="0"/>
  </r>
  <r>
    <n v="2271"/>
    <n v="911"/>
    <n v="2042"/>
    <d v="2020-09-24T00:00:00"/>
    <n v="125"/>
    <n v="930"/>
    <n v="550"/>
    <n v="0"/>
    <n v="550"/>
    <x v="23"/>
    <x v="0"/>
  </r>
  <r>
    <n v="2272"/>
    <n v="912"/>
    <n v="2043"/>
    <d v="2020-09-24T00:00:00"/>
    <n v="123"/>
    <n v="332"/>
    <n v="550"/>
    <n v="82"/>
    <n v="468"/>
    <x v="24"/>
    <x v="1"/>
  </r>
  <r>
    <n v="2273"/>
    <n v="913"/>
    <n v="2044"/>
    <d v="2020-09-24T00:00:00"/>
    <n v="125"/>
    <n v="948"/>
    <n v="550"/>
    <n v="0"/>
    <n v="550"/>
    <x v="79"/>
    <x v="0"/>
  </r>
  <r>
    <n v="2274"/>
    <n v="913"/>
    <n v="2045"/>
    <d v="2020-09-24T00:00:00"/>
    <n v="123"/>
    <n v="907"/>
    <n v="550"/>
    <n v="0"/>
    <n v="550"/>
    <x v="79"/>
    <x v="0"/>
  </r>
  <r>
    <n v="2275"/>
    <n v="914"/>
    <n v="2046"/>
    <d v="2020-09-24T00:00:00"/>
    <n v="123"/>
    <n v="325"/>
    <n v="1250"/>
    <n v="0"/>
    <n v="1250"/>
    <x v="26"/>
    <x v="0"/>
  </r>
  <r>
    <n v="2276"/>
    <n v="914"/>
    <n v="2047"/>
    <d v="2020-09-24T00:00:00"/>
    <n v="125"/>
    <n v="326"/>
    <n v="1250"/>
    <n v="0"/>
    <n v="1250"/>
    <x v="26"/>
    <x v="0"/>
  </r>
  <r>
    <n v="2277"/>
    <n v="915"/>
    <n v="2048"/>
    <d v="2020-09-24T00:00:00"/>
    <n v="125"/>
    <n v="320"/>
    <n v="3"/>
    <n v="0"/>
    <n v="3"/>
    <x v="27"/>
    <x v="0"/>
  </r>
  <r>
    <n v="2278"/>
    <n v="915"/>
    <n v="2049"/>
    <d v="2020-09-24T00:00:00"/>
    <n v="125"/>
    <n v="321"/>
    <n v="3"/>
    <n v="0"/>
    <n v="3"/>
    <x v="27"/>
    <x v="0"/>
  </r>
  <r>
    <n v="2279"/>
    <n v="915"/>
    <n v="2050"/>
    <d v="2020-09-24T00:00:00"/>
    <n v="125"/>
    <n v="322"/>
    <n v="60"/>
    <n v="0"/>
    <n v="60"/>
    <x v="27"/>
    <x v="0"/>
  </r>
  <r>
    <n v="2280"/>
    <n v="916"/>
    <n v="2051"/>
    <d v="2020-09-24T00:00:00"/>
    <n v="123"/>
    <n v="930"/>
    <n v="468"/>
    <n v="0"/>
    <n v="468"/>
    <x v="28"/>
    <x v="0"/>
  </r>
  <r>
    <n v="2281"/>
    <n v="916"/>
    <n v="2052"/>
    <d v="2020-09-24T00:00:00"/>
    <n v="125"/>
    <n v="921"/>
    <n v="550"/>
    <n v="0"/>
    <n v="550"/>
    <x v="28"/>
    <x v="0"/>
  </r>
  <r>
    <n v="2282"/>
    <n v="917"/>
    <n v="2053"/>
    <d v="2020-09-24T00:00:00"/>
    <n v="125"/>
    <n v="952"/>
    <n v="60"/>
    <n v="0"/>
    <n v="60"/>
    <x v="29"/>
    <x v="0"/>
  </r>
  <r>
    <n v="2283"/>
    <n v="918"/>
    <n v="2054"/>
    <d v="2020-09-24T00:00:00"/>
    <n v="125"/>
    <n v="933"/>
    <n v="550"/>
    <n v="0"/>
    <n v="550"/>
    <x v="30"/>
    <x v="0"/>
  </r>
  <r>
    <n v="2284"/>
    <n v="918"/>
    <n v="2055"/>
    <d v="2020-09-24T00:00:00"/>
    <n v="123"/>
    <n v="934"/>
    <n v="550"/>
    <n v="0"/>
    <n v="550"/>
    <x v="30"/>
    <x v="0"/>
  </r>
  <r>
    <n v="2285"/>
    <n v="918"/>
    <n v="2056"/>
    <d v="2020-09-24T00:00:00"/>
    <n v="123"/>
    <n v="922"/>
    <n v="550"/>
    <n v="0"/>
    <n v="550"/>
    <x v="30"/>
    <x v="0"/>
  </r>
  <r>
    <n v="2286"/>
    <n v="918"/>
    <n v="2057"/>
    <d v="2020-09-24T00:00:00"/>
    <n v="123"/>
    <n v="923"/>
    <n v="550"/>
    <n v="0"/>
    <n v="550"/>
    <x v="30"/>
    <x v="0"/>
  </r>
  <r>
    <n v="2287"/>
    <n v="919"/>
    <n v="2058"/>
    <d v="2020-09-24T00:00:00"/>
    <n v="123"/>
    <n v="319"/>
    <n v="550"/>
    <n v="0"/>
    <n v="550"/>
    <x v="31"/>
    <x v="0"/>
  </r>
  <r>
    <n v="2288"/>
    <n v="920"/>
    <n v="2059"/>
    <d v="2020-09-24T00:00:00"/>
    <n v="123"/>
    <n v="928"/>
    <n v="550"/>
    <n v="0"/>
    <n v="550"/>
    <x v="32"/>
    <x v="0"/>
  </r>
  <r>
    <n v="2289"/>
    <n v="920"/>
    <n v="2060"/>
    <d v="2020-09-24T00:00:00"/>
    <n v="123"/>
    <n v="929"/>
    <n v="550"/>
    <n v="55"/>
    <n v="495"/>
    <x v="32"/>
    <x v="1"/>
  </r>
  <r>
    <n v="2290"/>
    <n v="921"/>
    <n v="2061"/>
    <d v="2020-09-24T00:00:00"/>
    <n v="123"/>
    <n v="319"/>
    <n v="550"/>
    <n v="0"/>
    <n v="550"/>
    <x v="33"/>
    <x v="0"/>
  </r>
  <r>
    <n v="2291"/>
    <n v="922"/>
    <n v="2062"/>
    <d v="2020-09-24T00:00:00"/>
    <n v="125"/>
    <n v="359"/>
    <n v="3"/>
    <n v="0"/>
    <n v="3"/>
    <x v="34"/>
    <x v="0"/>
  </r>
  <r>
    <n v="2292"/>
    <n v="922"/>
    <n v="2063"/>
    <d v="2020-09-24T00:00:00"/>
    <n v="125"/>
    <n v="360"/>
    <n v="3"/>
    <n v="0"/>
    <n v="3"/>
    <x v="34"/>
    <x v="0"/>
  </r>
  <r>
    <n v="2293"/>
    <n v="923"/>
    <n v="2064"/>
    <d v="2020-09-24T00:00:00"/>
    <n v="123"/>
    <n v="2"/>
    <n v="3"/>
    <n v="0"/>
    <n v="3"/>
    <x v="35"/>
    <x v="0"/>
  </r>
  <r>
    <n v="2294"/>
    <n v="924"/>
    <n v="2065"/>
    <d v="2020-09-24T00:00:00"/>
    <n v="125"/>
    <n v="1"/>
    <n v="3"/>
    <n v="0"/>
    <n v="3"/>
    <x v="36"/>
    <x v="0"/>
  </r>
  <r>
    <n v="2295"/>
    <n v="925"/>
    <n v="2066"/>
    <d v="2020-09-26T00:00:00"/>
    <n v="123"/>
    <n v="359"/>
    <n v="3"/>
    <n v="0"/>
    <n v="3"/>
    <x v="37"/>
    <x v="0"/>
  </r>
  <r>
    <n v="2296"/>
    <n v="925"/>
    <n v="2067"/>
    <d v="2020-09-26T00:00:00"/>
    <n v="123"/>
    <n v="360"/>
    <n v="3"/>
    <n v="0"/>
    <n v="3"/>
    <x v="37"/>
    <x v="0"/>
  </r>
  <r>
    <n v="2297"/>
    <n v="925"/>
    <n v="2068"/>
    <d v="2020-09-26T00:00:00"/>
    <n v="125"/>
    <n v="361"/>
    <n v="3"/>
    <n v="0"/>
    <n v="3"/>
    <x v="37"/>
    <x v="0"/>
  </r>
  <r>
    <n v="2298"/>
    <n v="925"/>
    <n v="2069"/>
    <d v="2020-09-26T00:00:00"/>
    <n v="125"/>
    <n v="362"/>
    <n v="3"/>
    <n v="0"/>
    <n v="3"/>
    <x v="37"/>
    <x v="0"/>
  </r>
  <r>
    <n v="2299"/>
    <n v="925"/>
    <n v="2070"/>
    <d v="2020-09-26T00:00:00"/>
    <n v="125"/>
    <n v="363"/>
    <n v="3"/>
    <n v="0"/>
    <n v="3"/>
    <x v="37"/>
    <x v="0"/>
  </r>
  <r>
    <n v="2300"/>
    <n v="925"/>
    <n v="2071"/>
    <d v="2020-09-26T00:00:00"/>
    <n v="125"/>
    <n v="364"/>
    <n v="3"/>
    <n v="0"/>
    <n v="3"/>
    <x v="37"/>
    <x v="0"/>
  </r>
  <r>
    <n v="2301"/>
    <n v="925"/>
    <n v="2072"/>
    <d v="2020-09-26T00:00:00"/>
    <n v="123"/>
    <n v="365"/>
    <n v="3"/>
    <n v="0"/>
    <n v="3"/>
    <x v="37"/>
    <x v="0"/>
  </r>
  <r>
    <n v="2302"/>
    <n v="925"/>
    <n v="2073"/>
    <d v="2020-09-26T00:00:00"/>
    <n v="125"/>
    <n v="366"/>
    <n v="3"/>
    <n v="0"/>
    <n v="3"/>
    <x v="37"/>
    <x v="0"/>
  </r>
  <r>
    <n v="2303"/>
    <n v="925"/>
    <n v="2074"/>
    <d v="2020-09-26T00:00:00"/>
    <n v="125"/>
    <n v="367"/>
    <n v="3"/>
    <n v="0"/>
    <n v="3"/>
    <x v="37"/>
    <x v="0"/>
  </r>
  <r>
    <n v="2304"/>
    <n v="925"/>
    <n v="2075"/>
    <d v="2020-09-26T00:00:00"/>
    <n v="125"/>
    <n v="368"/>
    <n v="3"/>
    <n v="0"/>
    <n v="3"/>
    <x v="37"/>
    <x v="0"/>
  </r>
  <r>
    <n v="2305"/>
    <n v="925"/>
    <n v="2076"/>
    <d v="2020-09-26T00:00:00"/>
    <n v="123"/>
    <n v="369"/>
    <n v="3"/>
    <n v="0"/>
    <n v="3"/>
    <x v="37"/>
    <x v="0"/>
  </r>
  <r>
    <n v="2306"/>
    <n v="925"/>
    <n v="2077"/>
    <d v="2020-09-26T00:00:00"/>
    <n v="123"/>
    <n v="370"/>
    <n v="3"/>
    <n v="0"/>
    <n v="3"/>
    <x v="37"/>
    <x v="0"/>
  </r>
  <r>
    <n v="2307"/>
    <n v="925"/>
    <n v="2078"/>
    <d v="2020-09-26T00:00:00"/>
    <n v="123"/>
    <n v="371"/>
    <n v="3"/>
    <n v="0"/>
    <n v="3"/>
    <x v="37"/>
    <x v="0"/>
  </r>
  <r>
    <n v="2308"/>
    <n v="925"/>
    <n v="2079"/>
    <d v="2020-09-26T00:00:00"/>
    <n v="123"/>
    <n v="372"/>
    <n v="3"/>
    <n v="0"/>
    <n v="3"/>
    <x v="37"/>
    <x v="0"/>
  </r>
  <r>
    <n v="2309"/>
    <n v="925"/>
    <n v="2080"/>
    <d v="2020-09-26T00:00:00"/>
    <n v="123"/>
    <n v="373"/>
    <n v="3"/>
    <n v="0"/>
    <n v="3"/>
    <x v="37"/>
    <x v="0"/>
  </r>
  <r>
    <n v="2310"/>
    <n v="925"/>
    <n v="2081"/>
    <d v="2020-09-26T00:00:00"/>
    <n v="123"/>
    <n v="374"/>
    <n v="3"/>
    <n v="0"/>
    <n v="3"/>
    <x v="37"/>
    <x v="0"/>
  </r>
  <r>
    <n v="2311"/>
    <n v="926"/>
    <n v="2082"/>
    <d v="2020-09-26T00:00:00"/>
    <n v="123"/>
    <n v="530"/>
    <n v="468"/>
    <n v="0"/>
    <n v="468"/>
    <x v="38"/>
    <x v="0"/>
  </r>
  <r>
    <n v="2312"/>
    <n v="927"/>
    <n v="2083"/>
    <d v="2020-09-26T00:00:00"/>
    <n v="125"/>
    <n v="4"/>
    <n v="3"/>
    <n v="0"/>
    <n v="3"/>
    <x v="39"/>
    <x v="0"/>
  </r>
  <r>
    <n v="2313"/>
    <n v="928"/>
    <n v="2084"/>
    <d v="2020-09-26T00:00:00"/>
    <n v="125"/>
    <n v="512"/>
    <n v="550"/>
    <n v="0"/>
    <n v="550"/>
    <x v="40"/>
    <x v="0"/>
  </r>
  <r>
    <n v="2314"/>
    <n v="929"/>
    <n v="2085"/>
    <d v="2020-09-27T00:00:00"/>
    <n v="123"/>
    <n v="513"/>
    <n v="550"/>
    <n v="0"/>
    <n v="550"/>
    <x v="41"/>
    <x v="0"/>
  </r>
  <r>
    <n v="2315"/>
    <n v="930"/>
    <n v="2086"/>
    <d v="2020-09-27T00:00:00"/>
    <n v="125"/>
    <n v="317"/>
    <n v="550"/>
    <n v="0"/>
    <n v="550"/>
    <x v="42"/>
    <x v="0"/>
  </r>
  <r>
    <n v="2316"/>
    <n v="930"/>
    <n v="2087"/>
    <d v="2020-09-27T00:00:00"/>
    <n v="123"/>
    <n v="318"/>
    <n v="550"/>
    <n v="55"/>
    <n v="495"/>
    <x v="42"/>
    <x v="1"/>
  </r>
  <r>
    <n v="2317"/>
    <n v="930"/>
    <n v="2088"/>
    <d v="2020-09-27T00:00:00"/>
    <n v="123"/>
    <n v="319"/>
    <n v="550"/>
    <n v="0"/>
    <n v="550"/>
    <x v="42"/>
    <x v="0"/>
  </r>
  <r>
    <n v="2318"/>
    <n v="931"/>
    <n v="2089"/>
    <d v="2020-09-27T00:00:00"/>
    <n v="125"/>
    <n v="408"/>
    <n v="3"/>
    <n v="0"/>
    <n v="3"/>
    <x v="43"/>
    <x v="0"/>
  </r>
  <r>
    <n v="2319"/>
    <n v="931"/>
    <n v="2090"/>
    <d v="2020-09-27T00:00:00"/>
    <n v="125"/>
    <n v="409"/>
    <n v="3"/>
    <n v="0"/>
    <n v="3"/>
    <x v="43"/>
    <x v="0"/>
  </r>
  <r>
    <n v="2320"/>
    <n v="931"/>
    <n v="2091"/>
    <d v="2020-09-27T00:00:00"/>
    <n v="125"/>
    <n v="410"/>
    <n v="3"/>
    <n v="0"/>
    <n v="3"/>
    <x v="43"/>
    <x v="0"/>
  </r>
  <r>
    <n v="2321"/>
    <n v="931"/>
    <n v="2092"/>
    <d v="2020-09-27T00:00:00"/>
    <n v="125"/>
    <n v="411"/>
    <n v="3"/>
    <n v="0"/>
    <n v="3"/>
    <x v="43"/>
    <x v="0"/>
  </r>
  <r>
    <n v="2322"/>
    <n v="932"/>
    <n v="2093"/>
    <d v="2020-09-27T00:00:00"/>
    <n v="123"/>
    <n v="427"/>
    <n v="3"/>
    <n v="0"/>
    <n v="3"/>
    <x v="44"/>
    <x v="0"/>
  </r>
  <r>
    <n v="2323"/>
    <n v="932"/>
    <n v="2094"/>
    <d v="2020-09-27T00:00:00"/>
    <n v="125"/>
    <n v="428"/>
    <n v="3"/>
    <n v="0"/>
    <n v="3"/>
    <x v="44"/>
    <x v="0"/>
  </r>
  <r>
    <n v="2324"/>
    <n v="933"/>
    <n v="2095"/>
    <d v="2020-09-27T00:00:00"/>
    <n v="125"/>
    <n v="320"/>
    <n v="3"/>
    <n v="0"/>
    <n v="3"/>
    <x v="45"/>
    <x v="0"/>
  </r>
  <r>
    <n v="2325"/>
    <n v="933"/>
    <n v="2096"/>
    <d v="2020-09-27T00:00:00"/>
    <n v="125"/>
    <n v="321"/>
    <n v="3"/>
    <n v="0"/>
    <n v="3"/>
    <x v="45"/>
    <x v="0"/>
  </r>
  <r>
    <n v="2326"/>
    <n v="933"/>
    <n v="2097"/>
    <d v="2020-09-27T00:00:00"/>
    <n v="123"/>
    <n v="322"/>
    <n v="60"/>
    <n v="0"/>
    <n v="60"/>
    <x v="45"/>
    <x v="0"/>
  </r>
  <r>
    <n v="2327"/>
    <n v="934"/>
    <n v="2098"/>
    <d v="2020-09-27T00:00:00"/>
    <n v="123"/>
    <n v="447"/>
    <n v="3"/>
    <n v="0"/>
    <n v="3"/>
    <x v="46"/>
    <x v="0"/>
  </r>
  <r>
    <n v="2328"/>
    <n v="934"/>
    <n v="2099"/>
    <d v="2020-09-27T00:00:00"/>
    <n v="123"/>
    <n v="448"/>
    <n v="3"/>
    <n v="0"/>
    <n v="3"/>
    <x v="46"/>
    <x v="0"/>
  </r>
  <r>
    <n v="2329"/>
    <n v="935"/>
    <n v="2100"/>
    <d v="2020-09-27T00:00:00"/>
    <n v="123"/>
    <n v="941"/>
    <n v="550"/>
    <n v="0"/>
    <n v="550"/>
    <x v="47"/>
    <x v="0"/>
  </r>
  <r>
    <n v="2330"/>
    <n v="936"/>
    <n v="2101"/>
    <d v="2020-09-27T00:00:00"/>
    <n v="123"/>
    <n v="320"/>
    <n v="3"/>
    <n v="0"/>
    <n v="3"/>
    <x v="48"/>
    <x v="0"/>
  </r>
  <r>
    <n v="2331"/>
    <n v="936"/>
    <n v="2102"/>
    <d v="2020-09-27T00:00:00"/>
    <n v="123"/>
    <n v="321"/>
    <n v="3"/>
    <n v="0"/>
    <n v="3"/>
    <x v="48"/>
    <x v="0"/>
  </r>
  <r>
    <n v="2332"/>
    <n v="936"/>
    <n v="2103"/>
    <d v="2020-09-27T00:00:00"/>
    <n v="123"/>
    <n v="322"/>
    <n v="60"/>
    <n v="0"/>
    <n v="60"/>
    <x v="48"/>
    <x v="0"/>
  </r>
  <r>
    <n v="2333"/>
    <n v="937"/>
    <n v="2104"/>
    <d v="2020-09-27T00:00:00"/>
    <n v="125"/>
    <n v="504"/>
    <n v="3"/>
    <n v="0"/>
    <n v="3"/>
    <x v="49"/>
    <x v="0"/>
  </r>
  <r>
    <n v="2334"/>
    <n v="938"/>
    <n v="2105"/>
    <d v="2020-09-27T00:00:00"/>
    <n v="125"/>
    <n v="497"/>
    <n v="3"/>
    <n v="0"/>
    <n v="3"/>
    <x v="50"/>
    <x v="0"/>
  </r>
  <r>
    <n v="2335"/>
    <n v="939"/>
    <n v="2106"/>
    <d v="2020-09-27T00:00:00"/>
    <n v="123"/>
    <n v="323"/>
    <n v="3"/>
    <n v="0"/>
    <n v="3"/>
    <x v="51"/>
    <x v="0"/>
  </r>
  <r>
    <n v="2336"/>
    <n v="940"/>
    <n v="2107"/>
    <d v="2020-09-27T00:00:00"/>
    <n v="125"/>
    <n v="523"/>
    <n v="550"/>
    <n v="0"/>
    <n v="550"/>
    <x v="52"/>
    <x v="0"/>
  </r>
  <r>
    <n v="2337"/>
    <n v="940"/>
    <n v="2108"/>
    <d v="2020-09-27T00:00:00"/>
    <n v="123"/>
    <n v="524"/>
    <n v="550"/>
    <n v="55"/>
    <n v="495"/>
    <x v="52"/>
    <x v="1"/>
  </r>
  <r>
    <n v="2338"/>
    <n v="941"/>
    <n v="2109"/>
    <d v="2020-09-27T00:00:00"/>
    <n v="123"/>
    <n v="492"/>
    <n v="60"/>
    <n v="0"/>
    <n v="60"/>
    <x v="53"/>
    <x v="0"/>
  </r>
  <r>
    <n v="2339"/>
    <n v="941"/>
    <n v="2110"/>
    <d v="2020-09-27T00:00:00"/>
    <n v="125"/>
    <n v="493"/>
    <n v="60"/>
    <n v="0"/>
    <n v="60"/>
    <x v="53"/>
    <x v="0"/>
  </r>
  <r>
    <n v="2340"/>
    <n v="941"/>
    <n v="2111"/>
    <d v="2020-09-27T00:00:00"/>
    <n v="125"/>
    <n v="494"/>
    <n v="60"/>
    <n v="3"/>
    <n v="57"/>
    <x v="53"/>
    <x v="1"/>
  </r>
  <r>
    <n v="2341"/>
    <n v="941"/>
    <n v="2112"/>
    <d v="2020-09-27T00:00:00"/>
    <n v="125"/>
    <n v="495"/>
    <n v="60"/>
    <n v="0"/>
    <n v="60"/>
    <x v="53"/>
    <x v="0"/>
  </r>
  <r>
    <n v="2342"/>
    <n v="942"/>
    <n v="2113"/>
    <d v="2020-09-27T00:00:00"/>
    <n v="125"/>
    <n v="908"/>
    <n v="550"/>
    <n v="82"/>
    <n v="468"/>
    <x v="54"/>
    <x v="1"/>
  </r>
  <r>
    <n v="2343"/>
    <n v="942"/>
    <n v="2114"/>
    <d v="2020-09-27T00:00:00"/>
    <n v="123"/>
    <n v="909"/>
    <n v="550"/>
    <n v="0"/>
    <n v="550"/>
    <x v="54"/>
    <x v="0"/>
  </r>
  <r>
    <n v="2344"/>
    <n v="943"/>
    <n v="2115"/>
    <d v="2020-09-27T00:00:00"/>
    <n v="125"/>
    <n v="506"/>
    <n v="60"/>
    <n v="0"/>
    <n v="60"/>
    <x v="55"/>
    <x v="0"/>
  </r>
  <r>
    <n v="2345"/>
    <n v="944"/>
    <n v="2116"/>
    <d v="2020-09-27T00:00:00"/>
    <n v="125"/>
    <n v="351"/>
    <n v="550"/>
    <n v="550"/>
    <n v="0"/>
    <x v="56"/>
    <x v="1"/>
  </r>
  <r>
    <n v="2346"/>
    <n v="944"/>
    <n v="2117"/>
    <d v="2020-09-27T00:00:00"/>
    <n v="125"/>
    <n v="352"/>
    <n v="550"/>
    <n v="550"/>
    <n v="0"/>
    <x v="56"/>
    <x v="1"/>
  </r>
  <r>
    <n v="2347"/>
    <n v="945"/>
    <n v="2118"/>
    <d v="2020-09-29T00:00:00"/>
    <n v="123"/>
    <n v="507"/>
    <n v="550"/>
    <n v="0"/>
    <n v="550"/>
    <x v="57"/>
    <x v="0"/>
  </r>
  <r>
    <n v="2348"/>
    <n v="945"/>
    <n v="2119"/>
    <d v="2020-09-29T00:00:00"/>
    <n v="123"/>
    <n v="508"/>
    <n v="523"/>
    <n v="0"/>
    <n v="523"/>
    <x v="57"/>
    <x v="0"/>
  </r>
  <r>
    <n v="2349"/>
    <n v="946"/>
    <n v="2120"/>
    <d v="2020-09-29T00:00:00"/>
    <n v="123"/>
    <n v="355"/>
    <n v="468"/>
    <n v="0"/>
    <n v="468"/>
    <x v="58"/>
    <x v="0"/>
  </r>
  <r>
    <n v="2350"/>
    <n v="946"/>
    <n v="2121"/>
    <d v="2020-09-29T00:00:00"/>
    <n v="123"/>
    <n v="940"/>
    <n v="550"/>
    <n v="0"/>
    <n v="550"/>
    <x v="58"/>
    <x v="0"/>
  </r>
  <r>
    <n v="2351"/>
    <n v="946"/>
    <n v="2122"/>
    <d v="2020-09-29T00:00:00"/>
    <n v="123"/>
    <n v="535"/>
    <n v="550"/>
    <n v="0"/>
    <n v="550"/>
    <x v="58"/>
    <x v="0"/>
  </r>
  <r>
    <n v="2352"/>
    <n v="947"/>
    <n v="2123"/>
    <d v="2020-09-29T00:00:00"/>
    <n v="123"/>
    <n v="679"/>
    <n v="550"/>
    <n v="0"/>
    <n v="550"/>
    <x v="59"/>
    <x v="0"/>
  </r>
  <r>
    <n v="2353"/>
    <n v="948"/>
    <n v="2124"/>
    <d v="2020-09-29T00:00:00"/>
    <n v="123"/>
    <n v="507"/>
    <n v="550"/>
    <n v="0"/>
    <n v="550"/>
    <x v="60"/>
    <x v="0"/>
  </r>
  <r>
    <n v="2354"/>
    <n v="948"/>
    <n v="2125"/>
    <d v="2020-09-29T00:00:00"/>
    <n v="125"/>
    <n v="508"/>
    <n v="550"/>
    <n v="0"/>
    <n v="550"/>
    <x v="60"/>
    <x v="0"/>
  </r>
  <r>
    <n v="2355"/>
    <s v="948.1"/>
    <s v="2125.1"/>
    <d v="2020-09-30T00:00:00"/>
    <n v="125"/>
    <n v="506"/>
    <n v="1000"/>
    <n v="0"/>
    <n v="1000"/>
    <x v="25"/>
    <x v="0"/>
  </r>
  <r>
    <n v="2356"/>
    <s v="948.2"/>
    <s v="2125.2"/>
    <d v="2020-09-30T00:00:00"/>
    <n v="123"/>
    <n v="508"/>
    <n v="3000"/>
    <n v="0"/>
    <n v="3000"/>
    <x v="57"/>
    <x v="0"/>
  </r>
  <r>
    <n v="2357"/>
    <s v="948.3"/>
    <s v="2125.3"/>
    <d v="2020-09-30T00:00:00"/>
    <n v="125"/>
    <n v="940"/>
    <n v="2000"/>
    <n v="0"/>
    <n v="2000"/>
    <x v="25"/>
    <x v="0"/>
  </r>
  <r>
    <n v="2358"/>
    <n v="949"/>
    <n v="2126"/>
    <d v="2020-10-01T00:00:00"/>
    <n v="123"/>
    <n v="491"/>
    <n v="3"/>
    <n v="0"/>
    <n v="3"/>
    <x v="61"/>
    <x v="0"/>
  </r>
  <r>
    <n v="2359"/>
    <n v="950"/>
    <n v="2127"/>
    <d v="2020-10-01T00:00:00"/>
    <n v="123"/>
    <n v="349"/>
    <n v="3"/>
    <n v="0"/>
    <n v="3"/>
    <x v="62"/>
    <x v="0"/>
  </r>
  <r>
    <n v="2360"/>
    <n v="951"/>
    <n v="2128"/>
    <d v="2020-10-01T00:00:00"/>
    <n v="125"/>
    <n v="935"/>
    <n v="550"/>
    <n v="0"/>
    <n v="550"/>
    <x v="63"/>
    <x v="0"/>
  </r>
  <r>
    <n v="2361"/>
    <n v="951"/>
    <n v="2129"/>
    <d v="2020-10-01T00:00:00"/>
    <n v="125"/>
    <n v="936"/>
    <n v="550"/>
    <n v="0"/>
    <n v="550"/>
    <x v="63"/>
    <x v="0"/>
  </r>
  <r>
    <n v="2362"/>
    <n v="952"/>
    <n v="2130"/>
    <d v="2020-10-01T00:00:00"/>
    <n v="125"/>
    <n v="397"/>
    <n v="3"/>
    <n v="0"/>
    <n v="3"/>
    <x v="64"/>
    <x v="0"/>
  </r>
  <r>
    <n v="2363"/>
    <n v="953"/>
    <n v="2131"/>
    <d v="2020-10-01T00:00:00"/>
    <n v="125"/>
    <n v="485"/>
    <n v="550"/>
    <n v="0"/>
    <n v="550"/>
    <x v="65"/>
    <x v="0"/>
  </r>
  <r>
    <n v="2364"/>
    <n v="953"/>
    <n v="2132"/>
    <d v="2020-10-01T00:00:00"/>
    <n v="123"/>
    <n v="486"/>
    <n v="550"/>
    <n v="0"/>
    <n v="550"/>
    <x v="65"/>
    <x v="0"/>
  </r>
  <r>
    <n v="2365"/>
    <n v="953"/>
    <n v="2133"/>
    <d v="2020-10-01T00:00:00"/>
    <n v="125"/>
    <n v="487"/>
    <n v="550"/>
    <n v="0"/>
    <n v="550"/>
    <x v="65"/>
    <x v="0"/>
  </r>
  <r>
    <n v="2366"/>
    <n v="954"/>
    <n v="2134"/>
    <d v="2020-10-01T00:00:00"/>
    <n v="125"/>
    <n v="402"/>
    <n v="3"/>
    <n v="0"/>
    <n v="3"/>
    <x v="66"/>
    <x v="0"/>
  </r>
  <r>
    <n v="2367"/>
    <n v="955"/>
    <n v="2135"/>
    <d v="2020-10-01T00:00:00"/>
    <n v="125"/>
    <n v="512"/>
    <n v="506"/>
    <n v="0"/>
    <n v="506"/>
    <x v="67"/>
    <x v="0"/>
  </r>
  <r>
    <n v="2368"/>
    <n v="956"/>
    <n v="2136"/>
    <d v="2020-10-01T00:00:00"/>
    <n v="123"/>
    <n v="409"/>
    <n v="3"/>
    <n v="0"/>
    <n v="3"/>
    <x v="68"/>
    <x v="0"/>
  </r>
  <r>
    <n v="2369"/>
    <n v="956"/>
    <n v="2137"/>
    <d v="2020-10-01T00:00:00"/>
    <n v="123"/>
    <n v="914"/>
    <n v="550"/>
    <n v="0"/>
    <n v="550"/>
    <x v="68"/>
    <x v="0"/>
  </r>
  <r>
    <n v="2370"/>
    <n v="956"/>
    <n v="2138"/>
    <d v="2020-10-01T00:00:00"/>
    <n v="123"/>
    <n v="915"/>
    <n v="550"/>
    <n v="0"/>
    <n v="550"/>
    <x v="68"/>
    <x v="0"/>
  </r>
  <r>
    <n v="2371"/>
    <n v="956"/>
    <n v="2139"/>
    <d v="2020-10-01T00:00:00"/>
    <n v="123"/>
    <n v="916"/>
    <n v="550"/>
    <n v="0"/>
    <n v="550"/>
    <x v="68"/>
    <x v="0"/>
  </r>
  <r>
    <n v="2372"/>
    <n v="957"/>
    <n v="2140"/>
    <d v="2020-10-01T00:00:00"/>
    <n v="123"/>
    <n v="525"/>
    <n v="550"/>
    <n v="0"/>
    <n v="550"/>
    <x v="69"/>
    <x v="0"/>
  </r>
  <r>
    <n v="2373"/>
    <n v="958"/>
    <n v="2141"/>
    <d v="2020-10-01T00:00:00"/>
    <n v="123"/>
    <n v="526"/>
    <n v="550"/>
    <n v="0"/>
    <n v="550"/>
    <x v="70"/>
    <x v="0"/>
  </r>
  <r>
    <n v="2374"/>
    <n v="959"/>
    <n v="2142"/>
    <d v="2020-10-01T00:00:00"/>
    <n v="123"/>
    <n v="908"/>
    <n v="550"/>
    <n v="0"/>
    <n v="550"/>
    <x v="71"/>
    <x v="0"/>
  </r>
  <r>
    <n v="2375"/>
    <n v="959"/>
    <n v="2143"/>
    <d v="2020-10-01T00:00:00"/>
    <n v="125"/>
    <n v="909"/>
    <n v="550"/>
    <n v="0"/>
    <n v="550"/>
    <x v="71"/>
    <x v="0"/>
  </r>
  <r>
    <n v="2376"/>
    <n v="959"/>
    <n v="2144"/>
    <d v="2020-10-01T00:00:00"/>
    <n v="125"/>
    <n v="913"/>
    <n v="550"/>
    <n v="0"/>
    <n v="550"/>
    <x v="71"/>
    <x v="0"/>
  </r>
  <r>
    <n v="2377"/>
    <n v="960"/>
    <n v="2145"/>
    <d v="2020-10-01T00:00:00"/>
    <n v="123"/>
    <n v="356"/>
    <n v="60"/>
    <n v="0"/>
    <n v="60"/>
    <x v="72"/>
    <x v="0"/>
  </r>
  <r>
    <n v="2378"/>
    <n v="960"/>
    <n v="2146"/>
    <d v="2020-10-01T00:00:00"/>
    <n v="125"/>
    <n v="357"/>
    <n v="60"/>
    <n v="6"/>
    <n v="54"/>
    <x v="72"/>
    <x v="1"/>
  </r>
  <r>
    <n v="2379"/>
    <n v="961"/>
    <n v="2147"/>
    <d v="2020-10-01T00:00:00"/>
    <n v="123"/>
    <n v="935"/>
    <n v="550"/>
    <n v="0"/>
    <n v="550"/>
    <x v="73"/>
    <x v="0"/>
  </r>
  <r>
    <n v="2380"/>
    <n v="961"/>
    <n v="2148"/>
    <d v="2020-10-01T00:00:00"/>
    <n v="123"/>
    <n v="936"/>
    <n v="550"/>
    <n v="0"/>
    <n v="550"/>
    <x v="73"/>
    <x v="0"/>
  </r>
  <r>
    <n v="2381"/>
    <n v="962"/>
    <n v="2149"/>
    <d v="2020-10-01T00:00:00"/>
    <n v="125"/>
    <n v="524"/>
    <n v="550"/>
    <n v="82"/>
    <n v="468"/>
    <x v="74"/>
    <x v="1"/>
  </r>
  <r>
    <n v="2382"/>
    <n v="963"/>
    <n v="2150"/>
    <d v="2020-10-01T00:00:00"/>
    <n v="125"/>
    <n v="911"/>
    <n v="550"/>
    <n v="0"/>
    <n v="550"/>
    <x v="75"/>
    <x v="0"/>
  </r>
  <r>
    <n v="2383"/>
    <n v="963"/>
    <n v="2151"/>
    <d v="2020-10-01T00:00:00"/>
    <n v="125"/>
    <n v="912"/>
    <n v="550"/>
    <n v="0"/>
    <n v="550"/>
    <x v="75"/>
    <x v="0"/>
  </r>
  <r>
    <n v="2384"/>
    <n v="964"/>
    <n v="2152"/>
    <d v="2020-10-01T00:00:00"/>
    <n v="125"/>
    <n v="910"/>
    <n v="550"/>
    <n v="0"/>
    <n v="550"/>
    <x v="76"/>
    <x v="0"/>
  </r>
  <r>
    <n v="2385"/>
    <n v="965"/>
    <n v="2153"/>
    <d v="2020-10-05T00:00:00"/>
    <n v="123"/>
    <n v="527"/>
    <n v="550"/>
    <n v="0"/>
    <n v="550"/>
    <x v="2"/>
    <x v="0"/>
  </r>
  <r>
    <n v="2386"/>
    <n v="966"/>
    <n v="2154"/>
    <d v="2020-10-05T00:00:00"/>
    <n v="125"/>
    <n v="938"/>
    <n v="468"/>
    <n v="0"/>
    <n v="468"/>
    <x v="3"/>
    <x v="0"/>
  </r>
  <r>
    <n v="2387"/>
    <n v="966"/>
    <n v="2155"/>
    <d v="2020-10-05T00:00:00"/>
    <n v="125"/>
    <n v="939"/>
    <n v="550"/>
    <n v="0"/>
    <n v="550"/>
    <x v="3"/>
    <x v="0"/>
  </r>
  <r>
    <n v="2388"/>
    <n v="966"/>
    <n v="2156"/>
    <d v="2020-10-05T00:00:00"/>
    <n v="125"/>
    <n v="509"/>
    <n v="550"/>
    <n v="0"/>
    <n v="550"/>
    <x v="3"/>
    <x v="0"/>
  </r>
  <r>
    <n v="2389"/>
    <n v="967"/>
    <n v="2157"/>
    <d v="2020-10-05T00:00:00"/>
    <n v="123"/>
    <n v="492"/>
    <n v="60"/>
    <n v="0"/>
    <n v="60"/>
    <x v="4"/>
    <x v="0"/>
  </r>
  <r>
    <n v="2390"/>
    <n v="967"/>
    <n v="2158"/>
    <d v="2020-10-05T00:00:00"/>
    <n v="123"/>
    <n v="493"/>
    <n v="60"/>
    <n v="0"/>
    <n v="60"/>
    <x v="4"/>
    <x v="0"/>
  </r>
  <r>
    <n v="2391"/>
    <n v="967"/>
    <n v="2159"/>
    <d v="2020-10-05T00:00:00"/>
    <n v="123"/>
    <n v="494"/>
    <n v="60"/>
    <n v="0"/>
    <n v="60"/>
    <x v="4"/>
    <x v="0"/>
  </r>
  <r>
    <n v="2392"/>
    <n v="967"/>
    <n v="2160"/>
    <d v="2020-10-05T00:00:00"/>
    <n v="123"/>
    <n v="495"/>
    <n v="60"/>
    <n v="0"/>
    <n v="60"/>
    <x v="4"/>
    <x v="0"/>
  </r>
  <r>
    <n v="2393"/>
    <n v="967"/>
    <n v="2161"/>
    <d v="2020-10-05T00:00:00"/>
    <n v="123"/>
    <n v="496"/>
    <n v="60"/>
    <n v="0"/>
    <n v="60"/>
    <x v="4"/>
    <x v="0"/>
  </r>
  <r>
    <n v="2394"/>
    <n v="968"/>
    <n v="2162"/>
    <d v="2020-10-05T00:00:00"/>
    <n v="123"/>
    <n v="523"/>
    <n v="550"/>
    <n v="0"/>
    <n v="550"/>
    <x v="5"/>
    <x v="0"/>
  </r>
  <r>
    <n v="2395"/>
    <n v="969"/>
    <n v="2163"/>
    <d v="2020-10-05T00:00:00"/>
    <n v="123"/>
    <n v="937"/>
    <n v="550"/>
    <n v="0"/>
    <n v="550"/>
    <x v="77"/>
    <x v="0"/>
  </r>
  <r>
    <n v="2396"/>
    <n v="970"/>
    <n v="2164"/>
    <d v="2020-10-05T00:00:00"/>
    <n v="125"/>
    <n v="473"/>
    <n v="3"/>
    <n v="0"/>
    <n v="3"/>
    <x v="78"/>
    <x v="0"/>
  </r>
  <r>
    <n v="2397"/>
    <n v="970"/>
    <n v="2165"/>
    <d v="2020-10-05T00:00:00"/>
    <n v="125"/>
    <n v="474"/>
    <n v="3"/>
    <n v="0"/>
    <n v="3"/>
    <x v="78"/>
    <x v="0"/>
  </r>
  <r>
    <n v="2398"/>
    <n v="970"/>
    <n v="2166"/>
    <d v="2020-10-05T00:00:00"/>
    <n v="123"/>
    <n v="475"/>
    <n v="3"/>
    <n v="0"/>
    <n v="3"/>
    <x v="78"/>
    <x v="0"/>
  </r>
  <r>
    <n v="2399"/>
    <n v="971"/>
    <n v="2167"/>
    <d v="2020-10-05T00:00:00"/>
    <n v="125"/>
    <n v="462"/>
    <n v="3"/>
    <n v="0"/>
    <n v="3"/>
    <x v="0"/>
    <x v="0"/>
  </r>
  <r>
    <n v="2400"/>
    <n v="972"/>
    <n v="2168"/>
    <d v="2020-10-05T00:00:00"/>
    <n v="123"/>
    <n v="510"/>
    <n v="550"/>
    <n v="82"/>
    <n v="468"/>
    <x v="1"/>
    <x v="1"/>
  </r>
  <r>
    <n v="2401"/>
    <n v="972"/>
    <n v="2169"/>
    <d v="2020-10-05T00:00:00"/>
    <n v="123"/>
    <n v="511"/>
    <n v="550"/>
    <n v="0"/>
    <n v="550"/>
    <x v="1"/>
    <x v="0"/>
  </r>
  <r>
    <n v="2402"/>
    <n v="973"/>
    <n v="2170"/>
    <d v="2020-10-06T00:00:00"/>
    <n v="125"/>
    <n v="433"/>
    <n v="3"/>
    <n v="0"/>
    <n v="3"/>
    <x v="6"/>
    <x v="0"/>
  </r>
  <r>
    <n v="2403"/>
    <n v="973"/>
    <n v="2171"/>
    <d v="2020-10-06T00:00:00"/>
    <n v="125"/>
    <n v="434"/>
    <n v="3"/>
    <n v="0"/>
    <n v="3"/>
    <x v="6"/>
    <x v="0"/>
  </r>
  <r>
    <n v="2404"/>
    <n v="973"/>
    <n v="2172"/>
    <d v="2020-10-06T00:00:00"/>
    <n v="125"/>
    <n v="435"/>
    <n v="3"/>
    <n v="0"/>
    <n v="3"/>
    <x v="6"/>
    <x v="0"/>
  </r>
  <r>
    <n v="2405"/>
    <n v="974"/>
    <n v="2173"/>
    <d v="2020-10-06T00:00:00"/>
    <n v="125"/>
    <n v="490"/>
    <n v="3"/>
    <n v="0"/>
    <n v="3"/>
    <x v="7"/>
    <x v="0"/>
  </r>
  <r>
    <n v="2406"/>
    <n v="974"/>
    <n v="2174"/>
    <d v="2020-10-06T00:00:00"/>
    <n v="123"/>
    <n v="491"/>
    <n v="3"/>
    <n v="0"/>
    <n v="3"/>
    <x v="7"/>
    <x v="0"/>
  </r>
  <r>
    <n v="2407"/>
    <n v="975"/>
    <n v="2175"/>
    <d v="2020-10-06T00:00:00"/>
    <n v="125"/>
    <n v="528"/>
    <n v="3"/>
    <n v="0"/>
    <n v="3"/>
    <x v="8"/>
    <x v="0"/>
  </r>
  <r>
    <n v="2408"/>
    <n v="976"/>
    <n v="2176"/>
    <d v="2020-10-06T00:00:00"/>
    <n v="125"/>
    <n v="505"/>
    <n v="3"/>
    <n v="0"/>
    <n v="3"/>
    <x v="9"/>
    <x v="0"/>
  </r>
  <r>
    <n v="2409"/>
    <n v="977"/>
    <n v="2177"/>
    <d v="2020-10-08T00:00:00"/>
    <n v="125"/>
    <n v="527"/>
    <n v="550"/>
    <n v="0"/>
    <n v="550"/>
    <x v="2"/>
    <x v="0"/>
  </r>
  <r>
    <n v="2410"/>
    <n v="978"/>
    <n v="2178"/>
    <d v="2020-10-08T00:00:00"/>
    <n v="123"/>
    <n v="938"/>
    <n v="550"/>
    <n v="0"/>
    <n v="550"/>
    <x v="3"/>
    <x v="0"/>
  </r>
  <r>
    <n v="2411"/>
    <n v="978"/>
    <n v="2179"/>
    <d v="2020-10-08T00:00:00"/>
    <n v="123"/>
    <n v="939"/>
    <n v="550"/>
    <n v="0"/>
    <n v="550"/>
    <x v="3"/>
    <x v="0"/>
  </r>
  <r>
    <n v="2412"/>
    <n v="978"/>
    <n v="2180"/>
    <d v="2020-10-08T00:00:00"/>
    <n v="123"/>
    <n v="509"/>
    <n v="550"/>
    <n v="0"/>
    <n v="550"/>
    <x v="3"/>
    <x v="0"/>
  </r>
  <r>
    <n v="2413"/>
    <n v="979"/>
    <n v="2181"/>
    <d v="2020-10-08T00:00:00"/>
    <n v="123"/>
    <n v="492"/>
    <n v="60"/>
    <n v="0"/>
    <n v="60"/>
    <x v="4"/>
    <x v="0"/>
  </r>
  <r>
    <n v="2414"/>
    <n v="979"/>
    <n v="2182"/>
    <d v="2020-10-08T00:00:00"/>
    <n v="123"/>
    <n v="493"/>
    <n v="60"/>
    <n v="0"/>
    <n v="60"/>
    <x v="4"/>
    <x v="0"/>
  </r>
  <r>
    <n v="2415"/>
    <n v="979"/>
    <n v="2183"/>
    <d v="2020-10-08T00:00:00"/>
    <n v="123"/>
    <n v="494"/>
    <n v="60"/>
    <n v="0"/>
    <n v="60"/>
    <x v="4"/>
    <x v="0"/>
  </r>
  <r>
    <n v="2416"/>
    <n v="979"/>
    <n v="2184"/>
    <d v="2020-10-08T00:00:00"/>
    <n v="123"/>
    <n v="495"/>
    <n v="60"/>
    <n v="0"/>
    <n v="60"/>
    <x v="4"/>
    <x v="0"/>
  </r>
  <r>
    <n v="2417"/>
    <n v="979"/>
    <n v="2185"/>
    <d v="2020-10-08T00:00:00"/>
    <n v="125"/>
    <n v="496"/>
    <n v="60"/>
    <n v="0"/>
    <n v="60"/>
    <x v="4"/>
    <x v="0"/>
  </r>
  <r>
    <n v="2418"/>
    <n v="980"/>
    <n v="2186"/>
    <d v="2020-10-08T00:00:00"/>
    <n v="125"/>
    <n v="523"/>
    <n v="550"/>
    <n v="0"/>
    <n v="550"/>
    <x v="5"/>
    <x v="0"/>
  </r>
  <r>
    <n v="2419"/>
    <n v="981"/>
    <n v="2187"/>
    <d v="2020-10-08T00:00:00"/>
    <n v="123"/>
    <n v="436"/>
    <n v="3"/>
    <n v="0"/>
    <n v="3"/>
    <x v="6"/>
    <x v="0"/>
  </r>
  <r>
    <n v="2420"/>
    <n v="981"/>
    <n v="2188"/>
    <d v="2020-10-08T00:00:00"/>
    <n v="125"/>
    <n v="437"/>
    <n v="3"/>
    <n v="0"/>
    <n v="3"/>
    <x v="6"/>
    <x v="0"/>
  </r>
  <r>
    <n v="2421"/>
    <n v="982"/>
    <n v="2189"/>
    <d v="2020-10-08T00:00:00"/>
    <n v="123"/>
    <n v="490"/>
    <n v="3"/>
    <n v="0"/>
    <n v="3"/>
    <x v="7"/>
    <x v="0"/>
  </r>
  <r>
    <n v="2422"/>
    <n v="982"/>
    <n v="2190"/>
    <d v="2020-10-08T00:00:00"/>
    <n v="123"/>
    <n v="491"/>
    <n v="3"/>
    <n v="0"/>
    <n v="3"/>
    <x v="7"/>
    <x v="0"/>
  </r>
  <r>
    <n v="2423"/>
    <n v="983"/>
    <n v="2191"/>
    <d v="2020-10-08T00:00:00"/>
    <n v="125"/>
    <n v="528"/>
    <n v="3"/>
    <n v="0"/>
    <n v="3"/>
    <x v="8"/>
    <x v="0"/>
  </r>
  <r>
    <n v="2424"/>
    <n v="984"/>
    <n v="2192"/>
    <d v="2020-10-08T00:00:00"/>
    <n v="125"/>
    <n v="505"/>
    <n v="3"/>
    <n v="3"/>
    <n v="0"/>
    <x v="9"/>
    <x v="1"/>
  </r>
  <r>
    <n v="2425"/>
    <n v="985"/>
    <n v="2193"/>
    <d v="2020-10-08T00:00:00"/>
    <n v="125"/>
    <n v="938"/>
    <n v="550"/>
    <n v="0"/>
    <n v="550"/>
    <x v="10"/>
    <x v="0"/>
  </r>
  <r>
    <n v="2426"/>
    <n v="985"/>
    <n v="2194"/>
    <d v="2020-10-08T00:00:00"/>
    <n v="125"/>
    <n v="939"/>
    <n v="523"/>
    <n v="0"/>
    <n v="523"/>
    <x v="10"/>
    <x v="0"/>
  </r>
  <r>
    <n v="2427"/>
    <n v="986"/>
    <n v="2195"/>
    <d v="2020-10-08T00:00:00"/>
    <n v="123"/>
    <n v="358"/>
    <n v="51"/>
    <n v="0"/>
    <n v="51"/>
    <x v="11"/>
    <x v="0"/>
  </r>
  <r>
    <n v="2428"/>
    <n v="987"/>
    <n v="2196"/>
    <d v="2020-10-08T00:00:00"/>
    <n v="125"/>
    <n v="458"/>
    <n v="3"/>
    <n v="0"/>
    <n v="3"/>
    <x v="12"/>
    <x v="0"/>
  </r>
  <r>
    <n v="2429"/>
    <n v="987"/>
    <n v="2197"/>
    <d v="2020-10-08T00:00:00"/>
    <n v="125"/>
    <n v="459"/>
    <n v="3"/>
    <n v="0"/>
    <n v="3"/>
    <x v="12"/>
    <x v="0"/>
  </r>
  <r>
    <n v="2430"/>
    <n v="987"/>
    <n v="2198"/>
    <d v="2020-10-08T00:00:00"/>
    <n v="125"/>
    <n v="460"/>
    <n v="3"/>
    <n v="0"/>
    <n v="3"/>
    <x v="12"/>
    <x v="0"/>
  </r>
  <r>
    <n v="2431"/>
    <n v="988"/>
    <n v="2199"/>
    <d v="2020-10-08T00:00:00"/>
    <n v="123"/>
    <n v="356"/>
    <n v="60"/>
    <n v="0"/>
    <n v="60"/>
    <x v="13"/>
    <x v="0"/>
  </r>
  <r>
    <n v="2432"/>
    <n v="988"/>
    <n v="2200"/>
    <d v="2020-10-08T00:00:00"/>
    <n v="123"/>
    <n v="357"/>
    <n v="60"/>
    <n v="0"/>
    <n v="60"/>
    <x v="13"/>
    <x v="0"/>
  </r>
  <r>
    <n v="2433"/>
    <n v="989"/>
    <n v="2201"/>
    <d v="2020-10-08T00:00:00"/>
    <n v="123"/>
    <n v="380"/>
    <n v="3"/>
    <n v="0"/>
    <n v="3"/>
    <x v="14"/>
    <x v="0"/>
  </r>
  <r>
    <n v="2434"/>
    <n v="989"/>
    <n v="2202"/>
    <d v="2020-10-08T00:00:00"/>
    <n v="123"/>
    <n v="381"/>
    <n v="3"/>
    <n v="0"/>
    <n v="3"/>
    <x v="14"/>
    <x v="0"/>
  </r>
  <r>
    <n v="2435"/>
    <n v="989"/>
    <n v="2203"/>
    <d v="2020-10-08T00:00:00"/>
    <n v="123"/>
    <n v="382"/>
    <n v="3"/>
    <n v="0"/>
    <n v="3"/>
    <x v="14"/>
    <x v="0"/>
  </r>
  <r>
    <n v="2436"/>
    <n v="989"/>
    <n v="2204"/>
    <d v="2020-10-08T00:00:00"/>
    <n v="123"/>
    <n v="383"/>
    <n v="3"/>
    <n v="0"/>
    <n v="3"/>
    <x v="14"/>
    <x v="0"/>
  </r>
  <r>
    <n v="2437"/>
    <n v="989"/>
    <n v="2205"/>
    <d v="2020-10-08T00:00:00"/>
    <n v="123"/>
    <n v="384"/>
    <n v="3"/>
    <n v="0"/>
    <n v="3"/>
    <x v="14"/>
    <x v="0"/>
  </r>
  <r>
    <n v="2438"/>
    <n v="990"/>
    <n v="2206"/>
    <d v="2020-10-08T00:00:00"/>
    <n v="125"/>
    <n v="490"/>
    <n v="3"/>
    <n v="0"/>
    <n v="3"/>
    <x v="15"/>
    <x v="0"/>
  </r>
  <r>
    <n v="2439"/>
    <n v="991"/>
    <n v="2207"/>
    <d v="2020-10-08T00:00:00"/>
    <n v="125"/>
    <n v="513"/>
    <n v="550"/>
    <n v="0"/>
    <n v="550"/>
    <x v="16"/>
    <x v="0"/>
  </r>
  <r>
    <n v="2440"/>
    <n v="992"/>
    <n v="2208"/>
    <d v="2020-10-08T00:00:00"/>
    <n v="123"/>
    <n v="412"/>
    <n v="3"/>
    <n v="0"/>
    <n v="3"/>
    <x v="17"/>
    <x v="0"/>
  </r>
  <r>
    <n v="2441"/>
    <n v="992"/>
    <n v="2209"/>
    <d v="2020-10-08T00:00:00"/>
    <n v="125"/>
    <n v="413"/>
    <n v="3"/>
    <n v="0"/>
    <n v="3"/>
    <x v="17"/>
    <x v="0"/>
  </r>
  <r>
    <n v="2442"/>
    <n v="993"/>
    <n v="2210"/>
    <d v="2020-10-09T00:00:00"/>
    <n v="123"/>
    <n v="933"/>
    <n v="550"/>
    <n v="0"/>
    <n v="550"/>
    <x v="18"/>
    <x v="0"/>
  </r>
  <r>
    <n v="2443"/>
    <n v="993"/>
    <n v="2211"/>
    <d v="2020-10-09T00:00:00"/>
    <n v="123"/>
    <n v="934"/>
    <n v="550"/>
    <n v="0"/>
    <n v="550"/>
    <x v="18"/>
    <x v="0"/>
  </r>
  <r>
    <n v="2444"/>
    <n v="994"/>
    <n v="2212"/>
    <d v="2020-10-09T00:00:00"/>
    <n v="125"/>
    <n v="428"/>
    <n v="3"/>
    <n v="3"/>
    <n v="0"/>
    <x v="19"/>
    <x v="1"/>
  </r>
  <r>
    <n v="2445"/>
    <n v="994"/>
    <n v="2213"/>
    <d v="2020-10-09T00:00:00"/>
    <n v="125"/>
    <n v="429"/>
    <n v="3"/>
    <n v="3"/>
    <n v="0"/>
    <x v="19"/>
    <x v="1"/>
  </r>
  <r>
    <n v="2446"/>
    <n v="995"/>
    <n v="2214"/>
    <d v="2020-10-09T00:00:00"/>
    <n v="125"/>
    <n v="347"/>
    <n v="3"/>
    <n v="0"/>
    <n v="3"/>
    <x v="20"/>
    <x v="0"/>
  </r>
  <r>
    <n v="2447"/>
    <n v="995"/>
    <n v="2215"/>
    <d v="2020-10-09T00:00:00"/>
    <n v="125"/>
    <n v="348"/>
    <n v="3"/>
    <n v="0"/>
    <n v="3"/>
    <x v="20"/>
    <x v="0"/>
  </r>
  <r>
    <n v="2448"/>
    <n v="995"/>
    <n v="2216"/>
    <d v="2020-10-09T00:00:00"/>
    <n v="123"/>
    <n v="349"/>
    <n v="3"/>
    <n v="0"/>
    <n v="3"/>
    <x v="20"/>
    <x v="0"/>
  </r>
  <r>
    <n v="2449"/>
    <n v="996"/>
    <n v="2217"/>
    <d v="2020-10-09T00:00:00"/>
    <n v="125"/>
    <n v="931"/>
    <n v="468"/>
    <n v="0"/>
    <n v="468"/>
    <x v="21"/>
    <x v="0"/>
  </r>
  <r>
    <n v="2450"/>
    <n v="996"/>
    <n v="2218"/>
    <d v="2020-10-09T00:00:00"/>
    <n v="125"/>
    <n v="932"/>
    <n v="550"/>
    <n v="0"/>
    <n v="550"/>
    <x v="21"/>
    <x v="0"/>
  </r>
  <r>
    <n v="2451"/>
    <n v="997"/>
    <n v="2219"/>
    <d v="2020-10-15T00:00:00"/>
    <n v="125"/>
    <n v="347"/>
    <n v="3"/>
    <n v="0"/>
    <n v="3"/>
    <x v="22"/>
    <x v="0"/>
  </r>
  <r>
    <n v="2452"/>
    <n v="997"/>
    <n v="2220"/>
    <d v="2020-10-15T00:00:00"/>
    <n v="123"/>
    <n v="348"/>
    <n v="3"/>
    <n v="0"/>
    <n v="3"/>
    <x v="22"/>
    <x v="0"/>
  </r>
  <r>
    <n v="2453"/>
    <n v="997"/>
    <n v="2221"/>
    <d v="2020-10-15T00:00:00"/>
    <n v="123"/>
    <n v="349"/>
    <n v="3"/>
    <n v="0"/>
    <n v="3"/>
    <x v="22"/>
    <x v="0"/>
  </r>
  <r>
    <n v="2454"/>
    <n v="998"/>
    <n v="2222"/>
    <d v="2020-10-15T00:00:00"/>
    <n v="123"/>
    <n v="928"/>
    <n v="550"/>
    <n v="0"/>
    <n v="550"/>
    <x v="23"/>
    <x v="0"/>
  </r>
  <r>
    <n v="2455"/>
    <n v="998"/>
    <n v="2223"/>
    <d v="2020-10-15T00:00:00"/>
    <n v="123"/>
    <n v="929"/>
    <n v="550"/>
    <n v="0"/>
    <n v="550"/>
    <x v="23"/>
    <x v="0"/>
  </r>
  <r>
    <n v="2456"/>
    <n v="998"/>
    <n v="2224"/>
    <d v="2020-10-15T00:00:00"/>
    <n v="123"/>
    <n v="930"/>
    <n v="550"/>
    <n v="0"/>
    <n v="550"/>
    <x v="23"/>
    <x v="0"/>
  </r>
  <r>
    <n v="2457"/>
    <n v="999"/>
    <n v="2225"/>
    <d v="2020-10-15T00:00:00"/>
    <n v="123"/>
    <n v="332"/>
    <n v="550"/>
    <n v="0"/>
    <n v="550"/>
    <x v="24"/>
    <x v="0"/>
  </r>
  <r>
    <n v="2458"/>
    <n v="1000"/>
    <n v="2226"/>
    <d v="2020-10-15T00:00:00"/>
    <n v="123"/>
    <n v="948"/>
    <n v="550"/>
    <n v="0"/>
    <n v="550"/>
    <x v="79"/>
    <x v="0"/>
  </r>
  <r>
    <n v="2459"/>
    <n v="1000"/>
    <n v="2227"/>
    <d v="2020-10-15T00:00:00"/>
    <n v="125"/>
    <n v="907"/>
    <n v="550"/>
    <n v="55"/>
    <n v="495"/>
    <x v="79"/>
    <x v="1"/>
  </r>
  <r>
    <n v="2460"/>
    <n v="1001"/>
    <n v="2228"/>
    <d v="2020-10-15T00:00:00"/>
    <n v="125"/>
    <n v="325"/>
    <n v="1250"/>
    <n v="0"/>
    <n v="1250"/>
    <x v="26"/>
    <x v="0"/>
  </r>
  <r>
    <n v="2461"/>
    <n v="1001"/>
    <n v="2229"/>
    <d v="2020-10-15T00:00:00"/>
    <n v="123"/>
    <n v="326"/>
    <n v="1250"/>
    <n v="0"/>
    <n v="1250"/>
    <x v="26"/>
    <x v="0"/>
  </r>
  <r>
    <n v="2462"/>
    <n v="1002"/>
    <n v="2230"/>
    <d v="2020-10-15T00:00:00"/>
    <n v="125"/>
    <n v="320"/>
    <n v="3"/>
    <n v="0"/>
    <n v="3"/>
    <x v="27"/>
    <x v="0"/>
  </r>
  <r>
    <n v="2463"/>
    <n v="1002"/>
    <n v="2231"/>
    <d v="2020-10-15T00:00:00"/>
    <n v="123"/>
    <n v="321"/>
    <n v="3"/>
    <n v="0"/>
    <n v="3"/>
    <x v="27"/>
    <x v="0"/>
  </r>
  <r>
    <n v="2464"/>
    <n v="1003"/>
    <n v="2232"/>
    <d v="2020-10-15T00:00:00"/>
    <n v="123"/>
    <n v="930"/>
    <n v="550"/>
    <n v="0"/>
    <n v="550"/>
    <x v="28"/>
    <x v="0"/>
  </r>
  <r>
    <n v="2465"/>
    <n v="1003"/>
    <n v="2233"/>
    <d v="2020-10-15T00:00:00"/>
    <n v="125"/>
    <n v="921"/>
    <n v="550"/>
    <n v="0"/>
    <n v="550"/>
    <x v="28"/>
    <x v="0"/>
  </r>
  <r>
    <n v="2466"/>
    <n v="1004"/>
    <n v="2234"/>
    <d v="2020-10-15T00:00:00"/>
    <n v="125"/>
    <n v="952"/>
    <n v="60"/>
    <n v="60"/>
    <n v="0"/>
    <x v="29"/>
    <x v="1"/>
  </r>
  <r>
    <n v="2467"/>
    <n v="1005"/>
    <n v="2235"/>
    <d v="2020-10-15T00:00:00"/>
    <n v="125"/>
    <n v="933"/>
    <n v="550"/>
    <n v="0"/>
    <n v="550"/>
    <x v="30"/>
    <x v="0"/>
  </r>
  <r>
    <n v="2468"/>
    <n v="1005"/>
    <n v="2236"/>
    <d v="2020-10-15T00:00:00"/>
    <n v="125"/>
    <n v="934"/>
    <n v="523"/>
    <n v="0"/>
    <n v="523"/>
    <x v="30"/>
    <x v="0"/>
  </r>
  <r>
    <n v="2469"/>
    <n v="1005"/>
    <n v="2237"/>
    <d v="2020-10-15T00:00:00"/>
    <n v="123"/>
    <n v="922"/>
    <n v="550"/>
    <n v="0"/>
    <n v="550"/>
    <x v="30"/>
    <x v="0"/>
  </r>
  <r>
    <n v="2470"/>
    <n v="1005"/>
    <n v="2238"/>
    <d v="2020-10-15T00:00:00"/>
    <n v="125"/>
    <n v="923"/>
    <n v="550"/>
    <n v="0"/>
    <n v="550"/>
    <x v="30"/>
    <x v="0"/>
  </r>
  <r>
    <n v="2471"/>
    <n v="1006"/>
    <n v="2239"/>
    <d v="2020-10-15T00:00:00"/>
    <n v="125"/>
    <n v="317"/>
    <n v="468"/>
    <n v="0"/>
    <n v="468"/>
    <x v="31"/>
    <x v="0"/>
  </r>
  <r>
    <n v="2472"/>
    <n v="1006"/>
    <n v="2240"/>
    <d v="2020-10-15T00:00:00"/>
    <n v="125"/>
    <n v="318"/>
    <n v="550"/>
    <n v="0"/>
    <n v="550"/>
    <x v="31"/>
    <x v="0"/>
  </r>
  <r>
    <n v="2473"/>
    <n v="1006"/>
    <n v="2241"/>
    <d v="2020-10-15T00:00:00"/>
    <n v="123"/>
    <n v="319"/>
    <n v="550"/>
    <n v="0"/>
    <n v="550"/>
    <x v="31"/>
    <x v="0"/>
  </r>
  <r>
    <n v="2474"/>
    <n v="1007"/>
    <n v="2242"/>
    <d v="2020-10-15T00:00:00"/>
    <n v="123"/>
    <n v="928"/>
    <n v="550"/>
    <n v="0"/>
    <n v="550"/>
    <x v="32"/>
    <x v="0"/>
  </r>
  <r>
    <n v="2475"/>
    <n v="1007"/>
    <n v="2243"/>
    <d v="2020-10-15T00:00:00"/>
    <n v="123"/>
    <n v="929"/>
    <n v="550"/>
    <n v="0"/>
    <n v="550"/>
    <x v="32"/>
    <x v="0"/>
  </r>
  <r>
    <n v="2476"/>
    <n v="1008"/>
    <n v="2244"/>
    <d v="2020-10-15T00:00:00"/>
    <n v="123"/>
    <n v="319"/>
    <n v="550"/>
    <n v="0"/>
    <n v="550"/>
    <x v="33"/>
    <x v="0"/>
  </r>
  <r>
    <n v="2477"/>
    <n v="1009"/>
    <n v="2245"/>
    <d v="2020-10-15T00:00:00"/>
    <n v="123"/>
    <n v="361"/>
    <n v="3"/>
    <n v="0"/>
    <n v="3"/>
    <x v="34"/>
    <x v="0"/>
  </r>
  <r>
    <n v="2478"/>
    <n v="1009"/>
    <n v="2246"/>
    <d v="2020-10-15T00:00:00"/>
    <n v="123"/>
    <n v="362"/>
    <n v="3"/>
    <n v="0"/>
    <n v="3"/>
    <x v="34"/>
    <x v="0"/>
  </r>
  <r>
    <n v="2479"/>
    <n v="1009"/>
    <n v="2247"/>
    <d v="2020-10-15T00:00:00"/>
    <n v="123"/>
    <n v="363"/>
    <n v="3"/>
    <n v="0"/>
    <n v="3"/>
    <x v="34"/>
    <x v="0"/>
  </r>
  <r>
    <n v="2480"/>
    <n v="1009"/>
    <n v="2248"/>
    <d v="2020-10-15T00:00:00"/>
    <n v="125"/>
    <n v="364"/>
    <n v="3"/>
    <n v="0"/>
    <n v="3"/>
    <x v="34"/>
    <x v="0"/>
  </r>
  <r>
    <n v="2481"/>
    <n v="1009"/>
    <n v="2249"/>
    <d v="2020-10-15T00:00:00"/>
    <n v="125"/>
    <n v="365"/>
    <n v="3"/>
    <n v="0"/>
    <n v="3"/>
    <x v="34"/>
    <x v="0"/>
  </r>
  <r>
    <n v="2482"/>
    <n v="1010"/>
    <n v="2250"/>
    <d v="2020-10-15T00:00:00"/>
    <n v="123"/>
    <n v="2"/>
    <n v="3"/>
    <n v="0"/>
    <n v="3"/>
    <x v="35"/>
    <x v="0"/>
  </r>
  <r>
    <n v="2483"/>
    <n v="1011"/>
    <n v="2251"/>
    <d v="2020-10-15T00:00:00"/>
    <n v="125"/>
    <n v="1"/>
    <n v="3"/>
    <n v="0"/>
    <n v="3"/>
    <x v="36"/>
    <x v="0"/>
  </r>
  <r>
    <n v="2484"/>
    <n v="1012"/>
    <n v="2252"/>
    <d v="2020-10-15T00:00:00"/>
    <n v="123"/>
    <n v="359"/>
    <n v="3"/>
    <n v="0"/>
    <n v="3"/>
    <x v="37"/>
    <x v="0"/>
  </r>
  <r>
    <n v="2485"/>
    <n v="1012"/>
    <n v="2253"/>
    <d v="2020-10-15T00:00:00"/>
    <n v="123"/>
    <n v="360"/>
    <n v="3"/>
    <n v="0"/>
    <n v="3"/>
    <x v="37"/>
    <x v="0"/>
  </r>
  <r>
    <n v="2486"/>
    <n v="1013"/>
    <n v="2254"/>
    <d v="2020-10-19T00:00:00"/>
    <n v="125"/>
    <n v="938"/>
    <n v="550"/>
    <n v="0"/>
    <n v="550"/>
    <x v="10"/>
    <x v="0"/>
  </r>
  <r>
    <n v="2487"/>
    <n v="1013"/>
    <n v="2255"/>
    <d v="2020-10-19T00:00:00"/>
    <n v="125"/>
    <n v="939"/>
    <n v="550"/>
    <n v="0"/>
    <n v="550"/>
    <x v="10"/>
    <x v="0"/>
  </r>
  <r>
    <n v="2488"/>
    <n v="1014"/>
    <n v="2256"/>
    <d v="2020-10-19T00:00:00"/>
    <n v="125"/>
    <n v="358"/>
    <n v="60"/>
    <n v="0"/>
    <n v="60"/>
    <x v="11"/>
    <x v="0"/>
  </r>
  <r>
    <n v="2489"/>
    <n v="1015"/>
    <n v="2257"/>
    <d v="2020-10-19T00:00:00"/>
    <n v="125"/>
    <n v="375"/>
    <n v="3"/>
    <n v="0"/>
    <n v="3"/>
    <x v="12"/>
    <x v="0"/>
  </r>
  <r>
    <n v="2490"/>
    <n v="1015"/>
    <n v="2258"/>
    <d v="2020-10-19T00:00:00"/>
    <n v="123"/>
    <n v="376"/>
    <n v="3"/>
    <n v="0"/>
    <n v="3"/>
    <x v="12"/>
    <x v="0"/>
  </r>
  <r>
    <n v="2491"/>
    <n v="1015"/>
    <n v="2259"/>
    <d v="2020-10-19T00:00:00"/>
    <n v="125"/>
    <n v="377"/>
    <n v="3"/>
    <n v="0"/>
    <n v="3"/>
    <x v="12"/>
    <x v="0"/>
  </r>
  <r>
    <n v="2492"/>
    <n v="1015"/>
    <n v="2260"/>
    <d v="2020-10-19T00:00:00"/>
    <n v="125"/>
    <n v="378"/>
    <n v="3"/>
    <n v="0"/>
    <n v="3"/>
    <x v="12"/>
    <x v="0"/>
  </r>
  <r>
    <n v="2493"/>
    <n v="1015"/>
    <n v="2261"/>
    <d v="2020-10-19T00:00:00"/>
    <n v="125"/>
    <n v="379"/>
    <n v="3"/>
    <n v="0"/>
    <n v="3"/>
    <x v="12"/>
    <x v="0"/>
  </r>
  <r>
    <n v="2494"/>
    <n v="1015"/>
    <n v="2262"/>
    <d v="2020-10-19T00:00:00"/>
    <n v="123"/>
    <n v="380"/>
    <n v="3"/>
    <n v="0"/>
    <n v="3"/>
    <x v="12"/>
    <x v="0"/>
  </r>
  <r>
    <n v="2495"/>
    <n v="1015"/>
    <n v="2263"/>
    <d v="2020-10-19T00:00:00"/>
    <n v="123"/>
    <n v="381"/>
    <n v="3"/>
    <n v="0"/>
    <n v="3"/>
    <x v="12"/>
    <x v="0"/>
  </r>
  <r>
    <n v="2496"/>
    <n v="1015"/>
    <n v="2264"/>
    <d v="2020-10-19T00:00:00"/>
    <n v="123"/>
    <n v="438"/>
    <n v="3"/>
    <n v="0"/>
    <n v="3"/>
    <x v="12"/>
    <x v="0"/>
  </r>
  <r>
    <n v="2497"/>
    <n v="1015"/>
    <n v="2265"/>
    <d v="2020-10-19T00:00:00"/>
    <n v="123"/>
    <n v="439"/>
    <n v="3"/>
    <n v="0"/>
    <n v="3"/>
    <x v="12"/>
    <x v="0"/>
  </r>
  <r>
    <n v="2498"/>
    <n v="1015"/>
    <n v="2266"/>
    <d v="2020-10-19T00:00:00"/>
    <n v="123"/>
    <n v="440"/>
    <n v="3"/>
    <n v="0"/>
    <n v="3"/>
    <x v="12"/>
    <x v="0"/>
  </r>
  <r>
    <n v="2499"/>
    <n v="1015"/>
    <n v="2267"/>
    <d v="2020-10-19T00:00:00"/>
    <n v="123"/>
    <n v="441"/>
    <n v="3"/>
    <n v="0"/>
    <n v="3"/>
    <x v="12"/>
    <x v="0"/>
  </r>
  <r>
    <n v="2500"/>
    <n v="1015"/>
    <n v="2268"/>
    <d v="2020-10-19T00:00:00"/>
    <n v="123"/>
    <n v="442"/>
    <n v="3"/>
    <n v="0"/>
    <n v="3"/>
    <x v="12"/>
    <x v="0"/>
  </r>
  <r>
    <n v="2501"/>
    <n v="1015"/>
    <n v="2269"/>
    <d v="2020-10-19T00:00:00"/>
    <n v="125"/>
    <n v="443"/>
    <n v="3"/>
    <n v="0"/>
    <n v="3"/>
    <x v="12"/>
    <x v="0"/>
  </r>
  <r>
    <n v="2502"/>
    <n v="1015"/>
    <n v="2270"/>
    <d v="2020-10-19T00:00:00"/>
    <n v="125"/>
    <n v="444"/>
    <n v="3"/>
    <n v="0"/>
    <n v="3"/>
    <x v="12"/>
    <x v="0"/>
  </r>
  <r>
    <n v="2503"/>
    <n v="1015"/>
    <n v="2271"/>
    <d v="2020-10-19T00:00:00"/>
    <n v="123"/>
    <n v="445"/>
    <n v="3"/>
    <n v="0"/>
    <n v="3"/>
    <x v="12"/>
    <x v="0"/>
  </r>
  <r>
    <n v="2504"/>
    <n v="1015"/>
    <n v="2272"/>
    <d v="2020-10-19T00:00:00"/>
    <n v="125"/>
    <n v="446"/>
    <n v="3"/>
    <n v="0"/>
    <n v="3"/>
    <x v="12"/>
    <x v="0"/>
  </r>
  <r>
    <n v="2505"/>
    <n v="1015"/>
    <n v="2273"/>
    <d v="2020-10-19T00:00:00"/>
    <n v="123"/>
    <n v="447"/>
    <n v="3"/>
    <n v="0"/>
    <n v="3"/>
    <x v="12"/>
    <x v="0"/>
  </r>
  <r>
    <n v="2506"/>
    <n v="1015"/>
    <n v="2274"/>
    <d v="2020-10-19T00:00:00"/>
    <n v="123"/>
    <n v="448"/>
    <n v="3"/>
    <n v="0"/>
    <n v="3"/>
    <x v="12"/>
    <x v="0"/>
  </r>
  <r>
    <n v="2507"/>
    <n v="1015"/>
    <n v="2275"/>
    <d v="2020-10-19T00:00:00"/>
    <n v="125"/>
    <n v="449"/>
    <n v="3"/>
    <n v="0"/>
    <n v="3"/>
    <x v="12"/>
    <x v="0"/>
  </r>
  <r>
    <n v="2508"/>
    <n v="1015"/>
    <n v="2276"/>
    <d v="2020-10-19T00:00:00"/>
    <n v="125"/>
    <n v="450"/>
    <n v="3"/>
    <n v="0"/>
    <n v="3"/>
    <x v="12"/>
    <x v="0"/>
  </r>
  <r>
    <n v="2509"/>
    <n v="1015"/>
    <n v="2277"/>
    <d v="2020-10-19T00:00:00"/>
    <n v="125"/>
    <n v="451"/>
    <n v="3"/>
    <n v="0"/>
    <n v="3"/>
    <x v="12"/>
    <x v="0"/>
  </r>
  <r>
    <n v="2510"/>
    <n v="1015"/>
    <n v="2278"/>
    <d v="2020-10-19T00:00:00"/>
    <n v="125"/>
    <n v="452"/>
    <n v="3"/>
    <n v="0"/>
    <n v="3"/>
    <x v="12"/>
    <x v="0"/>
  </r>
  <r>
    <n v="2511"/>
    <n v="1015"/>
    <n v="2279"/>
    <d v="2020-10-19T00:00:00"/>
    <n v="123"/>
    <n v="453"/>
    <n v="3"/>
    <n v="0"/>
    <n v="3"/>
    <x v="12"/>
    <x v="0"/>
  </r>
  <r>
    <n v="2512"/>
    <n v="1015"/>
    <n v="2280"/>
    <d v="2020-10-19T00:00:00"/>
    <n v="125"/>
    <n v="454"/>
    <n v="3"/>
    <n v="0"/>
    <n v="3"/>
    <x v="12"/>
    <x v="0"/>
  </r>
  <r>
    <n v="2513"/>
    <n v="1015"/>
    <n v="2281"/>
    <d v="2020-10-19T00:00:00"/>
    <n v="125"/>
    <n v="455"/>
    <n v="3"/>
    <n v="0"/>
    <n v="3"/>
    <x v="12"/>
    <x v="0"/>
  </r>
  <r>
    <n v="2514"/>
    <n v="1015"/>
    <n v="2282"/>
    <d v="2020-10-19T00:00:00"/>
    <n v="125"/>
    <n v="456"/>
    <n v="3"/>
    <n v="0"/>
    <n v="3"/>
    <x v="12"/>
    <x v="0"/>
  </r>
  <r>
    <n v="2515"/>
    <n v="1015"/>
    <n v="2283"/>
    <d v="2020-10-19T00:00:00"/>
    <n v="123"/>
    <n v="457"/>
    <n v="3"/>
    <n v="0"/>
    <n v="3"/>
    <x v="12"/>
    <x v="0"/>
  </r>
  <r>
    <n v="2516"/>
    <n v="1015"/>
    <n v="2284"/>
    <d v="2020-10-19T00:00:00"/>
    <n v="123"/>
    <n v="458"/>
    <n v="3"/>
    <n v="0"/>
    <n v="3"/>
    <x v="12"/>
    <x v="0"/>
  </r>
  <r>
    <n v="2517"/>
    <n v="1015"/>
    <n v="2285"/>
    <d v="2020-10-19T00:00:00"/>
    <n v="123"/>
    <n v="459"/>
    <n v="3"/>
    <n v="0"/>
    <n v="3"/>
    <x v="12"/>
    <x v="0"/>
  </r>
  <r>
    <n v="2518"/>
    <n v="1015"/>
    <n v="2286"/>
    <d v="2020-10-19T00:00:00"/>
    <n v="123"/>
    <n v="460"/>
    <n v="3"/>
    <n v="0"/>
    <n v="3"/>
    <x v="12"/>
    <x v="0"/>
  </r>
  <r>
    <n v="2519"/>
    <n v="1016"/>
    <n v="2287"/>
    <d v="2020-10-19T00:00:00"/>
    <n v="123"/>
    <n v="356"/>
    <n v="51"/>
    <n v="0"/>
    <n v="51"/>
    <x v="13"/>
    <x v="0"/>
  </r>
  <r>
    <n v="2520"/>
    <n v="1016"/>
    <n v="2288"/>
    <d v="2020-10-19T00:00:00"/>
    <n v="123"/>
    <n v="357"/>
    <n v="60"/>
    <n v="0"/>
    <n v="60"/>
    <x v="13"/>
    <x v="0"/>
  </r>
  <r>
    <n v="2521"/>
    <n v="1017"/>
    <n v="2289"/>
    <d v="2020-10-19T00:00:00"/>
    <n v="123"/>
    <n v="385"/>
    <n v="3"/>
    <n v="0"/>
    <n v="3"/>
    <x v="14"/>
    <x v="0"/>
  </r>
  <r>
    <n v="2522"/>
    <n v="1017"/>
    <n v="2290"/>
    <d v="2020-10-19T00:00:00"/>
    <n v="125"/>
    <n v="386"/>
    <n v="3"/>
    <n v="0"/>
    <n v="3"/>
    <x v="14"/>
    <x v="0"/>
  </r>
  <r>
    <n v="2523"/>
    <n v="1017"/>
    <n v="2291"/>
    <d v="2020-10-19T00:00:00"/>
    <n v="125"/>
    <n v="387"/>
    <n v="3"/>
    <n v="0"/>
    <n v="3"/>
    <x v="14"/>
    <x v="0"/>
  </r>
  <r>
    <n v="2524"/>
    <n v="1017"/>
    <n v="2292"/>
    <d v="2020-10-19T00:00:00"/>
    <n v="123"/>
    <n v="388"/>
    <n v="3"/>
    <n v="0"/>
    <n v="3"/>
    <x v="14"/>
    <x v="0"/>
  </r>
  <r>
    <n v="2525"/>
    <n v="1017"/>
    <n v="2293"/>
    <d v="2020-10-19T00:00:00"/>
    <n v="125"/>
    <n v="389"/>
    <n v="3"/>
    <n v="0"/>
    <n v="3"/>
    <x v="14"/>
    <x v="0"/>
  </r>
  <r>
    <n v="2526"/>
    <n v="1017"/>
    <n v="2294"/>
    <d v="2020-10-19T00:00:00"/>
    <n v="123"/>
    <n v="390"/>
    <n v="3"/>
    <n v="0"/>
    <n v="3"/>
    <x v="14"/>
    <x v="0"/>
  </r>
  <r>
    <n v="2527"/>
    <n v="1018"/>
    <n v="2295"/>
    <d v="2020-10-19T00:00:00"/>
    <n v="123"/>
    <n v="490"/>
    <n v="3"/>
    <n v="0"/>
    <n v="3"/>
    <x v="15"/>
    <x v="0"/>
  </r>
  <r>
    <n v="2528"/>
    <n v="1019"/>
    <n v="2296"/>
    <d v="2020-10-19T00:00:00"/>
    <n v="125"/>
    <n v="513"/>
    <n v="550"/>
    <n v="0"/>
    <n v="550"/>
    <x v="16"/>
    <x v="0"/>
  </r>
  <r>
    <n v="2529"/>
    <n v="1020"/>
    <n v="2297"/>
    <d v="2020-10-19T00:00:00"/>
    <n v="125"/>
    <n v="414"/>
    <n v="3"/>
    <n v="0"/>
    <n v="3"/>
    <x v="17"/>
    <x v="0"/>
  </r>
  <r>
    <n v="2530"/>
    <n v="1020"/>
    <n v="2298"/>
    <d v="2020-10-19T00:00:00"/>
    <n v="125"/>
    <n v="415"/>
    <n v="3"/>
    <n v="0"/>
    <n v="3"/>
    <x v="17"/>
    <x v="0"/>
  </r>
  <r>
    <n v="2531"/>
    <n v="1020"/>
    <n v="2299"/>
    <d v="2020-10-19T00:00:00"/>
    <n v="125"/>
    <n v="416"/>
    <n v="3"/>
    <n v="0"/>
    <n v="3"/>
    <x v="17"/>
    <x v="0"/>
  </r>
  <r>
    <n v="2532"/>
    <n v="1021"/>
    <n v="2300"/>
    <d v="2020-10-19T00:00:00"/>
    <n v="123"/>
    <n v="931"/>
    <n v="550"/>
    <n v="0"/>
    <n v="550"/>
    <x v="18"/>
    <x v="0"/>
  </r>
  <r>
    <n v="2533"/>
    <n v="1021"/>
    <n v="2301"/>
    <d v="2020-10-19T00:00:00"/>
    <n v="125"/>
    <n v="932"/>
    <n v="550"/>
    <n v="0"/>
    <n v="550"/>
    <x v="18"/>
    <x v="0"/>
  </r>
  <r>
    <n v="2534"/>
    <n v="1021"/>
    <n v="2302"/>
    <d v="2020-10-19T00:00:00"/>
    <n v="125"/>
    <n v="933"/>
    <n v="550"/>
    <n v="27"/>
    <n v="523"/>
    <x v="18"/>
    <x v="1"/>
  </r>
  <r>
    <n v="2535"/>
    <n v="1021"/>
    <n v="2303"/>
    <d v="2020-10-19T00:00:00"/>
    <n v="125"/>
    <n v="934"/>
    <n v="550"/>
    <n v="0"/>
    <n v="550"/>
    <x v="18"/>
    <x v="0"/>
  </r>
  <r>
    <n v="2536"/>
    <n v="1022"/>
    <n v="2304"/>
    <d v="2020-10-19T00:00:00"/>
    <n v="123"/>
    <n v="430"/>
    <n v="3"/>
    <n v="0"/>
    <n v="3"/>
    <x v="19"/>
    <x v="0"/>
  </r>
  <r>
    <n v="2537"/>
    <n v="1022"/>
    <n v="2305"/>
    <d v="2020-10-19T00:00:00"/>
    <n v="123"/>
    <n v="431"/>
    <n v="3"/>
    <n v="0"/>
    <n v="3"/>
    <x v="19"/>
    <x v="0"/>
  </r>
  <r>
    <n v="2538"/>
    <n v="1023"/>
    <n v="2306"/>
    <d v="2020-10-19T00:00:00"/>
    <n v="123"/>
    <n v="341"/>
    <n v="3"/>
    <n v="0"/>
    <n v="3"/>
    <x v="20"/>
    <x v="0"/>
  </r>
  <r>
    <n v="2539"/>
    <n v="1023"/>
    <n v="2307"/>
    <d v="2020-10-19T00:00:00"/>
    <n v="123"/>
    <n v="342"/>
    <n v="3"/>
    <n v="0"/>
    <n v="3"/>
    <x v="20"/>
    <x v="0"/>
  </r>
  <r>
    <n v="2540"/>
    <n v="1023"/>
    <n v="2308"/>
    <d v="2020-10-19T00:00:00"/>
    <n v="123"/>
    <n v="343"/>
    <n v="3"/>
    <n v="0"/>
    <n v="3"/>
    <x v="20"/>
    <x v="0"/>
  </r>
  <r>
    <n v="2541"/>
    <n v="1024"/>
    <n v="2309"/>
    <d v="2020-10-19T00:00:00"/>
    <n v="123"/>
    <n v="931"/>
    <n v="550"/>
    <n v="0"/>
    <n v="550"/>
    <x v="21"/>
    <x v="0"/>
  </r>
  <r>
    <n v="2542"/>
    <n v="1024"/>
    <n v="2310"/>
    <d v="2020-10-19T00:00:00"/>
    <n v="123"/>
    <n v="932"/>
    <n v="550"/>
    <n v="0"/>
    <n v="550"/>
    <x v="21"/>
    <x v="0"/>
  </r>
  <r>
    <n v="2543"/>
    <n v="1025"/>
    <n v="2311"/>
    <d v="2020-10-22T00:00:00"/>
    <n v="125"/>
    <n v="530"/>
    <n v="550"/>
    <n v="0"/>
    <n v="550"/>
    <x v="38"/>
    <x v="0"/>
  </r>
  <r>
    <n v="2544"/>
    <n v="1026"/>
    <n v="2312"/>
    <d v="2020-10-22T00:00:00"/>
    <n v="125"/>
    <n v="4"/>
    <n v="3"/>
    <n v="0"/>
    <n v="3"/>
    <x v="39"/>
    <x v="0"/>
  </r>
  <r>
    <n v="2545"/>
    <n v="1027"/>
    <n v="2313"/>
    <d v="2020-10-22T00:00:00"/>
    <n v="123"/>
    <n v="512"/>
    <n v="550"/>
    <n v="0"/>
    <n v="550"/>
    <x v="40"/>
    <x v="0"/>
  </r>
  <r>
    <n v="2546"/>
    <n v="1028"/>
    <n v="2314"/>
    <d v="2020-10-22T00:00:00"/>
    <n v="125"/>
    <n v="513"/>
    <n v="550"/>
    <n v="0"/>
    <n v="550"/>
    <x v="41"/>
    <x v="0"/>
  </r>
  <r>
    <n v="2547"/>
    <n v="1029"/>
    <n v="2315"/>
    <d v="2020-10-22T00:00:00"/>
    <n v="123"/>
    <n v="317"/>
    <n v="550"/>
    <n v="0"/>
    <n v="550"/>
    <x v="42"/>
    <x v="0"/>
  </r>
  <r>
    <n v="2548"/>
    <n v="1029"/>
    <n v="2316"/>
    <d v="2020-10-22T00:00:00"/>
    <n v="123"/>
    <n v="318"/>
    <n v="550"/>
    <n v="0"/>
    <n v="550"/>
    <x v="42"/>
    <x v="0"/>
  </r>
  <r>
    <n v="2549"/>
    <n v="1029"/>
    <n v="2317"/>
    <d v="2020-10-22T00:00:00"/>
    <n v="125"/>
    <n v="319"/>
    <n v="550"/>
    <n v="0"/>
    <n v="550"/>
    <x v="42"/>
    <x v="0"/>
  </r>
  <r>
    <n v="2550"/>
    <n v="1030"/>
    <n v="2318"/>
    <d v="2020-10-22T00:00:00"/>
    <n v="125"/>
    <n v="412"/>
    <n v="3"/>
    <n v="0"/>
    <n v="3"/>
    <x v="43"/>
    <x v="0"/>
  </r>
  <r>
    <n v="2551"/>
    <n v="1030"/>
    <n v="2319"/>
    <d v="2020-10-22T00:00:00"/>
    <n v="125"/>
    <n v="413"/>
    <n v="3"/>
    <n v="0"/>
    <n v="3"/>
    <x v="43"/>
    <x v="0"/>
  </r>
  <r>
    <n v="2552"/>
    <n v="1030"/>
    <n v="2320"/>
    <d v="2020-10-22T00:00:00"/>
    <n v="125"/>
    <n v="414"/>
    <n v="3"/>
    <n v="0"/>
    <n v="3"/>
    <x v="43"/>
    <x v="0"/>
  </r>
  <r>
    <n v="2553"/>
    <n v="1031"/>
    <n v="2321"/>
    <d v="2020-10-22T00:00:00"/>
    <n v="123"/>
    <n v="429"/>
    <n v="3"/>
    <n v="0"/>
    <n v="3"/>
    <x v="44"/>
    <x v="0"/>
  </r>
  <r>
    <n v="2554"/>
    <n v="1031"/>
    <n v="2322"/>
    <d v="2020-10-22T00:00:00"/>
    <n v="125"/>
    <n v="430"/>
    <n v="3"/>
    <n v="0"/>
    <n v="3"/>
    <x v="44"/>
    <x v="0"/>
  </r>
  <r>
    <n v="2555"/>
    <n v="1031"/>
    <n v="2323"/>
    <d v="2020-10-22T00:00:00"/>
    <n v="125"/>
    <n v="431"/>
    <n v="3"/>
    <n v="0"/>
    <n v="3"/>
    <x v="44"/>
    <x v="0"/>
  </r>
  <r>
    <n v="2556"/>
    <n v="1031"/>
    <n v="2324"/>
    <d v="2020-10-22T00:00:00"/>
    <n v="125"/>
    <n v="432"/>
    <n v="3"/>
    <n v="0"/>
    <n v="3"/>
    <x v="44"/>
    <x v="0"/>
  </r>
  <r>
    <n v="2557"/>
    <n v="1032"/>
    <n v="2325"/>
    <d v="2020-10-22T00:00:00"/>
    <n v="123"/>
    <n v="320"/>
    <n v="3"/>
    <n v="0"/>
    <n v="3"/>
    <x v="45"/>
    <x v="0"/>
  </r>
  <r>
    <n v="2558"/>
    <n v="1032"/>
    <n v="2326"/>
    <d v="2020-10-22T00:00:00"/>
    <n v="123"/>
    <n v="321"/>
    <n v="3"/>
    <n v="0"/>
    <n v="3"/>
    <x v="45"/>
    <x v="0"/>
  </r>
  <r>
    <n v="2559"/>
    <n v="1033"/>
    <n v="2327"/>
    <d v="2020-10-22T00:00:00"/>
    <n v="123"/>
    <n v="449"/>
    <n v="3"/>
    <n v="0"/>
    <n v="3"/>
    <x v="46"/>
    <x v="0"/>
  </r>
  <r>
    <n v="2560"/>
    <n v="1033"/>
    <n v="2328"/>
    <d v="2020-10-22T00:00:00"/>
    <n v="123"/>
    <n v="450"/>
    <n v="3"/>
    <n v="0"/>
    <n v="3"/>
    <x v="46"/>
    <x v="0"/>
  </r>
  <r>
    <n v="2561"/>
    <n v="1033"/>
    <n v="2329"/>
    <d v="2020-10-22T00:00:00"/>
    <n v="123"/>
    <n v="451"/>
    <n v="3"/>
    <n v="0"/>
    <n v="3"/>
    <x v="46"/>
    <x v="0"/>
  </r>
  <r>
    <n v="2562"/>
    <n v="1034"/>
    <n v="2330"/>
    <d v="2020-10-22T00:00:00"/>
    <n v="123"/>
    <n v="941"/>
    <n v="550"/>
    <n v="0"/>
    <n v="550"/>
    <x v="47"/>
    <x v="0"/>
  </r>
  <r>
    <n v="2563"/>
    <n v="1035"/>
    <n v="2331"/>
    <d v="2020-10-22T00:00:00"/>
    <n v="123"/>
    <n v="320"/>
    <n v="3"/>
    <n v="0"/>
    <n v="3"/>
    <x v="48"/>
    <x v="0"/>
  </r>
  <r>
    <n v="2564"/>
    <n v="1035"/>
    <n v="2332"/>
    <d v="2020-10-22T00:00:00"/>
    <n v="125"/>
    <n v="321"/>
    <n v="3"/>
    <n v="0"/>
    <n v="3"/>
    <x v="48"/>
    <x v="0"/>
  </r>
  <r>
    <n v="2565"/>
    <n v="1035"/>
    <n v="2333"/>
    <d v="2020-10-22T00:00:00"/>
    <n v="125"/>
    <n v="322"/>
    <n v="60"/>
    <n v="0"/>
    <n v="60"/>
    <x v="48"/>
    <x v="0"/>
  </r>
  <r>
    <n v="2566"/>
    <n v="1036"/>
    <n v="2334"/>
    <d v="2020-10-22T00:00:00"/>
    <n v="123"/>
    <n v="504"/>
    <n v="3"/>
    <n v="0"/>
    <n v="3"/>
    <x v="49"/>
    <x v="0"/>
  </r>
  <r>
    <n v="2567"/>
    <n v="1037"/>
    <n v="2335"/>
    <d v="2020-10-22T00:00:00"/>
    <n v="125"/>
    <n v="497"/>
    <n v="3"/>
    <n v="0"/>
    <n v="3"/>
    <x v="50"/>
    <x v="0"/>
  </r>
  <r>
    <n v="2568"/>
    <n v="1038"/>
    <n v="2336"/>
    <d v="2020-10-22T00:00:00"/>
    <n v="123"/>
    <n v="323"/>
    <n v="3"/>
    <n v="0"/>
    <n v="3"/>
    <x v="51"/>
    <x v="0"/>
  </r>
  <r>
    <n v="2569"/>
    <n v="1039"/>
    <n v="2337"/>
    <d v="2020-10-22T00:00:00"/>
    <n v="123"/>
    <n v="523"/>
    <n v="550"/>
    <n v="0"/>
    <n v="550"/>
    <x v="52"/>
    <x v="0"/>
  </r>
  <r>
    <n v="2570"/>
    <n v="1039"/>
    <n v="2338"/>
    <d v="2020-10-22T00:00:00"/>
    <n v="125"/>
    <n v="524"/>
    <n v="550"/>
    <n v="0"/>
    <n v="550"/>
    <x v="52"/>
    <x v="0"/>
  </r>
  <r>
    <n v="2571"/>
    <n v="1040"/>
    <n v="2339"/>
    <d v="2020-10-22T00:00:00"/>
    <n v="125"/>
    <n v="496"/>
    <n v="60"/>
    <n v="0"/>
    <n v="60"/>
    <x v="53"/>
    <x v="0"/>
  </r>
  <r>
    <n v="2572"/>
    <n v="1041"/>
    <n v="2340"/>
    <d v="2020-10-23T00:00:00"/>
    <n v="125"/>
    <n v="910"/>
    <n v="550"/>
    <n v="0"/>
    <n v="550"/>
    <x v="54"/>
    <x v="0"/>
  </r>
  <r>
    <n v="2573"/>
    <n v="1041"/>
    <n v="2341"/>
    <d v="2020-10-23T00:00:00"/>
    <n v="125"/>
    <n v="911"/>
    <n v="550"/>
    <n v="0"/>
    <n v="550"/>
    <x v="54"/>
    <x v="0"/>
  </r>
  <r>
    <n v="2574"/>
    <n v="1041"/>
    <n v="2342"/>
    <d v="2020-10-23T00:00:00"/>
    <n v="123"/>
    <n v="912"/>
    <n v="550"/>
    <n v="27"/>
    <n v="523"/>
    <x v="54"/>
    <x v="1"/>
  </r>
  <r>
    <n v="2575"/>
    <n v="1041"/>
    <n v="2343"/>
    <d v="2020-10-23T00:00:00"/>
    <n v="125"/>
    <n v="913"/>
    <n v="550"/>
    <n v="0"/>
    <n v="550"/>
    <x v="54"/>
    <x v="0"/>
  </r>
  <r>
    <n v="2576"/>
    <n v="1042"/>
    <n v="2344"/>
    <d v="2020-10-23T00:00:00"/>
    <n v="125"/>
    <n v="506"/>
    <n v="60"/>
    <n v="9"/>
    <n v="51"/>
    <x v="55"/>
    <x v="1"/>
  </r>
  <r>
    <n v="2577"/>
    <n v="1043"/>
    <n v="2345"/>
    <d v="2020-10-23T00:00:00"/>
    <n v="125"/>
    <n v="679"/>
    <n v="550"/>
    <n v="0"/>
    <n v="550"/>
    <x v="56"/>
    <x v="0"/>
  </r>
  <r>
    <n v="2578"/>
    <n v="1044"/>
    <n v="2346"/>
    <d v="2020-10-23T00:00:00"/>
    <n v="123"/>
    <n v="507"/>
    <n v="550"/>
    <n v="0"/>
    <n v="550"/>
    <x v="57"/>
    <x v="0"/>
  </r>
  <r>
    <n v="2579"/>
    <n v="1044"/>
    <n v="2347"/>
    <d v="2020-10-23T00:00:00"/>
    <n v="123"/>
    <n v="508"/>
    <n v="550"/>
    <n v="0"/>
    <n v="550"/>
    <x v="57"/>
    <x v="0"/>
  </r>
  <r>
    <n v="2580"/>
    <n v="1045"/>
    <n v="2348"/>
    <d v="2020-10-23T00:00:00"/>
    <n v="123"/>
    <n v="355"/>
    <n v="550"/>
    <n v="0"/>
    <n v="550"/>
    <x v="58"/>
    <x v="0"/>
  </r>
  <r>
    <n v="2581"/>
    <n v="1045"/>
    <n v="2349"/>
    <d v="2020-10-23T00:00:00"/>
    <n v="123"/>
    <n v="940"/>
    <n v="523"/>
    <n v="0"/>
    <n v="523"/>
    <x v="58"/>
    <x v="0"/>
  </r>
  <r>
    <n v="2582"/>
    <n v="1045"/>
    <n v="2350"/>
    <d v="2020-10-23T00:00:00"/>
    <n v="123"/>
    <n v="535"/>
    <n v="550"/>
    <n v="0"/>
    <n v="550"/>
    <x v="58"/>
    <x v="0"/>
  </r>
  <r>
    <n v="2583"/>
    <n v="1046"/>
    <n v="2351"/>
    <d v="2020-10-23T00:00:00"/>
    <n v="123"/>
    <n v="351"/>
    <n v="468"/>
    <n v="0"/>
    <n v="468"/>
    <x v="59"/>
    <x v="0"/>
  </r>
  <r>
    <n v="2584"/>
    <n v="1046"/>
    <n v="2352"/>
    <d v="2020-10-23T00:00:00"/>
    <n v="123"/>
    <n v="352"/>
    <n v="550"/>
    <n v="0"/>
    <n v="550"/>
    <x v="59"/>
    <x v="0"/>
  </r>
  <r>
    <n v="2585"/>
    <n v="1046"/>
    <n v="2353"/>
    <d v="2020-10-23T00:00:00"/>
    <n v="125"/>
    <n v="679"/>
    <n v="550"/>
    <n v="0"/>
    <n v="550"/>
    <x v="59"/>
    <x v="0"/>
  </r>
  <r>
    <n v="2586"/>
    <n v="1047"/>
    <n v="2354"/>
    <d v="2020-10-23T00:00:00"/>
    <n v="125"/>
    <n v="507"/>
    <n v="550"/>
    <n v="0"/>
    <n v="550"/>
    <x v="60"/>
    <x v="0"/>
  </r>
  <r>
    <n v="2587"/>
    <n v="1047"/>
    <n v="2355"/>
    <d v="2020-10-23T00:00:00"/>
    <n v="123"/>
    <n v="508"/>
    <n v="550"/>
    <n v="0"/>
    <n v="550"/>
    <x v="60"/>
    <x v="0"/>
  </r>
  <r>
    <n v="2588"/>
    <n v="1048"/>
    <n v="2356"/>
    <d v="2020-10-23T00:00:00"/>
    <n v="125"/>
    <n v="491"/>
    <n v="3"/>
    <n v="0"/>
    <n v="3"/>
    <x v="61"/>
    <x v="0"/>
  </r>
  <r>
    <n v="2589"/>
    <n v="1049"/>
    <n v="2357"/>
    <d v="2020-10-23T00:00:00"/>
    <n v="123"/>
    <n v="341"/>
    <n v="3"/>
    <n v="0"/>
    <n v="3"/>
    <x v="62"/>
    <x v="0"/>
  </r>
  <r>
    <n v="2590"/>
    <n v="1049"/>
    <n v="2358"/>
    <d v="2020-10-23T00:00:00"/>
    <n v="123"/>
    <n v="342"/>
    <n v="3"/>
    <n v="0"/>
    <n v="3"/>
    <x v="62"/>
    <x v="0"/>
  </r>
  <r>
    <n v="2591"/>
    <n v="1049"/>
    <n v="2359"/>
    <d v="2020-10-23T00:00:00"/>
    <n v="125"/>
    <n v="343"/>
    <n v="3"/>
    <n v="0"/>
    <n v="3"/>
    <x v="62"/>
    <x v="0"/>
  </r>
  <r>
    <n v="2592"/>
    <n v="1049"/>
    <n v="2360"/>
    <d v="2020-10-23T00:00:00"/>
    <n v="125"/>
    <n v="344"/>
    <n v="3"/>
    <n v="0"/>
    <n v="3"/>
    <x v="62"/>
    <x v="0"/>
  </r>
  <r>
    <n v="2593"/>
    <n v="1049"/>
    <n v="2361"/>
    <d v="2020-10-23T00:00:00"/>
    <n v="125"/>
    <n v="345"/>
    <n v="3"/>
    <n v="0"/>
    <n v="3"/>
    <x v="62"/>
    <x v="0"/>
  </r>
  <r>
    <n v="2594"/>
    <n v="1050"/>
    <n v="2362"/>
    <d v="2020-10-23T00:00:00"/>
    <n v="125"/>
    <n v="935"/>
    <n v="550"/>
    <n v="0"/>
    <n v="550"/>
    <x v="63"/>
    <x v="0"/>
  </r>
  <r>
    <n v="2595"/>
    <n v="1050"/>
    <n v="2363"/>
    <d v="2020-10-23T00:00:00"/>
    <n v="123"/>
    <n v="936"/>
    <n v="550"/>
    <n v="55"/>
    <n v="495"/>
    <x v="63"/>
    <x v="1"/>
  </r>
  <r>
    <n v="2596"/>
    <n v="1051"/>
    <n v="2364"/>
    <d v="2020-10-23T00:00:00"/>
    <n v="125"/>
    <n v="375"/>
    <n v="3"/>
    <n v="0"/>
    <n v="3"/>
    <x v="64"/>
    <x v="0"/>
  </r>
  <r>
    <n v="2597"/>
    <n v="1051"/>
    <n v="2365"/>
    <d v="2020-10-23T00:00:00"/>
    <n v="125"/>
    <n v="376"/>
    <n v="3"/>
    <n v="0"/>
    <n v="3"/>
    <x v="64"/>
    <x v="0"/>
  </r>
  <r>
    <n v="2598"/>
    <n v="1051"/>
    <n v="2366"/>
    <d v="2020-10-23T00:00:00"/>
    <n v="125"/>
    <n v="377"/>
    <n v="3"/>
    <n v="0"/>
    <n v="3"/>
    <x v="64"/>
    <x v="0"/>
  </r>
  <r>
    <n v="2599"/>
    <n v="1051"/>
    <n v="2367"/>
    <d v="2020-10-23T00:00:00"/>
    <n v="123"/>
    <n v="378"/>
    <n v="3"/>
    <n v="0"/>
    <n v="3"/>
    <x v="64"/>
    <x v="0"/>
  </r>
  <r>
    <n v="2600"/>
    <n v="1052"/>
    <n v="2368"/>
    <d v="2020-10-23T00:00:00"/>
    <n v="123"/>
    <n v="488"/>
    <n v="550"/>
    <n v="82"/>
    <n v="468"/>
    <x v="65"/>
    <x v="1"/>
  </r>
  <r>
    <n v="2601"/>
    <n v="1052"/>
    <n v="2369"/>
    <d v="2020-10-23T00:00:00"/>
    <n v="123"/>
    <n v="489"/>
    <n v="550"/>
    <n v="0"/>
    <n v="550"/>
    <x v="65"/>
    <x v="0"/>
  </r>
  <r>
    <n v="2602"/>
    <n v="1053"/>
    <n v="2370"/>
    <d v="2020-10-23T00:00:00"/>
    <n v="123"/>
    <n v="402"/>
    <n v="3"/>
    <n v="0"/>
    <n v="3"/>
    <x v="66"/>
    <x v="0"/>
  </r>
  <r>
    <n v="2603"/>
    <n v="1054"/>
    <n v="2371"/>
    <d v="2020-10-23T00:00:00"/>
    <n v="123"/>
    <n v="510"/>
    <n v="550"/>
    <n v="0"/>
    <n v="550"/>
    <x v="67"/>
    <x v="0"/>
  </r>
  <r>
    <n v="2604"/>
    <n v="1054"/>
    <n v="2372"/>
    <d v="2020-10-23T00:00:00"/>
    <n v="123"/>
    <n v="511"/>
    <n v="550"/>
    <n v="0"/>
    <n v="550"/>
    <x v="67"/>
    <x v="0"/>
  </r>
  <r>
    <n v="2605"/>
    <n v="1055"/>
    <n v="2373"/>
    <d v="2020-10-23T00:00:00"/>
    <n v="123"/>
    <n v="403"/>
    <n v="3"/>
    <n v="0"/>
    <n v="3"/>
    <x v="68"/>
    <x v="0"/>
  </r>
  <r>
    <n v="2606"/>
    <n v="1055"/>
    <n v="2374"/>
    <d v="2020-10-23T00:00:00"/>
    <n v="125"/>
    <n v="404"/>
    <n v="3"/>
    <n v="0"/>
    <n v="3"/>
    <x v="68"/>
    <x v="0"/>
  </r>
  <r>
    <n v="2607"/>
    <n v="1055"/>
    <n v="2375"/>
    <d v="2020-10-23T00:00:00"/>
    <n v="125"/>
    <n v="405"/>
    <n v="3"/>
    <n v="0"/>
    <n v="3"/>
    <x v="68"/>
    <x v="0"/>
  </r>
  <r>
    <n v="2608"/>
    <n v="1055"/>
    <n v="2376"/>
    <d v="2020-10-23T00:00:00"/>
    <n v="123"/>
    <n v="406"/>
    <n v="3"/>
    <n v="0"/>
    <n v="3"/>
    <x v="68"/>
    <x v="0"/>
  </r>
  <r>
    <n v="2609"/>
    <n v="1055"/>
    <n v="2377"/>
    <d v="2020-10-23T00:00:00"/>
    <n v="125"/>
    <n v="407"/>
    <n v="3"/>
    <n v="0"/>
    <n v="3"/>
    <x v="68"/>
    <x v="0"/>
  </r>
  <r>
    <n v="2610"/>
    <n v="1055"/>
    <n v="2378"/>
    <d v="2020-10-23T00:00:00"/>
    <n v="123"/>
    <n v="408"/>
    <n v="3"/>
    <n v="0"/>
    <n v="3"/>
    <x v="68"/>
    <x v="0"/>
  </r>
  <r>
    <n v="2611"/>
    <n v="1055"/>
    <n v="2379"/>
    <d v="2020-10-23T00:00:00"/>
    <n v="123"/>
    <n v="409"/>
    <n v="3"/>
    <n v="0"/>
    <n v="3"/>
    <x v="68"/>
    <x v="0"/>
  </r>
  <r>
    <n v="2612"/>
    <n v="1055"/>
    <n v="2380"/>
    <d v="2020-10-23T00:00:00"/>
    <n v="125"/>
    <n v="914"/>
    <n v="550"/>
    <n v="0"/>
    <n v="550"/>
    <x v="68"/>
    <x v="0"/>
  </r>
  <r>
    <n v="2613"/>
    <n v="1055"/>
    <n v="2381"/>
    <d v="2020-10-23T00:00:00"/>
    <n v="125"/>
    <n v="915"/>
    <n v="550"/>
    <n v="0"/>
    <n v="550"/>
    <x v="68"/>
    <x v="0"/>
  </r>
  <r>
    <n v="2614"/>
    <n v="1055"/>
    <n v="2382"/>
    <d v="2020-10-23T00:00:00"/>
    <n v="125"/>
    <n v="916"/>
    <n v="550"/>
    <n v="0"/>
    <n v="550"/>
    <x v="68"/>
    <x v="0"/>
  </r>
  <r>
    <n v="2615"/>
    <n v="1056"/>
    <n v="2383"/>
    <d v="2020-10-23T00:00:00"/>
    <n v="125"/>
    <n v="525"/>
    <n v="468"/>
    <n v="0"/>
    <n v="468"/>
    <x v="69"/>
    <x v="0"/>
  </r>
  <r>
    <n v="2616"/>
    <n v="1057"/>
    <n v="2384"/>
    <d v="2020-10-24T00:00:00"/>
    <n v="123"/>
    <n v="341"/>
    <n v="3"/>
    <n v="0"/>
    <n v="3"/>
    <x v="22"/>
    <x v="0"/>
  </r>
  <r>
    <n v="2617"/>
    <n v="1057"/>
    <n v="2385"/>
    <d v="2020-10-24T00:00:00"/>
    <n v="125"/>
    <n v="342"/>
    <n v="3"/>
    <n v="0"/>
    <n v="3"/>
    <x v="22"/>
    <x v="0"/>
  </r>
  <r>
    <n v="2618"/>
    <n v="1057"/>
    <n v="2386"/>
    <d v="2020-10-24T00:00:00"/>
    <n v="125"/>
    <n v="343"/>
    <n v="3"/>
    <n v="0"/>
    <n v="3"/>
    <x v="22"/>
    <x v="0"/>
  </r>
  <r>
    <n v="2619"/>
    <n v="1057"/>
    <n v="2387"/>
    <d v="2020-10-24T00:00:00"/>
    <n v="125"/>
    <n v="344"/>
    <n v="3"/>
    <n v="0"/>
    <n v="3"/>
    <x v="22"/>
    <x v="0"/>
  </r>
  <r>
    <n v="2620"/>
    <n v="1057"/>
    <n v="2388"/>
    <d v="2020-10-24T00:00:00"/>
    <n v="123"/>
    <n v="345"/>
    <n v="3"/>
    <n v="0"/>
    <n v="3"/>
    <x v="22"/>
    <x v="0"/>
  </r>
  <r>
    <n v="2621"/>
    <n v="1057"/>
    <n v="2389"/>
    <d v="2020-10-24T00:00:00"/>
    <n v="123"/>
    <n v="346"/>
    <n v="3"/>
    <n v="0"/>
    <n v="3"/>
    <x v="22"/>
    <x v="0"/>
  </r>
  <r>
    <n v="2622"/>
    <n v="1058"/>
    <n v="2390"/>
    <d v="2020-10-24T00:00:00"/>
    <n v="123"/>
    <n v="928"/>
    <n v="550"/>
    <n v="0"/>
    <n v="550"/>
    <x v="23"/>
    <x v="0"/>
  </r>
  <r>
    <n v="2623"/>
    <n v="1058"/>
    <n v="2391"/>
    <d v="2020-10-24T00:00:00"/>
    <n v="123"/>
    <n v="929"/>
    <n v="550"/>
    <n v="0"/>
    <n v="550"/>
    <x v="23"/>
    <x v="0"/>
  </r>
  <r>
    <n v="2624"/>
    <n v="1058"/>
    <n v="2392"/>
    <d v="2020-10-24T00:00:00"/>
    <n v="123"/>
    <n v="930"/>
    <n v="550"/>
    <n v="0"/>
    <n v="550"/>
    <x v="23"/>
    <x v="0"/>
  </r>
  <r>
    <n v="2625"/>
    <n v="1059"/>
    <n v="2393"/>
    <d v="2020-10-24T00:00:00"/>
    <n v="123"/>
    <n v="332"/>
    <n v="550"/>
    <n v="0"/>
    <n v="550"/>
    <x v="24"/>
    <x v="0"/>
  </r>
  <r>
    <n v="2626"/>
    <n v="1060"/>
    <n v="2394"/>
    <d v="2020-10-24T00:00:00"/>
    <n v="123"/>
    <n v="948"/>
    <n v="550"/>
    <n v="0"/>
    <n v="550"/>
    <x v="79"/>
    <x v="0"/>
  </r>
  <r>
    <n v="2627"/>
    <n v="1060"/>
    <n v="2395"/>
    <d v="2020-10-24T00:00:00"/>
    <n v="125"/>
    <n v="907"/>
    <n v="550"/>
    <n v="55"/>
    <n v="495"/>
    <x v="79"/>
    <x v="1"/>
  </r>
  <r>
    <n v="2628"/>
    <n v="1061"/>
    <n v="2396"/>
    <d v="2020-10-24T00:00:00"/>
    <n v="125"/>
    <n v="325"/>
    <n v="1250"/>
    <n v="0"/>
    <n v="1250"/>
    <x v="26"/>
    <x v="0"/>
  </r>
  <r>
    <n v="2629"/>
    <n v="1061"/>
    <n v="2397"/>
    <d v="2020-10-24T00:00:00"/>
    <n v="123"/>
    <n v="326"/>
    <n v="1250"/>
    <n v="0"/>
    <n v="1250"/>
    <x v="26"/>
    <x v="0"/>
  </r>
  <r>
    <n v="2630"/>
    <n v="1062"/>
    <n v="2398"/>
    <d v="2020-10-24T00:00:00"/>
    <n v="125"/>
    <n v="322"/>
    <n v="60"/>
    <n v="9"/>
    <n v="51"/>
    <x v="27"/>
    <x v="1"/>
  </r>
  <r>
    <n v="2631"/>
    <n v="1063"/>
    <n v="2399"/>
    <d v="2020-10-24T00:00:00"/>
    <n v="123"/>
    <n v="930"/>
    <n v="550"/>
    <n v="0"/>
    <n v="550"/>
    <x v="28"/>
    <x v="0"/>
  </r>
  <r>
    <n v="2632"/>
    <n v="1063"/>
    <n v="2400"/>
    <d v="2020-10-24T00:00:00"/>
    <n v="123"/>
    <n v="921"/>
    <n v="550"/>
    <n v="0"/>
    <n v="550"/>
    <x v="28"/>
    <x v="0"/>
  </r>
  <r>
    <n v="2633"/>
    <n v="1064"/>
    <n v="2401"/>
    <d v="2020-10-24T00:00:00"/>
    <n v="125"/>
    <n v="952"/>
    <n v="60"/>
    <n v="0"/>
    <n v="60"/>
    <x v="29"/>
    <x v="0"/>
  </r>
  <r>
    <n v="2634"/>
    <n v="1065"/>
    <n v="2402"/>
    <d v="2020-10-29T00:00:00"/>
    <n v="125"/>
    <n v="526"/>
    <n v="550"/>
    <n v="0"/>
    <n v="550"/>
    <x v="70"/>
    <x v="0"/>
  </r>
  <r>
    <n v="2635"/>
    <n v="1066"/>
    <n v="2403"/>
    <d v="2020-10-29T00:00:00"/>
    <n v="125"/>
    <n v="908"/>
    <n v="468"/>
    <n v="0"/>
    <n v="468"/>
    <x v="71"/>
    <x v="0"/>
  </r>
  <r>
    <n v="2636"/>
    <n v="1066"/>
    <n v="2404"/>
    <d v="2020-10-29T00:00:00"/>
    <n v="125"/>
    <n v="909"/>
    <n v="550"/>
    <n v="0"/>
    <n v="550"/>
    <x v="71"/>
    <x v="0"/>
  </r>
  <r>
    <n v="2637"/>
    <n v="1066"/>
    <n v="2405"/>
    <d v="2020-10-29T00:00:00"/>
    <n v="123"/>
    <n v="913"/>
    <n v="550"/>
    <n v="0"/>
    <n v="550"/>
    <x v="71"/>
    <x v="0"/>
  </r>
  <r>
    <n v="2638"/>
    <n v="1067"/>
    <n v="2406"/>
    <d v="2020-10-29T00:00:00"/>
    <n v="125"/>
    <n v="356"/>
    <n v="60"/>
    <n v="0"/>
    <n v="60"/>
    <x v="72"/>
    <x v="0"/>
  </r>
  <r>
    <n v="2639"/>
    <n v="1067"/>
    <n v="2407"/>
    <d v="2020-10-29T00:00:00"/>
    <n v="125"/>
    <n v="357"/>
    <n v="60"/>
    <n v="0"/>
    <n v="60"/>
    <x v="72"/>
    <x v="0"/>
  </r>
  <r>
    <n v="2640"/>
    <n v="1068"/>
    <n v="2408"/>
    <d v="2020-10-29T00:00:00"/>
    <n v="125"/>
    <n v="935"/>
    <n v="550"/>
    <n v="0"/>
    <n v="550"/>
    <x v="73"/>
    <x v="0"/>
  </r>
  <r>
    <n v="2641"/>
    <n v="1068"/>
    <n v="2409"/>
    <d v="2020-10-29T00:00:00"/>
    <n v="123"/>
    <n v="936"/>
    <n v="550"/>
    <n v="0"/>
    <n v="550"/>
    <x v="73"/>
    <x v="0"/>
  </r>
  <r>
    <n v="2642"/>
    <n v="1069"/>
    <n v="2410"/>
    <d v="2020-10-29T00:00:00"/>
    <n v="123"/>
    <n v="524"/>
    <n v="550"/>
    <n v="0"/>
    <n v="550"/>
    <x v="74"/>
    <x v="0"/>
  </r>
  <r>
    <n v="2643"/>
    <n v="1070"/>
    <n v="2411"/>
    <d v="2020-10-29T00:00:00"/>
    <n v="123"/>
    <n v="911"/>
    <n v="550"/>
    <n v="0"/>
    <n v="550"/>
    <x v="75"/>
    <x v="0"/>
  </r>
  <r>
    <n v="2644"/>
    <n v="1070"/>
    <n v="2412"/>
    <d v="2020-10-29T00:00:00"/>
    <n v="123"/>
    <n v="912"/>
    <n v="550"/>
    <n v="55"/>
    <n v="495"/>
    <x v="75"/>
    <x v="1"/>
  </r>
  <r>
    <n v="2645"/>
    <n v="1071"/>
    <n v="2413"/>
    <d v="2020-10-29T00:00:00"/>
    <n v="123"/>
    <n v="910"/>
    <n v="550"/>
    <n v="0"/>
    <n v="550"/>
    <x v="76"/>
    <x v="0"/>
  </r>
  <r>
    <n v="2646"/>
    <n v="1072"/>
    <n v="2414"/>
    <d v="2020-10-29T00:00:00"/>
    <n v="123"/>
    <n v="937"/>
    <n v="550"/>
    <n v="82"/>
    <n v="468"/>
    <x v="77"/>
    <x v="1"/>
  </r>
  <r>
    <n v="2647"/>
    <n v="1073"/>
    <n v="2415"/>
    <d v="2020-10-29T00:00:00"/>
    <n v="123"/>
    <n v="463"/>
    <n v="3"/>
    <n v="0"/>
    <n v="3"/>
    <x v="78"/>
    <x v="0"/>
  </r>
  <r>
    <n v="2648"/>
    <n v="1073"/>
    <n v="2416"/>
    <d v="2020-10-29T00:00:00"/>
    <n v="125"/>
    <n v="464"/>
    <n v="3"/>
    <n v="0"/>
    <n v="3"/>
    <x v="78"/>
    <x v="0"/>
  </r>
  <r>
    <n v="2649"/>
    <n v="1073"/>
    <n v="2417"/>
    <d v="2020-10-29T00:00:00"/>
    <n v="125"/>
    <n v="465"/>
    <n v="3"/>
    <n v="0"/>
    <n v="3"/>
    <x v="78"/>
    <x v="0"/>
  </r>
  <r>
    <n v="2650"/>
    <n v="1074"/>
    <n v="2418"/>
    <d v="2020-10-29T00:00:00"/>
    <n v="123"/>
    <n v="462"/>
    <n v="3"/>
    <n v="3"/>
    <n v="0"/>
    <x v="0"/>
    <x v="1"/>
  </r>
  <r>
    <n v="2651"/>
    <n v="1075"/>
    <n v="2419"/>
    <d v="2020-10-29T00:00:00"/>
    <n v="125"/>
    <n v="510"/>
    <n v="550"/>
    <n v="0"/>
    <n v="550"/>
    <x v="1"/>
    <x v="0"/>
  </r>
  <r>
    <n v="2652"/>
    <n v="1075"/>
    <n v="2420"/>
    <d v="2020-10-29T00:00:00"/>
    <n v="123"/>
    <n v="511"/>
    <n v="523"/>
    <n v="0"/>
    <n v="523"/>
    <x v="1"/>
    <x v="0"/>
  </r>
  <r>
    <n v="2653"/>
    <n v="1076"/>
    <n v="2421"/>
    <d v="2020-10-29T00:00:00"/>
    <n v="123"/>
    <n v="527"/>
    <n v="468"/>
    <n v="0"/>
    <n v="468"/>
    <x v="2"/>
    <x v="0"/>
  </r>
  <r>
    <n v="2654"/>
    <n v="1077"/>
    <n v="2422"/>
    <d v="2020-10-29T00:00:00"/>
    <n v="125"/>
    <n v="938"/>
    <n v="550"/>
    <n v="0"/>
    <n v="550"/>
    <x v="3"/>
    <x v="0"/>
  </r>
  <r>
    <n v="2655"/>
    <n v="1077"/>
    <n v="2423"/>
    <d v="2020-10-29T00:00:00"/>
    <n v="125"/>
    <n v="939"/>
    <n v="550"/>
    <n v="0"/>
    <n v="550"/>
    <x v="3"/>
    <x v="0"/>
  </r>
  <r>
    <n v="2656"/>
    <n v="1077"/>
    <n v="2424"/>
    <d v="2020-10-29T00:00:00"/>
    <n v="125"/>
    <n v="509"/>
    <n v="550"/>
    <n v="0"/>
    <n v="550"/>
    <x v="3"/>
    <x v="0"/>
  </r>
  <r>
    <n v="2657"/>
    <n v="1078"/>
    <n v="2425"/>
    <d v="2020-10-29T00:00:00"/>
    <n v="125"/>
    <n v="492"/>
    <n v="60"/>
    <n v="0"/>
    <n v="60"/>
    <x v="4"/>
    <x v="0"/>
  </r>
  <r>
    <n v="2658"/>
    <n v="1078"/>
    <n v="2426"/>
    <d v="2020-10-29T00:00:00"/>
    <n v="123"/>
    <n v="493"/>
    <n v="60"/>
    <n v="0"/>
    <n v="60"/>
    <x v="4"/>
    <x v="0"/>
  </r>
  <r>
    <n v="2659"/>
    <n v="1078"/>
    <n v="2427"/>
    <d v="2020-10-29T00:00:00"/>
    <n v="125"/>
    <n v="494"/>
    <n v="60"/>
    <n v="0"/>
    <n v="60"/>
    <x v="4"/>
    <x v="0"/>
  </r>
  <r>
    <n v="2660"/>
    <n v="1078"/>
    <n v="2428"/>
    <d v="2020-10-29T00:00:00"/>
    <n v="125"/>
    <n v="495"/>
    <n v="60"/>
    <n v="0"/>
    <n v="60"/>
    <x v="4"/>
    <x v="0"/>
  </r>
  <r>
    <n v="2661"/>
    <n v="1078"/>
    <n v="2429"/>
    <d v="2020-10-29T00:00:00"/>
    <n v="125"/>
    <n v="496"/>
    <n v="60"/>
    <n v="0"/>
    <n v="60"/>
    <x v="4"/>
    <x v="0"/>
  </r>
  <r>
    <n v="2662"/>
    <n v="1079"/>
    <n v="2430"/>
    <d v="2020-10-29T00:00:00"/>
    <n v="123"/>
    <n v="523"/>
    <n v="550"/>
    <n v="0"/>
    <n v="550"/>
    <x v="5"/>
    <x v="0"/>
  </r>
  <r>
    <n v="2663"/>
    <n v="1080"/>
    <n v="2431"/>
    <d v="2020-10-29T00:00:00"/>
    <n v="123"/>
    <n v="422"/>
    <n v="3"/>
    <n v="0"/>
    <n v="3"/>
    <x v="6"/>
    <x v="0"/>
  </r>
  <r>
    <n v="2664"/>
    <n v="1080"/>
    <n v="2432"/>
    <d v="2020-10-29T00:00:00"/>
    <n v="123"/>
    <n v="423"/>
    <n v="3"/>
    <n v="0"/>
    <n v="3"/>
    <x v="6"/>
    <x v="0"/>
  </r>
  <r>
    <n v="2665"/>
    <n v="1080"/>
    <n v="2433"/>
    <d v="2020-10-29T00:00:00"/>
    <n v="123"/>
    <n v="424"/>
    <n v="3"/>
    <n v="0"/>
    <n v="3"/>
    <x v="6"/>
    <x v="0"/>
  </r>
  <r>
    <n v="2666"/>
    <n v="1081"/>
    <n v="2434"/>
    <d v="2020-10-30T00:00:00"/>
    <n v="123"/>
    <n v="933"/>
    <n v="550"/>
    <n v="0"/>
    <n v="550"/>
    <x v="30"/>
    <x v="0"/>
  </r>
  <r>
    <n v="2667"/>
    <n v="1081"/>
    <n v="2435"/>
    <d v="2020-10-30T00:00:00"/>
    <n v="123"/>
    <n v="934"/>
    <n v="550"/>
    <n v="0"/>
    <n v="550"/>
    <x v="30"/>
    <x v="0"/>
  </r>
  <r>
    <n v="2668"/>
    <n v="1081"/>
    <n v="2436"/>
    <d v="2020-10-30T00:00:00"/>
    <n v="123"/>
    <n v="922"/>
    <n v="550"/>
    <n v="27"/>
    <n v="523"/>
    <x v="30"/>
    <x v="1"/>
  </r>
  <r>
    <n v="2669"/>
    <n v="1081"/>
    <n v="2437"/>
    <d v="2020-10-30T00:00:00"/>
    <n v="125"/>
    <n v="923"/>
    <n v="550"/>
    <n v="0"/>
    <n v="550"/>
    <x v="30"/>
    <x v="0"/>
  </r>
  <r>
    <n v="2670"/>
    <n v="1082"/>
    <n v="2438"/>
    <d v="2020-10-30T00:00:00"/>
    <n v="125"/>
    <n v="317"/>
    <n v="550"/>
    <n v="82"/>
    <n v="468"/>
    <x v="31"/>
    <x v="1"/>
  </r>
  <r>
    <n v="2671"/>
    <n v="1082"/>
    <n v="2439"/>
    <d v="2020-10-30T00:00:00"/>
    <n v="123"/>
    <n v="318"/>
    <n v="550"/>
    <n v="0"/>
    <n v="550"/>
    <x v="31"/>
    <x v="0"/>
  </r>
  <r>
    <n v="2672"/>
    <n v="1083"/>
    <n v="2440"/>
    <d v="2020-10-30T00:00:00"/>
    <n v="125"/>
    <n v="928"/>
    <n v="550"/>
    <n v="0"/>
    <n v="550"/>
    <x v="32"/>
    <x v="0"/>
  </r>
  <r>
    <n v="2673"/>
    <n v="1083"/>
    <n v="2441"/>
    <d v="2020-10-30T00:00:00"/>
    <n v="123"/>
    <n v="929"/>
    <n v="550"/>
    <n v="0"/>
    <n v="550"/>
    <x v="32"/>
    <x v="0"/>
  </r>
  <r>
    <n v="2674"/>
    <n v="1084"/>
    <n v="2442"/>
    <d v="2020-10-30T00:00:00"/>
    <n v="123"/>
    <n v="319"/>
    <n v="550"/>
    <n v="0"/>
    <n v="550"/>
    <x v="33"/>
    <x v="0"/>
  </r>
  <r>
    <n v="2675"/>
    <n v="1085"/>
    <n v="2443"/>
    <d v="2020-11-08T00:00:00"/>
    <n v="125"/>
    <n v="366"/>
    <n v="3"/>
    <n v="0"/>
    <n v="3"/>
    <x v="34"/>
    <x v="0"/>
  </r>
  <r>
    <n v="2676"/>
    <n v="1085"/>
    <n v="2444"/>
    <d v="2020-11-08T00:00:00"/>
    <n v="125"/>
    <n v="367"/>
    <n v="3"/>
    <n v="0"/>
    <n v="3"/>
    <x v="34"/>
    <x v="0"/>
  </r>
  <r>
    <n v="2677"/>
    <n v="1085"/>
    <n v="2445"/>
    <d v="2020-11-08T00:00:00"/>
    <n v="125"/>
    <n v="368"/>
    <n v="3"/>
    <n v="0"/>
    <n v="3"/>
    <x v="34"/>
    <x v="0"/>
  </r>
  <r>
    <n v="2678"/>
    <n v="1085"/>
    <n v="2446"/>
    <d v="2020-11-08T00:00:00"/>
    <n v="125"/>
    <n v="369"/>
    <n v="3"/>
    <n v="0"/>
    <n v="3"/>
    <x v="34"/>
    <x v="0"/>
  </r>
  <r>
    <n v="2679"/>
    <n v="1085"/>
    <n v="2447"/>
    <d v="2020-11-08T00:00:00"/>
    <n v="123"/>
    <n v="370"/>
    <n v="3"/>
    <n v="0"/>
    <n v="3"/>
    <x v="34"/>
    <x v="0"/>
  </r>
  <r>
    <n v="2680"/>
    <n v="1085"/>
    <n v="2448"/>
    <d v="2020-11-08T00:00:00"/>
    <n v="125"/>
    <n v="371"/>
    <n v="3"/>
    <n v="0"/>
    <n v="3"/>
    <x v="34"/>
    <x v="0"/>
  </r>
  <r>
    <n v="2681"/>
    <n v="1085"/>
    <n v="2449"/>
    <d v="2020-11-08T00:00:00"/>
    <n v="125"/>
    <n v="372"/>
    <n v="3"/>
    <n v="0"/>
    <n v="3"/>
    <x v="34"/>
    <x v="0"/>
  </r>
  <r>
    <n v="2682"/>
    <n v="1085"/>
    <n v="2450"/>
    <d v="2020-11-08T00:00:00"/>
    <n v="125"/>
    <n v="373"/>
    <n v="3"/>
    <n v="0"/>
    <n v="3"/>
    <x v="34"/>
    <x v="0"/>
  </r>
  <r>
    <n v="2683"/>
    <n v="1085"/>
    <n v="2451"/>
    <d v="2020-11-08T00:00:00"/>
    <n v="123"/>
    <n v="374"/>
    <n v="3"/>
    <n v="0"/>
    <n v="3"/>
    <x v="34"/>
    <x v="0"/>
  </r>
  <r>
    <n v="2684"/>
    <n v="1086"/>
    <n v="2452"/>
    <d v="2020-11-08T00:00:00"/>
    <n v="123"/>
    <n v="2"/>
    <n v="3"/>
    <n v="0"/>
    <n v="3"/>
    <x v="35"/>
    <x v="0"/>
  </r>
  <r>
    <n v="2685"/>
    <n v="1087"/>
    <n v="2453"/>
    <d v="2020-11-08T00:00:00"/>
    <n v="123"/>
    <n v="1"/>
    <n v="3"/>
    <n v="0"/>
    <n v="3"/>
    <x v="36"/>
    <x v="0"/>
  </r>
  <r>
    <n v="2686"/>
    <n v="1088"/>
    <n v="2454"/>
    <d v="2020-11-08T00:00:00"/>
    <n v="123"/>
    <n v="361"/>
    <n v="3"/>
    <n v="0"/>
    <n v="3"/>
    <x v="37"/>
    <x v="0"/>
  </r>
  <r>
    <n v="2687"/>
    <n v="1088"/>
    <n v="2455"/>
    <d v="2020-11-08T00:00:00"/>
    <n v="123"/>
    <n v="362"/>
    <n v="3"/>
    <n v="0"/>
    <n v="3"/>
    <x v="37"/>
    <x v="0"/>
  </r>
  <r>
    <n v="2688"/>
    <n v="1088"/>
    <n v="2456"/>
    <d v="2020-11-08T00:00:00"/>
    <n v="123"/>
    <n v="363"/>
    <n v="3"/>
    <n v="0"/>
    <n v="3"/>
    <x v="37"/>
    <x v="0"/>
  </r>
  <r>
    <n v="2689"/>
    <n v="1088"/>
    <n v="2457"/>
    <d v="2020-11-08T00:00:00"/>
    <n v="123"/>
    <n v="364"/>
    <n v="3"/>
    <n v="0"/>
    <n v="3"/>
    <x v="37"/>
    <x v="0"/>
  </r>
  <r>
    <n v="2690"/>
    <n v="1088"/>
    <n v="2458"/>
    <d v="2020-11-08T00:00:00"/>
    <n v="125"/>
    <n v="365"/>
    <n v="3"/>
    <n v="0"/>
    <n v="3"/>
    <x v="37"/>
    <x v="0"/>
  </r>
  <r>
    <n v="2691"/>
    <n v="1089"/>
    <n v="2459"/>
    <d v="2020-11-08T00:00:00"/>
    <n v="125"/>
    <n v="530"/>
    <n v="550"/>
    <n v="0"/>
    <n v="550"/>
    <x v="38"/>
    <x v="0"/>
  </r>
  <r>
    <n v="2692"/>
    <n v="1090"/>
    <n v="2460"/>
    <d v="2020-11-08T00:00:00"/>
    <n v="123"/>
    <n v="4"/>
    <n v="3"/>
    <n v="0"/>
    <n v="3"/>
    <x v="39"/>
    <x v="0"/>
  </r>
  <r>
    <n v="2693"/>
    <n v="1091"/>
    <n v="2461"/>
    <d v="2020-11-08T00:00:00"/>
    <n v="125"/>
    <n v="512"/>
    <n v="550"/>
    <n v="0"/>
    <n v="550"/>
    <x v="40"/>
    <x v="0"/>
  </r>
  <r>
    <n v="2694"/>
    <n v="1092"/>
    <n v="2462"/>
    <d v="2020-11-08T00:00:00"/>
    <n v="123"/>
    <n v="513"/>
    <n v="550"/>
    <n v="82"/>
    <n v="468"/>
    <x v="41"/>
    <x v="1"/>
  </r>
  <r>
    <n v="2695"/>
    <n v="1093"/>
    <n v="2463"/>
    <d v="2020-11-15T00:00:00"/>
    <n v="123"/>
    <n v="317"/>
    <n v="550"/>
    <n v="0"/>
    <n v="550"/>
    <x v="42"/>
    <x v="0"/>
  </r>
  <r>
    <n v="2696"/>
    <n v="1093"/>
    <n v="2464"/>
    <d v="2020-11-15T00:00:00"/>
    <n v="125"/>
    <n v="318"/>
    <n v="550"/>
    <n v="0"/>
    <n v="550"/>
    <x v="42"/>
    <x v="0"/>
  </r>
  <r>
    <n v="2697"/>
    <n v="1093"/>
    <n v="2465"/>
    <d v="2020-11-15T00:00:00"/>
    <n v="125"/>
    <n v="319"/>
    <n v="550"/>
    <n v="0"/>
    <n v="550"/>
    <x v="42"/>
    <x v="0"/>
  </r>
  <r>
    <n v="2698"/>
    <n v="1094"/>
    <n v="2466"/>
    <d v="2020-11-15T00:00:00"/>
    <n v="125"/>
    <n v="415"/>
    <n v="3"/>
    <n v="0"/>
    <n v="3"/>
    <x v="43"/>
    <x v="0"/>
  </r>
  <r>
    <n v="2699"/>
    <n v="1094"/>
    <n v="2467"/>
    <d v="2020-11-15T00:00:00"/>
    <n v="125"/>
    <n v="416"/>
    <n v="3"/>
    <n v="0"/>
    <n v="3"/>
    <x v="43"/>
    <x v="0"/>
  </r>
  <r>
    <n v="2700"/>
    <n v="1095"/>
    <n v="2468"/>
    <d v="2020-11-15T00:00:00"/>
    <n v="123"/>
    <n v="433"/>
    <n v="3"/>
    <n v="0"/>
    <n v="3"/>
    <x v="44"/>
    <x v="0"/>
  </r>
  <r>
    <n v="2701"/>
    <n v="1095"/>
    <n v="2469"/>
    <d v="2020-11-15T00:00:00"/>
    <n v="125"/>
    <n v="434"/>
    <n v="3"/>
    <n v="0"/>
    <n v="3"/>
    <x v="44"/>
    <x v="0"/>
  </r>
  <r>
    <n v="2702"/>
    <n v="1095"/>
    <n v="2470"/>
    <d v="2020-11-15T00:00:00"/>
    <n v="125"/>
    <n v="435"/>
    <n v="3"/>
    <n v="0"/>
    <n v="3"/>
    <x v="44"/>
    <x v="0"/>
  </r>
  <r>
    <n v="2703"/>
    <n v="1095"/>
    <n v="2471"/>
    <d v="2020-11-15T00:00:00"/>
    <n v="125"/>
    <n v="436"/>
    <n v="3"/>
    <n v="0"/>
    <n v="3"/>
    <x v="44"/>
    <x v="0"/>
  </r>
  <r>
    <n v="2704"/>
    <n v="1095"/>
    <n v="2472"/>
    <d v="2020-11-15T00:00:00"/>
    <n v="123"/>
    <n v="437"/>
    <n v="3"/>
    <n v="0"/>
    <n v="3"/>
    <x v="44"/>
    <x v="0"/>
  </r>
  <r>
    <n v="2705"/>
    <n v="1096"/>
    <n v="2473"/>
    <d v="2020-11-15T00:00:00"/>
    <n v="123"/>
    <n v="322"/>
    <n v="51"/>
    <n v="0"/>
    <n v="51"/>
    <x v="45"/>
    <x v="0"/>
  </r>
  <r>
    <n v="2706"/>
    <n v="1097"/>
    <n v="2474"/>
    <d v="2020-11-15T00:00:00"/>
    <n v="123"/>
    <n v="452"/>
    <n v="3"/>
    <n v="0"/>
    <n v="3"/>
    <x v="46"/>
    <x v="0"/>
  </r>
  <r>
    <n v="2707"/>
    <n v="1097"/>
    <n v="2475"/>
    <d v="2020-11-15T00:00:00"/>
    <n v="123"/>
    <n v="453"/>
    <n v="3"/>
    <n v="0"/>
    <n v="3"/>
    <x v="46"/>
    <x v="0"/>
  </r>
  <r>
    <n v="2708"/>
    <n v="1097"/>
    <n v="2476"/>
    <d v="2020-11-15T00:00:00"/>
    <n v="123"/>
    <n v="454"/>
    <n v="3"/>
    <n v="0"/>
    <n v="3"/>
    <x v="46"/>
    <x v="0"/>
  </r>
  <r>
    <n v="2709"/>
    <n v="1097"/>
    <n v="2477"/>
    <d v="2020-11-15T00:00:00"/>
    <n v="123"/>
    <n v="455"/>
    <n v="3"/>
    <n v="0"/>
    <n v="3"/>
    <x v="46"/>
    <x v="0"/>
  </r>
  <r>
    <n v="2710"/>
    <n v="1097"/>
    <n v="2478"/>
    <d v="2020-11-15T00:00:00"/>
    <n v="123"/>
    <n v="456"/>
    <n v="3"/>
    <n v="0"/>
    <n v="3"/>
    <x v="46"/>
    <x v="0"/>
  </r>
  <r>
    <n v="2711"/>
    <n v="1097"/>
    <n v="2479"/>
    <d v="2020-11-15T00:00:00"/>
    <n v="125"/>
    <n v="457"/>
    <n v="3"/>
    <n v="0"/>
    <n v="3"/>
    <x v="46"/>
    <x v="0"/>
  </r>
  <r>
    <n v="2712"/>
    <n v="1098"/>
    <n v="2480"/>
    <d v="2020-11-15T00:00:00"/>
    <n v="125"/>
    <n v="941"/>
    <n v="550"/>
    <n v="0"/>
    <n v="550"/>
    <x v="47"/>
    <x v="0"/>
  </r>
  <r>
    <n v="2713"/>
    <n v="1099"/>
    <n v="2481"/>
    <d v="2020-11-15T00:00:00"/>
    <n v="123"/>
    <n v="320"/>
    <n v="3"/>
    <n v="0"/>
    <n v="3"/>
    <x v="48"/>
    <x v="0"/>
  </r>
  <r>
    <n v="2714"/>
    <n v="1099"/>
    <n v="2482"/>
    <d v="2020-11-15T00:00:00"/>
    <n v="125"/>
    <n v="321"/>
    <n v="3"/>
    <n v="0"/>
    <n v="3"/>
    <x v="48"/>
    <x v="0"/>
  </r>
  <r>
    <n v="2715"/>
    <n v="1099"/>
    <n v="2483"/>
    <d v="2020-11-15T00:00:00"/>
    <n v="123"/>
    <n v="322"/>
    <n v="60"/>
    <n v="0"/>
    <n v="60"/>
    <x v="48"/>
    <x v="0"/>
  </r>
  <r>
    <n v="2716"/>
    <n v="1100"/>
    <n v="2484"/>
    <d v="2020-11-15T00:00:00"/>
    <n v="123"/>
    <n v="504"/>
    <n v="3"/>
    <n v="0"/>
    <n v="3"/>
    <x v="49"/>
    <x v="0"/>
  </r>
  <r>
    <n v="2717"/>
    <n v="1101"/>
    <n v="2485"/>
    <d v="2020-11-16T00:00:00"/>
    <n v="125"/>
    <n v="497"/>
    <n v="3"/>
    <n v="0"/>
    <n v="3"/>
    <x v="50"/>
    <x v="0"/>
  </r>
  <r>
    <n v="2718"/>
    <n v="1102"/>
    <n v="2486"/>
    <d v="2020-11-16T00:00:00"/>
    <n v="125"/>
    <n v="323"/>
    <n v="3"/>
    <n v="0"/>
    <n v="3"/>
    <x v="51"/>
    <x v="0"/>
  </r>
  <r>
    <n v="2719"/>
    <n v="1103"/>
    <n v="2487"/>
    <d v="2020-11-16T00:00:00"/>
    <n v="125"/>
    <n v="523"/>
    <n v="550"/>
    <n v="0"/>
    <n v="550"/>
    <x v="52"/>
    <x v="0"/>
  </r>
  <r>
    <n v="2720"/>
    <n v="1103"/>
    <n v="2488"/>
    <d v="2020-11-16T00:00:00"/>
    <n v="125"/>
    <n v="524"/>
    <n v="550"/>
    <n v="0"/>
    <n v="550"/>
    <x v="52"/>
    <x v="0"/>
  </r>
  <r>
    <n v="2721"/>
    <n v="1104"/>
    <n v="2489"/>
    <d v="2020-11-16T00:00:00"/>
    <n v="123"/>
    <n v="492"/>
    <n v="60"/>
    <n v="60"/>
    <n v="0"/>
    <x v="53"/>
    <x v="1"/>
  </r>
  <r>
    <n v="2722"/>
    <n v="1104"/>
    <n v="2490"/>
    <d v="2020-11-16T00:00:00"/>
    <n v="125"/>
    <n v="493"/>
    <n v="60"/>
    <n v="60"/>
    <n v="0"/>
    <x v="53"/>
    <x v="1"/>
  </r>
  <r>
    <n v="2723"/>
    <n v="1105"/>
    <n v="2491"/>
    <d v="2020-11-16T00:00:00"/>
    <n v="125"/>
    <n v="914"/>
    <n v="550"/>
    <n v="0"/>
    <n v="550"/>
    <x v="54"/>
    <x v="0"/>
  </r>
  <r>
    <n v="2724"/>
    <n v="1105"/>
    <n v="2492"/>
    <d v="2020-11-16T00:00:00"/>
    <n v="125"/>
    <n v="915"/>
    <n v="523"/>
    <n v="0"/>
    <n v="523"/>
    <x v="54"/>
    <x v="0"/>
  </r>
  <r>
    <n v="2725"/>
    <n v="1105"/>
    <n v="2493"/>
    <d v="2020-11-16T00:00:00"/>
    <n v="123"/>
    <n v="916"/>
    <n v="550"/>
    <n v="0"/>
    <n v="550"/>
    <x v="54"/>
    <x v="0"/>
  </r>
  <r>
    <n v="2726"/>
    <n v="1106"/>
    <n v="2494"/>
    <d v="2020-11-16T00:00:00"/>
    <n v="123"/>
    <n v="506"/>
    <n v="51"/>
    <n v="0"/>
    <n v="51"/>
    <x v="55"/>
    <x v="0"/>
  </r>
  <r>
    <n v="2727"/>
    <n v="1107"/>
    <n v="2495"/>
    <d v="2020-11-16T00:00:00"/>
    <n v="123"/>
    <n v="351"/>
    <n v="550"/>
    <n v="0"/>
    <n v="550"/>
    <x v="56"/>
    <x v="0"/>
  </r>
  <r>
    <n v="2728"/>
    <n v="1107"/>
    <n v="2496"/>
    <d v="2020-11-16T00:00:00"/>
    <n v="123"/>
    <n v="352"/>
    <n v="550"/>
    <n v="0"/>
    <n v="550"/>
    <x v="56"/>
    <x v="0"/>
  </r>
  <r>
    <n v="2729"/>
    <n v="1107"/>
    <n v="2497"/>
    <d v="2020-11-16T00:00:00"/>
    <n v="123"/>
    <n v="679"/>
    <n v="550"/>
    <n v="0"/>
    <n v="550"/>
    <x v="56"/>
    <x v="0"/>
  </r>
  <r>
    <n v="2730"/>
    <n v="1108"/>
    <n v="2498"/>
    <d v="2020-11-16T00:00:00"/>
    <n v="123"/>
    <n v="507"/>
    <n v="550"/>
    <n v="0"/>
    <n v="550"/>
    <x v="57"/>
    <x v="0"/>
  </r>
  <r>
    <n v="2731"/>
    <n v="1108"/>
    <n v="2499"/>
    <d v="2020-11-16T00:00:00"/>
    <n v="123"/>
    <n v="508"/>
    <n v="550"/>
    <n v="0"/>
    <n v="550"/>
    <x v="57"/>
    <x v="0"/>
  </r>
  <r>
    <n v="2732"/>
    <n v="1109"/>
    <n v="2500"/>
    <d v="2020-11-16T00:00:00"/>
    <n v="125"/>
    <n v="355"/>
    <n v="550"/>
    <n v="0"/>
    <n v="550"/>
    <x v="58"/>
    <x v="0"/>
  </r>
  <r>
    <n v="2733"/>
    <n v="1109"/>
    <n v="2501"/>
    <d v="2020-11-16T00:00:00"/>
    <n v="125"/>
    <n v="940"/>
    <n v="550"/>
    <n v="0"/>
    <n v="550"/>
    <x v="58"/>
    <x v="0"/>
  </r>
  <r>
    <n v="2734"/>
    <n v="1109"/>
    <n v="2502"/>
    <d v="2020-11-16T00:00:00"/>
    <n v="123"/>
    <n v="535"/>
    <n v="550"/>
    <n v="0"/>
    <n v="550"/>
    <x v="58"/>
    <x v="0"/>
  </r>
  <r>
    <n v="2735"/>
    <n v="1110"/>
    <n v="2503"/>
    <d v="2020-11-16T00:00:00"/>
    <n v="125"/>
    <n v="351"/>
    <n v="550"/>
    <n v="0"/>
    <n v="550"/>
    <x v="59"/>
    <x v="0"/>
  </r>
  <r>
    <n v="2736"/>
    <n v="1110"/>
    <n v="2504"/>
    <d v="2020-11-16T00:00:00"/>
    <n v="123"/>
    <n v="352"/>
    <n v="550"/>
    <n v="55"/>
    <n v="495"/>
    <x v="59"/>
    <x v="1"/>
  </r>
  <r>
    <n v="2737"/>
    <n v="1110"/>
    <n v="2505"/>
    <d v="2020-11-16T00:00:00"/>
    <n v="123"/>
    <n v="679"/>
    <n v="550"/>
    <n v="0"/>
    <n v="550"/>
    <x v="59"/>
    <x v="0"/>
  </r>
  <r>
    <n v="2738"/>
    <n v="1111"/>
    <n v="2506"/>
    <d v="2020-11-16T00:00:00"/>
    <n v="125"/>
    <n v="507"/>
    <n v="550"/>
    <n v="0"/>
    <n v="550"/>
    <x v="60"/>
    <x v="0"/>
  </r>
  <r>
    <n v="2739"/>
    <n v="1111"/>
    <n v="2507"/>
    <d v="2020-11-16T00:00:00"/>
    <n v="125"/>
    <n v="508"/>
    <n v="550"/>
    <n v="0"/>
    <n v="550"/>
    <x v="60"/>
    <x v="0"/>
  </r>
  <r>
    <n v="2740"/>
    <n v="1112"/>
    <n v="2508"/>
    <d v="2020-11-16T00:00:00"/>
    <n v="125"/>
    <n v="491"/>
    <n v="3"/>
    <n v="0"/>
    <n v="3"/>
    <x v="61"/>
    <x v="0"/>
  </r>
  <r>
    <n v="2741"/>
    <n v="1113"/>
    <n v="2509"/>
    <d v="2020-11-16T00:00:00"/>
    <n v="125"/>
    <n v="346"/>
    <n v="3"/>
    <n v="0"/>
    <n v="3"/>
    <x v="62"/>
    <x v="0"/>
  </r>
  <r>
    <n v="2742"/>
    <n v="1113"/>
    <n v="2510"/>
    <d v="2020-11-16T00:00:00"/>
    <n v="123"/>
    <n v="347"/>
    <n v="3"/>
    <n v="0"/>
    <n v="3"/>
    <x v="62"/>
    <x v="0"/>
  </r>
  <r>
    <n v="2743"/>
    <n v="1113"/>
    <n v="2511"/>
    <d v="2020-11-16T00:00:00"/>
    <n v="125"/>
    <n v="348"/>
    <n v="3"/>
    <n v="0"/>
    <n v="3"/>
    <x v="62"/>
    <x v="0"/>
  </r>
  <r>
    <n v="2744"/>
    <n v="1114"/>
    <n v="2512"/>
    <d v="2020-11-16T00:00:00"/>
    <n v="125"/>
    <n v="935"/>
    <n v="550"/>
    <n v="0"/>
    <n v="550"/>
    <x v="63"/>
    <x v="0"/>
  </r>
  <r>
    <n v="2745"/>
    <n v="1114"/>
    <n v="2513"/>
    <d v="2020-11-16T00:00:00"/>
    <n v="125"/>
    <n v="936"/>
    <n v="550"/>
    <n v="0"/>
    <n v="550"/>
    <x v="63"/>
    <x v="0"/>
  </r>
  <r>
    <n v="2746"/>
    <n v="1115"/>
    <n v="2514"/>
    <d v="2020-11-16T00:00:00"/>
    <n v="123"/>
    <n v="379"/>
    <n v="3"/>
    <n v="0"/>
    <n v="3"/>
    <x v="64"/>
    <x v="0"/>
  </r>
  <r>
    <n v="2747"/>
    <n v="1115"/>
    <n v="2515"/>
    <d v="2020-11-16T00:00:00"/>
    <n v="123"/>
    <n v="380"/>
    <n v="3"/>
    <n v="0"/>
    <n v="3"/>
    <x v="64"/>
    <x v="0"/>
  </r>
  <r>
    <n v="2748"/>
    <n v="1115"/>
    <n v="2516"/>
    <d v="2020-11-16T00:00:00"/>
    <n v="123"/>
    <n v="381"/>
    <n v="3"/>
    <n v="0"/>
    <n v="3"/>
    <x v="64"/>
    <x v="0"/>
  </r>
  <r>
    <n v="2749"/>
    <n v="1115"/>
    <n v="2517"/>
    <d v="2020-11-16T00:00:00"/>
    <n v="123"/>
    <n v="382"/>
    <n v="3"/>
    <n v="0"/>
    <n v="3"/>
    <x v="64"/>
    <x v="0"/>
  </r>
  <r>
    <n v="2750"/>
    <n v="1115"/>
    <n v="2518"/>
    <d v="2020-11-16T00:00:00"/>
    <n v="123"/>
    <n v="383"/>
    <n v="3"/>
    <n v="0"/>
    <n v="3"/>
    <x v="64"/>
    <x v="0"/>
  </r>
  <r>
    <n v="2751"/>
    <n v="1115"/>
    <n v="2519"/>
    <d v="2020-11-16T00:00:00"/>
    <n v="123"/>
    <n v="384"/>
    <n v="3"/>
    <n v="0"/>
    <n v="3"/>
    <x v="64"/>
    <x v="0"/>
  </r>
  <r>
    <n v="2752"/>
    <n v="1115"/>
    <n v="2520"/>
    <d v="2020-11-16T00:00:00"/>
    <n v="123"/>
    <n v="385"/>
    <n v="3"/>
    <n v="0"/>
    <n v="3"/>
    <x v="64"/>
    <x v="0"/>
  </r>
  <r>
    <n v="2753"/>
    <n v="1115"/>
    <n v="2521"/>
    <d v="2020-11-16T00:00:00"/>
    <n v="125"/>
    <n v="386"/>
    <n v="3"/>
    <n v="0"/>
    <n v="3"/>
    <x v="64"/>
    <x v="0"/>
  </r>
  <r>
    <n v="2754"/>
    <n v="1115"/>
    <n v="2522"/>
    <d v="2020-11-16T00:00:00"/>
    <n v="125"/>
    <n v="387"/>
    <n v="3"/>
    <n v="0"/>
    <n v="3"/>
    <x v="64"/>
    <x v="0"/>
  </r>
  <r>
    <n v="2755"/>
    <n v="1115"/>
    <n v="2523"/>
    <d v="2020-11-16T00:00:00"/>
    <n v="123"/>
    <n v="388"/>
    <n v="3"/>
    <n v="0"/>
    <n v="3"/>
    <x v="64"/>
    <x v="0"/>
  </r>
  <r>
    <n v="2756"/>
    <n v="1115"/>
    <n v="2524"/>
    <d v="2020-11-16T00:00:00"/>
    <n v="125"/>
    <n v="389"/>
    <n v="3"/>
    <n v="0"/>
    <n v="3"/>
    <x v="64"/>
    <x v="0"/>
  </r>
  <r>
    <n v="2757"/>
    <n v="1115"/>
    <n v="2525"/>
    <d v="2020-11-16T00:00:00"/>
    <n v="123"/>
    <n v="390"/>
    <n v="3"/>
    <n v="0"/>
    <n v="3"/>
    <x v="64"/>
    <x v="0"/>
  </r>
  <r>
    <n v="2758"/>
    <n v="1115"/>
    <n v="2526"/>
    <d v="2020-11-16T00:00:00"/>
    <n v="123"/>
    <n v="391"/>
    <n v="3"/>
    <n v="0"/>
    <n v="3"/>
    <x v="64"/>
    <x v="0"/>
  </r>
  <r>
    <n v="2759"/>
    <n v="1115"/>
    <n v="2527"/>
    <d v="2020-11-16T00:00:00"/>
    <n v="125"/>
    <n v="392"/>
    <n v="3"/>
    <n v="0"/>
    <n v="3"/>
    <x v="64"/>
    <x v="0"/>
  </r>
  <r>
    <n v="2760"/>
    <n v="1115"/>
    <n v="2528"/>
    <d v="2020-11-16T00:00:00"/>
    <n v="125"/>
    <n v="393"/>
    <n v="3"/>
    <n v="0"/>
    <n v="3"/>
    <x v="64"/>
    <x v="0"/>
  </r>
  <r>
    <n v="2761"/>
    <n v="1115"/>
    <n v="2529"/>
    <d v="2020-11-16T00:00:00"/>
    <n v="125"/>
    <n v="394"/>
    <n v="3"/>
    <n v="0"/>
    <n v="3"/>
    <x v="64"/>
    <x v="0"/>
  </r>
  <r>
    <n v="2762"/>
    <n v="1115"/>
    <n v="2530"/>
    <d v="2020-11-16T00:00:00"/>
    <n v="125"/>
    <n v="395"/>
    <n v="3"/>
    <n v="0"/>
    <n v="3"/>
    <x v="64"/>
    <x v="0"/>
  </r>
  <r>
    <n v="2763"/>
    <n v="1115"/>
    <n v="2531"/>
    <d v="2020-11-16T00:00:00"/>
    <n v="123"/>
    <n v="396"/>
    <n v="3"/>
    <n v="0"/>
    <n v="3"/>
    <x v="64"/>
    <x v="0"/>
  </r>
  <r>
    <n v="2764"/>
    <n v="1115"/>
    <n v="2532"/>
    <d v="2020-11-16T00:00:00"/>
    <n v="125"/>
    <n v="397"/>
    <n v="3"/>
    <n v="0"/>
    <n v="3"/>
    <x v="64"/>
    <x v="0"/>
  </r>
  <r>
    <n v="2765"/>
    <n v="1116"/>
    <n v="2533"/>
    <d v="2020-11-16T00:00:00"/>
    <n v="125"/>
    <n v="476"/>
    <n v="468"/>
    <n v="0"/>
    <n v="468"/>
    <x v="65"/>
    <x v="0"/>
  </r>
  <r>
    <n v="2766"/>
    <n v="1116"/>
    <n v="2534"/>
    <d v="2020-11-16T00:00:00"/>
    <n v="125"/>
    <n v="477"/>
    <n v="550"/>
    <n v="0"/>
    <n v="550"/>
    <x v="65"/>
    <x v="0"/>
  </r>
  <r>
    <n v="2767"/>
    <n v="1116"/>
    <n v="2535"/>
    <d v="2020-11-16T00:00:00"/>
    <n v="123"/>
    <n v="478"/>
    <n v="550"/>
    <n v="0"/>
    <n v="550"/>
    <x v="65"/>
    <x v="0"/>
  </r>
  <r>
    <n v="2768"/>
    <n v="1116"/>
    <n v="2536"/>
    <d v="2020-11-16T00:00:00"/>
    <n v="123"/>
    <n v="479"/>
    <n v="550"/>
    <n v="0"/>
    <n v="550"/>
    <x v="65"/>
    <x v="0"/>
  </r>
  <r>
    <n v="2769"/>
    <n v="1117"/>
    <n v="2537"/>
    <d v="2020-11-17T00:00:00"/>
    <n v="123"/>
    <n v="402"/>
    <n v="3"/>
    <n v="0"/>
    <n v="3"/>
    <x v="66"/>
    <x v="0"/>
  </r>
  <r>
    <n v="2770"/>
    <n v="1118"/>
    <n v="2538"/>
    <d v="2020-11-17T00:00:00"/>
    <n v="123"/>
    <n v="512"/>
    <n v="550"/>
    <n v="0"/>
    <n v="550"/>
    <x v="67"/>
    <x v="0"/>
  </r>
  <r>
    <n v="2771"/>
    <n v="1119"/>
    <n v="2539"/>
    <d v="2020-11-17T00:00:00"/>
    <n v="123"/>
    <n v="403"/>
    <n v="3"/>
    <n v="0"/>
    <n v="3"/>
    <x v="68"/>
    <x v="0"/>
  </r>
  <r>
    <n v="2772"/>
    <n v="1119"/>
    <n v="2540"/>
    <d v="2020-11-17T00:00:00"/>
    <n v="123"/>
    <n v="404"/>
    <n v="3"/>
    <n v="0"/>
    <n v="3"/>
    <x v="68"/>
    <x v="0"/>
  </r>
  <r>
    <n v="2773"/>
    <n v="1119"/>
    <n v="2541"/>
    <d v="2020-11-17T00:00:00"/>
    <n v="123"/>
    <n v="405"/>
    <n v="3"/>
    <n v="0"/>
    <n v="3"/>
    <x v="68"/>
    <x v="0"/>
  </r>
  <r>
    <n v="2774"/>
    <n v="1119"/>
    <n v="2542"/>
    <d v="2020-11-17T00:00:00"/>
    <n v="125"/>
    <n v="406"/>
    <n v="3"/>
    <n v="0"/>
    <n v="3"/>
    <x v="68"/>
    <x v="0"/>
  </r>
  <r>
    <n v="2775"/>
    <n v="1119"/>
    <n v="2543"/>
    <d v="2020-11-17T00:00:00"/>
    <n v="125"/>
    <n v="407"/>
    <n v="3"/>
    <n v="0"/>
    <n v="3"/>
    <x v="68"/>
    <x v="0"/>
  </r>
  <r>
    <n v="2776"/>
    <n v="1120"/>
    <n v="2544"/>
    <d v="2020-11-17T00:00:00"/>
    <n v="123"/>
    <n v="525"/>
    <n v="550"/>
    <n v="0"/>
    <n v="550"/>
    <x v="69"/>
    <x v="0"/>
  </r>
  <r>
    <n v="2777"/>
    <n v="1121"/>
    <n v="2545"/>
    <d v="2020-11-17T00:00:00"/>
    <n v="125"/>
    <n v="526"/>
    <n v="550"/>
    <n v="0"/>
    <n v="550"/>
    <x v="70"/>
    <x v="0"/>
  </r>
  <r>
    <n v="2778"/>
    <n v="1122"/>
    <n v="2546"/>
    <d v="2020-11-17T00:00:00"/>
    <n v="123"/>
    <n v="908"/>
    <n v="550"/>
    <n v="82"/>
    <n v="468"/>
    <x v="71"/>
    <x v="1"/>
  </r>
  <r>
    <n v="2779"/>
    <n v="1122"/>
    <n v="2547"/>
    <d v="2020-11-17T00:00:00"/>
    <n v="123"/>
    <n v="909"/>
    <n v="550"/>
    <n v="0"/>
    <n v="550"/>
    <x v="71"/>
    <x v="0"/>
  </r>
  <r>
    <n v="2780"/>
    <n v="1123"/>
    <n v="2548"/>
    <d v="2020-11-17T00:00:00"/>
    <n v="125"/>
    <n v="356"/>
    <n v="60"/>
    <n v="0"/>
    <n v="60"/>
    <x v="72"/>
    <x v="0"/>
  </r>
  <r>
    <n v="2781"/>
    <n v="1123"/>
    <n v="2549"/>
    <d v="2020-11-17T00:00:00"/>
    <n v="125"/>
    <n v="357"/>
    <n v="60"/>
    <n v="0"/>
    <n v="60"/>
    <x v="72"/>
    <x v="0"/>
  </r>
  <r>
    <n v="2782"/>
    <n v="1124"/>
    <n v="2550"/>
    <d v="2020-11-17T00:00:00"/>
    <n v="125"/>
    <n v="935"/>
    <n v="550"/>
    <n v="0"/>
    <n v="550"/>
    <x v="73"/>
    <x v="0"/>
  </r>
  <r>
    <n v="2783"/>
    <n v="1124"/>
    <n v="2551"/>
    <d v="2020-11-17T00:00:00"/>
    <n v="125"/>
    <n v="936"/>
    <n v="550"/>
    <n v="0"/>
    <n v="550"/>
    <x v="73"/>
    <x v="0"/>
  </r>
  <r>
    <n v="2784"/>
    <n v="1125"/>
    <n v="2552"/>
    <d v="2020-11-17T00:00:00"/>
    <n v="123"/>
    <n v="524"/>
    <n v="550"/>
    <n v="0"/>
    <n v="550"/>
    <x v="74"/>
    <x v="0"/>
  </r>
  <r>
    <n v="2785"/>
    <n v="1126"/>
    <n v="2553"/>
    <d v="2020-11-17T00:00:00"/>
    <n v="125"/>
    <n v="911"/>
    <n v="468"/>
    <n v="0"/>
    <n v="468"/>
    <x v="75"/>
    <x v="0"/>
  </r>
  <r>
    <n v="2786"/>
    <n v="1126"/>
    <n v="2554"/>
    <d v="2020-11-17T00:00:00"/>
    <n v="125"/>
    <n v="912"/>
    <n v="550"/>
    <n v="0"/>
    <n v="550"/>
    <x v="75"/>
    <x v="0"/>
  </r>
  <r>
    <n v="2787"/>
    <n v="1127"/>
    <n v="2555"/>
    <d v="2020-11-17T00:00:00"/>
    <n v="125"/>
    <n v="910"/>
    <n v="550"/>
    <n v="0"/>
    <n v="550"/>
    <x v="76"/>
    <x v="0"/>
  </r>
  <r>
    <n v="2788"/>
    <n v="1128"/>
    <n v="2556"/>
    <d v="2020-11-17T00:00:00"/>
    <n v="123"/>
    <n v="937"/>
    <n v="550"/>
    <n v="0"/>
    <n v="550"/>
    <x v="77"/>
    <x v="0"/>
  </r>
  <r>
    <n v="2789"/>
    <n v="1129"/>
    <n v="2557"/>
    <d v="2020-11-17T00:00:00"/>
    <n v="123"/>
    <n v="466"/>
    <n v="3"/>
    <n v="0"/>
    <n v="3"/>
    <x v="78"/>
    <x v="0"/>
  </r>
  <r>
    <n v="2790"/>
    <n v="1129"/>
    <n v="2558"/>
    <d v="2020-11-17T00:00:00"/>
    <n v="123"/>
    <n v="467"/>
    <n v="3"/>
    <n v="0"/>
    <n v="3"/>
    <x v="78"/>
    <x v="0"/>
  </r>
  <r>
    <n v="2791"/>
    <n v="1129"/>
    <n v="2559"/>
    <d v="2020-11-17T00:00:00"/>
    <n v="123"/>
    <n v="468"/>
    <n v="3"/>
    <n v="0"/>
    <n v="3"/>
    <x v="78"/>
    <x v="0"/>
  </r>
  <r>
    <n v="2792"/>
    <n v="1129"/>
    <n v="2560"/>
    <d v="2020-11-17T00:00:00"/>
    <n v="123"/>
    <n v="469"/>
    <n v="3"/>
    <n v="0"/>
    <n v="3"/>
    <x v="78"/>
    <x v="0"/>
  </r>
  <r>
    <n v="2793"/>
    <n v="1129"/>
    <n v="2561"/>
    <d v="2020-11-17T00:00:00"/>
    <n v="123"/>
    <n v="470"/>
    <n v="3"/>
    <n v="0"/>
    <n v="3"/>
    <x v="78"/>
    <x v="0"/>
  </r>
  <r>
    <n v="2794"/>
    <n v="1130"/>
    <n v="2562"/>
    <d v="2020-11-17T00:00:00"/>
    <n v="123"/>
    <n v="462"/>
    <n v="3"/>
    <n v="0"/>
    <n v="3"/>
    <x v="0"/>
    <x v="0"/>
  </r>
  <r>
    <n v="2795"/>
    <n v="1131"/>
    <n v="2563"/>
    <d v="2020-11-17T00:00:00"/>
    <n v="125"/>
    <n v="510"/>
    <n v="550"/>
    <n v="0"/>
    <n v="550"/>
    <x v="1"/>
    <x v="0"/>
  </r>
  <r>
    <n v="2796"/>
    <n v="1131"/>
    <n v="2564"/>
    <d v="2020-11-17T00:00:00"/>
    <n v="125"/>
    <n v="511"/>
    <n v="550"/>
    <n v="0"/>
    <n v="550"/>
    <x v="1"/>
    <x v="0"/>
  </r>
  <r>
    <n v="2797"/>
    <n v="1132"/>
    <n v="2565"/>
    <d v="2020-11-17T00:00:00"/>
    <n v="123"/>
    <n v="527"/>
    <n v="550"/>
    <n v="82"/>
    <n v="468"/>
    <x v="2"/>
    <x v="1"/>
  </r>
  <r>
    <n v="2798"/>
    <n v="1133"/>
    <n v="2566"/>
    <d v="2020-11-20T00:00:00"/>
    <n v="125"/>
    <n v="938"/>
    <n v="550"/>
    <n v="0"/>
    <n v="550"/>
    <x v="3"/>
    <x v="0"/>
  </r>
  <r>
    <n v="2799"/>
    <n v="1133"/>
    <n v="2567"/>
    <d v="2020-11-20T00:00:00"/>
    <n v="123"/>
    <n v="939"/>
    <n v="550"/>
    <n v="0"/>
    <n v="550"/>
    <x v="3"/>
    <x v="0"/>
  </r>
  <r>
    <n v="2800"/>
    <n v="1133"/>
    <n v="2568"/>
    <d v="2020-11-20T00:00:00"/>
    <n v="123"/>
    <n v="509"/>
    <n v="550"/>
    <n v="0"/>
    <n v="550"/>
    <x v="3"/>
    <x v="0"/>
  </r>
  <r>
    <n v="2801"/>
    <n v="1134"/>
    <n v="2569"/>
    <d v="2020-11-20T00:00:00"/>
    <n v="125"/>
    <n v="492"/>
    <n v="60"/>
    <n v="0"/>
    <n v="60"/>
    <x v="4"/>
    <x v="0"/>
  </r>
  <r>
    <n v="2802"/>
    <n v="1134"/>
    <n v="2570"/>
    <d v="2020-11-20T00:00:00"/>
    <n v="125"/>
    <n v="493"/>
    <n v="60"/>
    <n v="0"/>
    <n v="60"/>
    <x v="4"/>
    <x v="0"/>
  </r>
  <r>
    <n v="2803"/>
    <n v="1135"/>
    <n v="2571"/>
    <d v="2020-11-20T00:00:00"/>
    <n v="125"/>
    <n v="523"/>
    <n v="550"/>
    <n v="0"/>
    <n v="550"/>
    <x v="5"/>
    <x v="0"/>
  </r>
  <r>
    <n v="2804"/>
    <n v="1136"/>
    <n v="2572"/>
    <d v="2020-11-20T00:00:00"/>
    <n v="125"/>
    <n v="425"/>
    <n v="3"/>
    <n v="0"/>
    <n v="3"/>
    <x v="6"/>
    <x v="0"/>
  </r>
  <r>
    <n v="2805"/>
    <n v="1136"/>
    <n v="2573"/>
    <d v="2020-11-20T00:00:00"/>
    <n v="123"/>
    <n v="426"/>
    <n v="3"/>
    <n v="0"/>
    <n v="3"/>
    <x v="6"/>
    <x v="0"/>
  </r>
  <r>
    <n v="2806"/>
    <n v="1136"/>
    <n v="2574"/>
    <d v="2020-11-20T00:00:00"/>
    <n v="125"/>
    <n v="427"/>
    <n v="3"/>
    <n v="0"/>
    <n v="3"/>
    <x v="6"/>
    <x v="0"/>
  </r>
  <r>
    <n v="2807"/>
    <n v="1136"/>
    <n v="2575"/>
    <d v="2020-11-20T00:00:00"/>
    <n v="125"/>
    <n v="428"/>
    <n v="3"/>
    <n v="0"/>
    <n v="3"/>
    <x v="6"/>
    <x v="0"/>
  </r>
  <r>
    <n v="2808"/>
    <n v="1137"/>
    <n v="2576"/>
    <d v="2020-11-20T00:00:00"/>
    <n v="125"/>
    <n v="490"/>
    <n v="3"/>
    <n v="0"/>
    <n v="3"/>
    <x v="7"/>
    <x v="0"/>
  </r>
  <r>
    <n v="2809"/>
    <n v="1137"/>
    <n v="2577"/>
    <d v="2020-11-20T00:00:00"/>
    <n v="123"/>
    <n v="491"/>
    <n v="3"/>
    <n v="0"/>
    <n v="3"/>
    <x v="7"/>
    <x v="0"/>
  </r>
  <r>
    <n v="2810"/>
    <n v="1138"/>
    <n v="2578"/>
    <d v="2020-11-20T00:00:00"/>
    <n v="123"/>
    <n v="528"/>
    <n v="3"/>
    <n v="0"/>
    <n v="3"/>
    <x v="8"/>
    <x v="0"/>
  </r>
  <r>
    <n v="2811"/>
    <n v="1139"/>
    <n v="2579"/>
    <d v="2020-11-20T00:00:00"/>
    <n v="123"/>
    <n v="505"/>
    <n v="3"/>
    <n v="0"/>
    <n v="3"/>
    <x v="9"/>
    <x v="0"/>
  </r>
  <r>
    <n v="2812"/>
    <n v="1140"/>
    <n v="2580"/>
    <d v="2020-11-20T00:00:00"/>
    <n v="123"/>
    <n v="938"/>
    <n v="550"/>
    <n v="0"/>
    <n v="550"/>
    <x v="10"/>
    <x v="0"/>
  </r>
  <r>
    <n v="2813"/>
    <n v="1140"/>
    <n v="2581"/>
    <d v="2020-11-20T00:00:00"/>
    <n v="123"/>
    <n v="939"/>
    <n v="550"/>
    <n v="55"/>
    <n v="495"/>
    <x v="10"/>
    <x v="1"/>
  </r>
  <r>
    <n v="2814"/>
    <n v="1141"/>
    <n v="2582"/>
    <d v="2020-11-20T00:00:00"/>
    <n v="123"/>
    <n v="358"/>
    <n v="60"/>
    <n v="0"/>
    <n v="60"/>
    <x v="11"/>
    <x v="0"/>
  </r>
  <r>
    <n v="2815"/>
    <n v="1142"/>
    <n v="2583"/>
    <d v="2020-11-20T00:00:00"/>
    <n v="123"/>
    <n v="375"/>
    <n v="3"/>
    <n v="0"/>
    <n v="3"/>
    <x v="12"/>
    <x v="0"/>
  </r>
  <r>
    <n v="2816"/>
    <n v="1142"/>
    <n v="2584"/>
    <d v="2020-11-20T00:00:00"/>
    <n v="125"/>
    <n v="376"/>
    <n v="3"/>
    <n v="0"/>
    <n v="3"/>
    <x v="12"/>
    <x v="0"/>
  </r>
  <r>
    <n v="2817"/>
    <n v="1143"/>
    <n v="2585"/>
    <d v="2020-11-20T00:00:00"/>
    <n v="125"/>
    <n v="356"/>
    <n v="60"/>
    <n v="0"/>
    <n v="60"/>
    <x v="13"/>
    <x v="0"/>
  </r>
  <r>
    <n v="2818"/>
    <n v="1143"/>
    <n v="2586"/>
    <d v="2020-11-20T00:00:00"/>
    <n v="123"/>
    <n v="357"/>
    <n v="60"/>
    <n v="0"/>
    <n v="60"/>
    <x v="13"/>
    <x v="0"/>
  </r>
  <r>
    <n v="2819"/>
    <n v="1144"/>
    <n v="2587"/>
    <d v="2020-11-20T00:00:00"/>
    <n v="125"/>
    <n v="391"/>
    <n v="3"/>
    <n v="0"/>
    <n v="3"/>
    <x v="14"/>
    <x v="0"/>
  </r>
  <r>
    <n v="2820"/>
    <n v="1144"/>
    <n v="2588"/>
    <d v="2020-11-20T00:00:00"/>
    <n v="123"/>
    <n v="392"/>
    <n v="3"/>
    <n v="0"/>
    <n v="3"/>
    <x v="14"/>
    <x v="0"/>
  </r>
  <r>
    <n v="2821"/>
    <n v="1145"/>
    <n v="2589"/>
    <d v="2020-11-20T00:00:00"/>
    <n v="123"/>
    <n v="490"/>
    <n v="3"/>
    <n v="0"/>
    <n v="3"/>
    <x v="15"/>
    <x v="0"/>
  </r>
  <r>
    <n v="2822"/>
    <n v="1146"/>
    <n v="2590"/>
    <d v="2020-11-20T00:00:00"/>
    <n v="125"/>
    <n v="513"/>
    <n v="468"/>
    <n v="0"/>
    <n v="468"/>
    <x v="16"/>
    <x v="0"/>
  </r>
  <r>
    <n v="2823"/>
    <n v="1147"/>
    <n v="2591"/>
    <d v="2020-11-20T00:00:00"/>
    <n v="125"/>
    <n v="417"/>
    <n v="3"/>
    <n v="0"/>
    <n v="3"/>
    <x v="17"/>
    <x v="0"/>
  </r>
  <r>
    <n v="2824"/>
    <n v="1147"/>
    <n v="2592"/>
    <d v="2020-11-20T00:00:00"/>
    <n v="125"/>
    <n v="418"/>
    <n v="3"/>
    <n v="0"/>
    <n v="3"/>
    <x v="17"/>
    <x v="0"/>
  </r>
  <r>
    <n v="2825"/>
    <n v="1147"/>
    <n v="2593"/>
    <d v="2020-11-20T00:00:00"/>
    <n v="125"/>
    <n v="419"/>
    <n v="3"/>
    <n v="0"/>
    <n v="3"/>
    <x v="17"/>
    <x v="0"/>
  </r>
  <r>
    <n v="2826"/>
    <n v="1147"/>
    <n v="2594"/>
    <d v="2020-11-20T00:00:00"/>
    <n v="123"/>
    <n v="420"/>
    <n v="3"/>
    <n v="0"/>
    <n v="3"/>
    <x v="17"/>
    <x v="0"/>
  </r>
  <r>
    <n v="2827"/>
    <n v="1147"/>
    <n v="2595"/>
    <d v="2020-11-20T00:00:00"/>
    <n v="125"/>
    <n v="421"/>
    <n v="3"/>
    <n v="0"/>
    <n v="3"/>
    <x v="17"/>
    <x v="0"/>
  </r>
  <r>
    <n v="2828"/>
    <n v="1148"/>
    <n v="2596"/>
    <d v="2020-11-20T00:00:00"/>
    <n v="125"/>
    <n v="931"/>
    <n v="550"/>
    <n v="0"/>
    <n v="550"/>
    <x v="18"/>
    <x v="0"/>
  </r>
  <r>
    <n v="2829"/>
    <n v="1148"/>
    <n v="2597"/>
    <d v="2020-11-20T00:00:00"/>
    <n v="125"/>
    <n v="932"/>
    <n v="550"/>
    <n v="0"/>
    <n v="550"/>
    <x v="18"/>
    <x v="0"/>
  </r>
  <r>
    <n v="2830"/>
    <n v="1148"/>
    <n v="2598"/>
    <d v="2020-11-20T00:00:00"/>
    <n v="123"/>
    <n v="933"/>
    <n v="550"/>
    <n v="0"/>
    <n v="550"/>
    <x v="18"/>
    <x v="0"/>
  </r>
  <r>
    <n v="2831"/>
    <n v="1148"/>
    <n v="2599"/>
    <d v="2020-11-20T00:00:00"/>
    <n v="123"/>
    <n v="934"/>
    <n v="550"/>
    <n v="0"/>
    <n v="550"/>
    <x v="18"/>
    <x v="0"/>
  </r>
  <r>
    <n v="2832"/>
    <n v="1149"/>
    <n v="2600"/>
    <d v="2020-11-21T00:00:00"/>
    <n v="123"/>
    <n v="432"/>
    <n v="3"/>
    <n v="0"/>
    <n v="3"/>
    <x v="19"/>
    <x v="0"/>
  </r>
  <r>
    <n v="2833"/>
    <n v="1149"/>
    <n v="2601"/>
    <d v="2020-11-21T00:00:00"/>
    <n v="123"/>
    <n v="433"/>
    <n v="3"/>
    <n v="0"/>
    <n v="3"/>
    <x v="19"/>
    <x v="0"/>
  </r>
  <r>
    <n v="2834"/>
    <n v="1149"/>
    <n v="2602"/>
    <d v="2020-11-21T00:00:00"/>
    <n v="123"/>
    <n v="434"/>
    <n v="3"/>
    <n v="0"/>
    <n v="3"/>
    <x v="19"/>
    <x v="0"/>
  </r>
  <r>
    <n v="2835"/>
    <n v="1149"/>
    <n v="2603"/>
    <d v="2020-11-21T00:00:00"/>
    <n v="123"/>
    <n v="435"/>
    <n v="3"/>
    <n v="0"/>
    <n v="3"/>
    <x v="19"/>
    <x v="0"/>
  </r>
  <r>
    <n v="2836"/>
    <n v="1149"/>
    <n v="2604"/>
    <d v="2020-11-21T00:00:00"/>
    <n v="123"/>
    <n v="436"/>
    <n v="3"/>
    <n v="0"/>
    <n v="3"/>
    <x v="19"/>
    <x v="0"/>
  </r>
  <r>
    <n v="2837"/>
    <n v="1150"/>
    <n v="2605"/>
    <d v="2020-11-21T00:00:00"/>
    <n v="125"/>
    <n v="344"/>
    <n v="3"/>
    <n v="0"/>
    <n v="3"/>
    <x v="20"/>
    <x v="0"/>
  </r>
  <r>
    <n v="2838"/>
    <n v="1150"/>
    <n v="2606"/>
    <d v="2020-11-21T00:00:00"/>
    <n v="125"/>
    <n v="345"/>
    <n v="3"/>
    <n v="0"/>
    <n v="3"/>
    <x v="20"/>
    <x v="0"/>
  </r>
  <r>
    <n v="2839"/>
    <n v="1150"/>
    <n v="2607"/>
    <d v="2020-11-21T00:00:00"/>
    <n v="123"/>
    <n v="346"/>
    <n v="3"/>
    <n v="0"/>
    <n v="3"/>
    <x v="20"/>
    <x v="0"/>
  </r>
  <r>
    <n v="2840"/>
    <n v="1151"/>
    <n v="2608"/>
    <d v="2020-11-21T00:00:00"/>
    <n v="125"/>
    <n v="931"/>
    <n v="550"/>
    <n v="0"/>
    <n v="550"/>
    <x v="21"/>
    <x v="0"/>
  </r>
  <r>
    <n v="2841"/>
    <n v="1151"/>
    <n v="2609"/>
    <d v="2020-11-21T00:00:00"/>
    <n v="123"/>
    <n v="932"/>
    <n v="550"/>
    <n v="0"/>
    <n v="550"/>
    <x v="21"/>
    <x v="0"/>
  </r>
  <r>
    <n v="2842"/>
    <n v="1152"/>
    <n v="2610"/>
    <d v="2020-11-21T00:00:00"/>
    <n v="123"/>
    <n v="347"/>
    <n v="3"/>
    <n v="0"/>
    <n v="3"/>
    <x v="22"/>
    <x v="0"/>
  </r>
  <r>
    <n v="2843"/>
    <n v="1152"/>
    <n v="2611"/>
    <d v="2020-11-21T00:00:00"/>
    <n v="125"/>
    <n v="348"/>
    <n v="3"/>
    <n v="0"/>
    <n v="3"/>
    <x v="22"/>
    <x v="0"/>
  </r>
  <r>
    <n v="2844"/>
    <n v="1153"/>
    <n v="2612"/>
    <d v="2020-11-21T00:00:00"/>
    <n v="125"/>
    <n v="928"/>
    <n v="550"/>
    <n v="0"/>
    <n v="550"/>
    <x v="23"/>
    <x v="0"/>
  </r>
  <r>
    <n v="2845"/>
    <n v="1153"/>
    <n v="2613"/>
    <d v="2020-11-21T00:00:00"/>
    <n v="125"/>
    <n v="929"/>
    <n v="550"/>
    <n v="0"/>
    <n v="550"/>
    <x v="23"/>
    <x v="0"/>
  </r>
  <r>
    <n v="2846"/>
    <n v="1153"/>
    <n v="2614"/>
    <d v="2020-11-21T00:00:00"/>
    <n v="125"/>
    <n v="930"/>
    <n v="550"/>
    <n v="0"/>
    <n v="550"/>
    <x v="23"/>
    <x v="0"/>
  </r>
  <r>
    <n v="2847"/>
    <n v="1154"/>
    <n v="2615"/>
    <d v="2020-11-21T00:00:00"/>
    <n v="123"/>
    <n v="332"/>
    <n v="550"/>
    <n v="0"/>
    <n v="550"/>
    <x v="24"/>
    <x v="0"/>
  </r>
  <r>
    <n v="2848"/>
    <n v="1155"/>
    <n v="2616"/>
    <d v="2020-11-21T00:00:00"/>
    <n v="125"/>
    <n v="948"/>
    <n v="550"/>
    <n v="0"/>
    <n v="550"/>
    <x v="79"/>
    <x v="0"/>
  </r>
  <r>
    <n v="2849"/>
    <n v="1155"/>
    <n v="2617"/>
    <d v="2020-11-21T00:00:00"/>
    <n v="125"/>
    <n v="907"/>
    <n v="523"/>
    <n v="0"/>
    <n v="523"/>
    <x v="79"/>
    <x v="0"/>
  </r>
  <r>
    <n v="2850"/>
    <n v="1156"/>
    <n v="2618"/>
    <d v="2020-11-21T00:00:00"/>
    <n v="125"/>
    <n v="325"/>
    <n v="1063"/>
    <n v="0"/>
    <n v="1063"/>
    <x v="26"/>
    <x v="0"/>
  </r>
  <r>
    <n v="2851"/>
    <n v="1156"/>
    <n v="2619"/>
    <d v="2020-11-21T00:00:00"/>
    <n v="123"/>
    <n v="326"/>
    <n v="1250"/>
    <n v="0"/>
    <n v="1250"/>
    <x v="26"/>
    <x v="0"/>
  </r>
  <r>
    <n v="2852"/>
    <n v="1157"/>
    <n v="2620"/>
    <d v="2020-11-21T00:00:00"/>
    <n v="123"/>
    <n v="320"/>
    <n v="3"/>
    <n v="0"/>
    <n v="3"/>
    <x v="27"/>
    <x v="0"/>
  </r>
  <r>
    <n v="2853"/>
    <n v="1157"/>
    <n v="2621"/>
    <d v="2020-11-21T00:00:00"/>
    <n v="123"/>
    <n v="321"/>
    <n v="3"/>
    <n v="0"/>
    <n v="3"/>
    <x v="27"/>
    <x v="0"/>
  </r>
  <r>
    <n v="2854"/>
    <n v="1157"/>
    <n v="2622"/>
    <d v="2020-11-21T00:00:00"/>
    <n v="123"/>
    <n v="322"/>
    <n v="60"/>
    <n v="0"/>
    <n v="60"/>
    <x v="27"/>
    <x v="0"/>
  </r>
  <r>
    <n v="2855"/>
    <n v="1158"/>
    <n v="2623"/>
    <d v="2020-11-21T00:00:00"/>
    <n v="123"/>
    <n v="930"/>
    <n v="550"/>
    <n v="0"/>
    <n v="550"/>
    <x v="28"/>
    <x v="0"/>
  </r>
  <r>
    <n v="2856"/>
    <n v="1158"/>
    <n v="2624"/>
    <d v="2020-11-21T00:00:00"/>
    <n v="123"/>
    <n v="921"/>
    <n v="550"/>
    <n v="0"/>
    <n v="550"/>
    <x v="28"/>
    <x v="0"/>
  </r>
  <r>
    <n v="2857"/>
    <n v="1159"/>
    <n v="2625"/>
    <d v="2020-11-21T00:00:00"/>
    <n v="123"/>
    <n v="952"/>
    <n v="60"/>
    <n v="0"/>
    <n v="60"/>
    <x v="29"/>
    <x v="0"/>
  </r>
  <r>
    <n v="2858"/>
    <n v="1160"/>
    <n v="2626"/>
    <d v="2020-11-21T00:00:00"/>
    <n v="125"/>
    <n v="933"/>
    <n v="550"/>
    <n v="0"/>
    <n v="550"/>
    <x v="30"/>
    <x v="0"/>
  </r>
  <r>
    <n v="2859"/>
    <n v="1160"/>
    <n v="2627"/>
    <d v="2020-11-21T00:00:00"/>
    <n v="125"/>
    <n v="934"/>
    <n v="550"/>
    <n v="55"/>
    <n v="495"/>
    <x v="30"/>
    <x v="1"/>
  </r>
  <r>
    <n v="2860"/>
    <n v="1160"/>
    <n v="2628"/>
    <d v="2020-11-21T00:00:00"/>
    <n v="123"/>
    <n v="922"/>
    <n v="550"/>
    <n v="0"/>
    <n v="550"/>
    <x v="30"/>
    <x v="0"/>
  </r>
  <r>
    <n v="2861"/>
    <n v="1161"/>
    <n v="2629"/>
    <d v="2020-11-21T00:00:00"/>
    <n v="125"/>
    <n v="319"/>
    <n v="550"/>
    <n v="0"/>
    <n v="550"/>
    <x v="31"/>
    <x v="0"/>
  </r>
  <r>
    <n v="2862"/>
    <n v="1162"/>
    <n v="2630"/>
    <d v="2020-11-21T00:00:00"/>
    <n v="123"/>
    <n v="928"/>
    <n v="550"/>
    <n v="82"/>
    <n v="468"/>
    <x v="32"/>
    <x v="1"/>
  </r>
  <r>
    <n v="2863"/>
    <n v="1162"/>
    <n v="2631"/>
    <d v="2020-11-21T00:00:00"/>
    <n v="123"/>
    <n v="929"/>
    <n v="550"/>
    <n v="0"/>
    <n v="550"/>
    <x v="32"/>
    <x v="0"/>
  </r>
  <r>
    <n v="2864"/>
    <n v="1163"/>
    <n v="2632"/>
    <d v="2020-11-21T00:00:00"/>
    <n v="125"/>
    <n v="319"/>
    <n v="550"/>
    <n v="0"/>
    <n v="550"/>
    <x v="33"/>
    <x v="0"/>
  </r>
  <r>
    <n v="2865"/>
    <n v="1164"/>
    <n v="2633"/>
    <d v="2020-11-21T00:00:00"/>
    <n v="125"/>
    <n v="359"/>
    <n v="3"/>
    <n v="0"/>
    <n v="3"/>
    <x v="34"/>
    <x v="0"/>
  </r>
  <r>
    <n v="2866"/>
    <n v="1164"/>
    <n v="2634"/>
    <d v="2020-11-21T00:00:00"/>
    <n v="125"/>
    <n v="360"/>
    <n v="3"/>
    <n v="0"/>
    <n v="3"/>
    <x v="34"/>
    <x v="0"/>
  </r>
  <r>
    <n v="2867"/>
    <n v="1165"/>
    <n v="2635"/>
    <d v="2020-11-22T00:00:00"/>
    <n v="125"/>
    <n v="2"/>
    <n v="3"/>
    <n v="0"/>
    <n v="3"/>
    <x v="35"/>
    <x v="0"/>
  </r>
  <r>
    <n v="2868"/>
    <n v="1166"/>
    <n v="2636"/>
    <d v="2020-11-22T00:00:00"/>
    <n v="123"/>
    <n v="1"/>
    <n v="3"/>
    <n v="0"/>
    <n v="3"/>
    <x v="36"/>
    <x v="0"/>
  </r>
  <r>
    <n v="2869"/>
    <n v="1167"/>
    <n v="2637"/>
    <d v="2020-11-22T00:00:00"/>
    <n v="125"/>
    <n v="366"/>
    <n v="3"/>
    <n v="0"/>
    <n v="3"/>
    <x v="37"/>
    <x v="0"/>
  </r>
  <r>
    <n v="2870"/>
    <n v="1167"/>
    <n v="2638"/>
    <d v="2020-11-22T00:00:00"/>
    <n v="125"/>
    <n v="367"/>
    <n v="3"/>
    <n v="0"/>
    <n v="3"/>
    <x v="37"/>
    <x v="0"/>
  </r>
  <r>
    <n v="2871"/>
    <n v="1167"/>
    <n v="2639"/>
    <d v="2020-11-22T00:00:00"/>
    <n v="125"/>
    <n v="368"/>
    <n v="3"/>
    <n v="0"/>
    <n v="3"/>
    <x v="37"/>
    <x v="0"/>
  </r>
  <r>
    <n v="2872"/>
    <n v="1167"/>
    <n v="2640"/>
    <d v="2020-11-22T00:00:00"/>
    <n v="123"/>
    <n v="369"/>
    <n v="3"/>
    <n v="0"/>
    <n v="3"/>
    <x v="37"/>
    <x v="0"/>
  </r>
  <r>
    <n v="2873"/>
    <n v="1167"/>
    <n v="2641"/>
    <d v="2020-11-22T00:00:00"/>
    <n v="123"/>
    <n v="370"/>
    <n v="3"/>
    <n v="0"/>
    <n v="3"/>
    <x v="37"/>
    <x v="0"/>
  </r>
  <r>
    <n v="2874"/>
    <n v="1167"/>
    <n v="2642"/>
    <d v="2020-11-22T00:00:00"/>
    <n v="123"/>
    <n v="371"/>
    <n v="3"/>
    <n v="0"/>
    <n v="3"/>
    <x v="37"/>
    <x v="0"/>
  </r>
  <r>
    <n v="2875"/>
    <n v="1168"/>
    <n v="2643"/>
    <d v="2020-11-22T00:00:00"/>
    <n v="123"/>
    <n v="530"/>
    <n v="550"/>
    <n v="0"/>
    <n v="550"/>
    <x v="38"/>
    <x v="0"/>
  </r>
  <r>
    <n v="2876"/>
    <n v="1169"/>
    <n v="2644"/>
    <d v="2020-11-22T00:00:00"/>
    <n v="123"/>
    <n v="4"/>
    <n v="3"/>
    <n v="0"/>
    <n v="3"/>
    <x v="39"/>
    <x v="0"/>
  </r>
  <r>
    <n v="2877"/>
    <n v="1170"/>
    <n v="2645"/>
    <d v="2020-11-22T00:00:00"/>
    <n v="123"/>
    <n v="512"/>
    <n v="550"/>
    <n v="0"/>
    <n v="550"/>
    <x v="40"/>
    <x v="0"/>
  </r>
  <r>
    <n v="2878"/>
    <n v="1171"/>
    <n v="2646"/>
    <d v="2020-11-22T00:00:00"/>
    <n v="123"/>
    <n v="513"/>
    <n v="550"/>
    <n v="0"/>
    <n v="550"/>
    <x v="41"/>
    <x v="0"/>
  </r>
  <r>
    <n v="2879"/>
    <n v="1172"/>
    <n v="2647"/>
    <d v="2020-11-22T00:00:00"/>
    <n v="125"/>
    <n v="317"/>
    <n v="550"/>
    <n v="82"/>
    <n v="468"/>
    <x v="42"/>
    <x v="1"/>
  </r>
  <r>
    <n v="2880"/>
    <n v="1172"/>
    <n v="2648"/>
    <d v="2020-11-22T00:00:00"/>
    <n v="125"/>
    <n v="318"/>
    <n v="550"/>
    <n v="0"/>
    <n v="550"/>
    <x v="42"/>
    <x v="0"/>
  </r>
  <r>
    <n v="2881"/>
    <n v="1173"/>
    <n v="2649"/>
    <d v="2020-11-22T00:00:00"/>
    <n v="123"/>
    <n v="417"/>
    <n v="3"/>
    <n v="0"/>
    <n v="3"/>
    <x v="43"/>
    <x v="0"/>
  </r>
  <r>
    <n v="2882"/>
    <n v="1173"/>
    <n v="2650"/>
    <d v="2020-11-22T00:00:00"/>
    <n v="125"/>
    <n v="418"/>
    <n v="3"/>
    <n v="0"/>
    <n v="3"/>
    <x v="43"/>
    <x v="0"/>
  </r>
  <r>
    <n v="2883"/>
    <n v="1173"/>
    <n v="2651"/>
    <d v="2020-11-22T00:00:00"/>
    <n v="123"/>
    <n v="419"/>
    <n v="3"/>
    <n v="0"/>
    <n v="3"/>
    <x v="43"/>
    <x v="0"/>
  </r>
  <r>
    <n v="2884"/>
    <n v="1174"/>
    <n v="2652"/>
    <d v="2020-11-22T00:00:00"/>
    <n v="123"/>
    <n v="422"/>
    <n v="3"/>
    <n v="0"/>
    <n v="3"/>
    <x v="44"/>
    <x v="0"/>
  </r>
  <r>
    <n v="2885"/>
    <n v="1174"/>
    <n v="2653"/>
    <d v="2020-11-22T00:00:00"/>
    <n v="125"/>
    <n v="423"/>
    <n v="3"/>
    <n v="0"/>
    <n v="3"/>
    <x v="44"/>
    <x v="0"/>
  </r>
  <r>
    <n v="2886"/>
    <n v="1175"/>
    <n v="2654"/>
    <d v="2020-11-22T00:00:00"/>
    <n v="125"/>
    <n v="320"/>
    <n v="3"/>
    <n v="0"/>
    <n v="3"/>
    <x v="45"/>
    <x v="0"/>
  </r>
  <r>
    <n v="2887"/>
    <n v="1175"/>
    <n v="2655"/>
    <d v="2020-11-22T00:00:00"/>
    <n v="125"/>
    <n v="321"/>
    <n v="3"/>
    <n v="0"/>
    <n v="3"/>
    <x v="45"/>
    <x v="0"/>
  </r>
  <r>
    <n v="2888"/>
    <n v="1175"/>
    <n v="2656"/>
    <d v="2020-11-22T00:00:00"/>
    <n v="125"/>
    <n v="322"/>
    <n v="60"/>
    <n v="0"/>
    <n v="60"/>
    <x v="45"/>
    <x v="0"/>
  </r>
  <r>
    <n v="2889"/>
    <n v="1176"/>
    <n v="2657"/>
    <d v="2020-11-22T00:00:00"/>
    <n v="123"/>
    <n v="458"/>
    <n v="3"/>
    <n v="0"/>
    <n v="3"/>
    <x v="46"/>
    <x v="0"/>
  </r>
  <r>
    <n v="2890"/>
    <n v="1176"/>
    <n v="2658"/>
    <d v="2020-11-22T00:00:00"/>
    <n v="125"/>
    <n v="459"/>
    <n v="3"/>
    <n v="0"/>
    <n v="3"/>
    <x v="46"/>
    <x v="0"/>
  </r>
  <r>
    <n v="2891"/>
    <n v="1176"/>
    <n v="2659"/>
    <d v="2020-11-22T00:00:00"/>
    <n v="125"/>
    <n v="460"/>
    <n v="3"/>
    <n v="0"/>
    <n v="3"/>
    <x v="46"/>
    <x v="0"/>
  </r>
  <r>
    <n v="2892"/>
    <n v="1176"/>
    <n v="2660"/>
    <d v="2020-11-22T00:00:00"/>
    <n v="125"/>
    <n v="461"/>
    <n v="3"/>
    <n v="0"/>
    <n v="3"/>
    <x v="46"/>
    <x v="0"/>
  </r>
  <r>
    <n v="2893"/>
    <n v="1177"/>
    <n v="2661"/>
    <d v="2020-11-24T00:00:00"/>
    <n v="123"/>
    <n v="941"/>
    <n v="550"/>
    <n v="0"/>
    <n v="550"/>
    <x v="47"/>
    <x v="0"/>
  </r>
  <r>
    <n v="2894"/>
    <n v="1178"/>
    <n v="2662"/>
    <d v="2020-11-24T00:00:00"/>
    <n v="123"/>
    <n v="320"/>
    <n v="3"/>
    <n v="0"/>
    <n v="3"/>
    <x v="48"/>
    <x v="0"/>
  </r>
  <r>
    <n v="2895"/>
    <n v="1178"/>
    <n v="2663"/>
    <d v="2020-11-24T00:00:00"/>
    <n v="123"/>
    <n v="321"/>
    <n v="3"/>
    <n v="0"/>
    <n v="3"/>
    <x v="48"/>
    <x v="0"/>
  </r>
  <r>
    <n v="2896"/>
    <n v="1178"/>
    <n v="2664"/>
    <d v="2020-11-24T00:00:00"/>
    <n v="123"/>
    <n v="322"/>
    <n v="60"/>
    <n v="0"/>
    <n v="60"/>
    <x v="48"/>
    <x v="0"/>
  </r>
  <r>
    <n v="2897"/>
    <n v="1179"/>
    <n v="2665"/>
    <d v="2020-11-24T00:00:00"/>
    <n v="123"/>
    <n v="504"/>
    <n v="3"/>
    <n v="0"/>
    <n v="3"/>
    <x v="49"/>
    <x v="0"/>
  </r>
  <r>
    <n v="2898"/>
    <n v="1180"/>
    <n v="2666"/>
    <d v="2020-11-24T00:00:00"/>
    <n v="123"/>
    <n v="497"/>
    <n v="3"/>
    <n v="0"/>
    <n v="3"/>
    <x v="50"/>
    <x v="0"/>
  </r>
  <r>
    <n v="2899"/>
    <n v="1181"/>
    <n v="2667"/>
    <d v="2020-11-24T00:00:00"/>
    <n v="123"/>
    <n v="323"/>
    <n v="3"/>
    <n v="0"/>
    <n v="3"/>
    <x v="51"/>
    <x v="0"/>
  </r>
  <r>
    <n v="2900"/>
    <n v="1182"/>
    <n v="2668"/>
    <d v="2020-11-24T00:00:00"/>
    <n v="125"/>
    <n v="523"/>
    <n v="550"/>
    <n v="82"/>
    <n v="468"/>
    <x v="52"/>
    <x v="1"/>
  </r>
  <r>
    <n v="2901"/>
    <n v="1182"/>
    <n v="2669"/>
    <d v="2020-11-24T00:00:00"/>
    <n v="125"/>
    <n v="524"/>
    <n v="550"/>
    <n v="0"/>
    <n v="550"/>
    <x v="52"/>
    <x v="0"/>
  </r>
  <r>
    <n v="2902"/>
    <n v="1183"/>
    <n v="2670"/>
    <d v="2020-11-24T00:00:00"/>
    <n v="123"/>
    <n v="494"/>
    <n v="60"/>
    <n v="0"/>
    <n v="60"/>
    <x v="53"/>
    <x v="0"/>
  </r>
  <r>
    <n v="2903"/>
    <n v="1183"/>
    <n v="2671"/>
    <d v="2020-11-24T00:00:00"/>
    <n v="125"/>
    <n v="495"/>
    <n v="60"/>
    <n v="0"/>
    <n v="60"/>
    <x v="53"/>
    <x v="0"/>
  </r>
  <r>
    <n v="2904"/>
    <n v="1183"/>
    <n v="2672"/>
    <d v="2020-11-24T00:00:00"/>
    <n v="123"/>
    <n v="496"/>
    <n v="60"/>
    <n v="0"/>
    <n v="60"/>
    <x v="53"/>
    <x v="0"/>
  </r>
  <r>
    <n v="2905"/>
    <n v="1184"/>
    <n v="2673"/>
    <d v="2020-11-24T00:00:00"/>
    <n v="123"/>
    <n v="908"/>
    <n v="550"/>
    <n v="0"/>
    <n v="550"/>
    <x v="54"/>
    <x v="0"/>
  </r>
  <r>
    <n v="2906"/>
    <n v="1184"/>
    <n v="2674"/>
    <d v="2020-11-24T00:00:00"/>
    <n v="125"/>
    <n v="909"/>
    <n v="550"/>
    <n v="0"/>
    <n v="550"/>
    <x v="54"/>
    <x v="0"/>
  </r>
  <r>
    <n v="2907"/>
    <n v="1185"/>
    <n v="2675"/>
    <d v="2020-11-24T00:00:00"/>
    <n v="125"/>
    <n v="506"/>
    <n v="60"/>
    <n v="0"/>
    <n v="60"/>
    <x v="55"/>
    <x v="0"/>
  </r>
  <r>
    <n v="2908"/>
    <n v="1186"/>
    <n v="2676"/>
    <d v="2020-11-24T00:00:00"/>
    <n v="125"/>
    <n v="351"/>
    <n v="468"/>
    <n v="0"/>
    <n v="468"/>
    <x v="56"/>
    <x v="0"/>
  </r>
  <r>
    <n v="2909"/>
    <n v="1186"/>
    <n v="2677"/>
    <d v="2020-11-24T00:00:00"/>
    <n v="125"/>
    <n v="352"/>
    <n v="550"/>
    <n v="0"/>
    <n v="550"/>
    <x v="56"/>
    <x v="0"/>
  </r>
  <r>
    <n v="2910"/>
    <n v="1186"/>
    <n v="2678"/>
    <d v="2020-11-24T00:00:00"/>
    <n v="123"/>
    <n v="679"/>
    <n v="550"/>
    <n v="0"/>
    <n v="550"/>
    <x v="56"/>
    <x v="0"/>
  </r>
  <r>
    <n v="2911"/>
    <n v="1187"/>
    <n v="2679"/>
    <d v="2020-11-24T00:00:00"/>
    <n v="125"/>
    <n v="507"/>
    <n v="550"/>
    <n v="0"/>
    <n v="550"/>
    <x v="57"/>
    <x v="0"/>
  </r>
  <r>
    <n v="2912"/>
    <n v="1187"/>
    <n v="2680"/>
    <d v="2020-11-24T00:00:00"/>
    <n v="125"/>
    <n v="508"/>
    <n v="550"/>
    <n v="0"/>
    <n v="550"/>
    <x v="57"/>
    <x v="0"/>
  </r>
  <r>
    <n v="2913"/>
    <n v="1188"/>
    <n v="2681"/>
    <d v="2020-11-24T00:00:00"/>
    <n v="125"/>
    <n v="355"/>
    <n v="550"/>
    <n v="0"/>
    <n v="550"/>
    <x v="58"/>
    <x v="0"/>
  </r>
  <r>
    <n v="2914"/>
    <n v="1188"/>
    <n v="2682"/>
    <d v="2020-11-24T00:00:00"/>
    <n v="123"/>
    <n v="940"/>
    <n v="550"/>
    <n v="0"/>
    <n v="550"/>
    <x v="58"/>
    <x v="0"/>
  </r>
  <r>
    <n v="2915"/>
    <n v="1188"/>
    <n v="2683"/>
    <d v="2020-11-24T00:00:00"/>
    <n v="123"/>
    <n v="535"/>
    <n v="550"/>
    <n v="0"/>
    <n v="550"/>
    <x v="58"/>
    <x v="0"/>
  </r>
  <r>
    <n v="2916"/>
    <n v="1189"/>
    <n v="2684"/>
    <d v="2020-11-27T00:00:00"/>
    <n v="123"/>
    <n v="351"/>
    <n v="550"/>
    <n v="0"/>
    <n v="550"/>
    <x v="59"/>
    <x v="0"/>
  </r>
  <r>
    <n v="2917"/>
    <n v="1189"/>
    <n v="2685"/>
    <d v="2020-11-27T00:00:00"/>
    <n v="123"/>
    <n v="352"/>
    <n v="550"/>
    <n v="0"/>
    <n v="550"/>
    <x v="59"/>
    <x v="0"/>
  </r>
  <r>
    <n v="2918"/>
    <n v="1189"/>
    <n v="2686"/>
    <d v="2020-11-27T00:00:00"/>
    <n v="123"/>
    <n v="679"/>
    <n v="550"/>
    <n v="0"/>
    <n v="550"/>
    <x v="59"/>
    <x v="0"/>
  </r>
  <r>
    <n v="2919"/>
    <n v="1190"/>
    <n v="2687"/>
    <d v="2020-11-27T00:00:00"/>
    <n v="123"/>
    <n v="507"/>
    <n v="550"/>
    <n v="0"/>
    <n v="550"/>
    <x v="60"/>
    <x v="0"/>
  </r>
  <r>
    <n v="2920"/>
    <n v="1190"/>
    <n v="2688"/>
    <d v="2020-11-27T00:00:00"/>
    <n v="123"/>
    <n v="508"/>
    <n v="550"/>
    <n v="55"/>
    <n v="495"/>
    <x v="60"/>
    <x v="1"/>
  </r>
  <r>
    <n v="2921"/>
    <n v="1191"/>
    <n v="2689"/>
    <d v="2020-11-27T00:00:00"/>
    <n v="125"/>
    <n v="491"/>
    <n v="3"/>
    <n v="0"/>
    <n v="3"/>
    <x v="61"/>
    <x v="0"/>
  </r>
  <r>
    <n v="2922"/>
    <n v="1192"/>
    <n v="2690"/>
    <d v="2020-11-27T00:00:00"/>
    <n v="125"/>
    <n v="349"/>
    <n v="3"/>
    <n v="0"/>
    <n v="3"/>
    <x v="62"/>
    <x v="0"/>
  </r>
  <r>
    <n v="2923"/>
    <n v="1193"/>
    <n v="2691"/>
    <d v="2020-11-27T00:00:00"/>
    <n v="123"/>
    <n v="935"/>
    <n v="550"/>
    <n v="0"/>
    <n v="550"/>
    <x v="63"/>
    <x v="0"/>
  </r>
  <r>
    <n v="2924"/>
    <n v="1193"/>
    <n v="2692"/>
    <d v="2020-11-27T00:00:00"/>
    <n v="125"/>
    <n v="936"/>
    <n v="550"/>
    <n v="0"/>
    <n v="550"/>
    <x v="63"/>
    <x v="0"/>
  </r>
  <r>
    <n v="2925"/>
    <n v="1194"/>
    <n v="2693"/>
    <d v="2020-11-27T00:00:00"/>
    <n v="123"/>
    <n v="375"/>
    <n v="3"/>
    <n v="0"/>
    <n v="3"/>
    <x v="64"/>
    <x v="0"/>
  </r>
  <r>
    <n v="2926"/>
    <n v="1194"/>
    <n v="2694"/>
    <d v="2020-11-27T00:00:00"/>
    <n v="123"/>
    <n v="376"/>
    <n v="3"/>
    <n v="0"/>
    <n v="3"/>
    <x v="64"/>
    <x v="0"/>
  </r>
  <r>
    <n v="2927"/>
    <n v="1195"/>
    <n v="2695"/>
    <d v="2020-11-27T00:00:00"/>
    <n v="125"/>
    <n v="480"/>
    <n v="550"/>
    <n v="0"/>
    <n v="550"/>
    <x v="65"/>
    <x v="0"/>
  </r>
  <r>
    <n v="2928"/>
    <n v="1195"/>
    <n v="2696"/>
    <d v="2020-11-27T00:00:00"/>
    <n v="125"/>
    <n v="481"/>
    <n v="523"/>
    <n v="0"/>
    <n v="523"/>
    <x v="65"/>
    <x v="0"/>
  </r>
  <r>
    <n v="2929"/>
    <n v="1195"/>
    <n v="2697"/>
    <d v="2020-11-27T00:00:00"/>
    <n v="125"/>
    <n v="482"/>
    <n v="550"/>
    <n v="0"/>
    <n v="550"/>
    <x v="65"/>
    <x v="0"/>
  </r>
  <r>
    <n v="2930"/>
    <n v="1195"/>
    <n v="2698"/>
    <d v="2020-11-27T00:00:00"/>
    <n v="125"/>
    <n v="483"/>
    <n v="550"/>
    <n v="0"/>
    <n v="550"/>
    <x v="65"/>
    <x v="0"/>
  </r>
  <r>
    <n v="2931"/>
    <n v="1195"/>
    <n v="2699"/>
    <d v="2020-11-27T00:00:00"/>
    <n v="123"/>
    <n v="484"/>
    <n v="550"/>
    <n v="0"/>
    <n v="550"/>
    <x v="65"/>
    <x v="0"/>
  </r>
  <r>
    <n v="2932"/>
    <n v="1195"/>
    <n v="2700"/>
    <d v="2020-11-27T00:00:00"/>
    <n v="125"/>
    <n v="485"/>
    <n v="550"/>
    <n v="0"/>
    <n v="550"/>
    <x v="65"/>
    <x v="0"/>
  </r>
  <r>
    <n v="2933"/>
    <n v="1195"/>
    <n v="2701"/>
    <d v="2020-11-27T00:00:00"/>
    <n v="125"/>
    <n v="486"/>
    <n v="550"/>
    <n v="0"/>
    <n v="550"/>
    <x v="65"/>
    <x v="0"/>
  </r>
  <r>
    <n v="2934"/>
    <n v="1195"/>
    <n v="2702"/>
    <d v="2020-11-27T00:00:00"/>
    <n v="125"/>
    <n v="487"/>
    <n v="550"/>
    <n v="0"/>
    <n v="550"/>
    <x v="65"/>
    <x v="0"/>
  </r>
  <r>
    <n v="2935"/>
    <n v="1195"/>
    <n v="2703"/>
    <d v="2020-11-27T00:00:00"/>
    <n v="123"/>
    <n v="488"/>
    <n v="550"/>
    <n v="0"/>
    <n v="550"/>
    <x v="65"/>
    <x v="0"/>
  </r>
  <r>
    <n v="2936"/>
    <n v="1195"/>
    <n v="2704"/>
    <d v="2020-11-27T00:00:00"/>
    <n v="123"/>
    <n v="489"/>
    <n v="550"/>
    <n v="0"/>
    <n v="550"/>
    <x v="65"/>
    <x v="0"/>
  </r>
  <r>
    <n v="2937"/>
    <n v="1196"/>
    <n v="2705"/>
    <d v="2020-11-27T00:00:00"/>
    <n v="123"/>
    <n v="402"/>
    <n v="3"/>
    <n v="0"/>
    <n v="3"/>
    <x v="66"/>
    <x v="0"/>
  </r>
  <r>
    <n v="2938"/>
    <n v="1197"/>
    <n v="2706"/>
    <d v="2020-11-27T00:00:00"/>
    <n v="123"/>
    <n v="510"/>
    <n v="550"/>
    <n v="0"/>
    <n v="550"/>
    <x v="67"/>
    <x v="0"/>
  </r>
  <r>
    <n v="2939"/>
    <n v="1197"/>
    <n v="2707"/>
    <d v="2020-11-27T00:00:00"/>
    <n v="123"/>
    <n v="511"/>
    <n v="550"/>
    <n v="0"/>
    <n v="550"/>
    <x v="67"/>
    <x v="0"/>
  </r>
  <r>
    <n v="2940"/>
    <n v="1197"/>
    <n v="2708"/>
    <d v="2020-11-27T00:00:00"/>
    <n v="123"/>
    <n v="512"/>
    <n v="550"/>
    <n v="0"/>
    <n v="550"/>
    <x v="67"/>
    <x v="0"/>
  </r>
  <r>
    <n v="2941"/>
    <n v="1198"/>
    <n v="2709"/>
    <d v="2020-11-27T00:00:00"/>
    <n v="123"/>
    <n v="408"/>
    <n v="3"/>
    <n v="0"/>
    <n v="3"/>
    <x v="68"/>
    <x v="0"/>
  </r>
  <r>
    <n v="2942"/>
    <n v="1198"/>
    <n v="2710"/>
    <d v="2020-11-27T00:00:00"/>
    <n v="125"/>
    <n v="409"/>
    <n v="3"/>
    <n v="0"/>
    <n v="3"/>
    <x v="68"/>
    <x v="0"/>
  </r>
  <r>
    <n v="2943"/>
    <n v="1198"/>
    <n v="2711"/>
    <d v="2020-11-27T00:00:00"/>
    <n v="125"/>
    <n v="914"/>
    <n v="550"/>
    <n v="0"/>
    <n v="550"/>
    <x v="68"/>
    <x v="0"/>
  </r>
  <r>
    <n v="2944"/>
    <n v="1198"/>
    <n v="2712"/>
    <d v="2020-11-27T00:00:00"/>
    <n v="123"/>
    <n v="915"/>
    <n v="550"/>
    <n v="0"/>
    <n v="550"/>
    <x v="68"/>
    <x v="0"/>
  </r>
  <r>
    <n v="2945"/>
    <n v="1198"/>
    <n v="2713"/>
    <d v="2020-11-27T00:00:00"/>
    <n v="125"/>
    <n v="916"/>
    <n v="550"/>
    <n v="0"/>
    <n v="550"/>
    <x v="68"/>
    <x v="0"/>
  </r>
  <r>
    <n v="2946"/>
    <n v="1199"/>
    <n v="2714"/>
    <d v="2020-11-27T00:00:00"/>
    <n v="123"/>
    <n v="525"/>
    <n v="550"/>
    <n v="0"/>
    <n v="550"/>
    <x v="69"/>
    <x v="0"/>
  </r>
  <r>
    <n v="2947"/>
    <n v="1200"/>
    <n v="2715"/>
    <d v="2020-11-27T00:00:00"/>
    <n v="123"/>
    <n v="526"/>
    <n v="550"/>
    <n v="0"/>
    <n v="550"/>
    <x v="70"/>
    <x v="0"/>
  </r>
  <r>
    <n v="2948"/>
    <n v="1201"/>
    <n v="2716"/>
    <d v="2020-11-28T00:00:00"/>
    <n v="125"/>
    <n v="913"/>
    <n v="550"/>
    <n v="0"/>
    <n v="550"/>
    <x v="71"/>
    <x v="0"/>
  </r>
  <r>
    <n v="2949"/>
    <n v="1202"/>
    <n v="2717"/>
    <d v="2020-11-28T00:00:00"/>
    <n v="125"/>
    <n v="356"/>
    <n v="60"/>
    <n v="9"/>
    <n v="51"/>
    <x v="72"/>
    <x v="1"/>
  </r>
  <r>
    <n v="2950"/>
    <n v="1202"/>
    <n v="2718"/>
    <d v="2020-11-28T00:00:00"/>
    <n v="125"/>
    <n v="357"/>
    <n v="60"/>
    <n v="0"/>
    <n v="60"/>
    <x v="72"/>
    <x v="0"/>
  </r>
  <r>
    <n v="2951"/>
    <n v="1203"/>
    <n v="2719"/>
    <d v="2020-11-28T00:00:00"/>
    <n v="125"/>
    <n v="935"/>
    <n v="550"/>
    <n v="0"/>
    <n v="550"/>
    <x v="73"/>
    <x v="0"/>
  </r>
  <r>
    <n v="2952"/>
    <n v="1203"/>
    <n v="2720"/>
    <d v="2020-11-28T00:00:00"/>
    <n v="123"/>
    <n v="936"/>
    <n v="550"/>
    <n v="0"/>
    <n v="550"/>
    <x v="73"/>
    <x v="0"/>
  </r>
  <r>
    <n v="2953"/>
    <n v="1204"/>
    <n v="2721"/>
    <d v="2020-11-28T00:00:00"/>
    <n v="125"/>
    <n v="524"/>
    <n v="550"/>
    <n v="550"/>
    <n v="0"/>
    <x v="74"/>
    <x v="1"/>
  </r>
  <r>
    <n v="2954"/>
    <n v="1205"/>
    <n v="2722"/>
    <d v="2020-11-29T00:00:00"/>
    <n v="125"/>
    <n v="911"/>
    <n v="550"/>
    <n v="0"/>
    <n v="550"/>
    <x v="75"/>
    <x v="0"/>
  </r>
  <r>
    <n v="2955"/>
    <n v="1205"/>
    <n v="2723"/>
    <d v="2020-11-29T00:00:00"/>
    <n v="125"/>
    <n v="912"/>
    <n v="523"/>
    <n v="0"/>
    <n v="523"/>
    <x v="75"/>
    <x v="0"/>
  </r>
  <r>
    <n v="2956"/>
    <n v="1206"/>
    <n v="2724"/>
    <d v="2020-11-29T00:00:00"/>
    <n v="123"/>
    <n v="910"/>
    <n v="468"/>
    <n v="0"/>
    <n v="468"/>
    <x v="76"/>
    <x v="0"/>
  </r>
  <r>
    <n v="2957"/>
    <n v="1207"/>
    <n v="2725"/>
    <d v="2020-11-29T00:00:00"/>
    <n v="123"/>
    <n v="937"/>
    <n v="550"/>
    <n v="0"/>
    <n v="550"/>
    <x v="77"/>
    <x v="0"/>
  </r>
  <r>
    <n v="2958"/>
    <n v="1208"/>
    <n v="2726"/>
    <d v="2020-11-29T00:00:00"/>
    <n v="123"/>
    <n v="471"/>
    <n v="3"/>
    <n v="0"/>
    <n v="3"/>
    <x v="78"/>
    <x v="0"/>
  </r>
  <r>
    <n v="2959"/>
    <n v="1208"/>
    <n v="2727"/>
    <d v="2020-11-29T00:00:00"/>
    <n v="123"/>
    <n v="472"/>
    <n v="3"/>
    <n v="0"/>
    <n v="3"/>
    <x v="78"/>
    <x v="0"/>
  </r>
  <r>
    <n v="2960"/>
    <n v="1208"/>
    <n v="2728"/>
    <d v="2020-11-29T00:00:00"/>
    <n v="123"/>
    <n v="473"/>
    <n v="3"/>
    <n v="0"/>
    <n v="3"/>
    <x v="78"/>
    <x v="0"/>
  </r>
  <r>
    <n v="2961"/>
    <n v="1208"/>
    <n v="2729"/>
    <d v="2020-11-29T00:00:00"/>
    <n v="123"/>
    <n v="474"/>
    <n v="3"/>
    <n v="0"/>
    <n v="3"/>
    <x v="78"/>
    <x v="0"/>
  </r>
  <r>
    <n v="2962"/>
    <n v="1208"/>
    <n v="2730"/>
    <d v="2020-11-29T00:00:00"/>
    <n v="123"/>
    <n v="475"/>
    <n v="3"/>
    <n v="0"/>
    <n v="3"/>
    <x v="78"/>
    <x v="0"/>
  </r>
  <r>
    <n v="2963"/>
    <n v="1209"/>
    <n v="2731"/>
    <d v="2020-11-29T00:00:00"/>
    <n v="125"/>
    <n v="462"/>
    <n v="3"/>
    <n v="0"/>
    <n v="3"/>
    <x v="0"/>
    <x v="0"/>
  </r>
  <r>
    <n v="2964"/>
    <n v="1210"/>
    <n v="2732"/>
    <d v="2020-11-29T00:00:00"/>
    <n v="125"/>
    <n v="510"/>
    <n v="550"/>
    <n v="0"/>
    <n v="550"/>
    <x v="1"/>
    <x v="0"/>
  </r>
  <r>
    <n v="2965"/>
    <n v="1210"/>
    <n v="2733"/>
    <d v="2020-11-29T00:00:00"/>
    <n v="123"/>
    <n v="511"/>
    <n v="550"/>
    <n v="55"/>
    <n v="495"/>
    <x v="1"/>
    <x v="1"/>
  </r>
  <r>
    <n v="2966"/>
    <n v="1211"/>
    <n v="2734"/>
    <d v="2020-11-29T00:00:00"/>
    <n v="125"/>
    <n v="527"/>
    <n v="550"/>
    <n v="0"/>
    <n v="550"/>
    <x v="2"/>
    <x v="0"/>
  </r>
  <r>
    <n v="2967"/>
    <n v="1212"/>
    <n v="2735"/>
    <d v="2020-11-29T00:00:00"/>
    <n v="123"/>
    <n v="938"/>
    <n v="550"/>
    <n v="82"/>
    <n v="468"/>
    <x v="3"/>
    <x v="1"/>
  </r>
  <r>
    <n v="2968"/>
    <n v="1212"/>
    <n v="2736"/>
    <d v="2020-11-29T00:00:00"/>
    <n v="123"/>
    <n v="939"/>
    <n v="550"/>
    <n v="0"/>
    <n v="550"/>
    <x v="3"/>
    <x v="0"/>
  </r>
  <r>
    <n v="2969"/>
    <n v="1213"/>
    <n v="2737"/>
    <d v="2020-11-29T00:00:00"/>
    <n v="125"/>
    <n v="494"/>
    <n v="60"/>
    <n v="0"/>
    <n v="60"/>
    <x v="4"/>
    <x v="0"/>
  </r>
  <r>
    <n v="2970"/>
    <n v="1213"/>
    <n v="2738"/>
    <d v="2020-11-29T00:00:00"/>
    <n v="125"/>
    <n v="495"/>
    <n v="60"/>
    <n v="0"/>
    <n v="60"/>
    <x v="4"/>
    <x v="0"/>
  </r>
  <r>
    <n v="2971"/>
    <n v="1213"/>
    <n v="2739"/>
    <d v="2020-11-29T00:00:00"/>
    <n v="125"/>
    <n v="496"/>
    <n v="60"/>
    <n v="0"/>
    <n v="60"/>
    <x v="4"/>
    <x v="0"/>
  </r>
  <r>
    <n v="2972"/>
    <n v="1214"/>
    <n v="2740"/>
    <d v="2020-11-29T00:00:00"/>
    <n v="125"/>
    <n v="523"/>
    <n v="550"/>
    <n v="0"/>
    <n v="550"/>
    <x v="5"/>
    <x v="0"/>
  </r>
  <r>
    <n v="2973"/>
    <n v="1215"/>
    <n v="2741"/>
    <d v="2020-11-29T00:00:00"/>
    <n v="123"/>
    <n v="429"/>
    <n v="3"/>
    <n v="0"/>
    <n v="3"/>
    <x v="6"/>
    <x v="0"/>
  </r>
  <r>
    <n v="2974"/>
    <n v="1215"/>
    <n v="2742"/>
    <d v="2020-11-29T00:00:00"/>
    <n v="125"/>
    <n v="430"/>
    <n v="3"/>
    <n v="0"/>
    <n v="3"/>
    <x v="6"/>
    <x v="0"/>
  </r>
  <r>
    <n v="2975"/>
    <n v="1215"/>
    <n v="2743"/>
    <d v="2020-11-29T00:00:00"/>
    <n v="125"/>
    <n v="431"/>
    <n v="3"/>
    <n v="0"/>
    <n v="3"/>
    <x v="6"/>
    <x v="0"/>
  </r>
  <r>
    <n v="2976"/>
    <n v="1215"/>
    <n v="2744"/>
    <d v="2020-11-29T00:00:00"/>
    <n v="125"/>
    <n v="432"/>
    <n v="3"/>
    <n v="0"/>
    <n v="3"/>
    <x v="6"/>
    <x v="0"/>
  </r>
  <r>
    <n v="2977"/>
    <n v="1215"/>
    <n v="2745"/>
    <d v="2020-11-29T00:00:00"/>
    <n v="123"/>
    <n v="433"/>
    <n v="3"/>
    <n v="0"/>
    <n v="3"/>
    <x v="6"/>
    <x v="0"/>
  </r>
  <r>
    <n v="2978"/>
    <n v="1215"/>
    <n v="2746"/>
    <d v="2020-11-29T00:00:00"/>
    <n v="123"/>
    <n v="434"/>
    <n v="3"/>
    <n v="0"/>
    <n v="3"/>
    <x v="6"/>
    <x v="0"/>
  </r>
  <r>
    <n v="2979"/>
    <n v="1215"/>
    <n v="2747"/>
    <d v="2020-11-29T00:00:00"/>
    <n v="123"/>
    <n v="435"/>
    <n v="3"/>
    <n v="0"/>
    <n v="3"/>
    <x v="6"/>
    <x v="0"/>
  </r>
  <r>
    <n v="2980"/>
    <n v="1215"/>
    <n v="2748"/>
    <d v="2020-11-29T00:00:00"/>
    <n v="123"/>
    <n v="436"/>
    <n v="3"/>
    <n v="0"/>
    <n v="3"/>
    <x v="6"/>
    <x v="0"/>
  </r>
  <r>
    <n v="2981"/>
    <n v="1215"/>
    <n v="2749"/>
    <d v="2020-11-29T00:00:00"/>
    <n v="123"/>
    <n v="437"/>
    <n v="3"/>
    <n v="0"/>
    <n v="3"/>
    <x v="6"/>
    <x v="0"/>
  </r>
  <r>
    <n v="2982"/>
    <n v="1216"/>
    <n v="2750"/>
    <d v="2020-11-29T00:00:00"/>
    <n v="123"/>
    <n v="490"/>
    <n v="3"/>
    <n v="0"/>
    <n v="3"/>
    <x v="7"/>
    <x v="0"/>
  </r>
  <r>
    <n v="2983"/>
    <n v="1216"/>
    <n v="2751"/>
    <d v="2020-11-29T00:00:00"/>
    <n v="123"/>
    <n v="491"/>
    <n v="3"/>
    <n v="0"/>
    <n v="3"/>
    <x v="7"/>
    <x v="0"/>
  </r>
  <r>
    <n v="2984"/>
    <n v="1217"/>
    <n v="2752"/>
    <d v="2020-11-29T00:00:00"/>
    <n v="125"/>
    <n v="528"/>
    <n v="3"/>
    <n v="0"/>
    <n v="3"/>
    <x v="8"/>
    <x v="0"/>
  </r>
  <r>
    <n v="2985"/>
    <n v="1218"/>
    <n v="2753"/>
    <d v="2020-11-29T00:00:00"/>
    <n v="125"/>
    <n v="505"/>
    <n v="3"/>
    <n v="0"/>
    <n v="3"/>
    <x v="9"/>
    <x v="0"/>
  </r>
  <r>
    <n v="2986"/>
    <n v="1219"/>
    <n v="2754"/>
    <d v="2020-11-29T00:00:00"/>
    <n v="123"/>
    <n v="938"/>
    <n v="550"/>
    <n v="0"/>
    <n v="550"/>
    <x v="10"/>
    <x v="0"/>
  </r>
  <r>
    <n v="2987"/>
    <n v="1219"/>
    <n v="2755"/>
    <d v="2020-11-29T00:00:00"/>
    <n v="125"/>
    <n v="939"/>
    <n v="550"/>
    <n v="0"/>
    <n v="550"/>
    <x v="10"/>
    <x v="0"/>
  </r>
  <r>
    <n v="2988"/>
    <n v="1220"/>
    <n v="2756"/>
    <d v="2020-11-29T00:00:00"/>
    <n v="123"/>
    <n v="358"/>
    <n v="60"/>
    <n v="0"/>
    <n v="60"/>
    <x v="11"/>
    <x v="0"/>
  </r>
  <r>
    <n v="2989"/>
    <n v="1221"/>
    <n v="2757"/>
    <d v="2020-11-30T00:00:00"/>
    <n v="123"/>
    <n v="377"/>
    <n v="3"/>
    <n v="0"/>
    <n v="3"/>
    <x v="12"/>
    <x v="0"/>
  </r>
  <r>
    <n v="2990"/>
    <n v="1221"/>
    <n v="2758"/>
    <d v="2020-11-30T00:00:00"/>
    <n v="125"/>
    <n v="378"/>
    <n v="3"/>
    <n v="0"/>
    <n v="3"/>
    <x v="12"/>
    <x v="0"/>
  </r>
  <r>
    <n v="2991"/>
    <n v="1221"/>
    <n v="2759"/>
    <d v="2020-11-30T00:00:00"/>
    <n v="125"/>
    <n v="379"/>
    <n v="3"/>
    <n v="0"/>
    <n v="3"/>
    <x v="12"/>
    <x v="0"/>
  </r>
  <r>
    <n v="2992"/>
    <n v="1221"/>
    <n v="2760"/>
    <d v="2020-11-30T00:00:00"/>
    <n v="125"/>
    <n v="380"/>
    <n v="3"/>
    <n v="0"/>
    <n v="3"/>
    <x v="12"/>
    <x v="0"/>
  </r>
  <r>
    <n v="2993"/>
    <n v="1222"/>
    <n v="2761"/>
    <d v="2020-11-30T00:00:00"/>
    <n v="125"/>
    <n v="356"/>
    <n v="60"/>
    <n v="9"/>
    <n v="51"/>
    <x v="13"/>
    <x v="1"/>
  </r>
  <r>
    <n v="2994"/>
    <n v="1222"/>
    <n v="2762"/>
    <d v="2020-11-30T00:00:00"/>
    <n v="123"/>
    <n v="357"/>
    <n v="60"/>
    <n v="0"/>
    <n v="60"/>
    <x v="13"/>
    <x v="0"/>
  </r>
  <r>
    <n v="2995"/>
    <n v="1223"/>
    <n v="2763"/>
    <d v="2020-11-30T00:00:00"/>
    <n v="125"/>
    <n v="393"/>
    <n v="3"/>
    <n v="0"/>
    <n v="3"/>
    <x v="14"/>
    <x v="0"/>
  </r>
  <r>
    <n v="2996"/>
    <n v="1223"/>
    <n v="2764"/>
    <d v="2020-11-30T00:00:00"/>
    <n v="125"/>
    <n v="394"/>
    <n v="3"/>
    <n v="0"/>
    <n v="3"/>
    <x v="14"/>
    <x v="0"/>
  </r>
  <r>
    <n v="2997"/>
    <n v="1223"/>
    <n v="2765"/>
    <d v="2020-11-30T00:00:00"/>
    <n v="125"/>
    <n v="395"/>
    <n v="3"/>
    <n v="0"/>
    <n v="3"/>
    <x v="14"/>
    <x v="0"/>
  </r>
  <r>
    <n v="2998"/>
    <n v="1224"/>
    <n v="2766"/>
    <d v="2020-11-30T00:00:00"/>
    <n v="123"/>
    <n v="490"/>
    <n v="3"/>
    <n v="0"/>
    <n v="3"/>
    <x v="15"/>
    <x v="0"/>
  </r>
  <r>
    <n v="2999"/>
    <n v="1225"/>
    <n v="2767"/>
    <d v="2020-12-01T00:00:00"/>
    <n v="123"/>
    <n v="513"/>
    <n v="550"/>
    <n v="0"/>
    <n v="550"/>
    <x v="16"/>
    <x v="0"/>
  </r>
  <r>
    <n v="3000"/>
    <n v="1226"/>
    <n v="2768"/>
    <d v="2020-12-01T00:00:00"/>
    <n v="123"/>
    <n v="403"/>
    <n v="3"/>
    <n v="0"/>
    <n v="3"/>
    <x v="17"/>
    <x v="0"/>
  </r>
  <r>
    <n v="3001"/>
    <n v="1226"/>
    <n v="2769"/>
    <d v="2020-12-01T00:00:00"/>
    <n v="123"/>
    <n v="404"/>
    <n v="3"/>
    <n v="0"/>
    <n v="3"/>
    <x v="17"/>
    <x v="0"/>
  </r>
  <r>
    <n v="3002"/>
    <n v="1226"/>
    <n v="2770"/>
    <d v="2020-12-01T00:00:00"/>
    <n v="123"/>
    <n v="405"/>
    <n v="3"/>
    <n v="0"/>
    <n v="3"/>
    <x v="17"/>
    <x v="0"/>
  </r>
  <r>
    <n v="3003"/>
    <n v="1226"/>
    <n v="2771"/>
    <d v="2020-12-01T00:00:00"/>
    <n v="123"/>
    <n v="406"/>
    <n v="3"/>
    <n v="0"/>
    <n v="3"/>
    <x v="17"/>
    <x v="0"/>
  </r>
  <r>
    <n v="3004"/>
    <n v="1227"/>
    <n v="2772"/>
    <d v="2020-12-01T00:00:00"/>
    <n v="123"/>
    <n v="931"/>
    <n v="550"/>
    <n v="0"/>
    <n v="550"/>
    <x v="18"/>
    <x v="0"/>
  </r>
  <r>
    <n v="3005"/>
    <n v="1227"/>
    <n v="2773"/>
    <d v="2020-12-01T00:00:00"/>
    <n v="125"/>
    <n v="932"/>
    <n v="550"/>
    <n v="0"/>
    <n v="550"/>
    <x v="18"/>
    <x v="0"/>
  </r>
  <r>
    <n v="3006"/>
    <n v="1227"/>
    <n v="2774"/>
    <d v="2020-12-01T00:00:00"/>
    <n v="125"/>
    <n v="933"/>
    <n v="550"/>
    <n v="0"/>
    <n v="550"/>
    <x v="18"/>
    <x v="0"/>
  </r>
  <r>
    <n v="3007"/>
    <n v="1227"/>
    <n v="2775"/>
    <d v="2020-12-01T00:00:00"/>
    <n v="123"/>
    <n v="934"/>
    <n v="550"/>
    <n v="0"/>
    <n v="550"/>
    <x v="18"/>
    <x v="0"/>
  </r>
  <r>
    <n v="3008"/>
    <n v="1228"/>
    <n v="2776"/>
    <d v="2020-12-01T00:00:00"/>
    <n v="125"/>
    <n v="437"/>
    <n v="3"/>
    <n v="0"/>
    <n v="3"/>
    <x v="19"/>
    <x v="0"/>
  </r>
  <r>
    <n v="3009"/>
    <n v="1229"/>
    <n v="2777"/>
    <d v="2020-12-01T00:00:00"/>
    <n v="123"/>
    <n v="347"/>
    <n v="3"/>
    <n v="0"/>
    <n v="3"/>
    <x v="20"/>
    <x v="0"/>
  </r>
  <r>
    <n v="3010"/>
    <n v="1229"/>
    <n v="2778"/>
    <d v="2020-12-01T00:00:00"/>
    <n v="123"/>
    <n v="348"/>
    <n v="3"/>
    <n v="0"/>
    <n v="3"/>
    <x v="20"/>
    <x v="0"/>
  </r>
  <r>
    <n v="3011"/>
    <n v="1229"/>
    <n v="2779"/>
    <d v="2020-12-01T00:00:00"/>
    <n v="125"/>
    <n v="349"/>
    <n v="3"/>
    <n v="0"/>
    <n v="3"/>
    <x v="20"/>
    <x v="0"/>
  </r>
  <r>
    <n v="3012"/>
    <n v="1230"/>
    <n v="2780"/>
    <d v="2020-12-01T00:00:00"/>
    <n v="125"/>
    <n v="931"/>
    <n v="550"/>
    <n v="0"/>
    <n v="550"/>
    <x v="21"/>
    <x v="0"/>
  </r>
  <r>
    <n v="3013"/>
    <n v="1230"/>
    <n v="2781"/>
    <d v="2020-12-01T00:00:00"/>
    <n v="125"/>
    <n v="932"/>
    <n v="550"/>
    <n v="55"/>
    <n v="495"/>
    <x v="21"/>
    <x v="1"/>
  </r>
  <r>
    <n v="3014"/>
    <n v="1231"/>
    <n v="2782"/>
    <d v="2020-12-01T00:00:00"/>
    <n v="125"/>
    <n v="349"/>
    <n v="3"/>
    <n v="0"/>
    <n v="3"/>
    <x v="22"/>
    <x v="0"/>
  </r>
  <r>
    <n v="3015"/>
    <n v="1232"/>
    <n v="2783"/>
    <d v="2020-12-01T00:00:00"/>
    <n v="123"/>
    <n v="928"/>
    <n v="550"/>
    <n v="82"/>
    <n v="468"/>
    <x v="23"/>
    <x v="1"/>
  </r>
  <r>
    <n v="3016"/>
    <n v="1232"/>
    <n v="2784"/>
    <d v="2020-12-01T00:00:00"/>
    <n v="125"/>
    <n v="929"/>
    <n v="550"/>
    <n v="0"/>
    <n v="550"/>
    <x v="23"/>
    <x v="0"/>
  </r>
  <r>
    <n v="3017"/>
    <n v="1233"/>
    <n v="2785"/>
    <d v="2020-12-01T00:00:00"/>
    <n v="125"/>
    <n v="332"/>
    <n v="550"/>
    <n v="0"/>
    <n v="550"/>
    <x v="24"/>
    <x v="0"/>
  </r>
  <r>
    <n v="3018"/>
    <n v="1234"/>
    <n v="2786"/>
    <d v="2020-12-01T00:00:00"/>
    <n v="125"/>
    <n v="948"/>
    <n v="550"/>
    <n v="0"/>
    <n v="550"/>
    <x v="79"/>
    <x v="0"/>
  </r>
  <r>
    <n v="3019"/>
    <n v="1234"/>
    <n v="2787"/>
    <d v="2020-12-01T00:00:00"/>
    <n v="123"/>
    <n v="907"/>
    <n v="550"/>
    <n v="0"/>
    <n v="550"/>
    <x v="79"/>
    <x v="0"/>
  </r>
  <r>
    <n v="3020"/>
    <n v="1235"/>
    <n v="2788"/>
    <d v="2020-12-01T00:00:00"/>
    <n v="123"/>
    <n v="325"/>
    <n v="1250"/>
    <n v="0"/>
    <n v="1250"/>
    <x v="26"/>
    <x v="0"/>
  </r>
  <r>
    <n v="3021"/>
    <n v="1235"/>
    <n v="2789"/>
    <d v="2020-12-01T00:00:00"/>
    <n v="123"/>
    <n v="326"/>
    <n v="1188"/>
    <n v="0"/>
    <n v="1188"/>
    <x v="26"/>
    <x v="0"/>
  </r>
  <r>
    <n v="3022"/>
    <n v="1236"/>
    <n v="2790"/>
    <d v="2020-12-01T00:00:00"/>
    <n v="123"/>
    <n v="320"/>
    <n v="3"/>
    <n v="0"/>
    <n v="3"/>
    <x v="27"/>
    <x v="0"/>
  </r>
  <r>
    <n v="3023"/>
    <n v="1236"/>
    <n v="2791"/>
    <d v="2020-12-01T00:00:00"/>
    <n v="123"/>
    <n v="321"/>
    <n v="3"/>
    <n v="0"/>
    <n v="3"/>
    <x v="27"/>
    <x v="0"/>
  </r>
  <r>
    <n v="3024"/>
    <n v="1236"/>
    <n v="2792"/>
    <d v="2020-12-01T00:00:00"/>
    <n v="123"/>
    <n v="322"/>
    <n v="60"/>
    <n v="0"/>
    <n v="60"/>
    <x v="27"/>
    <x v="0"/>
  </r>
  <r>
    <n v="3025"/>
    <n v="1237"/>
    <n v="2793"/>
    <d v="2020-12-01T00:00:00"/>
    <n v="123"/>
    <n v="930"/>
    <n v="550"/>
    <n v="0"/>
    <n v="550"/>
    <x v="28"/>
    <x v="0"/>
  </r>
  <r>
    <n v="3026"/>
    <n v="1237"/>
    <n v="2794"/>
    <d v="2020-12-01T00:00:00"/>
    <n v="125"/>
    <n v="921"/>
    <n v="550"/>
    <n v="0"/>
    <n v="550"/>
    <x v="28"/>
    <x v="0"/>
  </r>
  <r>
    <n v="3027"/>
    <n v="1238"/>
    <n v="2795"/>
    <d v="2020-12-01T00:00:00"/>
    <n v="125"/>
    <n v="952"/>
    <n v="60"/>
    <n v="0"/>
    <n v="60"/>
    <x v="29"/>
    <x v="0"/>
  </r>
  <r>
    <n v="3028"/>
    <n v="1239"/>
    <n v="2796"/>
    <d v="2020-12-01T00:00:00"/>
    <n v="123"/>
    <n v="923"/>
    <n v="550"/>
    <n v="0"/>
    <n v="550"/>
    <x v="30"/>
    <x v="0"/>
  </r>
  <r>
    <n v="3029"/>
    <n v="1240"/>
    <n v="2797"/>
    <d v="2020-12-01T00:00:00"/>
    <n v="125"/>
    <n v="317"/>
    <n v="550"/>
    <n v="0"/>
    <n v="550"/>
    <x v="31"/>
    <x v="0"/>
  </r>
  <r>
    <n v="3030"/>
    <n v="1240"/>
    <n v="2798"/>
    <d v="2020-12-01T00:00:00"/>
    <n v="123"/>
    <n v="318"/>
    <n v="550"/>
    <n v="55"/>
    <n v="495"/>
    <x v="31"/>
    <x v="1"/>
  </r>
  <r>
    <n v="3031"/>
    <n v="1240"/>
    <n v="2799"/>
    <d v="2020-12-01T00:00:00"/>
    <n v="123"/>
    <n v="319"/>
    <n v="550"/>
    <n v="0"/>
    <n v="550"/>
    <x v="31"/>
    <x v="0"/>
  </r>
  <r>
    <n v="3032"/>
    <n v="1241"/>
    <n v="2800"/>
    <d v="2020-12-04T00:00:00"/>
    <n v="125"/>
    <n v="928"/>
    <n v="550"/>
    <n v="0"/>
    <n v="550"/>
    <x v="32"/>
    <x v="0"/>
  </r>
  <r>
    <n v="3033"/>
    <n v="1241"/>
    <n v="2801"/>
    <d v="2020-12-04T00:00:00"/>
    <n v="125"/>
    <n v="929"/>
    <n v="550"/>
    <n v="0"/>
    <n v="550"/>
    <x v="32"/>
    <x v="0"/>
  </r>
  <r>
    <n v="3034"/>
    <n v="1242"/>
    <n v="2802"/>
    <d v="2020-12-04T00:00:00"/>
    <n v="125"/>
    <n v="319"/>
    <n v="550"/>
    <n v="82"/>
    <n v="468"/>
    <x v="33"/>
    <x v="1"/>
  </r>
  <r>
    <n v="3035"/>
    <n v="1243"/>
    <n v="2803"/>
    <d v="2020-12-04T00:00:00"/>
    <n v="125"/>
    <n v="361"/>
    <n v="3"/>
    <n v="0"/>
    <n v="3"/>
    <x v="34"/>
    <x v="0"/>
  </r>
  <r>
    <n v="3036"/>
    <n v="1243"/>
    <n v="2804"/>
    <d v="2020-12-04T00:00:00"/>
    <n v="123"/>
    <n v="362"/>
    <n v="3"/>
    <n v="0"/>
    <n v="3"/>
    <x v="34"/>
    <x v="0"/>
  </r>
  <r>
    <n v="3037"/>
    <n v="1243"/>
    <n v="2805"/>
    <d v="2020-12-04T00:00:00"/>
    <n v="125"/>
    <n v="363"/>
    <n v="3"/>
    <n v="0"/>
    <n v="3"/>
    <x v="34"/>
    <x v="0"/>
  </r>
  <r>
    <n v="3038"/>
    <n v="1244"/>
    <n v="2806"/>
    <d v="2020-12-04T00:00:00"/>
    <n v="125"/>
    <n v="2"/>
    <n v="3"/>
    <n v="0"/>
    <n v="3"/>
    <x v="35"/>
    <x v="0"/>
  </r>
  <r>
    <n v="3039"/>
    <n v="1245"/>
    <n v="2807"/>
    <d v="2020-12-04T00:00:00"/>
    <n v="125"/>
    <n v="1"/>
    <n v="3"/>
    <n v="0"/>
    <n v="3"/>
    <x v="36"/>
    <x v="0"/>
  </r>
  <r>
    <n v="3040"/>
    <n v="1246"/>
    <n v="2808"/>
    <d v="2020-12-04T00:00:00"/>
    <n v="123"/>
    <n v="372"/>
    <n v="3"/>
    <n v="0"/>
    <n v="3"/>
    <x v="37"/>
    <x v="0"/>
  </r>
  <r>
    <n v="3041"/>
    <n v="1246"/>
    <n v="2809"/>
    <d v="2020-12-04T00:00:00"/>
    <n v="123"/>
    <n v="373"/>
    <n v="3"/>
    <n v="0"/>
    <n v="3"/>
    <x v="37"/>
    <x v="0"/>
  </r>
  <r>
    <n v="3042"/>
    <n v="1246"/>
    <n v="2810"/>
    <d v="2020-12-04T00:00:00"/>
    <n v="123"/>
    <n v="374"/>
    <n v="3"/>
    <n v="0"/>
    <n v="3"/>
    <x v="37"/>
    <x v="0"/>
  </r>
  <r>
    <n v="3043"/>
    <n v="1247"/>
    <n v="2811"/>
    <d v="2020-12-04T00:00:00"/>
    <n v="123"/>
    <n v="530"/>
    <n v="550"/>
    <n v="0"/>
    <n v="550"/>
    <x v="38"/>
    <x v="0"/>
  </r>
  <r>
    <n v="3044"/>
    <n v="1248"/>
    <n v="2812"/>
    <d v="2020-12-04T00:00:00"/>
    <n v="123"/>
    <n v="4"/>
    <n v="3"/>
    <n v="0"/>
    <n v="3"/>
    <x v="39"/>
    <x v="0"/>
  </r>
  <r>
    <n v="3045"/>
    <n v="1249"/>
    <n v="2813"/>
    <d v="2020-12-04T00:00:00"/>
    <n v="123"/>
    <n v="512"/>
    <n v="550"/>
    <n v="0"/>
    <n v="550"/>
    <x v="40"/>
    <x v="0"/>
  </r>
  <r>
    <n v="3046"/>
    <n v="1250"/>
    <n v="2814"/>
    <d v="2020-12-04T00:00:00"/>
    <n v="123"/>
    <n v="513"/>
    <n v="550"/>
    <n v="0"/>
    <n v="550"/>
    <x v="41"/>
    <x v="0"/>
  </r>
  <r>
    <n v="3047"/>
    <n v="1251"/>
    <n v="2815"/>
    <d v="2020-12-04T00:00:00"/>
    <n v="125"/>
    <n v="319"/>
    <n v="550"/>
    <n v="0"/>
    <n v="550"/>
    <x v="42"/>
    <x v="0"/>
  </r>
  <r>
    <n v="3048"/>
    <n v="1252"/>
    <n v="2816"/>
    <d v="2020-12-04T00:00:00"/>
    <n v="125"/>
    <n v="420"/>
    <n v="3"/>
    <n v="0"/>
    <n v="3"/>
    <x v="43"/>
    <x v="0"/>
  </r>
  <r>
    <n v="3049"/>
    <n v="1252"/>
    <n v="2817"/>
    <d v="2020-12-04T00:00:00"/>
    <n v="123"/>
    <n v="421"/>
    <n v="3"/>
    <n v="0"/>
    <n v="3"/>
    <x v="43"/>
    <x v="0"/>
  </r>
  <r>
    <n v="3050"/>
    <n v="1253"/>
    <n v="2818"/>
    <d v="2020-12-04T00:00:00"/>
    <n v="125"/>
    <n v="424"/>
    <n v="3"/>
    <n v="0"/>
    <n v="3"/>
    <x v="44"/>
    <x v="0"/>
  </r>
  <r>
    <n v="3051"/>
    <n v="1253"/>
    <n v="2819"/>
    <d v="2020-12-04T00:00:00"/>
    <n v="123"/>
    <n v="425"/>
    <n v="3"/>
    <n v="0"/>
    <n v="3"/>
    <x v="44"/>
    <x v="0"/>
  </r>
  <r>
    <n v="3052"/>
    <n v="1253"/>
    <n v="2820"/>
    <d v="2020-12-04T00:00:00"/>
    <n v="123"/>
    <n v="426"/>
    <n v="3"/>
    <n v="0"/>
    <n v="3"/>
    <x v="44"/>
    <x v="0"/>
  </r>
  <r>
    <n v="3053"/>
    <n v="1254"/>
    <n v="2821"/>
    <d v="2020-12-04T00:00:00"/>
    <n v="125"/>
    <n v="320"/>
    <n v="3"/>
    <n v="0"/>
    <n v="3"/>
    <x v="45"/>
    <x v="0"/>
  </r>
  <r>
    <n v="3054"/>
    <n v="1254"/>
    <n v="2822"/>
    <d v="2020-12-04T00:00:00"/>
    <n v="125"/>
    <n v="321"/>
    <n v="3"/>
    <n v="0"/>
    <n v="3"/>
    <x v="45"/>
    <x v="0"/>
  </r>
  <r>
    <n v="3055"/>
    <n v="1255"/>
    <n v="2823"/>
    <d v="2020-12-04T00:00:00"/>
    <n v="125"/>
    <n v="438"/>
    <n v="3"/>
    <n v="0"/>
    <n v="3"/>
    <x v="46"/>
    <x v="0"/>
  </r>
  <r>
    <n v="3056"/>
    <n v="1255"/>
    <n v="2824"/>
    <d v="2020-12-04T00:00:00"/>
    <n v="125"/>
    <n v="439"/>
    <n v="3"/>
    <n v="0"/>
    <n v="3"/>
    <x v="46"/>
    <x v="0"/>
  </r>
  <r>
    <n v="3057"/>
    <n v="1255"/>
    <n v="2825"/>
    <d v="2020-12-04T00:00:00"/>
    <n v="123"/>
    <n v="440"/>
    <n v="3"/>
    <n v="0"/>
    <n v="3"/>
    <x v="46"/>
    <x v="0"/>
  </r>
  <r>
    <n v="3058"/>
    <n v="1255"/>
    <n v="2826"/>
    <d v="2020-12-04T00:00:00"/>
    <n v="125"/>
    <n v="441"/>
    <n v="3"/>
    <n v="0"/>
    <n v="3"/>
    <x v="46"/>
    <x v="0"/>
  </r>
  <r>
    <n v="3059"/>
    <n v="1255"/>
    <n v="2827"/>
    <d v="2020-12-04T00:00:00"/>
    <n v="125"/>
    <n v="442"/>
    <n v="3"/>
    <n v="0"/>
    <n v="3"/>
    <x v="46"/>
    <x v="0"/>
  </r>
  <r>
    <n v="3060"/>
    <n v="1255"/>
    <n v="2828"/>
    <d v="2020-12-04T00:00:00"/>
    <n v="125"/>
    <n v="443"/>
    <n v="3"/>
    <n v="0"/>
    <n v="3"/>
    <x v="46"/>
    <x v="0"/>
  </r>
  <r>
    <n v="3061"/>
    <n v="1255"/>
    <n v="2829"/>
    <d v="2020-12-04T00:00:00"/>
    <n v="123"/>
    <n v="444"/>
    <n v="3"/>
    <n v="0"/>
    <n v="3"/>
    <x v="46"/>
    <x v="0"/>
  </r>
  <r>
    <n v="3062"/>
    <n v="1255"/>
    <n v="2830"/>
    <d v="2020-12-04T00:00:00"/>
    <n v="123"/>
    <n v="445"/>
    <n v="3"/>
    <n v="0"/>
    <n v="3"/>
    <x v="46"/>
    <x v="0"/>
  </r>
  <r>
    <n v="3063"/>
    <n v="1255"/>
    <n v="2831"/>
    <d v="2020-12-04T00:00:00"/>
    <n v="123"/>
    <n v="446"/>
    <n v="3"/>
    <n v="0"/>
    <n v="3"/>
    <x v="46"/>
    <x v="0"/>
  </r>
  <r>
    <n v="3064"/>
    <n v="1255"/>
    <n v="2832"/>
    <d v="2020-12-04T00:00:00"/>
    <n v="123"/>
    <n v="447"/>
    <n v="3"/>
    <n v="0"/>
    <n v="3"/>
    <x v="46"/>
    <x v="0"/>
  </r>
  <r>
    <n v="3065"/>
    <n v="1255"/>
    <n v="2833"/>
    <d v="2020-12-04T00:00:00"/>
    <n v="123"/>
    <n v="448"/>
    <n v="3"/>
    <n v="0"/>
    <n v="3"/>
    <x v="46"/>
    <x v="0"/>
  </r>
  <r>
    <n v="3066"/>
    <n v="1255"/>
    <n v="2834"/>
    <d v="2020-12-04T00:00:00"/>
    <n v="123"/>
    <n v="449"/>
    <n v="3"/>
    <n v="0"/>
    <n v="3"/>
    <x v="46"/>
    <x v="0"/>
  </r>
  <r>
    <n v="3067"/>
    <n v="1255"/>
    <n v="2835"/>
    <d v="2020-12-04T00:00:00"/>
    <n v="123"/>
    <n v="450"/>
    <n v="3"/>
    <n v="0"/>
    <n v="3"/>
    <x v="46"/>
    <x v="0"/>
  </r>
  <r>
    <n v="3068"/>
    <n v="1255"/>
    <n v="2836"/>
    <d v="2020-12-04T00:00:00"/>
    <n v="125"/>
    <n v="451"/>
    <n v="3"/>
    <n v="0"/>
    <n v="3"/>
    <x v="46"/>
    <x v="0"/>
  </r>
  <r>
    <n v="3069"/>
    <n v="1255"/>
    <n v="2837"/>
    <d v="2020-12-04T00:00:00"/>
    <n v="125"/>
    <n v="452"/>
    <n v="3"/>
    <n v="0"/>
    <n v="3"/>
    <x v="46"/>
    <x v="0"/>
  </r>
  <r>
    <n v="3070"/>
    <n v="1255"/>
    <n v="2838"/>
    <d v="2020-12-04T00:00:00"/>
    <n v="123"/>
    <n v="453"/>
    <n v="3"/>
    <n v="0"/>
    <n v="3"/>
    <x v="46"/>
    <x v="0"/>
  </r>
  <r>
    <n v="3071"/>
    <n v="1255"/>
    <n v="2839"/>
    <d v="2020-12-04T00:00:00"/>
    <n v="125"/>
    <n v="454"/>
    <n v="3"/>
    <n v="0"/>
    <n v="3"/>
    <x v="46"/>
    <x v="0"/>
  </r>
  <r>
    <n v="3072"/>
    <n v="1255"/>
    <n v="2840"/>
    <d v="2020-12-04T00:00:00"/>
    <n v="123"/>
    <n v="455"/>
    <n v="3"/>
    <n v="0"/>
    <n v="3"/>
    <x v="46"/>
    <x v="0"/>
  </r>
  <r>
    <n v="3073"/>
    <n v="1255"/>
    <n v="2841"/>
    <d v="2020-12-04T00:00:00"/>
    <n v="123"/>
    <n v="456"/>
    <n v="3"/>
    <n v="0"/>
    <n v="3"/>
    <x v="46"/>
    <x v="0"/>
  </r>
  <r>
    <n v="3074"/>
    <n v="1255"/>
    <n v="2842"/>
    <d v="2020-12-04T00:00:00"/>
    <n v="125"/>
    <n v="457"/>
    <n v="3"/>
    <n v="0"/>
    <n v="3"/>
    <x v="46"/>
    <x v="0"/>
  </r>
  <r>
    <n v="3075"/>
    <n v="1255"/>
    <n v="2843"/>
    <d v="2020-12-04T00:00:00"/>
    <n v="125"/>
    <n v="458"/>
    <n v="3"/>
    <n v="0"/>
    <n v="3"/>
    <x v="46"/>
    <x v="0"/>
  </r>
  <r>
    <n v="3076"/>
    <n v="1255"/>
    <n v="2844"/>
    <d v="2020-12-04T00:00:00"/>
    <n v="125"/>
    <n v="459"/>
    <n v="3"/>
    <n v="0"/>
    <n v="3"/>
    <x v="46"/>
    <x v="0"/>
  </r>
  <r>
    <n v="3077"/>
    <n v="1255"/>
    <n v="2845"/>
    <d v="2020-12-04T00:00:00"/>
    <n v="125"/>
    <n v="460"/>
    <n v="3"/>
    <n v="0"/>
    <n v="3"/>
    <x v="46"/>
    <x v="0"/>
  </r>
  <r>
    <n v="3078"/>
    <n v="1255"/>
    <n v="2846"/>
    <d v="2020-12-04T00:00:00"/>
    <n v="123"/>
    <n v="461"/>
    <n v="3"/>
    <n v="0"/>
    <n v="3"/>
    <x v="46"/>
    <x v="0"/>
  </r>
  <r>
    <n v="3079"/>
    <n v="1256"/>
    <n v="2847"/>
    <d v="2020-12-04T00:00:00"/>
    <n v="125"/>
    <n v="941"/>
    <n v="468"/>
    <n v="0"/>
    <n v="468"/>
    <x v="47"/>
    <x v="0"/>
  </r>
  <r>
    <n v="3080"/>
    <n v="1257"/>
    <n v="2848"/>
    <d v="2020-12-05T00:00:00"/>
    <n v="125"/>
    <n v="320"/>
    <n v="3"/>
    <n v="0"/>
    <n v="3"/>
    <x v="48"/>
    <x v="0"/>
  </r>
  <r>
    <n v="3081"/>
    <n v="1257"/>
    <n v="2849"/>
    <d v="2020-12-05T00:00:00"/>
    <n v="125"/>
    <n v="321"/>
    <n v="3"/>
    <n v="0"/>
    <n v="3"/>
    <x v="48"/>
    <x v="0"/>
  </r>
  <r>
    <n v="3082"/>
    <n v="1257"/>
    <n v="2850"/>
    <d v="2020-12-05T00:00:00"/>
    <n v="123"/>
    <n v="322"/>
    <n v="60"/>
    <n v="0"/>
    <n v="60"/>
    <x v="48"/>
    <x v="0"/>
  </r>
  <r>
    <n v="3083"/>
    <n v="1258"/>
    <n v="2851"/>
    <d v="2020-12-05T00:00:00"/>
    <n v="123"/>
    <n v="504"/>
    <n v="3"/>
    <n v="0"/>
    <n v="3"/>
    <x v="49"/>
    <x v="0"/>
  </r>
  <r>
    <n v="3084"/>
    <n v="1259"/>
    <n v="2852"/>
    <d v="2020-12-05T00:00:00"/>
    <n v="123"/>
    <n v="497"/>
    <n v="3"/>
    <n v="0"/>
    <n v="3"/>
    <x v="50"/>
    <x v="0"/>
  </r>
  <r>
    <n v="3085"/>
    <n v="1260"/>
    <n v="2853"/>
    <d v="2020-12-05T00:00:00"/>
    <n v="123"/>
    <n v="323"/>
    <n v="3"/>
    <n v="0"/>
    <n v="3"/>
    <x v="51"/>
    <x v="0"/>
  </r>
  <r>
    <n v="3086"/>
    <n v="1261"/>
    <n v="2854"/>
    <d v="2020-12-05T00:00:00"/>
    <n v="123"/>
    <n v="523"/>
    <n v="550"/>
    <n v="0"/>
    <n v="550"/>
    <x v="52"/>
    <x v="0"/>
  </r>
  <r>
    <n v="3087"/>
    <n v="1261"/>
    <n v="2855"/>
    <d v="2020-12-05T00:00:00"/>
    <n v="123"/>
    <n v="524"/>
    <n v="550"/>
    <n v="0"/>
    <n v="550"/>
    <x v="52"/>
    <x v="0"/>
  </r>
  <r>
    <n v="3088"/>
    <n v="1262"/>
    <n v="2856"/>
    <d v="2020-12-05T00:00:00"/>
    <n v="123"/>
    <n v="492"/>
    <n v="60"/>
    <n v="9"/>
    <n v="51"/>
    <x v="53"/>
    <x v="1"/>
  </r>
  <r>
    <n v="3089"/>
    <n v="1262"/>
    <n v="2857"/>
    <d v="2020-12-05T00:00:00"/>
    <n v="125"/>
    <n v="493"/>
    <n v="60"/>
    <n v="0"/>
    <n v="60"/>
    <x v="53"/>
    <x v="0"/>
  </r>
  <r>
    <n v="3090"/>
    <n v="1263"/>
    <n v="2858"/>
    <d v="2020-12-05T00:00:00"/>
    <n v="125"/>
    <n v="910"/>
    <n v="550"/>
    <n v="0"/>
    <n v="550"/>
    <x v="54"/>
    <x v="0"/>
  </r>
  <r>
    <n v="3091"/>
    <n v="1263"/>
    <n v="2859"/>
    <d v="2020-12-05T00:00:00"/>
    <n v="123"/>
    <n v="911"/>
    <n v="550"/>
    <n v="0"/>
    <n v="550"/>
    <x v="54"/>
    <x v="0"/>
  </r>
  <r>
    <n v="3092"/>
    <n v="1263"/>
    <n v="2860"/>
    <d v="2020-12-05T00:00:00"/>
    <n v="125"/>
    <n v="912"/>
    <n v="550"/>
    <n v="0"/>
    <n v="550"/>
    <x v="54"/>
    <x v="0"/>
  </r>
  <r>
    <n v="3093"/>
    <n v="1264"/>
    <n v="2861"/>
    <d v="2020-12-05T00:00:00"/>
    <n v="123"/>
    <n v="506"/>
    <n v="60"/>
    <n v="0"/>
    <n v="60"/>
    <x v="55"/>
    <x v="0"/>
  </r>
  <r>
    <n v="3094"/>
    <n v="1265"/>
    <n v="2862"/>
    <d v="2020-12-06T00:00:00"/>
    <n v="123"/>
    <n v="351"/>
    <n v="550"/>
    <n v="0"/>
    <n v="550"/>
    <x v="56"/>
    <x v="0"/>
  </r>
  <r>
    <n v="3095"/>
    <n v="1265"/>
    <n v="2863"/>
    <d v="2020-12-06T00:00:00"/>
    <n v="125"/>
    <n v="352"/>
    <n v="523"/>
    <n v="0"/>
    <n v="523"/>
    <x v="56"/>
    <x v="0"/>
  </r>
  <r>
    <n v="3096"/>
    <n v="1265"/>
    <n v="2864"/>
    <d v="2020-12-06T00:00:00"/>
    <n v="125"/>
    <n v="679"/>
    <n v="550"/>
    <n v="0"/>
    <n v="550"/>
    <x v="56"/>
    <x v="0"/>
  </r>
  <r>
    <n v="3097"/>
    <n v="1266"/>
    <n v="2865"/>
    <d v="2020-12-06T00:00:00"/>
    <n v="125"/>
    <n v="507"/>
    <n v="468"/>
    <n v="0"/>
    <n v="468"/>
    <x v="57"/>
    <x v="0"/>
  </r>
  <r>
    <n v="3098"/>
    <n v="1266"/>
    <n v="2866"/>
    <d v="2020-12-06T00:00:00"/>
    <n v="125"/>
    <n v="508"/>
    <n v="550"/>
    <n v="0"/>
    <n v="550"/>
    <x v="57"/>
    <x v="0"/>
  </r>
  <r>
    <n v="3099"/>
    <n v="1267"/>
    <n v="2867"/>
    <d v="2020-12-06T00:00:00"/>
    <n v="123"/>
    <n v="355"/>
    <n v="550"/>
    <n v="0"/>
    <n v="550"/>
    <x v="58"/>
    <x v="0"/>
  </r>
  <r>
    <n v="3100"/>
    <n v="1267"/>
    <n v="2868"/>
    <d v="2020-12-06T00:00:00"/>
    <n v="125"/>
    <n v="940"/>
    <n v="550"/>
    <n v="0"/>
    <n v="550"/>
    <x v="58"/>
    <x v="0"/>
  </r>
  <r>
    <n v="3101"/>
    <n v="1267"/>
    <n v="2869"/>
    <d v="2020-12-06T00:00:00"/>
    <n v="125"/>
    <n v="535"/>
    <n v="550"/>
    <n v="0"/>
    <n v="550"/>
    <x v="58"/>
    <x v="0"/>
  </r>
  <r>
    <n v="3102"/>
    <n v="1268"/>
    <n v="2870"/>
    <d v="2020-12-06T00:00:00"/>
    <n v="125"/>
    <n v="351"/>
    <n v="550"/>
    <n v="0"/>
    <n v="550"/>
    <x v="59"/>
    <x v="0"/>
  </r>
  <r>
    <n v="3103"/>
    <n v="1268"/>
    <n v="2871"/>
    <d v="2020-12-06T00:00:00"/>
    <n v="123"/>
    <n v="352"/>
    <n v="550"/>
    <n v="0"/>
    <n v="550"/>
    <x v="59"/>
    <x v="0"/>
  </r>
  <r>
    <n v="3104"/>
    <n v="1268"/>
    <n v="2872"/>
    <d v="2020-12-06T00:00:00"/>
    <n v="123"/>
    <n v="679"/>
    <n v="550"/>
    <n v="0"/>
    <n v="550"/>
    <x v="59"/>
    <x v="0"/>
  </r>
  <r>
    <n v="3105"/>
    <n v="1269"/>
    <n v="2873"/>
    <d v="2020-12-06T00:00:00"/>
    <n v="123"/>
    <n v="507"/>
    <n v="550"/>
    <n v="0"/>
    <n v="550"/>
    <x v="60"/>
    <x v="0"/>
  </r>
  <r>
    <n v="3106"/>
    <n v="1269"/>
    <n v="2874"/>
    <d v="2020-12-06T00:00:00"/>
    <n v="123"/>
    <n v="508"/>
    <n v="550"/>
    <n v="0"/>
    <n v="550"/>
    <x v="60"/>
    <x v="0"/>
  </r>
  <r>
    <n v="3107"/>
    <n v="1270"/>
    <n v="2875"/>
    <d v="2020-12-06T00:00:00"/>
    <n v="123"/>
    <n v="491"/>
    <n v="3"/>
    <n v="0"/>
    <n v="3"/>
    <x v="61"/>
    <x v="0"/>
  </r>
  <r>
    <n v="3108"/>
    <n v="1271"/>
    <n v="2876"/>
    <d v="2020-12-06T00:00:00"/>
    <n v="123"/>
    <n v="341"/>
    <n v="3"/>
    <n v="0"/>
    <n v="3"/>
    <x v="62"/>
    <x v="0"/>
  </r>
  <r>
    <n v="3109"/>
    <n v="1271"/>
    <n v="2877"/>
    <d v="2020-12-06T00:00:00"/>
    <n v="123"/>
    <n v="342"/>
    <n v="3"/>
    <n v="0"/>
    <n v="3"/>
    <x v="62"/>
    <x v="0"/>
  </r>
  <r>
    <n v="3110"/>
    <n v="1271"/>
    <n v="2878"/>
    <d v="2020-12-06T00:00:00"/>
    <n v="125"/>
    <n v="343"/>
    <n v="3"/>
    <n v="0"/>
    <n v="3"/>
    <x v="62"/>
    <x v="0"/>
  </r>
  <r>
    <n v="3111"/>
    <n v="1271"/>
    <n v="2879"/>
    <d v="2020-12-06T00:00:00"/>
    <n v="125"/>
    <n v="344"/>
    <n v="3"/>
    <n v="0"/>
    <n v="3"/>
    <x v="62"/>
    <x v="0"/>
  </r>
  <r>
    <n v="3112"/>
    <n v="1272"/>
    <n v="2880"/>
    <d v="2020-12-06T00:00:00"/>
    <n v="123"/>
    <n v="935"/>
    <n v="550"/>
    <n v="82"/>
    <n v="468"/>
    <x v="63"/>
    <x v="1"/>
  </r>
  <r>
    <n v="3113"/>
    <n v="1272"/>
    <n v="2881"/>
    <d v="2020-12-06T00:00:00"/>
    <n v="125"/>
    <n v="936"/>
    <n v="550"/>
    <n v="0"/>
    <n v="550"/>
    <x v="63"/>
    <x v="0"/>
  </r>
  <r>
    <n v="3114"/>
    <n v="1273"/>
    <n v="2882"/>
    <d v="2020-12-06T00:00:00"/>
    <n v="123"/>
    <n v="377"/>
    <n v="3"/>
    <n v="0"/>
    <n v="3"/>
    <x v="64"/>
    <x v="0"/>
  </r>
  <r>
    <n v="3115"/>
    <n v="1273"/>
    <n v="2883"/>
    <d v="2020-12-06T00:00:00"/>
    <n v="123"/>
    <n v="378"/>
    <n v="3"/>
    <n v="0"/>
    <n v="3"/>
    <x v="64"/>
    <x v="0"/>
  </r>
  <r>
    <n v="3116"/>
    <n v="1273"/>
    <n v="2884"/>
    <d v="2020-12-06T00:00:00"/>
    <n v="125"/>
    <n v="379"/>
    <n v="3"/>
    <n v="0"/>
    <n v="3"/>
    <x v="64"/>
    <x v="0"/>
  </r>
  <r>
    <n v="3117"/>
    <n v="1274"/>
    <n v="2885"/>
    <d v="2020-12-06T00:00:00"/>
    <n v="125"/>
    <n v="476"/>
    <n v="550"/>
    <n v="0"/>
    <n v="550"/>
    <x v="65"/>
    <x v="0"/>
  </r>
  <r>
    <n v="3118"/>
    <n v="1274"/>
    <n v="2886"/>
    <d v="2020-12-06T00:00:00"/>
    <n v="125"/>
    <n v="477"/>
    <n v="550"/>
    <n v="0"/>
    <n v="550"/>
    <x v="65"/>
    <x v="0"/>
  </r>
  <r>
    <n v="3119"/>
    <n v="1275"/>
    <n v="2887"/>
    <d v="2020-12-06T00:00:00"/>
    <n v="125"/>
    <n v="402"/>
    <n v="3"/>
    <n v="0"/>
    <n v="3"/>
    <x v="66"/>
    <x v="0"/>
  </r>
  <r>
    <n v="3120"/>
    <n v="1276"/>
    <n v="2888"/>
    <d v="2020-12-06T00:00:00"/>
    <n v="123"/>
    <n v="510"/>
    <n v="468"/>
    <n v="0"/>
    <n v="468"/>
    <x v="67"/>
    <x v="0"/>
  </r>
  <r>
    <n v="3121"/>
    <n v="1276"/>
    <n v="2889"/>
    <d v="2020-12-06T00:00:00"/>
    <n v="125"/>
    <n v="511"/>
    <n v="550"/>
    <n v="0"/>
    <n v="550"/>
    <x v="67"/>
    <x v="0"/>
  </r>
  <r>
    <n v="3122"/>
    <n v="1276"/>
    <n v="2890"/>
    <d v="2020-12-06T00:00:00"/>
    <n v="125"/>
    <n v="512"/>
    <n v="550"/>
    <n v="0"/>
    <n v="550"/>
    <x v="67"/>
    <x v="0"/>
  </r>
  <r>
    <n v="3123"/>
    <n v="1277"/>
    <n v="2891"/>
    <d v="2020-12-06T00:00:00"/>
    <n v="125"/>
    <n v="403"/>
    <n v="3"/>
    <n v="0"/>
    <n v="3"/>
    <x v="68"/>
    <x v="0"/>
  </r>
  <r>
    <n v="3124"/>
    <n v="1277"/>
    <n v="2892"/>
    <d v="2020-12-06T00:00:00"/>
    <n v="123"/>
    <n v="404"/>
    <n v="3"/>
    <n v="0"/>
    <n v="3"/>
    <x v="68"/>
    <x v="0"/>
  </r>
  <r>
    <n v="3125"/>
    <n v="1277"/>
    <n v="2893"/>
    <d v="2020-12-06T00:00:00"/>
    <n v="123"/>
    <n v="405"/>
    <n v="3"/>
    <n v="0"/>
    <n v="3"/>
    <x v="68"/>
    <x v="0"/>
  </r>
  <r>
    <n v="3126"/>
    <n v="1277"/>
    <n v="2894"/>
    <d v="2020-12-06T00:00:00"/>
    <n v="123"/>
    <n v="406"/>
    <n v="3"/>
    <n v="0"/>
    <n v="3"/>
    <x v="68"/>
    <x v="0"/>
  </r>
  <r>
    <n v="3127"/>
    <n v="1277"/>
    <n v="2895"/>
    <d v="2020-12-06T00:00:00"/>
    <n v="123"/>
    <n v="407"/>
    <n v="3"/>
    <n v="0"/>
    <n v="3"/>
    <x v="68"/>
    <x v="0"/>
  </r>
  <r>
    <n v="3128"/>
    <n v="1277"/>
    <n v="2896"/>
    <d v="2020-12-06T00:00:00"/>
    <n v="123"/>
    <n v="408"/>
    <n v="3"/>
    <n v="0"/>
    <n v="3"/>
    <x v="68"/>
    <x v="0"/>
  </r>
  <r>
    <n v="3129"/>
    <n v="1278"/>
    <n v="2897"/>
    <d v="2020-12-06T00:00:00"/>
    <n v="123"/>
    <n v="525"/>
    <n v="550"/>
    <n v="0"/>
    <n v="550"/>
    <x v="69"/>
    <x v="0"/>
  </r>
  <r>
    <n v="3130"/>
    <n v="1279"/>
    <n v="2898"/>
    <d v="2020-12-06T00:00:00"/>
    <n v="123"/>
    <n v="526"/>
    <n v="550"/>
    <n v="0"/>
    <n v="550"/>
    <x v="70"/>
    <x v="0"/>
  </r>
  <r>
    <n v="3131"/>
    <n v="1280"/>
    <n v="2899"/>
    <d v="2020-12-06T00:00:00"/>
    <n v="125"/>
    <n v="908"/>
    <n v="550"/>
    <n v="0"/>
    <n v="550"/>
    <x v="71"/>
    <x v="0"/>
  </r>
  <r>
    <n v="3132"/>
    <n v="1280"/>
    <n v="2900"/>
    <d v="2020-12-06T00:00:00"/>
    <n v="125"/>
    <n v="909"/>
    <n v="550"/>
    <n v="55"/>
    <n v="495"/>
    <x v="71"/>
    <x v="1"/>
  </r>
  <r>
    <n v="3133"/>
    <n v="1280"/>
    <n v="2901"/>
    <d v="2020-12-06T00:00:00"/>
    <n v="123"/>
    <n v="913"/>
    <n v="550"/>
    <n v="0"/>
    <n v="550"/>
    <x v="71"/>
    <x v="0"/>
  </r>
  <r>
    <n v="3134"/>
    <n v="1281"/>
    <n v="2902"/>
    <d v="2020-12-07T00:00:00"/>
    <n v="125"/>
    <n v="356"/>
    <n v="60"/>
    <n v="0"/>
    <n v="60"/>
    <x v="72"/>
    <x v="0"/>
  </r>
  <r>
    <n v="3135"/>
    <n v="1281"/>
    <n v="2903"/>
    <d v="2020-12-07T00:00:00"/>
    <n v="123"/>
    <n v="357"/>
    <n v="60"/>
    <n v="0"/>
    <n v="60"/>
    <x v="72"/>
    <x v="0"/>
  </r>
  <r>
    <n v="3136"/>
    <n v="1282"/>
    <n v="2904"/>
    <d v="2020-12-07T00:00:00"/>
    <n v="123"/>
    <n v="935"/>
    <n v="550"/>
    <n v="82"/>
    <n v="468"/>
    <x v="73"/>
    <x v="1"/>
  </r>
  <r>
    <n v="3137"/>
    <n v="1282"/>
    <n v="2905"/>
    <d v="2020-12-07T00:00:00"/>
    <n v="125"/>
    <n v="936"/>
    <n v="550"/>
    <n v="0"/>
    <n v="550"/>
    <x v="73"/>
    <x v="0"/>
  </r>
  <r>
    <n v="3138"/>
    <n v="1283"/>
    <n v="2906"/>
    <d v="2020-12-07T00:00:00"/>
    <n v="125"/>
    <n v="524"/>
    <n v="550"/>
    <n v="0"/>
    <n v="550"/>
    <x v="74"/>
    <x v="0"/>
  </r>
  <r>
    <n v="3139"/>
    <n v="1284"/>
    <n v="2907"/>
    <d v="2020-12-07T00:00:00"/>
    <n v="125"/>
    <n v="911"/>
    <n v="550"/>
    <n v="0"/>
    <n v="550"/>
    <x v="75"/>
    <x v="0"/>
  </r>
  <r>
    <n v="3140"/>
    <n v="1284"/>
    <n v="2908"/>
    <d v="2020-12-07T00:00:00"/>
    <n v="125"/>
    <n v="912"/>
    <n v="550"/>
    <n v="0"/>
    <n v="550"/>
    <x v="75"/>
    <x v="0"/>
  </r>
  <r>
    <n v="3141"/>
    <n v="1285"/>
    <n v="2909"/>
    <d v="2020-12-07T00:00:00"/>
    <n v="123"/>
    <n v="910"/>
    <n v="550"/>
    <n v="0"/>
    <n v="550"/>
    <x v="76"/>
    <x v="0"/>
  </r>
  <r>
    <n v="3142"/>
    <n v="1286"/>
    <n v="2910"/>
    <d v="2020-12-07T00:00:00"/>
    <n v="125"/>
    <n v="937"/>
    <n v="468"/>
    <n v="0"/>
    <n v="468"/>
    <x v="77"/>
    <x v="0"/>
  </r>
  <r>
    <n v="3143"/>
    <n v="1287"/>
    <n v="2911"/>
    <d v="2020-12-07T00:00:00"/>
    <n v="125"/>
    <n v="463"/>
    <n v="3"/>
    <n v="0"/>
    <n v="3"/>
    <x v="78"/>
    <x v="0"/>
  </r>
  <r>
    <n v="3144"/>
    <n v="1287"/>
    <n v="2912"/>
    <d v="2020-12-07T00:00:00"/>
    <n v="125"/>
    <n v="464"/>
    <n v="3"/>
    <n v="0"/>
    <n v="3"/>
    <x v="78"/>
    <x v="0"/>
  </r>
  <r>
    <n v="3145"/>
    <n v="1287"/>
    <n v="2913"/>
    <d v="2020-12-07T00:00:00"/>
    <n v="123"/>
    <n v="465"/>
    <n v="3"/>
    <n v="0"/>
    <n v="3"/>
    <x v="78"/>
    <x v="0"/>
  </r>
  <r>
    <n v="3146"/>
    <n v="1287"/>
    <n v="2914"/>
    <d v="2020-12-07T00:00:00"/>
    <n v="123"/>
    <n v="466"/>
    <n v="3"/>
    <n v="0"/>
    <n v="3"/>
    <x v="78"/>
    <x v="0"/>
  </r>
  <r>
    <n v="3147"/>
    <n v="1287"/>
    <n v="2915"/>
    <d v="2020-12-07T00:00:00"/>
    <n v="123"/>
    <n v="467"/>
    <n v="3"/>
    <n v="0"/>
    <n v="3"/>
    <x v="78"/>
    <x v="0"/>
  </r>
  <r>
    <n v="3148"/>
    <n v="1287"/>
    <n v="2916"/>
    <d v="2020-12-07T00:00:00"/>
    <n v="123"/>
    <n v="468"/>
    <n v="3"/>
    <n v="0"/>
    <n v="3"/>
    <x v="78"/>
    <x v="0"/>
  </r>
  <r>
    <n v="3149"/>
    <n v="1288"/>
    <n v="2917"/>
    <d v="2020-12-07T00:00:00"/>
    <n v="123"/>
    <n v="462"/>
    <n v="3"/>
    <n v="0"/>
    <n v="3"/>
    <x v="0"/>
    <x v="0"/>
  </r>
  <r>
    <n v="3150"/>
    <n v="1289"/>
    <n v="2918"/>
    <d v="2020-12-07T00:00:00"/>
    <n v="123"/>
    <n v="510"/>
    <n v="550"/>
    <n v="0"/>
    <n v="550"/>
    <x v="1"/>
    <x v="0"/>
  </r>
  <r>
    <n v="3151"/>
    <n v="1289"/>
    <n v="2919"/>
    <d v="2020-12-07T00:00:00"/>
    <n v="123"/>
    <n v="511"/>
    <n v="550"/>
    <n v="0"/>
    <n v="550"/>
    <x v="1"/>
    <x v="0"/>
  </r>
  <r>
    <n v="3152"/>
    <n v="1290"/>
    <n v="2920"/>
    <d v="2020-12-07T00:00:00"/>
    <n v="125"/>
    <n v="527"/>
    <n v="550"/>
    <n v="0"/>
    <n v="550"/>
    <x v="2"/>
    <x v="0"/>
  </r>
  <r>
    <n v="3153"/>
    <n v="1291"/>
    <n v="2921"/>
    <d v="2020-12-07T00:00:00"/>
    <n v="125"/>
    <n v="509"/>
    <n v="550"/>
    <n v="0"/>
    <n v="550"/>
    <x v="3"/>
    <x v="0"/>
  </r>
  <r>
    <n v="3154"/>
    <n v="1292"/>
    <n v="2922"/>
    <d v="2020-12-07T00:00:00"/>
    <n v="123"/>
    <n v="492"/>
    <n v="60"/>
    <n v="9"/>
    <n v="51"/>
    <x v="4"/>
    <x v="1"/>
  </r>
  <r>
    <n v="3155"/>
    <n v="1292"/>
    <n v="2923"/>
    <d v="2020-12-07T00:00:00"/>
    <n v="125"/>
    <n v="493"/>
    <n v="60"/>
    <n v="0"/>
    <n v="60"/>
    <x v="4"/>
    <x v="0"/>
  </r>
  <r>
    <n v="3156"/>
    <n v="1293"/>
    <n v="2924"/>
    <d v="2020-12-07T00:00:00"/>
    <n v="123"/>
    <n v="523"/>
    <n v="550"/>
    <n v="0"/>
    <n v="550"/>
    <x v="5"/>
    <x v="0"/>
  </r>
  <r>
    <n v="3157"/>
    <n v="1294"/>
    <n v="2925"/>
    <d v="2020-12-07T00:00:00"/>
    <n v="123"/>
    <n v="422"/>
    <n v="3"/>
    <n v="0"/>
    <n v="3"/>
    <x v="6"/>
    <x v="0"/>
  </r>
  <r>
    <n v="3158"/>
    <n v="1294"/>
    <n v="2926"/>
    <d v="2020-12-07T00:00:00"/>
    <n v="125"/>
    <n v="423"/>
    <n v="3"/>
    <n v="0"/>
    <n v="3"/>
    <x v="6"/>
    <x v="0"/>
  </r>
  <r>
    <n v="3159"/>
    <n v="1295"/>
    <n v="2927"/>
    <d v="2020-12-07T00:00:00"/>
    <n v="125"/>
    <n v="490"/>
    <n v="3"/>
    <n v="0"/>
    <n v="3"/>
    <x v="7"/>
    <x v="0"/>
  </r>
  <r>
    <n v="3160"/>
    <n v="1295"/>
    <n v="2928"/>
    <d v="2020-12-07T00:00:00"/>
    <n v="125"/>
    <n v="491"/>
    <n v="3"/>
    <n v="0"/>
    <n v="3"/>
    <x v="7"/>
    <x v="0"/>
  </r>
  <r>
    <n v="3161"/>
    <n v="1296"/>
    <n v="2929"/>
    <d v="2020-12-07T00:00:00"/>
    <n v="125"/>
    <n v="528"/>
    <n v="3"/>
    <n v="0"/>
    <n v="3"/>
    <x v="8"/>
    <x v="0"/>
  </r>
  <r>
    <n v="3162"/>
    <n v="1297"/>
    <n v="2930"/>
    <d v="2020-12-08T00:00:00"/>
    <n v="123"/>
    <n v="505"/>
    <n v="3"/>
    <n v="0"/>
    <n v="3"/>
    <x v="9"/>
    <x v="0"/>
  </r>
  <r>
    <n v="3163"/>
    <n v="1298"/>
    <n v="2931"/>
    <d v="2020-12-08T00:00:00"/>
    <n v="125"/>
    <n v="938"/>
    <n v="550"/>
    <n v="0"/>
    <n v="550"/>
    <x v="10"/>
    <x v="0"/>
  </r>
  <r>
    <n v="3164"/>
    <n v="1298"/>
    <n v="2932"/>
    <d v="2020-12-08T00:00:00"/>
    <n v="125"/>
    <n v="939"/>
    <n v="550"/>
    <n v="0"/>
    <n v="550"/>
    <x v="10"/>
    <x v="0"/>
  </r>
  <r>
    <n v="3165"/>
    <n v="1299"/>
    <n v="2933"/>
    <d v="2020-12-08T00:00:00"/>
    <n v="125"/>
    <n v="358"/>
    <n v="60"/>
    <n v="0"/>
    <n v="60"/>
    <x v="11"/>
    <x v="0"/>
  </r>
  <r>
    <n v="3166"/>
    <n v="1300"/>
    <n v="2934"/>
    <d v="2020-12-08T00:00:00"/>
    <n v="123"/>
    <n v="381"/>
    <n v="3"/>
    <n v="0"/>
    <n v="3"/>
    <x v="12"/>
    <x v="0"/>
  </r>
  <r>
    <n v="3167"/>
    <n v="1300"/>
    <n v="2935"/>
    <d v="2020-12-08T00:00:00"/>
    <n v="123"/>
    <n v="438"/>
    <n v="3"/>
    <n v="0"/>
    <n v="3"/>
    <x v="12"/>
    <x v="0"/>
  </r>
  <r>
    <n v="3168"/>
    <n v="1300"/>
    <n v="2936"/>
    <d v="2020-12-08T00:00:00"/>
    <n v="123"/>
    <n v="439"/>
    <n v="3"/>
    <n v="0"/>
    <n v="3"/>
    <x v="12"/>
    <x v="0"/>
  </r>
  <r>
    <n v="3169"/>
    <n v="1301"/>
    <n v="2937"/>
    <d v="2020-12-08T00:00:00"/>
    <n v="123"/>
    <n v="356"/>
    <n v="60"/>
    <n v="0"/>
    <n v="60"/>
    <x v="13"/>
    <x v="0"/>
  </r>
  <r>
    <n v="3170"/>
    <n v="1301"/>
    <n v="2938"/>
    <d v="2020-12-08T00:00:00"/>
    <n v="123"/>
    <n v="357"/>
    <n v="60"/>
    <n v="0"/>
    <n v="60"/>
    <x v="13"/>
    <x v="0"/>
  </r>
  <r>
    <n v="3171"/>
    <n v="1302"/>
    <n v="2939"/>
    <d v="2020-12-08T00:00:00"/>
    <n v="123"/>
    <n v="396"/>
    <n v="3"/>
    <n v="0"/>
    <n v="3"/>
    <x v="14"/>
    <x v="0"/>
  </r>
  <r>
    <n v="3172"/>
    <n v="1302"/>
    <n v="2940"/>
    <d v="2020-12-08T00:00:00"/>
    <n v="123"/>
    <n v="397"/>
    <n v="3"/>
    <n v="0"/>
    <n v="3"/>
    <x v="14"/>
    <x v="0"/>
  </r>
  <r>
    <n v="3173"/>
    <n v="1303"/>
    <n v="2941"/>
    <d v="2020-12-08T00:00:00"/>
    <n v="125"/>
    <n v="490"/>
    <n v="3"/>
    <n v="0"/>
    <n v="3"/>
    <x v="15"/>
    <x v="0"/>
  </r>
  <r>
    <n v="3174"/>
    <n v="1304"/>
    <n v="2942"/>
    <d v="2020-12-08T00:00:00"/>
    <n v="125"/>
    <n v="513"/>
    <n v="550"/>
    <n v="550"/>
    <n v="0"/>
    <x v="16"/>
    <x v="1"/>
  </r>
  <r>
    <n v="3175"/>
    <n v="1305"/>
    <n v="2943"/>
    <d v="2020-12-08T00:00:00"/>
    <n v="123"/>
    <n v="407"/>
    <n v="3"/>
    <n v="0"/>
    <n v="3"/>
    <x v="17"/>
    <x v="0"/>
  </r>
  <r>
    <n v="3176"/>
    <n v="1305"/>
    <n v="2944"/>
    <d v="2020-12-08T00:00:00"/>
    <n v="125"/>
    <n v="408"/>
    <n v="3"/>
    <n v="0"/>
    <n v="3"/>
    <x v="17"/>
    <x v="0"/>
  </r>
  <r>
    <n v="3177"/>
    <n v="1305"/>
    <n v="2945"/>
    <d v="2020-12-08T00:00:00"/>
    <n v="123"/>
    <n v="409"/>
    <n v="3"/>
    <n v="0"/>
    <n v="3"/>
    <x v="17"/>
    <x v="0"/>
  </r>
  <r>
    <n v="3178"/>
    <n v="1305"/>
    <n v="2946"/>
    <d v="2020-12-08T00:00:00"/>
    <n v="123"/>
    <n v="410"/>
    <n v="3"/>
    <n v="0"/>
    <n v="3"/>
    <x v="17"/>
    <x v="0"/>
  </r>
  <r>
    <n v="3179"/>
    <n v="1305"/>
    <n v="2947"/>
    <d v="2020-12-08T00:00:00"/>
    <n v="125"/>
    <n v="411"/>
    <n v="3"/>
    <n v="0"/>
    <n v="3"/>
    <x v="17"/>
    <x v="0"/>
  </r>
  <r>
    <n v="3180"/>
    <n v="1305"/>
    <n v="2948"/>
    <d v="2020-12-08T00:00:00"/>
    <n v="125"/>
    <n v="412"/>
    <n v="3"/>
    <n v="0"/>
    <n v="3"/>
    <x v="17"/>
    <x v="0"/>
  </r>
  <r>
    <n v="3181"/>
    <n v="1305"/>
    <n v="2949"/>
    <d v="2020-12-08T00:00:00"/>
    <n v="125"/>
    <n v="413"/>
    <n v="3"/>
    <n v="0"/>
    <n v="3"/>
    <x v="17"/>
    <x v="0"/>
  </r>
  <r>
    <n v="3182"/>
    <n v="1305"/>
    <n v="2950"/>
    <d v="2020-12-08T00:00:00"/>
    <n v="125"/>
    <n v="414"/>
    <n v="3"/>
    <n v="0"/>
    <n v="3"/>
    <x v="17"/>
    <x v="0"/>
  </r>
  <r>
    <n v="3183"/>
    <n v="1305"/>
    <n v="2951"/>
    <d v="2020-12-08T00:00:00"/>
    <n v="123"/>
    <n v="415"/>
    <n v="3"/>
    <n v="0"/>
    <n v="3"/>
    <x v="17"/>
    <x v="0"/>
  </r>
  <r>
    <n v="3184"/>
    <n v="1305"/>
    <n v="2952"/>
    <d v="2020-12-08T00:00:00"/>
    <n v="125"/>
    <n v="416"/>
    <n v="3"/>
    <n v="0"/>
    <n v="3"/>
    <x v="17"/>
    <x v="0"/>
  </r>
  <r>
    <n v="3185"/>
    <n v="1305"/>
    <n v="2953"/>
    <d v="2020-12-08T00:00:00"/>
    <n v="125"/>
    <n v="417"/>
    <n v="3"/>
    <n v="0"/>
    <n v="3"/>
    <x v="17"/>
    <x v="0"/>
  </r>
  <r>
    <n v="3186"/>
    <n v="1305"/>
    <n v="2954"/>
    <d v="2020-12-08T00:00:00"/>
    <n v="125"/>
    <n v="418"/>
    <n v="3"/>
    <n v="0"/>
    <n v="3"/>
    <x v="17"/>
    <x v="0"/>
  </r>
  <r>
    <n v="3187"/>
    <n v="1305"/>
    <n v="2955"/>
    <d v="2020-12-08T00:00:00"/>
    <n v="123"/>
    <n v="419"/>
    <n v="3"/>
    <n v="0"/>
    <n v="3"/>
    <x v="17"/>
    <x v="0"/>
  </r>
  <r>
    <n v="3188"/>
    <n v="1305"/>
    <n v="2956"/>
    <d v="2020-12-08T00:00:00"/>
    <n v="123"/>
    <n v="420"/>
    <n v="3"/>
    <n v="0"/>
    <n v="3"/>
    <x v="17"/>
    <x v="0"/>
  </r>
  <r>
    <n v="3189"/>
    <n v="1305"/>
    <n v="2957"/>
    <d v="2020-12-08T00:00:00"/>
    <n v="123"/>
    <n v="421"/>
    <n v="3"/>
    <n v="0"/>
    <n v="3"/>
    <x v="17"/>
    <x v="0"/>
  </r>
  <r>
    <n v="3190"/>
    <n v="1306"/>
    <n v="2958"/>
    <d v="2020-12-08T00:00:00"/>
    <n v="123"/>
    <n v="931"/>
    <n v="468"/>
    <n v="0"/>
    <n v="468"/>
    <x v="18"/>
    <x v="0"/>
  </r>
  <r>
    <n v="3191"/>
    <n v="1306"/>
    <n v="2959"/>
    <d v="2020-12-08T00:00:00"/>
    <n v="123"/>
    <n v="932"/>
    <n v="550"/>
    <n v="0"/>
    <n v="550"/>
    <x v="18"/>
    <x v="0"/>
  </r>
  <r>
    <n v="3192"/>
    <n v="1306"/>
    <n v="2960"/>
    <d v="2020-12-08T00:00:00"/>
    <n v="123"/>
    <n v="933"/>
    <n v="550"/>
    <n v="0"/>
    <n v="550"/>
    <x v="18"/>
    <x v="0"/>
  </r>
  <r>
    <n v="3193"/>
    <n v="1306"/>
    <n v="2961"/>
    <d v="2020-12-08T00:00:00"/>
    <n v="123"/>
    <n v="934"/>
    <n v="550"/>
    <n v="0"/>
    <n v="550"/>
    <x v="18"/>
    <x v="0"/>
  </r>
  <r>
    <n v="3194"/>
    <n v="1307"/>
    <n v="2962"/>
    <d v="2020-12-08T00:00:00"/>
    <n v="125"/>
    <n v="422"/>
    <n v="3"/>
    <n v="0"/>
    <n v="3"/>
    <x v="19"/>
    <x v="0"/>
  </r>
  <r>
    <n v="3195"/>
    <n v="1307"/>
    <n v="2963"/>
    <d v="2020-12-08T00:00:00"/>
    <n v="125"/>
    <n v="423"/>
    <n v="3"/>
    <n v="0"/>
    <n v="3"/>
    <x v="19"/>
    <x v="0"/>
  </r>
  <r>
    <n v="3196"/>
    <n v="1307"/>
    <n v="2964"/>
    <d v="2020-12-08T00:00:00"/>
    <n v="123"/>
    <n v="424"/>
    <n v="3"/>
    <n v="0"/>
    <n v="3"/>
    <x v="19"/>
    <x v="0"/>
  </r>
  <r>
    <n v="3197"/>
    <n v="1307"/>
    <n v="2965"/>
    <d v="2020-12-08T00:00:00"/>
    <n v="125"/>
    <n v="425"/>
    <n v="3"/>
    <n v="0"/>
    <n v="3"/>
    <x v="19"/>
    <x v="0"/>
  </r>
  <r>
    <n v="3198"/>
    <n v="1307"/>
    <n v="2966"/>
    <d v="2020-12-08T00:00:00"/>
    <n v="123"/>
    <n v="426"/>
    <n v="3"/>
    <n v="0"/>
    <n v="3"/>
    <x v="19"/>
    <x v="0"/>
  </r>
  <r>
    <n v="3199"/>
    <n v="1307"/>
    <n v="2967"/>
    <d v="2020-12-08T00:00:00"/>
    <n v="123"/>
    <n v="427"/>
    <n v="3"/>
    <n v="0"/>
    <n v="3"/>
    <x v="19"/>
    <x v="0"/>
  </r>
  <r>
    <n v="3200"/>
    <n v="1308"/>
    <n v="2968"/>
    <d v="2020-12-08T00:00:00"/>
    <n v="125"/>
    <n v="341"/>
    <n v="3"/>
    <n v="0"/>
    <n v="3"/>
    <x v="20"/>
    <x v="0"/>
  </r>
  <r>
    <n v="3201"/>
    <n v="1308"/>
    <n v="2969"/>
    <d v="2020-12-08T00:00:00"/>
    <n v="125"/>
    <n v="342"/>
    <n v="3"/>
    <n v="0"/>
    <n v="3"/>
    <x v="20"/>
    <x v="0"/>
  </r>
  <r>
    <n v="3202"/>
    <n v="1308"/>
    <n v="2970"/>
    <d v="2020-12-08T00:00:00"/>
    <n v="125"/>
    <n v="343"/>
    <n v="3"/>
    <n v="0"/>
    <n v="3"/>
    <x v="20"/>
    <x v="0"/>
  </r>
  <r>
    <n v="3203"/>
    <n v="1308"/>
    <n v="2971"/>
    <d v="2020-12-08T00:00:00"/>
    <n v="125"/>
    <n v="344"/>
    <n v="3"/>
    <n v="0"/>
    <n v="3"/>
    <x v="20"/>
    <x v="0"/>
  </r>
  <r>
    <n v="3204"/>
    <n v="1308"/>
    <n v="2972"/>
    <d v="2020-12-08T00:00:00"/>
    <n v="123"/>
    <n v="345"/>
    <n v="3"/>
    <n v="0"/>
    <n v="3"/>
    <x v="20"/>
    <x v="0"/>
  </r>
  <r>
    <n v="3205"/>
    <n v="1309"/>
    <n v="2973"/>
    <d v="2020-12-08T00:00:00"/>
    <n v="125"/>
    <n v="931"/>
    <n v="550"/>
    <n v="0"/>
    <n v="550"/>
    <x v="21"/>
    <x v="0"/>
  </r>
  <r>
    <n v="3206"/>
    <n v="1309"/>
    <n v="2974"/>
    <d v="2020-12-08T00:00:00"/>
    <n v="125"/>
    <n v="932"/>
    <n v="550"/>
    <n v="0"/>
    <n v="550"/>
    <x v="21"/>
    <x v="0"/>
  </r>
  <r>
    <n v="3207"/>
    <n v="1310"/>
    <n v="2975"/>
    <d v="2020-12-08T00:00:00"/>
    <n v="125"/>
    <n v="341"/>
    <n v="3"/>
    <n v="0"/>
    <n v="3"/>
    <x v="22"/>
    <x v="0"/>
  </r>
  <r>
    <n v="3208"/>
    <n v="1310"/>
    <n v="2976"/>
    <d v="2020-12-08T00:00:00"/>
    <n v="123"/>
    <n v="342"/>
    <n v="3"/>
    <n v="0"/>
    <n v="3"/>
    <x v="22"/>
    <x v="0"/>
  </r>
  <r>
    <n v="3209"/>
    <n v="1310"/>
    <n v="2977"/>
    <d v="2020-12-08T00:00:00"/>
    <n v="123"/>
    <n v="343"/>
    <n v="3"/>
    <n v="0"/>
    <n v="3"/>
    <x v="22"/>
    <x v="0"/>
  </r>
  <r>
    <n v="3210"/>
    <n v="1311"/>
    <n v="2978"/>
    <d v="2020-12-08T00:00:00"/>
    <n v="123"/>
    <n v="930"/>
    <n v="550"/>
    <n v="0"/>
    <n v="550"/>
    <x v="23"/>
    <x v="0"/>
  </r>
  <r>
    <n v="3211"/>
    <n v="1312"/>
    <n v="2979"/>
    <d v="2020-12-08T00:00:00"/>
    <n v="123"/>
    <n v="332"/>
    <n v="550"/>
    <n v="82"/>
    <n v="468"/>
    <x v="24"/>
    <x v="1"/>
  </r>
  <r>
    <n v="3212"/>
    <n v="1313"/>
    <n v="2980"/>
    <d v="2020-12-11T00:00:00"/>
    <n v="123"/>
    <n v="948"/>
    <n v="550"/>
    <n v="0"/>
    <n v="550"/>
    <x v="79"/>
    <x v="0"/>
  </r>
  <r>
    <n v="3213"/>
    <n v="1313"/>
    <n v="2981"/>
    <d v="2020-12-11T00:00:00"/>
    <n v="123"/>
    <n v="907"/>
    <n v="550"/>
    <n v="0"/>
    <n v="550"/>
    <x v="79"/>
    <x v="0"/>
  </r>
  <r>
    <n v="3214"/>
    <n v="1314"/>
    <n v="2982"/>
    <d v="2020-12-11T00:00:00"/>
    <n v="123"/>
    <n v="325"/>
    <n v="1250"/>
    <n v="0"/>
    <n v="1250"/>
    <x v="26"/>
    <x v="0"/>
  </r>
  <r>
    <n v="3215"/>
    <n v="1314"/>
    <n v="2983"/>
    <d v="2020-12-11T00:00:00"/>
    <n v="125"/>
    <n v="326"/>
    <n v="1250"/>
    <n v="0"/>
    <n v="1250"/>
    <x v="26"/>
    <x v="0"/>
  </r>
  <r>
    <n v="3216"/>
    <n v="1315"/>
    <n v="2984"/>
    <d v="2020-12-11T00:00:00"/>
    <n v="125"/>
    <n v="320"/>
    <n v="3"/>
    <n v="0"/>
    <n v="3"/>
    <x v="27"/>
    <x v="0"/>
  </r>
  <r>
    <n v="3217"/>
    <n v="1315"/>
    <n v="2985"/>
    <d v="2020-12-11T00:00:00"/>
    <n v="123"/>
    <n v="321"/>
    <n v="3"/>
    <n v="0"/>
    <n v="3"/>
    <x v="27"/>
    <x v="0"/>
  </r>
  <r>
    <n v="3218"/>
    <n v="1315"/>
    <n v="2986"/>
    <d v="2020-12-11T00:00:00"/>
    <n v="125"/>
    <n v="322"/>
    <n v="60"/>
    <n v="0"/>
    <n v="60"/>
    <x v="27"/>
    <x v="0"/>
  </r>
  <r>
    <n v="3219"/>
    <n v="1316"/>
    <n v="2987"/>
    <d v="2020-12-11T00:00:00"/>
    <n v="123"/>
    <n v="930"/>
    <n v="468"/>
    <n v="0"/>
    <n v="468"/>
    <x v="28"/>
    <x v="0"/>
  </r>
  <r>
    <n v="3220"/>
    <n v="1316"/>
    <n v="2988"/>
    <d v="2020-12-11T00:00:00"/>
    <n v="123"/>
    <n v="921"/>
    <n v="550"/>
    <n v="0"/>
    <n v="550"/>
    <x v="28"/>
    <x v="0"/>
  </r>
  <r>
    <n v="3221"/>
    <n v="1317"/>
    <n v="2989"/>
    <d v="2020-12-11T00:00:00"/>
    <n v="125"/>
    <n v="952"/>
    <n v="60"/>
    <n v="0"/>
    <n v="60"/>
    <x v="29"/>
    <x v="0"/>
  </r>
  <r>
    <n v="3222"/>
    <n v="1318"/>
    <n v="2990"/>
    <d v="2020-12-11T00:00:00"/>
    <n v="125"/>
    <n v="933"/>
    <n v="550"/>
    <n v="0"/>
    <n v="550"/>
    <x v="30"/>
    <x v="0"/>
  </r>
  <r>
    <n v="3223"/>
    <n v="1318"/>
    <n v="2991"/>
    <d v="2020-12-11T00:00:00"/>
    <n v="125"/>
    <n v="934"/>
    <n v="550"/>
    <n v="0"/>
    <n v="550"/>
    <x v="30"/>
    <x v="0"/>
  </r>
  <r>
    <n v="3224"/>
    <n v="1318"/>
    <n v="2992"/>
    <d v="2020-12-11T00:00:00"/>
    <n v="125"/>
    <n v="922"/>
    <n v="550"/>
    <n v="0"/>
    <n v="550"/>
    <x v="30"/>
    <x v="0"/>
  </r>
  <r>
    <n v="3225"/>
    <n v="1318"/>
    <n v="2993"/>
    <d v="2020-12-11T00:00:00"/>
    <n v="123"/>
    <n v="923"/>
    <n v="550"/>
    <n v="0"/>
    <n v="550"/>
    <x v="30"/>
    <x v="0"/>
  </r>
  <r>
    <n v="3226"/>
    <n v="1319"/>
    <n v="2994"/>
    <d v="2020-12-11T00:00:00"/>
    <n v="125"/>
    <n v="317"/>
    <n v="550"/>
    <n v="0"/>
    <n v="550"/>
    <x v="31"/>
    <x v="0"/>
  </r>
  <r>
    <n v="3227"/>
    <n v="1319"/>
    <n v="2995"/>
    <d v="2020-12-11T00:00:00"/>
    <n v="125"/>
    <n v="318"/>
    <n v="550"/>
    <n v="0"/>
    <n v="550"/>
    <x v="31"/>
    <x v="0"/>
  </r>
  <r>
    <n v="3228"/>
    <n v="1319"/>
    <n v="2996"/>
    <d v="2020-12-11T00:00:00"/>
    <n v="125"/>
    <n v="319"/>
    <n v="550"/>
    <n v="0"/>
    <n v="550"/>
    <x v="31"/>
    <x v="0"/>
  </r>
  <r>
    <n v="3229"/>
    <n v="1320"/>
    <n v="2997"/>
    <d v="2020-12-11T00:00:00"/>
    <n v="123"/>
    <n v="928"/>
    <n v="550"/>
    <n v="0"/>
    <n v="550"/>
    <x v="32"/>
    <x v="0"/>
  </r>
  <r>
    <n v="3230"/>
    <n v="1320"/>
    <n v="2998"/>
    <d v="2020-12-11T00:00:00"/>
    <n v="123"/>
    <n v="929"/>
    <n v="550"/>
    <n v="55"/>
    <n v="495"/>
    <x v="32"/>
    <x v="1"/>
  </r>
  <r>
    <n v="3231"/>
    <n v="1321"/>
    <n v="2999"/>
    <d v="2020-12-12T00:00:00"/>
    <n v="123"/>
    <n v="319"/>
    <n v="550"/>
    <n v="0"/>
    <n v="550"/>
    <x v="33"/>
    <x v="0"/>
  </r>
  <r>
    <n v="3232"/>
    <n v="1322"/>
    <n v="3000"/>
    <d v="2020-12-12T00:00:00"/>
    <n v="123"/>
    <n v="364"/>
    <n v="3"/>
    <n v="0"/>
    <n v="3"/>
    <x v="34"/>
    <x v="0"/>
  </r>
  <r>
    <n v="3233"/>
    <n v="1322"/>
    <n v="3001"/>
    <d v="2020-12-12T00:00:00"/>
    <n v="123"/>
    <n v="365"/>
    <n v="3"/>
    <n v="0"/>
    <n v="3"/>
    <x v="34"/>
    <x v="0"/>
  </r>
  <r>
    <n v="3234"/>
    <n v="1323"/>
    <n v="3002"/>
    <d v="2020-12-12T00:00:00"/>
    <n v="123"/>
    <n v="2"/>
    <n v="3"/>
    <n v="0"/>
    <n v="3"/>
    <x v="35"/>
    <x v="0"/>
  </r>
  <r>
    <n v="3235"/>
    <n v="1324"/>
    <n v="3003"/>
    <d v="2020-12-12T00:00:00"/>
    <n v="123"/>
    <n v="1"/>
    <n v="3"/>
    <n v="0"/>
    <n v="3"/>
    <x v="36"/>
    <x v="0"/>
  </r>
  <r>
    <n v="3236"/>
    <n v="1325"/>
    <n v="3004"/>
    <d v="2020-12-13T00:00:00"/>
    <n v="125"/>
    <n v="359"/>
    <n v="3"/>
    <n v="0"/>
    <n v="3"/>
    <x v="37"/>
    <x v="0"/>
  </r>
  <r>
    <n v="3237"/>
    <n v="1325"/>
    <n v="3005"/>
    <d v="2020-12-13T00:00:00"/>
    <n v="125"/>
    <n v="360"/>
    <n v="3"/>
    <n v="0"/>
    <n v="3"/>
    <x v="37"/>
    <x v="0"/>
  </r>
  <r>
    <n v="3238"/>
    <n v="1325"/>
    <n v="3006"/>
    <d v="2020-12-13T00:00:00"/>
    <n v="123"/>
    <n v="361"/>
    <n v="3"/>
    <n v="0"/>
    <n v="3"/>
    <x v="37"/>
    <x v="0"/>
  </r>
  <r>
    <n v="3239"/>
    <n v="1325"/>
    <n v="3007"/>
    <d v="2020-12-13T00:00:00"/>
    <n v="125"/>
    <n v="362"/>
    <n v="3"/>
    <n v="0"/>
    <n v="3"/>
    <x v="37"/>
    <x v="0"/>
  </r>
  <r>
    <n v="3240"/>
    <n v="1325"/>
    <n v="3008"/>
    <d v="2020-12-13T00:00:00"/>
    <n v="123"/>
    <n v="363"/>
    <n v="3"/>
    <n v="0"/>
    <n v="3"/>
    <x v="37"/>
    <x v="0"/>
  </r>
  <r>
    <n v="3241"/>
    <n v="1325"/>
    <n v="3009"/>
    <d v="2020-12-13T00:00:00"/>
    <n v="123"/>
    <n v="364"/>
    <n v="3"/>
    <n v="0"/>
    <n v="3"/>
    <x v="37"/>
    <x v="0"/>
  </r>
  <r>
    <n v="3242"/>
    <n v="1325"/>
    <n v="3010"/>
    <d v="2020-12-13T00:00:00"/>
    <n v="125"/>
    <n v="365"/>
    <n v="3"/>
    <n v="0"/>
    <n v="3"/>
    <x v="37"/>
    <x v="0"/>
  </r>
  <r>
    <n v="3243"/>
    <n v="1325"/>
    <n v="3011"/>
    <d v="2020-12-13T00:00:00"/>
    <n v="125"/>
    <n v="366"/>
    <n v="3"/>
    <n v="0"/>
    <n v="3"/>
    <x v="37"/>
    <x v="0"/>
  </r>
  <r>
    <n v="3244"/>
    <n v="1325"/>
    <n v="3012"/>
    <d v="2020-12-13T00:00:00"/>
    <n v="125"/>
    <n v="367"/>
    <n v="3"/>
    <n v="0"/>
    <n v="3"/>
    <x v="37"/>
    <x v="0"/>
  </r>
  <r>
    <n v="3245"/>
    <n v="1325"/>
    <n v="3013"/>
    <d v="2020-12-13T00:00:00"/>
    <n v="125"/>
    <n v="368"/>
    <n v="3"/>
    <n v="0"/>
    <n v="3"/>
    <x v="37"/>
    <x v="0"/>
  </r>
  <r>
    <n v="3246"/>
    <n v="1325"/>
    <n v="3014"/>
    <d v="2020-12-13T00:00:00"/>
    <n v="123"/>
    <n v="369"/>
    <n v="3"/>
    <n v="0"/>
    <n v="3"/>
    <x v="37"/>
    <x v="0"/>
  </r>
  <r>
    <n v="3247"/>
    <n v="1325"/>
    <n v="3015"/>
    <d v="2020-12-13T00:00:00"/>
    <n v="125"/>
    <n v="370"/>
    <n v="3"/>
    <n v="0"/>
    <n v="3"/>
    <x v="37"/>
    <x v="0"/>
  </r>
  <r>
    <n v="3248"/>
    <n v="1325"/>
    <n v="3016"/>
    <d v="2020-12-13T00:00:00"/>
    <n v="125"/>
    <n v="371"/>
    <n v="3"/>
    <n v="0"/>
    <n v="3"/>
    <x v="37"/>
    <x v="0"/>
  </r>
  <r>
    <n v="3249"/>
    <n v="1325"/>
    <n v="3017"/>
    <d v="2020-12-13T00:00:00"/>
    <n v="125"/>
    <n v="372"/>
    <n v="3"/>
    <n v="0"/>
    <n v="3"/>
    <x v="37"/>
    <x v="0"/>
  </r>
  <r>
    <n v="3250"/>
    <n v="1325"/>
    <n v="3018"/>
    <d v="2020-12-13T00:00:00"/>
    <n v="123"/>
    <n v="373"/>
    <n v="3"/>
    <n v="0"/>
    <n v="3"/>
    <x v="37"/>
    <x v="0"/>
  </r>
  <r>
    <n v="3251"/>
    <n v="1325"/>
    <n v="3019"/>
    <d v="2020-12-13T00:00:00"/>
    <n v="123"/>
    <n v="374"/>
    <n v="3"/>
    <n v="0"/>
    <n v="3"/>
    <x v="37"/>
    <x v="0"/>
  </r>
  <r>
    <n v="3252"/>
    <n v="1326"/>
    <n v="3020"/>
    <d v="2020-12-13T00:00:00"/>
    <n v="123"/>
    <n v="530"/>
    <n v="468"/>
    <n v="0"/>
    <n v="468"/>
    <x v="38"/>
    <x v="0"/>
  </r>
  <r>
    <n v="3253"/>
    <n v="1327"/>
    <n v="3021"/>
    <d v="2020-12-13T00:00:00"/>
    <n v="123"/>
    <n v="4"/>
    <n v="3"/>
    <n v="0"/>
    <n v="3"/>
    <x v="39"/>
    <x v="0"/>
  </r>
  <r>
    <n v="3254"/>
    <n v="1328"/>
    <n v="3022"/>
    <d v="2020-12-13T00:00:00"/>
    <n v="123"/>
    <n v="512"/>
    <n v="550"/>
    <n v="0"/>
    <n v="550"/>
    <x v="40"/>
    <x v="0"/>
  </r>
  <r>
    <n v="3255"/>
    <n v="1329"/>
    <n v="3023"/>
    <d v="2020-12-13T00:00:00"/>
    <n v="123"/>
    <n v="513"/>
    <n v="550"/>
    <n v="0"/>
    <n v="550"/>
    <x v="41"/>
    <x v="0"/>
  </r>
  <r>
    <n v="3256"/>
    <n v="1330"/>
    <n v="3024"/>
    <d v="2020-12-13T00:00:00"/>
    <n v="123"/>
    <n v="317"/>
    <n v="550"/>
    <n v="0"/>
    <n v="550"/>
    <x v="42"/>
    <x v="0"/>
  </r>
  <r>
    <n v="3257"/>
    <n v="1330"/>
    <n v="3025"/>
    <d v="2020-12-13T00:00:00"/>
    <n v="125"/>
    <n v="318"/>
    <n v="550"/>
    <n v="55"/>
    <n v="495"/>
    <x v="42"/>
    <x v="1"/>
  </r>
  <r>
    <n v="3258"/>
    <n v="1330"/>
    <n v="3026"/>
    <d v="2020-12-13T00:00:00"/>
    <n v="125"/>
    <n v="319"/>
    <n v="550"/>
    <n v="0"/>
    <n v="550"/>
    <x v="42"/>
    <x v="0"/>
  </r>
  <r>
    <n v="3259"/>
    <n v="1331"/>
    <n v="3027"/>
    <d v="2020-12-13T00:00:00"/>
    <n v="123"/>
    <n v="403"/>
    <n v="3"/>
    <n v="0"/>
    <n v="3"/>
    <x v="43"/>
    <x v="0"/>
  </r>
  <r>
    <n v="3260"/>
    <n v="1331"/>
    <n v="3028"/>
    <d v="2020-12-13T00:00:00"/>
    <n v="125"/>
    <n v="404"/>
    <n v="3"/>
    <n v="0"/>
    <n v="3"/>
    <x v="43"/>
    <x v="0"/>
  </r>
  <r>
    <n v="3261"/>
    <n v="1331"/>
    <n v="3029"/>
    <d v="2020-12-13T00:00:00"/>
    <n v="123"/>
    <n v="405"/>
    <n v="3"/>
    <n v="0"/>
    <n v="3"/>
    <x v="43"/>
    <x v="0"/>
  </r>
  <r>
    <n v="3262"/>
    <n v="1331"/>
    <n v="3030"/>
    <d v="2020-12-13T00:00:00"/>
    <n v="123"/>
    <n v="406"/>
    <n v="3"/>
    <n v="0"/>
    <n v="3"/>
    <x v="43"/>
    <x v="0"/>
  </r>
  <r>
    <n v="3263"/>
    <n v="1332"/>
    <n v="3031"/>
    <d v="2020-12-13T00:00:00"/>
    <n v="125"/>
    <n v="427"/>
    <n v="3"/>
    <n v="0"/>
    <n v="3"/>
    <x v="44"/>
    <x v="0"/>
  </r>
  <r>
    <n v="3264"/>
    <n v="1332"/>
    <n v="3032"/>
    <d v="2020-12-13T00:00:00"/>
    <n v="125"/>
    <n v="428"/>
    <n v="3"/>
    <n v="0"/>
    <n v="3"/>
    <x v="44"/>
    <x v="0"/>
  </r>
  <r>
    <n v="3265"/>
    <n v="1333"/>
    <n v="3033"/>
    <d v="2020-12-13T00:00:00"/>
    <n v="125"/>
    <n v="322"/>
    <n v="60"/>
    <n v="0"/>
    <n v="60"/>
    <x v="45"/>
    <x v="0"/>
  </r>
  <r>
    <n v="3266"/>
    <n v="1334"/>
    <n v="3034"/>
    <d v="2020-12-13T00:00:00"/>
    <n v="125"/>
    <n v="438"/>
    <n v="3"/>
    <n v="0"/>
    <n v="3"/>
    <x v="46"/>
    <x v="0"/>
  </r>
  <r>
    <n v="3267"/>
    <n v="1334"/>
    <n v="3035"/>
    <d v="2020-12-13T00:00:00"/>
    <n v="123"/>
    <n v="439"/>
    <n v="3"/>
    <n v="0"/>
    <n v="3"/>
    <x v="46"/>
    <x v="0"/>
  </r>
  <r>
    <n v="3268"/>
    <n v="1335"/>
    <n v="3036"/>
    <d v="2020-12-13T00:00:00"/>
    <n v="125"/>
    <n v="941"/>
    <n v="550"/>
    <n v="0"/>
    <n v="550"/>
    <x v="47"/>
    <x v="0"/>
  </r>
  <r>
    <n v="3269"/>
    <n v="1336"/>
    <n v="3037"/>
    <d v="2020-12-13T00:00:00"/>
    <n v="125"/>
    <n v="320"/>
    <n v="3"/>
    <n v="0"/>
    <n v="3"/>
    <x v="48"/>
    <x v="0"/>
  </r>
  <r>
    <n v="3270"/>
    <n v="1336"/>
    <n v="3038"/>
    <d v="2020-12-13T00:00:00"/>
    <n v="125"/>
    <n v="321"/>
    <n v="3"/>
    <n v="0"/>
    <n v="3"/>
    <x v="48"/>
    <x v="0"/>
  </r>
  <r>
    <n v="3271"/>
    <n v="1336"/>
    <n v="3039"/>
    <d v="2020-12-13T00:00:00"/>
    <n v="123"/>
    <n v="322"/>
    <n v="60"/>
    <n v="0"/>
    <n v="60"/>
    <x v="48"/>
    <x v="0"/>
  </r>
  <r>
    <n v="3272"/>
    <n v="1337"/>
    <n v="3040"/>
    <d v="2020-12-13T00:00:00"/>
    <n v="123"/>
    <n v="504"/>
    <n v="3"/>
    <n v="0"/>
    <n v="3"/>
    <x v="49"/>
    <x v="0"/>
  </r>
  <r>
    <n v="3273"/>
    <n v="1338"/>
    <n v="3041"/>
    <d v="2020-12-13T00:00:00"/>
    <n v="123"/>
    <n v="497"/>
    <n v="3"/>
    <n v="0"/>
    <n v="3"/>
    <x v="50"/>
    <x v="0"/>
  </r>
  <r>
    <n v="3274"/>
    <n v="1339"/>
    <n v="3042"/>
    <d v="2020-12-13T00:00:00"/>
    <n v="123"/>
    <n v="323"/>
    <n v="3"/>
    <n v="0"/>
    <n v="3"/>
    <x v="51"/>
    <x v="0"/>
  </r>
  <r>
    <n v="3275"/>
    <n v="1340"/>
    <n v="3043"/>
    <d v="2020-12-13T00:00:00"/>
    <n v="123"/>
    <n v="523"/>
    <n v="550"/>
    <n v="0"/>
    <n v="550"/>
    <x v="52"/>
    <x v="0"/>
  </r>
  <r>
    <n v="3276"/>
    <n v="1340"/>
    <n v="3044"/>
    <d v="2020-12-13T00:00:00"/>
    <n v="123"/>
    <n v="524"/>
    <n v="550"/>
    <n v="55"/>
    <n v="495"/>
    <x v="52"/>
    <x v="1"/>
  </r>
  <r>
    <n v="3277"/>
    <n v="1341"/>
    <n v="3045"/>
    <d v="2020-12-14T00:00:00"/>
    <n v="123"/>
    <n v="494"/>
    <n v="60"/>
    <n v="0"/>
    <n v="60"/>
    <x v="53"/>
    <x v="0"/>
  </r>
  <r>
    <n v="3278"/>
    <n v="1341"/>
    <n v="3046"/>
    <d v="2020-12-14T00:00:00"/>
    <n v="125"/>
    <n v="495"/>
    <n v="60"/>
    <n v="0"/>
    <n v="60"/>
    <x v="53"/>
    <x v="0"/>
  </r>
  <r>
    <n v="3279"/>
    <n v="1341"/>
    <n v="3047"/>
    <d v="2020-12-14T00:00:00"/>
    <n v="125"/>
    <n v="496"/>
    <n v="60"/>
    <n v="3"/>
    <n v="57"/>
    <x v="53"/>
    <x v="1"/>
  </r>
  <r>
    <n v="3280"/>
    <n v="1342"/>
    <n v="3048"/>
    <d v="2020-12-14T00:00:00"/>
    <n v="123"/>
    <n v="913"/>
    <n v="550"/>
    <n v="82"/>
    <n v="468"/>
    <x v="54"/>
    <x v="1"/>
  </r>
  <r>
    <n v="3281"/>
    <n v="1342"/>
    <n v="3049"/>
    <d v="2020-12-14T00:00:00"/>
    <n v="125"/>
    <n v="914"/>
    <n v="550"/>
    <n v="0"/>
    <n v="550"/>
    <x v="54"/>
    <x v="0"/>
  </r>
  <r>
    <n v="3282"/>
    <n v="1343"/>
    <n v="3050"/>
    <d v="2020-12-14T00:00:00"/>
    <n v="123"/>
    <n v="506"/>
    <n v="60"/>
    <n v="0"/>
    <n v="60"/>
    <x v="55"/>
    <x v="0"/>
  </r>
  <r>
    <n v="3283"/>
    <n v="1344"/>
    <n v="3051"/>
    <d v="2020-12-14T00:00:00"/>
    <n v="123"/>
    <n v="351"/>
    <n v="550"/>
    <n v="0"/>
    <n v="550"/>
    <x v="56"/>
    <x v="0"/>
  </r>
  <r>
    <n v="3284"/>
    <n v="1344"/>
    <n v="3052"/>
    <d v="2020-12-14T00:00:00"/>
    <n v="125"/>
    <n v="352"/>
    <n v="550"/>
    <n v="0"/>
    <n v="550"/>
    <x v="56"/>
    <x v="0"/>
  </r>
  <r>
    <n v="3285"/>
    <n v="1345"/>
    <n v="3053"/>
    <d v="2020-12-14T00:00:00"/>
    <n v="125"/>
    <n v="507"/>
    <n v="550"/>
    <n v="0"/>
    <n v="550"/>
    <x v="57"/>
    <x v="0"/>
  </r>
  <r>
    <n v="3286"/>
    <n v="1345"/>
    <n v="3054"/>
    <d v="2020-12-14T00:00:00"/>
    <n v="125"/>
    <n v="508"/>
    <n v="523"/>
    <n v="0"/>
    <n v="523"/>
    <x v="57"/>
    <x v="0"/>
  </r>
  <r>
    <n v="3287"/>
    <n v="1346"/>
    <n v="3055"/>
    <d v="2020-12-14T00:00:00"/>
    <n v="125"/>
    <n v="355"/>
    <n v="468"/>
    <n v="0"/>
    <n v="468"/>
    <x v="58"/>
    <x v="0"/>
  </r>
  <r>
    <n v="3288"/>
    <n v="1346"/>
    <n v="3056"/>
    <d v="2020-12-14T00:00:00"/>
    <n v="123"/>
    <n v="940"/>
    <n v="550"/>
    <n v="0"/>
    <n v="550"/>
    <x v="58"/>
    <x v="0"/>
  </r>
  <r>
    <n v="3289"/>
    <n v="1346"/>
    <n v="3057"/>
    <d v="2020-12-14T00:00:00"/>
    <n v="125"/>
    <n v="535"/>
    <n v="550"/>
    <n v="0"/>
    <n v="550"/>
    <x v="58"/>
    <x v="0"/>
  </r>
  <r>
    <n v="3290"/>
    <n v="1347"/>
    <n v="3058"/>
    <d v="2020-12-14T00:00:00"/>
    <n v="125"/>
    <n v="351"/>
    <n v="550"/>
    <n v="0"/>
    <n v="550"/>
    <x v="59"/>
    <x v="0"/>
  </r>
  <r>
    <n v="3291"/>
    <n v="1347"/>
    <n v="3059"/>
    <d v="2020-12-14T00:00:00"/>
    <n v="125"/>
    <n v="352"/>
    <n v="550"/>
    <n v="0"/>
    <n v="550"/>
    <x v="59"/>
    <x v="0"/>
  </r>
  <r>
    <n v="3292"/>
    <n v="1347"/>
    <n v="3060"/>
    <d v="2020-12-14T00:00:00"/>
    <n v="123"/>
    <n v="679"/>
    <n v="550"/>
    <n v="0"/>
    <n v="550"/>
    <x v="59"/>
    <x v="0"/>
  </r>
  <r>
    <n v="3293"/>
    <n v="1348"/>
    <n v="3061"/>
    <d v="2020-12-14T00:00:00"/>
    <n v="123"/>
    <n v="507"/>
    <n v="550"/>
    <n v="0"/>
    <n v="550"/>
    <x v="60"/>
    <x v="0"/>
  </r>
  <r>
    <n v="3294"/>
    <n v="1348"/>
    <n v="3062"/>
    <d v="2020-12-14T00:00:00"/>
    <n v="123"/>
    <n v="508"/>
    <n v="550"/>
    <n v="0"/>
    <n v="550"/>
    <x v="60"/>
    <x v="0"/>
  </r>
  <r>
    <n v="3295"/>
    <n v="1349"/>
    <n v="3063"/>
    <d v="2020-12-14T00:00:00"/>
    <n v="123"/>
    <n v="491"/>
    <n v="3"/>
    <n v="0"/>
    <n v="3"/>
    <x v="61"/>
    <x v="0"/>
  </r>
  <r>
    <n v="3296"/>
    <n v="1350"/>
    <n v="3064"/>
    <d v="2020-12-14T00:00:00"/>
    <n v="123"/>
    <n v="345"/>
    <n v="3"/>
    <n v="0"/>
    <n v="3"/>
    <x v="62"/>
    <x v="0"/>
  </r>
  <r>
    <n v="3297"/>
    <n v="1350"/>
    <n v="3065"/>
    <d v="2020-12-14T00:00:00"/>
    <n v="123"/>
    <n v="346"/>
    <n v="3"/>
    <n v="0"/>
    <n v="3"/>
    <x v="62"/>
    <x v="0"/>
  </r>
  <r>
    <n v="3298"/>
    <n v="1350"/>
    <n v="3066"/>
    <d v="2020-12-14T00:00:00"/>
    <n v="123"/>
    <n v="347"/>
    <n v="3"/>
    <n v="0"/>
    <n v="3"/>
    <x v="62"/>
    <x v="0"/>
  </r>
  <r>
    <n v="3299"/>
    <n v="1351"/>
    <n v="3067"/>
    <d v="2020-12-14T00:00:00"/>
    <n v="125"/>
    <n v="935"/>
    <n v="550"/>
    <n v="0"/>
    <n v="550"/>
    <x v="63"/>
    <x v="0"/>
  </r>
  <r>
    <n v="3300"/>
    <n v="1351"/>
    <n v="3068"/>
    <d v="2020-12-14T00:00:00"/>
    <n v="125"/>
    <n v="936"/>
    <n v="550"/>
    <n v="0"/>
    <n v="550"/>
    <x v="63"/>
    <x v="0"/>
  </r>
  <r>
    <n v="3301"/>
    <n v="1352"/>
    <n v="3069"/>
    <d v="2020-12-14T00:00:00"/>
    <n v="123"/>
    <n v="380"/>
    <n v="3"/>
    <n v="0"/>
    <n v="3"/>
    <x v="64"/>
    <x v="0"/>
  </r>
  <r>
    <n v="3302"/>
    <n v="1352"/>
    <n v="3070"/>
    <d v="2020-12-14T00:00:00"/>
    <n v="125"/>
    <n v="381"/>
    <n v="3"/>
    <n v="0"/>
    <n v="3"/>
    <x v="64"/>
    <x v="0"/>
  </r>
  <r>
    <n v="3303"/>
    <n v="1353"/>
    <n v="3071"/>
    <d v="2020-12-14T00:00:00"/>
    <n v="123"/>
    <n v="478"/>
    <n v="550"/>
    <n v="0"/>
    <n v="550"/>
    <x v="65"/>
    <x v="0"/>
  </r>
  <r>
    <n v="3304"/>
    <n v="1353"/>
    <n v="3072"/>
    <d v="2020-12-14T00:00:00"/>
    <n v="123"/>
    <n v="479"/>
    <n v="550"/>
    <n v="0"/>
    <n v="550"/>
    <x v="65"/>
    <x v="0"/>
  </r>
  <r>
    <n v="3305"/>
    <n v="1353"/>
    <n v="3073"/>
    <d v="2020-12-14T00:00:00"/>
    <n v="125"/>
    <n v="480"/>
    <n v="550"/>
    <n v="0"/>
    <n v="550"/>
    <x v="65"/>
    <x v="0"/>
  </r>
  <r>
    <n v="3306"/>
    <n v="1354"/>
    <n v="3074"/>
    <d v="2020-12-14T00:00:00"/>
    <n v="125"/>
    <n v="402"/>
    <n v="3"/>
    <n v="0"/>
    <n v="3"/>
    <x v="66"/>
    <x v="0"/>
  </r>
  <r>
    <n v="3307"/>
    <n v="1355"/>
    <n v="3075"/>
    <d v="2020-12-14T00:00:00"/>
    <n v="125"/>
    <n v="510"/>
    <n v="550"/>
    <n v="0"/>
    <n v="550"/>
    <x v="67"/>
    <x v="0"/>
  </r>
  <r>
    <n v="3308"/>
    <n v="1355"/>
    <n v="3076"/>
    <d v="2020-12-14T00:00:00"/>
    <n v="125"/>
    <n v="511"/>
    <n v="523"/>
    <n v="0"/>
    <n v="523"/>
    <x v="67"/>
    <x v="0"/>
  </r>
  <r>
    <n v="3309"/>
    <n v="1355"/>
    <n v="3077"/>
    <d v="2020-12-14T00:00:00"/>
    <n v="123"/>
    <n v="512"/>
    <n v="550"/>
    <n v="0"/>
    <n v="550"/>
    <x v="67"/>
    <x v="0"/>
  </r>
  <r>
    <n v="3310"/>
    <n v="1356"/>
    <n v="3078"/>
    <d v="2020-12-14T00:00:00"/>
    <n v="125"/>
    <n v="409"/>
    <n v="3"/>
    <n v="0"/>
    <n v="3"/>
    <x v="68"/>
    <x v="0"/>
  </r>
  <r>
    <n v="3311"/>
    <n v="1356"/>
    <n v="3079"/>
    <d v="2020-12-14T00:00:00"/>
    <n v="125"/>
    <n v="914"/>
    <n v="550"/>
    <n v="0"/>
    <n v="550"/>
    <x v="68"/>
    <x v="0"/>
  </r>
  <r>
    <n v="3312"/>
    <n v="1356"/>
    <n v="3080"/>
    <d v="2020-12-14T00:00:00"/>
    <n v="125"/>
    <n v="915"/>
    <n v="550"/>
    <n v="0"/>
    <n v="550"/>
    <x v="68"/>
    <x v="0"/>
  </r>
  <r>
    <n v="3313"/>
    <n v="1356"/>
    <n v="3081"/>
    <d v="2020-12-14T00:00:00"/>
    <n v="123"/>
    <n v="916"/>
    <n v="550"/>
    <n v="0"/>
    <n v="550"/>
    <x v="68"/>
    <x v="0"/>
  </r>
  <r>
    <n v="3314"/>
    <n v="1357"/>
    <n v="3082"/>
    <d v="2020-12-15T00:00:00"/>
    <n v="123"/>
    <n v="525"/>
    <n v="550"/>
    <n v="0"/>
    <n v="550"/>
    <x v="69"/>
    <x v="0"/>
  </r>
  <r>
    <n v="3315"/>
    <n v="1358"/>
    <n v="3083"/>
    <d v="2020-12-15T00:00:00"/>
    <n v="123"/>
    <n v="526"/>
    <n v="550"/>
    <n v="0"/>
    <n v="550"/>
    <x v="70"/>
    <x v="0"/>
  </r>
  <r>
    <n v="3316"/>
    <n v="1359"/>
    <n v="3084"/>
    <d v="2020-12-15T00:00:00"/>
    <n v="123"/>
    <n v="908"/>
    <n v="550"/>
    <n v="0"/>
    <n v="550"/>
    <x v="71"/>
    <x v="0"/>
  </r>
  <r>
    <n v="3317"/>
    <n v="1359"/>
    <n v="3085"/>
    <d v="2020-12-15T00:00:00"/>
    <n v="123"/>
    <n v="909"/>
    <n v="550"/>
    <n v="0"/>
    <n v="550"/>
    <x v="71"/>
    <x v="0"/>
  </r>
  <r>
    <n v="3318"/>
    <n v="1359"/>
    <n v="3086"/>
    <d v="2020-12-15T00:00:00"/>
    <n v="123"/>
    <n v="913"/>
    <n v="550"/>
    <n v="0"/>
    <n v="550"/>
    <x v="71"/>
    <x v="0"/>
  </r>
  <r>
    <n v="3319"/>
    <n v="1360"/>
    <n v="3087"/>
    <d v="2020-12-15T00:00:00"/>
    <n v="123"/>
    <n v="356"/>
    <n v="60"/>
    <n v="0"/>
    <n v="60"/>
    <x v="72"/>
    <x v="0"/>
  </r>
  <r>
    <n v="3320"/>
    <n v="1360"/>
    <n v="3088"/>
    <d v="2020-12-15T00:00:00"/>
    <n v="125"/>
    <n v="357"/>
    <n v="60"/>
    <n v="6"/>
    <n v="54"/>
    <x v="72"/>
    <x v="1"/>
  </r>
  <r>
    <n v="3321"/>
    <n v="1361"/>
    <n v="3089"/>
    <d v="2020-12-15T00:00:00"/>
    <n v="125"/>
    <n v="935"/>
    <n v="550"/>
    <n v="0"/>
    <n v="550"/>
    <x v="73"/>
    <x v="0"/>
  </r>
  <r>
    <n v="3322"/>
    <n v="1361"/>
    <n v="3090"/>
    <d v="2020-12-15T00:00:00"/>
    <n v="123"/>
    <n v="936"/>
    <n v="550"/>
    <n v="0"/>
    <n v="550"/>
    <x v="73"/>
    <x v="0"/>
  </r>
  <r>
    <n v="3323"/>
    <n v="1362"/>
    <n v="3091"/>
    <d v="2020-12-15T00:00:00"/>
    <n v="125"/>
    <n v="524"/>
    <n v="550"/>
    <n v="82"/>
    <n v="468"/>
    <x v="74"/>
    <x v="1"/>
  </r>
  <r>
    <n v="3324"/>
    <n v="1363"/>
    <n v="3092"/>
    <d v="2020-12-15T00:00:00"/>
    <n v="123"/>
    <n v="911"/>
    <n v="550"/>
    <n v="0"/>
    <n v="550"/>
    <x v="75"/>
    <x v="0"/>
  </r>
  <r>
    <n v="3325"/>
    <n v="1363"/>
    <n v="3093"/>
    <d v="2020-12-15T00:00:00"/>
    <n v="123"/>
    <n v="912"/>
    <n v="550"/>
    <n v="0"/>
    <n v="550"/>
    <x v="75"/>
    <x v="0"/>
  </r>
  <r>
    <n v="3326"/>
    <n v="1364"/>
    <n v="3094"/>
    <d v="2020-12-15T00:00:00"/>
    <n v="125"/>
    <n v="910"/>
    <n v="550"/>
    <n v="0"/>
    <n v="550"/>
    <x v="76"/>
    <x v="0"/>
  </r>
  <r>
    <n v="3327"/>
    <n v="1365"/>
    <n v="3095"/>
    <d v="2020-12-15T00:00:00"/>
    <n v="125"/>
    <n v="937"/>
    <n v="550"/>
    <n v="0"/>
    <n v="550"/>
    <x v="77"/>
    <x v="0"/>
  </r>
  <r>
    <n v="3328"/>
    <n v="1366"/>
    <n v="3096"/>
    <d v="2020-12-15T00:00:00"/>
    <n v="125"/>
    <n v="469"/>
    <n v="3"/>
    <n v="0"/>
    <n v="3"/>
    <x v="78"/>
    <x v="0"/>
  </r>
  <r>
    <n v="3329"/>
    <n v="1366"/>
    <n v="3097"/>
    <d v="2020-12-15T00:00:00"/>
    <n v="125"/>
    <n v="470"/>
    <n v="3"/>
    <n v="0"/>
    <n v="3"/>
    <x v="78"/>
    <x v="0"/>
  </r>
  <r>
    <n v="3330"/>
    <n v="1366"/>
    <n v="3098"/>
    <d v="2020-12-15T00:00:00"/>
    <n v="123"/>
    <n v="471"/>
    <n v="3"/>
    <n v="0"/>
    <n v="3"/>
    <x v="78"/>
    <x v="0"/>
  </r>
  <r>
    <n v="3331"/>
    <n v="1366"/>
    <n v="3099"/>
    <d v="2020-12-15T00:00:00"/>
    <n v="125"/>
    <n v="472"/>
    <n v="3"/>
    <n v="0"/>
    <n v="3"/>
    <x v="78"/>
    <x v="0"/>
  </r>
  <r>
    <n v="3332"/>
    <n v="1367"/>
    <n v="3100"/>
    <d v="2020-12-15T00:00:00"/>
    <n v="125"/>
    <n v="462"/>
    <n v="3"/>
    <n v="0"/>
    <n v="3"/>
    <x v="0"/>
    <x v="0"/>
  </r>
  <r>
    <n v="3333"/>
    <n v="1368"/>
    <n v="3101"/>
    <d v="2020-12-15T00:00:00"/>
    <n v="125"/>
    <n v="510"/>
    <n v="550"/>
    <n v="0"/>
    <n v="550"/>
    <x v="1"/>
    <x v="0"/>
  </r>
  <r>
    <n v="3334"/>
    <n v="1368"/>
    <n v="3102"/>
    <d v="2020-12-15T00:00:00"/>
    <n v="123"/>
    <n v="511"/>
    <n v="550"/>
    <n v="0"/>
    <n v="550"/>
    <x v="1"/>
    <x v="0"/>
  </r>
  <r>
    <n v="3335"/>
    <n v="1369"/>
    <n v="3103"/>
    <d v="2020-12-15T00:00:00"/>
    <n v="123"/>
    <n v="527"/>
    <n v="550"/>
    <n v="0"/>
    <n v="550"/>
    <x v="2"/>
    <x v="0"/>
  </r>
  <r>
    <n v="3336"/>
    <n v="1370"/>
    <n v="3104"/>
    <d v="2020-12-15T00:00:00"/>
    <n v="123"/>
    <n v="938"/>
    <n v="550"/>
    <n v="0"/>
    <n v="550"/>
    <x v="3"/>
    <x v="0"/>
  </r>
  <r>
    <n v="3337"/>
    <n v="1370"/>
    <n v="3105"/>
    <d v="2020-12-15T00:00:00"/>
    <n v="123"/>
    <n v="939"/>
    <n v="550"/>
    <n v="55"/>
    <n v="495"/>
    <x v="3"/>
    <x v="1"/>
  </r>
  <r>
    <n v="3338"/>
    <n v="1370"/>
    <n v="3106"/>
    <d v="2020-12-15T00:00:00"/>
    <n v="123"/>
    <n v="509"/>
    <n v="550"/>
    <n v="0"/>
    <n v="550"/>
    <x v="3"/>
    <x v="0"/>
  </r>
  <r>
    <n v="3339"/>
    <n v="1371"/>
    <n v="3107"/>
    <d v="2020-12-15T00:00:00"/>
    <n v="123"/>
    <n v="494"/>
    <n v="60"/>
    <n v="0"/>
    <n v="60"/>
    <x v="4"/>
    <x v="0"/>
  </r>
  <r>
    <n v="3340"/>
    <n v="1371"/>
    <n v="3108"/>
    <d v="2020-12-15T00:00:00"/>
    <n v="123"/>
    <n v="495"/>
    <n v="60"/>
    <n v="0"/>
    <n v="60"/>
    <x v="4"/>
    <x v="0"/>
  </r>
  <r>
    <n v="3341"/>
    <n v="1371"/>
    <n v="3109"/>
    <d v="2020-12-15T00:00:00"/>
    <n v="125"/>
    <n v="496"/>
    <n v="60"/>
    <n v="3"/>
    <n v="57"/>
    <x v="4"/>
    <x v="1"/>
  </r>
  <r>
    <n v="3342"/>
    <n v="1372"/>
    <n v="3110"/>
    <d v="2020-12-15T00:00:00"/>
    <n v="125"/>
    <n v="523"/>
    <n v="550"/>
    <n v="82"/>
    <n v="468"/>
    <x v="5"/>
    <x v="1"/>
  </r>
  <r>
    <n v="3343"/>
    <n v="1373"/>
    <n v="3111"/>
    <d v="2020-12-18T00:00:00"/>
    <n v="123"/>
    <n v="424"/>
    <n v="3"/>
    <n v="0"/>
    <n v="3"/>
    <x v="6"/>
    <x v="0"/>
  </r>
  <r>
    <n v="3344"/>
    <n v="1373"/>
    <n v="3112"/>
    <d v="2020-12-18T00:00:00"/>
    <n v="125"/>
    <n v="425"/>
    <n v="3"/>
    <n v="0"/>
    <n v="3"/>
    <x v="6"/>
    <x v="0"/>
  </r>
  <r>
    <n v="3345"/>
    <n v="1373"/>
    <n v="3113"/>
    <d v="2020-12-18T00:00:00"/>
    <n v="123"/>
    <n v="426"/>
    <n v="3"/>
    <n v="0"/>
    <n v="3"/>
    <x v="6"/>
    <x v="0"/>
  </r>
  <r>
    <n v="3346"/>
    <n v="1374"/>
    <n v="3114"/>
    <d v="2020-12-18T00:00:00"/>
    <n v="123"/>
    <n v="490"/>
    <n v="3"/>
    <n v="0"/>
    <n v="3"/>
    <x v="7"/>
    <x v="0"/>
  </r>
  <r>
    <n v="3347"/>
    <n v="1374"/>
    <n v="3115"/>
    <d v="2020-12-18T00:00:00"/>
    <n v="125"/>
    <n v="491"/>
    <n v="3"/>
    <n v="0"/>
    <n v="3"/>
    <x v="7"/>
    <x v="0"/>
  </r>
  <r>
    <n v="3348"/>
    <n v="1375"/>
    <n v="3116"/>
    <d v="2020-12-18T00:00:00"/>
    <n v="125"/>
    <n v="528"/>
    <n v="3"/>
    <n v="0"/>
    <n v="3"/>
    <x v="8"/>
    <x v="0"/>
  </r>
  <r>
    <n v="3349"/>
    <n v="1376"/>
    <n v="3117"/>
    <d v="2020-12-18T00:00:00"/>
    <n v="125"/>
    <n v="505"/>
    <n v="3"/>
    <n v="0"/>
    <n v="3"/>
    <x v="9"/>
    <x v="0"/>
  </r>
  <r>
    <n v="3350"/>
    <n v="1377"/>
    <n v="3118"/>
    <d v="2020-12-18T00:00:00"/>
    <n v="125"/>
    <n v="938"/>
    <n v="550"/>
    <n v="0"/>
    <n v="550"/>
    <x v="10"/>
    <x v="0"/>
  </r>
  <r>
    <n v="3351"/>
    <n v="1377"/>
    <n v="3119"/>
    <d v="2020-12-18T00:00:00"/>
    <n v="123"/>
    <n v="939"/>
    <n v="550"/>
    <n v="0"/>
    <n v="550"/>
    <x v="10"/>
    <x v="0"/>
  </r>
  <r>
    <n v="3352"/>
    <n v="1378"/>
    <n v="3120"/>
    <d v="2020-12-18T00:00:00"/>
    <n v="125"/>
    <n v="358"/>
    <n v="60"/>
    <n v="0"/>
    <n v="60"/>
    <x v="11"/>
    <x v="0"/>
  </r>
  <r>
    <n v="3353"/>
    <n v="1379"/>
    <n v="3121"/>
    <d v="2020-12-18T00:00:00"/>
    <n v="125"/>
    <n v="440"/>
    <n v="3"/>
    <n v="0"/>
    <n v="3"/>
    <x v="12"/>
    <x v="0"/>
  </r>
  <r>
    <n v="3354"/>
    <n v="1379"/>
    <n v="3122"/>
    <d v="2020-12-18T00:00:00"/>
    <n v="125"/>
    <n v="441"/>
    <n v="3"/>
    <n v="0"/>
    <n v="3"/>
    <x v="12"/>
    <x v="0"/>
  </r>
  <r>
    <n v="3355"/>
    <n v="1379"/>
    <n v="3123"/>
    <d v="2020-12-18T00:00:00"/>
    <n v="123"/>
    <n v="442"/>
    <n v="3"/>
    <n v="0"/>
    <n v="3"/>
    <x v="12"/>
    <x v="0"/>
  </r>
  <r>
    <n v="3356"/>
    <n v="1379"/>
    <n v="3124"/>
    <d v="2020-12-18T00:00:00"/>
    <n v="123"/>
    <n v="443"/>
    <n v="3"/>
    <n v="0"/>
    <n v="3"/>
    <x v="12"/>
    <x v="0"/>
  </r>
  <r>
    <n v="3357"/>
    <n v="1379"/>
    <n v="3125"/>
    <d v="2020-12-18T00:00:00"/>
    <n v="123"/>
    <n v="444"/>
    <n v="3"/>
    <n v="0"/>
    <n v="3"/>
    <x v="12"/>
    <x v="0"/>
  </r>
  <r>
    <n v="3358"/>
    <n v="1380"/>
    <n v="3126"/>
    <d v="2020-12-18T00:00:00"/>
    <n v="123"/>
    <n v="356"/>
    <n v="60"/>
    <n v="0"/>
    <n v="60"/>
    <x v="13"/>
    <x v="0"/>
  </r>
  <r>
    <n v="3359"/>
    <n v="1380"/>
    <n v="3127"/>
    <d v="2020-12-18T00:00:00"/>
    <n v="123"/>
    <n v="357"/>
    <n v="60"/>
    <n v="6"/>
    <n v="54"/>
    <x v="13"/>
    <x v="1"/>
  </r>
  <r>
    <n v="3360"/>
    <n v="1381"/>
    <n v="3128"/>
    <d v="2020-12-18T00:00:00"/>
    <n v="123"/>
    <n v="375"/>
    <n v="3"/>
    <n v="0"/>
    <n v="3"/>
    <x v="14"/>
    <x v="0"/>
  </r>
  <r>
    <n v="3361"/>
    <n v="1381"/>
    <n v="3129"/>
    <d v="2020-12-18T00:00:00"/>
    <n v="123"/>
    <n v="376"/>
    <n v="3"/>
    <n v="0"/>
    <n v="3"/>
    <x v="14"/>
    <x v="0"/>
  </r>
  <r>
    <n v="3362"/>
    <n v="1381"/>
    <n v="3130"/>
    <d v="2020-12-18T00:00:00"/>
    <n v="125"/>
    <n v="377"/>
    <n v="3"/>
    <n v="0"/>
    <n v="3"/>
    <x v="14"/>
    <x v="0"/>
  </r>
  <r>
    <n v="3363"/>
    <n v="1381"/>
    <n v="3131"/>
    <d v="2020-12-18T00:00:00"/>
    <n v="125"/>
    <n v="378"/>
    <n v="3"/>
    <n v="0"/>
    <n v="3"/>
    <x v="14"/>
    <x v="0"/>
  </r>
  <r>
    <n v="3364"/>
    <n v="1382"/>
    <n v="3132"/>
    <d v="2020-12-18T00:00:00"/>
    <n v="123"/>
    <n v="490"/>
    <n v="3"/>
    <n v="0"/>
    <n v="3"/>
    <x v="15"/>
    <x v="0"/>
  </r>
  <r>
    <n v="3365"/>
    <n v="1383"/>
    <n v="3133"/>
    <d v="2020-12-18T00:00:00"/>
    <n v="125"/>
    <n v="513"/>
    <n v="550"/>
    <n v="0"/>
    <n v="550"/>
    <x v="16"/>
    <x v="0"/>
  </r>
  <r>
    <n v="3366"/>
    <n v="1384"/>
    <n v="3134"/>
    <d v="2020-12-18T00:00:00"/>
    <n v="123"/>
    <n v="403"/>
    <n v="3"/>
    <n v="0"/>
    <n v="3"/>
    <x v="17"/>
    <x v="0"/>
  </r>
  <r>
    <n v="3367"/>
    <n v="1384"/>
    <n v="3135"/>
    <d v="2020-12-18T00:00:00"/>
    <n v="123"/>
    <n v="404"/>
    <n v="3"/>
    <n v="0"/>
    <n v="3"/>
    <x v="17"/>
    <x v="0"/>
  </r>
  <r>
    <n v="3368"/>
    <n v="1385"/>
    <n v="3136"/>
    <d v="2020-12-18T00:00:00"/>
    <n v="125"/>
    <n v="931"/>
    <n v="550"/>
    <n v="0"/>
    <n v="550"/>
    <x v="18"/>
    <x v="0"/>
  </r>
  <r>
    <n v="3369"/>
    <n v="1385"/>
    <n v="3137"/>
    <d v="2020-12-18T00:00:00"/>
    <n v="125"/>
    <n v="932"/>
    <n v="523"/>
    <n v="0"/>
    <n v="523"/>
    <x v="18"/>
    <x v="0"/>
  </r>
  <r>
    <n v="3370"/>
    <n v="1385"/>
    <n v="3138"/>
    <d v="2020-12-18T00:00:00"/>
    <n v="125"/>
    <n v="933"/>
    <n v="550"/>
    <n v="0"/>
    <n v="550"/>
    <x v="18"/>
    <x v="0"/>
  </r>
  <r>
    <n v="3371"/>
    <n v="1385"/>
    <n v="3139"/>
    <d v="2020-12-18T00:00:00"/>
    <n v="125"/>
    <n v="934"/>
    <n v="550"/>
    <n v="0"/>
    <n v="550"/>
    <x v="18"/>
    <x v="0"/>
  </r>
  <r>
    <n v="3372"/>
    <n v="1386"/>
    <n v="3140"/>
    <d v="2020-12-18T00:00:00"/>
    <n v="123"/>
    <n v="428"/>
    <n v="3"/>
    <n v="0"/>
    <n v="3"/>
    <x v="19"/>
    <x v="0"/>
  </r>
  <r>
    <n v="3373"/>
    <n v="1386"/>
    <n v="3141"/>
    <d v="2020-12-18T00:00:00"/>
    <n v="125"/>
    <n v="429"/>
    <n v="3"/>
    <n v="0"/>
    <n v="3"/>
    <x v="19"/>
    <x v="0"/>
  </r>
  <r>
    <n v="3374"/>
    <n v="1386"/>
    <n v="3142"/>
    <d v="2020-12-18T00:00:00"/>
    <n v="125"/>
    <n v="430"/>
    <n v="3"/>
    <n v="0"/>
    <n v="3"/>
    <x v="19"/>
    <x v="0"/>
  </r>
  <r>
    <n v="3375"/>
    <n v="1386"/>
    <n v="3143"/>
    <d v="2020-12-18T00:00:00"/>
    <n v="125"/>
    <n v="431"/>
    <n v="3"/>
    <n v="0"/>
    <n v="3"/>
    <x v="19"/>
    <x v="0"/>
  </r>
  <r>
    <n v="3376"/>
    <n v="1387"/>
    <n v="3144"/>
    <d v="2020-12-18T00:00:00"/>
    <n v="123"/>
    <n v="346"/>
    <n v="3"/>
    <n v="0"/>
    <n v="3"/>
    <x v="20"/>
    <x v="0"/>
  </r>
  <r>
    <n v="3377"/>
    <n v="1387"/>
    <n v="3145"/>
    <d v="2020-12-18T00:00:00"/>
    <n v="123"/>
    <n v="347"/>
    <n v="3"/>
    <n v="0"/>
    <n v="3"/>
    <x v="20"/>
    <x v="0"/>
  </r>
  <r>
    <n v="3378"/>
    <n v="1387"/>
    <n v="3146"/>
    <d v="2020-12-18T00:00:00"/>
    <n v="123"/>
    <n v="348"/>
    <n v="3"/>
    <n v="0"/>
    <n v="3"/>
    <x v="20"/>
    <x v="0"/>
  </r>
  <r>
    <n v="3379"/>
    <n v="1387"/>
    <n v="3147"/>
    <d v="2020-12-18T00:00:00"/>
    <n v="123"/>
    <n v="349"/>
    <n v="3"/>
    <n v="0"/>
    <n v="3"/>
    <x v="20"/>
    <x v="0"/>
  </r>
  <r>
    <n v="3380"/>
    <n v="1388"/>
    <n v="3148"/>
    <d v="2020-12-18T00:00:00"/>
    <n v="123"/>
    <n v="931"/>
    <n v="550"/>
    <n v="0"/>
    <n v="550"/>
    <x v="21"/>
    <x v="0"/>
  </r>
  <r>
    <n v="3381"/>
    <n v="1388"/>
    <n v="3149"/>
    <d v="2020-12-18T00:00:00"/>
    <n v="123"/>
    <n v="932"/>
    <n v="550"/>
    <n v="0"/>
    <n v="550"/>
    <x v="21"/>
    <x v="0"/>
  </r>
  <r>
    <n v="3382"/>
    <n v="1389"/>
    <n v="3150"/>
    <d v="2020-12-20T00:00:00"/>
    <n v="123"/>
    <n v="344"/>
    <n v="3"/>
    <n v="0"/>
    <n v="3"/>
    <x v="22"/>
    <x v="0"/>
  </r>
  <r>
    <n v="3383"/>
    <n v="1389"/>
    <n v="3151"/>
    <d v="2020-12-20T00:00:00"/>
    <n v="125"/>
    <n v="345"/>
    <n v="3"/>
    <n v="0"/>
    <n v="3"/>
    <x v="22"/>
    <x v="0"/>
  </r>
  <r>
    <n v="3384"/>
    <n v="1389"/>
    <n v="3152"/>
    <d v="2020-12-20T00:00:00"/>
    <n v="125"/>
    <n v="346"/>
    <n v="3"/>
    <n v="0"/>
    <n v="3"/>
    <x v="22"/>
    <x v="0"/>
  </r>
  <r>
    <n v="3385"/>
    <n v="1389"/>
    <n v="3153"/>
    <d v="2020-12-20T00:00:00"/>
    <n v="123"/>
    <n v="347"/>
    <n v="3"/>
    <n v="0"/>
    <n v="3"/>
    <x v="22"/>
    <x v="0"/>
  </r>
  <r>
    <n v="3386"/>
    <n v="1389"/>
    <n v="3154"/>
    <d v="2020-12-20T00:00:00"/>
    <n v="125"/>
    <n v="348"/>
    <n v="3"/>
    <n v="0"/>
    <n v="3"/>
    <x v="22"/>
    <x v="0"/>
  </r>
  <r>
    <n v="3387"/>
    <n v="1390"/>
    <n v="3155"/>
    <d v="2020-12-20T00:00:00"/>
    <n v="123"/>
    <n v="928"/>
    <n v="550"/>
    <n v="0"/>
    <n v="550"/>
    <x v="23"/>
    <x v="0"/>
  </r>
  <r>
    <n v="3388"/>
    <n v="1390"/>
    <n v="3156"/>
    <d v="2020-12-20T00:00:00"/>
    <n v="123"/>
    <n v="929"/>
    <n v="550"/>
    <n v="55"/>
    <n v="495"/>
    <x v="23"/>
    <x v="1"/>
  </r>
  <r>
    <n v="3389"/>
    <n v="1390"/>
    <n v="3157"/>
    <d v="2020-12-20T00:00:00"/>
    <n v="125"/>
    <n v="930"/>
    <n v="550"/>
    <n v="0"/>
    <n v="550"/>
    <x v="23"/>
    <x v="0"/>
  </r>
  <r>
    <n v="3390"/>
    <n v="1391"/>
    <n v="3158"/>
    <d v="2020-12-20T00:00:00"/>
    <n v="125"/>
    <n v="332"/>
    <n v="550"/>
    <n v="0"/>
    <n v="550"/>
    <x v="24"/>
    <x v="0"/>
  </r>
  <r>
    <n v="3391"/>
    <n v="1392"/>
    <n v="3159"/>
    <d v="2020-12-20T00:00:00"/>
    <n v="125"/>
    <n v="948"/>
    <n v="550"/>
    <n v="82"/>
    <n v="468"/>
    <x v="79"/>
    <x v="1"/>
  </r>
  <r>
    <n v="3392"/>
    <n v="1392"/>
    <n v="3160"/>
    <d v="2020-12-20T00:00:00"/>
    <n v="125"/>
    <n v="907"/>
    <n v="550"/>
    <n v="0"/>
    <n v="550"/>
    <x v="79"/>
    <x v="0"/>
  </r>
  <r>
    <n v="3393"/>
    <n v="1393"/>
    <n v="3161"/>
    <d v="2020-12-20T00:00:00"/>
    <n v="123"/>
    <n v="325"/>
    <n v="1250"/>
    <n v="0"/>
    <n v="1250"/>
    <x v="26"/>
    <x v="0"/>
  </r>
  <r>
    <n v="3394"/>
    <n v="1393"/>
    <n v="3162"/>
    <d v="2020-12-20T00:00:00"/>
    <n v="125"/>
    <n v="326"/>
    <n v="1250"/>
    <n v="0"/>
    <n v="1250"/>
    <x v="26"/>
    <x v="0"/>
  </r>
  <r>
    <n v="3395"/>
    <n v="1394"/>
    <n v="3163"/>
    <d v="2020-12-20T00:00:00"/>
    <n v="125"/>
    <n v="320"/>
    <n v="3"/>
    <n v="0"/>
    <n v="3"/>
    <x v="27"/>
    <x v="0"/>
  </r>
  <r>
    <n v="3396"/>
    <n v="1394"/>
    <n v="3164"/>
    <d v="2020-12-20T00:00:00"/>
    <n v="125"/>
    <n v="321"/>
    <n v="3"/>
    <n v="0"/>
    <n v="3"/>
    <x v="27"/>
    <x v="0"/>
  </r>
  <r>
    <n v="3397"/>
    <n v="1395"/>
    <n v="3165"/>
    <d v="2020-12-20T00:00:00"/>
    <n v="123"/>
    <n v="930"/>
    <n v="550"/>
    <n v="0"/>
    <n v="550"/>
    <x v="28"/>
    <x v="0"/>
  </r>
  <r>
    <n v="3398"/>
    <n v="1395"/>
    <n v="3166"/>
    <d v="2020-12-20T00:00:00"/>
    <n v="123"/>
    <n v="921"/>
    <n v="523"/>
    <n v="0"/>
    <n v="523"/>
    <x v="28"/>
    <x v="0"/>
  </r>
  <r>
    <n v="3399"/>
    <n v="1396"/>
    <n v="3167"/>
    <d v="2020-12-20T00:00:00"/>
    <n v="123"/>
    <n v="952"/>
    <n v="51"/>
    <n v="0"/>
    <n v="51"/>
    <x v="29"/>
    <x v="0"/>
  </r>
  <r>
    <n v="3400"/>
    <n v="1397"/>
    <n v="3168"/>
    <d v="2020-12-20T00:00:00"/>
    <n v="123"/>
    <n v="933"/>
    <n v="550"/>
    <n v="0"/>
    <n v="550"/>
    <x v="30"/>
    <x v="0"/>
  </r>
  <r>
    <n v="3401"/>
    <n v="1397"/>
    <n v="3169"/>
    <d v="2020-12-20T00:00:00"/>
    <n v="123"/>
    <n v="934"/>
    <n v="550"/>
    <n v="0"/>
    <n v="550"/>
    <x v="30"/>
    <x v="0"/>
  </r>
  <r>
    <n v="3402"/>
    <n v="1397"/>
    <n v="3170"/>
    <d v="2020-12-20T00:00:00"/>
    <n v="123"/>
    <n v="922"/>
    <n v="550"/>
    <n v="0"/>
    <n v="550"/>
    <x v="30"/>
    <x v="0"/>
  </r>
  <r>
    <n v="3403"/>
    <n v="1397"/>
    <n v="3171"/>
    <d v="2020-12-20T00:00:00"/>
    <n v="123"/>
    <n v="923"/>
    <n v="550"/>
    <n v="0"/>
    <n v="550"/>
    <x v="30"/>
    <x v="0"/>
  </r>
  <r>
    <n v="3404"/>
    <n v="1398"/>
    <n v="3172"/>
    <d v="2020-12-20T00:00:00"/>
    <n v="125"/>
    <n v="317"/>
    <n v="550"/>
    <n v="0"/>
    <n v="550"/>
    <x v="31"/>
    <x v="0"/>
  </r>
  <r>
    <n v="3405"/>
    <n v="1398"/>
    <n v="3173"/>
    <d v="2020-12-20T00:00:00"/>
    <n v="125"/>
    <n v="318"/>
    <n v="550"/>
    <n v="0"/>
    <n v="550"/>
    <x v="31"/>
    <x v="0"/>
  </r>
  <r>
    <n v="3406"/>
    <n v="1398"/>
    <n v="3174"/>
    <d v="2020-12-20T00:00:00"/>
    <n v="123"/>
    <n v="319"/>
    <n v="550"/>
    <n v="0"/>
    <n v="550"/>
    <x v="31"/>
    <x v="0"/>
  </r>
  <r>
    <n v="3407"/>
    <n v="1399"/>
    <n v="3175"/>
    <d v="2020-12-20T00:00:00"/>
    <n v="125"/>
    <n v="928"/>
    <n v="550"/>
    <n v="0"/>
    <n v="550"/>
    <x v="32"/>
    <x v="0"/>
  </r>
  <r>
    <n v="3408"/>
    <n v="1399"/>
    <n v="3176"/>
    <d v="2020-12-20T00:00:00"/>
    <n v="123"/>
    <n v="929"/>
    <n v="550"/>
    <n v="0"/>
    <n v="550"/>
    <x v="32"/>
    <x v="0"/>
  </r>
  <r>
    <n v="3409"/>
    <n v="1400"/>
    <n v="3177"/>
    <d v="2020-12-20T00:00:00"/>
    <n v="123"/>
    <n v="319"/>
    <n v="550"/>
    <n v="0"/>
    <n v="550"/>
    <x v="33"/>
    <x v="0"/>
  </r>
  <r>
    <n v="3410"/>
    <n v="1401"/>
    <n v="3178"/>
    <d v="2020-12-21T00:00:00"/>
    <n v="125"/>
    <n v="366"/>
    <n v="3"/>
    <n v="0"/>
    <n v="3"/>
    <x v="34"/>
    <x v="0"/>
  </r>
  <r>
    <n v="3411"/>
    <n v="1401"/>
    <n v="3179"/>
    <d v="2020-12-21T00:00:00"/>
    <n v="125"/>
    <n v="367"/>
    <n v="3"/>
    <n v="0"/>
    <n v="3"/>
    <x v="34"/>
    <x v="0"/>
  </r>
  <r>
    <n v="3412"/>
    <n v="1401"/>
    <n v="3180"/>
    <d v="2020-12-21T00:00:00"/>
    <n v="125"/>
    <n v="368"/>
    <n v="3"/>
    <n v="0"/>
    <n v="3"/>
    <x v="34"/>
    <x v="0"/>
  </r>
  <r>
    <n v="3413"/>
    <n v="1401"/>
    <n v="3181"/>
    <d v="2020-12-21T00:00:00"/>
    <n v="125"/>
    <n v="369"/>
    <n v="3"/>
    <n v="0"/>
    <n v="3"/>
    <x v="34"/>
    <x v="0"/>
  </r>
  <r>
    <n v="3414"/>
    <n v="1402"/>
    <n v="3182"/>
    <d v="2020-12-21T00:00:00"/>
    <n v="123"/>
    <n v="2"/>
    <n v="3"/>
    <n v="0"/>
    <n v="3"/>
    <x v="35"/>
    <x v="0"/>
  </r>
  <r>
    <n v="3415"/>
    <n v="1403"/>
    <n v="3183"/>
    <d v="2020-12-21T00:00:00"/>
    <n v="125"/>
    <n v="1"/>
    <n v="3"/>
    <n v="0"/>
    <n v="3"/>
    <x v="36"/>
    <x v="0"/>
  </r>
  <r>
    <n v="3416"/>
    <n v="1404"/>
    <n v="3184"/>
    <d v="2020-12-21T00:00:00"/>
    <n v="125"/>
    <n v="359"/>
    <n v="3"/>
    <n v="3"/>
    <n v="0"/>
    <x v="37"/>
    <x v="1"/>
  </r>
  <r>
    <n v="3417"/>
    <n v="1404"/>
    <n v="3185"/>
    <d v="2020-12-21T00:00:00"/>
    <n v="125"/>
    <n v="360"/>
    <n v="3"/>
    <n v="3"/>
    <n v="0"/>
    <x v="37"/>
    <x v="1"/>
  </r>
  <r>
    <n v="3418"/>
    <n v="1405"/>
    <n v="3186"/>
    <d v="2020-12-21T00:00:00"/>
    <n v="123"/>
    <n v="530"/>
    <n v="550"/>
    <n v="0"/>
    <n v="550"/>
    <x v="38"/>
    <x v="0"/>
  </r>
  <r>
    <n v="3419"/>
    <n v="1406"/>
    <n v="3187"/>
    <d v="2020-12-21T00:00:00"/>
    <n v="123"/>
    <n v="4"/>
    <n v="3"/>
    <n v="0"/>
    <n v="3"/>
    <x v="39"/>
    <x v="0"/>
  </r>
  <r>
    <n v="3420"/>
    <n v="1407"/>
    <n v="3188"/>
    <d v="2020-12-21T00:00:00"/>
    <n v="123"/>
    <n v="512"/>
    <n v="550"/>
    <n v="0"/>
    <n v="550"/>
    <x v="40"/>
    <x v="0"/>
  </r>
  <r>
    <n v="3421"/>
    <n v="1408"/>
    <n v="3189"/>
    <d v="2020-12-21T00:00:00"/>
    <n v="123"/>
    <n v="513"/>
    <n v="550"/>
    <n v="0"/>
    <n v="550"/>
    <x v="41"/>
    <x v="0"/>
  </r>
  <r>
    <n v="3422"/>
    <n v="1409"/>
    <n v="3190"/>
    <d v="2020-12-21T00:00:00"/>
    <n v="123"/>
    <n v="317"/>
    <n v="550"/>
    <n v="0"/>
    <n v="550"/>
    <x v="42"/>
    <x v="0"/>
  </r>
  <r>
    <n v="3423"/>
    <n v="1409"/>
    <n v="3191"/>
    <d v="2020-12-21T00:00:00"/>
    <n v="123"/>
    <n v="318"/>
    <n v="550"/>
    <n v="0"/>
    <n v="550"/>
    <x v="42"/>
    <x v="0"/>
  </r>
  <r>
    <n v="3424"/>
    <n v="1409"/>
    <n v="3192"/>
    <d v="2020-12-21T00:00:00"/>
    <n v="123"/>
    <n v="319"/>
    <n v="550"/>
    <n v="0"/>
    <n v="550"/>
    <x v="42"/>
    <x v="0"/>
  </r>
  <r>
    <n v="3425"/>
    <n v="1410"/>
    <n v="3193"/>
    <d v="2020-12-21T00:00:00"/>
    <n v="125"/>
    <n v="407"/>
    <n v="3"/>
    <n v="0"/>
    <n v="3"/>
    <x v="43"/>
    <x v="0"/>
  </r>
  <r>
    <n v="3426"/>
    <n v="1410"/>
    <n v="3194"/>
    <d v="2020-12-21T00:00:00"/>
    <n v="125"/>
    <n v="408"/>
    <n v="3"/>
    <n v="0"/>
    <n v="3"/>
    <x v="43"/>
    <x v="0"/>
  </r>
  <r>
    <n v="3427"/>
    <n v="1410"/>
    <n v="3195"/>
    <d v="2020-12-21T00:00:00"/>
    <n v="123"/>
    <n v="409"/>
    <n v="3"/>
    <n v="0"/>
    <n v="3"/>
    <x v="43"/>
    <x v="0"/>
  </r>
  <r>
    <n v="3428"/>
    <n v="1411"/>
    <n v="3196"/>
    <d v="2020-12-21T00:00:00"/>
    <n v="125"/>
    <n v="429"/>
    <n v="3"/>
    <n v="0"/>
    <n v="3"/>
    <x v="44"/>
    <x v="0"/>
  </r>
  <r>
    <n v="3429"/>
    <n v="1411"/>
    <n v="3197"/>
    <d v="2020-12-21T00:00:00"/>
    <n v="123"/>
    <n v="430"/>
    <n v="3"/>
    <n v="0"/>
    <n v="3"/>
    <x v="44"/>
    <x v="0"/>
  </r>
  <r>
    <n v="3430"/>
    <n v="1411"/>
    <n v="3198"/>
    <d v="2020-12-21T00:00:00"/>
    <n v="123"/>
    <n v="431"/>
    <n v="3"/>
    <n v="0"/>
    <n v="3"/>
    <x v="44"/>
    <x v="0"/>
  </r>
  <r>
    <n v="3431"/>
    <n v="1411"/>
    <n v="3199"/>
    <d v="2020-12-21T00:00:00"/>
    <n v="125"/>
    <n v="432"/>
    <n v="3"/>
    <n v="0"/>
    <n v="3"/>
    <x v="44"/>
    <x v="0"/>
  </r>
  <r>
    <n v="3432"/>
    <n v="1412"/>
    <n v="3200"/>
    <d v="2020-12-21T00:00:00"/>
    <n v="125"/>
    <n v="320"/>
    <n v="3"/>
    <n v="0"/>
    <n v="3"/>
    <x v="45"/>
    <x v="0"/>
  </r>
  <r>
    <n v="3433"/>
    <n v="1412"/>
    <n v="3201"/>
    <d v="2020-12-21T00:00:00"/>
    <n v="125"/>
    <n v="321"/>
    <n v="3"/>
    <n v="0"/>
    <n v="3"/>
    <x v="45"/>
    <x v="0"/>
  </r>
  <r>
    <n v="3434"/>
    <n v="1413"/>
    <n v="3202"/>
    <d v="2020-12-21T00:00:00"/>
    <n v="125"/>
    <n v="440"/>
    <n v="3"/>
    <n v="0"/>
    <n v="3"/>
    <x v="46"/>
    <x v="0"/>
  </r>
  <r>
    <n v="3435"/>
    <n v="1413"/>
    <n v="3203"/>
    <d v="2020-12-21T00:00:00"/>
    <n v="123"/>
    <n v="441"/>
    <n v="3"/>
    <n v="0"/>
    <n v="3"/>
    <x v="46"/>
    <x v="0"/>
  </r>
  <r>
    <n v="3436"/>
    <n v="1413"/>
    <n v="3204"/>
    <d v="2020-12-21T00:00:00"/>
    <n v="125"/>
    <n v="442"/>
    <n v="3"/>
    <n v="0"/>
    <n v="3"/>
    <x v="46"/>
    <x v="0"/>
  </r>
  <r>
    <n v="3437"/>
    <n v="1414"/>
    <n v="3205"/>
    <d v="2020-12-21T00:00:00"/>
    <n v="125"/>
    <n v="941"/>
    <n v="550"/>
    <n v="0"/>
    <n v="550"/>
    <x v="47"/>
    <x v="0"/>
  </r>
  <r>
    <n v="3438"/>
    <n v="1415"/>
    <n v="3206"/>
    <d v="2020-12-21T00:00:00"/>
    <n v="125"/>
    <n v="320"/>
    <n v="3"/>
    <n v="0"/>
    <n v="3"/>
    <x v="48"/>
    <x v="0"/>
  </r>
  <r>
    <n v="3439"/>
    <n v="1415"/>
    <n v="3207"/>
    <d v="2020-12-21T00:00:00"/>
    <n v="123"/>
    <n v="321"/>
    <n v="3"/>
    <n v="0"/>
    <n v="3"/>
    <x v="48"/>
    <x v="0"/>
  </r>
  <r>
    <n v="3440"/>
    <n v="1415"/>
    <n v="3208"/>
    <d v="2020-12-21T00:00:00"/>
    <n v="123"/>
    <n v="322"/>
    <n v="60"/>
    <n v="0"/>
    <n v="60"/>
    <x v="48"/>
    <x v="0"/>
  </r>
  <r>
    <n v="3441"/>
    <n v="1416"/>
    <n v="3209"/>
    <d v="2020-12-21T00:00:00"/>
    <n v="123"/>
    <n v="504"/>
    <n v="3"/>
    <n v="0"/>
    <n v="3"/>
    <x v="49"/>
    <x v="0"/>
  </r>
  <r>
    <n v="3442"/>
    <n v="1417"/>
    <n v="3210"/>
    <d v="2020-12-22T00:00:00"/>
    <n v="123"/>
    <n v="497"/>
    <n v="3"/>
    <n v="0"/>
    <n v="3"/>
    <x v="50"/>
    <x v="0"/>
  </r>
  <r>
    <n v="3443"/>
    <n v="1418"/>
    <n v="3211"/>
    <d v="2020-12-22T00:00:00"/>
    <n v="123"/>
    <n v="323"/>
    <n v="3"/>
    <n v="0"/>
    <n v="3"/>
    <x v="51"/>
    <x v="0"/>
  </r>
  <r>
    <n v="3444"/>
    <n v="1419"/>
    <n v="3212"/>
    <d v="2020-12-22T00:00:00"/>
    <n v="123"/>
    <n v="523"/>
    <n v="550"/>
    <n v="0"/>
    <n v="550"/>
    <x v="52"/>
    <x v="0"/>
  </r>
  <r>
    <n v="3445"/>
    <n v="1419"/>
    <n v="3213"/>
    <d v="2020-12-22T00:00:00"/>
    <n v="123"/>
    <n v="524"/>
    <n v="550"/>
    <n v="0"/>
    <n v="550"/>
    <x v="52"/>
    <x v="0"/>
  </r>
  <r>
    <n v="3446"/>
    <n v="1420"/>
    <n v="3214"/>
    <d v="2020-12-22T00:00:00"/>
    <n v="125"/>
    <n v="492"/>
    <n v="60"/>
    <n v="0"/>
    <n v="60"/>
    <x v="53"/>
    <x v="0"/>
  </r>
  <r>
    <n v="3447"/>
    <n v="1420"/>
    <n v="3215"/>
    <d v="2020-12-22T00:00:00"/>
    <n v="125"/>
    <n v="493"/>
    <n v="60"/>
    <n v="6"/>
    <n v="54"/>
    <x v="53"/>
    <x v="1"/>
  </r>
  <r>
    <n v="3448"/>
    <n v="1420"/>
    <n v="3216"/>
    <d v="2020-12-22T00:00:00"/>
    <n v="123"/>
    <n v="494"/>
    <n v="60"/>
    <n v="0"/>
    <n v="60"/>
    <x v="53"/>
    <x v="0"/>
  </r>
  <r>
    <n v="3449"/>
    <n v="1421"/>
    <n v="3217"/>
    <d v="2020-12-22T00:00:00"/>
    <n v="125"/>
    <n v="915"/>
    <n v="550"/>
    <n v="0"/>
    <n v="550"/>
    <x v="54"/>
    <x v="0"/>
  </r>
  <r>
    <n v="3450"/>
    <n v="1421"/>
    <n v="3218"/>
    <d v="2020-12-22T00:00:00"/>
    <n v="123"/>
    <n v="916"/>
    <n v="550"/>
    <n v="0"/>
    <n v="550"/>
    <x v="54"/>
    <x v="0"/>
  </r>
  <r>
    <n v="3451"/>
    <n v="1422"/>
    <n v="3219"/>
    <d v="2020-12-22T00:00:00"/>
    <n v="123"/>
    <n v="506"/>
    <n v="60"/>
    <n v="9"/>
    <n v="51"/>
    <x v="55"/>
    <x v="1"/>
  </r>
  <r>
    <n v="3452"/>
    <n v="1423"/>
    <n v="3220"/>
    <d v="2020-12-22T00:00:00"/>
    <n v="125"/>
    <n v="679"/>
    <n v="550"/>
    <n v="0"/>
    <n v="550"/>
    <x v="56"/>
    <x v="0"/>
  </r>
  <r>
    <n v="3453"/>
    <n v="1424"/>
    <n v="3221"/>
    <d v="2020-12-22T00:00:00"/>
    <n v="125"/>
    <n v="507"/>
    <n v="550"/>
    <n v="0"/>
    <n v="550"/>
    <x v="57"/>
    <x v="0"/>
  </r>
  <r>
    <n v="3454"/>
    <n v="1424"/>
    <n v="3222"/>
    <d v="2020-12-22T00:00:00"/>
    <n v="125"/>
    <n v="508"/>
    <n v="550"/>
    <n v="0"/>
    <n v="550"/>
    <x v="57"/>
    <x v="0"/>
  </r>
  <r>
    <n v="3455"/>
    <n v="1425"/>
    <n v="3223"/>
    <d v="2020-12-22T00:00:00"/>
    <n v="125"/>
    <n v="355"/>
    <n v="550"/>
    <n v="0"/>
    <n v="550"/>
    <x v="58"/>
    <x v="0"/>
  </r>
  <r>
    <n v="3456"/>
    <n v="1425"/>
    <n v="3224"/>
    <d v="2020-12-22T00:00:00"/>
    <n v="123"/>
    <n v="940"/>
    <n v="523"/>
    <n v="0"/>
    <n v="523"/>
    <x v="58"/>
    <x v="0"/>
  </r>
  <r>
    <n v="3457"/>
    <n v="1425"/>
    <n v="3225"/>
    <d v="2020-12-22T00:00:00"/>
    <n v="125"/>
    <n v="535"/>
    <n v="550"/>
    <n v="0"/>
    <n v="550"/>
    <x v="58"/>
    <x v="0"/>
  </r>
  <r>
    <n v="3458"/>
    <n v="1426"/>
    <n v="3226"/>
    <d v="2020-12-22T00:00:00"/>
    <n v="125"/>
    <n v="351"/>
    <n v="468"/>
    <n v="0"/>
    <n v="468"/>
    <x v="59"/>
    <x v="0"/>
  </r>
  <r>
    <n v="3459"/>
    <n v="1426"/>
    <n v="3227"/>
    <d v="2020-12-22T00:00:00"/>
    <n v="125"/>
    <n v="352"/>
    <n v="550"/>
    <n v="0"/>
    <n v="550"/>
    <x v="59"/>
    <x v="0"/>
  </r>
  <r>
    <n v="3460"/>
    <n v="1426"/>
    <n v="3228"/>
    <d v="2020-12-22T00:00:00"/>
    <n v="123"/>
    <n v="679"/>
    <n v="550"/>
    <n v="0"/>
    <n v="550"/>
    <x v="59"/>
    <x v="0"/>
  </r>
  <r>
    <n v="3461"/>
    <n v="1427"/>
    <n v="3229"/>
    <d v="2020-12-22T00:00:00"/>
    <n v="123"/>
    <n v="507"/>
    <n v="550"/>
    <n v="0"/>
    <n v="550"/>
    <x v="60"/>
    <x v="0"/>
  </r>
  <r>
    <n v="3462"/>
    <n v="1427"/>
    <n v="3230"/>
    <d v="2020-12-22T00:00:00"/>
    <n v="123"/>
    <n v="508"/>
    <n v="550"/>
    <n v="0"/>
    <n v="550"/>
    <x v="60"/>
    <x v="0"/>
  </r>
  <r>
    <n v="3463"/>
    <n v="1428"/>
    <n v="3231"/>
    <d v="2020-12-22T00:00:00"/>
    <n v="123"/>
    <n v="491"/>
    <n v="3"/>
    <n v="0"/>
    <n v="3"/>
    <x v="61"/>
    <x v="0"/>
  </r>
  <r>
    <n v="3464"/>
    <n v="1429"/>
    <n v="3232"/>
    <d v="2020-12-22T00:00:00"/>
    <n v="123"/>
    <n v="348"/>
    <n v="3"/>
    <n v="0"/>
    <n v="3"/>
    <x v="62"/>
    <x v="0"/>
  </r>
  <r>
    <n v="3465"/>
    <n v="1429"/>
    <n v="3233"/>
    <d v="2020-12-22T00:00:00"/>
    <n v="123"/>
    <n v="349"/>
    <n v="3"/>
    <n v="0"/>
    <n v="3"/>
    <x v="62"/>
    <x v="0"/>
  </r>
  <r>
    <n v="3466"/>
    <n v="1430"/>
    <n v="3234"/>
    <d v="2020-12-22T00:00:00"/>
    <n v="123"/>
    <n v="935"/>
    <n v="550"/>
    <n v="0"/>
    <n v="550"/>
    <x v="63"/>
    <x v="0"/>
  </r>
  <r>
    <n v="3467"/>
    <n v="1430"/>
    <n v="3235"/>
    <d v="2020-12-22T00:00:00"/>
    <n v="125"/>
    <n v="936"/>
    <n v="550"/>
    <n v="55"/>
    <n v="495"/>
    <x v="63"/>
    <x v="1"/>
  </r>
  <r>
    <n v="3468"/>
    <n v="1431"/>
    <n v="3236"/>
    <d v="2020-12-22T00:00:00"/>
    <n v="125"/>
    <n v="382"/>
    <n v="3"/>
    <n v="0"/>
    <n v="3"/>
    <x v="64"/>
    <x v="0"/>
  </r>
  <r>
    <n v="3469"/>
    <n v="1431"/>
    <n v="3237"/>
    <d v="2020-12-22T00:00:00"/>
    <n v="123"/>
    <n v="383"/>
    <n v="3"/>
    <n v="0"/>
    <n v="3"/>
    <x v="64"/>
    <x v="0"/>
  </r>
  <r>
    <n v="3470"/>
    <n v="1431"/>
    <n v="3238"/>
    <d v="2020-12-22T00:00:00"/>
    <n v="125"/>
    <n v="384"/>
    <n v="3"/>
    <n v="0"/>
    <n v="3"/>
    <x v="64"/>
    <x v="0"/>
  </r>
  <r>
    <n v="3471"/>
    <n v="1431"/>
    <n v="3239"/>
    <d v="2020-12-22T00:00:00"/>
    <n v="123"/>
    <n v="385"/>
    <n v="3"/>
    <n v="0"/>
    <n v="3"/>
    <x v="64"/>
    <x v="0"/>
  </r>
  <r>
    <n v="3472"/>
    <n v="1432"/>
    <n v="3240"/>
    <d v="2020-12-22T00:00:00"/>
    <n v="123"/>
    <n v="481"/>
    <n v="550"/>
    <n v="82"/>
    <n v="468"/>
    <x v="65"/>
    <x v="1"/>
  </r>
  <r>
    <n v="3473"/>
    <n v="1432"/>
    <n v="3241"/>
    <d v="2020-12-22T00:00:00"/>
    <n v="125"/>
    <n v="482"/>
    <n v="550"/>
    <n v="0"/>
    <n v="550"/>
    <x v="65"/>
    <x v="0"/>
  </r>
  <r>
    <n v="3474"/>
    <n v="1433"/>
    <n v="3242"/>
    <d v="2020-12-23T00:00:00"/>
    <n v="125"/>
    <n v="402"/>
    <n v="3"/>
    <n v="0"/>
    <n v="3"/>
    <x v="66"/>
    <x v="0"/>
  </r>
  <r>
    <n v="3475"/>
    <n v="1434"/>
    <n v="3243"/>
    <d v="2020-12-23T00:00:00"/>
    <n v="125"/>
    <n v="510"/>
    <n v="550"/>
    <n v="0"/>
    <n v="550"/>
    <x v="67"/>
    <x v="0"/>
  </r>
  <r>
    <n v="3476"/>
    <n v="1434"/>
    <n v="3244"/>
    <d v="2020-12-23T00:00:00"/>
    <n v="125"/>
    <n v="511"/>
    <n v="550"/>
    <n v="0"/>
    <n v="550"/>
    <x v="67"/>
    <x v="0"/>
  </r>
  <r>
    <n v="3477"/>
    <n v="1435"/>
    <n v="3245"/>
    <d v="2020-12-23T00:00:00"/>
    <n v="123"/>
    <n v="403"/>
    <n v="3"/>
    <n v="0"/>
    <n v="3"/>
    <x v="68"/>
    <x v="0"/>
  </r>
  <r>
    <n v="3478"/>
    <n v="1435"/>
    <n v="3246"/>
    <d v="2020-12-23T00:00:00"/>
    <n v="125"/>
    <n v="404"/>
    <n v="3"/>
    <n v="0"/>
    <n v="3"/>
    <x v="68"/>
    <x v="0"/>
  </r>
  <r>
    <n v="3479"/>
    <n v="1435"/>
    <n v="3247"/>
    <d v="2020-12-23T00:00:00"/>
    <n v="125"/>
    <n v="405"/>
    <n v="3"/>
    <n v="0"/>
    <n v="3"/>
    <x v="68"/>
    <x v="0"/>
  </r>
  <r>
    <n v="3480"/>
    <n v="1435"/>
    <n v="3248"/>
    <d v="2020-12-23T00:00:00"/>
    <n v="125"/>
    <n v="406"/>
    <n v="3"/>
    <n v="0"/>
    <n v="3"/>
    <x v="68"/>
    <x v="0"/>
  </r>
  <r>
    <n v="3481"/>
    <n v="1435"/>
    <n v="3249"/>
    <d v="2020-12-23T00:00:00"/>
    <n v="123"/>
    <n v="407"/>
    <n v="3"/>
    <n v="0"/>
    <n v="3"/>
    <x v="68"/>
    <x v="0"/>
  </r>
  <r>
    <n v="3482"/>
    <n v="1435"/>
    <n v="3250"/>
    <d v="2020-12-23T00:00:00"/>
    <n v="123"/>
    <n v="408"/>
    <n v="3"/>
    <n v="0"/>
    <n v="3"/>
    <x v="68"/>
    <x v="0"/>
  </r>
  <r>
    <n v="3483"/>
    <n v="1435"/>
    <n v="3251"/>
    <d v="2020-12-23T00:00:00"/>
    <n v="123"/>
    <n v="409"/>
    <n v="3"/>
    <n v="0"/>
    <n v="3"/>
    <x v="68"/>
    <x v="0"/>
  </r>
  <r>
    <n v="3484"/>
    <n v="1435"/>
    <n v="3252"/>
    <d v="2020-12-23T00:00:00"/>
    <n v="123"/>
    <n v="914"/>
    <n v="550"/>
    <n v="0"/>
    <n v="550"/>
    <x v="68"/>
    <x v="0"/>
  </r>
  <r>
    <n v="3485"/>
    <n v="1435"/>
    <n v="3253"/>
    <d v="2020-12-23T00:00:00"/>
    <n v="123"/>
    <n v="915"/>
    <n v="550"/>
    <n v="0"/>
    <n v="550"/>
    <x v="68"/>
    <x v="0"/>
  </r>
  <r>
    <n v="3486"/>
    <n v="1435"/>
    <n v="3254"/>
    <d v="2020-12-23T00:00:00"/>
    <n v="123"/>
    <n v="916"/>
    <n v="550"/>
    <n v="0"/>
    <n v="550"/>
    <x v="68"/>
    <x v="0"/>
  </r>
  <r>
    <n v="3487"/>
    <n v="1436"/>
    <n v="3255"/>
    <d v="2020-12-23T00:00:00"/>
    <n v="123"/>
    <n v="525"/>
    <n v="468"/>
    <n v="0"/>
    <n v="468"/>
    <x v="69"/>
    <x v="0"/>
  </r>
  <r>
    <n v="3488"/>
    <n v="1437"/>
    <n v="3256"/>
    <d v="2020-12-26T00:00:00"/>
    <n v="125"/>
    <n v="526"/>
    <n v="550"/>
    <n v="0"/>
    <n v="550"/>
    <x v="70"/>
    <x v="0"/>
  </r>
  <r>
    <n v="3489"/>
    <n v="1438"/>
    <n v="3257"/>
    <d v="2020-12-26T00:00:00"/>
    <n v="125"/>
    <n v="908"/>
    <n v="550"/>
    <n v="0"/>
    <n v="550"/>
    <x v="71"/>
    <x v="0"/>
  </r>
  <r>
    <n v="3490"/>
    <n v="1438"/>
    <n v="3258"/>
    <d v="2020-12-26T00:00:00"/>
    <n v="123"/>
    <n v="909"/>
    <n v="550"/>
    <n v="0"/>
    <n v="550"/>
    <x v="71"/>
    <x v="0"/>
  </r>
  <r>
    <n v="3491"/>
    <n v="1438"/>
    <n v="3259"/>
    <d v="2020-12-26T00:00:00"/>
    <n v="125"/>
    <n v="913"/>
    <n v="550"/>
    <n v="0"/>
    <n v="550"/>
    <x v="71"/>
    <x v="0"/>
  </r>
  <r>
    <n v="3492"/>
    <n v="1439"/>
    <n v="3260"/>
    <d v="2020-12-26T00:00:00"/>
    <n v="123"/>
    <n v="356"/>
    <n v="60"/>
    <n v="0"/>
    <n v="60"/>
    <x v="72"/>
    <x v="0"/>
  </r>
  <r>
    <n v="3493"/>
    <n v="1439"/>
    <n v="3261"/>
    <d v="2020-12-26T00:00:00"/>
    <n v="123"/>
    <n v="357"/>
    <n v="60"/>
    <n v="0"/>
    <n v="60"/>
    <x v="72"/>
    <x v="0"/>
  </r>
  <r>
    <n v="3494"/>
    <n v="1440"/>
    <n v="3262"/>
    <d v="2020-12-26T00:00:00"/>
    <n v="125"/>
    <n v="935"/>
    <n v="550"/>
    <n v="0"/>
    <n v="550"/>
    <x v="73"/>
    <x v="0"/>
  </r>
  <r>
    <n v="3495"/>
    <n v="1440"/>
    <n v="3263"/>
    <d v="2020-12-26T00:00:00"/>
    <n v="125"/>
    <n v="936"/>
    <n v="550"/>
    <n v="55"/>
    <n v="495"/>
    <x v="73"/>
    <x v="1"/>
  </r>
  <r>
    <n v="3496"/>
    <n v="1441"/>
    <n v="3264"/>
    <d v="2020-12-26T00:00:00"/>
    <n v="125"/>
    <n v="524"/>
    <n v="550"/>
    <n v="0"/>
    <n v="550"/>
    <x v="74"/>
    <x v="0"/>
  </r>
  <r>
    <n v="3497"/>
    <n v="1442"/>
    <n v="3265"/>
    <d v="2020-12-26T00:00:00"/>
    <n v="125"/>
    <n v="911"/>
    <n v="550"/>
    <n v="82"/>
    <n v="468"/>
    <x v="75"/>
    <x v="1"/>
  </r>
  <r>
    <n v="3498"/>
    <n v="1442"/>
    <n v="3266"/>
    <d v="2020-12-26T00:00:00"/>
    <n v="123"/>
    <n v="912"/>
    <n v="550"/>
    <n v="0"/>
    <n v="550"/>
    <x v="75"/>
    <x v="0"/>
  </r>
  <r>
    <n v="3499"/>
    <n v="1443"/>
    <n v="3267"/>
    <d v="2020-12-26T00:00:00"/>
    <n v="125"/>
    <n v="910"/>
    <n v="550"/>
    <n v="0"/>
    <n v="550"/>
    <x v="76"/>
    <x v="0"/>
  </r>
  <r>
    <n v="3500"/>
    <n v="1444"/>
    <n v="3268"/>
    <d v="2020-12-26T00:00:00"/>
    <n v="125"/>
    <n v="937"/>
    <n v="550"/>
    <n v="0"/>
    <n v="550"/>
    <x v="77"/>
    <x v="0"/>
  </r>
  <r>
    <n v="3501"/>
    <n v="1445"/>
    <n v="3269"/>
    <d v="2020-12-26T00:00:00"/>
    <n v="125"/>
    <n v="473"/>
    <n v="3"/>
    <n v="0"/>
    <n v="3"/>
    <x v="78"/>
    <x v="0"/>
  </r>
  <r>
    <n v="3502"/>
    <n v="1445"/>
    <n v="3270"/>
    <d v="2020-12-26T00:00:00"/>
    <n v="123"/>
    <n v="474"/>
    <n v="3"/>
    <n v="0"/>
    <n v="3"/>
    <x v="78"/>
    <x v="0"/>
  </r>
  <r>
    <n v="3503"/>
    <n v="1445"/>
    <n v="3271"/>
    <d v="2020-12-26T00:00:00"/>
    <n v="123"/>
    <n v="475"/>
    <n v="3"/>
    <n v="0"/>
    <n v="3"/>
    <x v="78"/>
    <x v="0"/>
  </r>
  <r>
    <n v="3504"/>
    <n v="1446"/>
    <n v="3272"/>
    <d v="2020-12-26T00:00:00"/>
    <n v="123"/>
    <n v="462"/>
    <n v="3"/>
    <n v="0"/>
    <n v="3"/>
    <x v="0"/>
    <x v="0"/>
  </r>
  <r>
    <n v="3505"/>
    <n v="1447"/>
    <n v="3273"/>
    <d v="2020-12-26T00:00:00"/>
    <n v="123"/>
    <n v="510"/>
    <n v="550"/>
    <n v="0"/>
    <n v="550"/>
    <x v="1"/>
    <x v="0"/>
  </r>
  <r>
    <n v="3506"/>
    <n v="1447"/>
    <n v="3274"/>
    <d v="2020-12-26T00:00:00"/>
    <n v="123"/>
    <n v="511"/>
    <n v="550"/>
    <n v="0"/>
    <n v="550"/>
    <x v="1"/>
    <x v="0"/>
  </r>
  <r>
    <n v="3507"/>
    <n v="1448"/>
    <n v="3275"/>
    <d v="2020-12-26T00:00:00"/>
    <n v="123"/>
    <n v="527"/>
    <n v="550"/>
    <n v="0"/>
    <n v="550"/>
    <x v="2"/>
    <x v="0"/>
  </r>
  <r>
    <n v="3508"/>
    <n v="1449"/>
    <n v="3276"/>
    <d v="2020-12-26T00:00:00"/>
    <n v="123"/>
    <n v="938"/>
    <n v="550"/>
    <n v="0"/>
    <n v="550"/>
    <x v="3"/>
    <x v="0"/>
  </r>
  <r>
    <n v="3509"/>
    <n v="1449"/>
    <n v="3277"/>
    <d v="2020-12-26T00:00:00"/>
    <n v="125"/>
    <n v="939"/>
    <n v="550"/>
    <n v="0"/>
    <n v="550"/>
    <x v="3"/>
    <x v="0"/>
  </r>
  <r>
    <n v="3510"/>
    <n v="1449"/>
    <n v="3278"/>
    <d v="2020-12-26T00:00:00"/>
    <n v="125"/>
    <n v="509"/>
    <n v="550"/>
    <n v="0"/>
    <n v="550"/>
    <x v="3"/>
    <x v="0"/>
  </r>
  <r>
    <n v="3511"/>
    <n v="1450"/>
    <n v="3279"/>
    <d v="2020-12-26T00:00:00"/>
    <n v="123"/>
    <n v="492"/>
    <n v="60"/>
    <n v="0"/>
    <n v="60"/>
    <x v="4"/>
    <x v="0"/>
  </r>
  <r>
    <n v="3512"/>
    <n v="1450"/>
    <n v="3280"/>
    <d v="2020-12-26T00:00:00"/>
    <n v="125"/>
    <n v="493"/>
    <n v="60"/>
    <n v="6"/>
    <n v="54"/>
    <x v="4"/>
    <x v="1"/>
  </r>
  <r>
    <n v="3513"/>
    <n v="1450"/>
    <n v="3281"/>
    <d v="2020-12-26T00:00:00"/>
    <n v="123"/>
    <n v="494"/>
    <n v="60"/>
    <n v="0"/>
    <n v="60"/>
    <x v="4"/>
    <x v="0"/>
  </r>
  <r>
    <n v="3514"/>
    <n v="1451"/>
    <n v="3282"/>
    <d v="2020-12-26T00:00:00"/>
    <n v="123"/>
    <n v="523"/>
    <n v="550"/>
    <n v="0"/>
    <n v="550"/>
    <x v="5"/>
    <x v="0"/>
  </r>
  <r>
    <n v="3515"/>
    <n v="1452"/>
    <n v="3283"/>
    <d v="2020-12-26T00:00:00"/>
    <n v="125"/>
    <n v="427"/>
    <n v="3"/>
    <n v="0"/>
    <n v="3"/>
    <x v="6"/>
    <x v="0"/>
  </r>
  <r>
    <n v="3516"/>
    <n v="1452"/>
    <n v="3284"/>
    <d v="2020-12-26T00:00:00"/>
    <n v="125"/>
    <n v="428"/>
    <n v="3"/>
    <n v="0"/>
    <n v="3"/>
    <x v="6"/>
    <x v="0"/>
  </r>
  <r>
    <n v="3517"/>
    <n v="1453"/>
    <n v="3285"/>
    <d v="2020-12-27T00:00:00"/>
    <n v="125"/>
    <n v="490"/>
    <n v="3"/>
    <n v="0"/>
    <n v="3"/>
    <x v="7"/>
    <x v="0"/>
  </r>
  <r>
    <n v="3518"/>
    <n v="1453"/>
    <n v="3286"/>
    <d v="2020-12-27T00:00:00"/>
    <n v="125"/>
    <n v="491"/>
    <n v="3"/>
    <n v="0"/>
    <n v="3"/>
    <x v="7"/>
    <x v="0"/>
  </r>
  <r>
    <n v="3519"/>
    <n v="1454"/>
    <n v="3287"/>
    <d v="2020-12-27T00:00:00"/>
    <n v="123"/>
    <n v="528"/>
    <n v="3"/>
    <n v="0"/>
    <n v="3"/>
    <x v="8"/>
    <x v="0"/>
  </r>
  <r>
    <n v="3520"/>
    <n v="1455"/>
    <n v="3288"/>
    <d v="2020-12-27T00:00:00"/>
    <n v="125"/>
    <n v="505"/>
    <n v="3"/>
    <n v="0"/>
    <n v="3"/>
    <x v="9"/>
    <x v="0"/>
  </r>
  <r>
    <n v="3521"/>
    <n v="1456"/>
    <n v="3289"/>
    <d v="2020-12-27T00:00:00"/>
    <n v="125"/>
    <n v="938"/>
    <n v="468"/>
    <n v="0"/>
    <n v="468"/>
    <x v="10"/>
    <x v="0"/>
  </r>
  <r>
    <n v="3522"/>
    <n v="1456"/>
    <n v="3290"/>
    <d v="2020-12-27T00:00:00"/>
    <n v="125"/>
    <n v="939"/>
    <n v="550"/>
    <n v="0"/>
    <n v="550"/>
    <x v="10"/>
    <x v="0"/>
  </r>
  <r>
    <n v="3523"/>
    <n v="1457"/>
    <n v="3291"/>
    <d v="2020-12-27T00:00:00"/>
    <n v="123"/>
    <n v="358"/>
    <n v="60"/>
    <n v="0"/>
    <n v="60"/>
    <x v="11"/>
    <x v="0"/>
  </r>
  <r>
    <n v="3524"/>
    <n v="1458"/>
    <n v="3292"/>
    <d v="2020-12-27T00:00:00"/>
    <n v="123"/>
    <n v="445"/>
    <n v="3"/>
    <n v="0"/>
    <n v="3"/>
    <x v="12"/>
    <x v="0"/>
  </r>
  <r>
    <n v="3525"/>
    <n v="1458"/>
    <n v="3293"/>
    <d v="2020-12-27T00:00:00"/>
    <n v="123"/>
    <n v="446"/>
    <n v="3"/>
    <n v="0"/>
    <n v="3"/>
    <x v="12"/>
    <x v="0"/>
  </r>
  <r>
    <n v="3526"/>
    <n v="1458"/>
    <n v="3294"/>
    <d v="2020-12-27T00:00:00"/>
    <n v="123"/>
    <n v="447"/>
    <n v="3"/>
    <n v="0"/>
    <n v="3"/>
    <x v="12"/>
    <x v="0"/>
  </r>
  <r>
    <n v="3527"/>
    <n v="1458"/>
    <n v="3295"/>
    <d v="2020-12-27T00:00:00"/>
    <n v="123"/>
    <n v="448"/>
    <n v="3"/>
    <n v="0"/>
    <n v="3"/>
    <x v="12"/>
    <x v="0"/>
  </r>
  <r>
    <n v="3528"/>
    <n v="1458"/>
    <n v="3296"/>
    <d v="2020-12-27T00:00:00"/>
    <n v="123"/>
    <n v="449"/>
    <n v="3"/>
    <n v="0"/>
    <n v="3"/>
    <x v="12"/>
    <x v="0"/>
  </r>
  <r>
    <n v="3529"/>
    <n v="1459"/>
    <n v="3297"/>
    <d v="2020-12-27T00:00:00"/>
    <n v="123"/>
    <n v="356"/>
    <n v="60"/>
    <n v="0"/>
    <n v="60"/>
    <x v="13"/>
    <x v="0"/>
  </r>
  <r>
    <n v="3530"/>
    <n v="1459"/>
    <n v="3298"/>
    <d v="2020-12-27T00:00:00"/>
    <n v="125"/>
    <n v="357"/>
    <n v="60"/>
    <n v="0"/>
    <n v="60"/>
    <x v="13"/>
    <x v="0"/>
  </r>
  <r>
    <n v="3531"/>
    <n v="1460"/>
    <n v="3299"/>
    <d v="2020-12-27T00:00:00"/>
    <n v="125"/>
    <n v="379"/>
    <n v="3"/>
    <n v="0"/>
    <n v="3"/>
    <x v="14"/>
    <x v="0"/>
  </r>
  <r>
    <n v="3532"/>
    <n v="1460"/>
    <n v="3300"/>
    <d v="2020-12-27T00:00:00"/>
    <n v="123"/>
    <n v="380"/>
    <n v="3"/>
    <n v="0"/>
    <n v="3"/>
    <x v="14"/>
    <x v="0"/>
  </r>
  <r>
    <n v="3533"/>
    <n v="1460"/>
    <n v="3301"/>
    <d v="2020-12-27T00:00:00"/>
    <n v="125"/>
    <n v="381"/>
    <n v="3"/>
    <n v="0"/>
    <n v="3"/>
    <x v="14"/>
    <x v="0"/>
  </r>
  <r>
    <n v="3534"/>
    <n v="1461"/>
    <n v="3302"/>
    <d v="2020-12-27T00:00:00"/>
    <n v="123"/>
    <n v="490"/>
    <n v="3"/>
    <n v="0"/>
    <n v="3"/>
    <x v="15"/>
    <x v="0"/>
  </r>
  <r>
    <n v="3535"/>
    <n v="1462"/>
    <n v="3303"/>
    <d v="2020-12-27T00:00:00"/>
    <n v="123"/>
    <n v="513"/>
    <n v="550"/>
    <n v="82"/>
    <n v="468"/>
    <x v="16"/>
    <x v="1"/>
  </r>
  <r>
    <n v="3536"/>
    <n v="1463"/>
    <n v="3304"/>
    <d v="2020-12-27T00:00:00"/>
    <n v="125"/>
    <n v="405"/>
    <n v="3"/>
    <n v="0"/>
    <n v="3"/>
    <x v="17"/>
    <x v="0"/>
  </r>
  <r>
    <n v="3537"/>
    <n v="1463"/>
    <n v="3305"/>
    <d v="2020-12-27T00:00:00"/>
    <n v="125"/>
    <n v="406"/>
    <n v="3"/>
    <n v="0"/>
    <n v="3"/>
    <x v="17"/>
    <x v="0"/>
  </r>
  <r>
    <n v="3538"/>
    <n v="1463"/>
    <n v="3306"/>
    <d v="2020-12-27T00:00:00"/>
    <n v="125"/>
    <n v="407"/>
    <n v="3"/>
    <n v="0"/>
    <n v="3"/>
    <x v="17"/>
    <x v="0"/>
  </r>
  <r>
    <n v="3539"/>
    <n v="1464"/>
    <n v="3307"/>
    <d v="2020-12-27T00:00:00"/>
    <n v="125"/>
    <n v="931"/>
    <n v="550"/>
    <n v="0"/>
    <n v="550"/>
    <x v="18"/>
    <x v="0"/>
  </r>
  <r>
    <n v="3540"/>
    <n v="1464"/>
    <n v="3308"/>
    <d v="2020-12-27T00:00:00"/>
    <n v="123"/>
    <n v="932"/>
    <n v="550"/>
    <n v="0"/>
    <n v="550"/>
    <x v="18"/>
    <x v="0"/>
  </r>
  <r>
    <n v="3541"/>
    <n v="1465"/>
    <n v="3309"/>
    <d v="2020-12-27T00:00:00"/>
    <n v="125"/>
    <n v="432"/>
    <n v="3"/>
    <n v="0"/>
    <n v="3"/>
    <x v="19"/>
    <x v="0"/>
  </r>
  <r>
    <n v="3542"/>
    <n v="1465"/>
    <n v="3310"/>
    <d v="2020-12-27T00:00:00"/>
    <n v="125"/>
    <n v="433"/>
    <n v="3"/>
    <n v="0"/>
    <n v="3"/>
    <x v="19"/>
    <x v="0"/>
  </r>
  <r>
    <n v="3543"/>
    <n v="1465"/>
    <n v="3311"/>
    <d v="2020-12-27T00:00:00"/>
    <n v="125"/>
    <n v="434"/>
    <n v="3"/>
    <n v="0"/>
    <n v="3"/>
    <x v="19"/>
    <x v="0"/>
  </r>
  <r>
    <n v="3544"/>
    <n v="1465"/>
    <n v="3312"/>
    <d v="2020-12-27T00:00:00"/>
    <n v="123"/>
    <n v="435"/>
    <n v="3"/>
    <n v="0"/>
    <n v="3"/>
    <x v="19"/>
    <x v="0"/>
  </r>
  <r>
    <n v="3545"/>
    <n v="1465"/>
    <n v="3313"/>
    <d v="2020-12-27T00:00:00"/>
    <n v="123"/>
    <n v="436"/>
    <n v="3"/>
    <n v="0"/>
    <n v="3"/>
    <x v="19"/>
    <x v="0"/>
  </r>
  <r>
    <n v="3546"/>
    <n v="1465"/>
    <n v="3314"/>
    <d v="2020-12-27T00:00:00"/>
    <n v="123"/>
    <n v="437"/>
    <n v="3"/>
    <n v="0"/>
    <n v="3"/>
    <x v="19"/>
    <x v="0"/>
  </r>
  <r>
    <n v="3547"/>
    <n v="1466"/>
    <n v="3315"/>
    <d v="2020-12-27T00:00:00"/>
    <n v="123"/>
    <n v="341"/>
    <n v="3"/>
    <n v="0"/>
    <n v="3"/>
    <x v="20"/>
    <x v="0"/>
  </r>
  <r>
    <n v="3548"/>
    <n v="1466"/>
    <n v="3316"/>
    <d v="2020-12-27T00:00:00"/>
    <n v="123"/>
    <n v="342"/>
    <n v="3"/>
    <n v="0"/>
    <n v="3"/>
    <x v="20"/>
    <x v="0"/>
  </r>
  <r>
    <n v="3549"/>
    <n v="1466"/>
    <n v="3317"/>
    <d v="2020-12-27T00:00:00"/>
    <n v="123"/>
    <n v="343"/>
    <n v="3"/>
    <n v="0"/>
    <n v="3"/>
    <x v="20"/>
    <x v="0"/>
  </r>
  <r>
    <n v="3550"/>
    <n v="1466"/>
    <n v="3318"/>
    <d v="2020-12-27T00:00:00"/>
    <n v="123"/>
    <n v="344"/>
    <n v="3"/>
    <n v="0"/>
    <n v="3"/>
    <x v="20"/>
    <x v="0"/>
  </r>
  <r>
    <n v="3551"/>
    <n v="1467"/>
    <n v="3319"/>
    <d v="2020-12-27T00:00:00"/>
    <n v="125"/>
    <n v="931"/>
    <n v="550"/>
    <n v="0"/>
    <n v="550"/>
    <x v="21"/>
    <x v="0"/>
  </r>
  <r>
    <n v="3552"/>
    <n v="1467"/>
    <n v="3320"/>
    <d v="2020-12-27T00:00:00"/>
    <n v="125"/>
    <n v="932"/>
    <n v="550"/>
    <n v="0"/>
    <n v="550"/>
    <x v="21"/>
    <x v="0"/>
  </r>
  <r>
    <n v="3553"/>
    <n v="1468"/>
    <n v="3321"/>
    <d v="2020-12-27T00:00:00"/>
    <n v="123"/>
    <n v="349"/>
    <n v="3"/>
    <n v="0"/>
    <n v="3"/>
    <x v="22"/>
    <x v="0"/>
  </r>
  <r>
    <n v="3554"/>
    <n v="1469"/>
    <n v="3322"/>
    <d v="2020-12-28T00:00:00"/>
    <n v="125"/>
    <n v="928"/>
    <n v="550"/>
    <n v="0"/>
    <n v="550"/>
    <x v="23"/>
    <x v="0"/>
  </r>
  <r>
    <n v="3555"/>
    <n v="1469"/>
    <n v="3323"/>
    <d v="2020-12-28T00:00:00"/>
    <n v="123"/>
    <n v="929"/>
    <n v="550"/>
    <n v="0"/>
    <n v="550"/>
    <x v="23"/>
    <x v="0"/>
  </r>
  <r>
    <n v="3556"/>
    <n v="1469"/>
    <n v="3324"/>
    <d v="2020-12-28T00:00:00"/>
    <n v="123"/>
    <n v="930"/>
    <n v="550"/>
    <n v="0"/>
    <n v="550"/>
    <x v="23"/>
    <x v="0"/>
  </r>
  <r>
    <n v="3557"/>
    <n v="1470"/>
    <n v="3325"/>
    <d v="2020-12-28T00:00:00"/>
    <n v="125"/>
    <n v="332"/>
    <n v="550"/>
    <n v="0"/>
    <n v="550"/>
    <x v="24"/>
    <x v="0"/>
  </r>
  <r>
    <n v="3558"/>
    <n v="1471"/>
    <n v="3326"/>
    <d v="2020-12-28T00:00:00"/>
    <n v="125"/>
    <n v="948"/>
    <n v="550"/>
    <n v="0"/>
    <n v="550"/>
    <x v="79"/>
    <x v="0"/>
  </r>
  <r>
    <n v="3559"/>
    <n v="1471"/>
    <n v="3327"/>
    <d v="2020-12-28T00:00:00"/>
    <n v="125"/>
    <n v="907"/>
    <n v="550"/>
    <n v="0"/>
    <n v="550"/>
    <x v="79"/>
    <x v="0"/>
  </r>
  <r>
    <n v="3560"/>
    <n v="1472"/>
    <n v="3328"/>
    <d v="2020-12-28T00:00:00"/>
    <n v="125"/>
    <n v="325"/>
    <n v="1250"/>
    <n v="187"/>
    <n v="1063"/>
    <x v="26"/>
    <x v="1"/>
  </r>
  <r>
    <n v="3561"/>
    <n v="1472"/>
    <n v="3329"/>
    <d v="2020-12-28T00:00:00"/>
    <n v="123"/>
    <n v="326"/>
    <n v="1250"/>
    <n v="0"/>
    <n v="1250"/>
    <x v="26"/>
    <x v="0"/>
  </r>
  <r>
    <n v="3562"/>
    <n v="1473"/>
    <n v="3330"/>
    <d v="2020-12-28T00:00:00"/>
    <n v="125"/>
    <n v="322"/>
    <n v="60"/>
    <n v="0"/>
    <n v="60"/>
    <x v="27"/>
    <x v="0"/>
  </r>
  <r>
    <n v="3563"/>
    <n v="1474"/>
    <n v="3331"/>
    <d v="2020-12-28T00:00:00"/>
    <n v="125"/>
    <n v="930"/>
    <n v="550"/>
    <n v="0"/>
    <n v="550"/>
    <x v="28"/>
    <x v="0"/>
  </r>
  <r>
    <n v="3564"/>
    <n v="1474"/>
    <n v="3332"/>
    <d v="2020-12-28T00:00:00"/>
    <n v="125"/>
    <n v="921"/>
    <n v="550"/>
    <n v="0"/>
    <n v="550"/>
    <x v="28"/>
    <x v="0"/>
  </r>
  <r>
    <n v="3565"/>
    <n v="1475"/>
    <n v="3333"/>
    <d v="2020-12-28T00:00:00"/>
    <n v="123"/>
    <n v="952"/>
    <n v="60"/>
    <n v="0"/>
    <n v="60"/>
    <x v="29"/>
    <x v="0"/>
  </r>
  <r>
    <n v="3566"/>
    <n v="1476"/>
    <n v="3334"/>
    <d v="2020-12-28T00:00:00"/>
    <n v="123"/>
    <n v="933"/>
    <n v="468"/>
    <n v="0"/>
    <n v="468"/>
    <x v="30"/>
    <x v="0"/>
  </r>
  <r>
    <n v="3567"/>
    <n v="1476"/>
    <n v="3335"/>
    <d v="2020-12-28T00:00:00"/>
    <n v="123"/>
    <n v="934"/>
    <n v="550"/>
    <n v="0"/>
    <n v="550"/>
    <x v="30"/>
    <x v="0"/>
  </r>
  <r>
    <n v="3568"/>
    <n v="1476"/>
    <n v="3336"/>
    <d v="2020-12-28T00:00:00"/>
    <n v="123"/>
    <n v="922"/>
    <n v="550"/>
    <n v="0"/>
    <n v="550"/>
    <x v="30"/>
    <x v="0"/>
  </r>
  <r>
    <n v="3569"/>
    <n v="1476"/>
    <n v="3337"/>
    <d v="2020-12-28T00:00:00"/>
    <n v="123"/>
    <n v="923"/>
    <n v="550"/>
    <n v="0"/>
    <n v="550"/>
    <x v="30"/>
    <x v="0"/>
  </r>
  <r>
    <n v="3570"/>
    <n v="1477"/>
    <n v="3338"/>
    <d v="2020-12-28T00:00:00"/>
    <n v="123"/>
    <n v="317"/>
    <n v="550"/>
    <n v="0"/>
    <n v="550"/>
    <x v="31"/>
    <x v="0"/>
  </r>
  <r>
    <n v="3571"/>
    <n v="1477"/>
    <n v="3339"/>
    <d v="2020-12-28T00:00:00"/>
    <n v="123"/>
    <n v="318"/>
    <n v="550"/>
    <n v="0"/>
    <n v="550"/>
    <x v="31"/>
    <x v="0"/>
  </r>
  <r>
    <n v="3572"/>
    <n v="1477"/>
    <n v="3340"/>
    <d v="2020-12-28T00:00:00"/>
    <n v="125"/>
    <n v="319"/>
    <n v="550"/>
    <n v="0"/>
    <n v="550"/>
    <x v="31"/>
    <x v="0"/>
  </r>
  <r>
    <n v="3573"/>
    <n v="1478"/>
    <n v="3341"/>
    <d v="2020-12-28T00:00:00"/>
    <n v="125"/>
    <n v="928"/>
    <n v="550"/>
    <n v="0"/>
    <n v="550"/>
    <x v="32"/>
    <x v="0"/>
  </r>
  <r>
    <n v="3574"/>
    <n v="1478"/>
    <n v="3342"/>
    <d v="2020-12-28T00:00:00"/>
    <n v="123"/>
    <n v="929"/>
    <n v="550"/>
    <n v="0"/>
    <n v="550"/>
    <x v="32"/>
    <x v="0"/>
  </r>
  <r>
    <n v="3575"/>
    <n v="1479"/>
    <n v="3343"/>
    <d v="2020-12-28T00:00:00"/>
    <n v="125"/>
    <n v="319"/>
    <n v="550"/>
    <n v="0"/>
    <n v="550"/>
    <x v="33"/>
    <x v="0"/>
  </r>
  <r>
    <n v="3576"/>
    <n v="1480"/>
    <n v="3344"/>
    <d v="2020-12-28T00:00:00"/>
    <n v="123"/>
    <n v="370"/>
    <n v="3"/>
    <n v="0"/>
    <n v="3"/>
    <x v="34"/>
    <x v="0"/>
  </r>
  <r>
    <n v="3577"/>
    <n v="1480"/>
    <n v="3345"/>
    <d v="2020-12-28T00:00:00"/>
    <n v="123"/>
    <n v="371"/>
    <n v="3"/>
    <n v="0"/>
    <n v="3"/>
    <x v="34"/>
    <x v="0"/>
  </r>
  <r>
    <n v="3578"/>
    <n v="1480"/>
    <n v="3346"/>
    <d v="2020-12-28T00:00:00"/>
    <n v="125"/>
    <n v="372"/>
    <n v="3"/>
    <n v="0"/>
    <n v="3"/>
    <x v="34"/>
    <x v="0"/>
  </r>
  <r>
    <n v="3579"/>
    <n v="1481"/>
    <n v="3347"/>
    <d v="2020-12-28T00:00:00"/>
    <n v="125"/>
    <n v="2"/>
    <n v="3"/>
    <n v="0"/>
    <n v="3"/>
    <x v="35"/>
    <x v="0"/>
  </r>
  <r>
    <n v="3580"/>
    <n v="1482"/>
    <n v="3348"/>
    <d v="2020-12-28T00:00:00"/>
    <n v="125"/>
    <n v="1"/>
    <n v="3"/>
    <n v="0"/>
    <n v="3"/>
    <x v="36"/>
    <x v="0"/>
  </r>
  <r>
    <n v="3581"/>
    <n v="1483"/>
    <n v="3349"/>
    <d v="2020-12-28T00:00:00"/>
    <n v="125"/>
    <n v="361"/>
    <n v="3"/>
    <n v="0"/>
    <n v="3"/>
    <x v="37"/>
    <x v="0"/>
  </r>
  <r>
    <n v="3582"/>
    <n v="1483"/>
    <n v="3350"/>
    <d v="2020-12-28T00:00:00"/>
    <n v="123"/>
    <n v="362"/>
    <n v="3"/>
    <n v="0"/>
    <n v="3"/>
    <x v="37"/>
    <x v="0"/>
  </r>
  <r>
    <n v="3583"/>
    <n v="1483"/>
    <n v="3351"/>
    <d v="2020-12-28T00:00:00"/>
    <n v="125"/>
    <n v="363"/>
    <n v="3"/>
    <n v="0"/>
    <n v="3"/>
    <x v="37"/>
    <x v="0"/>
  </r>
  <r>
    <n v="3584"/>
    <n v="1484"/>
    <n v="3352"/>
    <d v="2020-12-28T00:00:00"/>
    <n v="125"/>
    <n v="530"/>
    <n v="550"/>
    <n v="0"/>
    <n v="550"/>
    <x v="38"/>
    <x v="0"/>
  </r>
  <r>
    <n v="3585"/>
    <n v="1485"/>
    <n v="3353"/>
    <d v="2020-12-29T00:00:00"/>
    <n v="125"/>
    <n v="4"/>
    <n v="3"/>
    <n v="0"/>
    <n v="3"/>
    <x v="39"/>
    <x v="0"/>
  </r>
  <r>
    <n v="3586"/>
    <n v="1486"/>
    <n v="3354"/>
    <d v="2020-12-29T00:00:00"/>
    <n v="123"/>
    <n v="512"/>
    <n v="468"/>
    <n v="0"/>
    <n v="468"/>
    <x v="40"/>
    <x v="0"/>
  </r>
  <r>
    <n v="3587"/>
    <n v="1487"/>
    <n v="3355"/>
    <d v="2020-12-29T00:00:00"/>
    <n v="123"/>
    <n v="513"/>
    <n v="550"/>
    <n v="0"/>
    <n v="550"/>
    <x v="41"/>
    <x v="0"/>
  </r>
  <r>
    <n v="3588"/>
    <n v="1488"/>
    <n v="3356"/>
    <d v="2020-12-29T00:00:00"/>
    <n v="123"/>
    <n v="317"/>
    <n v="550"/>
    <n v="0"/>
    <n v="550"/>
    <x v="42"/>
    <x v="0"/>
  </r>
  <r>
    <n v="3589"/>
    <n v="1488"/>
    <n v="3357"/>
    <d v="2020-12-29T00:00:00"/>
    <n v="123"/>
    <n v="318"/>
    <n v="550"/>
    <n v="0"/>
    <n v="550"/>
    <x v="42"/>
    <x v="0"/>
  </r>
  <r>
    <n v="3590"/>
    <n v="1488"/>
    <n v="3358"/>
    <d v="2020-12-29T00:00:00"/>
    <n v="123"/>
    <n v="319"/>
    <n v="550"/>
    <n v="0"/>
    <n v="550"/>
    <x v="42"/>
    <x v="0"/>
  </r>
  <r>
    <n v="3591"/>
    <n v="1489"/>
    <n v="3359"/>
    <d v="2020-12-29T00:00:00"/>
    <n v="123"/>
    <n v="410"/>
    <n v="3"/>
    <n v="0"/>
    <n v="3"/>
    <x v="43"/>
    <x v="0"/>
  </r>
  <r>
    <n v="3592"/>
    <n v="1489"/>
    <n v="3360"/>
    <d v="2020-12-29T00:00:00"/>
    <n v="123"/>
    <n v="411"/>
    <n v="3"/>
    <n v="0"/>
    <n v="3"/>
    <x v="43"/>
    <x v="0"/>
  </r>
  <r>
    <n v="3593"/>
    <n v="1489"/>
    <n v="3361"/>
    <d v="2020-12-29T00:00:00"/>
    <n v="125"/>
    <n v="412"/>
    <n v="3"/>
    <n v="0"/>
    <n v="3"/>
    <x v="43"/>
    <x v="0"/>
  </r>
  <r>
    <n v="3594"/>
    <n v="1489"/>
    <n v="3362"/>
    <d v="2020-12-29T00:00:00"/>
    <n v="125"/>
    <n v="413"/>
    <n v="3"/>
    <n v="0"/>
    <n v="3"/>
    <x v="43"/>
    <x v="0"/>
  </r>
  <r>
    <n v="3595"/>
    <n v="1489"/>
    <n v="3363"/>
    <d v="2020-12-29T00:00:00"/>
    <n v="123"/>
    <n v="414"/>
    <n v="3"/>
    <n v="0"/>
    <n v="3"/>
    <x v="43"/>
    <x v="0"/>
  </r>
  <r>
    <n v="3596"/>
    <n v="1490"/>
    <n v="3364"/>
    <d v="2020-12-29T00:00:00"/>
    <n v="125"/>
    <n v="433"/>
    <n v="3"/>
    <n v="0"/>
    <n v="3"/>
    <x v="44"/>
    <x v="0"/>
  </r>
  <r>
    <n v="3597"/>
    <n v="1490"/>
    <n v="3365"/>
    <d v="2020-12-29T00:00:00"/>
    <n v="123"/>
    <n v="434"/>
    <n v="3"/>
    <n v="0"/>
    <n v="3"/>
    <x v="44"/>
    <x v="0"/>
  </r>
  <r>
    <n v="3598"/>
    <n v="1490"/>
    <n v="3366"/>
    <d v="2020-12-29T00:00:00"/>
    <n v="123"/>
    <n v="435"/>
    <n v="3"/>
    <n v="0"/>
    <n v="3"/>
    <x v="44"/>
    <x v="0"/>
  </r>
  <r>
    <n v="3599"/>
    <n v="1491"/>
    <n v="3367"/>
    <d v="2020-12-29T00:00:00"/>
    <n v="125"/>
    <n v="322"/>
    <n v="60"/>
    <n v="0"/>
    <n v="60"/>
    <x v="45"/>
    <x v="0"/>
  </r>
  <r>
    <n v="3600"/>
    <n v="1492"/>
    <n v="3368"/>
    <d v="2020-12-29T00:00:00"/>
    <n v="125"/>
    <n v="443"/>
    <n v="3"/>
    <n v="0"/>
    <n v="3"/>
    <x v="46"/>
    <x v="0"/>
  </r>
  <r>
    <n v="3601"/>
    <n v="1492"/>
    <n v="3369"/>
    <d v="2020-12-29T00:00:00"/>
    <n v="125"/>
    <n v="444"/>
    <n v="3"/>
    <n v="0"/>
    <n v="3"/>
    <x v="46"/>
    <x v="0"/>
  </r>
  <r>
    <n v="3602"/>
    <n v="1493"/>
    <n v="3370"/>
    <d v="2020-12-29T00:00:00"/>
    <n v="125"/>
    <n v="941"/>
    <n v="550"/>
    <n v="0"/>
    <n v="550"/>
    <x v="47"/>
    <x v="0"/>
  </r>
  <r>
    <n v="3603"/>
    <n v="1494"/>
    <n v="3371"/>
    <d v="2020-12-29T00:00:00"/>
    <n v="123"/>
    <n v="320"/>
    <n v="3"/>
    <n v="0"/>
    <n v="3"/>
    <x v="48"/>
    <x v="0"/>
  </r>
  <r>
    <n v="3604"/>
    <n v="1494"/>
    <n v="3372"/>
    <d v="2020-12-29T00:00:00"/>
    <n v="125"/>
    <n v="321"/>
    <n v="3"/>
    <n v="0"/>
    <n v="3"/>
    <x v="48"/>
    <x v="0"/>
  </r>
  <r>
    <n v="3605"/>
    <n v="1495"/>
    <n v="3373"/>
    <d v="2020-12-29T00:00:00"/>
    <n v="125"/>
    <n v="504"/>
    <n v="3"/>
    <n v="0"/>
    <n v="3"/>
    <x v="49"/>
    <x v="0"/>
  </r>
  <r>
    <n v="3606"/>
    <n v="1496"/>
    <n v="3374"/>
    <d v="2020-12-29T00:00:00"/>
    <n v="125"/>
    <n v="497"/>
    <n v="3"/>
    <n v="0"/>
    <n v="3"/>
    <x v="50"/>
    <x v="0"/>
  </r>
  <r>
    <n v="3607"/>
    <n v="1497"/>
    <n v="3375"/>
    <d v="2020-12-29T00:00:00"/>
    <n v="123"/>
    <n v="323"/>
    <n v="3"/>
    <n v="0"/>
    <n v="3"/>
    <x v="51"/>
    <x v="0"/>
  </r>
  <r>
    <n v="3608"/>
    <n v="1498"/>
    <n v="3376"/>
    <d v="2020-12-29T00:00:00"/>
    <n v="123"/>
    <n v="523"/>
    <n v="550"/>
    <n v="0"/>
    <n v="550"/>
    <x v="52"/>
    <x v="0"/>
  </r>
  <r>
    <n v="3609"/>
    <n v="1498"/>
    <n v="3377"/>
    <d v="2020-12-29T00:00:00"/>
    <n v="123"/>
    <n v="524"/>
    <n v="550"/>
    <n v="0"/>
    <n v="550"/>
    <x v="52"/>
    <x v="0"/>
  </r>
  <r>
    <n v="3610"/>
    <n v="1499"/>
    <n v="3378"/>
    <d v="2020-12-29T00:00:00"/>
    <n v="123"/>
    <n v="495"/>
    <n v="60"/>
    <n v="0"/>
    <n v="60"/>
    <x v="53"/>
    <x v="0"/>
  </r>
  <r>
    <n v="3611"/>
    <n v="1499"/>
    <n v="3379"/>
    <d v="2020-12-29T00:00:00"/>
    <n v="123"/>
    <n v="496"/>
    <n v="60"/>
    <n v="0"/>
    <n v="60"/>
    <x v="53"/>
    <x v="0"/>
  </r>
  <r>
    <n v="3612"/>
    <n v="1500"/>
    <n v="3380"/>
    <d v="2020-12-29T00:00:00"/>
    <n v="123"/>
    <n v="908"/>
    <n v="550"/>
    <n v="0"/>
    <n v="550"/>
    <x v="54"/>
    <x v="0"/>
  </r>
  <r>
    <n v="3613"/>
    <n v="1500"/>
    <n v="3381"/>
    <d v="2020-12-29T00:00:00"/>
    <n v="123"/>
    <n v="909"/>
    <n v="550"/>
    <n v="55"/>
    <n v="495"/>
    <x v="54"/>
    <x v="1"/>
  </r>
  <r>
    <n v="3614"/>
    <n v="1500"/>
    <n v="3382"/>
    <d v="2020-12-29T00:00:00"/>
    <n v="125"/>
    <n v="910"/>
    <n v="550"/>
    <n v="0"/>
    <n v="550"/>
    <x v="54"/>
    <x v="0"/>
  </r>
  <r>
    <n v="3615"/>
    <n v="4004"/>
    <n v="8796"/>
    <d v="2020-11-28T00:00:00"/>
    <n v="125"/>
    <n v="714"/>
    <n v="350"/>
    <n v="0"/>
    <n v="350"/>
    <x v="80"/>
    <x v="0"/>
  </r>
  <r>
    <n v="3616"/>
    <n v="4004"/>
    <n v="8797"/>
    <d v="2020-11-28T00:00:00"/>
    <n v="123"/>
    <n v="715"/>
    <n v="100"/>
    <n v="0"/>
    <n v="100"/>
    <x v="80"/>
    <x v="0"/>
  </r>
  <r>
    <n v="3617"/>
    <n v="4004"/>
    <n v="8798"/>
    <d v="2020-11-28T00:00:00"/>
    <n v="125"/>
    <n v="716"/>
    <n v="750"/>
    <n v="0"/>
    <n v="750"/>
    <x v="80"/>
    <x v="0"/>
  </r>
  <r>
    <n v="3618"/>
    <n v="4009"/>
    <n v="8831"/>
    <d v="2020-12-04T00:00:00"/>
    <n v="123"/>
    <n v="870"/>
    <n v="1500"/>
    <n v="0"/>
    <n v="1500"/>
    <x v="44"/>
    <x v="0"/>
  </r>
  <r>
    <n v="3619"/>
    <n v="4009"/>
    <n v="8832"/>
    <d v="2020-12-04T00:00:00"/>
    <n v="123"/>
    <n v="871"/>
    <n v="500"/>
    <n v="0"/>
    <n v="500"/>
    <x v="44"/>
    <x v="0"/>
  </r>
  <r>
    <n v="3620"/>
    <n v="4009"/>
    <n v="8833"/>
    <d v="2020-12-04T00:00:00"/>
    <n v="125"/>
    <n v="872"/>
    <n v="1000"/>
    <n v="0"/>
    <n v="1000"/>
    <x v="44"/>
    <x v="0"/>
  </r>
  <r>
    <n v="3621"/>
    <n v="4009"/>
    <n v="8834"/>
    <d v="2020-12-04T00:00:00"/>
    <n v="125"/>
    <n v="873"/>
    <n v="8000"/>
    <n v="0"/>
    <n v="8000"/>
    <x v="44"/>
    <x v="0"/>
  </r>
  <r>
    <n v="3622"/>
    <n v="4010"/>
    <n v="8835"/>
    <d v="2020-12-04T00:00:00"/>
    <n v="125"/>
    <n v="874"/>
    <n v="8000"/>
    <n v="0"/>
    <n v="8000"/>
    <x v="81"/>
    <x v="0"/>
  </r>
  <r>
    <n v="3623"/>
    <n v="4010"/>
    <n v="8836"/>
    <d v="2020-12-04T00:00:00"/>
    <n v="125"/>
    <n v="875"/>
    <n v="8000"/>
    <n v="0"/>
    <n v="8000"/>
    <x v="8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1EE533-C037-4A3B-9C90-2801ECC421D7}"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87" firstHeaderRow="1" firstDataRow="2" firstDataCol="1"/>
  <pivotFields count="11">
    <pivotField showAll="0"/>
    <pivotField showAll="0"/>
    <pivotField showAll="0"/>
    <pivotField numFmtId="14" showAll="0"/>
    <pivotField numFmtId="1" showAll="0"/>
    <pivotField numFmtId="1" showAll="0"/>
    <pivotField showAll="0"/>
    <pivotField showAll="0"/>
    <pivotField showAll="0"/>
    <pivotField axis="axisRow" showAll="0">
      <items count="83">
        <item x="44"/>
        <item x="38"/>
        <item x="37"/>
        <item x="28"/>
        <item x="11"/>
        <item x="55"/>
        <item x="73"/>
        <item x="58"/>
        <item x="0"/>
        <item x="27"/>
        <item x="72"/>
        <item x="70"/>
        <item x="1"/>
        <item x="57"/>
        <item x="19"/>
        <item x="64"/>
        <item x="32"/>
        <item x="46"/>
        <item x="75"/>
        <item x="56"/>
        <item x="61"/>
        <item x="34"/>
        <item x="33"/>
        <item x="52"/>
        <item x="14"/>
        <item x="50"/>
        <item x="65"/>
        <item x="71"/>
        <item x="13"/>
        <item x="81"/>
        <item x="79"/>
        <item x="31"/>
        <item x="36"/>
        <item x="78"/>
        <item x="4"/>
        <item x="10"/>
        <item x="21"/>
        <item x="26"/>
        <item x="7"/>
        <item x="62"/>
        <item x="69"/>
        <item x="45"/>
        <item x="48"/>
        <item x="24"/>
        <item x="76"/>
        <item x="9"/>
        <item x="20"/>
        <item x="43"/>
        <item x="8"/>
        <item x="5"/>
        <item x="22"/>
        <item x="60"/>
        <item x="74"/>
        <item x="47"/>
        <item x="23"/>
        <item x="80"/>
        <item x="77"/>
        <item x="2"/>
        <item x="67"/>
        <item x="66"/>
        <item x="39"/>
        <item x="30"/>
        <item x="40"/>
        <item x="12"/>
        <item x="63"/>
        <item x="15"/>
        <item x="41"/>
        <item x="6"/>
        <item x="68"/>
        <item x="29"/>
        <item x="42"/>
        <item x="3"/>
        <item x="16"/>
        <item x="18"/>
        <item x="17"/>
        <item x="35"/>
        <item x="49"/>
        <item x="53"/>
        <item x="59"/>
        <item x="54"/>
        <item x="51"/>
        <item x="25"/>
        <item t="default"/>
      </items>
    </pivotField>
    <pivotField axis="axisCol" dataField="1" showAll="0">
      <items count="3">
        <item x="0"/>
        <item x="1"/>
        <item t="default"/>
      </items>
    </pivotField>
  </pivotFields>
  <rowFields count="1">
    <field x="9"/>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t="grand">
      <x/>
    </i>
  </rowItems>
  <colFields count="1">
    <field x="10"/>
  </colFields>
  <colItems count="3">
    <i>
      <x/>
    </i>
    <i>
      <x v="1"/>
    </i>
    <i t="grand">
      <x/>
    </i>
  </colItems>
  <dataFields count="1">
    <dataField name="Count of 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Vendor_202108011308" connectionId="1" xr16:uid="{142E7985-C12D-4F17-A205-A7E198912D6C}" autoFormatId="16" applyNumberFormats="0" applyBorderFormats="0" applyFontFormats="0" applyPatternFormats="0"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2E4198-21B9-4429-8502-4DF477E82D77}" name="Table1" displayName="Table1" ref="A1:P2751" totalsRowShown="0" headerRowDxfId="164">
  <autoFilter ref="A1:P2751" xr:uid="{352E4198-21B9-4429-8502-4DF477E82D77}"/>
  <tableColumns count="16">
    <tableColumn id="1" xr3:uid="{4E6A41AC-3A3B-4221-8843-6A35C2C98D9C}" name="PurchaseOrderID" dataDxfId="163"/>
    <tableColumn id="2" xr3:uid="{82D87945-B5DE-418A-9F8B-4DBD35C17D5A}" name="PurchaseOrderDetailID" dataDxfId="162"/>
    <tableColumn id="3" xr3:uid="{6282A528-1499-4339-9C3E-B254A2509ACF}" name="DueDate" dataDxfId="161"/>
    <tableColumn id="4" xr3:uid="{E418034C-0E2B-46E2-8518-5BB4B780F0C1}" name="OrderQty" dataDxfId="160"/>
    <tableColumn id="5" xr3:uid="{9D5EC4E9-B307-403E-934A-416D04920803}" name="ProductID" dataDxfId="159"/>
    <tableColumn id="6" xr3:uid="{BE5E58FF-F431-48FA-AE53-28E5BF983FBD}" name="UnitPrice" dataDxfId="158" dataCellStyle="Comma [0]"/>
    <tableColumn id="7" xr3:uid="{CCF4CFF6-0F3B-476B-BDA4-CD2606DF928D}" name="LineTotal" dataDxfId="157" dataCellStyle="Comma [0]"/>
    <tableColumn id="8" xr3:uid="{CD6F61C8-303C-4F90-BC4F-2A4655600C8D}" name="REPUTASI"/>
    <tableColumn id="9" xr3:uid="{AEAB940C-5C9A-4248-B5D7-28D522380F25}" name="Supplier"/>
    <tableColumn id="10" xr3:uid="{44384169-ACE8-4D68-83E8-44898B1D5E83}" name="ProdStatus"/>
    <tableColumn id="11" xr3:uid="{F717469C-5810-4C83-8802-AFC17F9F3C99}" name="3.1.a" dataDxfId="156">
      <calculatedColumnFormula>IF(VLOOKUP(Table1[[#This Row],[ProductID]],productMaster,4,0)="Active",TRUE,"Anomali")</calculatedColumnFormula>
    </tableColumn>
    <tableColumn id="12" xr3:uid="{3136898B-7E06-4D21-B409-6A2AD5B5AF20}" name="StandardAcquisitionCost" dataDxfId="155">
      <calculatedColumnFormula>VLOOKUP(Table1[[#This Row],[ProductID]],productMaster,10,0)</calculatedColumnFormula>
    </tableColumn>
    <tableColumn id="13" xr3:uid="{00F626F8-74AE-4681-B438-45924B60466C}" name="3.1.b" dataDxfId="154">
      <calculatedColumnFormula>IF(Table1[[#This Row],[UnitPrice]]&gt;115%*Table1[[#This Row],[StandardAcquisitionCost]],"Anomali","")</calculatedColumnFormula>
    </tableColumn>
    <tableColumn id="14" xr3:uid="{804FCA93-731E-4BDC-A564-9B3D6D4582F2}" name="sellingPrice" dataDxfId="153">
      <calculatedColumnFormula>VLOOKUP(Table1[[#This Row],[ProductID]],productMaster,11,0)</calculatedColumnFormula>
    </tableColumn>
    <tableColumn id="15" xr3:uid="{9BFA7A2D-743A-439B-A1B5-822A114E9A91}" name="3.1.c" dataDxfId="152">
      <calculatedColumnFormula>IF(Table1[[#This Row],[UnitPrice]]&gt;Table1[[#This Row],[sellingPrice]],"Anomali","")</calculatedColumnFormula>
    </tableColumn>
    <tableColumn id="16" xr3:uid="{AD5F5880-0118-4FF8-8A90-2306ADF78D6A}" name="3.1.d" dataDxfId="151">
      <calculatedColumnFormula>IF(ISNA(VLOOKUP(Table1[[#This Row],[ProductID]],productMaster,1,0)),"Anomali","")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52F107-781A-4BB2-A565-2151ECDCB652}" name="Table25" displayName="Table25" ref="A1:AB505" totalsRowShown="0" headerRowDxfId="108" dataDxfId="107" tableBorderDxfId="106">
  <autoFilter ref="A1:AB505" xr:uid="{F909A5BA-26C3-4BC6-9C53-9A4B6958FE50}">
    <filterColumn colId="27">
      <customFilters>
        <customFilter operator="notEqual" val=" "/>
      </customFilters>
    </filterColumn>
  </autoFilter>
  <tableColumns count="28">
    <tableColumn id="1" xr3:uid="{64C1144D-F343-473B-A85B-7EB4762F8EFD}" name="ProductID" dataDxfId="105"/>
    <tableColumn id="2" xr3:uid="{174462AA-DB03-4E9D-9D9F-4B7B8BB77C79}" name="Name" dataDxfId="104"/>
    <tableColumn id="3" xr3:uid="{4E246A0B-EDA3-4905-8D6C-F06AF0172E23}" name="ProductNumber" dataDxfId="103"/>
    <tableColumn id="4" xr3:uid="{228D02EE-1B82-4A53-B875-866E00CC3FED}" name="ProductStatus" dataDxfId="102"/>
    <tableColumn id="5" xr3:uid="{19442DE5-FD28-4314-AF13-61D9F66E7019}" name="MakeFlag" dataDxfId="101"/>
    <tableColumn id="6" xr3:uid="{380612FE-EF99-414C-8410-114684F40B3F}" name="FinishedGoodsFlag" dataDxfId="100"/>
    <tableColumn id="7" xr3:uid="{D10C81C2-D972-4CF0-9B74-DD6B65E2AE34}" name="Color" dataDxfId="99"/>
    <tableColumn id="8" xr3:uid="{06654125-B502-4C6A-A077-B75A242B352A}" name="SafetyStockLevel" dataDxfId="98"/>
    <tableColumn id="9" xr3:uid="{344FC673-EBEC-4B38-8A6D-F8DC9D5615EA}" name="ReorderPoint" dataDxfId="97"/>
    <tableColumn id="10" xr3:uid="{18C01423-1A9D-44D3-9E08-63F38F64944F}" name="StandardAcquisitionCost" dataDxfId="96"/>
    <tableColumn id="11" xr3:uid="{881E69DD-1353-4B21-B0AE-EF2370BC7452}" name="PriceList_forSelling" dataDxfId="95"/>
    <tableColumn id="12" xr3:uid="{2D4A82FB-476A-44F8-A737-ECA1B9B6F4CC}" name="Size" dataDxfId="94"/>
    <tableColumn id="13" xr3:uid="{9EE8E5D4-D30C-4FAA-A694-C014EBBE0B35}" name="SizeUnitMeasureCode" dataDxfId="93"/>
    <tableColumn id="14" xr3:uid="{991DEB38-142A-4C7B-81FC-D12DC454EC70}" name="WeightUnitMeasureCode" dataDxfId="92"/>
    <tableColumn id="15" xr3:uid="{BFAF66F3-2CA3-406A-BB9C-4056A2C5B544}" name="Weight" dataDxfId="91"/>
    <tableColumn id="16" xr3:uid="{84232583-FAEC-4DF1-AA6E-4C203C8B2685}" name="DaysToManufacture" dataDxfId="90"/>
    <tableColumn id="17" xr3:uid="{ECF496DF-28F7-4168-B9FD-8AB9D9A34C6C}" name="ProductLine" dataDxfId="89"/>
    <tableColumn id="18" xr3:uid="{6ED763C8-9AC7-4F86-8DAE-2B8407EC9C58}" name="Class" dataDxfId="88"/>
    <tableColumn id="19" xr3:uid="{2BC076E9-AAED-477F-86B0-D9B52FACA607}" name="Style" dataDxfId="87"/>
    <tableColumn id="20" xr3:uid="{A07B1DE8-8780-454D-89C2-46F02D749DAD}" name="ProductSubcategoryID" dataDxfId="86"/>
    <tableColumn id="21" xr3:uid="{6B2F5E6A-DD25-405C-9D23-A770ACB0C78B}" name="ProductModelID" dataDxfId="85"/>
    <tableColumn id="22" xr3:uid="{B7BA7834-FCA1-453D-A2DB-72F28B67E903}" name="SellStartDate" dataDxfId="84"/>
    <tableColumn id="23" xr3:uid="{1A52ACB9-BDF2-45D6-8D75-72ECDFD5CD59}" name="SellEndDate" dataDxfId="83"/>
    <tableColumn id="24" xr3:uid="{7DF37155-5DA9-4622-82D5-E96CB119B98F}" name="DiscontinuedDate" dataDxfId="82"/>
    <tableColumn id="25" xr3:uid="{42E5339E-E407-48D3-81F4-4A603396A5B7}" name="rowguid" dataDxfId="81"/>
    <tableColumn id="26" xr3:uid="{217976C0-AE46-4325-9A0E-7224E2D28C8A}" name="ModifiedDate" dataDxfId="80"/>
    <tableColumn id="27" xr3:uid="{941166DB-B917-4E1E-B33E-53D82881AAB5}" name="Jumlah Vendor" dataDxfId="79">
      <calculatedColumnFormula>COUNTIF(Table3[ProductID],Table25[[#This Row],[ProductID]])</calculatedColumnFormula>
    </tableColumn>
    <tableColumn id="28" xr3:uid="{2A4B92FA-B379-4CCE-AD6B-A2FB3DF6EAFA}" name="Test" dataDxfId="78">
      <calculatedColumnFormula>IF(Table25[[#This Row],[Jumlah Vendor]]&lt;=1,"Vendor tidak memiliki alternatif","")</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CAE9A-46B9-4BEB-A9C2-5FAA5B62DEBC}" name="Table5" displayName="Table5" ref="A1:P1228" totalsRowShown="0">
  <autoFilter ref="A1:P1228" xr:uid="{ED4CAE9A-46B9-4BEB-A9C2-5FAA5B62DEBC}">
    <filterColumn colId="15">
      <customFilters>
        <customFilter operator="notEqual" val=" "/>
      </customFilters>
    </filterColumn>
  </autoFilter>
  <tableColumns count="16">
    <tableColumn id="1" xr3:uid="{D86F23B9-9F1C-457A-BC18-B64C08017523}" name="PurchaseOrderID" dataDxfId="77"/>
    <tableColumn id="2" xr3:uid="{1B4C6F43-1FA4-46D3-A843-85ED2298B2DD}" name="RevisionNumber" dataDxfId="76"/>
    <tableColumn id="3" xr3:uid="{53C96B0E-BB02-46A8-A378-0049C7368654}" name="Status" dataDxfId="75"/>
    <tableColumn id="4" xr3:uid="{C2EE086F-8AE6-4194-BE1F-612971C3FD05}" name="EmployeeID" dataDxfId="74"/>
    <tableColumn id="5" xr3:uid="{6DACC99D-2865-4E6D-92CF-5D1477FDC100}" name="Vendor_ID" dataDxfId="73"/>
    <tableColumn id="6" xr3:uid="{E627EC8E-89A4-493A-82BE-796AA0F8D219}" name="ShipMethodID" dataDxfId="72"/>
    <tableColumn id="7" xr3:uid="{15E208C9-E309-4E42-8DB1-5ECE6962F825}" name="OrderDate" dataDxfId="71"/>
    <tableColumn id="8" xr3:uid="{523A4CEE-6E25-4800-BDD5-E4F0B5BDAB2E}" name="SubTotal" dataDxfId="70" dataCellStyle="Comma [0]"/>
    <tableColumn id="9" xr3:uid="{258756D1-899D-4102-8AD7-67CBE33CAAA1}" name="TaxAmt" dataDxfId="69" dataCellStyle="Comma [0]"/>
    <tableColumn id="10" xr3:uid="{286E6EEB-0D82-469B-9E3B-8BA28778AF72}" name="Freight" dataDxfId="68" dataCellStyle="Comma [0]"/>
    <tableColumn id="11" xr3:uid="{20E6A2B2-8E5F-40A2-B20B-AE9F1656C9A4}" name="TotalDue" dataDxfId="67" dataCellStyle="Comma [0]"/>
    <tableColumn id="12" xr3:uid="{0BD9B658-F99A-405C-A52F-CDE3E40BEA9A}" name="ModifiedDate" dataDxfId="66"/>
    <tableColumn id="13" xr3:uid="{994B03E1-4614-4B2A-AF36-D156F6EB73CF}" name="REPUTASI"/>
    <tableColumn id="14" xr3:uid="{7D15BF86-D834-42AF-BE9C-E340E6BEA6B9}" name="Status2"/>
    <tableColumn id="15" xr3:uid="{FD17AC83-3AF7-4186-AB05-D5A033233ED5}" name="Reputation" dataDxfId="65">
      <calculatedColumnFormula>VLOOKUP(Table5[[#This Row],[Vendor_ID]],Table3[[Vendor_ID]:[REPUTASI]],10,0)</calculatedColumnFormula>
    </tableColumn>
    <tableColumn id="16" xr3:uid="{545A6708-E03C-41B9-A938-F9A162D7074D}" name="Test" dataDxfId="64">
      <calculatedColumnFormula>IF(Table5[[#This Row],[Reputation]]="F","Pembelian dilakukan kepada vendor dengan reputasi F","")</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D4ACB75-9A2C-4E49-8455-9529D0DADA91}" name="Table37" displayName="Table37" ref="A1:N461" totalsRowShown="0" tableBorderDxfId="63">
  <autoFilter ref="A1:N461" xr:uid="{98FFCEEF-5BE0-47A6-B17E-9A69C9B78328}">
    <filterColumn colId="13">
      <customFilters>
        <customFilter operator="notEqual" val=" "/>
      </customFilters>
    </filterColumn>
  </autoFilter>
  <tableColumns count="14">
    <tableColumn id="1" xr3:uid="{57A1C050-86C6-4FA7-AC2F-75B9BA5EECF0}" name="ProductID" dataDxfId="62"/>
    <tableColumn id="2" xr3:uid="{D7E3BE8B-80AD-439F-84E7-767938EAE70B}" name="Vendor_ID" dataDxfId="61"/>
    <tableColumn id="3" xr3:uid="{22FC8BAD-72AD-42A4-9CC6-24A901639FAE}" name="AverageLeadTime" dataDxfId="60"/>
    <tableColumn id="4" xr3:uid="{4297A4D1-9855-4F90-A691-26FBD1BE7DA0}" name="Price" dataDxfId="59" dataCellStyle="Comma [0]"/>
    <tableColumn id="5" xr3:uid="{75BB6A4F-0B5C-4BF9-A3C2-87DC4EFA137B}" name="Last_Actual_Cost" dataDxfId="58" dataCellStyle="Comma [0]"/>
    <tableColumn id="6" xr3:uid="{5DEA3A2D-564B-42B6-AF0C-87E91306B4AD}" name="LastReceiptDate" dataDxfId="57"/>
    <tableColumn id="7" xr3:uid="{793A45E0-68F0-432E-A788-C45AAB63DCD5}" name="MinOrderQty" dataDxfId="56" dataCellStyle="Comma [0]"/>
    <tableColumn id="8" xr3:uid="{8E6FC456-AEC0-43C3-8B83-5B36DE18F9E9}" name="MaxOrderQty" dataDxfId="55" dataCellStyle="Comma [0]"/>
    <tableColumn id="9" xr3:uid="{634C0BAA-90A0-4B98-8DD2-E411BA50957B}" name="OnOrderQty" dataDxfId="54" dataCellStyle="Comma [0]"/>
    <tableColumn id="10" xr3:uid="{EC79D075-0DE0-4FF5-8863-13E9500005CB}" name="UnitMeasureCode" dataDxfId="53"/>
    <tableColumn id="11" xr3:uid="{D4084244-2199-4CED-936C-31CA0BDE4FB8}" name="REPUTASI" dataDxfId="52"/>
    <tableColumn id="12" xr3:uid="{036CDFEA-CFEF-4511-B9C9-F217F549A09A}" name="ModifiedDate" dataDxfId="51"/>
    <tableColumn id="13" xr3:uid="{031F0523-2573-4483-B6A1-5F81DB82EAA1}" name="Reputation Test" dataDxfId="36">
      <calculatedColumnFormula>IF(ISNA(VLOOKUP(Table37[[#This Row],[Vendor_ID]],'Rejection Pivot'!$A$5:$C$86,3,0)),"A",IF(VLOOKUP(Table37[[#This Row],[Vendor_ID]],'Rejection Pivot'!$A$5:$C$86,3,0)=0,"A",IF(VLOOKUP(Table37[[#This Row],[Vendor_ID]],'Rejection Pivot'!$A$5:$C$86,3,0)&gt;=3,"F","B")))</calculatedColumnFormula>
    </tableColumn>
    <tableColumn id="14" xr3:uid="{27D880DF-F9BF-46EF-A40B-0C4BAFA042B8}" name="Test" dataDxfId="37">
      <calculatedColumnFormula>IF(Table37[[#This Row],[Reputation Test]]=Table37[[#This Row],[REPUTASI]],"","Reputasi di katalog salah")</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892AE4E-E90A-46A5-B8F0-E82BE408831D}" name="Table8" displayName="Table8" ref="A1:L2751" totalsRowShown="0" headerRowDxfId="28">
  <autoFilter ref="A1:L2751" xr:uid="{5892AE4E-E90A-46A5-B8F0-E82BE408831D}">
    <filterColumn colId="11">
      <customFilters>
        <customFilter operator="notEqual" val=" "/>
      </customFilters>
    </filterColumn>
  </autoFilter>
  <tableColumns count="12">
    <tableColumn id="1" xr3:uid="{75263C1C-FCCD-4E87-9674-DBEAD12F48B3}" name="PurchaseOrderID" dataDxfId="35"/>
    <tableColumn id="2" xr3:uid="{E0EE4F0B-01E4-4C12-B333-89102D901203}" name="PurchaseOrderDetailID" dataDxfId="34"/>
    <tableColumn id="3" xr3:uid="{250B194F-0CC9-4A79-B227-D1A47B5118A6}" name="DueDate" dataDxfId="33"/>
    <tableColumn id="4" xr3:uid="{52B5F850-27F0-4AA2-BAD2-D8AA982F8D01}" name="OrderQty" dataDxfId="32"/>
    <tableColumn id="5" xr3:uid="{9D619D6D-B35D-4C69-B89B-17BE2EF84717}" name="ProductID" dataDxfId="31"/>
    <tableColumn id="6" xr3:uid="{C7B2AAC9-3E4A-4795-88E0-6F9CD80207F6}" name="UnitPrice" dataDxfId="30" dataCellStyle="Comma [0]"/>
    <tableColumn id="7" xr3:uid="{8902301C-27AF-40FE-993A-410C62EBE637}" name="LineTotal" dataDxfId="29" dataCellStyle="Comma [0]"/>
    <tableColumn id="8" xr3:uid="{799562F4-53B7-4014-98A2-F640254A968D}" name="REPUTASI" dataDxfId="26">
      <calculatedColumnFormula>VLOOKUP(Table8[[#This Row],[Supplier]],Table37[[Vendor_ID]:[Reputation Test]],12,0)</calculatedColumnFormula>
    </tableColumn>
    <tableColumn id="9" xr3:uid="{35B11D93-7B3F-495A-B66D-ABD99A69477B}" name="Supplier" dataDxfId="27">
      <calculatedColumnFormula>VLOOKUP(Table8[[#This Row],[PurchaseOrderID]],Purchase_Order!$A$2:$E$1228,5,0)</calculatedColumnFormula>
    </tableColumn>
    <tableColumn id="10" xr3:uid="{B3075B4B-C052-4DB6-9801-B5914583FDD5}" name="ProdStatus"/>
    <tableColumn id="11" xr3:uid="{9300DD06-2A82-40E9-9ECA-FF61EC38E267}" name="test" dataDxfId="25">
      <calculatedColumnFormula>COUNTIFS(Table37[ProductID],Table8[[#This Row],[ProductID]],Table37[Reputation Test],Table8[[#This Row],[REPUTASI]],Table37[Price],"&lt;"&amp;Table8[[#This Row],[UnitPrice]])</calculatedColumnFormula>
    </tableColumn>
    <tableColumn id="12" xr3:uid="{1A6CD967-AC9B-4C08-AB78-AE1EB9D898F1}" name="anomali" dataDxfId="24">
      <calculatedColumnFormula>IF(Table8[[#This Row],[test]]&gt;0,"Ada vendor yang menjual produk dengan harga lebih murah","")</calculatedColumnFormula>
    </tableColum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82209B-B6DA-47C8-9F13-528AA56E3770}" name="Table9" displayName="Table9" ref="A1:Q1228" totalsRowShown="0">
  <autoFilter ref="A1:Q1228" xr:uid="{6982209B-B6DA-47C8-9F13-528AA56E3770}">
    <filterColumn colId="16">
      <filters>
        <filter val="FALSE"/>
      </filters>
    </filterColumn>
  </autoFilter>
  <tableColumns count="17">
    <tableColumn id="1" xr3:uid="{50687677-DB40-4139-A41E-4E22B0A6015A}" name="PurchaseOrderID" dataDxfId="23"/>
    <tableColumn id="2" xr3:uid="{61FCD128-14AA-4E3F-8515-61C19944CAD0}" name="RevisionNumber" dataDxfId="22"/>
    <tableColumn id="3" xr3:uid="{4ED4EA25-585A-4E79-AA67-345D6E8F1AFB}" name="Status" dataDxfId="21"/>
    <tableColumn id="4" xr3:uid="{5AE0DF46-8DE5-43E5-8E95-E8962812AC40}" name="EmployeeID" dataDxfId="20"/>
    <tableColumn id="5" xr3:uid="{B6471968-F52D-4470-8B5E-CD64BD0EF75E}" name="Vendor_ID" dataDxfId="19"/>
    <tableColumn id="6" xr3:uid="{B341FE97-6B5C-4D29-B1D7-4E71CDCE1F62}" name="ShipMethodID" dataDxfId="18"/>
    <tableColumn id="7" xr3:uid="{BB9857CE-DCC4-4B72-B8CA-DEF38C7A736E}" name="OrderDate" dataDxfId="17"/>
    <tableColumn id="8" xr3:uid="{D356F465-F5EA-4E9C-99AD-D83515CF5642}" name="SubTotal" dataDxfId="16" dataCellStyle="Comma [0]"/>
    <tableColumn id="9" xr3:uid="{E2CA8FFD-9436-434B-B96E-3E0A1F25912B}" name="TaxAmt" dataDxfId="15" dataCellStyle="Comma [0]"/>
    <tableColumn id="10" xr3:uid="{19699FC2-FE94-4489-86CC-930858FC2C3B}" name="Freight" dataDxfId="14" dataCellStyle="Comma [0]"/>
    <tableColumn id="11" xr3:uid="{885AAA03-77CE-495D-AB5D-4E0F17619F66}" name="TotalDue" dataDxfId="13" dataCellStyle="Comma [0]"/>
    <tableColumn id="12" xr3:uid="{040FD9F5-CBC0-42C4-AE85-F2D6269620E4}" name="ModifiedDate" dataDxfId="12"/>
    <tableColumn id="13" xr3:uid="{30CDD443-459D-406D-9A78-BFCF1850158A}" name="REPUTASI"/>
    <tableColumn id="14" xr3:uid="{5CCFC8AD-9C04-470E-8A9A-F1EDC6F491FA}" name="Status2"/>
    <tableColumn id="15" xr3:uid="{5214F56B-4C3F-4D02-B118-792F63381D48}" name="3.3.a" dataDxfId="11">
      <calculatedColumnFormula>Table9[[#This Row],[SubTotal]]=SUMIF(Purchase_Order_Details!$A$2:$A$2751,Table9[[#This Row],[PurchaseOrderID]],Purchase_Order_Details!$G$2:$G$2751)</calculatedColumnFormula>
    </tableColumn>
    <tableColumn id="16" xr3:uid="{8FBBA54E-0FB8-4E8F-BF3A-BCA61A672507}" name="3.3.b" dataDxfId="10">
      <calculatedColumnFormula>Table9[[#This Row],[TotalDue]]=Table9[[#This Row],[SubTotal]]+Table9[[#This Row],[TaxAmt]]+Table9[[#This Row],[Freight]]</calculatedColumnFormula>
    </tableColumn>
    <tableColumn id="17" xr3:uid="{FCECDBEE-EB35-4FCF-BFF0-2D48D971565F}" name="3.3.c" dataDxfId="9">
      <calculatedColumnFormula>COUNTIF(Table9[PurchaseOrderID],Table9[[#This Row],[PurchaseOrderID]])=1</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FE71999-64F3-482C-A7CF-CE0AB9AB5113}" name="Table10" displayName="Table10" ref="A1:K2751" totalsRowShown="0" headerRowDxfId="1">
  <autoFilter ref="A1:K2751" xr:uid="{CFE71999-64F3-482C-A7CF-CE0AB9AB5113}"/>
  <tableColumns count="11">
    <tableColumn id="1" xr3:uid="{4C7CEA82-1DF8-4C51-90E4-FC56DBC2C4D6}" name="PurchaseOrderID" dataDxfId="8"/>
    <tableColumn id="2" xr3:uid="{E236914C-5F25-40F6-BFD1-5C96E5E5B223}" name="PurchaseOrderDetailID" dataDxfId="7"/>
    <tableColumn id="3" xr3:uid="{12330BC4-5F18-44B7-BA17-935F1789271F}" name="DueDate" dataDxfId="6"/>
    <tableColumn id="4" xr3:uid="{06F1BBC0-7D48-43E5-86AD-FBAEAAFDE438}" name="OrderQty" dataDxfId="5"/>
    <tableColumn id="5" xr3:uid="{8629C3D6-5533-43B1-B38B-D8FF5C0B6AFF}" name="ProductID" dataDxfId="4"/>
    <tableColumn id="6" xr3:uid="{9399AB55-A18F-472E-9708-1D05E0413F9D}" name="UnitPrice" dataDxfId="3" dataCellStyle="Comma [0]"/>
    <tableColumn id="7" xr3:uid="{622BF156-737D-43DB-A9CC-D73783917B81}" name="LineTotal" dataDxfId="2" dataCellStyle="Comma [0]"/>
    <tableColumn id="8" xr3:uid="{99D3BB29-1EE1-4A19-BCFC-BA01B89CD1BE}" name="REPUTASI"/>
    <tableColumn id="9" xr3:uid="{174D951F-C602-4F27-B0D7-1F7C80382C8C}" name="Supplier"/>
    <tableColumn id="10" xr3:uid="{8AF6BA06-B35D-4F0E-A356-83AB66100354}" name="ProdStatus"/>
    <tableColumn id="11" xr3:uid="{5FC99015-1826-4599-BB53-3286875E98C4}" name="3.3.d" dataDxfId="0">
      <calculatedColumnFormula>NOT(ISNA(VLOOKUP(Table10[[#This Row],[PurchaseOrderID]],Purchase_Order!$A$2:$A$1228,1,0)))</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DB3663-5C48-4AEE-A838-10BA718637DB}" name="Table2" displayName="Table2" ref="A1:Z505" totalsRowShown="0" headerRowDxfId="150" dataDxfId="149" tableBorderDxfId="148">
  <autoFilter ref="A1:Z505" xr:uid="{F909A5BA-26C3-4BC6-9C53-9A4B6958FE50}"/>
  <tableColumns count="26">
    <tableColumn id="1" xr3:uid="{D24F4BFE-1E0A-40D0-866C-1122A17E8D2E}" name="ProductID" dataDxfId="147"/>
    <tableColumn id="2" xr3:uid="{F37B2669-068C-4720-8A73-C217A5E9232D}" name="Name" dataDxfId="146"/>
    <tableColumn id="3" xr3:uid="{10FD1D20-D199-4FBF-88CF-C1B0F3B1373A}" name="ProductNumber" dataDxfId="145"/>
    <tableColumn id="4" xr3:uid="{F031F2DE-CC9C-4B64-B096-388FF37308DA}" name="ProductStatus" dataDxfId="144"/>
    <tableColumn id="5" xr3:uid="{31B66E64-4FDE-4D94-90F6-C6D5D961D22B}" name="MakeFlag" dataDxfId="143"/>
    <tableColumn id="6" xr3:uid="{4D3893C9-2158-4074-BE38-9C8C2577F543}" name="FinishedGoodsFlag" dataDxfId="142"/>
    <tableColumn id="7" xr3:uid="{6517C200-2716-4929-B715-76AE7A8AB076}" name="Color" dataDxfId="141"/>
    <tableColumn id="8" xr3:uid="{EA2C0F19-6A7A-4DE8-A8AC-09A21A36C54E}" name="SafetyStockLevel" dataDxfId="140"/>
    <tableColumn id="9" xr3:uid="{CD1C8C69-9F69-45E3-80C5-9DA8BA074605}" name="ReorderPoint" dataDxfId="139"/>
    <tableColumn id="10" xr3:uid="{58DAD8DB-476F-4A91-8AB3-139266330E5A}" name="StandardAcquisitionCost" dataDxfId="138"/>
    <tableColumn id="11" xr3:uid="{2E586E24-09CF-483A-8C2A-B8745C2F0B17}" name="PriceList_forSelling" dataDxfId="137"/>
    <tableColumn id="12" xr3:uid="{0DCF4D82-B03B-4B01-BFA9-EA26904EA12C}" name="Size" dataDxfId="136"/>
    <tableColumn id="13" xr3:uid="{8711884E-642D-4E11-B937-614CAB2B1A0A}" name="SizeUnitMeasureCode" dataDxfId="135"/>
    <tableColumn id="14" xr3:uid="{E20C48F6-40B2-45C0-9D8A-F535492BE368}" name="WeightUnitMeasureCode" dataDxfId="134"/>
    <tableColumn id="15" xr3:uid="{740DAD98-92F0-4159-8A85-947D211DA08D}" name="Weight" dataDxfId="133"/>
    <tableColumn id="16" xr3:uid="{F589F024-8CD5-4CAF-A58E-46DFE32E69A8}" name="DaysToManufacture" dataDxfId="132"/>
    <tableColumn id="17" xr3:uid="{7B20639E-35D5-43D7-AE0B-650BE7A93889}" name="ProductLine" dataDxfId="131"/>
    <tableColumn id="18" xr3:uid="{544BA7CB-4FE6-425F-B722-2E3CD3E7454A}" name="Class" dataDxfId="130"/>
    <tableColumn id="19" xr3:uid="{2ADEA354-22CB-4C87-B966-83F09A96C0E0}" name="Style" dataDxfId="129"/>
    <tableColumn id="20" xr3:uid="{EB3193ED-EE7F-4CD0-8DEA-34BEF111E312}" name="ProductSubcategoryID" dataDxfId="128"/>
    <tableColumn id="21" xr3:uid="{C38260CF-985C-47A2-8C4E-B341503CBE89}" name="ProductModelID" dataDxfId="127"/>
    <tableColumn id="22" xr3:uid="{090BBE2E-CF3E-43D6-8E45-BB4F5A665FFA}" name="SellStartDate" dataDxfId="126"/>
    <tableColumn id="23" xr3:uid="{FCE5F7F7-7D7C-4616-B047-FA7FE75A4CD2}" name="SellEndDate" dataDxfId="125"/>
    <tableColumn id="24" xr3:uid="{3474D4D3-E22C-485B-9551-A8B75F1E1A06}" name="DiscontinuedDate" dataDxfId="124"/>
    <tableColumn id="25" xr3:uid="{CFF181FE-0212-4FD7-B4DE-B62818DC8C35}" name="rowguid" dataDxfId="123"/>
    <tableColumn id="26" xr3:uid="{4BE75B58-285A-418B-8540-564CE1F516D6}" name="ModifiedDate" dataDxfId="122"/>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FFCEEF-5BE0-47A6-B17E-9A69C9B78328}" name="Table3" displayName="Table3" ref="A1:L461" totalsRowShown="0" tableBorderDxfId="121">
  <autoFilter ref="A1:L461" xr:uid="{98FFCEEF-5BE0-47A6-B17E-9A69C9B78328}"/>
  <tableColumns count="12">
    <tableColumn id="1" xr3:uid="{CB76FD99-824B-41E7-90D2-85AC8A471576}" name="ProductID" dataDxfId="120"/>
    <tableColumn id="2" xr3:uid="{655E4CF1-6A72-4B4B-9FAD-263A16B6290A}" name="Vendor_ID" dataDxfId="119"/>
    <tableColumn id="3" xr3:uid="{1E2E129A-FE6B-4ACD-927B-B73E84B4D481}" name="AverageLeadTime" dataDxfId="118"/>
    <tableColumn id="4" xr3:uid="{132E4634-BF6D-4BFD-BA1D-74F0A66CAA1D}" name="Price" dataDxfId="117" dataCellStyle="Comma [0]"/>
    <tableColumn id="5" xr3:uid="{0D774C7E-E9BB-437F-BBC1-F678F9989092}" name="Last_Actual_Cost" dataDxfId="116" dataCellStyle="Comma [0]"/>
    <tableColumn id="6" xr3:uid="{972C9E2F-8A56-4DF3-840D-6C3ECCF7FC0A}" name="LastReceiptDate" dataDxfId="115"/>
    <tableColumn id="7" xr3:uid="{B1A05D39-BFD7-463B-A5A1-ECF5FA8B7AFB}" name="MinOrderQty" dataDxfId="114" dataCellStyle="Comma [0]"/>
    <tableColumn id="8" xr3:uid="{20CA96B0-427D-4FF1-A22D-74F9D3F7E0D2}" name="MaxOrderQty" dataDxfId="113" dataCellStyle="Comma [0]"/>
    <tableColumn id="9" xr3:uid="{D3ADB75E-10C8-4500-A27F-FD011CA1A37A}" name="OnOrderQty" dataDxfId="112" dataCellStyle="Comma [0]"/>
    <tableColumn id="10" xr3:uid="{D17BAB94-ACCD-47DC-91CB-2DA496FAC872}" name="UnitMeasureCode" dataDxfId="111"/>
    <tableColumn id="11" xr3:uid="{F8DE0536-88D1-4811-9E2A-220892ED199A}" name="REPUTASI" dataDxfId="110"/>
    <tableColumn id="12" xr3:uid="{DEDD42E3-BEE8-4208-9BC6-CB5AE2E72039}" name="ModifiedDate" dataDxfId="109"/>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1CB6F6-6F26-40B8-8382-4186EFD12A15}" name="Table7" displayName="Table7" ref="A1:K2752" totalsRowShown="0" headerRowDxfId="40" dataDxfId="41">
  <autoFilter ref="A1:K2752" xr:uid="{651CB6F6-6F26-40B8-8382-4186EFD12A15}"/>
  <tableColumns count="11">
    <tableColumn id="1" xr3:uid="{54425468-0F01-4362-A056-A7839F0265F8}" name="ReceivingReportID" dataDxfId="50"/>
    <tableColumn id="2" xr3:uid="{4B60BDC7-279B-4FB1-B146-8005DDBE2791}" name="PurchaseOrderID" dataDxfId="49"/>
    <tableColumn id="3" xr3:uid="{BC225FEB-EA8D-4C69-81C3-AE0BBE37A3E3}" name="PurchaseOrderDetailID" dataDxfId="48"/>
    <tableColumn id="4" xr3:uid="{F7BF6168-71C5-4EF9-AE26-15214830C6CA}" name="ReceivedDate" dataDxfId="47"/>
    <tableColumn id="5" xr3:uid="{AE1C215E-976E-46F3-96AB-DE8897E06971}" name="EmployeeID" dataDxfId="46"/>
    <tableColumn id="6" xr3:uid="{52C58552-1127-48CF-84DF-B47F34BF5905}" name="ProductID" dataDxfId="45"/>
    <tableColumn id="7" xr3:uid="{ACFB4F85-DD6E-42E0-B373-81D2CDBA1B67}" name="ReceivedQty" dataDxfId="44"/>
    <tableColumn id="8" xr3:uid="{0E7E0523-D6D1-4F3A-80D7-7A5FC9584C82}" name="RejectedQty" dataDxfId="43"/>
    <tableColumn id="9" xr3:uid="{055BD93F-2651-4B22-8DF3-51D7A45AA252}" name="StockedQty" dataDxfId="42"/>
    <tableColumn id="10" xr3:uid="{8E4A22B2-A604-4F19-96D9-F26163FF28BE}" name="Vendor_ID" dataDxfId="39">
      <calculatedColumnFormula>VLOOKUP(Table7[[#This Row],[PurchaseOrderID]],Purchase_Order!$A$2:$E$1228,5,0)</calculatedColumnFormula>
    </tableColumn>
    <tableColumn id="11" xr3:uid="{C5394ED8-DBB0-4BF8-AF8D-C9E593592500}" name="status" dataDxfId="38">
      <calculatedColumnFormula>IF(Table7[[#This Row],[RejectedQty]]=0,"","Rejected")</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4DC9-37CE-4FAC-8AE9-EF957A1DC77E}">
  <sheetPr>
    <tabColor theme="3" tint="-0.499984740745262"/>
  </sheetPr>
  <dimension ref="A2:H21"/>
  <sheetViews>
    <sheetView tabSelected="1" workbookViewId="0">
      <selection activeCell="D8" sqref="D8"/>
    </sheetView>
  </sheetViews>
  <sheetFormatPr defaultColWidth="8.85546875" defaultRowHeight="15" x14ac:dyDescent="0.25"/>
  <cols>
    <col min="1" max="1" width="5.7109375" style="44" customWidth="1"/>
    <col min="2" max="2" width="16.7109375" style="44" customWidth="1"/>
    <col min="3" max="3" width="82.28515625" style="44" customWidth="1"/>
    <col min="4" max="4" width="40.28515625" style="44" customWidth="1"/>
    <col min="5" max="5" width="36.5703125" style="44" customWidth="1"/>
    <col min="6" max="6" width="30.42578125" style="44" customWidth="1"/>
    <col min="7" max="7" width="17.85546875" style="44" bestFit="1" customWidth="1"/>
    <col min="8" max="8" width="24.42578125" style="44" customWidth="1"/>
    <col min="9" max="16384" width="8.85546875" style="44"/>
  </cols>
  <sheetData>
    <row r="2" spans="1:8" x14ac:dyDescent="0.25">
      <c r="A2" s="45" t="s">
        <v>1807</v>
      </c>
      <c r="B2" s="45" t="s">
        <v>2792</v>
      </c>
      <c r="C2" s="45" t="s">
        <v>1808</v>
      </c>
      <c r="D2" s="45"/>
      <c r="E2" s="45"/>
      <c r="F2" s="45"/>
      <c r="G2" s="45"/>
      <c r="H2" s="45"/>
    </row>
    <row r="3" spans="1:8" ht="105" x14ac:dyDescent="0.25">
      <c r="A3" s="46">
        <v>1</v>
      </c>
      <c r="B3" s="46" t="s">
        <v>2821</v>
      </c>
      <c r="C3" s="46" t="s">
        <v>2772</v>
      </c>
      <c r="D3" s="46"/>
      <c r="E3" s="46"/>
      <c r="F3" s="46"/>
      <c r="G3" s="46"/>
      <c r="H3" s="46"/>
    </row>
    <row r="4" spans="1:8" x14ac:dyDescent="0.25">
      <c r="A4" s="49"/>
      <c r="B4" s="49"/>
      <c r="C4" s="49"/>
      <c r="D4" s="49"/>
      <c r="E4" s="49"/>
      <c r="F4" s="49"/>
      <c r="G4" s="49"/>
      <c r="H4" s="49"/>
    </row>
    <row r="5" spans="1:8" ht="16.149999999999999" customHeight="1" x14ac:dyDescent="0.25">
      <c r="A5" s="47"/>
      <c r="B5" s="47"/>
      <c r="C5" s="48" t="s">
        <v>2774</v>
      </c>
      <c r="D5" s="47"/>
      <c r="E5" s="47"/>
      <c r="F5" s="47"/>
      <c r="G5" s="47"/>
      <c r="H5" s="47"/>
    </row>
    <row r="6" spans="1:8" x14ac:dyDescent="0.25">
      <c r="A6" s="47"/>
      <c r="B6" s="47"/>
      <c r="C6" s="47" t="s">
        <v>2773</v>
      </c>
      <c r="D6" s="47"/>
      <c r="E6" s="47"/>
      <c r="F6" s="47"/>
      <c r="G6" s="47"/>
      <c r="H6" s="47"/>
    </row>
    <row r="7" spans="1:8" x14ac:dyDescent="0.25">
      <c r="A7" s="47"/>
      <c r="B7" s="47"/>
      <c r="C7" s="47" t="s">
        <v>2777</v>
      </c>
      <c r="D7" s="47"/>
      <c r="E7" s="47"/>
      <c r="F7" s="47"/>
      <c r="G7" s="47"/>
      <c r="H7" s="47"/>
    </row>
    <row r="8" spans="1:8" x14ac:dyDescent="0.25">
      <c r="A8" s="47"/>
      <c r="B8" s="47"/>
      <c r="C8" s="47" t="s">
        <v>2786</v>
      </c>
      <c r="D8" s="47"/>
      <c r="E8" s="47"/>
      <c r="F8" s="47"/>
      <c r="G8" s="47"/>
      <c r="H8" s="47"/>
    </row>
    <row r="9" spans="1:8" x14ac:dyDescent="0.25">
      <c r="A9" s="47"/>
      <c r="B9" s="47"/>
      <c r="C9" s="47" t="s">
        <v>2775</v>
      </c>
      <c r="D9" s="47"/>
      <c r="E9" s="47"/>
      <c r="F9" s="47"/>
      <c r="G9" s="47"/>
      <c r="H9" s="47"/>
    </row>
    <row r="10" spans="1:8" x14ac:dyDescent="0.25">
      <c r="A10" s="47"/>
      <c r="B10" s="47"/>
      <c r="C10" s="47"/>
      <c r="D10" s="47"/>
      <c r="E10" s="47"/>
      <c r="F10" s="47"/>
      <c r="G10" s="47"/>
      <c r="H10" s="47"/>
    </row>
    <row r="11" spans="1:8" x14ac:dyDescent="0.25">
      <c r="A11" s="47"/>
      <c r="B11" s="47"/>
      <c r="C11" s="48" t="s">
        <v>2776</v>
      </c>
      <c r="D11" s="47"/>
      <c r="E11" s="47"/>
      <c r="F11" s="47"/>
      <c r="G11" s="47"/>
      <c r="H11" s="47"/>
    </row>
    <row r="12" spans="1:8" s="50" customFormat="1" x14ac:dyDescent="0.25">
      <c r="A12" s="49"/>
      <c r="B12" s="49"/>
      <c r="C12" s="51" t="s">
        <v>2798</v>
      </c>
      <c r="D12" s="49"/>
      <c r="E12" s="49" t="s">
        <v>2849</v>
      </c>
      <c r="F12" s="49"/>
      <c r="G12" s="49"/>
      <c r="H12" s="49"/>
    </row>
    <row r="13" spans="1:8" s="50" customFormat="1" ht="45" x14ac:dyDescent="0.25">
      <c r="B13" s="50" t="s">
        <v>2782</v>
      </c>
      <c r="C13" s="49" t="s">
        <v>2780</v>
      </c>
      <c r="D13" s="78" t="s">
        <v>2797</v>
      </c>
    </row>
    <row r="14" spans="1:8" ht="60" x14ac:dyDescent="0.25">
      <c r="B14" s="44" t="s">
        <v>2783</v>
      </c>
      <c r="C14" s="49" t="s">
        <v>2788</v>
      </c>
      <c r="D14" s="79" t="s">
        <v>2789</v>
      </c>
      <c r="E14" s="79" t="s">
        <v>2850</v>
      </c>
    </row>
    <row r="15" spans="1:8" ht="60" x14ac:dyDescent="0.25">
      <c r="B15" s="44" t="s">
        <v>2784</v>
      </c>
      <c r="C15" s="49" t="s">
        <v>2787</v>
      </c>
      <c r="D15" s="79" t="s">
        <v>2790</v>
      </c>
      <c r="E15" s="79" t="s">
        <v>2852</v>
      </c>
    </row>
    <row r="16" spans="1:8" ht="45" x14ac:dyDescent="0.25">
      <c r="B16" s="44" t="s">
        <v>2785</v>
      </c>
      <c r="C16" s="49" t="s">
        <v>2791</v>
      </c>
      <c r="D16" s="79" t="s">
        <v>2781</v>
      </c>
      <c r="E16" s="79" t="s">
        <v>2855</v>
      </c>
    </row>
    <row r="18" spans="3:3" x14ac:dyDescent="0.25">
      <c r="C18" s="51" t="s">
        <v>2793</v>
      </c>
    </row>
    <row r="19" spans="3:3" x14ac:dyDescent="0.25">
      <c r="C19" s="49" t="s">
        <v>2795</v>
      </c>
    </row>
    <row r="20" spans="3:3" x14ac:dyDescent="0.25">
      <c r="C20" s="49" t="s">
        <v>2794</v>
      </c>
    </row>
    <row r="21" spans="3:3" x14ac:dyDescent="0.25">
      <c r="C21" s="49" t="s">
        <v>2796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6F964-2BDB-4E47-A7E8-81F526F43168}">
  <sheetPr>
    <tabColor theme="4" tint="-0.249977111117893"/>
  </sheetPr>
  <dimension ref="A1:P2751"/>
  <sheetViews>
    <sheetView workbookViewId="0">
      <selection activeCell="A8" sqref="A8"/>
    </sheetView>
  </sheetViews>
  <sheetFormatPr defaultRowHeight="15" x14ac:dyDescent="0.25"/>
  <cols>
    <col min="1" max="1" width="18.140625" customWidth="1"/>
    <col min="2" max="2" width="23.42578125" customWidth="1"/>
    <col min="3" max="3" width="15.85546875" bestFit="1" customWidth="1"/>
    <col min="4" max="4" width="11.42578125" customWidth="1"/>
    <col min="5" max="5" width="11.85546875" customWidth="1"/>
    <col min="6" max="6" width="12.85546875" style="40" customWidth="1"/>
    <col min="7" max="7" width="12.7109375" style="40" customWidth="1"/>
    <col min="8" max="8" width="19.140625" customWidth="1"/>
    <col min="9" max="9" width="10.5703125" customWidth="1"/>
    <col min="10" max="10" width="12.7109375" customWidth="1"/>
    <col min="12" max="12" width="25.42578125" bestFit="1" customWidth="1"/>
    <col min="14" max="14" width="16.85546875" customWidth="1"/>
  </cols>
  <sheetData>
    <row r="1" spans="1:16" x14ac:dyDescent="0.25">
      <c r="A1" s="7" t="s">
        <v>0</v>
      </c>
      <c r="B1" s="7" t="s">
        <v>19</v>
      </c>
      <c r="C1" s="7" t="s">
        <v>18</v>
      </c>
      <c r="D1" s="7" t="s">
        <v>17</v>
      </c>
      <c r="E1" s="7" t="s">
        <v>16</v>
      </c>
      <c r="F1" s="38" t="s">
        <v>15</v>
      </c>
      <c r="G1" s="38" t="s">
        <v>14</v>
      </c>
      <c r="H1" s="43" t="s">
        <v>2809</v>
      </c>
      <c r="I1" s="43" t="s">
        <v>2839</v>
      </c>
      <c r="J1" s="43" t="s">
        <v>2840</v>
      </c>
      <c r="K1" s="72" t="s">
        <v>2848</v>
      </c>
      <c r="L1" s="72" t="s">
        <v>2779</v>
      </c>
      <c r="M1" s="72" t="s">
        <v>2851</v>
      </c>
      <c r="N1" s="72" t="s">
        <v>2853</v>
      </c>
      <c r="O1" s="72" t="s">
        <v>2854</v>
      </c>
      <c r="P1" s="72" t="s">
        <v>2856</v>
      </c>
    </row>
    <row r="2" spans="1:16" x14ac:dyDescent="0.25">
      <c r="A2" s="8">
        <v>281</v>
      </c>
      <c r="B2" s="8">
        <v>645</v>
      </c>
      <c r="C2" s="9">
        <v>43883</v>
      </c>
      <c r="D2" s="8">
        <v>3</v>
      </c>
      <c r="E2" s="8">
        <v>462</v>
      </c>
      <c r="F2" s="39">
        <v>47.680500000000002</v>
      </c>
      <c r="G2" s="39">
        <v>143.04150000000001</v>
      </c>
      <c r="K2" t="b">
        <f>IF(VLOOKUP(Table1[[#This Row],[ProductID]],productMaster,4,0)="Active",TRUE,"Anomali")</f>
        <v>1</v>
      </c>
      <c r="L2">
        <f>VLOOKUP(Table1[[#This Row],[ProductID]],productMaster,10,0)</f>
        <v>0</v>
      </c>
      <c r="M2" t="str">
        <f>IF(Table1[[#This Row],[UnitPrice]]&gt;115%*Table1[[#This Row],[StandardAcquisitionCost]],"Anomali","")</f>
        <v>Anomali</v>
      </c>
      <c r="N2" s="80">
        <f>VLOOKUP(Table1[[#This Row],[ProductID]],productMaster,11,0)</f>
        <v>0</v>
      </c>
      <c r="O2" s="80" t="str">
        <f>IF(Table1[[#This Row],[UnitPrice]]&gt;Table1[[#This Row],[sellingPrice]],"Anomali","")</f>
        <v>Anomali</v>
      </c>
      <c r="P2" s="80" t="str">
        <f>IF(ISNA(VLOOKUP(Table1[[#This Row],[ProductID]],productMaster,1,0)),"Anomali","")</f>
        <v/>
      </c>
    </row>
    <row r="3" spans="1:16" x14ac:dyDescent="0.25">
      <c r="A3" s="5">
        <v>282</v>
      </c>
      <c r="B3" s="5">
        <v>646</v>
      </c>
      <c r="C3" s="10">
        <v>43883</v>
      </c>
      <c r="D3" s="5">
        <v>550</v>
      </c>
      <c r="E3" s="5">
        <v>510</v>
      </c>
      <c r="F3" s="40">
        <v>23.404499999999999</v>
      </c>
      <c r="G3" s="40">
        <v>12872.475</v>
      </c>
      <c r="K3" t="b">
        <f>IF(VLOOKUP(Table1[[#This Row],[ProductID]],productMaster,4,0)="Active",TRUE,"Anomali")</f>
        <v>1</v>
      </c>
      <c r="L3">
        <f>VLOOKUP(Table1[[#This Row],[ProductID]],productMaster,10,0)</f>
        <v>0</v>
      </c>
      <c r="M3" t="str">
        <f>IF(Table1[[#This Row],[UnitPrice]]&gt;115%*Table1[[#This Row],[StandardAcquisitionCost]],"Anomali","")</f>
        <v>Anomali</v>
      </c>
      <c r="N3" s="80">
        <f>VLOOKUP(Table1[[#This Row],[ProductID]],productMaster,11,0)</f>
        <v>0</v>
      </c>
      <c r="O3" s="80" t="str">
        <f>IF(Table1[[#This Row],[UnitPrice]]&gt;Table1[[#This Row],[sellingPrice]],"Anomali","")</f>
        <v>Anomali</v>
      </c>
      <c r="P3" s="80" t="str">
        <f>IF(ISNA(VLOOKUP(Table1[[#This Row],[ProductID]],productMaster,1,0)),"Anomali","")</f>
        <v/>
      </c>
    </row>
    <row r="4" spans="1:16" x14ac:dyDescent="0.25">
      <c r="A4" s="4">
        <v>282</v>
      </c>
      <c r="B4" s="4">
        <v>647</v>
      </c>
      <c r="C4" s="11">
        <v>43883</v>
      </c>
      <c r="D4" s="4">
        <v>550</v>
      </c>
      <c r="E4" s="4">
        <v>511</v>
      </c>
      <c r="F4" s="41">
        <v>27.867000000000001</v>
      </c>
      <c r="G4" s="41">
        <v>15326.85</v>
      </c>
      <c r="K4" t="b">
        <f>IF(VLOOKUP(Table1[[#This Row],[ProductID]],productMaster,4,0)="Active",TRUE,"Anomali")</f>
        <v>1</v>
      </c>
      <c r="L4">
        <f>VLOOKUP(Table1[[#This Row],[ProductID]],productMaster,10,0)</f>
        <v>0</v>
      </c>
      <c r="M4" t="str">
        <f>IF(Table1[[#This Row],[UnitPrice]]&gt;115%*Table1[[#This Row],[StandardAcquisitionCost]],"Anomali","")</f>
        <v>Anomali</v>
      </c>
      <c r="N4" s="80">
        <f>VLOOKUP(Table1[[#This Row],[ProductID]],productMaster,11,0)</f>
        <v>0</v>
      </c>
      <c r="O4" s="80" t="str">
        <f>IF(Table1[[#This Row],[UnitPrice]]&gt;Table1[[#This Row],[sellingPrice]],"Anomali","")</f>
        <v>Anomali</v>
      </c>
      <c r="P4" s="80" t="str">
        <f>IF(ISNA(VLOOKUP(Table1[[#This Row],[ProductID]],productMaster,1,0)),"Anomali","")</f>
        <v/>
      </c>
    </row>
    <row r="5" spans="1:16" x14ac:dyDescent="0.25">
      <c r="A5" s="5">
        <v>283</v>
      </c>
      <c r="B5" s="5">
        <v>648</v>
      </c>
      <c r="C5" s="10">
        <v>43883</v>
      </c>
      <c r="D5" s="5">
        <v>550</v>
      </c>
      <c r="E5" s="5">
        <v>527</v>
      </c>
      <c r="F5" s="40">
        <v>6.7515000000000001</v>
      </c>
      <c r="G5" s="40">
        <v>3713.3249999999998</v>
      </c>
      <c r="K5" t="b">
        <f>IF(VLOOKUP(Table1[[#This Row],[ProductID]],productMaster,4,0)="Active",TRUE,"Anomali")</f>
        <v>1</v>
      </c>
      <c r="L5">
        <f>VLOOKUP(Table1[[#This Row],[ProductID]],productMaster,10,0)</f>
        <v>0</v>
      </c>
      <c r="M5" t="str">
        <f>IF(Table1[[#This Row],[UnitPrice]]&gt;115%*Table1[[#This Row],[StandardAcquisitionCost]],"Anomali","")</f>
        <v>Anomali</v>
      </c>
      <c r="N5" s="80">
        <f>VLOOKUP(Table1[[#This Row],[ProductID]],productMaster,11,0)</f>
        <v>0</v>
      </c>
      <c r="O5" s="80" t="str">
        <f>IF(Table1[[#This Row],[UnitPrice]]&gt;Table1[[#This Row],[sellingPrice]],"Anomali","")</f>
        <v>Anomali</v>
      </c>
      <c r="P5" s="80" t="str">
        <f>IF(ISNA(VLOOKUP(Table1[[#This Row],[ProductID]],productMaster,1,0)),"Anomali","")</f>
        <v/>
      </c>
    </row>
    <row r="6" spans="1:16" x14ac:dyDescent="0.25">
      <c r="A6" s="4">
        <v>284</v>
      </c>
      <c r="B6" s="4">
        <v>649</v>
      </c>
      <c r="C6" s="11">
        <v>43883</v>
      </c>
      <c r="D6" s="4">
        <v>550</v>
      </c>
      <c r="E6" s="4">
        <v>938</v>
      </c>
      <c r="F6" s="41">
        <v>31.4895</v>
      </c>
      <c r="G6" s="41">
        <v>17319.224999999999</v>
      </c>
      <c r="K6" t="b">
        <f>IF(VLOOKUP(Table1[[#This Row],[ProductID]],productMaster,4,0)="Active",TRUE,"Anomali")</f>
        <v>1</v>
      </c>
      <c r="L6">
        <f>VLOOKUP(Table1[[#This Row],[ProductID]],productMaster,10,0)</f>
        <v>17.977599999999999</v>
      </c>
      <c r="M6" t="str">
        <f>IF(Table1[[#This Row],[UnitPrice]]&gt;115%*Table1[[#This Row],[StandardAcquisitionCost]],"Anomali","")</f>
        <v>Anomali</v>
      </c>
      <c r="N6" s="80">
        <f>VLOOKUP(Table1[[#This Row],[ProductID]],productMaster,11,0)</f>
        <v>40.49</v>
      </c>
      <c r="O6" s="80" t="str">
        <f>IF(Table1[[#This Row],[UnitPrice]]&gt;Table1[[#This Row],[sellingPrice]],"Anomali","")</f>
        <v/>
      </c>
      <c r="P6" s="80" t="str">
        <f>IF(ISNA(VLOOKUP(Table1[[#This Row],[ProductID]],productMaster,1,0)),"Anomali","")</f>
        <v/>
      </c>
    </row>
    <row r="7" spans="1:16" x14ac:dyDescent="0.25">
      <c r="A7" s="5">
        <v>284</v>
      </c>
      <c r="B7" s="5">
        <v>650</v>
      </c>
      <c r="C7" s="10">
        <v>43883</v>
      </c>
      <c r="D7" s="5">
        <v>550</v>
      </c>
      <c r="E7" s="5">
        <v>939</v>
      </c>
      <c r="F7" s="40">
        <v>48.289499999999997</v>
      </c>
      <c r="G7" s="40">
        <v>26559.224999999999</v>
      </c>
      <c r="K7" t="b">
        <f>IF(VLOOKUP(Table1[[#This Row],[ProductID]],productMaster,4,0)="Active",TRUE,"Anomali")</f>
        <v>1</v>
      </c>
      <c r="L7">
        <f>VLOOKUP(Table1[[#This Row],[ProductID]],productMaster,10,0)</f>
        <v>27.568000000000001</v>
      </c>
      <c r="M7" t="str">
        <f>IF(Table1[[#This Row],[UnitPrice]]&gt;115%*Table1[[#This Row],[StandardAcquisitionCost]],"Anomali","")</f>
        <v>Anomali</v>
      </c>
      <c r="N7" s="80">
        <f>VLOOKUP(Table1[[#This Row],[ProductID]],productMaster,11,0)</f>
        <v>62.09</v>
      </c>
      <c r="O7" s="80" t="str">
        <f>IF(Table1[[#This Row],[UnitPrice]]&gt;Table1[[#This Row],[sellingPrice]],"Anomali","")</f>
        <v/>
      </c>
      <c r="P7" s="80" t="str">
        <f>IF(ISNA(VLOOKUP(Table1[[#This Row],[ProductID]],productMaster,1,0)),"Anomali","")</f>
        <v/>
      </c>
    </row>
    <row r="8" spans="1:16" x14ac:dyDescent="0.25">
      <c r="A8" s="4">
        <v>285</v>
      </c>
      <c r="B8" s="4">
        <v>651</v>
      </c>
      <c r="C8" s="11">
        <v>43883</v>
      </c>
      <c r="D8" s="4">
        <v>60</v>
      </c>
      <c r="E8" s="4">
        <v>496</v>
      </c>
      <c r="F8" s="41">
        <v>49.654499999999999</v>
      </c>
      <c r="G8" s="41">
        <v>2979.27</v>
      </c>
      <c r="K8" t="b">
        <f>IF(VLOOKUP(Table1[[#This Row],[ProductID]],productMaster,4,0)="Active",TRUE,"Anomali")</f>
        <v>1</v>
      </c>
      <c r="L8">
        <f>VLOOKUP(Table1[[#This Row],[ProductID]],productMaster,10,0)</f>
        <v>0</v>
      </c>
      <c r="M8" t="str">
        <f>IF(Table1[[#This Row],[UnitPrice]]&gt;115%*Table1[[#This Row],[StandardAcquisitionCost]],"Anomali","")</f>
        <v>Anomali</v>
      </c>
      <c r="N8" s="80">
        <f>VLOOKUP(Table1[[#This Row],[ProductID]],productMaster,11,0)</f>
        <v>0</v>
      </c>
      <c r="O8" s="80" t="str">
        <f>IF(Table1[[#This Row],[UnitPrice]]&gt;Table1[[#This Row],[sellingPrice]],"Anomali","")</f>
        <v>Anomali</v>
      </c>
      <c r="P8" s="80" t="str">
        <f>IF(ISNA(VLOOKUP(Table1[[#This Row],[ProductID]],productMaster,1,0)),"Anomali","")</f>
        <v/>
      </c>
    </row>
    <row r="9" spans="1:16" x14ac:dyDescent="0.25">
      <c r="A9" s="5">
        <v>286</v>
      </c>
      <c r="B9" s="5">
        <v>652</v>
      </c>
      <c r="C9" s="10">
        <v>43883</v>
      </c>
      <c r="D9" s="5">
        <v>550</v>
      </c>
      <c r="E9" s="5">
        <v>523</v>
      </c>
      <c r="F9" s="40">
        <v>10.384499999999999</v>
      </c>
      <c r="G9" s="40">
        <v>5711.4750000000004</v>
      </c>
      <c r="K9" t="b">
        <f>IF(VLOOKUP(Table1[[#This Row],[ProductID]],productMaster,4,0)="Active",TRUE,"Anomali")</f>
        <v>1</v>
      </c>
      <c r="L9">
        <f>VLOOKUP(Table1[[#This Row],[ProductID]],productMaster,10,0)</f>
        <v>0</v>
      </c>
      <c r="M9" t="str">
        <f>IF(Table1[[#This Row],[UnitPrice]]&gt;115%*Table1[[#This Row],[StandardAcquisitionCost]],"Anomali","")</f>
        <v>Anomali</v>
      </c>
      <c r="N9" s="80">
        <f>VLOOKUP(Table1[[#This Row],[ProductID]],productMaster,11,0)</f>
        <v>0</v>
      </c>
      <c r="O9" s="80" t="str">
        <f>IF(Table1[[#This Row],[UnitPrice]]&gt;Table1[[#This Row],[sellingPrice]],"Anomali","")</f>
        <v>Anomali</v>
      </c>
      <c r="P9" s="80" t="str">
        <f>IF(ISNA(VLOOKUP(Table1[[#This Row],[ProductID]],productMaster,1,0)),"Anomali","")</f>
        <v/>
      </c>
    </row>
    <row r="10" spans="1:16" x14ac:dyDescent="0.25">
      <c r="A10" s="4">
        <v>287</v>
      </c>
      <c r="B10" s="4">
        <v>653</v>
      </c>
      <c r="C10" s="11">
        <v>43883</v>
      </c>
      <c r="D10" s="4">
        <v>3</v>
      </c>
      <c r="E10" s="4">
        <v>435</v>
      </c>
      <c r="F10" s="41">
        <v>37.180500000000002</v>
      </c>
      <c r="G10" s="41">
        <v>111.5415</v>
      </c>
      <c r="K10" t="b">
        <f>IF(VLOOKUP(Table1[[#This Row],[ProductID]],productMaster,4,0)="Active",TRUE,"Anomali")</f>
        <v>1</v>
      </c>
      <c r="L10">
        <f>VLOOKUP(Table1[[#This Row],[ProductID]],productMaster,10,0)</f>
        <v>0</v>
      </c>
      <c r="M10" t="str">
        <f>IF(Table1[[#This Row],[UnitPrice]]&gt;115%*Table1[[#This Row],[StandardAcquisitionCost]],"Anomali","")</f>
        <v>Anomali</v>
      </c>
      <c r="N10" s="80">
        <f>VLOOKUP(Table1[[#This Row],[ProductID]],productMaster,11,0)</f>
        <v>0</v>
      </c>
      <c r="O10" s="80" t="str">
        <f>IF(Table1[[#This Row],[UnitPrice]]&gt;Table1[[#This Row],[sellingPrice]],"Anomali","")</f>
        <v>Anomali</v>
      </c>
      <c r="P10" s="80" t="str">
        <f>IF(ISNA(VLOOKUP(Table1[[#This Row],[ProductID]],productMaster,1,0)),"Anomali","")</f>
        <v/>
      </c>
    </row>
    <row r="11" spans="1:16" x14ac:dyDescent="0.25">
      <c r="A11" s="5">
        <v>287</v>
      </c>
      <c r="B11" s="5">
        <v>654</v>
      </c>
      <c r="C11" s="10">
        <v>43883</v>
      </c>
      <c r="D11" s="5">
        <v>3</v>
      </c>
      <c r="E11" s="5">
        <v>436</v>
      </c>
      <c r="F11" s="40">
        <v>41.454000000000001</v>
      </c>
      <c r="G11" s="40">
        <v>124.36199999999999</v>
      </c>
      <c r="K11" t="b">
        <f>IF(VLOOKUP(Table1[[#This Row],[ProductID]],productMaster,4,0)="Active",TRUE,"Anomali")</f>
        <v>1</v>
      </c>
      <c r="L11">
        <f>VLOOKUP(Table1[[#This Row],[ProductID]],productMaster,10,0)</f>
        <v>0</v>
      </c>
      <c r="M11" t="str">
        <f>IF(Table1[[#This Row],[UnitPrice]]&gt;115%*Table1[[#This Row],[StandardAcquisitionCost]],"Anomali","")</f>
        <v>Anomali</v>
      </c>
      <c r="N11" s="80">
        <f>VLOOKUP(Table1[[#This Row],[ProductID]],productMaster,11,0)</f>
        <v>0</v>
      </c>
      <c r="O11" s="80" t="str">
        <f>IF(Table1[[#This Row],[UnitPrice]]&gt;Table1[[#This Row],[sellingPrice]],"Anomali","")</f>
        <v>Anomali</v>
      </c>
      <c r="P11" s="80" t="str">
        <f>IF(ISNA(VLOOKUP(Table1[[#This Row],[ProductID]],productMaster,1,0)),"Anomali","")</f>
        <v/>
      </c>
    </row>
    <row r="12" spans="1:16" x14ac:dyDescent="0.25">
      <c r="A12" s="4">
        <v>287</v>
      </c>
      <c r="B12" s="4">
        <v>655</v>
      </c>
      <c r="C12" s="11">
        <v>43883</v>
      </c>
      <c r="D12" s="4">
        <v>3</v>
      </c>
      <c r="E12" s="4">
        <v>437</v>
      </c>
      <c r="F12" s="41">
        <v>37.180500000000002</v>
      </c>
      <c r="G12" s="41">
        <v>111.5415</v>
      </c>
      <c r="K12" t="b">
        <f>IF(VLOOKUP(Table1[[#This Row],[ProductID]],productMaster,4,0)="Active",TRUE,"Anomali")</f>
        <v>1</v>
      </c>
      <c r="L12">
        <f>VLOOKUP(Table1[[#This Row],[ProductID]],productMaster,10,0)</f>
        <v>0</v>
      </c>
      <c r="M12" t="str">
        <f>IF(Table1[[#This Row],[UnitPrice]]&gt;115%*Table1[[#This Row],[StandardAcquisitionCost]],"Anomali","")</f>
        <v>Anomali</v>
      </c>
      <c r="N12" s="80">
        <f>VLOOKUP(Table1[[#This Row],[ProductID]],productMaster,11,0)</f>
        <v>0</v>
      </c>
      <c r="O12" s="80" t="str">
        <f>IF(Table1[[#This Row],[UnitPrice]]&gt;Table1[[#This Row],[sellingPrice]],"Anomali","")</f>
        <v>Anomali</v>
      </c>
      <c r="P12" s="80" t="str">
        <f>IF(ISNA(VLOOKUP(Table1[[#This Row],[ProductID]],productMaster,1,0)),"Anomali","")</f>
        <v/>
      </c>
    </row>
    <row r="13" spans="1:16" x14ac:dyDescent="0.25">
      <c r="A13" s="5">
        <v>288</v>
      </c>
      <c r="B13" s="5">
        <v>656</v>
      </c>
      <c r="C13" s="10">
        <v>43883</v>
      </c>
      <c r="D13" s="5">
        <v>3</v>
      </c>
      <c r="E13" s="5">
        <v>490</v>
      </c>
      <c r="F13" s="40">
        <v>12.7155</v>
      </c>
      <c r="G13" s="40">
        <v>38.146500000000003</v>
      </c>
      <c r="K13" t="b">
        <f>IF(VLOOKUP(Table1[[#This Row],[ProductID]],productMaster,4,0)="Active",TRUE,"Anomali")</f>
        <v>1</v>
      </c>
      <c r="L13">
        <f>VLOOKUP(Table1[[#This Row],[ProductID]],productMaster,10,0)</f>
        <v>0</v>
      </c>
      <c r="M13" t="str">
        <f>IF(Table1[[#This Row],[UnitPrice]]&gt;115%*Table1[[#This Row],[StandardAcquisitionCost]],"Anomali","")</f>
        <v>Anomali</v>
      </c>
      <c r="N13" s="80">
        <f>VLOOKUP(Table1[[#This Row],[ProductID]],productMaster,11,0)</f>
        <v>0</v>
      </c>
      <c r="O13" s="80" t="str">
        <f>IF(Table1[[#This Row],[UnitPrice]]&gt;Table1[[#This Row],[sellingPrice]],"Anomali","")</f>
        <v>Anomali</v>
      </c>
      <c r="P13" s="80" t="str">
        <f>IF(ISNA(VLOOKUP(Table1[[#This Row],[ProductID]],productMaster,1,0)),"Anomali","")</f>
        <v/>
      </c>
    </row>
    <row r="14" spans="1:16" x14ac:dyDescent="0.25">
      <c r="A14" s="4">
        <v>288</v>
      </c>
      <c r="B14" s="4">
        <v>657</v>
      </c>
      <c r="C14" s="11">
        <v>43883</v>
      </c>
      <c r="D14" s="4">
        <v>3</v>
      </c>
      <c r="E14" s="4">
        <v>491</v>
      </c>
      <c r="F14" s="41">
        <v>19.939499999999999</v>
      </c>
      <c r="G14" s="41">
        <v>59.8185</v>
      </c>
      <c r="K14" t="b">
        <f>IF(VLOOKUP(Table1[[#This Row],[ProductID]],productMaster,4,0)="Active",TRUE,"Anomali")</f>
        <v>1</v>
      </c>
      <c r="L14">
        <f>VLOOKUP(Table1[[#This Row],[ProductID]],productMaster,10,0)</f>
        <v>0</v>
      </c>
      <c r="M14" t="str">
        <f>IF(Table1[[#This Row],[UnitPrice]]&gt;115%*Table1[[#This Row],[StandardAcquisitionCost]],"Anomali","")</f>
        <v>Anomali</v>
      </c>
      <c r="N14" s="80">
        <f>VLOOKUP(Table1[[#This Row],[ProductID]],productMaster,11,0)</f>
        <v>0</v>
      </c>
      <c r="O14" s="80" t="str">
        <f>IF(Table1[[#This Row],[UnitPrice]]&gt;Table1[[#This Row],[sellingPrice]],"Anomali","")</f>
        <v>Anomali</v>
      </c>
      <c r="P14" s="80" t="str">
        <f>IF(ISNA(VLOOKUP(Table1[[#This Row],[ProductID]],productMaster,1,0)),"Anomali","")</f>
        <v/>
      </c>
    </row>
    <row r="15" spans="1:16" x14ac:dyDescent="0.25">
      <c r="A15" s="5">
        <v>289</v>
      </c>
      <c r="B15" s="5">
        <v>658</v>
      </c>
      <c r="C15" s="10">
        <v>43888</v>
      </c>
      <c r="D15" s="5">
        <v>3</v>
      </c>
      <c r="E15" s="5">
        <v>528</v>
      </c>
      <c r="F15" s="40">
        <v>38.156999999999996</v>
      </c>
      <c r="G15" s="40">
        <v>114.471</v>
      </c>
      <c r="K15" t="str">
        <f>IF(VLOOKUP(Table1[[#This Row],[ProductID]],productMaster,4,0)="Active",TRUE,"Anomali")</f>
        <v>Anomali</v>
      </c>
      <c r="L15">
        <f>VLOOKUP(Table1[[#This Row],[ProductID]],productMaster,10,0)</f>
        <v>0</v>
      </c>
      <c r="M15" t="str">
        <f>IF(Table1[[#This Row],[UnitPrice]]&gt;115%*Table1[[#This Row],[StandardAcquisitionCost]],"Anomali","")</f>
        <v>Anomali</v>
      </c>
      <c r="N15" s="80">
        <f>VLOOKUP(Table1[[#This Row],[ProductID]],productMaster,11,0)</f>
        <v>0</v>
      </c>
      <c r="O15" s="80" t="str">
        <f>IF(Table1[[#This Row],[UnitPrice]]&gt;Table1[[#This Row],[sellingPrice]],"Anomali","")</f>
        <v>Anomali</v>
      </c>
      <c r="P15" s="80" t="str">
        <f>IF(ISNA(VLOOKUP(Table1[[#This Row],[ProductID]],productMaster,1,0)),"Anomali","")</f>
        <v/>
      </c>
    </row>
    <row r="16" spans="1:16" x14ac:dyDescent="0.25">
      <c r="A16" s="4">
        <v>290</v>
      </c>
      <c r="B16" s="4">
        <v>659</v>
      </c>
      <c r="C16" s="11">
        <v>43888</v>
      </c>
      <c r="D16" s="4">
        <v>3</v>
      </c>
      <c r="E16" s="4">
        <v>505</v>
      </c>
      <c r="F16" s="41">
        <v>44.215499999999999</v>
      </c>
      <c r="G16" s="41">
        <v>132.6465</v>
      </c>
      <c r="K16" t="b">
        <f>IF(VLOOKUP(Table1[[#This Row],[ProductID]],productMaster,4,0)="Active",TRUE,"Anomali")</f>
        <v>1</v>
      </c>
      <c r="L16">
        <f>VLOOKUP(Table1[[#This Row],[ProductID]],productMaster,10,0)</f>
        <v>0</v>
      </c>
      <c r="M16" t="str">
        <f>IF(Table1[[#This Row],[UnitPrice]]&gt;115%*Table1[[#This Row],[StandardAcquisitionCost]],"Anomali","")</f>
        <v>Anomali</v>
      </c>
      <c r="N16" s="80">
        <f>VLOOKUP(Table1[[#This Row],[ProductID]],productMaster,11,0)</f>
        <v>0</v>
      </c>
      <c r="O16" s="80" t="str">
        <f>IF(Table1[[#This Row],[UnitPrice]]&gt;Table1[[#This Row],[sellingPrice]],"Anomali","")</f>
        <v>Anomali</v>
      </c>
      <c r="P16" s="80" t="str">
        <f>IF(ISNA(VLOOKUP(Table1[[#This Row],[ProductID]],productMaster,1,0)),"Anomali","")</f>
        <v/>
      </c>
    </row>
    <row r="17" spans="1:16" x14ac:dyDescent="0.25">
      <c r="A17" s="5">
        <v>291</v>
      </c>
      <c r="B17" s="5">
        <v>660</v>
      </c>
      <c r="C17" s="10">
        <v>43888</v>
      </c>
      <c r="D17" s="5">
        <v>50</v>
      </c>
      <c r="E17" s="5">
        <v>938</v>
      </c>
      <c r="F17" s="40">
        <v>1.4895</v>
      </c>
      <c r="G17" s="40">
        <v>319.22500000000002</v>
      </c>
      <c r="K17" t="b">
        <f>IF(VLOOKUP(Table1[[#This Row],[ProductID]],productMaster,4,0)="Active",TRUE,"Anomali")</f>
        <v>1</v>
      </c>
      <c r="L17">
        <f>VLOOKUP(Table1[[#This Row],[ProductID]],productMaster,10,0)</f>
        <v>17.977599999999999</v>
      </c>
      <c r="M17" t="str">
        <f>IF(Table1[[#This Row],[UnitPrice]]&gt;115%*Table1[[#This Row],[StandardAcquisitionCost]],"Anomali","")</f>
        <v/>
      </c>
      <c r="N17" s="80">
        <f>VLOOKUP(Table1[[#This Row],[ProductID]],productMaster,11,0)</f>
        <v>40.49</v>
      </c>
      <c r="O17" s="80" t="str">
        <f>IF(Table1[[#This Row],[UnitPrice]]&gt;Table1[[#This Row],[sellingPrice]],"Anomali","")</f>
        <v/>
      </c>
      <c r="P17" s="80" t="str">
        <f>IF(ISNA(VLOOKUP(Table1[[#This Row],[ProductID]],productMaster,1,0)),"Anomali","")</f>
        <v/>
      </c>
    </row>
    <row r="18" spans="1:16" x14ac:dyDescent="0.25">
      <c r="A18" s="4">
        <v>291</v>
      </c>
      <c r="B18" s="4">
        <v>661</v>
      </c>
      <c r="C18" s="11">
        <v>43888</v>
      </c>
      <c r="D18" s="4">
        <v>550</v>
      </c>
      <c r="E18" s="4">
        <v>939</v>
      </c>
      <c r="F18" s="41">
        <v>48.289499999999997</v>
      </c>
      <c r="G18" s="41">
        <v>26559.224999999999</v>
      </c>
      <c r="K18" t="b">
        <f>IF(VLOOKUP(Table1[[#This Row],[ProductID]],productMaster,4,0)="Active",TRUE,"Anomali")</f>
        <v>1</v>
      </c>
      <c r="L18">
        <f>VLOOKUP(Table1[[#This Row],[ProductID]],productMaster,10,0)</f>
        <v>27.568000000000001</v>
      </c>
      <c r="M18" t="str">
        <f>IF(Table1[[#This Row],[UnitPrice]]&gt;115%*Table1[[#This Row],[StandardAcquisitionCost]],"Anomali","")</f>
        <v>Anomali</v>
      </c>
      <c r="N18" s="80">
        <f>VLOOKUP(Table1[[#This Row],[ProductID]],productMaster,11,0)</f>
        <v>62.09</v>
      </c>
      <c r="O18" s="80" t="str">
        <f>IF(Table1[[#This Row],[UnitPrice]]&gt;Table1[[#This Row],[sellingPrice]],"Anomali","")</f>
        <v/>
      </c>
      <c r="P18" s="80" t="str">
        <f>IF(ISNA(VLOOKUP(Table1[[#This Row],[ProductID]],productMaster,1,0)),"Anomali","")</f>
        <v/>
      </c>
    </row>
    <row r="19" spans="1:16" x14ac:dyDescent="0.25">
      <c r="A19" s="5">
        <v>292</v>
      </c>
      <c r="B19" s="5">
        <v>662</v>
      </c>
      <c r="C19" s="10">
        <v>43888</v>
      </c>
      <c r="D19" s="5">
        <v>60</v>
      </c>
      <c r="E19" s="5">
        <v>358</v>
      </c>
      <c r="F19" s="40">
        <v>6.9824999999999999</v>
      </c>
      <c r="G19" s="40">
        <v>418.95</v>
      </c>
      <c r="K19" t="b">
        <f>IF(VLOOKUP(Table1[[#This Row],[ProductID]],productMaster,4,0)="Active",TRUE,"Anomali")</f>
        <v>1</v>
      </c>
      <c r="L19">
        <f>VLOOKUP(Table1[[#This Row],[ProductID]],productMaster,10,0)</f>
        <v>0</v>
      </c>
      <c r="M19" t="str">
        <f>IF(Table1[[#This Row],[UnitPrice]]&gt;115%*Table1[[#This Row],[StandardAcquisitionCost]],"Anomali","")</f>
        <v>Anomali</v>
      </c>
      <c r="N19" s="80">
        <f>VLOOKUP(Table1[[#This Row],[ProductID]],productMaster,11,0)</f>
        <v>0</v>
      </c>
      <c r="O19" s="80" t="str">
        <f>IF(Table1[[#This Row],[UnitPrice]]&gt;Table1[[#This Row],[sellingPrice]],"Anomali","")</f>
        <v>Anomali</v>
      </c>
      <c r="P19" s="80" t="str">
        <f>IF(ISNA(VLOOKUP(Table1[[#This Row],[ProductID]],productMaster,1,0)),"Anomali","")</f>
        <v/>
      </c>
    </row>
    <row r="20" spans="1:16" x14ac:dyDescent="0.25">
      <c r="A20" s="4">
        <v>293</v>
      </c>
      <c r="B20" s="4">
        <v>663</v>
      </c>
      <c r="C20" s="11">
        <v>43888</v>
      </c>
      <c r="D20" s="4">
        <v>3</v>
      </c>
      <c r="E20" s="4">
        <v>377</v>
      </c>
      <c r="F20" s="41">
        <v>43.270499999999998</v>
      </c>
      <c r="G20" s="41">
        <v>129.8115</v>
      </c>
      <c r="K20" t="b">
        <f>IF(VLOOKUP(Table1[[#This Row],[ProductID]],productMaster,4,0)="Active",TRUE,"Anomali")</f>
        <v>1</v>
      </c>
      <c r="L20">
        <f>VLOOKUP(Table1[[#This Row],[ProductID]],productMaster,10,0)</f>
        <v>0</v>
      </c>
      <c r="M20" t="str">
        <f>IF(Table1[[#This Row],[UnitPrice]]&gt;115%*Table1[[#This Row],[StandardAcquisitionCost]],"Anomali","")</f>
        <v>Anomali</v>
      </c>
      <c r="N20" s="80">
        <f>VLOOKUP(Table1[[#This Row],[ProductID]],productMaster,11,0)</f>
        <v>0</v>
      </c>
      <c r="O20" s="80" t="str">
        <f>IF(Table1[[#This Row],[UnitPrice]]&gt;Table1[[#This Row],[sellingPrice]],"Anomali","")</f>
        <v>Anomali</v>
      </c>
      <c r="P20" s="80" t="str">
        <f>IF(ISNA(VLOOKUP(Table1[[#This Row],[ProductID]],productMaster,1,0)),"Anomali","")</f>
        <v/>
      </c>
    </row>
    <row r="21" spans="1:16" x14ac:dyDescent="0.25">
      <c r="A21" s="5">
        <v>293</v>
      </c>
      <c r="B21" s="5">
        <v>664</v>
      </c>
      <c r="C21" s="10">
        <v>43888</v>
      </c>
      <c r="D21" s="5">
        <v>3</v>
      </c>
      <c r="E21" s="5">
        <v>378</v>
      </c>
      <c r="F21" s="40">
        <v>41.170499999999997</v>
      </c>
      <c r="G21" s="40">
        <v>123.5115</v>
      </c>
      <c r="K21" t="b">
        <f>IF(VLOOKUP(Table1[[#This Row],[ProductID]],productMaster,4,0)="Active",TRUE,"Anomali")</f>
        <v>1</v>
      </c>
      <c r="L21">
        <f>VLOOKUP(Table1[[#This Row],[ProductID]],productMaster,10,0)</f>
        <v>0</v>
      </c>
      <c r="M21" t="str">
        <f>IF(Table1[[#This Row],[UnitPrice]]&gt;115%*Table1[[#This Row],[StandardAcquisitionCost]],"Anomali","")</f>
        <v>Anomali</v>
      </c>
      <c r="N21" s="80">
        <f>VLOOKUP(Table1[[#This Row],[ProductID]],productMaster,11,0)</f>
        <v>0</v>
      </c>
      <c r="O21" s="80" t="str">
        <f>IF(Table1[[#This Row],[UnitPrice]]&gt;Table1[[#This Row],[sellingPrice]],"Anomali","")</f>
        <v>Anomali</v>
      </c>
      <c r="P21" s="80" t="str">
        <f>IF(ISNA(VLOOKUP(Table1[[#This Row],[ProductID]],productMaster,1,0)),"Anomali","")</f>
        <v/>
      </c>
    </row>
    <row r="22" spans="1:16" x14ac:dyDescent="0.25">
      <c r="A22" s="4">
        <v>293</v>
      </c>
      <c r="B22" s="4">
        <v>665</v>
      </c>
      <c r="C22" s="11">
        <v>43888</v>
      </c>
      <c r="D22" s="4">
        <v>3</v>
      </c>
      <c r="E22" s="4">
        <v>379</v>
      </c>
      <c r="F22" s="41">
        <v>45.444000000000003</v>
      </c>
      <c r="G22" s="41">
        <v>136.33199999999999</v>
      </c>
      <c r="K22" t="b">
        <f>IF(VLOOKUP(Table1[[#This Row],[ProductID]],productMaster,4,0)="Active",TRUE,"Anomali")</f>
        <v>1</v>
      </c>
      <c r="L22">
        <f>VLOOKUP(Table1[[#This Row],[ProductID]],productMaster,10,0)</f>
        <v>0</v>
      </c>
      <c r="M22" t="str">
        <f>IF(Table1[[#This Row],[UnitPrice]]&gt;115%*Table1[[#This Row],[StandardAcquisitionCost]],"Anomali","")</f>
        <v>Anomali</v>
      </c>
      <c r="N22" s="80">
        <f>VLOOKUP(Table1[[#This Row],[ProductID]],productMaster,11,0)</f>
        <v>0</v>
      </c>
      <c r="O22" s="80" t="str">
        <f>IF(Table1[[#This Row],[UnitPrice]]&gt;Table1[[#This Row],[sellingPrice]],"Anomali","")</f>
        <v>Anomali</v>
      </c>
      <c r="P22" s="80" t="str">
        <f>IF(ISNA(VLOOKUP(Table1[[#This Row],[ProductID]],productMaster,1,0)),"Anomali","")</f>
        <v/>
      </c>
    </row>
    <row r="23" spans="1:16" x14ac:dyDescent="0.25">
      <c r="A23" s="5">
        <v>294</v>
      </c>
      <c r="B23" s="5">
        <v>666</v>
      </c>
      <c r="C23" s="10">
        <v>43888</v>
      </c>
      <c r="D23" s="5">
        <v>60</v>
      </c>
      <c r="E23" s="5">
        <v>356</v>
      </c>
      <c r="F23" s="40">
        <v>3.3809999999999998</v>
      </c>
      <c r="G23" s="40">
        <v>202.86</v>
      </c>
      <c r="K23" t="b">
        <f>IF(VLOOKUP(Table1[[#This Row],[ProductID]],productMaster,4,0)="Active",TRUE,"Anomali")</f>
        <v>1</v>
      </c>
      <c r="L23">
        <f>VLOOKUP(Table1[[#This Row],[ProductID]],productMaster,10,0)</f>
        <v>0</v>
      </c>
      <c r="M23" t="str">
        <f>IF(Table1[[#This Row],[UnitPrice]]&gt;115%*Table1[[#This Row],[StandardAcquisitionCost]],"Anomali","")</f>
        <v>Anomali</v>
      </c>
      <c r="N23" s="80">
        <f>VLOOKUP(Table1[[#This Row],[ProductID]],productMaster,11,0)</f>
        <v>0</v>
      </c>
      <c r="O23" s="80" t="str">
        <f>IF(Table1[[#This Row],[UnitPrice]]&gt;Table1[[#This Row],[sellingPrice]],"Anomali","")</f>
        <v>Anomali</v>
      </c>
      <c r="P23" s="80" t="str">
        <f>IF(ISNA(VLOOKUP(Table1[[#This Row],[ProductID]],productMaster,1,0)),"Anomali","")</f>
        <v/>
      </c>
    </row>
    <row r="24" spans="1:16" x14ac:dyDescent="0.25">
      <c r="A24" s="4">
        <v>294</v>
      </c>
      <c r="B24" s="4">
        <v>667</v>
      </c>
      <c r="C24" s="11">
        <v>43888</v>
      </c>
      <c r="D24" s="4">
        <v>60</v>
      </c>
      <c r="E24" s="4">
        <v>357</v>
      </c>
      <c r="F24" s="41">
        <v>4.3155000000000001</v>
      </c>
      <c r="G24" s="41">
        <v>258.93</v>
      </c>
      <c r="K24" t="b">
        <f>IF(VLOOKUP(Table1[[#This Row],[ProductID]],productMaster,4,0)="Active",TRUE,"Anomali")</f>
        <v>1</v>
      </c>
      <c r="L24">
        <f>VLOOKUP(Table1[[#This Row],[ProductID]],productMaster,10,0)</f>
        <v>0</v>
      </c>
      <c r="M24" t="str">
        <f>IF(Table1[[#This Row],[UnitPrice]]&gt;115%*Table1[[#This Row],[StandardAcquisitionCost]],"Anomali","")</f>
        <v>Anomali</v>
      </c>
      <c r="N24" s="80">
        <f>VLOOKUP(Table1[[#This Row],[ProductID]],productMaster,11,0)</f>
        <v>0</v>
      </c>
      <c r="O24" s="80" t="str">
        <f>IF(Table1[[#This Row],[UnitPrice]]&gt;Table1[[#This Row],[sellingPrice]],"Anomali","")</f>
        <v>Anomali</v>
      </c>
      <c r="P24" s="80" t="str">
        <f>IF(ISNA(VLOOKUP(Table1[[#This Row],[ProductID]],productMaster,1,0)),"Anomali","")</f>
        <v/>
      </c>
    </row>
    <row r="25" spans="1:16" x14ac:dyDescent="0.25">
      <c r="A25" s="5">
        <v>295</v>
      </c>
      <c r="B25" s="5">
        <v>668</v>
      </c>
      <c r="C25" s="10">
        <v>43888</v>
      </c>
      <c r="D25" s="5">
        <v>3</v>
      </c>
      <c r="E25" s="5">
        <v>390</v>
      </c>
      <c r="F25" s="40">
        <v>41.170499999999997</v>
      </c>
      <c r="G25" s="40">
        <v>123.5115</v>
      </c>
      <c r="K25" t="b">
        <f>IF(VLOOKUP(Table1[[#This Row],[ProductID]],productMaster,4,0)="Active",TRUE,"Anomali")</f>
        <v>1</v>
      </c>
      <c r="L25">
        <f>VLOOKUP(Table1[[#This Row],[ProductID]],productMaster,10,0)</f>
        <v>0</v>
      </c>
      <c r="M25" t="str">
        <f>IF(Table1[[#This Row],[UnitPrice]]&gt;115%*Table1[[#This Row],[StandardAcquisitionCost]],"Anomali","")</f>
        <v>Anomali</v>
      </c>
      <c r="N25" s="80">
        <f>VLOOKUP(Table1[[#This Row],[ProductID]],productMaster,11,0)</f>
        <v>0</v>
      </c>
      <c r="O25" s="80" t="str">
        <f>IF(Table1[[#This Row],[UnitPrice]]&gt;Table1[[#This Row],[sellingPrice]],"Anomali","")</f>
        <v>Anomali</v>
      </c>
      <c r="P25" s="80" t="str">
        <f>IF(ISNA(VLOOKUP(Table1[[#This Row],[ProductID]],productMaster,1,0)),"Anomali","")</f>
        <v/>
      </c>
    </row>
    <row r="26" spans="1:16" x14ac:dyDescent="0.25">
      <c r="A26" s="4">
        <v>295</v>
      </c>
      <c r="B26" s="4">
        <v>669</v>
      </c>
      <c r="C26" s="11">
        <v>43888</v>
      </c>
      <c r="D26" s="4">
        <v>3</v>
      </c>
      <c r="E26" s="4">
        <v>391</v>
      </c>
      <c r="F26" s="41">
        <v>45.444000000000003</v>
      </c>
      <c r="G26" s="41">
        <v>136.33199999999999</v>
      </c>
      <c r="K26" t="b">
        <f>IF(VLOOKUP(Table1[[#This Row],[ProductID]],productMaster,4,0)="Active",TRUE,"Anomali")</f>
        <v>1</v>
      </c>
      <c r="L26">
        <f>VLOOKUP(Table1[[#This Row],[ProductID]],productMaster,10,0)</f>
        <v>0</v>
      </c>
      <c r="M26" t="str">
        <f>IF(Table1[[#This Row],[UnitPrice]]&gt;115%*Table1[[#This Row],[StandardAcquisitionCost]],"Anomali","")</f>
        <v>Anomali</v>
      </c>
      <c r="N26" s="80">
        <f>VLOOKUP(Table1[[#This Row],[ProductID]],productMaster,11,0)</f>
        <v>0</v>
      </c>
      <c r="O26" s="80" t="str">
        <f>IF(Table1[[#This Row],[UnitPrice]]&gt;Table1[[#This Row],[sellingPrice]],"Anomali","")</f>
        <v>Anomali</v>
      </c>
      <c r="P26" s="80" t="str">
        <f>IF(ISNA(VLOOKUP(Table1[[#This Row],[ProductID]],productMaster,1,0)),"Anomali","")</f>
        <v/>
      </c>
    </row>
    <row r="27" spans="1:16" x14ac:dyDescent="0.25">
      <c r="A27" s="5">
        <v>295</v>
      </c>
      <c r="B27" s="5">
        <v>670</v>
      </c>
      <c r="C27" s="10">
        <v>43888</v>
      </c>
      <c r="D27" s="5">
        <v>3</v>
      </c>
      <c r="E27" s="5">
        <v>392</v>
      </c>
      <c r="F27" s="40">
        <v>41.170499999999997</v>
      </c>
      <c r="G27" s="40">
        <v>123.5115</v>
      </c>
      <c r="K27" t="b">
        <f>IF(VLOOKUP(Table1[[#This Row],[ProductID]],productMaster,4,0)="Active",TRUE,"Anomali")</f>
        <v>1</v>
      </c>
      <c r="L27">
        <f>VLOOKUP(Table1[[#This Row],[ProductID]],productMaster,10,0)</f>
        <v>0</v>
      </c>
      <c r="M27" t="str">
        <f>IF(Table1[[#This Row],[UnitPrice]]&gt;115%*Table1[[#This Row],[StandardAcquisitionCost]],"Anomali","")</f>
        <v>Anomali</v>
      </c>
      <c r="N27" s="80">
        <f>VLOOKUP(Table1[[#This Row],[ProductID]],productMaster,11,0)</f>
        <v>0</v>
      </c>
      <c r="O27" s="80" t="str">
        <f>IF(Table1[[#This Row],[UnitPrice]]&gt;Table1[[#This Row],[sellingPrice]],"Anomali","")</f>
        <v>Anomali</v>
      </c>
      <c r="P27" s="80" t="str">
        <f>IF(ISNA(VLOOKUP(Table1[[#This Row],[ProductID]],productMaster,1,0)),"Anomali","")</f>
        <v/>
      </c>
    </row>
    <row r="28" spans="1:16" x14ac:dyDescent="0.25">
      <c r="A28" s="4">
        <v>295</v>
      </c>
      <c r="B28" s="4">
        <v>671</v>
      </c>
      <c r="C28" s="11">
        <v>43888</v>
      </c>
      <c r="D28" s="4">
        <v>3</v>
      </c>
      <c r="E28" s="4">
        <v>393</v>
      </c>
      <c r="F28" s="41">
        <v>39.070500000000003</v>
      </c>
      <c r="G28" s="41">
        <v>117.2115</v>
      </c>
      <c r="K28" t="b">
        <f>IF(VLOOKUP(Table1[[#This Row],[ProductID]],productMaster,4,0)="Active",TRUE,"Anomali")</f>
        <v>1</v>
      </c>
      <c r="L28">
        <f>VLOOKUP(Table1[[#This Row],[ProductID]],productMaster,10,0)</f>
        <v>0</v>
      </c>
      <c r="M28" t="str">
        <f>IF(Table1[[#This Row],[UnitPrice]]&gt;115%*Table1[[#This Row],[StandardAcquisitionCost]],"Anomali","")</f>
        <v>Anomali</v>
      </c>
      <c r="N28" s="80">
        <f>VLOOKUP(Table1[[#This Row],[ProductID]],productMaster,11,0)</f>
        <v>0</v>
      </c>
      <c r="O28" s="80" t="str">
        <f>IF(Table1[[#This Row],[UnitPrice]]&gt;Table1[[#This Row],[sellingPrice]],"Anomali","")</f>
        <v>Anomali</v>
      </c>
      <c r="P28" s="80" t="str">
        <f>IF(ISNA(VLOOKUP(Table1[[#This Row],[ProductID]],productMaster,1,0)),"Anomali","")</f>
        <v/>
      </c>
    </row>
    <row r="29" spans="1:16" x14ac:dyDescent="0.25">
      <c r="A29" s="5">
        <v>295</v>
      </c>
      <c r="B29" s="5">
        <v>672</v>
      </c>
      <c r="C29" s="10">
        <v>43888</v>
      </c>
      <c r="D29" s="5">
        <v>3</v>
      </c>
      <c r="E29" s="5">
        <v>394</v>
      </c>
      <c r="F29" s="40">
        <v>43.344000000000001</v>
      </c>
      <c r="G29" s="40">
        <v>130.03200000000001</v>
      </c>
      <c r="K29" t="b">
        <f>IF(VLOOKUP(Table1[[#This Row],[ProductID]],productMaster,4,0)="Active",TRUE,"Anomali")</f>
        <v>1</v>
      </c>
      <c r="L29">
        <f>VLOOKUP(Table1[[#This Row],[ProductID]],productMaster,10,0)</f>
        <v>0</v>
      </c>
      <c r="M29" t="str">
        <f>IF(Table1[[#This Row],[UnitPrice]]&gt;115%*Table1[[#This Row],[StandardAcquisitionCost]],"Anomali","")</f>
        <v>Anomali</v>
      </c>
      <c r="N29" s="80">
        <f>VLOOKUP(Table1[[#This Row],[ProductID]],productMaster,11,0)</f>
        <v>0</v>
      </c>
      <c r="O29" s="80" t="str">
        <f>IF(Table1[[#This Row],[UnitPrice]]&gt;Table1[[#This Row],[sellingPrice]],"Anomali","")</f>
        <v>Anomali</v>
      </c>
      <c r="P29" s="80" t="str">
        <f>IF(ISNA(VLOOKUP(Table1[[#This Row],[ProductID]],productMaster,1,0)),"Anomali","")</f>
        <v/>
      </c>
    </row>
    <row r="30" spans="1:16" x14ac:dyDescent="0.25">
      <c r="A30" s="4">
        <v>295</v>
      </c>
      <c r="B30" s="4">
        <v>673</v>
      </c>
      <c r="C30" s="11">
        <v>43888</v>
      </c>
      <c r="D30" s="4">
        <v>3</v>
      </c>
      <c r="E30" s="4">
        <v>395</v>
      </c>
      <c r="F30" s="41">
        <v>39.070500000000003</v>
      </c>
      <c r="G30" s="41">
        <v>117.2115</v>
      </c>
      <c r="K30" t="b">
        <f>IF(VLOOKUP(Table1[[#This Row],[ProductID]],productMaster,4,0)="Active",TRUE,"Anomali")</f>
        <v>1</v>
      </c>
      <c r="L30">
        <f>VLOOKUP(Table1[[#This Row],[ProductID]],productMaster,10,0)</f>
        <v>0</v>
      </c>
      <c r="M30" t="str">
        <f>IF(Table1[[#This Row],[UnitPrice]]&gt;115%*Table1[[#This Row],[StandardAcquisitionCost]],"Anomali","")</f>
        <v>Anomali</v>
      </c>
      <c r="N30" s="80">
        <f>VLOOKUP(Table1[[#This Row],[ProductID]],productMaster,11,0)</f>
        <v>0</v>
      </c>
      <c r="O30" s="80" t="str">
        <f>IF(Table1[[#This Row],[UnitPrice]]&gt;Table1[[#This Row],[sellingPrice]],"Anomali","")</f>
        <v>Anomali</v>
      </c>
      <c r="P30" s="80" t="str">
        <f>IF(ISNA(VLOOKUP(Table1[[#This Row],[ProductID]],productMaster,1,0)),"Anomali","")</f>
        <v/>
      </c>
    </row>
    <row r="31" spans="1:16" x14ac:dyDescent="0.25">
      <c r="A31" s="5">
        <v>295</v>
      </c>
      <c r="B31" s="5">
        <v>674</v>
      </c>
      <c r="C31" s="10">
        <v>43888</v>
      </c>
      <c r="D31" s="5">
        <v>3</v>
      </c>
      <c r="E31" s="5">
        <v>396</v>
      </c>
      <c r="F31" s="40">
        <v>36.970500000000001</v>
      </c>
      <c r="G31" s="40">
        <v>110.9115</v>
      </c>
      <c r="K31" t="b">
        <f>IF(VLOOKUP(Table1[[#This Row],[ProductID]],productMaster,4,0)="Active",TRUE,"Anomali")</f>
        <v>1</v>
      </c>
      <c r="L31">
        <f>VLOOKUP(Table1[[#This Row],[ProductID]],productMaster,10,0)</f>
        <v>0</v>
      </c>
      <c r="M31" t="str">
        <f>IF(Table1[[#This Row],[UnitPrice]]&gt;115%*Table1[[#This Row],[StandardAcquisitionCost]],"Anomali","")</f>
        <v>Anomali</v>
      </c>
      <c r="N31" s="80">
        <f>VLOOKUP(Table1[[#This Row],[ProductID]],productMaster,11,0)</f>
        <v>0</v>
      </c>
      <c r="O31" s="80" t="str">
        <f>IF(Table1[[#This Row],[UnitPrice]]&gt;Table1[[#This Row],[sellingPrice]],"Anomali","")</f>
        <v>Anomali</v>
      </c>
      <c r="P31" s="80" t="str">
        <f>IF(ISNA(VLOOKUP(Table1[[#This Row],[ProductID]],productMaster,1,0)),"Anomali","")</f>
        <v/>
      </c>
    </row>
    <row r="32" spans="1:16" x14ac:dyDescent="0.25">
      <c r="A32" s="4">
        <v>295</v>
      </c>
      <c r="B32" s="4">
        <v>675</v>
      </c>
      <c r="C32" s="11">
        <v>43888</v>
      </c>
      <c r="D32" s="4">
        <v>3</v>
      </c>
      <c r="E32" s="4">
        <v>397</v>
      </c>
      <c r="F32" s="41">
        <v>41.244</v>
      </c>
      <c r="G32" s="41">
        <v>123.732</v>
      </c>
      <c r="K32" t="b">
        <f>IF(VLOOKUP(Table1[[#This Row],[ProductID]],productMaster,4,0)="Active",TRUE,"Anomali")</f>
        <v>1</v>
      </c>
      <c r="L32">
        <f>VLOOKUP(Table1[[#This Row],[ProductID]],productMaster,10,0)</f>
        <v>0</v>
      </c>
      <c r="M32" t="str">
        <f>IF(Table1[[#This Row],[UnitPrice]]&gt;115%*Table1[[#This Row],[StandardAcquisitionCost]],"Anomali","")</f>
        <v>Anomali</v>
      </c>
      <c r="N32" s="80">
        <f>VLOOKUP(Table1[[#This Row],[ProductID]],productMaster,11,0)</f>
        <v>0</v>
      </c>
      <c r="O32" s="80" t="str">
        <f>IF(Table1[[#This Row],[UnitPrice]]&gt;Table1[[#This Row],[sellingPrice]],"Anomali","")</f>
        <v>Anomali</v>
      </c>
      <c r="P32" s="80" t="str">
        <f>IF(ISNA(VLOOKUP(Table1[[#This Row],[ProductID]],productMaster,1,0)),"Anomali","")</f>
        <v/>
      </c>
    </row>
    <row r="33" spans="1:16" x14ac:dyDescent="0.25">
      <c r="A33" s="5">
        <v>296</v>
      </c>
      <c r="B33" s="5">
        <v>676</v>
      </c>
      <c r="C33" s="10">
        <v>43888</v>
      </c>
      <c r="D33" s="5">
        <v>3</v>
      </c>
      <c r="E33" s="5">
        <v>490</v>
      </c>
      <c r="F33" s="40">
        <v>12.358499999999999</v>
      </c>
      <c r="G33" s="40">
        <v>37.075499999999998</v>
      </c>
      <c r="K33" t="b">
        <f>IF(VLOOKUP(Table1[[#This Row],[ProductID]],productMaster,4,0)="Active",TRUE,"Anomali")</f>
        <v>1</v>
      </c>
      <c r="L33">
        <f>VLOOKUP(Table1[[#This Row],[ProductID]],productMaster,10,0)</f>
        <v>0</v>
      </c>
      <c r="M33" t="str">
        <f>IF(Table1[[#This Row],[UnitPrice]]&gt;115%*Table1[[#This Row],[StandardAcquisitionCost]],"Anomali","")</f>
        <v>Anomali</v>
      </c>
      <c r="N33" s="80">
        <f>VLOOKUP(Table1[[#This Row],[ProductID]],productMaster,11,0)</f>
        <v>0</v>
      </c>
      <c r="O33" s="80" t="str">
        <f>IF(Table1[[#This Row],[UnitPrice]]&gt;Table1[[#This Row],[sellingPrice]],"Anomali","")</f>
        <v>Anomali</v>
      </c>
      <c r="P33" s="80" t="str">
        <f>IF(ISNA(VLOOKUP(Table1[[#This Row],[ProductID]],productMaster,1,0)),"Anomali","")</f>
        <v/>
      </c>
    </row>
    <row r="34" spans="1:16" x14ac:dyDescent="0.25">
      <c r="A34" s="4">
        <v>297</v>
      </c>
      <c r="B34" s="4">
        <v>677</v>
      </c>
      <c r="C34" s="11">
        <v>43940</v>
      </c>
      <c r="D34" s="4">
        <v>550</v>
      </c>
      <c r="E34" s="4">
        <v>513</v>
      </c>
      <c r="F34" s="41">
        <v>39.1965</v>
      </c>
      <c r="G34" s="41">
        <v>21558.075000000001</v>
      </c>
      <c r="K34" t="b">
        <f>IF(VLOOKUP(Table1[[#This Row],[ProductID]],productMaster,4,0)="Active",TRUE,"Anomali")</f>
        <v>1</v>
      </c>
      <c r="L34">
        <f>VLOOKUP(Table1[[#This Row],[ProductID]],productMaster,10,0)</f>
        <v>0</v>
      </c>
      <c r="M34" t="str">
        <f>IF(Table1[[#This Row],[UnitPrice]]&gt;115%*Table1[[#This Row],[StandardAcquisitionCost]],"Anomali","")</f>
        <v>Anomali</v>
      </c>
      <c r="N34" s="80">
        <f>VLOOKUP(Table1[[#This Row],[ProductID]],productMaster,11,0)</f>
        <v>0</v>
      </c>
      <c r="O34" s="80" t="str">
        <f>IF(Table1[[#This Row],[UnitPrice]]&gt;Table1[[#This Row],[sellingPrice]],"Anomali","")</f>
        <v>Anomali</v>
      </c>
      <c r="P34" s="80" t="str">
        <f>IF(ISNA(VLOOKUP(Table1[[#This Row],[ProductID]],productMaster,1,0)),"Anomali","")</f>
        <v/>
      </c>
    </row>
    <row r="35" spans="1:16" x14ac:dyDescent="0.25">
      <c r="A35" s="5">
        <v>298</v>
      </c>
      <c r="B35" s="5">
        <v>678</v>
      </c>
      <c r="C35" s="10">
        <v>43940</v>
      </c>
      <c r="D35" s="5">
        <v>3</v>
      </c>
      <c r="E35" s="5">
        <v>415</v>
      </c>
      <c r="F35" s="40">
        <v>49.749000000000002</v>
      </c>
      <c r="G35" s="40">
        <v>149.24700000000001</v>
      </c>
      <c r="K35" t="b">
        <f>IF(VLOOKUP(Table1[[#This Row],[ProductID]],productMaster,4,0)="Active",TRUE,"Anomali")</f>
        <v>1</v>
      </c>
      <c r="L35">
        <f>VLOOKUP(Table1[[#This Row],[ProductID]],productMaster,10,0)</f>
        <v>0</v>
      </c>
      <c r="M35" t="str">
        <f>IF(Table1[[#This Row],[UnitPrice]]&gt;115%*Table1[[#This Row],[StandardAcquisitionCost]],"Anomali","")</f>
        <v>Anomali</v>
      </c>
      <c r="N35" s="80">
        <f>VLOOKUP(Table1[[#This Row],[ProductID]],productMaster,11,0)</f>
        <v>0</v>
      </c>
      <c r="O35" s="80" t="str">
        <f>IF(Table1[[#This Row],[UnitPrice]]&gt;Table1[[#This Row],[sellingPrice]],"Anomali","")</f>
        <v>Anomali</v>
      </c>
      <c r="P35" s="80" t="str">
        <f>IF(ISNA(VLOOKUP(Table1[[#This Row],[ProductID]],productMaster,1,0)),"Anomali","")</f>
        <v/>
      </c>
    </row>
    <row r="36" spans="1:16" x14ac:dyDescent="0.25">
      <c r="A36" s="4">
        <v>298</v>
      </c>
      <c r="B36" s="4">
        <v>679</v>
      </c>
      <c r="C36" s="11">
        <v>43940</v>
      </c>
      <c r="D36" s="4">
        <v>3</v>
      </c>
      <c r="E36" s="4">
        <v>416</v>
      </c>
      <c r="F36" s="41">
        <v>45.475499999999997</v>
      </c>
      <c r="G36" s="41">
        <v>136.4265</v>
      </c>
      <c r="K36" t="b">
        <f>IF(VLOOKUP(Table1[[#This Row],[ProductID]],productMaster,4,0)="Active",TRUE,"Anomali")</f>
        <v>1</v>
      </c>
      <c r="L36">
        <f>VLOOKUP(Table1[[#This Row],[ProductID]],productMaster,10,0)</f>
        <v>0</v>
      </c>
      <c r="M36" t="str">
        <f>IF(Table1[[#This Row],[UnitPrice]]&gt;115%*Table1[[#This Row],[StandardAcquisitionCost]],"Anomali","")</f>
        <v>Anomali</v>
      </c>
      <c r="N36" s="80">
        <f>VLOOKUP(Table1[[#This Row],[ProductID]],productMaster,11,0)</f>
        <v>0</v>
      </c>
      <c r="O36" s="80" t="str">
        <f>IF(Table1[[#This Row],[UnitPrice]]&gt;Table1[[#This Row],[sellingPrice]],"Anomali","")</f>
        <v>Anomali</v>
      </c>
      <c r="P36" s="80" t="str">
        <f>IF(ISNA(VLOOKUP(Table1[[#This Row],[ProductID]],productMaster,1,0)),"Anomali","")</f>
        <v/>
      </c>
    </row>
    <row r="37" spans="1:16" x14ac:dyDescent="0.25">
      <c r="A37" s="5">
        <v>298</v>
      </c>
      <c r="B37" s="5">
        <v>680</v>
      </c>
      <c r="C37" s="10">
        <v>43940</v>
      </c>
      <c r="D37" s="5">
        <v>3</v>
      </c>
      <c r="E37" s="5">
        <v>417</v>
      </c>
      <c r="F37" s="40">
        <v>43.375500000000002</v>
      </c>
      <c r="G37" s="40">
        <v>130.12649999999999</v>
      </c>
      <c r="K37" t="b">
        <f>IF(VLOOKUP(Table1[[#This Row],[ProductID]],productMaster,4,0)="Active",TRUE,"Anomali")</f>
        <v>1</v>
      </c>
      <c r="L37">
        <f>VLOOKUP(Table1[[#This Row],[ProductID]],productMaster,10,0)</f>
        <v>0</v>
      </c>
      <c r="M37" t="str">
        <f>IF(Table1[[#This Row],[UnitPrice]]&gt;115%*Table1[[#This Row],[StandardAcquisitionCost]],"Anomali","")</f>
        <v>Anomali</v>
      </c>
      <c r="N37" s="80">
        <f>VLOOKUP(Table1[[#This Row],[ProductID]],productMaster,11,0)</f>
        <v>0</v>
      </c>
      <c r="O37" s="80" t="str">
        <f>IF(Table1[[#This Row],[UnitPrice]]&gt;Table1[[#This Row],[sellingPrice]],"Anomali","")</f>
        <v>Anomali</v>
      </c>
      <c r="P37" s="80" t="str">
        <f>IF(ISNA(VLOOKUP(Table1[[#This Row],[ProductID]],productMaster,1,0)),"Anomali","")</f>
        <v/>
      </c>
    </row>
    <row r="38" spans="1:16" x14ac:dyDescent="0.25">
      <c r="A38" s="4">
        <v>298</v>
      </c>
      <c r="B38" s="4">
        <v>681</v>
      </c>
      <c r="C38" s="11">
        <v>43940</v>
      </c>
      <c r="D38" s="4">
        <v>3</v>
      </c>
      <c r="E38" s="4">
        <v>418</v>
      </c>
      <c r="F38" s="41">
        <v>47.649000000000001</v>
      </c>
      <c r="G38" s="41">
        <v>142.947</v>
      </c>
      <c r="K38" t="b">
        <f>IF(VLOOKUP(Table1[[#This Row],[ProductID]],productMaster,4,0)="Active",TRUE,"Anomali")</f>
        <v>1</v>
      </c>
      <c r="L38">
        <f>VLOOKUP(Table1[[#This Row],[ProductID]],productMaster,10,0)</f>
        <v>0</v>
      </c>
      <c r="M38" t="str">
        <f>IF(Table1[[#This Row],[UnitPrice]]&gt;115%*Table1[[#This Row],[StandardAcquisitionCost]],"Anomali","")</f>
        <v>Anomali</v>
      </c>
      <c r="N38" s="80">
        <f>VLOOKUP(Table1[[#This Row],[ProductID]],productMaster,11,0)</f>
        <v>0</v>
      </c>
      <c r="O38" s="80" t="str">
        <f>IF(Table1[[#This Row],[UnitPrice]]&gt;Table1[[#This Row],[sellingPrice]],"Anomali","")</f>
        <v>Anomali</v>
      </c>
      <c r="P38" s="80" t="str">
        <f>IF(ISNA(VLOOKUP(Table1[[#This Row],[ProductID]],productMaster,1,0)),"Anomali","")</f>
        <v/>
      </c>
    </row>
    <row r="39" spans="1:16" x14ac:dyDescent="0.25">
      <c r="A39" s="5">
        <v>298</v>
      </c>
      <c r="B39" s="5">
        <v>682</v>
      </c>
      <c r="C39" s="10">
        <v>43940</v>
      </c>
      <c r="D39" s="5">
        <v>3</v>
      </c>
      <c r="E39" s="5">
        <v>419</v>
      </c>
      <c r="F39" s="40">
        <v>43.375500000000002</v>
      </c>
      <c r="G39" s="40">
        <v>130.12649999999999</v>
      </c>
      <c r="K39" t="b">
        <f>IF(VLOOKUP(Table1[[#This Row],[ProductID]],productMaster,4,0)="Active",TRUE,"Anomali")</f>
        <v>1</v>
      </c>
      <c r="L39">
        <f>VLOOKUP(Table1[[#This Row],[ProductID]],productMaster,10,0)</f>
        <v>0</v>
      </c>
      <c r="M39" t="str">
        <f>IF(Table1[[#This Row],[UnitPrice]]&gt;115%*Table1[[#This Row],[StandardAcquisitionCost]],"Anomali","")</f>
        <v>Anomali</v>
      </c>
      <c r="N39" s="80">
        <f>VLOOKUP(Table1[[#This Row],[ProductID]],productMaster,11,0)</f>
        <v>0</v>
      </c>
      <c r="O39" s="80" t="str">
        <f>IF(Table1[[#This Row],[UnitPrice]]&gt;Table1[[#This Row],[sellingPrice]],"Anomali","")</f>
        <v>Anomali</v>
      </c>
      <c r="P39" s="80" t="str">
        <f>IF(ISNA(VLOOKUP(Table1[[#This Row],[ProductID]],productMaster,1,0)),"Anomali","")</f>
        <v/>
      </c>
    </row>
    <row r="40" spans="1:16" x14ac:dyDescent="0.25">
      <c r="A40" s="4">
        <v>299</v>
      </c>
      <c r="B40" s="4">
        <v>683</v>
      </c>
      <c r="C40" s="11">
        <v>43940</v>
      </c>
      <c r="D40" s="4">
        <v>550</v>
      </c>
      <c r="E40" s="4">
        <v>934</v>
      </c>
      <c r="F40" s="41">
        <v>38.146500000000003</v>
      </c>
      <c r="G40" s="41">
        <v>20980.575000000001</v>
      </c>
      <c r="K40" t="b">
        <f>IF(VLOOKUP(Table1[[#This Row],[ProductID]],productMaster,4,0)="Active",TRUE,"Anomali")</f>
        <v>1</v>
      </c>
      <c r="L40">
        <f>VLOOKUP(Table1[[#This Row],[ProductID]],productMaster,10,0)</f>
        <v>10.8423</v>
      </c>
      <c r="M40" t="str">
        <f>IF(Table1[[#This Row],[UnitPrice]]&gt;115%*Table1[[#This Row],[StandardAcquisitionCost]],"Anomali","")</f>
        <v>Anomali</v>
      </c>
      <c r="N40" s="80">
        <f>VLOOKUP(Table1[[#This Row],[ProductID]],productMaster,11,0)</f>
        <v>28.99</v>
      </c>
      <c r="O40" s="80" t="str">
        <f>IF(Table1[[#This Row],[UnitPrice]]&gt;Table1[[#This Row],[sellingPrice]],"Anomali","")</f>
        <v>Anomali</v>
      </c>
      <c r="P40" s="80" t="str">
        <f>IF(ISNA(VLOOKUP(Table1[[#This Row],[ProductID]],productMaster,1,0)),"Anomali","")</f>
        <v/>
      </c>
    </row>
    <row r="41" spans="1:16" x14ac:dyDescent="0.25">
      <c r="A41" s="5">
        <v>300</v>
      </c>
      <c r="B41" s="5">
        <v>684</v>
      </c>
      <c r="C41" s="10">
        <v>43940</v>
      </c>
      <c r="D41" s="5">
        <v>3</v>
      </c>
      <c r="E41" s="5">
        <v>431</v>
      </c>
      <c r="F41" s="40">
        <v>41.380499999999998</v>
      </c>
      <c r="G41" s="40">
        <v>124.14149999999999</v>
      </c>
      <c r="K41" t="b">
        <f>IF(VLOOKUP(Table1[[#This Row],[ProductID]],productMaster,4,0)="Active",TRUE,"Anomali")</f>
        <v>1</v>
      </c>
      <c r="L41">
        <f>VLOOKUP(Table1[[#This Row],[ProductID]],productMaster,10,0)</f>
        <v>0</v>
      </c>
      <c r="M41" t="str">
        <f>IF(Table1[[#This Row],[UnitPrice]]&gt;115%*Table1[[#This Row],[StandardAcquisitionCost]],"Anomali","")</f>
        <v>Anomali</v>
      </c>
      <c r="N41" s="80">
        <f>VLOOKUP(Table1[[#This Row],[ProductID]],productMaster,11,0)</f>
        <v>0</v>
      </c>
      <c r="O41" s="80" t="str">
        <f>IF(Table1[[#This Row],[UnitPrice]]&gt;Table1[[#This Row],[sellingPrice]],"Anomali","")</f>
        <v>Anomali</v>
      </c>
      <c r="P41" s="80" t="str">
        <f>IF(ISNA(VLOOKUP(Table1[[#This Row],[ProductID]],productMaster,1,0)),"Anomali","")</f>
        <v/>
      </c>
    </row>
    <row r="42" spans="1:16" x14ac:dyDescent="0.25">
      <c r="A42" s="4">
        <v>300</v>
      </c>
      <c r="B42" s="4">
        <v>685</v>
      </c>
      <c r="C42" s="11">
        <v>43940</v>
      </c>
      <c r="D42" s="4">
        <v>3</v>
      </c>
      <c r="E42" s="4">
        <v>432</v>
      </c>
      <c r="F42" s="41">
        <v>39.280500000000004</v>
      </c>
      <c r="G42" s="41">
        <v>117.8415</v>
      </c>
      <c r="K42" t="b">
        <f>IF(VLOOKUP(Table1[[#This Row],[ProductID]],productMaster,4,0)="Active",TRUE,"Anomali")</f>
        <v>1</v>
      </c>
      <c r="L42">
        <f>VLOOKUP(Table1[[#This Row],[ProductID]],productMaster,10,0)</f>
        <v>0</v>
      </c>
      <c r="M42" t="str">
        <f>IF(Table1[[#This Row],[UnitPrice]]&gt;115%*Table1[[#This Row],[StandardAcquisitionCost]],"Anomali","")</f>
        <v>Anomali</v>
      </c>
      <c r="N42" s="80">
        <f>VLOOKUP(Table1[[#This Row],[ProductID]],productMaster,11,0)</f>
        <v>0</v>
      </c>
      <c r="O42" s="80" t="str">
        <f>IF(Table1[[#This Row],[UnitPrice]]&gt;Table1[[#This Row],[sellingPrice]],"Anomali","")</f>
        <v>Anomali</v>
      </c>
      <c r="P42" s="80" t="str">
        <f>IF(ISNA(VLOOKUP(Table1[[#This Row],[ProductID]],productMaster,1,0)),"Anomali","")</f>
        <v/>
      </c>
    </row>
    <row r="43" spans="1:16" x14ac:dyDescent="0.25">
      <c r="A43" s="5">
        <v>300</v>
      </c>
      <c r="B43" s="5">
        <v>686</v>
      </c>
      <c r="C43" s="10">
        <v>43940</v>
      </c>
      <c r="D43" s="5">
        <v>3</v>
      </c>
      <c r="E43" s="5">
        <v>433</v>
      </c>
      <c r="F43" s="40">
        <v>43.554000000000002</v>
      </c>
      <c r="G43" s="40">
        <v>130.66200000000001</v>
      </c>
      <c r="K43" t="b">
        <f>IF(VLOOKUP(Table1[[#This Row],[ProductID]],productMaster,4,0)="Active",TRUE,"Anomali")</f>
        <v>1</v>
      </c>
      <c r="L43">
        <f>VLOOKUP(Table1[[#This Row],[ProductID]],productMaster,10,0)</f>
        <v>0</v>
      </c>
      <c r="M43" t="str">
        <f>IF(Table1[[#This Row],[UnitPrice]]&gt;115%*Table1[[#This Row],[StandardAcquisitionCost]],"Anomali","")</f>
        <v>Anomali</v>
      </c>
      <c r="N43" s="80">
        <f>VLOOKUP(Table1[[#This Row],[ProductID]],productMaster,11,0)</f>
        <v>0</v>
      </c>
      <c r="O43" s="80" t="str">
        <f>IF(Table1[[#This Row],[UnitPrice]]&gt;Table1[[#This Row],[sellingPrice]],"Anomali","")</f>
        <v>Anomali</v>
      </c>
      <c r="P43" s="80" t="str">
        <f>IF(ISNA(VLOOKUP(Table1[[#This Row],[ProductID]],productMaster,1,0)),"Anomali","")</f>
        <v/>
      </c>
    </row>
    <row r="44" spans="1:16" x14ac:dyDescent="0.25">
      <c r="A44" s="4">
        <v>301</v>
      </c>
      <c r="B44" s="4">
        <v>687</v>
      </c>
      <c r="C44" s="11">
        <v>43947</v>
      </c>
      <c r="D44" s="4">
        <v>3</v>
      </c>
      <c r="E44" s="4">
        <v>348</v>
      </c>
      <c r="F44" s="41">
        <v>41.275500000000001</v>
      </c>
      <c r="G44" s="41">
        <v>123.8265</v>
      </c>
      <c r="K44" t="b">
        <f>IF(VLOOKUP(Table1[[#This Row],[ProductID]],productMaster,4,0)="Active",TRUE,"Anomali")</f>
        <v>1</v>
      </c>
      <c r="L44">
        <f>VLOOKUP(Table1[[#This Row],[ProductID]],productMaster,10,0)</f>
        <v>0</v>
      </c>
      <c r="M44" t="str">
        <f>IF(Table1[[#This Row],[UnitPrice]]&gt;115%*Table1[[#This Row],[StandardAcquisitionCost]],"Anomali","")</f>
        <v>Anomali</v>
      </c>
      <c r="N44" s="80">
        <f>VLOOKUP(Table1[[#This Row],[ProductID]],productMaster,11,0)</f>
        <v>0</v>
      </c>
      <c r="O44" s="80" t="str">
        <f>IF(Table1[[#This Row],[UnitPrice]]&gt;Table1[[#This Row],[sellingPrice]],"Anomali","")</f>
        <v>Anomali</v>
      </c>
      <c r="P44" s="80" t="str">
        <f>IF(ISNA(VLOOKUP(Table1[[#This Row],[ProductID]],productMaster,1,0)),"Anomali","")</f>
        <v/>
      </c>
    </row>
    <row r="45" spans="1:16" x14ac:dyDescent="0.25">
      <c r="A45" s="5">
        <v>301</v>
      </c>
      <c r="B45" s="5">
        <v>688</v>
      </c>
      <c r="C45" s="10">
        <v>43947</v>
      </c>
      <c r="D45" s="5">
        <v>3</v>
      </c>
      <c r="E45" s="5">
        <v>349</v>
      </c>
      <c r="F45" s="40">
        <v>45.548999999999999</v>
      </c>
      <c r="G45" s="40">
        <v>136.64699999999999</v>
      </c>
      <c r="K45" t="b">
        <f>IF(VLOOKUP(Table1[[#This Row],[ProductID]],productMaster,4,0)="Active",TRUE,"Anomali")</f>
        <v>1</v>
      </c>
      <c r="L45">
        <f>VLOOKUP(Table1[[#This Row],[ProductID]],productMaster,10,0)</f>
        <v>0</v>
      </c>
      <c r="M45" t="str">
        <f>IF(Table1[[#This Row],[UnitPrice]]&gt;115%*Table1[[#This Row],[StandardAcquisitionCost]],"Anomali","")</f>
        <v>Anomali</v>
      </c>
      <c r="N45" s="80">
        <f>VLOOKUP(Table1[[#This Row],[ProductID]],productMaster,11,0)</f>
        <v>0</v>
      </c>
      <c r="O45" s="80" t="str">
        <f>IF(Table1[[#This Row],[UnitPrice]]&gt;Table1[[#This Row],[sellingPrice]],"Anomali","")</f>
        <v>Anomali</v>
      </c>
      <c r="P45" s="80" t="str">
        <f>IF(ISNA(VLOOKUP(Table1[[#This Row],[ProductID]],productMaster,1,0)),"Anomali","")</f>
        <v/>
      </c>
    </row>
    <row r="46" spans="1:16" x14ac:dyDescent="0.25">
      <c r="A46" s="4">
        <v>302</v>
      </c>
      <c r="B46" s="4">
        <v>689</v>
      </c>
      <c r="C46" s="11">
        <v>43947</v>
      </c>
      <c r="D46" s="4">
        <v>550</v>
      </c>
      <c r="E46" s="4">
        <v>931</v>
      </c>
      <c r="F46" s="41">
        <v>34.345500000000001</v>
      </c>
      <c r="G46" s="41">
        <v>18890.025000000001</v>
      </c>
      <c r="K46" t="b">
        <f>IF(VLOOKUP(Table1[[#This Row],[ProductID]],productMaster,4,0)="Active",TRUE,"Anomali")</f>
        <v>1</v>
      </c>
      <c r="L46">
        <f>VLOOKUP(Table1[[#This Row],[ProductID]],productMaster,10,0)</f>
        <v>8.0373000000000001</v>
      </c>
      <c r="M46" t="str">
        <f>IF(Table1[[#This Row],[UnitPrice]]&gt;115%*Table1[[#This Row],[StandardAcquisitionCost]],"Anomali","")</f>
        <v>Anomali</v>
      </c>
      <c r="N46" s="80">
        <f>VLOOKUP(Table1[[#This Row],[ProductID]],productMaster,11,0)</f>
        <v>21.49</v>
      </c>
      <c r="O46" s="80" t="str">
        <f>IF(Table1[[#This Row],[UnitPrice]]&gt;Table1[[#This Row],[sellingPrice]],"Anomali","")</f>
        <v>Anomali</v>
      </c>
      <c r="P46" s="80" t="str">
        <f>IF(ISNA(VLOOKUP(Table1[[#This Row],[ProductID]],productMaster,1,0)),"Anomali","")</f>
        <v/>
      </c>
    </row>
    <row r="47" spans="1:16" x14ac:dyDescent="0.25">
      <c r="A47" s="5">
        <v>302</v>
      </c>
      <c r="B47" s="5">
        <v>690</v>
      </c>
      <c r="C47" s="10">
        <v>43947</v>
      </c>
      <c r="D47" s="5">
        <v>550</v>
      </c>
      <c r="E47" s="5">
        <v>932</v>
      </c>
      <c r="F47" s="40">
        <v>39.238500000000002</v>
      </c>
      <c r="G47" s="40">
        <v>21581.174999999999</v>
      </c>
      <c r="K47" t="b">
        <f>IF(VLOOKUP(Table1[[#This Row],[ProductID]],productMaster,4,0)="Active",TRUE,"Anomali")</f>
        <v>1</v>
      </c>
      <c r="L47">
        <f>VLOOKUP(Table1[[#This Row],[ProductID]],productMaster,10,0)</f>
        <v>9.3462999999999994</v>
      </c>
      <c r="M47" t="str">
        <f>IF(Table1[[#This Row],[UnitPrice]]&gt;115%*Table1[[#This Row],[StandardAcquisitionCost]],"Anomali","")</f>
        <v>Anomali</v>
      </c>
      <c r="N47" s="80">
        <f>VLOOKUP(Table1[[#This Row],[ProductID]],productMaster,11,0)</f>
        <v>24.99</v>
      </c>
      <c r="O47" s="80" t="str">
        <f>IF(Table1[[#This Row],[UnitPrice]]&gt;Table1[[#This Row],[sellingPrice]],"Anomali","")</f>
        <v>Anomali</v>
      </c>
      <c r="P47" s="80" t="str">
        <f>IF(ISNA(VLOOKUP(Table1[[#This Row],[ProductID]],productMaster,1,0)),"Anomali","")</f>
        <v/>
      </c>
    </row>
    <row r="48" spans="1:16" x14ac:dyDescent="0.25">
      <c r="A48" s="4">
        <v>303</v>
      </c>
      <c r="B48" s="4">
        <v>691</v>
      </c>
      <c r="C48" s="11">
        <v>43947</v>
      </c>
      <c r="D48" s="4">
        <v>3</v>
      </c>
      <c r="E48" s="4">
        <v>343</v>
      </c>
      <c r="F48" s="41">
        <v>49.643999999999998</v>
      </c>
      <c r="G48" s="41">
        <v>148.93199999999999</v>
      </c>
      <c r="K48" t="b">
        <f>IF(VLOOKUP(Table1[[#This Row],[ProductID]],productMaster,4,0)="Active",TRUE,"Anomali")</f>
        <v>1</v>
      </c>
      <c r="L48">
        <f>VLOOKUP(Table1[[#This Row],[ProductID]],productMaster,10,0)</f>
        <v>0</v>
      </c>
      <c r="M48" t="str">
        <f>IF(Table1[[#This Row],[UnitPrice]]&gt;115%*Table1[[#This Row],[StandardAcquisitionCost]],"Anomali","")</f>
        <v>Anomali</v>
      </c>
      <c r="N48" s="80">
        <f>VLOOKUP(Table1[[#This Row],[ProductID]],productMaster,11,0)</f>
        <v>0</v>
      </c>
      <c r="O48" s="80" t="str">
        <f>IF(Table1[[#This Row],[UnitPrice]]&gt;Table1[[#This Row],[sellingPrice]],"Anomali","")</f>
        <v>Anomali</v>
      </c>
      <c r="P48" s="80" t="str">
        <f>IF(ISNA(VLOOKUP(Table1[[#This Row],[ProductID]],productMaster,1,0)),"Anomali","")</f>
        <v/>
      </c>
    </row>
    <row r="49" spans="1:16" x14ac:dyDescent="0.25">
      <c r="A49" s="5">
        <v>303</v>
      </c>
      <c r="B49" s="5">
        <v>692</v>
      </c>
      <c r="C49" s="10">
        <v>43947</v>
      </c>
      <c r="D49" s="5">
        <v>3</v>
      </c>
      <c r="E49" s="5">
        <v>344</v>
      </c>
      <c r="F49" s="40">
        <v>45.3705</v>
      </c>
      <c r="G49" s="40">
        <v>136.11150000000001</v>
      </c>
      <c r="K49" t="b">
        <f>IF(VLOOKUP(Table1[[#This Row],[ProductID]],productMaster,4,0)="Active",TRUE,"Anomali")</f>
        <v>1</v>
      </c>
      <c r="L49">
        <f>VLOOKUP(Table1[[#This Row],[ProductID]],productMaster,10,0)</f>
        <v>0</v>
      </c>
      <c r="M49" t="str">
        <f>IF(Table1[[#This Row],[UnitPrice]]&gt;115%*Table1[[#This Row],[StandardAcquisitionCost]],"Anomali","")</f>
        <v>Anomali</v>
      </c>
      <c r="N49" s="80">
        <f>VLOOKUP(Table1[[#This Row],[ProductID]],productMaster,11,0)</f>
        <v>0</v>
      </c>
      <c r="O49" s="80" t="str">
        <f>IF(Table1[[#This Row],[UnitPrice]]&gt;Table1[[#This Row],[sellingPrice]],"Anomali","")</f>
        <v>Anomali</v>
      </c>
      <c r="P49" s="80" t="str">
        <f>IF(ISNA(VLOOKUP(Table1[[#This Row],[ProductID]],productMaster,1,0)),"Anomali","")</f>
        <v/>
      </c>
    </row>
    <row r="50" spans="1:16" x14ac:dyDescent="0.25">
      <c r="A50" s="4">
        <v>303</v>
      </c>
      <c r="B50" s="4">
        <v>693</v>
      </c>
      <c r="C50" s="11">
        <v>43947</v>
      </c>
      <c r="D50" s="4">
        <v>3</v>
      </c>
      <c r="E50" s="4">
        <v>345</v>
      </c>
      <c r="F50" s="41">
        <v>43.270499999999998</v>
      </c>
      <c r="G50" s="41">
        <v>129.8115</v>
      </c>
      <c r="K50" t="b">
        <f>IF(VLOOKUP(Table1[[#This Row],[ProductID]],productMaster,4,0)="Active",TRUE,"Anomali")</f>
        <v>1</v>
      </c>
      <c r="L50">
        <f>VLOOKUP(Table1[[#This Row],[ProductID]],productMaster,10,0)</f>
        <v>0</v>
      </c>
      <c r="M50" t="str">
        <f>IF(Table1[[#This Row],[UnitPrice]]&gt;115%*Table1[[#This Row],[StandardAcquisitionCost]],"Anomali","")</f>
        <v>Anomali</v>
      </c>
      <c r="N50" s="80">
        <f>VLOOKUP(Table1[[#This Row],[ProductID]],productMaster,11,0)</f>
        <v>0</v>
      </c>
      <c r="O50" s="80" t="str">
        <f>IF(Table1[[#This Row],[UnitPrice]]&gt;Table1[[#This Row],[sellingPrice]],"Anomali","")</f>
        <v>Anomali</v>
      </c>
      <c r="P50" s="80" t="str">
        <f>IF(ISNA(VLOOKUP(Table1[[#This Row],[ProductID]],productMaster,1,0)),"Anomali","")</f>
        <v/>
      </c>
    </row>
    <row r="51" spans="1:16" x14ac:dyDescent="0.25">
      <c r="A51" s="5">
        <v>304</v>
      </c>
      <c r="B51" s="5">
        <v>694</v>
      </c>
      <c r="C51" s="10">
        <v>43947</v>
      </c>
      <c r="D51" s="5">
        <v>550</v>
      </c>
      <c r="E51" s="5">
        <v>928</v>
      </c>
      <c r="F51" s="40">
        <v>32.770499999999998</v>
      </c>
      <c r="G51" s="40">
        <v>18023.775000000001</v>
      </c>
      <c r="K51" t="b">
        <f>IF(VLOOKUP(Table1[[#This Row],[ProductID]],productMaster,4,0)="Active",TRUE,"Anomali")</f>
        <v>1</v>
      </c>
      <c r="L51">
        <f>VLOOKUP(Table1[[#This Row],[ProductID]],productMaster,10,0)</f>
        <v>9.3462999999999994</v>
      </c>
      <c r="M51" t="str">
        <f>IF(Table1[[#This Row],[UnitPrice]]&gt;115%*Table1[[#This Row],[StandardAcquisitionCost]],"Anomali","")</f>
        <v>Anomali</v>
      </c>
      <c r="N51" s="80">
        <f>VLOOKUP(Table1[[#This Row],[ProductID]],productMaster,11,0)</f>
        <v>24.99</v>
      </c>
      <c r="O51" s="80" t="str">
        <f>IF(Table1[[#This Row],[UnitPrice]]&gt;Table1[[#This Row],[sellingPrice]],"Anomali","")</f>
        <v>Anomali</v>
      </c>
      <c r="P51" s="80" t="str">
        <f>IF(ISNA(VLOOKUP(Table1[[#This Row],[ProductID]],productMaster,1,0)),"Anomali","")</f>
        <v/>
      </c>
    </row>
    <row r="52" spans="1:16" x14ac:dyDescent="0.25">
      <c r="A52" s="4">
        <v>304</v>
      </c>
      <c r="B52" s="4">
        <v>695</v>
      </c>
      <c r="C52" s="11">
        <v>43947</v>
      </c>
      <c r="D52" s="4">
        <v>550</v>
      </c>
      <c r="E52" s="4">
        <v>929</v>
      </c>
      <c r="F52" s="41">
        <v>37.085999999999999</v>
      </c>
      <c r="G52" s="41">
        <v>20397.3</v>
      </c>
      <c r="K52" t="b">
        <f>IF(VLOOKUP(Table1[[#This Row],[ProductID]],productMaster,4,0)="Active",TRUE,"Anomali")</f>
        <v>1</v>
      </c>
      <c r="L52">
        <f>VLOOKUP(Table1[[#This Row],[ProductID]],productMaster,10,0)</f>
        <v>11.2163</v>
      </c>
      <c r="M52" t="str">
        <f>IF(Table1[[#This Row],[UnitPrice]]&gt;115%*Table1[[#This Row],[StandardAcquisitionCost]],"Anomali","")</f>
        <v>Anomali</v>
      </c>
      <c r="N52" s="80">
        <f>VLOOKUP(Table1[[#This Row],[ProductID]],productMaster,11,0)</f>
        <v>29.99</v>
      </c>
      <c r="O52" s="80" t="str">
        <f>IF(Table1[[#This Row],[UnitPrice]]&gt;Table1[[#This Row],[sellingPrice]],"Anomali","")</f>
        <v>Anomali</v>
      </c>
      <c r="P52" s="80" t="str">
        <f>IF(ISNA(VLOOKUP(Table1[[#This Row],[ProductID]],productMaster,1,0)),"Anomali","")</f>
        <v/>
      </c>
    </row>
    <row r="53" spans="1:16" x14ac:dyDescent="0.25">
      <c r="A53" s="5">
        <v>305</v>
      </c>
      <c r="B53" s="5">
        <v>696</v>
      </c>
      <c r="C53" s="10">
        <v>43959</v>
      </c>
      <c r="D53" s="5">
        <v>550</v>
      </c>
      <c r="E53" s="5">
        <v>332</v>
      </c>
      <c r="F53" s="40">
        <v>10.815</v>
      </c>
      <c r="G53" s="40">
        <v>5948.25</v>
      </c>
      <c r="K53" t="b">
        <f>IF(VLOOKUP(Table1[[#This Row],[ProductID]],productMaster,4,0)="Active",TRUE,"Anomali")</f>
        <v>1</v>
      </c>
      <c r="L53">
        <f>VLOOKUP(Table1[[#This Row],[ProductID]],productMaster,10,0)</f>
        <v>0</v>
      </c>
      <c r="M53" t="str">
        <f>IF(Table1[[#This Row],[UnitPrice]]&gt;115%*Table1[[#This Row],[StandardAcquisitionCost]],"Anomali","")</f>
        <v>Anomali</v>
      </c>
      <c r="N53" s="80">
        <f>VLOOKUP(Table1[[#This Row],[ProductID]],productMaster,11,0)</f>
        <v>0</v>
      </c>
      <c r="O53" s="80" t="str">
        <f>IF(Table1[[#This Row],[UnitPrice]]&gt;Table1[[#This Row],[sellingPrice]],"Anomali","")</f>
        <v>Anomali</v>
      </c>
      <c r="P53" s="80" t="str">
        <f>IF(ISNA(VLOOKUP(Table1[[#This Row],[ProductID]],productMaster,1,0)),"Anomali","")</f>
        <v/>
      </c>
    </row>
    <row r="54" spans="1:16" x14ac:dyDescent="0.25">
      <c r="A54" s="4">
        <v>306</v>
      </c>
      <c r="B54" s="4">
        <v>697</v>
      </c>
      <c r="C54" s="11">
        <v>43959</v>
      </c>
      <c r="D54" s="4">
        <v>550</v>
      </c>
      <c r="E54" s="4">
        <v>948</v>
      </c>
      <c r="F54" s="41">
        <v>82.834500000000006</v>
      </c>
      <c r="G54" s="41">
        <v>45558.974999999999</v>
      </c>
      <c r="K54" t="b">
        <f>IF(VLOOKUP(Table1[[#This Row],[ProductID]],productMaster,4,0)="Active",TRUE,"Anomali")</f>
        <v>1</v>
      </c>
      <c r="L54">
        <f>VLOOKUP(Table1[[#This Row],[ProductID]],productMaster,10,0)</f>
        <v>47.286000000000001</v>
      </c>
      <c r="M54" t="str">
        <f>IF(Table1[[#This Row],[UnitPrice]]&gt;115%*Table1[[#This Row],[StandardAcquisitionCost]],"Anomali","")</f>
        <v>Anomali</v>
      </c>
      <c r="N54" s="80">
        <f>VLOOKUP(Table1[[#This Row],[ProductID]],productMaster,11,0)</f>
        <v>106.5</v>
      </c>
      <c r="O54" s="80" t="str">
        <f>IF(Table1[[#This Row],[UnitPrice]]&gt;Table1[[#This Row],[sellingPrice]],"Anomali","")</f>
        <v/>
      </c>
      <c r="P54" s="80" t="str">
        <f>IF(ISNA(VLOOKUP(Table1[[#This Row],[ProductID]],productMaster,1,0)),"Anomali","")</f>
        <v/>
      </c>
    </row>
    <row r="55" spans="1:16" x14ac:dyDescent="0.25">
      <c r="A55" s="5">
        <v>306</v>
      </c>
      <c r="B55" s="5">
        <v>698</v>
      </c>
      <c r="C55" s="10">
        <v>43959</v>
      </c>
      <c r="D55" s="5">
        <v>550</v>
      </c>
      <c r="E55" s="5">
        <v>907</v>
      </c>
      <c r="F55" s="40">
        <v>82.834500000000006</v>
      </c>
      <c r="G55" s="40">
        <v>45558.974999999999</v>
      </c>
      <c r="K55" t="b">
        <f>IF(VLOOKUP(Table1[[#This Row],[ProductID]],productMaster,4,0)="Active",TRUE,"Anomali")</f>
        <v>1</v>
      </c>
      <c r="L55">
        <f>VLOOKUP(Table1[[#This Row],[ProductID]],productMaster,10,0)</f>
        <v>47.286000000000001</v>
      </c>
      <c r="M55" t="str">
        <f>IF(Table1[[#This Row],[UnitPrice]]&gt;115%*Table1[[#This Row],[StandardAcquisitionCost]],"Anomali","")</f>
        <v>Anomali</v>
      </c>
      <c r="N55" s="80">
        <f>VLOOKUP(Table1[[#This Row],[ProductID]],productMaster,11,0)</f>
        <v>106.5</v>
      </c>
      <c r="O55" s="80" t="str">
        <f>IF(Table1[[#This Row],[UnitPrice]]&gt;Table1[[#This Row],[sellingPrice]],"Anomali","")</f>
        <v/>
      </c>
      <c r="P55" s="80" t="str">
        <f>IF(ISNA(VLOOKUP(Table1[[#This Row],[ProductID]],productMaster,1,0)),"Anomali","")</f>
        <v/>
      </c>
    </row>
    <row r="56" spans="1:16" x14ac:dyDescent="0.25">
      <c r="A56" s="4">
        <v>307</v>
      </c>
      <c r="B56" s="4">
        <v>699</v>
      </c>
      <c r="C56" s="11">
        <v>43959</v>
      </c>
      <c r="D56" s="4">
        <v>1250</v>
      </c>
      <c r="E56" s="4">
        <v>325</v>
      </c>
      <c r="F56" s="41">
        <v>0.21</v>
      </c>
      <c r="G56" s="41">
        <v>262.5</v>
      </c>
      <c r="K56" t="b">
        <f>IF(VLOOKUP(Table1[[#This Row],[ProductID]],productMaster,4,0)="Active",TRUE,"Anomali")</f>
        <v>1</v>
      </c>
      <c r="L56">
        <f>VLOOKUP(Table1[[#This Row],[ProductID]],productMaster,10,0)</f>
        <v>0</v>
      </c>
      <c r="M56" t="str">
        <f>IF(Table1[[#This Row],[UnitPrice]]&gt;115%*Table1[[#This Row],[StandardAcquisitionCost]],"Anomali","")</f>
        <v>Anomali</v>
      </c>
      <c r="N56" s="80">
        <f>VLOOKUP(Table1[[#This Row],[ProductID]],productMaster,11,0)</f>
        <v>0</v>
      </c>
      <c r="O56" s="80" t="str">
        <f>IF(Table1[[#This Row],[UnitPrice]]&gt;Table1[[#This Row],[sellingPrice]],"Anomali","")</f>
        <v>Anomali</v>
      </c>
      <c r="P56" s="80" t="str">
        <f>IF(ISNA(VLOOKUP(Table1[[#This Row],[ProductID]],productMaster,1,0)),"Anomali","")</f>
        <v/>
      </c>
    </row>
    <row r="57" spans="1:16" x14ac:dyDescent="0.25">
      <c r="A57" s="5">
        <v>307</v>
      </c>
      <c r="B57" s="5">
        <v>700</v>
      </c>
      <c r="C57" s="10">
        <v>43959</v>
      </c>
      <c r="D57" s="5">
        <v>1250</v>
      </c>
      <c r="E57" s="5">
        <v>326</v>
      </c>
      <c r="F57" s="40">
        <v>0.21</v>
      </c>
      <c r="G57" s="40">
        <v>262.5</v>
      </c>
      <c r="K57" t="b">
        <f>IF(VLOOKUP(Table1[[#This Row],[ProductID]],productMaster,4,0)="Active",TRUE,"Anomali")</f>
        <v>1</v>
      </c>
      <c r="L57">
        <f>VLOOKUP(Table1[[#This Row],[ProductID]],productMaster,10,0)</f>
        <v>0</v>
      </c>
      <c r="M57" t="str">
        <f>IF(Table1[[#This Row],[UnitPrice]]&gt;115%*Table1[[#This Row],[StandardAcquisitionCost]],"Anomali","")</f>
        <v>Anomali</v>
      </c>
      <c r="N57" s="80">
        <f>VLOOKUP(Table1[[#This Row],[ProductID]],productMaster,11,0)</f>
        <v>0</v>
      </c>
      <c r="O57" s="80" t="str">
        <f>IF(Table1[[#This Row],[UnitPrice]]&gt;Table1[[#This Row],[sellingPrice]],"Anomali","")</f>
        <v>Anomali</v>
      </c>
      <c r="P57" s="80" t="str">
        <f>IF(ISNA(VLOOKUP(Table1[[#This Row],[ProductID]],productMaster,1,0)),"Anomali","")</f>
        <v/>
      </c>
    </row>
    <row r="58" spans="1:16" x14ac:dyDescent="0.25">
      <c r="A58" s="4">
        <v>308</v>
      </c>
      <c r="B58" s="4">
        <v>701</v>
      </c>
      <c r="C58" s="11">
        <v>43959</v>
      </c>
      <c r="D58" s="4">
        <v>3</v>
      </c>
      <c r="E58" s="4">
        <v>320</v>
      </c>
      <c r="F58" s="41">
        <v>49.643999999999998</v>
      </c>
      <c r="G58" s="41">
        <v>148.93199999999999</v>
      </c>
      <c r="K58" t="b">
        <f>IF(VLOOKUP(Table1[[#This Row],[ProductID]],productMaster,4,0)="Active",TRUE,"Anomali")</f>
        <v>1</v>
      </c>
      <c r="L58">
        <f>VLOOKUP(Table1[[#This Row],[ProductID]],productMaster,10,0)</f>
        <v>0</v>
      </c>
      <c r="M58" t="str">
        <f>IF(Table1[[#This Row],[UnitPrice]]&gt;115%*Table1[[#This Row],[StandardAcquisitionCost]],"Anomali","")</f>
        <v>Anomali</v>
      </c>
      <c r="N58" s="80">
        <f>VLOOKUP(Table1[[#This Row],[ProductID]],productMaster,11,0)</f>
        <v>0</v>
      </c>
      <c r="O58" s="80" t="str">
        <f>IF(Table1[[#This Row],[UnitPrice]]&gt;Table1[[#This Row],[sellingPrice]],"Anomali","")</f>
        <v>Anomali</v>
      </c>
      <c r="P58" s="80" t="str">
        <f>IF(ISNA(VLOOKUP(Table1[[#This Row],[ProductID]],productMaster,1,0)),"Anomali","")</f>
        <v/>
      </c>
    </row>
    <row r="59" spans="1:16" x14ac:dyDescent="0.25">
      <c r="A59" s="5">
        <v>308</v>
      </c>
      <c r="B59" s="5">
        <v>702</v>
      </c>
      <c r="C59" s="10">
        <v>43959</v>
      </c>
      <c r="D59" s="5">
        <v>3</v>
      </c>
      <c r="E59" s="5">
        <v>321</v>
      </c>
      <c r="F59" s="40">
        <v>44.320500000000003</v>
      </c>
      <c r="G59" s="40">
        <v>132.9615</v>
      </c>
      <c r="K59" t="b">
        <f>IF(VLOOKUP(Table1[[#This Row],[ProductID]],productMaster,4,0)="Active",TRUE,"Anomali")</f>
        <v>1</v>
      </c>
      <c r="L59">
        <f>VLOOKUP(Table1[[#This Row],[ProductID]],productMaster,10,0)</f>
        <v>0</v>
      </c>
      <c r="M59" t="str">
        <f>IF(Table1[[#This Row],[UnitPrice]]&gt;115%*Table1[[#This Row],[StandardAcquisitionCost]],"Anomali","")</f>
        <v>Anomali</v>
      </c>
      <c r="N59" s="80">
        <f>VLOOKUP(Table1[[#This Row],[ProductID]],productMaster,11,0)</f>
        <v>0</v>
      </c>
      <c r="O59" s="80" t="str">
        <f>IF(Table1[[#This Row],[UnitPrice]]&gt;Table1[[#This Row],[sellingPrice]],"Anomali","")</f>
        <v>Anomali</v>
      </c>
      <c r="P59" s="80" t="str">
        <f>IF(ISNA(VLOOKUP(Table1[[#This Row],[ProductID]],productMaster,1,0)),"Anomali","")</f>
        <v/>
      </c>
    </row>
    <row r="60" spans="1:16" x14ac:dyDescent="0.25">
      <c r="A60" s="4">
        <v>308</v>
      </c>
      <c r="B60" s="4">
        <v>703</v>
      </c>
      <c r="C60" s="11">
        <v>43959</v>
      </c>
      <c r="D60" s="4">
        <v>60</v>
      </c>
      <c r="E60" s="4">
        <v>322</v>
      </c>
      <c r="F60" s="41">
        <v>28.6965</v>
      </c>
      <c r="G60" s="41">
        <v>1721.79</v>
      </c>
      <c r="K60" t="b">
        <f>IF(VLOOKUP(Table1[[#This Row],[ProductID]],productMaster,4,0)="Active",TRUE,"Anomali")</f>
        <v>1</v>
      </c>
      <c r="L60">
        <f>VLOOKUP(Table1[[#This Row],[ProductID]],productMaster,10,0)</f>
        <v>0</v>
      </c>
      <c r="M60" t="str">
        <f>IF(Table1[[#This Row],[UnitPrice]]&gt;115%*Table1[[#This Row],[StandardAcquisitionCost]],"Anomali","")</f>
        <v>Anomali</v>
      </c>
      <c r="N60" s="80">
        <f>VLOOKUP(Table1[[#This Row],[ProductID]],productMaster,11,0)</f>
        <v>0</v>
      </c>
      <c r="O60" s="80" t="str">
        <f>IF(Table1[[#This Row],[UnitPrice]]&gt;Table1[[#This Row],[sellingPrice]],"Anomali","")</f>
        <v>Anomali</v>
      </c>
      <c r="P60" s="80" t="str">
        <f>IF(ISNA(VLOOKUP(Table1[[#This Row],[ProductID]],productMaster,1,0)),"Anomali","")</f>
        <v/>
      </c>
    </row>
    <row r="61" spans="1:16" x14ac:dyDescent="0.25">
      <c r="A61" s="5">
        <v>309</v>
      </c>
      <c r="B61" s="5">
        <v>704</v>
      </c>
      <c r="C61" s="10">
        <v>43959</v>
      </c>
      <c r="D61" s="5">
        <v>550</v>
      </c>
      <c r="E61" s="5">
        <v>930</v>
      </c>
      <c r="F61" s="40">
        <v>42.514499999999998</v>
      </c>
      <c r="G61" s="40">
        <v>23382.974999999999</v>
      </c>
      <c r="K61" t="b">
        <f>IF(VLOOKUP(Table1[[#This Row],[ProductID]],productMaster,4,0)="Active",TRUE,"Anomali")</f>
        <v>1</v>
      </c>
      <c r="L61">
        <f>VLOOKUP(Table1[[#This Row],[ProductID]],productMaster,10,0)</f>
        <v>13.09</v>
      </c>
      <c r="M61" t="str">
        <f>IF(Table1[[#This Row],[UnitPrice]]&gt;115%*Table1[[#This Row],[StandardAcquisitionCost]],"Anomali","")</f>
        <v>Anomali</v>
      </c>
      <c r="N61" s="80">
        <f>VLOOKUP(Table1[[#This Row],[ProductID]],productMaster,11,0)</f>
        <v>35</v>
      </c>
      <c r="O61" s="80" t="str">
        <f>IF(Table1[[#This Row],[UnitPrice]]&gt;Table1[[#This Row],[sellingPrice]],"Anomali","")</f>
        <v>Anomali</v>
      </c>
      <c r="P61" s="80" t="str">
        <f>IF(ISNA(VLOOKUP(Table1[[#This Row],[ProductID]],productMaster,1,0)),"Anomali","")</f>
        <v/>
      </c>
    </row>
    <row r="62" spans="1:16" x14ac:dyDescent="0.25">
      <c r="A62" s="4">
        <v>309</v>
      </c>
      <c r="B62" s="4">
        <v>705</v>
      </c>
      <c r="C62" s="11">
        <v>43959</v>
      </c>
      <c r="D62" s="4">
        <v>550</v>
      </c>
      <c r="E62" s="4">
        <v>921</v>
      </c>
      <c r="F62" s="41">
        <v>5.5860000000000003</v>
      </c>
      <c r="G62" s="41">
        <v>3072.3</v>
      </c>
      <c r="K62" t="b">
        <f>IF(VLOOKUP(Table1[[#This Row],[ProductID]],productMaster,4,0)="Active",TRUE,"Anomali")</f>
        <v>1</v>
      </c>
      <c r="L62">
        <f>VLOOKUP(Table1[[#This Row],[ProductID]],productMaster,10,0)</f>
        <v>1.8663000000000001</v>
      </c>
      <c r="M62" t="str">
        <f>IF(Table1[[#This Row],[UnitPrice]]&gt;115%*Table1[[#This Row],[StandardAcquisitionCost]],"Anomali","")</f>
        <v>Anomali</v>
      </c>
      <c r="N62" s="80">
        <f>VLOOKUP(Table1[[#This Row],[ProductID]],productMaster,11,0)</f>
        <v>4.99</v>
      </c>
      <c r="O62" s="80" t="str">
        <f>IF(Table1[[#This Row],[UnitPrice]]&gt;Table1[[#This Row],[sellingPrice]],"Anomali","")</f>
        <v>Anomali</v>
      </c>
      <c r="P62" s="80" t="str">
        <f>IF(ISNA(VLOOKUP(Table1[[#This Row],[ProductID]],productMaster,1,0)),"Anomali","")</f>
        <v/>
      </c>
    </row>
    <row r="63" spans="1:16" x14ac:dyDescent="0.25">
      <c r="A63" s="5">
        <v>310</v>
      </c>
      <c r="B63" s="5">
        <v>706</v>
      </c>
      <c r="C63" s="10">
        <v>43959</v>
      </c>
      <c r="D63" s="5">
        <v>60</v>
      </c>
      <c r="E63" s="5">
        <v>952</v>
      </c>
      <c r="F63" s="40">
        <v>15.7395</v>
      </c>
      <c r="G63" s="40">
        <v>944.37</v>
      </c>
      <c r="K63" t="b">
        <f>IF(VLOOKUP(Table1[[#This Row],[ProductID]],productMaster,4,0)="Active",TRUE,"Anomali")</f>
        <v>1</v>
      </c>
      <c r="L63">
        <f>VLOOKUP(Table1[[#This Row],[ProductID]],productMaster,10,0)</f>
        <v>8.9865999999999993</v>
      </c>
      <c r="M63" t="str">
        <f>IF(Table1[[#This Row],[UnitPrice]]&gt;115%*Table1[[#This Row],[StandardAcquisitionCost]],"Anomali","")</f>
        <v>Anomali</v>
      </c>
      <c r="N63" s="80">
        <f>VLOOKUP(Table1[[#This Row],[ProductID]],productMaster,11,0)</f>
        <v>20.239999999999998</v>
      </c>
      <c r="O63" s="80" t="str">
        <f>IF(Table1[[#This Row],[UnitPrice]]&gt;Table1[[#This Row],[sellingPrice]],"Anomali","")</f>
        <v/>
      </c>
      <c r="P63" s="80" t="str">
        <f>IF(ISNA(VLOOKUP(Table1[[#This Row],[ProductID]],productMaster,1,0)),"Anomali","")</f>
        <v/>
      </c>
    </row>
    <row r="64" spans="1:16" x14ac:dyDescent="0.25">
      <c r="A64" s="4">
        <v>311</v>
      </c>
      <c r="B64" s="4">
        <v>707</v>
      </c>
      <c r="C64" s="11">
        <v>43959</v>
      </c>
      <c r="D64" s="4">
        <v>550</v>
      </c>
      <c r="E64" s="4">
        <v>922</v>
      </c>
      <c r="F64" s="41">
        <v>6.5309999999999997</v>
      </c>
      <c r="G64" s="41">
        <v>3592.05</v>
      </c>
      <c r="K64" t="b">
        <f>IF(VLOOKUP(Table1[[#This Row],[ProductID]],productMaster,4,0)="Active",TRUE,"Anomali")</f>
        <v>1</v>
      </c>
      <c r="L64">
        <f>VLOOKUP(Table1[[#This Row],[ProductID]],productMaster,10,0)</f>
        <v>1.4923</v>
      </c>
      <c r="M64" t="str">
        <f>IF(Table1[[#This Row],[UnitPrice]]&gt;115%*Table1[[#This Row],[StandardAcquisitionCost]],"Anomali","")</f>
        <v>Anomali</v>
      </c>
      <c r="N64" s="80">
        <f>VLOOKUP(Table1[[#This Row],[ProductID]],productMaster,11,0)</f>
        <v>3.99</v>
      </c>
      <c r="O64" s="80" t="str">
        <f>IF(Table1[[#This Row],[UnitPrice]]&gt;Table1[[#This Row],[sellingPrice]],"Anomali","")</f>
        <v>Anomali</v>
      </c>
      <c r="P64" s="80" t="str">
        <f>IF(ISNA(VLOOKUP(Table1[[#This Row],[ProductID]],productMaster,1,0)),"Anomali","")</f>
        <v/>
      </c>
    </row>
    <row r="65" spans="1:16" x14ac:dyDescent="0.25">
      <c r="A65" s="5">
        <v>311</v>
      </c>
      <c r="B65" s="5">
        <v>708</v>
      </c>
      <c r="C65" s="10">
        <v>43959</v>
      </c>
      <c r="D65" s="5">
        <v>550</v>
      </c>
      <c r="E65" s="5">
        <v>923</v>
      </c>
      <c r="F65" s="40">
        <v>6.1844999999999999</v>
      </c>
      <c r="G65" s="40">
        <v>3401.4749999999999</v>
      </c>
      <c r="K65" t="b">
        <f>IF(VLOOKUP(Table1[[#This Row],[ProductID]],productMaster,4,0)="Active",TRUE,"Anomali")</f>
        <v>1</v>
      </c>
      <c r="L65">
        <f>VLOOKUP(Table1[[#This Row],[ProductID]],productMaster,10,0)</f>
        <v>1.8663000000000001</v>
      </c>
      <c r="M65" t="str">
        <f>IF(Table1[[#This Row],[UnitPrice]]&gt;115%*Table1[[#This Row],[StandardAcquisitionCost]],"Anomali","")</f>
        <v>Anomali</v>
      </c>
      <c r="N65" s="80">
        <f>VLOOKUP(Table1[[#This Row],[ProductID]],productMaster,11,0)</f>
        <v>4.99</v>
      </c>
      <c r="O65" s="80" t="str">
        <f>IF(Table1[[#This Row],[UnitPrice]]&gt;Table1[[#This Row],[sellingPrice]],"Anomali","")</f>
        <v>Anomali</v>
      </c>
      <c r="P65" s="80" t="str">
        <f>IF(ISNA(VLOOKUP(Table1[[#This Row],[ProductID]],productMaster,1,0)),"Anomali","")</f>
        <v/>
      </c>
    </row>
    <row r="66" spans="1:16" x14ac:dyDescent="0.25">
      <c r="A66" s="4">
        <v>312</v>
      </c>
      <c r="B66" s="4">
        <v>709</v>
      </c>
      <c r="C66" s="11">
        <v>43959</v>
      </c>
      <c r="D66" s="4">
        <v>550</v>
      </c>
      <c r="E66" s="4">
        <v>317</v>
      </c>
      <c r="F66" s="41">
        <v>29.578499999999998</v>
      </c>
      <c r="G66" s="41">
        <v>16268.174999999999</v>
      </c>
      <c r="K66" t="b">
        <f>IF(VLOOKUP(Table1[[#This Row],[ProductID]],productMaster,4,0)="Active",TRUE,"Anomali")</f>
        <v>1</v>
      </c>
      <c r="L66">
        <f>VLOOKUP(Table1[[#This Row],[ProductID]],productMaster,10,0)</f>
        <v>0</v>
      </c>
      <c r="M66" t="str">
        <f>IF(Table1[[#This Row],[UnitPrice]]&gt;115%*Table1[[#This Row],[StandardAcquisitionCost]],"Anomali","")</f>
        <v>Anomali</v>
      </c>
      <c r="N66" s="80">
        <f>VLOOKUP(Table1[[#This Row],[ProductID]],productMaster,11,0)</f>
        <v>0</v>
      </c>
      <c r="O66" s="80" t="str">
        <f>IF(Table1[[#This Row],[UnitPrice]]&gt;Table1[[#This Row],[sellingPrice]],"Anomali","")</f>
        <v>Anomali</v>
      </c>
      <c r="P66" s="80" t="str">
        <f>IF(ISNA(VLOOKUP(Table1[[#This Row],[ProductID]],productMaster,1,0)),"Anomali","")</f>
        <v/>
      </c>
    </row>
    <row r="67" spans="1:16" x14ac:dyDescent="0.25">
      <c r="A67" s="5">
        <v>312</v>
      </c>
      <c r="B67" s="5">
        <v>710</v>
      </c>
      <c r="C67" s="10">
        <v>43959</v>
      </c>
      <c r="D67" s="5">
        <v>550</v>
      </c>
      <c r="E67" s="5">
        <v>318</v>
      </c>
      <c r="F67" s="40">
        <v>36.098999999999997</v>
      </c>
      <c r="G67" s="40">
        <v>19854.45</v>
      </c>
      <c r="K67" t="b">
        <f>IF(VLOOKUP(Table1[[#This Row],[ProductID]],productMaster,4,0)="Active",TRUE,"Anomali")</f>
        <v>1</v>
      </c>
      <c r="L67">
        <f>VLOOKUP(Table1[[#This Row],[ProductID]],productMaster,10,0)</f>
        <v>0</v>
      </c>
      <c r="M67" t="str">
        <f>IF(Table1[[#This Row],[UnitPrice]]&gt;115%*Table1[[#This Row],[StandardAcquisitionCost]],"Anomali","")</f>
        <v>Anomali</v>
      </c>
      <c r="N67" s="80">
        <f>VLOOKUP(Table1[[#This Row],[ProductID]],productMaster,11,0)</f>
        <v>0</v>
      </c>
      <c r="O67" s="80" t="str">
        <f>IF(Table1[[#This Row],[UnitPrice]]&gt;Table1[[#This Row],[sellingPrice]],"Anomali","")</f>
        <v>Anomali</v>
      </c>
      <c r="P67" s="80" t="str">
        <f>IF(ISNA(VLOOKUP(Table1[[#This Row],[ProductID]],productMaster,1,0)),"Anomali","")</f>
        <v/>
      </c>
    </row>
    <row r="68" spans="1:16" x14ac:dyDescent="0.25">
      <c r="A68" s="4">
        <v>313</v>
      </c>
      <c r="B68" s="4">
        <v>711</v>
      </c>
      <c r="C68" s="11">
        <v>43959</v>
      </c>
      <c r="D68" s="4">
        <v>550</v>
      </c>
      <c r="E68" s="4">
        <v>928</v>
      </c>
      <c r="F68" s="41">
        <v>32.2455</v>
      </c>
      <c r="G68" s="41">
        <v>17735.025000000001</v>
      </c>
      <c r="K68" t="b">
        <f>IF(VLOOKUP(Table1[[#This Row],[ProductID]],productMaster,4,0)="Active",TRUE,"Anomali")</f>
        <v>1</v>
      </c>
      <c r="L68">
        <f>VLOOKUP(Table1[[#This Row],[ProductID]],productMaster,10,0)</f>
        <v>9.3462999999999994</v>
      </c>
      <c r="M68" t="str">
        <f>IF(Table1[[#This Row],[UnitPrice]]&gt;115%*Table1[[#This Row],[StandardAcquisitionCost]],"Anomali","")</f>
        <v>Anomali</v>
      </c>
      <c r="N68" s="80">
        <f>VLOOKUP(Table1[[#This Row],[ProductID]],productMaster,11,0)</f>
        <v>24.99</v>
      </c>
      <c r="O68" s="80" t="str">
        <f>IF(Table1[[#This Row],[UnitPrice]]&gt;Table1[[#This Row],[sellingPrice]],"Anomali","")</f>
        <v>Anomali</v>
      </c>
      <c r="P68" s="80" t="str">
        <f>IF(ISNA(VLOOKUP(Table1[[#This Row],[ProductID]],productMaster,1,0)),"Anomali","")</f>
        <v/>
      </c>
    </row>
    <row r="69" spans="1:16" x14ac:dyDescent="0.25">
      <c r="A69" s="5">
        <v>313</v>
      </c>
      <c r="B69" s="5">
        <v>712</v>
      </c>
      <c r="C69" s="10">
        <v>43959</v>
      </c>
      <c r="D69" s="5">
        <v>550</v>
      </c>
      <c r="E69" s="5">
        <v>929</v>
      </c>
      <c r="F69" s="40">
        <v>36.561</v>
      </c>
      <c r="G69" s="40">
        <v>20108.55</v>
      </c>
      <c r="K69" t="b">
        <f>IF(VLOOKUP(Table1[[#This Row],[ProductID]],productMaster,4,0)="Active",TRUE,"Anomali")</f>
        <v>1</v>
      </c>
      <c r="L69">
        <f>VLOOKUP(Table1[[#This Row],[ProductID]],productMaster,10,0)</f>
        <v>11.2163</v>
      </c>
      <c r="M69" t="str">
        <f>IF(Table1[[#This Row],[UnitPrice]]&gt;115%*Table1[[#This Row],[StandardAcquisitionCost]],"Anomali","")</f>
        <v>Anomali</v>
      </c>
      <c r="N69" s="80">
        <f>VLOOKUP(Table1[[#This Row],[ProductID]],productMaster,11,0)</f>
        <v>29.99</v>
      </c>
      <c r="O69" s="80" t="str">
        <f>IF(Table1[[#This Row],[UnitPrice]]&gt;Table1[[#This Row],[sellingPrice]],"Anomali","")</f>
        <v>Anomali</v>
      </c>
      <c r="P69" s="80" t="str">
        <f>IF(ISNA(VLOOKUP(Table1[[#This Row],[ProductID]],productMaster,1,0)),"Anomali","")</f>
        <v/>
      </c>
    </row>
    <row r="70" spans="1:16" x14ac:dyDescent="0.25">
      <c r="A70" s="4">
        <v>314</v>
      </c>
      <c r="B70" s="4">
        <v>713</v>
      </c>
      <c r="C70" s="11">
        <v>43959</v>
      </c>
      <c r="D70" s="4">
        <v>550</v>
      </c>
      <c r="E70" s="4">
        <v>319</v>
      </c>
      <c r="F70" s="41">
        <v>46.420499999999997</v>
      </c>
      <c r="G70" s="41">
        <v>25531.275000000001</v>
      </c>
      <c r="K70" t="b">
        <f>IF(VLOOKUP(Table1[[#This Row],[ProductID]],productMaster,4,0)="Active",TRUE,"Anomali")</f>
        <v>1</v>
      </c>
      <c r="L70">
        <f>VLOOKUP(Table1[[#This Row],[ProductID]],productMaster,10,0)</f>
        <v>0</v>
      </c>
      <c r="M70" t="str">
        <f>IF(Table1[[#This Row],[UnitPrice]]&gt;115%*Table1[[#This Row],[StandardAcquisitionCost]],"Anomali","")</f>
        <v>Anomali</v>
      </c>
      <c r="N70" s="80">
        <f>VLOOKUP(Table1[[#This Row],[ProductID]],productMaster,11,0)</f>
        <v>0</v>
      </c>
      <c r="O70" s="80" t="str">
        <f>IF(Table1[[#This Row],[UnitPrice]]&gt;Table1[[#This Row],[sellingPrice]],"Anomali","")</f>
        <v>Anomali</v>
      </c>
      <c r="P70" s="80" t="str">
        <f>IF(ISNA(VLOOKUP(Table1[[#This Row],[ProductID]],productMaster,1,0)),"Anomali","")</f>
        <v/>
      </c>
    </row>
    <row r="71" spans="1:16" x14ac:dyDescent="0.25">
      <c r="A71" s="5">
        <v>315</v>
      </c>
      <c r="B71" s="5">
        <v>714</v>
      </c>
      <c r="C71" s="10">
        <v>43959</v>
      </c>
      <c r="D71" s="5">
        <v>3</v>
      </c>
      <c r="E71" s="5">
        <v>374</v>
      </c>
      <c r="F71" s="40">
        <v>37.023000000000003</v>
      </c>
      <c r="G71" s="40">
        <v>111.069</v>
      </c>
      <c r="K71" t="b">
        <f>IF(VLOOKUP(Table1[[#This Row],[ProductID]],productMaster,4,0)="Active",TRUE,"Anomali")</f>
        <v>1</v>
      </c>
      <c r="L71">
        <f>VLOOKUP(Table1[[#This Row],[ProductID]],productMaster,10,0)</f>
        <v>0</v>
      </c>
      <c r="M71" t="str">
        <f>IF(Table1[[#This Row],[UnitPrice]]&gt;115%*Table1[[#This Row],[StandardAcquisitionCost]],"Anomali","")</f>
        <v>Anomali</v>
      </c>
      <c r="N71" s="80">
        <f>VLOOKUP(Table1[[#This Row],[ProductID]],productMaster,11,0)</f>
        <v>0</v>
      </c>
      <c r="O71" s="80" t="str">
        <f>IF(Table1[[#This Row],[UnitPrice]]&gt;Table1[[#This Row],[sellingPrice]],"Anomali","")</f>
        <v>Anomali</v>
      </c>
      <c r="P71" s="80" t="str">
        <f>IF(ISNA(VLOOKUP(Table1[[#This Row],[ProductID]],productMaster,1,0)),"Anomali","")</f>
        <v/>
      </c>
    </row>
    <row r="72" spans="1:16" x14ac:dyDescent="0.25">
      <c r="A72" s="4">
        <v>316</v>
      </c>
      <c r="B72" s="4">
        <v>715</v>
      </c>
      <c r="C72" s="11">
        <v>43959</v>
      </c>
      <c r="D72" s="4">
        <v>3</v>
      </c>
      <c r="E72" s="4">
        <v>312</v>
      </c>
      <c r="F72" s="41">
        <v>41.915999999999997</v>
      </c>
      <c r="G72" s="41">
        <v>125.748</v>
      </c>
      <c r="K72" t="b">
        <f>IF(VLOOKUP(Table1[[#This Row],[ProductID]],productMaster,4,0)="Active",TRUE,"Anomali")</f>
        <v>1</v>
      </c>
      <c r="L72">
        <f>VLOOKUP(Table1[[#This Row],[ProductID]],productMaster,10,0)</f>
        <v>0</v>
      </c>
      <c r="M72" t="str">
        <f>IF(Table1[[#This Row],[UnitPrice]]&gt;115%*Table1[[#This Row],[StandardAcquisitionCost]],"Anomali","")</f>
        <v>Anomali</v>
      </c>
      <c r="N72" s="80">
        <f>VLOOKUP(Table1[[#This Row],[ProductID]],productMaster,11,0)</f>
        <v>0</v>
      </c>
      <c r="O72" s="80" t="str">
        <f>IF(Table1[[#This Row],[UnitPrice]]&gt;Table1[[#This Row],[sellingPrice]],"Anomali","")</f>
        <v>Anomali</v>
      </c>
      <c r="P72" s="80" t="str">
        <f>IF(ISNA(VLOOKUP(Table1[[#This Row],[ProductID]],productMaster,1,0)),"Anomali","")</f>
        <v/>
      </c>
    </row>
    <row r="73" spans="1:16" x14ac:dyDescent="0.25">
      <c r="A73" s="5">
        <v>317</v>
      </c>
      <c r="B73" s="5">
        <v>716</v>
      </c>
      <c r="C73" s="10">
        <v>43959</v>
      </c>
      <c r="D73" s="5">
        <v>3</v>
      </c>
      <c r="E73" s="5">
        <v>311</v>
      </c>
      <c r="F73" s="40">
        <v>50.263500000000001</v>
      </c>
      <c r="G73" s="40">
        <v>150.79050000000001</v>
      </c>
      <c r="K73" t="b">
        <f>IF(VLOOKUP(Table1[[#This Row],[ProductID]],productMaster,4,0)="Active",TRUE,"Anomali")</f>
        <v>1</v>
      </c>
      <c r="L73">
        <f>VLOOKUP(Table1[[#This Row],[ProductID]],productMaster,10,0)</f>
        <v>0</v>
      </c>
      <c r="M73" t="str">
        <f>IF(Table1[[#This Row],[UnitPrice]]&gt;115%*Table1[[#This Row],[StandardAcquisitionCost]],"Anomali","")</f>
        <v>Anomali</v>
      </c>
      <c r="N73" s="80">
        <f>VLOOKUP(Table1[[#This Row],[ProductID]],productMaster,11,0)</f>
        <v>0</v>
      </c>
      <c r="O73" s="80" t="str">
        <f>IF(Table1[[#This Row],[UnitPrice]]&gt;Table1[[#This Row],[sellingPrice]],"Anomali","")</f>
        <v>Anomali</v>
      </c>
      <c r="P73" s="80" t="str">
        <f>IF(ISNA(VLOOKUP(Table1[[#This Row],[ProductID]],productMaster,1,0)),"Anomali","")</f>
        <v/>
      </c>
    </row>
    <row r="74" spans="1:16" x14ac:dyDescent="0.25">
      <c r="A74" s="4">
        <v>318</v>
      </c>
      <c r="B74" s="4">
        <v>717</v>
      </c>
      <c r="C74" s="11">
        <v>43959</v>
      </c>
      <c r="D74" s="4">
        <v>3</v>
      </c>
      <c r="E74" s="4">
        <v>373</v>
      </c>
      <c r="F74" s="41">
        <v>41.454000000000001</v>
      </c>
      <c r="G74" s="41">
        <v>124.36199999999999</v>
      </c>
      <c r="K74" t="b">
        <f>IF(VLOOKUP(Table1[[#This Row],[ProductID]],productMaster,4,0)="Active",TRUE,"Anomali")</f>
        <v>1</v>
      </c>
      <c r="L74">
        <f>VLOOKUP(Table1[[#This Row],[ProductID]],productMaster,10,0)</f>
        <v>0</v>
      </c>
      <c r="M74" t="str">
        <f>IF(Table1[[#This Row],[UnitPrice]]&gt;115%*Table1[[#This Row],[StandardAcquisitionCost]],"Anomali","")</f>
        <v>Anomali</v>
      </c>
      <c r="N74" s="80">
        <f>VLOOKUP(Table1[[#This Row],[ProductID]],productMaster,11,0)</f>
        <v>0</v>
      </c>
      <c r="O74" s="80" t="str">
        <f>IF(Table1[[#This Row],[UnitPrice]]&gt;Table1[[#This Row],[sellingPrice]],"Anomali","")</f>
        <v>Anomali</v>
      </c>
      <c r="P74" s="80" t="str">
        <f>IF(ISNA(VLOOKUP(Table1[[#This Row],[ProductID]],productMaster,1,0)),"Anomali","")</f>
        <v/>
      </c>
    </row>
    <row r="75" spans="1:16" x14ac:dyDescent="0.25">
      <c r="A75" s="5">
        <v>318</v>
      </c>
      <c r="B75" s="5">
        <v>718</v>
      </c>
      <c r="C75" s="10">
        <v>43959</v>
      </c>
      <c r="D75" s="5">
        <v>3</v>
      </c>
      <c r="E75" s="5">
        <v>374</v>
      </c>
      <c r="F75" s="40">
        <v>37.180500000000002</v>
      </c>
      <c r="G75" s="40">
        <v>111.5415</v>
      </c>
      <c r="K75" t="b">
        <f>IF(VLOOKUP(Table1[[#This Row],[ProductID]],productMaster,4,0)="Active",TRUE,"Anomali")</f>
        <v>1</v>
      </c>
      <c r="L75">
        <f>VLOOKUP(Table1[[#This Row],[ProductID]],productMaster,10,0)</f>
        <v>0</v>
      </c>
      <c r="M75" t="str">
        <f>IF(Table1[[#This Row],[UnitPrice]]&gt;115%*Table1[[#This Row],[StandardAcquisitionCost]],"Anomali","")</f>
        <v>Anomali</v>
      </c>
      <c r="N75" s="80">
        <f>VLOOKUP(Table1[[#This Row],[ProductID]],productMaster,11,0)</f>
        <v>0</v>
      </c>
      <c r="O75" s="80" t="str">
        <f>IF(Table1[[#This Row],[UnitPrice]]&gt;Table1[[#This Row],[sellingPrice]],"Anomali","")</f>
        <v>Anomali</v>
      </c>
      <c r="P75" s="80" t="str">
        <f>IF(ISNA(VLOOKUP(Table1[[#This Row],[ProductID]],productMaster,1,0)),"Anomali","")</f>
        <v/>
      </c>
    </row>
    <row r="76" spans="1:16" x14ac:dyDescent="0.25">
      <c r="A76" s="4">
        <v>319</v>
      </c>
      <c r="B76" s="4">
        <v>719</v>
      </c>
      <c r="C76" s="11">
        <v>43959</v>
      </c>
      <c r="D76" s="4">
        <v>550</v>
      </c>
      <c r="E76" s="4">
        <v>530</v>
      </c>
      <c r="F76" s="41">
        <v>16.085999999999999</v>
      </c>
      <c r="G76" s="41">
        <v>8847.2999999999993</v>
      </c>
      <c r="K76" t="b">
        <f>IF(VLOOKUP(Table1[[#This Row],[ProductID]],productMaster,4,0)="Active",TRUE,"Anomali")</f>
        <v>1</v>
      </c>
      <c r="L76">
        <f>VLOOKUP(Table1[[#This Row],[ProductID]],productMaster,10,0)</f>
        <v>0</v>
      </c>
      <c r="M76" t="str">
        <f>IF(Table1[[#This Row],[UnitPrice]]&gt;115%*Table1[[#This Row],[StandardAcquisitionCost]],"Anomali","")</f>
        <v>Anomali</v>
      </c>
      <c r="N76" s="80">
        <f>VLOOKUP(Table1[[#This Row],[ProductID]],productMaster,11,0)</f>
        <v>0</v>
      </c>
      <c r="O76" s="80" t="str">
        <f>IF(Table1[[#This Row],[UnitPrice]]&gt;Table1[[#This Row],[sellingPrice]],"Anomali","")</f>
        <v>Anomali</v>
      </c>
      <c r="P76" s="80" t="str">
        <f>IF(ISNA(VLOOKUP(Table1[[#This Row],[ProductID]],productMaster,1,0)),"Anomali","")</f>
        <v/>
      </c>
    </row>
    <row r="77" spans="1:16" x14ac:dyDescent="0.25">
      <c r="A77" s="5">
        <v>320</v>
      </c>
      <c r="B77" s="5">
        <v>720</v>
      </c>
      <c r="C77" s="10">
        <v>43959</v>
      </c>
      <c r="D77" s="5">
        <v>3</v>
      </c>
      <c r="E77" s="5">
        <v>314</v>
      </c>
      <c r="F77" s="40">
        <v>57.025500000000001</v>
      </c>
      <c r="G77" s="40">
        <v>171.07650000000001</v>
      </c>
      <c r="K77" t="b">
        <f>IF(VLOOKUP(Table1[[#This Row],[ProductID]],productMaster,4,0)="Active",TRUE,"Anomali")</f>
        <v>1</v>
      </c>
      <c r="L77">
        <f>VLOOKUP(Table1[[#This Row],[ProductID]],productMaster,10,0)</f>
        <v>0</v>
      </c>
      <c r="M77" t="str">
        <f>IF(Table1[[#This Row],[UnitPrice]]&gt;115%*Table1[[#This Row],[StandardAcquisitionCost]],"Anomali","")</f>
        <v>Anomali</v>
      </c>
      <c r="N77" s="80">
        <f>VLOOKUP(Table1[[#This Row],[ProductID]],productMaster,11,0)</f>
        <v>0</v>
      </c>
      <c r="O77" s="80" t="str">
        <f>IF(Table1[[#This Row],[UnitPrice]]&gt;Table1[[#This Row],[sellingPrice]],"Anomali","")</f>
        <v>Anomali</v>
      </c>
      <c r="P77" s="80" t="str">
        <f>IF(ISNA(VLOOKUP(Table1[[#This Row],[ProductID]],productMaster,1,0)),"Anomali","")</f>
        <v/>
      </c>
    </row>
    <row r="78" spans="1:16" x14ac:dyDescent="0.25">
      <c r="A78" s="4">
        <v>321</v>
      </c>
      <c r="B78" s="4">
        <v>721</v>
      </c>
      <c r="C78" s="11">
        <v>43960</v>
      </c>
      <c r="D78" s="4">
        <v>550</v>
      </c>
      <c r="E78" s="4">
        <v>512</v>
      </c>
      <c r="F78" s="41">
        <v>37.085999999999999</v>
      </c>
      <c r="G78" s="41">
        <v>20397.3</v>
      </c>
      <c r="K78" t="b">
        <f>IF(VLOOKUP(Table1[[#This Row],[ProductID]],productMaster,4,0)="Active",TRUE,"Anomali")</f>
        <v>1</v>
      </c>
      <c r="L78">
        <f>VLOOKUP(Table1[[#This Row],[ProductID]],productMaster,10,0)</f>
        <v>0</v>
      </c>
      <c r="M78" t="str">
        <f>IF(Table1[[#This Row],[UnitPrice]]&gt;115%*Table1[[#This Row],[StandardAcquisitionCost]],"Anomali","")</f>
        <v>Anomali</v>
      </c>
      <c r="N78" s="80">
        <f>VLOOKUP(Table1[[#This Row],[ProductID]],productMaster,11,0)</f>
        <v>0</v>
      </c>
      <c r="O78" s="80" t="str">
        <f>IF(Table1[[#This Row],[UnitPrice]]&gt;Table1[[#This Row],[sellingPrice]],"Anomali","")</f>
        <v>Anomali</v>
      </c>
      <c r="P78" s="80" t="str">
        <f>IF(ISNA(VLOOKUP(Table1[[#This Row],[ProductID]],productMaster,1,0)),"Anomali","")</f>
        <v/>
      </c>
    </row>
    <row r="79" spans="1:16" x14ac:dyDescent="0.25">
      <c r="A79" s="5">
        <v>322</v>
      </c>
      <c r="B79" s="5">
        <v>722</v>
      </c>
      <c r="C79" s="10">
        <v>43960</v>
      </c>
      <c r="D79" s="5">
        <v>550</v>
      </c>
      <c r="E79" s="5">
        <v>513</v>
      </c>
      <c r="F79" s="40">
        <v>26.596499999999999</v>
      </c>
      <c r="G79" s="40">
        <v>14628.075000000001</v>
      </c>
      <c r="K79" t="b">
        <f>IF(VLOOKUP(Table1[[#This Row],[ProductID]],productMaster,4,0)="Active",TRUE,"Anomali")</f>
        <v>1</v>
      </c>
      <c r="L79">
        <f>VLOOKUP(Table1[[#This Row],[ProductID]],productMaster,10,0)</f>
        <v>0</v>
      </c>
      <c r="M79" t="str">
        <f>IF(Table1[[#This Row],[UnitPrice]]&gt;115%*Table1[[#This Row],[StandardAcquisitionCost]],"Anomali","")</f>
        <v>Anomali</v>
      </c>
      <c r="N79" s="80">
        <f>VLOOKUP(Table1[[#This Row],[ProductID]],productMaster,11,0)</f>
        <v>0</v>
      </c>
      <c r="O79" s="80" t="str">
        <f>IF(Table1[[#This Row],[UnitPrice]]&gt;Table1[[#This Row],[sellingPrice]],"Anomali","")</f>
        <v>Anomali</v>
      </c>
      <c r="P79" s="80" t="str">
        <f>IF(ISNA(VLOOKUP(Table1[[#This Row],[ProductID]],productMaster,1,0)),"Anomali","")</f>
        <v/>
      </c>
    </row>
    <row r="80" spans="1:16" x14ac:dyDescent="0.25">
      <c r="A80" s="4">
        <v>323</v>
      </c>
      <c r="B80" s="4">
        <v>723</v>
      </c>
      <c r="C80" s="11">
        <v>43960</v>
      </c>
      <c r="D80" s="4">
        <v>550</v>
      </c>
      <c r="E80" s="4">
        <v>319</v>
      </c>
      <c r="F80" s="41">
        <v>46.063499999999998</v>
      </c>
      <c r="G80" s="41">
        <v>25334.924999999999</v>
      </c>
      <c r="K80" t="b">
        <f>IF(VLOOKUP(Table1[[#This Row],[ProductID]],productMaster,4,0)="Active",TRUE,"Anomali")</f>
        <v>1</v>
      </c>
      <c r="L80">
        <f>VLOOKUP(Table1[[#This Row],[ProductID]],productMaster,10,0)</f>
        <v>0</v>
      </c>
      <c r="M80" t="str">
        <f>IF(Table1[[#This Row],[UnitPrice]]&gt;115%*Table1[[#This Row],[StandardAcquisitionCost]],"Anomali","")</f>
        <v>Anomali</v>
      </c>
      <c r="N80" s="80">
        <f>VLOOKUP(Table1[[#This Row],[ProductID]],productMaster,11,0)</f>
        <v>0</v>
      </c>
      <c r="O80" s="80" t="str">
        <f>IF(Table1[[#This Row],[UnitPrice]]&gt;Table1[[#This Row],[sellingPrice]],"Anomali","")</f>
        <v>Anomali</v>
      </c>
      <c r="P80" s="80" t="str">
        <f>IF(ISNA(VLOOKUP(Table1[[#This Row],[ProductID]],productMaster,1,0)),"Anomali","")</f>
        <v/>
      </c>
    </row>
    <row r="81" spans="1:16" x14ac:dyDescent="0.25">
      <c r="A81" s="5">
        <v>324</v>
      </c>
      <c r="B81" s="5">
        <v>724</v>
      </c>
      <c r="C81" s="10">
        <v>43960</v>
      </c>
      <c r="D81" s="5">
        <v>3</v>
      </c>
      <c r="E81" s="5">
        <v>403</v>
      </c>
      <c r="F81" s="40">
        <v>47.470500000000001</v>
      </c>
      <c r="G81" s="40">
        <v>142.41149999999999</v>
      </c>
      <c r="K81" t="b">
        <f>IF(VLOOKUP(Table1[[#This Row],[ProductID]],productMaster,4,0)="Active",TRUE,"Anomali")</f>
        <v>1</v>
      </c>
      <c r="L81">
        <f>VLOOKUP(Table1[[#This Row],[ProductID]],productMaster,10,0)</f>
        <v>0</v>
      </c>
      <c r="M81" t="str">
        <f>IF(Table1[[#This Row],[UnitPrice]]&gt;115%*Table1[[#This Row],[StandardAcquisitionCost]],"Anomali","")</f>
        <v>Anomali</v>
      </c>
      <c r="N81" s="80">
        <f>VLOOKUP(Table1[[#This Row],[ProductID]],productMaster,11,0)</f>
        <v>0</v>
      </c>
      <c r="O81" s="80" t="str">
        <f>IF(Table1[[#This Row],[UnitPrice]]&gt;Table1[[#This Row],[sellingPrice]],"Anomali","")</f>
        <v>Anomali</v>
      </c>
      <c r="P81" s="80" t="str">
        <f>IF(ISNA(VLOOKUP(Table1[[#This Row],[ProductID]],productMaster,1,0)),"Anomali","")</f>
        <v/>
      </c>
    </row>
    <row r="82" spans="1:16" x14ac:dyDescent="0.25">
      <c r="A82" s="4">
        <v>324</v>
      </c>
      <c r="B82" s="4">
        <v>725</v>
      </c>
      <c r="C82" s="11">
        <v>43960</v>
      </c>
      <c r="D82" s="4">
        <v>3</v>
      </c>
      <c r="E82" s="4">
        <v>404</v>
      </c>
      <c r="F82" s="41">
        <v>45.3705</v>
      </c>
      <c r="G82" s="41">
        <v>136.11150000000001</v>
      </c>
      <c r="K82" t="b">
        <f>IF(VLOOKUP(Table1[[#This Row],[ProductID]],productMaster,4,0)="Active",TRUE,"Anomali")</f>
        <v>1</v>
      </c>
      <c r="L82">
        <f>VLOOKUP(Table1[[#This Row],[ProductID]],productMaster,10,0)</f>
        <v>0</v>
      </c>
      <c r="M82" t="str">
        <f>IF(Table1[[#This Row],[UnitPrice]]&gt;115%*Table1[[#This Row],[StandardAcquisitionCost]],"Anomali","")</f>
        <v>Anomali</v>
      </c>
      <c r="N82" s="80">
        <f>VLOOKUP(Table1[[#This Row],[ProductID]],productMaster,11,0)</f>
        <v>0</v>
      </c>
      <c r="O82" s="80" t="str">
        <f>IF(Table1[[#This Row],[UnitPrice]]&gt;Table1[[#This Row],[sellingPrice]],"Anomali","")</f>
        <v>Anomali</v>
      </c>
      <c r="P82" s="80" t="str">
        <f>IF(ISNA(VLOOKUP(Table1[[#This Row],[ProductID]],productMaster,1,0)),"Anomali","")</f>
        <v/>
      </c>
    </row>
    <row r="83" spans="1:16" x14ac:dyDescent="0.25">
      <c r="A83" s="5">
        <v>325</v>
      </c>
      <c r="B83" s="5">
        <v>726</v>
      </c>
      <c r="C83" s="10">
        <v>43960</v>
      </c>
      <c r="D83" s="5">
        <v>3</v>
      </c>
      <c r="E83" s="5">
        <v>426</v>
      </c>
      <c r="F83" s="40">
        <v>43.323</v>
      </c>
      <c r="G83" s="40">
        <v>129.96899999999999</v>
      </c>
      <c r="K83" t="b">
        <f>IF(VLOOKUP(Table1[[#This Row],[ProductID]],productMaster,4,0)="Active",TRUE,"Anomali")</f>
        <v>1</v>
      </c>
      <c r="L83">
        <f>VLOOKUP(Table1[[#This Row],[ProductID]],productMaster,10,0)</f>
        <v>0</v>
      </c>
      <c r="M83" t="str">
        <f>IF(Table1[[#This Row],[UnitPrice]]&gt;115%*Table1[[#This Row],[StandardAcquisitionCost]],"Anomali","")</f>
        <v>Anomali</v>
      </c>
      <c r="N83" s="80">
        <f>VLOOKUP(Table1[[#This Row],[ProductID]],productMaster,11,0)</f>
        <v>0</v>
      </c>
      <c r="O83" s="80" t="str">
        <f>IF(Table1[[#This Row],[UnitPrice]]&gt;Table1[[#This Row],[sellingPrice]],"Anomali","")</f>
        <v>Anomali</v>
      </c>
      <c r="P83" s="80" t="str">
        <f>IF(ISNA(VLOOKUP(Table1[[#This Row],[ProductID]],productMaster,1,0)),"Anomali","")</f>
        <v/>
      </c>
    </row>
    <row r="84" spans="1:16" x14ac:dyDescent="0.25">
      <c r="A84" s="4">
        <v>325</v>
      </c>
      <c r="B84" s="4">
        <v>727</v>
      </c>
      <c r="C84" s="11">
        <v>43960</v>
      </c>
      <c r="D84" s="4">
        <v>3</v>
      </c>
      <c r="E84" s="4">
        <v>427</v>
      </c>
      <c r="F84" s="41">
        <v>47.596499999999999</v>
      </c>
      <c r="G84" s="41">
        <v>142.7895</v>
      </c>
      <c r="K84" t="b">
        <f>IF(VLOOKUP(Table1[[#This Row],[ProductID]],productMaster,4,0)="Active",TRUE,"Anomali")</f>
        <v>1</v>
      </c>
      <c r="L84">
        <f>VLOOKUP(Table1[[#This Row],[ProductID]],productMaster,10,0)</f>
        <v>0</v>
      </c>
      <c r="M84" t="str">
        <f>IF(Table1[[#This Row],[UnitPrice]]&gt;115%*Table1[[#This Row],[StandardAcquisitionCost]],"Anomali","")</f>
        <v>Anomali</v>
      </c>
      <c r="N84" s="80">
        <f>VLOOKUP(Table1[[#This Row],[ProductID]],productMaster,11,0)</f>
        <v>0</v>
      </c>
      <c r="O84" s="80" t="str">
        <f>IF(Table1[[#This Row],[UnitPrice]]&gt;Table1[[#This Row],[sellingPrice]],"Anomali","")</f>
        <v>Anomali</v>
      </c>
      <c r="P84" s="80" t="str">
        <f>IF(ISNA(VLOOKUP(Table1[[#This Row],[ProductID]],productMaster,1,0)),"Anomali","")</f>
        <v/>
      </c>
    </row>
    <row r="85" spans="1:16" x14ac:dyDescent="0.25">
      <c r="A85" s="5">
        <v>325</v>
      </c>
      <c r="B85" s="5">
        <v>728</v>
      </c>
      <c r="C85" s="10">
        <v>43960</v>
      </c>
      <c r="D85" s="5">
        <v>3</v>
      </c>
      <c r="E85" s="5">
        <v>428</v>
      </c>
      <c r="F85" s="40">
        <v>43.323</v>
      </c>
      <c r="G85" s="40">
        <v>129.96899999999999</v>
      </c>
      <c r="K85" t="b">
        <f>IF(VLOOKUP(Table1[[#This Row],[ProductID]],productMaster,4,0)="Active",TRUE,"Anomali")</f>
        <v>1</v>
      </c>
      <c r="L85">
        <f>VLOOKUP(Table1[[#This Row],[ProductID]],productMaster,10,0)</f>
        <v>0</v>
      </c>
      <c r="M85" t="str">
        <f>IF(Table1[[#This Row],[UnitPrice]]&gt;115%*Table1[[#This Row],[StandardAcquisitionCost]],"Anomali","")</f>
        <v>Anomali</v>
      </c>
      <c r="N85" s="80">
        <f>VLOOKUP(Table1[[#This Row],[ProductID]],productMaster,11,0)</f>
        <v>0</v>
      </c>
      <c r="O85" s="80" t="str">
        <f>IF(Table1[[#This Row],[UnitPrice]]&gt;Table1[[#This Row],[sellingPrice]],"Anomali","")</f>
        <v>Anomali</v>
      </c>
      <c r="P85" s="80" t="str">
        <f>IF(ISNA(VLOOKUP(Table1[[#This Row],[ProductID]],productMaster,1,0)),"Anomali","")</f>
        <v/>
      </c>
    </row>
    <row r="86" spans="1:16" x14ac:dyDescent="0.25">
      <c r="A86" s="4">
        <v>325</v>
      </c>
      <c r="B86" s="4">
        <v>729</v>
      </c>
      <c r="C86" s="11">
        <v>43960</v>
      </c>
      <c r="D86" s="4">
        <v>3</v>
      </c>
      <c r="E86" s="4">
        <v>429</v>
      </c>
      <c r="F86" s="41">
        <v>41.222999999999999</v>
      </c>
      <c r="G86" s="41">
        <v>123.669</v>
      </c>
      <c r="K86" t="b">
        <f>IF(VLOOKUP(Table1[[#This Row],[ProductID]],productMaster,4,0)="Active",TRUE,"Anomali")</f>
        <v>1</v>
      </c>
      <c r="L86">
        <f>VLOOKUP(Table1[[#This Row],[ProductID]],productMaster,10,0)</f>
        <v>0</v>
      </c>
      <c r="M86" t="str">
        <f>IF(Table1[[#This Row],[UnitPrice]]&gt;115%*Table1[[#This Row],[StandardAcquisitionCost]],"Anomali","")</f>
        <v>Anomali</v>
      </c>
      <c r="N86" s="80">
        <f>VLOOKUP(Table1[[#This Row],[ProductID]],productMaster,11,0)</f>
        <v>0</v>
      </c>
      <c r="O86" s="80" t="str">
        <f>IF(Table1[[#This Row],[UnitPrice]]&gt;Table1[[#This Row],[sellingPrice]],"Anomali","")</f>
        <v>Anomali</v>
      </c>
      <c r="P86" s="80" t="str">
        <f>IF(ISNA(VLOOKUP(Table1[[#This Row],[ProductID]],productMaster,1,0)),"Anomali","")</f>
        <v/>
      </c>
    </row>
    <row r="87" spans="1:16" x14ac:dyDescent="0.25">
      <c r="A87" s="5">
        <v>325</v>
      </c>
      <c r="B87" s="5">
        <v>730</v>
      </c>
      <c r="C87" s="10">
        <v>43960</v>
      </c>
      <c r="D87" s="5">
        <v>3</v>
      </c>
      <c r="E87" s="5">
        <v>430</v>
      </c>
      <c r="F87" s="40">
        <v>45.496499999999997</v>
      </c>
      <c r="G87" s="40">
        <v>136.48949999999999</v>
      </c>
      <c r="K87" t="b">
        <f>IF(VLOOKUP(Table1[[#This Row],[ProductID]],productMaster,4,0)="Active",TRUE,"Anomali")</f>
        <v>1</v>
      </c>
      <c r="L87">
        <f>VLOOKUP(Table1[[#This Row],[ProductID]],productMaster,10,0)</f>
        <v>0</v>
      </c>
      <c r="M87" t="str">
        <f>IF(Table1[[#This Row],[UnitPrice]]&gt;115%*Table1[[#This Row],[StandardAcquisitionCost]],"Anomali","")</f>
        <v>Anomali</v>
      </c>
      <c r="N87" s="80">
        <f>VLOOKUP(Table1[[#This Row],[ProductID]],productMaster,11,0)</f>
        <v>0</v>
      </c>
      <c r="O87" s="80" t="str">
        <f>IF(Table1[[#This Row],[UnitPrice]]&gt;Table1[[#This Row],[sellingPrice]],"Anomali","")</f>
        <v>Anomali</v>
      </c>
      <c r="P87" s="80" t="str">
        <f>IF(ISNA(VLOOKUP(Table1[[#This Row],[ProductID]],productMaster,1,0)),"Anomali","")</f>
        <v/>
      </c>
    </row>
    <row r="88" spans="1:16" x14ac:dyDescent="0.25">
      <c r="A88" s="4">
        <v>325</v>
      </c>
      <c r="B88" s="4">
        <v>731</v>
      </c>
      <c r="C88" s="11">
        <v>43960</v>
      </c>
      <c r="D88" s="4">
        <v>3</v>
      </c>
      <c r="E88" s="4">
        <v>431</v>
      </c>
      <c r="F88" s="41">
        <v>41.222999999999999</v>
      </c>
      <c r="G88" s="41">
        <v>123.669</v>
      </c>
      <c r="K88" t="b">
        <f>IF(VLOOKUP(Table1[[#This Row],[ProductID]],productMaster,4,0)="Active",TRUE,"Anomali")</f>
        <v>1</v>
      </c>
      <c r="L88">
        <f>VLOOKUP(Table1[[#This Row],[ProductID]],productMaster,10,0)</f>
        <v>0</v>
      </c>
      <c r="M88" t="str">
        <f>IF(Table1[[#This Row],[UnitPrice]]&gt;115%*Table1[[#This Row],[StandardAcquisitionCost]],"Anomali","")</f>
        <v>Anomali</v>
      </c>
      <c r="N88" s="80">
        <f>VLOOKUP(Table1[[#This Row],[ProductID]],productMaster,11,0)</f>
        <v>0</v>
      </c>
      <c r="O88" s="80" t="str">
        <f>IF(Table1[[#This Row],[UnitPrice]]&gt;Table1[[#This Row],[sellingPrice]],"Anomali","")</f>
        <v>Anomali</v>
      </c>
      <c r="P88" s="80" t="str">
        <f>IF(ISNA(VLOOKUP(Table1[[#This Row],[ProductID]],productMaster,1,0)),"Anomali","")</f>
        <v/>
      </c>
    </row>
    <row r="89" spans="1:16" x14ac:dyDescent="0.25">
      <c r="A89" s="5">
        <v>325</v>
      </c>
      <c r="B89" s="5">
        <v>732</v>
      </c>
      <c r="C89" s="10">
        <v>43960</v>
      </c>
      <c r="D89" s="5">
        <v>3</v>
      </c>
      <c r="E89" s="5">
        <v>432</v>
      </c>
      <c r="F89" s="40">
        <v>39.122999999999998</v>
      </c>
      <c r="G89" s="40">
        <v>117.369</v>
      </c>
      <c r="K89" t="b">
        <f>IF(VLOOKUP(Table1[[#This Row],[ProductID]],productMaster,4,0)="Active",TRUE,"Anomali")</f>
        <v>1</v>
      </c>
      <c r="L89">
        <f>VLOOKUP(Table1[[#This Row],[ProductID]],productMaster,10,0)</f>
        <v>0</v>
      </c>
      <c r="M89" t="str">
        <f>IF(Table1[[#This Row],[UnitPrice]]&gt;115%*Table1[[#This Row],[StandardAcquisitionCost]],"Anomali","")</f>
        <v>Anomali</v>
      </c>
      <c r="N89" s="80">
        <f>VLOOKUP(Table1[[#This Row],[ProductID]],productMaster,11,0)</f>
        <v>0</v>
      </c>
      <c r="O89" s="80" t="str">
        <f>IF(Table1[[#This Row],[UnitPrice]]&gt;Table1[[#This Row],[sellingPrice]],"Anomali","")</f>
        <v>Anomali</v>
      </c>
      <c r="P89" s="80" t="str">
        <f>IF(ISNA(VLOOKUP(Table1[[#This Row],[ProductID]],productMaster,1,0)),"Anomali","")</f>
        <v/>
      </c>
    </row>
    <row r="90" spans="1:16" x14ac:dyDescent="0.25">
      <c r="A90" s="4">
        <v>325</v>
      </c>
      <c r="B90" s="4">
        <v>733</v>
      </c>
      <c r="C90" s="11">
        <v>43960</v>
      </c>
      <c r="D90" s="4">
        <v>3</v>
      </c>
      <c r="E90" s="4">
        <v>433</v>
      </c>
      <c r="F90" s="41">
        <v>43.396500000000003</v>
      </c>
      <c r="G90" s="41">
        <v>130.18950000000001</v>
      </c>
      <c r="K90" t="b">
        <f>IF(VLOOKUP(Table1[[#This Row],[ProductID]],productMaster,4,0)="Active",TRUE,"Anomali")</f>
        <v>1</v>
      </c>
      <c r="L90">
        <f>VLOOKUP(Table1[[#This Row],[ProductID]],productMaster,10,0)</f>
        <v>0</v>
      </c>
      <c r="M90" t="str">
        <f>IF(Table1[[#This Row],[UnitPrice]]&gt;115%*Table1[[#This Row],[StandardAcquisitionCost]],"Anomali","")</f>
        <v>Anomali</v>
      </c>
      <c r="N90" s="80">
        <f>VLOOKUP(Table1[[#This Row],[ProductID]],productMaster,11,0)</f>
        <v>0</v>
      </c>
      <c r="O90" s="80" t="str">
        <f>IF(Table1[[#This Row],[UnitPrice]]&gt;Table1[[#This Row],[sellingPrice]],"Anomali","")</f>
        <v>Anomali</v>
      </c>
      <c r="P90" s="80" t="str">
        <f>IF(ISNA(VLOOKUP(Table1[[#This Row],[ProductID]],productMaster,1,0)),"Anomali","")</f>
        <v/>
      </c>
    </row>
    <row r="91" spans="1:16" x14ac:dyDescent="0.25">
      <c r="A91" s="5">
        <v>325</v>
      </c>
      <c r="B91" s="5">
        <v>734</v>
      </c>
      <c r="C91" s="10">
        <v>43960</v>
      </c>
      <c r="D91" s="5">
        <v>3</v>
      </c>
      <c r="E91" s="5">
        <v>434</v>
      </c>
      <c r="F91" s="40">
        <v>39.122999999999998</v>
      </c>
      <c r="G91" s="40">
        <v>117.369</v>
      </c>
      <c r="K91" t="b">
        <f>IF(VLOOKUP(Table1[[#This Row],[ProductID]],productMaster,4,0)="Active",TRUE,"Anomali")</f>
        <v>1</v>
      </c>
      <c r="L91">
        <f>VLOOKUP(Table1[[#This Row],[ProductID]],productMaster,10,0)</f>
        <v>0</v>
      </c>
      <c r="M91" t="str">
        <f>IF(Table1[[#This Row],[UnitPrice]]&gt;115%*Table1[[#This Row],[StandardAcquisitionCost]],"Anomali","")</f>
        <v>Anomali</v>
      </c>
      <c r="N91" s="80">
        <f>VLOOKUP(Table1[[#This Row],[ProductID]],productMaster,11,0)</f>
        <v>0</v>
      </c>
      <c r="O91" s="80" t="str">
        <f>IF(Table1[[#This Row],[UnitPrice]]&gt;Table1[[#This Row],[sellingPrice]],"Anomali","")</f>
        <v>Anomali</v>
      </c>
      <c r="P91" s="80" t="str">
        <f>IF(ISNA(VLOOKUP(Table1[[#This Row],[ProductID]],productMaster,1,0)),"Anomali","")</f>
        <v/>
      </c>
    </row>
    <row r="92" spans="1:16" x14ac:dyDescent="0.25">
      <c r="A92" s="4">
        <v>325</v>
      </c>
      <c r="B92" s="4">
        <v>735</v>
      </c>
      <c r="C92" s="11">
        <v>43960</v>
      </c>
      <c r="D92" s="4">
        <v>3</v>
      </c>
      <c r="E92" s="4">
        <v>435</v>
      </c>
      <c r="F92" s="41">
        <v>37.023000000000003</v>
      </c>
      <c r="G92" s="41">
        <v>111.069</v>
      </c>
      <c r="K92" t="b">
        <f>IF(VLOOKUP(Table1[[#This Row],[ProductID]],productMaster,4,0)="Active",TRUE,"Anomali")</f>
        <v>1</v>
      </c>
      <c r="L92">
        <f>VLOOKUP(Table1[[#This Row],[ProductID]],productMaster,10,0)</f>
        <v>0</v>
      </c>
      <c r="M92" t="str">
        <f>IF(Table1[[#This Row],[UnitPrice]]&gt;115%*Table1[[#This Row],[StandardAcquisitionCost]],"Anomali","")</f>
        <v>Anomali</v>
      </c>
      <c r="N92" s="80">
        <f>VLOOKUP(Table1[[#This Row],[ProductID]],productMaster,11,0)</f>
        <v>0</v>
      </c>
      <c r="O92" s="80" t="str">
        <f>IF(Table1[[#This Row],[UnitPrice]]&gt;Table1[[#This Row],[sellingPrice]],"Anomali","")</f>
        <v>Anomali</v>
      </c>
      <c r="P92" s="80" t="str">
        <f>IF(ISNA(VLOOKUP(Table1[[#This Row],[ProductID]],productMaster,1,0)),"Anomali","")</f>
        <v/>
      </c>
    </row>
    <row r="93" spans="1:16" x14ac:dyDescent="0.25">
      <c r="A93" s="5">
        <v>325</v>
      </c>
      <c r="B93" s="5">
        <v>736</v>
      </c>
      <c r="C93" s="10">
        <v>43960</v>
      </c>
      <c r="D93" s="5">
        <v>3</v>
      </c>
      <c r="E93" s="5">
        <v>436</v>
      </c>
      <c r="F93" s="40">
        <v>41.296500000000002</v>
      </c>
      <c r="G93" s="40">
        <v>123.8895</v>
      </c>
      <c r="K93" t="b">
        <f>IF(VLOOKUP(Table1[[#This Row],[ProductID]],productMaster,4,0)="Active",TRUE,"Anomali")</f>
        <v>1</v>
      </c>
      <c r="L93">
        <f>VLOOKUP(Table1[[#This Row],[ProductID]],productMaster,10,0)</f>
        <v>0</v>
      </c>
      <c r="M93" t="str">
        <f>IF(Table1[[#This Row],[UnitPrice]]&gt;115%*Table1[[#This Row],[StandardAcquisitionCost]],"Anomali","")</f>
        <v>Anomali</v>
      </c>
      <c r="N93" s="80">
        <f>VLOOKUP(Table1[[#This Row],[ProductID]],productMaster,11,0)</f>
        <v>0</v>
      </c>
      <c r="O93" s="80" t="str">
        <f>IF(Table1[[#This Row],[UnitPrice]]&gt;Table1[[#This Row],[sellingPrice]],"Anomali","")</f>
        <v>Anomali</v>
      </c>
      <c r="P93" s="80" t="str">
        <f>IF(ISNA(VLOOKUP(Table1[[#This Row],[ProductID]],productMaster,1,0)),"Anomali","")</f>
        <v/>
      </c>
    </row>
    <row r="94" spans="1:16" x14ac:dyDescent="0.25">
      <c r="A94" s="4">
        <v>325</v>
      </c>
      <c r="B94" s="4">
        <v>737</v>
      </c>
      <c r="C94" s="11">
        <v>43960</v>
      </c>
      <c r="D94" s="4">
        <v>3</v>
      </c>
      <c r="E94" s="4">
        <v>437</v>
      </c>
      <c r="F94" s="41">
        <v>37.023000000000003</v>
      </c>
      <c r="G94" s="41">
        <v>111.069</v>
      </c>
      <c r="K94" t="b">
        <f>IF(VLOOKUP(Table1[[#This Row],[ProductID]],productMaster,4,0)="Active",TRUE,"Anomali")</f>
        <v>1</v>
      </c>
      <c r="L94">
        <f>VLOOKUP(Table1[[#This Row],[ProductID]],productMaster,10,0)</f>
        <v>0</v>
      </c>
      <c r="M94" t="str">
        <f>IF(Table1[[#This Row],[UnitPrice]]&gt;115%*Table1[[#This Row],[StandardAcquisitionCost]],"Anomali","")</f>
        <v>Anomali</v>
      </c>
      <c r="N94" s="80">
        <f>VLOOKUP(Table1[[#This Row],[ProductID]],productMaster,11,0)</f>
        <v>0</v>
      </c>
      <c r="O94" s="80" t="str">
        <f>IF(Table1[[#This Row],[UnitPrice]]&gt;Table1[[#This Row],[sellingPrice]],"Anomali","")</f>
        <v>Anomali</v>
      </c>
      <c r="P94" s="80" t="str">
        <f>IF(ISNA(VLOOKUP(Table1[[#This Row],[ProductID]],productMaster,1,0)),"Anomali","")</f>
        <v/>
      </c>
    </row>
    <row r="95" spans="1:16" x14ac:dyDescent="0.25">
      <c r="A95" s="5">
        <v>326</v>
      </c>
      <c r="B95" s="5">
        <v>738</v>
      </c>
      <c r="C95" s="10">
        <v>43960</v>
      </c>
      <c r="D95" s="5">
        <v>3</v>
      </c>
      <c r="E95" s="5">
        <v>320</v>
      </c>
      <c r="F95" s="40">
        <v>47.470500000000001</v>
      </c>
      <c r="G95" s="40">
        <v>142.41149999999999</v>
      </c>
      <c r="K95" t="b">
        <f>IF(VLOOKUP(Table1[[#This Row],[ProductID]],productMaster,4,0)="Active",TRUE,"Anomali")</f>
        <v>1</v>
      </c>
      <c r="L95">
        <f>VLOOKUP(Table1[[#This Row],[ProductID]],productMaster,10,0)</f>
        <v>0</v>
      </c>
      <c r="M95" t="str">
        <f>IF(Table1[[#This Row],[UnitPrice]]&gt;115%*Table1[[#This Row],[StandardAcquisitionCost]],"Anomali","")</f>
        <v>Anomali</v>
      </c>
      <c r="N95" s="80">
        <f>VLOOKUP(Table1[[#This Row],[ProductID]],productMaster,11,0)</f>
        <v>0</v>
      </c>
      <c r="O95" s="80" t="str">
        <f>IF(Table1[[#This Row],[UnitPrice]]&gt;Table1[[#This Row],[sellingPrice]],"Anomali","")</f>
        <v>Anomali</v>
      </c>
      <c r="P95" s="80" t="str">
        <f>IF(ISNA(VLOOKUP(Table1[[#This Row],[ProductID]],productMaster,1,0)),"Anomali","")</f>
        <v/>
      </c>
    </row>
    <row r="96" spans="1:16" x14ac:dyDescent="0.25">
      <c r="A96" s="4">
        <v>326</v>
      </c>
      <c r="B96" s="4">
        <v>739</v>
      </c>
      <c r="C96" s="11">
        <v>43960</v>
      </c>
      <c r="D96" s="4">
        <v>3</v>
      </c>
      <c r="E96" s="4">
        <v>321</v>
      </c>
      <c r="F96" s="41">
        <v>42.798000000000002</v>
      </c>
      <c r="G96" s="41">
        <v>128.39400000000001</v>
      </c>
      <c r="K96" t="b">
        <f>IF(VLOOKUP(Table1[[#This Row],[ProductID]],productMaster,4,0)="Active",TRUE,"Anomali")</f>
        <v>1</v>
      </c>
      <c r="L96">
        <f>VLOOKUP(Table1[[#This Row],[ProductID]],productMaster,10,0)</f>
        <v>0</v>
      </c>
      <c r="M96" t="str">
        <f>IF(Table1[[#This Row],[UnitPrice]]&gt;115%*Table1[[#This Row],[StandardAcquisitionCost]],"Anomali","")</f>
        <v>Anomali</v>
      </c>
      <c r="N96" s="80">
        <f>VLOOKUP(Table1[[#This Row],[ProductID]],productMaster,11,0)</f>
        <v>0</v>
      </c>
      <c r="O96" s="80" t="str">
        <f>IF(Table1[[#This Row],[UnitPrice]]&gt;Table1[[#This Row],[sellingPrice]],"Anomali","")</f>
        <v>Anomali</v>
      </c>
      <c r="P96" s="80" t="str">
        <f>IF(ISNA(VLOOKUP(Table1[[#This Row],[ProductID]],productMaster,1,0)),"Anomali","")</f>
        <v/>
      </c>
    </row>
    <row r="97" spans="1:16" x14ac:dyDescent="0.25">
      <c r="A97" s="5">
        <v>326</v>
      </c>
      <c r="B97" s="5">
        <v>740</v>
      </c>
      <c r="C97" s="10">
        <v>43960</v>
      </c>
      <c r="D97" s="5">
        <v>6</v>
      </c>
      <c r="E97" s="5">
        <v>322</v>
      </c>
      <c r="F97" s="40">
        <v>2.4205000000000001</v>
      </c>
      <c r="G97" s="40">
        <v>525.23</v>
      </c>
      <c r="K97" t="b">
        <f>IF(VLOOKUP(Table1[[#This Row],[ProductID]],productMaster,4,0)="Active",TRUE,"Anomali")</f>
        <v>1</v>
      </c>
      <c r="L97">
        <f>VLOOKUP(Table1[[#This Row],[ProductID]],productMaster,10,0)</f>
        <v>0</v>
      </c>
      <c r="M97" t="str">
        <f>IF(Table1[[#This Row],[UnitPrice]]&gt;115%*Table1[[#This Row],[StandardAcquisitionCost]],"Anomali","")</f>
        <v>Anomali</v>
      </c>
      <c r="N97" s="80">
        <f>VLOOKUP(Table1[[#This Row],[ProductID]],productMaster,11,0)</f>
        <v>0</v>
      </c>
      <c r="O97" s="80" t="str">
        <f>IF(Table1[[#This Row],[UnitPrice]]&gt;Table1[[#This Row],[sellingPrice]],"Anomali","")</f>
        <v>Anomali</v>
      </c>
      <c r="P97" s="80" t="str">
        <f>IF(ISNA(VLOOKUP(Table1[[#This Row],[ProductID]],productMaster,1,0)),"Anomali","")</f>
        <v/>
      </c>
    </row>
    <row r="98" spans="1:16" x14ac:dyDescent="0.25">
      <c r="A98" s="4">
        <v>327</v>
      </c>
      <c r="B98" s="4">
        <v>741</v>
      </c>
      <c r="C98" s="11">
        <v>43960</v>
      </c>
      <c r="D98" s="4">
        <v>3</v>
      </c>
      <c r="E98" s="4">
        <v>455</v>
      </c>
      <c r="F98" s="41">
        <v>45.654000000000003</v>
      </c>
      <c r="G98" s="41">
        <v>136.96199999999999</v>
      </c>
      <c r="K98" t="b">
        <f>IF(VLOOKUP(Table1[[#This Row],[ProductID]],productMaster,4,0)="Active",TRUE,"Anomali")</f>
        <v>1</v>
      </c>
      <c r="L98">
        <f>VLOOKUP(Table1[[#This Row],[ProductID]],productMaster,10,0)</f>
        <v>0</v>
      </c>
      <c r="M98" t="str">
        <f>IF(Table1[[#This Row],[UnitPrice]]&gt;115%*Table1[[#This Row],[StandardAcquisitionCost]],"Anomali","")</f>
        <v>Anomali</v>
      </c>
      <c r="N98" s="80">
        <f>VLOOKUP(Table1[[#This Row],[ProductID]],productMaster,11,0)</f>
        <v>0</v>
      </c>
      <c r="O98" s="80" t="str">
        <f>IF(Table1[[#This Row],[UnitPrice]]&gt;Table1[[#This Row],[sellingPrice]],"Anomali","")</f>
        <v>Anomali</v>
      </c>
      <c r="P98" s="80" t="str">
        <f>IF(ISNA(VLOOKUP(Table1[[#This Row],[ProductID]],productMaster,1,0)),"Anomali","")</f>
        <v/>
      </c>
    </row>
    <row r="99" spans="1:16" x14ac:dyDescent="0.25">
      <c r="A99" s="5">
        <v>327</v>
      </c>
      <c r="B99" s="5">
        <v>742</v>
      </c>
      <c r="C99" s="10">
        <v>43960</v>
      </c>
      <c r="D99" s="5">
        <v>3</v>
      </c>
      <c r="E99" s="5">
        <v>456</v>
      </c>
      <c r="F99" s="40">
        <v>41.380499999999998</v>
      </c>
      <c r="G99" s="40">
        <v>124.14149999999999</v>
      </c>
      <c r="K99" t="b">
        <f>IF(VLOOKUP(Table1[[#This Row],[ProductID]],productMaster,4,0)="Active",TRUE,"Anomali")</f>
        <v>1</v>
      </c>
      <c r="L99">
        <f>VLOOKUP(Table1[[#This Row],[ProductID]],productMaster,10,0)</f>
        <v>0</v>
      </c>
      <c r="M99" t="str">
        <f>IF(Table1[[#This Row],[UnitPrice]]&gt;115%*Table1[[#This Row],[StandardAcquisitionCost]],"Anomali","")</f>
        <v>Anomali</v>
      </c>
      <c r="N99" s="80">
        <f>VLOOKUP(Table1[[#This Row],[ProductID]],productMaster,11,0)</f>
        <v>0</v>
      </c>
      <c r="O99" s="80" t="str">
        <f>IF(Table1[[#This Row],[UnitPrice]]&gt;Table1[[#This Row],[sellingPrice]],"Anomali","")</f>
        <v>Anomali</v>
      </c>
      <c r="P99" s="80" t="str">
        <f>IF(ISNA(VLOOKUP(Table1[[#This Row],[ProductID]],productMaster,1,0)),"Anomali","")</f>
        <v/>
      </c>
    </row>
    <row r="100" spans="1:16" x14ac:dyDescent="0.25">
      <c r="A100" s="4">
        <v>327</v>
      </c>
      <c r="B100" s="4">
        <v>743</v>
      </c>
      <c r="C100" s="11">
        <v>43960</v>
      </c>
      <c r="D100" s="4">
        <v>3</v>
      </c>
      <c r="E100" s="4">
        <v>457</v>
      </c>
      <c r="F100" s="41">
        <v>39.280500000000004</v>
      </c>
      <c r="G100" s="41">
        <v>117.8415</v>
      </c>
      <c r="K100" t="b">
        <f>IF(VLOOKUP(Table1[[#This Row],[ProductID]],productMaster,4,0)="Active",TRUE,"Anomali")</f>
        <v>1</v>
      </c>
      <c r="L100">
        <f>VLOOKUP(Table1[[#This Row],[ProductID]],productMaster,10,0)</f>
        <v>0</v>
      </c>
      <c r="M100" t="str">
        <f>IF(Table1[[#This Row],[UnitPrice]]&gt;115%*Table1[[#This Row],[StandardAcquisitionCost]],"Anomali","")</f>
        <v>Anomali</v>
      </c>
      <c r="N100" s="80">
        <f>VLOOKUP(Table1[[#This Row],[ProductID]],productMaster,11,0)</f>
        <v>0</v>
      </c>
      <c r="O100" s="80" t="str">
        <f>IF(Table1[[#This Row],[UnitPrice]]&gt;Table1[[#This Row],[sellingPrice]],"Anomali","")</f>
        <v>Anomali</v>
      </c>
      <c r="P100" s="80" t="str">
        <f>IF(ISNA(VLOOKUP(Table1[[#This Row],[ProductID]],productMaster,1,0)),"Anomali","")</f>
        <v/>
      </c>
    </row>
    <row r="101" spans="1:16" x14ac:dyDescent="0.25">
      <c r="A101" s="5">
        <v>327</v>
      </c>
      <c r="B101" s="5">
        <v>744</v>
      </c>
      <c r="C101" s="10">
        <v>43960</v>
      </c>
      <c r="D101" s="5">
        <v>3</v>
      </c>
      <c r="E101" s="5">
        <v>458</v>
      </c>
      <c r="F101" s="40">
        <v>43.554000000000002</v>
      </c>
      <c r="G101" s="40">
        <v>130.66200000000001</v>
      </c>
      <c r="K101" t="b">
        <f>IF(VLOOKUP(Table1[[#This Row],[ProductID]],productMaster,4,0)="Active",TRUE,"Anomali")</f>
        <v>1</v>
      </c>
      <c r="L101">
        <f>VLOOKUP(Table1[[#This Row],[ProductID]],productMaster,10,0)</f>
        <v>0</v>
      </c>
      <c r="M101" t="str">
        <f>IF(Table1[[#This Row],[UnitPrice]]&gt;115%*Table1[[#This Row],[StandardAcquisitionCost]],"Anomali","")</f>
        <v>Anomali</v>
      </c>
      <c r="N101" s="80">
        <f>VLOOKUP(Table1[[#This Row],[ProductID]],productMaster,11,0)</f>
        <v>0</v>
      </c>
      <c r="O101" s="80" t="str">
        <f>IF(Table1[[#This Row],[UnitPrice]]&gt;Table1[[#This Row],[sellingPrice]],"Anomali","")</f>
        <v>Anomali</v>
      </c>
      <c r="P101" s="80" t="str">
        <f>IF(ISNA(VLOOKUP(Table1[[#This Row],[ProductID]],productMaster,1,0)),"Anomali","")</f>
        <v/>
      </c>
    </row>
    <row r="102" spans="1:16" x14ac:dyDescent="0.25">
      <c r="A102" s="4">
        <v>327</v>
      </c>
      <c r="B102" s="4">
        <v>745</v>
      </c>
      <c r="C102" s="11">
        <v>43960</v>
      </c>
      <c r="D102" s="4">
        <v>3</v>
      </c>
      <c r="E102" s="4">
        <v>459</v>
      </c>
      <c r="F102" s="41">
        <v>39.280500000000004</v>
      </c>
      <c r="G102" s="41">
        <v>117.8415</v>
      </c>
      <c r="K102" t="b">
        <f>IF(VLOOKUP(Table1[[#This Row],[ProductID]],productMaster,4,0)="Active",TRUE,"Anomali")</f>
        <v>1</v>
      </c>
      <c r="L102">
        <f>VLOOKUP(Table1[[#This Row],[ProductID]],productMaster,10,0)</f>
        <v>0</v>
      </c>
      <c r="M102" t="str">
        <f>IF(Table1[[#This Row],[UnitPrice]]&gt;115%*Table1[[#This Row],[StandardAcquisitionCost]],"Anomali","")</f>
        <v>Anomali</v>
      </c>
      <c r="N102" s="80">
        <f>VLOOKUP(Table1[[#This Row],[ProductID]],productMaster,11,0)</f>
        <v>0</v>
      </c>
      <c r="O102" s="80" t="str">
        <f>IF(Table1[[#This Row],[UnitPrice]]&gt;Table1[[#This Row],[sellingPrice]],"Anomali","")</f>
        <v>Anomali</v>
      </c>
      <c r="P102" s="80" t="str">
        <f>IF(ISNA(VLOOKUP(Table1[[#This Row],[ProductID]],productMaster,1,0)),"Anomali","")</f>
        <v/>
      </c>
    </row>
    <row r="103" spans="1:16" x14ac:dyDescent="0.25">
      <c r="A103" s="5">
        <v>327</v>
      </c>
      <c r="B103" s="5">
        <v>746</v>
      </c>
      <c r="C103" s="10">
        <v>43960</v>
      </c>
      <c r="D103" s="5">
        <v>3</v>
      </c>
      <c r="E103" s="5">
        <v>460</v>
      </c>
      <c r="F103" s="40">
        <v>37.180500000000002</v>
      </c>
      <c r="G103" s="40">
        <v>111.5415</v>
      </c>
      <c r="K103" t="b">
        <f>IF(VLOOKUP(Table1[[#This Row],[ProductID]],productMaster,4,0)="Active",TRUE,"Anomali")</f>
        <v>1</v>
      </c>
      <c r="L103">
        <f>VLOOKUP(Table1[[#This Row],[ProductID]],productMaster,10,0)</f>
        <v>0</v>
      </c>
      <c r="M103" t="str">
        <f>IF(Table1[[#This Row],[UnitPrice]]&gt;115%*Table1[[#This Row],[StandardAcquisitionCost]],"Anomali","")</f>
        <v>Anomali</v>
      </c>
      <c r="N103" s="80">
        <f>VLOOKUP(Table1[[#This Row],[ProductID]],productMaster,11,0)</f>
        <v>0</v>
      </c>
      <c r="O103" s="80" t="str">
        <f>IF(Table1[[#This Row],[UnitPrice]]&gt;Table1[[#This Row],[sellingPrice]],"Anomali","")</f>
        <v>Anomali</v>
      </c>
      <c r="P103" s="80" t="str">
        <f>IF(ISNA(VLOOKUP(Table1[[#This Row],[ProductID]],productMaster,1,0)),"Anomali","")</f>
        <v/>
      </c>
    </row>
    <row r="104" spans="1:16" x14ac:dyDescent="0.25">
      <c r="A104" s="4">
        <v>328</v>
      </c>
      <c r="B104" s="4">
        <v>747</v>
      </c>
      <c r="C104" s="11">
        <v>43960</v>
      </c>
      <c r="D104" s="4">
        <v>550</v>
      </c>
      <c r="E104" s="4">
        <v>941</v>
      </c>
      <c r="F104" s="41">
        <v>62.9895</v>
      </c>
      <c r="G104" s="41">
        <v>34644.224999999999</v>
      </c>
      <c r="K104" t="b">
        <f>IF(VLOOKUP(Table1[[#This Row],[ProductID]],productMaster,4,0)="Active",TRUE,"Anomali")</f>
        <v>1</v>
      </c>
      <c r="L104">
        <f>VLOOKUP(Table1[[#This Row],[ProductID]],productMaster,10,0)</f>
        <v>35.959600000000002</v>
      </c>
      <c r="M104" t="str">
        <f>IF(Table1[[#This Row],[UnitPrice]]&gt;115%*Table1[[#This Row],[StandardAcquisitionCost]],"Anomali","")</f>
        <v>Anomali</v>
      </c>
      <c r="N104" s="80">
        <f>VLOOKUP(Table1[[#This Row],[ProductID]],productMaster,11,0)</f>
        <v>80.989999999999995</v>
      </c>
      <c r="O104" s="80" t="str">
        <f>IF(Table1[[#This Row],[UnitPrice]]&gt;Table1[[#This Row],[sellingPrice]],"Anomali","")</f>
        <v/>
      </c>
      <c r="P104" s="80" t="str">
        <f>IF(ISNA(VLOOKUP(Table1[[#This Row],[ProductID]],productMaster,1,0)),"Anomali","")</f>
        <v/>
      </c>
    </row>
    <row r="105" spans="1:16" x14ac:dyDescent="0.25">
      <c r="A105" s="5">
        <v>329</v>
      </c>
      <c r="B105" s="5">
        <v>748</v>
      </c>
      <c r="C105" s="10">
        <v>43960</v>
      </c>
      <c r="D105" s="5">
        <v>3</v>
      </c>
      <c r="E105" s="5">
        <v>320</v>
      </c>
      <c r="F105" s="40">
        <v>45.3705</v>
      </c>
      <c r="G105" s="40">
        <v>136.11150000000001</v>
      </c>
      <c r="K105" t="b">
        <f>IF(VLOOKUP(Table1[[#This Row],[ProductID]],productMaster,4,0)="Active",TRUE,"Anomali")</f>
        <v>1</v>
      </c>
      <c r="L105">
        <f>VLOOKUP(Table1[[#This Row],[ProductID]],productMaster,10,0)</f>
        <v>0</v>
      </c>
      <c r="M105" t="str">
        <f>IF(Table1[[#This Row],[UnitPrice]]&gt;115%*Table1[[#This Row],[StandardAcquisitionCost]],"Anomali","")</f>
        <v>Anomali</v>
      </c>
      <c r="N105" s="80">
        <f>VLOOKUP(Table1[[#This Row],[ProductID]],productMaster,11,0)</f>
        <v>0</v>
      </c>
      <c r="O105" s="80" t="str">
        <f>IF(Table1[[#This Row],[UnitPrice]]&gt;Table1[[#This Row],[sellingPrice]],"Anomali","")</f>
        <v>Anomali</v>
      </c>
      <c r="P105" s="80" t="str">
        <f>IF(ISNA(VLOOKUP(Table1[[#This Row],[ProductID]],productMaster,1,0)),"Anomali","")</f>
        <v/>
      </c>
    </row>
    <row r="106" spans="1:16" x14ac:dyDescent="0.25">
      <c r="A106" s="4">
        <v>329</v>
      </c>
      <c r="B106" s="4">
        <v>749</v>
      </c>
      <c r="C106" s="11">
        <v>43960</v>
      </c>
      <c r="D106" s="4">
        <v>3</v>
      </c>
      <c r="E106" s="4">
        <v>321</v>
      </c>
      <c r="F106" s="41">
        <v>40.488</v>
      </c>
      <c r="G106" s="41">
        <v>121.464</v>
      </c>
      <c r="K106" t="b">
        <f>IF(VLOOKUP(Table1[[#This Row],[ProductID]],productMaster,4,0)="Active",TRUE,"Anomali")</f>
        <v>1</v>
      </c>
      <c r="L106">
        <f>VLOOKUP(Table1[[#This Row],[ProductID]],productMaster,10,0)</f>
        <v>0</v>
      </c>
      <c r="M106" t="str">
        <f>IF(Table1[[#This Row],[UnitPrice]]&gt;115%*Table1[[#This Row],[StandardAcquisitionCost]],"Anomali","")</f>
        <v>Anomali</v>
      </c>
      <c r="N106" s="80">
        <f>VLOOKUP(Table1[[#This Row],[ProductID]],productMaster,11,0)</f>
        <v>0</v>
      </c>
      <c r="O106" s="80" t="str">
        <f>IF(Table1[[#This Row],[UnitPrice]]&gt;Table1[[#This Row],[sellingPrice]],"Anomali","")</f>
        <v>Anomali</v>
      </c>
      <c r="P106" s="80" t="str">
        <f>IF(ISNA(VLOOKUP(Table1[[#This Row],[ProductID]],productMaster,1,0)),"Anomali","")</f>
        <v/>
      </c>
    </row>
    <row r="107" spans="1:16" x14ac:dyDescent="0.25">
      <c r="A107" s="5">
        <v>329</v>
      </c>
      <c r="B107" s="5">
        <v>750</v>
      </c>
      <c r="C107" s="10">
        <v>43960</v>
      </c>
      <c r="D107" s="5">
        <v>60</v>
      </c>
      <c r="E107" s="5">
        <v>322</v>
      </c>
      <c r="F107" s="40">
        <v>26.365500000000001</v>
      </c>
      <c r="G107" s="40">
        <v>1581.93</v>
      </c>
      <c r="K107" t="b">
        <f>IF(VLOOKUP(Table1[[#This Row],[ProductID]],productMaster,4,0)="Active",TRUE,"Anomali")</f>
        <v>1</v>
      </c>
      <c r="L107">
        <f>VLOOKUP(Table1[[#This Row],[ProductID]],productMaster,10,0)</f>
        <v>0</v>
      </c>
      <c r="M107" t="str">
        <f>IF(Table1[[#This Row],[UnitPrice]]&gt;115%*Table1[[#This Row],[StandardAcquisitionCost]],"Anomali","")</f>
        <v>Anomali</v>
      </c>
      <c r="N107" s="80">
        <f>VLOOKUP(Table1[[#This Row],[ProductID]],productMaster,11,0)</f>
        <v>0</v>
      </c>
      <c r="O107" s="80" t="str">
        <f>IF(Table1[[#This Row],[UnitPrice]]&gt;Table1[[#This Row],[sellingPrice]],"Anomali","")</f>
        <v>Anomali</v>
      </c>
      <c r="P107" s="80" t="str">
        <f>IF(ISNA(VLOOKUP(Table1[[#This Row],[ProductID]],productMaster,1,0)),"Anomali","")</f>
        <v/>
      </c>
    </row>
    <row r="108" spans="1:16" x14ac:dyDescent="0.25">
      <c r="A108" s="4">
        <v>330</v>
      </c>
      <c r="B108" s="4">
        <v>751</v>
      </c>
      <c r="C108" s="11">
        <v>43960</v>
      </c>
      <c r="D108" s="4">
        <v>3</v>
      </c>
      <c r="E108" s="4">
        <v>504</v>
      </c>
      <c r="F108" s="41">
        <v>48.762</v>
      </c>
      <c r="G108" s="41">
        <v>146.286</v>
      </c>
      <c r="K108" t="b">
        <f>IF(VLOOKUP(Table1[[#This Row],[ProductID]],productMaster,4,0)="Active",TRUE,"Anomali")</f>
        <v>1</v>
      </c>
      <c r="L108">
        <f>VLOOKUP(Table1[[#This Row],[ProductID]],productMaster,10,0)</f>
        <v>0</v>
      </c>
      <c r="M108" t="str">
        <f>IF(Table1[[#This Row],[UnitPrice]]&gt;115%*Table1[[#This Row],[StandardAcquisitionCost]],"Anomali","")</f>
        <v>Anomali</v>
      </c>
      <c r="N108" s="80">
        <f>VLOOKUP(Table1[[#This Row],[ProductID]],productMaster,11,0)</f>
        <v>0</v>
      </c>
      <c r="O108" s="80" t="str">
        <f>IF(Table1[[#This Row],[UnitPrice]]&gt;Table1[[#This Row],[sellingPrice]],"Anomali","")</f>
        <v>Anomali</v>
      </c>
      <c r="P108" s="80" t="str">
        <f>IF(ISNA(VLOOKUP(Table1[[#This Row],[ProductID]],productMaster,1,0)),"Anomali","")</f>
        <v/>
      </c>
    </row>
    <row r="109" spans="1:16" x14ac:dyDescent="0.25">
      <c r="A109" s="5">
        <v>331</v>
      </c>
      <c r="B109" s="5">
        <v>752</v>
      </c>
      <c r="C109" s="10">
        <v>43960</v>
      </c>
      <c r="D109" s="5">
        <v>3</v>
      </c>
      <c r="E109" s="5">
        <v>497</v>
      </c>
      <c r="F109" s="40">
        <v>34.188000000000002</v>
      </c>
      <c r="G109" s="40">
        <v>102.56399999999999</v>
      </c>
      <c r="K109" t="b">
        <f>IF(VLOOKUP(Table1[[#This Row],[ProductID]],productMaster,4,0)="Active",TRUE,"Anomali")</f>
        <v>1</v>
      </c>
      <c r="L109">
        <f>VLOOKUP(Table1[[#This Row],[ProductID]],productMaster,10,0)</f>
        <v>0</v>
      </c>
      <c r="M109" t="str">
        <f>IF(Table1[[#This Row],[UnitPrice]]&gt;115%*Table1[[#This Row],[StandardAcquisitionCost]],"Anomali","")</f>
        <v>Anomali</v>
      </c>
      <c r="N109" s="80">
        <f>VLOOKUP(Table1[[#This Row],[ProductID]],productMaster,11,0)</f>
        <v>0</v>
      </c>
      <c r="O109" s="80" t="str">
        <f>IF(Table1[[#This Row],[UnitPrice]]&gt;Table1[[#This Row],[sellingPrice]],"Anomali","")</f>
        <v>Anomali</v>
      </c>
      <c r="P109" s="80" t="str">
        <f>IF(ISNA(VLOOKUP(Table1[[#This Row],[ProductID]],productMaster,1,0)),"Anomali","")</f>
        <v/>
      </c>
    </row>
    <row r="110" spans="1:16" x14ac:dyDescent="0.25">
      <c r="A110" s="4">
        <v>332</v>
      </c>
      <c r="B110" s="4">
        <v>753</v>
      </c>
      <c r="C110" s="11">
        <v>43960</v>
      </c>
      <c r="D110" s="4">
        <v>3</v>
      </c>
      <c r="E110" s="4">
        <v>323</v>
      </c>
      <c r="F110" s="41">
        <v>50.263500000000001</v>
      </c>
      <c r="G110" s="41">
        <v>150.79050000000001</v>
      </c>
      <c r="K110" t="b">
        <f>IF(VLOOKUP(Table1[[#This Row],[ProductID]],productMaster,4,0)="Active",TRUE,"Anomali")</f>
        <v>1</v>
      </c>
      <c r="L110">
        <f>VLOOKUP(Table1[[#This Row],[ProductID]],productMaster,10,0)</f>
        <v>0</v>
      </c>
      <c r="M110" t="str">
        <f>IF(Table1[[#This Row],[UnitPrice]]&gt;115%*Table1[[#This Row],[StandardAcquisitionCost]],"Anomali","")</f>
        <v>Anomali</v>
      </c>
      <c r="N110" s="80">
        <f>VLOOKUP(Table1[[#This Row],[ProductID]],productMaster,11,0)</f>
        <v>0</v>
      </c>
      <c r="O110" s="80" t="str">
        <f>IF(Table1[[#This Row],[UnitPrice]]&gt;Table1[[#This Row],[sellingPrice]],"Anomali","")</f>
        <v>Anomali</v>
      </c>
      <c r="P110" s="80" t="str">
        <f>IF(ISNA(VLOOKUP(Table1[[#This Row],[ProductID]],productMaster,1,0)),"Anomali","")</f>
        <v/>
      </c>
    </row>
    <row r="111" spans="1:16" x14ac:dyDescent="0.25">
      <c r="A111" s="5">
        <v>333</v>
      </c>
      <c r="B111" s="5">
        <v>754</v>
      </c>
      <c r="C111" s="10">
        <v>43960</v>
      </c>
      <c r="D111" s="5">
        <v>550</v>
      </c>
      <c r="E111" s="5">
        <v>523</v>
      </c>
      <c r="F111" s="40">
        <v>10.731</v>
      </c>
      <c r="G111" s="40">
        <v>5902.05</v>
      </c>
      <c r="K111" t="b">
        <f>IF(VLOOKUP(Table1[[#This Row],[ProductID]],productMaster,4,0)="Active",TRUE,"Anomali")</f>
        <v>1</v>
      </c>
      <c r="L111">
        <f>VLOOKUP(Table1[[#This Row],[ProductID]],productMaster,10,0)</f>
        <v>0</v>
      </c>
      <c r="M111" t="str">
        <f>IF(Table1[[#This Row],[UnitPrice]]&gt;115%*Table1[[#This Row],[StandardAcquisitionCost]],"Anomali","")</f>
        <v>Anomali</v>
      </c>
      <c r="N111" s="80">
        <f>VLOOKUP(Table1[[#This Row],[ProductID]],productMaster,11,0)</f>
        <v>0</v>
      </c>
      <c r="O111" s="80" t="str">
        <f>IF(Table1[[#This Row],[UnitPrice]]&gt;Table1[[#This Row],[sellingPrice]],"Anomali","")</f>
        <v>Anomali</v>
      </c>
      <c r="P111" s="80" t="str">
        <f>IF(ISNA(VLOOKUP(Table1[[#This Row],[ProductID]],productMaster,1,0)),"Anomali","")</f>
        <v/>
      </c>
    </row>
    <row r="112" spans="1:16" x14ac:dyDescent="0.25">
      <c r="A112" s="4">
        <v>333</v>
      </c>
      <c r="B112" s="4">
        <v>755</v>
      </c>
      <c r="C112" s="11">
        <v>43960</v>
      </c>
      <c r="D112" s="4">
        <v>550</v>
      </c>
      <c r="E112" s="4">
        <v>524</v>
      </c>
      <c r="F112" s="41">
        <v>14.1225</v>
      </c>
      <c r="G112" s="41">
        <v>7767.375</v>
      </c>
      <c r="K112" t="b">
        <f>IF(VLOOKUP(Table1[[#This Row],[ProductID]],productMaster,4,0)="Active",TRUE,"Anomali")</f>
        <v>1</v>
      </c>
      <c r="L112">
        <f>VLOOKUP(Table1[[#This Row],[ProductID]],productMaster,10,0)</f>
        <v>0</v>
      </c>
      <c r="M112" t="str">
        <f>IF(Table1[[#This Row],[UnitPrice]]&gt;115%*Table1[[#This Row],[StandardAcquisitionCost]],"Anomali","")</f>
        <v>Anomali</v>
      </c>
      <c r="N112" s="80">
        <f>VLOOKUP(Table1[[#This Row],[ProductID]],productMaster,11,0)</f>
        <v>0</v>
      </c>
      <c r="O112" s="80" t="str">
        <f>IF(Table1[[#This Row],[UnitPrice]]&gt;Table1[[#This Row],[sellingPrice]],"Anomali","")</f>
        <v>Anomali</v>
      </c>
      <c r="P112" s="80" t="str">
        <f>IF(ISNA(VLOOKUP(Table1[[#This Row],[ProductID]],productMaster,1,0)),"Anomali","")</f>
        <v/>
      </c>
    </row>
    <row r="113" spans="1:16" x14ac:dyDescent="0.25">
      <c r="A113" s="5">
        <v>334</v>
      </c>
      <c r="B113" s="5">
        <v>756</v>
      </c>
      <c r="C113" s="10">
        <v>43960</v>
      </c>
      <c r="D113" s="5">
        <v>60</v>
      </c>
      <c r="E113" s="5">
        <v>492</v>
      </c>
      <c r="F113" s="40">
        <v>50.263500000000001</v>
      </c>
      <c r="G113" s="40">
        <v>3015.81</v>
      </c>
      <c r="K113" t="b">
        <f>IF(VLOOKUP(Table1[[#This Row],[ProductID]],productMaster,4,0)="Active",TRUE,"Anomali")</f>
        <v>1</v>
      </c>
      <c r="L113">
        <f>VLOOKUP(Table1[[#This Row],[ProductID]],productMaster,10,0)</f>
        <v>0</v>
      </c>
      <c r="M113" t="str">
        <f>IF(Table1[[#This Row],[UnitPrice]]&gt;115%*Table1[[#This Row],[StandardAcquisitionCost]],"Anomali","")</f>
        <v>Anomali</v>
      </c>
      <c r="N113" s="80">
        <f>VLOOKUP(Table1[[#This Row],[ProductID]],productMaster,11,0)</f>
        <v>0</v>
      </c>
      <c r="O113" s="80" t="str">
        <f>IF(Table1[[#This Row],[UnitPrice]]&gt;Table1[[#This Row],[sellingPrice]],"Anomali","")</f>
        <v>Anomali</v>
      </c>
      <c r="P113" s="80" t="str">
        <f>IF(ISNA(VLOOKUP(Table1[[#This Row],[ProductID]],productMaster,1,0)),"Anomali","")</f>
        <v/>
      </c>
    </row>
    <row r="114" spans="1:16" x14ac:dyDescent="0.25">
      <c r="A114" s="4">
        <v>334</v>
      </c>
      <c r="B114" s="4">
        <v>757</v>
      </c>
      <c r="C114" s="11">
        <v>43960</v>
      </c>
      <c r="D114" s="4">
        <v>60</v>
      </c>
      <c r="E114" s="4">
        <v>493</v>
      </c>
      <c r="F114" s="41">
        <v>57.151499999999999</v>
      </c>
      <c r="G114" s="41">
        <v>3429.09</v>
      </c>
      <c r="K114" t="b">
        <f>IF(VLOOKUP(Table1[[#This Row],[ProductID]],productMaster,4,0)="Active",TRUE,"Anomali")</f>
        <v>1</v>
      </c>
      <c r="L114">
        <f>VLOOKUP(Table1[[#This Row],[ProductID]],productMaster,10,0)</f>
        <v>0</v>
      </c>
      <c r="M114" t="str">
        <f>IF(Table1[[#This Row],[UnitPrice]]&gt;115%*Table1[[#This Row],[StandardAcquisitionCost]],"Anomali","")</f>
        <v>Anomali</v>
      </c>
      <c r="N114" s="80">
        <f>VLOOKUP(Table1[[#This Row],[ProductID]],productMaster,11,0)</f>
        <v>0</v>
      </c>
      <c r="O114" s="80" t="str">
        <f>IF(Table1[[#This Row],[UnitPrice]]&gt;Table1[[#This Row],[sellingPrice]],"Anomali","")</f>
        <v>Anomali</v>
      </c>
      <c r="P114" s="80" t="str">
        <f>IF(ISNA(VLOOKUP(Table1[[#This Row],[ProductID]],productMaster,1,0)),"Anomali","")</f>
        <v/>
      </c>
    </row>
    <row r="115" spans="1:16" x14ac:dyDescent="0.25">
      <c r="A115" s="5">
        <v>335</v>
      </c>
      <c r="B115" s="5">
        <v>758</v>
      </c>
      <c r="C115" s="10">
        <v>43960</v>
      </c>
      <c r="D115" s="5">
        <v>550</v>
      </c>
      <c r="E115" s="5">
        <v>908</v>
      </c>
      <c r="F115" s="40">
        <v>21.0945</v>
      </c>
      <c r="G115" s="40">
        <v>11601.975</v>
      </c>
      <c r="K115" t="b">
        <f>IF(VLOOKUP(Table1[[#This Row],[ProductID]],productMaster,4,0)="Active",TRUE,"Anomali")</f>
        <v>1</v>
      </c>
      <c r="L115">
        <f>VLOOKUP(Table1[[#This Row],[ProductID]],productMaster,10,0)</f>
        <v>12.0413</v>
      </c>
      <c r="M115" t="str">
        <f>IF(Table1[[#This Row],[UnitPrice]]&gt;115%*Table1[[#This Row],[StandardAcquisitionCost]],"Anomali","")</f>
        <v>Anomali</v>
      </c>
      <c r="N115" s="80">
        <f>VLOOKUP(Table1[[#This Row],[ProductID]],productMaster,11,0)</f>
        <v>27.12</v>
      </c>
      <c r="O115" s="80" t="str">
        <f>IF(Table1[[#This Row],[UnitPrice]]&gt;Table1[[#This Row],[sellingPrice]],"Anomali","")</f>
        <v/>
      </c>
      <c r="P115" s="80" t="str">
        <f>IF(ISNA(VLOOKUP(Table1[[#This Row],[ProductID]],productMaster,1,0)),"Anomali","")</f>
        <v/>
      </c>
    </row>
    <row r="116" spans="1:16" x14ac:dyDescent="0.25">
      <c r="A116" s="4">
        <v>335</v>
      </c>
      <c r="B116" s="4">
        <v>759</v>
      </c>
      <c r="C116" s="11">
        <v>43960</v>
      </c>
      <c r="D116" s="4">
        <v>550</v>
      </c>
      <c r="E116" s="4">
        <v>909</v>
      </c>
      <c r="F116" s="41">
        <v>30.439499999999999</v>
      </c>
      <c r="G116" s="41">
        <v>16741.724999999999</v>
      </c>
      <c r="K116" t="b">
        <f>IF(VLOOKUP(Table1[[#This Row],[ProductID]],productMaster,4,0)="Active",TRUE,"Anomali")</f>
        <v>1</v>
      </c>
      <c r="L116">
        <f>VLOOKUP(Table1[[#This Row],[ProductID]],productMaster,10,0)</f>
        <v>17.3782</v>
      </c>
      <c r="M116" t="str">
        <f>IF(Table1[[#This Row],[UnitPrice]]&gt;115%*Table1[[#This Row],[StandardAcquisitionCost]],"Anomali","")</f>
        <v>Anomali</v>
      </c>
      <c r="N116" s="80">
        <f>VLOOKUP(Table1[[#This Row],[ProductID]],productMaster,11,0)</f>
        <v>39.14</v>
      </c>
      <c r="O116" s="80" t="str">
        <f>IF(Table1[[#This Row],[UnitPrice]]&gt;Table1[[#This Row],[sellingPrice]],"Anomali","")</f>
        <v/>
      </c>
      <c r="P116" s="80" t="str">
        <f>IF(ISNA(VLOOKUP(Table1[[#This Row],[ProductID]],productMaster,1,0)),"Anomali","")</f>
        <v/>
      </c>
    </row>
    <row r="117" spans="1:16" x14ac:dyDescent="0.25">
      <c r="A117" s="5">
        <v>335</v>
      </c>
      <c r="B117" s="5">
        <v>760</v>
      </c>
      <c r="C117" s="10">
        <v>43960</v>
      </c>
      <c r="D117" s="5">
        <v>550</v>
      </c>
      <c r="E117" s="5">
        <v>910</v>
      </c>
      <c r="F117" s="40">
        <v>40.939500000000002</v>
      </c>
      <c r="G117" s="40">
        <v>22516.724999999999</v>
      </c>
      <c r="K117" t="b">
        <f>IF(VLOOKUP(Table1[[#This Row],[ProductID]],productMaster,4,0)="Active",TRUE,"Anomali")</f>
        <v>1</v>
      </c>
      <c r="L117">
        <f>VLOOKUP(Table1[[#This Row],[ProductID]],productMaster,10,0)</f>
        <v>23.372199999999999</v>
      </c>
      <c r="M117" t="str">
        <f>IF(Table1[[#This Row],[UnitPrice]]&gt;115%*Table1[[#This Row],[StandardAcquisitionCost]],"Anomali","")</f>
        <v>Anomali</v>
      </c>
      <c r="N117" s="80">
        <f>VLOOKUP(Table1[[#This Row],[ProductID]],productMaster,11,0)</f>
        <v>52.64</v>
      </c>
      <c r="O117" s="80" t="str">
        <f>IF(Table1[[#This Row],[UnitPrice]]&gt;Table1[[#This Row],[sellingPrice]],"Anomali","")</f>
        <v/>
      </c>
      <c r="P117" s="80" t="str">
        <f>IF(ISNA(VLOOKUP(Table1[[#This Row],[ProductID]],productMaster,1,0)),"Anomali","")</f>
        <v/>
      </c>
    </row>
    <row r="118" spans="1:16" x14ac:dyDescent="0.25">
      <c r="A118" s="4">
        <v>335</v>
      </c>
      <c r="B118" s="4">
        <v>761</v>
      </c>
      <c r="C118" s="11">
        <v>43960</v>
      </c>
      <c r="D118" s="4">
        <v>550</v>
      </c>
      <c r="E118" s="4">
        <v>911</v>
      </c>
      <c r="F118" s="41">
        <v>21.0945</v>
      </c>
      <c r="G118" s="41">
        <v>11601.975</v>
      </c>
      <c r="K118" t="b">
        <f>IF(VLOOKUP(Table1[[#This Row],[ProductID]],productMaster,4,0)="Active",TRUE,"Anomali")</f>
        <v>1</v>
      </c>
      <c r="L118">
        <f>VLOOKUP(Table1[[#This Row],[ProductID]],productMaster,10,0)</f>
        <v>12.0413</v>
      </c>
      <c r="M118" t="str">
        <f>IF(Table1[[#This Row],[UnitPrice]]&gt;115%*Table1[[#This Row],[StandardAcquisitionCost]],"Anomali","")</f>
        <v>Anomali</v>
      </c>
      <c r="N118" s="80">
        <f>VLOOKUP(Table1[[#This Row],[ProductID]],productMaster,11,0)</f>
        <v>27.12</v>
      </c>
      <c r="O118" s="80" t="str">
        <f>IF(Table1[[#This Row],[UnitPrice]]&gt;Table1[[#This Row],[sellingPrice]],"Anomali","")</f>
        <v/>
      </c>
      <c r="P118" s="80" t="str">
        <f>IF(ISNA(VLOOKUP(Table1[[#This Row],[ProductID]],productMaster,1,0)),"Anomali","")</f>
        <v/>
      </c>
    </row>
    <row r="119" spans="1:16" x14ac:dyDescent="0.25">
      <c r="A119" s="5">
        <v>335</v>
      </c>
      <c r="B119" s="5">
        <v>762</v>
      </c>
      <c r="C119" s="10">
        <v>43960</v>
      </c>
      <c r="D119" s="5">
        <v>550</v>
      </c>
      <c r="E119" s="5">
        <v>912</v>
      </c>
      <c r="F119" s="40">
        <v>30.439499999999999</v>
      </c>
      <c r="G119" s="40">
        <v>16741.724999999999</v>
      </c>
      <c r="K119" t="b">
        <f>IF(VLOOKUP(Table1[[#This Row],[ProductID]],productMaster,4,0)="Active",TRUE,"Anomali")</f>
        <v>1</v>
      </c>
      <c r="L119">
        <f>VLOOKUP(Table1[[#This Row],[ProductID]],productMaster,10,0)</f>
        <v>17.3782</v>
      </c>
      <c r="M119" t="str">
        <f>IF(Table1[[#This Row],[UnitPrice]]&gt;115%*Table1[[#This Row],[StandardAcquisitionCost]],"Anomali","")</f>
        <v>Anomali</v>
      </c>
      <c r="N119" s="80">
        <f>VLOOKUP(Table1[[#This Row],[ProductID]],productMaster,11,0)</f>
        <v>39.14</v>
      </c>
      <c r="O119" s="80" t="str">
        <f>IF(Table1[[#This Row],[UnitPrice]]&gt;Table1[[#This Row],[sellingPrice]],"Anomali","")</f>
        <v/>
      </c>
      <c r="P119" s="80" t="str">
        <f>IF(ISNA(VLOOKUP(Table1[[#This Row],[ProductID]],productMaster,1,0)),"Anomali","")</f>
        <v/>
      </c>
    </row>
    <row r="120" spans="1:16" x14ac:dyDescent="0.25">
      <c r="A120" s="4">
        <v>335</v>
      </c>
      <c r="B120" s="4">
        <v>763</v>
      </c>
      <c r="C120" s="11">
        <v>43960</v>
      </c>
      <c r="D120" s="4">
        <v>550</v>
      </c>
      <c r="E120" s="4">
        <v>913</v>
      </c>
      <c r="F120" s="41">
        <v>40.939500000000002</v>
      </c>
      <c r="G120" s="41">
        <v>22516.724999999999</v>
      </c>
      <c r="K120" t="b">
        <f>IF(VLOOKUP(Table1[[#This Row],[ProductID]],productMaster,4,0)="Active",TRUE,"Anomali")</f>
        <v>1</v>
      </c>
      <c r="L120">
        <f>VLOOKUP(Table1[[#This Row],[ProductID]],productMaster,10,0)</f>
        <v>23.372199999999999</v>
      </c>
      <c r="M120" t="str">
        <f>IF(Table1[[#This Row],[UnitPrice]]&gt;115%*Table1[[#This Row],[StandardAcquisitionCost]],"Anomali","")</f>
        <v>Anomali</v>
      </c>
      <c r="N120" s="80">
        <f>VLOOKUP(Table1[[#This Row],[ProductID]],productMaster,11,0)</f>
        <v>52.64</v>
      </c>
      <c r="O120" s="80" t="str">
        <f>IF(Table1[[#This Row],[UnitPrice]]&gt;Table1[[#This Row],[sellingPrice]],"Anomali","")</f>
        <v/>
      </c>
      <c r="P120" s="80" t="str">
        <f>IF(ISNA(VLOOKUP(Table1[[#This Row],[ProductID]],productMaster,1,0)),"Anomali","")</f>
        <v/>
      </c>
    </row>
    <row r="121" spans="1:16" x14ac:dyDescent="0.25">
      <c r="A121" s="5">
        <v>335</v>
      </c>
      <c r="B121" s="5">
        <v>764</v>
      </c>
      <c r="C121" s="10">
        <v>43960</v>
      </c>
      <c r="D121" s="5">
        <v>550</v>
      </c>
      <c r="E121" s="5">
        <v>914</v>
      </c>
      <c r="F121" s="40">
        <v>21.0945</v>
      </c>
      <c r="G121" s="40">
        <v>11601.975</v>
      </c>
      <c r="K121" t="b">
        <f>IF(VLOOKUP(Table1[[#This Row],[ProductID]],productMaster,4,0)="Active",TRUE,"Anomali")</f>
        <v>1</v>
      </c>
      <c r="L121">
        <f>VLOOKUP(Table1[[#This Row],[ProductID]],productMaster,10,0)</f>
        <v>12.0413</v>
      </c>
      <c r="M121" t="str">
        <f>IF(Table1[[#This Row],[UnitPrice]]&gt;115%*Table1[[#This Row],[StandardAcquisitionCost]],"Anomali","")</f>
        <v>Anomali</v>
      </c>
      <c r="N121" s="80">
        <f>VLOOKUP(Table1[[#This Row],[ProductID]],productMaster,11,0)</f>
        <v>27.12</v>
      </c>
      <c r="O121" s="80" t="str">
        <f>IF(Table1[[#This Row],[UnitPrice]]&gt;Table1[[#This Row],[sellingPrice]],"Anomali","")</f>
        <v/>
      </c>
      <c r="P121" s="80" t="str">
        <f>IF(ISNA(VLOOKUP(Table1[[#This Row],[ProductID]],productMaster,1,0)),"Anomali","")</f>
        <v/>
      </c>
    </row>
    <row r="122" spans="1:16" x14ac:dyDescent="0.25">
      <c r="A122" s="4">
        <v>335</v>
      </c>
      <c r="B122" s="4">
        <v>765</v>
      </c>
      <c r="C122" s="11">
        <v>43960</v>
      </c>
      <c r="D122" s="4">
        <v>550</v>
      </c>
      <c r="E122" s="4">
        <v>915</v>
      </c>
      <c r="F122" s="41">
        <v>30.439499999999999</v>
      </c>
      <c r="G122" s="41">
        <v>16741.724999999999</v>
      </c>
      <c r="K122" t="b">
        <f>IF(VLOOKUP(Table1[[#This Row],[ProductID]],productMaster,4,0)="Active",TRUE,"Anomali")</f>
        <v>1</v>
      </c>
      <c r="L122">
        <f>VLOOKUP(Table1[[#This Row],[ProductID]],productMaster,10,0)</f>
        <v>17.3782</v>
      </c>
      <c r="M122" t="str">
        <f>IF(Table1[[#This Row],[UnitPrice]]&gt;115%*Table1[[#This Row],[StandardAcquisitionCost]],"Anomali","")</f>
        <v>Anomali</v>
      </c>
      <c r="N122" s="80">
        <f>VLOOKUP(Table1[[#This Row],[ProductID]],productMaster,11,0)</f>
        <v>39.14</v>
      </c>
      <c r="O122" s="80" t="str">
        <f>IF(Table1[[#This Row],[UnitPrice]]&gt;Table1[[#This Row],[sellingPrice]],"Anomali","")</f>
        <v/>
      </c>
      <c r="P122" s="80" t="str">
        <f>IF(ISNA(VLOOKUP(Table1[[#This Row],[ProductID]],productMaster,1,0)),"Anomali","")</f>
        <v/>
      </c>
    </row>
    <row r="123" spans="1:16" x14ac:dyDescent="0.25">
      <c r="A123" s="5">
        <v>335</v>
      </c>
      <c r="B123" s="5">
        <v>766</v>
      </c>
      <c r="C123" s="10">
        <v>43960</v>
      </c>
      <c r="D123" s="5">
        <v>550</v>
      </c>
      <c r="E123" s="5">
        <v>916</v>
      </c>
      <c r="F123" s="40">
        <v>40.939500000000002</v>
      </c>
      <c r="G123" s="40">
        <v>22516.724999999999</v>
      </c>
      <c r="K123" t="b">
        <f>IF(VLOOKUP(Table1[[#This Row],[ProductID]],productMaster,4,0)="Active",TRUE,"Anomali")</f>
        <v>1</v>
      </c>
      <c r="L123">
        <f>VLOOKUP(Table1[[#This Row],[ProductID]],productMaster,10,0)</f>
        <v>23.372199999999999</v>
      </c>
      <c r="M123" t="str">
        <f>IF(Table1[[#This Row],[UnitPrice]]&gt;115%*Table1[[#This Row],[StandardAcquisitionCost]],"Anomali","")</f>
        <v>Anomali</v>
      </c>
      <c r="N123" s="80">
        <f>VLOOKUP(Table1[[#This Row],[ProductID]],productMaster,11,0)</f>
        <v>52.64</v>
      </c>
      <c r="O123" s="80" t="str">
        <f>IF(Table1[[#This Row],[UnitPrice]]&gt;Table1[[#This Row],[sellingPrice]],"Anomali","")</f>
        <v/>
      </c>
      <c r="P123" s="80" t="str">
        <f>IF(ISNA(VLOOKUP(Table1[[#This Row],[ProductID]],productMaster,1,0)),"Anomali","")</f>
        <v/>
      </c>
    </row>
    <row r="124" spans="1:16" x14ac:dyDescent="0.25">
      <c r="A124" s="4">
        <v>336</v>
      </c>
      <c r="B124" s="4">
        <v>767</v>
      </c>
      <c r="C124" s="11">
        <v>43960</v>
      </c>
      <c r="D124" s="4">
        <v>60</v>
      </c>
      <c r="E124" s="4">
        <v>506</v>
      </c>
      <c r="F124" s="41">
        <v>9.1980000000000004</v>
      </c>
      <c r="G124" s="41">
        <v>551.88</v>
      </c>
      <c r="K124" t="b">
        <f>IF(VLOOKUP(Table1[[#This Row],[ProductID]],productMaster,4,0)="Active",TRUE,"Anomali")</f>
        <v>1</v>
      </c>
      <c r="L124">
        <f>VLOOKUP(Table1[[#This Row],[ProductID]],productMaster,10,0)</f>
        <v>0</v>
      </c>
      <c r="M124" t="str">
        <f>IF(Table1[[#This Row],[UnitPrice]]&gt;115%*Table1[[#This Row],[StandardAcquisitionCost]],"Anomali","")</f>
        <v>Anomali</v>
      </c>
      <c r="N124" s="80">
        <f>VLOOKUP(Table1[[#This Row],[ProductID]],productMaster,11,0)</f>
        <v>0</v>
      </c>
      <c r="O124" s="80" t="str">
        <f>IF(Table1[[#This Row],[UnitPrice]]&gt;Table1[[#This Row],[sellingPrice]],"Anomali","")</f>
        <v>Anomali</v>
      </c>
      <c r="P124" s="80" t="str">
        <f>IF(ISNA(VLOOKUP(Table1[[#This Row],[ProductID]],productMaster,1,0)),"Anomali","")</f>
        <v/>
      </c>
    </row>
    <row r="125" spans="1:16" x14ac:dyDescent="0.25">
      <c r="A125" s="5">
        <v>337</v>
      </c>
      <c r="B125" s="5">
        <v>768</v>
      </c>
      <c r="C125" s="10">
        <v>43974</v>
      </c>
      <c r="D125" s="5">
        <v>550</v>
      </c>
      <c r="E125" s="5">
        <v>351</v>
      </c>
      <c r="F125" s="40">
        <v>5.7750000000000004</v>
      </c>
      <c r="G125" s="40">
        <v>3176.25</v>
      </c>
      <c r="K125" t="b">
        <f>IF(VLOOKUP(Table1[[#This Row],[ProductID]],productMaster,4,0)="Active",TRUE,"Anomali")</f>
        <v>1</v>
      </c>
      <c r="L125">
        <f>VLOOKUP(Table1[[#This Row],[ProductID]],productMaster,10,0)</f>
        <v>0</v>
      </c>
      <c r="M125" t="str">
        <f>IF(Table1[[#This Row],[UnitPrice]]&gt;115%*Table1[[#This Row],[StandardAcquisitionCost]],"Anomali","")</f>
        <v>Anomali</v>
      </c>
      <c r="N125" s="80">
        <f>VLOOKUP(Table1[[#This Row],[ProductID]],productMaster,11,0)</f>
        <v>0</v>
      </c>
      <c r="O125" s="80" t="str">
        <f>IF(Table1[[#This Row],[UnitPrice]]&gt;Table1[[#This Row],[sellingPrice]],"Anomali","")</f>
        <v>Anomali</v>
      </c>
      <c r="P125" s="80" t="str">
        <f>IF(ISNA(VLOOKUP(Table1[[#This Row],[ProductID]],productMaster,1,0)),"Anomali","")</f>
        <v/>
      </c>
    </row>
    <row r="126" spans="1:16" x14ac:dyDescent="0.25">
      <c r="A126" s="4">
        <v>337</v>
      </c>
      <c r="B126" s="4">
        <v>769</v>
      </c>
      <c r="C126" s="11">
        <v>43974</v>
      </c>
      <c r="D126" s="4">
        <v>550</v>
      </c>
      <c r="E126" s="4">
        <v>352</v>
      </c>
      <c r="F126" s="41">
        <v>1.155</v>
      </c>
      <c r="G126" s="41">
        <v>635.25</v>
      </c>
      <c r="K126" t="b">
        <f>IF(VLOOKUP(Table1[[#This Row],[ProductID]],productMaster,4,0)="Active",TRUE,"Anomali")</f>
        <v>1</v>
      </c>
      <c r="L126">
        <f>VLOOKUP(Table1[[#This Row],[ProductID]],productMaster,10,0)</f>
        <v>0</v>
      </c>
      <c r="M126" t="str">
        <f>IF(Table1[[#This Row],[UnitPrice]]&gt;115%*Table1[[#This Row],[StandardAcquisitionCost]],"Anomali","")</f>
        <v>Anomali</v>
      </c>
      <c r="N126" s="80">
        <f>VLOOKUP(Table1[[#This Row],[ProductID]],productMaster,11,0)</f>
        <v>0</v>
      </c>
      <c r="O126" s="80" t="str">
        <f>IF(Table1[[#This Row],[UnitPrice]]&gt;Table1[[#This Row],[sellingPrice]],"Anomali","")</f>
        <v>Anomali</v>
      </c>
      <c r="P126" s="80" t="str">
        <f>IF(ISNA(VLOOKUP(Table1[[#This Row],[ProductID]],productMaster,1,0)),"Anomali","")</f>
        <v/>
      </c>
    </row>
    <row r="127" spans="1:16" x14ac:dyDescent="0.25">
      <c r="A127" s="5">
        <v>337</v>
      </c>
      <c r="B127" s="5">
        <v>770</v>
      </c>
      <c r="C127" s="10">
        <v>43974</v>
      </c>
      <c r="D127" s="5">
        <v>550</v>
      </c>
      <c r="E127" s="5">
        <v>679</v>
      </c>
      <c r="F127" s="40">
        <v>5.7750000000000004</v>
      </c>
      <c r="G127" s="40">
        <v>3176.25</v>
      </c>
      <c r="K127" t="b">
        <f>IF(VLOOKUP(Table1[[#This Row],[ProductID]],productMaster,4,0)="Active",TRUE,"Anomali")</f>
        <v>1</v>
      </c>
      <c r="L127">
        <f>VLOOKUP(Table1[[#This Row],[ProductID]],productMaster,10,0)</f>
        <v>0</v>
      </c>
      <c r="M127" t="str">
        <f>IF(Table1[[#This Row],[UnitPrice]]&gt;115%*Table1[[#This Row],[StandardAcquisitionCost]],"Anomali","")</f>
        <v>Anomali</v>
      </c>
      <c r="N127" s="80">
        <f>VLOOKUP(Table1[[#This Row],[ProductID]],productMaster,11,0)</f>
        <v>0</v>
      </c>
      <c r="O127" s="80" t="str">
        <f>IF(Table1[[#This Row],[UnitPrice]]&gt;Table1[[#This Row],[sellingPrice]],"Anomali","")</f>
        <v>Anomali</v>
      </c>
      <c r="P127" s="80" t="str">
        <f>IF(ISNA(VLOOKUP(Table1[[#This Row],[ProductID]],productMaster,1,0)),"Anomali","")</f>
        <v/>
      </c>
    </row>
    <row r="128" spans="1:16" x14ac:dyDescent="0.25">
      <c r="A128" s="4">
        <v>338</v>
      </c>
      <c r="B128" s="4">
        <v>771</v>
      </c>
      <c r="C128" s="11">
        <v>43974</v>
      </c>
      <c r="D128" s="4">
        <v>550</v>
      </c>
      <c r="E128" s="4">
        <v>507</v>
      </c>
      <c r="F128" s="41">
        <v>23.393999999999998</v>
      </c>
      <c r="G128" s="41">
        <v>12866.7</v>
      </c>
      <c r="K128" t="b">
        <f>IF(VLOOKUP(Table1[[#This Row],[ProductID]],productMaster,4,0)="Active",TRUE,"Anomali")</f>
        <v>1</v>
      </c>
      <c r="L128">
        <f>VLOOKUP(Table1[[#This Row],[ProductID]],productMaster,10,0)</f>
        <v>0</v>
      </c>
      <c r="M128" t="str">
        <f>IF(Table1[[#This Row],[UnitPrice]]&gt;115%*Table1[[#This Row],[StandardAcquisitionCost]],"Anomali","")</f>
        <v>Anomali</v>
      </c>
      <c r="N128" s="80">
        <f>VLOOKUP(Table1[[#This Row],[ProductID]],productMaster,11,0)</f>
        <v>0</v>
      </c>
      <c r="O128" s="80" t="str">
        <f>IF(Table1[[#This Row],[UnitPrice]]&gt;Table1[[#This Row],[sellingPrice]],"Anomali","")</f>
        <v>Anomali</v>
      </c>
      <c r="P128" s="80" t="str">
        <f>IF(ISNA(VLOOKUP(Table1[[#This Row],[ProductID]],productMaster,1,0)),"Anomali","")</f>
        <v/>
      </c>
    </row>
    <row r="129" spans="1:16" x14ac:dyDescent="0.25">
      <c r="A129" s="5">
        <v>338</v>
      </c>
      <c r="B129" s="5">
        <v>772</v>
      </c>
      <c r="C129" s="10">
        <v>43974</v>
      </c>
      <c r="D129" s="5">
        <v>550</v>
      </c>
      <c r="E129" s="5">
        <v>508</v>
      </c>
      <c r="F129" s="40">
        <v>27.6465</v>
      </c>
      <c r="G129" s="40">
        <v>15205.575000000001</v>
      </c>
      <c r="K129" t="b">
        <f>IF(VLOOKUP(Table1[[#This Row],[ProductID]],productMaster,4,0)="Active",TRUE,"Anomali")</f>
        <v>1</v>
      </c>
      <c r="L129">
        <f>VLOOKUP(Table1[[#This Row],[ProductID]],productMaster,10,0)</f>
        <v>0</v>
      </c>
      <c r="M129" t="str">
        <f>IF(Table1[[#This Row],[UnitPrice]]&gt;115%*Table1[[#This Row],[StandardAcquisitionCost]],"Anomali","")</f>
        <v>Anomali</v>
      </c>
      <c r="N129" s="80">
        <f>VLOOKUP(Table1[[#This Row],[ProductID]],productMaster,11,0)</f>
        <v>0</v>
      </c>
      <c r="O129" s="80" t="str">
        <f>IF(Table1[[#This Row],[UnitPrice]]&gt;Table1[[#This Row],[sellingPrice]],"Anomali","")</f>
        <v>Anomali</v>
      </c>
      <c r="P129" s="80" t="str">
        <f>IF(ISNA(VLOOKUP(Table1[[#This Row],[ProductID]],productMaster,1,0)),"Anomali","")</f>
        <v/>
      </c>
    </row>
    <row r="130" spans="1:16" x14ac:dyDescent="0.25">
      <c r="A130" s="4">
        <v>339</v>
      </c>
      <c r="B130" s="4">
        <v>773</v>
      </c>
      <c r="C130" s="11">
        <v>43974</v>
      </c>
      <c r="D130" s="4">
        <v>550</v>
      </c>
      <c r="E130" s="4">
        <v>355</v>
      </c>
      <c r="F130" s="41">
        <v>1.365</v>
      </c>
      <c r="G130" s="41">
        <v>750.75</v>
      </c>
      <c r="K130" t="b">
        <f>IF(VLOOKUP(Table1[[#This Row],[ProductID]],productMaster,4,0)="Active",TRUE,"Anomali")</f>
        <v>1</v>
      </c>
      <c r="L130">
        <f>VLOOKUP(Table1[[#This Row],[ProductID]],productMaster,10,0)</f>
        <v>0</v>
      </c>
      <c r="M130" t="str">
        <f>IF(Table1[[#This Row],[UnitPrice]]&gt;115%*Table1[[#This Row],[StandardAcquisitionCost]],"Anomali","")</f>
        <v>Anomali</v>
      </c>
      <c r="N130" s="80">
        <f>VLOOKUP(Table1[[#This Row],[ProductID]],productMaster,11,0)</f>
        <v>0</v>
      </c>
      <c r="O130" s="80" t="str">
        <f>IF(Table1[[#This Row],[UnitPrice]]&gt;Table1[[#This Row],[sellingPrice]],"Anomali","")</f>
        <v>Anomali</v>
      </c>
      <c r="P130" s="80" t="str">
        <f>IF(ISNA(VLOOKUP(Table1[[#This Row],[ProductID]],productMaster,1,0)),"Anomali","")</f>
        <v/>
      </c>
    </row>
    <row r="131" spans="1:16" x14ac:dyDescent="0.25">
      <c r="A131" s="5">
        <v>339</v>
      </c>
      <c r="B131" s="5">
        <v>774</v>
      </c>
      <c r="C131" s="10">
        <v>43974</v>
      </c>
      <c r="D131" s="5">
        <v>550</v>
      </c>
      <c r="E131" s="5">
        <v>940</v>
      </c>
      <c r="F131" s="40">
        <v>62.9895</v>
      </c>
      <c r="G131" s="40">
        <v>34644.224999999999</v>
      </c>
      <c r="K131" t="b">
        <f>IF(VLOOKUP(Table1[[#This Row],[ProductID]],productMaster,4,0)="Active",TRUE,"Anomali")</f>
        <v>1</v>
      </c>
      <c r="L131">
        <f>VLOOKUP(Table1[[#This Row],[ProductID]],productMaster,10,0)</f>
        <v>35.959600000000002</v>
      </c>
      <c r="M131" t="str">
        <f>IF(Table1[[#This Row],[UnitPrice]]&gt;115%*Table1[[#This Row],[StandardAcquisitionCost]],"Anomali","")</f>
        <v>Anomali</v>
      </c>
      <c r="N131" s="80">
        <f>VLOOKUP(Table1[[#This Row],[ProductID]],productMaster,11,0)</f>
        <v>80.989999999999995</v>
      </c>
      <c r="O131" s="80" t="str">
        <f>IF(Table1[[#This Row],[UnitPrice]]&gt;Table1[[#This Row],[sellingPrice]],"Anomali","")</f>
        <v/>
      </c>
      <c r="P131" s="80" t="str">
        <f>IF(ISNA(VLOOKUP(Table1[[#This Row],[ProductID]],productMaster,1,0)),"Anomali","")</f>
        <v/>
      </c>
    </row>
    <row r="132" spans="1:16" x14ac:dyDescent="0.25">
      <c r="A132" s="4">
        <v>339</v>
      </c>
      <c r="B132" s="4">
        <v>775</v>
      </c>
      <c r="C132" s="11">
        <v>43974</v>
      </c>
      <c r="D132" s="4">
        <v>550</v>
      </c>
      <c r="E132" s="4">
        <v>535</v>
      </c>
      <c r="F132" s="41">
        <v>93.486000000000004</v>
      </c>
      <c r="G132" s="41">
        <v>51417.3</v>
      </c>
      <c r="K132" t="b">
        <f>IF(VLOOKUP(Table1[[#This Row],[ProductID]],productMaster,4,0)="Active",TRUE,"Anomali")</f>
        <v>1</v>
      </c>
      <c r="L132">
        <f>VLOOKUP(Table1[[#This Row],[ProductID]],productMaster,10,0)</f>
        <v>0</v>
      </c>
      <c r="M132" t="str">
        <f>IF(Table1[[#This Row],[UnitPrice]]&gt;115%*Table1[[#This Row],[StandardAcquisitionCost]],"Anomali","")</f>
        <v>Anomali</v>
      </c>
      <c r="N132" s="80">
        <f>VLOOKUP(Table1[[#This Row],[ProductID]],productMaster,11,0)</f>
        <v>0</v>
      </c>
      <c r="O132" s="80" t="str">
        <f>IF(Table1[[#This Row],[UnitPrice]]&gt;Table1[[#This Row],[sellingPrice]],"Anomali","")</f>
        <v>Anomali</v>
      </c>
      <c r="P132" s="80" t="str">
        <f>IF(ISNA(VLOOKUP(Table1[[#This Row],[ProductID]],productMaster,1,0)),"Anomali","")</f>
        <v/>
      </c>
    </row>
    <row r="133" spans="1:16" x14ac:dyDescent="0.25">
      <c r="A133" s="5">
        <v>340</v>
      </c>
      <c r="B133" s="5">
        <v>776</v>
      </c>
      <c r="C133" s="10">
        <v>43974</v>
      </c>
      <c r="D133" s="5">
        <v>550</v>
      </c>
      <c r="E133" s="5">
        <v>351</v>
      </c>
      <c r="F133" s="40">
        <v>6.1950000000000003</v>
      </c>
      <c r="G133" s="40">
        <v>3407.25</v>
      </c>
      <c r="K133" t="b">
        <f>IF(VLOOKUP(Table1[[#This Row],[ProductID]],productMaster,4,0)="Active",TRUE,"Anomali")</f>
        <v>1</v>
      </c>
      <c r="L133">
        <f>VLOOKUP(Table1[[#This Row],[ProductID]],productMaster,10,0)</f>
        <v>0</v>
      </c>
      <c r="M133" t="str">
        <f>IF(Table1[[#This Row],[UnitPrice]]&gt;115%*Table1[[#This Row],[StandardAcquisitionCost]],"Anomali","")</f>
        <v>Anomali</v>
      </c>
      <c r="N133" s="80">
        <f>VLOOKUP(Table1[[#This Row],[ProductID]],productMaster,11,0)</f>
        <v>0</v>
      </c>
      <c r="O133" s="80" t="str">
        <f>IF(Table1[[#This Row],[UnitPrice]]&gt;Table1[[#This Row],[sellingPrice]],"Anomali","")</f>
        <v>Anomali</v>
      </c>
      <c r="P133" s="80" t="str">
        <f>IF(ISNA(VLOOKUP(Table1[[#This Row],[ProductID]],productMaster,1,0)),"Anomali","")</f>
        <v/>
      </c>
    </row>
    <row r="134" spans="1:16" x14ac:dyDescent="0.25">
      <c r="A134" s="4">
        <v>340</v>
      </c>
      <c r="B134" s="4">
        <v>777</v>
      </c>
      <c r="C134" s="11">
        <v>43974</v>
      </c>
      <c r="D134" s="4">
        <v>550</v>
      </c>
      <c r="E134" s="4">
        <v>352</v>
      </c>
      <c r="F134" s="41">
        <v>1.47</v>
      </c>
      <c r="G134" s="41">
        <v>808.5</v>
      </c>
      <c r="K134" t="b">
        <f>IF(VLOOKUP(Table1[[#This Row],[ProductID]],productMaster,4,0)="Active",TRUE,"Anomali")</f>
        <v>1</v>
      </c>
      <c r="L134">
        <f>VLOOKUP(Table1[[#This Row],[ProductID]],productMaster,10,0)</f>
        <v>0</v>
      </c>
      <c r="M134" t="str">
        <f>IF(Table1[[#This Row],[UnitPrice]]&gt;115%*Table1[[#This Row],[StandardAcquisitionCost]],"Anomali","")</f>
        <v>Anomali</v>
      </c>
      <c r="N134" s="80">
        <f>VLOOKUP(Table1[[#This Row],[ProductID]],productMaster,11,0)</f>
        <v>0</v>
      </c>
      <c r="O134" s="80" t="str">
        <f>IF(Table1[[#This Row],[UnitPrice]]&gt;Table1[[#This Row],[sellingPrice]],"Anomali","")</f>
        <v>Anomali</v>
      </c>
      <c r="P134" s="80" t="str">
        <f>IF(ISNA(VLOOKUP(Table1[[#This Row],[ProductID]],productMaster,1,0)),"Anomali","")</f>
        <v/>
      </c>
    </row>
    <row r="135" spans="1:16" x14ac:dyDescent="0.25">
      <c r="A135" s="5">
        <v>340</v>
      </c>
      <c r="B135" s="5">
        <v>778</v>
      </c>
      <c r="C135" s="10">
        <v>43974</v>
      </c>
      <c r="D135" s="5">
        <v>550</v>
      </c>
      <c r="E135" s="5">
        <v>679</v>
      </c>
      <c r="F135" s="40">
        <v>6.1950000000000003</v>
      </c>
      <c r="G135" s="40">
        <v>3407.25</v>
      </c>
      <c r="K135" t="b">
        <f>IF(VLOOKUP(Table1[[#This Row],[ProductID]],productMaster,4,0)="Active",TRUE,"Anomali")</f>
        <v>1</v>
      </c>
      <c r="L135">
        <f>VLOOKUP(Table1[[#This Row],[ProductID]],productMaster,10,0)</f>
        <v>0</v>
      </c>
      <c r="M135" t="str">
        <f>IF(Table1[[#This Row],[UnitPrice]]&gt;115%*Table1[[#This Row],[StandardAcquisitionCost]],"Anomali","")</f>
        <v>Anomali</v>
      </c>
      <c r="N135" s="80">
        <f>VLOOKUP(Table1[[#This Row],[ProductID]],productMaster,11,0)</f>
        <v>0</v>
      </c>
      <c r="O135" s="80" t="str">
        <f>IF(Table1[[#This Row],[UnitPrice]]&gt;Table1[[#This Row],[sellingPrice]],"Anomali","")</f>
        <v>Anomali</v>
      </c>
      <c r="P135" s="80" t="str">
        <f>IF(ISNA(VLOOKUP(Table1[[#This Row],[ProductID]],productMaster,1,0)),"Anomali","")</f>
        <v/>
      </c>
    </row>
    <row r="136" spans="1:16" x14ac:dyDescent="0.25">
      <c r="A136" s="4">
        <v>341</v>
      </c>
      <c r="B136" s="4">
        <v>779</v>
      </c>
      <c r="C136" s="11">
        <v>43974</v>
      </c>
      <c r="D136" s="4">
        <v>550</v>
      </c>
      <c r="E136" s="4">
        <v>507</v>
      </c>
      <c r="F136" s="41">
        <v>22.165500000000002</v>
      </c>
      <c r="G136" s="41">
        <v>12191.025</v>
      </c>
      <c r="K136" t="b">
        <f>IF(VLOOKUP(Table1[[#This Row],[ProductID]],productMaster,4,0)="Active",TRUE,"Anomali")</f>
        <v>1</v>
      </c>
      <c r="L136">
        <f>VLOOKUP(Table1[[#This Row],[ProductID]],productMaster,10,0)</f>
        <v>0</v>
      </c>
      <c r="M136" t="str">
        <f>IF(Table1[[#This Row],[UnitPrice]]&gt;115%*Table1[[#This Row],[StandardAcquisitionCost]],"Anomali","")</f>
        <v>Anomali</v>
      </c>
      <c r="N136" s="80">
        <f>VLOOKUP(Table1[[#This Row],[ProductID]],productMaster,11,0)</f>
        <v>0</v>
      </c>
      <c r="O136" s="80" t="str">
        <f>IF(Table1[[#This Row],[UnitPrice]]&gt;Table1[[#This Row],[sellingPrice]],"Anomali","")</f>
        <v>Anomali</v>
      </c>
      <c r="P136" s="80" t="str">
        <f>IF(ISNA(VLOOKUP(Table1[[#This Row],[ProductID]],productMaster,1,0)),"Anomali","")</f>
        <v/>
      </c>
    </row>
    <row r="137" spans="1:16" x14ac:dyDescent="0.25">
      <c r="A137" s="5">
        <v>341</v>
      </c>
      <c r="B137" s="5">
        <v>780</v>
      </c>
      <c r="C137" s="10">
        <v>43974</v>
      </c>
      <c r="D137" s="5">
        <v>550</v>
      </c>
      <c r="E137" s="5">
        <v>508</v>
      </c>
      <c r="F137" s="40">
        <v>29.284500000000001</v>
      </c>
      <c r="G137" s="40">
        <v>16106.475</v>
      </c>
      <c r="K137" t="b">
        <f>IF(VLOOKUP(Table1[[#This Row],[ProductID]],productMaster,4,0)="Active",TRUE,"Anomali")</f>
        <v>1</v>
      </c>
      <c r="L137">
        <f>VLOOKUP(Table1[[#This Row],[ProductID]],productMaster,10,0)</f>
        <v>0</v>
      </c>
      <c r="M137" t="str">
        <f>IF(Table1[[#This Row],[UnitPrice]]&gt;115%*Table1[[#This Row],[StandardAcquisitionCost]],"Anomali","")</f>
        <v>Anomali</v>
      </c>
      <c r="N137" s="80">
        <f>VLOOKUP(Table1[[#This Row],[ProductID]],productMaster,11,0)</f>
        <v>0</v>
      </c>
      <c r="O137" s="80" t="str">
        <f>IF(Table1[[#This Row],[UnitPrice]]&gt;Table1[[#This Row],[sellingPrice]],"Anomali","")</f>
        <v>Anomali</v>
      </c>
      <c r="P137" s="80" t="str">
        <f>IF(ISNA(VLOOKUP(Table1[[#This Row],[ProductID]],productMaster,1,0)),"Anomali","")</f>
        <v/>
      </c>
    </row>
    <row r="138" spans="1:16" x14ac:dyDescent="0.25">
      <c r="A138" s="4">
        <v>342</v>
      </c>
      <c r="B138" s="4">
        <v>781</v>
      </c>
      <c r="C138" s="11">
        <v>43974</v>
      </c>
      <c r="D138" s="4">
        <v>3</v>
      </c>
      <c r="E138" s="4">
        <v>491</v>
      </c>
      <c r="F138" s="41">
        <v>19.9815</v>
      </c>
      <c r="G138" s="41">
        <v>59.944499999999998</v>
      </c>
      <c r="K138" t="b">
        <f>IF(VLOOKUP(Table1[[#This Row],[ProductID]],productMaster,4,0)="Active",TRUE,"Anomali")</f>
        <v>1</v>
      </c>
      <c r="L138">
        <f>VLOOKUP(Table1[[#This Row],[ProductID]],productMaster,10,0)</f>
        <v>0</v>
      </c>
      <c r="M138" t="str">
        <f>IF(Table1[[#This Row],[UnitPrice]]&gt;115%*Table1[[#This Row],[StandardAcquisitionCost]],"Anomali","")</f>
        <v>Anomali</v>
      </c>
      <c r="N138" s="80">
        <f>VLOOKUP(Table1[[#This Row],[ProductID]],productMaster,11,0)</f>
        <v>0</v>
      </c>
      <c r="O138" s="80" t="str">
        <f>IF(Table1[[#This Row],[UnitPrice]]&gt;Table1[[#This Row],[sellingPrice]],"Anomali","")</f>
        <v>Anomali</v>
      </c>
      <c r="P138" s="80" t="str">
        <f>IF(ISNA(VLOOKUP(Table1[[#This Row],[ProductID]],productMaster,1,0)),"Anomali","")</f>
        <v/>
      </c>
    </row>
    <row r="139" spans="1:16" x14ac:dyDescent="0.25">
      <c r="A139" s="5">
        <v>343</v>
      </c>
      <c r="B139" s="5">
        <v>782</v>
      </c>
      <c r="C139" s="10">
        <v>43974</v>
      </c>
      <c r="D139" s="5">
        <v>3</v>
      </c>
      <c r="E139" s="5">
        <v>343</v>
      </c>
      <c r="F139" s="40">
        <v>43.344000000000001</v>
      </c>
      <c r="G139" s="40">
        <v>130.03200000000001</v>
      </c>
      <c r="K139" t="b">
        <f>IF(VLOOKUP(Table1[[#This Row],[ProductID]],productMaster,4,0)="Active",TRUE,"Anomali")</f>
        <v>1</v>
      </c>
      <c r="L139">
        <f>VLOOKUP(Table1[[#This Row],[ProductID]],productMaster,10,0)</f>
        <v>0</v>
      </c>
      <c r="M139" t="str">
        <f>IF(Table1[[#This Row],[UnitPrice]]&gt;115%*Table1[[#This Row],[StandardAcquisitionCost]],"Anomali","")</f>
        <v>Anomali</v>
      </c>
      <c r="N139" s="80">
        <f>VLOOKUP(Table1[[#This Row],[ProductID]],productMaster,11,0)</f>
        <v>0</v>
      </c>
      <c r="O139" s="80" t="str">
        <f>IF(Table1[[#This Row],[UnitPrice]]&gt;Table1[[#This Row],[sellingPrice]],"Anomali","")</f>
        <v>Anomali</v>
      </c>
      <c r="P139" s="80" t="str">
        <f>IF(ISNA(VLOOKUP(Table1[[#This Row],[ProductID]],productMaster,1,0)),"Anomali","")</f>
        <v/>
      </c>
    </row>
    <row r="140" spans="1:16" x14ac:dyDescent="0.25">
      <c r="A140" s="4">
        <v>343</v>
      </c>
      <c r="B140" s="4">
        <v>783</v>
      </c>
      <c r="C140" s="11">
        <v>43974</v>
      </c>
      <c r="D140" s="4">
        <v>3</v>
      </c>
      <c r="E140" s="4">
        <v>344</v>
      </c>
      <c r="F140" s="41">
        <v>39.070500000000003</v>
      </c>
      <c r="G140" s="41">
        <v>117.2115</v>
      </c>
      <c r="K140" t="b">
        <f>IF(VLOOKUP(Table1[[#This Row],[ProductID]],productMaster,4,0)="Active",TRUE,"Anomali")</f>
        <v>1</v>
      </c>
      <c r="L140">
        <f>VLOOKUP(Table1[[#This Row],[ProductID]],productMaster,10,0)</f>
        <v>0</v>
      </c>
      <c r="M140" t="str">
        <f>IF(Table1[[#This Row],[UnitPrice]]&gt;115%*Table1[[#This Row],[StandardAcquisitionCost]],"Anomali","")</f>
        <v>Anomali</v>
      </c>
      <c r="N140" s="80">
        <f>VLOOKUP(Table1[[#This Row],[ProductID]],productMaster,11,0)</f>
        <v>0</v>
      </c>
      <c r="O140" s="80" t="str">
        <f>IF(Table1[[#This Row],[UnitPrice]]&gt;Table1[[#This Row],[sellingPrice]],"Anomali","")</f>
        <v>Anomali</v>
      </c>
      <c r="P140" s="80" t="str">
        <f>IF(ISNA(VLOOKUP(Table1[[#This Row],[ProductID]],productMaster,1,0)),"Anomali","")</f>
        <v/>
      </c>
    </row>
    <row r="141" spans="1:16" x14ac:dyDescent="0.25">
      <c r="A141" s="5">
        <v>343</v>
      </c>
      <c r="B141" s="5">
        <v>784</v>
      </c>
      <c r="C141" s="10">
        <v>43974</v>
      </c>
      <c r="D141" s="5">
        <v>3</v>
      </c>
      <c r="E141" s="5">
        <v>345</v>
      </c>
      <c r="F141" s="40">
        <v>36.970500000000001</v>
      </c>
      <c r="G141" s="40">
        <v>110.9115</v>
      </c>
      <c r="K141" t="b">
        <f>IF(VLOOKUP(Table1[[#This Row],[ProductID]],productMaster,4,0)="Active",TRUE,"Anomali")</f>
        <v>1</v>
      </c>
      <c r="L141">
        <f>VLOOKUP(Table1[[#This Row],[ProductID]],productMaster,10,0)</f>
        <v>0</v>
      </c>
      <c r="M141" t="str">
        <f>IF(Table1[[#This Row],[UnitPrice]]&gt;115%*Table1[[#This Row],[StandardAcquisitionCost]],"Anomali","")</f>
        <v>Anomali</v>
      </c>
      <c r="N141" s="80">
        <f>VLOOKUP(Table1[[#This Row],[ProductID]],productMaster,11,0)</f>
        <v>0</v>
      </c>
      <c r="O141" s="80" t="str">
        <f>IF(Table1[[#This Row],[UnitPrice]]&gt;Table1[[#This Row],[sellingPrice]],"Anomali","")</f>
        <v>Anomali</v>
      </c>
      <c r="P141" s="80" t="str">
        <f>IF(ISNA(VLOOKUP(Table1[[#This Row],[ProductID]],productMaster,1,0)),"Anomali","")</f>
        <v/>
      </c>
    </row>
    <row r="142" spans="1:16" x14ac:dyDescent="0.25">
      <c r="A142" s="4">
        <v>344</v>
      </c>
      <c r="B142" s="4">
        <v>785</v>
      </c>
      <c r="C142" s="11">
        <v>43974</v>
      </c>
      <c r="D142" s="4">
        <v>550</v>
      </c>
      <c r="E142" s="4">
        <v>935</v>
      </c>
      <c r="F142" s="41">
        <v>31.4895</v>
      </c>
      <c r="G142" s="41">
        <v>17319.224999999999</v>
      </c>
      <c r="K142" t="b">
        <f>IF(VLOOKUP(Table1[[#This Row],[ProductID]],productMaster,4,0)="Active",TRUE,"Anomali")</f>
        <v>1</v>
      </c>
      <c r="L142">
        <f>VLOOKUP(Table1[[#This Row],[ProductID]],productMaster,10,0)</f>
        <v>17.977599999999999</v>
      </c>
      <c r="M142" t="str">
        <f>IF(Table1[[#This Row],[UnitPrice]]&gt;115%*Table1[[#This Row],[StandardAcquisitionCost]],"Anomali","")</f>
        <v>Anomali</v>
      </c>
      <c r="N142" s="80">
        <f>VLOOKUP(Table1[[#This Row],[ProductID]],productMaster,11,0)</f>
        <v>40.49</v>
      </c>
      <c r="O142" s="80" t="str">
        <f>IF(Table1[[#This Row],[UnitPrice]]&gt;Table1[[#This Row],[sellingPrice]],"Anomali","")</f>
        <v/>
      </c>
      <c r="P142" s="80" t="str">
        <f>IF(ISNA(VLOOKUP(Table1[[#This Row],[ProductID]],productMaster,1,0)),"Anomali","")</f>
        <v/>
      </c>
    </row>
    <row r="143" spans="1:16" x14ac:dyDescent="0.25">
      <c r="A143" s="5">
        <v>344</v>
      </c>
      <c r="B143" s="5">
        <v>786</v>
      </c>
      <c r="C143" s="10">
        <v>43974</v>
      </c>
      <c r="D143" s="5">
        <v>550</v>
      </c>
      <c r="E143" s="5">
        <v>936</v>
      </c>
      <c r="F143" s="40">
        <v>148.2895</v>
      </c>
      <c r="G143" s="40">
        <v>81559.225000000006</v>
      </c>
      <c r="K143" t="b">
        <f>IF(VLOOKUP(Table1[[#This Row],[ProductID]],productMaster,4,0)="Active",TRUE,"Anomali")</f>
        <v>1</v>
      </c>
      <c r="L143">
        <f>VLOOKUP(Table1[[#This Row],[ProductID]],productMaster,10,0)</f>
        <v>27.568000000000001</v>
      </c>
      <c r="M143" t="str">
        <f>IF(Table1[[#This Row],[UnitPrice]]&gt;115%*Table1[[#This Row],[StandardAcquisitionCost]],"Anomali","")</f>
        <v>Anomali</v>
      </c>
      <c r="N143" s="80">
        <f>VLOOKUP(Table1[[#This Row],[ProductID]],productMaster,11,0)</f>
        <v>62.09</v>
      </c>
      <c r="O143" s="80" t="str">
        <f>IF(Table1[[#This Row],[UnitPrice]]&gt;Table1[[#This Row],[sellingPrice]],"Anomali","")</f>
        <v>Anomali</v>
      </c>
      <c r="P143" s="80" t="str">
        <f>IF(ISNA(VLOOKUP(Table1[[#This Row],[ProductID]],productMaster,1,0)),"Anomali","")</f>
        <v/>
      </c>
    </row>
    <row r="144" spans="1:16" x14ac:dyDescent="0.25">
      <c r="A144" s="4">
        <v>345</v>
      </c>
      <c r="B144" s="4">
        <v>787</v>
      </c>
      <c r="C144" s="11">
        <v>43979</v>
      </c>
      <c r="D144" s="4">
        <v>3</v>
      </c>
      <c r="E144" s="4">
        <v>395</v>
      </c>
      <c r="F144" s="41">
        <v>47.491500000000002</v>
      </c>
      <c r="G144" s="41">
        <v>142.47450000000001</v>
      </c>
      <c r="K144" t="b">
        <f>IF(VLOOKUP(Table1[[#This Row],[ProductID]],productMaster,4,0)="Active",TRUE,"Anomali")</f>
        <v>1</v>
      </c>
      <c r="L144">
        <f>VLOOKUP(Table1[[#This Row],[ProductID]],productMaster,10,0)</f>
        <v>0</v>
      </c>
      <c r="M144" t="str">
        <f>IF(Table1[[#This Row],[UnitPrice]]&gt;115%*Table1[[#This Row],[StandardAcquisitionCost]],"Anomali","")</f>
        <v>Anomali</v>
      </c>
      <c r="N144" s="80">
        <f>VLOOKUP(Table1[[#This Row],[ProductID]],productMaster,11,0)</f>
        <v>0</v>
      </c>
      <c r="O144" s="80" t="str">
        <f>IF(Table1[[#This Row],[UnitPrice]]&gt;Table1[[#This Row],[sellingPrice]],"Anomali","")</f>
        <v>Anomali</v>
      </c>
      <c r="P144" s="80" t="str">
        <f>IF(ISNA(VLOOKUP(Table1[[#This Row],[ProductID]],productMaster,1,0)),"Anomali","")</f>
        <v/>
      </c>
    </row>
    <row r="145" spans="1:16" x14ac:dyDescent="0.25">
      <c r="A145" s="5">
        <v>345</v>
      </c>
      <c r="B145" s="5">
        <v>788</v>
      </c>
      <c r="C145" s="10">
        <v>43979</v>
      </c>
      <c r="D145" s="5">
        <v>3</v>
      </c>
      <c r="E145" s="5">
        <v>396</v>
      </c>
      <c r="F145" s="40">
        <v>43.270499999999998</v>
      </c>
      <c r="G145" s="40">
        <v>129.8115</v>
      </c>
      <c r="K145" t="b">
        <f>IF(VLOOKUP(Table1[[#This Row],[ProductID]],productMaster,4,0)="Active",TRUE,"Anomali")</f>
        <v>1</v>
      </c>
      <c r="L145">
        <f>VLOOKUP(Table1[[#This Row],[ProductID]],productMaster,10,0)</f>
        <v>0</v>
      </c>
      <c r="M145" t="str">
        <f>IF(Table1[[#This Row],[UnitPrice]]&gt;115%*Table1[[#This Row],[StandardAcquisitionCost]],"Anomali","")</f>
        <v>Anomali</v>
      </c>
      <c r="N145" s="80">
        <f>VLOOKUP(Table1[[#This Row],[ProductID]],productMaster,11,0)</f>
        <v>0</v>
      </c>
      <c r="O145" s="80" t="str">
        <f>IF(Table1[[#This Row],[UnitPrice]]&gt;Table1[[#This Row],[sellingPrice]],"Anomali","")</f>
        <v>Anomali</v>
      </c>
      <c r="P145" s="80" t="str">
        <f>IF(ISNA(VLOOKUP(Table1[[#This Row],[ProductID]],productMaster,1,0)),"Anomali","")</f>
        <v/>
      </c>
    </row>
    <row r="146" spans="1:16" x14ac:dyDescent="0.25">
      <c r="A146" s="4">
        <v>345</v>
      </c>
      <c r="B146" s="4">
        <v>789</v>
      </c>
      <c r="C146" s="11">
        <v>43979</v>
      </c>
      <c r="D146" s="4">
        <v>3</v>
      </c>
      <c r="E146" s="4">
        <v>397</v>
      </c>
      <c r="F146" s="41">
        <v>47.543999999999997</v>
      </c>
      <c r="G146" s="41">
        <v>142.63200000000001</v>
      </c>
      <c r="K146" t="b">
        <f>IF(VLOOKUP(Table1[[#This Row],[ProductID]],productMaster,4,0)="Active",TRUE,"Anomali")</f>
        <v>1</v>
      </c>
      <c r="L146">
        <f>VLOOKUP(Table1[[#This Row],[ProductID]],productMaster,10,0)</f>
        <v>0</v>
      </c>
      <c r="M146" t="str">
        <f>IF(Table1[[#This Row],[UnitPrice]]&gt;115%*Table1[[#This Row],[StandardAcquisitionCost]],"Anomali","")</f>
        <v>Anomali</v>
      </c>
      <c r="N146" s="80">
        <f>VLOOKUP(Table1[[#This Row],[ProductID]],productMaster,11,0)</f>
        <v>0</v>
      </c>
      <c r="O146" s="80" t="str">
        <f>IF(Table1[[#This Row],[UnitPrice]]&gt;Table1[[#This Row],[sellingPrice]],"Anomali","")</f>
        <v>Anomali</v>
      </c>
      <c r="P146" s="80" t="str">
        <f>IF(ISNA(VLOOKUP(Table1[[#This Row],[ProductID]],productMaster,1,0)),"Anomali","")</f>
        <v/>
      </c>
    </row>
    <row r="147" spans="1:16" x14ac:dyDescent="0.25">
      <c r="A147" s="5">
        <v>346</v>
      </c>
      <c r="B147" s="5">
        <v>790</v>
      </c>
      <c r="C147" s="10">
        <v>43979</v>
      </c>
      <c r="D147" s="5">
        <v>550</v>
      </c>
      <c r="E147" s="5">
        <v>476</v>
      </c>
      <c r="F147" s="40">
        <v>15.8865</v>
      </c>
      <c r="G147" s="40">
        <v>8737.5750000000007</v>
      </c>
      <c r="K147" t="b">
        <f>IF(VLOOKUP(Table1[[#This Row],[ProductID]],productMaster,4,0)="Active",TRUE,"Anomali")</f>
        <v>1</v>
      </c>
      <c r="L147">
        <f>VLOOKUP(Table1[[#This Row],[ProductID]],productMaster,10,0)</f>
        <v>0</v>
      </c>
      <c r="M147" t="str">
        <f>IF(Table1[[#This Row],[UnitPrice]]&gt;115%*Table1[[#This Row],[StandardAcquisitionCost]],"Anomali","")</f>
        <v>Anomali</v>
      </c>
      <c r="N147" s="80">
        <f>VLOOKUP(Table1[[#This Row],[ProductID]],productMaster,11,0)</f>
        <v>0</v>
      </c>
      <c r="O147" s="80" t="str">
        <f>IF(Table1[[#This Row],[UnitPrice]]&gt;Table1[[#This Row],[sellingPrice]],"Anomali","")</f>
        <v>Anomali</v>
      </c>
      <c r="P147" s="80" t="str">
        <f>IF(ISNA(VLOOKUP(Table1[[#This Row],[ProductID]],productMaster,1,0)),"Anomali","")</f>
        <v/>
      </c>
    </row>
    <row r="148" spans="1:16" x14ac:dyDescent="0.25">
      <c r="A148" s="4">
        <v>346</v>
      </c>
      <c r="B148" s="4">
        <v>791</v>
      </c>
      <c r="C148" s="11">
        <v>43979</v>
      </c>
      <c r="D148" s="4">
        <v>550</v>
      </c>
      <c r="E148" s="4">
        <v>477</v>
      </c>
      <c r="F148" s="41">
        <v>11.6655</v>
      </c>
      <c r="G148" s="41">
        <v>6416.0249999999996</v>
      </c>
      <c r="K148" t="b">
        <f>IF(VLOOKUP(Table1[[#This Row],[ProductID]],productMaster,4,0)="Active",TRUE,"Anomali")</f>
        <v>1</v>
      </c>
      <c r="L148">
        <f>VLOOKUP(Table1[[#This Row],[ProductID]],productMaster,10,0)</f>
        <v>0</v>
      </c>
      <c r="M148" t="str">
        <f>IF(Table1[[#This Row],[UnitPrice]]&gt;115%*Table1[[#This Row],[StandardAcquisitionCost]],"Anomali","")</f>
        <v>Anomali</v>
      </c>
      <c r="N148" s="80">
        <f>VLOOKUP(Table1[[#This Row],[ProductID]],productMaster,11,0)</f>
        <v>0</v>
      </c>
      <c r="O148" s="80" t="str">
        <f>IF(Table1[[#This Row],[UnitPrice]]&gt;Table1[[#This Row],[sellingPrice]],"Anomali","")</f>
        <v>Anomali</v>
      </c>
      <c r="P148" s="80" t="str">
        <f>IF(ISNA(VLOOKUP(Table1[[#This Row],[ProductID]],productMaster,1,0)),"Anomali","")</f>
        <v/>
      </c>
    </row>
    <row r="149" spans="1:16" x14ac:dyDescent="0.25">
      <c r="A149" s="5">
        <v>346</v>
      </c>
      <c r="B149" s="5">
        <v>792</v>
      </c>
      <c r="C149" s="10">
        <v>43979</v>
      </c>
      <c r="D149" s="5">
        <v>550</v>
      </c>
      <c r="E149" s="5">
        <v>478</v>
      </c>
      <c r="F149" s="40">
        <v>11.087999999999999</v>
      </c>
      <c r="G149" s="40">
        <v>6098.4</v>
      </c>
      <c r="K149" t="b">
        <f>IF(VLOOKUP(Table1[[#This Row],[ProductID]],productMaster,4,0)="Active",TRUE,"Anomali")</f>
        <v>1</v>
      </c>
      <c r="L149">
        <f>VLOOKUP(Table1[[#This Row],[ProductID]],productMaster,10,0)</f>
        <v>0</v>
      </c>
      <c r="M149" t="str">
        <f>IF(Table1[[#This Row],[UnitPrice]]&gt;115%*Table1[[#This Row],[StandardAcquisitionCost]],"Anomali","")</f>
        <v>Anomali</v>
      </c>
      <c r="N149" s="80">
        <f>VLOOKUP(Table1[[#This Row],[ProductID]],productMaster,11,0)</f>
        <v>0</v>
      </c>
      <c r="O149" s="80" t="str">
        <f>IF(Table1[[#This Row],[UnitPrice]]&gt;Table1[[#This Row],[sellingPrice]],"Anomali","")</f>
        <v>Anomali</v>
      </c>
      <c r="P149" s="80" t="str">
        <f>IF(ISNA(VLOOKUP(Table1[[#This Row],[ProductID]],productMaster,1,0)),"Anomali","")</f>
        <v/>
      </c>
    </row>
    <row r="150" spans="1:16" x14ac:dyDescent="0.25">
      <c r="A150" s="4">
        <v>346</v>
      </c>
      <c r="B150" s="4">
        <v>793</v>
      </c>
      <c r="C150" s="11">
        <v>43979</v>
      </c>
      <c r="D150" s="4">
        <v>550</v>
      </c>
      <c r="E150" s="4">
        <v>479</v>
      </c>
      <c r="F150" s="41">
        <v>15.8865</v>
      </c>
      <c r="G150" s="41">
        <v>8737.5750000000007</v>
      </c>
      <c r="K150" t="b">
        <f>IF(VLOOKUP(Table1[[#This Row],[ProductID]],productMaster,4,0)="Active",TRUE,"Anomali")</f>
        <v>1</v>
      </c>
      <c r="L150">
        <f>VLOOKUP(Table1[[#This Row],[ProductID]],productMaster,10,0)</f>
        <v>0</v>
      </c>
      <c r="M150" t="str">
        <f>IF(Table1[[#This Row],[UnitPrice]]&gt;115%*Table1[[#This Row],[StandardAcquisitionCost]],"Anomali","")</f>
        <v>Anomali</v>
      </c>
      <c r="N150" s="80">
        <f>VLOOKUP(Table1[[#This Row],[ProductID]],productMaster,11,0)</f>
        <v>0</v>
      </c>
      <c r="O150" s="80" t="str">
        <f>IF(Table1[[#This Row],[UnitPrice]]&gt;Table1[[#This Row],[sellingPrice]],"Anomali","")</f>
        <v>Anomali</v>
      </c>
      <c r="P150" s="80" t="str">
        <f>IF(ISNA(VLOOKUP(Table1[[#This Row],[ProductID]],productMaster,1,0)),"Anomali","")</f>
        <v/>
      </c>
    </row>
    <row r="151" spans="1:16" x14ac:dyDescent="0.25">
      <c r="A151" s="5">
        <v>347</v>
      </c>
      <c r="B151" s="5">
        <v>794</v>
      </c>
      <c r="C151" s="10">
        <v>43979</v>
      </c>
      <c r="D151" s="5">
        <v>3</v>
      </c>
      <c r="E151" s="5">
        <v>402</v>
      </c>
      <c r="F151" s="40">
        <v>47.470500000000001</v>
      </c>
      <c r="G151" s="40">
        <v>142.41149999999999</v>
      </c>
      <c r="K151" t="b">
        <f>IF(VLOOKUP(Table1[[#This Row],[ProductID]],productMaster,4,0)="Active",TRUE,"Anomali")</f>
        <v>1</v>
      </c>
      <c r="L151">
        <f>VLOOKUP(Table1[[#This Row],[ProductID]],productMaster,10,0)</f>
        <v>0</v>
      </c>
      <c r="M151" t="str">
        <f>IF(Table1[[#This Row],[UnitPrice]]&gt;115%*Table1[[#This Row],[StandardAcquisitionCost]],"Anomali","")</f>
        <v>Anomali</v>
      </c>
      <c r="N151" s="80">
        <f>VLOOKUP(Table1[[#This Row],[ProductID]],productMaster,11,0)</f>
        <v>0</v>
      </c>
      <c r="O151" s="80" t="str">
        <f>IF(Table1[[#This Row],[UnitPrice]]&gt;Table1[[#This Row],[sellingPrice]],"Anomali","")</f>
        <v>Anomali</v>
      </c>
      <c r="P151" s="80" t="str">
        <f>IF(ISNA(VLOOKUP(Table1[[#This Row],[ProductID]],productMaster,1,0)),"Anomali","")</f>
        <v/>
      </c>
    </row>
    <row r="152" spans="1:16" x14ac:dyDescent="0.25">
      <c r="A152" s="4">
        <v>348</v>
      </c>
      <c r="B152" s="4">
        <v>795</v>
      </c>
      <c r="C152" s="11">
        <v>43979</v>
      </c>
      <c r="D152" s="4">
        <v>550</v>
      </c>
      <c r="E152" s="4">
        <v>510</v>
      </c>
      <c r="F152" s="41">
        <v>23.079000000000001</v>
      </c>
      <c r="G152" s="41">
        <v>12693.45</v>
      </c>
      <c r="K152" t="b">
        <f>IF(VLOOKUP(Table1[[#This Row],[ProductID]],productMaster,4,0)="Active",TRUE,"Anomali")</f>
        <v>1</v>
      </c>
      <c r="L152">
        <f>VLOOKUP(Table1[[#This Row],[ProductID]],productMaster,10,0)</f>
        <v>0</v>
      </c>
      <c r="M152" t="str">
        <f>IF(Table1[[#This Row],[UnitPrice]]&gt;115%*Table1[[#This Row],[StandardAcquisitionCost]],"Anomali","")</f>
        <v>Anomali</v>
      </c>
      <c r="N152" s="80">
        <f>VLOOKUP(Table1[[#This Row],[ProductID]],productMaster,11,0)</f>
        <v>0</v>
      </c>
      <c r="O152" s="80" t="str">
        <f>IF(Table1[[#This Row],[UnitPrice]]&gt;Table1[[#This Row],[sellingPrice]],"Anomali","")</f>
        <v>Anomali</v>
      </c>
      <c r="P152" s="80" t="str">
        <f>IF(ISNA(VLOOKUP(Table1[[#This Row],[ProductID]],productMaster,1,0)),"Anomali","")</f>
        <v/>
      </c>
    </row>
    <row r="153" spans="1:16" x14ac:dyDescent="0.25">
      <c r="A153" s="5">
        <v>348</v>
      </c>
      <c r="B153" s="5">
        <v>796</v>
      </c>
      <c r="C153" s="10">
        <v>43979</v>
      </c>
      <c r="D153" s="5">
        <v>550</v>
      </c>
      <c r="E153" s="5">
        <v>511</v>
      </c>
      <c r="F153" s="40">
        <v>29.274000000000001</v>
      </c>
      <c r="G153" s="40">
        <v>16100.7</v>
      </c>
      <c r="K153" t="b">
        <f>IF(VLOOKUP(Table1[[#This Row],[ProductID]],productMaster,4,0)="Active",TRUE,"Anomali")</f>
        <v>1</v>
      </c>
      <c r="L153">
        <f>VLOOKUP(Table1[[#This Row],[ProductID]],productMaster,10,0)</f>
        <v>0</v>
      </c>
      <c r="M153" t="str">
        <f>IF(Table1[[#This Row],[UnitPrice]]&gt;115%*Table1[[#This Row],[StandardAcquisitionCost]],"Anomali","")</f>
        <v>Anomali</v>
      </c>
      <c r="N153" s="80">
        <f>VLOOKUP(Table1[[#This Row],[ProductID]],productMaster,11,0)</f>
        <v>0</v>
      </c>
      <c r="O153" s="80" t="str">
        <f>IF(Table1[[#This Row],[UnitPrice]]&gt;Table1[[#This Row],[sellingPrice]],"Anomali","")</f>
        <v>Anomali</v>
      </c>
      <c r="P153" s="80" t="str">
        <f>IF(ISNA(VLOOKUP(Table1[[#This Row],[ProductID]],productMaster,1,0)),"Anomali","")</f>
        <v/>
      </c>
    </row>
    <row r="154" spans="1:16" x14ac:dyDescent="0.25">
      <c r="A154" s="4">
        <v>348</v>
      </c>
      <c r="B154" s="4">
        <v>797</v>
      </c>
      <c r="C154" s="11">
        <v>43979</v>
      </c>
      <c r="D154" s="4">
        <v>550</v>
      </c>
      <c r="E154" s="4">
        <v>512</v>
      </c>
      <c r="F154" s="41">
        <v>34.975499999999997</v>
      </c>
      <c r="G154" s="41">
        <v>19236.525000000001</v>
      </c>
      <c r="K154" t="b">
        <f>IF(VLOOKUP(Table1[[#This Row],[ProductID]],productMaster,4,0)="Active",TRUE,"Anomali")</f>
        <v>1</v>
      </c>
      <c r="L154">
        <f>VLOOKUP(Table1[[#This Row],[ProductID]],productMaster,10,0)</f>
        <v>0</v>
      </c>
      <c r="M154" t="str">
        <f>IF(Table1[[#This Row],[UnitPrice]]&gt;115%*Table1[[#This Row],[StandardAcquisitionCost]],"Anomali","")</f>
        <v>Anomali</v>
      </c>
      <c r="N154" s="80">
        <f>VLOOKUP(Table1[[#This Row],[ProductID]],productMaster,11,0)</f>
        <v>0</v>
      </c>
      <c r="O154" s="80" t="str">
        <f>IF(Table1[[#This Row],[UnitPrice]]&gt;Table1[[#This Row],[sellingPrice]],"Anomali","")</f>
        <v>Anomali</v>
      </c>
      <c r="P154" s="80" t="str">
        <f>IF(ISNA(VLOOKUP(Table1[[#This Row],[ProductID]],productMaster,1,0)),"Anomali","")</f>
        <v/>
      </c>
    </row>
    <row r="155" spans="1:16" x14ac:dyDescent="0.25">
      <c r="A155" s="5">
        <v>349</v>
      </c>
      <c r="B155" s="5">
        <v>798</v>
      </c>
      <c r="C155" s="10">
        <v>43987</v>
      </c>
      <c r="D155" s="5">
        <v>3</v>
      </c>
      <c r="E155" s="5">
        <v>403</v>
      </c>
      <c r="F155" s="40">
        <v>45.3705</v>
      </c>
      <c r="G155" s="40">
        <v>136.11150000000001</v>
      </c>
      <c r="K155" t="b">
        <f>IF(VLOOKUP(Table1[[#This Row],[ProductID]],productMaster,4,0)="Active",TRUE,"Anomali")</f>
        <v>1</v>
      </c>
      <c r="L155">
        <f>VLOOKUP(Table1[[#This Row],[ProductID]],productMaster,10,0)</f>
        <v>0</v>
      </c>
      <c r="M155" t="str">
        <f>IF(Table1[[#This Row],[UnitPrice]]&gt;115%*Table1[[#This Row],[StandardAcquisitionCost]],"Anomali","")</f>
        <v>Anomali</v>
      </c>
      <c r="N155" s="80">
        <f>VLOOKUP(Table1[[#This Row],[ProductID]],productMaster,11,0)</f>
        <v>0</v>
      </c>
      <c r="O155" s="80" t="str">
        <f>IF(Table1[[#This Row],[UnitPrice]]&gt;Table1[[#This Row],[sellingPrice]],"Anomali","")</f>
        <v>Anomali</v>
      </c>
      <c r="P155" s="80" t="str">
        <f>IF(ISNA(VLOOKUP(Table1[[#This Row],[ProductID]],productMaster,1,0)),"Anomali","")</f>
        <v/>
      </c>
    </row>
    <row r="156" spans="1:16" x14ac:dyDescent="0.25">
      <c r="A156" s="4">
        <v>349</v>
      </c>
      <c r="B156" s="4">
        <v>799</v>
      </c>
      <c r="C156" s="11">
        <v>43987</v>
      </c>
      <c r="D156" s="4">
        <v>3</v>
      </c>
      <c r="E156" s="4">
        <v>404</v>
      </c>
      <c r="F156" s="41">
        <v>49.643999999999998</v>
      </c>
      <c r="G156" s="41">
        <v>148.93199999999999</v>
      </c>
      <c r="K156" t="b">
        <f>IF(VLOOKUP(Table1[[#This Row],[ProductID]],productMaster,4,0)="Active",TRUE,"Anomali")</f>
        <v>1</v>
      </c>
      <c r="L156">
        <f>VLOOKUP(Table1[[#This Row],[ProductID]],productMaster,10,0)</f>
        <v>0</v>
      </c>
      <c r="M156" t="str">
        <f>IF(Table1[[#This Row],[UnitPrice]]&gt;115%*Table1[[#This Row],[StandardAcquisitionCost]],"Anomali","")</f>
        <v>Anomali</v>
      </c>
      <c r="N156" s="80">
        <f>VLOOKUP(Table1[[#This Row],[ProductID]],productMaster,11,0)</f>
        <v>0</v>
      </c>
      <c r="O156" s="80" t="str">
        <f>IF(Table1[[#This Row],[UnitPrice]]&gt;Table1[[#This Row],[sellingPrice]],"Anomali","")</f>
        <v>Anomali</v>
      </c>
      <c r="P156" s="80" t="str">
        <f>IF(ISNA(VLOOKUP(Table1[[#This Row],[ProductID]],productMaster,1,0)),"Anomali","")</f>
        <v/>
      </c>
    </row>
    <row r="157" spans="1:16" x14ac:dyDescent="0.25">
      <c r="A157" s="5">
        <v>349</v>
      </c>
      <c r="B157" s="5">
        <v>800</v>
      </c>
      <c r="C157" s="10">
        <v>43987</v>
      </c>
      <c r="D157" s="5">
        <v>3</v>
      </c>
      <c r="E157" s="5">
        <v>405</v>
      </c>
      <c r="F157" s="40">
        <v>45.3705</v>
      </c>
      <c r="G157" s="40">
        <v>136.11150000000001</v>
      </c>
      <c r="K157" t="b">
        <f>IF(VLOOKUP(Table1[[#This Row],[ProductID]],productMaster,4,0)="Active",TRUE,"Anomali")</f>
        <v>1</v>
      </c>
      <c r="L157">
        <f>VLOOKUP(Table1[[#This Row],[ProductID]],productMaster,10,0)</f>
        <v>0</v>
      </c>
      <c r="M157" t="str">
        <f>IF(Table1[[#This Row],[UnitPrice]]&gt;115%*Table1[[#This Row],[StandardAcquisitionCost]],"Anomali","")</f>
        <v>Anomali</v>
      </c>
      <c r="N157" s="80">
        <f>VLOOKUP(Table1[[#This Row],[ProductID]],productMaster,11,0)</f>
        <v>0</v>
      </c>
      <c r="O157" s="80" t="str">
        <f>IF(Table1[[#This Row],[UnitPrice]]&gt;Table1[[#This Row],[sellingPrice]],"Anomali","")</f>
        <v>Anomali</v>
      </c>
      <c r="P157" s="80" t="str">
        <f>IF(ISNA(VLOOKUP(Table1[[#This Row],[ProductID]],productMaster,1,0)),"Anomali","")</f>
        <v/>
      </c>
    </row>
    <row r="158" spans="1:16" x14ac:dyDescent="0.25">
      <c r="A158" s="4">
        <v>349</v>
      </c>
      <c r="B158" s="4">
        <v>801</v>
      </c>
      <c r="C158" s="11">
        <v>43987</v>
      </c>
      <c r="D158" s="4">
        <v>3</v>
      </c>
      <c r="E158" s="4">
        <v>406</v>
      </c>
      <c r="F158" s="41">
        <v>43.270499999999998</v>
      </c>
      <c r="G158" s="41">
        <v>129.8115</v>
      </c>
      <c r="K158" t="b">
        <f>IF(VLOOKUP(Table1[[#This Row],[ProductID]],productMaster,4,0)="Active",TRUE,"Anomali")</f>
        <v>1</v>
      </c>
      <c r="L158">
        <f>VLOOKUP(Table1[[#This Row],[ProductID]],productMaster,10,0)</f>
        <v>0</v>
      </c>
      <c r="M158" t="str">
        <f>IF(Table1[[#This Row],[UnitPrice]]&gt;115%*Table1[[#This Row],[StandardAcquisitionCost]],"Anomali","")</f>
        <v>Anomali</v>
      </c>
      <c r="N158" s="80">
        <f>VLOOKUP(Table1[[#This Row],[ProductID]],productMaster,11,0)</f>
        <v>0</v>
      </c>
      <c r="O158" s="80" t="str">
        <f>IF(Table1[[#This Row],[UnitPrice]]&gt;Table1[[#This Row],[sellingPrice]],"Anomali","")</f>
        <v>Anomali</v>
      </c>
      <c r="P158" s="80" t="str">
        <f>IF(ISNA(VLOOKUP(Table1[[#This Row],[ProductID]],productMaster,1,0)),"Anomali","")</f>
        <v/>
      </c>
    </row>
    <row r="159" spans="1:16" x14ac:dyDescent="0.25">
      <c r="A159" s="5">
        <v>349</v>
      </c>
      <c r="B159" s="5">
        <v>802</v>
      </c>
      <c r="C159" s="10">
        <v>43987</v>
      </c>
      <c r="D159" s="5">
        <v>3</v>
      </c>
      <c r="E159" s="5">
        <v>407</v>
      </c>
      <c r="F159" s="40">
        <v>47.543999999999997</v>
      </c>
      <c r="G159" s="40">
        <v>142.63200000000001</v>
      </c>
      <c r="K159" t="b">
        <f>IF(VLOOKUP(Table1[[#This Row],[ProductID]],productMaster,4,0)="Active",TRUE,"Anomali")</f>
        <v>1</v>
      </c>
      <c r="L159">
        <f>VLOOKUP(Table1[[#This Row],[ProductID]],productMaster,10,0)</f>
        <v>0</v>
      </c>
      <c r="M159" t="str">
        <f>IF(Table1[[#This Row],[UnitPrice]]&gt;115%*Table1[[#This Row],[StandardAcquisitionCost]],"Anomali","")</f>
        <v>Anomali</v>
      </c>
      <c r="N159" s="80">
        <f>VLOOKUP(Table1[[#This Row],[ProductID]],productMaster,11,0)</f>
        <v>0</v>
      </c>
      <c r="O159" s="80" t="str">
        <f>IF(Table1[[#This Row],[UnitPrice]]&gt;Table1[[#This Row],[sellingPrice]],"Anomali","")</f>
        <v>Anomali</v>
      </c>
      <c r="P159" s="80" t="str">
        <f>IF(ISNA(VLOOKUP(Table1[[#This Row],[ProductID]],productMaster,1,0)),"Anomali","")</f>
        <v/>
      </c>
    </row>
    <row r="160" spans="1:16" x14ac:dyDescent="0.25">
      <c r="A160" s="4">
        <v>350</v>
      </c>
      <c r="B160" s="4">
        <v>803</v>
      </c>
      <c r="C160" s="11">
        <v>43987</v>
      </c>
      <c r="D160" s="4">
        <v>550</v>
      </c>
      <c r="E160" s="4">
        <v>525</v>
      </c>
      <c r="F160" s="41">
        <v>2.3205</v>
      </c>
      <c r="G160" s="41">
        <v>1276.2750000000001</v>
      </c>
      <c r="K160" t="b">
        <f>IF(VLOOKUP(Table1[[#This Row],[ProductID]],productMaster,4,0)="Active",TRUE,"Anomali")</f>
        <v>1</v>
      </c>
      <c r="L160">
        <f>VLOOKUP(Table1[[#This Row],[ProductID]],productMaster,10,0)</f>
        <v>0</v>
      </c>
      <c r="M160" t="str">
        <f>IF(Table1[[#This Row],[UnitPrice]]&gt;115%*Table1[[#This Row],[StandardAcquisitionCost]],"Anomali","")</f>
        <v>Anomali</v>
      </c>
      <c r="N160" s="80">
        <f>VLOOKUP(Table1[[#This Row],[ProductID]],productMaster,11,0)</f>
        <v>0</v>
      </c>
      <c r="O160" s="80" t="str">
        <f>IF(Table1[[#This Row],[UnitPrice]]&gt;Table1[[#This Row],[sellingPrice]],"Anomali","")</f>
        <v>Anomali</v>
      </c>
      <c r="P160" s="80" t="str">
        <f>IF(ISNA(VLOOKUP(Table1[[#This Row],[ProductID]],productMaster,1,0)),"Anomali","")</f>
        <v/>
      </c>
    </row>
    <row r="161" spans="1:16" x14ac:dyDescent="0.25">
      <c r="A161" s="5">
        <v>351</v>
      </c>
      <c r="B161" s="5">
        <v>804</v>
      </c>
      <c r="C161" s="10">
        <v>43987</v>
      </c>
      <c r="D161" s="5">
        <v>550</v>
      </c>
      <c r="E161" s="5">
        <v>526</v>
      </c>
      <c r="F161" s="40">
        <v>3.6435</v>
      </c>
      <c r="G161" s="40">
        <v>2003.925</v>
      </c>
      <c r="K161" t="b">
        <f>IF(VLOOKUP(Table1[[#This Row],[ProductID]],productMaster,4,0)="Active",TRUE,"Anomali")</f>
        <v>1</v>
      </c>
      <c r="L161">
        <f>VLOOKUP(Table1[[#This Row],[ProductID]],productMaster,10,0)</f>
        <v>0</v>
      </c>
      <c r="M161" t="str">
        <f>IF(Table1[[#This Row],[UnitPrice]]&gt;115%*Table1[[#This Row],[StandardAcquisitionCost]],"Anomali","")</f>
        <v>Anomali</v>
      </c>
      <c r="N161" s="80">
        <f>VLOOKUP(Table1[[#This Row],[ProductID]],productMaster,11,0)</f>
        <v>0</v>
      </c>
      <c r="O161" s="80" t="str">
        <f>IF(Table1[[#This Row],[UnitPrice]]&gt;Table1[[#This Row],[sellingPrice]],"Anomali","")</f>
        <v>Anomali</v>
      </c>
      <c r="P161" s="80" t="str">
        <f>IF(ISNA(VLOOKUP(Table1[[#This Row],[ProductID]],productMaster,1,0)),"Anomali","")</f>
        <v/>
      </c>
    </row>
    <row r="162" spans="1:16" x14ac:dyDescent="0.25">
      <c r="A162" s="4">
        <v>352</v>
      </c>
      <c r="B162" s="4">
        <v>805</v>
      </c>
      <c r="C162" s="11">
        <v>43987</v>
      </c>
      <c r="D162" s="4">
        <v>550</v>
      </c>
      <c r="E162" s="4">
        <v>908</v>
      </c>
      <c r="F162" s="41">
        <v>21.0945</v>
      </c>
      <c r="G162" s="41">
        <v>11601.975</v>
      </c>
      <c r="K162" t="b">
        <f>IF(VLOOKUP(Table1[[#This Row],[ProductID]],productMaster,4,0)="Active",TRUE,"Anomali")</f>
        <v>1</v>
      </c>
      <c r="L162">
        <f>VLOOKUP(Table1[[#This Row],[ProductID]],productMaster,10,0)</f>
        <v>12.0413</v>
      </c>
      <c r="M162" t="str">
        <f>IF(Table1[[#This Row],[UnitPrice]]&gt;115%*Table1[[#This Row],[StandardAcquisitionCost]],"Anomali","")</f>
        <v>Anomali</v>
      </c>
      <c r="N162" s="80">
        <f>VLOOKUP(Table1[[#This Row],[ProductID]],productMaster,11,0)</f>
        <v>27.12</v>
      </c>
      <c r="O162" s="80" t="str">
        <f>IF(Table1[[#This Row],[UnitPrice]]&gt;Table1[[#This Row],[sellingPrice]],"Anomali","")</f>
        <v/>
      </c>
      <c r="P162" s="80" t="str">
        <f>IF(ISNA(VLOOKUP(Table1[[#This Row],[ProductID]],productMaster,1,0)),"Anomali","")</f>
        <v/>
      </c>
    </row>
    <row r="163" spans="1:16" x14ac:dyDescent="0.25">
      <c r="A163" s="5">
        <v>352</v>
      </c>
      <c r="B163" s="5">
        <v>806</v>
      </c>
      <c r="C163" s="10">
        <v>43987</v>
      </c>
      <c r="D163" s="5">
        <v>550</v>
      </c>
      <c r="E163" s="5">
        <v>909</v>
      </c>
      <c r="F163" s="40">
        <v>30.439499999999999</v>
      </c>
      <c r="G163" s="40">
        <v>16741.724999999999</v>
      </c>
      <c r="K163" t="b">
        <f>IF(VLOOKUP(Table1[[#This Row],[ProductID]],productMaster,4,0)="Active",TRUE,"Anomali")</f>
        <v>1</v>
      </c>
      <c r="L163">
        <f>VLOOKUP(Table1[[#This Row],[ProductID]],productMaster,10,0)</f>
        <v>17.3782</v>
      </c>
      <c r="M163" t="str">
        <f>IF(Table1[[#This Row],[UnitPrice]]&gt;115%*Table1[[#This Row],[StandardAcquisitionCost]],"Anomali","")</f>
        <v>Anomali</v>
      </c>
      <c r="N163" s="80">
        <f>VLOOKUP(Table1[[#This Row],[ProductID]],productMaster,11,0)</f>
        <v>39.14</v>
      </c>
      <c r="O163" s="80" t="str">
        <f>IF(Table1[[#This Row],[UnitPrice]]&gt;Table1[[#This Row],[sellingPrice]],"Anomali","")</f>
        <v/>
      </c>
      <c r="P163" s="80" t="str">
        <f>IF(ISNA(VLOOKUP(Table1[[#This Row],[ProductID]],productMaster,1,0)),"Anomali","")</f>
        <v/>
      </c>
    </row>
    <row r="164" spans="1:16" x14ac:dyDescent="0.25">
      <c r="A164" s="4">
        <v>353</v>
      </c>
      <c r="B164" s="4">
        <v>807</v>
      </c>
      <c r="C164" s="11">
        <v>43987</v>
      </c>
      <c r="D164" s="4">
        <v>60</v>
      </c>
      <c r="E164" s="4">
        <v>356</v>
      </c>
      <c r="F164" s="41">
        <v>3.6015000000000001</v>
      </c>
      <c r="G164" s="41">
        <v>216.09</v>
      </c>
      <c r="K164" t="b">
        <f>IF(VLOOKUP(Table1[[#This Row],[ProductID]],productMaster,4,0)="Active",TRUE,"Anomali")</f>
        <v>1</v>
      </c>
      <c r="L164">
        <f>VLOOKUP(Table1[[#This Row],[ProductID]],productMaster,10,0)</f>
        <v>0</v>
      </c>
      <c r="M164" t="str">
        <f>IF(Table1[[#This Row],[UnitPrice]]&gt;115%*Table1[[#This Row],[StandardAcquisitionCost]],"Anomali","")</f>
        <v>Anomali</v>
      </c>
      <c r="N164" s="80">
        <f>VLOOKUP(Table1[[#This Row],[ProductID]],productMaster,11,0)</f>
        <v>0</v>
      </c>
      <c r="O164" s="80" t="str">
        <f>IF(Table1[[#This Row],[UnitPrice]]&gt;Table1[[#This Row],[sellingPrice]],"Anomali","")</f>
        <v>Anomali</v>
      </c>
      <c r="P164" s="80" t="str">
        <f>IF(ISNA(VLOOKUP(Table1[[#This Row],[ProductID]],productMaster,1,0)),"Anomali","")</f>
        <v/>
      </c>
    </row>
    <row r="165" spans="1:16" x14ac:dyDescent="0.25">
      <c r="A165" s="5">
        <v>353</v>
      </c>
      <c r="B165" s="5">
        <v>808</v>
      </c>
      <c r="C165" s="10">
        <v>43987</v>
      </c>
      <c r="D165" s="5">
        <v>60</v>
      </c>
      <c r="E165" s="5">
        <v>357</v>
      </c>
      <c r="F165" s="40">
        <v>3.9794999999999998</v>
      </c>
      <c r="G165" s="40">
        <v>238.77</v>
      </c>
      <c r="K165" t="b">
        <f>IF(VLOOKUP(Table1[[#This Row],[ProductID]],productMaster,4,0)="Active",TRUE,"Anomali")</f>
        <v>1</v>
      </c>
      <c r="L165">
        <f>VLOOKUP(Table1[[#This Row],[ProductID]],productMaster,10,0)</f>
        <v>0</v>
      </c>
      <c r="M165" t="str">
        <f>IF(Table1[[#This Row],[UnitPrice]]&gt;115%*Table1[[#This Row],[StandardAcquisitionCost]],"Anomali","")</f>
        <v>Anomali</v>
      </c>
      <c r="N165" s="80">
        <f>VLOOKUP(Table1[[#This Row],[ProductID]],productMaster,11,0)</f>
        <v>0</v>
      </c>
      <c r="O165" s="80" t="str">
        <f>IF(Table1[[#This Row],[UnitPrice]]&gt;Table1[[#This Row],[sellingPrice]],"Anomali","")</f>
        <v>Anomali</v>
      </c>
      <c r="P165" s="80" t="str">
        <f>IF(ISNA(VLOOKUP(Table1[[#This Row],[ProductID]],productMaster,1,0)),"Anomali","")</f>
        <v/>
      </c>
    </row>
    <row r="166" spans="1:16" x14ac:dyDescent="0.25">
      <c r="A166" s="4">
        <v>354</v>
      </c>
      <c r="B166" s="4">
        <v>809</v>
      </c>
      <c r="C166" s="11">
        <v>43987</v>
      </c>
      <c r="D166" s="4">
        <v>550</v>
      </c>
      <c r="E166" s="4">
        <v>935</v>
      </c>
      <c r="F166" s="41">
        <v>31.4895</v>
      </c>
      <c r="G166" s="41">
        <v>17319.224999999999</v>
      </c>
      <c r="K166" t="b">
        <f>IF(VLOOKUP(Table1[[#This Row],[ProductID]],productMaster,4,0)="Active",TRUE,"Anomali")</f>
        <v>1</v>
      </c>
      <c r="L166">
        <f>VLOOKUP(Table1[[#This Row],[ProductID]],productMaster,10,0)</f>
        <v>17.977599999999999</v>
      </c>
      <c r="M166" t="str">
        <f>IF(Table1[[#This Row],[UnitPrice]]&gt;115%*Table1[[#This Row],[StandardAcquisitionCost]],"Anomali","")</f>
        <v>Anomali</v>
      </c>
      <c r="N166" s="80">
        <f>VLOOKUP(Table1[[#This Row],[ProductID]],productMaster,11,0)</f>
        <v>40.49</v>
      </c>
      <c r="O166" s="80" t="str">
        <f>IF(Table1[[#This Row],[UnitPrice]]&gt;Table1[[#This Row],[sellingPrice]],"Anomali","")</f>
        <v/>
      </c>
      <c r="P166" s="80" t="str">
        <f>IF(ISNA(VLOOKUP(Table1[[#This Row],[ProductID]],productMaster,1,0)),"Anomali","")</f>
        <v/>
      </c>
    </row>
    <row r="167" spans="1:16" x14ac:dyDescent="0.25">
      <c r="A167" s="5">
        <v>354</v>
      </c>
      <c r="B167" s="5">
        <v>810</v>
      </c>
      <c r="C167" s="10">
        <v>43987</v>
      </c>
      <c r="D167" s="5">
        <v>550</v>
      </c>
      <c r="E167" s="5">
        <v>936</v>
      </c>
      <c r="F167" s="40">
        <v>48.289499999999997</v>
      </c>
      <c r="G167" s="40">
        <v>26559.224999999999</v>
      </c>
      <c r="K167" t="b">
        <f>IF(VLOOKUP(Table1[[#This Row],[ProductID]],productMaster,4,0)="Active",TRUE,"Anomali")</f>
        <v>1</v>
      </c>
      <c r="L167">
        <f>VLOOKUP(Table1[[#This Row],[ProductID]],productMaster,10,0)</f>
        <v>27.568000000000001</v>
      </c>
      <c r="M167" t="str">
        <f>IF(Table1[[#This Row],[UnitPrice]]&gt;115%*Table1[[#This Row],[StandardAcquisitionCost]],"Anomali","")</f>
        <v>Anomali</v>
      </c>
      <c r="N167" s="80">
        <f>VLOOKUP(Table1[[#This Row],[ProductID]],productMaster,11,0)</f>
        <v>62.09</v>
      </c>
      <c r="O167" s="80" t="str">
        <f>IF(Table1[[#This Row],[UnitPrice]]&gt;Table1[[#This Row],[sellingPrice]],"Anomali","")</f>
        <v/>
      </c>
      <c r="P167" s="80" t="str">
        <f>IF(ISNA(VLOOKUP(Table1[[#This Row],[ProductID]],productMaster,1,0)),"Anomali","")</f>
        <v/>
      </c>
    </row>
    <row r="168" spans="1:16" x14ac:dyDescent="0.25">
      <c r="A168" s="4">
        <v>355</v>
      </c>
      <c r="B168" s="4">
        <v>811</v>
      </c>
      <c r="C168" s="11">
        <v>43987</v>
      </c>
      <c r="D168" s="4">
        <v>550</v>
      </c>
      <c r="E168" s="4">
        <v>524</v>
      </c>
      <c r="F168" s="41">
        <v>12.967499999999999</v>
      </c>
      <c r="G168" s="41">
        <v>7132.125</v>
      </c>
      <c r="K168" t="b">
        <f>IF(VLOOKUP(Table1[[#This Row],[ProductID]],productMaster,4,0)="Active",TRUE,"Anomali")</f>
        <v>1</v>
      </c>
      <c r="L168">
        <f>VLOOKUP(Table1[[#This Row],[ProductID]],productMaster,10,0)</f>
        <v>0</v>
      </c>
      <c r="M168" t="str">
        <f>IF(Table1[[#This Row],[UnitPrice]]&gt;115%*Table1[[#This Row],[StandardAcquisitionCost]],"Anomali","")</f>
        <v>Anomali</v>
      </c>
      <c r="N168" s="80">
        <f>VLOOKUP(Table1[[#This Row],[ProductID]],productMaster,11,0)</f>
        <v>0</v>
      </c>
      <c r="O168" s="80" t="str">
        <f>IF(Table1[[#This Row],[UnitPrice]]&gt;Table1[[#This Row],[sellingPrice]],"Anomali","")</f>
        <v>Anomali</v>
      </c>
      <c r="P168" s="80" t="str">
        <f>IF(ISNA(VLOOKUP(Table1[[#This Row],[ProductID]],productMaster,1,0)),"Anomali","")</f>
        <v/>
      </c>
    </row>
    <row r="169" spans="1:16" x14ac:dyDescent="0.25">
      <c r="A169" s="5">
        <v>356</v>
      </c>
      <c r="B169" s="5">
        <v>812</v>
      </c>
      <c r="C169" s="10">
        <v>43987</v>
      </c>
      <c r="D169" s="5">
        <v>550</v>
      </c>
      <c r="E169" s="5">
        <v>911</v>
      </c>
      <c r="F169" s="40">
        <v>21.0945</v>
      </c>
      <c r="G169" s="40">
        <v>11601.975</v>
      </c>
      <c r="K169" t="b">
        <f>IF(VLOOKUP(Table1[[#This Row],[ProductID]],productMaster,4,0)="Active",TRUE,"Anomali")</f>
        <v>1</v>
      </c>
      <c r="L169">
        <f>VLOOKUP(Table1[[#This Row],[ProductID]],productMaster,10,0)</f>
        <v>12.0413</v>
      </c>
      <c r="M169" t="str">
        <f>IF(Table1[[#This Row],[UnitPrice]]&gt;115%*Table1[[#This Row],[StandardAcquisitionCost]],"Anomali","")</f>
        <v>Anomali</v>
      </c>
      <c r="N169" s="80">
        <f>VLOOKUP(Table1[[#This Row],[ProductID]],productMaster,11,0)</f>
        <v>27.12</v>
      </c>
      <c r="O169" s="80" t="str">
        <f>IF(Table1[[#This Row],[UnitPrice]]&gt;Table1[[#This Row],[sellingPrice]],"Anomali","")</f>
        <v/>
      </c>
      <c r="P169" s="80" t="str">
        <f>IF(ISNA(VLOOKUP(Table1[[#This Row],[ProductID]],productMaster,1,0)),"Anomali","")</f>
        <v/>
      </c>
    </row>
    <row r="170" spans="1:16" x14ac:dyDescent="0.25">
      <c r="A170" s="4">
        <v>356</v>
      </c>
      <c r="B170" s="4">
        <v>813</v>
      </c>
      <c r="C170" s="11">
        <v>43987</v>
      </c>
      <c r="D170" s="4">
        <v>550</v>
      </c>
      <c r="E170" s="4">
        <v>912</v>
      </c>
      <c r="F170" s="41">
        <v>30.439499999999999</v>
      </c>
      <c r="G170" s="41">
        <v>16741.724999999999</v>
      </c>
      <c r="K170" t="b">
        <f>IF(VLOOKUP(Table1[[#This Row],[ProductID]],productMaster,4,0)="Active",TRUE,"Anomali")</f>
        <v>1</v>
      </c>
      <c r="L170">
        <f>VLOOKUP(Table1[[#This Row],[ProductID]],productMaster,10,0)</f>
        <v>17.3782</v>
      </c>
      <c r="M170" t="str">
        <f>IF(Table1[[#This Row],[UnitPrice]]&gt;115%*Table1[[#This Row],[StandardAcquisitionCost]],"Anomali","")</f>
        <v>Anomali</v>
      </c>
      <c r="N170" s="80">
        <f>VLOOKUP(Table1[[#This Row],[ProductID]],productMaster,11,0)</f>
        <v>39.14</v>
      </c>
      <c r="O170" s="80" t="str">
        <f>IF(Table1[[#This Row],[UnitPrice]]&gt;Table1[[#This Row],[sellingPrice]],"Anomali","")</f>
        <v/>
      </c>
      <c r="P170" s="80" t="str">
        <f>IF(ISNA(VLOOKUP(Table1[[#This Row],[ProductID]],productMaster,1,0)),"Anomali","")</f>
        <v/>
      </c>
    </row>
    <row r="171" spans="1:16" x14ac:dyDescent="0.25">
      <c r="A171" s="5">
        <v>357</v>
      </c>
      <c r="B171" s="5">
        <v>814</v>
      </c>
      <c r="C171" s="10">
        <v>43987</v>
      </c>
      <c r="D171" s="5">
        <v>550</v>
      </c>
      <c r="E171" s="5">
        <v>910</v>
      </c>
      <c r="F171" s="40">
        <v>40.939500000000002</v>
      </c>
      <c r="G171" s="40">
        <v>22516.724999999999</v>
      </c>
      <c r="K171" t="b">
        <f>IF(VLOOKUP(Table1[[#This Row],[ProductID]],productMaster,4,0)="Active",TRUE,"Anomali")</f>
        <v>1</v>
      </c>
      <c r="L171">
        <f>VLOOKUP(Table1[[#This Row],[ProductID]],productMaster,10,0)</f>
        <v>23.372199999999999</v>
      </c>
      <c r="M171" t="str">
        <f>IF(Table1[[#This Row],[UnitPrice]]&gt;115%*Table1[[#This Row],[StandardAcquisitionCost]],"Anomali","")</f>
        <v>Anomali</v>
      </c>
      <c r="N171" s="80">
        <f>VLOOKUP(Table1[[#This Row],[ProductID]],productMaster,11,0)</f>
        <v>52.64</v>
      </c>
      <c r="O171" s="80" t="str">
        <f>IF(Table1[[#This Row],[UnitPrice]]&gt;Table1[[#This Row],[sellingPrice]],"Anomali","")</f>
        <v/>
      </c>
      <c r="P171" s="80" t="str">
        <f>IF(ISNA(VLOOKUP(Table1[[#This Row],[ProductID]],productMaster,1,0)),"Anomali","")</f>
        <v/>
      </c>
    </row>
    <row r="172" spans="1:16" x14ac:dyDescent="0.25">
      <c r="A172" s="4">
        <v>358</v>
      </c>
      <c r="B172" s="4">
        <v>815</v>
      </c>
      <c r="C172" s="11">
        <v>43987</v>
      </c>
      <c r="D172" s="4">
        <v>550</v>
      </c>
      <c r="E172" s="4">
        <v>937</v>
      </c>
      <c r="F172" s="41">
        <v>62.9895</v>
      </c>
      <c r="G172" s="41">
        <v>34644.224999999999</v>
      </c>
      <c r="K172" t="b">
        <f>IF(VLOOKUP(Table1[[#This Row],[ProductID]],productMaster,4,0)="Active",TRUE,"Anomali")</f>
        <v>1</v>
      </c>
      <c r="L172">
        <f>VLOOKUP(Table1[[#This Row],[ProductID]],productMaster,10,0)</f>
        <v>35.959600000000002</v>
      </c>
      <c r="M172" t="str">
        <f>IF(Table1[[#This Row],[UnitPrice]]&gt;115%*Table1[[#This Row],[StandardAcquisitionCost]],"Anomali","")</f>
        <v>Anomali</v>
      </c>
      <c r="N172" s="80">
        <f>VLOOKUP(Table1[[#This Row],[ProductID]],productMaster,11,0)</f>
        <v>80.989999999999995</v>
      </c>
      <c r="O172" s="80" t="str">
        <f>IF(Table1[[#This Row],[UnitPrice]]&gt;Table1[[#This Row],[sellingPrice]],"Anomali","")</f>
        <v/>
      </c>
      <c r="P172" s="80" t="str">
        <f>IF(ISNA(VLOOKUP(Table1[[#This Row],[ProductID]],productMaster,1,0)),"Anomali","")</f>
        <v/>
      </c>
    </row>
    <row r="173" spans="1:16" x14ac:dyDescent="0.25">
      <c r="A173" s="5">
        <v>359</v>
      </c>
      <c r="B173" s="5">
        <v>816</v>
      </c>
      <c r="C173" s="10">
        <v>43987</v>
      </c>
      <c r="D173" s="5">
        <v>3</v>
      </c>
      <c r="E173" s="5">
        <v>475</v>
      </c>
      <c r="F173" s="40">
        <v>39.122999999999998</v>
      </c>
      <c r="G173" s="40">
        <v>117.369</v>
      </c>
      <c r="K173" t="b">
        <f>IF(VLOOKUP(Table1[[#This Row],[ProductID]],productMaster,4,0)="Active",TRUE,"Anomali")</f>
        <v>1</v>
      </c>
      <c r="L173">
        <f>VLOOKUP(Table1[[#This Row],[ProductID]],productMaster,10,0)</f>
        <v>0</v>
      </c>
      <c r="M173" t="str">
        <f>IF(Table1[[#This Row],[UnitPrice]]&gt;115%*Table1[[#This Row],[StandardAcquisitionCost]],"Anomali","")</f>
        <v>Anomali</v>
      </c>
      <c r="N173" s="80">
        <f>VLOOKUP(Table1[[#This Row],[ProductID]],productMaster,11,0)</f>
        <v>0</v>
      </c>
      <c r="O173" s="80" t="str">
        <f>IF(Table1[[#This Row],[UnitPrice]]&gt;Table1[[#This Row],[sellingPrice]],"Anomali","")</f>
        <v>Anomali</v>
      </c>
      <c r="P173" s="80" t="str">
        <f>IF(ISNA(VLOOKUP(Table1[[#This Row],[ProductID]],productMaster,1,0)),"Anomali","")</f>
        <v/>
      </c>
    </row>
    <row r="174" spans="1:16" x14ac:dyDescent="0.25">
      <c r="A174" s="4">
        <v>360</v>
      </c>
      <c r="B174" s="4">
        <v>817</v>
      </c>
      <c r="C174" s="11">
        <v>43987</v>
      </c>
      <c r="D174" s="4">
        <v>3</v>
      </c>
      <c r="E174" s="4">
        <v>462</v>
      </c>
      <c r="F174" s="41">
        <v>47.680500000000002</v>
      </c>
      <c r="G174" s="41">
        <v>143.04150000000001</v>
      </c>
      <c r="K174" t="b">
        <f>IF(VLOOKUP(Table1[[#This Row],[ProductID]],productMaster,4,0)="Active",TRUE,"Anomali")</f>
        <v>1</v>
      </c>
      <c r="L174">
        <f>VLOOKUP(Table1[[#This Row],[ProductID]],productMaster,10,0)</f>
        <v>0</v>
      </c>
      <c r="M174" t="str">
        <f>IF(Table1[[#This Row],[UnitPrice]]&gt;115%*Table1[[#This Row],[StandardAcquisitionCost]],"Anomali","")</f>
        <v>Anomali</v>
      </c>
      <c r="N174" s="80">
        <f>VLOOKUP(Table1[[#This Row],[ProductID]],productMaster,11,0)</f>
        <v>0</v>
      </c>
      <c r="O174" s="80" t="str">
        <f>IF(Table1[[#This Row],[UnitPrice]]&gt;Table1[[#This Row],[sellingPrice]],"Anomali","")</f>
        <v>Anomali</v>
      </c>
      <c r="P174" s="80" t="str">
        <f>IF(ISNA(VLOOKUP(Table1[[#This Row],[ProductID]],productMaster,1,0)),"Anomali","")</f>
        <v/>
      </c>
    </row>
    <row r="175" spans="1:16" x14ac:dyDescent="0.25">
      <c r="A175" s="5">
        <v>361</v>
      </c>
      <c r="B175" s="5">
        <v>818</v>
      </c>
      <c r="C175" s="10">
        <v>43987</v>
      </c>
      <c r="D175" s="5">
        <v>550</v>
      </c>
      <c r="E175" s="5">
        <v>510</v>
      </c>
      <c r="F175" s="40">
        <v>23.404499999999999</v>
      </c>
      <c r="G175" s="40">
        <v>12872.475</v>
      </c>
      <c r="K175" t="b">
        <f>IF(VLOOKUP(Table1[[#This Row],[ProductID]],productMaster,4,0)="Active",TRUE,"Anomali")</f>
        <v>1</v>
      </c>
      <c r="L175">
        <f>VLOOKUP(Table1[[#This Row],[ProductID]],productMaster,10,0)</f>
        <v>0</v>
      </c>
      <c r="M175" t="str">
        <f>IF(Table1[[#This Row],[UnitPrice]]&gt;115%*Table1[[#This Row],[StandardAcquisitionCost]],"Anomali","")</f>
        <v>Anomali</v>
      </c>
      <c r="N175" s="80">
        <f>VLOOKUP(Table1[[#This Row],[ProductID]],productMaster,11,0)</f>
        <v>0</v>
      </c>
      <c r="O175" s="80" t="str">
        <f>IF(Table1[[#This Row],[UnitPrice]]&gt;Table1[[#This Row],[sellingPrice]],"Anomali","")</f>
        <v>Anomali</v>
      </c>
      <c r="P175" s="80" t="str">
        <f>IF(ISNA(VLOOKUP(Table1[[#This Row],[ProductID]],productMaster,1,0)),"Anomali","")</f>
        <v/>
      </c>
    </row>
    <row r="176" spans="1:16" x14ac:dyDescent="0.25">
      <c r="A176" s="4">
        <v>361</v>
      </c>
      <c r="B176" s="4">
        <v>819</v>
      </c>
      <c r="C176" s="11">
        <v>43987</v>
      </c>
      <c r="D176" s="4">
        <v>550</v>
      </c>
      <c r="E176" s="4">
        <v>511</v>
      </c>
      <c r="F176" s="41">
        <v>27.867000000000001</v>
      </c>
      <c r="G176" s="41">
        <v>15326.85</v>
      </c>
      <c r="K176" t="b">
        <f>IF(VLOOKUP(Table1[[#This Row],[ProductID]],productMaster,4,0)="Active",TRUE,"Anomali")</f>
        <v>1</v>
      </c>
      <c r="L176">
        <f>VLOOKUP(Table1[[#This Row],[ProductID]],productMaster,10,0)</f>
        <v>0</v>
      </c>
      <c r="M176" t="str">
        <f>IF(Table1[[#This Row],[UnitPrice]]&gt;115%*Table1[[#This Row],[StandardAcquisitionCost]],"Anomali","")</f>
        <v>Anomali</v>
      </c>
      <c r="N176" s="80">
        <f>VLOOKUP(Table1[[#This Row],[ProductID]],productMaster,11,0)</f>
        <v>0</v>
      </c>
      <c r="O176" s="80" t="str">
        <f>IF(Table1[[#This Row],[UnitPrice]]&gt;Table1[[#This Row],[sellingPrice]],"Anomali","")</f>
        <v>Anomali</v>
      </c>
      <c r="P176" s="80" t="str">
        <f>IF(ISNA(VLOOKUP(Table1[[#This Row],[ProductID]],productMaster,1,0)),"Anomali","")</f>
        <v/>
      </c>
    </row>
    <row r="177" spans="1:16" x14ac:dyDescent="0.25">
      <c r="A177" s="5">
        <v>362</v>
      </c>
      <c r="B177" s="5">
        <v>820</v>
      </c>
      <c r="C177" s="10">
        <v>43987</v>
      </c>
      <c r="D177" s="5">
        <v>550</v>
      </c>
      <c r="E177" s="5">
        <v>527</v>
      </c>
      <c r="F177" s="40">
        <v>6.7515000000000001</v>
      </c>
      <c r="G177" s="40">
        <v>3713.3249999999998</v>
      </c>
      <c r="K177" t="b">
        <f>IF(VLOOKUP(Table1[[#This Row],[ProductID]],productMaster,4,0)="Active",TRUE,"Anomali")</f>
        <v>1</v>
      </c>
      <c r="L177">
        <f>VLOOKUP(Table1[[#This Row],[ProductID]],productMaster,10,0)</f>
        <v>0</v>
      </c>
      <c r="M177" t="str">
        <f>IF(Table1[[#This Row],[UnitPrice]]&gt;115%*Table1[[#This Row],[StandardAcquisitionCost]],"Anomali","")</f>
        <v>Anomali</v>
      </c>
      <c r="N177" s="80">
        <f>VLOOKUP(Table1[[#This Row],[ProductID]],productMaster,11,0)</f>
        <v>0</v>
      </c>
      <c r="O177" s="80" t="str">
        <f>IF(Table1[[#This Row],[UnitPrice]]&gt;Table1[[#This Row],[sellingPrice]],"Anomali","")</f>
        <v>Anomali</v>
      </c>
      <c r="P177" s="80" t="str">
        <f>IF(ISNA(VLOOKUP(Table1[[#This Row],[ProductID]],productMaster,1,0)),"Anomali","")</f>
        <v/>
      </c>
    </row>
    <row r="178" spans="1:16" x14ac:dyDescent="0.25">
      <c r="A178" s="4">
        <v>363</v>
      </c>
      <c r="B178" s="4">
        <v>821</v>
      </c>
      <c r="C178" s="11">
        <v>43987</v>
      </c>
      <c r="D178" s="4">
        <v>550</v>
      </c>
      <c r="E178" s="4">
        <v>509</v>
      </c>
      <c r="F178" s="41">
        <v>36.277500000000003</v>
      </c>
      <c r="G178" s="41">
        <v>19952.625</v>
      </c>
      <c r="K178" t="b">
        <f>IF(VLOOKUP(Table1[[#This Row],[ProductID]],productMaster,4,0)="Active",TRUE,"Anomali")</f>
        <v>1</v>
      </c>
      <c r="L178">
        <f>VLOOKUP(Table1[[#This Row],[ProductID]],productMaster,10,0)</f>
        <v>0</v>
      </c>
      <c r="M178" t="str">
        <f>IF(Table1[[#This Row],[UnitPrice]]&gt;115%*Table1[[#This Row],[StandardAcquisitionCost]],"Anomali","")</f>
        <v>Anomali</v>
      </c>
      <c r="N178" s="80">
        <f>VLOOKUP(Table1[[#This Row],[ProductID]],productMaster,11,0)</f>
        <v>0</v>
      </c>
      <c r="O178" s="80" t="str">
        <f>IF(Table1[[#This Row],[UnitPrice]]&gt;Table1[[#This Row],[sellingPrice]],"Anomali","")</f>
        <v>Anomali</v>
      </c>
      <c r="P178" s="80" t="str">
        <f>IF(ISNA(VLOOKUP(Table1[[#This Row],[ProductID]],productMaster,1,0)),"Anomali","")</f>
        <v/>
      </c>
    </row>
    <row r="179" spans="1:16" x14ac:dyDescent="0.25">
      <c r="A179" s="5">
        <v>364</v>
      </c>
      <c r="B179" s="5">
        <v>822</v>
      </c>
      <c r="C179" s="10">
        <v>43987</v>
      </c>
      <c r="D179" s="5">
        <v>60</v>
      </c>
      <c r="E179" s="5">
        <v>492</v>
      </c>
      <c r="F179" s="40">
        <v>50.746499999999997</v>
      </c>
      <c r="G179" s="40">
        <v>3044.79</v>
      </c>
      <c r="K179" t="b">
        <f>IF(VLOOKUP(Table1[[#This Row],[ProductID]],productMaster,4,0)="Active",TRUE,"Anomali")</f>
        <v>1</v>
      </c>
      <c r="L179">
        <f>VLOOKUP(Table1[[#This Row],[ProductID]],productMaster,10,0)</f>
        <v>0</v>
      </c>
      <c r="M179" t="str">
        <f>IF(Table1[[#This Row],[UnitPrice]]&gt;115%*Table1[[#This Row],[StandardAcquisitionCost]],"Anomali","")</f>
        <v>Anomali</v>
      </c>
      <c r="N179" s="80">
        <f>VLOOKUP(Table1[[#This Row],[ProductID]],productMaster,11,0)</f>
        <v>0</v>
      </c>
      <c r="O179" s="80" t="str">
        <f>IF(Table1[[#This Row],[UnitPrice]]&gt;Table1[[#This Row],[sellingPrice]],"Anomali","")</f>
        <v>Anomali</v>
      </c>
      <c r="P179" s="80" t="str">
        <f>IF(ISNA(VLOOKUP(Table1[[#This Row],[ProductID]],productMaster,1,0)),"Anomali","")</f>
        <v/>
      </c>
    </row>
    <row r="180" spans="1:16" x14ac:dyDescent="0.25">
      <c r="A180" s="4">
        <v>364</v>
      </c>
      <c r="B180" s="4">
        <v>823</v>
      </c>
      <c r="C180" s="11">
        <v>43987</v>
      </c>
      <c r="D180" s="4">
        <v>60</v>
      </c>
      <c r="E180" s="4">
        <v>493</v>
      </c>
      <c r="F180" s="41">
        <v>58.264499999999998</v>
      </c>
      <c r="G180" s="41">
        <v>3495.87</v>
      </c>
      <c r="K180" t="b">
        <f>IF(VLOOKUP(Table1[[#This Row],[ProductID]],productMaster,4,0)="Active",TRUE,"Anomali")</f>
        <v>1</v>
      </c>
      <c r="L180">
        <f>VLOOKUP(Table1[[#This Row],[ProductID]],productMaster,10,0)</f>
        <v>0</v>
      </c>
      <c r="M180" t="str">
        <f>IF(Table1[[#This Row],[UnitPrice]]&gt;115%*Table1[[#This Row],[StandardAcquisitionCost]],"Anomali","")</f>
        <v>Anomali</v>
      </c>
      <c r="N180" s="80">
        <f>VLOOKUP(Table1[[#This Row],[ProductID]],productMaster,11,0)</f>
        <v>0</v>
      </c>
      <c r="O180" s="80" t="str">
        <f>IF(Table1[[#This Row],[UnitPrice]]&gt;Table1[[#This Row],[sellingPrice]],"Anomali","")</f>
        <v>Anomali</v>
      </c>
      <c r="P180" s="80" t="str">
        <f>IF(ISNA(VLOOKUP(Table1[[#This Row],[ProductID]],productMaster,1,0)),"Anomali","")</f>
        <v/>
      </c>
    </row>
    <row r="181" spans="1:16" x14ac:dyDescent="0.25">
      <c r="A181" s="5">
        <v>365</v>
      </c>
      <c r="B181" s="5">
        <v>824</v>
      </c>
      <c r="C181" s="10">
        <v>43988</v>
      </c>
      <c r="D181" s="5">
        <v>550</v>
      </c>
      <c r="E181" s="5">
        <v>523</v>
      </c>
      <c r="F181" s="40">
        <v>10.384499999999999</v>
      </c>
      <c r="G181" s="40">
        <v>5711.4750000000004</v>
      </c>
      <c r="K181" t="b">
        <f>IF(VLOOKUP(Table1[[#This Row],[ProductID]],productMaster,4,0)="Active",TRUE,"Anomali")</f>
        <v>1</v>
      </c>
      <c r="L181">
        <f>VLOOKUP(Table1[[#This Row],[ProductID]],productMaster,10,0)</f>
        <v>0</v>
      </c>
      <c r="M181" t="str">
        <f>IF(Table1[[#This Row],[UnitPrice]]&gt;115%*Table1[[#This Row],[StandardAcquisitionCost]],"Anomali","")</f>
        <v>Anomali</v>
      </c>
      <c r="N181" s="80">
        <f>VLOOKUP(Table1[[#This Row],[ProductID]],productMaster,11,0)</f>
        <v>0</v>
      </c>
      <c r="O181" s="80" t="str">
        <f>IF(Table1[[#This Row],[UnitPrice]]&gt;Table1[[#This Row],[sellingPrice]],"Anomali","")</f>
        <v>Anomali</v>
      </c>
      <c r="P181" s="80" t="str">
        <f>IF(ISNA(VLOOKUP(Table1[[#This Row],[ProductID]],productMaster,1,0)),"Anomali","")</f>
        <v/>
      </c>
    </row>
    <row r="182" spans="1:16" x14ac:dyDescent="0.25">
      <c r="A182" s="4">
        <v>366</v>
      </c>
      <c r="B182" s="4">
        <v>825</v>
      </c>
      <c r="C182" s="11">
        <v>43988</v>
      </c>
      <c r="D182" s="4">
        <v>3</v>
      </c>
      <c r="E182" s="4">
        <v>422</v>
      </c>
      <c r="F182" s="41">
        <v>47.680500000000002</v>
      </c>
      <c r="G182" s="41">
        <v>143.04150000000001</v>
      </c>
      <c r="K182" t="b">
        <f>IF(VLOOKUP(Table1[[#This Row],[ProductID]],productMaster,4,0)="Active",TRUE,"Anomali")</f>
        <v>1</v>
      </c>
      <c r="L182">
        <f>VLOOKUP(Table1[[#This Row],[ProductID]],productMaster,10,0)</f>
        <v>0</v>
      </c>
      <c r="M182" t="str">
        <f>IF(Table1[[#This Row],[UnitPrice]]&gt;115%*Table1[[#This Row],[StandardAcquisitionCost]],"Anomali","")</f>
        <v>Anomali</v>
      </c>
      <c r="N182" s="80">
        <f>VLOOKUP(Table1[[#This Row],[ProductID]],productMaster,11,0)</f>
        <v>0</v>
      </c>
      <c r="O182" s="80" t="str">
        <f>IF(Table1[[#This Row],[UnitPrice]]&gt;Table1[[#This Row],[sellingPrice]],"Anomali","")</f>
        <v>Anomali</v>
      </c>
      <c r="P182" s="80" t="str">
        <f>IF(ISNA(VLOOKUP(Table1[[#This Row],[ProductID]],productMaster,1,0)),"Anomali","")</f>
        <v/>
      </c>
    </row>
    <row r="183" spans="1:16" x14ac:dyDescent="0.25">
      <c r="A183" s="5">
        <v>366</v>
      </c>
      <c r="B183" s="5">
        <v>826</v>
      </c>
      <c r="C183" s="10">
        <v>43988</v>
      </c>
      <c r="D183" s="5">
        <v>3</v>
      </c>
      <c r="E183" s="5">
        <v>423</v>
      </c>
      <c r="F183" s="40">
        <v>45.580500000000001</v>
      </c>
      <c r="G183" s="40">
        <v>136.7415</v>
      </c>
      <c r="K183" t="b">
        <f>IF(VLOOKUP(Table1[[#This Row],[ProductID]],productMaster,4,0)="Active",TRUE,"Anomali")</f>
        <v>1</v>
      </c>
      <c r="L183">
        <f>VLOOKUP(Table1[[#This Row],[ProductID]],productMaster,10,0)</f>
        <v>0</v>
      </c>
      <c r="M183" t="str">
        <f>IF(Table1[[#This Row],[UnitPrice]]&gt;115%*Table1[[#This Row],[StandardAcquisitionCost]],"Anomali","")</f>
        <v>Anomali</v>
      </c>
      <c r="N183" s="80">
        <f>VLOOKUP(Table1[[#This Row],[ProductID]],productMaster,11,0)</f>
        <v>0</v>
      </c>
      <c r="O183" s="80" t="str">
        <f>IF(Table1[[#This Row],[UnitPrice]]&gt;Table1[[#This Row],[sellingPrice]],"Anomali","")</f>
        <v>Anomali</v>
      </c>
      <c r="P183" s="80" t="str">
        <f>IF(ISNA(VLOOKUP(Table1[[#This Row],[ProductID]],productMaster,1,0)),"Anomali","")</f>
        <v/>
      </c>
    </row>
    <row r="184" spans="1:16" x14ac:dyDescent="0.25">
      <c r="A184" s="4">
        <v>366</v>
      </c>
      <c r="B184" s="4">
        <v>827</v>
      </c>
      <c r="C184" s="11">
        <v>43988</v>
      </c>
      <c r="D184" s="4">
        <v>3</v>
      </c>
      <c r="E184" s="4">
        <v>424</v>
      </c>
      <c r="F184" s="41">
        <v>49.853999999999999</v>
      </c>
      <c r="G184" s="41">
        <v>149.56200000000001</v>
      </c>
      <c r="K184" t="b">
        <f>IF(VLOOKUP(Table1[[#This Row],[ProductID]],productMaster,4,0)="Active",TRUE,"Anomali")</f>
        <v>1</v>
      </c>
      <c r="L184">
        <f>VLOOKUP(Table1[[#This Row],[ProductID]],productMaster,10,0)</f>
        <v>0</v>
      </c>
      <c r="M184" t="str">
        <f>IF(Table1[[#This Row],[UnitPrice]]&gt;115%*Table1[[#This Row],[StandardAcquisitionCost]],"Anomali","")</f>
        <v>Anomali</v>
      </c>
      <c r="N184" s="80">
        <f>VLOOKUP(Table1[[#This Row],[ProductID]],productMaster,11,0)</f>
        <v>0</v>
      </c>
      <c r="O184" s="80" t="str">
        <f>IF(Table1[[#This Row],[UnitPrice]]&gt;Table1[[#This Row],[sellingPrice]],"Anomali","")</f>
        <v>Anomali</v>
      </c>
      <c r="P184" s="80" t="str">
        <f>IF(ISNA(VLOOKUP(Table1[[#This Row],[ProductID]],productMaster,1,0)),"Anomali","")</f>
        <v/>
      </c>
    </row>
    <row r="185" spans="1:16" x14ac:dyDescent="0.25">
      <c r="A185" s="5">
        <v>366</v>
      </c>
      <c r="B185" s="5">
        <v>828</v>
      </c>
      <c r="C185" s="10">
        <v>43988</v>
      </c>
      <c r="D185" s="5">
        <v>3</v>
      </c>
      <c r="E185" s="5">
        <v>425</v>
      </c>
      <c r="F185" s="40">
        <v>45.580500000000001</v>
      </c>
      <c r="G185" s="40">
        <v>136.7415</v>
      </c>
      <c r="K185" t="b">
        <f>IF(VLOOKUP(Table1[[#This Row],[ProductID]],productMaster,4,0)="Active",TRUE,"Anomali")</f>
        <v>1</v>
      </c>
      <c r="L185">
        <f>VLOOKUP(Table1[[#This Row],[ProductID]],productMaster,10,0)</f>
        <v>0</v>
      </c>
      <c r="M185" t="str">
        <f>IF(Table1[[#This Row],[UnitPrice]]&gt;115%*Table1[[#This Row],[StandardAcquisitionCost]],"Anomali","")</f>
        <v>Anomali</v>
      </c>
      <c r="N185" s="80">
        <f>VLOOKUP(Table1[[#This Row],[ProductID]],productMaster,11,0)</f>
        <v>0</v>
      </c>
      <c r="O185" s="80" t="str">
        <f>IF(Table1[[#This Row],[UnitPrice]]&gt;Table1[[#This Row],[sellingPrice]],"Anomali","")</f>
        <v>Anomali</v>
      </c>
      <c r="P185" s="80" t="str">
        <f>IF(ISNA(VLOOKUP(Table1[[#This Row],[ProductID]],productMaster,1,0)),"Anomali","")</f>
        <v/>
      </c>
    </row>
    <row r="186" spans="1:16" x14ac:dyDescent="0.25">
      <c r="A186" s="4">
        <v>367</v>
      </c>
      <c r="B186" s="4">
        <v>829</v>
      </c>
      <c r="C186" s="11">
        <v>43988</v>
      </c>
      <c r="D186" s="4">
        <v>3</v>
      </c>
      <c r="E186" s="4">
        <v>490</v>
      </c>
      <c r="F186" s="41">
        <v>12.7155</v>
      </c>
      <c r="G186" s="41">
        <v>38.146500000000003</v>
      </c>
      <c r="K186" t="b">
        <f>IF(VLOOKUP(Table1[[#This Row],[ProductID]],productMaster,4,0)="Active",TRUE,"Anomali")</f>
        <v>1</v>
      </c>
      <c r="L186">
        <f>VLOOKUP(Table1[[#This Row],[ProductID]],productMaster,10,0)</f>
        <v>0</v>
      </c>
      <c r="M186" t="str">
        <f>IF(Table1[[#This Row],[UnitPrice]]&gt;115%*Table1[[#This Row],[StandardAcquisitionCost]],"Anomali","")</f>
        <v>Anomali</v>
      </c>
      <c r="N186" s="80">
        <f>VLOOKUP(Table1[[#This Row],[ProductID]],productMaster,11,0)</f>
        <v>0</v>
      </c>
      <c r="O186" s="80" t="str">
        <f>IF(Table1[[#This Row],[UnitPrice]]&gt;Table1[[#This Row],[sellingPrice]],"Anomali","")</f>
        <v>Anomali</v>
      </c>
      <c r="P186" s="80" t="str">
        <f>IF(ISNA(VLOOKUP(Table1[[#This Row],[ProductID]],productMaster,1,0)),"Anomali","")</f>
        <v/>
      </c>
    </row>
    <row r="187" spans="1:16" x14ac:dyDescent="0.25">
      <c r="A187" s="5">
        <v>367</v>
      </c>
      <c r="B187" s="5">
        <v>830</v>
      </c>
      <c r="C187" s="10">
        <v>43988</v>
      </c>
      <c r="D187" s="5">
        <v>3</v>
      </c>
      <c r="E187" s="5">
        <v>491</v>
      </c>
      <c r="F187" s="40">
        <v>19.939499999999999</v>
      </c>
      <c r="G187" s="40">
        <v>59.8185</v>
      </c>
      <c r="K187" t="b">
        <f>IF(VLOOKUP(Table1[[#This Row],[ProductID]],productMaster,4,0)="Active",TRUE,"Anomali")</f>
        <v>1</v>
      </c>
      <c r="L187">
        <f>VLOOKUP(Table1[[#This Row],[ProductID]],productMaster,10,0)</f>
        <v>0</v>
      </c>
      <c r="M187" t="str">
        <f>IF(Table1[[#This Row],[UnitPrice]]&gt;115%*Table1[[#This Row],[StandardAcquisitionCost]],"Anomali","")</f>
        <v>Anomali</v>
      </c>
      <c r="N187" s="80">
        <f>VLOOKUP(Table1[[#This Row],[ProductID]],productMaster,11,0)</f>
        <v>0</v>
      </c>
      <c r="O187" s="80" t="str">
        <f>IF(Table1[[#This Row],[UnitPrice]]&gt;Table1[[#This Row],[sellingPrice]],"Anomali","")</f>
        <v>Anomali</v>
      </c>
      <c r="P187" s="80" t="str">
        <f>IF(ISNA(VLOOKUP(Table1[[#This Row],[ProductID]],productMaster,1,0)),"Anomali","")</f>
        <v/>
      </c>
    </row>
    <row r="188" spans="1:16" x14ac:dyDescent="0.25">
      <c r="A188" s="4">
        <v>368</v>
      </c>
      <c r="B188" s="4">
        <v>831</v>
      </c>
      <c r="C188" s="11">
        <v>43988</v>
      </c>
      <c r="D188" s="4">
        <v>3</v>
      </c>
      <c r="E188" s="4">
        <v>528</v>
      </c>
      <c r="F188" s="41">
        <v>38.156999999999996</v>
      </c>
      <c r="G188" s="41">
        <v>114.471</v>
      </c>
      <c r="K188" t="str">
        <f>IF(VLOOKUP(Table1[[#This Row],[ProductID]],productMaster,4,0)="Active",TRUE,"Anomali")</f>
        <v>Anomali</v>
      </c>
      <c r="L188">
        <f>VLOOKUP(Table1[[#This Row],[ProductID]],productMaster,10,0)</f>
        <v>0</v>
      </c>
      <c r="M188" t="str">
        <f>IF(Table1[[#This Row],[UnitPrice]]&gt;115%*Table1[[#This Row],[StandardAcquisitionCost]],"Anomali","")</f>
        <v>Anomali</v>
      </c>
      <c r="N188" s="80">
        <f>VLOOKUP(Table1[[#This Row],[ProductID]],productMaster,11,0)</f>
        <v>0</v>
      </c>
      <c r="O188" s="80" t="str">
        <f>IF(Table1[[#This Row],[UnitPrice]]&gt;Table1[[#This Row],[sellingPrice]],"Anomali","")</f>
        <v>Anomali</v>
      </c>
      <c r="P188" s="80" t="str">
        <f>IF(ISNA(VLOOKUP(Table1[[#This Row],[ProductID]],productMaster,1,0)),"Anomali","")</f>
        <v/>
      </c>
    </row>
    <row r="189" spans="1:16" x14ac:dyDescent="0.25">
      <c r="A189" s="5">
        <v>369</v>
      </c>
      <c r="B189" s="5">
        <v>832</v>
      </c>
      <c r="C189" s="10">
        <v>43988</v>
      </c>
      <c r="D189" s="5">
        <v>3</v>
      </c>
      <c r="E189" s="5">
        <v>505</v>
      </c>
      <c r="F189" s="40">
        <v>44.215499999999999</v>
      </c>
      <c r="G189" s="40">
        <v>132.6465</v>
      </c>
      <c r="K189" t="b">
        <f>IF(VLOOKUP(Table1[[#This Row],[ProductID]],productMaster,4,0)="Active",TRUE,"Anomali")</f>
        <v>1</v>
      </c>
      <c r="L189">
        <f>VLOOKUP(Table1[[#This Row],[ProductID]],productMaster,10,0)</f>
        <v>0</v>
      </c>
      <c r="M189" t="str">
        <f>IF(Table1[[#This Row],[UnitPrice]]&gt;115%*Table1[[#This Row],[StandardAcquisitionCost]],"Anomali","")</f>
        <v>Anomali</v>
      </c>
      <c r="N189" s="80">
        <f>VLOOKUP(Table1[[#This Row],[ProductID]],productMaster,11,0)</f>
        <v>0</v>
      </c>
      <c r="O189" s="80" t="str">
        <f>IF(Table1[[#This Row],[UnitPrice]]&gt;Table1[[#This Row],[sellingPrice]],"Anomali","")</f>
        <v>Anomali</v>
      </c>
      <c r="P189" s="80" t="str">
        <f>IF(ISNA(VLOOKUP(Table1[[#This Row],[ProductID]],productMaster,1,0)),"Anomali","")</f>
        <v/>
      </c>
    </row>
    <row r="190" spans="1:16" x14ac:dyDescent="0.25">
      <c r="A190" s="4">
        <v>370</v>
      </c>
      <c r="B190" s="4">
        <v>833</v>
      </c>
      <c r="C190" s="11">
        <v>43988</v>
      </c>
      <c r="D190" s="4">
        <v>550</v>
      </c>
      <c r="E190" s="4">
        <v>938</v>
      </c>
      <c r="F190" s="41">
        <v>31.4895</v>
      </c>
      <c r="G190" s="41">
        <v>17319.224999999999</v>
      </c>
      <c r="K190" t="b">
        <f>IF(VLOOKUP(Table1[[#This Row],[ProductID]],productMaster,4,0)="Active",TRUE,"Anomali")</f>
        <v>1</v>
      </c>
      <c r="L190">
        <f>VLOOKUP(Table1[[#This Row],[ProductID]],productMaster,10,0)</f>
        <v>17.977599999999999</v>
      </c>
      <c r="M190" t="str">
        <f>IF(Table1[[#This Row],[UnitPrice]]&gt;115%*Table1[[#This Row],[StandardAcquisitionCost]],"Anomali","")</f>
        <v>Anomali</v>
      </c>
      <c r="N190" s="80">
        <f>VLOOKUP(Table1[[#This Row],[ProductID]],productMaster,11,0)</f>
        <v>40.49</v>
      </c>
      <c r="O190" s="80" t="str">
        <f>IF(Table1[[#This Row],[UnitPrice]]&gt;Table1[[#This Row],[sellingPrice]],"Anomali","")</f>
        <v/>
      </c>
      <c r="P190" s="80" t="str">
        <f>IF(ISNA(VLOOKUP(Table1[[#This Row],[ProductID]],productMaster,1,0)),"Anomali","")</f>
        <v/>
      </c>
    </row>
    <row r="191" spans="1:16" x14ac:dyDescent="0.25">
      <c r="A191" s="5">
        <v>370</v>
      </c>
      <c r="B191" s="5">
        <v>834</v>
      </c>
      <c r="C191" s="10">
        <v>43988</v>
      </c>
      <c r="D191" s="5">
        <v>550</v>
      </c>
      <c r="E191" s="5">
        <v>939</v>
      </c>
      <c r="F191" s="40">
        <v>48.289499999999997</v>
      </c>
      <c r="G191" s="40">
        <v>26559.224999999999</v>
      </c>
      <c r="K191" t="b">
        <f>IF(VLOOKUP(Table1[[#This Row],[ProductID]],productMaster,4,0)="Active",TRUE,"Anomali")</f>
        <v>1</v>
      </c>
      <c r="L191">
        <f>VLOOKUP(Table1[[#This Row],[ProductID]],productMaster,10,0)</f>
        <v>27.568000000000001</v>
      </c>
      <c r="M191" t="str">
        <f>IF(Table1[[#This Row],[UnitPrice]]&gt;115%*Table1[[#This Row],[StandardAcquisitionCost]],"Anomali","")</f>
        <v>Anomali</v>
      </c>
      <c r="N191" s="80">
        <f>VLOOKUP(Table1[[#This Row],[ProductID]],productMaster,11,0)</f>
        <v>62.09</v>
      </c>
      <c r="O191" s="80" t="str">
        <f>IF(Table1[[#This Row],[UnitPrice]]&gt;Table1[[#This Row],[sellingPrice]],"Anomali","")</f>
        <v/>
      </c>
      <c r="P191" s="80" t="str">
        <f>IF(ISNA(VLOOKUP(Table1[[#This Row],[ProductID]],productMaster,1,0)),"Anomali","")</f>
        <v/>
      </c>
    </row>
    <row r="192" spans="1:16" x14ac:dyDescent="0.25">
      <c r="A192" s="4">
        <v>371</v>
      </c>
      <c r="B192" s="4">
        <v>835</v>
      </c>
      <c r="C192" s="11">
        <v>43988</v>
      </c>
      <c r="D192" s="4">
        <v>60</v>
      </c>
      <c r="E192" s="4">
        <v>358</v>
      </c>
      <c r="F192" s="41">
        <v>6.9824999999999999</v>
      </c>
      <c r="G192" s="41">
        <v>418.95</v>
      </c>
      <c r="K192" t="b">
        <f>IF(VLOOKUP(Table1[[#This Row],[ProductID]],productMaster,4,0)="Active",TRUE,"Anomali")</f>
        <v>1</v>
      </c>
      <c r="L192">
        <f>VLOOKUP(Table1[[#This Row],[ProductID]],productMaster,10,0)</f>
        <v>0</v>
      </c>
      <c r="M192" t="str">
        <f>IF(Table1[[#This Row],[UnitPrice]]&gt;115%*Table1[[#This Row],[StandardAcquisitionCost]],"Anomali","")</f>
        <v>Anomali</v>
      </c>
      <c r="N192" s="80">
        <f>VLOOKUP(Table1[[#This Row],[ProductID]],productMaster,11,0)</f>
        <v>0</v>
      </c>
      <c r="O192" s="80" t="str">
        <f>IF(Table1[[#This Row],[UnitPrice]]&gt;Table1[[#This Row],[sellingPrice]],"Anomali","")</f>
        <v>Anomali</v>
      </c>
      <c r="P192" s="80" t="str">
        <f>IF(ISNA(VLOOKUP(Table1[[#This Row],[ProductID]],productMaster,1,0)),"Anomali","")</f>
        <v/>
      </c>
    </row>
    <row r="193" spans="1:16" x14ac:dyDescent="0.25">
      <c r="A193" s="5">
        <v>372</v>
      </c>
      <c r="B193" s="5">
        <v>836</v>
      </c>
      <c r="C193" s="10">
        <v>43988</v>
      </c>
      <c r="D193" s="5">
        <v>3</v>
      </c>
      <c r="E193" s="5">
        <v>380</v>
      </c>
      <c r="F193" s="40">
        <v>41.170499999999997</v>
      </c>
      <c r="G193" s="40">
        <v>123.5115</v>
      </c>
      <c r="K193" t="b">
        <f>IF(VLOOKUP(Table1[[#This Row],[ProductID]],productMaster,4,0)="Active",TRUE,"Anomali")</f>
        <v>1</v>
      </c>
      <c r="L193">
        <f>VLOOKUP(Table1[[#This Row],[ProductID]],productMaster,10,0)</f>
        <v>0</v>
      </c>
      <c r="M193" t="str">
        <f>IF(Table1[[#This Row],[UnitPrice]]&gt;115%*Table1[[#This Row],[StandardAcquisitionCost]],"Anomali","")</f>
        <v>Anomali</v>
      </c>
      <c r="N193" s="80">
        <f>VLOOKUP(Table1[[#This Row],[ProductID]],productMaster,11,0)</f>
        <v>0</v>
      </c>
      <c r="O193" s="80" t="str">
        <f>IF(Table1[[#This Row],[UnitPrice]]&gt;Table1[[#This Row],[sellingPrice]],"Anomali","")</f>
        <v>Anomali</v>
      </c>
      <c r="P193" s="80" t="str">
        <f>IF(ISNA(VLOOKUP(Table1[[#This Row],[ProductID]],productMaster,1,0)),"Anomali","")</f>
        <v/>
      </c>
    </row>
    <row r="194" spans="1:16" x14ac:dyDescent="0.25">
      <c r="A194" s="4">
        <v>372</v>
      </c>
      <c r="B194" s="4">
        <v>837</v>
      </c>
      <c r="C194" s="11">
        <v>43988</v>
      </c>
      <c r="D194" s="4">
        <v>3</v>
      </c>
      <c r="E194" s="4">
        <v>381</v>
      </c>
      <c r="F194" s="41">
        <v>39.070500000000003</v>
      </c>
      <c r="G194" s="41">
        <v>117.2115</v>
      </c>
      <c r="K194" t="b">
        <f>IF(VLOOKUP(Table1[[#This Row],[ProductID]],productMaster,4,0)="Active",TRUE,"Anomali")</f>
        <v>1</v>
      </c>
      <c r="L194">
        <f>VLOOKUP(Table1[[#This Row],[ProductID]],productMaster,10,0)</f>
        <v>0</v>
      </c>
      <c r="M194" t="str">
        <f>IF(Table1[[#This Row],[UnitPrice]]&gt;115%*Table1[[#This Row],[StandardAcquisitionCost]],"Anomali","")</f>
        <v>Anomali</v>
      </c>
      <c r="N194" s="80">
        <f>VLOOKUP(Table1[[#This Row],[ProductID]],productMaster,11,0)</f>
        <v>0</v>
      </c>
      <c r="O194" s="80" t="str">
        <f>IF(Table1[[#This Row],[UnitPrice]]&gt;Table1[[#This Row],[sellingPrice]],"Anomali","")</f>
        <v>Anomali</v>
      </c>
      <c r="P194" s="80" t="str">
        <f>IF(ISNA(VLOOKUP(Table1[[#This Row],[ProductID]],productMaster,1,0)),"Anomali","")</f>
        <v/>
      </c>
    </row>
    <row r="195" spans="1:16" x14ac:dyDescent="0.25">
      <c r="A195" s="5">
        <v>373</v>
      </c>
      <c r="B195" s="5">
        <v>838</v>
      </c>
      <c r="C195" s="10">
        <v>43988</v>
      </c>
      <c r="D195" s="5">
        <v>60</v>
      </c>
      <c r="E195" s="5">
        <v>356</v>
      </c>
      <c r="F195" s="40">
        <v>3.3809999999999998</v>
      </c>
      <c r="G195" s="40">
        <v>202.86</v>
      </c>
      <c r="K195" t="b">
        <f>IF(VLOOKUP(Table1[[#This Row],[ProductID]],productMaster,4,0)="Active",TRUE,"Anomali")</f>
        <v>1</v>
      </c>
      <c r="L195">
        <f>VLOOKUP(Table1[[#This Row],[ProductID]],productMaster,10,0)</f>
        <v>0</v>
      </c>
      <c r="M195" t="str">
        <f>IF(Table1[[#This Row],[UnitPrice]]&gt;115%*Table1[[#This Row],[StandardAcquisitionCost]],"Anomali","")</f>
        <v>Anomali</v>
      </c>
      <c r="N195" s="80">
        <f>VLOOKUP(Table1[[#This Row],[ProductID]],productMaster,11,0)</f>
        <v>0</v>
      </c>
      <c r="O195" s="80" t="str">
        <f>IF(Table1[[#This Row],[UnitPrice]]&gt;Table1[[#This Row],[sellingPrice]],"Anomali","")</f>
        <v>Anomali</v>
      </c>
      <c r="P195" s="80" t="str">
        <f>IF(ISNA(VLOOKUP(Table1[[#This Row],[ProductID]],productMaster,1,0)),"Anomali","")</f>
        <v/>
      </c>
    </row>
    <row r="196" spans="1:16" x14ac:dyDescent="0.25">
      <c r="A196" s="4">
        <v>373</v>
      </c>
      <c r="B196" s="4">
        <v>839</v>
      </c>
      <c r="C196" s="11">
        <v>43988</v>
      </c>
      <c r="D196" s="4">
        <v>60</v>
      </c>
      <c r="E196" s="4">
        <v>357</v>
      </c>
      <c r="F196" s="41">
        <v>4.3155000000000001</v>
      </c>
      <c r="G196" s="41">
        <v>258.93</v>
      </c>
      <c r="K196" t="b">
        <f>IF(VLOOKUP(Table1[[#This Row],[ProductID]],productMaster,4,0)="Active",TRUE,"Anomali")</f>
        <v>1</v>
      </c>
      <c r="L196">
        <f>VLOOKUP(Table1[[#This Row],[ProductID]],productMaster,10,0)</f>
        <v>0</v>
      </c>
      <c r="M196" t="str">
        <f>IF(Table1[[#This Row],[UnitPrice]]&gt;115%*Table1[[#This Row],[StandardAcquisitionCost]],"Anomali","")</f>
        <v>Anomali</v>
      </c>
      <c r="N196" s="80">
        <f>VLOOKUP(Table1[[#This Row],[ProductID]],productMaster,11,0)</f>
        <v>0</v>
      </c>
      <c r="O196" s="80" t="str">
        <f>IF(Table1[[#This Row],[UnitPrice]]&gt;Table1[[#This Row],[sellingPrice]],"Anomali","")</f>
        <v>Anomali</v>
      </c>
      <c r="P196" s="80" t="str">
        <f>IF(ISNA(VLOOKUP(Table1[[#This Row],[ProductID]],productMaster,1,0)),"Anomali","")</f>
        <v/>
      </c>
    </row>
    <row r="197" spans="1:16" x14ac:dyDescent="0.25">
      <c r="A197" s="5">
        <v>374</v>
      </c>
      <c r="B197" s="5">
        <v>840</v>
      </c>
      <c r="C197" s="10">
        <v>43988</v>
      </c>
      <c r="D197" s="5">
        <v>3</v>
      </c>
      <c r="E197" s="5">
        <v>375</v>
      </c>
      <c r="F197" s="40">
        <v>43.270499999999998</v>
      </c>
      <c r="G197" s="40">
        <v>129.8115</v>
      </c>
      <c r="K197" t="b">
        <f>IF(VLOOKUP(Table1[[#This Row],[ProductID]],productMaster,4,0)="Active",TRUE,"Anomali")</f>
        <v>1</v>
      </c>
      <c r="L197">
        <f>VLOOKUP(Table1[[#This Row],[ProductID]],productMaster,10,0)</f>
        <v>0</v>
      </c>
      <c r="M197" t="str">
        <f>IF(Table1[[#This Row],[UnitPrice]]&gt;115%*Table1[[#This Row],[StandardAcquisitionCost]],"Anomali","")</f>
        <v>Anomali</v>
      </c>
      <c r="N197" s="80">
        <f>VLOOKUP(Table1[[#This Row],[ProductID]],productMaster,11,0)</f>
        <v>0</v>
      </c>
      <c r="O197" s="80" t="str">
        <f>IF(Table1[[#This Row],[UnitPrice]]&gt;Table1[[#This Row],[sellingPrice]],"Anomali","")</f>
        <v>Anomali</v>
      </c>
      <c r="P197" s="80" t="str">
        <f>IF(ISNA(VLOOKUP(Table1[[#This Row],[ProductID]],productMaster,1,0)),"Anomali","")</f>
        <v/>
      </c>
    </row>
    <row r="198" spans="1:16" x14ac:dyDescent="0.25">
      <c r="A198" s="4">
        <v>374</v>
      </c>
      <c r="B198" s="4">
        <v>841</v>
      </c>
      <c r="C198" s="11">
        <v>43988</v>
      </c>
      <c r="D198" s="4">
        <v>3</v>
      </c>
      <c r="E198" s="4">
        <v>376</v>
      </c>
      <c r="F198" s="41">
        <v>41.170499999999997</v>
      </c>
      <c r="G198" s="41">
        <v>123.5115</v>
      </c>
      <c r="K198" t="b">
        <f>IF(VLOOKUP(Table1[[#This Row],[ProductID]],productMaster,4,0)="Active",TRUE,"Anomali")</f>
        <v>1</v>
      </c>
      <c r="L198">
        <f>VLOOKUP(Table1[[#This Row],[ProductID]],productMaster,10,0)</f>
        <v>0</v>
      </c>
      <c r="M198" t="str">
        <f>IF(Table1[[#This Row],[UnitPrice]]&gt;115%*Table1[[#This Row],[StandardAcquisitionCost]],"Anomali","")</f>
        <v>Anomali</v>
      </c>
      <c r="N198" s="80">
        <f>VLOOKUP(Table1[[#This Row],[ProductID]],productMaster,11,0)</f>
        <v>0</v>
      </c>
      <c r="O198" s="80" t="str">
        <f>IF(Table1[[#This Row],[UnitPrice]]&gt;Table1[[#This Row],[sellingPrice]],"Anomali","")</f>
        <v>Anomali</v>
      </c>
      <c r="P198" s="80" t="str">
        <f>IF(ISNA(VLOOKUP(Table1[[#This Row],[ProductID]],productMaster,1,0)),"Anomali","")</f>
        <v/>
      </c>
    </row>
    <row r="199" spans="1:16" x14ac:dyDescent="0.25">
      <c r="A199" s="5">
        <v>375</v>
      </c>
      <c r="B199" s="5">
        <v>842</v>
      </c>
      <c r="C199" s="10">
        <v>43988</v>
      </c>
      <c r="D199" s="5">
        <v>3</v>
      </c>
      <c r="E199" s="5">
        <v>490</v>
      </c>
      <c r="F199" s="40">
        <v>12.358499999999999</v>
      </c>
      <c r="G199" s="40">
        <v>37.075499999999998</v>
      </c>
      <c r="K199" t="b">
        <f>IF(VLOOKUP(Table1[[#This Row],[ProductID]],productMaster,4,0)="Active",TRUE,"Anomali")</f>
        <v>1</v>
      </c>
      <c r="L199">
        <f>VLOOKUP(Table1[[#This Row],[ProductID]],productMaster,10,0)</f>
        <v>0</v>
      </c>
      <c r="M199" t="str">
        <f>IF(Table1[[#This Row],[UnitPrice]]&gt;115%*Table1[[#This Row],[StandardAcquisitionCost]],"Anomali","")</f>
        <v>Anomali</v>
      </c>
      <c r="N199" s="80">
        <f>VLOOKUP(Table1[[#This Row],[ProductID]],productMaster,11,0)</f>
        <v>0</v>
      </c>
      <c r="O199" s="80" t="str">
        <f>IF(Table1[[#This Row],[UnitPrice]]&gt;Table1[[#This Row],[sellingPrice]],"Anomali","")</f>
        <v>Anomali</v>
      </c>
      <c r="P199" s="80" t="str">
        <f>IF(ISNA(VLOOKUP(Table1[[#This Row],[ProductID]],productMaster,1,0)),"Anomali","")</f>
        <v/>
      </c>
    </row>
    <row r="200" spans="1:16" x14ac:dyDescent="0.25">
      <c r="A200" s="4">
        <v>376</v>
      </c>
      <c r="B200" s="4">
        <v>843</v>
      </c>
      <c r="C200" s="11">
        <v>43988</v>
      </c>
      <c r="D200" s="4">
        <v>550</v>
      </c>
      <c r="E200" s="4">
        <v>513</v>
      </c>
      <c r="F200" s="41">
        <v>39.1965</v>
      </c>
      <c r="G200" s="41">
        <v>21558.075000000001</v>
      </c>
      <c r="K200" t="b">
        <f>IF(VLOOKUP(Table1[[#This Row],[ProductID]],productMaster,4,0)="Active",TRUE,"Anomali")</f>
        <v>1</v>
      </c>
      <c r="L200">
        <f>VLOOKUP(Table1[[#This Row],[ProductID]],productMaster,10,0)</f>
        <v>0</v>
      </c>
      <c r="M200" t="str">
        <f>IF(Table1[[#This Row],[UnitPrice]]&gt;115%*Table1[[#This Row],[StandardAcquisitionCost]],"Anomali","")</f>
        <v>Anomali</v>
      </c>
      <c r="N200" s="80">
        <f>VLOOKUP(Table1[[#This Row],[ProductID]],productMaster,11,0)</f>
        <v>0</v>
      </c>
      <c r="O200" s="80" t="str">
        <f>IF(Table1[[#This Row],[UnitPrice]]&gt;Table1[[#This Row],[sellingPrice]],"Anomali","")</f>
        <v>Anomali</v>
      </c>
      <c r="P200" s="80" t="str">
        <f>IF(ISNA(VLOOKUP(Table1[[#This Row],[ProductID]],productMaster,1,0)),"Anomali","")</f>
        <v/>
      </c>
    </row>
    <row r="201" spans="1:16" x14ac:dyDescent="0.25">
      <c r="A201" s="5">
        <v>377</v>
      </c>
      <c r="B201" s="5">
        <v>844</v>
      </c>
      <c r="C201" s="10">
        <v>43988</v>
      </c>
      <c r="D201" s="5">
        <v>3</v>
      </c>
      <c r="E201" s="5">
        <v>420</v>
      </c>
      <c r="F201" s="40">
        <v>41.275500000000001</v>
      </c>
      <c r="G201" s="40">
        <v>123.8265</v>
      </c>
      <c r="K201" t="b">
        <f>IF(VLOOKUP(Table1[[#This Row],[ProductID]],productMaster,4,0)="Active",TRUE,"Anomali")</f>
        <v>1</v>
      </c>
      <c r="L201">
        <f>VLOOKUP(Table1[[#This Row],[ProductID]],productMaster,10,0)</f>
        <v>0</v>
      </c>
      <c r="M201" t="str">
        <f>IF(Table1[[#This Row],[UnitPrice]]&gt;115%*Table1[[#This Row],[StandardAcquisitionCost]],"Anomali","")</f>
        <v>Anomali</v>
      </c>
      <c r="N201" s="80">
        <f>VLOOKUP(Table1[[#This Row],[ProductID]],productMaster,11,0)</f>
        <v>0</v>
      </c>
      <c r="O201" s="80" t="str">
        <f>IF(Table1[[#This Row],[UnitPrice]]&gt;Table1[[#This Row],[sellingPrice]],"Anomali","")</f>
        <v>Anomali</v>
      </c>
      <c r="P201" s="80" t="str">
        <f>IF(ISNA(VLOOKUP(Table1[[#This Row],[ProductID]],productMaster,1,0)),"Anomali","")</f>
        <v/>
      </c>
    </row>
    <row r="202" spans="1:16" x14ac:dyDescent="0.25">
      <c r="A202" s="4">
        <v>377</v>
      </c>
      <c r="B202" s="4">
        <v>845</v>
      </c>
      <c r="C202" s="11">
        <v>43988</v>
      </c>
      <c r="D202" s="4">
        <v>3</v>
      </c>
      <c r="E202" s="4">
        <v>421</v>
      </c>
      <c r="F202" s="41">
        <v>45.548999999999999</v>
      </c>
      <c r="G202" s="41">
        <v>136.64699999999999</v>
      </c>
      <c r="K202" t="b">
        <f>IF(VLOOKUP(Table1[[#This Row],[ProductID]],productMaster,4,0)="Active",TRUE,"Anomali")</f>
        <v>1</v>
      </c>
      <c r="L202">
        <f>VLOOKUP(Table1[[#This Row],[ProductID]],productMaster,10,0)</f>
        <v>0</v>
      </c>
      <c r="M202" t="str">
        <f>IF(Table1[[#This Row],[UnitPrice]]&gt;115%*Table1[[#This Row],[StandardAcquisitionCost]],"Anomali","")</f>
        <v>Anomali</v>
      </c>
      <c r="N202" s="80">
        <f>VLOOKUP(Table1[[#This Row],[ProductID]],productMaster,11,0)</f>
        <v>0</v>
      </c>
      <c r="O202" s="80" t="str">
        <f>IF(Table1[[#This Row],[UnitPrice]]&gt;Table1[[#This Row],[sellingPrice]],"Anomali","")</f>
        <v>Anomali</v>
      </c>
      <c r="P202" s="80" t="str">
        <f>IF(ISNA(VLOOKUP(Table1[[#This Row],[ProductID]],productMaster,1,0)),"Anomali","")</f>
        <v/>
      </c>
    </row>
    <row r="203" spans="1:16" x14ac:dyDescent="0.25">
      <c r="A203" s="5">
        <v>378</v>
      </c>
      <c r="B203" s="5">
        <v>846</v>
      </c>
      <c r="C203" s="10">
        <v>43988</v>
      </c>
      <c r="D203" s="5">
        <v>550</v>
      </c>
      <c r="E203" s="5">
        <v>931</v>
      </c>
      <c r="F203" s="40">
        <v>34.8705</v>
      </c>
      <c r="G203" s="40">
        <v>19178.775000000001</v>
      </c>
      <c r="K203" t="b">
        <f>IF(VLOOKUP(Table1[[#This Row],[ProductID]],productMaster,4,0)="Active",TRUE,"Anomali")</f>
        <v>1</v>
      </c>
      <c r="L203">
        <f>VLOOKUP(Table1[[#This Row],[ProductID]],productMaster,10,0)</f>
        <v>8.0373000000000001</v>
      </c>
      <c r="M203" t="str">
        <f>IF(Table1[[#This Row],[UnitPrice]]&gt;115%*Table1[[#This Row],[StandardAcquisitionCost]],"Anomali","")</f>
        <v>Anomali</v>
      </c>
      <c r="N203" s="80">
        <f>VLOOKUP(Table1[[#This Row],[ProductID]],productMaster,11,0)</f>
        <v>21.49</v>
      </c>
      <c r="O203" s="80" t="str">
        <f>IF(Table1[[#This Row],[UnitPrice]]&gt;Table1[[#This Row],[sellingPrice]],"Anomali","")</f>
        <v>Anomali</v>
      </c>
      <c r="P203" s="80" t="str">
        <f>IF(ISNA(VLOOKUP(Table1[[#This Row],[ProductID]],productMaster,1,0)),"Anomali","")</f>
        <v/>
      </c>
    </row>
    <row r="204" spans="1:16" x14ac:dyDescent="0.25">
      <c r="A204" s="4">
        <v>378</v>
      </c>
      <c r="B204" s="4">
        <v>847</v>
      </c>
      <c r="C204" s="11">
        <v>43988</v>
      </c>
      <c r="D204" s="4">
        <v>550</v>
      </c>
      <c r="E204" s="4">
        <v>932</v>
      </c>
      <c r="F204" s="41">
        <v>39.763500000000001</v>
      </c>
      <c r="G204" s="41">
        <v>21869.924999999999</v>
      </c>
      <c r="K204" t="b">
        <f>IF(VLOOKUP(Table1[[#This Row],[ProductID]],productMaster,4,0)="Active",TRUE,"Anomali")</f>
        <v>1</v>
      </c>
      <c r="L204">
        <f>VLOOKUP(Table1[[#This Row],[ProductID]],productMaster,10,0)</f>
        <v>9.3462999999999994</v>
      </c>
      <c r="M204" t="str">
        <f>IF(Table1[[#This Row],[UnitPrice]]&gt;115%*Table1[[#This Row],[StandardAcquisitionCost]],"Anomali","")</f>
        <v>Anomali</v>
      </c>
      <c r="N204" s="80">
        <f>VLOOKUP(Table1[[#This Row],[ProductID]],productMaster,11,0)</f>
        <v>24.99</v>
      </c>
      <c r="O204" s="80" t="str">
        <f>IF(Table1[[#This Row],[UnitPrice]]&gt;Table1[[#This Row],[sellingPrice]],"Anomali","")</f>
        <v>Anomali</v>
      </c>
      <c r="P204" s="80" t="str">
        <f>IF(ISNA(VLOOKUP(Table1[[#This Row],[ProductID]],productMaster,1,0)),"Anomali","")</f>
        <v/>
      </c>
    </row>
    <row r="205" spans="1:16" x14ac:dyDescent="0.25">
      <c r="A205" s="5">
        <v>378</v>
      </c>
      <c r="B205" s="5">
        <v>848</v>
      </c>
      <c r="C205" s="10">
        <v>43988</v>
      </c>
      <c r="D205" s="5">
        <v>550</v>
      </c>
      <c r="E205" s="5">
        <v>933</v>
      </c>
      <c r="F205" s="40">
        <v>43.984499999999997</v>
      </c>
      <c r="G205" s="40">
        <v>24191.474999999999</v>
      </c>
      <c r="K205" t="b">
        <f>IF(VLOOKUP(Table1[[#This Row],[ProductID]],productMaster,4,0)="Active",TRUE,"Anomali")</f>
        <v>1</v>
      </c>
      <c r="L205">
        <f>VLOOKUP(Table1[[#This Row],[ProductID]],productMaster,10,0)</f>
        <v>12.192399999999999</v>
      </c>
      <c r="M205" t="str">
        <f>IF(Table1[[#This Row],[UnitPrice]]&gt;115%*Table1[[#This Row],[StandardAcquisitionCost]],"Anomali","")</f>
        <v>Anomali</v>
      </c>
      <c r="N205" s="80">
        <f>VLOOKUP(Table1[[#This Row],[ProductID]],productMaster,11,0)</f>
        <v>32.6</v>
      </c>
      <c r="O205" s="80" t="str">
        <f>IF(Table1[[#This Row],[UnitPrice]]&gt;Table1[[#This Row],[sellingPrice]],"Anomali","")</f>
        <v>Anomali</v>
      </c>
      <c r="P205" s="80" t="str">
        <f>IF(ISNA(VLOOKUP(Table1[[#This Row],[ProductID]],productMaster,1,0)),"Anomali","")</f>
        <v/>
      </c>
    </row>
    <row r="206" spans="1:16" x14ac:dyDescent="0.25">
      <c r="A206" s="4">
        <v>378</v>
      </c>
      <c r="B206" s="4">
        <v>849</v>
      </c>
      <c r="C206" s="11">
        <v>43988</v>
      </c>
      <c r="D206" s="4">
        <v>550</v>
      </c>
      <c r="E206" s="4">
        <v>934</v>
      </c>
      <c r="F206" s="41">
        <v>38.146500000000003</v>
      </c>
      <c r="G206" s="41">
        <v>20980.575000000001</v>
      </c>
      <c r="K206" t="b">
        <f>IF(VLOOKUP(Table1[[#This Row],[ProductID]],productMaster,4,0)="Active",TRUE,"Anomali")</f>
        <v>1</v>
      </c>
      <c r="L206">
        <f>VLOOKUP(Table1[[#This Row],[ProductID]],productMaster,10,0)</f>
        <v>10.8423</v>
      </c>
      <c r="M206" t="str">
        <f>IF(Table1[[#This Row],[UnitPrice]]&gt;115%*Table1[[#This Row],[StandardAcquisitionCost]],"Anomali","")</f>
        <v>Anomali</v>
      </c>
      <c r="N206" s="80">
        <f>VLOOKUP(Table1[[#This Row],[ProductID]],productMaster,11,0)</f>
        <v>28.99</v>
      </c>
      <c r="O206" s="80" t="str">
        <f>IF(Table1[[#This Row],[UnitPrice]]&gt;Table1[[#This Row],[sellingPrice]],"Anomali","")</f>
        <v>Anomali</v>
      </c>
      <c r="P206" s="80" t="str">
        <f>IF(ISNA(VLOOKUP(Table1[[#This Row],[ProductID]],productMaster,1,0)),"Anomali","")</f>
        <v/>
      </c>
    </row>
    <row r="207" spans="1:16" x14ac:dyDescent="0.25">
      <c r="A207" s="5">
        <v>379</v>
      </c>
      <c r="B207" s="5">
        <v>850</v>
      </c>
      <c r="C207" s="10">
        <v>43988</v>
      </c>
      <c r="D207" s="5">
        <v>3</v>
      </c>
      <c r="E207" s="5">
        <v>434</v>
      </c>
      <c r="F207" s="40">
        <v>39.280500000000004</v>
      </c>
      <c r="G207" s="40">
        <v>117.8415</v>
      </c>
      <c r="K207" t="b">
        <f>IF(VLOOKUP(Table1[[#This Row],[ProductID]],productMaster,4,0)="Active",TRUE,"Anomali")</f>
        <v>1</v>
      </c>
      <c r="L207">
        <f>VLOOKUP(Table1[[#This Row],[ProductID]],productMaster,10,0)</f>
        <v>0</v>
      </c>
      <c r="M207" t="str">
        <f>IF(Table1[[#This Row],[UnitPrice]]&gt;115%*Table1[[#This Row],[StandardAcquisitionCost]],"Anomali","")</f>
        <v>Anomali</v>
      </c>
      <c r="N207" s="80">
        <f>VLOOKUP(Table1[[#This Row],[ProductID]],productMaster,11,0)</f>
        <v>0</v>
      </c>
      <c r="O207" s="80" t="str">
        <f>IF(Table1[[#This Row],[UnitPrice]]&gt;Table1[[#This Row],[sellingPrice]],"Anomali","")</f>
        <v>Anomali</v>
      </c>
      <c r="P207" s="80" t="str">
        <f>IF(ISNA(VLOOKUP(Table1[[#This Row],[ProductID]],productMaster,1,0)),"Anomali","")</f>
        <v/>
      </c>
    </row>
    <row r="208" spans="1:16" x14ac:dyDescent="0.25">
      <c r="A208" s="4">
        <v>379</v>
      </c>
      <c r="B208" s="4">
        <v>851</v>
      </c>
      <c r="C208" s="11">
        <v>43988</v>
      </c>
      <c r="D208" s="4">
        <v>3</v>
      </c>
      <c r="E208" s="4">
        <v>435</v>
      </c>
      <c r="F208" s="41">
        <v>37.180500000000002</v>
      </c>
      <c r="G208" s="41">
        <v>111.5415</v>
      </c>
      <c r="K208" t="b">
        <f>IF(VLOOKUP(Table1[[#This Row],[ProductID]],productMaster,4,0)="Active",TRUE,"Anomali")</f>
        <v>1</v>
      </c>
      <c r="L208">
        <f>VLOOKUP(Table1[[#This Row],[ProductID]],productMaster,10,0)</f>
        <v>0</v>
      </c>
      <c r="M208" t="str">
        <f>IF(Table1[[#This Row],[UnitPrice]]&gt;115%*Table1[[#This Row],[StandardAcquisitionCost]],"Anomali","")</f>
        <v>Anomali</v>
      </c>
      <c r="N208" s="80">
        <f>VLOOKUP(Table1[[#This Row],[ProductID]],productMaster,11,0)</f>
        <v>0</v>
      </c>
      <c r="O208" s="80" t="str">
        <f>IF(Table1[[#This Row],[UnitPrice]]&gt;Table1[[#This Row],[sellingPrice]],"Anomali","")</f>
        <v>Anomali</v>
      </c>
      <c r="P208" s="80" t="str">
        <f>IF(ISNA(VLOOKUP(Table1[[#This Row],[ProductID]],productMaster,1,0)),"Anomali","")</f>
        <v/>
      </c>
    </row>
    <row r="209" spans="1:16" x14ac:dyDescent="0.25">
      <c r="A209" s="5">
        <v>379</v>
      </c>
      <c r="B209" s="5">
        <v>852</v>
      </c>
      <c r="C209" s="10">
        <v>43988</v>
      </c>
      <c r="D209" s="5">
        <v>3</v>
      </c>
      <c r="E209" s="5">
        <v>436</v>
      </c>
      <c r="F209" s="40">
        <v>41.454000000000001</v>
      </c>
      <c r="G209" s="40">
        <v>124.36199999999999</v>
      </c>
      <c r="K209" t="b">
        <f>IF(VLOOKUP(Table1[[#This Row],[ProductID]],productMaster,4,0)="Active",TRUE,"Anomali")</f>
        <v>1</v>
      </c>
      <c r="L209">
        <f>VLOOKUP(Table1[[#This Row],[ProductID]],productMaster,10,0)</f>
        <v>0</v>
      </c>
      <c r="M209" t="str">
        <f>IF(Table1[[#This Row],[UnitPrice]]&gt;115%*Table1[[#This Row],[StandardAcquisitionCost]],"Anomali","")</f>
        <v>Anomali</v>
      </c>
      <c r="N209" s="80">
        <f>VLOOKUP(Table1[[#This Row],[ProductID]],productMaster,11,0)</f>
        <v>0</v>
      </c>
      <c r="O209" s="80" t="str">
        <f>IF(Table1[[#This Row],[UnitPrice]]&gt;Table1[[#This Row],[sellingPrice]],"Anomali","")</f>
        <v>Anomali</v>
      </c>
      <c r="P209" s="80" t="str">
        <f>IF(ISNA(VLOOKUP(Table1[[#This Row],[ProductID]],productMaster,1,0)),"Anomali","")</f>
        <v/>
      </c>
    </row>
    <row r="210" spans="1:16" x14ac:dyDescent="0.25">
      <c r="A210" s="4">
        <v>379</v>
      </c>
      <c r="B210" s="4">
        <v>853</v>
      </c>
      <c r="C210" s="11">
        <v>43988</v>
      </c>
      <c r="D210" s="4">
        <v>3</v>
      </c>
      <c r="E210" s="4">
        <v>437</v>
      </c>
      <c r="F210" s="41">
        <v>37.180500000000002</v>
      </c>
      <c r="G210" s="41">
        <v>111.5415</v>
      </c>
      <c r="K210" t="b">
        <f>IF(VLOOKUP(Table1[[#This Row],[ProductID]],productMaster,4,0)="Active",TRUE,"Anomali")</f>
        <v>1</v>
      </c>
      <c r="L210">
        <f>VLOOKUP(Table1[[#This Row],[ProductID]],productMaster,10,0)</f>
        <v>0</v>
      </c>
      <c r="M210" t="str">
        <f>IF(Table1[[#This Row],[UnitPrice]]&gt;115%*Table1[[#This Row],[StandardAcquisitionCost]],"Anomali","")</f>
        <v>Anomali</v>
      </c>
      <c r="N210" s="80">
        <f>VLOOKUP(Table1[[#This Row],[ProductID]],productMaster,11,0)</f>
        <v>0</v>
      </c>
      <c r="O210" s="80" t="str">
        <f>IF(Table1[[#This Row],[UnitPrice]]&gt;Table1[[#This Row],[sellingPrice]],"Anomali","")</f>
        <v>Anomali</v>
      </c>
      <c r="P210" s="80" t="str">
        <f>IF(ISNA(VLOOKUP(Table1[[#This Row],[ProductID]],productMaster,1,0)),"Anomali","")</f>
        <v/>
      </c>
    </row>
    <row r="211" spans="1:16" x14ac:dyDescent="0.25">
      <c r="A211" s="5">
        <v>380</v>
      </c>
      <c r="B211" s="5">
        <v>854</v>
      </c>
      <c r="C211" s="10">
        <v>43988</v>
      </c>
      <c r="D211" s="5">
        <v>3</v>
      </c>
      <c r="E211" s="5">
        <v>341</v>
      </c>
      <c r="F211" s="40">
        <v>47.575499999999998</v>
      </c>
      <c r="G211" s="40">
        <v>142.72649999999999</v>
      </c>
      <c r="K211" t="b">
        <f>IF(VLOOKUP(Table1[[#This Row],[ProductID]],productMaster,4,0)="Active",TRUE,"Anomali")</f>
        <v>1</v>
      </c>
      <c r="L211">
        <f>VLOOKUP(Table1[[#This Row],[ProductID]],productMaster,10,0)</f>
        <v>0</v>
      </c>
      <c r="M211" t="str">
        <f>IF(Table1[[#This Row],[UnitPrice]]&gt;115%*Table1[[#This Row],[StandardAcquisitionCost]],"Anomali","")</f>
        <v>Anomali</v>
      </c>
      <c r="N211" s="80">
        <f>VLOOKUP(Table1[[#This Row],[ProductID]],productMaster,11,0)</f>
        <v>0</v>
      </c>
      <c r="O211" s="80" t="str">
        <f>IF(Table1[[#This Row],[UnitPrice]]&gt;Table1[[#This Row],[sellingPrice]],"Anomali","")</f>
        <v>Anomali</v>
      </c>
      <c r="P211" s="80" t="str">
        <f>IF(ISNA(VLOOKUP(Table1[[#This Row],[ProductID]],productMaster,1,0)),"Anomali","")</f>
        <v/>
      </c>
    </row>
    <row r="212" spans="1:16" x14ac:dyDescent="0.25">
      <c r="A212" s="4">
        <v>380</v>
      </c>
      <c r="B212" s="4">
        <v>855</v>
      </c>
      <c r="C212" s="11">
        <v>43988</v>
      </c>
      <c r="D212" s="4">
        <v>3</v>
      </c>
      <c r="E212" s="4">
        <v>342</v>
      </c>
      <c r="F212" s="41">
        <v>45.475499999999997</v>
      </c>
      <c r="G212" s="41">
        <v>136.4265</v>
      </c>
      <c r="K212" t="b">
        <f>IF(VLOOKUP(Table1[[#This Row],[ProductID]],productMaster,4,0)="Active",TRUE,"Anomali")</f>
        <v>1</v>
      </c>
      <c r="L212">
        <f>VLOOKUP(Table1[[#This Row],[ProductID]],productMaster,10,0)</f>
        <v>0</v>
      </c>
      <c r="M212" t="str">
        <f>IF(Table1[[#This Row],[UnitPrice]]&gt;115%*Table1[[#This Row],[StandardAcquisitionCost]],"Anomali","")</f>
        <v>Anomali</v>
      </c>
      <c r="N212" s="80">
        <f>VLOOKUP(Table1[[#This Row],[ProductID]],productMaster,11,0)</f>
        <v>0</v>
      </c>
      <c r="O212" s="80" t="str">
        <f>IF(Table1[[#This Row],[UnitPrice]]&gt;Table1[[#This Row],[sellingPrice]],"Anomali","")</f>
        <v>Anomali</v>
      </c>
      <c r="P212" s="80" t="str">
        <f>IF(ISNA(VLOOKUP(Table1[[#This Row],[ProductID]],productMaster,1,0)),"Anomali","")</f>
        <v/>
      </c>
    </row>
    <row r="213" spans="1:16" x14ac:dyDescent="0.25">
      <c r="A213" s="5">
        <v>380</v>
      </c>
      <c r="B213" s="5">
        <v>856</v>
      </c>
      <c r="C213" s="10">
        <v>43988</v>
      </c>
      <c r="D213" s="5">
        <v>3</v>
      </c>
      <c r="E213" s="5">
        <v>343</v>
      </c>
      <c r="F213" s="40">
        <v>49.749000000000002</v>
      </c>
      <c r="G213" s="40">
        <v>149.24700000000001</v>
      </c>
      <c r="K213" t="b">
        <f>IF(VLOOKUP(Table1[[#This Row],[ProductID]],productMaster,4,0)="Active",TRUE,"Anomali")</f>
        <v>1</v>
      </c>
      <c r="L213">
        <f>VLOOKUP(Table1[[#This Row],[ProductID]],productMaster,10,0)</f>
        <v>0</v>
      </c>
      <c r="M213" t="str">
        <f>IF(Table1[[#This Row],[UnitPrice]]&gt;115%*Table1[[#This Row],[StandardAcquisitionCost]],"Anomali","")</f>
        <v>Anomali</v>
      </c>
      <c r="N213" s="80">
        <f>VLOOKUP(Table1[[#This Row],[ProductID]],productMaster,11,0)</f>
        <v>0</v>
      </c>
      <c r="O213" s="80" t="str">
        <f>IF(Table1[[#This Row],[UnitPrice]]&gt;Table1[[#This Row],[sellingPrice]],"Anomali","")</f>
        <v>Anomali</v>
      </c>
      <c r="P213" s="80" t="str">
        <f>IF(ISNA(VLOOKUP(Table1[[#This Row],[ProductID]],productMaster,1,0)),"Anomali","")</f>
        <v/>
      </c>
    </row>
    <row r="214" spans="1:16" x14ac:dyDescent="0.25">
      <c r="A214" s="4">
        <v>381</v>
      </c>
      <c r="B214" s="4">
        <v>857</v>
      </c>
      <c r="C214" s="11">
        <v>43994</v>
      </c>
      <c r="D214" s="4">
        <v>550</v>
      </c>
      <c r="E214" s="4">
        <v>931</v>
      </c>
      <c r="F214" s="41">
        <v>34.345500000000001</v>
      </c>
      <c r="G214" s="41">
        <v>18890.025000000001</v>
      </c>
      <c r="K214" t="b">
        <f>IF(VLOOKUP(Table1[[#This Row],[ProductID]],productMaster,4,0)="Active",TRUE,"Anomali")</f>
        <v>1</v>
      </c>
      <c r="L214">
        <f>VLOOKUP(Table1[[#This Row],[ProductID]],productMaster,10,0)</f>
        <v>8.0373000000000001</v>
      </c>
      <c r="M214" t="str">
        <f>IF(Table1[[#This Row],[UnitPrice]]&gt;115%*Table1[[#This Row],[StandardAcquisitionCost]],"Anomali","")</f>
        <v>Anomali</v>
      </c>
      <c r="N214" s="80">
        <f>VLOOKUP(Table1[[#This Row],[ProductID]],productMaster,11,0)</f>
        <v>21.49</v>
      </c>
      <c r="O214" s="80" t="str">
        <f>IF(Table1[[#This Row],[UnitPrice]]&gt;Table1[[#This Row],[sellingPrice]],"Anomali","")</f>
        <v>Anomali</v>
      </c>
      <c r="P214" s="80" t="str">
        <f>IF(ISNA(VLOOKUP(Table1[[#This Row],[ProductID]],productMaster,1,0)),"Anomali","")</f>
        <v/>
      </c>
    </row>
    <row r="215" spans="1:16" x14ac:dyDescent="0.25">
      <c r="A215" s="5">
        <v>381</v>
      </c>
      <c r="B215" s="5">
        <v>858</v>
      </c>
      <c r="C215" s="10">
        <v>43994</v>
      </c>
      <c r="D215" s="5">
        <v>550</v>
      </c>
      <c r="E215" s="5">
        <v>932</v>
      </c>
      <c r="F215" s="40">
        <v>39.238500000000002</v>
      </c>
      <c r="G215" s="40">
        <v>21581.174999999999</v>
      </c>
      <c r="K215" t="b">
        <f>IF(VLOOKUP(Table1[[#This Row],[ProductID]],productMaster,4,0)="Active",TRUE,"Anomali")</f>
        <v>1</v>
      </c>
      <c r="L215">
        <f>VLOOKUP(Table1[[#This Row],[ProductID]],productMaster,10,0)</f>
        <v>9.3462999999999994</v>
      </c>
      <c r="M215" t="str">
        <f>IF(Table1[[#This Row],[UnitPrice]]&gt;115%*Table1[[#This Row],[StandardAcquisitionCost]],"Anomali","")</f>
        <v>Anomali</v>
      </c>
      <c r="N215" s="80">
        <f>VLOOKUP(Table1[[#This Row],[ProductID]],productMaster,11,0)</f>
        <v>24.99</v>
      </c>
      <c r="O215" s="80" t="str">
        <f>IF(Table1[[#This Row],[UnitPrice]]&gt;Table1[[#This Row],[sellingPrice]],"Anomali","")</f>
        <v>Anomali</v>
      </c>
      <c r="P215" s="80" t="str">
        <f>IF(ISNA(VLOOKUP(Table1[[#This Row],[ProductID]],productMaster,1,0)),"Anomali","")</f>
        <v/>
      </c>
    </row>
    <row r="216" spans="1:16" x14ac:dyDescent="0.25">
      <c r="A216" s="4">
        <v>382</v>
      </c>
      <c r="B216" s="4">
        <v>859</v>
      </c>
      <c r="C216" s="11">
        <v>43994</v>
      </c>
      <c r="D216" s="4">
        <v>3</v>
      </c>
      <c r="E216" s="4">
        <v>346</v>
      </c>
      <c r="F216" s="41">
        <v>47.543999999999997</v>
      </c>
      <c r="G216" s="41">
        <v>142.63200000000001</v>
      </c>
      <c r="K216" t="b">
        <f>IF(VLOOKUP(Table1[[#This Row],[ProductID]],productMaster,4,0)="Active",TRUE,"Anomali")</f>
        <v>1</v>
      </c>
      <c r="L216">
        <f>VLOOKUP(Table1[[#This Row],[ProductID]],productMaster,10,0)</f>
        <v>0</v>
      </c>
      <c r="M216" t="str">
        <f>IF(Table1[[#This Row],[UnitPrice]]&gt;115%*Table1[[#This Row],[StandardAcquisitionCost]],"Anomali","")</f>
        <v>Anomali</v>
      </c>
      <c r="N216" s="80">
        <f>VLOOKUP(Table1[[#This Row],[ProductID]],productMaster,11,0)</f>
        <v>0</v>
      </c>
      <c r="O216" s="80" t="str">
        <f>IF(Table1[[#This Row],[UnitPrice]]&gt;Table1[[#This Row],[sellingPrice]],"Anomali","")</f>
        <v>Anomali</v>
      </c>
      <c r="P216" s="80" t="str">
        <f>IF(ISNA(VLOOKUP(Table1[[#This Row],[ProductID]],productMaster,1,0)),"Anomali","")</f>
        <v/>
      </c>
    </row>
    <row r="217" spans="1:16" x14ac:dyDescent="0.25">
      <c r="A217" s="5">
        <v>382</v>
      </c>
      <c r="B217" s="5">
        <v>860</v>
      </c>
      <c r="C217" s="10">
        <v>43994</v>
      </c>
      <c r="D217" s="5">
        <v>3</v>
      </c>
      <c r="E217" s="5">
        <v>347</v>
      </c>
      <c r="F217" s="40">
        <v>43.270499999999998</v>
      </c>
      <c r="G217" s="40">
        <v>129.8115</v>
      </c>
      <c r="K217" t="b">
        <f>IF(VLOOKUP(Table1[[#This Row],[ProductID]],productMaster,4,0)="Active",TRUE,"Anomali")</f>
        <v>1</v>
      </c>
      <c r="L217">
        <f>VLOOKUP(Table1[[#This Row],[ProductID]],productMaster,10,0)</f>
        <v>0</v>
      </c>
      <c r="M217" t="str">
        <f>IF(Table1[[#This Row],[UnitPrice]]&gt;115%*Table1[[#This Row],[StandardAcquisitionCost]],"Anomali","")</f>
        <v>Anomali</v>
      </c>
      <c r="N217" s="80">
        <f>VLOOKUP(Table1[[#This Row],[ProductID]],productMaster,11,0)</f>
        <v>0</v>
      </c>
      <c r="O217" s="80" t="str">
        <f>IF(Table1[[#This Row],[UnitPrice]]&gt;Table1[[#This Row],[sellingPrice]],"Anomali","")</f>
        <v>Anomali</v>
      </c>
      <c r="P217" s="80" t="str">
        <f>IF(ISNA(VLOOKUP(Table1[[#This Row],[ProductID]],productMaster,1,0)),"Anomali","")</f>
        <v/>
      </c>
    </row>
    <row r="218" spans="1:16" x14ac:dyDescent="0.25">
      <c r="A218" s="4">
        <v>383</v>
      </c>
      <c r="B218" s="4">
        <v>861</v>
      </c>
      <c r="C218" s="11">
        <v>43994</v>
      </c>
      <c r="D218" s="4">
        <v>550</v>
      </c>
      <c r="E218" s="4">
        <v>930</v>
      </c>
      <c r="F218" s="41">
        <v>43.039499999999997</v>
      </c>
      <c r="G218" s="41">
        <v>23671.724999999999</v>
      </c>
      <c r="K218" t="b">
        <f>IF(VLOOKUP(Table1[[#This Row],[ProductID]],productMaster,4,0)="Active",TRUE,"Anomali")</f>
        <v>1</v>
      </c>
      <c r="L218">
        <f>VLOOKUP(Table1[[#This Row],[ProductID]],productMaster,10,0)</f>
        <v>13.09</v>
      </c>
      <c r="M218" t="str">
        <f>IF(Table1[[#This Row],[UnitPrice]]&gt;115%*Table1[[#This Row],[StandardAcquisitionCost]],"Anomali","")</f>
        <v>Anomali</v>
      </c>
      <c r="N218" s="80">
        <f>VLOOKUP(Table1[[#This Row],[ProductID]],productMaster,11,0)</f>
        <v>35</v>
      </c>
      <c r="O218" s="80" t="str">
        <f>IF(Table1[[#This Row],[UnitPrice]]&gt;Table1[[#This Row],[sellingPrice]],"Anomali","")</f>
        <v>Anomali</v>
      </c>
      <c r="P218" s="80" t="str">
        <f>IF(ISNA(VLOOKUP(Table1[[#This Row],[ProductID]],productMaster,1,0)),"Anomali","")</f>
        <v/>
      </c>
    </row>
    <row r="219" spans="1:16" x14ac:dyDescent="0.25">
      <c r="A219" s="5">
        <v>384</v>
      </c>
      <c r="B219" s="5">
        <v>862</v>
      </c>
      <c r="C219" s="10">
        <v>43994</v>
      </c>
      <c r="D219" s="5">
        <v>550</v>
      </c>
      <c r="E219" s="5">
        <v>332</v>
      </c>
      <c r="F219" s="40">
        <v>10.815</v>
      </c>
      <c r="G219" s="40">
        <v>5948.25</v>
      </c>
      <c r="K219" t="b">
        <f>IF(VLOOKUP(Table1[[#This Row],[ProductID]],productMaster,4,0)="Active",TRUE,"Anomali")</f>
        <v>1</v>
      </c>
      <c r="L219">
        <f>VLOOKUP(Table1[[#This Row],[ProductID]],productMaster,10,0)</f>
        <v>0</v>
      </c>
      <c r="M219" t="str">
        <f>IF(Table1[[#This Row],[UnitPrice]]&gt;115%*Table1[[#This Row],[StandardAcquisitionCost]],"Anomali","")</f>
        <v>Anomali</v>
      </c>
      <c r="N219" s="80">
        <f>VLOOKUP(Table1[[#This Row],[ProductID]],productMaster,11,0)</f>
        <v>0</v>
      </c>
      <c r="O219" s="80" t="str">
        <f>IF(Table1[[#This Row],[UnitPrice]]&gt;Table1[[#This Row],[sellingPrice]],"Anomali","")</f>
        <v>Anomali</v>
      </c>
      <c r="P219" s="80" t="str">
        <f>IF(ISNA(VLOOKUP(Table1[[#This Row],[ProductID]],productMaster,1,0)),"Anomali","")</f>
        <v/>
      </c>
    </row>
    <row r="220" spans="1:16" x14ac:dyDescent="0.25">
      <c r="A220" s="4">
        <v>385</v>
      </c>
      <c r="B220" s="4">
        <v>863</v>
      </c>
      <c r="C220" s="11">
        <v>43994</v>
      </c>
      <c r="D220" s="4">
        <v>550</v>
      </c>
      <c r="E220" s="4">
        <v>948</v>
      </c>
      <c r="F220" s="41">
        <v>82.834500000000006</v>
      </c>
      <c r="G220" s="41">
        <v>45558.974999999999</v>
      </c>
      <c r="K220" t="b">
        <f>IF(VLOOKUP(Table1[[#This Row],[ProductID]],productMaster,4,0)="Active",TRUE,"Anomali")</f>
        <v>1</v>
      </c>
      <c r="L220">
        <f>VLOOKUP(Table1[[#This Row],[ProductID]],productMaster,10,0)</f>
        <v>47.286000000000001</v>
      </c>
      <c r="M220" t="str">
        <f>IF(Table1[[#This Row],[UnitPrice]]&gt;115%*Table1[[#This Row],[StandardAcquisitionCost]],"Anomali","")</f>
        <v>Anomali</v>
      </c>
      <c r="N220" s="80">
        <f>VLOOKUP(Table1[[#This Row],[ProductID]],productMaster,11,0)</f>
        <v>106.5</v>
      </c>
      <c r="O220" s="80" t="str">
        <f>IF(Table1[[#This Row],[UnitPrice]]&gt;Table1[[#This Row],[sellingPrice]],"Anomali","")</f>
        <v/>
      </c>
      <c r="P220" s="80" t="str">
        <f>IF(ISNA(VLOOKUP(Table1[[#This Row],[ProductID]],productMaster,1,0)),"Anomali","")</f>
        <v/>
      </c>
    </row>
    <row r="221" spans="1:16" x14ac:dyDescent="0.25">
      <c r="A221" s="5">
        <v>385</v>
      </c>
      <c r="B221" s="5">
        <v>864</v>
      </c>
      <c r="C221" s="10">
        <v>43994</v>
      </c>
      <c r="D221" s="5">
        <v>550</v>
      </c>
      <c r="E221" s="5">
        <v>907</v>
      </c>
      <c r="F221" s="40">
        <v>82.834500000000006</v>
      </c>
      <c r="G221" s="40">
        <v>45558.974999999999</v>
      </c>
      <c r="K221" t="b">
        <f>IF(VLOOKUP(Table1[[#This Row],[ProductID]],productMaster,4,0)="Active",TRUE,"Anomali")</f>
        <v>1</v>
      </c>
      <c r="L221">
        <f>VLOOKUP(Table1[[#This Row],[ProductID]],productMaster,10,0)</f>
        <v>47.286000000000001</v>
      </c>
      <c r="M221" t="str">
        <f>IF(Table1[[#This Row],[UnitPrice]]&gt;115%*Table1[[#This Row],[StandardAcquisitionCost]],"Anomali","")</f>
        <v>Anomali</v>
      </c>
      <c r="N221" s="80">
        <f>VLOOKUP(Table1[[#This Row],[ProductID]],productMaster,11,0)</f>
        <v>106.5</v>
      </c>
      <c r="O221" s="80" t="str">
        <f>IF(Table1[[#This Row],[UnitPrice]]&gt;Table1[[#This Row],[sellingPrice]],"Anomali","")</f>
        <v/>
      </c>
      <c r="P221" s="80" t="str">
        <f>IF(ISNA(VLOOKUP(Table1[[#This Row],[ProductID]],productMaster,1,0)),"Anomali","")</f>
        <v/>
      </c>
    </row>
    <row r="222" spans="1:16" x14ac:dyDescent="0.25">
      <c r="A222" s="4">
        <v>386</v>
      </c>
      <c r="B222" s="4">
        <v>865</v>
      </c>
      <c r="C222" s="11">
        <v>43994</v>
      </c>
      <c r="D222" s="4">
        <v>1250</v>
      </c>
      <c r="E222" s="4">
        <v>325</v>
      </c>
      <c r="F222" s="41">
        <v>0.21</v>
      </c>
      <c r="G222" s="41">
        <v>262.5</v>
      </c>
      <c r="K222" t="b">
        <f>IF(VLOOKUP(Table1[[#This Row],[ProductID]],productMaster,4,0)="Active",TRUE,"Anomali")</f>
        <v>1</v>
      </c>
      <c r="L222">
        <f>VLOOKUP(Table1[[#This Row],[ProductID]],productMaster,10,0)</f>
        <v>0</v>
      </c>
      <c r="M222" t="str">
        <f>IF(Table1[[#This Row],[UnitPrice]]&gt;115%*Table1[[#This Row],[StandardAcquisitionCost]],"Anomali","")</f>
        <v>Anomali</v>
      </c>
      <c r="N222" s="80">
        <f>VLOOKUP(Table1[[#This Row],[ProductID]],productMaster,11,0)</f>
        <v>0</v>
      </c>
      <c r="O222" s="80" t="str">
        <f>IF(Table1[[#This Row],[UnitPrice]]&gt;Table1[[#This Row],[sellingPrice]],"Anomali","")</f>
        <v>Anomali</v>
      </c>
      <c r="P222" s="80" t="str">
        <f>IF(ISNA(VLOOKUP(Table1[[#This Row],[ProductID]],productMaster,1,0)),"Anomali","")</f>
        <v/>
      </c>
    </row>
    <row r="223" spans="1:16" x14ac:dyDescent="0.25">
      <c r="A223" s="5">
        <v>386</v>
      </c>
      <c r="B223" s="5">
        <v>866</v>
      </c>
      <c r="C223" s="10">
        <v>43994</v>
      </c>
      <c r="D223" s="5">
        <v>1250</v>
      </c>
      <c r="E223" s="5">
        <v>326</v>
      </c>
      <c r="F223" s="40">
        <v>0.21</v>
      </c>
      <c r="G223" s="40">
        <v>262.5</v>
      </c>
      <c r="K223" t="b">
        <f>IF(VLOOKUP(Table1[[#This Row],[ProductID]],productMaster,4,0)="Active",TRUE,"Anomali")</f>
        <v>1</v>
      </c>
      <c r="L223">
        <f>VLOOKUP(Table1[[#This Row],[ProductID]],productMaster,10,0)</f>
        <v>0</v>
      </c>
      <c r="M223" t="str">
        <f>IF(Table1[[#This Row],[UnitPrice]]&gt;115%*Table1[[#This Row],[StandardAcquisitionCost]],"Anomali","")</f>
        <v>Anomali</v>
      </c>
      <c r="N223" s="80">
        <f>VLOOKUP(Table1[[#This Row],[ProductID]],productMaster,11,0)</f>
        <v>0</v>
      </c>
      <c r="O223" s="80" t="str">
        <f>IF(Table1[[#This Row],[UnitPrice]]&gt;Table1[[#This Row],[sellingPrice]],"Anomali","")</f>
        <v>Anomali</v>
      </c>
      <c r="P223" s="80" t="str">
        <f>IF(ISNA(VLOOKUP(Table1[[#This Row],[ProductID]],productMaster,1,0)),"Anomali","")</f>
        <v/>
      </c>
    </row>
    <row r="224" spans="1:16" x14ac:dyDescent="0.25">
      <c r="A224" s="4">
        <v>387</v>
      </c>
      <c r="B224" s="4">
        <v>867</v>
      </c>
      <c r="C224" s="11">
        <v>43994</v>
      </c>
      <c r="D224" s="4">
        <v>3</v>
      </c>
      <c r="E224" s="4">
        <v>320</v>
      </c>
      <c r="F224" s="41">
        <v>49.643999999999998</v>
      </c>
      <c r="G224" s="41">
        <v>148.93199999999999</v>
      </c>
      <c r="K224" t="b">
        <f>IF(VLOOKUP(Table1[[#This Row],[ProductID]],productMaster,4,0)="Active",TRUE,"Anomali")</f>
        <v>1</v>
      </c>
      <c r="L224">
        <f>VLOOKUP(Table1[[#This Row],[ProductID]],productMaster,10,0)</f>
        <v>0</v>
      </c>
      <c r="M224" t="str">
        <f>IF(Table1[[#This Row],[UnitPrice]]&gt;115%*Table1[[#This Row],[StandardAcquisitionCost]],"Anomali","")</f>
        <v>Anomali</v>
      </c>
      <c r="N224" s="80">
        <f>VLOOKUP(Table1[[#This Row],[ProductID]],productMaster,11,0)</f>
        <v>0</v>
      </c>
      <c r="O224" s="80" t="str">
        <f>IF(Table1[[#This Row],[UnitPrice]]&gt;Table1[[#This Row],[sellingPrice]],"Anomali","")</f>
        <v>Anomali</v>
      </c>
      <c r="P224" s="80" t="str">
        <f>IF(ISNA(VLOOKUP(Table1[[#This Row],[ProductID]],productMaster,1,0)),"Anomali","")</f>
        <v/>
      </c>
    </row>
    <row r="225" spans="1:16" x14ac:dyDescent="0.25">
      <c r="A225" s="5">
        <v>387</v>
      </c>
      <c r="B225" s="5">
        <v>868</v>
      </c>
      <c r="C225" s="10">
        <v>43994</v>
      </c>
      <c r="D225" s="5">
        <v>3</v>
      </c>
      <c r="E225" s="5">
        <v>321</v>
      </c>
      <c r="F225" s="40">
        <v>44.320500000000003</v>
      </c>
      <c r="G225" s="40">
        <v>132.9615</v>
      </c>
      <c r="K225" t="b">
        <f>IF(VLOOKUP(Table1[[#This Row],[ProductID]],productMaster,4,0)="Active",TRUE,"Anomali")</f>
        <v>1</v>
      </c>
      <c r="L225">
        <f>VLOOKUP(Table1[[#This Row],[ProductID]],productMaster,10,0)</f>
        <v>0</v>
      </c>
      <c r="M225" t="str">
        <f>IF(Table1[[#This Row],[UnitPrice]]&gt;115%*Table1[[#This Row],[StandardAcquisitionCost]],"Anomali","")</f>
        <v>Anomali</v>
      </c>
      <c r="N225" s="80">
        <f>VLOOKUP(Table1[[#This Row],[ProductID]],productMaster,11,0)</f>
        <v>0</v>
      </c>
      <c r="O225" s="80" t="str">
        <f>IF(Table1[[#This Row],[UnitPrice]]&gt;Table1[[#This Row],[sellingPrice]],"Anomali","")</f>
        <v>Anomali</v>
      </c>
      <c r="P225" s="80" t="str">
        <f>IF(ISNA(VLOOKUP(Table1[[#This Row],[ProductID]],productMaster,1,0)),"Anomali","")</f>
        <v/>
      </c>
    </row>
    <row r="226" spans="1:16" x14ac:dyDescent="0.25">
      <c r="A226" s="4">
        <v>387</v>
      </c>
      <c r="B226" s="4">
        <v>869</v>
      </c>
      <c r="C226" s="11">
        <v>43994</v>
      </c>
      <c r="D226" s="4">
        <v>60</v>
      </c>
      <c r="E226" s="4">
        <v>322</v>
      </c>
      <c r="F226" s="41">
        <v>28.6965</v>
      </c>
      <c r="G226" s="41">
        <v>1721.79</v>
      </c>
      <c r="K226" t="b">
        <f>IF(VLOOKUP(Table1[[#This Row],[ProductID]],productMaster,4,0)="Active",TRUE,"Anomali")</f>
        <v>1</v>
      </c>
      <c r="L226">
        <f>VLOOKUP(Table1[[#This Row],[ProductID]],productMaster,10,0)</f>
        <v>0</v>
      </c>
      <c r="M226" t="str">
        <f>IF(Table1[[#This Row],[UnitPrice]]&gt;115%*Table1[[#This Row],[StandardAcquisitionCost]],"Anomali","")</f>
        <v>Anomali</v>
      </c>
      <c r="N226" s="80">
        <f>VLOOKUP(Table1[[#This Row],[ProductID]],productMaster,11,0)</f>
        <v>0</v>
      </c>
      <c r="O226" s="80" t="str">
        <f>IF(Table1[[#This Row],[UnitPrice]]&gt;Table1[[#This Row],[sellingPrice]],"Anomali","")</f>
        <v>Anomali</v>
      </c>
      <c r="P226" s="80" t="str">
        <f>IF(ISNA(VLOOKUP(Table1[[#This Row],[ProductID]],productMaster,1,0)),"Anomali","")</f>
        <v/>
      </c>
    </row>
    <row r="227" spans="1:16" x14ac:dyDescent="0.25">
      <c r="A227" s="5">
        <v>388</v>
      </c>
      <c r="B227" s="5">
        <v>870</v>
      </c>
      <c r="C227" s="10">
        <v>43994</v>
      </c>
      <c r="D227" s="5">
        <v>550</v>
      </c>
      <c r="E227" s="5">
        <v>930</v>
      </c>
      <c r="F227" s="40">
        <v>42.514499999999998</v>
      </c>
      <c r="G227" s="40">
        <v>23382.974999999999</v>
      </c>
      <c r="K227" t="b">
        <f>IF(VLOOKUP(Table1[[#This Row],[ProductID]],productMaster,4,0)="Active",TRUE,"Anomali")</f>
        <v>1</v>
      </c>
      <c r="L227">
        <f>VLOOKUP(Table1[[#This Row],[ProductID]],productMaster,10,0)</f>
        <v>13.09</v>
      </c>
      <c r="M227" t="str">
        <f>IF(Table1[[#This Row],[UnitPrice]]&gt;115%*Table1[[#This Row],[StandardAcquisitionCost]],"Anomali","")</f>
        <v>Anomali</v>
      </c>
      <c r="N227" s="80">
        <f>VLOOKUP(Table1[[#This Row],[ProductID]],productMaster,11,0)</f>
        <v>35</v>
      </c>
      <c r="O227" s="80" t="str">
        <f>IF(Table1[[#This Row],[UnitPrice]]&gt;Table1[[#This Row],[sellingPrice]],"Anomali","")</f>
        <v>Anomali</v>
      </c>
      <c r="P227" s="80" t="str">
        <f>IF(ISNA(VLOOKUP(Table1[[#This Row],[ProductID]],productMaster,1,0)),"Anomali","")</f>
        <v/>
      </c>
    </row>
    <row r="228" spans="1:16" x14ac:dyDescent="0.25">
      <c r="A228" s="4">
        <v>388</v>
      </c>
      <c r="B228" s="4">
        <v>871</v>
      </c>
      <c r="C228" s="11">
        <v>43994</v>
      </c>
      <c r="D228" s="4">
        <v>550</v>
      </c>
      <c r="E228" s="4">
        <v>921</v>
      </c>
      <c r="F228" s="41">
        <v>5.5860000000000003</v>
      </c>
      <c r="G228" s="41">
        <v>3072.3</v>
      </c>
      <c r="K228" t="b">
        <f>IF(VLOOKUP(Table1[[#This Row],[ProductID]],productMaster,4,0)="Active",TRUE,"Anomali")</f>
        <v>1</v>
      </c>
      <c r="L228">
        <f>VLOOKUP(Table1[[#This Row],[ProductID]],productMaster,10,0)</f>
        <v>1.8663000000000001</v>
      </c>
      <c r="M228" t="str">
        <f>IF(Table1[[#This Row],[UnitPrice]]&gt;115%*Table1[[#This Row],[StandardAcquisitionCost]],"Anomali","")</f>
        <v>Anomali</v>
      </c>
      <c r="N228" s="80">
        <f>VLOOKUP(Table1[[#This Row],[ProductID]],productMaster,11,0)</f>
        <v>4.99</v>
      </c>
      <c r="O228" s="80" t="str">
        <f>IF(Table1[[#This Row],[UnitPrice]]&gt;Table1[[#This Row],[sellingPrice]],"Anomali","")</f>
        <v>Anomali</v>
      </c>
      <c r="P228" s="80" t="str">
        <f>IF(ISNA(VLOOKUP(Table1[[#This Row],[ProductID]],productMaster,1,0)),"Anomali","")</f>
        <v/>
      </c>
    </row>
    <row r="229" spans="1:16" x14ac:dyDescent="0.25">
      <c r="A229" s="5">
        <v>389</v>
      </c>
      <c r="B229" s="5">
        <v>872</v>
      </c>
      <c r="C229" s="10">
        <v>43994</v>
      </c>
      <c r="D229" s="5">
        <v>60</v>
      </c>
      <c r="E229" s="5">
        <v>952</v>
      </c>
      <c r="F229" s="40">
        <v>15.7395</v>
      </c>
      <c r="G229" s="40">
        <v>944.37</v>
      </c>
      <c r="K229" t="b">
        <f>IF(VLOOKUP(Table1[[#This Row],[ProductID]],productMaster,4,0)="Active",TRUE,"Anomali")</f>
        <v>1</v>
      </c>
      <c r="L229">
        <f>VLOOKUP(Table1[[#This Row],[ProductID]],productMaster,10,0)</f>
        <v>8.9865999999999993</v>
      </c>
      <c r="M229" t="str">
        <f>IF(Table1[[#This Row],[UnitPrice]]&gt;115%*Table1[[#This Row],[StandardAcquisitionCost]],"Anomali","")</f>
        <v>Anomali</v>
      </c>
      <c r="N229" s="80">
        <f>VLOOKUP(Table1[[#This Row],[ProductID]],productMaster,11,0)</f>
        <v>20.239999999999998</v>
      </c>
      <c r="O229" s="80" t="str">
        <f>IF(Table1[[#This Row],[UnitPrice]]&gt;Table1[[#This Row],[sellingPrice]],"Anomali","")</f>
        <v/>
      </c>
      <c r="P229" s="80" t="str">
        <f>IF(ISNA(VLOOKUP(Table1[[#This Row],[ProductID]],productMaster,1,0)),"Anomali","")</f>
        <v/>
      </c>
    </row>
    <row r="230" spans="1:16" x14ac:dyDescent="0.25">
      <c r="A230" s="4">
        <v>390</v>
      </c>
      <c r="B230" s="4">
        <v>873</v>
      </c>
      <c r="C230" s="11">
        <v>43994</v>
      </c>
      <c r="D230" s="4">
        <v>550</v>
      </c>
      <c r="E230" s="4">
        <v>933</v>
      </c>
      <c r="F230" s="41">
        <v>43.459499999999998</v>
      </c>
      <c r="G230" s="41">
        <v>23902.724999999999</v>
      </c>
      <c r="K230" t="b">
        <f>IF(VLOOKUP(Table1[[#This Row],[ProductID]],productMaster,4,0)="Active",TRUE,"Anomali")</f>
        <v>1</v>
      </c>
      <c r="L230">
        <f>VLOOKUP(Table1[[#This Row],[ProductID]],productMaster,10,0)</f>
        <v>12.192399999999999</v>
      </c>
      <c r="M230" t="str">
        <f>IF(Table1[[#This Row],[UnitPrice]]&gt;115%*Table1[[#This Row],[StandardAcquisitionCost]],"Anomali","")</f>
        <v>Anomali</v>
      </c>
      <c r="N230" s="80">
        <f>VLOOKUP(Table1[[#This Row],[ProductID]],productMaster,11,0)</f>
        <v>32.6</v>
      </c>
      <c r="O230" s="80" t="str">
        <f>IF(Table1[[#This Row],[UnitPrice]]&gt;Table1[[#This Row],[sellingPrice]],"Anomali","")</f>
        <v>Anomali</v>
      </c>
      <c r="P230" s="80" t="str">
        <f>IF(ISNA(VLOOKUP(Table1[[#This Row],[ProductID]],productMaster,1,0)),"Anomali","")</f>
        <v/>
      </c>
    </row>
    <row r="231" spans="1:16" x14ac:dyDescent="0.25">
      <c r="A231" s="5">
        <v>390</v>
      </c>
      <c r="B231" s="5">
        <v>874</v>
      </c>
      <c r="C231" s="10">
        <v>43994</v>
      </c>
      <c r="D231" s="5">
        <v>550</v>
      </c>
      <c r="E231" s="5">
        <v>934</v>
      </c>
      <c r="F231" s="40">
        <v>37.621499999999997</v>
      </c>
      <c r="G231" s="40">
        <v>20691.825000000001</v>
      </c>
      <c r="K231" t="b">
        <f>IF(VLOOKUP(Table1[[#This Row],[ProductID]],productMaster,4,0)="Active",TRUE,"Anomali")</f>
        <v>1</v>
      </c>
      <c r="L231">
        <f>VLOOKUP(Table1[[#This Row],[ProductID]],productMaster,10,0)</f>
        <v>10.8423</v>
      </c>
      <c r="M231" t="str">
        <f>IF(Table1[[#This Row],[UnitPrice]]&gt;115%*Table1[[#This Row],[StandardAcquisitionCost]],"Anomali","")</f>
        <v>Anomali</v>
      </c>
      <c r="N231" s="80">
        <f>VLOOKUP(Table1[[#This Row],[ProductID]],productMaster,11,0)</f>
        <v>28.99</v>
      </c>
      <c r="O231" s="80" t="str">
        <f>IF(Table1[[#This Row],[UnitPrice]]&gt;Table1[[#This Row],[sellingPrice]],"Anomali","")</f>
        <v>Anomali</v>
      </c>
      <c r="P231" s="80" t="str">
        <f>IF(ISNA(VLOOKUP(Table1[[#This Row],[ProductID]],productMaster,1,0)),"Anomali","")</f>
        <v/>
      </c>
    </row>
    <row r="232" spans="1:16" x14ac:dyDescent="0.25">
      <c r="A232" s="4">
        <v>390</v>
      </c>
      <c r="B232" s="4">
        <v>875</v>
      </c>
      <c r="C232" s="11">
        <v>43994</v>
      </c>
      <c r="D232" s="4">
        <v>550</v>
      </c>
      <c r="E232" s="4">
        <v>922</v>
      </c>
      <c r="F232" s="41">
        <v>6.5309999999999997</v>
      </c>
      <c r="G232" s="41">
        <v>3592.05</v>
      </c>
      <c r="K232" t="b">
        <f>IF(VLOOKUP(Table1[[#This Row],[ProductID]],productMaster,4,0)="Active",TRUE,"Anomali")</f>
        <v>1</v>
      </c>
      <c r="L232">
        <f>VLOOKUP(Table1[[#This Row],[ProductID]],productMaster,10,0)</f>
        <v>1.4923</v>
      </c>
      <c r="M232" t="str">
        <f>IF(Table1[[#This Row],[UnitPrice]]&gt;115%*Table1[[#This Row],[StandardAcquisitionCost]],"Anomali","")</f>
        <v>Anomali</v>
      </c>
      <c r="N232" s="80">
        <f>VLOOKUP(Table1[[#This Row],[ProductID]],productMaster,11,0)</f>
        <v>3.99</v>
      </c>
      <c r="O232" s="80" t="str">
        <f>IF(Table1[[#This Row],[UnitPrice]]&gt;Table1[[#This Row],[sellingPrice]],"Anomali","")</f>
        <v>Anomali</v>
      </c>
      <c r="P232" s="80" t="str">
        <f>IF(ISNA(VLOOKUP(Table1[[#This Row],[ProductID]],productMaster,1,0)),"Anomali","")</f>
        <v/>
      </c>
    </row>
    <row r="233" spans="1:16" x14ac:dyDescent="0.25">
      <c r="A233" s="5">
        <v>391</v>
      </c>
      <c r="B233" s="5">
        <v>876</v>
      </c>
      <c r="C233" s="10">
        <v>43994</v>
      </c>
      <c r="D233" s="5">
        <v>550</v>
      </c>
      <c r="E233" s="5">
        <v>319</v>
      </c>
      <c r="F233" s="40">
        <v>48.583500000000001</v>
      </c>
      <c r="G233" s="40">
        <v>26720.924999999999</v>
      </c>
      <c r="K233" t="b">
        <f>IF(VLOOKUP(Table1[[#This Row],[ProductID]],productMaster,4,0)="Active",TRUE,"Anomali")</f>
        <v>1</v>
      </c>
      <c r="L233">
        <f>VLOOKUP(Table1[[#This Row],[ProductID]],productMaster,10,0)</f>
        <v>0</v>
      </c>
      <c r="M233" t="str">
        <f>IF(Table1[[#This Row],[UnitPrice]]&gt;115%*Table1[[#This Row],[StandardAcquisitionCost]],"Anomali","")</f>
        <v>Anomali</v>
      </c>
      <c r="N233" s="80">
        <f>VLOOKUP(Table1[[#This Row],[ProductID]],productMaster,11,0)</f>
        <v>0</v>
      </c>
      <c r="O233" s="80" t="str">
        <f>IF(Table1[[#This Row],[UnitPrice]]&gt;Table1[[#This Row],[sellingPrice]],"Anomali","")</f>
        <v>Anomali</v>
      </c>
      <c r="P233" s="80" t="str">
        <f>IF(ISNA(VLOOKUP(Table1[[#This Row],[ProductID]],productMaster,1,0)),"Anomali","")</f>
        <v/>
      </c>
    </row>
    <row r="234" spans="1:16" x14ac:dyDescent="0.25">
      <c r="A234" s="4">
        <v>392</v>
      </c>
      <c r="B234" s="4">
        <v>877</v>
      </c>
      <c r="C234" s="11">
        <v>43994</v>
      </c>
      <c r="D234" s="4">
        <v>550</v>
      </c>
      <c r="E234" s="4">
        <v>928</v>
      </c>
      <c r="F234" s="41">
        <v>32.2455</v>
      </c>
      <c r="G234" s="41">
        <v>17735.025000000001</v>
      </c>
      <c r="K234" t="b">
        <f>IF(VLOOKUP(Table1[[#This Row],[ProductID]],productMaster,4,0)="Active",TRUE,"Anomali")</f>
        <v>1</v>
      </c>
      <c r="L234">
        <f>VLOOKUP(Table1[[#This Row],[ProductID]],productMaster,10,0)</f>
        <v>9.3462999999999994</v>
      </c>
      <c r="M234" t="str">
        <f>IF(Table1[[#This Row],[UnitPrice]]&gt;115%*Table1[[#This Row],[StandardAcquisitionCost]],"Anomali","")</f>
        <v>Anomali</v>
      </c>
      <c r="N234" s="80">
        <f>VLOOKUP(Table1[[#This Row],[ProductID]],productMaster,11,0)</f>
        <v>24.99</v>
      </c>
      <c r="O234" s="80" t="str">
        <f>IF(Table1[[#This Row],[UnitPrice]]&gt;Table1[[#This Row],[sellingPrice]],"Anomali","")</f>
        <v>Anomali</v>
      </c>
      <c r="P234" s="80" t="str">
        <f>IF(ISNA(VLOOKUP(Table1[[#This Row],[ProductID]],productMaster,1,0)),"Anomali","")</f>
        <v/>
      </c>
    </row>
    <row r="235" spans="1:16" x14ac:dyDescent="0.25">
      <c r="A235" s="5">
        <v>392</v>
      </c>
      <c r="B235" s="5">
        <v>878</v>
      </c>
      <c r="C235" s="10">
        <v>43994</v>
      </c>
      <c r="D235" s="5">
        <v>550</v>
      </c>
      <c r="E235" s="5">
        <v>929</v>
      </c>
      <c r="F235" s="40">
        <v>36.561</v>
      </c>
      <c r="G235" s="40">
        <v>20108.55</v>
      </c>
      <c r="K235" t="b">
        <f>IF(VLOOKUP(Table1[[#This Row],[ProductID]],productMaster,4,0)="Active",TRUE,"Anomali")</f>
        <v>1</v>
      </c>
      <c r="L235">
        <f>VLOOKUP(Table1[[#This Row],[ProductID]],productMaster,10,0)</f>
        <v>11.2163</v>
      </c>
      <c r="M235" t="str">
        <f>IF(Table1[[#This Row],[UnitPrice]]&gt;115%*Table1[[#This Row],[StandardAcquisitionCost]],"Anomali","")</f>
        <v>Anomali</v>
      </c>
      <c r="N235" s="80">
        <f>VLOOKUP(Table1[[#This Row],[ProductID]],productMaster,11,0)</f>
        <v>29.99</v>
      </c>
      <c r="O235" s="80" t="str">
        <f>IF(Table1[[#This Row],[UnitPrice]]&gt;Table1[[#This Row],[sellingPrice]],"Anomali","")</f>
        <v>Anomali</v>
      </c>
      <c r="P235" s="80" t="str">
        <f>IF(ISNA(VLOOKUP(Table1[[#This Row],[ProductID]],productMaster,1,0)),"Anomali","")</f>
        <v/>
      </c>
    </row>
    <row r="236" spans="1:16" x14ac:dyDescent="0.25">
      <c r="A236" s="4">
        <v>393</v>
      </c>
      <c r="B236" s="4">
        <v>879</v>
      </c>
      <c r="C236" s="11">
        <v>44007</v>
      </c>
      <c r="D236" s="4">
        <v>550</v>
      </c>
      <c r="E236" s="4">
        <v>319</v>
      </c>
      <c r="F236" s="41">
        <v>46.420499999999997</v>
      </c>
      <c r="G236" s="41">
        <v>25531.275000000001</v>
      </c>
      <c r="K236" t="b">
        <f>IF(VLOOKUP(Table1[[#This Row],[ProductID]],productMaster,4,0)="Active",TRUE,"Anomali")</f>
        <v>1</v>
      </c>
      <c r="L236">
        <f>VLOOKUP(Table1[[#This Row],[ProductID]],productMaster,10,0)</f>
        <v>0</v>
      </c>
      <c r="M236" t="str">
        <f>IF(Table1[[#This Row],[UnitPrice]]&gt;115%*Table1[[#This Row],[StandardAcquisitionCost]],"Anomali","")</f>
        <v>Anomali</v>
      </c>
      <c r="N236" s="80">
        <f>VLOOKUP(Table1[[#This Row],[ProductID]],productMaster,11,0)</f>
        <v>0</v>
      </c>
      <c r="O236" s="80" t="str">
        <f>IF(Table1[[#This Row],[UnitPrice]]&gt;Table1[[#This Row],[sellingPrice]],"Anomali","")</f>
        <v>Anomali</v>
      </c>
      <c r="P236" s="80" t="str">
        <f>IF(ISNA(VLOOKUP(Table1[[#This Row],[ProductID]],productMaster,1,0)),"Anomali","")</f>
        <v/>
      </c>
    </row>
    <row r="237" spans="1:16" x14ac:dyDescent="0.25">
      <c r="A237" s="5">
        <v>394</v>
      </c>
      <c r="B237" s="5">
        <v>880</v>
      </c>
      <c r="C237" s="10">
        <v>44007</v>
      </c>
      <c r="D237" s="5">
        <v>3</v>
      </c>
      <c r="E237" s="5">
        <v>359</v>
      </c>
      <c r="F237" s="40">
        <v>47.523000000000003</v>
      </c>
      <c r="G237" s="40">
        <v>142.56899999999999</v>
      </c>
      <c r="K237" t="b">
        <f>IF(VLOOKUP(Table1[[#This Row],[ProductID]],productMaster,4,0)="Active",TRUE,"Anomali")</f>
        <v>1</v>
      </c>
      <c r="L237">
        <f>VLOOKUP(Table1[[#This Row],[ProductID]],productMaster,10,0)</f>
        <v>0</v>
      </c>
      <c r="M237" t="str">
        <f>IF(Table1[[#This Row],[UnitPrice]]&gt;115%*Table1[[#This Row],[StandardAcquisitionCost]],"Anomali","")</f>
        <v>Anomali</v>
      </c>
      <c r="N237" s="80">
        <f>VLOOKUP(Table1[[#This Row],[ProductID]],productMaster,11,0)</f>
        <v>0</v>
      </c>
      <c r="O237" s="80" t="str">
        <f>IF(Table1[[#This Row],[UnitPrice]]&gt;Table1[[#This Row],[sellingPrice]],"Anomali","")</f>
        <v>Anomali</v>
      </c>
      <c r="P237" s="80" t="str">
        <f>IF(ISNA(VLOOKUP(Table1[[#This Row],[ProductID]],productMaster,1,0)),"Anomali","")</f>
        <v/>
      </c>
    </row>
    <row r="238" spans="1:16" x14ac:dyDescent="0.25">
      <c r="A238" s="4">
        <v>394</v>
      </c>
      <c r="B238" s="4">
        <v>881</v>
      </c>
      <c r="C238" s="11">
        <v>44007</v>
      </c>
      <c r="D238" s="4">
        <v>3</v>
      </c>
      <c r="E238" s="4">
        <v>360</v>
      </c>
      <c r="F238" s="41">
        <v>45.423000000000002</v>
      </c>
      <c r="G238" s="41">
        <v>136.26900000000001</v>
      </c>
      <c r="K238" t="b">
        <f>IF(VLOOKUP(Table1[[#This Row],[ProductID]],productMaster,4,0)="Active",TRUE,"Anomali")</f>
        <v>1</v>
      </c>
      <c r="L238">
        <f>VLOOKUP(Table1[[#This Row],[ProductID]],productMaster,10,0)</f>
        <v>0</v>
      </c>
      <c r="M238" t="str">
        <f>IF(Table1[[#This Row],[UnitPrice]]&gt;115%*Table1[[#This Row],[StandardAcquisitionCost]],"Anomali","")</f>
        <v>Anomali</v>
      </c>
      <c r="N238" s="80">
        <f>VLOOKUP(Table1[[#This Row],[ProductID]],productMaster,11,0)</f>
        <v>0</v>
      </c>
      <c r="O238" s="80" t="str">
        <f>IF(Table1[[#This Row],[UnitPrice]]&gt;Table1[[#This Row],[sellingPrice]],"Anomali","")</f>
        <v>Anomali</v>
      </c>
      <c r="P238" s="80" t="str">
        <f>IF(ISNA(VLOOKUP(Table1[[#This Row],[ProductID]],productMaster,1,0)),"Anomali","")</f>
        <v/>
      </c>
    </row>
    <row r="239" spans="1:16" x14ac:dyDescent="0.25">
      <c r="A239" s="5">
        <v>395</v>
      </c>
      <c r="B239" s="5">
        <v>882</v>
      </c>
      <c r="C239" s="10">
        <v>44007</v>
      </c>
      <c r="D239" s="5">
        <v>3</v>
      </c>
      <c r="E239" s="5">
        <v>312</v>
      </c>
      <c r="F239" s="40">
        <v>41.915999999999997</v>
      </c>
      <c r="G239" s="40">
        <v>125.748</v>
      </c>
      <c r="K239" t="b">
        <f>IF(VLOOKUP(Table1[[#This Row],[ProductID]],productMaster,4,0)="Active",TRUE,"Anomali")</f>
        <v>1</v>
      </c>
      <c r="L239">
        <f>VLOOKUP(Table1[[#This Row],[ProductID]],productMaster,10,0)</f>
        <v>0</v>
      </c>
      <c r="M239" t="str">
        <f>IF(Table1[[#This Row],[UnitPrice]]&gt;115%*Table1[[#This Row],[StandardAcquisitionCost]],"Anomali","")</f>
        <v>Anomali</v>
      </c>
      <c r="N239" s="80">
        <f>VLOOKUP(Table1[[#This Row],[ProductID]],productMaster,11,0)</f>
        <v>0</v>
      </c>
      <c r="O239" s="80" t="str">
        <f>IF(Table1[[#This Row],[UnitPrice]]&gt;Table1[[#This Row],[sellingPrice]],"Anomali","")</f>
        <v>Anomali</v>
      </c>
      <c r="P239" s="80" t="str">
        <f>IF(ISNA(VLOOKUP(Table1[[#This Row],[ProductID]],productMaster,1,0)),"Anomali","")</f>
        <v/>
      </c>
    </row>
    <row r="240" spans="1:16" x14ac:dyDescent="0.25">
      <c r="A240" s="4">
        <v>396</v>
      </c>
      <c r="B240" s="4">
        <v>883</v>
      </c>
      <c r="C240" s="11">
        <v>44007</v>
      </c>
      <c r="D240" s="4">
        <v>3</v>
      </c>
      <c r="E240" s="4">
        <v>311</v>
      </c>
      <c r="F240" s="41">
        <v>50.263500000000001</v>
      </c>
      <c r="G240" s="41">
        <v>150.79050000000001</v>
      </c>
      <c r="K240" t="b">
        <f>IF(VLOOKUP(Table1[[#This Row],[ProductID]],productMaster,4,0)="Active",TRUE,"Anomali")</f>
        <v>1</v>
      </c>
      <c r="L240">
        <f>VLOOKUP(Table1[[#This Row],[ProductID]],productMaster,10,0)</f>
        <v>0</v>
      </c>
      <c r="M240" t="str">
        <f>IF(Table1[[#This Row],[UnitPrice]]&gt;115%*Table1[[#This Row],[StandardAcquisitionCost]],"Anomali","")</f>
        <v>Anomali</v>
      </c>
      <c r="N240" s="80">
        <f>VLOOKUP(Table1[[#This Row],[ProductID]],productMaster,11,0)</f>
        <v>0</v>
      </c>
      <c r="O240" s="80" t="str">
        <f>IF(Table1[[#This Row],[UnitPrice]]&gt;Table1[[#This Row],[sellingPrice]],"Anomali","")</f>
        <v>Anomali</v>
      </c>
      <c r="P240" s="80" t="str">
        <f>IF(ISNA(VLOOKUP(Table1[[#This Row],[ProductID]],productMaster,1,0)),"Anomali","")</f>
        <v/>
      </c>
    </row>
    <row r="241" spans="1:16" x14ac:dyDescent="0.25">
      <c r="A241" s="5">
        <v>397</v>
      </c>
      <c r="B241" s="5">
        <v>884</v>
      </c>
      <c r="C241" s="10">
        <v>44021</v>
      </c>
      <c r="D241" s="5">
        <v>3</v>
      </c>
      <c r="E241" s="5">
        <v>359</v>
      </c>
      <c r="F241" s="40">
        <v>47.680500000000002</v>
      </c>
      <c r="G241" s="40">
        <v>143.04150000000001</v>
      </c>
      <c r="K241" t="b">
        <f>IF(VLOOKUP(Table1[[#This Row],[ProductID]],productMaster,4,0)="Active",TRUE,"Anomali")</f>
        <v>1</v>
      </c>
      <c r="L241">
        <f>VLOOKUP(Table1[[#This Row],[ProductID]],productMaster,10,0)</f>
        <v>0</v>
      </c>
      <c r="M241" t="str">
        <f>IF(Table1[[#This Row],[UnitPrice]]&gt;115%*Table1[[#This Row],[StandardAcquisitionCost]],"Anomali","")</f>
        <v>Anomali</v>
      </c>
      <c r="N241" s="80">
        <f>VLOOKUP(Table1[[#This Row],[ProductID]],productMaster,11,0)</f>
        <v>0</v>
      </c>
      <c r="O241" s="80" t="str">
        <f>IF(Table1[[#This Row],[UnitPrice]]&gt;Table1[[#This Row],[sellingPrice]],"Anomali","")</f>
        <v>Anomali</v>
      </c>
      <c r="P241" s="80" t="str">
        <f>IF(ISNA(VLOOKUP(Table1[[#This Row],[ProductID]],productMaster,1,0)),"Anomali","")</f>
        <v/>
      </c>
    </row>
    <row r="242" spans="1:16" x14ac:dyDescent="0.25">
      <c r="A242" s="4">
        <v>397</v>
      </c>
      <c r="B242" s="4">
        <v>885</v>
      </c>
      <c r="C242" s="11">
        <v>44021</v>
      </c>
      <c r="D242" s="4">
        <v>3</v>
      </c>
      <c r="E242" s="4">
        <v>360</v>
      </c>
      <c r="F242" s="41">
        <v>45.580500000000001</v>
      </c>
      <c r="G242" s="41">
        <v>136.7415</v>
      </c>
      <c r="K242" t="b">
        <f>IF(VLOOKUP(Table1[[#This Row],[ProductID]],productMaster,4,0)="Active",TRUE,"Anomali")</f>
        <v>1</v>
      </c>
      <c r="L242">
        <f>VLOOKUP(Table1[[#This Row],[ProductID]],productMaster,10,0)</f>
        <v>0</v>
      </c>
      <c r="M242" t="str">
        <f>IF(Table1[[#This Row],[UnitPrice]]&gt;115%*Table1[[#This Row],[StandardAcquisitionCost]],"Anomali","")</f>
        <v>Anomali</v>
      </c>
      <c r="N242" s="80">
        <f>VLOOKUP(Table1[[#This Row],[ProductID]],productMaster,11,0)</f>
        <v>0</v>
      </c>
      <c r="O242" s="80" t="str">
        <f>IF(Table1[[#This Row],[UnitPrice]]&gt;Table1[[#This Row],[sellingPrice]],"Anomali","")</f>
        <v>Anomali</v>
      </c>
      <c r="P242" s="80" t="str">
        <f>IF(ISNA(VLOOKUP(Table1[[#This Row],[ProductID]],productMaster,1,0)),"Anomali","")</f>
        <v/>
      </c>
    </row>
    <row r="243" spans="1:16" x14ac:dyDescent="0.25">
      <c r="A243" s="5">
        <v>397</v>
      </c>
      <c r="B243" s="5">
        <v>886</v>
      </c>
      <c r="C243" s="10">
        <v>44021</v>
      </c>
      <c r="D243" s="5">
        <v>3</v>
      </c>
      <c r="E243" s="5">
        <v>361</v>
      </c>
      <c r="F243" s="40">
        <v>49.853999999999999</v>
      </c>
      <c r="G243" s="40">
        <v>149.56200000000001</v>
      </c>
      <c r="K243" t="b">
        <f>IF(VLOOKUP(Table1[[#This Row],[ProductID]],productMaster,4,0)="Active",TRUE,"Anomali")</f>
        <v>1</v>
      </c>
      <c r="L243">
        <f>VLOOKUP(Table1[[#This Row],[ProductID]],productMaster,10,0)</f>
        <v>0</v>
      </c>
      <c r="M243" t="str">
        <f>IF(Table1[[#This Row],[UnitPrice]]&gt;115%*Table1[[#This Row],[StandardAcquisitionCost]],"Anomali","")</f>
        <v>Anomali</v>
      </c>
      <c r="N243" s="80">
        <f>VLOOKUP(Table1[[#This Row],[ProductID]],productMaster,11,0)</f>
        <v>0</v>
      </c>
      <c r="O243" s="80" t="str">
        <f>IF(Table1[[#This Row],[UnitPrice]]&gt;Table1[[#This Row],[sellingPrice]],"Anomali","")</f>
        <v>Anomali</v>
      </c>
      <c r="P243" s="80" t="str">
        <f>IF(ISNA(VLOOKUP(Table1[[#This Row],[ProductID]],productMaster,1,0)),"Anomali","")</f>
        <v/>
      </c>
    </row>
    <row r="244" spans="1:16" x14ac:dyDescent="0.25">
      <c r="A244" s="4">
        <v>397</v>
      </c>
      <c r="B244" s="4">
        <v>887</v>
      </c>
      <c r="C244" s="11">
        <v>44021</v>
      </c>
      <c r="D244" s="4">
        <v>3</v>
      </c>
      <c r="E244" s="4">
        <v>362</v>
      </c>
      <c r="F244" s="41">
        <v>45.580500000000001</v>
      </c>
      <c r="G244" s="41">
        <v>136.7415</v>
      </c>
      <c r="K244" t="b">
        <f>IF(VLOOKUP(Table1[[#This Row],[ProductID]],productMaster,4,0)="Active",TRUE,"Anomali")</f>
        <v>1</v>
      </c>
      <c r="L244">
        <f>VLOOKUP(Table1[[#This Row],[ProductID]],productMaster,10,0)</f>
        <v>0</v>
      </c>
      <c r="M244" t="str">
        <f>IF(Table1[[#This Row],[UnitPrice]]&gt;115%*Table1[[#This Row],[StandardAcquisitionCost]],"Anomali","")</f>
        <v>Anomali</v>
      </c>
      <c r="N244" s="80">
        <f>VLOOKUP(Table1[[#This Row],[ProductID]],productMaster,11,0)</f>
        <v>0</v>
      </c>
      <c r="O244" s="80" t="str">
        <f>IF(Table1[[#This Row],[UnitPrice]]&gt;Table1[[#This Row],[sellingPrice]],"Anomali","")</f>
        <v>Anomali</v>
      </c>
      <c r="P244" s="80" t="str">
        <f>IF(ISNA(VLOOKUP(Table1[[#This Row],[ProductID]],productMaster,1,0)),"Anomali","")</f>
        <v/>
      </c>
    </row>
    <row r="245" spans="1:16" x14ac:dyDescent="0.25">
      <c r="A245" s="5">
        <v>397</v>
      </c>
      <c r="B245" s="5">
        <v>888</v>
      </c>
      <c r="C245" s="10">
        <v>44021</v>
      </c>
      <c r="D245" s="5">
        <v>3</v>
      </c>
      <c r="E245" s="5">
        <v>363</v>
      </c>
      <c r="F245" s="40">
        <v>43.480499999999999</v>
      </c>
      <c r="G245" s="40">
        <v>130.44149999999999</v>
      </c>
      <c r="K245" t="b">
        <f>IF(VLOOKUP(Table1[[#This Row],[ProductID]],productMaster,4,0)="Active",TRUE,"Anomali")</f>
        <v>1</v>
      </c>
      <c r="L245">
        <f>VLOOKUP(Table1[[#This Row],[ProductID]],productMaster,10,0)</f>
        <v>0</v>
      </c>
      <c r="M245" t="str">
        <f>IF(Table1[[#This Row],[UnitPrice]]&gt;115%*Table1[[#This Row],[StandardAcquisitionCost]],"Anomali","")</f>
        <v>Anomali</v>
      </c>
      <c r="N245" s="80">
        <f>VLOOKUP(Table1[[#This Row],[ProductID]],productMaster,11,0)</f>
        <v>0</v>
      </c>
      <c r="O245" s="80" t="str">
        <f>IF(Table1[[#This Row],[UnitPrice]]&gt;Table1[[#This Row],[sellingPrice]],"Anomali","")</f>
        <v>Anomali</v>
      </c>
      <c r="P245" s="80" t="str">
        <f>IF(ISNA(VLOOKUP(Table1[[#This Row],[ProductID]],productMaster,1,0)),"Anomali","")</f>
        <v/>
      </c>
    </row>
    <row r="246" spans="1:16" x14ac:dyDescent="0.25">
      <c r="A246" s="4">
        <v>397</v>
      </c>
      <c r="B246" s="4">
        <v>889</v>
      </c>
      <c r="C246" s="11">
        <v>44021</v>
      </c>
      <c r="D246" s="4">
        <v>3</v>
      </c>
      <c r="E246" s="4">
        <v>364</v>
      </c>
      <c r="F246" s="41">
        <v>47.753999999999998</v>
      </c>
      <c r="G246" s="41">
        <v>143.262</v>
      </c>
      <c r="K246" t="b">
        <f>IF(VLOOKUP(Table1[[#This Row],[ProductID]],productMaster,4,0)="Active",TRUE,"Anomali")</f>
        <v>1</v>
      </c>
      <c r="L246">
        <f>VLOOKUP(Table1[[#This Row],[ProductID]],productMaster,10,0)</f>
        <v>0</v>
      </c>
      <c r="M246" t="str">
        <f>IF(Table1[[#This Row],[UnitPrice]]&gt;115%*Table1[[#This Row],[StandardAcquisitionCost]],"Anomali","")</f>
        <v>Anomali</v>
      </c>
      <c r="N246" s="80">
        <f>VLOOKUP(Table1[[#This Row],[ProductID]],productMaster,11,0)</f>
        <v>0</v>
      </c>
      <c r="O246" s="80" t="str">
        <f>IF(Table1[[#This Row],[UnitPrice]]&gt;Table1[[#This Row],[sellingPrice]],"Anomali","")</f>
        <v>Anomali</v>
      </c>
      <c r="P246" s="80" t="str">
        <f>IF(ISNA(VLOOKUP(Table1[[#This Row],[ProductID]],productMaster,1,0)),"Anomali","")</f>
        <v/>
      </c>
    </row>
    <row r="247" spans="1:16" x14ac:dyDescent="0.25">
      <c r="A247" s="5">
        <v>398</v>
      </c>
      <c r="B247" s="5">
        <v>890</v>
      </c>
      <c r="C247" s="10">
        <v>44021</v>
      </c>
      <c r="D247" s="5">
        <v>550</v>
      </c>
      <c r="E247" s="5">
        <v>530</v>
      </c>
      <c r="F247" s="40">
        <v>16.085999999999999</v>
      </c>
      <c r="G247" s="40">
        <v>8847.2999999999993</v>
      </c>
      <c r="K247" t="b">
        <f>IF(VLOOKUP(Table1[[#This Row],[ProductID]],productMaster,4,0)="Active",TRUE,"Anomali")</f>
        <v>1</v>
      </c>
      <c r="L247">
        <f>VLOOKUP(Table1[[#This Row],[ProductID]],productMaster,10,0)</f>
        <v>0</v>
      </c>
      <c r="M247" t="str">
        <f>IF(Table1[[#This Row],[UnitPrice]]&gt;115%*Table1[[#This Row],[StandardAcquisitionCost]],"Anomali","")</f>
        <v>Anomali</v>
      </c>
      <c r="N247" s="80">
        <f>VLOOKUP(Table1[[#This Row],[ProductID]],productMaster,11,0)</f>
        <v>0</v>
      </c>
      <c r="O247" s="80" t="str">
        <f>IF(Table1[[#This Row],[UnitPrice]]&gt;Table1[[#This Row],[sellingPrice]],"Anomali","")</f>
        <v>Anomali</v>
      </c>
      <c r="P247" s="80" t="str">
        <f>IF(ISNA(VLOOKUP(Table1[[#This Row],[ProductID]],productMaster,1,0)),"Anomali","")</f>
        <v/>
      </c>
    </row>
    <row r="248" spans="1:16" x14ac:dyDescent="0.25">
      <c r="A248" s="4">
        <v>399</v>
      </c>
      <c r="B248" s="4">
        <v>891</v>
      </c>
      <c r="C248" s="11">
        <v>44021</v>
      </c>
      <c r="D248" s="4">
        <v>3</v>
      </c>
      <c r="E248" s="4">
        <v>314</v>
      </c>
      <c r="F248" s="41">
        <v>57.025500000000001</v>
      </c>
      <c r="G248" s="41">
        <v>171.07650000000001</v>
      </c>
      <c r="K248" t="b">
        <f>IF(VLOOKUP(Table1[[#This Row],[ProductID]],productMaster,4,0)="Active",TRUE,"Anomali")</f>
        <v>1</v>
      </c>
      <c r="L248">
        <f>VLOOKUP(Table1[[#This Row],[ProductID]],productMaster,10,0)</f>
        <v>0</v>
      </c>
      <c r="M248" t="str">
        <f>IF(Table1[[#This Row],[UnitPrice]]&gt;115%*Table1[[#This Row],[StandardAcquisitionCost]],"Anomali","")</f>
        <v>Anomali</v>
      </c>
      <c r="N248" s="80">
        <f>VLOOKUP(Table1[[#This Row],[ProductID]],productMaster,11,0)</f>
        <v>0</v>
      </c>
      <c r="O248" s="80" t="str">
        <f>IF(Table1[[#This Row],[UnitPrice]]&gt;Table1[[#This Row],[sellingPrice]],"Anomali","")</f>
        <v>Anomali</v>
      </c>
      <c r="P248" s="80" t="str">
        <f>IF(ISNA(VLOOKUP(Table1[[#This Row],[ProductID]],productMaster,1,0)),"Anomali","")</f>
        <v/>
      </c>
    </row>
    <row r="249" spans="1:16" x14ac:dyDescent="0.25">
      <c r="A249" s="5">
        <v>400</v>
      </c>
      <c r="B249" s="5">
        <v>892</v>
      </c>
      <c r="C249" s="10">
        <v>44021</v>
      </c>
      <c r="D249" s="5">
        <v>550</v>
      </c>
      <c r="E249" s="5">
        <v>512</v>
      </c>
      <c r="F249" s="40">
        <v>37.085999999999999</v>
      </c>
      <c r="G249" s="40">
        <v>20397.3</v>
      </c>
      <c r="K249" t="b">
        <f>IF(VLOOKUP(Table1[[#This Row],[ProductID]],productMaster,4,0)="Active",TRUE,"Anomali")</f>
        <v>1</v>
      </c>
      <c r="L249">
        <f>VLOOKUP(Table1[[#This Row],[ProductID]],productMaster,10,0)</f>
        <v>0</v>
      </c>
      <c r="M249" t="str">
        <f>IF(Table1[[#This Row],[UnitPrice]]&gt;115%*Table1[[#This Row],[StandardAcquisitionCost]],"Anomali","")</f>
        <v>Anomali</v>
      </c>
      <c r="N249" s="80">
        <f>VLOOKUP(Table1[[#This Row],[ProductID]],productMaster,11,0)</f>
        <v>0</v>
      </c>
      <c r="O249" s="80" t="str">
        <f>IF(Table1[[#This Row],[UnitPrice]]&gt;Table1[[#This Row],[sellingPrice]],"Anomali","")</f>
        <v>Anomali</v>
      </c>
      <c r="P249" s="80" t="str">
        <f>IF(ISNA(VLOOKUP(Table1[[#This Row],[ProductID]],productMaster,1,0)),"Anomali","")</f>
        <v/>
      </c>
    </row>
    <row r="250" spans="1:16" x14ac:dyDescent="0.25">
      <c r="A250" s="4">
        <v>401</v>
      </c>
      <c r="B250" s="4">
        <v>893</v>
      </c>
      <c r="C250" s="11">
        <v>44021</v>
      </c>
      <c r="D250" s="4">
        <v>550</v>
      </c>
      <c r="E250" s="4">
        <v>513</v>
      </c>
      <c r="F250" s="41">
        <v>26.596499999999999</v>
      </c>
      <c r="G250" s="41">
        <v>14628.075000000001</v>
      </c>
      <c r="K250" t="b">
        <f>IF(VLOOKUP(Table1[[#This Row],[ProductID]],productMaster,4,0)="Active",TRUE,"Anomali")</f>
        <v>1</v>
      </c>
      <c r="L250">
        <f>VLOOKUP(Table1[[#This Row],[ProductID]],productMaster,10,0)</f>
        <v>0</v>
      </c>
      <c r="M250" t="str">
        <f>IF(Table1[[#This Row],[UnitPrice]]&gt;115%*Table1[[#This Row],[StandardAcquisitionCost]],"Anomali","")</f>
        <v>Anomali</v>
      </c>
      <c r="N250" s="80">
        <f>VLOOKUP(Table1[[#This Row],[ProductID]],productMaster,11,0)</f>
        <v>0</v>
      </c>
      <c r="O250" s="80" t="str">
        <f>IF(Table1[[#This Row],[UnitPrice]]&gt;Table1[[#This Row],[sellingPrice]],"Anomali","")</f>
        <v>Anomali</v>
      </c>
      <c r="P250" s="80" t="str">
        <f>IF(ISNA(VLOOKUP(Table1[[#This Row],[ProductID]],productMaster,1,0)),"Anomali","")</f>
        <v/>
      </c>
    </row>
    <row r="251" spans="1:16" x14ac:dyDescent="0.25">
      <c r="A251" s="5">
        <v>402</v>
      </c>
      <c r="B251" s="5">
        <v>894</v>
      </c>
      <c r="C251" s="10">
        <v>44021</v>
      </c>
      <c r="D251" s="5">
        <v>550</v>
      </c>
      <c r="E251" s="5">
        <v>317</v>
      </c>
      <c r="F251" s="40">
        <v>27.058499999999999</v>
      </c>
      <c r="G251" s="40">
        <v>14882.174999999999</v>
      </c>
      <c r="K251" t="b">
        <f>IF(VLOOKUP(Table1[[#This Row],[ProductID]],productMaster,4,0)="Active",TRUE,"Anomali")</f>
        <v>1</v>
      </c>
      <c r="L251">
        <f>VLOOKUP(Table1[[#This Row],[ProductID]],productMaster,10,0)</f>
        <v>0</v>
      </c>
      <c r="M251" t="str">
        <f>IF(Table1[[#This Row],[UnitPrice]]&gt;115%*Table1[[#This Row],[StandardAcquisitionCost]],"Anomali","")</f>
        <v>Anomali</v>
      </c>
      <c r="N251" s="80">
        <f>VLOOKUP(Table1[[#This Row],[ProductID]],productMaster,11,0)</f>
        <v>0</v>
      </c>
      <c r="O251" s="80" t="str">
        <f>IF(Table1[[#This Row],[UnitPrice]]&gt;Table1[[#This Row],[sellingPrice]],"Anomali","")</f>
        <v>Anomali</v>
      </c>
      <c r="P251" s="80" t="str">
        <f>IF(ISNA(VLOOKUP(Table1[[#This Row],[ProductID]],productMaster,1,0)),"Anomali","")</f>
        <v/>
      </c>
    </row>
    <row r="252" spans="1:16" x14ac:dyDescent="0.25">
      <c r="A252" s="4">
        <v>402</v>
      </c>
      <c r="B252" s="4">
        <v>895</v>
      </c>
      <c r="C252" s="11">
        <v>44021</v>
      </c>
      <c r="D252" s="4">
        <v>550</v>
      </c>
      <c r="E252" s="4">
        <v>318</v>
      </c>
      <c r="F252" s="41">
        <v>33.579000000000001</v>
      </c>
      <c r="G252" s="41">
        <v>18468.45</v>
      </c>
      <c r="K252" t="b">
        <f>IF(VLOOKUP(Table1[[#This Row],[ProductID]],productMaster,4,0)="Active",TRUE,"Anomali")</f>
        <v>1</v>
      </c>
      <c r="L252">
        <f>VLOOKUP(Table1[[#This Row],[ProductID]],productMaster,10,0)</f>
        <v>0</v>
      </c>
      <c r="M252" t="str">
        <f>IF(Table1[[#This Row],[UnitPrice]]&gt;115%*Table1[[#This Row],[StandardAcquisitionCost]],"Anomali","")</f>
        <v>Anomali</v>
      </c>
      <c r="N252" s="80">
        <f>VLOOKUP(Table1[[#This Row],[ProductID]],productMaster,11,0)</f>
        <v>0</v>
      </c>
      <c r="O252" s="80" t="str">
        <f>IF(Table1[[#This Row],[UnitPrice]]&gt;Table1[[#This Row],[sellingPrice]],"Anomali","")</f>
        <v>Anomali</v>
      </c>
      <c r="P252" s="80" t="str">
        <f>IF(ISNA(VLOOKUP(Table1[[#This Row],[ProductID]],productMaster,1,0)),"Anomali","")</f>
        <v/>
      </c>
    </row>
    <row r="253" spans="1:16" x14ac:dyDescent="0.25">
      <c r="A253" s="5">
        <v>403</v>
      </c>
      <c r="B253" s="5">
        <v>896</v>
      </c>
      <c r="C253" s="10">
        <v>44021</v>
      </c>
      <c r="D253" s="5">
        <v>3</v>
      </c>
      <c r="E253" s="5">
        <v>405</v>
      </c>
      <c r="F253" s="40">
        <v>49.643999999999998</v>
      </c>
      <c r="G253" s="40">
        <v>148.93199999999999</v>
      </c>
      <c r="K253" t="b">
        <f>IF(VLOOKUP(Table1[[#This Row],[ProductID]],productMaster,4,0)="Active",TRUE,"Anomali")</f>
        <v>1</v>
      </c>
      <c r="L253">
        <f>VLOOKUP(Table1[[#This Row],[ProductID]],productMaster,10,0)</f>
        <v>0</v>
      </c>
      <c r="M253" t="str">
        <f>IF(Table1[[#This Row],[UnitPrice]]&gt;115%*Table1[[#This Row],[StandardAcquisitionCost]],"Anomali","")</f>
        <v>Anomali</v>
      </c>
      <c r="N253" s="80">
        <f>VLOOKUP(Table1[[#This Row],[ProductID]],productMaster,11,0)</f>
        <v>0</v>
      </c>
      <c r="O253" s="80" t="str">
        <f>IF(Table1[[#This Row],[UnitPrice]]&gt;Table1[[#This Row],[sellingPrice]],"Anomali","")</f>
        <v>Anomali</v>
      </c>
      <c r="P253" s="80" t="str">
        <f>IF(ISNA(VLOOKUP(Table1[[#This Row],[ProductID]],productMaster,1,0)),"Anomali","")</f>
        <v/>
      </c>
    </row>
    <row r="254" spans="1:16" x14ac:dyDescent="0.25">
      <c r="A254" s="4">
        <v>403</v>
      </c>
      <c r="B254" s="4">
        <v>897</v>
      </c>
      <c r="C254" s="11">
        <v>44021</v>
      </c>
      <c r="D254" s="4">
        <v>3</v>
      </c>
      <c r="E254" s="4">
        <v>406</v>
      </c>
      <c r="F254" s="41">
        <v>45.3705</v>
      </c>
      <c r="G254" s="41">
        <v>136.11150000000001</v>
      </c>
      <c r="K254" t="b">
        <f>IF(VLOOKUP(Table1[[#This Row],[ProductID]],productMaster,4,0)="Active",TRUE,"Anomali")</f>
        <v>1</v>
      </c>
      <c r="L254">
        <f>VLOOKUP(Table1[[#This Row],[ProductID]],productMaster,10,0)</f>
        <v>0</v>
      </c>
      <c r="M254" t="str">
        <f>IF(Table1[[#This Row],[UnitPrice]]&gt;115%*Table1[[#This Row],[StandardAcquisitionCost]],"Anomali","")</f>
        <v>Anomali</v>
      </c>
      <c r="N254" s="80">
        <f>VLOOKUP(Table1[[#This Row],[ProductID]],productMaster,11,0)</f>
        <v>0</v>
      </c>
      <c r="O254" s="80" t="str">
        <f>IF(Table1[[#This Row],[UnitPrice]]&gt;Table1[[#This Row],[sellingPrice]],"Anomali","")</f>
        <v>Anomali</v>
      </c>
      <c r="P254" s="80" t="str">
        <f>IF(ISNA(VLOOKUP(Table1[[#This Row],[ProductID]],productMaster,1,0)),"Anomali","")</f>
        <v/>
      </c>
    </row>
    <row r="255" spans="1:16" x14ac:dyDescent="0.25">
      <c r="A255" s="5">
        <v>403</v>
      </c>
      <c r="B255" s="5">
        <v>898</v>
      </c>
      <c r="C255" s="10">
        <v>44021</v>
      </c>
      <c r="D255" s="5">
        <v>3</v>
      </c>
      <c r="E255" s="5">
        <v>407</v>
      </c>
      <c r="F255" s="40">
        <v>43.270499999999998</v>
      </c>
      <c r="G255" s="40">
        <v>129.8115</v>
      </c>
      <c r="K255" t="b">
        <f>IF(VLOOKUP(Table1[[#This Row],[ProductID]],productMaster,4,0)="Active",TRUE,"Anomali")</f>
        <v>1</v>
      </c>
      <c r="L255">
        <f>VLOOKUP(Table1[[#This Row],[ProductID]],productMaster,10,0)</f>
        <v>0</v>
      </c>
      <c r="M255" t="str">
        <f>IF(Table1[[#This Row],[UnitPrice]]&gt;115%*Table1[[#This Row],[StandardAcquisitionCost]],"Anomali","")</f>
        <v>Anomali</v>
      </c>
      <c r="N255" s="80">
        <f>VLOOKUP(Table1[[#This Row],[ProductID]],productMaster,11,0)</f>
        <v>0</v>
      </c>
      <c r="O255" s="80" t="str">
        <f>IF(Table1[[#This Row],[UnitPrice]]&gt;Table1[[#This Row],[sellingPrice]],"Anomali","")</f>
        <v>Anomali</v>
      </c>
      <c r="P255" s="80" t="str">
        <f>IF(ISNA(VLOOKUP(Table1[[#This Row],[ProductID]],productMaster,1,0)),"Anomali","")</f>
        <v/>
      </c>
    </row>
    <row r="256" spans="1:16" x14ac:dyDescent="0.25">
      <c r="A256" s="4">
        <v>404</v>
      </c>
      <c r="B256" s="4">
        <v>899</v>
      </c>
      <c r="C256" s="11">
        <v>44021</v>
      </c>
      <c r="D256" s="4">
        <v>3</v>
      </c>
      <c r="E256" s="4">
        <v>422</v>
      </c>
      <c r="F256" s="41">
        <v>47.523000000000003</v>
      </c>
      <c r="G256" s="41">
        <v>142.56899999999999</v>
      </c>
      <c r="K256" t="b">
        <f>IF(VLOOKUP(Table1[[#This Row],[ProductID]],productMaster,4,0)="Active",TRUE,"Anomali")</f>
        <v>1</v>
      </c>
      <c r="L256">
        <f>VLOOKUP(Table1[[#This Row],[ProductID]],productMaster,10,0)</f>
        <v>0</v>
      </c>
      <c r="M256" t="str">
        <f>IF(Table1[[#This Row],[UnitPrice]]&gt;115%*Table1[[#This Row],[StandardAcquisitionCost]],"Anomali","")</f>
        <v>Anomali</v>
      </c>
      <c r="N256" s="80">
        <f>VLOOKUP(Table1[[#This Row],[ProductID]],productMaster,11,0)</f>
        <v>0</v>
      </c>
      <c r="O256" s="80" t="str">
        <f>IF(Table1[[#This Row],[UnitPrice]]&gt;Table1[[#This Row],[sellingPrice]],"Anomali","")</f>
        <v>Anomali</v>
      </c>
      <c r="P256" s="80" t="str">
        <f>IF(ISNA(VLOOKUP(Table1[[#This Row],[ProductID]],productMaster,1,0)),"Anomali","")</f>
        <v/>
      </c>
    </row>
    <row r="257" spans="1:16" x14ac:dyDescent="0.25">
      <c r="A257" s="5">
        <v>404</v>
      </c>
      <c r="B257" s="5">
        <v>900</v>
      </c>
      <c r="C257" s="10">
        <v>44021</v>
      </c>
      <c r="D257" s="5">
        <v>3</v>
      </c>
      <c r="E257" s="5">
        <v>423</v>
      </c>
      <c r="F257" s="40">
        <v>45.423000000000002</v>
      </c>
      <c r="G257" s="40">
        <v>136.26900000000001</v>
      </c>
      <c r="K257" t="b">
        <f>IF(VLOOKUP(Table1[[#This Row],[ProductID]],productMaster,4,0)="Active",TRUE,"Anomali")</f>
        <v>1</v>
      </c>
      <c r="L257">
        <f>VLOOKUP(Table1[[#This Row],[ProductID]],productMaster,10,0)</f>
        <v>0</v>
      </c>
      <c r="M257" t="str">
        <f>IF(Table1[[#This Row],[UnitPrice]]&gt;115%*Table1[[#This Row],[StandardAcquisitionCost]],"Anomali","")</f>
        <v>Anomali</v>
      </c>
      <c r="N257" s="80">
        <f>VLOOKUP(Table1[[#This Row],[ProductID]],productMaster,11,0)</f>
        <v>0</v>
      </c>
      <c r="O257" s="80" t="str">
        <f>IF(Table1[[#This Row],[UnitPrice]]&gt;Table1[[#This Row],[sellingPrice]],"Anomali","")</f>
        <v>Anomali</v>
      </c>
      <c r="P257" s="80" t="str">
        <f>IF(ISNA(VLOOKUP(Table1[[#This Row],[ProductID]],productMaster,1,0)),"Anomali","")</f>
        <v/>
      </c>
    </row>
    <row r="258" spans="1:16" x14ac:dyDescent="0.25">
      <c r="A258" s="4">
        <v>405</v>
      </c>
      <c r="B258" s="4">
        <v>901</v>
      </c>
      <c r="C258" s="11">
        <v>44038</v>
      </c>
      <c r="D258" s="4">
        <v>3</v>
      </c>
      <c r="E258" s="4">
        <v>320</v>
      </c>
      <c r="F258" s="41">
        <v>47.470500000000001</v>
      </c>
      <c r="G258" s="41">
        <v>142.41149999999999</v>
      </c>
      <c r="K258" t="b">
        <f>IF(VLOOKUP(Table1[[#This Row],[ProductID]],productMaster,4,0)="Active",TRUE,"Anomali")</f>
        <v>1</v>
      </c>
      <c r="L258">
        <f>VLOOKUP(Table1[[#This Row],[ProductID]],productMaster,10,0)</f>
        <v>0</v>
      </c>
      <c r="M258" t="str">
        <f>IF(Table1[[#This Row],[UnitPrice]]&gt;115%*Table1[[#This Row],[StandardAcquisitionCost]],"Anomali","")</f>
        <v>Anomali</v>
      </c>
      <c r="N258" s="80">
        <f>VLOOKUP(Table1[[#This Row],[ProductID]],productMaster,11,0)</f>
        <v>0</v>
      </c>
      <c r="O258" s="80" t="str">
        <f>IF(Table1[[#This Row],[UnitPrice]]&gt;Table1[[#This Row],[sellingPrice]],"Anomali","")</f>
        <v>Anomali</v>
      </c>
      <c r="P258" s="80" t="str">
        <f>IF(ISNA(VLOOKUP(Table1[[#This Row],[ProductID]],productMaster,1,0)),"Anomali","")</f>
        <v/>
      </c>
    </row>
    <row r="259" spans="1:16" x14ac:dyDescent="0.25">
      <c r="A259" s="5">
        <v>405</v>
      </c>
      <c r="B259" s="5">
        <v>902</v>
      </c>
      <c r="C259" s="10">
        <v>44038</v>
      </c>
      <c r="D259" s="5">
        <v>3</v>
      </c>
      <c r="E259" s="5">
        <v>321</v>
      </c>
      <c r="F259" s="40">
        <v>42.798000000000002</v>
      </c>
      <c r="G259" s="40">
        <v>128.39400000000001</v>
      </c>
      <c r="K259" t="b">
        <f>IF(VLOOKUP(Table1[[#This Row],[ProductID]],productMaster,4,0)="Active",TRUE,"Anomali")</f>
        <v>1</v>
      </c>
      <c r="L259">
        <f>VLOOKUP(Table1[[#This Row],[ProductID]],productMaster,10,0)</f>
        <v>0</v>
      </c>
      <c r="M259" t="str">
        <f>IF(Table1[[#This Row],[UnitPrice]]&gt;115%*Table1[[#This Row],[StandardAcquisitionCost]],"Anomali","")</f>
        <v>Anomali</v>
      </c>
      <c r="N259" s="80">
        <f>VLOOKUP(Table1[[#This Row],[ProductID]],productMaster,11,0)</f>
        <v>0</v>
      </c>
      <c r="O259" s="80" t="str">
        <f>IF(Table1[[#This Row],[UnitPrice]]&gt;Table1[[#This Row],[sellingPrice]],"Anomali","")</f>
        <v>Anomali</v>
      </c>
      <c r="P259" s="80" t="str">
        <f>IF(ISNA(VLOOKUP(Table1[[#This Row],[ProductID]],productMaster,1,0)),"Anomali","")</f>
        <v/>
      </c>
    </row>
    <row r="260" spans="1:16" x14ac:dyDescent="0.25">
      <c r="A260" s="4">
        <v>405</v>
      </c>
      <c r="B260" s="4">
        <v>903</v>
      </c>
      <c r="C260" s="11">
        <v>44038</v>
      </c>
      <c r="D260" s="4">
        <v>60</v>
      </c>
      <c r="E260" s="4">
        <v>322</v>
      </c>
      <c r="F260" s="41">
        <v>25.420500000000001</v>
      </c>
      <c r="G260" s="41">
        <v>1525.23</v>
      </c>
      <c r="K260" t="b">
        <f>IF(VLOOKUP(Table1[[#This Row],[ProductID]],productMaster,4,0)="Active",TRUE,"Anomali")</f>
        <v>1</v>
      </c>
      <c r="L260">
        <f>VLOOKUP(Table1[[#This Row],[ProductID]],productMaster,10,0)</f>
        <v>0</v>
      </c>
      <c r="M260" t="str">
        <f>IF(Table1[[#This Row],[UnitPrice]]&gt;115%*Table1[[#This Row],[StandardAcquisitionCost]],"Anomali","")</f>
        <v>Anomali</v>
      </c>
      <c r="N260" s="80">
        <f>VLOOKUP(Table1[[#This Row],[ProductID]],productMaster,11,0)</f>
        <v>0</v>
      </c>
      <c r="O260" s="80" t="str">
        <f>IF(Table1[[#This Row],[UnitPrice]]&gt;Table1[[#This Row],[sellingPrice]],"Anomali","")</f>
        <v>Anomali</v>
      </c>
      <c r="P260" s="80" t="str">
        <f>IF(ISNA(VLOOKUP(Table1[[#This Row],[ProductID]],productMaster,1,0)),"Anomali","")</f>
        <v/>
      </c>
    </row>
    <row r="261" spans="1:16" x14ac:dyDescent="0.25">
      <c r="A261" s="5">
        <v>406</v>
      </c>
      <c r="B261" s="5">
        <v>904</v>
      </c>
      <c r="C261" s="10">
        <v>44038</v>
      </c>
      <c r="D261" s="5">
        <v>3</v>
      </c>
      <c r="E261" s="5">
        <v>461</v>
      </c>
      <c r="F261" s="40">
        <v>41.454000000000001</v>
      </c>
      <c r="G261" s="40">
        <v>124.36199999999999</v>
      </c>
      <c r="K261" t="b">
        <f>IF(VLOOKUP(Table1[[#This Row],[ProductID]],productMaster,4,0)="Active",TRUE,"Anomali")</f>
        <v>1</v>
      </c>
      <c r="L261">
        <f>VLOOKUP(Table1[[#This Row],[ProductID]],productMaster,10,0)</f>
        <v>0</v>
      </c>
      <c r="M261" t="str">
        <f>IF(Table1[[#This Row],[UnitPrice]]&gt;115%*Table1[[#This Row],[StandardAcquisitionCost]],"Anomali","")</f>
        <v>Anomali</v>
      </c>
      <c r="N261" s="80">
        <f>VLOOKUP(Table1[[#This Row],[ProductID]],productMaster,11,0)</f>
        <v>0</v>
      </c>
      <c r="O261" s="80" t="str">
        <f>IF(Table1[[#This Row],[UnitPrice]]&gt;Table1[[#This Row],[sellingPrice]],"Anomali","")</f>
        <v>Anomali</v>
      </c>
      <c r="P261" s="80" t="str">
        <f>IF(ISNA(VLOOKUP(Table1[[#This Row],[ProductID]],productMaster,1,0)),"Anomali","")</f>
        <v/>
      </c>
    </row>
    <row r="262" spans="1:16" x14ac:dyDescent="0.25">
      <c r="A262" s="4">
        <v>407</v>
      </c>
      <c r="B262" s="4">
        <v>905</v>
      </c>
      <c r="C262" s="11">
        <v>44038</v>
      </c>
      <c r="D262" s="4">
        <v>550</v>
      </c>
      <c r="E262" s="4">
        <v>941</v>
      </c>
      <c r="F262" s="41">
        <v>62.9895</v>
      </c>
      <c r="G262" s="41">
        <v>34644.224999999999</v>
      </c>
      <c r="K262" t="b">
        <f>IF(VLOOKUP(Table1[[#This Row],[ProductID]],productMaster,4,0)="Active",TRUE,"Anomali")</f>
        <v>1</v>
      </c>
      <c r="L262">
        <f>VLOOKUP(Table1[[#This Row],[ProductID]],productMaster,10,0)</f>
        <v>35.959600000000002</v>
      </c>
      <c r="M262" t="str">
        <f>IF(Table1[[#This Row],[UnitPrice]]&gt;115%*Table1[[#This Row],[StandardAcquisitionCost]],"Anomali","")</f>
        <v>Anomali</v>
      </c>
      <c r="N262" s="80">
        <f>VLOOKUP(Table1[[#This Row],[ProductID]],productMaster,11,0)</f>
        <v>80.989999999999995</v>
      </c>
      <c r="O262" s="80" t="str">
        <f>IF(Table1[[#This Row],[UnitPrice]]&gt;Table1[[#This Row],[sellingPrice]],"Anomali","")</f>
        <v/>
      </c>
      <c r="P262" s="80" t="str">
        <f>IF(ISNA(VLOOKUP(Table1[[#This Row],[ProductID]],productMaster,1,0)),"Anomali","")</f>
        <v/>
      </c>
    </row>
    <row r="263" spans="1:16" x14ac:dyDescent="0.25">
      <c r="A263" s="5">
        <v>408</v>
      </c>
      <c r="B263" s="5">
        <v>906</v>
      </c>
      <c r="C263" s="10">
        <v>44038</v>
      </c>
      <c r="D263" s="5">
        <v>3</v>
      </c>
      <c r="E263" s="5">
        <v>320</v>
      </c>
      <c r="F263" s="40">
        <v>45.3705</v>
      </c>
      <c r="G263" s="40">
        <v>136.11150000000001</v>
      </c>
      <c r="K263" t="b">
        <f>IF(VLOOKUP(Table1[[#This Row],[ProductID]],productMaster,4,0)="Active",TRUE,"Anomali")</f>
        <v>1</v>
      </c>
      <c r="L263">
        <f>VLOOKUP(Table1[[#This Row],[ProductID]],productMaster,10,0)</f>
        <v>0</v>
      </c>
      <c r="M263" t="str">
        <f>IF(Table1[[#This Row],[UnitPrice]]&gt;115%*Table1[[#This Row],[StandardAcquisitionCost]],"Anomali","")</f>
        <v>Anomali</v>
      </c>
      <c r="N263" s="80">
        <f>VLOOKUP(Table1[[#This Row],[ProductID]],productMaster,11,0)</f>
        <v>0</v>
      </c>
      <c r="O263" s="80" t="str">
        <f>IF(Table1[[#This Row],[UnitPrice]]&gt;Table1[[#This Row],[sellingPrice]],"Anomali","")</f>
        <v>Anomali</v>
      </c>
      <c r="P263" s="80" t="str">
        <f>IF(ISNA(VLOOKUP(Table1[[#This Row],[ProductID]],productMaster,1,0)),"Anomali","")</f>
        <v/>
      </c>
    </row>
    <row r="264" spans="1:16" x14ac:dyDescent="0.25">
      <c r="A264" s="4">
        <v>408</v>
      </c>
      <c r="B264" s="4">
        <v>907</v>
      </c>
      <c r="C264" s="11">
        <v>44038</v>
      </c>
      <c r="D264" s="4">
        <v>3</v>
      </c>
      <c r="E264" s="4">
        <v>321</v>
      </c>
      <c r="F264" s="41">
        <v>40.488</v>
      </c>
      <c r="G264" s="41">
        <v>121.464</v>
      </c>
      <c r="K264" t="b">
        <f>IF(VLOOKUP(Table1[[#This Row],[ProductID]],productMaster,4,0)="Active",TRUE,"Anomali")</f>
        <v>1</v>
      </c>
      <c r="L264">
        <f>VLOOKUP(Table1[[#This Row],[ProductID]],productMaster,10,0)</f>
        <v>0</v>
      </c>
      <c r="M264" t="str">
        <f>IF(Table1[[#This Row],[UnitPrice]]&gt;115%*Table1[[#This Row],[StandardAcquisitionCost]],"Anomali","")</f>
        <v>Anomali</v>
      </c>
      <c r="N264" s="80">
        <f>VLOOKUP(Table1[[#This Row],[ProductID]],productMaster,11,0)</f>
        <v>0</v>
      </c>
      <c r="O264" s="80" t="str">
        <f>IF(Table1[[#This Row],[UnitPrice]]&gt;Table1[[#This Row],[sellingPrice]],"Anomali","")</f>
        <v>Anomali</v>
      </c>
      <c r="P264" s="80" t="str">
        <f>IF(ISNA(VLOOKUP(Table1[[#This Row],[ProductID]],productMaster,1,0)),"Anomali","")</f>
        <v/>
      </c>
    </row>
    <row r="265" spans="1:16" x14ac:dyDescent="0.25">
      <c r="A265" s="5">
        <v>408</v>
      </c>
      <c r="B265" s="5">
        <v>908</v>
      </c>
      <c r="C265" s="10">
        <v>44038</v>
      </c>
      <c r="D265" s="5">
        <v>60</v>
      </c>
      <c r="E265" s="5">
        <v>322</v>
      </c>
      <c r="F265" s="40">
        <v>26.365500000000001</v>
      </c>
      <c r="G265" s="40">
        <v>1581.93</v>
      </c>
      <c r="K265" t="b">
        <f>IF(VLOOKUP(Table1[[#This Row],[ProductID]],productMaster,4,0)="Active",TRUE,"Anomali")</f>
        <v>1</v>
      </c>
      <c r="L265">
        <f>VLOOKUP(Table1[[#This Row],[ProductID]],productMaster,10,0)</f>
        <v>0</v>
      </c>
      <c r="M265" t="str">
        <f>IF(Table1[[#This Row],[UnitPrice]]&gt;115%*Table1[[#This Row],[StandardAcquisitionCost]],"Anomali","")</f>
        <v>Anomali</v>
      </c>
      <c r="N265" s="80">
        <f>VLOOKUP(Table1[[#This Row],[ProductID]],productMaster,11,0)</f>
        <v>0</v>
      </c>
      <c r="O265" s="80" t="str">
        <f>IF(Table1[[#This Row],[UnitPrice]]&gt;Table1[[#This Row],[sellingPrice]],"Anomali","")</f>
        <v>Anomali</v>
      </c>
      <c r="P265" s="80" t="str">
        <f>IF(ISNA(VLOOKUP(Table1[[#This Row],[ProductID]],productMaster,1,0)),"Anomali","")</f>
        <v/>
      </c>
    </row>
    <row r="266" spans="1:16" x14ac:dyDescent="0.25">
      <c r="A266" s="4">
        <v>409</v>
      </c>
      <c r="B266" s="4">
        <v>909</v>
      </c>
      <c r="C266" s="11">
        <v>44048</v>
      </c>
      <c r="D266" s="4">
        <v>3</v>
      </c>
      <c r="E266" s="4">
        <v>504</v>
      </c>
      <c r="F266" s="41">
        <v>48.762</v>
      </c>
      <c r="G266" s="41">
        <v>146.286</v>
      </c>
      <c r="K266" t="b">
        <f>IF(VLOOKUP(Table1[[#This Row],[ProductID]],productMaster,4,0)="Active",TRUE,"Anomali")</f>
        <v>1</v>
      </c>
      <c r="L266">
        <f>VLOOKUP(Table1[[#This Row],[ProductID]],productMaster,10,0)</f>
        <v>0</v>
      </c>
      <c r="M266" t="str">
        <f>IF(Table1[[#This Row],[UnitPrice]]&gt;115%*Table1[[#This Row],[StandardAcquisitionCost]],"Anomali","")</f>
        <v>Anomali</v>
      </c>
      <c r="N266" s="80">
        <f>VLOOKUP(Table1[[#This Row],[ProductID]],productMaster,11,0)</f>
        <v>0</v>
      </c>
      <c r="O266" s="80" t="str">
        <f>IF(Table1[[#This Row],[UnitPrice]]&gt;Table1[[#This Row],[sellingPrice]],"Anomali","")</f>
        <v>Anomali</v>
      </c>
      <c r="P266" s="80" t="str">
        <f>IF(ISNA(VLOOKUP(Table1[[#This Row],[ProductID]],productMaster,1,0)),"Anomali","")</f>
        <v/>
      </c>
    </row>
    <row r="267" spans="1:16" x14ac:dyDescent="0.25">
      <c r="A267" s="5">
        <v>410</v>
      </c>
      <c r="B267" s="5">
        <v>910</v>
      </c>
      <c r="C267" s="10">
        <v>44048</v>
      </c>
      <c r="D267" s="5">
        <v>3</v>
      </c>
      <c r="E267" s="5">
        <v>497</v>
      </c>
      <c r="F267" s="40">
        <v>34.188000000000002</v>
      </c>
      <c r="G267" s="40">
        <v>102.56399999999999</v>
      </c>
      <c r="K267" t="b">
        <f>IF(VLOOKUP(Table1[[#This Row],[ProductID]],productMaster,4,0)="Active",TRUE,"Anomali")</f>
        <v>1</v>
      </c>
      <c r="L267">
        <f>VLOOKUP(Table1[[#This Row],[ProductID]],productMaster,10,0)</f>
        <v>0</v>
      </c>
      <c r="M267" t="str">
        <f>IF(Table1[[#This Row],[UnitPrice]]&gt;115%*Table1[[#This Row],[StandardAcquisitionCost]],"Anomali","")</f>
        <v>Anomali</v>
      </c>
      <c r="N267" s="80">
        <f>VLOOKUP(Table1[[#This Row],[ProductID]],productMaster,11,0)</f>
        <v>0</v>
      </c>
      <c r="O267" s="80" t="str">
        <f>IF(Table1[[#This Row],[UnitPrice]]&gt;Table1[[#This Row],[sellingPrice]],"Anomali","")</f>
        <v>Anomali</v>
      </c>
      <c r="P267" s="80" t="str">
        <f>IF(ISNA(VLOOKUP(Table1[[#This Row],[ProductID]],productMaster,1,0)),"Anomali","")</f>
        <v/>
      </c>
    </row>
    <row r="268" spans="1:16" x14ac:dyDescent="0.25">
      <c r="A268" s="4">
        <v>411</v>
      </c>
      <c r="B268" s="4">
        <v>911</v>
      </c>
      <c r="C268" s="11">
        <v>44048</v>
      </c>
      <c r="D268" s="4">
        <v>3</v>
      </c>
      <c r="E268" s="4">
        <v>323</v>
      </c>
      <c r="F268" s="41">
        <v>50.263500000000001</v>
      </c>
      <c r="G268" s="41">
        <v>150.79050000000001</v>
      </c>
      <c r="K268" t="b">
        <f>IF(VLOOKUP(Table1[[#This Row],[ProductID]],productMaster,4,0)="Active",TRUE,"Anomali")</f>
        <v>1</v>
      </c>
      <c r="L268">
        <f>VLOOKUP(Table1[[#This Row],[ProductID]],productMaster,10,0)</f>
        <v>0</v>
      </c>
      <c r="M268" t="str">
        <f>IF(Table1[[#This Row],[UnitPrice]]&gt;115%*Table1[[#This Row],[StandardAcquisitionCost]],"Anomali","")</f>
        <v>Anomali</v>
      </c>
      <c r="N268" s="80">
        <f>VLOOKUP(Table1[[#This Row],[ProductID]],productMaster,11,0)</f>
        <v>0</v>
      </c>
      <c r="O268" s="80" t="str">
        <f>IF(Table1[[#This Row],[UnitPrice]]&gt;Table1[[#This Row],[sellingPrice]],"Anomali","")</f>
        <v>Anomali</v>
      </c>
      <c r="P268" s="80" t="str">
        <f>IF(ISNA(VLOOKUP(Table1[[#This Row],[ProductID]],productMaster,1,0)),"Anomali","")</f>
        <v/>
      </c>
    </row>
    <row r="269" spans="1:16" x14ac:dyDescent="0.25">
      <c r="A269" s="5">
        <v>412</v>
      </c>
      <c r="B269" s="5">
        <v>912</v>
      </c>
      <c r="C269" s="10">
        <v>44048</v>
      </c>
      <c r="D269" s="5">
        <v>550</v>
      </c>
      <c r="E269" s="5">
        <v>523</v>
      </c>
      <c r="F269" s="40">
        <v>10.731</v>
      </c>
      <c r="G269" s="40">
        <v>5902.05</v>
      </c>
      <c r="K269" t="b">
        <f>IF(VLOOKUP(Table1[[#This Row],[ProductID]],productMaster,4,0)="Active",TRUE,"Anomali")</f>
        <v>1</v>
      </c>
      <c r="L269">
        <f>VLOOKUP(Table1[[#This Row],[ProductID]],productMaster,10,0)</f>
        <v>0</v>
      </c>
      <c r="M269" t="str">
        <f>IF(Table1[[#This Row],[UnitPrice]]&gt;115%*Table1[[#This Row],[StandardAcquisitionCost]],"Anomali","")</f>
        <v>Anomali</v>
      </c>
      <c r="N269" s="80">
        <f>VLOOKUP(Table1[[#This Row],[ProductID]],productMaster,11,0)</f>
        <v>0</v>
      </c>
      <c r="O269" s="80" t="str">
        <f>IF(Table1[[#This Row],[UnitPrice]]&gt;Table1[[#This Row],[sellingPrice]],"Anomali","")</f>
        <v>Anomali</v>
      </c>
      <c r="P269" s="80" t="str">
        <f>IF(ISNA(VLOOKUP(Table1[[#This Row],[ProductID]],productMaster,1,0)),"Anomali","")</f>
        <v/>
      </c>
    </row>
    <row r="270" spans="1:16" x14ac:dyDescent="0.25">
      <c r="A270" s="4">
        <v>412</v>
      </c>
      <c r="B270" s="4">
        <v>913</v>
      </c>
      <c r="C270" s="11">
        <v>44048</v>
      </c>
      <c r="D270" s="4">
        <v>550</v>
      </c>
      <c r="E270" s="4">
        <v>524</v>
      </c>
      <c r="F270" s="41">
        <v>14.1225</v>
      </c>
      <c r="G270" s="41">
        <v>7767.375</v>
      </c>
      <c r="K270" t="b">
        <f>IF(VLOOKUP(Table1[[#This Row],[ProductID]],productMaster,4,0)="Active",TRUE,"Anomali")</f>
        <v>1</v>
      </c>
      <c r="L270">
        <f>VLOOKUP(Table1[[#This Row],[ProductID]],productMaster,10,0)</f>
        <v>0</v>
      </c>
      <c r="M270" t="str">
        <f>IF(Table1[[#This Row],[UnitPrice]]&gt;115%*Table1[[#This Row],[StandardAcquisitionCost]],"Anomali","")</f>
        <v>Anomali</v>
      </c>
      <c r="N270" s="80">
        <f>VLOOKUP(Table1[[#This Row],[ProductID]],productMaster,11,0)</f>
        <v>0</v>
      </c>
      <c r="O270" s="80" t="str">
        <f>IF(Table1[[#This Row],[UnitPrice]]&gt;Table1[[#This Row],[sellingPrice]],"Anomali","")</f>
        <v>Anomali</v>
      </c>
      <c r="P270" s="80" t="str">
        <f>IF(ISNA(VLOOKUP(Table1[[#This Row],[ProductID]],productMaster,1,0)),"Anomali","")</f>
        <v/>
      </c>
    </row>
    <row r="271" spans="1:16" x14ac:dyDescent="0.25">
      <c r="A271" s="5">
        <v>413</v>
      </c>
      <c r="B271" s="5">
        <v>914</v>
      </c>
      <c r="C271" s="10">
        <v>44056</v>
      </c>
      <c r="D271" s="5">
        <v>60</v>
      </c>
      <c r="E271" s="5">
        <v>494</v>
      </c>
      <c r="F271" s="40">
        <v>53.203499999999998</v>
      </c>
      <c r="G271" s="40">
        <v>3192.21</v>
      </c>
      <c r="K271" t="b">
        <f>IF(VLOOKUP(Table1[[#This Row],[ProductID]],productMaster,4,0)="Active",TRUE,"Anomali")</f>
        <v>1</v>
      </c>
      <c r="L271">
        <f>VLOOKUP(Table1[[#This Row],[ProductID]],productMaster,10,0)</f>
        <v>0</v>
      </c>
      <c r="M271" t="str">
        <f>IF(Table1[[#This Row],[UnitPrice]]&gt;115%*Table1[[#This Row],[StandardAcquisitionCost]],"Anomali","")</f>
        <v>Anomali</v>
      </c>
      <c r="N271" s="80">
        <f>VLOOKUP(Table1[[#This Row],[ProductID]],productMaster,11,0)</f>
        <v>0</v>
      </c>
      <c r="O271" s="80" t="str">
        <f>IF(Table1[[#This Row],[UnitPrice]]&gt;Table1[[#This Row],[sellingPrice]],"Anomali","")</f>
        <v>Anomali</v>
      </c>
      <c r="P271" s="80" t="str">
        <f>IF(ISNA(VLOOKUP(Table1[[#This Row],[ProductID]],productMaster,1,0)),"Anomali","")</f>
        <v/>
      </c>
    </row>
    <row r="272" spans="1:16" x14ac:dyDescent="0.25">
      <c r="A272" s="4">
        <v>413</v>
      </c>
      <c r="B272" s="4">
        <v>915</v>
      </c>
      <c r="C272" s="11">
        <v>44056</v>
      </c>
      <c r="D272" s="4">
        <v>60</v>
      </c>
      <c r="E272" s="4">
        <v>495</v>
      </c>
      <c r="F272" s="41">
        <v>63.692999999999998</v>
      </c>
      <c r="G272" s="41">
        <v>3821.58</v>
      </c>
      <c r="K272" t="b">
        <f>IF(VLOOKUP(Table1[[#This Row],[ProductID]],productMaster,4,0)="Active",TRUE,"Anomali")</f>
        <v>1</v>
      </c>
      <c r="L272">
        <f>VLOOKUP(Table1[[#This Row],[ProductID]],productMaster,10,0)</f>
        <v>0</v>
      </c>
      <c r="M272" t="str">
        <f>IF(Table1[[#This Row],[UnitPrice]]&gt;115%*Table1[[#This Row],[StandardAcquisitionCost]],"Anomali","")</f>
        <v>Anomali</v>
      </c>
      <c r="N272" s="80">
        <f>VLOOKUP(Table1[[#This Row],[ProductID]],productMaster,11,0)</f>
        <v>0</v>
      </c>
      <c r="O272" s="80" t="str">
        <f>IF(Table1[[#This Row],[UnitPrice]]&gt;Table1[[#This Row],[sellingPrice]],"Anomali","")</f>
        <v>Anomali</v>
      </c>
      <c r="P272" s="80" t="str">
        <f>IF(ISNA(VLOOKUP(Table1[[#This Row],[ProductID]],productMaster,1,0)),"Anomali","")</f>
        <v/>
      </c>
    </row>
    <row r="273" spans="1:16" x14ac:dyDescent="0.25">
      <c r="A273" s="5">
        <v>413</v>
      </c>
      <c r="B273" s="5">
        <v>916</v>
      </c>
      <c r="C273" s="10">
        <v>44056</v>
      </c>
      <c r="D273" s="5">
        <v>60</v>
      </c>
      <c r="E273" s="5">
        <v>496</v>
      </c>
      <c r="F273" s="40">
        <v>48.908999999999999</v>
      </c>
      <c r="G273" s="40">
        <v>2934.54</v>
      </c>
      <c r="K273" t="b">
        <f>IF(VLOOKUP(Table1[[#This Row],[ProductID]],productMaster,4,0)="Active",TRUE,"Anomali")</f>
        <v>1</v>
      </c>
      <c r="L273">
        <f>VLOOKUP(Table1[[#This Row],[ProductID]],productMaster,10,0)</f>
        <v>0</v>
      </c>
      <c r="M273" t="str">
        <f>IF(Table1[[#This Row],[UnitPrice]]&gt;115%*Table1[[#This Row],[StandardAcquisitionCost]],"Anomali","")</f>
        <v>Anomali</v>
      </c>
      <c r="N273" s="80">
        <f>VLOOKUP(Table1[[#This Row],[ProductID]],productMaster,11,0)</f>
        <v>0</v>
      </c>
      <c r="O273" s="80" t="str">
        <f>IF(Table1[[#This Row],[UnitPrice]]&gt;Table1[[#This Row],[sellingPrice]],"Anomali","")</f>
        <v>Anomali</v>
      </c>
      <c r="P273" s="80" t="str">
        <f>IF(ISNA(VLOOKUP(Table1[[#This Row],[ProductID]],productMaster,1,0)),"Anomali","")</f>
        <v/>
      </c>
    </row>
    <row r="274" spans="1:16" x14ac:dyDescent="0.25">
      <c r="A274" s="4">
        <v>414</v>
      </c>
      <c r="B274" s="4">
        <v>917</v>
      </c>
      <c r="C274" s="11">
        <v>44056</v>
      </c>
      <c r="D274" s="4">
        <v>550</v>
      </c>
      <c r="E274" s="4">
        <v>908</v>
      </c>
      <c r="F274" s="41">
        <v>21.0945</v>
      </c>
      <c r="G274" s="41">
        <v>11601.975</v>
      </c>
      <c r="K274" t="b">
        <f>IF(VLOOKUP(Table1[[#This Row],[ProductID]],productMaster,4,0)="Active",TRUE,"Anomali")</f>
        <v>1</v>
      </c>
      <c r="L274">
        <f>VLOOKUP(Table1[[#This Row],[ProductID]],productMaster,10,0)</f>
        <v>12.0413</v>
      </c>
      <c r="M274" t="str">
        <f>IF(Table1[[#This Row],[UnitPrice]]&gt;115%*Table1[[#This Row],[StandardAcquisitionCost]],"Anomali","")</f>
        <v>Anomali</v>
      </c>
      <c r="N274" s="80">
        <f>VLOOKUP(Table1[[#This Row],[ProductID]],productMaster,11,0)</f>
        <v>27.12</v>
      </c>
      <c r="O274" s="80" t="str">
        <f>IF(Table1[[#This Row],[UnitPrice]]&gt;Table1[[#This Row],[sellingPrice]],"Anomali","")</f>
        <v/>
      </c>
      <c r="P274" s="80" t="str">
        <f>IF(ISNA(VLOOKUP(Table1[[#This Row],[ProductID]],productMaster,1,0)),"Anomali","")</f>
        <v/>
      </c>
    </row>
    <row r="275" spans="1:16" x14ac:dyDescent="0.25">
      <c r="A275" s="5">
        <v>414</v>
      </c>
      <c r="B275" s="5">
        <v>918</v>
      </c>
      <c r="C275" s="10">
        <v>44056</v>
      </c>
      <c r="D275" s="5">
        <v>550</v>
      </c>
      <c r="E275" s="5">
        <v>909</v>
      </c>
      <c r="F275" s="40">
        <v>30.439499999999999</v>
      </c>
      <c r="G275" s="40">
        <v>16741.724999999999</v>
      </c>
      <c r="K275" t="b">
        <f>IF(VLOOKUP(Table1[[#This Row],[ProductID]],productMaster,4,0)="Active",TRUE,"Anomali")</f>
        <v>1</v>
      </c>
      <c r="L275">
        <f>VLOOKUP(Table1[[#This Row],[ProductID]],productMaster,10,0)</f>
        <v>17.3782</v>
      </c>
      <c r="M275" t="str">
        <f>IF(Table1[[#This Row],[UnitPrice]]&gt;115%*Table1[[#This Row],[StandardAcquisitionCost]],"Anomali","")</f>
        <v>Anomali</v>
      </c>
      <c r="N275" s="80">
        <f>VLOOKUP(Table1[[#This Row],[ProductID]],productMaster,11,0)</f>
        <v>39.14</v>
      </c>
      <c r="O275" s="80" t="str">
        <f>IF(Table1[[#This Row],[UnitPrice]]&gt;Table1[[#This Row],[sellingPrice]],"Anomali","")</f>
        <v/>
      </c>
      <c r="P275" s="80" t="str">
        <f>IF(ISNA(VLOOKUP(Table1[[#This Row],[ProductID]],productMaster,1,0)),"Anomali","")</f>
        <v/>
      </c>
    </row>
    <row r="276" spans="1:16" x14ac:dyDescent="0.25">
      <c r="A276" s="4">
        <v>415</v>
      </c>
      <c r="B276" s="4">
        <v>919</v>
      </c>
      <c r="C276" s="11">
        <v>44056</v>
      </c>
      <c r="D276" s="4">
        <v>60</v>
      </c>
      <c r="E276" s="4">
        <v>506</v>
      </c>
      <c r="F276" s="41">
        <v>9.1980000000000004</v>
      </c>
      <c r="G276" s="41">
        <v>551.88</v>
      </c>
      <c r="K276" t="b">
        <f>IF(VLOOKUP(Table1[[#This Row],[ProductID]],productMaster,4,0)="Active",TRUE,"Anomali")</f>
        <v>1</v>
      </c>
      <c r="L276">
        <f>VLOOKUP(Table1[[#This Row],[ProductID]],productMaster,10,0)</f>
        <v>0</v>
      </c>
      <c r="M276" t="str">
        <f>IF(Table1[[#This Row],[UnitPrice]]&gt;115%*Table1[[#This Row],[StandardAcquisitionCost]],"Anomali","")</f>
        <v>Anomali</v>
      </c>
      <c r="N276" s="80">
        <f>VLOOKUP(Table1[[#This Row],[ProductID]],productMaster,11,0)</f>
        <v>0</v>
      </c>
      <c r="O276" s="80" t="str">
        <f>IF(Table1[[#This Row],[UnitPrice]]&gt;Table1[[#This Row],[sellingPrice]],"Anomali","")</f>
        <v>Anomali</v>
      </c>
      <c r="P276" s="80" t="str">
        <f>IF(ISNA(VLOOKUP(Table1[[#This Row],[ProductID]],productMaster,1,0)),"Anomali","")</f>
        <v/>
      </c>
    </row>
    <row r="277" spans="1:16" x14ac:dyDescent="0.25">
      <c r="A277" s="5">
        <v>416</v>
      </c>
      <c r="B277" s="5">
        <v>920</v>
      </c>
      <c r="C277" s="10">
        <v>44056</v>
      </c>
      <c r="D277" s="5">
        <v>550</v>
      </c>
      <c r="E277" s="5">
        <v>351</v>
      </c>
      <c r="F277" s="40">
        <v>5.7750000000000004</v>
      </c>
      <c r="G277" s="40">
        <v>3176.25</v>
      </c>
      <c r="K277" t="b">
        <f>IF(VLOOKUP(Table1[[#This Row],[ProductID]],productMaster,4,0)="Active",TRUE,"Anomali")</f>
        <v>1</v>
      </c>
      <c r="L277">
        <f>VLOOKUP(Table1[[#This Row],[ProductID]],productMaster,10,0)</f>
        <v>0</v>
      </c>
      <c r="M277" t="str">
        <f>IF(Table1[[#This Row],[UnitPrice]]&gt;115%*Table1[[#This Row],[StandardAcquisitionCost]],"Anomali","")</f>
        <v>Anomali</v>
      </c>
      <c r="N277" s="80">
        <f>VLOOKUP(Table1[[#This Row],[ProductID]],productMaster,11,0)</f>
        <v>0</v>
      </c>
      <c r="O277" s="80" t="str">
        <f>IF(Table1[[#This Row],[UnitPrice]]&gt;Table1[[#This Row],[sellingPrice]],"Anomali","")</f>
        <v>Anomali</v>
      </c>
      <c r="P277" s="80" t="str">
        <f>IF(ISNA(VLOOKUP(Table1[[#This Row],[ProductID]],productMaster,1,0)),"Anomali","")</f>
        <v/>
      </c>
    </row>
    <row r="278" spans="1:16" x14ac:dyDescent="0.25">
      <c r="A278" s="4">
        <v>416</v>
      </c>
      <c r="B278" s="4">
        <v>921</v>
      </c>
      <c r="C278" s="11">
        <v>44056</v>
      </c>
      <c r="D278" s="4">
        <v>550</v>
      </c>
      <c r="E278" s="4">
        <v>352</v>
      </c>
      <c r="F278" s="41">
        <v>1.155</v>
      </c>
      <c r="G278" s="41">
        <v>635.25</v>
      </c>
      <c r="K278" t="b">
        <f>IF(VLOOKUP(Table1[[#This Row],[ProductID]],productMaster,4,0)="Active",TRUE,"Anomali")</f>
        <v>1</v>
      </c>
      <c r="L278">
        <f>VLOOKUP(Table1[[#This Row],[ProductID]],productMaster,10,0)</f>
        <v>0</v>
      </c>
      <c r="M278" t="str">
        <f>IF(Table1[[#This Row],[UnitPrice]]&gt;115%*Table1[[#This Row],[StandardAcquisitionCost]],"Anomali","")</f>
        <v>Anomali</v>
      </c>
      <c r="N278" s="80">
        <f>VLOOKUP(Table1[[#This Row],[ProductID]],productMaster,11,0)</f>
        <v>0</v>
      </c>
      <c r="O278" s="80" t="str">
        <f>IF(Table1[[#This Row],[UnitPrice]]&gt;Table1[[#This Row],[sellingPrice]],"Anomali","")</f>
        <v>Anomali</v>
      </c>
      <c r="P278" s="80" t="str">
        <f>IF(ISNA(VLOOKUP(Table1[[#This Row],[ProductID]],productMaster,1,0)),"Anomali","")</f>
        <v/>
      </c>
    </row>
    <row r="279" spans="1:16" x14ac:dyDescent="0.25">
      <c r="A279" s="5">
        <v>416</v>
      </c>
      <c r="B279" s="5">
        <v>922</v>
      </c>
      <c r="C279" s="10">
        <v>44056</v>
      </c>
      <c r="D279" s="5">
        <v>550</v>
      </c>
      <c r="E279" s="5">
        <v>679</v>
      </c>
      <c r="F279" s="40">
        <v>5.7750000000000004</v>
      </c>
      <c r="G279" s="40">
        <v>3176.25</v>
      </c>
      <c r="K279" t="b">
        <f>IF(VLOOKUP(Table1[[#This Row],[ProductID]],productMaster,4,0)="Active",TRUE,"Anomali")</f>
        <v>1</v>
      </c>
      <c r="L279">
        <f>VLOOKUP(Table1[[#This Row],[ProductID]],productMaster,10,0)</f>
        <v>0</v>
      </c>
      <c r="M279" t="str">
        <f>IF(Table1[[#This Row],[UnitPrice]]&gt;115%*Table1[[#This Row],[StandardAcquisitionCost]],"Anomali","")</f>
        <v>Anomali</v>
      </c>
      <c r="N279" s="80">
        <f>VLOOKUP(Table1[[#This Row],[ProductID]],productMaster,11,0)</f>
        <v>0</v>
      </c>
      <c r="O279" s="80" t="str">
        <f>IF(Table1[[#This Row],[UnitPrice]]&gt;Table1[[#This Row],[sellingPrice]],"Anomali","")</f>
        <v>Anomali</v>
      </c>
      <c r="P279" s="80" t="str">
        <f>IF(ISNA(VLOOKUP(Table1[[#This Row],[ProductID]],productMaster,1,0)),"Anomali","")</f>
        <v/>
      </c>
    </row>
    <row r="280" spans="1:16" x14ac:dyDescent="0.25">
      <c r="A280" s="4">
        <v>417</v>
      </c>
      <c r="B280" s="4">
        <v>923</v>
      </c>
      <c r="C280" s="11">
        <v>44061</v>
      </c>
      <c r="D280" s="4">
        <v>3</v>
      </c>
      <c r="E280" s="4">
        <v>320</v>
      </c>
      <c r="F280" s="41">
        <v>49.643999999999998</v>
      </c>
      <c r="G280" s="41">
        <v>148.93199999999999</v>
      </c>
      <c r="K280" t="b">
        <f>IF(VLOOKUP(Table1[[#This Row],[ProductID]],productMaster,4,0)="Active",TRUE,"Anomali")</f>
        <v>1</v>
      </c>
      <c r="L280">
        <f>VLOOKUP(Table1[[#This Row],[ProductID]],productMaster,10,0)</f>
        <v>0</v>
      </c>
      <c r="M280" t="str">
        <f>IF(Table1[[#This Row],[UnitPrice]]&gt;115%*Table1[[#This Row],[StandardAcquisitionCost]],"Anomali","")</f>
        <v>Anomali</v>
      </c>
      <c r="N280" s="80">
        <f>VLOOKUP(Table1[[#This Row],[ProductID]],productMaster,11,0)</f>
        <v>0</v>
      </c>
      <c r="O280" s="80" t="str">
        <f>IF(Table1[[#This Row],[UnitPrice]]&gt;Table1[[#This Row],[sellingPrice]],"Anomali","")</f>
        <v>Anomali</v>
      </c>
      <c r="P280" s="80" t="str">
        <f>IF(ISNA(VLOOKUP(Table1[[#This Row],[ProductID]],productMaster,1,0)),"Anomali","")</f>
        <v/>
      </c>
    </row>
    <row r="281" spans="1:16" x14ac:dyDescent="0.25">
      <c r="A281" s="5">
        <v>417</v>
      </c>
      <c r="B281" s="5">
        <v>924</v>
      </c>
      <c r="C281" s="10">
        <v>44061</v>
      </c>
      <c r="D281" s="5">
        <v>3</v>
      </c>
      <c r="E281" s="5">
        <v>321</v>
      </c>
      <c r="F281" s="40">
        <v>44.320500000000003</v>
      </c>
      <c r="G281" s="40">
        <v>132.9615</v>
      </c>
      <c r="K281" t="b">
        <f>IF(VLOOKUP(Table1[[#This Row],[ProductID]],productMaster,4,0)="Active",TRUE,"Anomali")</f>
        <v>1</v>
      </c>
      <c r="L281">
        <f>VLOOKUP(Table1[[#This Row],[ProductID]],productMaster,10,0)</f>
        <v>0</v>
      </c>
      <c r="M281" t="str">
        <f>IF(Table1[[#This Row],[UnitPrice]]&gt;115%*Table1[[#This Row],[StandardAcquisitionCost]],"Anomali","")</f>
        <v>Anomali</v>
      </c>
      <c r="N281" s="80">
        <f>VLOOKUP(Table1[[#This Row],[ProductID]],productMaster,11,0)</f>
        <v>0</v>
      </c>
      <c r="O281" s="80" t="str">
        <f>IF(Table1[[#This Row],[UnitPrice]]&gt;Table1[[#This Row],[sellingPrice]],"Anomali","")</f>
        <v>Anomali</v>
      </c>
      <c r="P281" s="80" t="str">
        <f>IF(ISNA(VLOOKUP(Table1[[#This Row],[ProductID]],productMaster,1,0)),"Anomali","")</f>
        <v/>
      </c>
    </row>
    <row r="282" spans="1:16" x14ac:dyDescent="0.25">
      <c r="A282" s="4">
        <v>417</v>
      </c>
      <c r="B282" s="4">
        <v>925</v>
      </c>
      <c r="C282" s="11">
        <v>44061</v>
      </c>
      <c r="D282" s="4">
        <v>60</v>
      </c>
      <c r="E282" s="4">
        <v>322</v>
      </c>
      <c r="F282" s="41">
        <v>28.6965</v>
      </c>
      <c r="G282" s="41">
        <v>1721.79</v>
      </c>
      <c r="K282" t="b">
        <f>IF(VLOOKUP(Table1[[#This Row],[ProductID]],productMaster,4,0)="Active",TRUE,"Anomali")</f>
        <v>1</v>
      </c>
      <c r="L282">
        <f>VLOOKUP(Table1[[#This Row],[ProductID]],productMaster,10,0)</f>
        <v>0</v>
      </c>
      <c r="M282" t="str">
        <f>IF(Table1[[#This Row],[UnitPrice]]&gt;115%*Table1[[#This Row],[StandardAcquisitionCost]],"Anomali","")</f>
        <v>Anomali</v>
      </c>
      <c r="N282" s="80">
        <f>VLOOKUP(Table1[[#This Row],[ProductID]],productMaster,11,0)</f>
        <v>0</v>
      </c>
      <c r="O282" s="80" t="str">
        <f>IF(Table1[[#This Row],[UnitPrice]]&gt;Table1[[#This Row],[sellingPrice]],"Anomali","")</f>
        <v>Anomali</v>
      </c>
      <c r="P282" s="80" t="str">
        <f>IF(ISNA(VLOOKUP(Table1[[#This Row],[ProductID]],productMaster,1,0)),"Anomali","")</f>
        <v/>
      </c>
    </row>
    <row r="283" spans="1:16" x14ac:dyDescent="0.25">
      <c r="A283" s="5">
        <v>418</v>
      </c>
      <c r="B283" s="5">
        <v>926</v>
      </c>
      <c r="C283" s="10">
        <v>44061</v>
      </c>
      <c r="D283" s="5">
        <v>550</v>
      </c>
      <c r="E283" s="5">
        <v>930</v>
      </c>
      <c r="F283" s="40">
        <v>42.514499999999998</v>
      </c>
      <c r="G283" s="40">
        <v>23382.974999999999</v>
      </c>
      <c r="K283" t="b">
        <f>IF(VLOOKUP(Table1[[#This Row],[ProductID]],productMaster,4,0)="Active",TRUE,"Anomali")</f>
        <v>1</v>
      </c>
      <c r="L283">
        <f>VLOOKUP(Table1[[#This Row],[ProductID]],productMaster,10,0)</f>
        <v>13.09</v>
      </c>
      <c r="M283" t="str">
        <f>IF(Table1[[#This Row],[UnitPrice]]&gt;115%*Table1[[#This Row],[StandardAcquisitionCost]],"Anomali","")</f>
        <v>Anomali</v>
      </c>
      <c r="N283" s="80">
        <f>VLOOKUP(Table1[[#This Row],[ProductID]],productMaster,11,0)</f>
        <v>35</v>
      </c>
      <c r="O283" s="80" t="str">
        <f>IF(Table1[[#This Row],[UnitPrice]]&gt;Table1[[#This Row],[sellingPrice]],"Anomali","")</f>
        <v>Anomali</v>
      </c>
      <c r="P283" s="80" t="str">
        <f>IF(ISNA(VLOOKUP(Table1[[#This Row],[ProductID]],productMaster,1,0)),"Anomali","")</f>
        <v/>
      </c>
    </row>
    <row r="284" spans="1:16" x14ac:dyDescent="0.25">
      <c r="A284" s="4">
        <v>418</v>
      </c>
      <c r="B284" s="4">
        <v>927</v>
      </c>
      <c r="C284" s="11">
        <v>44061</v>
      </c>
      <c r="D284" s="4">
        <v>550</v>
      </c>
      <c r="E284" s="4">
        <v>921</v>
      </c>
      <c r="F284" s="41">
        <v>5.5860000000000003</v>
      </c>
      <c r="G284" s="41">
        <v>3072.3</v>
      </c>
      <c r="K284" t="b">
        <f>IF(VLOOKUP(Table1[[#This Row],[ProductID]],productMaster,4,0)="Active",TRUE,"Anomali")</f>
        <v>1</v>
      </c>
      <c r="L284">
        <f>VLOOKUP(Table1[[#This Row],[ProductID]],productMaster,10,0)</f>
        <v>1.8663000000000001</v>
      </c>
      <c r="M284" t="str">
        <f>IF(Table1[[#This Row],[UnitPrice]]&gt;115%*Table1[[#This Row],[StandardAcquisitionCost]],"Anomali","")</f>
        <v>Anomali</v>
      </c>
      <c r="N284" s="80">
        <f>VLOOKUP(Table1[[#This Row],[ProductID]],productMaster,11,0)</f>
        <v>4.99</v>
      </c>
      <c r="O284" s="80" t="str">
        <f>IF(Table1[[#This Row],[UnitPrice]]&gt;Table1[[#This Row],[sellingPrice]],"Anomali","")</f>
        <v>Anomali</v>
      </c>
      <c r="P284" s="80" t="str">
        <f>IF(ISNA(VLOOKUP(Table1[[#This Row],[ProductID]],productMaster,1,0)),"Anomali","")</f>
        <v/>
      </c>
    </row>
    <row r="285" spans="1:16" x14ac:dyDescent="0.25">
      <c r="A285" s="5">
        <v>419</v>
      </c>
      <c r="B285" s="5">
        <v>928</v>
      </c>
      <c r="C285" s="10">
        <v>44061</v>
      </c>
      <c r="D285" s="5">
        <v>60</v>
      </c>
      <c r="E285" s="5">
        <v>952</v>
      </c>
      <c r="F285" s="40">
        <v>15.7395</v>
      </c>
      <c r="G285" s="40">
        <v>944.37</v>
      </c>
      <c r="K285" t="b">
        <f>IF(VLOOKUP(Table1[[#This Row],[ProductID]],productMaster,4,0)="Active",TRUE,"Anomali")</f>
        <v>1</v>
      </c>
      <c r="L285">
        <f>VLOOKUP(Table1[[#This Row],[ProductID]],productMaster,10,0)</f>
        <v>8.9865999999999993</v>
      </c>
      <c r="M285" t="str">
        <f>IF(Table1[[#This Row],[UnitPrice]]&gt;115%*Table1[[#This Row],[StandardAcquisitionCost]],"Anomali","")</f>
        <v>Anomali</v>
      </c>
      <c r="N285" s="80">
        <f>VLOOKUP(Table1[[#This Row],[ProductID]],productMaster,11,0)</f>
        <v>20.239999999999998</v>
      </c>
      <c r="O285" s="80" t="str">
        <f>IF(Table1[[#This Row],[UnitPrice]]&gt;Table1[[#This Row],[sellingPrice]],"Anomali","")</f>
        <v/>
      </c>
      <c r="P285" s="80" t="str">
        <f>IF(ISNA(VLOOKUP(Table1[[#This Row],[ProductID]],productMaster,1,0)),"Anomali","")</f>
        <v/>
      </c>
    </row>
    <row r="286" spans="1:16" x14ac:dyDescent="0.25">
      <c r="A286" s="4">
        <v>420</v>
      </c>
      <c r="B286" s="4">
        <v>929</v>
      </c>
      <c r="C286" s="11">
        <v>44061</v>
      </c>
      <c r="D286" s="4">
        <v>550</v>
      </c>
      <c r="E286" s="4">
        <v>923</v>
      </c>
      <c r="F286" s="41">
        <v>6.1844999999999999</v>
      </c>
      <c r="G286" s="41">
        <v>3401.4749999999999</v>
      </c>
      <c r="K286" t="b">
        <f>IF(VLOOKUP(Table1[[#This Row],[ProductID]],productMaster,4,0)="Active",TRUE,"Anomali")</f>
        <v>1</v>
      </c>
      <c r="L286">
        <f>VLOOKUP(Table1[[#This Row],[ProductID]],productMaster,10,0)</f>
        <v>1.8663000000000001</v>
      </c>
      <c r="M286" t="str">
        <f>IF(Table1[[#This Row],[UnitPrice]]&gt;115%*Table1[[#This Row],[StandardAcquisitionCost]],"Anomali","")</f>
        <v>Anomali</v>
      </c>
      <c r="N286" s="80">
        <f>VLOOKUP(Table1[[#This Row],[ProductID]],productMaster,11,0)</f>
        <v>4.99</v>
      </c>
      <c r="O286" s="80" t="str">
        <f>IF(Table1[[#This Row],[UnitPrice]]&gt;Table1[[#This Row],[sellingPrice]],"Anomali","")</f>
        <v>Anomali</v>
      </c>
      <c r="P286" s="80" t="str">
        <f>IF(ISNA(VLOOKUP(Table1[[#This Row],[ProductID]],productMaster,1,0)),"Anomali","")</f>
        <v/>
      </c>
    </row>
    <row r="287" spans="1:16" x14ac:dyDescent="0.25">
      <c r="A287" s="5">
        <v>421</v>
      </c>
      <c r="B287" s="5">
        <v>930</v>
      </c>
      <c r="C287" s="10">
        <v>44061</v>
      </c>
      <c r="D287" s="5">
        <v>550</v>
      </c>
      <c r="E287" s="5">
        <v>317</v>
      </c>
      <c r="F287" s="40">
        <v>29.578499999999998</v>
      </c>
      <c r="G287" s="40">
        <v>16268.174999999999</v>
      </c>
      <c r="K287" t="b">
        <f>IF(VLOOKUP(Table1[[#This Row],[ProductID]],productMaster,4,0)="Active",TRUE,"Anomali")</f>
        <v>1</v>
      </c>
      <c r="L287">
        <f>VLOOKUP(Table1[[#This Row],[ProductID]],productMaster,10,0)</f>
        <v>0</v>
      </c>
      <c r="M287" t="str">
        <f>IF(Table1[[#This Row],[UnitPrice]]&gt;115%*Table1[[#This Row],[StandardAcquisitionCost]],"Anomali","")</f>
        <v>Anomali</v>
      </c>
      <c r="N287" s="80">
        <f>VLOOKUP(Table1[[#This Row],[ProductID]],productMaster,11,0)</f>
        <v>0</v>
      </c>
      <c r="O287" s="80" t="str">
        <f>IF(Table1[[#This Row],[UnitPrice]]&gt;Table1[[#This Row],[sellingPrice]],"Anomali","")</f>
        <v>Anomali</v>
      </c>
      <c r="P287" s="80" t="str">
        <f>IF(ISNA(VLOOKUP(Table1[[#This Row],[ProductID]],productMaster,1,0)),"Anomali","")</f>
        <v/>
      </c>
    </row>
    <row r="288" spans="1:16" x14ac:dyDescent="0.25">
      <c r="A288" s="4">
        <v>421</v>
      </c>
      <c r="B288" s="4">
        <v>931</v>
      </c>
      <c r="C288" s="11">
        <v>44061</v>
      </c>
      <c r="D288" s="4">
        <v>550</v>
      </c>
      <c r="E288" s="4">
        <v>318</v>
      </c>
      <c r="F288" s="41">
        <v>36.098999999999997</v>
      </c>
      <c r="G288" s="41">
        <v>19854.45</v>
      </c>
      <c r="K288" t="b">
        <f>IF(VLOOKUP(Table1[[#This Row],[ProductID]],productMaster,4,0)="Active",TRUE,"Anomali")</f>
        <v>1</v>
      </c>
      <c r="L288">
        <f>VLOOKUP(Table1[[#This Row],[ProductID]],productMaster,10,0)</f>
        <v>0</v>
      </c>
      <c r="M288" t="str">
        <f>IF(Table1[[#This Row],[UnitPrice]]&gt;115%*Table1[[#This Row],[StandardAcquisitionCost]],"Anomali","")</f>
        <v>Anomali</v>
      </c>
      <c r="N288" s="80">
        <f>VLOOKUP(Table1[[#This Row],[ProductID]],productMaster,11,0)</f>
        <v>0</v>
      </c>
      <c r="O288" s="80" t="str">
        <f>IF(Table1[[#This Row],[UnitPrice]]&gt;Table1[[#This Row],[sellingPrice]],"Anomali","")</f>
        <v>Anomali</v>
      </c>
      <c r="P288" s="80" t="str">
        <f>IF(ISNA(VLOOKUP(Table1[[#This Row],[ProductID]],productMaster,1,0)),"Anomali","")</f>
        <v/>
      </c>
    </row>
    <row r="289" spans="1:16" x14ac:dyDescent="0.25">
      <c r="A289" s="5">
        <v>421</v>
      </c>
      <c r="B289" s="5">
        <v>932</v>
      </c>
      <c r="C289" s="10">
        <v>44061</v>
      </c>
      <c r="D289" s="5">
        <v>550</v>
      </c>
      <c r="E289" s="5">
        <v>319</v>
      </c>
      <c r="F289" s="40">
        <v>48.583500000000001</v>
      </c>
      <c r="G289" s="40">
        <v>26720.924999999999</v>
      </c>
      <c r="K289" t="b">
        <f>IF(VLOOKUP(Table1[[#This Row],[ProductID]],productMaster,4,0)="Active",TRUE,"Anomali")</f>
        <v>1</v>
      </c>
      <c r="L289">
        <f>VLOOKUP(Table1[[#This Row],[ProductID]],productMaster,10,0)</f>
        <v>0</v>
      </c>
      <c r="M289" t="str">
        <f>IF(Table1[[#This Row],[UnitPrice]]&gt;115%*Table1[[#This Row],[StandardAcquisitionCost]],"Anomali","")</f>
        <v>Anomali</v>
      </c>
      <c r="N289" s="80">
        <f>VLOOKUP(Table1[[#This Row],[ProductID]],productMaster,11,0)</f>
        <v>0</v>
      </c>
      <c r="O289" s="80" t="str">
        <f>IF(Table1[[#This Row],[UnitPrice]]&gt;Table1[[#This Row],[sellingPrice]],"Anomali","")</f>
        <v>Anomali</v>
      </c>
      <c r="P289" s="80" t="str">
        <f>IF(ISNA(VLOOKUP(Table1[[#This Row],[ProductID]],productMaster,1,0)),"Anomali","")</f>
        <v/>
      </c>
    </row>
    <row r="290" spans="1:16" x14ac:dyDescent="0.25">
      <c r="A290" s="4">
        <v>422</v>
      </c>
      <c r="B290" s="4">
        <v>933</v>
      </c>
      <c r="C290" s="11">
        <v>44061</v>
      </c>
      <c r="D290" s="4">
        <v>550</v>
      </c>
      <c r="E290" s="4">
        <v>928</v>
      </c>
      <c r="F290" s="41">
        <v>32.2455</v>
      </c>
      <c r="G290" s="41">
        <v>17735.025000000001</v>
      </c>
      <c r="K290" t="b">
        <f>IF(VLOOKUP(Table1[[#This Row],[ProductID]],productMaster,4,0)="Active",TRUE,"Anomali")</f>
        <v>1</v>
      </c>
      <c r="L290">
        <f>VLOOKUP(Table1[[#This Row],[ProductID]],productMaster,10,0)</f>
        <v>9.3462999999999994</v>
      </c>
      <c r="M290" t="str">
        <f>IF(Table1[[#This Row],[UnitPrice]]&gt;115%*Table1[[#This Row],[StandardAcquisitionCost]],"Anomali","")</f>
        <v>Anomali</v>
      </c>
      <c r="N290" s="80">
        <f>VLOOKUP(Table1[[#This Row],[ProductID]],productMaster,11,0)</f>
        <v>24.99</v>
      </c>
      <c r="O290" s="80" t="str">
        <f>IF(Table1[[#This Row],[UnitPrice]]&gt;Table1[[#This Row],[sellingPrice]],"Anomali","")</f>
        <v>Anomali</v>
      </c>
      <c r="P290" s="80" t="str">
        <f>IF(ISNA(VLOOKUP(Table1[[#This Row],[ProductID]],productMaster,1,0)),"Anomali","")</f>
        <v/>
      </c>
    </row>
    <row r="291" spans="1:16" x14ac:dyDescent="0.25">
      <c r="A291" s="5">
        <v>422</v>
      </c>
      <c r="B291" s="5">
        <v>934</v>
      </c>
      <c r="C291" s="10">
        <v>44061</v>
      </c>
      <c r="D291" s="5">
        <v>550</v>
      </c>
      <c r="E291" s="5">
        <v>929</v>
      </c>
      <c r="F291" s="40">
        <v>36.561</v>
      </c>
      <c r="G291" s="40">
        <v>20108.55</v>
      </c>
      <c r="K291" t="b">
        <f>IF(VLOOKUP(Table1[[#This Row],[ProductID]],productMaster,4,0)="Active",TRUE,"Anomali")</f>
        <v>1</v>
      </c>
      <c r="L291">
        <f>VLOOKUP(Table1[[#This Row],[ProductID]],productMaster,10,0)</f>
        <v>11.2163</v>
      </c>
      <c r="M291" t="str">
        <f>IF(Table1[[#This Row],[UnitPrice]]&gt;115%*Table1[[#This Row],[StandardAcquisitionCost]],"Anomali","")</f>
        <v>Anomali</v>
      </c>
      <c r="N291" s="80">
        <f>VLOOKUP(Table1[[#This Row],[ProductID]],productMaster,11,0)</f>
        <v>29.99</v>
      </c>
      <c r="O291" s="80" t="str">
        <f>IF(Table1[[#This Row],[UnitPrice]]&gt;Table1[[#This Row],[sellingPrice]],"Anomali","")</f>
        <v>Anomali</v>
      </c>
      <c r="P291" s="80" t="str">
        <f>IF(ISNA(VLOOKUP(Table1[[#This Row],[ProductID]],productMaster,1,0)),"Anomali","")</f>
        <v/>
      </c>
    </row>
    <row r="292" spans="1:16" x14ac:dyDescent="0.25">
      <c r="A292" s="4">
        <v>423</v>
      </c>
      <c r="B292" s="4">
        <v>935</v>
      </c>
      <c r="C292" s="11">
        <v>44061</v>
      </c>
      <c r="D292" s="4">
        <v>550</v>
      </c>
      <c r="E292" s="4">
        <v>319</v>
      </c>
      <c r="F292" s="41">
        <v>46.420499999999997</v>
      </c>
      <c r="G292" s="41">
        <v>25531.275000000001</v>
      </c>
      <c r="K292" t="b">
        <f>IF(VLOOKUP(Table1[[#This Row],[ProductID]],productMaster,4,0)="Active",TRUE,"Anomali")</f>
        <v>1</v>
      </c>
      <c r="L292">
        <f>VLOOKUP(Table1[[#This Row],[ProductID]],productMaster,10,0)</f>
        <v>0</v>
      </c>
      <c r="M292" t="str">
        <f>IF(Table1[[#This Row],[UnitPrice]]&gt;115%*Table1[[#This Row],[StandardAcquisitionCost]],"Anomali","")</f>
        <v>Anomali</v>
      </c>
      <c r="N292" s="80">
        <f>VLOOKUP(Table1[[#This Row],[ProductID]],productMaster,11,0)</f>
        <v>0</v>
      </c>
      <c r="O292" s="80" t="str">
        <f>IF(Table1[[#This Row],[UnitPrice]]&gt;Table1[[#This Row],[sellingPrice]],"Anomali","")</f>
        <v>Anomali</v>
      </c>
      <c r="P292" s="80" t="str">
        <f>IF(ISNA(VLOOKUP(Table1[[#This Row],[ProductID]],productMaster,1,0)),"Anomali","")</f>
        <v/>
      </c>
    </row>
    <row r="293" spans="1:16" x14ac:dyDescent="0.25">
      <c r="A293" s="5">
        <v>424</v>
      </c>
      <c r="B293" s="5">
        <v>936</v>
      </c>
      <c r="C293" s="10">
        <v>44061</v>
      </c>
      <c r="D293" s="5">
        <v>3</v>
      </c>
      <c r="E293" s="5">
        <v>361</v>
      </c>
      <c r="F293" s="40">
        <v>49.6965</v>
      </c>
      <c r="G293" s="40">
        <v>149.08949999999999</v>
      </c>
      <c r="K293" t="b">
        <f>IF(VLOOKUP(Table1[[#This Row],[ProductID]],productMaster,4,0)="Active",TRUE,"Anomali")</f>
        <v>1</v>
      </c>
      <c r="L293">
        <f>VLOOKUP(Table1[[#This Row],[ProductID]],productMaster,10,0)</f>
        <v>0</v>
      </c>
      <c r="M293" t="str">
        <f>IF(Table1[[#This Row],[UnitPrice]]&gt;115%*Table1[[#This Row],[StandardAcquisitionCost]],"Anomali","")</f>
        <v>Anomali</v>
      </c>
      <c r="N293" s="80">
        <f>VLOOKUP(Table1[[#This Row],[ProductID]],productMaster,11,0)</f>
        <v>0</v>
      </c>
      <c r="O293" s="80" t="str">
        <f>IF(Table1[[#This Row],[UnitPrice]]&gt;Table1[[#This Row],[sellingPrice]],"Anomali","")</f>
        <v>Anomali</v>
      </c>
      <c r="P293" s="80" t="str">
        <f>IF(ISNA(VLOOKUP(Table1[[#This Row],[ProductID]],productMaster,1,0)),"Anomali","")</f>
        <v/>
      </c>
    </row>
    <row r="294" spans="1:16" x14ac:dyDescent="0.25">
      <c r="A294" s="4">
        <v>424</v>
      </c>
      <c r="B294" s="4">
        <v>937</v>
      </c>
      <c r="C294" s="11">
        <v>44061</v>
      </c>
      <c r="D294" s="4">
        <v>3</v>
      </c>
      <c r="E294" s="4">
        <v>362</v>
      </c>
      <c r="F294" s="41">
        <v>45.423000000000002</v>
      </c>
      <c r="G294" s="41">
        <v>136.26900000000001</v>
      </c>
      <c r="K294" t="b">
        <f>IF(VLOOKUP(Table1[[#This Row],[ProductID]],productMaster,4,0)="Active",TRUE,"Anomali")</f>
        <v>1</v>
      </c>
      <c r="L294">
        <f>VLOOKUP(Table1[[#This Row],[ProductID]],productMaster,10,0)</f>
        <v>0</v>
      </c>
      <c r="M294" t="str">
        <f>IF(Table1[[#This Row],[UnitPrice]]&gt;115%*Table1[[#This Row],[StandardAcquisitionCost]],"Anomali","")</f>
        <v>Anomali</v>
      </c>
      <c r="N294" s="80">
        <f>VLOOKUP(Table1[[#This Row],[ProductID]],productMaster,11,0)</f>
        <v>0</v>
      </c>
      <c r="O294" s="80" t="str">
        <f>IF(Table1[[#This Row],[UnitPrice]]&gt;Table1[[#This Row],[sellingPrice]],"Anomali","")</f>
        <v>Anomali</v>
      </c>
      <c r="P294" s="80" t="str">
        <f>IF(ISNA(VLOOKUP(Table1[[#This Row],[ProductID]],productMaster,1,0)),"Anomali","")</f>
        <v/>
      </c>
    </row>
    <row r="295" spans="1:16" x14ac:dyDescent="0.25">
      <c r="A295" s="5">
        <v>425</v>
      </c>
      <c r="B295" s="5">
        <v>938</v>
      </c>
      <c r="C295" s="10">
        <v>44061</v>
      </c>
      <c r="D295" s="5">
        <v>3</v>
      </c>
      <c r="E295" s="5">
        <v>312</v>
      </c>
      <c r="F295" s="40">
        <v>41.915999999999997</v>
      </c>
      <c r="G295" s="40">
        <v>125.748</v>
      </c>
      <c r="K295" t="b">
        <f>IF(VLOOKUP(Table1[[#This Row],[ProductID]],productMaster,4,0)="Active",TRUE,"Anomali")</f>
        <v>1</v>
      </c>
      <c r="L295">
        <f>VLOOKUP(Table1[[#This Row],[ProductID]],productMaster,10,0)</f>
        <v>0</v>
      </c>
      <c r="M295" t="str">
        <f>IF(Table1[[#This Row],[UnitPrice]]&gt;115%*Table1[[#This Row],[StandardAcquisitionCost]],"Anomali","")</f>
        <v>Anomali</v>
      </c>
      <c r="N295" s="80">
        <f>VLOOKUP(Table1[[#This Row],[ProductID]],productMaster,11,0)</f>
        <v>0</v>
      </c>
      <c r="O295" s="80" t="str">
        <f>IF(Table1[[#This Row],[UnitPrice]]&gt;Table1[[#This Row],[sellingPrice]],"Anomali","")</f>
        <v>Anomali</v>
      </c>
      <c r="P295" s="80" t="str">
        <f>IF(ISNA(VLOOKUP(Table1[[#This Row],[ProductID]],productMaster,1,0)),"Anomali","")</f>
        <v/>
      </c>
    </row>
    <row r="296" spans="1:16" x14ac:dyDescent="0.25">
      <c r="A296" s="4">
        <v>426</v>
      </c>
      <c r="B296" s="4">
        <v>939</v>
      </c>
      <c r="C296" s="11">
        <v>44061</v>
      </c>
      <c r="D296" s="4">
        <v>3</v>
      </c>
      <c r="E296" s="4">
        <v>311</v>
      </c>
      <c r="F296" s="41">
        <v>50.263500000000001</v>
      </c>
      <c r="G296" s="41">
        <v>150.79050000000001</v>
      </c>
      <c r="K296" t="b">
        <f>IF(VLOOKUP(Table1[[#This Row],[ProductID]],productMaster,4,0)="Active",TRUE,"Anomali")</f>
        <v>1</v>
      </c>
      <c r="L296">
        <f>VLOOKUP(Table1[[#This Row],[ProductID]],productMaster,10,0)</f>
        <v>0</v>
      </c>
      <c r="M296" t="str">
        <f>IF(Table1[[#This Row],[UnitPrice]]&gt;115%*Table1[[#This Row],[StandardAcquisitionCost]],"Anomali","")</f>
        <v>Anomali</v>
      </c>
      <c r="N296" s="80">
        <f>VLOOKUP(Table1[[#This Row],[ProductID]],productMaster,11,0)</f>
        <v>0</v>
      </c>
      <c r="O296" s="80" t="str">
        <f>IF(Table1[[#This Row],[UnitPrice]]&gt;Table1[[#This Row],[sellingPrice]],"Anomali","")</f>
        <v>Anomali</v>
      </c>
      <c r="P296" s="80" t="str">
        <f>IF(ISNA(VLOOKUP(Table1[[#This Row],[ProductID]],productMaster,1,0)),"Anomali","")</f>
        <v/>
      </c>
    </row>
    <row r="297" spans="1:16" x14ac:dyDescent="0.25">
      <c r="A297" s="5">
        <v>427</v>
      </c>
      <c r="B297" s="5">
        <v>940</v>
      </c>
      <c r="C297" s="10">
        <v>44061</v>
      </c>
      <c r="D297" s="5">
        <v>3</v>
      </c>
      <c r="E297" s="5">
        <v>365</v>
      </c>
      <c r="F297" s="40">
        <v>43.480499999999999</v>
      </c>
      <c r="G297" s="40">
        <v>130.44149999999999</v>
      </c>
      <c r="K297" t="b">
        <f>IF(VLOOKUP(Table1[[#This Row],[ProductID]],productMaster,4,0)="Active",TRUE,"Anomali")</f>
        <v>1</v>
      </c>
      <c r="L297">
        <f>VLOOKUP(Table1[[#This Row],[ProductID]],productMaster,10,0)</f>
        <v>0</v>
      </c>
      <c r="M297" t="str">
        <f>IF(Table1[[#This Row],[UnitPrice]]&gt;115%*Table1[[#This Row],[StandardAcquisitionCost]],"Anomali","")</f>
        <v>Anomali</v>
      </c>
      <c r="N297" s="80">
        <f>VLOOKUP(Table1[[#This Row],[ProductID]],productMaster,11,0)</f>
        <v>0</v>
      </c>
      <c r="O297" s="80" t="str">
        <f>IF(Table1[[#This Row],[UnitPrice]]&gt;Table1[[#This Row],[sellingPrice]],"Anomali","")</f>
        <v>Anomali</v>
      </c>
      <c r="P297" s="80" t="str">
        <f>IF(ISNA(VLOOKUP(Table1[[#This Row],[ProductID]],productMaster,1,0)),"Anomali","")</f>
        <v/>
      </c>
    </row>
    <row r="298" spans="1:16" x14ac:dyDescent="0.25">
      <c r="A298" s="4">
        <v>427</v>
      </c>
      <c r="B298" s="4">
        <v>941</v>
      </c>
      <c r="C298" s="11">
        <v>44061</v>
      </c>
      <c r="D298" s="4">
        <v>3</v>
      </c>
      <c r="E298" s="4">
        <v>366</v>
      </c>
      <c r="F298" s="41">
        <v>41.380499999999998</v>
      </c>
      <c r="G298" s="41">
        <v>124.14149999999999</v>
      </c>
      <c r="K298" t="b">
        <f>IF(VLOOKUP(Table1[[#This Row],[ProductID]],productMaster,4,0)="Active",TRUE,"Anomali")</f>
        <v>1</v>
      </c>
      <c r="L298">
        <f>VLOOKUP(Table1[[#This Row],[ProductID]],productMaster,10,0)</f>
        <v>0</v>
      </c>
      <c r="M298" t="str">
        <f>IF(Table1[[#This Row],[UnitPrice]]&gt;115%*Table1[[#This Row],[StandardAcquisitionCost]],"Anomali","")</f>
        <v>Anomali</v>
      </c>
      <c r="N298" s="80">
        <f>VLOOKUP(Table1[[#This Row],[ProductID]],productMaster,11,0)</f>
        <v>0</v>
      </c>
      <c r="O298" s="80" t="str">
        <f>IF(Table1[[#This Row],[UnitPrice]]&gt;Table1[[#This Row],[sellingPrice]],"Anomali","")</f>
        <v>Anomali</v>
      </c>
      <c r="P298" s="80" t="str">
        <f>IF(ISNA(VLOOKUP(Table1[[#This Row],[ProductID]],productMaster,1,0)),"Anomali","")</f>
        <v/>
      </c>
    </row>
    <row r="299" spans="1:16" x14ac:dyDescent="0.25">
      <c r="A299" s="5">
        <v>427</v>
      </c>
      <c r="B299" s="5">
        <v>942</v>
      </c>
      <c r="C299" s="10">
        <v>44061</v>
      </c>
      <c r="D299" s="5">
        <v>3</v>
      </c>
      <c r="E299" s="5">
        <v>367</v>
      </c>
      <c r="F299" s="40">
        <v>45.654000000000003</v>
      </c>
      <c r="G299" s="40">
        <v>136.96199999999999</v>
      </c>
      <c r="K299" t="b">
        <f>IF(VLOOKUP(Table1[[#This Row],[ProductID]],productMaster,4,0)="Active",TRUE,"Anomali")</f>
        <v>1</v>
      </c>
      <c r="L299">
        <f>VLOOKUP(Table1[[#This Row],[ProductID]],productMaster,10,0)</f>
        <v>0</v>
      </c>
      <c r="M299" t="str">
        <f>IF(Table1[[#This Row],[UnitPrice]]&gt;115%*Table1[[#This Row],[StandardAcquisitionCost]],"Anomali","")</f>
        <v>Anomali</v>
      </c>
      <c r="N299" s="80">
        <f>VLOOKUP(Table1[[#This Row],[ProductID]],productMaster,11,0)</f>
        <v>0</v>
      </c>
      <c r="O299" s="80" t="str">
        <f>IF(Table1[[#This Row],[UnitPrice]]&gt;Table1[[#This Row],[sellingPrice]],"Anomali","")</f>
        <v>Anomali</v>
      </c>
      <c r="P299" s="80" t="str">
        <f>IF(ISNA(VLOOKUP(Table1[[#This Row],[ProductID]],productMaster,1,0)),"Anomali","")</f>
        <v/>
      </c>
    </row>
    <row r="300" spans="1:16" x14ac:dyDescent="0.25">
      <c r="A300" s="4">
        <v>427</v>
      </c>
      <c r="B300" s="4">
        <v>943</v>
      </c>
      <c r="C300" s="11">
        <v>44061</v>
      </c>
      <c r="D300" s="4">
        <v>3</v>
      </c>
      <c r="E300" s="4">
        <v>368</v>
      </c>
      <c r="F300" s="41">
        <v>41.380499999999998</v>
      </c>
      <c r="G300" s="41">
        <v>124.14149999999999</v>
      </c>
      <c r="K300" t="b">
        <f>IF(VLOOKUP(Table1[[#This Row],[ProductID]],productMaster,4,0)="Active",TRUE,"Anomali")</f>
        <v>1</v>
      </c>
      <c r="L300">
        <f>VLOOKUP(Table1[[#This Row],[ProductID]],productMaster,10,0)</f>
        <v>0</v>
      </c>
      <c r="M300" t="str">
        <f>IF(Table1[[#This Row],[UnitPrice]]&gt;115%*Table1[[#This Row],[StandardAcquisitionCost]],"Anomali","")</f>
        <v>Anomali</v>
      </c>
      <c r="N300" s="80">
        <f>VLOOKUP(Table1[[#This Row],[ProductID]],productMaster,11,0)</f>
        <v>0</v>
      </c>
      <c r="O300" s="80" t="str">
        <f>IF(Table1[[#This Row],[UnitPrice]]&gt;Table1[[#This Row],[sellingPrice]],"Anomali","")</f>
        <v>Anomali</v>
      </c>
      <c r="P300" s="80" t="str">
        <f>IF(ISNA(VLOOKUP(Table1[[#This Row],[ProductID]],productMaster,1,0)),"Anomali","")</f>
        <v/>
      </c>
    </row>
    <row r="301" spans="1:16" x14ac:dyDescent="0.25">
      <c r="A301" s="5">
        <v>427</v>
      </c>
      <c r="B301" s="5">
        <v>944</v>
      </c>
      <c r="C301" s="10">
        <v>44061</v>
      </c>
      <c r="D301" s="5">
        <v>3</v>
      </c>
      <c r="E301" s="5">
        <v>369</v>
      </c>
      <c r="F301" s="40">
        <v>39.280500000000004</v>
      </c>
      <c r="G301" s="40">
        <v>117.8415</v>
      </c>
      <c r="K301" t="b">
        <f>IF(VLOOKUP(Table1[[#This Row],[ProductID]],productMaster,4,0)="Active",TRUE,"Anomali")</f>
        <v>1</v>
      </c>
      <c r="L301">
        <f>VLOOKUP(Table1[[#This Row],[ProductID]],productMaster,10,0)</f>
        <v>0</v>
      </c>
      <c r="M301" t="str">
        <f>IF(Table1[[#This Row],[UnitPrice]]&gt;115%*Table1[[#This Row],[StandardAcquisitionCost]],"Anomali","")</f>
        <v>Anomali</v>
      </c>
      <c r="N301" s="80">
        <f>VLOOKUP(Table1[[#This Row],[ProductID]],productMaster,11,0)</f>
        <v>0</v>
      </c>
      <c r="O301" s="80" t="str">
        <f>IF(Table1[[#This Row],[UnitPrice]]&gt;Table1[[#This Row],[sellingPrice]],"Anomali","")</f>
        <v>Anomali</v>
      </c>
      <c r="P301" s="80" t="str">
        <f>IF(ISNA(VLOOKUP(Table1[[#This Row],[ProductID]],productMaster,1,0)),"Anomali","")</f>
        <v/>
      </c>
    </row>
    <row r="302" spans="1:16" x14ac:dyDescent="0.25">
      <c r="A302" s="4">
        <v>427</v>
      </c>
      <c r="B302" s="4">
        <v>945</v>
      </c>
      <c r="C302" s="11">
        <v>44061</v>
      </c>
      <c r="D302" s="4">
        <v>3</v>
      </c>
      <c r="E302" s="4">
        <v>370</v>
      </c>
      <c r="F302" s="41">
        <v>43.554000000000002</v>
      </c>
      <c r="G302" s="41">
        <v>130.66200000000001</v>
      </c>
      <c r="K302" t="b">
        <f>IF(VLOOKUP(Table1[[#This Row],[ProductID]],productMaster,4,0)="Active",TRUE,"Anomali")</f>
        <v>1</v>
      </c>
      <c r="L302">
        <f>VLOOKUP(Table1[[#This Row],[ProductID]],productMaster,10,0)</f>
        <v>0</v>
      </c>
      <c r="M302" t="str">
        <f>IF(Table1[[#This Row],[UnitPrice]]&gt;115%*Table1[[#This Row],[StandardAcquisitionCost]],"Anomali","")</f>
        <v>Anomali</v>
      </c>
      <c r="N302" s="80">
        <f>VLOOKUP(Table1[[#This Row],[ProductID]],productMaster,11,0)</f>
        <v>0</v>
      </c>
      <c r="O302" s="80" t="str">
        <f>IF(Table1[[#This Row],[UnitPrice]]&gt;Table1[[#This Row],[sellingPrice]],"Anomali","")</f>
        <v>Anomali</v>
      </c>
      <c r="P302" s="80" t="str">
        <f>IF(ISNA(VLOOKUP(Table1[[#This Row],[ProductID]],productMaster,1,0)),"Anomali","")</f>
        <v/>
      </c>
    </row>
    <row r="303" spans="1:16" x14ac:dyDescent="0.25">
      <c r="A303" s="5">
        <v>428</v>
      </c>
      <c r="B303" s="5">
        <v>946</v>
      </c>
      <c r="C303" s="10">
        <v>44061</v>
      </c>
      <c r="D303" s="5">
        <v>550</v>
      </c>
      <c r="E303" s="5">
        <v>530</v>
      </c>
      <c r="F303" s="40">
        <v>16.085999999999999</v>
      </c>
      <c r="G303" s="40">
        <v>8847.2999999999993</v>
      </c>
      <c r="K303" t="b">
        <f>IF(VLOOKUP(Table1[[#This Row],[ProductID]],productMaster,4,0)="Active",TRUE,"Anomali")</f>
        <v>1</v>
      </c>
      <c r="L303">
        <f>VLOOKUP(Table1[[#This Row],[ProductID]],productMaster,10,0)</f>
        <v>0</v>
      </c>
      <c r="M303" t="str">
        <f>IF(Table1[[#This Row],[UnitPrice]]&gt;115%*Table1[[#This Row],[StandardAcquisitionCost]],"Anomali","")</f>
        <v>Anomali</v>
      </c>
      <c r="N303" s="80">
        <f>VLOOKUP(Table1[[#This Row],[ProductID]],productMaster,11,0)</f>
        <v>0</v>
      </c>
      <c r="O303" s="80" t="str">
        <f>IF(Table1[[#This Row],[UnitPrice]]&gt;Table1[[#This Row],[sellingPrice]],"Anomali","")</f>
        <v>Anomali</v>
      </c>
      <c r="P303" s="80" t="str">
        <f>IF(ISNA(VLOOKUP(Table1[[#This Row],[ProductID]],productMaster,1,0)),"Anomali","")</f>
        <v/>
      </c>
    </row>
    <row r="304" spans="1:16" x14ac:dyDescent="0.25">
      <c r="A304" s="4">
        <v>429</v>
      </c>
      <c r="B304" s="4">
        <v>947</v>
      </c>
      <c r="C304" s="11">
        <v>44061</v>
      </c>
      <c r="D304" s="4">
        <v>3</v>
      </c>
      <c r="E304" s="4">
        <v>314</v>
      </c>
      <c r="F304" s="41">
        <v>57.025500000000001</v>
      </c>
      <c r="G304" s="41">
        <v>171.07650000000001</v>
      </c>
      <c r="K304" t="b">
        <f>IF(VLOOKUP(Table1[[#This Row],[ProductID]],productMaster,4,0)="Active",TRUE,"Anomali")</f>
        <v>1</v>
      </c>
      <c r="L304">
        <f>VLOOKUP(Table1[[#This Row],[ProductID]],productMaster,10,0)</f>
        <v>0</v>
      </c>
      <c r="M304" t="str">
        <f>IF(Table1[[#This Row],[UnitPrice]]&gt;115%*Table1[[#This Row],[StandardAcquisitionCost]],"Anomali","")</f>
        <v>Anomali</v>
      </c>
      <c r="N304" s="80">
        <f>VLOOKUP(Table1[[#This Row],[ProductID]],productMaster,11,0)</f>
        <v>0</v>
      </c>
      <c r="O304" s="80" t="str">
        <f>IF(Table1[[#This Row],[UnitPrice]]&gt;Table1[[#This Row],[sellingPrice]],"Anomali","")</f>
        <v>Anomali</v>
      </c>
      <c r="P304" s="80" t="str">
        <f>IF(ISNA(VLOOKUP(Table1[[#This Row],[ProductID]],productMaster,1,0)),"Anomali","")</f>
        <v/>
      </c>
    </row>
    <row r="305" spans="1:16" x14ac:dyDescent="0.25">
      <c r="A305" s="5">
        <v>430</v>
      </c>
      <c r="B305" s="5">
        <v>948</v>
      </c>
      <c r="C305" s="10">
        <v>44061</v>
      </c>
      <c r="D305" s="5">
        <v>550</v>
      </c>
      <c r="E305" s="5">
        <v>512</v>
      </c>
      <c r="F305" s="40">
        <v>37.085999999999999</v>
      </c>
      <c r="G305" s="40">
        <v>20397.3</v>
      </c>
      <c r="K305" t="b">
        <f>IF(VLOOKUP(Table1[[#This Row],[ProductID]],productMaster,4,0)="Active",TRUE,"Anomali")</f>
        <v>1</v>
      </c>
      <c r="L305">
        <f>VLOOKUP(Table1[[#This Row],[ProductID]],productMaster,10,0)</f>
        <v>0</v>
      </c>
      <c r="M305" t="str">
        <f>IF(Table1[[#This Row],[UnitPrice]]&gt;115%*Table1[[#This Row],[StandardAcquisitionCost]],"Anomali","")</f>
        <v>Anomali</v>
      </c>
      <c r="N305" s="80">
        <f>VLOOKUP(Table1[[#This Row],[ProductID]],productMaster,11,0)</f>
        <v>0</v>
      </c>
      <c r="O305" s="80" t="str">
        <f>IF(Table1[[#This Row],[UnitPrice]]&gt;Table1[[#This Row],[sellingPrice]],"Anomali","")</f>
        <v>Anomali</v>
      </c>
      <c r="P305" s="80" t="str">
        <f>IF(ISNA(VLOOKUP(Table1[[#This Row],[ProductID]],productMaster,1,0)),"Anomali","")</f>
        <v/>
      </c>
    </row>
    <row r="306" spans="1:16" x14ac:dyDescent="0.25">
      <c r="A306" s="4">
        <v>431</v>
      </c>
      <c r="B306" s="4">
        <v>949</v>
      </c>
      <c r="C306" s="11">
        <v>44061</v>
      </c>
      <c r="D306" s="4">
        <v>550</v>
      </c>
      <c r="E306" s="4">
        <v>513</v>
      </c>
      <c r="F306" s="41">
        <v>26.596499999999999</v>
      </c>
      <c r="G306" s="41">
        <v>14628.075000000001</v>
      </c>
      <c r="K306" t="b">
        <f>IF(VLOOKUP(Table1[[#This Row],[ProductID]],productMaster,4,0)="Active",TRUE,"Anomali")</f>
        <v>1</v>
      </c>
      <c r="L306">
        <f>VLOOKUP(Table1[[#This Row],[ProductID]],productMaster,10,0)</f>
        <v>0</v>
      </c>
      <c r="M306" t="str">
        <f>IF(Table1[[#This Row],[UnitPrice]]&gt;115%*Table1[[#This Row],[StandardAcquisitionCost]],"Anomali","")</f>
        <v>Anomali</v>
      </c>
      <c r="N306" s="80">
        <f>VLOOKUP(Table1[[#This Row],[ProductID]],productMaster,11,0)</f>
        <v>0</v>
      </c>
      <c r="O306" s="80" t="str">
        <f>IF(Table1[[#This Row],[UnitPrice]]&gt;Table1[[#This Row],[sellingPrice]],"Anomali","")</f>
        <v>Anomali</v>
      </c>
      <c r="P306" s="80" t="str">
        <f>IF(ISNA(VLOOKUP(Table1[[#This Row],[ProductID]],productMaster,1,0)),"Anomali","")</f>
        <v/>
      </c>
    </row>
    <row r="307" spans="1:16" x14ac:dyDescent="0.25">
      <c r="A307" s="5">
        <v>432</v>
      </c>
      <c r="B307" s="5">
        <v>950</v>
      </c>
      <c r="C307" s="10">
        <v>44061</v>
      </c>
      <c r="D307" s="5">
        <v>550</v>
      </c>
      <c r="E307" s="5">
        <v>319</v>
      </c>
      <c r="F307" s="40">
        <v>46.063499999999998</v>
      </c>
      <c r="G307" s="40">
        <v>25334.924999999999</v>
      </c>
      <c r="K307" t="b">
        <f>IF(VLOOKUP(Table1[[#This Row],[ProductID]],productMaster,4,0)="Active",TRUE,"Anomali")</f>
        <v>1</v>
      </c>
      <c r="L307">
        <f>VLOOKUP(Table1[[#This Row],[ProductID]],productMaster,10,0)</f>
        <v>0</v>
      </c>
      <c r="M307" t="str">
        <f>IF(Table1[[#This Row],[UnitPrice]]&gt;115%*Table1[[#This Row],[StandardAcquisitionCost]],"Anomali","")</f>
        <v>Anomali</v>
      </c>
      <c r="N307" s="80">
        <f>VLOOKUP(Table1[[#This Row],[ProductID]],productMaster,11,0)</f>
        <v>0</v>
      </c>
      <c r="O307" s="80" t="str">
        <f>IF(Table1[[#This Row],[UnitPrice]]&gt;Table1[[#This Row],[sellingPrice]],"Anomali","")</f>
        <v>Anomali</v>
      </c>
      <c r="P307" s="80" t="str">
        <f>IF(ISNA(VLOOKUP(Table1[[#This Row],[ProductID]],productMaster,1,0)),"Anomali","")</f>
        <v/>
      </c>
    </row>
    <row r="308" spans="1:16" x14ac:dyDescent="0.25">
      <c r="A308" s="4">
        <v>433</v>
      </c>
      <c r="B308" s="4">
        <v>951</v>
      </c>
      <c r="C308" s="11">
        <v>44062</v>
      </c>
      <c r="D308" s="4">
        <v>3</v>
      </c>
      <c r="E308" s="4">
        <v>408</v>
      </c>
      <c r="F308" s="41">
        <v>47.543999999999997</v>
      </c>
      <c r="G308" s="41">
        <v>142.63200000000001</v>
      </c>
      <c r="K308" t="b">
        <f>IF(VLOOKUP(Table1[[#This Row],[ProductID]],productMaster,4,0)="Active",TRUE,"Anomali")</f>
        <v>1</v>
      </c>
      <c r="L308">
        <f>VLOOKUP(Table1[[#This Row],[ProductID]],productMaster,10,0)</f>
        <v>0</v>
      </c>
      <c r="M308" t="str">
        <f>IF(Table1[[#This Row],[UnitPrice]]&gt;115%*Table1[[#This Row],[StandardAcquisitionCost]],"Anomali","")</f>
        <v>Anomali</v>
      </c>
      <c r="N308" s="80">
        <f>VLOOKUP(Table1[[#This Row],[ProductID]],productMaster,11,0)</f>
        <v>0</v>
      </c>
      <c r="O308" s="80" t="str">
        <f>IF(Table1[[#This Row],[UnitPrice]]&gt;Table1[[#This Row],[sellingPrice]],"Anomali","")</f>
        <v>Anomali</v>
      </c>
      <c r="P308" s="80" t="str">
        <f>IF(ISNA(VLOOKUP(Table1[[#This Row],[ProductID]],productMaster,1,0)),"Anomali","")</f>
        <v/>
      </c>
    </row>
    <row r="309" spans="1:16" x14ac:dyDescent="0.25">
      <c r="A309" s="5">
        <v>433</v>
      </c>
      <c r="B309" s="5">
        <v>952</v>
      </c>
      <c r="C309" s="10">
        <v>44062</v>
      </c>
      <c r="D309" s="5">
        <v>3</v>
      </c>
      <c r="E309" s="5">
        <v>409</v>
      </c>
      <c r="F309" s="40">
        <v>43.270499999999998</v>
      </c>
      <c r="G309" s="40">
        <v>129.8115</v>
      </c>
      <c r="K309" t="b">
        <f>IF(VLOOKUP(Table1[[#This Row],[ProductID]],productMaster,4,0)="Active",TRUE,"Anomali")</f>
        <v>1</v>
      </c>
      <c r="L309">
        <f>VLOOKUP(Table1[[#This Row],[ProductID]],productMaster,10,0)</f>
        <v>0</v>
      </c>
      <c r="M309" t="str">
        <f>IF(Table1[[#This Row],[UnitPrice]]&gt;115%*Table1[[#This Row],[StandardAcquisitionCost]],"Anomali","")</f>
        <v>Anomali</v>
      </c>
      <c r="N309" s="80">
        <f>VLOOKUP(Table1[[#This Row],[ProductID]],productMaster,11,0)</f>
        <v>0</v>
      </c>
      <c r="O309" s="80" t="str">
        <f>IF(Table1[[#This Row],[UnitPrice]]&gt;Table1[[#This Row],[sellingPrice]],"Anomali","")</f>
        <v>Anomali</v>
      </c>
      <c r="P309" s="80" t="str">
        <f>IF(ISNA(VLOOKUP(Table1[[#This Row],[ProductID]],productMaster,1,0)),"Anomali","")</f>
        <v/>
      </c>
    </row>
    <row r="310" spans="1:16" x14ac:dyDescent="0.25">
      <c r="A310" s="4">
        <v>433</v>
      </c>
      <c r="B310" s="4">
        <v>953</v>
      </c>
      <c r="C310" s="11">
        <v>44062</v>
      </c>
      <c r="D310" s="4">
        <v>3</v>
      </c>
      <c r="E310" s="4">
        <v>410</v>
      </c>
      <c r="F310" s="41">
        <v>41.170499999999997</v>
      </c>
      <c r="G310" s="41">
        <v>123.5115</v>
      </c>
      <c r="K310" t="b">
        <f>IF(VLOOKUP(Table1[[#This Row],[ProductID]],productMaster,4,0)="Active",TRUE,"Anomali")</f>
        <v>1</v>
      </c>
      <c r="L310">
        <f>VLOOKUP(Table1[[#This Row],[ProductID]],productMaster,10,0)</f>
        <v>0</v>
      </c>
      <c r="M310" t="str">
        <f>IF(Table1[[#This Row],[UnitPrice]]&gt;115%*Table1[[#This Row],[StandardAcquisitionCost]],"Anomali","")</f>
        <v>Anomali</v>
      </c>
      <c r="N310" s="80">
        <f>VLOOKUP(Table1[[#This Row],[ProductID]],productMaster,11,0)</f>
        <v>0</v>
      </c>
      <c r="O310" s="80" t="str">
        <f>IF(Table1[[#This Row],[UnitPrice]]&gt;Table1[[#This Row],[sellingPrice]],"Anomali","")</f>
        <v>Anomali</v>
      </c>
      <c r="P310" s="80" t="str">
        <f>IF(ISNA(VLOOKUP(Table1[[#This Row],[ProductID]],productMaster,1,0)),"Anomali","")</f>
        <v/>
      </c>
    </row>
    <row r="311" spans="1:16" x14ac:dyDescent="0.25">
      <c r="A311" s="5">
        <v>434</v>
      </c>
      <c r="B311" s="5">
        <v>954</v>
      </c>
      <c r="C311" s="10">
        <v>44062</v>
      </c>
      <c r="D311" s="5">
        <v>3</v>
      </c>
      <c r="E311" s="5">
        <v>424</v>
      </c>
      <c r="F311" s="40">
        <v>49.6965</v>
      </c>
      <c r="G311" s="40">
        <v>149.08949999999999</v>
      </c>
      <c r="K311" t="b">
        <f>IF(VLOOKUP(Table1[[#This Row],[ProductID]],productMaster,4,0)="Active",TRUE,"Anomali")</f>
        <v>1</v>
      </c>
      <c r="L311">
        <f>VLOOKUP(Table1[[#This Row],[ProductID]],productMaster,10,0)</f>
        <v>0</v>
      </c>
      <c r="M311" t="str">
        <f>IF(Table1[[#This Row],[UnitPrice]]&gt;115%*Table1[[#This Row],[StandardAcquisitionCost]],"Anomali","")</f>
        <v>Anomali</v>
      </c>
      <c r="N311" s="80">
        <f>VLOOKUP(Table1[[#This Row],[ProductID]],productMaster,11,0)</f>
        <v>0</v>
      </c>
      <c r="O311" s="80" t="str">
        <f>IF(Table1[[#This Row],[UnitPrice]]&gt;Table1[[#This Row],[sellingPrice]],"Anomali","")</f>
        <v>Anomali</v>
      </c>
      <c r="P311" s="80" t="str">
        <f>IF(ISNA(VLOOKUP(Table1[[#This Row],[ProductID]],productMaster,1,0)),"Anomali","")</f>
        <v/>
      </c>
    </row>
    <row r="312" spans="1:16" x14ac:dyDescent="0.25">
      <c r="A312" s="4">
        <v>434</v>
      </c>
      <c r="B312" s="4">
        <v>955</v>
      </c>
      <c r="C312" s="11">
        <v>44062</v>
      </c>
      <c r="D312" s="4">
        <v>3</v>
      </c>
      <c r="E312" s="4">
        <v>425</v>
      </c>
      <c r="F312" s="41">
        <v>45.423000000000002</v>
      </c>
      <c r="G312" s="41">
        <v>136.26900000000001</v>
      </c>
      <c r="K312" t="b">
        <f>IF(VLOOKUP(Table1[[#This Row],[ProductID]],productMaster,4,0)="Active",TRUE,"Anomali")</f>
        <v>1</v>
      </c>
      <c r="L312">
        <f>VLOOKUP(Table1[[#This Row],[ProductID]],productMaster,10,0)</f>
        <v>0</v>
      </c>
      <c r="M312" t="str">
        <f>IF(Table1[[#This Row],[UnitPrice]]&gt;115%*Table1[[#This Row],[StandardAcquisitionCost]],"Anomali","")</f>
        <v>Anomali</v>
      </c>
      <c r="N312" s="80">
        <f>VLOOKUP(Table1[[#This Row],[ProductID]],productMaster,11,0)</f>
        <v>0</v>
      </c>
      <c r="O312" s="80" t="str">
        <f>IF(Table1[[#This Row],[UnitPrice]]&gt;Table1[[#This Row],[sellingPrice]],"Anomali","")</f>
        <v>Anomali</v>
      </c>
      <c r="P312" s="80" t="str">
        <f>IF(ISNA(VLOOKUP(Table1[[#This Row],[ProductID]],productMaster,1,0)),"Anomali","")</f>
        <v/>
      </c>
    </row>
    <row r="313" spans="1:16" x14ac:dyDescent="0.25">
      <c r="A313" s="5">
        <v>435</v>
      </c>
      <c r="B313" s="5">
        <v>956</v>
      </c>
      <c r="C313" s="10">
        <v>44062</v>
      </c>
      <c r="D313" s="5">
        <v>3</v>
      </c>
      <c r="E313" s="5">
        <v>320</v>
      </c>
      <c r="F313" s="40">
        <v>47.470500000000001</v>
      </c>
      <c r="G313" s="40">
        <v>142.41149999999999</v>
      </c>
      <c r="K313" t="b">
        <f>IF(VLOOKUP(Table1[[#This Row],[ProductID]],productMaster,4,0)="Active",TRUE,"Anomali")</f>
        <v>1</v>
      </c>
      <c r="L313">
        <f>VLOOKUP(Table1[[#This Row],[ProductID]],productMaster,10,0)</f>
        <v>0</v>
      </c>
      <c r="M313" t="str">
        <f>IF(Table1[[#This Row],[UnitPrice]]&gt;115%*Table1[[#This Row],[StandardAcquisitionCost]],"Anomali","")</f>
        <v>Anomali</v>
      </c>
      <c r="N313" s="80">
        <f>VLOOKUP(Table1[[#This Row],[ProductID]],productMaster,11,0)</f>
        <v>0</v>
      </c>
      <c r="O313" s="80" t="str">
        <f>IF(Table1[[#This Row],[UnitPrice]]&gt;Table1[[#This Row],[sellingPrice]],"Anomali","")</f>
        <v>Anomali</v>
      </c>
      <c r="P313" s="80" t="str">
        <f>IF(ISNA(VLOOKUP(Table1[[#This Row],[ProductID]],productMaster,1,0)),"Anomali","")</f>
        <v/>
      </c>
    </row>
    <row r="314" spans="1:16" x14ac:dyDescent="0.25">
      <c r="A314" s="4">
        <v>435</v>
      </c>
      <c r="B314" s="4">
        <v>957</v>
      </c>
      <c r="C314" s="11">
        <v>44062</v>
      </c>
      <c r="D314" s="4">
        <v>3</v>
      </c>
      <c r="E314" s="4">
        <v>321</v>
      </c>
      <c r="F314" s="41">
        <v>42.798000000000002</v>
      </c>
      <c r="G314" s="41">
        <v>128.39400000000001</v>
      </c>
      <c r="K314" t="b">
        <f>IF(VLOOKUP(Table1[[#This Row],[ProductID]],productMaster,4,0)="Active",TRUE,"Anomali")</f>
        <v>1</v>
      </c>
      <c r="L314">
        <f>VLOOKUP(Table1[[#This Row],[ProductID]],productMaster,10,0)</f>
        <v>0</v>
      </c>
      <c r="M314" t="str">
        <f>IF(Table1[[#This Row],[UnitPrice]]&gt;115%*Table1[[#This Row],[StandardAcquisitionCost]],"Anomali","")</f>
        <v>Anomali</v>
      </c>
      <c r="N314" s="80">
        <f>VLOOKUP(Table1[[#This Row],[ProductID]],productMaster,11,0)</f>
        <v>0</v>
      </c>
      <c r="O314" s="80" t="str">
        <f>IF(Table1[[#This Row],[UnitPrice]]&gt;Table1[[#This Row],[sellingPrice]],"Anomali","")</f>
        <v>Anomali</v>
      </c>
      <c r="P314" s="80" t="str">
        <f>IF(ISNA(VLOOKUP(Table1[[#This Row],[ProductID]],productMaster,1,0)),"Anomali","")</f>
        <v/>
      </c>
    </row>
    <row r="315" spans="1:16" x14ac:dyDescent="0.25">
      <c r="A315" s="5">
        <v>435</v>
      </c>
      <c r="B315" s="5">
        <v>958</v>
      </c>
      <c r="C315" s="10">
        <v>44062</v>
      </c>
      <c r="D315" s="5">
        <v>60</v>
      </c>
      <c r="E315" s="5">
        <v>322</v>
      </c>
      <c r="F315" s="40">
        <v>25.420500000000001</v>
      </c>
      <c r="G315" s="40">
        <v>1525.23</v>
      </c>
      <c r="K315" t="b">
        <f>IF(VLOOKUP(Table1[[#This Row],[ProductID]],productMaster,4,0)="Active",TRUE,"Anomali")</f>
        <v>1</v>
      </c>
      <c r="L315">
        <f>VLOOKUP(Table1[[#This Row],[ProductID]],productMaster,10,0)</f>
        <v>0</v>
      </c>
      <c r="M315" t="str">
        <f>IF(Table1[[#This Row],[UnitPrice]]&gt;115%*Table1[[#This Row],[StandardAcquisitionCost]],"Anomali","")</f>
        <v>Anomali</v>
      </c>
      <c r="N315" s="80">
        <f>VLOOKUP(Table1[[#This Row],[ProductID]],productMaster,11,0)</f>
        <v>0</v>
      </c>
      <c r="O315" s="80" t="str">
        <f>IF(Table1[[#This Row],[UnitPrice]]&gt;Table1[[#This Row],[sellingPrice]],"Anomali","")</f>
        <v>Anomali</v>
      </c>
      <c r="P315" s="80" t="str">
        <f>IF(ISNA(VLOOKUP(Table1[[#This Row],[ProductID]],productMaster,1,0)),"Anomali","")</f>
        <v/>
      </c>
    </row>
    <row r="316" spans="1:16" x14ac:dyDescent="0.25">
      <c r="A316" s="4">
        <v>436</v>
      </c>
      <c r="B316" s="4">
        <v>959</v>
      </c>
      <c r="C316" s="11">
        <v>44062</v>
      </c>
      <c r="D316" s="4">
        <v>3</v>
      </c>
      <c r="E316" s="4">
        <v>438</v>
      </c>
      <c r="F316" s="41">
        <v>41.222999999999999</v>
      </c>
      <c r="G316" s="41">
        <v>123.669</v>
      </c>
      <c r="K316" t="b">
        <f>IF(VLOOKUP(Table1[[#This Row],[ProductID]],productMaster,4,0)="Active",TRUE,"Anomali")</f>
        <v>1</v>
      </c>
      <c r="L316">
        <f>VLOOKUP(Table1[[#This Row],[ProductID]],productMaster,10,0)</f>
        <v>0</v>
      </c>
      <c r="M316" t="str">
        <f>IF(Table1[[#This Row],[UnitPrice]]&gt;115%*Table1[[#This Row],[StandardAcquisitionCost]],"Anomali","")</f>
        <v>Anomali</v>
      </c>
      <c r="N316" s="80">
        <f>VLOOKUP(Table1[[#This Row],[ProductID]],productMaster,11,0)</f>
        <v>0</v>
      </c>
      <c r="O316" s="80" t="str">
        <f>IF(Table1[[#This Row],[UnitPrice]]&gt;Table1[[#This Row],[sellingPrice]],"Anomali","")</f>
        <v>Anomali</v>
      </c>
      <c r="P316" s="80" t="str">
        <f>IF(ISNA(VLOOKUP(Table1[[#This Row],[ProductID]],productMaster,1,0)),"Anomali","")</f>
        <v/>
      </c>
    </row>
    <row r="317" spans="1:16" x14ac:dyDescent="0.25">
      <c r="A317" s="5">
        <v>436</v>
      </c>
      <c r="B317" s="5">
        <v>960</v>
      </c>
      <c r="C317" s="10">
        <v>44062</v>
      </c>
      <c r="D317" s="5">
        <v>3</v>
      </c>
      <c r="E317" s="5">
        <v>439</v>
      </c>
      <c r="F317" s="40">
        <v>45.496499999999997</v>
      </c>
      <c r="G317" s="40">
        <v>136.48949999999999</v>
      </c>
      <c r="K317" t="b">
        <f>IF(VLOOKUP(Table1[[#This Row],[ProductID]],productMaster,4,0)="Active",TRUE,"Anomali")</f>
        <v>1</v>
      </c>
      <c r="L317">
        <f>VLOOKUP(Table1[[#This Row],[ProductID]],productMaster,10,0)</f>
        <v>0</v>
      </c>
      <c r="M317" t="str">
        <f>IF(Table1[[#This Row],[UnitPrice]]&gt;115%*Table1[[#This Row],[StandardAcquisitionCost]],"Anomali","")</f>
        <v>Anomali</v>
      </c>
      <c r="N317" s="80">
        <f>VLOOKUP(Table1[[#This Row],[ProductID]],productMaster,11,0)</f>
        <v>0</v>
      </c>
      <c r="O317" s="80" t="str">
        <f>IF(Table1[[#This Row],[UnitPrice]]&gt;Table1[[#This Row],[sellingPrice]],"Anomali","")</f>
        <v>Anomali</v>
      </c>
      <c r="P317" s="80" t="str">
        <f>IF(ISNA(VLOOKUP(Table1[[#This Row],[ProductID]],productMaster,1,0)),"Anomali","")</f>
        <v/>
      </c>
    </row>
    <row r="318" spans="1:16" x14ac:dyDescent="0.25">
      <c r="A318" s="4">
        <v>436</v>
      </c>
      <c r="B318" s="4">
        <v>961</v>
      </c>
      <c r="C318" s="11">
        <v>44062</v>
      </c>
      <c r="D318" s="4">
        <v>3</v>
      </c>
      <c r="E318" s="4">
        <v>440</v>
      </c>
      <c r="F318" s="41">
        <v>41.222999999999999</v>
      </c>
      <c r="G318" s="41">
        <v>123.669</v>
      </c>
      <c r="K318" t="b">
        <f>IF(VLOOKUP(Table1[[#This Row],[ProductID]],productMaster,4,0)="Active",TRUE,"Anomali")</f>
        <v>1</v>
      </c>
      <c r="L318">
        <f>VLOOKUP(Table1[[#This Row],[ProductID]],productMaster,10,0)</f>
        <v>0</v>
      </c>
      <c r="M318" t="str">
        <f>IF(Table1[[#This Row],[UnitPrice]]&gt;115%*Table1[[#This Row],[StandardAcquisitionCost]],"Anomali","")</f>
        <v>Anomali</v>
      </c>
      <c r="N318" s="80">
        <f>VLOOKUP(Table1[[#This Row],[ProductID]],productMaster,11,0)</f>
        <v>0</v>
      </c>
      <c r="O318" s="80" t="str">
        <f>IF(Table1[[#This Row],[UnitPrice]]&gt;Table1[[#This Row],[sellingPrice]],"Anomali","")</f>
        <v>Anomali</v>
      </c>
      <c r="P318" s="80" t="str">
        <f>IF(ISNA(VLOOKUP(Table1[[#This Row],[ProductID]],productMaster,1,0)),"Anomali","")</f>
        <v/>
      </c>
    </row>
    <row r="319" spans="1:16" x14ac:dyDescent="0.25">
      <c r="A319" s="5">
        <v>436</v>
      </c>
      <c r="B319" s="5">
        <v>962</v>
      </c>
      <c r="C319" s="10">
        <v>44062</v>
      </c>
      <c r="D319" s="5">
        <v>3</v>
      </c>
      <c r="E319" s="5">
        <v>441</v>
      </c>
      <c r="F319" s="40">
        <v>39.122999999999998</v>
      </c>
      <c r="G319" s="40">
        <v>117.369</v>
      </c>
      <c r="K319" t="b">
        <f>IF(VLOOKUP(Table1[[#This Row],[ProductID]],productMaster,4,0)="Active",TRUE,"Anomali")</f>
        <v>1</v>
      </c>
      <c r="L319">
        <f>VLOOKUP(Table1[[#This Row],[ProductID]],productMaster,10,0)</f>
        <v>0</v>
      </c>
      <c r="M319" t="str">
        <f>IF(Table1[[#This Row],[UnitPrice]]&gt;115%*Table1[[#This Row],[StandardAcquisitionCost]],"Anomali","")</f>
        <v>Anomali</v>
      </c>
      <c r="N319" s="80">
        <f>VLOOKUP(Table1[[#This Row],[ProductID]],productMaster,11,0)</f>
        <v>0</v>
      </c>
      <c r="O319" s="80" t="str">
        <f>IF(Table1[[#This Row],[UnitPrice]]&gt;Table1[[#This Row],[sellingPrice]],"Anomali","")</f>
        <v>Anomali</v>
      </c>
      <c r="P319" s="80" t="str">
        <f>IF(ISNA(VLOOKUP(Table1[[#This Row],[ProductID]],productMaster,1,0)),"Anomali","")</f>
        <v/>
      </c>
    </row>
    <row r="320" spans="1:16" x14ac:dyDescent="0.25">
      <c r="A320" s="4">
        <v>437</v>
      </c>
      <c r="B320" s="4">
        <v>963</v>
      </c>
      <c r="C320" s="11">
        <v>44062</v>
      </c>
      <c r="D320" s="4">
        <v>550</v>
      </c>
      <c r="E320" s="4">
        <v>941</v>
      </c>
      <c r="F320" s="41">
        <v>62.9895</v>
      </c>
      <c r="G320" s="41">
        <v>34644.224999999999</v>
      </c>
      <c r="K320" t="b">
        <f>IF(VLOOKUP(Table1[[#This Row],[ProductID]],productMaster,4,0)="Active",TRUE,"Anomali")</f>
        <v>1</v>
      </c>
      <c r="L320">
        <f>VLOOKUP(Table1[[#This Row],[ProductID]],productMaster,10,0)</f>
        <v>35.959600000000002</v>
      </c>
      <c r="M320" t="str">
        <f>IF(Table1[[#This Row],[UnitPrice]]&gt;115%*Table1[[#This Row],[StandardAcquisitionCost]],"Anomali","")</f>
        <v>Anomali</v>
      </c>
      <c r="N320" s="80">
        <f>VLOOKUP(Table1[[#This Row],[ProductID]],productMaster,11,0)</f>
        <v>80.989999999999995</v>
      </c>
      <c r="O320" s="80" t="str">
        <f>IF(Table1[[#This Row],[UnitPrice]]&gt;Table1[[#This Row],[sellingPrice]],"Anomali","")</f>
        <v/>
      </c>
      <c r="P320" s="80" t="str">
        <f>IF(ISNA(VLOOKUP(Table1[[#This Row],[ProductID]],productMaster,1,0)),"Anomali","")</f>
        <v/>
      </c>
    </row>
    <row r="321" spans="1:16" x14ac:dyDescent="0.25">
      <c r="A321" s="5">
        <v>438</v>
      </c>
      <c r="B321" s="5">
        <v>964</v>
      </c>
      <c r="C321" s="10">
        <v>44062</v>
      </c>
      <c r="D321" s="5">
        <v>3</v>
      </c>
      <c r="E321" s="5">
        <v>320</v>
      </c>
      <c r="F321" s="40">
        <v>45.3705</v>
      </c>
      <c r="G321" s="40">
        <v>136.11150000000001</v>
      </c>
      <c r="K321" t="b">
        <f>IF(VLOOKUP(Table1[[#This Row],[ProductID]],productMaster,4,0)="Active",TRUE,"Anomali")</f>
        <v>1</v>
      </c>
      <c r="L321">
        <f>VLOOKUP(Table1[[#This Row],[ProductID]],productMaster,10,0)</f>
        <v>0</v>
      </c>
      <c r="M321" t="str">
        <f>IF(Table1[[#This Row],[UnitPrice]]&gt;115%*Table1[[#This Row],[StandardAcquisitionCost]],"Anomali","")</f>
        <v>Anomali</v>
      </c>
      <c r="N321" s="80">
        <f>VLOOKUP(Table1[[#This Row],[ProductID]],productMaster,11,0)</f>
        <v>0</v>
      </c>
      <c r="O321" s="80" t="str">
        <f>IF(Table1[[#This Row],[UnitPrice]]&gt;Table1[[#This Row],[sellingPrice]],"Anomali","")</f>
        <v>Anomali</v>
      </c>
      <c r="P321" s="80" t="str">
        <f>IF(ISNA(VLOOKUP(Table1[[#This Row],[ProductID]],productMaster,1,0)),"Anomali","")</f>
        <v/>
      </c>
    </row>
    <row r="322" spans="1:16" x14ac:dyDescent="0.25">
      <c r="A322" s="4">
        <v>438</v>
      </c>
      <c r="B322" s="4">
        <v>965</v>
      </c>
      <c r="C322" s="11">
        <v>44062</v>
      </c>
      <c r="D322" s="4">
        <v>3</v>
      </c>
      <c r="E322" s="4">
        <v>321</v>
      </c>
      <c r="F322" s="41">
        <v>40.488</v>
      </c>
      <c r="G322" s="41">
        <v>121.464</v>
      </c>
      <c r="K322" t="b">
        <f>IF(VLOOKUP(Table1[[#This Row],[ProductID]],productMaster,4,0)="Active",TRUE,"Anomali")</f>
        <v>1</v>
      </c>
      <c r="L322">
        <f>VLOOKUP(Table1[[#This Row],[ProductID]],productMaster,10,0)</f>
        <v>0</v>
      </c>
      <c r="M322" t="str">
        <f>IF(Table1[[#This Row],[UnitPrice]]&gt;115%*Table1[[#This Row],[StandardAcquisitionCost]],"Anomali","")</f>
        <v>Anomali</v>
      </c>
      <c r="N322" s="80">
        <f>VLOOKUP(Table1[[#This Row],[ProductID]],productMaster,11,0)</f>
        <v>0</v>
      </c>
      <c r="O322" s="80" t="str">
        <f>IF(Table1[[#This Row],[UnitPrice]]&gt;Table1[[#This Row],[sellingPrice]],"Anomali","")</f>
        <v>Anomali</v>
      </c>
      <c r="P322" s="80" t="str">
        <f>IF(ISNA(VLOOKUP(Table1[[#This Row],[ProductID]],productMaster,1,0)),"Anomali","")</f>
        <v/>
      </c>
    </row>
    <row r="323" spans="1:16" x14ac:dyDescent="0.25">
      <c r="A323" s="5">
        <v>438</v>
      </c>
      <c r="B323" s="5">
        <v>966</v>
      </c>
      <c r="C323" s="10">
        <v>44062</v>
      </c>
      <c r="D323" s="5">
        <v>60</v>
      </c>
      <c r="E323" s="5">
        <v>322</v>
      </c>
      <c r="F323" s="40">
        <v>26.365500000000001</v>
      </c>
      <c r="G323" s="40">
        <v>1581.93</v>
      </c>
      <c r="K323" t="b">
        <f>IF(VLOOKUP(Table1[[#This Row],[ProductID]],productMaster,4,0)="Active",TRUE,"Anomali")</f>
        <v>1</v>
      </c>
      <c r="L323">
        <f>VLOOKUP(Table1[[#This Row],[ProductID]],productMaster,10,0)</f>
        <v>0</v>
      </c>
      <c r="M323" t="str">
        <f>IF(Table1[[#This Row],[UnitPrice]]&gt;115%*Table1[[#This Row],[StandardAcquisitionCost]],"Anomali","")</f>
        <v>Anomali</v>
      </c>
      <c r="N323" s="80">
        <f>VLOOKUP(Table1[[#This Row],[ProductID]],productMaster,11,0)</f>
        <v>0</v>
      </c>
      <c r="O323" s="80" t="str">
        <f>IF(Table1[[#This Row],[UnitPrice]]&gt;Table1[[#This Row],[sellingPrice]],"Anomali","")</f>
        <v>Anomali</v>
      </c>
      <c r="P323" s="80" t="str">
        <f>IF(ISNA(VLOOKUP(Table1[[#This Row],[ProductID]],productMaster,1,0)),"Anomali","")</f>
        <v/>
      </c>
    </row>
    <row r="324" spans="1:16" x14ac:dyDescent="0.25">
      <c r="A324" s="4">
        <v>439</v>
      </c>
      <c r="B324" s="4">
        <v>967</v>
      </c>
      <c r="C324" s="11">
        <v>44062</v>
      </c>
      <c r="D324" s="4">
        <v>3</v>
      </c>
      <c r="E324" s="4">
        <v>504</v>
      </c>
      <c r="F324" s="41">
        <v>48.762</v>
      </c>
      <c r="G324" s="41">
        <v>146.286</v>
      </c>
      <c r="K324" t="b">
        <f>IF(VLOOKUP(Table1[[#This Row],[ProductID]],productMaster,4,0)="Active",TRUE,"Anomali")</f>
        <v>1</v>
      </c>
      <c r="L324">
        <f>VLOOKUP(Table1[[#This Row],[ProductID]],productMaster,10,0)</f>
        <v>0</v>
      </c>
      <c r="M324" t="str">
        <f>IF(Table1[[#This Row],[UnitPrice]]&gt;115%*Table1[[#This Row],[StandardAcquisitionCost]],"Anomali","")</f>
        <v>Anomali</v>
      </c>
      <c r="N324" s="80">
        <f>VLOOKUP(Table1[[#This Row],[ProductID]],productMaster,11,0)</f>
        <v>0</v>
      </c>
      <c r="O324" s="80" t="str">
        <f>IF(Table1[[#This Row],[UnitPrice]]&gt;Table1[[#This Row],[sellingPrice]],"Anomali","")</f>
        <v>Anomali</v>
      </c>
      <c r="P324" s="80" t="str">
        <f>IF(ISNA(VLOOKUP(Table1[[#This Row],[ProductID]],productMaster,1,0)),"Anomali","")</f>
        <v/>
      </c>
    </row>
    <row r="325" spans="1:16" x14ac:dyDescent="0.25">
      <c r="A325" s="5">
        <v>440</v>
      </c>
      <c r="B325" s="5">
        <v>968</v>
      </c>
      <c r="C325" s="10">
        <v>44062</v>
      </c>
      <c r="D325" s="5">
        <v>3</v>
      </c>
      <c r="E325" s="5">
        <v>497</v>
      </c>
      <c r="F325" s="40">
        <v>34.188000000000002</v>
      </c>
      <c r="G325" s="40">
        <v>102.56399999999999</v>
      </c>
      <c r="K325" t="b">
        <f>IF(VLOOKUP(Table1[[#This Row],[ProductID]],productMaster,4,0)="Active",TRUE,"Anomali")</f>
        <v>1</v>
      </c>
      <c r="L325">
        <f>VLOOKUP(Table1[[#This Row],[ProductID]],productMaster,10,0)</f>
        <v>0</v>
      </c>
      <c r="M325" t="str">
        <f>IF(Table1[[#This Row],[UnitPrice]]&gt;115%*Table1[[#This Row],[StandardAcquisitionCost]],"Anomali","")</f>
        <v>Anomali</v>
      </c>
      <c r="N325" s="80">
        <f>VLOOKUP(Table1[[#This Row],[ProductID]],productMaster,11,0)</f>
        <v>0</v>
      </c>
      <c r="O325" s="80" t="str">
        <f>IF(Table1[[#This Row],[UnitPrice]]&gt;Table1[[#This Row],[sellingPrice]],"Anomali","")</f>
        <v>Anomali</v>
      </c>
      <c r="P325" s="80" t="str">
        <f>IF(ISNA(VLOOKUP(Table1[[#This Row],[ProductID]],productMaster,1,0)),"Anomali","")</f>
        <v/>
      </c>
    </row>
    <row r="326" spans="1:16" x14ac:dyDescent="0.25">
      <c r="A326" s="4">
        <v>441</v>
      </c>
      <c r="B326" s="4">
        <v>969</v>
      </c>
      <c r="C326" s="11">
        <v>44062</v>
      </c>
      <c r="D326" s="4">
        <v>3</v>
      </c>
      <c r="E326" s="4">
        <v>323</v>
      </c>
      <c r="F326" s="41">
        <v>50.263500000000001</v>
      </c>
      <c r="G326" s="41">
        <v>150.79050000000001</v>
      </c>
      <c r="K326" t="b">
        <f>IF(VLOOKUP(Table1[[#This Row],[ProductID]],productMaster,4,0)="Active",TRUE,"Anomali")</f>
        <v>1</v>
      </c>
      <c r="L326">
        <f>VLOOKUP(Table1[[#This Row],[ProductID]],productMaster,10,0)</f>
        <v>0</v>
      </c>
      <c r="M326" t="str">
        <f>IF(Table1[[#This Row],[UnitPrice]]&gt;115%*Table1[[#This Row],[StandardAcquisitionCost]],"Anomali","")</f>
        <v>Anomali</v>
      </c>
      <c r="N326" s="80">
        <f>VLOOKUP(Table1[[#This Row],[ProductID]],productMaster,11,0)</f>
        <v>0</v>
      </c>
      <c r="O326" s="80" t="str">
        <f>IF(Table1[[#This Row],[UnitPrice]]&gt;Table1[[#This Row],[sellingPrice]],"Anomali","")</f>
        <v>Anomali</v>
      </c>
      <c r="P326" s="80" t="str">
        <f>IF(ISNA(VLOOKUP(Table1[[#This Row],[ProductID]],productMaster,1,0)),"Anomali","")</f>
        <v/>
      </c>
    </row>
    <row r="327" spans="1:16" x14ac:dyDescent="0.25">
      <c r="A327" s="5">
        <v>442</v>
      </c>
      <c r="B327" s="5">
        <v>970</v>
      </c>
      <c r="C327" s="10">
        <v>44062</v>
      </c>
      <c r="D327" s="5">
        <v>550</v>
      </c>
      <c r="E327" s="5">
        <v>523</v>
      </c>
      <c r="F327" s="40">
        <v>10.731</v>
      </c>
      <c r="G327" s="40">
        <v>5902.05</v>
      </c>
      <c r="K327" t="b">
        <f>IF(VLOOKUP(Table1[[#This Row],[ProductID]],productMaster,4,0)="Active",TRUE,"Anomali")</f>
        <v>1</v>
      </c>
      <c r="L327">
        <f>VLOOKUP(Table1[[#This Row],[ProductID]],productMaster,10,0)</f>
        <v>0</v>
      </c>
      <c r="M327" t="str">
        <f>IF(Table1[[#This Row],[UnitPrice]]&gt;115%*Table1[[#This Row],[StandardAcquisitionCost]],"Anomali","")</f>
        <v>Anomali</v>
      </c>
      <c r="N327" s="80">
        <f>VLOOKUP(Table1[[#This Row],[ProductID]],productMaster,11,0)</f>
        <v>0</v>
      </c>
      <c r="O327" s="80" t="str">
        <f>IF(Table1[[#This Row],[UnitPrice]]&gt;Table1[[#This Row],[sellingPrice]],"Anomali","")</f>
        <v>Anomali</v>
      </c>
      <c r="P327" s="80" t="str">
        <f>IF(ISNA(VLOOKUP(Table1[[#This Row],[ProductID]],productMaster,1,0)),"Anomali","")</f>
        <v/>
      </c>
    </row>
    <row r="328" spans="1:16" x14ac:dyDescent="0.25">
      <c r="A328" s="4">
        <v>442</v>
      </c>
      <c r="B328" s="4">
        <v>971</v>
      </c>
      <c r="C328" s="11">
        <v>44062</v>
      </c>
      <c r="D328" s="4">
        <v>550</v>
      </c>
      <c r="E328" s="4">
        <v>524</v>
      </c>
      <c r="F328" s="41">
        <v>14.1225</v>
      </c>
      <c r="G328" s="41">
        <v>7767.375</v>
      </c>
      <c r="K328" t="b">
        <f>IF(VLOOKUP(Table1[[#This Row],[ProductID]],productMaster,4,0)="Active",TRUE,"Anomali")</f>
        <v>1</v>
      </c>
      <c r="L328">
        <f>VLOOKUP(Table1[[#This Row],[ProductID]],productMaster,10,0)</f>
        <v>0</v>
      </c>
      <c r="M328" t="str">
        <f>IF(Table1[[#This Row],[UnitPrice]]&gt;115%*Table1[[#This Row],[StandardAcquisitionCost]],"Anomali","")</f>
        <v>Anomali</v>
      </c>
      <c r="N328" s="80">
        <f>VLOOKUP(Table1[[#This Row],[ProductID]],productMaster,11,0)</f>
        <v>0</v>
      </c>
      <c r="O328" s="80" t="str">
        <f>IF(Table1[[#This Row],[UnitPrice]]&gt;Table1[[#This Row],[sellingPrice]],"Anomali","")</f>
        <v>Anomali</v>
      </c>
      <c r="P328" s="80" t="str">
        <f>IF(ISNA(VLOOKUP(Table1[[#This Row],[ProductID]],productMaster,1,0)),"Anomali","")</f>
        <v/>
      </c>
    </row>
    <row r="329" spans="1:16" x14ac:dyDescent="0.25">
      <c r="A329" s="5">
        <v>443</v>
      </c>
      <c r="B329" s="5">
        <v>972</v>
      </c>
      <c r="C329" s="10">
        <v>44062</v>
      </c>
      <c r="D329" s="5">
        <v>60</v>
      </c>
      <c r="E329" s="5">
        <v>492</v>
      </c>
      <c r="F329" s="40">
        <v>50.263500000000001</v>
      </c>
      <c r="G329" s="40">
        <v>3015.81</v>
      </c>
      <c r="K329" t="b">
        <f>IF(VLOOKUP(Table1[[#This Row],[ProductID]],productMaster,4,0)="Active",TRUE,"Anomali")</f>
        <v>1</v>
      </c>
      <c r="L329">
        <f>VLOOKUP(Table1[[#This Row],[ProductID]],productMaster,10,0)</f>
        <v>0</v>
      </c>
      <c r="M329" t="str">
        <f>IF(Table1[[#This Row],[UnitPrice]]&gt;115%*Table1[[#This Row],[StandardAcquisitionCost]],"Anomali","")</f>
        <v>Anomali</v>
      </c>
      <c r="N329" s="80">
        <f>VLOOKUP(Table1[[#This Row],[ProductID]],productMaster,11,0)</f>
        <v>0</v>
      </c>
      <c r="O329" s="80" t="str">
        <f>IF(Table1[[#This Row],[UnitPrice]]&gt;Table1[[#This Row],[sellingPrice]],"Anomali","")</f>
        <v>Anomali</v>
      </c>
      <c r="P329" s="80" t="str">
        <f>IF(ISNA(VLOOKUP(Table1[[#This Row],[ProductID]],productMaster,1,0)),"Anomali","")</f>
        <v/>
      </c>
    </row>
    <row r="330" spans="1:16" x14ac:dyDescent="0.25">
      <c r="A330" s="4">
        <v>443</v>
      </c>
      <c r="B330" s="4">
        <v>973</v>
      </c>
      <c r="C330" s="11">
        <v>44062</v>
      </c>
      <c r="D330" s="4">
        <v>60</v>
      </c>
      <c r="E330" s="4">
        <v>493</v>
      </c>
      <c r="F330" s="41">
        <v>57.151499999999999</v>
      </c>
      <c r="G330" s="41">
        <v>3429.09</v>
      </c>
      <c r="K330" t="b">
        <f>IF(VLOOKUP(Table1[[#This Row],[ProductID]],productMaster,4,0)="Active",TRUE,"Anomali")</f>
        <v>1</v>
      </c>
      <c r="L330">
        <f>VLOOKUP(Table1[[#This Row],[ProductID]],productMaster,10,0)</f>
        <v>0</v>
      </c>
      <c r="M330" t="str">
        <f>IF(Table1[[#This Row],[UnitPrice]]&gt;115%*Table1[[#This Row],[StandardAcquisitionCost]],"Anomali","")</f>
        <v>Anomali</v>
      </c>
      <c r="N330" s="80">
        <f>VLOOKUP(Table1[[#This Row],[ProductID]],productMaster,11,0)</f>
        <v>0</v>
      </c>
      <c r="O330" s="80" t="str">
        <f>IF(Table1[[#This Row],[UnitPrice]]&gt;Table1[[#This Row],[sellingPrice]],"Anomali","")</f>
        <v>Anomali</v>
      </c>
      <c r="P330" s="80" t="str">
        <f>IF(ISNA(VLOOKUP(Table1[[#This Row],[ProductID]],productMaster,1,0)),"Anomali","")</f>
        <v/>
      </c>
    </row>
    <row r="331" spans="1:16" x14ac:dyDescent="0.25">
      <c r="A331" s="5">
        <v>443</v>
      </c>
      <c r="B331" s="5">
        <v>974</v>
      </c>
      <c r="C331" s="10">
        <v>44062</v>
      </c>
      <c r="D331" s="5">
        <v>60</v>
      </c>
      <c r="E331" s="5">
        <v>494</v>
      </c>
      <c r="F331" s="40">
        <v>53.203499999999998</v>
      </c>
      <c r="G331" s="40">
        <v>3192.21</v>
      </c>
      <c r="K331" t="b">
        <f>IF(VLOOKUP(Table1[[#This Row],[ProductID]],productMaster,4,0)="Active",TRUE,"Anomali")</f>
        <v>1</v>
      </c>
      <c r="L331">
        <f>VLOOKUP(Table1[[#This Row],[ProductID]],productMaster,10,0)</f>
        <v>0</v>
      </c>
      <c r="M331" t="str">
        <f>IF(Table1[[#This Row],[UnitPrice]]&gt;115%*Table1[[#This Row],[StandardAcquisitionCost]],"Anomali","")</f>
        <v>Anomali</v>
      </c>
      <c r="N331" s="80">
        <f>VLOOKUP(Table1[[#This Row],[ProductID]],productMaster,11,0)</f>
        <v>0</v>
      </c>
      <c r="O331" s="80" t="str">
        <f>IF(Table1[[#This Row],[UnitPrice]]&gt;Table1[[#This Row],[sellingPrice]],"Anomali","")</f>
        <v>Anomali</v>
      </c>
      <c r="P331" s="80" t="str">
        <f>IF(ISNA(VLOOKUP(Table1[[#This Row],[ProductID]],productMaster,1,0)),"Anomali","")</f>
        <v/>
      </c>
    </row>
    <row r="332" spans="1:16" x14ac:dyDescent="0.25">
      <c r="A332" s="4">
        <v>444</v>
      </c>
      <c r="B332" s="4">
        <v>975</v>
      </c>
      <c r="C332" s="11">
        <v>44062</v>
      </c>
      <c r="D332" s="4">
        <v>550</v>
      </c>
      <c r="E332" s="4">
        <v>910</v>
      </c>
      <c r="F332" s="41">
        <v>40.939500000000002</v>
      </c>
      <c r="G332" s="41">
        <v>22516.724999999999</v>
      </c>
      <c r="K332" t="b">
        <f>IF(VLOOKUP(Table1[[#This Row],[ProductID]],productMaster,4,0)="Active",TRUE,"Anomali")</f>
        <v>1</v>
      </c>
      <c r="L332">
        <f>VLOOKUP(Table1[[#This Row],[ProductID]],productMaster,10,0)</f>
        <v>23.372199999999999</v>
      </c>
      <c r="M332" t="str">
        <f>IF(Table1[[#This Row],[UnitPrice]]&gt;115%*Table1[[#This Row],[StandardAcquisitionCost]],"Anomali","")</f>
        <v>Anomali</v>
      </c>
      <c r="N332" s="80">
        <f>VLOOKUP(Table1[[#This Row],[ProductID]],productMaster,11,0)</f>
        <v>52.64</v>
      </c>
      <c r="O332" s="80" t="str">
        <f>IF(Table1[[#This Row],[UnitPrice]]&gt;Table1[[#This Row],[sellingPrice]],"Anomali","")</f>
        <v/>
      </c>
      <c r="P332" s="80" t="str">
        <f>IF(ISNA(VLOOKUP(Table1[[#This Row],[ProductID]],productMaster,1,0)),"Anomali","")</f>
        <v/>
      </c>
    </row>
    <row r="333" spans="1:16" x14ac:dyDescent="0.25">
      <c r="A333" s="5">
        <v>444</v>
      </c>
      <c r="B333" s="5">
        <v>976</v>
      </c>
      <c r="C333" s="10">
        <v>44062</v>
      </c>
      <c r="D333" s="5">
        <v>550</v>
      </c>
      <c r="E333" s="5">
        <v>911</v>
      </c>
      <c r="F333" s="40">
        <v>21.0945</v>
      </c>
      <c r="G333" s="40">
        <v>11601.975</v>
      </c>
      <c r="K333" t="b">
        <f>IF(VLOOKUP(Table1[[#This Row],[ProductID]],productMaster,4,0)="Active",TRUE,"Anomali")</f>
        <v>1</v>
      </c>
      <c r="L333">
        <f>VLOOKUP(Table1[[#This Row],[ProductID]],productMaster,10,0)</f>
        <v>12.0413</v>
      </c>
      <c r="M333" t="str">
        <f>IF(Table1[[#This Row],[UnitPrice]]&gt;115%*Table1[[#This Row],[StandardAcquisitionCost]],"Anomali","")</f>
        <v>Anomali</v>
      </c>
      <c r="N333" s="80">
        <f>VLOOKUP(Table1[[#This Row],[ProductID]],productMaster,11,0)</f>
        <v>27.12</v>
      </c>
      <c r="O333" s="80" t="str">
        <f>IF(Table1[[#This Row],[UnitPrice]]&gt;Table1[[#This Row],[sellingPrice]],"Anomali","")</f>
        <v/>
      </c>
      <c r="P333" s="80" t="str">
        <f>IF(ISNA(VLOOKUP(Table1[[#This Row],[ProductID]],productMaster,1,0)),"Anomali","")</f>
        <v/>
      </c>
    </row>
    <row r="334" spans="1:16" x14ac:dyDescent="0.25">
      <c r="A334" s="4">
        <v>445</v>
      </c>
      <c r="B334" s="4">
        <v>977</v>
      </c>
      <c r="C334" s="11">
        <v>44062</v>
      </c>
      <c r="D334" s="4">
        <v>60</v>
      </c>
      <c r="E334" s="4">
        <v>506</v>
      </c>
      <c r="F334" s="41">
        <v>9.1980000000000004</v>
      </c>
      <c r="G334" s="41">
        <v>551.88</v>
      </c>
      <c r="K334" t="b">
        <f>IF(VLOOKUP(Table1[[#This Row],[ProductID]],productMaster,4,0)="Active",TRUE,"Anomali")</f>
        <v>1</v>
      </c>
      <c r="L334">
        <f>VLOOKUP(Table1[[#This Row],[ProductID]],productMaster,10,0)</f>
        <v>0</v>
      </c>
      <c r="M334" t="str">
        <f>IF(Table1[[#This Row],[UnitPrice]]&gt;115%*Table1[[#This Row],[StandardAcquisitionCost]],"Anomali","")</f>
        <v>Anomali</v>
      </c>
      <c r="N334" s="80">
        <f>VLOOKUP(Table1[[#This Row],[ProductID]],productMaster,11,0)</f>
        <v>0</v>
      </c>
      <c r="O334" s="80" t="str">
        <f>IF(Table1[[#This Row],[UnitPrice]]&gt;Table1[[#This Row],[sellingPrice]],"Anomali","")</f>
        <v>Anomali</v>
      </c>
      <c r="P334" s="80" t="str">
        <f>IF(ISNA(VLOOKUP(Table1[[#This Row],[ProductID]],productMaster,1,0)),"Anomali","")</f>
        <v/>
      </c>
    </row>
    <row r="335" spans="1:16" x14ac:dyDescent="0.25">
      <c r="A335" s="5">
        <v>446</v>
      </c>
      <c r="B335" s="5">
        <v>978</v>
      </c>
      <c r="C335" s="10">
        <v>44062</v>
      </c>
      <c r="D335" s="5">
        <v>550</v>
      </c>
      <c r="E335" s="5">
        <v>351</v>
      </c>
      <c r="F335" s="40">
        <v>5.7750000000000004</v>
      </c>
      <c r="G335" s="40">
        <v>3176.25</v>
      </c>
      <c r="K335" t="b">
        <f>IF(VLOOKUP(Table1[[#This Row],[ProductID]],productMaster,4,0)="Active",TRUE,"Anomali")</f>
        <v>1</v>
      </c>
      <c r="L335">
        <f>VLOOKUP(Table1[[#This Row],[ProductID]],productMaster,10,0)</f>
        <v>0</v>
      </c>
      <c r="M335" t="str">
        <f>IF(Table1[[#This Row],[UnitPrice]]&gt;115%*Table1[[#This Row],[StandardAcquisitionCost]],"Anomali","")</f>
        <v>Anomali</v>
      </c>
      <c r="N335" s="80">
        <f>VLOOKUP(Table1[[#This Row],[ProductID]],productMaster,11,0)</f>
        <v>0</v>
      </c>
      <c r="O335" s="80" t="str">
        <f>IF(Table1[[#This Row],[UnitPrice]]&gt;Table1[[#This Row],[sellingPrice]],"Anomali","")</f>
        <v>Anomali</v>
      </c>
      <c r="P335" s="80" t="str">
        <f>IF(ISNA(VLOOKUP(Table1[[#This Row],[ProductID]],productMaster,1,0)),"Anomali","")</f>
        <v/>
      </c>
    </row>
    <row r="336" spans="1:16" x14ac:dyDescent="0.25">
      <c r="A336" s="4">
        <v>446</v>
      </c>
      <c r="B336" s="4">
        <v>979</v>
      </c>
      <c r="C336" s="11">
        <v>44062</v>
      </c>
      <c r="D336" s="4">
        <v>550</v>
      </c>
      <c r="E336" s="4">
        <v>352</v>
      </c>
      <c r="F336" s="41">
        <v>1.155</v>
      </c>
      <c r="G336" s="41">
        <v>635.25</v>
      </c>
      <c r="K336" t="b">
        <f>IF(VLOOKUP(Table1[[#This Row],[ProductID]],productMaster,4,0)="Active",TRUE,"Anomali")</f>
        <v>1</v>
      </c>
      <c r="L336">
        <f>VLOOKUP(Table1[[#This Row],[ProductID]],productMaster,10,0)</f>
        <v>0</v>
      </c>
      <c r="M336" t="str">
        <f>IF(Table1[[#This Row],[UnitPrice]]&gt;115%*Table1[[#This Row],[StandardAcquisitionCost]],"Anomali","")</f>
        <v>Anomali</v>
      </c>
      <c r="N336" s="80">
        <f>VLOOKUP(Table1[[#This Row],[ProductID]],productMaster,11,0)</f>
        <v>0</v>
      </c>
      <c r="O336" s="80" t="str">
        <f>IF(Table1[[#This Row],[UnitPrice]]&gt;Table1[[#This Row],[sellingPrice]],"Anomali","")</f>
        <v>Anomali</v>
      </c>
      <c r="P336" s="80" t="str">
        <f>IF(ISNA(VLOOKUP(Table1[[#This Row],[ProductID]],productMaster,1,0)),"Anomali","")</f>
        <v/>
      </c>
    </row>
    <row r="337" spans="1:16" x14ac:dyDescent="0.25">
      <c r="A337" s="5">
        <v>446</v>
      </c>
      <c r="B337" s="5">
        <v>980</v>
      </c>
      <c r="C337" s="10">
        <v>44062</v>
      </c>
      <c r="D337" s="5">
        <v>550</v>
      </c>
      <c r="E337" s="5">
        <v>679</v>
      </c>
      <c r="F337" s="40">
        <v>5.7750000000000004</v>
      </c>
      <c r="G337" s="40">
        <v>3176.25</v>
      </c>
      <c r="K337" t="b">
        <f>IF(VLOOKUP(Table1[[#This Row],[ProductID]],productMaster,4,0)="Active",TRUE,"Anomali")</f>
        <v>1</v>
      </c>
      <c r="L337">
        <f>VLOOKUP(Table1[[#This Row],[ProductID]],productMaster,10,0)</f>
        <v>0</v>
      </c>
      <c r="M337" t="str">
        <f>IF(Table1[[#This Row],[UnitPrice]]&gt;115%*Table1[[#This Row],[StandardAcquisitionCost]],"Anomali","")</f>
        <v>Anomali</v>
      </c>
      <c r="N337" s="80">
        <f>VLOOKUP(Table1[[#This Row],[ProductID]],productMaster,11,0)</f>
        <v>0</v>
      </c>
      <c r="O337" s="80" t="str">
        <f>IF(Table1[[#This Row],[UnitPrice]]&gt;Table1[[#This Row],[sellingPrice]],"Anomali","")</f>
        <v>Anomali</v>
      </c>
      <c r="P337" s="80" t="str">
        <f>IF(ISNA(VLOOKUP(Table1[[#This Row],[ProductID]],productMaster,1,0)),"Anomali","")</f>
        <v/>
      </c>
    </row>
    <row r="338" spans="1:16" x14ac:dyDescent="0.25">
      <c r="A338" s="4">
        <v>447</v>
      </c>
      <c r="B338" s="4">
        <v>981</v>
      </c>
      <c r="C338" s="11">
        <v>44062</v>
      </c>
      <c r="D338" s="4">
        <v>550</v>
      </c>
      <c r="E338" s="4">
        <v>507</v>
      </c>
      <c r="F338" s="41">
        <v>23.393999999999998</v>
      </c>
      <c r="G338" s="41">
        <v>12866.7</v>
      </c>
      <c r="K338" t="b">
        <f>IF(VLOOKUP(Table1[[#This Row],[ProductID]],productMaster,4,0)="Active",TRUE,"Anomali")</f>
        <v>1</v>
      </c>
      <c r="L338">
        <f>VLOOKUP(Table1[[#This Row],[ProductID]],productMaster,10,0)</f>
        <v>0</v>
      </c>
      <c r="M338" t="str">
        <f>IF(Table1[[#This Row],[UnitPrice]]&gt;115%*Table1[[#This Row],[StandardAcquisitionCost]],"Anomali","")</f>
        <v>Anomali</v>
      </c>
      <c r="N338" s="80">
        <f>VLOOKUP(Table1[[#This Row],[ProductID]],productMaster,11,0)</f>
        <v>0</v>
      </c>
      <c r="O338" s="80" t="str">
        <f>IF(Table1[[#This Row],[UnitPrice]]&gt;Table1[[#This Row],[sellingPrice]],"Anomali","")</f>
        <v>Anomali</v>
      </c>
      <c r="P338" s="80" t="str">
        <f>IF(ISNA(VLOOKUP(Table1[[#This Row],[ProductID]],productMaster,1,0)),"Anomali","")</f>
        <v/>
      </c>
    </row>
    <row r="339" spans="1:16" x14ac:dyDescent="0.25">
      <c r="A339" s="5">
        <v>447</v>
      </c>
      <c r="B339" s="5">
        <v>982</v>
      </c>
      <c r="C339" s="10">
        <v>44062</v>
      </c>
      <c r="D339" s="5">
        <v>550</v>
      </c>
      <c r="E339" s="5">
        <v>508</v>
      </c>
      <c r="F339" s="40">
        <v>27.6465</v>
      </c>
      <c r="G339" s="40">
        <v>15205.575000000001</v>
      </c>
      <c r="K339" t="b">
        <f>IF(VLOOKUP(Table1[[#This Row],[ProductID]],productMaster,4,0)="Active",TRUE,"Anomali")</f>
        <v>1</v>
      </c>
      <c r="L339">
        <f>VLOOKUP(Table1[[#This Row],[ProductID]],productMaster,10,0)</f>
        <v>0</v>
      </c>
      <c r="M339" t="str">
        <f>IF(Table1[[#This Row],[UnitPrice]]&gt;115%*Table1[[#This Row],[StandardAcquisitionCost]],"Anomali","")</f>
        <v>Anomali</v>
      </c>
      <c r="N339" s="80">
        <f>VLOOKUP(Table1[[#This Row],[ProductID]],productMaster,11,0)</f>
        <v>0</v>
      </c>
      <c r="O339" s="80" t="str">
        <f>IF(Table1[[#This Row],[UnitPrice]]&gt;Table1[[#This Row],[sellingPrice]],"Anomali","")</f>
        <v>Anomali</v>
      </c>
      <c r="P339" s="80" t="str">
        <f>IF(ISNA(VLOOKUP(Table1[[#This Row],[ProductID]],productMaster,1,0)),"Anomali","")</f>
        <v/>
      </c>
    </row>
    <row r="340" spans="1:16" x14ac:dyDescent="0.25">
      <c r="A340" s="4">
        <v>448</v>
      </c>
      <c r="B340" s="4">
        <v>983</v>
      </c>
      <c r="C340" s="11">
        <v>44062</v>
      </c>
      <c r="D340" s="4">
        <v>550</v>
      </c>
      <c r="E340" s="4">
        <v>355</v>
      </c>
      <c r="F340" s="41">
        <v>1.365</v>
      </c>
      <c r="G340" s="41">
        <v>750.75</v>
      </c>
      <c r="K340" t="b">
        <f>IF(VLOOKUP(Table1[[#This Row],[ProductID]],productMaster,4,0)="Active",TRUE,"Anomali")</f>
        <v>1</v>
      </c>
      <c r="L340">
        <f>VLOOKUP(Table1[[#This Row],[ProductID]],productMaster,10,0)</f>
        <v>0</v>
      </c>
      <c r="M340" t="str">
        <f>IF(Table1[[#This Row],[UnitPrice]]&gt;115%*Table1[[#This Row],[StandardAcquisitionCost]],"Anomali","")</f>
        <v>Anomali</v>
      </c>
      <c r="N340" s="80">
        <f>VLOOKUP(Table1[[#This Row],[ProductID]],productMaster,11,0)</f>
        <v>0</v>
      </c>
      <c r="O340" s="80" t="str">
        <f>IF(Table1[[#This Row],[UnitPrice]]&gt;Table1[[#This Row],[sellingPrice]],"Anomali","")</f>
        <v>Anomali</v>
      </c>
      <c r="P340" s="80" t="str">
        <f>IF(ISNA(VLOOKUP(Table1[[#This Row],[ProductID]],productMaster,1,0)),"Anomali","")</f>
        <v/>
      </c>
    </row>
    <row r="341" spans="1:16" x14ac:dyDescent="0.25">
      <c r="A341" s="5">
        <v>448</v>
      </c>
      <c r="B341" s="5">
        <v>984</v>
      </c>
      <c r="C341" s="10">
        <v>44062</v>
      </c>
      <c r="D341" s="5">
        <v>550</v>
      </c>
      <c r="E341" s="5">
        <v>940</v>
      </c>
      <c r="F341" s="40">
        <v>62.9895</v>
      </c>
      <c r="G341" s="40">
        <v>34644.224999999999</v>
      </c>
      <c r="K341" t="b">
        <f>IF(VLOOKUP(Table1[[#This Row],[ProductID]],productMaster,4,0)="Active",TRUE,"Anomali")</f>
        <v>1</v>
      </c>
      <c r="L341">
        <f>VLOOKUP(Table1[[#This Row],[ProductID]],productMaster,10,0)</f>
        <v>35.959600000000002</v>
      </c>
      <c r="M341" t="str">
        <f>IF(Table1[[#This Row],[UnitPrice]]&gt;115%*Table1[[#This Row],[StandardAcquisitionCost]],"Anomali","")</f>
        <v>Anomali</v>
      </c>
      <c r="N341" s="80">
        <f>VLOOKUP(Table1[[#This Row],[ProductID]],productMaster,11,0)</f>
        <v>80.989999999999995</v>
      </c>
      <c r="O341" s="80" t="str">
        <f>IF(Table1[[#This Row],[UnitPrice]]&gt;Table1[[#This Row],[sellingPrice]],"Anomali","")</f>
        <v/>
      </c>
      <c r="P341" s="80" t="str">
        <f>IF(ISNA(VLOOKUP(Table1[[#This Row],[ProductID]],productMaster,1,0)),"Anomali","")</f>
        <v/>
      </c>
    </row>
    <row r="342" spans="1:16" x14ac:dyDescent="0.25">
      <c r="A342" s="4">
        <v>448</v>
      </c>
      <c r="B342" s="4">
        <v>985</v>
      </c>
      <c r="C342" s="11">
        <v>44062</v>
      </c>
      <c r="D342" s="4">
        <v>550</v>
      </c>
      <c r="E342" s="4">
        <v>535</v>
      </c>
      <c r="F342" s="41">
        <v>3.4860000000000002</v>
      </c>
      <c r="G342" s="41">
        <v>1917.3</v>
      </c>
      <c r="K342" t="b">
        <f>IF(VLOOKUP(Table1[[#This Row],[ProductID]],productMaster,4,0)="Active",TRUE,"Anomali")</f>
        <v>1</v>
      </c>
      <c r="L342">
        <f>VLOOKUP(Table1[[#This Row],[ProductID]],productMaster,10,0)</f>
        <v>0</v>
      </c>
      <c r="M342" t="str">
        <f>IF(Table1[[#This Row],[UnitPrice]]&gt;115%*Table1[[#This Row],[StandardAcquisitionCost]],"Anomali","")</f>
        <v>Anomali</v>
      </c>
      <c r="N342" s="80">
        <f>VLOOKUP(Table1[[#This Row],[ProductID]],productMaster,11,0)</f>
        <v>0</v>
      </c>
      <c r="O342" s="80" t="str">
        <f>IF(Table1[[#This Row],[UnitPrice]]&gt;Table1[[#This Row],[sellingPrice]],"Anomali","")</f>
        <v>Anomali</v>
      </c>
      <c r="P342" s="80" t="str">
        <f>IF(ISNA(VLOOKUP(Table1[[#This Row],[ProductID]],productMaster,1,0)),"Anomali","")</f>
        <v/>
      </c>
    </row>
    <row r="343" spans="1:16" x14ac:dyDescent="0.25">
      <c r="A343" s="5">
        <v>449</v>
      </c>
      <c r="B343" s="5">
        <v>986</v>
      </c>
      <c r="C343" s="10">
        <v>44063</v>
      </c>
      <c r="D343" s="5">
        <v>550</v>
      </c>
      <c r="E343" s="5">
        <v>351</v>
      </c>
      <c r="F343" s="40">
        <v>6.1950000000000003</v>
      </c>
      <c r="G343" s="40">
        <v>3407.25</v>
      </c>
      <c r="K343" t="b">
        <f>IF(VLOOKUP(Table1[[#This Row],[ProductID]],productMaster,4,0)="Active",TRUE,"Anomali")</f>
        <v>1</v>
      </c>
      <c r="L343">
        <f>VLOOKUP(Table1[[#This Row],[ProductID]],productMaster,10,0)</f>
        <v>0</v>
      </c>
      <c r="M343" t="str">
        <f>IF(Table1[[#This Row],[UnitPrice]]&gt;115%*Table1[[#This Row],[StandardAcquisitionCost]],"Anomali","")</f>
        <v>Anomali</v>
      </c>
      <c r="N343" s="80">
        <f>VLOOKUP(Table1[[#This Row],[ProductID]],productMaster,11,0)</f>
        <v>0</v>
      </c>
      <c r="O343" s="80" t="str">
        <f>IF(Table1[[#This Row],[UnitPrice]]&gt;Table1[[#This Row],[sellingPrice]],"Anomali","")</f>
        <v>Anomali</v>
      </c>
      <c r="P343" s="80" t="str">
        <f>IF(ISNA(VLOOKUP(Table1[[#This Row],[ProductID]],productMaster,1,0)),"Anomali","")</f>
        <v/>
      </c>
    </row>
    <row r="344" spans="1:16" x14ac:dyDescent="0.25">
      <c r="A344" s="4">
        <v>449</v>
      </c>
      <c r="B344" s="4">
        <v>987</v>
      </c>
      <c r="C344" s="11">
        <v>44063</v>
      </c>
      <c r="D344" s="4">
        <v>550</v>
      </c>
      <c r="E344" s="4">
        <v>352</v>
      </c>
      <c r="F344" s="41">
        <v>1.47</v>
      </c>
      <c r="G344" s="41">
        <v>808.5</v>
      </c>
      <c r="K344" t="b">
        <f>IF(VLOOKUP(Table1[[#This Row],[ProductID]],productMaster,4,0)="Active",TRUE,"Anomali")</f>
        <v>1</v>
      </c>
      <c r="L344">
        <f>VLOOKUP(Table1[[#This Row],[ProductID]],productMaster,10,0)</f>
        <v>0</v>
      </c>
      <c r="M344" t="str">
        <f>IF(Table1[[#This Row],[UnitPrice]]&gt;115%*Table1[[#This Row],[StandardAcquisitionCost]],"Anomali","")</f>
        <v>Anomali</v>
      </c>
      <c r="N344" s="80">
        <f>VLOOKUP(Table1[[#This Row],[ProductID]],productMaster,11,0)</f>
        <v>0</v>
      </c>
      <c r="O344" s="80" t="str">
        <f>IF(Table1[[#This Row],[UnitPrice]]&gt;Table1[[#This Row],[sellingPrice]],"Anomali","")</f>
        <v>Anomali</v>
      </c>
      <c r="P344" s="80" t="str">
        <f>IF(ISNA(VLOOKUP(Table1[[#This Row],[ProductID]],productMaster,1,0)),"Anomali","")</f>
        <v/>
      </c>
    </row>
    <row r="345" spans="1:16" x14ac:dyDescent="0.25">
      <c r="A345" s="5">
        <v>449</v>
      </c>
      <c r="B345" s="5">
        <v>988</v>
      </c>
      <c r="C345" s="10">
        <v>44063</v>
      </c>
      <c r="D345" s="5">
        <v>550</v>
      </c>
      <c r="E345" s="5">
        <v>679</v>
      </c>
      <c r="F345" s="40">
        <v>6.1950000000000003</v>
      </c>
      <c r="G345" s="40">
        <v>3407.25</v>
      </c>
      <c r="K345" t="b">
        <f>IF(VLOOKUP(Table1[[#This Row],[ProductID]],productMaster,4,0)="Active",TRUE,"Anomali")</f>
        <v>1</v>
      </c>
      <c r="L345">
        <f>VLOOKUP(Table1[[#This Row],[ProductID]],productMaster,10,0)</f>
        <v>0</v>
      </c>
      <c r="M345" t="str">
        <f>IF(Table1[[#This Row],[UnitPrice]]&gt;115%*Table1[[#This Row],[StandardAcquisitionCost]],"Anomali","")</f>
        <v>Anomali</v>
      </c>
      <c r="N345" s="80">
        <f>VLOOKUP(Table1[[#This Row],[ProductID]],productMaster,11,0)</f>
        <v>0</v>
      </c>
      <c r="O345" s="80" t="str">
        <f>IF(Table1[[#This Row],[UnitPrice]]&gt;Table1[[#This Row],[sellingPrice]],"Anomali","")</f>
        <v>Anomali</v>
      </c>
      <c r="P345" s="80" t="str">
        <f>IF(ISNA(VLOOKUP(Table1[[#This Row],[ProductID]],productMaster,1,0)),"Anomali","")</f>
        <v/>
      </c>
    </row>
    <row r="346" spans="1:16" x14ac:dyDescent="0.25">
      <c r="A346" s="4">
        <v>450</v>
      </c>
      <c r="B346" s="4">
        <v>989</v>
      </c>
      <c r="C346" s="11">
        <v>44063</v>
      </c>
      <c r="D346" s="4">
        <v>550</v>
      </c>
      <c r="E346" s="4">
        <v>507</v>
      </c>
      <c r="F346" s="41">
        <v>22.165500000000002</v>
      </c>
      <c r="G346" s="41">
        <v>12191.025</v>
      </c>
      <c r="K346" t="b">
        <f>IF(VLOOKUP(Table1[[#This Row],[ProductID]],productMaster,4,0)="Active",TRUE,"Anomali")</f>
        <v>1</v>
      </c>
      <c r="L346">
        <f>VLOOKUP(Table1[[#This Row],[ProductID]],productMaster,10,0)</f>
        <v>0</v>
      </c>
      <c r="M346" t="str">
        <f>IF(Table1[[#This Row],[UnitPrice]]&gt;115%*Table1[[#This Row],[StandardAcquisitionCost]],"Anomali","")</f>
        <v>Anomali</v>
      </c>
      <c r="N346" s="80">
        <f>VLOOKUP(Table1[[#This Row],[ProductID]],productMaster,11,0)</f>
        <v>0</v>
      </c>
      <c r="O346" s="80" t="str">
        <f>IF(Table1[[#This Row],[UnitPrice]]&gt;Table1[[#This Row],[sellingPrice]],"Anomali","")</f>
        <v>Anomali</v>
      </c>
      <c r="P346" s="80" t="str">
        <f>IF(ISNA(VLOOKUP(Table1[[#This Row],[ProductID]],productMaster,1,0)),"Anomali","")</f>
        <v/>
      </c>
    </row>
    <row r="347" spans="1:16" x14ac:dyDescent="0.25">
      <c r="A347" s="5">
        <v>450</v>
      </c>
      <c r="B347" s="5">
        <v>990</v>
      </c>
      <c r="C347" s="10">
        <v>44063</v>
      </c>
      <c r="D347" s="5">
        <v>550</v>
      </c>
      <c r="E347" s="5">
        <v>508</v>
      </c>
      <c r="F347" s="40">
        <v>29.284500000000001</v>
      </c>
      <c r="G347" s="40">
        <v>16106.475</v>
      </c>
      <c r="K347" t="b">
        <f>IF(VLOOKUP(Table1[[#This Row],[ProductID]],productMaster,4,0)="Active",TRUE,"Anomali")</f>
        <v>1</v>
      </c>
      <c r="L347">
        <f>VLOOKUP(Table1[[#This Row],[ProductID]],productMaster,10,0)</f>
        <v>0</v>
      </c>
      <c r="M347" t="str">
        <f>IF(Table1[[#This Row],[UnitPrice]]&gt;115%*Table1[[#This Row],[StandardAcquisitionCost]],"Anomali","")</f>
        <v>Anomali</v>
      </c>
      <c r="N347" s="80">
        <f>VLOOKUP(Table1[[#This Row],[ProductID]],productMaster,11,0)</f>
        <v>0</v>
      </c>
      <c r="O347" s="80" t="str">
        <f>IF(Table1[[#This Row],[UnitPrice]]&gt;Table1[[#This Row],[sellingPrice]],"Anomali","")</f>
        <v>Anomali</v>
      </c>
      <c r="P347" s="80" t="str">
        <f>IF(ISNA(VLOOKUP(Table1[[#This Row],[ProductID]],productMaster,1,0)),"Anomali","")</f>
        <v/>
      </c>
    </row>
    <row r="348" spans="1:16" x14ac:dyDescent="0.25">
      <c r="A348" s="4">
        <v>451</v>
      </c>
      <c r="B348" s="4">
        <v>991</v>
      </c>
      <c r="C348" s="11">
        <v>44063</v>
      </c>
      <c r="D348" s="4">
        <v>3</v>
      </c>
      <c r="E348" s="4">
        <v>491</v>
      </c>
      <c r="F348" s="41">
        <v>19.9815</v>
      </c>
      <c r="G348" s="41">
        <v>59.944499999999998</v>
      </c>
      <c r="K348" t="b">
        <f>IF(VLOOKUP(Table1[[#This Row],[ProductID]],productMaster,4,0)="Active",TRUE,"Anomali")</f>
        <v>1</v>
      </c>
      <c r="L348">
        <f>VLOOKUP(Table1[[#This Row],[ProductID]],productMaster,10,0)</f>
        <v>0</v>
      </c>
      <c r="M348" t="str">
        <f>IF(Table1[[#This Row],[UnitPrice]]&gt;115%*Table1[[#This Row],[StandardAcquisitionCost]],"Anomali","")</f>
        <v>Anomali</v>
      </c>
      <c r="N348" s="80">
        <f>VLOOKUP(Table1[[#This Row],[ProductID]],productMaster,11,0)</f>
        <v>0</v>
      </c>
      <c r="O348" s="80" t="str">
        <f>IF(Table1[[#This Row],[UnitPrice]]&gt;Table1[[#This Row],[sellingPrice]],"Anomali","")</f>
        <v>Anomali</v>
      </c>
      <c r="P348" s="80" t="str">
        <f>IF(ISNA(VLOOKUP(Table1[[#This Row],[ProductID]],productMaster,1,0)),"Anomali","")</f>
        <v/>
      </c>
    </row>
    <row r="349" spans="1:16" x14ac:dyDescent="0.25">
      <c r="A349" s="5">
        <v>452</v>
      </c>
      <c r="B349" s="5">
        <v>992</v>
      </c>
      <c r="C349" s="10">
        <v>44063</v>
      </c>
      <c r="D349" s="5">
        <v>3</v>
      </c>
      <c r="E349" s="5">
        <v>346</v>
      </c>
      <c r="F349" s="40">
        <v>41.244</v>
      </c>
      <c r="G349" s="40">
        <v>123.732</v>
      </c>
      <c r="K349" t="b">
        <f>IF(VLOOKUP(Table1[[#This Row],[ProductID]],productMaster,4,0)="Active",TRUE,"Anomali")</f>
        <v>1</v>
      </c>
      <c r="L349">
        <f>VLOOKUP(Table1[[#This Row],[ProductID]],productMaster,10,0)</f>
        <v>0</v>
      </c>
      <c r="M349" t="str">
        <f>IF(Table1[[#This Row],[UnitPrice]]&gt;115%*Table1[[#This Row],[StandardAcquisitionCost]],"Anomali","")</f>
        <v>Anomali</v>
      </c>
      <c r="N349" s="80">
        <f>VLOOKUP(Table1[[#This Row],[ProductID]],productMaster,11,0)</f>
        <v>0</v>
      </c>
      <c r="O349" s="80" t="str">
        <f>IF(Table1[[#This Row],[UnitPrice]]&gt;Table1[[#This Row],[sellingPrice]],"Anomali","")</f>
        <v>Anomali</v>
      </c>
      <c r="P349" s="80" t="str">
        <f>IF(ISNA(VLOOKUP(Table1[[#This Row],[ProductID]],productMaster,1,0)),"Anomali","")</f>
        <v/>
      </c>
    </row>
    <row r="350" spans="1:16" x14ac:dyDescent="0.25">
      <c r="A350" s="4">
        <v>452</v>
      </c>
      <c r="B350" s="4">
        <v>993</v>
      </c>
      <c r="C350" s="11">
        <v>44063</v>
      </c>
      <c r="D350" s="4">
        <v>3</v>
      </c>
      <c r="E350" s="4">
        <v>347</v>
      </c>
      <c r="F350" s="41">
        <v>36.970500000000001</v>
      </c>
      <c r="G350" s="41">
        <v>110.9115</v>
      </c>
      <c r="K350" t="b">
        <f>IF(VLOOKUP(Table1[[#This Row],[ProductID]],productMaster,4,0)="Active",TRUE,"Anomali")</f>
        <v>1</v>
      </c>
      <c r="L350">
        <f>VLOOKUP(Table1[[#This Row],[ProductID]],productMaster,10,0)</f>
        <v>0</v>
      </c>
      <c r="M350" t="str">
        <f>IF(Table1[[#This Row],[UnitPrice]]&gt;115%*Table1[[#This Row],[StandardAcquisitionCost]],"Anomali","")</f>
        <v>Anomali</v>
      </c>
      <c r="N350" s="80">
        <f>VLOOKUP(Table1[[#This Row],[ProductID]],productMaster,11,0)</f>
        <v>0</v>
      </c>
      <c r="O350" s="80" t="str">
        <f>IF(Table1[[#This Row],[UnitPrice]]&gt;Table1[[#This Row],[sellingPrice]],"Anomali","")</f>
        <v>Anomali</v>
      </c>
      <c r="P350" s="80" t="str">
        <f>IF(ISNA(VLOOKUP(Table1[[#This Row],[ProductID]],productMaster,1,0)),"Anomali","")</f>
        <v/>
      </c>
    </row>
    <row r="351" spans="1:16" x14ac:dyDescent="0.25">
      <c r="A351" s="5">
        <v>453</v>
      </c>
      <c r="B351" s="5">
        <v>994</v>
      </c>
      <c r="C351" s="10">
        <v>44063</v>
      </c>
      <c r="D351" s="5">
        <v>550</v>
      </c>
      <c r="E351" s="5">
        <v>935</v>
      </c>
      <c r="F351" s="40">
        <v>31.4895</v>
      </c>
      <c r="G351" s="40">
        <v>17319.224999999999</v>
      </c>
      <c r="K351" t="b">
        <f>IF(VLOOKUP(Table1[[#This Row],[ProductID]],productMaster,4,0)="Active",TRUE,"Anomali")</f>
        <v>1</v>
      </c>
      <c r="L351">
        <f>VLOOKUP(Table1[[#This Row],[ProductID]],productMaster,10,0)</f>
        <v>17.977599999999999</v>
      </c>
      <c r="M351" t="str">
        <f>IF(Table1[[#This Row],[UnitPrice]]&gt;115%*Table1[[#This Row],[StandardAcquisitionCost]],"Anomali","")</f>
        <v>Anomali</v>
      </c>
      <c r="N351" s="80">
        <f>VLOOKUP(Table1[[#This Row],[ProductID]],productMaster,11,0)</f>
        <v>40.49</v>
      </c>
      <c r="O351" s="80" t="str">
        <f>IF(Table1[[#This Row],[UnitPrice]]&gt;Table1[[#This Row],[sellingPrice]],"Anomali","")</f>
        <v/>
      </c>
      <c r="P351" s="80" t="str">
        <f>IF(ISNA(VLOOKUP(Table1[[#This Row],[ProductID]],productMaster,1,0)),"Anomali","")</f>
        <v/>
      </c>
    </row>
    <row r="352" spans="1:16" x14ac:dyDescent="0.25">
      <c r="A352" s="4">
        <v>453</v>
      </c>
      <c r="B352" s="4">
        <v>995</v>
      </c>
      <c r="C352" s="11">
        <v>44063</v>
      </c>
      <c r="D352" s="4">
        <v>550</v>
      </c>
      <c r="E352" s="4">
        <v>936</v>
      </c>
      <c r="F352" s="41">
        <v>48.289499999999997</v>
      </c>
      <c r="G352" s="41">
        <v>26559.224999999999</v>
      </c>
      <c r="K352" t="b">
        <f>IF(VLOOKUP(Table1[[#This Row],[ProductID]],productMaster,4,0)="Active",TRUE,"Anomali")</f>
        <v>1</v>
      </c>
      <c r="L352">
        <f>VLOOKUP(Table1[[#This Row],[ProductID]],productMaster,10,0)</f>
        <v>27.568000000000001</v>
      </c>
      <c r="M352" t="str">
        <f>IF(Table1[[#This Row],[UnitPrice]]&gt;115%*Table1[[#This Row],[StandardAcquisitionCost]],"Anomali","")</f>
        <v>Anomali</v>
      </c>
      <c r="N352" s="80">
        <f>VLOOKUP(Table1[[#This Row],[ProductID]],productMaster,11,0)</f>
        <v>62.09</v>
      </c>
      <c r="O352" s="80" t="str">
        <f>IF(Table1[[#This Row],[UnitPrice]]&gt;Table1[[#This Row],[sellingPrice]],"Anomali","")</f>
        <v/>
      </c>
      <c r="P352" s="80" t="str">
        <f>IF(ISNA(VLOOKUP(Table1[[#This Row],[ProductID]],productMaster,1,0)),"Anomali","")</f>
        <v/>
      </c>
    </row>
    <row r="353" spans="1:16" x14ac:dyDescent="0.25">
      <c r="A353" s="5">
        <v>454</v>
      </c>
      <c r="B353" s="5">
        <v>996</v>
      </c>
      <c r="C353" s="10">
        <v>44063</v>
      </c>
      <c r="D353" s="5">
        <v>3</v>
      </c>
      <c r="E353" s="5">
        <v>375</v>
      </c>
      <c r="F353" s="40">
        <v>43.344000000000001</v>
      </c>
      <c r="G353" s="40">
        <v>130.03200000000001</v>
      </c>
      <c r="K353" t="b">
        <f>IF(VLOOKUP(Table1[[#This Row],[ProductID]],productMaster,4,0)="Active",TRUE,"Anomali")</f>
        <v>1</v>
      </c>
      <c r="L353">
        <f>VLOOKUP(Table1[[#This Row],[ProductID]],productMaster,10,0)</f>
        <v>0</v>
      </c>
      <c r="M353" t="str">
        <f>IF(Table1[[#This Row],[UnitPrice]]&gt;115%*Table1[[#This Row],[StandardAcquisitionCost]],"Anomali","")</f>
        <v>Anomali</v>
      </c>
      <c r="N353" s="80">
        <f>VLOOKUP(Table1[[#This Row],[ProductID]],productMaster,11,0)</f>
        <v>0</v>
      </c>
      <c r="O353" s="80" t="str">
        <f>IF(Table1[[#This Row],[UnitPrice]]&gt;Table1[[#This Row],[sellingPrice]],"Anomali","")</f>
        <v>Anomali</v>
      </c>
      <c r="P353" s="80" t="str">
        <f>IF(ISNA(VLOOKUP(Table1[[#This Row],[ProductID]],productMaster,1,0)),"Anomali","")</f>
        <v/>
      </c>
    </row>
    <row r="354" spans="1:16" x14ac:dyDescent="0.25">
      <c r="A354" s="4">
        <v>454</v>
      </c>
      <c r="B354" s="4">
        <v>997</v>
      </c>
      <c r="C354" s="11">
        <v>44063</v>
      </c>
      <c r="D354" s="4">
        <v>3</v>
      </c>
      <c r="E354" s="4">
        <v>376</v>
      </c>
      <c r="F354" s="41">
        <v>39.070500000000003</v>
      </c>
      <c r="G354" s="41">
        <v>117.2115</v>
      </c>
      <c r="K354" t="b">
        <f>IF(VLOOKUP(Table1[[#This Row],[ProductID]],productMaster,4,0)="Active",TRUE,"Anomali")</f>
        <v>1</v>
      </c>
      <c r="L354">
        <f>VLOOKUP(Table1[[#This Row],[ProductID]],productMaster,10,0)</f>
        <v>0</v>
      </c>
      <c r="M354" t="str">
        <f>IF(Table1[[#This Row],[UnitPrice]]&gt;115%*Table1[[#This Row],[StandardAcquisitionCost]],"Anomali","")</f>
        <v>Anomali</v>
      </c>
      <c r="N354" s="80">
        <f>VLOOKUP(Table1[[#This Row],[ProductID]],productMaster,11,0)</f>
        <v>0</v>
      </c>
      <c r="O354" s="80" t="str">
        <f>IF(Table1[[#This Row],[UnitPrice]]&gt;Table1[[#This Row],[sellingPrice]],"Anomali","")</f>
        <v>Anomali</v>
      </c>
      <c r="P354" s="80" t="str">
        <f>IF(ISNA(VLOOKUP(Table1[[#This Row],[ProductID]],productMaster,1,0)),"Anomali","")</f>
        <v/>
      </c>
    </row>
    <row r="355" spans="1:16" x14ac:dyDescent="0.25">
      <c r="A355" s="5">
        <v>455</v>
      </c>
      <c r="B355" s="5">
        <v>998</v>
      </c>
      <c r="C355" s="10">
        <v>44063</v>
      </c>
      <c r="D355" s="5">
        <v>550</v>
      </c>
      <c r="E355" s="5">
        <v>480</v>
      </c>
      <c r="F355" s="40">
        <v>11.6655</v>
      </c>
      <c r="G355" s="40">
        <v>6416.0249999999996</v>
      </c>
      <c r="K355" t="b">
        <f>IF(VLOOKUP(Table1[[#This Row],[ProductID]],productMaster,4,0)="Active",TRUE,"Anomali")</f>
        <v>1</v>
      </c>
      <c r="L355">
        <f>VLOOKUP(Table1[[#This Row],[ProductID]],productMaster,10,0)</f>
        <v>0</v>
      </c>
      <c r="M355" t="str">
        <f>IF(Table1[[#This Row],[UnitPrice]]&gt;115%*Table1[[#This Row],[StandardAcquisitionCost]],"Anomali","")</f>
        <v>Anomali</v>
      </c>
      <c r="N355" s="80">
        <f>VLOOKUP(Table1[[#This Row],[ProductID]],productMaster,11,0)</f>
        <v>0</v>
      </c>
      <c r="O355" s="80" t="str">
        <f>IF(Table1[[#This Row],[UnitPrice]]&gt;Table1[[#This Row],[sellingPrice]],"Anomali","")</f>
        <v>Anomali</v>
      </c>
      <c r="P355" s="80" t="str">
        <f>IF(ISNA(VLOOKUP(Table1[[#This Row],[ProductID]],productMaster,1,0)),"Anomali","")</f>
        <v/>
      </c>
    </row>
    <row r="356" spans="1:16" x14ac:dyDescent="0.25">
      <c r="A356" s="4">
        <v>455</v>
      </c>
      <c r="B356" s="4">
        <v>999</v>
      </c>
      <c r="C356" s="11">
        <v>44063</v>
      </c>
      <c r="D356" s="4">
        <v>550</v>
      </c>
      <c r="E356" s="4">
        <v>481</v>
      </c>
      <c r="F356" s="41">
        <v>11.087999999999999</v>
      </c>
      <c r="G356" s="41">
        <v>6098.4</v>
      </c>
      <c r="K356" t="b">
        <f>IF(VLOOKUP(Table1[[#This Row],[ProductID]],productMaster,4,0)="Active",TRUE,"Anomali")</f>
        <v>1</v>
      </c>
      <c r="L356">
        <f>VLOOKUP(Table1[[#This Row],[ProductID]],productMaster,10,0)</f>
        <v>0</v>
      </c>
      <c r="M356" t="str">
        <f>IF(Table1[[#This Row],[UnitPrice]]&gt;115%*Table1[[#This Row],[StandardAcquisitionCost]],"Anomali","")</f>
        <v>Anomali</v>
      </c>
      <c r="N356" s="80">
        <f>VLOOKUP(Table1[[#This Row],[ProductID]],productMaster,11,0)</f>
        <v>0</v>
      </c>
      <c r="O356" s="80" t="str">
        <f>IF(Table1[[#This Row],[UnitPrice]]&gt;Table1[[#This Row],[sellingPrice]],"Anomali","")</f>
        <v>Anomali</v>
      </c>
      <c r="P356" s="80" t="str">
        <f>IF(ISNA(VLOOKUP(Table1[[#This Row],[ProductID]],productMaster,1,0)),"Anomali","")</f>
        <v/>
      </c>
    </row>
    <row r="357" spans="1:16" x14ac:dyDescent="0.25">
      <c r="A357" s="5">
        <v>455</v>
      </c>
      <c r="B357" s="5">
        <v>1000</v>
      </c>
      <c r="C357" s="10">
        <v>44063</v>
      </c>
      <c r="D357" s="5">
        <v>550</v>
      </c>
      <c r="E357" s="5">
        <v>482</v>
      </c>
      <c r="F357" s="40">
        <v>8.7569999999999997</v>
      </c>
      <c r="G357" s="40">
        <v>4816.3500000000004</v>
      </c>
      <c r="K357" t="b">
        <f>IF(VLOOKUP(Table1[[#This Row],[ProductID]],productMaster,4,0)="Active",TRUE,"Anomali")</f>
        <v>1</v>
      </c>
      <c r="L357">
        <f>VLOOKUP(Table1[[#This Row],[ProductID]],productMaster,10,0)</f>
        <v>0</v>
      </c>
      <c r="M357" t="str">
        <f>IF(Table1[[#This Row],[UnitPrice]]&gt;115%*Table1[[#This Row],[StandardAcquisitionCost]],"Anomali","")</f>
        <v>Anomali</v>
      </c>
      <c r="N357" s="80">
        <f>VLOOKUP(Table1[[#This Row],[ProductID]],productMaster,11,0)</f>
        <v>0</v>
      </c>
      <c r="O357" s="80" t="str">
        <f>IF(Table1[[#This Row],[UnitPrice]]&gt;Table1[[#This Row],[sellingPrice]],"Anomali","")</f>
        <v>Anomali</v>
      </c>
      <c r="P357" s="80" t="str">
        <f>IF(ISNA(VLOOKUP(Table1[[#This Row],[ProductID]],productMaster,1,0)),"Anomali","")</f>
        <v/>
      </c>
    </row>
    <row r="358" spans="1:16" x14ac:dyDescent="0.25">
      <c r="A358" s="4">
        <v>455</v>
      </c>
      <c r="B358" s="4">
        <v>1001</v>
      </c>
      <c r="C358" s="11">
        <v>44063</v>
      </c>
      <c r="D358" s="4">
        <v>550</v>
      </c>
      <c r="E358" s="4">
        <v>483</v>
      </c>
      <c r="F358" s="41">
        <v>9.6914999999999996</v>
      </c>
      <c r="G358" s="41">
        <v>5330.3249999999998</v>
      </c>
      <c r="K358" t="b">
        <f>IF(VLOOKUP(Table1[[#This Row],[ProductID]],productMaster,4,0)="Active",TRUE,"Anomali")</f>
        <v>1</v>
      </c>
      <c r="L358">
        <f>VLOOKUP(Table1[[#This Row],[ProductID]],productMaster,10,0)</f>
        <v>0</v>
      </c>
      <c r="M358" t="str">
        <f>IF(Table1[[#This Row],[UnitPrice]]&gt;115%*Table1[[#This Row],[StandardAcquisitionCost]],"Anomali","")</f>
        <v>Anomali</v>
      </c>
      <c r="N358" s="80">
        <f>VLOOKUP(Table1[[#This Row],[ProductID]],productMaster,11,0)</f>
        <v>0</v>
      </c>
      <c r="O358" s="80" t="str">
        <f>IF(Table1[[#This Row],[UnitPrice]]&gt;Table1[[#This Row],[sellingPrice]],"Anomali","")</f>
        <v>Anomali</v>
      </c>
      <c r="P358" s="80" t="str">
        <f>IF(ISNA(VLOOKUP(Table1[[#This Row],[ProductID]],productMaster,1,0)),"Anomali","")</f>
        <v/>
      </c>
    </row>
    <row r="359" spans="1:16" x14ac:dyDescent="0.25">
      <c r="A359" s="5">
        <v>455</v>
      </c>
      <c r="B359" s="5">
        <v>1002</v>
      </c>
      <c r="C359" s="10">
        <v>44063</v>
      </c>
      <c r="D359" s="5">
        <v>550</v>
      </c>
      <c r="E359" s="5">
        <v>484</v>
      </c>
      <c r="F359" s="40">
        <v>6.8775000000000004</v>
      </c>
      <c r="G359" s="40">
        <v>3782.625</v>
      </c>
      <c r="K359" t="b">
        <f>IF(VLOOKUP(Table1[[#This Row],[ProductID]],productMaster,4,0)="Active",TRUE,"Anomali")</f>
        <v>1</v>
      </c>
      <c r="L359">
        <f>VLOOKUP(Table1[[#This Row],[ProductID]],productMaster,10,0)</f>
        <v>0</v>
      </c>
      <c r="M359" t="str">
        <f>IF(Table1[[#This Row],[UnitPrice]]&gt;115%*Table1[[#This Row],[StandardAcquisitionCost]],"Anomali","")</f>
        <v>Anomali</v>
      </c>
      <c r="N359" s="80">
        <f>VLOOKUP(Table1[[#This Row],[ProductID]],productMaster,11,0)</f>
        <v>0</v>
      </c>
      <c r="O359" s="80" t="str">
        <f>IF(Table1[[#This Row],[UnitPrice]]&gt;Table1[[#This Row],[sellingPrice]],"Anomali","")</f>
        <v>Anomali</v>
      </c>
      <c r="P359" s="80" t="str">
        <f>IF(ISNA(VLOOKUP(Table1[[#This Row],[ProductID]],productMaster,1,0)),"Anomali","")</f>
        <v/>
      </c>
    </row>
    <row r="360" spans="1:16" x14ac:dyDescent="0.25">
      <c r="A360" s="4">
        <v>455</v>
      </c>
      <c r="B360" s="4">
        <v>1003</v>
      </c>
      <c r="C360" s="11">
        <v>44063</v>
      </c>
      <c r="D360" s="4">
        <v>550</v>
      </c>
      <c r="E360" s="4">
        <v>485</v>
      </c>
      <c r="F360" s="41">
        <v>7.8014999999999999</v>
      </c>
      <c r="G360" s="41">
        <v>4290.8249999999998</v>
      </c>
      <c r="K360" t="b">
        <f>IF(VLOOKUP(Table1[[#This Row],[ProductID]],productMaster,4,0)="Active",TRUE,"Anomali")</f>
        <v>1</v>
      </c>
      <c r="L360">
        <f>VLOOKUP(Table1[[#This Row],[ProductID]],productMaster,10,0)</f>
        <v>0</v>
      </c>
      <c r="M360" t="str">
        <f>IF(Table1[[#This Row],[UnitPrice]]&gt;115%*Table1[[#This Row],[StandardAcquisitionCost]],"Anomali","")</f>
        <v>Anomali</v>
      </c>
      <c r="N360" s="80">
        <f>VLOOKUP(Table1[[#This Row],[ProductID]],productMaster,11,0)</f>
        <v>0</v>
      </c>
      <c r="O360" s="80" t="str">
        <f>IF(Table1[[#This Row],[UnitPrice]]&gt;Table1[[#This Row],[sellingPrice]],"Anomali","")</f>
        <v>Anomali</v>
      </c>
      <c r="P360" s="80" t="str">
        <f>IF(ISNA(VLOOKUP(Table1[[#This Row],[ProductID]],productMaster,1,0)),"Anomali","")</f>
        <v/>
      </c>
    </row>
    <row r="361" spans="1:16" x14ac:dyDescent="0.25">
      <c r="A361" s="5">
        <v>455</v>
      </c>
      <c r="B361" s="5">
        <v>1004</v>
      </c>
      <c r="C361" s="10">
        <v>44063</v>
      </c>
      <c r="D361" s="5">
        <v>550</v>
      </c>
      <c r="E361" s="5">
        <v>486</v>
      </c>
      <c r="F361" s="40">
        <v>8.7569999999999997</v>
      </c>
      <c r="G361" s="40">
        <v>4816.3500000000004</v>
      </c>
      <c r="K361" t="b">
        <f>IF(VLOOKUP(Table1[[#This Row],[ProductID]],productMaster,4,0)="Active",TRUE,"Anomali")</f>
        <v>1</v>
      </c>
      <c r="L361">
        <f>VLOOKUP(Table1[[#This Row],[ProductID]],productMaster,10,0)</f>
        <v>0</v>
      </c>
      <c r="M361" t="str">
        <f>IF(Table1[[#This Row],[UnitPrice]]&gt;115%*Table1[[#This Row],[StandardAcquisitionCost]],"Anomali","")</f>
        <v>Anomali</v>
      </c>
      <c r="N361" s="80">
        <f>VLOOKUP(Table1[[#This Row],[ProductID]],productMaster,11,0)</f>
        <v>0</v>
      </c>
      <c r="O361" s="80" t="str">
        <f>IF(Table1[[#This Row],[UnitPrice]]&gt;Table1[[#This Row],[sellingPrice]],"Anomali","")</f>
        <v>Anomali</v>
      </c>
      <c r="P361" s="80" t="str">
        <f>IF(ISNA(VLOOKUP(Table1[[#This Row],[ProductID]],productMaster,1,0)),"Anomali","")</f>
        <v/>
      </c>
    </row>
    <row r="362" spans="1:16" x14ac:dyDescent="0.25">
      <c r="A362" s="4">
        <v>455</v>
      </c>
      <c r="B362" s="4">
        <v>1005</v>
      </c>
      <c r="C362" s="11">
        <v>44063</v>
      </c>
      <c r="D362" s="4">
        <v>550</v>
      </c>
      <c r="E362" s="4">
        <v>487</v>
      </c>
      <c r="F362" s="41">
        <v>5.8064999999999998</v>
      </c>
      <c r="G362" s="41">
        <v>3193.5749999999998</v>
      </c>
      <c r="K362" t="b">
        <f>IF(VLOOKUP(Table1[[#This Row],[ProductID]],productMaster,4,0)="Active",TRUE,"Anomali")</f>
        <v>1</v>
      </c>
      <c r="L362">
        <f>VLOOKUP(Table1[[#This Row],[ProductID]],productMaster,10,0)</f>
        <v>0</v>
      </c>
      <c r="M362" t="str">
        <f>IF(Table1[[#This Row],[UnitPrice]]&gt;115%*Table1[[#This Row],[StandardAcquisitionCost]],"Anomali","")</f>
        <v>Anomali</v>
      </c>
      <c r="N362" s="80">
        <f>VLOOKUP(Table1[[#This Row],[ProductID]],productMaster,11,0)</f>
        <v>0</v>
      </c>
      <c r="O362" s="80" t="str">
        <f>IF(Table1[[#This Row],[UnitPrice]]&gt;Table1[[#This Row],[sellingPrice]],"Anomali","")</f>
        <v>Anomali</v>
      </c>
      <c r="P362" s="80" t="str">
        <f>IF(ISNA(VLOOKUP(Table1[[#This Row],[ProductID]],productMaster,1,0)),"Anomali","")</f>
        <v/>
      </c>
    </row>
    <row r="363" spans="1:16" x14ac:dyDescent="0.25">
      <c r="A363" s="5">
        <v>455</v>
      </c>
      <c r="B363" s="5">
        <v>1006</v>
      </c>
      <c r="C363" s="10">
        <v>44063</v>
      </c>
      <c r="D363" s="5">
        <v>550</v>
      </c>
      <c r="E363" s="5">
        <v>488</v>
      </c>
      <c r="F363" s="40">
        <v>8.8620000000000001</v>
      </c>
      <c r="G363" s="40">
        <v>4874.1000000000004</v>
      </c>
      <c r="K363" t="b">
        <f>IF(VLOOKUP(Table1[[#This Row],[ProductID]],productMaster,4,0)="Active",TRUE,"Anomali")</f>
        <v>1</v>
      </c>
      <c r="L363">
        <f>VLOOKUP(Table1[[#This Row],[ProductID]],productMaster,10,0)</f>
        <v>0</v>
      </c>
      <c r="M363" t="str">
        <f>IF(Table1[[#This Row],[UnitPrice]]&gt;115%*Table1[[#This Row],[StandardAcquisitionCost]],"Anomali","")</f>
        <v>Anomali</v>
      </c>
      <c r="N363" s="80">
        <f>VLOOKUP(Table1[[#This Row],[ProductID]],productMaster,11,0)</f>
        <v>0</v>
      </c>
      <c r="O363" s="80" t="str">
        <f>IF(Table1[[#This Row],[UnitPrice]]&gt;Table1[[#This Row],[sellingPrice]],"Anomali","")</f>
        <v>Anomali</v>
      </c>
      <c r="P363" s="80" t="str">
        <f>IF(ISNA(VLOOKUP(Table1[[#This Row],[ProductID]],productMaster,1,0)),"Anomali","")</f>
        <v/>
      </c>
    </row>
    <row r="364" spans="1:16" x14ac:dyDescent="0.25">
      <c r="A364" s="4">
        <v>455</v>
      </c>
      <c r="B364" s="4">
        <v>1007</v>
      </c>
      <c r="C364" s="11">
        <v>44063</v>
      </c>
      <c r="D364" s="4">
        <v>550</v>
      </c>
      <c r="E364" s="4">
        <v>489</v>
      </c>
      <c r="F364" s="41">
        <v>10.468500000000001</v>
      </c>
      <c r="G364" s="41">
        <v>5757.6750000000002</v>
      </c>
      <c r="K364" t="b">
        <f>IF(VLOOKUP(Table1[[#This Row],[ProductID]],productMaster,4,0)="Active",TRUE,"Anomali")</f>
        <v>1</v>
      </c>
      <c r="L364">
        <f>VLOOKUP(Table1[[#This Row],[ProductID]],productMaster,10,0)</f>
        <v>0</v>
      </c>
      <c r="M364" t="str">
        <f>IF(Table1[[#This Row],[UnitPrice]]&gt;115%*Table1[[#This Row],[StandardAcquisitionCost]],"Anomali","")</f>
        <v>Anomali</v>
      </c>
      <c r="N364" s="80">
        <f>VLOOKUP(Table1[[#This Row],[ProductID]],productMaster,11,0)</f>
        <v>0</v>
      </c>
      <c r="O364" s="80" t="str">
        <f>IF(Table1[[#This Row],[UnitPrice]]&gt;Table1[[#This Row],[sellingPrice]],"Anomali","")</f>
        <v>Anomali</v>
      </c>
      <c r="P364" s="80" t="str">
        <f>IF(ISNA(VLOOKUP(Table1[[#This Row],[ProductID]],productMaster,1,0)),"Anomali","")</f>
        <v/>
      </c>
    </row>
    <row r="365" spans="1:16" x14ac:dyDescent="0.25">
      <c r="A365" s="5">
        <v>456</v>
      </c>
      <c r="B365" s="5">
        <v>1008</v>
      </c>
      <c r="C365" s="10">
        <v>44063</v>
      </c>
      <c r="D365" s="5">
        <v>3</v>
      </c>
      <c r="E365" s="5">
        <v>402</v>
      </c>
      <c r="F365" s="40">
        <v>47.470500000000001</v>
      </c>
      <c r="G365" s="40">
        <v>142.41149999999999</v>
      </c>
      <c r="K365" t="b">
        <f>IF(VLOOKUP(Table1[[#This Row],[ProductID]],productMaster,4,0)="Active",TRUE,"Anomali")</f>
        <v>1</v>
      </c>
      <c r="L365">
        <f>VLOOKUP(Table1[[#This Row],[ProductID]],productMaster,10,0)</f>
        <v>0</v>
      </c>
      <c r="M365" t="str">
        <f>IF(Table1[[#This Row],[UnitPrice]]&gt;115%*Table1[[#This Row],[StandardAcquisitionCost]],"Anomali","")</f>
        <v>Anomali</v>
      </c>
      <c r="N365" s="80">
        <f>VLOOKUP(Table1[[#This Row],[ProductID]],productMaster,11,0)</f>
        <v>0</v>
      </c>
      <c r="O365" s="80" t="str">
        <f>IF(Table1[[#This Row],[UnitPrice]]&gt;Table1[[#This Row],[sellingPrice]],"Anomali","")</f>
        <v>Anomali</v>
      </c>
      <c r="P365" s="80" t="str">
        <f>IF(ISNA(VLOOKUP(Table1[[#This Row],[ProductID]],productMaster,1,0)),"Anomali","")</f>
        <v/>
      </c>
    </row>
    <row r="366" spans="1:16" x14ac:dyDescent="0.25">
      <c r="A366" s="4">
        <v>457</v>
      </c>
      <c r="B366" s="4">
        <v>1009</v>
      </c>
      <c r="C366" s="11">
        <v>44063</v>
      </c>
      <c r="D366" s="4">
        <v>550</v>
      </c>
      <c r="E366" s="4">
        <v>510</v>
      </c>
      <c r="F366" s="41">
        <v>23.079000000000001</v>
      </c>
      <c r="G366" s="41">
        <v>12693.45</v>
      </c>
      <c r="K366" t="b">
        <f>IF(VLOOKUP(Table1[[#This Row],[ProductID]],productMaster,4,0)="Active",TRUE,"Anomali")</f>
        <v>1</v>
      </c>
      <c r="L366">
        <f>VLOOKUP(Table1[[#This Row],[ProductID]],productMaster,10,0)</f>
        <v>0</v>
      </c>
      <c r="M366" t="str">
        <f>IF(Table1[[#This Row],[UnitPrice]]&gt;115%*Table1[[#This Row],[StandardAcquisitionCost]],"Anomali","")</f>
        <v>Anomali</v>
      </c>
      <c r="N366" s="80">
        <f>VLOOKUP(Table1[[#This Row],[ProductID]],productMaster,11,0)</f>
        <v>0</v>
      </c>
      <c r="O366" s="80" t="str">
        <f>IF(Table1[[#This Row],[UnitPrice]]&gt;Table1[[#This Row],[sellingPrice]],"Anomali","")</f>
        <v>Anomali</v>
      </c>
      <c r="P366" s="80" t="str">
        <f>IF(ISNA(VLOOKUP(Table1[[#This Row],[ProductID]],productMaster,1,0)),"Anomali","")</f>
        <v/>
      </c>
    </row>
    <row r="367" spans="1:16" x14ac:dyDescent="0.25">
      <c r="A367" s="5">
        <v>457</v>
      </c>
      <c r="B367" s="5">
        <v>1010</v>
      </c>
      <c r="C367" s="10">
        <v>44063</v>
      </c>
      <c r="D367" s="5">
        <v>550</v>
      </c>
      <c r="E367" s="5">
        <v>511</v>
      </c>
      <c r="F367" s="40">
        <v>29.274000000000001</v>
      </c>
      <c r="G367" s="40">
        <v>16100.7</v>
      </c>
      <c r="K367" t="b">
        <f>IF(VLOOKUP(Table1[[#This Row],[ProductID]],productMaster,4,0)="Active",TRUE,"Anomali")</f>
        <v>1</v>
      </c>
      <c r="L367">
        <f>VLOOKUP(Table1[[#This Row],[ProductID]],productMaster,10,0)</f>
        <v>0</v>
      </c>
      <c r="M367" t="str">
        <f>IF(Table1[[#This Row],[UnitPrice]]&gt;115%*Table1[[#This Row],[StandardAcquisitionCost]],"Anomali","")</f>
        <v>Anomali</v>
      </c>
      <c r="N367" s="80">
        <f>VLOOKUP(Table1[[#This Row],[ProductID]],productMaster,11,0)</f>
        <v>0</v>
      </c>
      <c r="O367" s="80" t="str">
        <f>IF(Table1[[#This Row],[UnitPrice]]&gt;Table1[[#This Row],[sellingPrice]],"Anomali","")</f>
        <v>Anomali</v>
      </c>
      <c r="P367" s="80" t="str">
        <f>IF(ISNA(VLOOKUP(Table1[[#This Row],[ProductID]],productMaster,1,0)),"Anomali","")</f>
        <v/>
      </c>
    </row>
    <row r="368" spans="1:16" x14ac:dyDescent="0.25">
      <c r="A368" s="4">
        <v>457</v>
      </c>
      <c r="B368" s="4">
        <v>1011</v>
      </c>
      <c r="C368" s="11">
        <v>44063</v>
      </c>
      <c r="D368" s="4">
        <v>550</v>
      </c>
      <c r="E368" s="4">
        <v>512</v>
      </c>
      <c r="F368" s="41">
        <v>34.975499999999997</v>
      </c>
      <c r="G368" s="41">
        <v>19236.525000000001</v>
      </c>
      <c r="K368" t="b">
        <f>IF(VLOOKUP(Table1[[#This Row],[ProductID]],productMaster,4,0)="Active",TRUE,"Anomali")</f>
        <v>1</v>
      </c>
      <c r="L368">
        <f>VLOOKUP(Table1[[#This Row],[ProductID]],productMaster,10,0)</f>
        <v>0</v>
      </c>
      <c r="M368" t="str">
        <f>IF(Table1[[#This Row],[UnitPrice]]&gt;115%*Table1[[#This Row],[StandardAcquisitionCost]],"Anomali","")</f>
        <v>Anomali</v>
      </c>
      <c r="N368" s="80">
        <f>VLOOKUP(Table1[[#This Row],[ProductID]],productMaster,11,0)</f>
        <v>0</v>
      </c>
      <c r="O368" s="80" t="str">
        <f>IF(Table1[[#This Row],[UnitPrice]]&gt;Table1[[#This Row],[sellingPrice]],"Anomali","")</f>
        <v>Anomali</v>
      </c>
      <c r="P368" s="80" t="str">
        <f>IF(ISNA(VLOOKUP(Table1[[#This Row],[ProductID]],productMaster,1,0)),"Anomali","")</f>
        <v/>
      </c>
    </row>
    <row r="369" spans="1:16" x14ac:dyDescent="0.25">
      <c r="A369" s="5">
        <v>458</v>
      </c>
      <c r="B369" s="5">
        <v>1012</v>
      </c>
      <c r="C369" s="10">
        <v>44063</v>
      </c>
      <c r="D369" s="5">
        <v>3</v>
      </c>
      <c r="E369" s="5">
        <v>408</v>
      </c>
      <c r="F369" s="40">
        <v>43.270499999999998</v>
      </c>
      <c r="G369" s="40">
        <v>129.8115</v>
      </c>
      <c r="K369" t="b">
        <f>IF(VLOOKUP(Table1[[#This Row],[ProductID]],productMaster,4,0)="Active",TRUE,"Anomali")</f>
        <v>1</v>
      </c>
      <c r="L369">
        <f>VLOOKUP(Table1[[#This Row],[ProductID]],productMaster,10,0)</f>
        <v>0</v>
      </c>
      <c r="M369" t="str">
        <f>IF(Table1[[#This Row],[UnitPrice]]&gt;115%*Table1[[#This Row],[StandardAcquisitionCost]],"Anomali","")</f>
        <v>Anomali</v>
      </c>
      <c r="N369" s="80">
        <f>VLOOKUP(Table1[[#This Row],[ProductID]],productMaster,11,0)</f>
        <v>0</v>
      </c>
      <c r="O369" s="80" t="str">
        <f>IF(Table1[[#This Row],[UnitPrice]]&gt;Table1[[#This Row],[sellingPrice]],"Anomali","")</f>
        <v>Anomali</v>
      </c>
      <c r="P369" s="80" t="str">
        <f>IF(ISNA(VLOOKUP(Table1[[#This Row],[ProductID]],productMaster,1,0)),"Anomali","")</f>
        <v/>
      </c>
    </row>
    <row r="370" spans="1:16" x14ac:dyDescent="0.25">
      <c r="A370" s="4">
        <v>458</v>
      </c>
      <c r="B370" s="4">
        <v>1013</v>
      </c>
      <c r="C370" s="11">
        <v>44063</v>
      </c>
      <c r="D370" s="4">
        <v>3</v>
      </c>
      <c r="E370" s="4">
        <v>409</v>
      </c>
      <c r="F370" s="41">
        <v>41.170499999999997</v>
      </c>
      <c r="G370" s="41">
        <v>123.5115</v>
      </c>
      <c r="K370" t="b">
        <f>IF(VLOOKUP(Table1[[#This Row],[ProductID]],productMaster,4,0)="Active",TRUE,"Anomali")</f>
        <v>1</v>
      </c>
      <c r="L370">
        <f>VLOOKUP(Table1[[#This Row],[ProductID]],productMaster,10,0)</f>
        <v>0</v>
      </c>
      <c r="M370" t="str">
        <f>IF(Table1[[#This Row],[UnitPrice]]&gt;115%*Table1[[#This Row],[StandardAcquisitionCost]],"Anomali","")</f>
        <v>Anomali</v>
      </c>
      <c r="N370" s="80">
        <f>VLOOKUP(Table1[[#This Row],[ProductID]],productMaster,11,0)</f>
        <v>0</v>
      </c>
      <c r="O370" s="80" t="str">
        <f>IF(Table1[[#This Row],[UnitPrice]]&gt;Table1[[#This Row],[sellingPrice]],"Anomali","")</f>
        <v>Anomali</v>
      </c>
      <c r="P370" s="80" t="str">
        <f>IF(ISNA(VLOOKUP(Table1[[#This Row],[ProductID]],productMaster,1,0)),"Anomali","")</f>
        <v/>
      </c>
    </row>
    <row r="371" spans="1:16" x14ac:dyDescent="0.25">
      <c r="A371" s="5">
        <v>458</v>
      </c>
      <c r="B371" s="5">
        <v>1014</v>
      </c>
      <c r="C371" s="10">
        <v>44063</v>
      </c>
      <c r="D371" s="5">
        <v>550</v>
      </c>
      <c r="E371" s="5">
        <v>914</v>
      </c>
      <c r="F371" s="40">
        <v>21.0945</v>
      </c>
      <c r="G371" s="40">
        <v>11601.975</v>
      </c>
      <c r="K371" t="b">
        <f>IF(VLOOKUP(Table1[[#This Row],[ProductID]],productMaster,4,0)="Active",TRUE,"Anomali")</f>
        <v>1</v>
      </c>
      <c r="L371">
        <f>VLOOKUP(Table1[[#This Row],[ProductID]],productMaster,10,0)</f>
        <v>12.0413</v>
      </c>
      <c r="M371" t="str">
        <f>IF(Table1[[#This Row],[UnitPrice]]&gt;115%*Table1[[#This Row],[StandardAcquisitionCost]],"Anomali","")</f>
        <v>Anomali</v>
      </c>
      <c r="N371" s="80">
        <f>VLOOKUP(Table1[[#This Row],[ProductID]],productMaster,11,0)</f>
        <v>27.12</v>
      </c>
      <c r="O371" s="80" t="str">
        <f>IF(Table1[[#This Row],[UnitPrice]]&gt;Table1[[#This Row],[sellingPrice]],"Anomali","")</f>
        <v/>
      </c>
      <c r="P371" s="80" t="str">
        <f>IF(ISNA(VLOOKUP(Table1[[#This Row],[ProductID]],productMaster,1,0)),"Anomali","")</f>
        <v/>
      </c>
    </row>
    <row r="372" spans="1:16" x14ac:dyDescent="0.25">
      <c r="A372" s="4">
        <v>458</v>
      </c>
      <c r="B372" s="4">
        <v>1015</v>
      </c>
      <c r="C372" s="11">
        <v>44063</v>
      </c>
      <c r="D372" s="4">
        <v>550</v>
      </c>
      <c r="E372" s="4">
        <v>915</v>
      </c>
      <c r="F372" s="41">
        <v>30.439499999999999</v>
      </c>
      <c r="G372" s="41">
        <v>16741.724999999999</v>
      </c>
      <c r="K372" t="b">
        <f>IF(VLOOKUP(Table1[[#This Row],[ProductID]],productMaster,4,0)="Active",TRUE,"Anomali")</f>
        <v>1</v>
      </c>
      <c r="L372">
        <f>VLOOKUP(Table1[[#This Row],[ProductID]],productMaster,10,0)</f>
        <v>17.3782</v>
      </c>
      <c r="M372" t="str">
        <f>IF(Table1[[#This Row],[UnitPrice]]&gt;115%*Table1[[#This Row],[StandardAcquisitionCost]],"Anomali","")</f>
        <v>Anomali</v>
      </c>
      <c r="N372" s="80">
        <f>VLOOKUP(Table1[[#This Row],[ProductID]],productMaster,11,0)</f>
        <v>39.14</v>
      </c>
      <c r="O372" s="80" t="str">
        <f>IF(Table1[[#This Row],[UnitPrice]]&gt;Table1[[#This Row],[sellingPrice]],"Anomali","")</f>
        <v/>
      </c>
      <c r="P372" s="80" t="str">
        <f>IF(ISNA(VLOOKUP(Table1[[#This Row],[ProductID]],productMaster,1,0)),"Anomali","")</f>
        <v/>
      </c>
    </row>
    <row r="373" spans="1:16" x14ac:dyDescent="0.25">
      <c r="A373" s="5">
        <v>458</v>
      </c>
      <c r="B373" s="5">
        <v>1016</v>
      </c>
      <c r="C373" s="10">
        <v>44063</v>
      </c>
      <c r="D373" s="5">
        <v>550</v>
      </c>
      <c r="E373" s="5">
        <v>916</v>
      </c>
      <c r="F373" s="40">
        <v>40.939500000000002</v>
      </c>
      <c r="G373" s="40">
        <v>22516.724999999999</v>
      </c>
      <c r="K373" t="b">
        <f>IF(VLOOKUP(Table1[[#This Row],[ProductID]],productMaster,4,0)="Active",TRUE,"Anomali")</f>
        <v>1</v>
      </c>
      <c r="L373">
        <f>VLOOKUP(Table1[[#This Row],[ProductID]],productMaster,10,0)</f>
        <v>23.372199999999999</v>
      </c>
      <c r="M373" t="str">
        <f>IF(Table1[[#This Row],[UnitPrice]]&gt;115%*Table1[[#This Row],[StandardAcquisitionCost]],"Anomali","")</f>
        <v>Anomali</v>
      </c>
      <c r="N373" s="80">
        <f>VLOOKUP(Table1[[#This Row],[ProductID]],productMaster,11,0)</f>
        <v>52.64</v>
      </c>
      <c r="O373" s="80" t="str">
        <f>IF(Table1[[#This Row],[UnitPrice]]&gt;Table1[[#This Row],[sellingPrice]],"Anomali","")</f>
        <v/>
      </c>
      <c r="P373" s="80" t="str">
        <f>IF(ISNA(VLOOKUP(Table1[[#This Row],[ProductID]],productMaster,1,0)),"Anomali","")</f>
        <v/>
      </c>
    </row>
    <row r="374" spans="1:16" x14ac:dyDescent="0.25">
      <c r="A374" s="4">
        <v>459</v>
      </c>
      <c r="B374" s="4">
        <v>1017</v>
      </c>
      <c r="C374" s="11">
        <v>44063</v>
      </c>
      <c r="D374" s="4">
        <v>550</v>
      </c>
      <c r="E374" s="4">
        <v>525</v>
      </c>
      <c r="F374" s="41">
        <v>2.3205</v>
      </c>
      <c r="G374" s="41">
        <v>1276.2750000000001</v>
      </c>
      <c r="K374" t="b">
        <f>IF(VLOOKUP(Table1[[#This Row],[ProductID]],productMaster,4,0)="Active",TRUE,"Anomali")</f>
        <v>1</v>
      </c>
      <c r="L374">
        <f>VLOOKUP(Table1[[#This Row],[ProductID]],productMaster,10,0)</f>
        <v>0</v>
      </c>
      <c r="M374" t="str">
        <f>IF(Table1[[#This Row],[UnitPrice]]&gt;115%*Table1[[#This Row],[StandardAcquisitionCost]],"Anomali","")</f>
        <v>Anomali</v>
      </c>
      <c r="N374" s="80">
        <f>VLOOKUP(Table1[[#This Row],[ProductID]],productMaster,11,0)</f>
        <v>0</v>
      </c>
      <c r="O374" s="80" t="str">
        <f>IF(Table1[[#This Row],[UnitPrice]]&gt;Table1[[#This Row],[sellingPrice]],"Anomali","")</f>
        <v>Anomali</v>
      </c>
      <c r="P374" s="80" t="str">
        <f>IF(ISNA(VLOOKUP(Table1[[#This Row],[ProductID]],productMaster,1,0)),"Anomali","")</f>
        <v/>
      </c>
    </row>
    <row r="375" spans="1:16" x14ac:dyDescent="0.25">
      <c r="A375" s="5">
        <v>460</v>
      </c>
      <c r="B375" s="5">
        <v>1018</v>
      </c>
      <c r="C375" s="10">
        <v>44063</v>
      </c>
      <c r="D375" s="5">
        <v>550</v>
      </c>
      <c r="E375" s="5">
        <v>526</v>
      </c>
      <c r="F375" s="40">
        <v>3.6435</v>
      </c>
      <c r="G375" s="40">
        <v>2003.925</v>
      </c>
      <c r="K375" t="b">
        <f>IF(VLOOKUP(Table1[[#This Row],[ProductID]],productMaster,4,0)="Active",TRUE,"Anomali")</f>
        <v>1</v>
      </c>
      <c r="L375">
        <f>VLOOKUP(Table1[[#This Row],[ProductID]],productMaster,10,0)</f>
        <v>0</v>
      </c>
      <c r="M375" t="str">
        <f>IF(Table1[[#This Row],[UnitPrice]]&gt;115%*Table1[[#This Row],[StandardAcquisitionCost]],"Anomali","")</f>
        <v>Anomali</v>
      </c>
      <c r="N375" s="80">
        <f>VLOOKUP(Table1[[#This Row],[ProductID]],productMaster,11,0)</f>
        <v>0</v>
      </c>
      <c r="O375" s="80" t="str">
        <f>IF(Table1[[#This Row],[UnitPrice]]&gt;Table1[[#This Row],[sellingPrice]],"Anomali","")</f>
        <v>Anomali</v>
      </c>
      <c r="P375" s="80" t="str">
        <f>IF(ISNA(VLOOKUP(Table1[[#This Row],[ProductID]],productMaster,1,0)),"Anomali","")</f>
        <v/>
      </c>
    </row>
    <row r="376" spans="1:16" x14ac:dyDescent="0.25">
      <c r="A376" s="4">
        <v>461</v>
      </c>
      <c r="B376" s="4">
        <v>1019</v>
      </c>
      <c r="C376" s="11">
        <v>44063</v>
      </c>
      <c r="D376" s="4">
        <v>550</v>
      </c>
      <c r="E376" s="4">
        <v>913</v>
      </c>
      <c r="F376" s="41">
        <v>40.939500000000002</v>
      </c>
      <c r="G376" s="41">
        <v>22516.724999999999</v>
      </c>
      <c r="K376" t="b">
        <f>IF(VLOOKUP(Table1[[#This Row],[ProductID]],productMaster,4,0)="Active",TRUE,"Anomali")</f>
        <v>1</v>
      </c>
      <c r="L376">
        <f>VLOOKUP(Table1[[#This Row],[ProductID]],productMaster,10,0)</f>
        <v>23.372199999999999</v>
      </c>
      <c r="M376" t="str">
        <f>IF(Table1[[#This Row],[UnitPrice]]&gt;115%*Table1[[#This Row],[StandardAcquisitionCost]],"Anomali","")</f>
        <v>Anomali</v>
      </c>
      <c r="N376" s="80">
        <f>VLOOKUP(Table1[[#This Row],[ProductID]],productMaster,11,0)</f>
        <v>52.64</v>
      </c>
      <c r="O376" s="80" t="str">
        <f>IF(Table1[[#This Row],[UnitPrice]]&gt;Table1[[#This Row],[sellingPrice]],"Anomali","")</f>
        <v/>
      </c>
      <c r="P376" s="80" t="str">
        <f>IF(ISNA(VLOOKUP(Table1[[#This Row],[ProductID]],productMaster,1,0)),"Anomali","")</f>
        <v/>
      </c>
    </row>
    <row r="377" spans="1:16" x14ac:dyDescent="0.25">
      <c r="A377" s="5">
        <v>462</v>
      </c>
      <c r="B377" s="5">
        <v>1020</v>
      </c>
      <c r="C377" s="10">
        <v>44063</v>
      </c>
      <c r="D377" s="5">
        <v>60</v>
      </c>
      <c r="E377" s="5">
        <v>356</v>
      </c>
      <c r="F377" s="40">
        <v>3.6015000000000001</v>
      </c>
      <c r="G377" s="40">
        <v>216.09</v>
      </c>
      <c r="K377" t="b">
        <f>IF(VLOOKUP(Table1[[#This Row],[ProductID]],productMaster,4,0)="Active",TRUE,"Anomali")</f>
        <v>1</v>
      </c>
      <c r="L377">
        <f>VLOOKUP(Table1[[#This Row],[ProductID]],productMaster,10,0)</f>
        <v>0</v>
      </c>
      <c r="M377" t="str">
        <f>IF(Table1[[#This Row],[UnitPrice]]&gt;115%*Table1[[#This Row],[StandardAcquisitionCost]],"Anomali","")</f>
        <v>Anomali</v>
      </c>
      <c r="N377" s="80">
        <f>VLOOKUP(Table1[[#This Row],[ProductID]],productMaster,11,0)</f>
        <v>0</v>
      </c>
      <c r="O377" s="80" t="str">
        <f>IF(Table1[[#This Row],[UnitPrice]]&gt;Table1[[#This Row],[sellingPrice]],"Anomali","")</f>
        <v>Anomali</v>
      </c>
      <c r="P377" s="80" t="str">
        <f>IF(ISNA(VLOOKUP(Table1[[#This Row],[ProductID]],productMaster,1,0)),"Anomali","")</f>
        <v/>
      </c>
    </row>
    <row r="378" spans="1:16" x14ac:dyDescent="0.25">
      <c r="A378" s="4">
        <v>462</v>
      </c>
      <c r="B378" s="4">
        <v>1021</v>
      </c>
      <c r="C378" s="11">
        <v>44063</v>
      </c>
      <c r="D378" s="4">
        <v>60</v>
      </c>
      <c r="E378" s="4">
        <v>357</v>
      </c>
      <c r="F378" s="41">
        <v>3.9794999999999998</v>
      </c>
      <c r="G378" s="41">
        <v>238.77</v>
      </c>
      <c r="K378" t="b">
        <f>IF(VLOOKUP(Table1[[#This Row],[ProductID]],productMaster,4,0)="Active",TRUE,"Anomali")</f>
        <v>1</v>
      </c>
      <c r="L378">
        <f>VLOOKUP(Table1[[#This Row],[ProductID]],productMaster,10,0)</f>
        <v>0</v>
      </c>
      <c r="M378" t="str">
        <f>IF(Table1[[#This Row],[UnitPrice]]&gt;115%*Table1[[#This Row],[StandardAcquisitionCost]],"Anomali","")</f>
        <v>Anomali</v>
      </c>
      <c r="N378" s="80">
        <f>VLOOKUP(Table1[[#This Row],[ProductID]],productMaster,11,0)</f>
        <v>0</v>
      </c>
      <c r="O378" s="80" t="str">
        <f>IF(Table1[[#This Row],[UnitPrice]]&gt;Table1[[#This Row],[sellingPrice]],"Anomali","")</f>
        <v>Anomali</v>
      </c>
      <c r="P378" s="80" t="str">
        <f>IF(ISNA(VLOOKUP(Table1[[#This Row],[ProductID]],productMaster,1,0)),"Anomali","")</f>
        <v/>
      </c>
    </row>
    <row r="379" spans="1:16" x14ac:dyDescent="0.25">
      <c r="A379" s="5">
        <v>463</v>
      </c>
      <c r="B379" s="5">
        <v>1022</v>
      </c>
      <c r="C379" s="10">
        <v>44063</v>
      </c>
      <c r="D379" s="5">
        <v>550</v>
      </c>
      <c r="E379" s="5">
        <v>935</v>
      </c>
      <c r="F379" s="40">
        <v>31.4895</v>
      </c>
      <c r="G379" s="40">
        <v>17319.224999999999</v>
      </c>
      <c r="K379" t="b">
        <f>IF(VLOOKUP(Table1[[#This Row],[ProductID]],productMaster,4,0)="Active",TRUE,"Anomali")</f>
        <v>1</v>
      </c>
      <c r="L379">
        <f>VLOOKUP(Table1[[#This Row],[ProductID]],productMaster,10,0)</f>
        <v>17.977599999999999</v>
      </c>
      <c r="M379" t="str">
        <f>IF(Table1[[#This Row],[UnitPrice]]&gt;115%*Table1[[#This Row],[StandardAcquisitionCost]],"Anomali","")</f>
        <v>Anomali</v>
      </c>
      <c r="N379" s="80">
        <f>VLOOKUP(Table1[[#This Row],[ProductID]],productMaster,11,0)</f>
        <v>40.49</v>
      </c>
      <c r="O379" s="80" t="str">
        <f>IF(Table1[[#This Row],[UnitPrice]]&gt;Table1[[#This Row],[sellingPrice]],"Anomali","")</f>
        <v/>
      </c>
      <c r="P379" s="80" t="str">
        <f>IF(ISNA(VLOOKUP(Table1[[#This Row],[ProductID]],productMaster,1,0)),"Anomali","")</f>
        <v/>
      </c>
    </row>
    <row r="380" spans="1:16" x14ac:dyDescent="0.25">
      <c r="A380" s="4">
        <v>463</v>
      </c>
      <c r="B380" s="4">
        <v>1023</v>
      </c>
      <c r="C380" s="11">
        <v>44063</v>
      </c>
      <c r="D380" s="4">
        <v>550</v>
      </c>
      <c r="E380" s="4">
        <v>936</v>
      </c>
      <c r="F380" s="41">
        <v>48.289499999999997</v>
      </c>
      <c r="G380" s="41">
        <v>26559.224999999999</v>
      </c>
      <c r="K380" t="b">
        <f>IF(VLOOKUP(Table1[[#This Row],[ProductID]],productMaster,4,0)="Active",TRUE,"Anomali")</f>
        <v>1</v>
      </c>
      <c r="L380">
        <f>VLOOKUP(Table1[[#This Row],[ProductID]],productMaster,10,0)</f>
        <v>27.568000000000001</v>
      </c>
      <c r="M380" t="str">
        <f>IF(Table1[[#This Row],[UnitPrice]]&gt;115%*Table1[[#This Row],[StandardAcquisitionCost]],"Anomali","")</f>
        <v>Anomali</v>
      </c>
      <c r="N380" s="80">
        <f>VLOOKUP(Table1[[#This Row],[ProductID]],productMaster,11,0)</f>
        <v>62.09</v>
      </c>
      <c r="O380" s="80" t="str">
        <f>IF(Table1[[#This Row],[UnitPrice]]&gt;Table1[[#This Row],[sellingPrice]],"Anomali","")</f>
        <v/>
      </c>
      <c r="P380" s="80" t="str">
        <f>IF(ISNA(VLOOKUP(Table1[[#This Row],[ProductID]],productMaster,1,0)),"Anomali","")</f>
        <v/>
      </c>
    </row>
    <row r="381" spans="1:16" x14ac:dyDescent="0.25">
      <c r="A381" s="5">
        <v>464</v>
      </c>
      <c r="B381" s="5">
        <v>1024</v>
      </c>
      <c r="C381" s="10">
        <v>44063</v>
      </c>
      <c r="D381" s="5">
        <v>550</v>
      </c>
      <c r="E381" s="5">
        <v>524</v>
      </c>
      <c r="F381" s="40">
        <v>12.967499999999999</v>
      </c>
      <c r="G381" s="40">
        <v>7132.125</v>
      </c>
      <c r="K381" t="b">
        <f>IF(VLOOKUP(Table1[[#This Row],[ProductID]],productMaster,4,0)="Active",TRUE,"Anomali")</f>
        <v>1</v>
      </c>
      <c r="L381">
        <f>VLOOKUP(Table1[[#This Row],[ProductID]],productMaster,10,0)</f>
        <v>0</v>
      </c>
      <c r="M381" t="str">
        <f>IF(Table1[[#This Row],[UnitPrice]]&gt;115%*Table1[[#This Row],[StandardAcquisitionCost]],"Anomali","")</f>
        <v>Anomali</v>
      </c>
      <c r="N381" s="80">
        <f>VLOOKUP(Table1[[#This Row],[ProductID]],productMaster,11,0)</f>
        <v>0</v>
      </c>
      <c r="O381" s="80" t="str">
        <f>IF(Table1[[#This Row],[UnitPrice]]&gt;Table1[[#This Row],[sellingPrice]],"Anomali","")</f>
        <v>Anomali</v>
      </c>
      <c r="P381" s="80" t="str">
        <f>IF(ISNA(VLOOKUP(Table1[[#This Row],[ProductID]],productMaster,1,0)),"Anomali","")</f>
        <v/>
      </c>
    </row>
    <row r="382" spans="1:16" x14ac:dyDescent="0.25">
      <c r="A382" s="4">
        <v>465</v>
      </c>
      <c r="B382" s="4">
        <v>1025</v>
      </c>
      <c r="C382" s="11">
        <v>44064</v>
      </c>
      <c r="D382" s="4">
        <v>550</v>
      </c>
      <c r="E382" s="4">
        <v>911</v>
      </c>
      <c r="F382" s="41">
        <v>21.0945</v>
      </c>
      <c r="G382" s="41">
        <v>11601.975</v>
      </c>
      <c r="K382" t="b">
        <f>IF(VLOOKUP(Table1[[#This Row],[ProductID]],productMaster,4,0)="Active",TRUE,"Anomali")</f>
        <v>1</v>
      </c>
      <c r="L382">
        <f>VLOOKUP(Table1[[#This Row],[ProductID]],productMaster,10,0)</f>
        <v>12.0413</v>
      </c>
      <c r="M382" t="str">
        <f>IF(Table1[[#This Row],[UnitPrice]]&gt;115%*Table1[[#This Row],[StandardAcquisitionCost]],"Anomali","")</f>
        <v>Anomali</v>
      </c>
      <c r="N382" s="80">
        <f>VLOOKUP(Table1[[#This Row],[ProductID]],productMaster,11,0)</f>
        <v>27.12</v>
      </c>
      <c r="O382" s="80" t="str">
        <f>IF(Table1[[#This Row],[UnitPrice]]&gt;Table1[[#This Row],[sellingPrice]],"Anomali","")</f>
        <v/>
      </c>
      <c r="P382" s="80" t="str">
        <f>IF(ISNA(VLOOKUP(Table1[[#This Row],[ProductID]],productMaster,1,0)),"Anomali","")</f>
        <v/>
      </c>
    </row>
    <row r="383" spans="1:16" x14ac:dyDescent="0.25">
      <c r="A383" s="5">
        <v>465</v>
      </c>
      <c r="B383" s="5">
        <v>1026</v>
      </c>
      <c r="C383" s="10">
        <v>44064</v>
      </c>
      <c r="D383" s="5">
        <v>550</v>
      </c>
      <c r="E383" s="5">
        <v>912</v>
      </c>
      <c r="F383" s="40">
        <v>30.439499999999999</v>
      </c>
      <c r="G383" s="40">
        <v>16741.724999999999</v>
      </c>
      <c r="K383" t="b">
        <f>IF(VLOOKUP(Table1[[#This Row],[ProductID]],productMaster,4,0)="Active",TRUE,"Anomali")</f>
        <v>1</v>
      </c>
      <c r="L383">
        <f>VLOOKUP(Table1[[#This Row],[ProductID]],productMaster,10,0)</f>
        <v>17.3782</v>
      </c>
      <c r="M383" t="str">
        <f>IF(Table1[[#This Row],[UnitPrice]]&gt;115%*Table1[[#This Row],[StandardAcquisitionCost]],"Anomali","")</f>
        <v>Anomali</v>
      </c>
      <c r="N383" s="80">
        <f>VLOOKUP(Table1[[#This Row],[ProductID]],productMaster,11,0)</f>
        <v>39.14</v>
      </c>
      <c r="O383" s="80" t="str">
        <f>IF(Table1[[#This Row],[UnitPrice]]&gt;Table1[[#This Row],[sellingPrice]],"Anomali","")</f>
        <v/>
      </c>
      <c r="P383" s="80" t="str">
        <f>IF(ISNA(VLOOKUP(Table1[[#This Row],[ProductID]],productMaster,1,0)),"Anomali","")</f>
        <v/>
      </c>
    </row>
    <row r="384" spans="1:16" x14ac:dyDescent="0.25">
      <c r="A384" s="4">
        <v>466</v>
      </c>
      <c r="B384" s="4">
        <v>1027</v>
      </c>
      <c r="C384" s="11">
        <v>44064</v>
      </c>
      <c r="D384" s="4">
        <v>550</v>
      </c>
      <c r="E384" s="4">
        <v>910</v>
      </c>
      <c r="F384" s="41">
        <v>40.939500000000002</v>
      </c>
      <c r="G384" s="41">
        <v>22516.724999999999</v>
      </c>
      <c r="K384" t="b">
        <f>IF(VLOOKUP(Table1[[#This Row],[ProductID]],productMaster,4,0)="Active",TRUE,"Anomali")</f>
        <v>1</v>
      </c>
      <c r="L384">
        <f>VLOOKUP(Table1[[#This Row],[ProductID]],productMaster,10,0)</f>
        <v>23.372199999999999</v>
      </c>
      <c r="M384" t="str">
        <f>IF(Table1[[#This Row],[UnitPrice]]&gt;115%*Table1[[#This Row],[StandardAcquisitionCost]],"Anomali","")</f>
        <v>Anomali</v>
      </c>
      <c r="N384" s="80">
        <f>VLOOKUP(Table1[[#This Row],[ProductID]],productMaster,11,0)</f>
        <v>52.64</v>
      </c>
      <c r="O384" s="80" t="str">
        <f>IF(Table1[[#This Row],[UnitPrice]]&gt;Table1[[#This Row],[sellingPrice]],"Anomali","")</f>
        <v/>
      </c>
      <c r="P384" s="80" t="str">
        <f>IF(ISNA(VLOOKUP(Table1[[#This Row],[ProductID]],productMaster,1,0)),"Anomali","")</f>
        <v/>
      </c>
    </row>
    <row r="385" spans="1:16" x14ac:dyDescent="0.25">
      <c r="A385" s="5">
        <v>467</v>
      </c>
      <c r="B385" s="5">
        <v>1028</v>
      </c>
      <c r="C385" s="10">
        <v>44064</v>
      </c>
      <c r="D385" s="5">
        <v>550</v>
      </c>
      <c r="E385" s="5">
        <v>937</v>
      </c>
      <c r="F385" s="40">
        <v>62.9895</v>
      </c>
      <c r="G385" s="40">
        <v>34644.224999999999</v>
      </c>
      <c r="K385" t="b">
        <f>IF(VLOOKUP(Table1[[#This Row],[ProductID]],productMaster,4,0)="Active",TRUE,"Anomali")</f>
        <v>1</v>
      </c>
      <c r="L385">
        <f>VLOOKUP(Table1[[#This Row],[ProductID]],productMaster,10,0)</f>
        <v>35.959600000000002</v>
      </c>
      <c r="M385" t="str">
        <f>IF(Table1[[#This Row],[UnitPrice]]&gt;115%*Table1[[#This Row],[StandardAcquisitionCost]],"Anomali","")</f>
        <v>Anomali</v>
      </c>
      <c r="N385" s="80">
        <f>VLOOKUP(Table1[[#This Row],[ProductID]],productMaster,11,0)</f>
        <v>80.989999999999995</v>
      </c>
      <c r="O385" s="80" t="str">
        <f>IF(Table1[[#This Row],[UnitPrice]]&gt;Table1[[#This Row],[sellingPrice]],"Anomali","")</f>
        <v/>
      </c>
      <c r="P385" s="80" t="str">
        <f>IF(ISNA(VLOOKUP(Table1[[#This Row],[ProductID]],productMaster,1,0)),"Anomali","")</f>
        <v/>
      </c>
    </row>
    <row r="386" spans="1:16" x14ac:dyDescent="0.25">
      <c r="A386" s="4">
        <v>468</v>
      </c>
      <c r="B386" s="4">
        <v>1029</v>
      </c>
      <c r="C386" s="11">
        <v>44064</v>
      </c>
      <c r="D386" s="4">
        <v>3</v>
      </c>
      <c r="E386" s="4">
        <v>463</v>
      </c>
      <c r="F386" s="41">
        <v>47.523000000000003</v>
      </c>
      <c r="G386" s="41">
        <v>142.56899999999999</v>
      </c>
      <c r="K386" t="b">
        <f>IF(VLOOKUP(Table1[[#This Row],[ProductID]],productMaster,4,0)="Active",TRUE,"Anomali")</f>
        <v>1</v>
      </c>
      <c r="L386">
        <f>VLOOKUP(Table1[[#This Row],[ProductID]],productMaster,10,0)</f>
        <v>0</v>
      </c>
      <c r="M386" t="str">
        <f>IF(Table1[[#This Row],[UnitPrice]]&gt;115%*Table1[[#This Row],[StandardAcquisitionCost]],"Anomali","")</f>
        <v>Anomali</v>
      </c>
      <c r="N386" s="80">
        <f>VLOOKUP(Table1[[#This Row],[ProductID]],productMaster,11,0)</f>
        <v>0</v>
      </c>
      <c r="O386" s="80" t="str">
        <f>IF(Table1[[#This Row],[UnitPrice]]&gt;Table1[[#This Row],[sellingPrice]],"Anomali","")</f>
        <v>Anomali</v>
      </c>
      <c r="P386" s="80" t="str">
        <f>IF(ISNA(VLOOKUP(Table1[[#This Row],[ProductID]],productMaster,1,0)),"Anomali","")</f>
        <v/>
      </c>
    </row>
    <row r="387" spans="1:16" x14ac:dyDescent="0.25">
      <c r="A387" s="5">
        <v>468</v>
      </c>
      <c r="B387" s="5">
        <v>1030</v>
      </c>
      <c r="C387" s="10">
        <v>44064</v>
      </c>
      <c r="D387" s="5">
        <v>3</v>
      </c>
      <c r="E387" s="5">
        <v>464</v>
      </c>
      <c r="F387" s="40">
        <v>45.423000000000002</v>
      </c>
      <c r="G387" s="40">
        <v>136.26900000000001</v>
      </c>
      <c r="K387" t="b">
        <f>IF(VLOOKUP(Table1[[#This Row],[ProductID]],productMaster,4,0)="Active",TRUE,"Anomali")</f>
        <v>1</v>
      </c>
      <c r="L387">
        <f>VLOOKUP(Table1[[#This Row],[ProductID]],productMaster,10,0)</f>
        <v>0</v>
      </c>
      <c r="M387" t="str">
        <f>IF(Table1[[#This Row],[UnitPrice]]&gt;115%*Table1[[#This Row],[StandardAcquisitionCost]],"Anomali","")</f>
        <v>Anomali</v>
      </c>
      <c r="N387" s="80">
        <f>VLOOKUP(Table1[[#This Row],[ProductID]],productMaster,11,0)</f>
        <v>0</v>
      </c>
      <c r="O387" s="80" t="str">
        <f>IF(Table1[[#This Row],[UnitPrice]]&gt;Table1[[#This Row],[sellingPrice]],"Anomali","")</f>
        <v>Anomali</v>
      </c>
      <c r="P387" s="80" t="str">
        <f>IF(ISNA(VLOOKUP(Table1[[#This Row],[ProductID]],productMaster,1,0)),"Anomali","")</f>
        <v/>
      </c>
    </row>
    <row r="388" spans="1:16" x14ac:dyDescent="0.25">
      <c r="A388" s="4">
        <v>468</v>
      </c>
      <c r="B388" s="4">
        <v>1031</v>
      </c>
      <c r="C388" s="11">
        <v>44064</v>
      </c>
      <c r="D388" s="4">
        <v>3</v>
      </c>
      <c r="E388" s="4">
        <v>465</v>
      </c>
      <c r="F388" s="41">
        <v>49.6965</v>
      </c>
      <c r="G388" s="41">
        <v>149.08949999999999</v>
      </c>
      <c r="K388" t="b">
        <f>IF(VLOOKUP(Table1[[#This Row],[ProductID]],productMaster,4,0)="Active",TRUE,"Anomali")</f>
        <v>1</v>
      </c>
      <c r="L388">
        <f>VLOOKUP(Table1[[#This Row],[ProductID]],productMaster,10,0)</f>
        <v>0</v>
      </c>
      <c r="M388" t="str">
        <f>IF(Table1[[#This Row],[UnitPrice]]&gt;115%*Table1[[#This Row],[StandardAcquisitionCost]],"Anomali","")</f>
        <v>Anomali</v>
      </c>
      <c r="N388" s="80">
        <f>VLOOKUP(Table1[[#This Row],[ProductID]],productMaster,11,0)</f>
        <v>0</v>
      </c>
      <c r="O388" s="80" t="str">
        <f>IF(Table1[[#This Row],[UnitPrice]]&gt;Table1[[#This Row],[sellingPrice]],"Anomali","")</f>
        <v>Anomali</v>
      </c>
      <c r="P388" s="80" t="str">
        <f>IF(ISNA(VLOOKUP(Table1[[#This Row],[ProductID]],productMaster,1,0)),"Anomali","")</f>
        <v/>
      </c>
    </row>
    <row r="389" spans="1:16" x14ac:dyDescent="0.25">
      <c r="A389" s="5">
        <v>468</v>
      </c>
      <c r="B389" s="5">
        <v>1032</v>
      </c>
      <c r="C389" s="10">
        <v>44064</v>
      </c>
      <c r="D389" s="5">
        <v>3</v>
      </c>
      <c r="E389" s="5">
        <v>466</v>
      </c>
      <c r="F389" s="40">
        <v>45.423000000000002</v>
      </c>
      <c r="G389" s="40">
        <v>136.26900000000001</v>
      </c>
      <c r="K389" t="b">
        <f>IF(VLOOKUP(Table1[[#This Row],[ProductID]],productMaster,4,0)="Active",TRUE,"Anomali")</f>
        <v>1</v>
      </c>
      <c r="L389">
        <f>VLOOKUP(Table1[[#This Row],[ProductID]],productMaster,10,0)</f>
        <v>0</v>
      </c>
      <c r="M389" t="str">
        <f>IF(Table1[[#This Row],[UnitPrice]]&gt;115%*Table1[[#This Row],[StandardAcquisitionCost]],"Anomali","")</f>
        <v>Anomali</v>
      </c>
      <c r="N389" s="80">
        <f>VLOOKUP(Table1[[#This Row],[ProductID]],productMaster,11,0)</f>
        <v>0</v>
      </c>
      <c r="O389" s="80" t="str">
        <f>IF(Table1[[#This Row],[UnitPrice]]&gt;Table1[[#This Row],[sellingPrice]],"Anomali","")</f>
        <v>Anomali</v>
      </c>
      <c r="P389" s="80" t="str">
        <f>IF(ISNA(VLOOKUP(Table1[[#This Row],[ProductID]],productMaster,1,0)),"Anomali","")</f>
        <v/>
      </c>
    </row>
    <row r="390" spans="1:16" x14ac:dyDescent="0.25">
      <c r="A390" s="4">
        <v>468</v>
      </c>
      <c r="B390" s="4">
        <v>1033</v>
      </c>
      <c r="C390" s="11">
        <v>44064</v>
      </c>
      <c r="D390" s="4">
        <v>3</v>
      </c>
      <c r="E390" s="4">
        <v>467</v>
      </c>
      <c r="F390" s="41">
        <v>43.323</v>
      </c>
      <c r="G390" s="41">
        <v>129.96899999999999</v>
      </c>
      <c r="K390" t="b">
        <f>IF(VLOOKUP(Table1[[#This Row],[ProductID]],productMaster,4,0)="Active",TRUE,"Anomali")</f>
        <v>1</v>
      </c>
      <c r="L390">
        <f>VLOOKUP(Table1[[#This Row],[ProductID]],productMaster,10,0)</f>
        <v>0</v>
      </c>
      <c r="M390" t="str">
        <f>IF(Table1[[#This Row],[UnitPrice]]&gt;115%*Table1[[#This Row],[StandardAcquisitionCost]],"Anomali","")</f>
        <v>Anomali</v>
      </c>
      <c r="N390" s="80">
        <f>VLOOKUP(Table1[[#This Row],[ProductID]],productMaster,11,0)</f>
        <v>0</v>
      </c>
      <c r="O390" s="80" t="str">
        <f>IF(Table1[[#This Row],[UnitPrice]]&gt;Table1[[#This Row],[sellingPrice]],"Anomali","")</f>
        <v>Anomali</v>
      </c>
      <c r="P390" s="80" t="str">
        <f>IF(ISNA(VLOOKUP(Table1[[#This Row],[ProductID]],productMaster,1,0)),"Anomali","")</f>
        <v/>
      </c>
    </row>
    <row r="391" spans="1:16" x14ac:dyDescent="0.25">
      <c r="A391" s="5">
        <v>469</v>
      </c>
      <c r="B391" s="5">
        <v>1034</v>
      </c>
      <c r="C391" s="10">
        <v>44064</v>
      </c>
      <c r="D391" s="5">
        <v>3</v>
      </c>
      <c r="E391" s="5">
        <v>462</v>
      </c>
      <c r="F391" s="40">
        <v>47.680500000000002</v>
      </c>
      <c r="G391" s="40">
        <v>143.04150000000001</v>
      </c>
      <c r="K391" t="b">
        <f>IF(VLOOKUP(Table1[[#This Row],[ProductID]],productMaster,4,0)="Active",TRUE,"Anomali")</f>
        <v>1</v>
      </c>
      <c r="L391">
        <f>VLOOKUP(Table1[[#This Row],[ProductID]],productMaster,10,0)</f>
        <v>0</v>
      </c>
      <c r="M391" t="str">
        <f>IF(Table1[[#This Row],[UnitPrice]]&gt;115%*Table1[[#This Row],[StandardAcquisitionCost]],"Anomali","")</f>
        <v>Anomali</v>
      </c>
      <c r="N391" s="80">
        <f>VLOOKUP(Table1[[#This Row],[ProductID]],productMaster,11,0)</f>
        <v>0</v>
      </c>
      <c r="O391" s="80" t="str">
        <f>IF(Table1[[#This Row],[UnitPrice]]&gt;Table1[[#This Row],[sellingPrice]],"Anomali","")</f>
        <v>Anomali</v>
      </c>
      <c r="P391" s="80" t="str">
        <f>IF(ISNA(VLOOKUP(Table1[[#This Row],[ProductID]],productMaster,1,0)),"Anomali","")</f>
        <v/>
      </c>
    </row>
    <row r="392" spans="1:16" x14ac:dyDescent="0.25">
      <c r="A392" s="4">
        <v>470</v>
      </c>
      <c r="B392" s="4">
        <v>1035</v>
      </c>
      <c r="C392" s="11">
        <v>44064</v>
      </c>
      <c r="D392" s="4">
        <v>550</v>
      </c>
      <c r="E392" s="4">
        <v>510</v>
      </c>
      <c r="F392" s="41">
        <v>23.404499999999999</v>
      </c>
      <c r="G392" s="41">
        <v>12872.475</v>
      </c>
      <c r="K392" t="b">
        <f>IF(VLOOKUP(Table1[[#This Row],[ProductID]],productMaster,4,0)="Active",TRUE,"Anomali")</f>
        <v>1</v>
      </c>
      <c r="L392">
        <f>VLOOKUP(Table1[[#This Row],[ProductID]],productMaster,10,0)</f>
        <v>0</v>
      </c>
      <c r="M392" t="str">
        <f>IF(Table1[[#This Row],[UnitPrice]]&gt;115%*Table1[[#This Row],[StandardAcquisitionCost]],"Anomali","")</f>
        <v>Anomali</v>
      </c>
      <c r="N392" s="80">
        <f>VLOOKUP(Table1[[#This Row],[ProductID]],productMaster,11,0)</f>
        <v>0</v>
      </c>
      <c r="O392" s="80" t="str">
        <f>IF(Table1[[#This Row],[UnitPrice]]&gt;Table1[[#This Row],[sellingPrice]],"Anomali","")</f>
        <v>Anomali</v>
      </c>
      <c r="P392" s="80" t="str">
        <f>IF(ISNA(VLOOKUP(Table1[[#This Row],[ProductID]],productMaster,1,0)),"Anomali","")</f>
        <v/>
      </c>
    </row>
    <row r="393" spans="1:16" x14ac:dyDescent="0.25">
      <c r="A393" s="5">
        <v>470</v>
      </c>
      <c r="B393" s="5">
        <v>1036</v>
      </c>
      <c r="C393" s="10">
        <v>44064</v>
      </c>
      <c r="D393" s="5">
        <v>550</v>
      </c>
      <c r="E393" s="5">
        <v>511</v>
      </c>
      <c r="F393" s="40">
        <v>27.867000000000001</v>
      </c>
      <c r="G393" s="40">
        <v>15326.85</v>
      </c>
      <c r="K393" t="b">
        <f>IF(VLOOKUP(Table1[[#This Row],[ProductID]],productMaster,4,0)="Active",TRUE,"Anomali")</f>
        <v>1</v>
      </c>
      <c r="L393">
        <f>VLOOKUP(Table1[[#This Row],[ProductID]],productMaster,10,0)</f>
        <v>0</v>
      </c>
      <c r="M393" t="str">
        <f>IF(Table1[[#This Row],[UnitPrice]]&gt;115%*Table1[[#This Row],[StandardAcquisitionCost]],"Anomali","")</f>
        <v>Anomali</v>
      </c>
      <c r="N393" s="80">
        <f>VLOOKUP(Table1[[#This Row],[ProductID]],productMaster,11,0)</f>
        <v>0</v>
      </c>
      <c r="O393" s="80" t="str">
        <f>IF(Table1[[#This Row],[UnitPrice]]&gt;Table1[[#This Row],[sellingPrice]],"Anomali","")</f>
        <v>Anomali</v>
      </c>
      <c r="P393" s="80" t="str">
        <f>IF(ISNA(VLOOKUP(Table1[[#This Row],[ProductID]],productMaster,1,0)),"Anomali","")</f>
        <v/>
      </c>
    </row>
    <row r="394" spans="1:16" x14ac:dyDescent="0.25">
      <c r="A394" s="4">
        <v>471</v>
      </c>
      <c r="B394" s="4">
        <v>1037</v>
      </c>
      <c r="C394" s="11">
        <v>44064</v>
      </c>
      <c r="D394" s="4">
        <v>550</v>
      </c>
      <c r="E394" s="4">
        <v>527</v>
      </c>
      <c r="F394" s="41">
        <v>6.7515000000000001</v>
      </c>
      <c r="G394" s="41">
        <v>3713.3249999999998</v>
      </c>
      <c r="K394" t="b">
        <f>IF(VLOOKUP(Table1[[#This Row],[ProductID]],productMaster,4,0)="Active",TRUE,"Anomali")</f>
        <v>1</v>
      </c>
      <c r="L394">
        <f>VLOOKUP(Table1[[#This Row],[ProductID]],productMaster,10,0)</f>
        <v>0</v>
      </c>
      <c r="M394" t="str">
        <f>IF(Table1[[#This Row],[UnitPrice]]&gt;115%*Table1[[#This Row],[StandardAcquisitionCost]],"Anomali","")</f>
        <v>Anomali</v>
      </c>
      <c r="N394" s="80">
        <f>VLOOKUP(Table1[[#This Row],[ProductID]],productMaster,11,0)</f>
        <v>0</v>
      </c>
      <c r="O394" s="80" t="str">
        <f>IF(Table1[[#This Row],[UnitPrice]]&gt;Table1[[#This Row],[sellingPrice]],"Anomali","")</f>
        <v>Anomali</v>
      </c>
      <c r="P394" s="80" t="str">
        <f>IF(ISNA(VLOOKUP(Table1[[#This Row],[ProductID]],productMaster,1,0)),"Anomali","")</f>
        <v/>
      </c>
    </row>
    <row r="395" spans="1:16" x14ac:dyDescent="0.25">
      <c r="A395" s="5">
        <v>472</v>
      </c>
      <c r="B395" s="5">
        <v>1038</v>
      </c>
      <c r="C395" s="10">
        <v>44064</v>
      </c>
      <c r="D395" s="5">
        <v>550</v>
      </c>
      <c r="E395" s="5">
        <v>938</v>
      </c>
      <c r="F395" s="40">
        <v>31.4895</v>
      </c>
      <c r="G395" s="40">
        <v>17319.224999999999</v>
      </c>
      <c r="K395" t="b">
        <f>IF(VLOOKUP(Table1[[#This Row],[ProductID]],productMaster,4,0)="Active",TRUE,"Anomali")</f>
        <v>1</v>
      </c>
      <c r="L395">
        <f>VLOOKUP(Table1[[#This Row],[ProductID]],productMaster,10,0)</f>
        <v>17.977599999999999</v>
      </c>
      <c r="M395" t="str">
        <f>IF(Table1[[#This Row],[UnitPrice]]&gt;115%*Table1[[#This Row],[StandardAcquisitionCost]],"Anomali","")</f>
        <v>Anomali</v>
      </c>
      <c r="N395" s="80">
        <f>VLOOKUP(Table1[[#This Row],[ProductID]],productMaster,11,0)</f>
        <v>40.49</v>
      </c>
      <c r="O395" s="80" t="str">
        <f>IF(Table1[[#This Row],[UnitPrice]]&gt;Table1[[#This Row],[sellingPrice]],"Anomali","")</f>
        <v/>
      </c>
      <c r="P395" s="80" t="str">
        <f>IF(ISNA(VLOOKUP(Table1[[#This Row],[ProductID]],productMaster,1,0)),"Anomali","")</f>
        <v/>
      </c>
    </row>
    <row r="396" spans="1:16" x14ac:dyDescent="0.25">
      <c r="A396" s="4">
        <v>472</v>
      </c>
      <c r="B396" s="4">
        <v>1039</v>
      </c>
      <c r="C396" s="11">
        <v>44064</v>
      </c>
      <c r="D396" s="4">
        <v>550</v>
      </c>
      <c r="E396" s="4">
        <v>939</v>
      </c>
      <c r="F396" s="41">
        <v>48.289499999999997</v>
      </c>
      <c r="G396" s="41">
        <v>26559.224999999999</v>
      </c>
      <c r="K396" t="b">
        <f>IF(VLOOKUP(Table1[[#This Row],[ProductID]],productMaster,4,0)="Active",TRUE,"Anomali")</f>
        <v>1</v>
      </c>
      <c r="L396">
        <f>VLOOKUP(Table1[[#This Row],[ProductID]],productMaster,10,0)</f>
        <v>27.568000000000001</v>
      </c>
      <c r="M396" t="str">
        <f>IF(Table1[[#This Row],[UnitPrice]]&gt;115%*Table1[[#This Row],[StandardAcquisitionCost]],"Anomali","")</f>
        <v>Anomali</v>
      </c>
      <c r="N396" s="80">
        <f>VLOOKUP(Table1[[#This Row],[ProductID]],productMaster,11,0)</f>
        <v>62.09</v>
      </c>
      <c r="O396" s="80" t="str">
        <f>IF(Table1[[#This Row],[UnitPrice]]&gt;Table1[[#This Row],[sellingPrice]],"Anomali","")</f>
        <v/>
      </c>
      <c r="P396" s="80" t="str">
        <f>IF(ISNA(VLOOKUP(Table1[[#This Row],[ProductID]],productMaster,1,0)),"Anomali","")</f>
        <v/>
      </c>
    </row>
    <row r="397" spans="1:16" x14ac:dyDescent="0.25">
      <c r="A397" s="5">
        <v>473</v>
      </c>
      <c r="B397" s="5">
        <v>1040</v>
      </c>
      <c r="C397" s="10">
        <v>44064</v>
      </c>
      <c r="D397" s="5">
        <v>60</v>
      </c>
      <c r="E397" s="5">
        <v>494</v>
      </c>
      <c r="F397" s="40">
        <v>50.746499999999997</v>
      </c>
      <c r="G397" s="40">
        <v>3044.79</v>
      </c>
      <c r="K397" t="b">
        <f>IF(VLOOKUP(Table1[[#This Row],[ProductID]],productMaster,4,0)="Active",TRUE,"Anomali")</f>
        <v>1</v>
      </c>
      <c r="L397">
        <f>VLOOKUP(Table1[[#This Row],[ProductID]],productMaster,10,0)</f>
        <v>0</v>
      </c>
      <c r="M397" t="str">
        <f>IF(Table1[[#This Row],[UnitPrice]]&gt;115%*Table1[[#This Row],[StandardAcquisitionCost]],"Anomali","")</f>
        <v>Anomali</v>
      </c>
      <c r="N397" s="80">
        <f>VLOOKUP(Table1[[#This Row],[ProductID]],productMaster,11,0)</f>
        <v>0</v>
      </c>
      <c r="O397" s="80" t="str">
        <f>IF(Table1[[#This Row],[UnitPrice]]&gt;Table1[[#This Row],[sellingPrice]],"Anomali","")</f>
        <v>Anomali</v>
      </c>
      <c r="P397" s="80" t="str">
        <f>IF(ISNA(VLOOKUP(Table1[[#This Row],[ProductID]],productMaster,1,0)),"Anomali","")</f>
        <v/>
      </c>
    </row>
    <row r="398" spans="1:16" x14ac:dyDescent="0.25">
      <c r="A398" s="4">
        <v>473</v>
      </c>
      <c r="B398" s="4">
        <v>1041</v>
      </c>
      <c r="C398" s="11">
        <v>44064</v>
      </c>
      <c r="D398" s="4">
        <v>60</v>
      </c>
      <c r="E398" s="4">
        <v>495</v>
      </c>
      <c r="F398" s="41">
        <v>62.926499999999997</v>
      </c>
      <c r="G398" s="41">
        <v>3775.59</v>
      </c>
      <c r="K398" t="b">
        <f>IF(VLOOKUP(Table1[[#This Row],[ProductID]],productMaster,4,0)="Active",TRUE,"Anomali")</f>
        <v>1</v>
      </c>
      <c r="L398">
        <f>VLOOKUP(Table1[[#This Row],[ProductID]],productMaster,10,0)</f>
        <v>0</v>
      </c>
      <c r="M398" t="str">
        <f>IF(Table1[[#This Row],[UnitPrice]]&gt;115%*Table1[[#This Row],[StandardAcquisitionCost]],"Anomali","")</f>
        <v>Anomali</v>
      </c>
      <c r="N398" s="80">
        <f>VLOOKUP(Table1[[#This Row],[ProductID]],productMaster,11,0)</f>
        <v>0</v>
      </c>
      <c r="O398" s="80" t="str">
        <f>IF(Table1[[#This Row],[UnitPrice]]&gt;Table1[[#This Row],[sellingPrice]],"Anomali","")</f>
        <v>Anomali</v>
      </c>
      <c r="P398" s="80" t="str">
        <f>IF(ISNA(VLOOKUP(Table1[[#This Row],[ProductID]],productMaster,1,0)),"Anomali","")</f>
        <v/>
      </c>
    </row>
    <row r="399" spans="1:16" x14ac:dyDescent="0.25">
      <c r="A399" s="5">
        <v>473</v>
      </c>
      <c r="B399" s="5">
        <v>1042</v>
      </c>
      <c r="C399" s="10">
        <v>44064</v>
      </c>
      <c r="D399" s="5">
        <v>60</v>
      </c>
      <c r="E399" s="5">
        <v>496</v>
      </c>
      <c r="F399" s="40">
        <v>49.654499999999999</v>
      </c>
      <c r="G399" s="40">
        <v>2979.27</v>
      </c>
      <c r="K399" t="b">
        <f>IF(VLOOKUP(Table1[[#This Row],[ProductID]],productMaster,4,0)="Active",TRUE,"Anomali")</f>
        <v>1</v>
      </c>
      <c r="L399">
        <f>VLOOKUP(Table1[[#This Row],[ProductID]],productMaster,10,0)</f>
        <v>0</v>
      </c>
      <c r="M399" t="str">
        <f>IF(Table1[[#This Row],[UnitPrice]]&gt;115%*Table1[[#This Row],[StandardAcquisitionCost]],"Anomali","")</f>
        <v>Anomali</v>
      </c>
      <c r="N399" s="80">
        <f>VLOOKUP(Table1[[#This Row],[ProductID]],productMaster,11,0)</f>
        <v>0</v>
      </c>
      <c r="O399" s="80" t="str">
        <f>IF(Table1[[#This Row],[UnitPrice]]&gt;Table1[[#This Row],[sellingPrice]],"Anomali","")</f>
        <v>Anomali</v>
      </c>
      <c r="P399" s="80" t="str">
        <f>IF(ISNA(VLOOKUP(Table1[[#This Row],[ProductID]],productMaster,1,0)),"Anomali","")</f>
        <v/>
      </c>
    </row>
    <row r="400" spans="1:16" x14ac:dyDescent="0.25">
      <c r="A400" s="4">
        <v>474</v>
      </c>
      <c r="B400" s="4">
        <v>1043</v>
      </c>
      <c r="C400" s="11">
        <v>44064</v>
      </c>
      <c r="D400" s="4">
        <v>550</v>
      </c>
      <c r="E400" s="4">
        <v>523</v>
      </c>
      <c r="F400" s="41">
        <v>10.384499999999999</v>
      </c>
      <c r="G400" s="41">
        <v>5711.4750000000004</v>
      </c>
      <c r="K400" t="b">
        <f>IF(VLOOKUP(Table1[[#This Row],[ProductID]],productMaster,4,0)="Active",TRUE,"Anomali")</f>
        <v>1</v>
      </c>
      <c r="L400">
        <f>VLOOKUP(Table1[[#This Row],[ProductID]],productMaster,10,0)</f>
        <v>0</v>
      </c>
      <c r="M400" t="str">
        <f>IF(Table1[[#This Row],[UnitPrice]]&gt;115%*Table1[[#This Row],[StandardAcquisitionCost]],"Anomali","")</f>
        <v>Anomali</v>
      </c>
      <c r="N400" s="80">
        <f>VLOOKUP(Table1[[#This Row],[ProductID]],productMaster,11,0)</f>
        <v>0</v>
      </c>
      <c r="O400" s="80" t="str">
        <f>IF(Table1[[#This Row],[UnitPrice]]&gt;Table1[[#This Row],[sellingPrice]],"Anomali","")</f>
        <v>Anomali</v>
      </c>
      <c r="P400" s="80" t="str">
        <f>IF(ISNA(VLOOKUP(Table1[[#This Row],[ProductID]],productMaster,1,0)),"Anomali","")</f>
        <v/>
      </c>
    </row>
    <row r="401" spans="1:16" x14ac:dyDescent="0.25">
      <c r="A401" s="5">
        <v>475</v>
      </c>
      <c r="B401" s="5">
        <v>1044</v>
      </c>
      <c r="C401" s="10">
        <v>44064</v>
      </c>
      <c r="D401" s="5">
        <v>3</v>
      </c>
      <c r="E401" s="5">
        <v>426</v>
      </c>
      <c r="F401" s="40">
        <v>43.480499999999999</v>
      </c>
      <c r="G401" s="40">
        <v>130.44149999999999</v>
      </c>
      <c r="K401" t="b">
        <f>IF(VLOOKUP(Table1[[#This Row],[ProductID]],productMaster,4,0)="Active",TRUE,"Anomali")</f>
        <v>1</v>
      </c>
      <c r="L401">
        <f>VLOOKUP(Table1[[#This Row],[ProductID]],productMaster,10,0)</f>
        <v>0</v>
      </c>
      <c r="M401" t="str">
        <f>IF(Table1[[#This Row],[UnitPrice]]&gt;115%*Table1[[#This Row],[StandardAcquisitionCost]],"Anomali","")</f>
        <v>Anomali</v>
      </c>
      <c r="N401" s="80">
        <f>VLOOKUP(Table1[[#This Row],[ProductID]],productMaster,11,0)</f>
        <v>0</v>
      </c>
      <c r="O401" s="80" t="str">
        <f>IF(Table1[[#This Row],[UnitPrice]]&gt;Table1[[#This Row],[sellingPrice]],"Anomali","")</f>
        <v>Anomali</v>
      </c>
      <c r="P401" s="80" t="str">
        <f>IF(ISNA(VLOOKUP(Table1[[#This Row],[ProductID]],productMaster,1,0)),"Anomali","")</f>
        <v/>
      </c>
    </row>
    <row r="402" spans="1:16" x14ac:dyDescent="0.25">
      <c r="A402" s="4">
        <v>475</v>
      </c>
      <c r="B402" s="4">
        <v>1045</v>
      </c>
      <c r="C402" s="11">
        <v>44064</v>
      </c>
      <c r="D402" s="4">
        <v>3</v>
      </c>
      <c r="E402" s="4">
        <v>427</v>
      </c>
      <c r="F402" s="41">
        <v>47.753999999999998</v>
      </c>
      <c r="G402" s="41">
        <v>143.262</v>
      </c>
      <c r="K402" t="b">
        <f>IF(VLOOKUP(Table1[[#This Row],[ProductID]],productMaster,4,0)="Active",TRUE,"Anomali")</f>
        <v>1</v>
      </c>
      <c r="L402">
        <f>VLOOKUP(Table1[[#This Row],[ProductID]],productMaster,10,0)</f>
        <v>0</v>
      </c>
      <c r="M402" t="str">
        <f>IF(Table1[[#This Row],[UnitPrice]]&gt;115%*Table1[[#This Row],[StandardAcquisitionCost]],"Anomali","")</f>
        <v>Anomali</v>
      </c>
      <c r="N402" s="80">
        <f>VLOOKUP(Table1[[#This Row],[ProductID]],productMaster,11,0)</f>
        <v>0</v>
      </c>
      <c r="O402" s="80" t="str">
        <f>IF(Table1[[#This Row],[UnitPrice]]&gt;Table1[[#This Row],[sellingPrice]],"Anomali","")</f>
        <v>Anomali</v>
      </c>
      <c r="P402" s="80" t="str">
        <f>IF(ISNA(VLOOKUP(Table1[[#This Row],[ProductID]],productMaster,1,0)),"Anomali","")</f>
        <v/>
      </c>
    </row>
    <row r="403" spans="1:16" x14ac:dyDescent="0.25">
      <c r="A403" s="5">
        <v>475</v>
      </c>
      <c r="B403" s="5">
        <v>1046</v>
      </c>
      <c r="C403" s="10">
        <v>44064</v>
      </c>
      <c r="D403" s="5">
        <v>3</v>
      </c>
      <c r="E403" s="5">
        <v>428</v>
      </c>
      <c r="F403" s="40">
        <v>43.480499999999999</v>
      </c>
      <c r="G403" s="40">
        <v>130.44149999999999</v>
      </c>
      <c r="K403" t="b">
        <f>IF(VLOOKUP(Table1[[#This Row],[ProductID]],productMaster,4,0)="Active",TRUE,"Anomali")</f>
        <v>1</v>
      </c>
      <c r="L403">
        <f>VLOOKUP(Table1[[#This Row],[ProductID]],productMaster,10,0)</f>
        <v>0</v>
      </c>
      <c r="M403" t="str">
        <f>IF(Table1[[#This Row],[UnitPrice]]&gt;115%*Table1[[#This Row],[StandardAcquisitionCost]],"Anomali","")</f>
        <v>Anomali</v>
      </c>
      <c r="N403" s="80">
        <f>VLOOKUP(Table1[[#This Row],[ProductID]],productMaster,11,0)</f>
        <v>0</v>
      </c>
      <c r="O403" s="80" t="str">
        <f>IF(Table1[[#This Row],[UnitPrice]]&gt;Table1[[#This Row],[sellingPrice]],"Anomali","")</f>
        <v>Anomali</v>
      </c>
      <c r="P403" s="80" t="str">
        <f>IF(ISNA(VLOOKUP(Table1[[#This Row],[ProductID]],productMaster,1,0)),"Anomali","")</f>
        <v/>
      </c>
    </row>
    <row r="404" spans="1:16" x14ac:dyDescent="0.25">
      <c r="A404" s="4">
        <v>475</v>
      </c>
      <c r="B404" s="4">
        <v>1047</v>
      </c>
      <c r="C404" s="11">
        <v>44064</v>
      </c>
      <c r="D404" s="4">
        <v>3</v>
      </c>
      <c r="E404" s="4">
        <v>429</v>
      </c>
      <c r="F404" s="41">
        <v>41.380499999999998</v>
      </c>
      <c r="G404" s="41">
        <v>124.14149999999999</v>
      </c>
      <c r="K404" t="b">
        <f>IF(VLOOKUP(Table1[[#This Row],[ProductID]],productMaster,4,0)="Active",TRUE,"Anomali")</f>
        <v>1</v>
      </c>
      <c r="L404">
        <f>VLOOKUP(Table1[[#This Row],[ProductID]],productMaster,10,0)</f>
        <v>0</v>
      </c>
      <c r="M404" t="str">
        <f>IF(Table1[[#This Row],[UnitPrice]]&gt;115%*Table1[[#This Row],[StandardAcquisitionCost]],"Anomali","")</f>
        <v>Anomali</v>
      </c>
      <c r="N404" s="80">
        <f>VLOOKUP(Table1[[#This Row],[ProductID]],productMaster,11,0)</f>
        <v>0</v>
      </c>
      <c r="O404" s="80" t="str">
        <f>IF(Table1[[#This Row],[UnitPrice]]&gt;Table1[[#This Row],[sellingPrice]],"Anomali","")</f>
        <v>Anomali</v>
      </c>
      <c r="P404" s="80" t="str">
        <f>IF(ISNA(VLOOKUP(Table1[[#This Row],[ProductID]],productMaster,1,0)),"Anomali","")</f>
        <v/>
      </c>
    </row>
    <row r="405" spans="1:16" x14ac:dyDescent="0.25">
      <c r="A405" s="5">
        <v>475</v>
      </c>
      <c r="B405" s="5">
        <v>1048</v>
      </c>
      <c r="C405" s="10">
        <v>44064</v>
      </c>
      <c r="D405" s="5">
        <v>3</v>
      </c>
      <c r="E405" s="5">
        <v>430</v>
      </c>
      <c r="F405" s="40">
        <v>45.654000000000003</v>
      </c>
      <c r="G405" s="40">
        <v>136.96199999999999</v>
      </c>
      <c r="K405" t="b">
        <f>IF(VLOOKUP(Table1[[#This Row],[ProductID]],productMaster,4,0)="Active",TRUE,"Anomali")</f>
        <v>1</v>
      </c>
      <c r="L405">
        <f>VLOOKUP(Table1[[#This Row],[ProductID]],productMaster,10,0)</f>
        <v>0</v>
      </c>
      <c r="M405" t="str">
        <f>IF(Table1[[#This Row],[UnitPrice]]&gt;115%*Table1[[#This Row],[StandardAcquisitionCost]],"Anomali","")</f>
        <v>Anomali</v>
      </c>
      <c r="N405" s="80">
        <f>VLOOKUP(Table1[[#This Row],[ProductID]],productMaster,11,0)</f>
        <v>0</v>
      </c>
      <c r="O405" s="80" t="str">
        <f>IF(Table1[[#This Row],[UnitPrice]]&gt;Table1[[#This Row],[sellingPrice]],"Anomali","")</f>
        <v>Anomali</v>
      </c>
      <c r="P405" s="80" t="str">
        <f>IF(ISNA(VLOOKUP(Table1[[#This Row],[ProductID]],productMaster,1,0)),"Anomali","")</f>
        <v/>
      </c>
    </row>
    <row r="406" spans="1:16" x14ac:dyDescent="0.25">
      <c r="A406" s="4">
        <v>475</v>
      </c>
      <c r="B406" s="4">
        <v>1049</v>
      </c>
      <c r="C406" s="11">
        <v>44064</v>
      </c>
      <c r="D406" s="4">
        <v>3</v>
      </c>
      <c r="E406" s="4">
        <v>431</v>
      </c>
      <c r="F406" s="41">
        <v>41.380499999999998</v>
      </c>
      <c r="G406" s="41">
        <v>124.14149999999999</v>
      </c>
      <c r="K406" t="b">
        <f>IF(VLOOKUP(Table1[[#This Row],[ProductID]],productMaster,4,0)="Active",TRUE,"Anomali")</f>
        <v>1</v>
      </c>
      <c r="L406">
        <f>VLOOKUP(Table1[[#This Row],[ProductID]],productMaster,10,0)</f>
        <v>0</v>
      </c>
      <c r="M406" t="str">
        <f>IF(Table1[[#This Row],[UnitPrice]]&gt;115%*Table1[[#This Row],[StandardAcquisitionCost]],"Anomali","")</f>
        <v>Anomali</v>
      </c>
      <c r="N406" s="80">
        <f>VLOOKUP(Table1[[#This Row],[ProductID]],productMaster,11,0)</f>
        <v>0</v>
      </c>
      <c r="O406" s="80" t="str">
        <f>IF(Table1[[#This Row],[UnitPrice]]&gt;Table1[[#This Row],[sellingPrice]],"Anomali","")</f>
        <v>Anomali</v>
      </c>
      <c r="P406" s="80" t="str">
        <f>IF(ISNA(VLOOKUP(Table1[[#This Row],[ProductID]],productMaster,1,0)),"Anomali","")</f>
        <v/>
      </c>
    </row>
    <row r="407" spans="1:16" x14ac:dyDescent="0.25">
      <c r="A407" s="5">
        <v>475</v>
      </c>
      <c r="B407" s="5">
        <v>1050</v>
      </c>
      <c r="C407" s="10">
        <v>44064</v>
      </c>
      <c r="D407" s="5">
        <v>3</v>
      </c>
      <c r="E407" s="5">
        <v>432</v>
      </c>
      <c r="F407" s="40">
        <v>39.280500000000004</v>
      </c>
      <c r="G407" s="40">
        <v>117.8415</v>
      </c>
      <c r="K407" t="b">
        <f>IF(VLOOKUP(Table1[[#This Row],[ProductID]],productMaster,4,0)="Active",TRUE,"Anomali")</f>
        <v>1</v>
      </c>
      <c r="L407">
        <f>VLOOKUP(Table1[[#This Row],[ProductID]],productMaster,10,0)</f>
        <v>0</v>
      </c>
      <c r="M407" t="str">
        <f>IF(Table1[[#This Row],[UnitPrice]]&gt;115%*Table1[[#This Row],[StandardAcquisitionCost]],"Anomali","")</f>
        <v>Anomali</v>
      </c>
      <c r="N407" s="80">
        <f>VLOOKUP(Table1[[#This Row],[ProductID]],productMaster,11,0)</f>
        <v>0</v>
      </c>
      <c r="O407" s="80" t="str">
        <f>IF(Table1[[#This Row],[UnitPrice]]&gt;Table1[[#This Row],[sellingPrice]],"Anomali","")</f>
        <v>Anomali</v>
      </c>
      <c r="P407" s="80" t="str">
        <f>IF(ISNA(VLOOKUP(Table1[[#This Row],[ProductID]],productMaster,1,0)),"Anomali","")</f>
        <v/>
      </c>
    </row>
    <row r="408" spans="1:16" x14ac:dyDescent="0.25">
      <c r="A408" s="4">
        <v>475</v>
      </c>
      <c r="B408" s="4">
        <v>1051</v>
      </c>
      <c r="C408" s="11">
        <v>44064</v>
      </c>
      <c r="D408" s="4">
        <v>3</v>
      </c>
      <c r="E408" s="4">
        <v>433</v>
      </c>
      <c r="F408" s="41">
        <v>43.554000000000002</v>
      </c>
      <c r="G408" s="41">
        <v>130.66200000000001</v>
      </c>
      <c r="K408" t="b">
        <f>IF(VLOOKUP(Table1[[#This Row],[ProductID]],productMaster,4,0)="Active",TRUE,"Anomali")</f>
        <v>1</v>
      </c>
      <c r="L408">
        <f>VLOOKUP(Table1[[#This Row],[ProductID]],productMaster,10,0)</f>
        <v>0</v>
      </c>
      <c r="M408" t="str">
        <f>IF(Table1[[#This Row],[UnitPrice]]&gt;115%*Table1[[#This Row],[StandardAcquisitionCost]],"Anomali","")</f>
        <v>Anomali</v>
      </c>
      <c r="N408" s="80">
        <f>VLOOKUP(Table1[[#This Row],[ProductID]],productMaster,11,0)</f>
        <v>0</v>
      </c>
      <c r="O408" s="80" t="str">
        <f>IF(Table1[[#This Row],[UnitPrice]]&gt;Table1[[#This Row],[sellingPrice]],"Anomali","")</f>
        <v>Anomali</v>
      </c>
      <c r="P408" s="80" t="str">
        <f>IF(ISNA(VLOOKUP(Table1[[#This Row],[ProductID]],productMaster,1,0)),"Anomali","")</f>
        <v/>
      </c>
    </row>
    <row r="409" spans="1:16" x14ac:dyDescent="0.25">
      <c r="A409" s="5">
        <v>475</v>
      </c>
      <c r="B409" s="5">
        <v>1052</v>
      </c>
      <c r="C409" s="10">
        <v>44064</v>
      </c>
      <c r="D409" s="5">
        <v>3</v>
      </c>
      <c r="E409" s="5">
        <v>434</v>
      </c>
      <c r="F409" s="40">
        <v>39.280500000000004</v>
      </c>
      <c r="G409" s="40">
        <v>117.8415</v>
      </c>
      <c r="K409" t="b">
        <f>IF(VLOOKUP(Table1[[#This Row],[ProductID]],productMaster,4,0)="Active",TRUE,"Anomali")</f>
        <v>1</v>
      </c>
      <c r="L409">
        <f>VLOOKUP(Table1[[#This Row],[ProductID]],productMaster,10,0)</f>
        <v>0</v>
      </c>
      <c r="M409" t="str">
        <f>IF(Table1[[#This Row],[UnitPrice]]&gt;115%*Table1[[#This Row],[StandardAcquisitionCost]],"Anomali","")</f>
        <v>Anomali</v>
      </c>
      <c r="N409" s="80">
        <f>VLOOKUP(Table1[[#This Row],[ProductID]],productMaster,11,0)</f>
        <v>0</v>
      </c>
      <c r="O409" s="80" t="str">
        <f>IF(Table1[[#This Row],[UnitPrice]]&gt;Table1[[#This Row],[sellingPrice]],"Anomali","")</f>
        <v>Anomali</v>
      </c>
      <c r="P409" s="80" t="str">
        <f>IF(ISNA(VLOOKUP(Table1[[#This Row],[ProductID]],productMaster,1,0)),"Anomali","")</f>
        <v/>
      </c>
    </row>
    <row r="410" spans="1:16" x14ac:dyDescent="0.25">
      <c r="A410" s="4">
        <v>475</v>
      </c>
      <c r="B410" s="4">
        <v>1053</v>
      </c>
      <c r="C410" s="11">
        <v>44064</v>
      </c>
      <c r="D410" s="4">
        <v>3</v>
      </c>
      <c r="E410" s="4">
        <v>435</v>
      </c>
      <c r="F410" s="41">
        <v>37.180500000000002</v>
      </c>
      <c r="G410" s="41">
        <v>111.5415</v>
      </c>
      <c r="K410" t="b">
        <f>IF(VLOOKUP(Table1[[#This Row],[ProductID]],productMaster,4,0)="Active",TRUE,"Anomali")</f>
        <v>1</v>
      </c>
      <c r="L410">
        <f>VLOOKUP(Table1[[#This Row],[ProductID]],productMaster,10,0)</f>
        <v>0</v>
      </c>
      <c r="M410" t="str">
        <f>IF(Table1[[#This Row],[UnitPrice]]&gt;115%*Table1[[#This Row],[StandardAcquisitionCost]],"Anomali","")</f>
        <v>Anomali</v>
      </c>
      <c r="N410" s="80">
        <f>VLOOKUP(Table1[[#This Row],[ProductID]],productMaster,11,0)</f>
        <v>0</v>
      </c>
      <c r="O410" s="80" t="str">
        <f>IF(Table1[[#This Row],[UnitPrice]]&gt;Table1[[#This Row],[sellingPrice]],"Anomali","")</f>
        <v>Anomali</v>
      </c>
      <c r="P410" s="80" t="str">
        <f>IF(ISNA(VLOOKUP(Table1[[#This Row],[ProductID]],productMaster,1,0)),"Anomali","")</f>
        <v/>
      </c>
    </row>
    <row r="411" spans="1:16" x14ac:dyDescent="0.25">
      <c r="A411" s="5">
        <v>475</v>
      </c>
      <c r="B411" s="5">
        <v>1054</v>
      </c>
      <c r="C411" s="10">
        <v>44064</v>
      </c>
      <c r="D411" s="5">
        <v>3</v>
      </c>
      <c r="E411" s="5">
        <v>436</v>
      </c>
      <c r="F411" s="40">
        <v>41.454000000000001</v>
      </c>
      <c r="G411" s="40">
        <v>124.36199999999999</v>
      </c>
      <c r="K411" t="b">
        <f>IF(VLOOKUP(Table1[[#This Row],[ProductID]],productMaster,4,0)="Active",TRUE,"Anomali")</f>
        <v>1</v>
      </c>
      <c r="L411">
        <f>VLOOKUP(Table1[[#This Row],[ProductID]],productMaster,10,0)</f>
        <v>0</v>
      </c>
      <c r="M411" t="str">
        <f>IF(Table1[[#This Row],[UnitPrice]]&gt;115%*Table1[[#This Row],[StandardAcquisitionCost]],"Anomali","")</f>
        <v>Anomali</v>
      </c>
      <c r="N411" s="80">
        <f>VLOOKUP(Table1[[#This Row],[ProductID]],productMaster,11,0)</f>
        <v>0</v>
      </c>
      <c r="O411" s="80" t="str">
        <f>IF(Table1[[#This Row],[UnitPrice]]&gt;Table1[[#This Row],[sellingPrice]],"Anomali","")</f>
        <v>Anomali</v>
      </c>
      <c r="P411" s="80" t="str">
        <f>IF(ISNA(VLOOKUP(Table1[[#This Row],[ProductID]],productMaster,1,0)),"Anomali","")</f>
        <v/>
      </c>
    </row>
    <row r="412" spans="1:16" x14ac:dyDescent="0.25">
      <c r="A412" s="4">
        <v>475</v>
      </c>
      <c r="B412" s="4">
        <v>1055</v>
      </c>
      <c r="C412" s="11">
        <v>44064</v>
      </c>
      <c r="D412" s="4">
        <v>3</v>
      </c>
      <c r="E412" s="4">
        <v>437</v>
      </c>
      <c r="F412" s="41">
        <v>37.180500000000002</v>
      </c>
      <c r="G412" s="41">
        <v>111.5415</v>
      </c>
      <c r="K412" t="b">
        <f>IF(VLOOKUP(Table1[[#This Row],[ProductID]],productMaster,4,0)="Active",TRUE,"Anomali")</f>
        <v>1</v>
      </c>
      <c r="L412">
        <f>VLOOKUP(Table1[[#This Row],[ProductID]],productMaster,10,0)</f>
        <v>0</v>
      </c>
      <c r="M412" t="str">
        <f>IF(Table1[[#This Row],[UnitPrice]]&gt;115%*Table1[[#This Row],[StandardAcquisitionCost]],"Anomali","")</f>
        <v>Anomali</v>
      </c>
      <c r="N412" s="80">
        <f>VLOOKUP(Table1[[#This Row],[ProductID]],productMaster,11,0)</f>
        <v>0</v>
      </c>
      <c r="O412" s="80" t="str">
        <f>IF(Table1[[#This Row],[UnitPrice]]&gt;Table1[[#This Row],[sellingPrice]],"Anomali","")</f>
        <v>Anomali</v>
      </c>
      <c r="P412" s="80" t="str">
        <f>IF(ISNA(VLOOKUP(Table1[[#This Row],[ProductID]],productMaster,1,0)),"Anomali","")</f>
        <v/>
      </c>
    </row>
    <row r="413" spans="1:16" x14ac:dyDescent="0.25">
      <c r="A413" s="5">
        <v>476</v>
      </c>
      <c r="B413" s="5">
        <v>1056</v>
      </c>
      <c r="C413" s="10">
        <v>44064</v>
      </c>
      <c r="D413" s="5">
        <v>3</v>
      </c>
      <c r="E413" s="5">
        <v>490</v>
      </c>
      <c r="F413" s="40">
        <v>12.7155</v>
      </c>
      <c r="G413" s="40">
        <v>38.146500000000003</v>
      </c>
      <c r="K413" t="b">
        <f>IF(VLOOKUP(Table1[[#This Row],[ProductID]],productMaster,4,0)="Active",TRUE,"Anomali")</f>
        <v>1</v>
      </c>
      <c r="L413">
        <f>VLOOKUP(Table1[[#This Row],[ProductID]],productMaster,10,0)</f>
        <v>0</v>
      </c>
      <c r="M413" t="str">
        <f>IF(Table1[[#This Row],[UnitPrice]]&gt;115%*Table1[[#This Row],[StandardAcquisitionCost]],"Anomali","")</f>
        <v>Anomali</v>
      </c>
      <c r="N413" s="80">
        <f>VLOOKUP(Table1[[#This Row],[ProductID]],productMaster,11,0)</f>
        <v>0</v>
      </c>
      <c r="O413" s="80" t="str">
        <f>IF(Table1[[#This Row],[UnitPrice]]&gt;Table1[[#This Row],[sellingPrice]],"Anomali","")</f>
        <v>Anomali</v>
      </c>
      <c r="P413" s="80" t="str">
        <f>IF(ISNA(VLOOKUP(Table1[[#This Row],[ProductID]],productMaster,1,0)),"Anomali","")</f>
        <v/>
      </c>
    </row>
    <row r="414" spans="1:16" x14ac:dyDescent="0.25">
      <c r="A414" s="4">
        <v>476</v>
      </c>
      <c r="B414" s="4">
        <v>1057</v>
      </c>
      <c r="C414" s="11">
        <v>44064</v>
      </c>
      <c r="D414" s="4">
        <v>3</v>
      </c>
      <c r="E414" s="4">
        <v>491</v>
      </c>
      <c r="F414" s="41">
        <v>19.939499999999999</v>
      </c>
      <c r="G414" s="41">
        <v>59.8185</v>
      </c>
      <c r="K414" t="b">
        <f>IF(VLOOKUP(Table1[[#This Row],[ProductID]],productMaster,4,0)="Active",TRUE,"Anomali")</f>
        <v>1</v>
      </c>
      <c r="L414">
        <f>VLOOKUP(Table1[[#This Row],[ProductID]],productMaster,10,0)</f>
        <v>0</v>
      </c>
      <c r="M414" t="str">
        <f>IF(Table1[[#This Row],[UnitPrice]]&gt;115%*Table1[[#This Row],[StandardAcquisitionCost]],"Anomali","")</f>
        <v>Anomali</v>
      </c>
      <c r="N414" s="80">
        <f>VLOOKUP(Table1[[#This Row],[ProductID]],productMaster,11,0)</f>
        <v>0</v>
      </c>
      <c r="O414" s="80" t="str">
        <f>IF(Table1[[#This Row],[UnitPrice]]&gt;Table1[[#This Row],[sellingPrice]],"Anomali","")</f>
        <v>Anomali</v>
      </c>
      <c r="P414" s="80" t="str">
        <f>IF(ISNA(VLOOKUP(Table1[[#This Row],[ProductID]],productMaster,1,0)),"Anomali","")</f>
        <v/>
      </c>
    </row>
    <row r="415" spans="1:16" x14ac:dyDescent="0.25">
      <c r="A415" s="5">
        <v>477</v>
      </c>
      <c r="B415" s="5">
        <v>1058</v>
      </c>
      <c r="C415" s="10">
        <v>44064</v>
      </c>
      <c r="D415" s="5">
        <v>3</v>
      </c>
      <c r="E415" s="5">
        <v>528</v>
      </c>
      <c r="F415" s="40">
        <v>38.156999999999996</v>
      </c>
      <c r="G415" s="40">
        <v>114.471</v>
      </c>
      <c r="K415" t="str">
        <f>IF(VLOOKUP(Table1[[#This Row],[ProductID]],productMaster,4,0)="Active",TRUE,"Anomali")</f>
        <v>Anomali</v>
      </c>
      <c r="L415">
        <f>VLOOKUP(Table1[[#This Row],[ProductID]],productMaster,10,0)</f>
        <v>0</v>
      </c>
      <c r="M415" t="str">
        <f>IF(Table1[[#This Row],[UnitPrice]]&gt;115%*Table1[[#This Row],[StandardAcquisitionCost]],"Anomali","")</f>
        <v>Anomali</v>
      </c>
      <c r="N415" s="80">
        <f>VLOOKUP(Table1[[#This Row],[ProductID]],productMaster,11,0)</f>
        <v>0</v>
      </c>
      <c r="O415" s="80" t="str">
        <f>IF(Table1[[#This Row],[UnitPrice]]&gt;Table1[[#This Row],[sellingPrice]],"Anomali","")</f>
        <v>Anomali</v>
      </c>
      <c r="P415" s="80" t="str">
        <f>IF(ISNA(VLOOKUP(Table1[[#This Row],[ProductID]],productMaster,1,0)),"Anomali","")</f>
        <v/>
      </c>
    </row>
    <row r="416" spans="1:16" x14ac:dyDescent="0.25">
      <c r="A416" s="4">
        <v>478</v>
      </c>
      <c r="B416" s="4">
        <v>1059</v>
      </c>
      <c r="C416" s="11">
        <v>44064</v>
      </c>
      <c r="D416" s="4">
        <v>3</v>
      </c>
      <c r="E416" s="4">
        <v>505</v>
      </c>
      <c r="F416" s="41">
        <v>44.215499999999999</v>
      </c>
      <c r="G416" s="41">
        <v>132.6465</v>
      </c>
      <c r="K416" t="b">
        <f>IF(VLOOKUP(Table1[[#This Row],[ProductID]],productMaster,4,0)="Active",TRUE,"Anomali")</f>
        <v>1</v>
      </c>
      <c r="L416">
        <f>VLOOKUP(Table1[[#This Row],[ProductID]],productMaster,10,0)</f>
        <v>0</v>
      </c>
      <c r="M416" t="str">
        <f>IF(Table1[[#This Row],[UnitPrice]]&gt;115%*Table1[[#This Row],[StandardAcquisitionCost]],"Anomali","")</f>
        <v>Anomali</v>
      </c>
      <c r="N416" s="80">
        <f>VLOOKUP(Table1[[#This Row],[ProductID]],productMaster,11,0)</f>
        <v>0</v>
      </c>
      <c r="O416" s="80" t="str">
        <f>IF(Table1[[#This Row],[UnitPrice]]&gt;Table1[[#This Row],[sellingPrice]],"Anomali","")</f>
        <v>Anomali</v>
      </c>
      <c r="P416" s="80" t="str">
        <f>IF(ISNA(VLOOKUP(Table1[[#This Row],[ProductID]],productMaster,1,0)),"Anomali","")</f>
        <v/>
      </c>
    </row>
    <row r="417" spans="1:16" x14ac:dyDescent="0.25">
      <c r="A417" s="5">
        <v>479</v>
      </c>
      <c r="B417" s="5">
        <v>1060</v>
      </c>
      <c r="C417" s="10">
        <v>44064</v>
      </c>
      <c r="D417" s="5">
        <v>550</v>
      </c>
      <c r="E417" s="5">
        <v>938</v>
      </c>
      <c r="F417" s="40">
        <v>31.4895</v>
      </c>
      <c r="G417" s="40">
        <v>17319.224999999999</v>
      </c>
      <c r="K417" t="b">
        <f>IF(VLOOKUP(Table1[[#This Row],[ProductID]],productMaster,4,0)="Active",TRUE,"Anomali")</f>
        <v>1</v>
      </c>
      <c r="L417">
        <f>VLOOKUP(Table1[[#This Row],[ProductID]],productMaster,10,0)</f>
        <v>17.977599999999999</v>
      </c>
      <c r="M417" t="str">
        <f>IF(Table1[[#This Row],[UnitPrice]]&gt;115%*Table1[[#This Row],[StandardAcquisitionCost]],"Anomali","")</f>
        <v>Anomali</v>
      </c>
      <c r="N417" s="80">
        <f>VLOOKUP(Table1[[#This Row],[ProductID]],productMaster,11,0)</f>
        <v>40.49</v>
      </c>
      <c r="O417" s="80" t="str">
        <f>IF(Table1[[#This Row],[UnitPrice]]&gt;Table1[[#This Row],[sellingPrice]],"Anomali","")</f>
        <v/>
      </c>
      <c r="P417" s="80" t="str">
        <f>IF(ISNA(VLOOKUP(Table1[[#This Row],[ProductID]],productMaster,1,0)),"Anomali","")</f>
        <v/>
      </c>
    </row>
    <row r="418" spans="1:16" x14ac:dyDescent="0.25">
      <c r="A418" s="4">
        <v>479</v>
      </c>
      <c r="B418" s="4">
        <v>1061</v>
      </c>
      <c r="C418" s="11">
        <v>44064</v>
      </c>
      <c r="D418" s="4">
        <v>550</v>
      </c>
      <c r="E418" s="4">
        <v>939</v>
      </c>
      <c r="F418" s="41">
        <v>48.289499999999997</v>
      </c>
      <c r="G418" s="41">
        <v>26559.224999999999</v>
      </c>
      <c r="K418" t="b">
        <f>IF(VLOOKUP(Table1[[#This Row],[ProductID]],productMaster,4,0)="Active",TRUE,"Anomali")</f>
        <v>1</v>
      </c>
      <c r="L418">
        <f>VLOOKUP(Table1[[#This Row],[ProductID]],productMaster,10,0)</f>
        <v>27.568000000000001</v>
      </c>
      <c r="M418" t="str">
        <f>IF(Table1[[#This Row],[UnitPrice]]&gt;115%*Table1[[#This Row],[StandardAcquisitionCost]],"Anomali","")</f>
        <v>Anomali</v>
      </c>
      <c r="N418" s="80">
        <f>VLOOKUP(Table1[[#This Row],[ProductID]],productMaster,11,0)</f>
        <v>62.09</v>
      </c>
      <c r="O418" s="80" t="str">
        <f>IF(Table1[[#This Row],[UnitPrice]]&gt;Table1[[#This Row],[sellingPrice]],"Anomali","")</f>
        <v/>
      </c>
      <c r="P418" s="80" t="str">
        <f>IF(ISNA(VLOOKUP(Table1[[#This Row],[ProductID]],productMaster,1,0)),"Anomali","")</f>
        <v/>
      </c>
    </row>
    <row r="419" spans="1:16" x14ac:dyDescent="0.25">
      <c r="A419" s="5">
        <v>480</v>
      </c>
      <c r="B419" s="5">
        <v>1062</v>
      </c>
      <c r="C419" s="10">
        <v>44064</v>
      </c>
      <c r="D419" s="5">
        <v>60</v>
      </c>
      <c r="E419" s="5">
        <v>358</v>
      </c>
      <c r="F419" s="40">
        <v>6.9824999999999999</v>
      </c>
      <c r="G419" s="40">
        <v>418.95</v>
      </c>
      <c r="K419" t="b">
        <f>IF(VLOOKUP(Table1[[#This Row],[ProductID]],productMaster,4,0)="Active",TRUE,"Anomali")</f>
        <v>1</v>
      </c>
      <c r="L419">
        <f>VLOOKUP(Table1[[#This Row],[ProductID]],productMaster,10,0)</f>
        <v>0</v>
      </c>
      <c r="M419" t="str">
        <f>IF(Table1[[#This Row],[UnitPrice]]&gt;115%*Table1[[#This Row],[StandardAcquisitionCost]],"Anomali","")</f>
        <v>Anomali</v>
      </c>
      <c r="N419" s="80">
        <f>VLOOKUP(Table1[[#This Row],[ProductID]],productMaster,11,0)</f>
        <v>0</v>
      </c>
      <c r="O419" s="80" t="str">
        <f>IF(Table1[[#This Row],[UnitPrice]]&gt;Table1[[#This Row],[sellingPrice]],"Anomali","")</f>
        <v>Anomali</v>
      </c>
      <c r="P419" s="80" t="str">
        <f>IF(ISNA(VLOOKUP(Table1[[#This Row],[ProductID]],productMaster,1,0)),"Anomali","")</f>
        <v/>
      </c>
    </row>
    <row r="420" spans="1:16" x14ac:dyDescent="0.25">
      <c r="A420" s="4">
        <v>481</v>
      </c>
      <c r="B420" s="4">
        <v>1063</v>
      </c>
      <c r="C420" s="11">
        <v>44065</v>
      </c>
      <c r="D420" s="4">
        <v>3</v>
      </c>
      <c r="E420" s="4">
        <v>438</v>
      </c>
      <c r="F420" s="41">
        <v>47.680500000000002</v>
      </c>
      <c r="G420" s="41">
        <v>143.04150000000001</v>
      </c>
      <c r="K420" t="b">
        <f>IF(VLOOKUP(Table1[[#This Row],[ProductID]],productMaster,4,0)="Active",TRUE,"Anomali")</f>
        <v>1</v>
      </c>
      <c r="L420">
        <f>VLOOKUP(Table1[[#This Row],[ProductID]],productMaster,10,0)</f>
        <v>0</v>
      </c>
      <c r="M420" t="str">
        <f>IF(Table1[[#This Row],[UnitPrice]]&gt;115%*Table1[[#This Row],[StandardAcquisitionCost]],"Anomali","")</f>
        <v>Anomali</v>
      </c>
      <c r="N420" s="80">
        <f>VLOOKUP(Table1[[#This Row],[ProductID]],productMaster,11,0)</f>
        <v>0</v>
      </c>
      <c r="O420" s="80" t="str">
        <f>IF(Table1[[#This Row],[UnitPrice]]&gt;Table1[[#This Row],[sellingPrice]],"Anomali","")</f>
        <v>Anomali</v>
      </c>
      <c r="P420" s="80" t="str">
        <f>IF(ISNA(VLOOKUP(Table1[[#This Row],[ProductID]],productMaster,1,0)),"Anomali","")</f>
        <v/>
      </c>
    </row>
    <row r="421" spans="1:16" x14ac:dyDescent="0.25">
      <c r="A421" s="5">
        <v>481</v>
      </c>
      <c r="B421" s="5">
        <v>1064</v>
      </c>
      <c r="C421" s="10">
        <v>44065</v>
      </c>
      <c r="D421" s="5">
        <v>3</v>
      </c>
      <c r="E421" s="5">
        <v>439</v>
      </c>
      <c r="F421" s="40">
        <v>45.580500000000001</v>
      </c>
      <c r="G421" s="40">
        <v>136.7415</v>
      </c>
      <c r="K421" t="b">
        <f>IF(VLOOKUP(Table1[[#This Row],[ProductID]],productMaster,4,0)="Active",TRUE,"Anomali")</f>
        <v>1</v>
      </c>
      <c r="L421">
        <f>VLOOKUP(Table1[[#This Row],[ProductID]],productMaster,10,0)</f>
        <v>0</v>
      </c>
      <c r="M421" t="str">
        <f>IF(Table1[[#This Row],[UnitPrice]]&gt;115%*Table1[[#This Row],[StandardAcquisitionCost]],"Anomali","")</f>
        <v>Anomali</v>
      </c>
      <c r="N421" s="80">
        <f>VLOOKUP(Table1[[#This Row],[ProductID]],productMaster,11,0)</f>
        <v>0</v>
      </c>
      <c r="O421" s="80" t="str">
        <f>IF(Table1[[#This Row],[UnitPrice]]&gt;Table1[[#This Row],[sellingPrice]],"Anomali","")</f>
        <v>Anomali</v>
      </c>
      <c r="P421" s="80" t="str">
        <f>IF(ISNA(VLOOKUP(Table1[[#This Row],[ProductID]],productMaster,1,0)),"Anomali","")</f>
        <v/>
      </c>
    </row>
    <row r="422" spans="1:16" x14ac:dyDescent="0.25">
      <c r="A422" s="4">
        <v>481</v>
      </c>
      <c r="B422" s="4">
        <v>1065</v>
      </c>
      <c r="C422" s="11">
        <v>44065</v>
      </c>
      <c r="D422" s="4">
        <v>3</v>
      </c>
      <c r="E422" s="4">
        <v>440</v>
      </c>
      <c r="F422" s="41">
        <v>49.853999999999999</v>
      </c>
      <c r="G422" s="41">
        <v>149.56200000000001</v>
      </c>
      <c r="K422" t="b">
        <f>IF(VLOOKUP(Table1[[#This Row],[ProductID]],productMaster,4,0)="Active",TRUE,"Anomali")</f>
        <v>1</v>
      </c>
      <c r="L422">
        <f>VLOOKUP(Table1[[#This Row],[ProductID]],productMaster,10,0)</f>
        <v>0</v>
      </c>
      <c r="M422" t="str">
        <f>IF(Table1[[#This Row],[UnitPrice]]&gt;115%*Table1[[#This Row],[StandardAcquisitionCost]],"Anomali","")</f>
        <v>Anomali</v>
      </c>
      <c r="N422" s="80">
        <f>VLOOKUP(Table1[[#This Row],[ProductID]],productMaster,11,0)</f>
        <v>0</v>
      </c>
      <c r="O422" s="80" t="str">
        <f>IF(Table1[[#This Row],[UnitPrice]]&gt;Table1[[#This Row],[sellingPrice]],"Anomali","")</f>
        <v>Anomali</v>
      </c>
      <c r="P422" s="80" t="str">
        <f>IF(ISNA(VLOOKUP(Table1[[#This Row],[ProductID]],productMaster,1,0)),"Anomali","")</f>
        <v/>
      </c>
    </row>
    <row r="423" spans="1:16" x14ac:dyDescent="0.25">
      <c r="A423" s="5">
        <v>481</v>
      </c>
      <c r="B423" s="5">
        <v>1066</v>
      </c>
      <c r="C423" s="10">
        <v>44065</v>
      </c>
      <c r="D423" s="5">
        <v>3</v>
      </c>
      <c r="E423" s="5">
        <v>441</v>
      </c>
      <c r="F423" s="40">
        <v>45.580500000000001</v>
      </c>
      <c r="G423" s="40">
        <v>136.7415</v>
      </c>
      <c r="K423" t="b">
        <f>IF(VLOOKUP(Table1[[#This Row],[ProductID]],productMaster,4,0)="Active",TRUE,"Anomali")</f>
        <v>1</v>
      </c>
      <c r="L423">
        <f>VLOOKUP(Table1[[#This Row],[ProductID]],productMaster,10,0)</f>
        <v>0</v>
      </c>
      <c r="M423" t="str">
        <f>IF(Table1[[#This Row],[UnitPrice]]&gt;115%*Table1[[#This Row],[StandardAcquisitionCost]],"Anomali","")</f>
        <v>Anomali</v>
      </c>
      <c r="N423" s="80">
        <f>VLOOKUP(Table1[[#This Row],[ProductID]],productMaster,11,0)</f>
        <v>0</v>
      </c>
      <c r="O423" s="80" t="str">
        <f>IF(Table1[[#This Row],[UnitPrice]]&gt;Table1[[#This Row],[sellingPrice]],"Anomali","")</f>
        <v>Anomali</v>
      </c>
      <c r="P423" s="80" t="str">
        <f>IF(ISNA(VLOOKUP(Table1[[#This Row],[ProductID]],productMaster,1,0)),"Anomali","")</f>
        <v/>
      </c>
    </row>
    <row r="424" spans="1:16" x14ac:dyDescent="0.25">
      <c r="A424" s="4">
        <v>482</v>
      </c>
      <c r="B424" s="4">
        <v>1067</v>
      </c>
      <c r="C424" s="11">
        <v>44065</v>
      </c>
      <c r="D424" s="4">
        <v>60</v>
      </c>
      <c r="E424" s="4">
        <v>356</v>
      </c>
      <c r="F424" s="41">
        <v>3.3809999999999998</v>
      </c>
      <c r="G424" s="41">
        <v>202.86</v>
      </c>
      <c r="K424" t="b">
        <f>IF(VLOOKUP(Table1[[#This Row],[ProductID]],productMaster,4,0)="Active",TRUE,"Anomali")</f>
        <v>1</v>
      </c>
      <c r="L424">
        <f>VLOOKUP(Table1[[#This Row],[ProductID]],productMaster,10,0)</f>
        <v>0</v>
      </c>
      <c r="M424" t="str">
        <f>IF(Table1[[#This Row],[UnitPrice]]&gt;115%*Table1[[#This Row],[StandardAcquisitionCost]],"Anomali","")</f>
        <v>Anomali</v>
      </c>
      <c r="N424" s="80">
        <f>VLOOKUP(Table1[[#This Row],[ProductID]],productMaster,11,0)</f>
        <v>0</v>
      </c>
      <c r="O424" s="80" t="str">
        <f>IF(Table1[[#This Row],[UnitPrice]]&gt;Table1[[#This Row],[sellingPrice]],"Anomali","")</f>
        <v>Anomali</v>
      </c>
      <c r="P424" s="80" t="str">
        <f>IF(ISNA(VLOOKUP(Table1[[#This Row],[ProductID]],productMaster,1,0)),"Anomali","")</f>
        <v/>
      </c>
    </row>
    <row r="425" spans="1:16" x14ac:dyDescent="0.25">
      <c r="A425" s="5">
        <v>482</v>
      </c>
      <c r="B425" s="5">
        <v>1068</v>
      </c>
      <c r="C425" s="10">
        <v>44065</v>
      </c>
      <c r="D425" s="5">
        <v>60</v>
      </c>
      <c r="E425" s="5">
        <v>357</v>
      </c>
      <c r="F425" s="40">
        <v>4.3155000000000001</v>
      </c>
      <c r="G425" s="40">
        <v>258.93</v>
      </c>
      <c r="K425" t="b">
        <f>IF(VLOOKUP(Table1[[#This Row],[ProductID]],productMaster,4,0)="Active",TRUE,"Anomali")</f>
        <v>1</v>
      </c>
      <c r="L425">
        <f>VLOOKUP(Table1[[#This Row],[ProductID]],productMaster,10,0)</f>
        <v>0</v>
      </c>
      <c r="M425" t="str">
        <f>IF(Table1[[#This Row],[UnitPrice]]&gt;115%*Table1[[#This Row],[StandardAcquisitionCost]],"Anomali","")</f>
        <v>Anomali</v>
      </c>
      <c r="N425" s="80">
        <f>VLOOKUP(Table1[[#This Row],[ProductID]],productMaster,11,0)</f>
        <v>0</v>
      </c>
      <c r="O425" s="80" t="str">
        <f>IF(Table1[[#This Row],[UnitPrice]]&gt;Table1[[#This Row],[sellingPrice]],"Anomali","")</f>
        <v>Anomali</v>
      </c>
      <c r="P425" s="80" t="str">
        <f>IF(ISNA(VLOOKUP(Table1[[#This Row],[ProductID]],productMaster,1,0)),"Anomali","")</f>
        <v/>
      </c>
    </row>
    <row r="426" spans="1:16" x14ac:dyDescent="0.25">
      <c r="A426" s="4">
        <v>483</v>
      </c>
      <c r="B426" s="4">
        <v>1069</v>
      </c>
      <c r="C426" s="11">
        <v>44065</v>
      </c>
      <c r="D426" s="4">
        <v>3</v>
      </c>
      <c r="E426" s="4">
        <v>377</v>
      </c>
      <c r="F426" s="41">
        <v>45.444000000000003</v>
      </c>
      <c r="G426" s="41">
        <v>136.33199999999999</v>
      </c>
      <c r="K426" t="b">
        <f>IF(VLOOKUP(Table1[[#This Row],[ProductID]],productMaster,4,0)="Active",TRUE,"Anomali")</f>
        <v>1</v>
      </c>
      <c r="L426">
        <f>VLOOKUP(Table1[[#This Row],[ProductID]],productMaster,10,0)</f>
        <v>0</v>
      </c>
      <c r="M426" t="str">
        <f>IF(Table1[[#This Row],[UnitPrice]]&gt;115%*Table1[[#This Row],[StandardAcquisitionCost]],"Anomali","")</f>
        <v>Anomali</v>
      </c>
      <c r="N426" s="80">
        <f>VLOOKUP(Table1[[#This Row],[ProductID]],productMaster,11,0)</f>
        <v>0</v>
      </c>
      <c r="O426" s="80" t="str">
        <f>IF(Table1[[#This Row],[UnitPrice]]&gt;Table1[[#This Row],[sellingPrice]],"Anomali","")</f>
        <v>Anomali</v>
      </c>
      <c r="P426" s="80" t="str">
        <f>IF(ISNA(VLOOKUP(Table1[[#This Row],[ProductID]],productMaster,1,0)),"Anomali","")</f>
        <v/>
      </c>
    </row>
    <row r="427" spans="1:16" x14ac:dyDescent="0.25">
      <c r="A427" s="5">
        <v>483</v>
      </c>
      <c r="B427" s="5">
        <v>1070</v>
      </c>
      <c r="C427" s="10">
        <v>44065</v>
      </c>
      <c r="D427" s="5">
        <v>3</v>
      </c>
      <c r="E427" s="5">
        <v>378</v>
      </c>
      <c r="F427" s="40">
        <v>41.170499999999997</v>
      </c>
      <c r="G427" s="40">
        <v>123.5115</v>
      </c>
      <c r="K427" t="b">
        <f>IF(VLOOKUP(Table1[[#This Row],[ProductID]],productMaster,4,0)="Active",TRUE,"Anomali")</f>
        <v>1</v>
      </c>
      <c r="L427">
        <f>VLOOKUP(Table1[[#This Row],[ProductID]],productMaster,10,0)</f>
        <v>0</v>
      </c>
      <c r="M427" t="str">
        <f>IF(Table1[[#This Row],[UnitPrice]]&gt;115%*Table1[[#This Row],[StandardAcquisitionCost]],"Anomali","")</f>
        <v>Anomali</v>
      </c>
      <c r="N427" s="80">
        <f>VLOOKUP(Table1[[#This Row],[ProductID]],productMaster,11,0)</f>
        <v>0</v>
      </c>
      <c r="O427" s="80" t="str">
        <f>IF(Table1[[#This Row],[UnitPrice]]&gt;Table1[[#This Row],[sellingPrice]],"Anomali","")</f>
        <v>Anomali</v>
      </c>
      <c r="P427" s="80" t="str">
        <f>IF(ISNA(VLOOKUP(Table1[[#This Row],[ProductID]],productMaster,1,0)),"Anomali","")</f>
        <v/>
      </c>
    </row>
    <row r="428" spans="1:16" x14ac:dyDescent="0.25">
      <c r="A428" s="4">
        <v>483</v>
      </c>
      <c r="B428" s="4">
        <v>1071</v>
      </c>
      <c r="C428" s="11">
        <v>44065</v>
      </c>
      <c r="D428" s="4">
        <v>3</v>
      </c>
      <c r="E428" s="4">
        <v>379</v>
      </c>
      <c r="F428" s="41">
        <v>39.070500000000003</v>
      </c>
      <c r="G428" s="41">
        <v>117.2115</v>
      </c>
      <c r="K428" t="b">
        <f>IF(VLOOKUP(Table1[[#This Row],[ProductID]],productMaster,4,0)="Active",TRUE,"Anomali")</f>
        <v>1</v>
      </c>
      <c r="L428">
        <f>VLOOKUP(Table1[[#This Row],[ProductID]],productMaster,10,0)</f>
        <v>0</v>
      </c>
      <c r="M428" t="str">
        <f>IF(Table1[[#This Row],[UnitPrice]]&gt;115%*Table1[[#This Row],[StandardAcquisitionCost]],"Anomali","")</f>
        <v>Anomali</v>
      </c>
      <c r="N428" s="80">
        <f>VLOOKUP(Table1[[#This Row],[ProductID]],productMaster,11,0)</f>
        <v>0</v>
      </c>
      <c r="O428" s="80" t="str">
        <f>IF(Table1[[#This Row],[UnitPrice]]&gt;Table1[[#This Row],[sellingPrice]],"Anomali","")</f>
        <v>Anomali</v>
      </c>
      <c r="P428" s="80" t="str">
        <f>IF(ISNA(VLOOKUP(Table1[[#This Row],[ProductID]],productMaster,1,0)),"Anomali","")</f>
        <v/>
      </c>
    </row>
    <row r="429" spans="1:16" x14ac:dyDescent="0.25">
      <c r="A429" s="5">
        <v>484</v>
      </c>
      <c r="B429" s="5">
        <v>1072</v>
      </c>
      <c r="C429" s="10">
        <v>44065</v>
      </c>
      <c r="D429" s="5">
        <v>3</v>
      </c>
      <c r="E429" s="5">
        <v>490</v>
      </c>
      <c r="F429" s="40">
        <v>12.358499999999999</v>
      </c>
      <c r="G429" s="40">
        <v>37.075499999999998</v>
      </c>
      <c r="K429" t="b">
        <f>IF(VLOOKUP(Table1[[#This Row],[ProductID]],productMaster,4,0)="Active",TRUE,"Anomali")</f>
        <v>1</v>
      </c>
      <c r="L429">
        <f>VLOOKUP(Table1[[#This Row],[ProductID]],productMaster,10,0)</f>
        <v>0</v>
      </c>
      <c r="M429" t="str">
        <f>IF(Table1[[#This Row],[UnitPrice]]&gt;115%*Table1[[#This Row],[StandardAcquisitionCost]],"Anomali","")</f>
        <v>Anomali</v>
      </c>
      <c r="N429" s="80">
        <f>VLOOKUP(Table1[[#This Row],[ProductID]],productMaster,11,0)</f>
        <v>0</v>
      </c>
      <c r="O429" s="80" t="str">
        <f>IF(Table1[[#This Row],[UnitPrice]]&gt;Table1[[#This Row],[sellingPrice]],"Anomali","")</f>
        <v>Anomali</v>
      </c>
      <c r="P429" s="80" t="str">
        <f>IF(ISNA(VLOOKUP(Table1[[#This Row],[ProductID]],productMaster,1,0)),"Anomali","")</f>
        <v/>
      </c>
    </row>
    <row r="430" spans="1:16" x14ac:dyDescent="0.25">
      <c r="A430" s="4">
        <v>485</v>
      </c>
      <c r="B430" s="4">
        <v>1073</v>
      </c>
      <c r="C430" s="11">
        <v>44065</v>
      </c>
      <c r="D430" s="4">
        <v>550</v>
      </c>
      <c r="E430" s="4">
        <v>513</v>
      </c>
      <c r="F430" s="41">
        <v>39.1965</v>
      </c>
      <c r="G430" s="41">
        <v>21558.075000000001</v>
      </c>
      <c r="K430" t="b">
        <f>IF(VLOOKUP(Table1[[#This Row],[ProductID]],productMaster,4,0)="Active",TRUE,"Anomali")</f>
        <v>1</v>
      </c>
      <c r="L430">
        <f>VLOOKUP(Table1[[#This Row],[ProductID]],productMaster,10,0)</f>
        <v>0</v>
      </c>
      <c r="M430" t="str">
        <f>IF(Table1[[#This Row],[UnitPrice]]&gt;115%*Table1[[#This Row],[StandardAcquisitionCost]],"Anomali","")</f>
        <v>Anomali</v>
      </c>
      <c r="N430" s="80">
        <f>VLOOKUP(Table1[[#This Row],[ProductID]],productMaster,11,0)</f>
        <v>0</v>
      </c>
      <c r="O430" s="80" t="str">
        <f>IF(Table1[[#This Row],[UnitPrice]]&gt;Table1[[#This Row],[sellingPrice]],"Anomali","")</f>
        <v>Anomali</v>
      </c>
      <c r="P430" s="80" t="str">
        <f>IF(ISNA(VLOOKUP(Table1[[#This Row],[ProductID]],productMaster,1,0)),"Anomali","")</f>
        <v/>
      </c>
    </row>
    <row r="431" spans="1:16" x14ac:dyDescent="0.25">
      <c r="A431" s="5">
        <v>486</v>
      </c>
      <c r="B431" s="5">
        <v>1074</v>
      </c>
      <c r="C431" s="10">
        <v>44065</v>
      </c>
      <c r="D431" s="5">
        <v>3</v>
      </c>
      <c r="E431" s="5">
        <v>403</v>
      </c>
      <c r="F431" s="40">
        <v>45.444000000000003</v>
      </c>
      <c r="G431" s="40">
        <v>136.33199999999999</v>
      </c>
      <c r="K431" t="b">
        <f>IF(VLOOKUP(Table1[[#This Row],[ProductID]],productMaster,4,0)="Active",TRUE,"Anomali")</f>
        <v>1</v>
      </c>
      <c r="L431">
        <f>VLOOKUP(Table1[[#This Row],[ProductID]],productMaster,10,0)</f>
        <v>0</v>
      </c>
      <c r="M431" t="str">
        <f>IF(Table1[[#This Row],[UnitPrice]]&gt;115%*Table1[[#This Row],[StandardAcquisitionCost]],"Anomali","")</f>
        <v>Anomali</v>
      </c>
      <c r="N431" s="80">
        <f>VLOOKUP(Table1[[#This Row],[ProductID]],productMaster,11,0)</f>
        <v>0</v>
      </c>
      <c r="O431" s="80" t="str">
        <f>IF(Table1[[#This Row],[UnitPrice]]&gt;Table1[[#This Row],[sellingPrice]],"Anomali","")</f>
        <v>Anomali</v>
      </c>
      <c r="P431" s="80" t="str">
        <f>IF(ISNA(VLOOKUP(Table1[[#This Row],[ProductID]],productMaster,1,0)),"Anomali","")</f>
        <v/>
      </c>
    </row>
    <row r="432" spans="1:16" x14ac:dyDescent="0.25">
      <c r="A432" s="4">
        <v>486</v>
      </c>
      <c r="B432" s="4">
        <v>1075</v>
      </c>
      <c r="C432" s="11">
        <v>44065</v>
      </c>
      <c r="D432" s="4">
        <v>3</v>
      </c>
      <c r="E432" s="4">
        <v>404</v>
      </c>
      <c r="F432" s="41">
        <v>41.170499999999997</v>
      </c>
      <c r="G432" s="41">
        <v>123.5115</v>
      </c>
      <c r="K432" t="b">
        <f>IF(VLOOKUP(Table1[[#This Row],[ProductID]],productMaster,4,0)="Active",TRUE,"Anomali")</f>
        <v>1</v>
      </c>
      <c r="L432">
        <f>VLOOKUP(Table1[[#This Row],[ProductID]],productMaster,10,0)</f>
        <v>0</v>
      </c>
      <c r="M432" t="str">
        <f>IF(Table1[[#This Row],[UnitPrice]]&gt;115%*Table1[[#This Row],[StandardAcquisitionCost]],"Anomali","")</f>
        <v>Anomali</v>
      </c>
      <c r="N432" s="80">
        <f>VLOOKUP(Table1[[#This Row],[ProductID]],productMaster,11,0)</f>
        <v>0</v>
      </c>
      <c r="O432" s="80" t="str">
        <f>IF(Table1[[#This Row],[UnitPrice]]&gt;Table1[[#This Row],[sellingPrice]],"Anomali","")</f>
        <v>Anomali</v>
      </c>
      <c r="P432" s="80" t="str">
        <f>IF(ISNA(VLOOKUP(Table1[[#This Row],[ProductID]],productMaster,1,0)),"Anomali","")</f>
        <v/>
      </c>
    </row>
    <row r="433" spans="1:16" x14ac:dyDescent="0.25">
      <c r="A433" s="5">
        <v>486</v>
      </c>
      <c r="B433" s="5">
        <v>1076</v>
      </c>
      <c r="C433" s="10">
        <v>44065</v>
      </c>
      <c r="D433" s="5">
        <v>3</v>
      </c>
      <c r="E433" s="5">
        <v>405</v>
      </c>
      <c r="F433" s="40">
        <v>39.070500000000003</v>
      </c>
      <c r="G433" s="40">
        <v>117.2115</v>
      </c>
      <c r="K433" t="b">
        <f>IF(VLOOKUP(Table1[[#This Row],[ProductID]],productMaster,4,0)="Active",TRUE,"Anomali")</f>
        <v>1</v>
      </c>
      <c r="L433">
        <f>VLOOKUP(Table1[[#This Row],[ProductID]],productMaster,10,0)</f>
        <v>0</v>
      </c>
      <c r="M433" t="str">
        <f>IF(Table1[[#This Row],[UnitPrice]]&gt;115%*Table1[[#This Row],[StandardAcquisitionCost]],"Anomali","")</f>
        <v>Anomali</v>
      </c>
      <c r="N433" s="80">
        <f>VLOOKUP(Table1[[#This Row],[ProductID]],productMaster,11,0)</f>
        <v>0</v>
      </c>
      <c r="O433" s="80" t="str">
        <f>IF(Table1[[#This Row],[UnitPrice]]&gt;Table1[[#This Row],[sellingPrice]],"Anomali","")</f>
        <v>Anomali</v>
      </c>
      <c r="P433" s="80" t="str">
        <f>IF(ISNA(VLOOKUP(Table1[[#This Row],[ProductID]],productMaster,1,0)),"Anomali","")</f>
        <v/>
      </c>
    </row>
    <row r="434" spans="1:16" x14ac:dyDescent="0.25">
      <c r="A434" s="4">
        <v>486</v>
      </c>
      <c r="B434" s="4">
        <v>1077</v>
      </c>
      <c r="C434" s="11">
        <v>44065</v>
      </c>
      <c r="D434" s="4">
        <v>3</v>
      </c>
      <c r="E434" s="4">
        <v>406</v>
      </c>
      <c r="F434" s="41">
        <v>43.344000000000001</v>
      </c>
      <c r="G434" s="41">
        <v>130.03200000000001</v>
      </c>
      <c r="K434" t="b">
        <f>IF(VLOOKUP(Table1[[#This Row],[ProductID]],productMaster,4,0)="Active",TRUE,"Anomali")</f>
        <v>1</v>
      </c>
      <c r="L434">
        <f>VLOOKUP(Table1[[#This Row],[ProductID]],productMaster,10,0)</f>
        <v>0</v>
      </c>
      <c r="M434" t="str">
        <f>IF(Table1[[#This Row],[UnitPrice]]&gt;115%*Table1[[#This Row],[StandardAcquisitionCost]],"Anomali","")</f>
        <v>Anomali</v>
      </c>
      <c r="N434" s="80">
        <f>VLOOKUP(Table1[[#This Row],[ProductID]],productMaster,11,0)</f>
        <v>0</v>
      </c>
      <c r="O434" s="80" t="str">
        <f>IF(Table1[[#This Row],[UnitPrice]]&gt;Table1[[#This Row],[sellingPrice]],"Anomali","")</f>
        <v>Anomali</v>
      </c>
      <c r="P434" s="80" t="str">
        <f>IF(ISNA(VLOOKUP(Table1[[#This Row],[ProductID]],productMaster,1,0)),"Anomali","")</f>
        <v/>
      </c>
    </row>
    <row r="435" spans="1:16" x14ac:dyDescent="0.25">
      <c r="A435" s="5">
        <v>487</v>
      </c>
      <c r="B435" s="5">
        <v>1078</v>
      </c>
      <c r="C435" s="10">
        <v>44065</v>
      </c>
      <c r="D435" s="5">
        <v>550</v>
      </c>
      <c r="E435" s="5">
        <v>931</v>
      </c>
      <c r="F435" s="40">
        <v>34.8705</v>
      </c>
      <c r="G435" s="40">
        <v>19178.775000000001</v>
      </c>
      <c r="K435" t="b">
        <f>IF(VLOOKUP(Table1[[#This Row],[ProductID]],productMaster,4,0)="Active",TRUE,"Anomali")</f>
        <v>1</v>
      </c>
      <c r="L435">
        <f>VLOOKUP(Table1[[#This Row],[ProductID]],productMaster,10,0)</f>
        <v>8.0373000000000001</v>
      </c>
      <c r="M435" t="str">
        <f>IF(Table1[[#This Row],[UnitPrice]]&gt;115%*Table1[[#This Row],[StandardAcquisitionCost]],"Anomali","")</f>
        <v>Anomali</v>
      </c>
      <c r="N435" s="80">
        <f>VLOOKUP(Table1[[#This Row],[ProductID]],productMaster,11,0)</f>
        <v>21.49</v>
      </c>
      <c r="O435" s="80" t="str">
        <f>IF(Table1[[#This Row],[UnitPrice]]&gt;Table1[[#This Row],[sellingPrice]],"Anomali","")</f>
        <v>Anomali</v>
      </c>
      <c r="P435" s="80" t="str">
        <f>IF(ISNA(VLOOKUP(Table1[[#This Row],[ProductID]],productMaster,1,0)),"Anomali","")</f>
        <v/>
      </c>
    </row>
    <row r="436" spans="1:16" x14ac:dyDescent="0.25">
      <c r="A436" s="4">
        <v>487</v>
      </c>
      <c r="B436" s="4">
        <v>1079</v>
      </c>
      <c r="C436" s="11">
        <v>44065</v>
      </c>
      <c r="D436" s="4">
        <v>550</v>
      </c>
      <c r="E436" s="4">
        <v>932</v>
      </c>
      <c r="F436" s="41">
        <v>39.763500000000001</v>
      </c>
      <c r="G436" s="41">
        <v>21869.924999999999</v>
      </c>
      <c r="K436" t="b">
        <f>IF(VLOOKUP(Table1[[#This Row],[ProductID]],productMaster,4,0)="Active",TRUE,"Anomali")</f>
        <v>1</v>
      </c>
      <c r="L436">
        <f>VLOOKUP(Table1[[#This Row],[ProductID]],productMaster,10,0)</f>
        <v>9.3462999999999994</v>
      </c>
      <c r="M436" t="str">
        <f>IF(Table1[[#This Row],[UnitPrice]]&gt;115%*Table1[[#This Row],[StandardAcquisitionCost]],"Anomali","")</f>
        <v>Anomali</v>
      </c>
      <c r="N436" s="80">
        <f>VLOOKUP(Table1[[#This Row],[ProductID]],productMaster,11,0)</f>
        <v>24.99</v>
      </c>
      <c r="O436" s="80" t="str">
        <f>IF(Table1[[#This Row],[UnitPrice]]&gt;Table1[[#This Row],[sellingPrice]],"Anomali","")</f>
        <v>Anomali</v>
      </c>
      <c r="P436" s="80" t="str">
        <f>IF(ISNA(VLOOKUP(Table1[[#This Row],[ProductID]],productMaster,1,0)),"Anomali","")</f>
        <v/>
      </c>
    </row>
    <row r="437" spans="1:16" x14ac:dyDescent="0.25">
      <c r="A437" s="5">
        <v>487</v>
      </c>
      <c r="B437" s="5">
        <v>1080</v>
      </c>
      <c r="C437" s="10">
        <v>44065</v>
      </c>
      <c r="D437" s="5">
        <v>550</v>
      </c>
      <c r="E437" s="5">
        <v>933</v>
      </c>
      <c r="F437" s="40">
        <v>43.984499999999997</v>
      </c>
      <c r="G437" s="40">
        <v>24191.474999999999</v>
      </c>
      <c r="K437" t="b">
        <f>IF(VLOOKUP(Table1[[#This Row],[ProductID]],productMaster,4,0)="Active",TRUE,"Anomali")</f>
        <v>1</v>
      </c>
      <c r="L437">
        <f>VLOOKUP(Table1[[#This Row],[ProductID]],productMaster,10,0)</f>
        <v>12.192399999999999</v>
      </c>
      <c r="M437" t="str">
        <f>IF(Table1[[#This Row],[UnitPrice]]&gt;115%*Table1[[#This Row],[StandardAcquisitionCost]],"Anomali","")</f>
        <v>Anomali</v>
      </c>
      <c r="N437" s="80">
        <f>VLOOKUP(Table1[[#This Row],[ProductID]],productMaster,11,0)</f>
        <v>32.6</v>
      </c>
      <c r="O437" s="80" t="str">
        <f>IF(Table1[[#This Row],[UnitPrice]]&gt;Table1[[#This Row],[sellingPrice]],"Anomali","")</f>
        <v>Anomali</v>
      </c>
      <c r="P437" s="80" t="str">
        <f>IF(ISNA(VLOOKUP(Table1[[#This Row],[ProductID]],productMaster,1,0)),"Anomali","")</f>
        <v/>
      </c>
    </row>
    <row r="438" spans="1:16" x14ac:dyDescent="0.25">
      <c r="A438" s="4">
        <v>487</v>
      </c>
      <c r="B438" s="4">
        <v>1081</v>
      </c>
      <c r="C438" s="11">
        <v>44065</v>
      </c>
      <c r="D438" s="4">
        <v>550</v>
      </c>
      <c r="E438" s="4">
        <v>934</v>
      </c>
      <c r="F438" s="41">
        <v>38.146500000000003</v>
      </c>
      <c r="G438" s="41">
        <v>20980.575000000001</v>
      </c>
      <c r="K438" t="b">
        <f>IF(VLOOKUP(Table1[[#This Row],[ProductID]],productMaster,4,0)="Active",TRUE,"Anomali")</f>
        <v>1</v>
      </c>
      <c r="L438">
        <f>VLOOKUP(Table1[[#This Row],[ProductID]],productMaster,10,0)</f>
        <v>10.8423</v>
      </c>
      <c r="M438" t="str">
        <f>IF(Table1[[#This Row],[UnitPrice]]&gt;115%*Table1[[#This Row],[StandardAcquisitionCost]],"Anomali","")</f>
        <v>Anomali</v>
      </c>
      <c r="N438" s="80">
        <f>VLOOKUP(Table1[[#This Row],[ProductID]],productMaster,11,0)</f>
        <v>28.99</v>
      </c>
      <c r="O438" s="80" t="str">
        <f>IF(Table1[[#This Row],[UnitPrice]]&gt;Table1[[#This Row],[sellingPrice]],"Anomali","")</f>
        <v>Anomali</v>
      </c>
      <c r="P438" s="80" t="str">
        <f>IF(ISNA(VLOOKUP(Table1[[#This Row],[ProductID]],productMaster,1,0)),"Anomali","")</f>
        <v/>
      </c>
    </row>
    <row r="439" spans="1:16" x14ac:dyDescent="0.25">
      <c r="A439" s="5">
        <v>488</v>
      </c>
      <c r="B439" s="5">
        <v>1082</v>
      </c>
      <c r="C439" s="10">
        <v>44065</v>
      </c>
      <c r="D439" s="5">
        <v>3</v>
      </c>
      <c r="E439" s="5">
        <v>422</v>
      </c>
      <c r="F439" s="40">
        <v>47.680500000000002</v>
      </c>
      <c r="G439" s="40">
        <v>143.04150000000001</v>
      </c>
      <c r="K439" t="b">
        <f>IF(VLOOKUP(Table1[[#This Row],[ProductID]],productMaster,4,0)="Active",TRUE,"Anomali")</f>
        <v>1</v>
      </c>
      <c r="L439">
        <f>VLOOKUP(Table1[[#This Row],[ProductID]],productMaster,10,0)</f>
        <v>0</v>
      </c>
      <c r="M439" t="str">
        <f>IF(Table1[[#This Row],[UnitPrice]]&gt;115%*Table1[[#This Row],[StandardAcquisitionCost]],"Anomali","")</f>
        <v>Anomali</v>
      </c>
      <c r="N439" s="80">
        <f>VLOOKUP(Table1[[#This Row],[ProductID]],productMaster,11,0)</f>
        <v>0</v>
      </c>
      <c r="O439" s="80" t="str">
        <f>IF(Table1[[#This Row],[UnitPrice]]&gt;Table1[[#This Row],[sellingPrice]],"Anomali","")</f>
        <v>Anomali</v>
      </c>
      <c r="P439" s="80" t="str">
        <f>IF(ISNA(VLOOKUP(Table1[[#This Row],[ProductID]],productMaster,1,0)),"Anomali","")</f>
        <v/>
      </c>
    </row>
    <row r="440" spans="1:16" x14ac:dyDescent="0.25">
      <c r="A440" s="4">
        <v>488</v>
      </c>
      <c r="B440" s="4">
        <v>1083</v>
      </c>
      <c r="C440" s="11">
        <v>44065</v>
      </c>
      <c r="D440" s="4">
        <v>3</v>
      </c>
      <c r="E440" s="4">
        <v>423</v>
      </c>
      <c r="F440" s="41">
        <v>45.580500000000001</v>
      </c>
      <c r="G440" s="41">
        <v>136.7415</v>
      </c>
      <c r="K440" t="b">
        <f>IF(VLOOKUP(Table1[[#This Row],[ProductID]],productMaster,4,0)="Active",TRUE,"Anomali")</f>
        <v>1</v>
      </c>
      <c r="L440">
        <f>VLOOKUP(Table1[[#This Row],[ProductID]],productMaster,10,0)</f>
        <v>0</v>
      </c>
      <c r="M440" t="str">
        <f>IF(Table1[[#This Row],[UnitPrice]]&gt;115%*Table1[[#This Row],[StandardAcquisitionCost]],"Anomali","")</f>
        <v>Anomali</v>
      </c>
      <c r="N440" s="80">
        <f>VLOOKUP(Table1[[#This Row],[ProductID]],productMaster,11,0)</f>
        <v>0</v>
      </c>
      <c r="O440" s="80" t="str">
        <f>IF(Table1[[#This Row],[UnitPrice]]&gt;Table1[[#This Row],[sellingPrice]],"Anomali","")</f>
        <v>Anomali</v>
      </c>
      <c r="P440" s="80" t="str">
        <f>IF(ISNA(VLOOKUP(Table1[[#This Row],[ProductID]],productMaster,1,0)),"Anomali","")</f>
        <v/>
      </c>
    </row>
    <row r="441" spans="1:16" x14ac:dyDescent="0.25">
      <c r="A441" s="5">
        <v>488</v>
      </c>
      <c r="B441" s="5">
        <v>1084</v>
      </c>
      <c r="C441" s="10">
        <v>44065</v>
      </c>
      <c r="D441" s="5">
        <v>3</v>
      </c>
      <c r="E441" s="5">
        <v>424</v>
      </c>
      <c r="F441" s="40">
        <v>49.853999999999999</v>
      </c>
      <c r="G441" s="40">
        <v>149.56200000000001</v>
      </c>
      <c r="K441" t="b">
        <f>IF(VLOOKUP(Table1[[#This Row],[ProductID]],productMaster,4,0)="Active",TRUE,"Anomali")</f>
        <v>1</v>
      </c>
      <c r="L441">
        <f>VLOOKUP(Table1[[#This Row],[ProductID]],productMaster,10,0)</f>
        <v>0</v>
      </c>
      <c r="M441" t="str">
        <f>IF(Table1[[#This Row],[UnitPrice]]&gt;115%*Table1[[#This Row],[StandardAcquisitionCost]],"Anomali","")</f>
        <v>Anomali</v>
      </c>
      <c r="N441" s="80">
        <f>VLOOKUP(Table1[[#This Row],[ProductID]],productMaster,11,0)</f>
        <v>0</v>
      </c>
      <c r="O441" s="80" t="str">
        <f>IF(Table1[[#This Row],[UnitPrice]]&gt;Table1[[#This Row],[sellingPrice]],"Anomali","")</f>
        <v>Anomali</v>
      </c>
      <c r="P441" s="80" t="str">
        <f>IF(ISNA(VLOOKUP(Table1[[#This Row],[ProductID]],productMaster,1,0)),"Anomali","")</f>
        <v/>
      </c>
    </row>
    <row r="442" spans="1:16" x14ac:dyDescent="0.25">
      <c r="A442" s="4">
        <v>488</v>
      </c>
      <c r="B442" s="4">
        <v>1085</v>
      </c>
      <c r="C442" s="11">
        <v>44065</v>
      </c>
      <c r="D442" s="4">
        <v>3</v>
      </c>
      <c r="E442" s="4">
        <v>425</v>
      </c>
      <c r="F442" s="41">
        <v>45.580500000000001</v>
      </c>
      <c r="G442" s="41">
        <v>136.7415</v>
      </c>
      <c r="K442" t="b">
        <f>IF(VLOOKUP(Table1[[#This Row],[ProductID]],productMaster,4,0)="Active",TRUE,"Anomali")</f>
        <v>1</v>
      </c>
      <c r="L442">
        <f>VLOOKUP(Table1[[#This Row],[ProductID]],productMaster,10,0)</f>
        <v>0</v>
      </c>
      <c r="M442" t="str">
        <f>IF(Table1[[#This Row],[UnitPrice]]&gt;115%*Table1[[#This Row],[StandardAcquisitionCost]],"Anomali","")</f>
        <v>Anomali</v>
      </c>
      <c r="N442" s="80">
        <f>VLOOKUP(Table1[[#This Row],[ProductID]],productMaster,11,0)</f>
        <v>0</v>
      </c>
      <c r="O442" s="80" t="str">
        <f>IF(Table1[[#This Row],[UnitPrice]]&gt;Table1[[#This Row],[sellingPrice]],"Anomali","")</f>
        <v>Anomali</v>
      </c>
      <c r="P442" s="80" t="str">
        <f>IF(ISNA(VLOOKUP(Table1[[#This Row],[ProductID]],productMaster,1,0)),"Anomali","")</f>
        <v/>
      </c>
    </row>
    <row r="443" spans="1:16" x14ac:dyDescent="0.25">
      <c r="A443" s="5">
        <v>488</v>
      </c>
      <c r="B443" s="5">
        <v>1086</v>
      </c>
      <c r="C443" s="10">
        <v>44065</v>
      </c>
      <c r="D443" s="5">
        <v>3</v>
      </c>
      <c r="E443" s="5">
        <v>426</v>
      </c>
      <c r="F443" s="40">
        <v>43.480499999999999</v>
      </c>
      <c r="G443" s="40">
        <v>130.44149999999999</v>
      </c>
      <c r="K443" t="b">
        <f>IF(VLOOKUP(Table1[[#This Row],[ProductID]],productMaster,4,0)="Active",TRUE,"Anomali")</f>
        <v>1</v>
      </c>
      <c r="L443">
        <f>VLOOKUP(Table1[[#This Row],[ProductID]],productMaster,10,0)</f>
        <v>0</v>
      </c>
      <c r="M443" t="str">
        <f>IF(Table1[[#This Row],[UnitPrice]]&gt;115%*Table1[[#This Row],[StandardAcquisitionCost]],"Anomali","")</f>
        <v>Anomali</v>
      </c>
      <c r="N443" s="80">
        <f>VLOOKUP(Table1[[#This Row],[ProductID]],productMaster,11,0)</f>
        <v>0</v>
      </c>
      <c r="O443" s="80" t="str">
        <f>IF(Table1[[#This Row],[UnitPrice]]&gt;Table1[[#This Row],[sellingPrice]],"Anomali","")</f>
        <v>Anomali</v>
      </c>
      <c r="P443" s="80" t="str">
        <f>IF(ISNA(VLOOKUP(Table1[[#This Row],[ProductID]],productMaster,1,0)),"Anomali","")</f>
        <v/>
      </c>
    </row>
    <row r="444" spans="1:16" x14ac:dyDescent="0.25">
      <c r="A444" s="4">
        <v>489</v>
      </c>
      <c r="B444" s="4">
        <v>1087</v>
      </c>
      <c r="C444" s="11">
        <v>44065</v>
      </c>
      <c r="D444" s="4">
        <v>3</v>
      </c>
      <c r="E444" s="4">
        <v>344</v>
      </c>
      <c r="F444" s="41">
        <v>45.475499999999997</v>
      </c>
      <c r="G444" s="41">
        <v>136.4265</v>
      </c>
      <c r="K444" t="b">
        <f>IF(VLOOKUP(Table1[[#This Row],[ProductID]],productMaster,4,0)="Active",TRUE,"Anomali")</f>
        <v>1</v>
      </c>
      <c r="L444">
        <f>VLOOKUP(Table1[[#This Row],[ProductID]],productMaster,10,0)</f>
        <v>0</v>
      </c>
      <c r="M444" t="str">
        <f>IF(Table1[[#This Row],[UnitPrice]]&gt;115%*Table1[[#This Row],[StandardAcquisitionCost]],"Anomali","")</f>
        <v>Anomali</v>
      </c>
      <c r="N444" s="80">
        <f>VLOOKUP(Table1[[#This Row],[ProductID]],productMaster,11,0)</f>
        <v>0</v>
      </c>
      <c r="O444" s="80" t="str">
        <f>IF(Table1[[#This Row],[UnitPrice]]&gt;Table1[[#This Row],[sellingPrice]],"Anomali","")</f>
        <v>Anomali</v>
      </c>
      <c r="P444" s="80" t="str">
        <f>IF(ISNA(VLOOKUP(Table1[[#This Row],[ProductID]],productMaster,1,0)),"Anomali","")</f>
        <v/>
      </c>
    </row>
    <row r="445" spans="1:16" x14ac:dyDescent="0.25">
      <c r="A445" s="5">
        <v>489</v>
      </c>
      <c r="B445" s="5">
        <v>1088</v>
      </c>
      <c r="C445" s="10">
        <v>44065</v>
      </c>
      <c r="D445" s="5">
        <v>3</v>
      </c>
      <c r="E445" s="5">
        <v>345</v>
      </c>
      <c r="F445" s="40">
        <v>43.375500000000002</v>
      </c>
      <c r="G445" s="40">
        <v>130.12649999999999</v>
      </c>
      <c r="K445" t="b">
        <f>IF(VLOOKUP(Table1[[#This Row],[ProductID]],productMaster,4,0)="Active",TRUE,"Anomali")</f>
        <v>1</v>
      </c>
      <c r="L445">
        <f>VLOOKUP(Table1[[#This Row],[ProductID]],productMaster,10,0)</f>
        <v>0</v>
      </c>
      <c r="M445" t="str">
        <f>IF(Table1[[#This Row],[UnitPrice]]&gt;115%*Table1[[#This Row],[StandardAcquisitionCost]],"Anomali","")</f>
        <v>Anomali</v>
      </c>
      <c r="N445" s="80">
        <f>VLOOKUP(Table1[[#This Row],[ProductID]],productMaster,11,0)</f>
        <v>0</v>
      </c>
      <c r="O445" s="80" t="str">
        <f>IF(Table1[[#This Row],[UnitPrice]]&gt;Table1[[#This Row],[sellingPrice]],"Anomali","")</f>
        <v>Anomali</v>
      </c>
      <c r="P445" s="80" t="str">
        <f>IF(ISNA(VLOOKUP(Table1[[#This Row],[ProductID]],productMaster,1,0)),"Anomali","")</f>
        <v/>
      </c>
    </row>
    <row r="446" spans="1:16" x14ac:dyDescent="0.25">
      <c r="A446" s="4">
        <v>489</v>
      </c>
      <c r="B446" s="4">
        <v>1089</v>
      </c>
      <c r="C446" s="11">
        <v>44065</v>
      </c>
      <c r="D446" s="4">
        <v>3</v>
      </c>
      <c r="E446" s="4">
        <v>346</v>
      </c>
      <c r="F446" s="41">
        <v>47.649000000000001</v>
      </c>
      <c r="G446" s="41">
        <v>142.947</v>
      </c>
      <c r="K446" t="b">
        <f>IF(VLOOKUP(Table1[[#This Row],[ProductID]],productMaster,4,0)="Active",TRUE,"Anomali")</f>
        <v>1</v>
      </c>
      <c r="L446">
        <f>VLOOKUP(Table1[[#This Row],[ProductID]],productMaster,10,0)</f>
        <v>0</v>
      </c>
      <c r="M446" t="str">
        <f>IF(Table1[[#This Row],[UnitPrice]]&gt;115%*Table1[[#This Row],[StandardAcquisitionCost]],"Anomali","")</f>
        <v>Anomali</v>
      </c>
      <c r="N446" s="80">
        <f>VLOOKUP(Table1[[#This Row],[ProductID]],productMaster,11,0)</f>
        <v>0</v>
      </c>
      <c r="O446" s="80" t="str">
        <f>IF(Table1[[#This Row],[UnitPrice]]&gt;Table1[[#This Row],[sellingPrice]],"Anomali","")</f>
        <v>Anomali</v>
      </c>
      <c r="P446" s="80" t="str">
        <f>IF(ISNA(VLOOKUP(Table1[[#This Row],[ProductID]],productMaster,1,0)),"Anomali","")</f>
        <v/>
      </c>
    </row>
    <row r="447" spans="1:16" x14ac:dyDescent="0.25">
      <c r="A447" s="5">
        <v>489</v>
      </c>
      <c r="B447" s="5">
        <v>1090</v>
      </c>
      <c r="C447" s="10">
        <v>44065</v>
      </c>
      <c r="D447" s="5">
        <v>3</v>
      </c>
      <c r="E447" s="5">
        <v>347</v>
      </c>
      <c r="F447" s="40">
        <v>43.375500000000002</v>
      </c>
      <c r="G447" s="40">
        <v>130.12649999999999</v>
      </c>
      <c r="K447" t="b">
        <f>IF(VLOOKUP(Table1[[#This Row],[ProductID]],productMaster,4,0)="Active",TRUE,"Anomali")</f>
        <v>1</v>
      </c>
      <c r="L447">
        <f>VLOOKUP(Table1[[#This Row],[ProductID]],productMaster,10,0)</f>
        <v>0</v>
      </c>
      <c r="M447" t="str">
        <f>IF(Table1[[#This Row],[UnitPrice]]&gt;115%*Table1[[#This Row],[StandardAcquisitionCost]],"Anomali","")</f>
        <v>Anomali</v>
      </c>
      <c r="N447" s="80">
        <f>VLOOKUP(Table1[[#This Row],[ProductID]],productMaster,11,0)</f>
        <v>0</v>
      </c>
      <c r="O447" s="80" t="str">
        <f>IF(Table1[[#This Row],[UnitPrice]]&gt;Table1[[#This Row],[sellingPrice]],"Anomali","")</f>
        <v>Anomali</v>
      </c>
      <c r="P447" s="80" t="str">
        <f>IF(ISNA(VLOOKUP(Table1[[#This Row],[ProductID]],productMaster,1,0)),"Anomali","")</f>
        <v/>
      </c>
    </row>
    <row r="448" spans="1:16" x14ac:dyDescent="0.25">
      <c r="A448" s="4">
        <v>489</v>
      </c>
      <c r="B448" s="4">
        <v>1091</v>
      </c>
      <c r="C448" s="11">
        <v>44065</v>
      </c>
      <c r="D448" s="4">
        <v>3</v>
      </c>
      <c r="E448" s="4">
        <v>348</v>
      </c>
      <c r="F448" s="41">
        <v>41.275500000000001</v>
      </c>
      <c r="G448" s="41">
        <v>123.8265</v>
      </c>
      <c r="K448" t="b">
        <f>IF(VLOOKUP(Table1[[#This Row],[ProductID]],productMaster,4,0)="Active",TRUE,"Anomali")</f>
        <v>1</v>
      </c>
      <c r="L448">
        <f>VLOOKUP(Table1[[#This Row],[ProductID]],productMaster,10,0)</f>
        <v>0</v>
      </c>
      <c r="M448" t="str">
        <f>IF(Table1[[#This Row],[UnitPrice]]&gt;115%*Table1[[#This Row],[StandardAcquisitionCost]],"Anomali","")</f>
        <v>Anomali</v>
      </c>
      <c r="N448" s="80">
        <f>VLOOKUP(Table1[[#This Row],[ProductID]],productMaster,11,0)</f>
        <v>0</v>
      </c>
      <c r="O448" s="80" t="str">
        <f>IF(Table1[[#This Row],[UnitPrice]]&gt;Table1[[#This Row],[sellingPrice]],"Anomali","")</f>
        <v>Anomali</v>
      </c>
      <c r="P448" s="80" t="str">
        <f>IF(ISNA(VLOOKUP(Table1[[#This Row],[ProductID]],productMaster,1,0)),"Anomali","")</f>
        <v/>
      </c>
    </row>
    <row r="449" spans="1:16" x14ac:dyDescent="0.25">
      <c r="A449" s="5">
        <v>490</v>
      </c>
      <c r="B449" s="5">
        <v>1092</v>
      </c>
      <c r="C449" s="10">
        <v>44065</v>
      </c>
      <c r="D449" s="5">
        <v>550</v>
      </c>
      <c r="E449" s="5">
        <v>931</v>
      </c>
      <c r="F449" s="40">
        <v>34.345500000000001</v>
      </c>
      <c r="G449" s="40">
        <v>18890.025000000001</v>
      </c>
      <c r="K449" t="b">
        <f>IF(VLOOKUP(Table1[[#This Row],[ProductID]],productMaster,4,0)="Active",TRUE,"Anomali")</f>
        <v>1</v>
      </c>
      <c r="L449">
        <f>VLOOKUP(Table1[[#This Row],[ProductID]],productMaster,10,0)</f>
        <v>8.0373000000000001</v>
      </c>
      <c r="M449" t="str">
        <f>IF(Table1[[#This Row],[UnitPrice]]&gt;115%*Table1[[#This Row],[StandardAcquisitionCost]],"Anomali","")</f>
        <v>Anomali</v>
      </c>
      <c r="N449" s="80">
        <f>VLOOKUP(Table1[[#This Row],[ProductID]],productMaster,11,0)</f>
        <v>21.49</v>
      </c>
      <c r="O449" s="80" t="str">
        <f>IF(Table1[[#This Row],[UnitPrice]]&gt;Table1[[#This Row],[sellingPrice]],"Anomali","")</f>
        <v>Anomali</v>
      </c>
      <c r="P449" s="80" t="str">
        <f>IF(ISNA(VLOOKUP(Table1[[#This Row],[ProductID]],productMaster,1,0)),"Anomali","")</f>
        <v/>
      </c>
    </row>
    <row r="450" spans="1:16" x14ac:dyDescent="0.25">
      <c r="A450" s="4">
        <v>490</v>
      </c>
      <c r="B450" s="4">
        <v>1093</v>
      </c>
      <c r="C450" s="11">
        <v>44065</v>
      </c>
      <c r="D450" s="4">
        <v>550</v>
      </c>
      <c r="E450" s="4">
        <v>932</v>
      </c>
      <c r="F450" s="41">
        <v>39.238500000000002</v>
      </c>
      <c r="G450" s="41">
        <v>21581.174999999999</v>
      </c>
      <c r="K450" t="b">
        <f>IF(VLOOKUP(Table1[[#This Row],[ProductID]],productMaster,4,0)="Active",TRUE,"Anomali")</f>
        <v>1</v>
      </c>
      <c r="L450">
        <f>VLOOKUP(Table1[[#This Row],[ProductID]],productMaster,10,0)</f>
        <v>9.3462999999999994</v>
      </c>
      <c r="M450" t="str">
        <f>IF(Table1[[#This Row],[UnitPrice]]&gt;115%*Table1[[#This Row],[StandardAcquisitionCost]],"Anomali","")</f>
        <v>Anomali</v>
      </c>
      <c r="N450" s="80">
        <f>VLOOKUP(Table1[[#This Row],[ProductID]],productMaster,11,0)</f>
        <v>24.99</v>
      </c>
      <c r="O450" s="80" t="str">
        <f>IF(Table1[[#This Row],[UnitPrice]]&gt;Table1[[#This Row],[sellingPrice]],"Anomali","")</f>
        <v>Anomali</v>
      </c>
      <c r="P450" s="80" t="str">
        <f>IF(ISNA(VLOOKUP(Table1[[#This Row],[ProductID]],productMaster,1,0)),"Anomali","")</f>
        <v/>
      </c>
    </row>
    <row r="451" spans="1:16" x14ac:dyDescent="0.25">
      <c r="A451" s="5">
        <v>491</v>
      </c>
      <c r="B451" s="5">
        <v>1094</v>
      </c>
      <c r="C451" s="10">
        <v>44065</v>
      </c>
      <c r="D451" s="5">
        <v>3</v>
      </c>
      <c r="E451" s="5">
        <v>348</v>
      </c>
      <c r="F451" s="40">
        <v>41.170499999999997</v>
      </c>
      <c r="G451" s="40">
        <v>123.5115</v>
      </c>
      <c r="K451" t="b">
        <f>IF(VLOOKUP(Table1[[#This Row],[ProductID]],productMaster,4,0)="Active",TRUE,"Anomali")</f>
        <v>1</v>
      </c>
      <c r="L451">
        <f>VLOOKUP(Table1[[#This Row],[ProductID]],productMaster,10,0)</f>
        <v>0</v>
      </c>
      <c r="M451" t="str">
        <f>IF(Table1[[#This Row],[UnitPrice]]&gt;115%*Table1[[#This Row],[StandardAcquisitionCost]],"Anomali","")</f>
        <v>Anomali</v>
      </c>
      <c r="N451" s="80">
        <f>VLOOKUP(Table1[[#This Row],[ProductID]],productMaster,11,0)</f>
        <v>0</v>
      </c>
      <c r="O451" s="80" t="str">
        <f>IF(Table1[[#This Row],[UnitPrice]]&gt;Table1[[#This Row],[sellingPrice]],"Anomali","")</f>
        <v>Anomali</v>
      </c>
      <c r="P451" s="80" t="str">
        <f>IF(ISNA(VLOOKUP(Table1[[#This Row],[ProductID]],productMaster,1,0)),"Anomali","")</f>
        <v/>
      </c>
    </row>
    <row r="452" spans="1:16" x14ac:dyDescent="0.25">
      <c r="A452" s="4">
        <v>491</v>
      </c>
      <c r="B452" s="4">
        <v>1095</v>
      </c>
      <c r="C452" s="11">
        <v>44065</v>
      </c>
      <c r="D452" s="4">
        <v>3</v>
      </c>
      <c r="E452" s="4">
        <v>349</v>
      </c>
      <c r="F452" s="41">
        <v>45.444000000000003</v>
      </c>
      <c r="G452" s="41">
        <v>136.33199999999999</v>
      </c>
      <c r="K452" t="b">
        <f>IF(VLOOKUP(Table1[[#This Row],[ProductID]],productMaster,4,0)="Active",TRUE,"Anomali")</f>
        <v>1</v>
      </c>
      <c r="L452">
        <f>VLOOKUP(Table1[[#This Row],[ProductID]],productMaster,10,0)</f>
        <v>0</v>
      </c>
      <c r="M452" t="str">
        <f>IF(Table1[[#This Row],[UnitPrice]]&gt;115%*Table1[[#This Row],[StandardAcquisitionCost]],"Anomali","")</f>
        <v>Anomali</v>
      </c>
      <c r="N452" s="80">
        <f>VLOOKUP(Table1[[#This Row],[ProductID]],productMaster,11,0)</f>
        <v>0</v>
      </c>
      <c r="O452" s="80" t="str">
        <f>IF(Table1[[#This Row],[UnitPrice]]&gt;Table1[[#This Row],[sellingPrice]],"Anomali","")</f>
        <v>Anomali</v>
      </c>
      <c r="P452" s="80" t="str">
        <f>IF(ISNA(VLOOKUP(Table1[[#This Row],[ProductID]],productMaster,1,0)),"Anomali","")</f>
        <v/>
      </c>
    </row>
    <row r="453" spans="1:16" x14ac:dyDescent="0.25">
      <c r="A453" s="5">
        <v>492</v>
      </c>
      <c r="B453" s="5">
        <v>1096</v>
      </c>
      <c r="C453" s="10">
        <v>44065</v>
      </c>
      <c r="D453" s="5">
        <v>550</v>
      </c>
      <c r="E453" s="5">
        <v>928</v>
      </c>
      <c r="F453" s="40">
        <v>32.770499999999998</v>
      </c>
      <c r="G453" s="40">
        <v>18023.775000000001</v>
      </c>
      <c r="K453" t="b">
        <f>IF(VLOOKUP(Table1[[#This Row],[ProductID]],productMaster,4,0)="Active",TRUE,"Anomali")</f>
        <v>1</v>
      </c>
      <c r="L453">
        <f>VLOOKUP(Table1[[#This Row],[ProductID]],productMaster,10,0)</f>
        <v>9.3462999999999994</v>
      </c>
      <c r="M453" t="str">
        <f>IF(Table1[[#This Row],[UnitPrice]]&gt;115%*Table1[[#This Row],[StandardAcquisitionCost]],"Anomali","")</f>
        <v>Anomali</v>
      </c>
      <c r="N453" s="80">
        <f>VLOOKUP(Table1[[#This Row],[ProductID]],productMaster,11,0)</f>
        <v>24.99</v>
      </c>
      <c r="O453" s="80" t="str">
        <f>IF(Table1[[#This Row],[UnitPrice]]&gt;Table1[[#This Row],[sellingPrice]],"Anomali","")</f>
        <v>Anomali</v>
      </c>
      <c r="P453" s="80" t="str">
        <f>IF(ISNA(VLOOKUP(Table1[[#This Row],[ProductID]],productMaster,1,0)),"Anomali","")</f>
        <v/>
      </c>
    </row>
    <row r="454" spans="1:16" x14ac:dyDescent="0.25">
      <c r="A454" s="4">
        <v>492</v>
      </c>
      <c r="B454" s="4">
        <v>1097</v>
      </c>
      <c r="C454" s="11">
        <v>44065</v>
      </c>
      <c r="D454" s="4">
        <v>550</v>
      </c>
      <c r="E454" s="4">
        <v>929</v>
      </c>
      <c r="F454" s="41">
        <v>37.085999999999999</v>
      </c>
      <c r="G454" s="41">
        <v>20397.3</v>
      </c>
      <c r="K454" t="b">
        <f>IF(VLOOKUP(Table1[[#This Row],[ProductID]],productMaster,4,0)="Active",TRUE,"Anomali")</f>
        <v>1</v>
      </c>
      <c r="L454">
        <f>VLOOKUP(Table1[[#This Row],[ProductID]],productMaster,10,0)</f>
        <v>11.2163</v>
      </c>
      <c r="M454" t="str">
        <f>IF(Table1[[#This Row],[UnitPrice]]&gt;115%*Table1[[#This Row],[StandardAcquisitionCost]],"Anomali","")</f>
        <v>Anomali</v>
      </c>
      <c r="N454" s="80">
        <f>VLOOKUP(Table1[[#This Row],[ProductID]],productMaster,11,0)</f>
        <v>29.99</v>
      </c>
      <c r="O454" s="80" t="str">
        <f>IF(Table1[[#This Row],[UnitPrice]]&gt;Table1[[#This Row],[sellingPrice]],"Anomali","")</f>
        <v>Anomali</v>
      </c>
      <c r="P454" s="80" t="str">
        <f>IF(ISNA(VLOOKUP(Table1[[#This Row],[ProductID]],productMaster,1,0)),"Anomali","")</f>
        <v/>
      </c>
    </row>
    <row r="455" spans="1:16" x14ac:dyDescent="0.25">
      <c r="A455" s="5">
        <v>493</v>
      </c>
      <c r="B455" s="5">
        <v>1098</v>
      </c>
      <c r="C455" s="10">
        <v>44065</v>
      </c>
      <c r="D455" s="5">
        <v>550</v>
      </c>
      <c r="E455" s="5">
        <v>332</v>
      </c>
      <c r="F455" s="40">
        <v>10.815</v>
      </c>
      <c r="G455" s="40">
        <v>5948.25</v>
      </c>
      <c r="K455" t="b">
        <f>IF(VLOOKUP(Table1[[#This Row],[ProductID]],productMaster,4,0)="Active",TRUE,"Anomali")</f>
        <v>1</v>
      </c>
      <c r="L455">
        <f>VLOOKUP(Table1[[#This Row],[ProductID]],productMaster,10,0)</f>
        <v>0</v>
      </c>
      <c r="M455" t="str">
        <f>IF(Table1[[#This Row],[UnitPrice]]&gt;115%*Table1[[#This Row],[StandardAcquisitionCost]],"Anomali","")</f>
        <v>Anomali</v>
      </c>
      <c r="N455" s="80">
        <f>VLOOKUP(Table1[[#This Row],[ProductID]],productMaster,11,0)</f>
        <v>0</v>
      </c>
      <c r="O455" s="80" t="str">
        <f>IF(Table1[[#This Row],[UnitPrice]]&gt;Table1[[#This Row],[sellingPrice]],"Anomali","")</f>
        <v>Anomali</v>
      </c>
      <c r="P455" s="80" t="str">
        <f>IF(ISNA(VLOOKUP(Table1[[#This Row],[ProductID]],productMaster,1,0)),"Anomali","")</f>
        <v/>
      </c>
    </row>
    <row r="456" spans="1:16" x14ac:dyDescent="0.25">
      <c r="A456" s="4">
        <v>494</v>
      </c>
      <c r="B456" s="4">
        <v>1099</v>
      </c>
      <c r="C456" s="11">
        <v>44065</v>
      </c>
      <c r="D456" s="4">
        <v>550</v>
      </c>
      <c r="E456" s="4">
        <v>948</v>
      </c>
      <c r="F456" s="41">
        <v>82.834500000000006</v>
      </c>
      <c r="G456" s="41">
        <v>45558.974999999999</v>
      </c>
      <c r="K456" t="b">
        <f>IF(VLOOKUP(Table1[[#This Row],[ProductID]],productMaster,4,0)="Active",TRUE,"Anomali")</f>
        <v>1</v>
      </c>
      <c r="L456">
        <f>VLOOKUP(Table1[[#This Row],[ProductID]],productMaster,10,0)</f>
        <v>47.286000000000001</v>
      </c>
      <c r="M456" t="str">
        <f>IF(Table1[[#This Row],[UnitPrice]]&gt;115%*Table1[[#This Row],[StandardAcquisitionCost]],"Anomali","")</f>
        <v>Anomali</v>
      </c>
      <c r="N456" s="80">
        <f>VLOOKUP(Table1[[#This Row],[ProductID]],productMaster,11,0)</f>
        <v>106.5</v>
      </c>
      <c r="O456" s="80" t="str">
        <f>IF(Table1[[#This Row],[UnitPrice]]&gt;Table1[[#This Row],[sellingPrice]],"Anomali","")</f>
        <v/>
      </c>
      <c r="P456" s="80" t="str">
        <f>IF(ISNA(VLOOKUP(Table1[[#This Row],[ProductID]],productMaster,1,0)),"Anomali","")</f>
        <v/>
      </c>
    </row>
    <row r="457" spans="1:16" x14ac:dyDescent="0.25">
      <c r="A457" s="5">
        <v>494</v>
      </c>
      <c r="B457" s="5">
        <v>1100</v>
      </c>
      <c r="C457" s="10">
        <v>44065</v>
      </c>
      <c r="D457" s="5">
        <v>550</v>
      </c>
      <c r="E457" s="5">
        <v>907</v>
      </c>
      <c r="F457" s="40">
        <v>82.834500000000006</v>
      </c>
      <c r="G457" s="40">
        <v>45558.974999999999</v>
      </c>
      <c r="K457" t="b">
        <f>IF(VLOOKUP(Table1[[#This Row],[ProductID]],productMaster,4,0)="Active",TRUE,"Anomali")</f>
        <v>1</v>
      </c>
      <c r="L457">
        <f>VLOOKUP(Table1[[#This Row],[ProductID]],productMaster,10,0)</f>
        <v>47.286000000000001</v>
      </c>
      <c r="M457" t="str">
        <f>IF(Table1[[#This Row],[UnitPrice]]&gt;115%*Table1[[#This Row],[StandardAcquisitionCost]],"Anomali","")</f>
        <v>Anomali</v>
      </c>
      <c r="N457" s="80">
        <f>VLOOKUP(Table1[[#This Row],[ProductID]],productMaster,11,0)</f>
        <v>106.5</v>
      </c>
      <c r="O457" s="80" t="str">
        <f>IF(Table1[[#This Row],[UnitPrice]]&gt;Table1[[#This Row],[sellingPrice]],"Anomali","")</f>
        <v/>
      </c>
      <c r="P457" s="80" t="str">
        <f>IF(ISNA(VLOOKUP(Table1[[#This Row],[ProductID]],productMaster,1,0)),"Anomali","")</f>
        <v/>
      </c>
    </row>
    <row r="458" spans="1:16" x14ac:dyDescent="0.25">
      <c r="A458" s="4">
        <v>495</v>
      </c>
      <c r="B458" s="4">
        <v>1101</v>
      </c>
      <c r="C458" s="11">
        <v>44065</v>
      </c>
      <c r="D458" s="4">
        <v>1250</v>
      </c>
      <c r="E458" s="4">
        <v>325</v>
      </c>
      <c r="F458" s="41">
        <v>0.21</v>
      </c>
      <c r="G458" s="41">
        <v>262.5</v>
      </c>
      <c r="K458" t="b">
        <f>IF(VLOOKUP(Table1[[#This Row],[ProductID]],productMaster,4,0)="Active",TRUE,"Anomali")</f>
        <v>1</v>
      </c>
      <c r="L458">
        <f>VLOOKUP(Table1[[#This Row],[ProductID]],productMaster,10,0)</f>
        <v>0</v>
      </c>
      <c r="M458" t="str">
        <f>IF(Table1[[#This Row],[UnitPrice]]&gt;115%*Table1[[#This Row],[StandardAcquisitionCost]],"Anomali","")</f>
        <v>Anomali</v>
      </c>
      <c r="N458" s="80">
        <f>VLOOKUP(Table1[[#This Row],[ProductID]],productMaster,11,0)</f>
        <v>0</v>
      </c>
      <c r="O458" s="80" t="str">
        <f>IF(Table1[[#This Row],[UnitPrice]]&gt;Table1[[#This Row],[sellingPrice]],"Anomali","")</f>
        <v>Anomali</v>
      </c>
      <c r="P458" s="80" t="str">
        <f>IF(ISNA(VLOOKUP(Table1[[#This Row],[ProductID]],productMaster,1,0)),"Anomali","")</f>
        <v/>
      </c>
    </row>
    <row r="459" spans="1:16" x14ac:dyDescent="0.25">
      <c r="A459" s="5">
        <v>495</v>
      </c>
      <c r="B459" s="5">
        <v>1102</v>
      </c>
      <c r="C459" s="10">
        <v>44065</v>
      </c>
      <c r="D459" s="5">
        <v>1250</v>
      </c>
      <c r="E459" s="5">
        <v>326</v>
      </c>
      <c r="F459" s="40">
        <v>0.21</v>
      </c>
      <c r="G459" s="40">
        <v>262.5</v>
      </c>
      <c r="K459" t="b">
        <f>IF(VLOOKUP(Table1[[#This Row],[ProductID]],productMaster,4,0)="Active",TRUE,"Anomali")</f>
        <v>1</v>
      </c>
      <c r="L459">
        <f>VLOOKUP(Table1[[#This Row],[ProductID]],productMaster,10,0)</f>
        <v>0</v>
      </c>
      <c r="M459" t="str">
        <f>IF(Table1[[#This Row],[UnitPrice]]&gt;115%*Table1[[#This Row],[StandardAcquisitionCost]],"Anomali","")</f>
        <v>Anomali</v>
      </c>
      <c r="N459" s="80">
        <f>VLOOKUP(Table1[[#This Row],[ProductID]],productMaster,11,0)</f>
        <v>0</v>
      </c>
      <c r="O459" s="80" t="str">
        <f>IF(Table1[[#This Row],[UnitPrice]]&gt;Table1[[#This Row],[sellingPrice]],"Anomali","")</f>
        <v>Anomali</v>
      </c>
      <c r="P459" s="80" t="str">
        <f>IF(ISNA(VLOOKUP(Table1[[#This Row],[ProductID]],productMaster,1,0)),"Anomali","")</f>
        <v/>
      </c>
    </row>
    <row r="460" spans="1:16" x14ac:dyDescent="0.25">
      <c r="A460" s="4">
        <v>496</v>
      </c>
      <c r="B460" s="4">
        <v>1103</v>
      </c>
      <c r="C460" s="11">
        <v>44065</v>
      </c>
      <c r="D460" s="4">
        <v>3</v>
      </c>
      <c r="E460" s="4">
        <v>320</v>
      </c>
      <c r="F460" s="41">
        <v>49.643999999999998</v>
      </c>
      <c r="G460" s="41">
        <v>148.93199999999999</v>
      </c>
      <c r="K460" t="b">
        <f>IF(VLOOKUP(Table1[[#This Row],[ProductID]],productMaster,4,0)="Active",TRUE,"Anomali")</f>
        <v>1</v>
      </c>
      <c r="L460">
        <f>VLOOKUP(Table1[[#This Row],[ProductID]],productMaster,10,0)</f>
        <v>0</v>
      </c>
      <c r="M460" t="str">
        <f>IF(Table1[[#This Row],[UnitPrice]]&gt;115%*Table1[[#This Row],[StandardAcquisitionCost]],"Anomali","")</f>
        <v>Anomali</v>
      </c>
      <c r="N460" s="80">
        <f>VLOOKUP(Table1[[#This Row],[ProductID]],productMaster,11,0)</f>
        <v>0</v>
      </c>
      <c r="O460" s="80" t="str">
        <f>IF(Table1[[#This Row],[UnitPrice]]&gt;Table1[[#This Row],[sellingPrice]],"Anomali","")</f>
        <v>Anomali</v>
      </c>
      <c r="P460" s="80" t="str">
        <f>IF(ISNA(VLOOKUP(Table1[[#This Row],[ProductID]],productMaster,1,0)),"Anomali","")</f>
        <v/>
      </c>
    </row>
    <row r="461" spans="1:16" x14ac:dyDescent="0.25">
      <c r="A461" s="5">
        <v>496</v>
      </c>
      <c r="B461" s="5">
        <v>1104</v>
      </c>
      <c r="C461" s="10">
        <v>44065</v>
      </c>
      <c r="D461" s="5">
        <v>3</v>
      </c>
      <c r="E461" s="5">
        <v>321</v>
      </c>
      <c r="F461" s="40">
        <v>44.320500000000003</v>
      </c>
      <c r="G461" s="40">
        <v>132.9615</v>
      </c>
      <c r="K461" t="b">
        <f>IF(VLOOKUP(Table1[[#This Row],[ProductID]],productMaster,4,0)="Active",TRUE,"Anomali")</f>
        <v>1</v>
      </c>
      <c r="L461">
        <f>VLOOKUP(Table1[[#This Row],[ProductID]],productMaster,10,0)</f>
        <v>0</v>
      </c>
      <c r="M461" t="str">
        <f>IF(Table1[[#This Row],[UnitPrice]]&gt;115%*Table1[[#This Row],[StandardAcquisitionCost]],"Anomali","")</f>
        <v>Anomali</v>
      </c>
      <c r="N461" s="80">
        <f>VLOOKUP(Table1[[#This Row],[ProductID]],productMaster,11,0)</f>
        <v>0</v>
      </c>
      <c r="O461" s="80" t="str">
        <f>IF(Table1[[#This Row],[UnitPrice]]&gt;Table1[[#This Row],[sellingPrice]],"Anomali","")</f>
        <v>Anomali</v>
      </c>
      <c r="P461" s="80" t="str">
        <f>IF(ISNA(VLOOKUP(Table1[[#This Row],[ProductID]],productMaster,1,0)),"Anomali","")</f>
        <v/>
      </c>
    </row>
    <row r="462" spans="1:16" x14ac:dyDescent="0.25">
      <c r="A462" s="4">
        <v>496</v>
      </c>
      <c r="B462" s="4">
        <v>1105</v>
      </c>
      <c r="C462" s="11">
        <v>44065</v>
      </c>
      <c r="D462" s="4">
        <v>60</v>
      </c>
      <c r="E462" s="4">
        <v>322</v>
      </c>
      <c r="F462" s="41">
        <v>28.6965</v>
      </c>
      <c r="G462" s="41">
        <v>1721.79</v>
      </c>
      <c r="K462" t="b">
        <f>IF(VLOOKUP(Table1[[#This Row],[ProductID]],productMaster,4,0)="Active",TRUE,"Anomali")</f>
        <v>1</v>
      </c>
      <c r="L462">
        <f>VLOOKUP(Table1[[#This Row],[ProductID]],productMaster,10,0)</f>
        <v>0</v>
      </c>
      <c r="M462" t="str">
        <f>IF(Table1[[#This Row],[UnitPrice]]&gt;115%*Table1[[#This Row],[StandardAcquisitionCost]],"Anomali","")</f>
        <v>Anomali</v>
      </c>
      <c r="N462" s="80">
        <f>VLOOKUP(Table1[[#This Row],[ProductID]],productMaster,11,0)</f>
        <v>0</v>
      </c>
      <c r="O462" s="80" t="str">
        <f>IF(Table1[[#This Row],[UnitPrice]]&gt;Table1[[#This Row],[sellingPrice]],"Anomali","")</f>
        <v>Anomali</v>
      </c>
      <c r="P462" s="80" t="str">
        <f>IF(ISNA(VLOOKUP(Table1[[#This Row],[ProductID]],productMaster,1,0)),"Anomali","")</f>
        <v/>
      </c>
    </row>
    <row r="463" spans="1:16" x14ac:dyDescent="0.25">
      <c r="A463" s="5">
        <v>497</v>
      </c>
      <c r="B463" s="5">
        <v>1106</v>
      </c>
      <c r="C463" s="10">
        <v>44067</v>
      </c>
      <c r="D463" s="5">
        <v>550</v>
      </c>
      <c r="E463" s="5">
        <v>930</v>
      </c>
      <c r="F463" s="40">
        <v>42.514499999999998</v>
      </c>
      <c r="G463" s="40">
        <v>23382.974999999999</v>
      </c>
      <c r="K463" t="b">
        <f>IF(VLOOKUP(Table1[[#This Row],[ProductID]],productMaster,4,0)="Active",TRUE,"Anomali")</f>
        <v>1</v>
      </c>
      <c r="L463">
        <f>VLOOKUP(Table1[[#This Row],[ProductID]],productMaster,10,0)</f>
        <v>13.09</v>
      </c>
      <c r="M463" t="str">
        <f>IF(Table1[[#This Row],[UnitPrice]]&gt;115%*Table1[[#This Row],[StandardAcquisitionCost]],"Anomali","")</f>
        <v>Anomali</v>
      </c>
      <c r="N463" s="80">
        <f>VLOOKUP(Table1[[#This Row],[ProductID]],productMaster,11,0)</f>
        <v>35</v>
      </c>
      <c r="O463" s="80" t="str">
        <f>IF(Table1[[#This Row],[UnitPrice]]&gt;Table1[[#This Row],[sellingPrice]],"Anomali","")</f>
        <v>Anomali</v>
      </c>
      <c r="P463" s="80" t="str">
        <f>IF(ISNA(VLOOKUP(Table1[[#This Row],[ProductID]],productMaster,1,0)),"Anomali","")</f>
        <v/>
      </c>
    </row>
    <row r="464" spans="1:16" x14ac:dyDescent="0.25">
      <c r="A464" s="4">
        <v>497</v>
      </c>
      <c r="B464" s="4">
        <v>1107</v>
      </c>
      <c r="C464" s="11">
        <v>44067</v>
      </c>
      <c r="D464" s="4">
        <v>550</v>
      </c>
      <c r="E464" s="4">
        <v>921</v>
      </c>
      <c r="F464" s="41">
        <v>5.5860000000000003</v>
      </c>
      <c r="G464" s="41">
        <v>3072.3</v>
      </c>
      <c r="K464" t="b">
        <f>IF(VLOOKUP(Table1[[#This Row],[ProductID]],productMaster,4,0)="Active",TRUE,"Anomali")</f>
        <v>1</v>
      </c>
      <c r="L464">
        <f>VLOOKUP(Table1[[#This Row],[ProductID]],productMaster,10,0)</f>
        <v>1.8663000000000001</v>
      </c>
      <c r="M464" t="str">
        <f>IF(Table1[[#This Row],[UnitPrice]]&gt;115%*Table1[[#This Row],[StandardAcquisitionCost]],"Anomali","")</f>
        <v>Anomali</v>
      </c>
      <c r="N464" s="80">
        <f>VLOOKUP(Table1[[#This Row],[ProductID]],productMaster,11,0)</f>
        <v>4.99</v>
      </c>
      <c r="O464" s="80" t="str">
        <f>IF(Table1[[#This Row],[UnitPrice]]&gt;Table1[[#This Row],[sellingPrice]],"Anomali","")</f>
        <v>Anomali</v>
      </c>
      <c r="P464" s="80" t="str">
        <f>IF(ISNA(VLOOKUP(Table1[[#This Row],[ProductID]],productMaster,1,0)),"Anomali","")</f>
        <v/>
      </c>
    </row>
    <row r="465" spans="1:16" x14ac:dyDescent="0.25">
      <c r="A465" s="5">
        <v>498</v>
      </c>
      <c r="B465" s="5">
        <v>1108</v>
      </c>
      <c r="C465" s="10">
        <v>44067</v>
      </c>
      <c r="D465" s="5">
        <v>60</v>
      </c>
      <c r="E465" s="5">
        <v>952</v>
      </c>
      <c r="F465" s="40">
        <v>15.7395</v>
      </c>
      <c r="G465" s="40">
        <v>944.37</v>
      </c>
      <c r="K465" t="b">
        <f>IF(VLOOKUP(Table1[[#This Row],[ProductID]],productMaster,4,0)="Active",TRUE,"Anomali")</f>
        <v>1</v>
      </c>
      <c r="L465">
        <f>VLOOKUP(Table1[[#This Row],[ProductID]],productMaster,10,0)</f>
        <v>8.9865999999999993</v>
      </c>
      <c r="M465" t="str">
        <f>IF(Table1[[#This Row],[UnitPrice]]&gt;115%*Table1[[#This Row],[StandardAcquisitionCost]],"Anomali","")</f>
        <v>Anomali</v>
      </c>
      <c r="N465" s="80">
        <f>VLOOKUP(Table1[[#This Row],[ProductID]],productMaster,11,0)</f>
        <v>20.239999999999998</v>
      </c>
      <c r="O465" s="80" t="str">
        <f>IF(Table1[[#This Row],[UnitPrice]]&gt;Table1[[#This Row],[sellingPrice]],"Anomali","")</f>
        <v/>
      </c>
      <c r="P465" s="80" t="str">
        <f>IF(ISNA(VLOOKUP(Table1[[#This Row],[ProductID]],productMaster,1,0)),"Anomali","")</f>
        <v/>
      </c>
    </row>
    <row r="466" spans="1:16" x14ac:dyDescent="0.25">
      <c r="A466" s="4">
        <v>499</v>
      </c>
      <c r="B466" s="4">
        <v>1109</v>
      </c>
      <c r="C466" s="11">
        <v>44067</v>
      </c>
      <c r="D466" s="4">
        <v>550</v>
      </c>
      <c r="E466" s="4">
        <v>933</v>
      </c>
      <c r="F466" s="41">
        <v>43.459499999999998</v>
      </c>
      <c r="G466" s="41">
        <v>23902.724999999999</v>
      </c>
      <c r="K466" t="b">
        <f>IF(VLOOKUP(Table1[[#This Row],[ProductID]],productMaster,4,0)="Active",TRUE,"Anomali")</f>
        <v>1</v>
      </c>
      <c r="L466">
        <f>VLOOKUP(Table1[[#This Row],[ProductID]],productMaster,10,0)</f>
        <v>12.192399999999999</v>
      </c>
      <c r="M466" t="str">
        <f>IF(Table1[[#This Row],[UnitPrice]]&gt;115%*Table1[[#This Row],[StandardAcquisitionCost]],"Anomali","")</f>
        <v>Anomali</v>
      </c>
      <c r="N466" s="80">
        <f>VLOOKUP(Table1[[#This Row],[ProductID]],productMaster,11,0)</f>
        <v>32.6</v>
      </c>
      <c r="O466" s="80" t="str">
        <f>IF(Table1[[#This Row],[UnitPrice]]&gt;Table1[[#This Row],[sellingPrice]],"Anomali","")</f>
        <v>Anomali</v>
      </c>
      <c r="P466" s="80" t="str">
        <f>IF(ISNA(VLOOKUP(Table1[[#This Row],[ProductID]],productMaster,1,0)),"Anomali","")</f>
        <v/>
      </c>
    </row>
    <row r="467" spans="1:16" x14ac:dyDescent="0.25">
      <c r="A467" s="5">
        <v>499</v>
      </c>
      <c r="B467" s="5">
        <v>1110</v>
      </c>
      <c r="C467" s="10">
        <v>44067</v>
      </c>
      <c r="D467" s="5">
        <v>550</v>
      </c>
      <c r="E467" s="5">
        <v>934</v>
      </c>
      <c r="F467" s="40">
        <v>37.621499999999997</v>
      </c>
      <c r="G467" s="40">
        <v>20691.825000000001</v>
      </c>
      <c r="K467" t="b">
        <f>IF(VLOOKUP(Table1[[#This Row],[ProductID]],productMaster,4,0)="Active",TRUE,"Anomali")</f>
        <v>1</v>
      </c>
      <c r="L467">
        <f>VLOOKUP(Table1[[#This Row],[ProductID]],productMaster,10,0)</f>
        <v>10.8423</v>
      </c>
      <c r="M467" t="str">
        <f>IF(Table1[[#This Row],[UnitPrice]]&gt;115%*Table1[[#This Row],[StandardAcquisitionCost]],"Anomali","")</f>
        <v>Anomali</v>
      </c>
      <c r="N467" s="80">
        <f>VLOOKUP(Table1[[#This Row],[ProductID]],productMaster,11,0)</f>
        <v>28.99</v>
      </c>
      <c r="O467" s="80" t="str">
        <f>IF(Table1[[#This Row],[UnitPrice]]&gt;Table1[[#This Row],[sellingPrice]],"Anomali","")</f>
        <v>Anomali</v>
      </c>
      <c r="P467" s="80" t="str">
        <f>IF(ISNA(VLOOKUP(Table1[[#This Row],[ProductID]],productMaster,1,0)),"Anomali","")</f>
        <v/>
      </c>
    </row>
    <row r="468" spans="1:16" x14ac:dyDescent="0.25">
      <c r="A468" s="4">
        <v>499</v>
      </c>
      <c r="B468" s="4">
        <v>1111</v>
      </c>
      <c r="C468" s="11">
        <v>44067</v>
      </c>
      <c r="D468" s="4">
        <v>550</v>
      </c>
      <c r="E468" s="4">
        <v>922</v>
      </c>
      <c r="F468" s="41">
        <v>6.5309999999999997</v>
      </c>
      <c r="G468" s="41">
        <v>3592.05</v>
      </c>
      <c r="K468" t="b">
        <f>IF(VLOOKUP(Table1[[#This Row],[ProductID]],productMaster,4,0)="Active",TRUE,"Anomali")</f>
        <v>1</v>
      </c>
      <c r="L468">
        <f>VLOOKUP(Table1[[#This Row],[ProductID]],productMaster,10,0)</f>
        <v>1.4923</v>
      </c>
      <c r="M468" t="str">
        <f>IF(Table1[[#This Row],[UnitPrice]]&gt;115%*Table1[[#This Row],[StandardAcquisitionCost]],"Anomali","")</f>
        <v>Anomali</v>
      </c>
      <c r="N468" s="80">
        <f>VLOOKUP(Table1[[#This Row],[ProductID]],productMaster,11,0)</f>
        <v>3.99</v>
      </c>
      <c r="O468" s="80" t="str">
        <f>IF(Table1[[#This Row],[UnitPrice]]&gt;Table1[[#This Row],[sellingPrice]],"Anomali","")</f>
        <v>Anomali</v>
      </c>
      <c r="P468" s="80" t="str">
        <f>IF(ISNA(VLOOKUP(Table1[[#This Row],[ProductID]],productMaster,1,0)),"Anomali","")</f>
        <v/>
      </c>
    </row>
    <row r="469" spans="1:16" x14ac:dyDescent="0.25">
      <c r="A469" s="5">
        <v>499</v>
      </c>
      <c r="B469" s="5">
        <v>1112</v>
      </c>
      <c r="C469" s="10">
        <v>44067</v>
      </c>
      <c r="D469" s="5">
        <v>550</v>
      </c>
      <c r="E469" s="5">
        <v>923</v>
      </c>
      <c r="F469" s="40">
        <v>6.1844999999999999</v>
      </c>
      <c r="G469" s="40">
        <v>3401.4749999999999</v>
      </c>
      <c r="K469" t="b">
        <f>IF(VLOOKUP(Table1[[#This Row],[ProductID]],productMaster,4,0)="Active",TRUE,"Anomali")</f>
        <v>1</v>
      </c>
      <c r="L469">
        <f>VLOOKUP(Table1[[#This Row],[ProductID]],productMaster,10,0)</f>
        <v>1.8663000000000001</v>
      </c>
      <c r="M469" t="str">
        <f>IF(Table1[[#This Row],[UnitPrice]]&gt;115%*Table1[[#This Row],[StandardAcquisitionCost]],"Anomali","")</f>
        <v>Anomali</v>
      </c>
      <c r="N469" s="80">
        <f>VLOOKUP(Table1[[#This Row],[ProductID]],productMaster,11,0)</f>
        <v>4.99</v>
      </c>
      <c r="O469" s="80" t="str">
        <f>IF(Table1[[#This Row],[UnitPrice]]&gt;Table1[[#This Row],[sellingPrice]],"Anomali","")</f>
        <v>Anomali</v>
      </c>
      <c r="P469" s="80" t="str">
        <f>IF(ISNA(VLOOKUP(Table1[[#This Row],[ProductID]],productMaster,1,0)),"Anomali","")</f>
        <v/>
      </c>
    </row>
    <row r="470" spans="1:16" x14ac:dyDescent="0.25">
      <c r="A470" s="4">
        <v>500</v>
      </c>
      <c r="B470" s="4">
        <v>1113</v>
      </c>
      <c r="C470" s="11">
        <v>44067</v>
      </c>
      <c r="D470" s="4">
        <v>550</v>
      </c>
      <c r="E470" s="4">
        <v>317</v>
      </c>
      <c r="F470" s="41">
        <v>29.578499999999998</v>
      </c>
      <c r="G470" s="41">
        <v>16268.174999999999</v>
      </c>
      <c r="K470" t="b">
        <f>IF(VLOOKUP(Table1[[#This Row],[ProductID]],productMaster,4,0)="Active",TRUE,"Anomali")</f>
        <v>1</v>
      </c>
      <c r="L470">
        <f>VLOOKUP(Table1[[#This Row],[ProductID]],productMaster,10,0)</f>
        <v>0</v>
      </c>
      <c r="M470" t="str">
        <f>IF(Table1[[#This Row],[UnitPrice]]&gt;115%*Table1[[#This Row],[StandardAcquisitionCost]],"Anomali","")</f>
        <v>Anomali</v>
      </c>
      <c r="N470" s="80">
        <f>VLOOKUP(Table1[[#This Row],[ProductID]],productMaster,11,0)</f>
        <v>0</v>
      </c>
      <c r="O470" s="80" t="str">
        <f>IF(Table1[[#This Row],[UnitPrice]]&gt;Table1[[#This Row],[sellingPrice]],"Anomali","")</f>
        <v>Anomali</v>
      </c>
      <c r="P470" s="80" t="str">
        <f>IF(ISNA(VLOOKUP(Table1[[#This Row],[ProductID]],productMaster,1,0)),"Anomali","")</f>
        <v/>
      </c>
    </row>
    <row r="471" spans="1:16" x14ac:dyDescent="0.25">
      <c r="A471" s="5">
        <v>500</v>
      </c>
      <c r="B471" s="5">
        <v>1114</v>
      </c>
      <c r="C471" s="10">
        <v>44067</v>
      </c>
      <c r="D471" s="5">
        <v>550</v>
      </c>
      <c r="E471" s="5">
        <v>318</v>
      </c>
      <c r="F471" s="40">
        <v>36.098999999999997</v>
      </c>
      <c r="G471" s="40">
        <v>19854.45</v>
      </c>
      <c r="K471" t="b">
        <f>IF(VLOOKUP(Table1[[#This Row],[ProductID]],productMaster,4,0)="Active",TRUE,"Anomali")</f>
        <v>1</v>
      </c>
      <c r="L471">
        <f>VLOOKUP(Table1[[#This Row],[ProductID]],productMaster,10,0)</f>
        <v>0</v>
      </c>
      <c r="M471" t="str">
        <f>IF(Table1[[#This Row],[UnitPrice]]&gt;115%*Table1[[#This Row],[StandardAcquisitionCost]],"Anomali","")</f>
        <v>Anomali</v>
      </c>
      <c r="N471" s="80">
        <f>VLOOKUP(Table1[[#This Row],[ProductID]],productMaster,11,0)</f>
        <v>0</v>
      </c>
      <c r="O471" s="80" t="str">
        <f>IF(Table1[[#This Row],[UnitPrice]]&gt;Table1[[#This Row],[sellingPrice]],"Anomali","")</f>
        <v>Anomali</v>
      </c>
      <c r="P471" s="80" t="str">
        <f>IF(ISNA(VLOOKUP(Table1[[#This Row],[ProductID]],productMaster,1,0)),"Anomali","")</f>
        <v/>
      </c>
    </row>
    <row r="472" spans="1:16" x14ac:dyDescent="0.25">
      <c r="A472" s="4">
        <v>500</v>
      </c>
      <c r="B472" s="4">
        <v>1115</v>
      </c>
      <c r="C472" s="11">
        <v>44067</v>
      </c>
      <c r="D472" s="4">
        <v>550</v>
      </c>
      <c r="E472" s="4">
        <v>319</v>
      </c>
      <c r="F472" s="41">
        <v>48.583500000000001</v>
      </c>
      <c r="G472" s="41">
        <v>26720.924999999999</v>
      </c>
      <c r="K472" t="b">
        <f>IF(VLOOKUP(Table1[[#This Row],[ProductID]],productMaster,4,0)="Active",TRUE,"Anomali")</f>
        <v>1</v>
      </c>
      <c r="L472">
        <f>VLOOKUP(Table1[[#This Row],[ProductID]],productMaster,10,0)</f>
        <v>0</v>
      </c>
      <c r="M472" t="str">
        <f>IF(Table1[[#This Row],[UnitPrice]]&gt;115%*Table1[[#This Row],[StandardAcquisitionCost]],"Anomali","")</f>
        <v>Anomali</v>
      </c>
      <c r="N472" s="80">
        <f>VLOOKUP(Table1[[#This Row],[ProductID]],productMaster,11,0)</f>
        <v>0</v>
      </c>
      <c r="O472" s="80" t="str">
        <f>IF(Table1[[#This Row],[UnitPrice]]&gt;Table1[[#This Row],[sellingPrice]],"Anomali","")</f>
        <v>Anomali</v>
      </c>
      <c r="P472" s="80" t="str">
        <f>IF(ISNA(VLOOKUP(Table1[[#This Row],[ProductID]],productMaster,1,0)),"Anomali","")</f>
        <v/>
      </c>
    </row>
    <row r="473" spans="1:16" x14ac:dyDescent="0.25">
      <c r="A473" s="5">
        <v>501</v>
      </c>
      <c r="B473" s="5">
        <v>1116</v>
      </c>
      <c r="C473" s="10">
        <v>44067</v>
      </c>
      <c r="D473" s="5">
        <v>550</v>
      </c>
      <c r="E473" s="5">
        <v>928</v>
      </c>
      <c r="F473" s="40">
        <v>32.2455</v>
      </c>
      <c r="G473" s="40">
        <v>17735.025000000001</v>
      </c>
      <c r="K473" t="b">
        <f>IF(VLOOKUP(Table1[[#This Row],[ProductID]],productMaster,4,0)="Active",TRUE,"Anomali")</f>
        <v>1</v>
      </c>
      <c r="L473">
        <f>VLOOKUP(Table1[[#This Row],[ProductID]],productMaster,10,0)</f>
        <v>9.3462999999999994</v>
      </c>
      <c r="M473" t="str">
        <f>IF(Table1[[#This Row],[UnitPrice]]&gt;115%*Table1[[#This Row],[StandardAcquisitionCost]],"Anomali","")</f>
        <v>Anomali</v>
      </c>
      <c r="N473" s="80">
        <f>VLOOKUP(Table1[[#This Row],[ProductID]],productMaster,11,0)</f>
        <v>24.99</v>
      </c>
      <c r="O473" s="80" t="str">
        <f>IF(Table1[[#This Row],[UnitPrice]]&gt;Table1[[#This Row],[sellingPrice]],"Anomali","")</f>
        <v>Anomali</v>
      </c>
      <c r="P473" s="80" t="str">
        <f>IF(ISNA(VLOOKUP(Table1[[#This Row],[ProductID]],productMaster,1,0)),"Anomali","")</f>
        <v/>
      </c>
    </row>
    <row r="474" spans="1:16" x14ac:dyDescent="0.25">
      <c r="A474" s="4">
        <v>501</v>
      </c>
      <c r="B474" s="4">
        <v>1117</v>
      </c>
      <c r="C474" s="11">
        <v>44067</v>
      </c>
      <c r="D474" s="4">
        <v>550</v>
      </c>
      <c r="E474" s="4">
        <v>929</v>
      </c>
      <c r="F474" s="41">
        <v>36.561</v>
      </c>
      <c r="G474" s="41">
        <v>20108.55</v>
      </c>
      <c r="K474" t="b">
        <f>IF(VLOOKUP(Table1[[#This Row],[ProductID]],productMaster,4,0)="Active",TRUE,"Anomali")</f>
        <v>1</v>
      </c>
      <c r="L474">
        <f>VLOOKUP(Table1[[#This Row],[ProductID]],productMaster,10,0)</f>
        <v>11.2163</v>
      </c>
      <c r="M474" t="str">
        <f>IF(Table1[[#This Row],[UnitPrice]]&gt;115%*Table1[[#This Row],[StandardAcquisitionCost]],"Anomali","")</f>
        <v>Anomali</v>
      </c>
      <c r="N474" s="80">
        <f>VLOOKUP(Table1[[#This Row],[ProductID]],productMaster,11,0)</f>
        <v>29.99</v>
      </c>
      <c r="O474" s="80" t="str">
        <f>IF(Table1[[#This Row],[UnitPrice]]&gt;Table1[[#This Row],[sellingPrice]],"Anomali","")</f>
        <v>Anomali</v>
      </c>
      <c r="P474" s="80" t="str">
        <f>IF(ISNA(VLOOKUP(Table1[[#This Row],[ProductID]],productMaster,1,0)),"Anomali","")</f>
        <v/>
      </c>
    </row>
    <row r="475" spans="1:16" x14ac:dyDescent="0.25">
      <c r="A475" s="5">
        <v>502</v>
      </c>
      <c r="B475" s="5">
        <v>1118</v>
      </c>
      <c r="C475" s="10">
        <v>44067</v>
      </c>
      <c r="D475" s="5">
        <v>550</v>
      </c>
      <c r="E475" s="5">
        <v>319</v>
      </c>
      <c r="F475" s="40">
        <v>46.420499999999997</v>
      </c>
      <c r="G475" s="40">
        <v>25531.275000000001</v>
      </c>
      <c r="K475" t="b">
        <f>IF(VLOOKUP(Table1[[#This Row],[ProductID]],productMaster,4,0)="Active",TRUE,"Anomali")</f>
        <v>1</v>
      </c>
      <c r="L475">
        <f>VLOOKUP(Table1[[#This Row],[ProductID]],productMaster,10,0)</f>
        <v>0</v>
      </c>
      <c r="M475" t="str">
        <f>IF(Table1[[#This Row],[UnitPrice]]&gt;115%*Table1[[#This Row],[StandardAcquisitionCost]],"Anomali","")</f>
        <v>Anomali</v>
      </c>
      <c r="N475" s="80">
        <f>VLOOKUP(Table1[[#This Row],[ProductID]],productMaster,11,0)</f>
        <v>0</v>
      </c>
      <c r="O475" s="80" t="str">
        <f>IF(Table1[[#This Row],[UnitPrice]]&gt;Table1[[#This Row],[sellingPrice]],"Anomali","")</f>
        <v>Anomali</v>
      </c>
      <c r="P475" s="80" t="str">
        <f>IF(ISNA(VLOOKUP(Table1[[#This Row],[ProductID]],productMaster,1,0)),"Anomali","")</f>
        <v/>
      </c>
    </row>
    <row r="476" spans="1:16" x14ac:dyDescent="0.25">
      <c r="A476" s="4">
        <v>503</v>
      </c>
      <c r="B476" s="4">
        <v>1119</v>
      </c>
      <c r="C476" s="11">
        <v>44067</v>
      </c>
      <c r="D476" s="4">
        <v>3</v>
      </c>
      <c r="E476" s="4">
        <v>363</v>
      </c>
      <c r="F476" s="41">
        <v>43.323</v>
      </c>
      <c r="G476" s="41">
        <v>129.96899999999999</v>
      </c>
      <c r="K476" t="b">
        <f>IF(VLOOKUP(Table1[[#This Row],[ProductID]],productMaster,4,0)="Active",TRUE,"Anomali")</f>
        <v>1</v>
      </c>
      <c r="L476">
        <f>VLOOKUP(Table1[[#This Row],[ProductID]],productMaster,10,0)</f>
        <v>0</v>
      </c>
      <c r="M476" t="str">
        <f>IF(Table1[[#This Row],[UnitPrice]]&gt;115%*Table1[[#This Row],[StandardAcquisitionCost]],"Anomali","")</f>
        <v>Anomali</v>
      </c>
      <c r="N476" s="80">
        <f>VLOOKUP(Table1[[#This Row],[ProductID]],productMaster,11,0)</f>
        <v>0</v>
      </c>
      <c r="O476" s="80" t="str">
        <f>IF(Table1[[#This Row],[UnitPrice]]&gt;Table1[[#This Row],[sellingPrice]],"Anomali","")</f>
        <v>Anomali</v>
      </c>
      <c r="P476" s="80" t="str">
        <f>IF(ISNA(VLOOKUP(Table1[[#This Row],[ProductID]],productMaster,1,0)),"Anomali","")</f>
        <v/>
      </c>
    </row>
    <row r="477" spans="1:16" x14ac:dyDescent="0.25">
      <c r="A477" s="5">
        <v>503</v>
      </c>
      <c r="B477" s="5">
        <v>1120</v>
      </c>
      <c r="C477" s="10">
        <v>44067</v>
      </c>
      <c r="D477" s="5">
        <v>3</v>
      </c>
      <c r="E477" s="5">
        <v>364</v>
      </c>
      <c r="F477" s="40">
        <v>47.596499999999999</v>
      </c>
      <c r="G477" s="40">
        <v>142.7895</v>
      </c>
      <c r="K477" t="b">
        <f>IF(VLOOKUP(Table1[[#This Row],[ProductID]],productMaster,4,0)="Active",TRUE,"Anomali")</f>
        <v>1</v>
      </c>
      <c r="L477">
        <f>VLOOKUP(Table1[[#This Row],[ProductID]],productMaster,10,0)</f>
        <v>0</v>
      </c>
      <c r="M477" t="str">
        <f>IF(Table1[[#This Row],[UnitPrice]]&gt;115%*Table1[[#This Row],[StandardAcquisitionCost]],"Anomali","")</f>
        <v>Anomali</v>
      </c>
      <c r="N477" s="80">
        <f>VLOOKUP(Table1[[#This Row],[ProductID]],productMaster,11,0)</f>
        <v>0</v>
      </c>
      <c r="O477" s="80" t="str">
        <f>IF(Table1[[#This Row],[UnitPrice]]&gt;Table1[[#This Row],[sellingPrice]],"Anomali","")</f>
        <v>Anomali</v>
      </c>
      <c r="P477" s="80" t="str">
        <f>IF(ISNA(VLOOKUP(Table1[[#This Row],[ProductID]],productMaster,1,0)),"Anomali","")</f>
        <v/>
      </c>
    </row>
    <row r="478" spans="1:16" x14ac:dyDescent="0.25">
      <c r="A478" s="4">
        <v>503</v>
      </c>
      <c r="B478" s="4">
        <v>1121</v>
      </c>
      <c r="C478" s="11">
        <v>44067</v>
      </c>
      <c r="D478" s="4">
        <v>3</v>
      </c>
      <c r="E478" s="4">
        <v>365</v>
      </c>
      <c r="F478" s="41">
        <v>43.323</v>
      </c>
      <c r="G478" s="41">
        <v>129.96899999999999</v>
      </c>
      <c r="K478" t="b">
        <f>IF(VLOOKUP(Table1[[#This Row],[ProductID]],productMaster,4,0)="Active",TRUE,"Anomali")</f>
        <v>1</v>
      </c>
      <c r="L478">
        <f>VLOOKUP(Table1[[#This Row],[ProductID]],productMaster,10,0)</f>
        <v>0</v>
      </c>
      <c r="M478" t="str">
        <f>IF(Table1[[#This Row],[UnitPrice]]&gt;115%*Table1[[#This Row],[StandardAcquisitionCost]],"Anomali","")</f>
        <v>Anomali</v>
      </c>
      <c r="N478" s="80">
        <f>VLOOKUP(Table1[[#This Row],[ProductID]],productMaster,11,0)</f>
        <v>0</v>
      </c>
      <c r="O478" s="80" t="str">
        <f>IF(Table1[[#This Row],[UnitPrice]]&gt;Table1[[#This Row],[sellingPrice]],"Anomali","")</f>
        <v>Anomali</v>
      </c>
      <c r="P478" s="80" t="str">
        <f>IF(ISNA(VLOOKUP(Table1[[#This Row],[ProductID]],productMaster,1,0)),"Anomali","")</f>
        <v/>
      </c>
    </row>
    <row r="479" spans="1:16" x14ac:dyDescent="0.25">
      <c r="A479" s="5">
        <v>504</v>
      </c>
      <c r="B479" s="5">
        <v>1122</v>
      </c>
      <c r="C479" s="10">
        <v>44067</v>
      </c>
      <c r="D479" s="5">
        <v>3</v>
      </c>
      <c r="E479" s="5">
        <v>312</v>
      </c>
      <c r="F479" s="40">
        <v>41.915999999999997</v>
      </c>
      <c r="G479" s="40">
        <v>125.748</v>
      </c>
      <c r="K479" t="b">
        <f>IF(VLOOKUP(Table1[[#This Row],[ProductID]],productMaster,4,0)="Active",TRUE,"Anomali")</f>
        <v>1</v>
      </c>
      <c r="L479">
        <f>VLOOKUP(Table1[[#This Row],[ProductID]],productMaster,10,0)</f>
        <v>0</v>
      </c>
      <c r="M479" t="str">
        <f>IF(Table1[[#This Row],[UnitPrice]]&gt;115%*Table1[[#This Row],[StandardAcquisitionCost]],"Anomali","")</f>
        <v>Anomali</v>
      </c>
      <c r="N479" s="80">
        <f>VLOOKUP(Table1[[#This Row],[ProductID]],productMaster,11,0)</f>
        <v>0</v>
      </c>
      <c r="O479" s="80" t="str">
        <f>IF(Table1[[#This Row],[UnitPrice]]&gt;Table1[[#This Row],[sellingPrice]],"Anomali","")</f>
        <v>Anomali</v>
      </c>
      <c r="P479" s="80" t="str">
        <f>IF(ISNA(VLOOKUP(Table1[[#This Row],[ProductID]],productMaster,1,0)),"Anomali","")</f>
        <v/>
      </c>
    </row>
    <row r="480" spans="1:16" x14ac:dyDescent="0.25">
      <c r="A480" s="4">
        <v>505</v>
      </c>
      <c r="B480" s="4">
        <v>1123</v>
      </c>
      <c r="C480" s="11">
        <v>44068</v>
      </c>
      <c r="D480" s="4">
        <v>3</v>
      </c>
      <c r="E480" s="4">
        <v>311</v>
      </c>
      <c r="F480" s="41">
        <v>50.263500000000001</v>
      </c>
      <c r="G480" s="41">
        <v>150.79050000000001</v>
      </c>
      <c r="K480" t="b">
        <f>IF(VLOOKUP(Table1[[#This Row],[ProductID]],productMaster,4,0)="Active",TRUE,"Anomali")</f>
        <v>1</v>
      </c>
      <c r="L480">
        <f>VLOOKUP(Table1[[#This Row],[ProductID]],productMaster,10,0)</f>
        <v>0</v>
      </c>
      <c r="M480" t="str">
        <f>IF(Table1[[#This Row],[UnitPrice]]&gt;115%*Table1[[#This Row],[StandardAcquisitionCost]],"Anomali","")</f>
        <v>Anomali</v>
      </c>
      <c r="N480" s="80">
        <f>VLOOKUP(Table1[[#This Row],[ProductID]],productMaster,11,0)</f>
        <v>0</v>
      </c>
      <c r="O480" s="80" t="str">
        <f>IF(Table1[[#This Row],[UnitPrice]]&gt;Table1[[#This Row],[sellingPrice]],"Anomali","")</f>
        <v>Anomali</v>
      </c>
      <c r="P480" s="80" t="str">
        <f>IF(ISNA(VLOOKUP(Table1[[#This Row],[ProductID]],productMaster,1,0)),"Anomali","")</f>
        <v/>
      </c>
    </row>
    <row r="481" spans="1:16" x14ac:dyDescent="0.25">
      <c r="A481" s="5">
        <v>506</v>
      </c>
      <c r="B481" s="5">
        <v>1124</v>
      </c>
      <c r="C481" s="10">
        <v>44068</v>
      </c>
      <c r="D481" s="5">
        <v>3</v>
      </c>
      <c r="E481" s="5">
        <v>371</v>
      </c>
      <c r="F481" s="40">
        <v>39.280500000000004</v>
      </c>
      <c r="G481" s="40">
        <v>117.8415</v>
      </c>
      <c r="K481" t="b">
        <f>IF(VLOOKUP(Table1[[#This Row],[ProductID]],productMaster,4,0)="Active",TRUE,"Anomali")</f>
        <v>1</v>
      </c>
      <c r="L481">
        <f>VLOOKUP(Table1[[#This Row],[ProductID]],productMaster,10,0)</f>
        <v>0</v>
      </c>
      <c r="M481" t="str">
        <f>IF(Table1[[#This Row],[UnitPrice]]&gt;115%*Table1[[#This Row],[StandardAcquisitionCost]],"Anomali","")</f>
        <v>Anomali</v>
      </c>
      <c r="N481" s="80">
        <f>VLOOKUP(Table1[[#This Row],[ProductID]],productMaster,11,0)</f>
        <v>0</v>
      </c>
      <c r="O481" s="80" t="str">
        <f>IF(Table1[[#This Row],[UnitPrice]]&gt;Table1[[#This Row],[sellingPrice]],"Anomali","")</f>
        <v>Anomali</v>
      </c>
      <c r="P481" s="80" t="str">
        <f>IF(ISNA(VLOOKUP(Table1[[#This Row],[ProductID]],productMaster,1,0)),"Anomali","")</f>
        <v/>
      </c>
    </row>
    <row r="482" spans="1:16" x14ac:dyDescent="0.25">
      <c r="A482" s="4">
        <v>506</v>
      </c>
      <c r="B482" s="4">
        <v>1125</v>
      </c>
      <c r="C482" s="11">
        <v>44068</v>
      </c>
      <c r="D482" s="4">
        <v>3</v>
      </c>
      <c r="E482" s="4">
        <v>372</v>
      </c>
      <c r="F482" s="41">
        <v>37.180500000000002</v>
      </c>
      <c r="G482" s="41">
        <v>111.5415</v>
      </c>
      <c r="K482" t="b">
        <f>IF(VLOOKUP(Table1[[#This Row],[ProductID]],productMaster,4,0)="Active",TRUE,"Anomali")</f>
        <v>1</v>
      </c>
      <c r="L482">
        <f>VLOOKUP(Table1[[#This Row],[ProductID]],productMaster,10,0)</f>
        <v>0</v>
      </c>
      <c r="M482" t="str">
        <f>IF(Table1[[#This Row],[UnitPrice]]&gt;115%*Table1[[#This Row],[StandardAcquisitionCost]],"Anomali","")</f>
        <v>Anomali</v>
      </c>
      <c r="N482" s="80">
        <f>VLOOKUP(Table1[[#This Row],[ProductID]],productMaster,11,0)</f>
        <v>0</v>
      </c>
      <c r="O482" s="80" t="str">
        <f>IF(Table1[[#This Row],[UnitPrice]]&gt;Table1[[#This Row],[sellingPrice]],"Anomali","")</f>
        <v>Anomali</v>
      </c>
      <c r="P482" s="80" t="str">
        <f>IF(ISNA(VLOOKUP(Table1[[#This Row],[ProductID]],productMaster,1,0)),"Anomali","")</f>
        <v/>
      </c>
    </row>
    <row r="483" spans="1:16" x14ac:dyDescent="0.25">
      <c r="A483" s="5">
        <v>506</v>
      </c>
      <c r="B483" s="5">
        <v>1126</v>
      </c>
      <c r="C483" s="10">
        <v>44068</v>
      </c>
      <c r="D483" s="5">
        <v>3</v>
      </c>
      <c r="E483" s="5">
        <v>373</v>
      </c>
      <c r="F483" s="40">
        <v>41.454000000000001</v>
      </c>
      <c r="G483" s="40">
        <v>124.36199999999999</v>
      </c>
      <c r="K483" t="b">
        <f>IF(VLOOKUP(Table1[[#This Row],[ProductID]],productMaster,4,0)="Active",TRUE,"Anomali")</f>
        <v>1</v>
      </c>
      <c r="L483">
        <f>VLOOKUP(Table1[[#This Row],[ProductID]],productMaster,10,0)</f>
        <v>0</v>
      </c>
      <c r="M483" t="str">
        <f>IF(Table1[[#This Row],[UnitPrice]]&gt;115%*Table1[[#This Row],[StandardAcquisitionCost]],"Anomali","")</f>
        <v>Anomali</v>
      </c>
      <c r="N483" s="80">
        <f>VLOOKUP(Table1[[#This Row],[ProductID]],productMaster,11,0)</f>
        <v>0</v>
      </c>
      <c r="O483" s="80" t="str">
        <f>IF(Table1[[#This Row],[UnitPrice]]&gt;Table1[[#This Row],[sellingPrice]],"Anomali","")</f>
        <v>Anomali</v>
      </c>
      <c r="P483" s="80" t="str">
        <f>IF(ISNA(VLOOKUP(Table1[[#This Row],[ProductID]],productMaster,1,0)),"Anomali","")</f>
        <v/>
      </c>
    </row>
    <row r="484" spans="1:16" x14ac:dyDescent="0.25">
      <c r="A484" s="4">
        <v>506</v>
      </c>
      <c r="B484" s="4">
        <v>1127</v>
      </c>
      <c r="C484" s="11">
        <v>44068</v>
      </c>
      <c r="D484" s="4">
        <v>3</v>
      </c>
      <c r="E484" s="4">
        <v>374</v>
      </c>
      <c r="F484" s="41">
        <v>37.180500000000002</v>
      </c>
      <c r="G484" s="41">
        <v>111.5415</v>
      </c>
      <c r="K484" t="b">
        <f>IF(VLOOKUP(Table1[[#This Row],[ProductID]],productMaster,4,0)="Active",TRUE,"Anomali")</f>
        <v>1</v>
      </c>
      <c r="L484">
        <f>VLOOKUP(Table1[[#This Row],[ProductID]],productMaster,10,0)</f>
        <v>0</v>
      </c>
      <c r="M484" t="str">
        <f>IF(Table1[[#This Row],[UnitPrice]]&gt;115%*Table1[[#This Row],[StandardAcquisitionCost]],"Anomali","")</f>
        <v>Anomali</v>
      </c>
      <c r="N484" s="80">
        <f>VLOOKUP(Table1[[#This Row],[ProductID]],productMaster,11,0)</f>
        <v>0</v>
      </c>
      <c r="O484" s="80" t="str">
        <f>IF(Table1[[#This Row],[UnitPrice]]&gt;Table1[[#This Row],[sellingPrice]],"Anomali","")</f>
        <v>Anomali</v>
      </c>
      <c r="P484" s="80" t="str">
        <f>IF(ISNA(VLOOKUP(Table1[[#This Row],[ProductID]],productMaster,1,0)),"Anomali","")</f>
        <v/>
      </c>
    </row>
    <row r="485" spans="1:16" x14ac:dyDescent="0.25">
      <c r="A485" s="5">
        <v>507</v>
      </c>
      <c r="B485" s="5">
        <v>1128</v>
      </c>
      <c r="C485" s="10">
        <v>44068</v>
      </c>
      <c r="D485" s="5">
        <v>550</v>
      </c>
      <c r="E485" s="5">
        <v>530</v>
      </c>
      <c r="F485" s="40">
        <v>16.085999999999999</v>
      </c>
      <c r="G485" s="40">
        <v>8847.2999999999993</v>
      </c>
      <c r="K485" t="b">
        <f>IF(VLOOKUP(Table1[[#This Row],[ProductID]],productMaster,4,0)="Active",TRUE,"Anomali")</f>
        <v>1</v>
      </c>
      <c r="L485">
        <f>VLOOKUP(Table1[[#This Row],[ProductID]],productMaster,10,0)</f>
        <v>0</v>
      </c>
      <c r="M485" t="str">
        <f>IF(Table1[[#This Row],[UnitPrice]]&gt;115%*Table1[[#This Row],[StandardAcquisitionCost]],"Anomali","")</f>
        <v>Anomali</v>
      </c>
      <c r="N485" s="80">
        <f>VLOOKUP(Table1[[#This Row],[ProductID]],productMaster,11,0)</f>
        <v>0</v>
      </c>
      <c r="O485" s="80" t="str">
        <f>IF(Table1[[#This Row],[UnitPrice]]&gt;Table1[[#This Row],[sellingPrice]],"Anomali","")</f>
        <v>Anomali</v>
      </c>
      <c r="P485" s="80" t="str">
        <f>IF(ISNA(VLOOKUP(Table1[[#This Row],[ProductID]],productMaster,1,0)),"Anomali","")</f>
        <v/>
      </c>
    </row>
    <row r="486" spans="1:16" x14ac:dyDescent="0.25">
      <c r="A486" s="4">
        <v>508</v>
      </c>
      <c r="B486" s="4">
        <v>1129</v>
      </c>
      <c r="C486" s="11">
        <v>44068</v>
      </c>
      <c r="D486" s="4">
        <v>3</v>
      </c>
      <c r="E486" s="4">
        <v>314</v>
      </c>
      <c r="F486" s="41">
        <v>57.025500000000001</v>
      </c>
      <c r="G486" s="41">
        <v>171.07650000000001</v>
      </c>
      <c r="K486" t="b">
        <f>IF(VLOOKUP(Table1[[#This Row],[ProductID]],productMaster,4,0)="Active",TRUE,"Anomali")</f>
        <v>1</v>
      </c>
      <c r="L486">
        <f>VLOOKUP(Table1[[#This Row],[ProductID]],productMaster,10,0)</f>
        <v>0</v>
      </c>
      <c r="M486" t="str">
        <f>IF(Table1[[#This Row],[UnitPrice]]&gt;115%*Table1[[#This Row],[StandardAcquisitionCost]],"Anomali","")</f>
        <v>Anomali</v>
      </c>
      <c r="N486" s="80">
        <f>VLOOKUP(Table1[[#This Row],[ProductID]],productMaster,11,0)</f>
        <v>0</v>
      </c>
      <c r="O486" s="80" t="str">
        <f>IF(Table1[[#This Row],[UnitPrice]]&gt;Table1[[#This Row],[sellingPrice]],"Anomali","")</f>
        <v>Anomali</v>
      </c>
      <c r="P486" s="80" t="str">
        <f>IF(ISNA(VLOOKUP(Table1[[#This Row],[ProductID]],productMaster,1,0)),"Anomali","")</f>
        <v/>
      </c>
    </row>
    <row r="487" spans="1:16" x14ac:dyDescent="0.25">
      <c r="A487" s="5">
        <v>509</v>
      </c>
      <c r="B487" s="5">
        <v>1130</v>
      </c>
      <c r="C487" s="10">
        <v>44068</v>
      </c>
      <c r="D487" s="5">
        <v>550</v>
      </c>
      <c r="E487" s="5">
        <v>512</v>
      </c>
      <c r="F487" s="40">
        <v>37.085999999999999</v>
      </c>
      <c r="G487" s="40">
        <v>20397.3</v>
      </c>
      <c r="K487" t="b">
        <f>IF(VLOOKUP(Table1[[#This Row],[ProductID]],productMaster,4,0)="Active",TRUE,"Anomali")</f>
        <v>1</v>
      </c>
      <c r="L487">
        <f>VLOOKUP(Table1[[#This Row],[ProductID]],productMaster,10,0)</f>
        <v>0</v>
      </c>
      <c r="M487" t="str">
        <f>IF(Table1[[#This Row],[UnitPrice]]&gt;115%*Table1[[#This Row],[StandardAcquisitionCost]],"Anomali","")</f>
        <v>Anomali</v>
      </c>
      <c r="N487" s="80">
        <f>VLOOKUP(Table1[[#This Row],[ProductID]],productMaster,11,0)</f>
        <v>0</v>
      </c>
      <c r="O487" s="80" t="str">
        <f>IF(Table1[[#This Row],[UnitPrice]]&gt;Table1[[#This Row],[sellingPrice]],"Anomali","")</f>
        <v>Anomali</v>
      </c>
      <c r="P487" s="80" t="str">
        <f>IF(ISNA(VLOOKUP(Table1[[#This Row],[ProductID]],productMaster,1,0)),"Anomali","")</f>
        <v/>
      </c>
    </row>
    <row r="488" spans="1:16" x14ac:dyDescent="0.25">
      <c r="A488" s="4">
        <v>510</v>
      </c>
      <c r="B488" s="4">
        <v>1131</v>
      </c>
      <c r="C488" s="11">
        <v>44068</v>
      </c>
      <c r="D488" s="4">
        <v>550</v>
      </c>
      <c r="E488" s="4">
        <v>513</v>
      </c>
      <c r="F488" s="41">
        <v>26.596499999999999</v>
      </c>
      <c r="G488" s="41">
        <v>14628.075000000001</v>
      </c>
      <c r="K488" t="b">
        <f>IF(VLOOKUP(Table1[[#This Row],[ProductID]],productMaster,4,0)="Active",TRUE,"Anomali")</f>
        <v>1</v>
      </c>
      <c r="L488">
        <f>VLOOKUP(Table1[[#This Row],[ProductID]],productMaster,10,0)</f>
        <v>0</v>
      </c>
      <c r="M488" t="str">
        <f>IF(Table1[[#This Row],[UnitPrice]]&gt;115%*Table1[[#This Row],[StandardAcquisitionCost]],"Anomali","")</f>
        <v>Anomali</v>
      </c>
      <c r="N488" s="80">
        <f>VLOOKUP(Table1[[#This Row],[ProductID]],productMaster,11,0)</f>
        <v>0</v>
      </c>
      <c r="O488" s="80" t="str">
        <f>IF(Table1[[#This Row],[UnitPrice]]&gt;Table1[[#This Row],[sellingPrice]],"Anomali","")</f>
        <v>Anomali</v>
      </c>
      <c r="P488" s="80" t="str">
        <f>IF(ISNA(VLOOKUP(Table1[[#This Row],[ProductID]],productMaster,1,0)),"Anomali","")</f>
        <v/>
      </c>
    </row>
    <row r="489" spans="1:16" x14ac:dyDescent="0.25">
      <c r="A489" s="5">
        <v>511</v>
      </c>
      <c r="B489" s="5">
        <v>1132</v>
      </c>
      <c r="C489" s="10">
        <v>44068</v>
      </c>
      <c r="D489" s="5">
        <v>550</v>
      </c>
      <c r="E489" s="5">
        <v>317</v>
      </c>
      <c r="F489" s="40">
        <v>27.058499999999999</v>
      </c>
      <c r="G489" s="40">
        <v>14882.174999999999</v>
      </c>
      <c r="K489" t="b">
        <f>IF(VLOOKUP(Table1[[#This Row],[ProductID]],productMaster,4,0)="Active",TRUE,"Anomali")</f>
        <v>1</v>
      </c>
      <c r="L489">
        <f>VLOOKUP(Table1[[#This Row],[ProductID]],productMaster,10,0)</f>
        <v>0</v>
      </c>
      <c r="M489" t="str">
        <f>IF(Table1[[#This Row],[UnitPrice]]&gt;115%*Table1[[#This Row],[StandardAcquisitionCost]],"Anomali","")</f>
        <v>Anomali</v>
      </c>
      <c r="N489" s="80">
        <f>VLOOKUP(Table1[[#This Row],[ProductID]],productMaster,11,0)</f>
        <v>0</v>
      </c>
      <c r="O489" s="80" t="str">
        <f>IF(Table1[[#This Row],[UnitPrice]]&gt;Table1[[#This Row],[sellingPrice]],"Anomali","")</f>
        <v>Anomali</v>
      </c>
      <c r="P489" s="80" t="str">
        <f>IF(ISNA(VLOOKUP(Table1[[#This Row],[ProductID]],productMaster,1,0)),"Anomali","")</f>
        <v/>
      </c>
    </row>
    <row r="490" spans="1:16" x14ac:dyDescent="0.25">
      <c r="A490" s="4">
        <v>511</v>
      </c>
      <c r="B490" s="4">
        <v>1133</v>
      </c>
      <c r="C490" s="11">
        <v>44068</v>
      </c>
      <c r="D490" s="4">
        <v>550</v>
      </c>
      <c r="E490" s="4">
        <v>318</v>
      </c>
      <c r="F490" s="41">
        <v>33.579000000000001</v>
      </c>
      <c r="G490" s="41">
        <v>18468.45</v>
      </c>
      <c r="K490" t="b">
        <f>IF(VLOOKUP(Table1[[#This Row],[ProductID]],productMaster,4,0)="Active",TRUE,"Anomali")</f>
        <v>1</v>
      </c>
      <c r="L490">
        <f>VLOOKUP(Table1[[#This Row],[ProductID]],productMaster,10,0)</f>
        <v>0</v>
      </c>
      <c r="M490" t="str">
        <f>IF(Table1[[#This Row],[UnitPrice]]&gt;115%*Table1[[#This Row],[StandardAcquisitionCost]],"Anomali","")</f>
        <v>Anomali</v>
      </c>
      <c r="N490" s="80">
        <f>VLOOKUP(Table1[[#This Row],[ProductID]],productMaster,11,0)</f>
        <v>0</v>
      </c>
      <c r="O490" s="80" t="str">
        <f>IF(Table1[[#This Row],[UnitPrice]]&gt;Table1[[#This Row],[sellingPrice]],"Anomali","")</f>
        <v>Anomali</v>
      </c>
      <c r="P490" s="80" t="str">
        <f>IF(ISNA(VLOOKUP(Table1[[#This Row],[ProductID]],productMaster,1,0)),"Anomali","")</f>
        <v/>
      </c>
    </row>
    <row r="491" spans="1:16" x14ac:dyDescent="0.25">
      <c r="A491" s="5">
        <v>511</v>
      </c>
      <c r="B491" s="5">
        <v>1134</v>
      </c>
      <c r="C491" s="10">
        <v>44068</v>
      </c>
      <c r="D491" s="5">
        <v>550</v>
      </c>
      <c r="E491" s="5">
        <v>319</v>
      </c>
      <c r="F491" s="40">
        <v>46.063499999999998</v>
      </c>
      <c r="G491" s="40">
        <v>25334.924999999999</v>
      </c>
      <c r="K491" t="b">
        <f>IF(VLOOKUP(Table1[[#This Row],[ProductID]],productMaster,4,0)="Active",TRUE,"Anomali")</f>
        <v>1</v>
      </c>
      <c r="L491">
        <f>VLOOKUP(Table1[[#This Row],[ProductID]],productMaster,10,0)</f>
        <v>0</v>
      </c>
      <c r="M491" t="str">
        <f>IF(Table1[[#This Row],[UnitPrice]]&gt;115%*Table1[[#This Row],[StandardAcquisitionCost]],"Anomali","")</f>
        <v>Anomali</v>
      </c>
      <c r="N491" s="80">
        <f>VLOOKUP(Table1[[#This Row],[ProductID]],productMaster,11,0)</f>
        <v>0</v>
      </c>
      <c r="O491" s="80" t="str">
        <f>IF(Table1[[#This Row],[UnitPrice]]&gt;Table1[[#This Row],[sellingPrice]],"Anomali","")</f>
        <v>Anomali</v>
      </c>
      <c r="P491" s="80" t="str">
        <f>IF(ISNA(VLOOKUP(Table1[[#This Row],[ProductID]],productMaster,1,0)),"Anomali","")</f>
        <v/>
      </c>
    </row>
    <row r="492" spans="1:16" x14ac:dyDescent="0.25">
      <c r="A492" s="4">
        <v>512</v>
      </c>
      <c r="B492" s="4">
        <v>1135</v>
      </c>
      <c r="C492" s="11">
        <v>44068</v>
      </c>
      <c r="D492" s="4">
        <v>3</v>
      </c>
      <c r="E492" s="4">
        <v>411</v>
      </c>
      <c r="F492" s="41">
        <v>45.444000000000003</v>
      </c>
      <c r="G492" s="41">
        <v>136.33199999999999</v>
      </c>
      <c r="K492" t="b">
        <f>IF(VLOOKUP(Table1[[#This Row],[ProductID]],productMaster,4,0)="Active",TRUE,"Anomali")</f>
        <v>1</v>
      </c>
      <c r="L492">
        <f>VLOOKUP(Table1[[#This Row],[ProductID]],productMaster,10,0)</f>
        <v>0</v>
      </c>
      <c r="M492" t="str">
        <f>IF(Table1[[#This Row],[UnitPrice]]&gt;115%*Table1[[#This Row],[StandardAcquisitionCost]],"Anomali","")</f>
        <v>Anomali</v>
      </c>
      <c r="N492" s="80">
        <f>VLOOKUP(Table1[[#This Row],[ProductID]],productMaster,11,0)</f>
        <v>0</v>
      </c>
      <c r="O492" s="80" t="str">
        <f>IF(Table1[[#This Row],[UnitPrice]]&gt;Table1[[#This Row],[sellingPrice]],"Anomali","")</f>
        <v>Anomali</v>
      </c>
      <c r="P492" s="80" t="str">
        <f>IF(ISNA(VLOOKUP(Table1[[#This Row],[ProductID]],productMaster,1,0)),"Anomali","")</f>
        <v/>
      </c>
    </row>
    <row r="493" spans="1:16" x14ac:dyDescent="0.25">
      <c r="A493" s="5">
        <v>512</v>
      </c>
      <c r="B493" s="5">
        <v>1136</v>
      </c>
      <c r="C493" s="10">
        <v>44068</v>
      </c>
      <c r="D493" s="5">
        <v>3</v>
      </c>
      <c r="E493" s="5">
        <v>412</v>
      </c>
      <c r="F493" s="40">
        <v>41.170499999999997</v>
      </c>
      <c r="G493" s="40">
        <v>123.5115</v>
      </c>
      <c r="K493" t="b">
        <f>IF(VLOOKUP(Table1[[#This Row],[ProductID]],productMaster,4,0)="Active",TRUE,"Anomali")</f>
        <v>1</v>
      </c>
      <c r="L493">
        <f>VLOOKUP(Table1[[#This Row],[ProductID]],productMaster,10,0)</f>
        <v>0</v>
      </c>
      <c r="M493" t="str">
        <f>IF(Table1[[#This Row],[UnitPrice]]&gt;115%*Table1[[#This Row],[StandardAcquisitionCost]],"Anomali","")</f>
        <v>Anomali</v>
      </c>
      <c r="N493" s="80">
        <f>VLOOKUP(Table1[[#This Row],[ProductID]],productMaster,11,0)</f>
        <v>0</v>
      </c>
      <c r="O493" s="80" t="str">
        <f>IF(Table1[[#This Row],[UnitPrice]]&gt;Table1[[#This Row],[sellingPrice]],"Anomali","")</f>
        <v>Anomali</v>
      </c>
      <c r="P493" s="80" t="str">
        <f>IF(ISNA(VLOOKUP(Table1[[#This Row],[ProductID]],productMaster,1,0)),"Anomali","")</f>
        <v/>
      </c>
    </row>
    <row r="494" spans="1:16" x14ac:dyDescent="0.25">
      <c r="A494" s="4">
        <v>513</v>
      </c>
      <c r="B494" s="4">
        <v>1137</v>
      </c>
      <c r="C494" s="11">
        <v>44068</v>
      </c>
      <c r="D494" s="4">
        <v>3</v>
      </c>
      <c r="E494" s="4">
        <v>426</v>
      </c>
      <c r="F494" s="41">
        <v>43.323</v>
      </c>
      <c r="G494" s="41">
        <v>129.96899999999999</v>
      </c>
      <c r="K494" t="b">
        <f>IF(VLOOKUP(Table1[[#This Row],[ProductID]],productMaster,4,0)="Active",TRUE,"Anomali")</f>
        <v>1</v>
      </c>
      <c r="L494">
        <f>VLOOKUP(Table1[[#This Row],[ProductID]],productMaster,10,0)</f>
        <v>0</v>
      </c>
      <c r="M494" t="str">
        <f>IF(Table1[[#This Row],[UnitPrice]]&gt;115%*Table1[[#This Row],[StandardAcquisitionCost]],"Anomali","")</f>
        <v>Anomali</v>
      </c>
      <c r="N494" s="80">
        <f>VLOOKUP(Table1[[#This Row],[ProductID]],productMaster,11,0)</f>
        <v>0</v>
      </c>
      <c r="O494" s="80" t="str">
        <f>IF(Table1[[#This Row],[UnitPrice]]&gt;Table1[[#This Row],[sellingPrice]],"Anomali","")</f>
        <v>Anomali</v>
      </c>
      <c r="P494" s="80" t="str">
        <f>IF(ISNA(VLOOKUP(Table1[[#This Row],[ProductID]],productMaster,1,0)),"Anomali","")</f>
        <v/>
      </c>
    </row>
    <row r="495" spans="1:16" x14ac:dyDescent="0.25">
      <c r="A495" s="5">
        <v>513</v>
      </c>
      <c r="B495" s="5">
        <v>1138</v>
      </c>
      <c r="C495" s="10">
        <v>44068</v>
      </c>
      <c r="D495" s="5">
        <v>3</v>
      </c>
      <c r="E495" s="5">
        <v>427</v>
      </c>
      <c r="F495" s="40">
        <v>47.596499999999999</v>
      </c>
      <c r="G495" s="40">
        <v>142.7895</v>
      </c>
      <c r="K495" t="b">
        <f>IF(VLOOKUP(Table1[[#This Row],[ProductID]],productMaster,4,0)="Active",TRUE,"Anomali")</f>
        <v>1</v>
      </c>
      <c r="L495">
        <f>VLOOKUP(Table1[[#This Row],[ProductID]],productMaster,10,0)</f>
        <v>0</v>
      </c>
      <c r="M495" t="str">
        <f>IF(Table1[[#This Row],[UnitPrice]]&gt;115%*Table1[[#This Row],[StandardAcquisitionCost]],"Anomali","")</f>
        <v>Anomali</v>
      </c>
      <c r="N495" s="80">
        <f>VLOOKUP(Table1[[#This Row],[ProductID]],productMaster,11,0)</f>
        <v>0</v>
      </c>
      <c r="O495" s="80" t="str">
        <f>IF(Table1[[#This Row],[UnitPrice]]&gt;Table1[[#This Row],[sellingPrice]],"Anomali","")</f>
        <v>Anomali</v>
      </c>
      <c r="P495" s="80" t="str">
        <f>IF(ISNA(VLOOKUP(Table1[[#This Row],[ProductID]],productMaster,1,0)),"Anomali","")</f>
        <v/>
      </c>
    </row>
    <row r="496" spans="1:16" x14ac:dyDescent="0.25">
      <c r="A496" s="4">
        <v>513</v>
      </c>
      <c r="B496" s="4">
        <v>1139</v>
      </c>
      <c r="C496" s="11">
        <v>44068</v>
      </c>
      <c r="D496" s="4">
        <v>3</v>
      </c>
      <c r="E496" s="4">
        <v>428</v>
      </c>
      <c r="F496" s="41">
        <v>43.323</v>
      </c>
      <c r="G496" s="41">
        <v>129.96899999999999</v>
      </c>
      <c r="K496" t="b">
        <f>IF(VLOOKUP(Table1[[#This Row],[ProductID]],productMaster,4,0)="Active",TRUE,"Anomali")</f>
        <v>1</v>
      </c>
      <c r="L496">
        <f>VLOOKUP(Table1[[#This Row],[ProductID]],productMaster,10,0)</f>
        <v>0</v>
      </c>
      <c r="M496" t="str">
        <f>IF(Table1[[#This Row],[UnitPrice]]&gt;115%*Table1[[#This Row],[StandardAcquisitionCost]],"Anomali","")</f>
        <v>Anomali</v>
      </c>
      <c r="N496" s="80">
        <f>VLOOKUP(Table1[[#This Row],[ProductID]],productMaster,11,0)</f>
        <v>0</v>
      </c>
      <c r="O496" s="80" t="str">
        <f>IF(Table1[[#This Row],[UnitPrice]]&gt;Table1[[#This Row],[sellingPrice]],"Anomali","")</f>
        <v>Anomali</v>
      </c>
      <c r="P496" s="80" t="str">
        <f>IF(ISNA(VLOOKUP(Table1[[#This Row],[ProductID]],productMaster,1,0)),"Anomali","")</f>
        <v/>
      </c>
    </row>
    <row r="497" spans="1:16" x14ac:dyDescent="0.25">
      <c r="A497" s="5">
        <v>514</v>
      </c>
      <c r="B497" s="5">
        <v>1140</v>
      </c>
      <c r="C497" s="10">
        <v>44068</v>
      </c>
      <c r="D497" s="5">
        <v>3</v>
      </c>
      <c r="E497" s="5">
        <v>320</v>
      </c>
      <c r="F497" s="40">
        <v>47.470500000000001</v>
      </c>
      <c r="G497" s="40">
        <v>142.41149999999999</v>
      </c>
      <c r="K497" t="b">
        <f>IF(VLOOKUP(Table1[[#This Row],[ProductID]],productMaster,4,0)="Active",TRUE,"Anomali")</f>
        <v>1</v>
      </c>
      <c r="L497">
        <f>VLOOKUP(Table1[[#This Row],[ProductID]],productMaster,10,0)</f>
        <v>0</v>
      </c>
      <c r="M497" t="str">
        <f>IF(Table1[[#This Row],[UnitPrice]]&gt;115%*Table1[[#This Row],[StandardAcquisitionCost]],"Anomali","")</f>
        <v>Anomali</v>
      </c>
      <c r="N497" s="80">
        <f>VLOOKUP(Table1[[#This Row],[ProductID]],productMaster,11,0)</f>
        <v>0</v>
      </c>
      <c r="O497" s="80" t="str">
        <f>IF(Table1[[#This Row],[UnitPrice]]&gt;Table1[[#This Row],[sellingPrice]],"Anomali","")</f>
        <v>Anomali</v>
      </c>
      <c r="P497" s="80" t="str">
        <f>IF(ISNA(VLOOKUP(Table1[[#This Row],[ProductID]],productMaster,1,0)),"Anomali","")</f>
        <v/>
      </c>
    </row>
    <row r="498" spans="1:16" x14ac:dyDescent="0.25">
      <c r="A498" s="4">
        <v>514</v>
      </c>
      <c r="B498" s="4">
        <v>1141</v>
      </c>
      <c r="C498" s="11">
        <v>44068</v>
      </c>
      <c r="D498" s="4">
        <v>3</v>
      </c>
      <c r="E498" s="4">
        <v>321</v>
      </c>
      <c r="F498" s="41">
        <v>42.798000000000002</v>
      </c>
      <c r="G498" s="41">
        <v>128.39400000000001</v>
      </c>
      <c r="K498" t="b">
        <f>IF(VLOOKUP(Table1[[#This Row],[ProductID]],productMaster,4,0)="Active",TRUE,"Anomali")</f>
        <v>1</v>
      </c>
      <c r="L498">
        <f>VLOOKUP(Table1[[#This Row],[ProductID]],productMaster,10,0)</f>
        <v>0</v>
      </c>
      <c r="M498" t="str">
        <f>IF(Table1[[#This Row],[UnitPrice]]&gt;115%*Table1[[#This Row],[StandardAcquisitionCost]],"Anomali","")</f>
        <v>Anomali</v>
      </c>
      <c r="N498" s="80">
        <f>VLOOKUP(Table1[[#This Row],[ProductID]],productMaster,11,0)</f>
        <v>0</v>
      </c>
      <c r="O498" s="80" t="str">
        <f>IF(Table1[[#This Row],[UnitPrice]]&gt;Table1[[#This Row],[sellingPrice]],"Anomali","")</f>
        <v>Anomali</v>
      </c>
      <c r="P498" s="80" t="str">
        <f>IF(ISNA(VLOOKUP(Table1[[#This Row],[ProductID]],productMaster,1,0)),"Anomali","")</f>
        <v/>
      </c>
    </row>
    <row r="499" spans="1:16" x14ac:dyDescent="0.25">
      <c r="A499" s="5">
        <v>515</v>
      </c>
      <c r="B499" s="5">
        <v>1142</v>
      </c>
      <c r="C499" s="10">
        <v>44068</v>
      </c>
      <c r="D499" s="5">
        <v>3</v>
      </c>
      <c r="E499" s="5">
        <v>442</v>
      </c>
      <c r="F499" s="40">
        <v>43.396500000000003</v>
      </c>
      <c r="G499" s="40">
        <v>130.18950000000001</v>
      </c>
      <c r="K499" t="b">
        <f>IF(VLOOKUP(Table1[[#This Row],[ProductID]],productMaster,4,0)="Active",TRUE,"Anomali")</f>
        <v>1</v>
      </c>
      <c r="L499">
        <f>VLOOKUP(Table1[[#This Row],[ProductID]],productMaster,10,0)</f>
        <v>0</v>
      </c>
      <c r="M499" t="str">
        <f>IF(Table1[[#This Row],[UnitPrice]]&gt;115%*Table1[[#This Row],[StandardAcquisitionCost]],"Anomali","")</f>
        <v>Anomali</v>
      </c>
      <c r="N499" s="80">
        <f>VLOOKUP(Table1[[#This Row],[ProductID]],productMaster,11,0)</f>
        <v>0</v>
      </c>
      <c r="O499" s="80" t="str">
        <f>IF(Table1[[#This Row],[UnitPrice]]&gt;Table1[[#This Row],[sellingPrice]],"Anomali","")</f>
        <v>Anomali</v>
      </c>
      <c r="P499" s="80" t="str">
        <f>IF(ISNA(VLOOKUP(Table1[[#This Row],[ProductID]],productMaster,1,0)),"Anomali","")</f>
        <v/>
      </c>
    </row>
    <row r="500" spans="1:16" x14ac:dyDescent="0.25">
      <c r="A500" s="4">
        <v>515</v>
      </c>
      <c r="B500" s="4">
        <v>1143</v>
      </c>
      <c r="C500" s="11">
        <v>44068</v>
      </c>
      <c r="D500" s="4">
        <v>3</v>
      </c>
      <c r="E500" s="4">
        <v>443</v>
      </c>
      <c r="F500" s="41">
        <v>39.122999999999998</v>
      </c>
      <c r="G500" s="41">
        <v>117.369</v>
      </c>
      <c r="K500" t="b">
        <f>IF(VLOOKUP(Table1[[#This Row],[ProductID]],productMaster,4,0)="Active",TRUE,"Anomali")</f>
        <v>1</v>
      </c>
      <c r="L500">
        <f>VLOOKUP(Table1[[#This Row],[ProductID]],productMaster,10,0)</f>
        <v>0</v>
      </c>
      <c r="M500" t="str">
        <f>IF(Table1[[#This Row],[UnitPrice]]&gt;115%*Table1[[#This Row],[StandardAcquisitionCost]],"Anomali","")</f>
        <v>Anomali</v>
      </c>
      <c r="N500" s="80">
        <f>VLOOKUP(Table1[[#This Row],[ProductID]],productMaster,11,0)</f>
        <v>0</v>
      </c>
      <c r="O500" s="80" t="str">
        <f>IF(Table1[[#This Row],[UnitPrice]]&gt;Table1[[#This Row],[sellingPrice]],"Anomali","")</f>
        <v>Anomali</v>
      </c>
      <c r="P500" s="80" t="str">
        <f>IF(ISNA(VLOOKUP(Table1[[#This Row],[ProductID]],productMaster,1,0)),"Anomali","")</f>
        <v/>
      </c>
    </row>
    <row r="501" spans="1:16" x14ac:dyDescent="0.25">
      <c r="A501" s="5">
        <v>515</v>
      </c>
      <c r="B501" s="5">
        <v>1144</v>
      </c>
      <c r="C501" s="10">
        <v>44068</v>
      </c>
      <c r="D501" s="5">
        <v>3</v>
      </c>
      <c r="E501" s="5">
        <v>444</v>
      </c>
      <c r="F501" s="40">
        <v>37.023000000000003</v>
      </c>
      <c r="G501" s="40">
        <v>111.069</v>
      </c>
      <c r="K501" t="b">
        <f>IF(VLOOKUP(Table1[[#This Row],[ProductID]],productMaster,4,0)="Active",TRUE,"Anomali")</f>
        <v>1</v>
      </c>
      <c r="L501">
        <f>VLOOKUP(Table1[[#This Row],[ProductID]],productMaster,10,0)</f>
        <v>0</v>
      </c>
      <c r="M501" t="str">
        <f>IF(Table1[[#This Row],[UnitPrice]]&gt;115%*Table1[[#This Row],[StandardAcquisitionCost]],"Anomali","")</f>
        <v>Anomali</v>
      </c>
      <c r="N501" s="80">
        <f>VLOOKUP(Table1[[#This Row],[ProductID]],productMaster,11,0)</f>
        <v>0</v>
      </c>
      <c r="O501" s="80" t="str">
        <f>IF(Table1[[#This Row],[UnitPrice]]&gt;Table1[[#This Row],[sellingPrice]],"Anomali","")</f>
        <v>Anomali</v>
      </c>
      <c r="P501" s="80" t="str">
        <f>IF(ISNA(VLOOKUP(Table1[[#This Row],[ProductID]],productMaster,1,0)),"Anomali","")</f>
        <v/>
      </c>
    </row>
    <row r="502" spans="1:16" x14ac:dyDescent="0.25">
      <c r="A502" s="4">
        <v>515</v>
      </c>
      <c r="B502" s="4">
        <v>1145</v>
      </c>
      <c r="C502" s="11">
        <v>44068</v>
      </c>
      <c r="D502" s="4">
        <v>3</v>
      </c>
      <c r="E502" s="4">
        <v>445</v>
      </c>
      <c r="F502" s="41">
        <v>41.296500000000002</v>
      </c>
      <c r="G502" s="41">
        <v>123.8895</v>
      </c>
      <c r="K502" t="b">
        <f>IF(VLOOKUP(Table1[[#This Row],[ProductID]],productMaster,4,0)="Active",TRUE,"Anomali")</f>
        <v>1</v>
      </c>
      <c r="L502">
        <f>VLOOKUP(Table1[[#This Row],[ProductID]],productMaster,10,0)</f>
        <v>0</v>
      </c>
      <c r="M502" t="str">
        <f>IF(Table1[[#This Row],[UnitPrice]]&gt;115%*Table1[[#This Row],[StandardAcquisitionCost]],"Anomali","")</f>
        <v>Anomali</v>
      </c>
      <c r="N502" s="80">
        <f>VLOOKUP(Table1[[#This Row],[ProductID]],productMaster,11,0)</f>
        <v>0</v>
      </c>
      <c r="O502" s="80" t="str">
        <f>IF(Table1[[#This Row],[UnitPrice]]&gt;Table1[[#This Row],[sellingPrice]],"Anomali","")</f>
        <v>Anomali</v>
      </c>
      <c r="P502" s="80" t="str">
        <f>IF(ISNA(VLOOKUP(Table1[[#This Row],[ProductID]],productMaster,1,0)),"Anomali","")</f>
        <v/>
      </c>
    </row>
    <row r="503" spans="1:16" x14ac:dyDescent="0.25">
      <c r="A503" s="5">
        <v>515</v>
      </c>
      <c r="B503" s="5">
        <v>1146</v>
      </c>
      <c r="C503" s="10">
        <v>44068</v>
      </c>
      <c r="D503" s="5">
        <v>3</v>
      </c>
      <c r="E503" s="5">
        <v>446</v>
      </c>
      <c r="F503" s="40">
        <v>37.023000000000003</v>
      </c>
      <c r="G503" s="40">
        <v>111.069</v>
      </c>
      <c r="K503" t="b">
        <f>IF(VLOOKUP(Table1[[#This Row],[ProductID]],productMaster,4,0)="Active",TRUE,"Anomali")</f>
        <v>1</v>
      </c>
      <c r="L503">
        <f>VLOOKUP(Table1[[#This Row],[ProductID]],productMaster,10,0)</f>
        <v>0</v>
      </c>
      <c r="M503" t="str">
        <f>IF(Table1[[#This Row],[UnitPrice]]&gt;115%*Table1[[#This Row],[StandardAcquisitionCost]],"Anomali","")</f>
        <v>Anomali</v>
      </c>
      <c r="N503" s="80">
        <f>VLOOKUP(Table1[[#This Row],[ProductID]],productMaster,11,0)</f>
        <v>0</v>
      </c>
      <c r="O503" s="80" t="str">
        <f>IF(Table1[[#This Row],[UnitPrice]]&gt;Table1[[#This Row],[sellingPrice]],"Anomali","")</f>
        <v>Anomali</v>
      </c>
      <c r="P503" s="80" t="str">
        <f>IF(ISNA(VLOOKUP(Table1[[#This Row],[ProductID]],productMaster,1,0)),"Anomali","")</f>
        <v/>
      </c>
    </row>
    <row r="504" spans="1:16" x14ac:dyDescent="0.25">
      <c r="A504" s="4">
        <v>515</v>
      </c>
      <c r="B504" s="4">
        <v>1147</v>
      </c>
      <c r="C504" s="11">
        <v>44068</v>
      </c>
      <c r="D504" s="4">
        <v>3</v>
      </c>
      <c r="E504" s="4">
        <v>447</v>
      </c>
      <c r="F504" s="41">
        <v>47.680500000000002</v>
      </c>
      <c r="G504" s="41">
        <v>143.04150000000001</v>
      </c>
      <c r="K504" t="b">
        <f>IF(VLOOKUP(Table1[[#This Row],[ProductID]],productMaster,4,0)="Active",TRUE,"Anomali")</f>
        <v>1</v>
      </c>
      <c r="L504">
        <f>VLOOKUP(Table1[[#This Row],[ProductID]],productMaster,10,0)</f>
        <v>0</v>
      </c>
      <c r="M504" t="str">
        <f>IF(Table1[[#This Row],[UnitPrice]]&gt;115%*Table1[[#This Row],[StandardAcquisitionCost]],"Anomali","")</f>
        <v>Anomali</v>
      </c>
      <c r="N504" s="80">
        <f>VLOOKUP(Table1[[#This Row],[ProductID]],productMaster,11,0)</f>
        <v>0</v>
      </c>
      <c r="O504" s="80" t="str">
        <f>IF(Table1[[#This Row],[UnitPrice]]&gt;Table1[[#This Row],[sellingPrice]],"Anomali","")</f>
        <v>Anomali</v>
      </c>
      <c r="P504" s="80" t="str">
        <f>IF(ISNA(VLOOKUP(Table1[[#This Row],[ProductID]],productMaster,1,0)),"Anomali","")</f>
        <v/>
      </c>
    </row>
    <row r="505" spans="1:16" x14ac:dyDescent="0.25">
      <c r="A505" s="5">
        <v>515</v>
      </c>
      <c r="B505" s="5">
        <v>1148</v>
      </c>
      <c r="C505" s="10">
        <v>44068</v>
      </c>
      <c r="D505" s="5">
        <v>3</v>
      </c>
      <c r="E505" s="5">
        <v>448</v>
      </c>
      <c r="F505" s="40">
        <v>45.580500000000001</v>
      </c>
      <c r="G505" s="40">
        <v>136.7415</v>
      </c>
      <c r="K505" t="b">
        <f>IF(VLOOKUP(Table1[[#This Row],[ProductID]],productMaster,4,0)="Active",TRUE,"Anomali")</f>
        <v>1</v>
      </c>
      <c r="L505">
        <f>VLOOKUP(Table1[[#This Row],[ProductID]],productMaster,10,0)</f>
        <v>0</v>
      </c>
      <c r="M505" t="str">
        <f>IF(Table1[[#This Row],[UnitPrice]]&gt;115%*Table1[[#This Row],[StandardAcquisitionCost]],"Anomali","")</f>
        <v>Anomali</v>
      </c>
      <c r="N505" s="80">
        <f>VLOOKUP(Table1[[#This Row],[ProductID]],productMaster,11,0)</f>
        <v>0</v>
      </c>
      <c r="O505" s="80" t="str">
        <f>IF(Table1[[#This Row],[UnitPrice]]&gt;Table1[[#This Row],[sellingPrice]],"Anomali","")</f>
        <v>Anomali</v>
      </c>
      <c r="P505" s="80" t="str">
        <f>IF(ISNA(VLOOKUP(Table1[[#This Row],[ProductID]],productMaster,1,0)),"Anomali","")</f>
        <v/>
      </c>
    </row>
    <row r="506" spans="1:16" x14ac:dyDescent="0.25">
      <c r="A506" s="4">
        <v>515</v>
      </c>
      <c r="B506" s="4">
        <v>1149</v>
      </c>
      <c r="C506" s="11">
        <v>44068</v>
      </c>
      <c r="D506" s="4">
        <v>3</v>
      </c>
      <c r="E506" s="4">
        <v>449</v>
      </c>
      <c r="F506" s="41">
        <v>49.853999999999999</v>
      </c>
      <c r="G506" s="41">
        <v>149.56200000000001</v>
      </c>
      <c r="K506" t="b">
        <f>IF(VLOOKUP(Table1[[#This Row],[ProductID]],productMaster,4,0)="Active",TRUE,"Anomali")</f>
        <v>1</v>
      </c>
      <c r="L506">
        <f>VLOOKUP(Table1[[#This Row],[ProductID]],productMaster,10,0)</f>
        <v>0</v>
      </c>
      <c r="M506" t="str">
        <f>IF(Table1[[#This Row],[UnitPrice]]&gt;115%*Table1[[#This Row],[StandardAcquisitionCost]],"Anomali","")</f>
        <v>Anomali</v>
      </c>
      <c r="N506" s="80">
        <f>VLOOKUP(Table1[[#This Row],[ProductID]],productMaster,11,0)</f>
        <v>0</v>
      </c>
      <c r="O506" s="80" t="str">
        <f>IF(Table1[[#This Row],[UnitPrice]]&gt;Table1[[#This Row],[sellingPrice]],"Anomali","")</f>
        <v>Anomali</v>
      </c>
      <c r="P506" s="80" t="str">
        <f>IF(ISNA(VLOOKUP(Table1[[#This Row],[ProductID]],productMaster,1,0)),"Anomali","")</f>
        <v/>
      </c>
    </row>
    <row r="507" spans="1:16" x14ac:dyDescent="0.25">
      <c r="A507" s="5">
        <v>515</v>
      </c>
      <c r="B507" s="5">
        <v>1150</v>
      </c>
      <c r="C507" s="10">
        <v>44068</v>
      </c>
      <c r="D507" s="5">
        <v>3</v>
      </c>
      <c r="E507" s="5">
        <v>450</v>
      </c>
      <c r="F507" s="40">
        <v>45.580500000000001</v>
      </c>
      <c r="G507" s="40">
        <v>136.7415</v>
      </c>
      <c r="K507" t="b">
        <f>IF(VLOOKUP(Table1[[#This Row],[ProductID]],productMaster,4,0)="Active",TRUE,"Anomali")</f>
        <v>1</v>
      </c>
      <c r="L507">
        <f>VLOOKUP(Table1[[#This Row],[ProductID]],productMaster,10,0)</f>
        <v>0</v>
      </c>
      <c r="M507" t="str">
        <f>IF(Table1[[#This Row],[UnitPrice]]&gt;115%*Table1[[#This Row],[StandardAcquisitionCost]],"Anomali","")</f>
        <v>Anomali</v>
      </c>
      <c r="N507" s="80">
        <f>VLOOKUP(Table1[[#This Row],[ProductID]],productMaster,11,0)</f>
        <v>0</v>
      </c>
      <c r="O507" s="80" t="str">
        <f>IF(Table1[[#This Row],[UnitPrice]]&gt;Table1[[#This Row],[sellingPrice]],"Anomali","")</f>
        <v>Anomali</v>
      </c>
      <c r="P507" s="80" t="str">
        <f>IF(ISNA(VLOOKUP(Table1[[#This Row],[ProductID]],productMaster,1,0)),"Anomali","")</f>
        <v/>
      </c>
    </row>
    <row r="508" spans="1:16" x14ac:dyDescent="0.25">
      <c r="A508" s="4">
        <v>515</v>
      </c>
      <c r="B508" s="4">
        <v>1151</v>
      </c>
      <c r="C508" s="11">
        <v>44068</v>
      </c>
      <c r="D508" s="4">
        <v>3</v>
      </c>
      <c r="E508" s="4">
        <v>451</v>
      </c>
      <c r="F508" s="41">
        <v>43.480499999999999</v>
      </c>
      <c r="G508" s="41">
        <v>130.44149999999999</v>
      </c>
      <c r="K508" t="b">
        <f>IF(VLOOKUP(Table1[[#This Row],[ProductID]],productMaster,4,0)="Active",TRUE,"Anomali")</f>
        <v>1</v>
      </c>
      <c r="L508">
        <f>VLOOKUP(Table1[[#This Row],[ProductID]],productMaster,10,0)</f>
        <v>0</v>
      </c>
      <c r="M508" t="str">
        <f>IF(Table1[[#This Row],[UnitPrice]]&gt;115%*Table1[[#This Row],[StandardAcquisitionCost]],"Anomali","")</f>
        <v>Anomali</v>
      </c>
      <c r="N508" s="80">
        <f>VLOOKUP(Table1[[#This Row],[ProductID]],productMaster,11,0)</f>
        <v>0</v>
      </c>
      <c r="O508" s="80" t="str">
        <f>IF(Table1[[#This Row],[UnitPrice]]&gt;Table1[[#This Row],[sellingPrice]],"Anomali","")</f>
        <v>Anomali</v>
      </c>
      <c r="P508" s="80" t="str">
        <f>IF(ISNA(VLOOKUP(Table1[[#This Row],[ProductID]],productMaster,1,0)),"Anomali","")</f>
        <v/>
      </c>
    </row>
    <row r="509" spans="1:16" x14ac:dyDescent="0.25">
      <c r="A509" s="5">
        <v>515</v>
      </c>
      <c r="B509" s="5">
        <v>1152</v>
      </c>
      <c r="C509" s="10">
        <v>44068</v>
      </c>
      <c r="D509" s="5">
        <v>3</v>
      </c>
      <c r="E509" s="5">
        <v>452</v>
      </c>
      <c r="F509" s="40">
        <v>47.753999999999998</v>
      </c>
      <c r="G509" s="40">
        <v>143.262</v>
      </c>
      <c r="K509" t="b">
        <f>IF(VLOOKUP(Table1[[#This Row],[ProductID]],productMaster,4,0)="Active",TRUE,"Anomali")</f>
        <v>1</v>
      </c>
      <c r="L509">
        <f>VLOOKUP(Table1[[#This Row],[ProductID]],productMaster,10,0)</f>
        <v>0</v>
      </c>
      <c r="M509" t="str">
        <f>IF(Table1[[#This Row],[UnitPrice]]&gt;115%*Table1[[#This Row],[StandardAcquisitionCost]],"Anomali","")</f>
        <v>Anomali</v>
      </c>
      <c r="N509" s="80">
        <f>VLOOKUP(Table1[[#This Row],[ProductID]],productMaster,11,0)</f>
        <v>0</v>
      </c>
      <c r="O509" s="80" t="str">
        <f>IF(Table1[[#This Row],[UnitPrice]]&gt;Table1[[#This Row],[sellingPrice]],"Anomali","")</f>
        <v>Anomali</v>
      </c>
      <c r="P509" s="80" t="str">
        <f>IF(ISNA(VLOOKUP(Table1[[#This Row],[ProductID]],productMaster,1,0)),"Anomali","")</f>
        <v/>
      </c>
    </row>
    <row r="510" spans="1:16" x14ac:dyDescent="0.25">
      <c r="A510" s="4">
        <v>515</v>
      </c>
      <c r="B510" s="4">
        <v>1153</v>
      </c>
      <c r="C510" s="11">
        <v>44068</v>
      </c>
      <c r="D510" s="4">
        <v>3</v>
      </c>
      <c r="E510" s="4">
        <v>453</v>
      </c>
      <c r="F510" s="41">
        <v>43.480499999999999</v>
      </c>
      <c r="G510" s="41">
        <v>130.44149999999999</v>
      </c>
      <c r="K510" t="b">
        <f>IF(VLOOKUP(Table1[[#This Row],[ProductID]],productMaster,4,0)="Active",TRUE,"Anomali")</f>
        <v>1</v>
      </c>
      <c r="L510">
        <f>VLOOKUP(Table1[[#This Row],[ProductID]],productMaster,10,0)</f>
        <v>0</v>
      </c>
      <c r="M510" t="str">
        <f>IF(Table1[[#This Row],[UnitPrice]]&gt;115%*Table1[[#This Row],[StandardAcquisitionCost]],"Anomali","")</f>
        <v>Anomali</v>
      </c>
      <c r="N510" s="80">
        <f>VLOOKUP(Table1[[#This Row],[ProductID]],productMaster,11,0)</f>
        <v>0</v>
      </c>
      <c r="O510" s="80" t="str">
        <f>IF(Table1[[#This Row],[UnitPrice]]&gt;Table1[[#This Row],[sellingPrice]],"Anomali","")</f>
        <v>Anomali</v>
      </c>
      <c r="P510" s="80" t="str">
        <f>IF(ISNA(VLOOKUP(Table1[[#This Row],[ProductID]],productMaster,1,0)),"Anomali","")</f>
        <v/>
      </c>
    </row>
    <row r="511" spans="1:16" x14ac:dyDescent="0.25">
      <c r="A511" s="5">
        <v>515</v>
      </c>
      <c r="B511" s="5">
        <v>1154</v>
      </c>
      <c r="C511" s="10">
        <v>44068</v>
      </c>
      <c r="D511" s="5">
        <v>3</v>
      </c>
      <c r="E511" s="5">
        <v>454</v>
      </c>
      <c r="F511" s="40">
        <v>41.380499999999998</v>
      </c>
      <c r="G511" s="40">
        <v>124.14149999999999</v>
      </c>
      <c r="K511" t="b">
        <f>IF(VLOOKUP(Table1[[#This Row],[ProductID]],productMaster,4,0)="Active",TRUE,"Anomali")</f>
        <v>1</v>
      </c>
      <c r="L511">
        <f>VLOOKUP(Table1[[#This Row],[ProductID]],productMaster,10,0)</f>
        <v>0</v>
      </c>
      <c r="M511" t="str">
        <f>IF(Table1[[#This Row],[UnitPrice]]&gt;115%*Table1[[#This Row],[StandardAcquisitionCost]],"Anomali","")</f>
        <v>Anomali</v>
      </c>
      <c r="N511" s="80">
        <f>VLOOKUP(Table1[[#This Row],[ProductID]],productMaster,11,0)</f>
        <v>0</v>
      </c>
      <c r="O511" s="80" t="str">
        <f>IF(Table1[[#This Row],[UnitPrice]]&gt;Table1[[#This Row],[sellingPrice]],"Anomali","")</f>
        <v>Anomali</v>
      </c>
      <c r="P511" s="80" t="str">
        <f>IF(ISNA(VLOOKUP(Table1[[#This Row],[ProductID]],productMaster,1,0)),"Anomali","")</f>
        <v/>
      </c>
    </row>
    <row r="512" spans="1:16" x14ac:dyDescent="0.25">
      <c r="A512" s="4">
        <v>515</v>
      </c>
      <c r="B512" s="4">
        <v>1155</v>
      </c>
      <c r="C512" s="11">
        <v>44068</v>
      </c>
      <c r="D512" s="4">
        <v>3</v>
      </c>
      <c r="E512" s="4">
        <v>455</v>
      </c>
      <c r="F512" s="41">
        <v>45.654000000000003</v>
      </c>
      <c r="G512" s="41">
        <v>136.96199999999999</v>
      </c>
      <c r="K512" t="b">
        <f>IF(VLOOKUP(Table1[[#This Row],[ProductID]],productMaster,4,0)="Active",TRUE,"Anomali")</f>
        <v>1</v>
      </c>
      <c r="L512">
        <f>VLOOKUP(Table1[[#This Row],[ProductID]],productMaster,10,0)</f>
        <v>0</v>
      </c>
      <c r="M512" t="str">
        <f>IF(Table1[[#This Row],[UnitPrice]]&gt;115%*Table1[[#This Row],[StandardAcquisitionCost]],"Anomali","")</f>
        <v>Anomali</v>
      </c>
      <c r="N512" s="80">
        <f>VLOOKUP(Table1[[#This Row],[ProductID]],productMaster,11,0)</f>
        <v>0</v>
      </c>
      <c r="O512" s="80" t="str">
        <f>IF(Table1[[#This Row],[UnitPrice]]&gt;Table1[[#This Row],[sellingPrice]],"Anomali","")</f>
        <v>Anomali</v>
      </c>
      <c r="P512" s="80" t="str">
        <f>IF(ISNA(VLOOKUP(Table1[[#This Row],[ProductID]],productMaster,1,0)),"Anomali","")</f>
        <v/>
      </c>
    </row>
    <row r="513" spans="1:16" x14ac:dyDescent="0.25">
      <c r="A513" s="5">
        <v>515</v>
      </c>
      <c r="B513" s="5">
        <v>1156</v>
      </c>
      <c r="C513" s="10">
        <v>44068</v>
      </c>
      <c r="D513" s="5">
        <v>3</v>
      </c>
      <c r="E513" s="5">
        <v>456</v>
      </c>
      <c r="F513" s="40">
        <v>41.380499999999998</v>
      </c>
      <c r="G513" s="40">
        <v>124.14149999999999</v>
      </c>
      <c r="K513" t="b">
        <f>IF(VLOOKUP(Table1[[#This Row],[ProductID]],productMaster,4,0)="Active",TRUE,"Anomali")</f>
        <v>1</v>
      </c>
      <c r="L513">
        <f>VLOOKUP(Table1[[#This Row],[ProductID]],productMaster,10,0)</f>
        <v>0</v>
      </c>
      <c r="M513" t="str">
        <f>IF(Table1[[#This Row],[UnitPrice]]&gt;115%*Table1[[#This Row],[StandardAcquisitionCost]],"Anomali","")</f>
        <v>Anomali</v>
      </c>
      <c r="N513" s="80">
        <f>VLOOKUP(Table1[[#This Row],[ProductID]],productMaster,11,0)</f>
        <v>0</v>
      </c>
      <c r="O513" s="80" t="str">
        <f>IF(Table1[[#This Row],[UnitPrice]]&gt;Table1[[#This Row],[sellingPrice]],"Anomali","")</f>
        <v>Anomali</v>
      </c>
      <c r="P513" s="80" t="str">
        <f>IF(ISNA(VLOOKUP(Table1[[#This Row],[ProductID]],productMaster,1,0)),"Anomali","")</f>
        <v/>
      </c>
    </row>
    <row r="514" spans="1:16" x14ac:dyDescent="0.25">
      <c r="A514" s="4">
        <v>515</v>
      </c>
      <c r="B514" s="4">
        <v>1157</v>
      </c>
      <c r="C514" s="11">
        <v>44068</v>
      </c>
      <c r="D514" s="4">
        <v>3</v>
      </c>
      <c r="E514" s="4">
        <v>457</v>
      </c>
      <c r="F514" s="41">
        <v>39.280500000000004</v>
      </c>
      <c r="G514" s="41">
        <v>117.8415</v>
      </c>
      <c r="K514" t="b">
        <f>IF(VLOOKUP(Table1[[#This Row],[ProductID]],productMaster,4,0)="Active",TRUE,"Anomali")</f>
        <v>1</v>
      </c>
      <c r="L514">
        <f>VLOOKUP(Table1[[#This Row],[ProductID]],productMaster,10,0)</f>
        <v>0</v>
      </c>
      <c r="M514" t="str">
        <f>IF(Table1[[#This Row],[UnitPrice]]&gt;115%*Table1[[#This Row],[StandardAcquisitionCost]],"Anomali","")</f>
        <v>Anomali</v>
      </c>
      <c r="N514" s="80">
        <f>VLOOKUP(Table1[[#This Row],[ProductID]],productMaster,11,0)</f>
        <v>0</v>
      </c>
      <c r="O514" s="80" t="str">
        <f>IF(Table1[[#This Row],[UnitPrice]]&gt;Table1[[#This Row],[sellingPrice]],"Anomali","")</f>
        <v>Anomali</v>
      </c>
      <c r="P514" s="80" t="str">
        <f>IF(ISNA(VLOOKUP(Table1[[#This Row],[ProductID]],productMaster,1,0)),"Anomali","")</f>
        <v/>
      </c>
    </row>
    <row r="515" spans="1:16" x14ac:dyDescent="0.25">
      <c r="A515" s="5">
        <v>515</v>
      </c>
      <c r="B515" s="5">
        <v>1158</v>
      </c>
      <c r="C515" s="10">
        <v>44068</v>
      </c>
      <c r="D515" s="5">
        <v>3</v>
      </c>
      <c r="E515" s="5">
        <v>458</v>
      </c>
      <c r="F515" s="40">
        <v>43.554000000000002</v>
      </c>
      <c r="G515" s="40">
        <v>130.66200000000001</v>
      </c>
      <c r="K515" t="b">
        <f>IF(VLOOKUP(Table1[[#This Row],[ProductID]],productMaster,4,0)="Active",TRUE,"Anomali")</f>
        <v>1</v>
      </c>
      <c r="L515">
        <f>VLOOKUP(Table1[[#This Row],[ProductID]],productMaster,10,0)</f>
        <v>0</v>
      </c>
      <c r="M515" t="str">
        <f>IF(Table1[[#This Row],[UnitPrice]]&gt;115%*Table1[[#This Row],[StandardAcquisitionCost]],"Anomali","")</f>
        <v>Anomali</v>
      </c>
      <c r="N515" s="80">
        <f>VLOOKUP(Table1[[#This Row],[ProductID]],productMaster,11,0)</f>
        <v>0</v>
      </c>
      <c r="O515" s="80" t="str">
        <f>IF(Table1[[#This Row],[UnitPrice]]&gt;Table1[[#This Row],[sellingPrice]],"Anomali","")</f>
        <v>Anomali</v>
      </c>
      <c r="P515" s="80" t="str">
        <f>IF(ISNA(VLOOKUP(Table1[[#This Row],[ProductID]],productMaster,1,0)),"Anomali","")</f>
        <v/>
      </c>
    </row>
    <row r="516" spans="1:16" x14ac:dyDescent="0.25">
      <c r="A516" s="4">
        <v>515</v>
      </c>
      <c r="B516" s="4">
        <v>1159</v>
      </c>
      <c r="C516" s="11">
        <v>44068</v>
      </c>
      <c r="D516" s="4">
        <v>3</v>
      </c>
      <c r="E516" s="4">
        <v>459</v>
      </c>
      <c r="F516" s="41">
        <v>39.280500000000004</v>
      </c>
      <c r="G516" s="41">
        <v>117.8415</v>
      </c>
      <c r="K516" t="b">
        <f>IF(VLOOKUP(Table1[[#This Row],[ProductID]],productMaster,4,0)="Active",TRUE,"Anomali")</f>
        <v>1</v>
      </c>
      <c r="L516">
        <f>VLOOKUP(Table1[[#This Row],[ProductID]],productMaster,10,0)</f>
        <v>0</v>
      </c>
      <c r="M516" t="str">
        <f>IF(Table1[[#This Row],[UnitPrice]]&gt;115%*Table1[[#This Row],[StandardAcquisitionCost]],"Anomali","")</f>
        <v>Anomali</v>
      </c>
      <c r="N516" s="80">
        <f>VLOOKUP(Table1[[#This Row],[ProductID]],productMaster,11,0)</f>
        <v>0</v>
      </c>
      <c r="O516" s="80" t="str">
        <f>IF(Table1[[#This Row],[UnitPrice]]&gt;Table1[[#This Row],[sellingPrice]],"Anomali","")</f>
        <v>Anomali</v>
      </c>
      <c r="P516" s="80" t="str">
        <f>IF(ISNA(VLOOKUP(Table1[[#This Row],[ProductID]],productMaster,1,0)),"Anomali","")</f>
        <v/>
      </c>
    </row>
    <row r="517" spans="1:16" x14ac:dyDescent="0.25">
      <c r="A517" s="5">
        <v>515</v>
      </c>
      <c r="B517" s="5">
        <v>1160</v>
      </c>
      <c r="C517" s="10">
        <v>44068</v>
      </c>
      <c r="D517" s="5">
        <v>3</v>
      </c>
      <c r="E517" s="5">
        <v>460</v>
      </c>
      <c r="F517" s="40">
        <v>37.180500000000002</v>
      </c>
      <c r="G517" s="40">
        <v>111.5415</v>
      </c>
      <c r="K517" t="b">
        <f>IF(VLOOKUP(Table1[[#This Row],[ProductID]],productMaster,4,0)="Active",TRUE,"Anomali")</f>
        <v>1</v>
      </c>
      <c r="L517">
        <f>VLOOKUP(Table1[[#This Row],[ProductID]],productMaster,10,0)</f>
        <v>0</v>
      </c>
      <c r="M517" t="str">
        <f>IF(Table1[[#This Row],[UnitPrice]]&gt;115%*Table1[[#This Row],[StandardAcquisitionCost]],"Anomali","")</f>
        <v>Anomali</v>
      </c>
      <c r="N517" s="80">
        <f>VLOOKUP(Table1[[#This Row],[ProductID]],productMaster,11,0)</f>
        <v>0</v>
      </c>
      <c r="O517" s="80" t="str">
        <f>IF(Table1[[#This Row],[UnitPrice]]&gt;Table1[[#This Row],[sellingPrice]],"Anomali","")</f>
        <v>Anomali</v>
      </c>
      <c r="P517" s="80" t="str">
        <f>IF(ISNA(VLOOKUP(Table1[[#This Row],[ProductID]],productMaster,1,0)),"Anomali","")</f>
        <v/>
      </c>
    </row>
    <row r="518" spans="1:16" x14ac:dyDescent="0.25">
      <c r="A518" s="4">
        <v>515</v>
      </c>
      <c r="B518" s="4">
        <v>1161</v>
      </c>
      <c r="C518" s="11">
        <v>44068</v>
      </c>
      <c r="D518" s="4">
        <v>3</v>
      </c>
      <c r="E518" s="4">
        <v>461</v>
      </c>
      <c r="F518" s="41">
        <v>41.454000000000001</v>
      </c>
      <c r="G518" s="41">
        <v>124.36199999999999</v>
      </c>
      <c r="K518" t="b">
        <f>IF(VLOOKUP(Table1[[#This Row],[ProductID]],productMaster,4,0)="Active",TRUE,"Anomali")</f>
        <v>1</v>
      </c>
      <c r="L518">
        <f>VLOOKUP(Table1[[#This Row],[ProductID]],productMaster,10,0)</f>
        <v>0</v>
      </c>
      <c r="M518" t="str">
        <f>IF(Table1[[#This Row],[UnitPrice]]&gt;115%*Table1[[#This Row],[StandardAcquisitionCost]],"Anomali","")</f>
        <v>Anomali</v>
      </c>
      <c r="N518" s="80">
        <f>VLOOKUP(Table1[[#This Row],[ProductID]],productMaster,11,0)</f>
        <v>0</v>
      </c>
      <c r="O518" s="80" t="str">
        <f>IF(Table1[[#This Row],[UnitPrice]]&gt;Table1[[#This Row],[sellingPrice]],"Anomali","")</f>
        <v>Anomali</v>
      </c>
      <c r="P518" s="80" t="str">
        <f>IF(ISNA(VLOOKUP(Table1[[#This Row],[ProductID]],productMaster,1,0)),"Anomali","")</f>
        <v/>
      </c>
    </row>
    <row r="519" spans="1:16" x14ac:dyDescent="0.25">
      <c r="A519" s="5">
        <v>516</v>
      </c>
      <c r="B519" s="5">
        <v>1162</v>
      </c>
      <c r="C519" s="10">
        <v>44068</v>
      </c>
      <c r="D519" s="5">
        <v>550</v>
      </c>
      <c r="E519" s="5">
        <v>941</v>
      </c>
      <c r="F519" s="40">
        <v>62.9895</v>
      </c>
      <c r="G519" s="40">
        <v>34644.224999999999</v>
      </c>
      <c r="K519" t="b">
        <f>IF(VLOOKUP(Table1[[#This Row],[ProductID]],productMaster,4,0)="Active",TRUE,"Anomali")</f>
        <v>1</v>
      </c>
      <c r="L519">
        <f>VLOOKUP(Table1[[#This Row],[ProductID]],productMaster,10,0)</f>
        <v>35.959600000000002</v>
      </c>
      <c r="M519" t="str">
        <f>IF(Table1[[#This Row],[UnitPrice]]&gt;115%*Table1[[#This Row],[StandardAcquisitionCost]],"Anomali","")</f>
        <v>Anomali</v>
      </c>
      <c r="N519" s="80">
        <f>VLOOKUP(Table1[[#This Row],[ProductID]],productMaster,11,0)</f>
        <v>80.989999999999995</v>
      </c>
      <c r="O519" s="80" t="str">
        <f>IF(Table1[[#This Row],[UnitPrice]]&gt;Table1[[#This Row],[sellingPrice]],"Anomali","")</f>
        <v/>
      </c>
      <c r="P519" s="80" t="str">
        <f>IF(ISNA(VLOOKUP(Table1[[#This Row],[ProductID]],productMaster,1,0)),"Anomali","")</f>
        <v/>
      </c>
    </row>
    <row r="520" spans="1:16" x14ac:dyDescent="0.25">
      <c r="A520" s="4">
        <v>517</v>
      </c>
      <c r="B520" s="4">
        <v>1163</v>
      </c>
      <c r="C520" s="11">
        <v>44068</v>
      </c>
      <c r="D520" s="4">
        <v>3</v>
      </c>
      <c r="E520" s="4">
        <v>320</v>
      </c>
      <c r="F520" s="41">
        <v>45.3705</v>
      </c>
      <c r="G520" s="41">
        <v>136.11150000000001</v>
      </c>
      <c r="K520" t="b">
        <f>IF(VLOOKUP(Table1[[#This Row],[ProductID]],productMaster,4,0)="Active",TRUE,"Anomali")</f>
        <v>1</v>
      </c>
      <c r="L520">
        <f>VLOOKUP(Table1[[#This Row],[ProductID]],productMaster,10,0)</f>
        <v>0</v>
      </c>
      <c r="M520" t="str">
        <f>IF(Table1[[#This Row],[UnitPrice]]&gt;115%*Table1[[#This Row],[StandardAcquisitionCost]],"Anomali","")</f>
        <v>Anomali</v>
      </c>
      <c r="N520" s="80">
        <f>VLOOKUP(Table1[[#This Row],[ProductID]],productMaster,11,0)</f>
        <v>0</v>
      </c>
      <c r="O520" s="80" t="str">
        <f>IF(Table1[[#This Row],[UnitPrice]]&gt;Table1[[#This Row],[sellingPrice]],"Anomali","")</f>
        <v>Anomali</v>
      </c>
      <c r="P520" s="80" t="str">
        <f>IF(ISNA(VLOOKUP(Table1[[#This Row],[ProductID]],productMaster,1,0)),"Anomali","")</f>
        <v/>
      </c>
    </row>
    <row r="521" spans="1:16" x14ac:dyDescent="0.25">
      <c r="A521" s="5">
        <v>517</v>
      </c>
      <c r="B521" s="5">
        <v>1164</v>
      </c>
      <c r="C521" s="10">
        <v>44068</v>
      </c>
      <c r="D521" s="5">
        <v>3</v>
      </c>
      <c r="E521" s="5">
        <v>321</v>
      </c>
      <c r="F521" s="40">
        <v>40.488</v>
      </c>
      <c r="G521" s="40">
        <v>121.464</v>
      </c>
      <c r="K521" t="b">
        <f>IF(VLOOKUP(Table1[[#This Row],[ProductID]],productMaster,4,0)="Active",TRUE,"Anomali")</f>
        <v>1</v>
      </c>
      <c r="L521">
        <f>VLOOKUP(Table1[[#This Row],[ProductID]],productMaster,10,0)</f>
        <v>0</v>
      </c>
      <c r="M521" t="str">
        <f>IF(Table1[[#This Row],[UnitPrice]]&gt;115%*Table1[[#This Row],[StandardAcquisitionCost]],"Anomali","")</f>
        <v>Anomali</v>
      </c>
      <c r="N521" s="80">
        <f>VLOOKUP(Table1[[#This Row],[ProductID]],productMaster,11,0)</f>
        <v>0</v>
      </c>
      <c r="O521" s="80" t="str">
        <f>IF(Table1[[#This Row],[UnitPrice]]&gt;Table1[[#This Row],[sellingPrice]],"Anomali","")</f>
        <v>Anomali</v>
      </c>
      <c r="P521" s="80" t="str">
        <f>IF(ISNA(VLOOKUP(Table1[[#This Row],[ProductID]],productMaster,1,0)),"Anomali","")</f>
        <v/>
      </c>
    </row>
    <row r="522" spans="1:16" x14ac:dyDescent="0.25">
      <c r="A522" s="4">
        <v>517</v>
      </c>
      <c r="B522" s="4">
        <v>1165</v>
      </c>
      <c r="C522" s="11">
        <v>44068</v>
      </c>
      <c r="D522" s="4">
        <v>60</v>
      </c>
      <c r="E522" s="4">
        <v>322</v>
      </c>
      <c r="F522" s="41">
        <v>26.365500000000001</v>
      </c>
      <c r="G522" s="41">
        <v>1581.93</v>
      </c>
      <c r="K522" t="b">
        <f>IF(VLOOKUP(Table1[[#This Row],[ProductID]],productMaster,4,0)="Active",TRUE,"Anomali")</f>
        <v>1</v>
      </c>
      <c r="L522">
        <f>VLOOKUP(Table1[[#This Row],[ProductID]],productMaster,10,0)</f>
        <v>0</v>
      </c>
      <c r="M522" t="str">
        <f>IF(Table1[[#This Row],[UnitPrice]]&gt;115%*Table1[[#This Row],[StandardAcquisitionCost]],"Anomali","")</f>
        <v>Anomali</v>
      </c>
      <c r="N522" s="80">
        <f>VLOOKUP(Table1[[#This Row],[ProductID]],productMaster,11,0)</f>
        <v>0</v>
      </c>
      <c r="O522" s="80" t="str">
        <f>IF(Table1[[#This Row],[UnitPrice]]&gt;Table1[[#This Row],[sellingPrice]],"Anomali","")</f>
        <v>Anomali</v>
      </c>
      <c r="P522" s="80" t="str">
        <f>IF(ISNA(VLOOKUP(Table1[[#This Row],[ProductID]],productMaster,1,0)),"Anomali","")</f>
        <v/>
      </c>
    </row>
    <row r="523" spans="1:16" x14ac:dyDescent="0.25">
      <c r="A523" s="5">
        <v>518</v>
      </c>
      <c r="B523" s="5">
        <v>1166</v>
      </c>
      <c r="C523" s="10">
        <v>44068</v>
      </c>
      <c r="D523" s="5">
        <v>3</v>
      </c>
      <c r="E523" s="5">
        <v>504</v>
      </c>
      <c r="F523" s="40">
        <v>48.762</v>
      </c>
      <c r="G523" s="40">
        <v>146.286</v>
      </c>
      <c r="K523" t="b">
        <f>IF(VLOOKUP(Table1[[#This Row],[ProductID]],productMaster,4,0)="Active",TRUE,"Anomali")</f>
        <v>1</v>
      </c>
      <c r="L523">
        <f>VLOOKUP(Table1[[#This Row],[ProductID]],productMaster,10,0)</f>
        <v>0</v>
      </c>
      <c r="M523" t="str">
        <f>IF(Table1[[#This Row],[UnitPrice]]&gt;115%*Table1[[#This Row],[StandardAcquisitionCost]],"Anomali","")</f>
        <v>Anomali</v>
      </c>
      <c r="N523" s="80">
        <f>VLOOKUP(Table1[[#This Row],[ProductID]],productMaster,11,0)</f>
        <v>0</v>
      </c>
      <c r="O523" s="80" t="str">
        <f>IF(Table1[[#This Row],[UnitPrice]]&gt;Table1[[#This Row],[sellingPrice]],"Anomali","")</f>
        <v>Anomali</v>
      </c>
      <c r="P523" s="80" t="str">
        <f>IF(ISNA(VLOOKUP(Table1[[#This Row],[ProductID]],productMaster,1,0)),"Anomali","")</f>
        <v/>
      </c>
    </row>
    <row r="524" spans="1:16" x14ac:dyDescent="0.25">
      <c r="A524" s="4">
        <v>519</v>
      </c>
      <c r="B524" s="4">
        <v>1167</v>
      </c>
      <c r="C524" s="11">
        <v>44068</v>
      </c>
      <c r="D524" s="4">
        <v>3</v>
      </c>
      <c r="E524" s="4">
        <v>497</v>
      </c>
      <c r="F524" s="41">
        <v>34.188000000000002</v>
      </c>
      <c r="G524" s="41">
        <v>102.56399999999999</v>
      </c>
      <c r="K524" t="b">
        <f>IF(VLOOKUP(Table1[[#This Row],[ProductID]],productMaster,4,0)="Active",TRUE,"Anomali")</f>
        <v>1</v>
      </c>
      <c r="L524">
        <f>VLOOKUP(Table1[[#This Row],[ProductID]],productMaster,10,0)</f>
        <v>0</v>
      </c>
      <c r="M524" t="str">
        <f>IF(Table1[[#This Row],[UnitPrice]]&gt;115%*Table1[[#This Row],[StandardAcquisitionCost]],"Anomali","")</f>
        <v>Anomali</v>
      </c>
      <c r="N524" s="80">
        <f>VLOOKUP(Table1[[#This Row],[ProductID]],productMaster,11,0)</f>
        <v>0</v>
      </c>
      <c r="O524" s="80" t="str">
        <f>IF(Table1[[#This Row],[UnitPrice]]&gt;Table1[[#This Row],[sellingPrice]],"Anomali","")</f>
        <v>Anomali</v>
      </c>
      <c r="P524" s="80" t="str">
        <f>IF(ISNA(VLOOKUP(Table1[[#This Row],[ProductID]],productMaster,1,0)),"Anomali","")</f>
        <v/>
      </c>
    </row>
    <row r="525" spans="1:16" x14ac:dyDescent="0.25">
      <c r="A525" s="5">
        <v>520</v>
      </c>
      <c r="B525" s="5">
        <v>1168</v>
      </c>
      <c r="C525" s="10">
        <v>44068</v>
      </c>
      <c r="D525" s="5">
        <v>3</v>
      </c>
      <c r="E525" s="5">
        <v>323</v>
      </c>
      <c r="F525" s="40">
        <v>50.263500000000001</v>
      </c>
      <c r="G525" s="40">
        <v>150.79050000000001</v>
      </c>
      <c r="K525" t="b">
        <f>IF(VLOOKUP(Table1[[#This Row],[ProductID]],productMaster,4,0)="Active",TRUE,"Anomali")</f>
        <v>1</v>
      </c>
      <c r="L525">
        <f>VLOOKUP(Table1[[#This Row],[ProductID]],productMaster,10,0)</f>
        <v>0</v>
      </c>
      <c r="M525" t="str">
        <f>IF(Table1[[#This Row],[UnitPrice]]&gt;115%*Table1[[#This Row],[StandardAcquisitionCost]],"Anomali","")</f>
        <v>Anomali</v>
      </c>
      <c r="N525" s="80">
        <f>VLOOKUP(Table1[[#This Row],[ProductID]],productMaster,11,0)</f>
        <v>0</v>
      </c>
      <c r="O525" s="80" t="str">
        <f>IF(Table1[[#This Row],[UnitPrice]]&gt;Table1[[#This Row],[sellingPrice]],"Anomali","")</f>
        <v>Anomali</v>
      </c>
      <c r="P525" s="80" t="str">
        <f>IF(ISNA(VLOOKUP(Table1[[#This Row],[ProductID]],productMaster,1,0)),"Anomali","")</f>
        <v/>
      </c>
    </row>
    <row r="526" spans="1:16" x14ac:dyDescent="0.25">
      <c r="A526" s="4">
        <v>521</v>
      </c>
      <c r="B526" s="4">
        <v>1169</v>
      </c>
      <c r="C526" s="11">
        <v>44069</v>
      </c>
      <c r="D526" s="4">
        <v>550</v>
      </c>
      <c r="E526" s="4">
        <v>523</v>
      </c>
      <c r="F526" s="41">
        <v>10.731</v>
      </c>
      <c r="G526" s="41">
        <v>5902.05</v>
      </c>
      <c r="K526" t="b">
        <f>IF(VLOOKUP(Table1[[#This Row],[ProductID]],productMaster,4,0)="Active",TRUE,"Anomali")</f>
        <v>1</v>
      </c>
      <c r="L526">
        <f>VLOOKUP(Table1[[#This Row],[ProductID]],productMaster,10,0)</f>
        <v>0</v>
      </c>
      <c r="M526" t="str">
        <f>IF(Table1[[#This Row],[UnitPrice]]&gt;115%*Table1[[#This Row],[StandardAcquisitionCost]],"Anomali","")</f>
        <v>Anomali</v>
      </c>
      <c r="N526" s="80">
        <f>VLOOKUP(Table1[[#This Row],[ProductID]],productMaster,11,0)</f>
        <v>0</v>
      </c>
      <c r="O526" s="80" t="str">
        <f>IF(Table1[[#This Row],[UnitPrice]]&gt;Table1[[#This Row],[sellingPrice]],"Anomali","")</f>
        <v>Anomali</v>
      </c>
      <c r="P526" s="80" t="str">
        <f>IF(ISNA(VLOOKUP(Table1[[#This Row],[ProductID]],productMaster,1,0)),"Anomali","")</f>
        <v/>
      </c>
    </row>
    <row r="527" spans="1:16" x14ac:dyDescent="0.25">
      <c r="A527" s="5">
        <v>521</v>
      </c>
      <c r="B527" s="5">
        <v>1170</v>
      </c>
      <c r="C527" s="10">
        <v>44069</v>
      </c>
      <c r="D527" s="5">
        <v>550</v>
      </c>
      <c r="E527" s="5">
        <v>524</v>
      </c>
      <c r="F527" s="40">
        <v>14.1225</v>
      </c>
      <c r="G527" s="40">
        <v>7767.375</v>
      </c>
      <c r="K527" t="b">
        <f>IF(VLOOKUP(Table1[[#This Row],[ProductID]],productMaster,4,0)="Active",TRUE,"Anomali")</f>
        <v>1</v>
      </c>
      <c r="L527">
        <f>VLOOKUP(Table1[[#This Row],[ProductID]],productMaster,10,0)</f>
        <v>0</v>
      </c>
      <c r="M527" t="str">
        <f>IF(Table1[[#This Row],[UnitPrice]]&gt;115%*Table1[[#This Row],[StandardAcquisitionCost]],"Anomali","")</f>
        <v>Anomali</v>
      </c>
      <c r="N527" s="80">
        <f>VLOOKUP(Table1[[#This Row],[ProductID]],productMaster,11,0)</f>
        <v>0</v>
      </c>
      <c r="O527" s="80" t="str">
        <f>IF(Table1[[#This Row],[UnitPrice]]&gt;Table1[[#This Row],[sellingPrice]],"Anomali","")</f>
        <v>Anomali</v>
      </c>
      <c r="P527" s="80" t="str">
        <f>IF(ISNA(VLOOKUP(Table1[[#This Row],[ProductID]],productMaster,1,0)),"Anomali","")</f>
        <v/>
      </c>
    </row>
    <row r="528" spans="1:16" x14ac:dyDescent="0.25">
      <c r="A528" s="4">
        <v>522</v>
      </c>
      <c r="B528" s="4">
        <v>1171</v>
      </c>
      <c r="C528" s="11">
        <v>44069</v>
      </c>
      <c r="D528" s="4">
        <v>60</v>
      </c>
      <c r="E528" s="4">
        <v>495</v>
      </c>
      <c r="F528" s="41">
        <v>63.692999999999998</v>
      </c>
      <c r="G528" s="41">
        <v>3821.58</v>
      </c>
      <c r="K528" t="b">
        <f>IF(VLOOKUP(Table1[[#This Row],[ProductID]],productMaster,4,0)="Active",TRUE,"Anomali")</f>
        <v>1</v>
      </c>
      <c r="L528">
        <f>VLOOKUP(Table1[[#This Row],[ProductID]],productMaster,10,0)</f>
        <v>0</v>
      </c>
      <c r="M528" t="str">
        <f>IF(Table1[[#This Row],[UnitPrice]]&gt;115%*Table1[[#This Row],[StandardAcquisitionCost]],"Anomali","")</f>
        <v>Anomali</v>
      </c>
      <c r="N528" s="80">
        <f>VLOOKUP(Table1[[#This Row],[ProductID]],productMaster,11,0)</f>
        <v>0</v>
      </c>
      <c r="O528" s="80" t="str">
        <f>IF(Table1[[#This Row],[UnitPrice]]&gt;Table1[[#This Row],[sellingPrice]],"Anomali","")</f>
        <v>Anomali</v>
      </c>
      <c r="P528" s="80" t="str">
        <f>IF(ISNA(VLOOKUP(Table1[[#This Row],[ProductID]],productMaster,1,0)),"Anomali","")</f>
        <v/>
      </c>
    </row>
    <row r="529" spans="1:16" x14ac:dyDescent="0.25">
      <c r="A529" s="5">
        <v>522</v>
      </c>
      <c r="B529" s="5">
        <v>1172</v>
      </c>
      <c r="C529" s="10">
        <v>44069</v>
      </c>
      <c r="D529" s="5">
        <v>60</v>
      </c>
      <c r="E529" s="5">
        <v>496</v>
      </c>
      <c r="F529" s="40">
        <v>48.908999999999999</v>
      </c>
      <c r="G529" s="40">
        <v>2934.54</v>
      </c>
      <c r="K529" t="b">
        <f>IF(VLOOKUP(Table1[[#This Row],[ProductID]],productMaster,4,0)="Active",TRUE,"Anomali")</f>
        <v>1</v>
      </c>
      <c r="L529">
        <f>VLOOKUP(Table1[[#This Row],[ProductID]],productMaster,10,0)</f>
        <v>0</v>
      </c>
      <c r="M529" t="str">
        <f>IF(Table1[[#This Row],[UnitPrice]]&gt;115%*Table1[[#This Row],[StandardAcquisitionCost]],"Anomali","")</f>
        <v>Anomali</v>
      </c>
      <c r="N529" s="80">
        <f>VLOOKUP(Table1[[#This Row],[ProductID]],productMaster,11,0)</f>
        <v>0</v>
      </c>
      <c r="O529" s="80" t="str">
        <f>IF(Table1[[#This Row],[UnitPrice]]&gt;Table1[[#This Row],[sellingPrice]],"Anomali","")</f>
        <v>Anomali</v>
      </c>
      <c r="P529" s="80" t="str">
        <f>IF(ISNA(VLOOKUP(Table1[[#This Row],[ProductID]],productMaster,1,0)),"Anomali","")</f>
        <v/>
      </c>
    </row>
    <row r="530" spans="1:16" x14ac:dyDescent="0.25">
      <c r="A530" s="4">
        <v>523</v>
      </c>
      <c r="B530" s="4">
        <v>1173</v>
      </c>
      <c r="C530" s="11">
        <v>44069</v>
      </c>
      <c r="D530" s="4">
        <v>550</v>
      </c>
      <c r="E530" s="4">
        <v>912</v>
      </c>
      <c r="F530" s="41">
        <v>30.439499999999999</v>
      </c>
      <c r="G530" s="41">
        <v>16741.724999999999</v>
      </c>
      <c r="K530" t="b">
        <f>IF(VLOOKUP(Table1[[#This Row],[ProductID]],productMaster,4,0)="Active",TRUE,"Anomali")</f>
        <v>1</v>
      </c>
      <c r="L530">
        <f>VLOOKUP(Table1[[#This Row],[ProductID]],productMaster,10,0)</f>
        <v>17.3782</v>
      </c>
      <c r="M530" t="str">
        <f>IF(Table1[[#This Row],[UnitPrice]]&gt;115%*Table1[[#This Row],[StandardAcquisitionCost]],"Anomali","")</f>
        <v>Anomali</v>
      </c>
      <c r="N530" s="80">
        <f>VLOOKUP(Table1[[#This Row],[ProductID]],productMaster,11,0)</f>
        <v>39.14</v>
      </c>
      <c r="O530" s="80" t="str">
        <f>IF(Table1[[#This Row],[UnitPrice]]&gt;Table1[[#This Row],[sellingPrice]],"Anomali","")</f>
        <v/>
      </c>
      <c r="P530" s="80" t="str">
        <f>IF(ISNA(VLOOKUP(Table1[[#This Row],[ProductID]],productMaster,1,0)),"Anomali","")</f>
        <v/>
      </c>
    </row>
    <row r="531" spans="1:16" x14ac:dyDescent="0.25">
      <c r="A531" s="5">
        <v>523</v>
      </c>
      <c r="B531" s="5">
        <v>1174</v>
      </c>
      <c r="C531" s="10">
        <v>44069</v>
      </c>
      <c r="D531" s="5">
        <v>550</v>
      </c>
      <c r="E531" s="5">
        <v>913</v>
      </c>
      <c r="F531" s="40">
        <v>40.939500000000002</v>
      </c>
      <c r="G531" s="40">
        <v>22516.724999999999</v>
      </c>
      <c r="K531" t="b">
        <f>IF(VLOOKUP(Table1[[#This Row],[ProductID]],productMaster,4,0)="Active",TRUE,"Anomali")</f>
        <v>1</v>
      </c>
      <c r="L531">
        <f>VLOOKUP(Table1[[#This Row],[ProductID]],productMaster,10,0)</f>
        <v>23.372199999999999</v>
      </c>
      <c r="M531" t="str">
        <f>IF(Table1[[#This Row],[UnitPrice]]&gt;115%*Table1[[#This Row],[StandardAcquisitionCost]],"Anomali","")</f>
        <v>Anomali</v>
      </c>
      <c r="N531" s="80">
        <f>VLOOKUP(Table1[[#This Row],[ProductID]],productMaster,11,0)</f>
        <v>52.64</v>
      </c>
      <c r="O531" s="80" t="str">
        <f>IF(Table1[[#This Row],[UnitPrice]]&gt;Table1[[#This Row],[sellingPrice]],"Anomali","")</f>
        <v/>
      </c>
      <c r="P531" s="80" t="str">
        <f>IF(ISNA(VLOOKUP(Table1[[#This Row],[ProductID]],productMaster,1,0)),"Anomali","")</f>
        <v/>
      </c>
    </row>
    <row r="532" spans="1:16" x14ac:dyDescent="0.25">
      <c r="A532" s="4">
        <v>523</v>
      </c>
      <c r="B532" s="4">
        <v>1175</v>
      </c>
      <c r="C532" s="11">
        <v>44069</v>
      </c>
      <c r="D532" s="4">
        <v>550</v>
      </c>
      <c r="E532" s="4">
        <v>914</v>
      </c>
      <c r="F532" s="41">
        <v>21.0945</v>
      </c>
      <c r="G532" s="41">
        <v>11601.975</v>
      </c>
      <c r="K532" t="b">
        <f>IF(VLOOKUP(Table1[[#This Row],[ProductID]],productMaster,4,0)="Active",TRUE,"Anomali")</f>
        <v>1</v>
      </c>
      <c r="L532">
        <f>VLOOKUP(Table1[[#This Row],[ProductID]],productMaster,10,0)</f>
        <v>12.0413</v>
      </c>
      <c r="M532" t="str">
        <f>IF(Table1[[#This Row],[UnitPrice]]&gt;115%*Table1[[#This Row],[StandardAcquisitionCost]],"Anomali","")</f>
        <v>Anomali</v>
      </c>
      <c r="N532" s="80">
        <f>VLOOKUP(Table1[[#This Row],[ProductID]],productMaster,11,0)</f>
        <v>27.12</v>
      </c>
      <c r="O532" s="80" t="str">
        <f>IF(Table1[[#This Row],[UnitPrice]]&gt;Table1[[#This Row],[sellingPrice]],"Anomali","")</f>
        <v/>
      </c>
      <c r="P532" s="80" t="str">
        <f>IF(ISNA(VLOOKUP(Table1[[#This Row],[ProductID]],productMaster,1,0)),"Anomali","")</f>
        <v/>
      </c>
    </row>
    <row r="533" spans="1:16" x14ac:dyDescent="0.25">
      <c r="A533" s="5">
        <v>524</v>
      </c>
      <c r="B533" s="5">
        <v>1176</v>
      </c>
      <c r="C533" s="10">
        <v>44069</v>
      </c>
      <c r="D533" s="5">
        <v>60</v>
      </c>
      <c r="E533" s="5">
        <v>506</v>
      </c>
      <c r="F533" s="40">
        <v>9.1980000000000004</v>
      </c>
      <c r="G533" s="40">
        <v>551.88</v>
      </c>
      <c r="K533" t="b">
        <f>IF(VLOOKUP(Table1[[#This Row],[ProductID]],productMaster,4,0)="Active",TRUE,"Anomali")</f>
        <v>1</v>
      </c>
      <c r="L533">
        <f>VLOOKUP(Table1[[#This Row],[ProductID]],productMaster,10,0)</f>
        <v>0</v>
      </c>
      <c r="M533" t="str">
        <f>IF(Table1[[#This Row],[UnitPrice]]&gt;115%*Table1[[#This Row],[StandardAcquisitionCost]],"Anomali","")</f>
        <v>Anomali</v>
      </c>
      <c r="N533" s="80">
        <f>VLOOKUP(Table1[[#This Row],[ProductID]],productMaster,11,0)</f>
        <v>0</v>
      </c>
      <c r="O533" s="80" t="str">
        <f>IF(Table1[[#This Row],[UnitPrice]]&gt;Table1[[#This Row],[sellingPrice]],"Anomali","")</f>
        <v>Anomali</v>
      </c>
      <c r="P533" s="80" t="str">
        <f>IF(ISNA(VLOOKUP(Table1[[#This Row],[ProductID]],productMaster,1,0)),"Anomali","")</f>
        <v/>
      </c>
    </row>
    <row r="534" spans="1:16" x14ac:dyDescent="0.25">
      <c r="A534" s="4">
        <v>525</v>
      </c>
      <c r="B534" s="4">
        <v>1177</v>
      </c>
      <c r="C534" s="11">
        <v>44069</v>
      </c>
      <c r="D534" s="4">
        <v>550</v>
      </c>
      <c r="E534" s="4">
        <v>351</v>
      </c>
      <c r="F534" s="41">
        <v>5.7750000000000004</v>
      </c>
      <c r="G534" s="41">
        <v>3176.25</v>
      </c>
      <c r="K534" t="b">
        <f>IF(VLOOKUP(Table1[[#This Row],[ProductID]],productMaster,4,0)="Active",TRUE,"Anomali")</f>
        <v>1</v>
      </c>
      <c r="L534">
        <f>VLOOKUP(Table1[[#This Row],[ProductID]],productMaster,10,0)</f>
        <v>0</v>
      </c>
      <c r="M534" t="str">
        <f>IF(Table1[[#This Row],[UnitPrice]]&gt;115%*Table1[[#This Row],[StandardAcquisitionCost]],"Anomali","")</f>
        <v>Anomali</v>
      </c>
      <c r="N534" s="80">
        <f>VLOOKUP(Table1[[#This Row],[ProductID]],productMaster,11,0)</f>
        <v>0</v>
      </c>
      <c r="O534" s="80" t="str">
        <f>IF(Table1[[#This Row],[UnitPrice]]&gt;Table1[[#This Row],[sellingPrice]],"Anomali","")</f>
        <v>Anomali</v>
      </c>
      <c r="P534" s="80" t="str">
        <f>IF(ISNA(VLOOKUP(Table1[[#This Row],[ProductID]],productMaster,1,0)),"Anomali","")</f>
        <v/>
      </c>
    </row>
    <row r="535" spans="1:16" x14ac:dyDescent="0.25">
      <c r="A535" s="5">
        <v>525</v>
      </c>
      <c r="B535" s="5">
        <v>1178</v>
      </c>
      <c r="C535" s="10">
        <v>44069</v>
      </c>
      <c r="D535" s="5">
        <v>550</v>
      </c>
      <c r="E535" s="5">
        <v>352</v>
      </c>
      <c r="F535" s="40">
        <v>1.155</v>
      </c>
      <c r="G535" s="40">
        <v>635.25</v>
      </c>
      <c r="K535" t="b">
        <f>IF(VLOOKUP(Table1[[#This Row],[ProductID]],productMaster,4,0)="Active",TRUE,"Anomali")</f>
        <v>1</v>
      </c>
      <c r="L535">
        <f>VLOOKUP(Table1[[#This Row],[ProductID]],productMaster,10,0)</f>
        <v>0</v>
      </c>
      <c r="M535" t="str">
        <f>IF(Table1[[#This Row],[UnitPrice]]&gt;115%*Table1[[#This Row],[StandardAcquisitionCost]],"Anomali","")</f>
        <v>Anomali</v>
      </c>
      <c r="N535" s="80">
        <f>VLOOKUP(Table1[[#This Row],[ProductID]],productMaster,11,0)</f>
        <v>0</v>
      </c>
      <c r="O535" s="80" t="str">
        <f>IF(Table1[[#This Row],[UnitPrice]]&gt;Table1[[#This Row],[sellingPrice]],"Anomali","")</f>
        <v>Anomali</v>
      </c>
      <c r="P535" s="80" t="str">
        <f>IF(ISNA(VLOOKUP(Table1[[#This Row],[ProductID]],productMaster,1,0)),"Anomali","")</f>
        <v/>
      </c>
    </row>
    <row r="536" spans="1:16" x14ac:dyDescent="0.25">
      <c r="A536" s="4">
        <v>525</v>
      </c>
      <c r="B536" s="4">
        <v>1179</v>
      </c>
      <c r="C536" s="11">
        <v>44069</v>
      </c>
      <c r="D536" s="4">
        <v>550</v>
      </c>
      <c r="E536" s="4">
        <v>679</v>
      </c>
      <c r="F536" s="41">
        <v>5.7750000000000004</v>
      </c>
      <c r="G536" s="41">
        <v>3176.25</v>
      </c>
      <c r="K536" t="b">
        <f>IF(VLOOKUP(Table1[[#This Row],[ProductID]],productMaster,4,0)="Active",TRUE,"Anomali")</f>
        <v>1</v>
      </c>
      <c r="L536">
        <f>VLOOKUP(Table1[[#This Row],[ProductID]],productMaster,10,0)</f>
        <v>0</v>
      </c>
      <c r="M536" t="str">
        <f>IF(Table1[[#This Row],[UnitPrice]]&gt;115%*Table1[[#This Row],[StandardAcquisitionCost]],"Anomali","")</f>
        <v>Anomali</v>
      </c>
      <c r="N536" s="80">
        <f>VLOOKUP(Table1[[#This Row],[ProductID]],productMaster,11,0)</f>
        <v>0</v>
      </c>
      <c r="O536" s="80" t="str">
        <f>IF(Table1[[#This Row],[UnitPrice]]&gt;Table1[[#This Row],[sellingPrice]],"Anomali","")</f>
        <v>Anomali</v>
      </c>
      <c r="P536" s="80" t="str">
        <f>IF(ISNA(VLOOKUP(Table1[[#This Row],[ProductID]],productMaster,1,0)),"Anomali","")</f>
        <v/>
      </c>
    </row>
    <row r="537" spans="1:16" x14ac:dyDescent="0.25">
      <c r="A537" s="5">
        <v>526</v>
      </c>
      <c r="B537" s="5">
        <v>1180</v>
      </c>
      <c r="C537" s="10">
        <v>44069</v>
      </c>
      <c r="D537" s="5">
        <v>550</v>
      </c>
      <c r="E537" s="5">
        <v>507</v>
      </c>
      <c r="F537" s="40">
        <v>23.393999999999998</v>
      </c>
      <c r="G537" s="40">
        <v>12866.7</v>
      </c>
      <c r="K537" t="b">
        <f>IF(VLOOKUP(Table1[[#This Row],[ProductID]],productMaster,4,0)="Active",TRUE,"Anomali")</f>
        <v>1</v>
      </c>
      <c r="L537">
        <f>VLOOKUP(Table1[[#This Row],[ProductID]],productMaster,10,0)</f>
        <v>0</v>
      </c>
      <c r="M537" t="str">
        <f>IF(Table1[[#This Row],[UnitPrice]]&gt;115%*Table1[[#This Row],[StandardAcquisitionCost]],"Anomali","")</f>
        <v>Anomali</v>
      </c>
      <c r="N537" s="80">
        <f>VLOOKUP(Table1[[#This Row],[ProductID]],productMaster,11,0)</f>
        <v>0</v>
      </c>
      <c r="O537" s="80" t="str">
        <f>IF(Table1[[#This Row],[UnitPrice]]&gt;Table1[[#This Row],[sellingPrice]],"Anomali","")</f>
        <v>Anomali</v>
      </c>
      <c r="P537" s="80" t="str">
        <f>IF(ISNA(VLOOKUP(Table1[[#This Row],[ProductID]],productMaster,1,0)),"Anomali","")</f>
        <v/>
      </c>
    </row>
    <row r="538" spans="1:16" x14ac:dyDescent="0.25">
      <c r="A538" s="4">
        <v>526</v>
      </c>
      <c r="B538" s="4">
        <v>1181</v>
      </c>
      <c r="C538" s="11">
        <v>44069</v>
      </c>
      <c r="D538" s="4">
        <v>550</v>
      </c>
      <c r="E538" s="4">
        <v>508</v>
      </c>
      <c r="F538" s="41">
        <v>27.6465</v>
      </c>
      <c r="G538" s="41">
        <v>15205.575000000001</v>
      </c>
      <c r="K538" t="b">
        <f>IF(VLOOKUP(Table1[[#This Row],[ProductID]],productMaster,4,0)="Active",TRUE,"Anomali")</f>
        <v>1</v>
      </c>
      <c r="L538">
        <f>VLOOKUP(Table1[[#This Row],[ProductID]],productMaster,10,0)</f>
        <v>0</v>
      </c>
      <c r="M538" t="str">
        <f>IF(Table1[[#This Row],[UnitPrice]]&gt;115%*Table1[[#This Row],[StandardAcquisitionCost]],"Anomali","")</f>
        <v>Anomali</v>
      </c>
      <c r="N538" s="80">
        <f>VLOOKUP(Table1[[#This Row],[ProductID]],productMaster,11,0)</f>
        <v>0</v>
      </c>
      <c r="O538" s="80" t="str">
        <f>IF(Table1[[#This Row],[UnitPrice]]&gt;Table1[[#This Row],[sellingPrice]],"Anomali","")</f>
        <v>Anomali</v>
      </c>
      <c r="P538" s="80" t="str">
        <f>IF(ISNA(VLOOKUP(Table1[[#This Row],[ProductID]],productMaster,1,0)),"Anomali","")</f>
        <v/>
      </c>
    </row>
    <row r="539" spans="1:16" x14ac:dyDescent="0.25">
      <c r="A539" s="5">
        <v>527</v>
      </c>
      <c r="B539" s="5">
        <v>1182</v>
      </c>
      <c r="C539" s="10">
        <v>44069</v>
      </c>
      <c r="D539" s="5">
        <v>550</v>
      </c>
      <c r="E539" s="5">
        <v>355</v>
      </c>
      <c r="F539" s="40">
        <v>1.365</v>
      </c>
      <c r="G539" s="40">
        <v>750.75</v>
      </c>
      <c r="K539" t="b">
        <f>IF(VLOOKUP(Table1[[#This Row],[ProductID]],productMaster,4,0)="Active",TRUE,"Anomali")</f>
        <v>1</v>
      </c>
      <c r="L539">
        <f>VLOOKUP(Table1[[#This Row],[ProductID]],productMaster,10,0)</f>
        <v>0</v>
      </c>
      <c r="M539" t="str">
        <f>IF(Table1[[#This Row],[UnitPrice]]&gt;115%*Table1[[#This Row],[StandardAcquisitionCost]],"Anomali","")</f>
        <v>Anomali</v>
      </c>
      <c r="N539" s="80">
        <f>VLOOKUP(Table1[[#This Row],[ProductID]],productMaster,11,0)</f>
        <v>0</v>
      </c>
      <c r="O539" s="80" t="str">
        <f>IF(Table1[[#This Row],[UnitPrice]]&gt;Table1[[#This Row],[sellingPrice]],"Anomali","")</f>
        <v>Anomali</v>
      </c>
      <c r="P539" s="80" t="str">
        <f>IF(ISNA(VLOOKUP(Table1[[#This Row],[ProductID]],productMaster,1,0)),"Anomali","")</f>
        <v/>
      </c>
    </row>
    <row r="540" spans="1:16" x14ac:dyDescent="0.25">
      <c r="A540" s="4">
        <v>527</v>
      </c>
      <c r="B540" s="4">
        <v>1183</v>
      </c>
      <c r="C540" s="11">
        <v>44069</v>
      </c>
      <c r="D540" s="4">
        <v>550</v>
      </c>
      <c r="E540" s="4">
        <v>940</v>
      </c>
      <c r="F540" s="41">
        <v>62.9895</v>
      </c>
      <c r="G540" s="41">
        <v>34644.224999999999</v>
      </c>
      <c r="K540" t="b">
        <f>IF(VLOOKUP(Table1[[#This Row],[ProductID]],productMaster,4,0)="Active",TRUE,"Anomali")</f>
        <v>1</v>
      </c>
      <c r="L540">
        <f>VLOOKUP(Table1[[#This Row],[ProductID]],productMaster,10,0)</f>
        <v>35.959600000000002</v>
      </c>
      <c r="M540" t="str">
        <f>IF(Table1[[#This Row],[UnitPrice]]&gt;115%*Table1[[#This Row],[StandardAcquisitionCost]],"Anomali","")</f>
        <v>Anomali</v>
      </c>
      <c r="N540" s="80">
        <f>VLOOKUP(Table1[[#This Row],[ProductID]],productMaster,11,0)</f>
        <v>80.989999999999995</v>
      </c>
      <c r="O540" s="80" t="str">
        <f>IF(Table1[[#This Row],[UnitPrice]]&gt;Table1[[#This Row],[sellingPrice]],"Anomali","")</f>
        <v/>
      </c>
      <c r="P540" s="80" t="str">
        <f>IF(ISNA(VLOOKUP(Table1[[#This Row],[ProductID]],productMaster,1,0)),"Anomali","")</f>
        <v/>
      </c>
    </row>
    <row r="541" spans="1:16" x14ac:dyDescent="0.25">
      <c r="A541" s="5">
        <v>527</v>
      </c>
      <c r="B541" s="5">
        <v>1184</v>
      </c>
      <c r="C541" s="10">
        <v>44069</v>
      </c>
      <c r="D541" s="5">
        <v>550</v>
      </c>
      <c r="E541" s="5">
        <v>535</v>
      </c>
      <c r="F541" s="40">
        <v>3.4860000000000002</v>
      </c>
      <c r="G541" s="40">
        <v>1917.3</v>
      </c>
      <c r="K541" t="b">
        <f>IF(VLOOKUP(Table1[[#This Row],[ProductID]],productMaster,4,0)="Active",TRUE,"Anomali")</f>
        <v>1</v>
      </c>
      <c r="L541">
        <f>VLOOKUP(Table1[[#This Row],[ProductID]],productMaster,10,0)</f>
        <v>0</v>
      </c>
      <c r="M541" t="str">
        <f>IF(Table1[[#This Row],[UnitPrice]]&gt;115%*Table1[[#This Row],[StandardAcquisitionCost]],"Anomali","")</f>
        <v>Anomali</v>
      </c>
      <c r="N541" s="80">
        <f>VLOOKUP(Table1[[#This Row],[ProductID]],productMaster,11,0)</f>
        <v>0</v>
      </c>
      <c r="O541" s="80" t="str">
        <f>IF(Table1[[#This Row],[UnitPrice]]&gt;Table1[[#This Row],[sellingPrice]],"Anomali","")</f>
        <v>Anomali</v>
      </c>
      <c r="P541" s="80" t="str">
        <f>IF(ISNA(VLOOKUP(Table1[[#This Row],[ProductID]],productMaster,1,0)),"Anomali","")</f>
        <v/>
      </c>
    </row>
    <row r="542" spans="1:16" x14ac:dyDescent="0.25">
      <c r="A542" s="4">
        <v>528</v>
      </c>
      <c r="B542" s="4">
        <v>1185</v>
      </c>
      <c r="C542" s="11">
        <v>44069</v>
      </c>
      <c r="D542" s="4">
        <v>550</v>
      </c>
      <c r="E542" s="4">
        <v>351</v>
      </c>
      <c r="F542" s="41">
        <v>6.1950000000000003</v>
      </c>
      <c r="G542" s="41">
        <v>3407.25</v>
      </c>
      <c r="K542" t="b">
        <f>IF(VLOOKUP(Table1[[#This Row],[ProductID]],productMaster,4,0)="Active",TRUE,"Anomali")</f>
        <v>1</v>
      </c>
      <c r="L542">
        <f>VLOOKUP(Table1[[#This Row],[ProductID]],productMaster,10,0)</f>
        <v>0</v>
      </c>
      <c r="M542" t="str">
        <f>IF(Table1[[#This Row],[UnitPrice]]&gt;115%*Table1[[#This Row],[StandardAcquisitionCost]],"Anomali","")</f>
        <v>Anomali</v>
      </c>
      <c r="N542" s="80">
        <f>VLOOKUP(Table1[[#This Row],[ProductID]],productMaster,11,0)</f>
        <v>0</v>
      </c>
      <c r="O542" s="80" t="str">
        <f>IF(Table1[[#This Row],[UnitPrice]]&gt;Table1[[#This Row],[sellingPrice]],"Anomali","")</f>
        <v>Anomali</v>
      </c>
      <c r="P542" s="80" t="str">
        <f>IF(ISNA(VLOOKUP(Table1[[#This Row],[ProductID]],productMaster,1,0)),"Anomali","")</f>
        <v/>
      </c>
    </row>
    <row r="543" spans="1:16" x14ac:dyDescent="0.25">
      <c r="A543" s="5">
        <v>528</v>
      </c>
      <c r="B543" s="5">
        <v>1186</v>
      </c>
      <c r="C543" s="10">
        <v>44069</v>
      </c>
      <c r="D543" s="5">
        <v>550</v>
      </c>
      <c r="E543" s="5">
        <v>352</v>
      </c>
      <c r="F543" s="40">
        <v>1.47</v>
      </c>
      <c r="G543" s="40">
        <v>808.5</v>
      </c>
      <c r="K543" t="b">
        <f>IF(VLOOKUP(Table1[[#This Row],[ProductID]],productMaster,4,0)="Active",TRUE,"Anomali")</f>
        <v>1</v>
      </c>
      <c r="L543">
        <f>VLOOKUP(Table1[[#This Row],[ProductID]],productMaster,10,0)</f>
        <v>0</v>
      </c>
      <c r="M543" t="str">
        <f>IF(Table1[[#This Row],[UnitPrice]]&gt;115%*Table1[[#This Row],[StandardAcquisitionCost]],"Anomali","")</f>
        <v>Anomali</v>
      </c>
      <c r="N543" s="80">
        <f>VLOOKUP(Table1[[#This Row],[ProductID]],productMaster,11,0)</f>
        <v>0</v>
      </c>
      <c r="O543" s="80" t="str">
        <f>IF(Table1[[#This Row],[UnitPrice]]&gt;Table1[[#This Row],[sellingPrice]],"Anomali","")</f>
        <v>Anomali</v>
      </c>
      <c r="P543" s="80" t="str">
        <f>IF(ISNA(VLOOKUP(Table1[[#This Row],[ProductID]],productMaster,1,0)),"Anomali","")</f>
        <v/>
      </c>
    </row>
    <row r="544" spans="1:16" x14ac:dyDescent="0.25">
      <c r="A544" s="4">
        <v>528</v>
      </c>
      <c r="B544" s="4">
        <v>1187</v>
      </c>
      <c r="C544" s="11">
        <v>44069</v>
      </c>
      <c r="D544" s="4">
        <v>550</v>
      </c>
      <c r="E544" s="4">
        <v>679</v>
      </c>
      <c r="F544" s="41">
        <v>6.1950000000000003</v>
      </c>
      <c r="G544" s="41">
        <v>3407.25</v>
      </c>
      <c r="K544" t="b">
        <f>IF(VLOOKUP(Table1[[#This Row],[ProductID]],productMaster,4,0)="Active",TRUE,"Anomali")</f>
        <v>1</v>
      </c>
      <c r="L544">
        <f>VLOOKUP(Table1[[#This Row],[ProductID]],productMaster,10,0)</f>
        <v>0</v>
      </c>
      <c r="M544" t="str">
        <f>IF(Table1[[#This Row],[UnitPrice]]&gt;115%*Table1[[#This Row],[StandardAcquisitionCost]],"Anomali","")</f>
        <v>Anomali</v>
      </c>
      <c r="N544" s="80">
        <f>VLOOKUP(Table1[[#This Row],[ProductID]],productMaster,11,0)</f>
        <v>0</v>
      </c>
      <c r="O544" s="80" t="str">
        <f>IF(Table1[[#This Row],[UnitPrice]]&gt;Table1[[#This Row],[sellingPrice]],"Anomali","")</f>
        <v>Anomali</v>
      </c>
      <c r="P544" s="80" t="str">
        <f>IF(ISNA(VLOOKUP(Table1[[#This Row],[ProductID]],productMaster,1,0)),"Anomali","")</f>
        <v/>
      </c>
    </row>
    <row r="545" spans="1:16" x14ac:dyDescent="0.25">
      <c r="A545" s="5">
        <v>529</v>
      </c>
      <c r="B545" s="5">
        <v>1188</v>
      </c>
      <c r="C545" s="10">
        <v>44069</v>
      </c>
      <c r="D545" s="5">
        <v>550</v>
      </c>
      <c r="E545" s="5">
        <v>507</v>
      </c>
      <c r="F545" s="40">
        <v>22.165500000000002</v>
      </c>
      <c r="G545" s="40">
        <v>12191.025</v>
      </c>
      <c r="K545" t="b">
        <f>IF(VLOOKUP(Table1[[#This Row],[ProductID]],productMaster,4,0)="Active",TRUE,"Anomali")</f>
        <v>1</v>
      </c>
      <c r="L545">
        <f>VLOOKUP(Table1[[#This Row],[ProductID]],productMaster,10,0)</f>
        <v>0</v>
      </c>
      <c r="M545" t="str">
        <f>IF(Table1[[#This Row],[UnitPrice]]&gt;115%*Table1[[#This Row],[StandardAcquisitionCost]],"Anomali","")</f>
        <v>Anomali</v>
      </c>
      <c r="N545" s="80">
        <f>VLOOKUP(Table1[[#This Row],[ProductID]],productMaster,11,0)</f>
        <v>0</v>
      </c>
      <c r="O545" s="80" t="str">
        <f>IF(Table1[[#This Row],[UnitPrice]]&gt;Table1[[#This Row],[sellingPrice]],"Anomali","")</f>
        <v>Anomali</v>
      </c>
      <c r="P545" s="80" t="str">
        <f>IF(ISNA(VLOOKUP(Table1[[#This Row],[ProductID]],productMaster,1,0)),"Anomali","")</f>
        <v/>
      </c>
    </row>
    <row r="546" spans="1:16" x14ac:dyDescent="0.25">
      <c r="A546" s="4">
        <v>529</v>
      </c>
      <c r="B546" s="4">
        <v>1189</v>
      </c>
      <c r="C546" s="11">
        <v>44069</v>
      </c>
      <c r="D546" s="4">
        <v>550</v>
      </c>
      <c r="E546" s="4">
        <v>508</v>
      </c>
      <c r="F546" s="41">
        <v>29.284500000000001</v>
      </c>
      <c r="G546" s="41">
        <v>16106.475</v>
      </c>
      <c r="K546" t="b">
        <f>IF(VLOOKUP(Table1[[#This Row],[ProductID]],productMaster,4,0)="Active",TRUE,"Anomali")</f>
        <v>1</v>
      </c>
      <c r="L546">
        <f>VLOOKUP(Table1[[#This Row],[ProductID]],productMaster,10,0)</f>
        <v>0</v>
      </c>
      <c r="M546" t="str">
        <f>IF(Table1[[#This Row],[UnitPrice]]&gt;115%*Table1[[#This Row],[StandardAcquisitionCost]],"Anomali","")</f>
        <v>Anomali</v>
      </c>
      <c r="N546" s="80">
        <f>VLOOKUP(Table1[[#This Row],[ProductID]],productMaster,11,0)</f>
        <v>0</v>
      </c>
      <c r="O546" s="80" t="str">
        <f>IF(Table1[[#This Row],[UnitPrice]]&gt;Table1[[#This Row],[sellingPrice]],"Anomali","")</f>
        <v>Anomali</v>
      </c>
      <c r="P546" s="80" t="str">
        <f>IF(ISNA(VLOOKUP(Table1[[#This Row],[ProductID]],productMaster,1,0)),"Anomali","")</f>
        <v/>
      </c>
    </row>
    <row r="547" spans="1:16" x14ac:dyDescent="0.25">
      <c r="A547" s="5">
        <v>530</v>
      </c>
      <c r="B547" s="5">
        <v>1190</v>
      </c>
      <c r="C547" s="10">
        <v>44069</v>
      </c>
      <c r="D547" s="5">
        <v>3</v>
      </c>
      <c r="E547" s="5">
        <v>491</v>
      </c>
      <c r="F547" s="40">
        <v>19.9815</v>
      </c>
      <c r="G547" s="40">
        <v>59.944499999999998</v>
      </c>
      <c r="K547" t="b">
        <f>IF(VLOOKUP(Table1[[#This Row],[ProductID]],productMaster,4,0)="Active",TRUE,"Anomali")</f>
        <v>1</v>
      </c>
      <c r="L547">
        <f>VLOOKUP(Table1[[#This Row],[ProductID]],productMaster,10,0)</f>
        <v>0</v>
      </c>
      <c r="M547" t="str">
        <f>IF(Table1[[#This Row],[UnitPrice]]&gt;115%*Table1[[#This Row],[StandardAcquisitionCost]],"Anomali","")</f>
        <v>Anomali</v>
      </c>
      <c r="N547" s="80">
        <f>VLOOKUP(Table1[[#This Row],[ProductID]],productMaster,11,0)</f>
        <v>0</v>
      </c>
      <c r="O547" s="80" t="str">
        <f>IF(Table1[[#This Row],[UnitPrice]]&gt;Table1[[#This Row],[sellingPrice]],"Anomali","")</f>
        <v>Anomali</v>
      </c>
      <c r="P547" s="80" t="str">
        <f>IF(ISNA(VLOOKUP(Table1[[#This Row],[ProductID]],productMaster,1,0)),"Anomali","")</f>
        <v/>
      </c>
    </row>
    <row r="548" spans="1:16" x14ac:dyDescent="0.25">
      <c r="A548" s="4">
        <v>531</v>
      </c>
      <c r="B548" s="4">
        <v>1191</v>
      </c>
      <c r="C548" s="11">
        <v>44069</v>
      </c>
      <c r="D548" s="4">
        <v>3</v>
      </c>
      <c r="E548" s="4">
        <v>348</v>
      </c>
      <c r="F548" s="41">
        <v>34.8705</v>
      </c>
      <c r="G548" s="41">
        <v>104.61150000000001</v>
      </c>
      <c r="K548" t="b">
        <f>IF(VLOOKUP(Table1[[#This Row],[ProductID]],productMaster,4,0)="Active",TRUE,"Anomali")</f>
        <v>1</v>
      </c>
      <c r="L548">
        <f>VLOOKUP(Table1[[#This Row],[ProductID]],productMaster,10,0)</f>
        <v>0</v>
      </c>
      <c r="M548" t="str">
        <f>IF(Table1[[#This Row],[UnitPrice]]&gt;115%*Table1[[#This Row],[StandardAcquisitionCost]],"Anomali","")</f>
        <v>Anomali</v>
      </c>
      <c r="N548" s="80">
        <f>VLOOKUP(Table1[[#This Row],[ProductID]],productMaster,11,0)</f>
        <v>0</v>
      </c>
      <c r="O548" s="80" t="str">
        <f>IF(Table1[[#This Row],[UnitPrice]]&gt;Table1[[#This Row],[sellingPrice]],"Anomali","")</f>
        <v>Anomali</v>
      </c>
      <c r="P548" s="80" t="str">
        <f>IF(ISNA(VLOOKUP(Table1[[#This Row],[ProductID]],productMaster,1,0)),"Anomali","")</f>
        <v/>
      </c>
    </row>
    <row r="549" spans="1:16" x14ac:dyDescent="0.25">
      <c r="A549" s="5">
        <v>531</v>
      </c>
      <c r="B549" s="5">
        <v>1192</v>
      </c>
      <c r="C549" s="10">
        <v>44069</v>
      </c>
      <c r="D549" s="5">
        <v>3</v>
      </c>
      <c r="E549" s="5">
        <v>349</v>
      </c>
      <c r="F549" s="40">
        <v>39.143999999999998</v>
      </c>
      <c r="G549" s="40">
        <v>117.432</v>
      </c>
      <c r="K549" t="b">
        <f>IF(VLOOKUP(Table1[[#This Row],[ProductID]],productMaster,4,0)="Active",TRUE,"Anomali")</f>
        <v>1</v>
      </c>
      <c r="L549">
        <f>VLOOKUP(Table1[[#This Row],[ProductID]],productMaster,10,0)</f>
        <v>0</v>
      </c>
      <c r="M549" t="str">
        <f>IF(Table1[[#This Row],[UnitPrice]]&gt;115%*Table1[[#This Row],[StandardAcquisitionCost]],"Anomali","")</f>
        <v>Anomali</v>
      </c>
      <c r="N549" s="80">
        <f>VLOOKUP(Table1[[#This Row],[ProductID]],productMaster,11,0)</f>
        <v>0</v>
      </c>
      <c r="O549" s="80" t="str">
        <f>IF(Table1[[#This Row],[UnitPrice]]&gt;Table1[[#This Row],[sellingPrice]],"Anomali","")</f>
        <v>Anomali</v>
      </c>
      <c r="P549" s="80" t="str">
        <f>IF(ISNA(VLOOKUP(Table1[[#This Row],[ProductID]],productMaster,1,0)),"Anomali","")</f>
        <v/>
      </c>
    </row>
    <row r="550" spans="1:16" x14ac:dyDescent="0.25">
      <c r="A550" s="4">
        <v>532</v>
      </c>
      <c r="B550" s="4">
        <v>1193</v>
      </c>
      <c r="C550" s="11">
        <v>44069</v>
      </c>
      <c r="D550" s="4">
        <v>550</v>
      </c>
      <c r="E550" s="4">
        <v>935</v>
      </c>
      <c r="F550" s="41">
        <v>31.4895</v>
      </c>
      <c r="G550" s="41">
        <v>17319.224999999999</v>
      </c>
      <c r="K550" t="b">
        <f>IF(VLOOKUP(Table1[[#This Row],[ProductID]],productMaster,4,0)="Active",TRUE,"Anomali")</f>
        <v>1</v>
      </c>
      <c r="L550">
        <f>VLOOKUP(Table1[[#This Row],[ProductID]],productMaster,10,0)</f>
        <v>17.977599999999999</v>
      </c>
      <c r="M550" t="str">
        <f>IF(Table1[[#This Row],[UnitPrice]]&gt;115%*Table1[[#This Row],[StandardAcquisitionCost]],"Anomali","")</f>
        <v>Anomali</v>
      </c>
      <c r="N550" s="80">
        <f>VLOOKUP(Table1[[#This Row],[ProductID]],productMaster,11,0)</f>
        <v>40.49</v>
      </c>
      <c r="O550" s="80" t="str">
        <f>IF(Table1[[#This Row],[UnitPrice]]&gt;Table1[[#This Row],[sellingPrice]],"Anomali","")</f>
        <v/>
      </c>
      <c r="P550" s="80" t="str">
        <f>IF(ISNA(VLOOKUP(Table1[[#This Row],[ProductID]],productMaster,1,0)),"Anomali","")</f>
        <v/>
      </c>
    </row>
    <row r="551" spans="1:16" x14ac:dyDescent="0.25">
      <c r="A551" s="5">
        <v>532</v>
      </c>
      <c r="B551" s="5">
        <v>1194</v>
      </c>
      <c r="C551" s="10">
        <v>44069</v>
      </c>
      <c r="D551" s="5">
        <v>550</v>
      </c>
      <c r="E551" s="5">
        <v>936</v>
      </c>
      <c r="F551" s="40">
        <v>48.289499999999997</v>
      </c>
      <c r="G551" s="40">
        <v>26559.224999999999</v>
      </c>
      <c r="K551" t="b">
        <f>IF(VLOOKUP(Table1[[#This Row],[ProductID]],productMaster,4,0)="Active",TRUE,"Anomali")</f>
        <v>1</v>
      </c>
      <c r="L551">
        <f>VLOOKUP(Table1[[#This Row],[ProductID]],productMaster,10,0)</f>
        <v>27.568000000000001</v>
      </c>
      <c r="M551" t="str">
        <f>IF(Table1[[#This Row],[UnitPrice]]&gt;115%*Table1[[#This Row],[StandardAcquisitionCost]],"Anomali","")</f>
        <v>Anomali</v>
      </c>
      <c r="N551" s="80">
        <f>VLOOKUP(Table1[[#This Row],[ProductID]],productMaster,11,0)</f>
        <v>62.09</v>
      </c>
      <c r="O551" s="80" t="str">
        <f>IF(Table1[[#This Row],[UnitPrice]]&gt;Table1[[#This Row],[sellingPrice]],"Anomali","")</f>
        <v/>
      </c>
      <c r="P551" s="80" t="str">
        <f>IF(ISNA(VLOOKUP(Table1[[#This Row],[ProductID]],productMaster,1,0)),"Anomali","")</f>
        <v/>
      </c>
    </row>
    <row r="552" spans="1:16" x14ac:dyDescent="0.25">
      <c r="A552" s="4">
        <v>533</v>
      </c>
      <c r="B552" s="4">
        <v>1195</v>
      </c>
      <c r="C552" s="11">
        <v>44069</v>
      </c>
      <c r="D552" s="4">
        <v>3</v>
      </c>
      <c r="E552" s="4">
        <v>377</v>
      </c>
      <c r="F552" s="41">
        <v>36.970500000000001</v>
      </c>
      <c r="G552" s="41">
        <v>110.9115</v>
      </c>
      <c r="K552" t="b">
        <f>IF(VLOOKUP(Table1[[#This Row],[ProductID]],productMaster,4,0)="Active",TRUE,"Anomali")</f>
        <v>1</v>
      </c>
      <c r="L552">
        <f>VLOOKUP(Table1[[#This Row],[ProductID]],productMaster,10,0)</f>
        <v>0</v>
      </c>
      <c r="M552" t="str">
        <f>IF(Table1[[#This Row],[UnitPrice]]&gt;115%*Table1[[#This Row],[StandardAcquisitionCost]],"Anomali","")</f>
        <v>Anomali</v>
      </c>
      <c r="N552" s="80">
        <f>VLOOKUP(Table1[[#This Row],[ProductID]],productMaster,11,0)</f>
        <v>0</v>
      </c>
      <c r="O552" s="80" t="str">
        <f>IF(Table1[[#This Row],[UnitPrice]]&gt;Table1[[#This Row],[sellingPrice]],"Anomali","")</f>
        <v>Anomali</v>
      </c>
      <c r="P552" s="80" t="str">
        <f>IF(ISNA(VLOOKUP(Table1[[#This Row],[ProductID]],productMaster,1,0)),"Anomali","")</f>
        <v/>
      </c>
    </row>
    <row r="553" spans="1:16" x14ac:dyDescent="0.25">
      <c r="A553" s="5">
        <v>533</v>
      </c>
      <c r="B553" s="5">
        <v>1196</v>
      </c>
      <c r="C553" s="10">
        <v>44069</v>
      </c>
      <c r="D553" s="5">
        <v>3</v>
      </c>
      <c r="E553" s="5">
        <v>378</v>
      </c>
      <c r="F553" s="40">
        <v>41.244</v>
      </c>
      <c r="G553" s="40">
        <v>123.732</v>
      </c>
      <c r="K553" t="b">
        <f>IF(VLOOKUP(Table1[[#This Row],[ProductID]],productMaster,4,0)="Active",TRUE,"Anomali")</f>
        <v>1</v>
      </c>
      <c r="L553">
        <f>VLOOKUP(Table1[[#This Row],[ProductID]],productMaster,10,0)</f>
        <v>0</v>
      </c>
      <c r="M553" t="str">
        <f>IF(Table1[[#This Row],[UnitPrice]]&gt;115%*Table1[[#This Row],[StandardAcquisitionCost]],"Anomali","")</f>
        <v>Anomali</v>
      </c>
      <c r="N553" s="80">
        <f>VLOOKUP(Table1[[#This Row],[ProductID]],productMaster,11,0)</f>
        <v>0</v>
      </c>
      <c r="O553" s="80" t="str">
        <f>IF(Table1[[#This Row],[UnitPrice]]&gt;Table1[[#This Row],[sellingPrice]],"Anomali","")</f>
        <v>Anomali</v>
      </c>
      <c r="P553" s="80" t="str">
        <f>IF(ISNA(VLOOKUP(Table1[[#This Row],[ProductID]],productMaster,1,0)),"Anomali","")</f>
        <v/>
      </c>
    </row>
    <row r="554" spans="1:16" x14ac:dyDescent="0.25">
      <c r="A554" s="4">
        <v>533</v>
      </c>
      <c r="B554" s="4">
        <v>1197</v>
      </c>
      <c r="C554" s="11">
        <v>44069</v>
      </c>
      <c r="D554" s="4">
        <v>3</v>
      </c>
      <c r="E554" s="4">
        <v>379</v>
      </c>
      <c r="F554" s="41">
        <v>36.970500000000001</v>
      </c>
      <c r="G554" s="41">
        <v>110.9115</v>
      </c>
      <c r="K554" t="b">
        <f>IF(VLOOKUP(Table1[[#This Row],[ProductID]],productMaster,4,0)="Active",TRUE,"Anomali")</f>
        <v>1</v>
      </c>
      <c r="L554">
        <f>VLOOKUP(Table1[[#This Row],[ProductID]],productMaster,10,0)</f>
        <v>0</v>
      </c>
      <c r="M554" t="str">
        <f>IF(Table1[[#This Row],[UnitPrice]]&gt;115%*Table1[[#This Row],[StandardAcquisitionCost]],"Anomali","")</f>
        <v>Anomali</v>
      </c>
      <c r="N554" s="80">
        <f>VLOOKUP(Table1[[#This Row],[ProductID]],productMaster,11,0)</f>
        <v>0</v>
      </c>
      <c r="O554" s="80" t="str">
        <f>IF(Table1[[#This Row],[UnitPrice]]&gt;Table1[[#This Row],[sellingPrice]],"Anomali","")</f>
        <v>Anomali</v>
      </c>
      <c r="P554" s="80" t="str">
        <f>IF(ISNA(VLOOKUP(Table1[[#This Row],[ProductID]],productMaster,1,0)),"Anomali","")</f>
        <v/>
      </c>
    </row>
    <row r="555" spans="1:16" x14ac:dyDescent="0.25">
      <c r="A555" s="5">
        <v>534</v>
      </c>
      <c r="B555" s="5">
        <v>1198</v>
      </c>
      <c r="C555" s="10">
        <v>44069</v>
      </c>
      <c r="D555" s="5">
        <v>550</v>
      </c>
      <c r="E555" s="5">
        <v>476</v>
      </c>
      <c r="F555" s="40">
        <v>15.8865</v>
      </c>
      <c r="G555" s="40">
        <v>8737.5750000000007</v>
      </c>
      <c r="K555" t="b">
        <f>IF(VLOOKUP(Table1[[#This Row],[ProductID]],productMaster,4,0)="Active",TRUE,"Anomali")</f>
        <v>1</v>
      </c>
      <c r="L555">
        <f>VLOOKUP(Table1[[#This Row],[ProductID]],productMaster,10,0)</f>
        <v>0</v>
      </c>
      <c r="M555" t="str">
        <f>IF(Table1[[#This Row],[UnitPrice]]&gt;115%*Table1[[#This Row],[StandardAcquisitionCost]],"Anomali","")</f>
        <v>Anomali</v>
      </c>
      <c r="N555" s="80">
        <f>VLOOKUP(Table1[[#This Row],[ProductID]],productMaster,11,0)</f>
        <v>0</v>
      </c>
      <c r="O555" s="80" t="str">
        <f>IF(Table1[[#This Row],[UnitPrice]]&gt;Table1[[#This Row],[sellingPrice]],"Anomali","")</f>
        <v>Anomali</v>
      </c>
      <c r="P555" s="80" t="str">
        <f>IF(ISNA(VLOOKUP(Table1[[#This Row],[ProductID]],productMaster,1,0)),"Anomali","")</f>
        <v/>
      </c>
    </row>
    <row r="556" spans="1:16" x14ac:dyDescent="0.25">
      <c r="A556" s="4">
        <v>534</v>
      </c>
      <c r="B556" s="4">
        <v>1199</v>
      </c>
      <c r="C556" s="11">
        <v>44069</v>
      </c>
      <c r="D556" s="4">
        <v>550</v>
      </c>
      <c r="E556" s="4">
        <v>477</v>
      </c>
      <c r="F556" s="41">
        <v>11.6655</v>
      </c>
      <c r="G556" s="41">
        <v>6416.0249999999996</v>
      </c>
      <c r="K556" t="b">
        <f>IF(VLOOKUP(Table1[[#This Row],[ProductID]],productMaster,4,0)="Active",TRUE,"Anomali")</f>
        <v>1</v>
      </c>
      <c r="L556">
        <f>VLOOKUP(Table1[[#This Row],[ProductID]],productMaster,10,0)</f>
        <v>0</v>
      </c>
      <c r="M556" t="str">
        <f>IF(Table1[[#This Row],[UnitPrice]]&gt;115%*Table1[[#This Row],[StandardAcquisitionCost]],"Anomali","")</f>
        <v>Anomali</v>
      </c>
      <c r="N556" s="80">
        <f>VLOOKUP(Table1[[#This Row],[ProductID]],productMaster,11,0)</f>
        <v>0</v>
      </c>
      <c r="O556" s="80" t="str">
        <f>IF(Table1[[#This Row],[UnitPrice]]&gt;Table1[[#This Row],[sellingPrice]],"Anomali","")</f>
        <v>Anomali</v>
      </c>
      <c r="P556" s="80" t="str">
        <f>IF(ISNA(VLOOKUP(Table1[[#This Row],[ProductID]],productMaster,1,0)),"Anomali","")</f>
        <v/>
      </c>
    </row>
    <row r="557" spans="1:16" x14ac:dyDescent="0.25">
      <c r="A557" s="5">
        <v>535</v>
      </c>
      <c r="B557" s="5">
        <v>1200</v>
      </c>
      <c r="C557" s="10">
        <v>44069</v>
      </c>
      <c r="D557" s="5">
        <v>3</v>
      </c>
      <c r="E557" s="5">
        <v>402</v>
      </c>
      <c r="F557" s="40">
        <v>47.470500000000001</v>
      </c>
      <c r="G557" s="40">
        <v>142.41149999999999</v>
      </c>
      <c r="K557" t="b">
        <f>IF(VLOOKUP(Table1[[#This Row],[ProductID]],productMaster,4,0)="Active",TRUE,"Anomali")</f>
        <v>1</v>
      </c>
      <c r="L557">
        <f>VLOOKUP(Table1[[#This Row],[ProductID]],productMaster,10,0)</f>
        <v>0</v>
      </c>
      <c r="M557" t="str">
        <f>IF(Table1[[#This Row],[UnitPrice]]&gt;115%*Table1[[#This Row],[StandardAcquisitionCost]],"Anomali","")</f>
        <v>Anomali</v>
      </c>
      <c r="N557" s="80">
        <f>VLOOKUP(Table1[[#This Row],[ProductID]],productMaster,11,0)</f>
        <v>0</v>
      </c>
      <c r="O557" s="80" t="str">
        <f>IF(Table1[[#This Row],[UnitPrice]]&gt;Table1[[#This Row],[sellingPrice]],"Anomali","")</f>
        <v>Anomali</v>
      </c>
      <c r="P557" s="80" t="str">
        <f>IF(ISNA(VLOOKUP(Table1[[#This Row],[ProductID]],productMaster,1,0)),"Anomali","")</f>
        <v/>
      </c>
    </row>
    <row r="558" spans="1:16" x14ac:dyDescent="0.25">
      <c r="A558" s="4">
        <v>536</v>
      </c>
      <c r="B558" s="4">
        <v>1201</v>
      </c>
      <c r="C558" s="11">
        <v>44069</v>
      </c>
      <c r="D558" s="4">
        <v>550</v>
      </c>
      <c r="E558" s="4">
        <v>510</v>
      </c>
      <c r="F558" s="41">
        <v>23.079000000000001</v>
      </c>
      <c r="G558" s="41">
        <v>12693.45</v>
      </c>
      <c r="K558" t="b">
        <f>IF(VLOOKUP(Table1[[#This Row],[ProductID]],productMaster,4,0)="Active",TRUE,"Anomali")</f>
        <v>1</v>
      </c>
      <c r="L558">
        <f>VLOOKUP(Table1[[#This Row],[ProductID]],productMaster,10,0)</f>
        <v>0</v>
      </c>
      <c r="M558" t="str">
        <f>IF(Table1[[#This Row],[UnitPrice]]&gt;115%*Table1[[#This Row],[StandardAcquisitionCost]],"Anomali","")</f>
        <v>Anomali</v>
      </c>
      <c r="N558" s="80">
        <f>VLOOKUP(Table1[[#This Row],[ProductID]],productMaster,11,0)</f>
        <v>0</v>
      </c>
      <c r="O558" s="80" t="str">
        <f>IF(Table1[[#This Row],[UnitPrice]]&gt;Table1[[#This Row],[sellingPrice]],"Anomali","")</f>
        <v>Anomali</v>
      </c>
      <c r="P558" s="80" t="str">
        <f>IF(ISNA(VLOOKUP(Table1[[#This Row],[ProductID]],productMaster,1,0)),"Anomali","")</f>
        <v/>
      </c>
    </row>
    <row r="559" spans="1:16" x14ac:dyDescent="0.25">
      <c r="A559" s="5">
        <v>536</v>
      </c>
      <c r="B559" s="5">
        <v>1202</v>
      </c>
      <c r="C559" s="10">
        <v>44069</v>
      </c>
      <c r="D559" s="5">
        <v>550</v>
      </c>
      <c r="E559" s="5">
        <v>511</v>
      </c>
      <c r="F559" s="40">
        <v>29.274000000000001</v>
      </c>
      <c r="G559" s="40">
        <v>16100.7</v>
      </c>
      <c r="K559" t="b">
        <f>IF(VLOOKUP(Table1[[#This Row],[ProductID]],productMaster,4,0)="Active",TRUE,"Anomali")</f>
        <v>1</v>
      </c>
      <c r="L559">
        <f>VLOOKUP(Table1[[#This Row],[ProductID]],productMaster,10,0)</f>
        <v>0</v>
      </c>
      <c r="M559" t="str">
        <f>IF(Table1[[#This Row],[UnitPrice]]&gt;115%*Table1[[#This Row],[StandardAcquisitionCost]],"Anomali","")</f>
        <v>Anomali</v>
      </c>
      <c r="N559" s="80">
        <f>VLOOKUP(Table1[[#This Row],[ProductID]],productMaster,11,0)</f>
        <v>0</v>
      </c>
      <c r="O559" s="80" t="str">
        <f>IF(Table1[[#This Row],[UnitPrice]]&gt;Table1[[#This Row],[sellingPrice]],"Anomali","")</f>
        <v>Anomali</v>
      </c>
      <c r="P559" s="80" t="str">
        <f>IF(ISNA(VLOOKUP(Table1[[#This Row],[ProductID]],productMaster,1,0)),"Anomali","")</f>
        <v/>
      </c>
    </row>
    <row r="560" spans="1:16" x14ac:dyDescent="0.25">
      <c r="A560" s="4">
        <v>536</v>
      </c>
      <c r="B560" s="4">
        <v>1203</v>
      </c>
      <c r="C560" s="11">
        <v>44069</v>
      </c>
      <c r="D560" s="4">
        <v>550</v>
      </c>
      <c r="E560" s="4">
        <v>512</v>
      </c>
      <c r="F560" s="41">
        <v>34.975499999999997</v>
      </c>
      <c r="G560" s="41">
        <v>19236.525000000001</v>
      </c>
      <c r="K560" t="b">
        <f>IF(VLOOKUP(Table1[[#This Row],[ProductID]],productMaster,4,0)="Active",TRUE,"Anomali")</f>
        <v>1</v>
      </c>
      <c r="L560">
        <f>VLOOKUP(Table1[[#This Row],[ProductID]],productMaster,10,0)</f>
        <v>0</v>
      </c>
      <c r="M560" t="str">
        <f>IF(Table1[[#This Row],[UnitPrice]]&gt;115%*Table1[[#This Row],[StandardAcquisitionCost]],"Anomali","")</f>
        <v>Anomali</v>
      </c>
      <c r="N560" s="80">
        <f>VLOOKUP(Table1[[#This Row],[ProductID]],productMaster,11,0)</f>
        <v>0</v>
      </c>
      <c r="O560" s="80" t="str">
        <f>IF(Table1[[#This Row],[UnitPrice]]&gt;Table1[[#This Row],[sellingPrice]],"Anomali","")</f>
        <v>Anomali</v>
      </c>
      <c r="P560" s="80" t="str">
        <f>IF(ISNA(VLOOKUP(Table1[[#This Row],[ProductID]],productMaster,1,0)),"Anomali","")</f>
        <v/>
      </c>
    </row>
    <row r="561" spans="1:16" x14ac:dyDescent="0.25">
      <c r="A561" s="5">
        <v>537</v>
      </c>
      <c r="B561" s="5">
        <v>1204</v>
      </c>
      <c r="C561" s="10">
        <v>44070</v>
      </c>
      <c r="D561" s="5">
        <v>550</v>
      </c>
      <c r="E561" s="5">
        <v>507</v>
      </c>
      <c r="F561" s="40">
        <v>23.393999999999998</v>
      </c>
      <c r="G561" s="40">
        <v>12866.7</v>
      </c>
      <c r="K561" t="b">
        <f>IF(VLOOKUP(Table1[[#This Row],[ProductID]],productMaster,4,0)="Active",TRUE,"Anomali")</f>
        <v>1</v>
      </c>
      <c r="L561">
        <f>VLOOKUP(Table1[[#This Row],[ProductID]],productMaster,10,0)</f>
        <v>0</v>
      </c>
      <c r="M561" t="str">
        <f>IF(Table1[[#This Row],[UnitPrice]]&gt;115%*Table1[[#This Row],[StandardAcquisitionCost]],"Anomali","")</f>
        <v>Anomali</v>
      </c>
      <c r="N561" s="80">
        <f>VLOOKUP(Table1[[#This Row],[ProductID]],productMaster,11,0)</f>
        <v>0</v>
      </c>
      <c r="O561" s="80" t="str">
        <f>IF(Table1[[#This Row],[UnitPrice]]&gt;Table1[[#This Row],[sellingPrice]],"Anomali","")</f>
        <v>Anomali</v>
      </c>
      <c r="P561" s="80" t="str">
        <f>IF(ISNA(VLOOKUP(Table1[[#This Row],[ProductID]],productMaster,1,0)),"Anomali","")</f>
        <v/>
      </c>
    </row>
    <row r="562" spans="1:16" x14ac:dyDescent="0.25">
      <c r="A562" s="4">
        <v>537</v>
      </c>
      <c r="B562" s="4">
        <v>1205</v>
      </c>
      <c r="C562" s="11">
        <v>44070</v>
      </c>
      <c r="D562" s="4">
        <v>550</v>
      </c>
      <c r="E562" s="4">
        <v>508</v>
      </c>
      <c r="F562" s="41">
        <v>27.6465</v>
      </c>
      <c r="G562" s="41">
        <v>15205.575000000001</v>
      </c>
      <c r="K562" t="b">
        <f>IF(VLOOKUP(Table1[[#This Row],[ProductID]],productMaster,4,0)="Active",TRUE,"Anomali")</f>
        <v>1</v>
      </c>
      <c r="L562">
        <f>VLOOKUP(Table1[[#This Row],[ProductID]],productMaster,10,0)</f>
        <v>0</v>
      </c>
      <c r="M562" t="str">
        <f>IF(Table1[[#This Row],[UnitPrice]]&gt;115%*Table1[[#This Row],[StandardAcquisitionCost]],"Anomali","")</f>
        <v>Anomali</v>
      </c>
      <c r="N562" s="80">
        <f>VLOOKUP(Table1[[#This Row],[ProductID]],productMaster,11,0)</f>
        <v>0</v>
      </c>
      <c r="O562" s="80" t="str">
        <f>IF(Table1[[#This Row],[UnitPrice]]&gt;Table1[[#This Row],[sellingPrice]],"Anomali","")</f>
        <v>Anomali</v>
      </c>
      <c r="P562" s="80" t="str">
        <f>IF(ISNA(VLOOKUP(Table1[[#This Row],[ProductID]],productMaster,1,0)),"Anomali","")</f>
        <v/>
      </c>
    </row>
    <row r="563" spans="1:16" x14ac:dyDescent="0.25">
      <c r="A563" s="5">
        <v>538</v>
      </c>
      <c r="B563" s="5">
        <v>1206</v>
      </c>
      <c r="C563" s="10">
        <v>44070</v>
      </c>
      <c r="D563" s="5">
        <v>550</v>
      </c>
      <c r="E563" s="5">
        <v>355</v>
      </c>
      <c r="F563" s="40">
        <v>1.365</v>
      </c>
      <c r="G563" s="40">
        <v>750.75</v>
      </c>
      <c r="K563" t="b">
        <f>IF(VLOOKUP(Table1[[#This Row],[ProductID]],productMaster,4,0)="Active",TRUE,"Anomali")</f>
        <v>1</v>
      </c>
      <c r="L563">
        <f>VLOOKUP(Table1[[#This Row],[ProductID]],productMaster,10,0)</f>
        <v>0</v>
      </c>
      <c r="M563" t="str">
        <f>IF(Table1[[#This Row],[UnitPrice]]&gt;115%*Table1[[#This Row],[StandardAcquisitionCost]],"Anomali","")</f>
        <v>Anomali</v>
      </c>
      <c r="N563" s="80">
        <f>VLOOKUP(Table1[[#This Row],[ProductID]],productMaster,11,0)</f>
        <v>0</v>
      </c>
      <c r="O563" s="80" t="str">
        <f>IF(Table1[[#This Row],[UnitPrice]]&gt;Table1[[#This Row],[sellingPrice]],"Anomali","")</f>
        <v>Anomali</v>
      </c>
      <c r="P563" s="80" t="str">
        <f>IF(ISNA(VLOOKUP(Table1[[#This Row],[ProductID]],productMaster,1,0)),"Anomali","")</f>
        <v/>
      </c>
    </row>
    <row r="564" spans="1:16" x14ac:dyDescent="0.25">
      <c r="A564" s="4">
        <v>538</v>
      </c>
      <c r="B564" s="4">
        <v>1207</v>
      </c>
      <c r="C564" s="11">
        <v>44070</v>
      </c>
      <c r="D564" s="4">
        <v>550</v>
      </c>
      <c r="E564" s="4">
        <v>940</v>
      </c>
      <c r="F564" s="41">
        <v>62.9895</v>
      </c>
      <c r="G564" s="41">
        <v>34644.224999999999</v>
      </c>
      <c r="K564" t="b">
        <f>IF(VLOOKUP(Table1[[#This Row],[ProductID]],productMaster,4,0)="Active",TRUE,"Anomali")</f>
        <v>1</v>
      </c>
      <c r="L564">
        <f>VLOOKUP(Table1[[#This Row],[ProductID]],productMaster,10,0)</f>
        <v>35.959600000000002</v>
      </c>
      <c r="M564" t="str">
        <f>IF(Table1[[#This Row],[UnitPrice]]&gt;115%*Table1[[#This Row],[StandardAcquisitionCost]],"Anomali","")</f>
        <v>Anomali</v>
      </c>
      <c r="N564" s="80">
        <f>VLOOKUP(Table1[[#This Row],[ProductID]],productMaster,11,0)</f>
        <v>80.989999999999995</v>
      </c>
      <c r="O564" s="80" t="str">
        <f>IF(Table1[[#This Row],[UnitPrice]]&gt;Table1[[#This Row],[sellingPrice]],"Anomali","")</f>
        <v/>
      </c>
      <c r="P564" s="80" t="str">
        <f>IF(ISNA(VLOOKUP(Table1[[#This Row],[ProductID]],productMaster,1,0)),"Anomali","")</f>
        <v/>
      </c>
    </row>
    <row r="565" spans="1:16" x14ac:dyDescent="0.25">
      <c r="A565" s="5">
        <v>538</v>
      </c>
      <c r="B565" s="5">
        <v>1208</v>
      </c>
      <c r="C565" s="10">
        <v>44070</v>
      </c>
      <c r="D565" s="5">
        <v>550</v>
      </c>
      <c r="E565" s="5">
        <v>535</v>
      </c>
      <c r="F565" s="40">
        <v>3.4860000000000002</v>
      </c>
      <c r="G565" s="40">
        <v>1917.3</v>
      </c>
      <c r="K565" t="b">
        <f>IF(VLOOKUP(Table1[[#This Row],[ProductID]],productMaster,4,0)="Active",TRUE,"Anomali")</f>
        <v>1</v>
      </c>
      <c r="L565">
        <f>VLOOKUP(Table1[[#This Row],[ProductID]],productMaster,10,0)</f>
        <v>0</v>
      </c>
      <c r="M565" t="str">
        <f>IF(Table1[[#This Row],[UnitPrice]]&gt;115%*Table1[[#This Row],[StandardAcquisitionCost]],"Anomali","")</f>
        <v>Anomali</v>
      </c>
      <c r="N565" s="80">
        <f>VLOOKUP(Table1[[#This Row],[ProductID]],productMaster,11,0)</f>
        <v>0</v>
      </c>
      <c r="O565" s="80" t="str">
        <f>IF(Table1[[#This Row],[UnitPrice]]&gt;Table1[[#This Row],[sellingPrice]],"Anomali","")</f>
        <v>Anomali</v>
      </c>
      <c r="P565" s="80" t="str">
        <f>IF(ISNA(VLOOKUP(Table1[[#This Row],[ProductID]],productMaster,1,0)),"Anomali","")</f>
        <v/>
      </c>
    </row>
    <row r="566" spans="1:16" x14ac:dyDescent="0.25">
      <c r="A566" s="4">
        <v>539</v>
      </c>
      <c r="B566" s="4">
        <v>1209</v>
      </c>
      <c r="C566" s="11">
        <v>44070</v>
      </c>
      <c r="D566" s="4">
        <v>550</v>
      </c>
      <c r="E566" s="4">
        <v>351</v>
      </c>
      <c r="F566" s="41">
        <v>6.1950000000000003</v>
      </c>
      <c r="G566" s="41">
        <v>3407.25</v>
      </c>
      <c r="K566" t="b">
        <f>IF(VLOOKUP(Table1[[#This Row],[ProductID]],productMaster,4,0)="Active",TRUE,"Anomali")</f>
        <v>1</v>
      </c>
      <c r="L566">
        <f>VLOOKUP(Table1[[#This Row],[ProductID]],productMaster,10,0)</f>
        <v>0</v>
      </c>
      <c r="M566" t="str">
        <f>IF(Table1[[#This Row],[UnitPrice]]&gt;115%*Table1[[#This Row],[StandardAcquisitionCost]],"Anomali","")</f>
        <v>Anomali</v>
      </c>
      <c r="N566" s="80">
        <f>VLOOKUP(Table1[[#This Row],[ProductID]],productMaster,11,0)</f>
        <v>0</v>
      </c>
      <c r="O566" s="80" t="str">
        <f>IF(Table1[[#This Row],[UnitPrice]]&gt;Table1[[#This Row],[sellingPrice]],"Anomali","")</f>
        <v>Anomali</v>
      </c>
      <c r="P566" s="80" t="str">
        <f>IF(ISNA(VLOOKUP(Table1[[#This Row],[ProductID]],productMaster,1,0)),"Anomali","")</f>
        <v/>
      </c>
    </row>
    <row r="567" spans="1:16" x14ac:dyDescent="0.25">
      <c r="A567" s="5">
        <v>539</v>
      </c>
      <c r="B567" s="5">
        <v>1210</v>
      </c>
      <c r="C567" s="10">
        <v>44070</v>
      </c>
      <c r="D567" s="5">
        <v>550</v>
      </c>
      <c r="E567" s="5">
        <v>352</v>
      </c>
      <c r="F567" s="40">
        <v>1.47</v>
      </c>
      <c r="G567" s="40">
        <v>808.5</v>
      </c>
      <c r="K567" t="b">
        <f>IF(VLOOKUP(Table1[[#This Row],[ProductID]],productMaster,4,0)="Active",TRUE,"Anomali")</f>
        <v>1</v>
      </c>
      <c r="L567">
        <f>VLOOKUP(Table1[[#This Row],[ProductID]],productMaster,10,0)</f>
        <v>0</v>
      </c>
      <c r="M567" t="str">
        <f>IF(Table1[[#This Row],[UnitPrice]]&gt;115%*Table1[[#This Row],[StandardAcquisitionCost]],"Anomali","")</f>
        <v>Anomali</v>
      </c>
      <c r="N567" s="80">
        <f>VLOOKUP(Table1[[#This Row],[ProductID]],productMaster,11,0)</f>
        <v>0</v>
      </c>
      <c r="O567" s="80" t="str">
        <f>IF(Table1[[#This Row],[UnitPrice]]&gt;Table1[[#This Row],[sellingPrice]],"Anomali","")</f>
        <v>Anomali</v>
      </c>
      <c r="P567" s="80" t="str">
        <f>IF(ISNA(VLOOKUP(Table1[[#This Row],[ProductID]],productMaster,1,0)),"Anomali","")</f>
        <v/>
      </c>
    </row>
    <row r="568" spans="1:16" x14ac:dyDescent="0.25">
      <c r="A568" s="4">
        <v>539</v>
      </c>
      <c r="B568" s="4">
        <v>1211</v>
      </c>
      <c r="C568" s="11">
        <v>44070</v>
      </c>
      <c r="D568" s="4">
        <v>550</v>
      </c>
      <c r="E568" s="4">
        <v>679</v>
      </c>
      <c r="F568" s="41">
        <v>6.1950000000000003</v>
      </c>
      <c r="G568" s="41">
        <v>3407.25</v>
      </c>
      <c r="K568" t="b">
        <f>IF(VLOOKUP(Table1[[#This Row],[ProductID]],productMaster,4,0)="Active",TRUE,"Anomali")</f>
        <v>1</v>
      </c>
      <c r="L568">
        <f>VLOOKUP(Table1[[#This Row],[ProductID]],productMaster,10,0)</f>
        <v>0</v>
      </c>
      <c r="M568" t="str">
        <f>IF(Table1[[#This Row],[UnitPrice]]&gt;115%*Table1[[#This Row],[StandardAcquisitionCost]],"Anomali","")</f>
        <v>Anomali</v>
      </c>
      <c r="N568" s="80">
        <f>VLOOKUP(Table1[[#This Row],[ProductID]],productMaster,11,0)</f>
        <v>0</v>
      </c>
      <c r="O568" s="80" t="str">
        <f>IF(Table1[[#This Row],[UnitPrice]]&gt;Table1[[#This Row],[sellingPrice]],"Anomali","")</f>
        <v>Anomali</v>
      </c>
      <c r="P568" s="80" t="str">
        <f>IF(ISNA(VLOOKUP(Table1[[#This Row],[ProductID]],productMaster,1,0)),"Anomali","")</f>
        <v/>
      </c>
    </row>
    <row r="569" spans="1:16" x14ac:dyDescent="0.25">
      <c r="A569" s="5">
        <v>540</v>
      </c>
      <c r="B569" s="5">
        <v>1212</v>
      </c>
      <c r="C569" s="10">
        <v>44070</v>
      </c>
      <c r="D569" s="5">
        <v>550</v>
      </c>
      <c r="E569" s="5">
        <v>507</v>
      </c>
      <c r="F569" s="40">
        <v>22.165500000000002</v>
      </c>
      <c r="G569" s="40">
        <v>12191.025</v>
      </c>
      <c r="K569" t="b">
        <f>IF(VLOOKUP(Table1[[#This Row],[ProductID]],productMaster,4,0)="Active",TRUE,"Anomali")</f>
        <v>1</v>
      </c>
      <c r="L569">
        <f>VLOOKUP(Table1[[#This Row],[ProductID]],productMaster,10,0)</f>
        <v>0</v>
      </c>
      <c r="M569" t="str">
        <f>IF(Table1[[#This Row],[UnitPrice]]&gt;115%*Table1[[#This Row],[StandardAcquisitionCost]],"Anomali","")</f>
        <v>Anomali</v>
      </c>
      <c r="N569" s="80">
        <f>VLOOKUP(Table1[[#This Row],[ProductID]],productMaster,11,0)</f>
        <v>0</v>
      </c>
      <c r="O569" s="80" t="str">
        <f>IF(Table1[[#This Row],[UnitPrice]]&gt;Table1[[#This Row],[sellingPrice]],"Anomali","")</f>
        <v>Anomali</v>
      </c>
      <c r="P569" s="80" t="str">
        <f>IF(ISNA(VLOOKUP(Table1[[#This Row],[ProductID]],productMaster,1,0)),"Anomali","")</f>
        <v/>
      </c>
    </row>
    <row r="570" spans="1:16" x14ac:dyDescent="0.25">
      <c r="A570" s="4">
        <v>540</v>
      </c>
      <c r="B570" s="4">
        <v>1213</v>
      </c>
      <c r="C570" s="11">
        <v>44070</v>
      </c>
      <c r="D570" s="4">
        <v>550</v>
      </c>
      <c r="E570" s="4">
        <v>508</v>
      </c>
      <c r="F570" s="41">
        <v>29.284500000000001</v>
      </c>
      <c r="G570" s="41">
        <v>16106.475</v>
      </c>
      <c r="K570" t="b">
        <f>IF(VLOOKUP(Table1[[#This Row],[ProductID]],productMaster,4,0)="Active",TRUE,"Anomali")</f>
        <v>1</v>
      </c>
      <c r="L570">
        <f>VLOOKUP(Table1[[#This Row],[ProductID]],productMaster,10,0)</f>
        <v>0</v>
      </c>
      <c r="M570" t="str">
        <f>IF(Table1[[#This Row],[UnitPrice]]&gt;115%*Table1[[#This Row],[StandardAcquisitionCost]],"Anomali","")</f>
        <v>Anomali</v>
      </c>
      <c r="N570" s="80">
        <f>VLOOKUP(Table1[[#This Row],[ProductID]],productMaster,11,0)</f>
        <v>0</v>
      </c>
      <c r="O570" s="80" t="str">
        <f>IF(Table1[[#This Row],[UnitPrice]]&gt;Table1[[#This Row],[sellingPrice]],"Anomali","")</f>
        <v>Anomali</v>
      </c>
      <c r="P570" s="80" t="str">
        <f>IF(ISNA(VLOOKUP(Table1[[#This Row],[ProductID]],productMaster,1,0)),"Anomali","")</f>
        <v/>
      </c>
    </row>
    <row r="571" spans="1:16" x14ac:dyDescent="0.25">
      <c r="A571" s="5">
        <v>541</v>
      </c>
      <c r="B571" s="5">
        <v>1214</v>
      </c>
      <c r="C571" s="10">
        <v>44070</v>
      </c>
      <c r="D571" s="5">
        <v>3</v>
      </c>
      <c r="E571" s="5">
        <v>403</v>
      </c>
      <c r="F571" s="40">
        <v>45.3705</v>
      </c>
      <c r="G571" s="40">
        <v>136.11150000000001</v>
      </c>
      <c r="K571" t="b">
        <f>IF(VLOOKUP(Table1[[#This Row],[ProductID]],productMaster,4,0)="Active",TRUE,"Anomali")</f>
        <v>1</v>
      </c>
      <c r="L571">
        <f>VLOOKUP(Table1[[#This Row],[ProductID]],productMaster,10,0)</f>
        <v>0</v>
      </c>
      <c r="M571" t="str">
        <f>IF(Table1[[#This Row],[UnitPrice]]&gt;115%*Table1[[#This Row],[StandardAcquisitionCost]],"Anomali","")</f>
        <v>Anomali</v>
      </c>
      <c r="N571" s="80">
        <f>VLOOKUP(Table1[[#This Row],[ProductID]],productMaster,11,0)</f>
        <v>0</v>
      </c>
      <c r="O571" s="80" t="str">
        <f>IF(Table1[[#This Row],[UnitPrice]]&gt;Table1[[#This Row],[sellingPrice]],"Anomali","")</f>
        <v>Anomali</v>
      </c>
      <c r="P571" s="80" t="str">
        <f>IF(ISNA(VLOOKUP(Table1[[#This Row],[ProductID]],productMaster,1,0)),"Anomali","")</f>
        <v/>
      </c>
    </row>
    <row r="572" spans="1:16" x14ac:dyDescent="0.25">
      <c r="A572" s="4">
        <v>541</v>
      </c>
      <c r="B572" s="4">
        <v>1215</v>
      </c>
      <c r="C572" s="11">
        <v>44070</v>
      </c>
      <c r="D572" s="4">
        <v>3</v>
      </c>
      <c r="E572" s="4">
        <v>404</v>
      </c>
      <c r="F572" s="41">
        <v>49.643999999999998</v>
      </c>
      <c r="G572" s="41">
        <v>148.93199999999999</v>
      </c>
      <c r="K572" t="b">
        <f>IF(VLOOKUP(Table1[[#This Row],[ProductID]],productMaster,4,0)="Active",TRUE,"Anomali")</f>
        <v>1</v>
      </c>
      <c r="L572">
        <f>VLOOKUP(Table1[[#This Row],[ProductID]],productMaster,10,0)</f>
        <v>0</v>
      </c>
      <c r="M572" t="str">
        <f>IF(Table1[[#This Row],[UnitPrice]]&gt;115%*Table1[[#This Row],[StandardAcquisitionCost]],"Anomali","")</f>
        <v>Anomali</v>
      </c>
      <c r="N572" s="80">
        <f>VLOOKUP(Table1[[#This Row],[ProductID]],productMaster,11,0)</f>
        <v>0</v>
      </c>
      <c r="O572" s="80" t="str">
        <f>IF(Table1[[#This Row],[UnitPrice]]&gt;Table1[[#This Row],[sellingPrice]],"Anomali","")</f>
        <v>Anomali</v>
      </c>
      <c r="P572" s="80" t="str">
        <f>IF(ISNA(VLOOKUP(Table1[[#This Row],[ProductID]],productMaster,1,0)),"Anomali","")</f>
        <v/>
      </c>
    </row>
    <row r="573" spans="1:16" x14ac:dyDescent="0.25">
      <c r="A573" s="5">
        <v>541</v>
      </c>
      <c r="B573" s="5">
        <v>1216</v>
      </c>
      <c r="C573" s="10">
        <v>44070</v>
      </c>
      <c r="D573" s="5">
        <v>3</v>
      </c>
      <c r="E573" s="5">
        <v>405</v>
      </c>
      <c r="F573" s="40">
        <v>45.3705</v>
      </c>
      <c r="G573" s="40">
        <v>136.11150000000001</v>
      </c>
      <c r="K573" t="b">
        <f>IF(VLOOKUP(Table1[[#This Row],[ProductID]],productMaster,4,0)="Active",TRUE,"Anomali")</f>
        <v>1</v>
      </c>
      <c r="L573">
        <f>VLOOKUP(Table1[[#This Row],[ProductID]],productMaster,10,0)</f>
        <v>0</v>
      </c>
      <c r="M573" t="str">
        <f>IF(Table1[[#This Row],[UnitPrice]]&gt;115%*Table1[[#This Row],[StandardAcquisitionCost]],"Anomali","")</f>
        <v>Anomali</v>
      </c>
      <c r="N573" s="80">
        <f>VLOOKUP(Table1[[#This Row],[ProductID]],productMaster,11,0)</f>
        <v>0</v>
      </c>
      <c r="O573" s="80" t="str">
        <f>IF(Table1[[#This Row],[UnitPrice]]&gt;Table1[[#This Row],[sellingPrice]],"Anomali","")</f>
        <v>Anomali</v>
      </c>
      <c r="P573" s="80" t="str">
        <f>IF(ISNA(VLOOKUP(Table1[[#This Row],[ProductID]],productMaster,1,0)),"Anomali","")</f>
        <v/>
      </c>
    </row>
    <row r="574" spans="1:16" x14ac:dyDescent="0.25">
      <c r="A574" s="4">
        <v>541</v>
      </c>
      <c r="B574" s="4">
        <v>1217</v>
      </c>
      <c r="C574" s="11">
        <v>44070</v>
      </c>
      <c r="D574" s="4">
        <v>3</v>
      </c>
      <c r="E574" s="4">
        <v>406</v>
      </c>
      <c r="F574" s="41">
        <v>43.270499999999998</v>
      </c>
      <c r="G574" s="41">
        <v>129.8115</v>
      </c>
      <c r="K574" t="b">
        <f>IF(VLOOKUP(Table1[[#This Row],[ProductID]],productMaster,4,0)="Active",TRUE,"Anomali")</f>
        <v>1</v>
      </c>
      <c r="L574">
        <f>VLOOKUP(Table1[[#This Row],[ProductID]],productMaster,10,0)</f>
        <v>0</v>
      </c>
      <c r="M574" t="str">
        <f>IF(Table1[[#This Row],[UnitPrice]]&gt;115%*Table1[[#This Row],[StandardAcquisitionCost]],"Anomali","")</f>
        <v>Anomali</v>
      </c>
      <c r="N574" s="80">
        <f>VLOOKUP(Table1[[#This Row],[ProductID]],productMaster,11,0)</f>
        <v>0</v>
      </c>
      <c r="O574" s="80" t="str">
        <f>IF(Table1[[#This Row],[UnitPrice]]&gt;Table1[[#This Row],[sellingPrice]],"Anomali","")</f>
        <v>Anomali</v>
      </c>
      <c r="P574" s="80" t="str">
        <f>IF(ISNA(VLOOKUP(Table1[[#This Row],[ProductID]],productMaster,1,0)),"Anomali","")</f>
        <v/>
      </c>
    </row>
    <row r="575" spans="1:16" x14ac:dyDescent="0.25">
      <c r="A575" s="5">
        <v>542</v>
      </c>
      <c r="B575" s="5">
        <v>1218</v>
      </c>
      <c r="C575" s="10">
        <v>44070</v>
      </c>
      <c r="D575" s="5">
        <v>550</v>
      </c>
      <c r="E575" s="5">
        <v>525</v>
      </c>
      <c r="F575" s="40">
        <v>2.3205</v>
      </c>
      <c r="G575" s="40">
        <v>1276.2750000000001</v>
      </c>
      <c r="K575" t="b">
        <f>IF(VLOOKUP(Table1[[#This Row],[ProductID]],productMaster,4,0)="Active",TRUE,"Anomali")</f>
        <v>1</v>
      </c>
      <c r="L575">
        <f>VLOOKUP(Table1[[#This Row],[ProductID]],productMaster,10,0)</f>
        <v>0</v>
      </c>
      <c r="M575" t="str">
        <f>IF(Table1[[#This Row],[UnitPrice]]&gt;115%*Table1[[#This Row],[StandardAcquisitionCost]],"Anomali","")</f>
        <v>Anomali</v>
      </c>
      <c r="N575" s="80">
        <f>VLOOKUP(Table1[[#This Row],[ProductID]],productMaster,11,0)</f>
        <v>0</v>
      </c>
      <c r="O575" s="80" t="str">
        <f>IF(Table1[[#This Row],[UnitPrice]]&gt;Table1[[#This Row],[sellingPrice]],"Anomali","")</f>
        <v>Anomali</v>
      </c>
      <c r="P575" s="80" t="str">
        <f>IF(ISNA(VLOOKUP(Table1[[#This Row],[ProductID]],productMaster,1,0)),"Anomali","")</f>
        <v/>
      </c>
    </row>
    <row r="576" spans="1:16" x14ac:dyDescent="0.25">
      <c r="A576" s="4">
        <v>543</v>
      </c>
      <c r="B576" s="4">
        <v>1219</v>
      </c>
      <c r="C576" s="11">
        <v>44070</v>
      </c>
      <c r="D576" s="4">
        <v>550</v>
      </c>
      <c r="E576" s="4">
        <v>526</v>
      </c>
      <c r="F576" s="41">
        <v>3.6435</v>
      </c>
      <c r="G576" s="41">
        <v>2003.925</v>
      </c>
      <c r="K576" t="b">
        <f>IF(VLOOKUP(Table1[[#This Row],[ProductID]],productMaster,4,0)="Active",TRUE,"Anomali")</f>
        <v>1</v>
      </c>
      <c r="L576">
        <f>VLOOKUP(Table1[[#This Row],[ProductID]],productMaster,10,0)</f>
        <v>0</v>
      </c>
      <c r="M576" t="str">
        <f>IF(Table1[[#This Row],[UnitPrice]]&gt;115%*Table1[[#This Row],[StandardAcquisitionCost]],"Anomali","")</f>
        <v>Anomali</v>
      </c>
      <c r="N576" s="80">
        <f>VLOOKUP(Table1[[#This Row],[ProductID]],productMaster,11,0)</f>
        <v>0</v>
      </c>
      <c r="O576" s="80" t="str">
        <f>IF(Table1[[#This Row],[UnitPrice]]&gt;Table1[[#This Row],[sellingPrice]],"Anomali","")</f>
        <v>Anomali</v>
      </c>
      <c r="P576" s="80" t="str">
        <f>IF(ISNA(VLOOKUP(Table1[[#This Row],[ProductID]],productMaster,1,0)),"Anomali","")</f>
        <v/>
      </c>
    </row>
    <row r="577" spans="1:16" x14ac:dyDescent="0.25">
      <c r="A577" s="5">
        <v>544</v>
      </c>
      <c r="B577" s="5">
        <v>1220</v>
      </c>
      <c r="C577" s="10">
        <v>44070</v>
      </c>
      <c r="D577" s="5">
        <v>550</v>
      </c>
      <c r="E577" s="5">
        <v>908</v>
      </c>
      <c r="F577" s="40">
        <v>21.0945</v>
      </c>
      <c r="G577" s="40">
        <v>11601.975</v>
      </c>
      <c r="K577" t="b">
        <f>IF(VLOOKUP(Table1[[#This Row],[ProductID]],productMaster,4,0)="Active",TRUE,"Anomali")</f>
        <v>1</v>
      </c>
      <c r="L577">
        <f>VLOOKUP(Table1[[#This Row],[ProductID]],productMaster,10,0)</f>
        <v>12.0413</v>
      </c>
      <c r="M577" t="str">
        <f>IF(Table1[[#This Row],[UnitPrice]]&gt;115%*Table1[[#This Row],[StandardAcquisitionCost]],"Anomali","")</f>
        <v>Anomali</v>
      </c>
      <c r="N577" s="80">
        <f>VLOOKUP(Table1[[#This Row],[ProductID]],productMaster,11,0)</f>
        <v>27.12</v>
      </c>
      <c r="O577" s="80" t="str">
        <f>IF(Table1[[#This Row],[UnitPrice]]&gt;Table1[[#This Row],[sellingPrice]],"Anomali","")</f>
        <v/>
      </c>
      <c r="P577" s="80" t="str">
        <f>IF(ISNA(VLOOKUP(Table1[[#This Row],[ProductID]],productMaster,1,0)),"Anomali","")</f>
        <v/>
      </c>
    </row>
    <row r="578" spans="1:16" x14ac:dyDescent="0.25">
      <c r="A578" s="4">
        <v>544</v>
      </c>
      <c r="B578" s="4">
        <v>1221</v>
      </c>
      <c r="C578" s="11">
        <v>44070</v>
      </c>
      <c r="D578" s="4">
        <v>550</v>
      </c>
      <c r="E578" s="4">
        <v>909</v>
      </c>
      <c r="F578" s="41">
        <v>30.439499999999999</v>
      </c>
      <c r="G578" s="41">
        <v>16741.724999999999</v>
      </c>
      <c r="K578" t="b">
        <f>IF(VLOOKUP(Table1[[#This Row],[ProductID]],productMaster,4,0)="Active",TRUE,"Anomali")</f>
        <v>1</v>
      </c>
      <c r="L578">
        <f>VLOOKUP(Table1[[#This Row],[ProductID]],productMaster,10,0)</f>
        <v>17.3782</v>
      </c>
      <c r="M578" t="str">
        <f>IF(Table1[[#This Row],[UnitPrice]]&gt;115%*Table1[[#This Row],[StandardAcquisitionCost]],"Anomali","")</f>
        <v>Anomali</v>
      </c>
      <c r="N578" s="80">
        <f>VLOOKUP(Table1[[#This Row],[ProductID]],productMaster,11,0)</f>
        <v>39.14</v>
      </c>
      <c r="O578" s="80" t="str">
        <f>IF(Table1[[#This Row],[UnitPrice]]&gt;Table1[[#This Row],[sellingPrice]],"Anomali","")</f>
        <v/>
      </c>
      <c r="P578" s="80" t="str">
        <f>IF(ISNA(VLOOKUP(Table1[[#This Row],[ProductID]],productMaster,1,0)),"Anomali","")</f>
        <v/>
      </c>
    </row>
    <row r="579" spans="1:16" x14ac:dyDescent="0.25">
      <c r="A579" s="5">
        <v>545</v>
      </c>
      <c r="B579" s="5">
        <v>1222</v>
      </c>
      <c r="C579" s="10">
        <v>44070</v>
      </c>
      <c r="D579" s="5">
        <v>60</v>
      </c>
      <c r="E579" s="5">
        <v>356</v>
      </c>
      <c r="F579" s="40">
        <v>3.6015000000000001</v>
      </c>
      <c r="G579" s="40">
        <v>216.09</v>
      </c>
      <c r="K579" t="b">
        <f>IF(VLOOKUP(Table1[[#This Row],[ProductID]],productMaster,4,0)="Active",TRUE,"Anomali")</f>
        <v>1</v>
      </c>
      <c r="L579">
        <f>VLOOKUP(Table1[[#This Row],[ProductID]],productMaster,10,0)</f>
        <v>0</v>
      </c>
      <c r="M579" t="str">
        <f>IF(Table1[[#This Row],[UnitPrice]]&gt;115%*Table1[[#This Row],[StandardAcquisitionCost]],"Anomali","")</f>
        <v>Anomali</v>
      </c>
      <c r="N579" s="80">
        <f>VLOOKUP(Table1[[#This Row],[ProductID]],productMaster,11,0)</f>
        <v>0</v>
      </c>
      <c r="O579" s="80" t="str">
        <f>IF(Table1[[#This Row],[UnitPrice]]&gt;Table1[[#This Row],[sellingPrice]],"Anomali","")</f>
        <v>Anomali</v>
      </c>
      <c r="P579" s="80" t="str">
        <f>IF(ISNA(VLOOKUP(Table1[[#This Row],[ProductID]],productMaster,1,0)),"Anomali","")</f>
        <v/>
      </c>
    </row>
    <row r="580" spans="1:16" x14ac:dyDescent="0.25">
      <c r="A580" s="4">
        <v>545</v>
      </c>
      <c r="B580" s="4">
        <v>1223</v>
      </c>
      <c r="C580" s="11">
        <v>44070</v>
      </c>
      <c r="D580" s="4">
        <v>60</v>
      </c>
      <c r="E580" s="4">
        <v>357</v>
      </c>
      <c r="F580" s="41">
        <v>3.9794999999999998</v>
      </c>
      <c r="G580" s="41">
        <v>238.77</v>
      </c>
      <c r="K580" t="b">
        <f>IF(VLOOKUP(Table1[[#This Row],[ProductID]],productMaster,4,0)="Active",TRUE,"Anomali")</f>
        <v>1</v>
      </c>
      <c r="L580">
        <f>VLOOKUP(Table1[[#This Row],[ProductID]],productMaster,10,0)</f>
        <v>0</v>
      </c>
      <c r="M580" t="str">
        <f>IF(Table1[[#This Row],[UnitPrice]]&gt;115%*Table1[[#This Row],[StandardAcquisitionCost]],"Anomali","")</f>
        <v>Anomali</v>
      </c>
      <c r="N580" s="80">
        <f>VLOOKUP(Table1[[#This Row],[ProductID]],productMaster,11,0)</f>
        <v>0</v>
      </c>
      <c r="O580" s="80" t="str">
        <f>IF(Table1[[#This Row],[UnitPrice]]&gt;Table1[[#This Row],[sellingPrice]],"Anomali","")</f>
        <v>Anomali</v>
      </c>
      <c r="P580" s="80" t="str">
        <f>IF(ISNA(VLOOKUP(Table1[[#This Row],[ProductID]],productMaster,1,0)),"Anomali","")</f>
        <v/>
      </c>
    </row>
    <row r="581" spans="1:16" x14ac:dyDescent="0.25">
      <c r="A581" s="5">
        <v>546</v>
      </c>
      <c r="B581" s="5">
        <v>1224</v>
      </c>
      <c r="C581" s="10">
        <v>44070</v>
      </c>
      <c r="D581" s="5">
        <v>550</v>
      </c>
      <c r="E581" s="5">
        <v>935</v>
      </c>
      <c r="F581" s="40">
        <v>31.4895</v>
      </c>
      <c r="G581" s="40">
        <v>17319.224999999999</v>
      </c>
      <c r="K581" t="b">
        <f>IF(VLOOKUP(Table1[[#This Row],[ProductID]],productMaster,4,0)="Active",TRUE,"Anomali")</f>
        <v>1</v>
      </c>
      <c r="L581">
        <f>VLOOKUP(Table1[[#This Row],[ProductID]],productMaster,10,0)</f>
        <v>17.977599999999999</v>
      </c>
      <c r="M581" t="str">
        <f>IF(Table1[[#This Row],[UnitPrice]]&gt;115%*Table1[[#This Row],[StandardAcquisitionCost]],"Anomali","")</f>
        <v>Anomali</v>
      </c>
      <c r="N581" s="80">
        <f>VLOOKUP(Table1[[#This Row],[ProductID]],productMaster,11,0)</f>
        <v>40.49</v>
      </c>
      <c r="O581" s="80" t="str">
        <f>IF(Table1[[#This Row],[UnitPrice]]&gt;Table1[[#This Row],[sellingPrice]],"Anomali","")</f>
        <v/>
      </c>
      <c r="P581" s="80" t="str">
        <f>IF(ISNA(VLOOKUP(Table1[[#This Row],[ProductID]],productMaster,1,0)),"Anomali","")</f>
        <v/>
      </c>
    </row>
    <row r="582" spans="1:16" x14ac:dyDescent="0.25">
      <c r="A582" s="4">
        <v>546</v>
      </c>
      <c r="B582" s="4">
        <v>1225</v>
      </c>
      <c r="C582" s="11">
        <v>44070</v>
      </c>
      <c r="D582" s="4">
        <v>550</v>
      </c>
      <c r="E582" s="4">
        <v>936</v>
      </c>
      <c r="F582" s="41">
        <v>48.289499999999997</v>
      </c>
      <c r="G582" s="41">
        <v>26559.224999999999</v>
      </c>
      <c r="K582" t="b">
        <f>IF(VLOOKUP(Table1[[#This Row],[ProductID]],productMaster,4,0)="Active",TRUE,"Anomali")</f>
        <v>1</v>
      </c>
      <c r="L582">
        <f>VLOOKUP(Table1[[#This Row],[ProductID]],productMaster,10,0)</f>
        <v>27.568000000000001</v>
      </c>
      <c r="M582" t="str">
        <f>IF(Table1[[#This Row],[UnitPrice]]&gt;115%*Table1[[#This Row],[StandardAcquisitionCost]],"Anomali","")</f>
        <v>Anomali</v>
      </c>
      <c r="N582" s="80">
        <f>VLOOKUP(Table1[[#This Row],[ProductID]],productMaster,11,0)</f>
        <v>62.09</v>
      </c>
      <c r="O582" s="80" t="str">
        <f>IF(Table1[[#This Row],[UnitPrice]]&gt;Table1[[#This Row],[sellingPrice]],"Anomali","")</f>
        <v/>
      </c>
      <c r="P582" s="80" t="str">
        <f>IF(ISNA(VLOOKUP(Table1[[#This Row],[ProductID]],productMaster,1,0)),"Anomali","")</f>
        <v/>
      </c>
    </row>
    <row r="583" spans="1:16" x14ac:dyDescent="0.25">
      <c r="A583" s="5">
        <v>547</v>
      </c>
      <c r="B583" s="5">
        <v>1226</v>
      </c>
      <c r="C583" s="10">
        <v>44070</v>
      </c>
      <c r="D583" s="5">
        <v>550</v>
      </c>
      <c r="E583" s="5">
        <v>524</v>
      </c>
      <c r="F583" s="40">
        <v>12.967499999999999</v>
      </c>
      <c r="G583" s="40">
        <v>7132.125</v>
      </c>
      <c r="K583" t="b">
        <f>IF(VLOOKUP(Table1[[#This Row],[ProductID]],productMaster,4,0)="Active",TRUE,"Anomali")</f>
        <v>1</v>
      </c>
      <c r="L583">
        <f>VLOOKUP(Table1[[#This Row],[ProductID]],productMaster,10,0)</f>
        <v>0</v>
      </c>
      <c r="M583" t="str">
        <f>IF(Table1[[#This Row],[UnitPrice]]&gt;115%*Table1[[#This Row],[StandardAcquisitionCost]],"Anomali","")</f>
        <v>Anomali</v>
      </c>
      <c r="N583" s="80">
        <f>VLOOKUP(Table1[[#This Row],[ProductID]],productMaster,11,0)</f>
        <v>0</v>
      </c>
      <c r="O583" s="80" t="str">
        <f>IF(Table1[[#This Row],[UnitPrice]]&gt;Table1[[#This Row],[sellingPrice]],"Anomali","")</f>
        <v>Anomali</v>
      </c>
      <c r="P583" s="80" t="str">
        <f>IF(ISNA(VLOOKUP(Table1[[#This Row],[ProductID]],productMaster,1,0)),"Anomali","")</f>
        <v/>
      </c>
    </row>
    <row r="584" spans="1:16" x14ac:dyDescent="0.25">
      <c r="A584" s="4">
        <v>548</v>
      </c>
      <c r="B584" s="4">
        <v>1227</v>
      </c>
      <c r="C584" s="11">
        <v>44070</v>
      </c>
      <c r="D584" s="4">
        <v>550</v>
      </c>
      <c r="E584" s="4">
        <v>911</v>
      </c>
      <c r="F584" s="41">
        <v>21.0945</v>
      </c>
      <c r="G584" s="41">
        <v>11601.975</v>
      </c>
      <c r="K584" t="b">
        <f>IF(VLOOKUP(Table1[[#This Row],[ProductID]],productMaster,4,0)="Active",TRUE,"Anomali")</f>
        <v>1</v>
      </c>
      <c r="L584">
        <f>VLOOKUP(Table1[[#This Row],[ProductID]],productMaster,10,0)</f>
        <v>12.0413</v>
      </c>
      <c r="M584" t="str">
        <f>IF(Table1[[#This Row],[UnitPrice]]&gt;115%*Table1[[#This Row],[StandardAcquisitionCost]],"Anomali","")</f>
        <v>Anomali</v>
      </c>
      <c r="N584" s="80">
        <f>VLOOKUP(Table1[[#This Row],[ProductID]],productMaster,11,0)</f>
        <v>27.12</v>
      </c>
      <c r="O584" s="80" t="str">
        <f>IF(Table1[[#This Row],[UnitPrice]]&gt;Table1[[#This Row],[sellingPrice]],"Anomali","")</f>
        <v/>
      </c>
      <c r="P584" s="80" t="str">
        <f>IF(ISNA(VLOOKUP(Table1[[#This Row],[ProductID]],productMaster,1,0)),"Anomali","")</f>
        <v/>
      </c>
    </row>
    <row r="585" spans="1:16" x14ac:dyDescent="0.25">
      <c r="A585" s="5">
        <v>548</v>
      </c>
      <c r="B585" s="5">
        <v>1228</v>
      </c>
      <c r="C585" s="10">
        <v>44070</v>
      </c>
      <c r="D585" s="5">
        <v>550</v>
      </c>
      <c r="E585" s="5">
        <v>912</v>
      </c>
      <c r="F585" s="40">
        <v>30.439499999999999</v>
      </c>
      <c r="G585" s="40">
        <v>16741.724999999999</v>
      </c>
      <c r="K585" t="b">
        <f>IF(VLOOKUP(Table1[[#This Row],[ProductID]],productMaster,4,0)="Active",TRUE,"Anomali")</f>
        <v>1</v>
      </c>
      <c r="L585">
        <f>VLOOKUP(Table1[[#This Row],[ProductID]],productMaster,10,0)</f>
        <v>17.3782</v>
      </c>
      <c r="M585" t="str">
        <f>IF(Table1[[#This Row],[UnitPrice]]&gt;115%*Table1[[#This Row],[StandardAcquisitionCost]],"Anomali","")</f>
        <v>Anomali</v>
      </c>
      <c r="N585" s="80">
        <f>VLOOKUP(Table1[[#This Row],[ProductID]],productMaster,11,0)</f>
        <v>39.14</v>
      </c>
      <c r="O585" s="80" t="str">
        <f>IF(Table1[[#This Row],[UnitPrice]]&gt;Table1[[#This Row],[sellingPrice]],"Anomali","")</f>
        <v/>
      </c>
      <c r="P585" s="80" t="str">
        <f>IF(ISNA(VLOOKUP(Table1[[#This Row],[ProductID]],productMaster,1,0)),"Anomali","")</f>
        <v/>
      </c>
    </row>
    <row r="586" spans="1:16" x14ac:dyDescent="0.25">
      <c r="A586" s="4">
        <v>549</v>
      </c>
      <c r="B586" s="4">
        <v>1229</v>
      </c>
      <c r="C586" s="11">
        <v>44070</v>
      </c>
      <c r="D586" s="4">
        <v>550</v>
      </c>
      <c r="E586" s="4">
        <v>910</v>
      </c>
      <c r="F586" s="41">
        <v>40.939500000000002</v>
      </c>
      <c r="G586" s="41">
        <v>22516.724999999999</v>
      </c>
      <c r="K586" t="b">
        <f>IF(VLOOKUP(Table1[[#This Row],[ProductID]],productMaster,4,0)="Active",TRUE,"Anomali")</f>
        <v>1</v>
      </c>
      <c r="L586">
        <f>VLOOKUP(Table1[[#This Row],[ProductID]],productMaster,10,0)</f>
        <v>23.372199999999999</v>
      </c>
      <c r="M586" t="str">
        <f>IF(Table1[[#This Row],[UnitPrice]]&gt;115%*Table1[[#This Row],[StandardAcquisitionCost]],"Anomali","")</f>
        <v>Anomali</v>
      </c>
      <c r="N586" s="80">
        <f>VLOOKUP(Table1[[#This Row],[ProductID]],productMaster,11,0)</f>
        <v>52.64</v>
      </c>
      <c r="O586" s="80" t="str">
        <f>IF(Table1[[#This Row],[UnitPrice]]&gt;Table1[[#This Row],[sellingPrice]],"Anomali","")</f>
        <v/>
      </c>
      <c r="P586" s="80" t="str">
        <f>IF(ISNA(VLOOKUP(Table1[[#This Row],[ProductID]],productMaster,1,0)),"Anomali","")</f>
        <v/>
      </c>
    </row>
    <row r="587" spans="1:16" x14ac:dyDescent="0.25">
      <c r="A587" s="5">
        <v>550</v>
      </c>
      <c r="B587" s="5">
        <v>1230</v>
      </c>
      <c r="C587" s="10">
        <v>44070</v>
      </c>
      <c r="D587" s="5">
        <v>550</v>
      </c>
      <c r="E587" s="5">
        <v>937</v>
      </c>
      <c r="F587" s="40">
        <v>62.9895</v>
      </c>
      <c r="G587" s="40">
        <v>34644.224999999999</v>
      </c>
      <c r="K587" t="b">
        <f>IF(VLOOKUP(Table1[[#This Row],[ProductID]],productMaster,4,0)="Active",TRUE,"Anomali")</f>
        <v>1</v>
      </c>
      <c r="L587">
        <f>VLOOKUP(Table1[[#This Row],[ProductID]],productMaster,10,0)</f>
        <v>35.959600000000002</v>
      </c>
      <c r="M587" t="str">
        <f>IF(Table1[[#This Row],[UnitPrice]]&gt;115%*Table1[[#This Row],[StandardAcquisitionCost]],"Anomali","")</f>
        <v>Anomali</v>
      </c>
      <c r="N587" s="80">
        <f>VLOOKUP(Table1[[#This Row],[ProductID]],productMaster,11,0)</f>
        <v>80.989999999999995</v>
      </c>
      <c r="O587" s="80" t="str">
        <f>IF(Table1[[#This Row],[UnitPrice]]&gt;Table1[[#This Row],[sellingPrice]],"Anomali","")</f>
        <v/>
      </c>
      <c r="P587" s="80" t="str">
        <f>IF(ISNA(VLOOKUP(Table1[[#This Row],[ProductID]],productMaster,1,0)),"Anomali","")</f>
        <v/>
      </c>
    </row>
    <row r="588" spans="1:16" x14ac:dyDescent="0.25">
      <c r="A588" s="4">
        <v>551</v>
      </c>
      <c r="B588" s="4">
        <v>1231</v>
      </c>
      <c r="C588" s="11">
        <v>44070</v>
      </c>
      <c r="D588" s="4">
        <v>3</v>
      </c>
      <c r="E588" s="4">
        <v>468</v>
      </c>
      <c r="F588" s="41">
        <v>47.596499999999999</v>
      </c>
      <c r="G588" s="41">
        <v>142.7895</v>
      </c>
      <c r="K588" t="b">
        <f>IF(VLOOKUP(Table1[[#This Row],[ProductID]],productMaster,4,0)="Active",TRUE,"Anomali")</f>
        <v>1</v>
      </c>
      <c r="L588">
        <f>VLOOKUP(Table1[[#This Row],[ProductID]],productMaster,10,0)</f>
        <v>0</v>
      </c>
      <c r="M588" t="str">
        <f>IF(Table1[[#This Row],[UnitPrice]]&gt;115%*Table1[[#This Row],[StandardAcquisitionCost]],"Anomali","")</f>
        <v>Anomali</v>
      </c>
      <c r="N588" s="80">
        <f>VLOOKUP(Table1[[#This Row],[ProductID]],productMaster,11,0)</f>
        <v>0</v>
      </c>
      <c r="O588" s="80" t="str">
        <f>IF(Table1[[#This Row],[UnitPrice]]&gt;Table1[[#This Row],[sellingPrice]],"Anomali","")</f>
        <v>Anomali</v>
      </c>
      <c r="P588" s="80" t="str">
        <f>IF(ISNA(VLOOKUP(Table1[[#This Row],[ProductID]],productMaster,1,0)),"Anomali","")</f>
        <v/>
      </c>
    </row>
    <row r="589" spans="1:16" x14ac:dyDescent="0.25">
      <c r="A589" s="5">
        <v>551</v>
      </c>
      <c r="B589" s="5">
        <v>1232</v>
      </c>
      <c r="C589" s="10">
        <v>44070</v>
      </c>
      <c r="D589" s="5">
        <v>3</v>
      </c>
      <c r="E589" s="5">
        <v>469</v>
      </c>
      <c r="F589" s="40">
        <v>43.323</v>
      </c>
      <c r="G589" s="40">
        <v>129.96899999999999</v>
      </c>
      <c r="K589" t="b">
        <f>IF(VLOOKUP(Table1[[#This Row],[ProductID]],productMaster,4,0)="Active",TRUE,"Anomali")</f>
        <v>1</v>
      </c>
      <c r="L589">
        <f>VLOOKUP(Table1[[#This Row],[ProductID]],productMaster,10,0)</f>
        <v>0</v>
      </c>
      <c r="M589" t="str">
        <f>IF(Table1[[#This Row],[UnitPrice]]&gt;115%*Table1[[#This Row],[StandardAcquisitionCost]],"Anomali","")</f>
        <v>Anomali</v>
      </c>
      <c r="N589" s="80">
        <f>VLOOKUP(Table1[[#This Row],[ProductID]],productMaster,11,0)</f>
        <v>0</v>
      </c>
      <c r="O589" s="80" t="str">
        <f>IF(Table1[[#This Row],[UnitPrice]]&gt;Table1[[#This Row],[sellingPrice]],"Anomali","")</f>
        <v>Anomali</v>
      </c>
      <c r="P589" s="80" t="str">
        <f>IF(ISNA(VLOOKUP(Table1[[#This Row],[ProductID]],productMaster,1,0)),"Anomali","")</f>
        <v/>
      </c>
    </row>
    <row r="590" spans="1:16" x14ac:dyDescent="0.25">
      <c r="A590" s="4">
        <v>551</v>
      </c>
      <c r="B590" s="4">
        <v>1233</v>
      </c>
      <c r="C590" s="11">
        <v>44070</v>
      </c>
      <c r="D590" s="4">
        <v>3</v>
      </c>
      <c r="E590" s="4">
        <v>470</v>
      </c>
      <c r="F590" s="41">
        <v>41.222999999999999</v>
      </c>
      <c r="G590" s="41">
        <v>123.669</v>
      </c>
      <c r="K590" t="b">
        <f>IF(VLOOKUP(Table1[[#This Row],[ProductID]],productMaster,4,0)="Active",TRUE,"Anomali")</f>
        <v>1</v>
      </c>
      <c r="L590">
        <f>VLOOKUP(Table1[[#This Row],[ProductID]],productMaster,10,0)</f>
        <v>0</v>
      </c>
      <c r="M590" t="str">
        <f>IF(Table1[[#This Row],[UnitPrice]]&gt;115%*Table1[[#This Row],[StandardAcquisitionCost]],"Anomali","")</f>
        <v>Anomali</v>
      </c>
      <c r="N590" s="80">
        <f>VLOOKUP(Table1[[#This Row],[ProductID]],productMaster,11,0)</f>
        <v>0</v>
      </c>
      <c r="O590" s="80" t="str">
        <f>IF(Table1[[#This Row],[UnitPrice]]&gt;Table1[[#This Row],[sellingPrice]],"Anomali","")</f>
        <v>Anomali</v>
      </c>
      <c r="P590" s="80" t="str">
        <f>IF(ISNA(VLOOKUP(Table1[[#This Row],[ProductID]],productMaster,1,0)),"Anomali","")</f>
        <v/>
      </c>
    </row>
    <row r="591" spans="1:16" x14ac:dyDescent="0.25">
      <c r="A591" s="5">
        <v>551</v>
      </c>
      <c r="B591" s="5">
        <v>1234</v>
      </c>
      <c r="C591" s="10">
        <v>44070</v>
      </c>
      <c r="D591" s="5">
        <v>3</v>
      </c>
      <c r="E591" s="5">
        <v>471</v>
      </c>
      <c r="F591" s="40">
        <v>45.496499999999997</v>
      </c>
      <c r="G591" s="40">
        <v>136.48949999999999</v>
      </c>
      <c r="K591" t="b">
        <f>IF(VLOOKUP(Table1[[#This Row],[ProductID]],productMaster,4,0)="Active",TRUE,"Anomali")</f>
        <v>1</v>
      </c>
      <c r="L591">
        <f>VLOOKUP(Table1[[#This Row],[ProductID]],productMaster,10,0)</f>
        <v>0</v>
      </c>
      <c r="M591" t="str">
        <f>IF(Table1[[#This Row],[UnitPrice]]&gt;115%*Table1[[#This Row],[StandardAcquisitionCost]],"Anomali","")</f>
        <v>Anomali</v>
      </c>
      <c r="N591" s="80">
        <f>VLOOKUP(Table1[[#This Row],[ProductID]],productMaster,11,0)</f>
        <v>0</v>
      </c>
      <c r="O591" s="80" t="str">
        <f>IF(Table1[[#This Row],[UnitPrice]]&gt;Table1[[#This Row],[sellingPrice]],"Anomali","")</f>
        <v>Anomali</v>
      </c>
      <c r="P591" s="80" t="str">
        <f>IF(ISNA(VLOOKUP(Table1[[#This Row],[ProductID]],productMaster,1,0)),"Anomali","")</f>
        <v/>
      </c>
    </row>
    <row r="592" spans="1:16" x14ac:dyDescent="0.25">
      <c r="A592" s="4">
        <v>552</v>
      </c>
      <c r="B592" s="4">
        <v>1235</v>
      </c>
      <c r="C592" s="11">
        <v>44070</v>
      </c>
      <c r="D592" s="4">
        <v>3</v>
      </c>
      <c r="E592" s="4">
        <v>462</v>
      </c>
      <c r="F592" s="41">
        <v>47.680500000000002</v>
      </c>
      <c r="G592" s="41">
        <v>143.04150000000001</v>
      </c>
      <c r="K592" t="b">
        <f>IF(VLOOKUP(Table1[[#This Row],[ProductID]],productMaster,4,0)="Active",TRUE,"Anomali")</f>
        <v>1</v>
      </c>
      <c r="L592">
        <f>VLOOKUP(Table1[[#This Row],[ProductID]],productMaster,10,0)</f>
        <v>0</v>
      </c>
      <c r="M592" t="str">
        <f>IF(Table1[[#This Row],[UnitPrice]]&gt;115%*Table1[[#This Row],[StandardAcquisitionCost]],"Anomali","")</f>
        <v>Anomali</v>
      </c>
      <c r="N592" s="80">
        <f>VLOOKUP(Table1[[#This Row],[ProductID]],productMaster,11,0)</f>
        <v>0</v>
      </c>
      <c r="O592" s="80" t="str">
        <f>IF(Table1[[#This Row],[UnitPrice]]&gt;Table1[[#This Row],[sellingPrice]],"Anomali","")</f>
        <v>Anomali</v>
      </c>
      <c r="P592" s="80" t="str">
        <f>IF(ISNA(VLOOKUP(Table1[[#This Row],[ProductID]],productMaster,1,0)),"Anomali","")</f>
        <v/>
      </c>
    </row>
    <row r="593" spans="1:16" x14ac:dyDescent="0.25">
      <c r="A593" s="5">
        <v>553</v>
      </c>
      <c r="B593" s="5">
        <v>1236</v>
      </c>
      <c r="C593" s="10">
        <v>44070</v>
      </c>
      <c r="D593" s="5">
        <v>550</v>
      </c>
      <c r="E593" s="5">
        <v>510</v>
      </c>
      <c r="F593" s="40">
        <v>23.404499999999999</v>
      </c>
      <c r="G593" s="40">
        <v>12872.475</v>
      </c>
      <c r="K593" t="b">
        <f>IF(VLOOKUP(Table1[[#This Row],[ProductID]],productMaster,4,0)="Active",TRUE,"Anomali")</f>
        <v>1</v>
      </c>
      <c r="L593">
        <f>VLOOKUP(Table1[[#This Row],[ProductID]],productMaster,10,0)</f>
        <v>0</v>
      </c>
      <c r="M593" t="str">
        <f>IF(Table1[[#This Row],[UnitPrice]]&gt;115%*Table1[[#This Row],[StandardAcquisitionCost]],"Anomali","")</f>
        <v>Anomali</v>
      </c>
      <c r="N593" s="80">
        <f>VLOOKUP(Table1[[#This Row],[ProductID]],productMaster,11,0)</f>
        <v>0</v>
      </c>
      <c r="O593" s="80" t="str">
        <f>IF(Table1[[#This Row],[UnitPrice]]&gt;Table1[[#This Row],[sellingPrice]],"Anomali","")</f>
        <v>Anomali</v>
      </c>
      <c r="P593" s="80" t="str">
        <f>IF(ISNA(VLOOKUP(Table1[[#This Row],[ProductID]],productMaster,1,0)),"Anomali","")</f>
        <v/>
      </c>
    </row>
    <row r="594" spans="1:16" x14ac:dyDescent="0.25">
      <c r="A594" s="4">
        <v>553</v>
      </c>
      <c r="B594" s="4">
        <v>1237</v>
      </c>
      <c r="C594" s="11">
        <v>44070</v>
      </c>
      <c r="D594" s="4">
        <v>550</v>
      </c>
      <c r="E594" s="4">
        <v>511</v>
      </c>
      <c r="F594" s="41">
        <v>27.867000000000001</v>
      </c>
      <c r="G594" s="41">
        <v>15326.85</v>
      </c>
      <c r="K594" t="b">
        <f>IF(VLOOKUP(Table1[[#This Row],[ProductID]],productMaster,4,0)="Active",TRUE,"Anomali")</f>
        <v>1</v>
      </c>
      <c r="L594">
        <f>VLOOKUP(Table1[[#This Row],[ProductID]],productMaster,10,0)</f>
        <v>0</v>
      </c>
      <c r="M594" t="str">
        <f>IF(Table1[[#This Row],[UnitPrice]]&gt;115%*Table1[[#This Row],[StandardAcquisitionCost]],"Anomali","")</f>
        <v>Anomali</v>
      </c>
      <c r="N594" s="80">
        <f>VLOOKUP(Table1[[#This Row],[ProductID]],productMaster,11,0)</f>
        <v>0</v>
      </c>
      <c r="O594" s="80" t="str">
        <f>IF(Table1[[#This Row],[UnitPrice]]&gt;Table1[[#This Row],[sellingPrice]],"Anomali","")</f>
        <v>Anomali</v>
      </c>
      <c r="P594" s="80" t="str">
        <f>IF(ISNA(VLOOKUP(Table1[[#This Row],[ProductID]],productMaster,1,0)),"Anomali","")</f>
        <v/>
      </c>
    </row>
    <row r="595" spans="1:16" x14ac:dyDescent="0.25">
      <c r="A595" s="5">
        <v>554</v>
      </c>
      <c r="B595" s="5">
        <v>1238</v>
      </c>
      <c r="C595" s="10">
        <v>44070</v>
      </c>
      <c r="D595" s="5">
        <v>550</v>
      </c>
      <c r="E595" s="5">
        <v>527</v>
      </c>
      <c r="F595" s="40">
        <v>6.7515000000000001</v>
      </c>
      <c r="G595" s="40">
        <v>3713.3249999999998</v>
      </c>
      <c r="K595" t="b">
        <f>IF(VLOOKUP(Table1[[#This Row],[ProductID]],productMaster,4,0)="Active",TRUE,"Anomali")</f>
        <v>1</v>
      </c>
      <c r="L595">
        <f>VLOOKUP(Table1[[#This Row],[ProductID]],productMaster,10,0)</f>
        <v>0</v>
      </c>
      <c r="M595" t="str">
        <f>IF(Table1[[#This Row],[UnitPrice]]&gt;115%*Table1[[#This Row],[StandardAcquisitionCost]],"Anomali","")</f>
        <v>Anomali</v>
      </c>
      <c r="N595" s="80">
        <f>VLOOKUP(Table1[[#This Row],[ProductID]],productMaster,11,0)</f>
        <v>0</v>
      </c>
      <c r="O595" s="80" t="str">
        <f>IF(Table1[[#This Row],[UnitPrice]]&gt;Table1[[#This Row],[sellingPrice]],"Anomali","")</f>
        <v>Anomali</v>
      </c>
      <c r="P595" s="80" t="str">
        <f>IF(ISNA(VLOOKUP(Table1[[#This Row],[ProductID]],productMaster,1,0)),"Anomali","")</f>
        <v/>
      </c>
    </row>
    <row r="596" spans="1:16" x14ac:dyDescent="0.25">
      <c r="A596" s="4">
        <v>555</v>
      </c>
      <c r="B596" s="4">
        <v>1239</v>
      </c>
      <c r="C596" s="11">
        <v>44070</v>
      </c>
      <c r="D596" s="4">
        <v>550</v>
      </c>
      <c r="E596" s="4">
        <v>509</v>
      </c>
      <c r="F596" s="41">
        <v>36.277500000000003</v>
      </c>
      <c r="G596" s="41">
        <v>19952.625</v>
      </c>
      <c r="K596" t="b">
        <f>IF(VLOOKUP(Table1[[#This Row],[ProductID]],productMaster,4,0)="Active",TRUE,"Anomali")</f>
        <v>1</v>
      </c>
      <c r="L596">
        <f>VLOOKUP(Table1[[#This Row],[ProductID]],productMaster,10,0)</f>
        <v>0</v>
      </c>
      <c r="M596" t="str">
        <f>IF(Table1[[#This Row],[UnitPrice]]&gt;115%*Table1[[#This Row],[StandardAcquisitionCost]],"Anomali","")</f>
        <v>Anomali</v>
      </c>
      <c r="N596" s="80">
        <f>VLOOKUP(Table1[[#This Row],[ProductID]],productMaster,11,0)</f>
        <v>0</v>
      </c>
      <c r="O596" s="80" t="str">
        <f>IF(Table1[[#This Row],[UnitPrice]]&gt;Table1[[#This Row],[sellingPrice]],"Anomali","")</f>
        <v>Anomali</v>
      </c>
      <c r="P596" s="80" t="str">
        <f>IF(ISNA(VLOOKUP(Table1[[#This Row],[ProductID]],productMaster,1,0)),"Anomali","")</f>
        <v/>
      </c>
    </row>
    <row r="597" spans="1:16" x14ac:dyDescent="0.25">
      <c r="A597" s="5">
        <v>556</v>
      </c>
      <c r="B597" s="5">
        <v>1240</v>
      </c>
      <c r="C597" s="10">
        <v>44070</v>
      </c>
      <c r="D597" s="5">
        <v>60</v>
      </c>
      <c r="E597" s="5">
        <v>492</v>
      </c>
      <c r="F597" s="40">
        <v>50.746499999999997</v>
      </c>
      <c r="G597" s="40">
        <v>3044.79</v>
      </c>
      <c r="K597" t="b">
        <f>IF(VLOOKUP(Table1[[#This Row],[ProductID]],productMaster,4,0)="Active",TRUE,"Anomali")</f>
        <v>1</v>
      </c>
      <c r="L597">
        <f>VLOOKUP(Table1[[#This Row],[ProductID]],productMaster,10,0)</f>
        <v>0</v>
      </c>
      <c r="M597" t="str">
        <f>IF(Table1[[#This Row],[UnitPrice]]&gt;115%*Table1[[#This Row],[StandardAcquisitionCost]],"Anomali","")</f>
        <v>Anomali</v>
      </c>
      <c r="N597" s="80">
        <f>VLOOKUP(Table1[[#This Row],[ProductID]],productMaster,11,0)</f>
        <v>0</v>
      </c>
      <c r="O597" s="80" t="str">
        <f>IF(Table1[[#This Row],[UnitPrice]]&gt;Table1[[#This Row],[sellingPrice]],"Anomali","")</f>
        <v>Anomali</v>
      </c>
      <c r="P597" s="80" t="str">
        <f>IF(ISNA(VLOOKUP(Table1[[#This Row],[ProductID]],productMaster,1,0)),"Anomali","")</f>
        <v/>
      </c>
    </row>
    <row r="598" spans="1:16" x14ac:dyDescent="0.25">
      <c r="A598" s="4">
        <v>556</v>
      </c>
      <c r="B598" s="4">
        <v>1241</v>
      </c>
      <c r="C598" s="11">
        <v>44070</v>
      </c>
      <c r="D598" s="4">
        <v>60</v>
      </c>
      <c r="E598" s="4">
        <v>493</v>
      </c>
      <c r="F598" s="41">
        <v>58.264499999999998</v>
      </c>
      <c r="G598" s="41">
        <v>3495.87</v>
      </c>
      <c r="K598" t="b">
        <f>IF(VLOOKUP(Table1[[#This Row],[ProductID]],productMaster,4,0)="Active",TRUE,"Anomali")</f>
        <v>1</v>
      </c>
      <c r="L598">
        <f>VLOOKUP(Table1[[#This Row],[ProductID]],productMaster,10,0)</f>
        <v>0</v>
      </c>
      <c r="M598" t="str">
        <f>IF(Table1[[#This Row],[UnitPrice]]&gt;115%*Table1[[#This Row],[StandardAcquisitionCost]],"Anomali","")</f>
        <v>Anomali</v>
      </c>
      <c r="N598" s="80">
        <f>VLOOKUP(Table1[[#This Row],[ProductID]],productMaster,11,0)</f>
        <v>0</v>
      </c>
      <c r="O598" s="80" t="str">
        <f>IF(Table1[[#This Row],[UnitPrice]]&gt;Table1[[#This Row],[sellingPrice]],"Anomali","")</f>
        <v>Anomali</v>
      </c>
      <c r="P598" s="80" t="str">
        <f>IF(ISNA(VLOOKUP(Table1[[#This Row],[ProductID]],productMaster,1,0)),"Anomali","")</f>
        <v/>
      </c>
    </row>
    <row r="599" spans="1:16" x14ac:dyDescent="0.25">
      <c r="A599" s="5">
        <v>556</v>
      </c>
      <c r="B599" s="5">
        <v>1242</v>
      </c>
      <c r="C599" s="10">
        <v>44070</v>
      </c>
      <c r="D599" s="5">
        <v>60</v>
      </c>
      <c r="E599" s="5">
        <v>494</v>
      </c>
      <c r="F599" s="40">
        <v>50.746499999999997</v>
      </c>
      <c r="G599" s="40">
        <v>3044.79</v>
      </c>
      <c r="K599" t="b">
        <f>IF(VLOOKUP(Table1[[#This Row],[ProductID]],productMaster,4,0)="Active",TRUE,"Anomali")</f>
        <v>1</v>
      </c>
      <c r="L599">
        <f>VLOOKUP(Table1[[#This Row],[ProductID]],productMaster,10,0)</f>
        <v>0</v>
      </c>
      <c r="M599" t="str">
        <f>IF(Table1[[#This Row],[UnitPrice]]&gt;115%*Table1[[#This Row],[StandardAcquisitionCost]],"Anomali","")</f>
        <v>Anomali</v>
      </c>
      <c r="N599" s="80">
        <f>VLOOKUP(Table1[[#This Row],[ProductID]],productMaster,11,0)</f>
        <v>0</v>
      </c>
      <c r="O599" s="80" t="str">
        <f>IF(Table1[[#This Row],[UnitPrice]]&gt;Table1[[#This Row],[sellingPrice]],"Anomali","")</f>
        <v>Anomali</v>
      </c>
      <c r="P599" s="80" t="str">
        <f>IF(ISNA(VLOOKUP(Table1[[#This Row],[ProductID]],productMaster,1,0)),"Anomali","")</f>
        <v/>
      </c>
    </row>
    <row r="600" spans="1:16" x14ac:dyDescent="0.25">
      <c r="A600" s="4">
        <v>556</v>
      </c>
      <c r="B600" s="4">
        <v>1243</v>
      </c>
      <c r="C600" s="11">
        <v>44070</v>
      </c>
      <c r="D600" s="4">
        <v>60</v>
      </c>
      <c r="E600" s="4">
        <v>495</v>
      </c>
      <c r="F600" s="41">
        <v>62.926499999999997</v>
      </c>
      <c r="G600" s="41">
        <v>3775.59</v>
      </c>
      <c r="K600" t="b">
        <f>IF(VLOOKUP(Table1[[#This Row],[ProductID]],productMaster,4,0)="Active",TRUE,"Anomali")</f>
        <v>1</v>
      </c>
      <c r="L600">
        <f>VLOOKUP(Table1[[#This Row],[ProductID]],productMaster,10,0)</f>
        <v>0</v>
      </c>
      <c r="M600" t="str">
        <f>IF(Table1[[#This Row],[UnitPrice]]&gt;115%*Table1[[#This Row],[StandardAcquisitionCost]],"Anomali","")</f>
        <v>Anomali</v>
      </c>
      <c r="N600" s="80">
        <f>VLOOKUP(Table1[[#This Row],[ProductID]],productMaster,11,0)</f>
        <v>0</v>
      </c>
      <c r="O600" s="80" t="str">
        <f>IF(Table1[[#This Row],[UnitPrice]]&gt;Table1[[#This Row],[sellingPrice]],"Anomali","")</f>
        <v>Anomali</v>
      </c>
      <c r="P600" s="80" t="str">
        <f>IF(ISNA(VLOOKUP(Table1[[#This Row],[ProductID]],productMaster,1,0)),"Anomali","")</f>
        <v/>
      </c>
    </row>
    <row r="601" spans="1:16" x14ac:dyDescent="0.25">
      <c r="A601" s="5">
        <v>557</v>
      </c>
      <c r="B601" s="5">
        <v>1244</v>
      </c>
      <c r="C601" s="10">
        <v>44071</v>
      </c>
      <c r="D601" s="5">
        <v>550</v>
      </c>
      <c r="E601" s="5">
        <v>523</v>
      </c>
      <c r="F601" s="40">
        <v>10.384499999999999</v>
      </c>
      <c r="G601" s="40">
        <v>5711.4750000000004</v>
      </c>
      <c r="K601" t="b">
        <f>IF(VLOOKUP(Table1[[#This Row],[ProductID]],productMaster,4,0)="Active",TRUE,"Anomali")</f>
        <v>1</v>
      </c>
      <c r="L601">
        <f>VLOOKUP(Table1[[#This Row],[ProductID]],productMaster,10,0)</f>
        <v>0</v>
      </c>
      <c r="M601" t="str">
        <f>IF(Table1[[#This Row],[UnitPrice]]&gt;115%*Table1[[#This Row],[StandardAcquisitionCost]],"Anomali","")</f>
        <v>Anomali</v>
      </c>
      <c r="N601" s="80">
        <f>VLOOKUP(Table1[[#This Row],[ProductID]],productMaster,11,0)</f>
        <v>0</v>
      </c>
      <c r="O601" s="80" t="str">
        <f>IF(Table1[[#This Row],[UnitPrice]]&gt;Table1[[#This Row],[sellingPrice]],"Anomali","")</f>
        <v>Anomali</v>
      </c>
      <c r="P601" s="80" t="str">
        <f>IF(ISNA(VLOOKUP(Table1[[#This Row],[ProductID]],productMaster,1,0)),"Anomali","")</f>
        <v/>
      </c>
    </row>
    <row r="602" spans="1:16" x14ac:dyDescent="0.25">
      <c r="A602" s="4">
        <v>558</v>
      </c>
      <c r="B602" s="4">
        <v>1245</v>
      </c>
      <c r="C602" s="11">
        <v>44071</v>
      </c>
      <c r="D602" s="4">
        <v>3</v>
      </c>
      <c r="E602" s="4">
        <v>422</v>
      </c>
      <c r="F602" s="41">
        <v>47.680500000000002</v>
      </c>
      <c r="G602" s="41">
        <v>143.04150000000001</v>
      </c>
      <c r="K602" t="b">
        <f>IF(VLOOKUP(Table1[[#This Row],[ProductID]],productMaster,4,0)="Active",TRUE,"Anomali")</f>
        <v>1</v>
      </c>
      <c r="L602">
        <f>VLOOKUP(Table1[[#This Row],[ProductID]],productMaster,10,0)</f>
        <v>0</v>
      </c>
      <c r="M602" t="str">
        <f>IF(Table1[[#This Row],[UnitPrice]]&gt;115%*Table1[[#This Row],[StandardAcquisitionCost]],"Anomali","")</f>
        <v>Anomali</v>
      </c>
      <c r="N602" s="80">
        <f>VLOOKUP(Table1[[#This Row],[ProductID]],productMaster,11,0)</f>
        <v>0</v>
      </c>
      <c r="O602" s="80" t="str">
        <f>IF(Table1[[#This Row],[UnitPrice]]&gt;Table1[[#This Row],[sellingPrice]],"Anomali","")</f>
        <v>Anomali</v>
      </c>
      <c r="P602" s="80" t="str">
        <f>IF(ISNA(VLOOKUP(Table1[[#This Row],[ProductID]],productMaster,1,0)),"Anomali","")</f>
        <v/>
      </c>
    </row>
    <row r="603" spans="1:16" x14ac:dyDescent="0.25">
      <c r="A603" s="5">
        <v>558</v>
      </c>
      <c r="B603" s="5">
        <v>1246</v>
      </c>
      <c r="C603" s="10">
        <v>44071</v>
      </c>
      <c r="D603" s="5">
        <v>3</v>
      </c>
      <c r="E603" s="5">
        <v>423</v>
      </c>
      <c r="F603" s="40">
        <v>45.580500000000001</v>
      </c>
      <c r="G603" s="40">
        <v>136.7415</v>
      </c>
      <c r="K603" t="b">
        <f>IF(VLOOKUP(Table1[[#This Row],[ProductID]],productMaster,4,0)="Active",TRUE,"Anomali")</f>
        <v>1</v>
      </c>
      <c r="L603">
        <f>VLOOKUP(Table1[[#This Row],[ProductID]],productMaster,10,0)</f>
        <v>0</v>
      </c>
      <c r="M603" t="str">
        <f>IF(Table1[[#This Row],[UnitPrice]]&gt;115%*Table1[[#This Row],[StandardAcquisitionCost]],"Anomali","")</f>
        <v>Anomali</v>
      </c>
      <c r="N603" s="80">
        <f>VLOOKUP(Table1[[#This Row],[ProductID]],productMaster,11,0)</f>
        <v>0</v>
      </c>
      <c r="O603" s="80" t="str">
        <f>IF(Table1[[#This Row],[UnitPrice]]&gt;Table1[[#This Row],[sellingPrice]],"Anomali","")</f>
        <v>Anomali</v>
      </c>
      <c r="P603" s="80" t="str">
        <f>IF(ISNA(VLOOKUP(Table1[[#This Row],[ProductID]],productMaster,1,0)),"Anomali","")</f>
        <v/>
      </c>
    </row>
    <row r="604" spans="1:16" x14ac:dyDescent="0.25">
      <c r="A604" s="4">
        <v>558</v>
      </c>
      <c r="B604" s="4">
        <v>1247</v>
      </c>
      <c r="C604" s="11">
        <v>44071</v>
      </c>
      <c r="D604" s="4">
        <v>3</v>
      </c>
      <c r="E604" s="4">
        <v>424</v>
      </c>
      <c r="F604" s="41">
        <v>49.853999999999999</v>
      </c>
      <c r="G604" s="41">
        <v>149.56200000000001</v>
      </c>
      <c r="K604" t="b">
        <f>IF(VLOOKUP(Table1[[#This Row],[ProductID]],productMaster,4,0)="Active",TRUE,"Anomali")</f>
        <v>1</v>
      </c>
      <c r="L604">
        <f>VLOOKUP(Table1[[#This Row],[ProductID]],productMaster,10,0)</f>
        <v>0</v>
      </c>
      <c r="M604" t="str">
        <f>IF(Table1[[#This Row],[UnitPrice]]&gt;115%*Table1[[#This Row],[StandardAcquisitionCost]],"Anomali","")</f>
        <v>Anomali</v>
      </c>
      <c r="N604" s="80">
        <f>VLOOKUP(Table1[[#This Row],[ProductID]],productMaster,11,0)</f>
        <v>0</v>
      </c>
      <c r="O604" s="80" t="str">
        <f>IF(Table1[[#This Row],[UnitPrice]]&gt;Table1[[#This Row],[sellingPrice]],"Anomali","")</f>
        <v>Anomali</v>
      </c>
      <c r="P604" s="80" t="str">
        <f>IF(ISNA(VLOOKUP(Table1[[#This Row],[ProductID]],productMaster,1,0)),"Anomali","")</f>
        <v/>
      </c>
    </row>
    <row r="605" spans="1:16" x14ac:dyDescent="0.25">
      <c r="A605" s="5">
        <v>558</v>
      </c>
      <c r="B605" s="5">
        <v>1248</v>
      </c>
      <c r="C605" s="10">
        <v>44071</v>
      </c>
      <c r="D605" s="5">
        <v>3</v>
      </c>
      <c r="E605" s="5">
        <v>425</v>
      </c>
      <c r="F605" s="40">
        <v>45.580500000000001</v>
      </c>
      <c r="G605" s="40">
        <v>136.7415</v>
      </c>
      <c r="K605" t="b">
        <f>IF(VLOOKUP(Table1[[#This Row],[ProductID]],productMaster,4,0)="Active",TRUE,"Anomali")</f>
        <v>1</v>
      </c>
      <c r="L605">
        <f>VLOOKUP(Table1[[#This Row],[ProductID]],productMaster,10,0)</f>
        <v>0</v>
      </c>
      <c r="M605" t="str">
        <f>IF(Table1[[#This Row],[UnitPrice]]&gt;115%*Table1[[#This Row],[StandardAcquisitionCost]],"Anomali","")</f>
        <v>Anomali</v>
      </c>
      <c r="N605" s="80">
        <f>VLOOKUP(Table1[[#This Row],[ProductID]],productMaster,11,0)</f>
        <v>0</v>
      </c>
      <c r="O605" s="80" t="str">
        <f>IF(Table1[[#This Row],[UnitPrice]]&gt;Table1[[#This Row],[sellingPrice]],"Anomali","")</f>
        <v>Anomali</v>
      </c>
      <c r="P605" s="80" t="str">
        <f>IF(ISNA(VLOOKUP(Table1[[#This Row],[ProductID]],productMaster,1,0)),"Anomali","")</f>
        <v/>
      </c>
    </row>
    <row r="606" spans="1:16" x14ac:dyDescent="0.25">
      <c r="A606" s="4">
        <v>558</v>
      </c>
      <c r="B606" s="4">
        <v>1249</v>
      </c>
      <c r="C606" s="11">
        <v>44071</v>
      </c>
      <c r="D606" s="4">
        <v>3</v>
      </c>
      <c r="E606" s="4">
        <v>426</v>
      </c>
      <c r="F606" s="41">
        <v>43.480499999999999</v>
      </c>
      <c r="G606" s="41">
        <v>130.44149999999999</v>
      </c>
      <c r="K606" t="b">
        <f>IF(VLOOKUP(Table1[[#This Row],[ProductID]],productMaster,4,0)="Active",TRUE,"Anomali")</f>
        <v>1</v>
      </c>
      <c r="L606">
        <f>VLOOKUP(Table1[[#This Row],[ProductID]],productMaster,10,0)</f>
        <v>0</v>
      </c>
      <c r="M606" t="str">
        <f>IF(Table1[[#This Row],[UnitPrice]]&gt;115%*Table1[[#This Row],[StandardAcquisitionCost]],"Anomali","")</f>
        <v>Anomali</v>
      </c>
      <c r="N606" s="80">
        <f>VLOOKUP(Table1[[#This Row],[ProductID]],productMaster,11,0)</f>
        <v>0</v>
      </c>
      <c r="O606" s="80" t="str">
        <f>IF(Table1[[#This Row],[UnitPrice]]&gt;Table1[[#This Row],[sellingPrice]],"Anomali","")</f>
        <v>Anomali</v>
      </c>
      <c r="P606" s="80" t="str">
        <f>IF(ISNA(VLOOKUP(Table1[[#This Row],[ProductID]],productMaster,1,0)),"Anomali","")</f>
        <v/>
      </c>
    </row>
    <row r="607" spans="1:16" x14ac:dyDescent="0.25">
      <c r="A607" s="5">
        <v>559</v>
      </c>
      <c r="B607" s="5">
        <v>1250</v>
      </c>
      <c r="C607" s="10">
        <v>44071</v>
      </c>
      <c r="D607" s="5">
        <v>3</v>
      </c>
      <c r="E607" s="5">
        <v>490</v>
      </c>
      <c r="F607" s="40">
        <v>12.7155</v>
      </c>
      <c r="G607" s="40">
        <v>38.146500000000003</v>
      </c>
      <c r="K607" t="b">
        <f>IF(VLOOKUP(Table1[[#This Row],[ProductID]],productMaster,4,0)="Active",TRUE,"Anomali")</f>
        <v>1</v>
      </c>
      <c r="L607">
        <f>VLOOKUP(Table1[[#This Row],[ProductID]],productMaster,10,0)</f>
        <v>0</v>
      </c>
      <c r="M607" t="str">
        <f>IF(Table1[[#This Row],[UnitPrice]]&gt;115%*Table1[[#This Row],[StandardAcquisitionCost]],"Anomali","")</f>
        <v>Anomali</v>
      </c>
      <c r="N607" s="80">
        <f>VLOOKUP(Table1[[#This Row],[ProductID]],productMaster,11,0)</f>
        <v>0</v>
      </c>
      <c r="O607" s="80" t="str">
        <f>IF(Table1[[#This Row],[UnitPrice]]&gt;Table1[[#This Row],[sellingPrice]],"Anomali","")</f>
        <v>Anomali</v>
      </c>
      <c r="P607" s="80" t="str">
        <f>IF(ISNA(VLOOKUP(Table1[[#This Row],[ProductID]],productMaster,1,0)),"Anomali","")</f>
        <v/>
      </c>
    </row>
    <row r="608" spans="1:16" x14ac:dyDescent="0.25">
      <c r="A608" s="4">
        <v>559</v>
      </c>
      <c r="B608" s="4">
        <v>1251</v>
      </c>
      <c r="C608" s="11">
        <v>44071</v>
      </c>
      <c r="D608" s="4">
        <v>3</v>
      </c>
      <c r="E608" s="4">
        <v>491</v>
      </c>
      <c r="F608" s="41">
        <v>19.939499999999999</v>
      </c>
      <c r="G608" s="41">
        <v>59.8185</v>
      </c>
      <c r="K608" t="b">
        <f>IF(VLOOKUP(Table1[[#This Row],[ProductID]],productMaster,4,0)="Active",TRUE,"Anomali")</f>
        <v>1</v>
      </c>
      <c r="L608">
        <f>VLOOKUP(Table1[[#This Row],[ProductID]],productMaster,10,0)</f>
        <v>0</v>
      </c>
      <c r="M608" t="str">
        <f>IF(Table1[[#This Row],[UnitPrice]]&gt;115%*Table1[[#This Row],[StandardAcquisitionCost]],"Anomali","")</f>
        <v>Anomali</v>
      </c>
      <c r="N608" s="80">
        <f>VLOOKUP(Table1[[#This Row],[ProductID]],productMaster,11,0)</f>
        <v>0</v>
      </c>
      <c r="O608" s="80" t="str">
        <f>IF(Table1[[#This Row],[UnitPrice]]&gt;Table1[[#This Row],[sellingPrice]],"Anomali","")</f>
        <v>Anomali</v>
      </c>
      <c r="P608" s="80" t="str">
        <f>IF(ISNA(VLOOKUP(Table1[[#This Row],[ProductID]],productMaster,1,0)),"Anomali","")</f>
        <v/>
      </c>
    </row>
    <row r="609" spans="1:16" x14ac:dyDescent="0.25">
      <c r="A609" s="5">
        <v>560</v>
      </c>
      <c r="B609" s="5">
        <v>1252</v>
      </c>
      <c r="C609" s="10">
        <v>44071</v>
      </c>
      <c r="D609" s="5">
        <v>3</v>
      </c>
      <c r="E609" s="5">
        <v>528</v>
      </c>
      <c r="F609" s="40">
        <v>38.156999999999996</v>
      </c>
      <c r="G609" s="40">
        <v>114.471</v>
      </c>
      <c r="K609" t="str">
        <f>IF(VLOOKUP(Table1[[#This Row],[ProductID]],productMaster,4,0)="Active",TRUE,"Anomali")</f>
        <v>Anomali</v>
      </c>
      <c r="L609">
        <f>VLOOKUP(Table1[[#This Row],[ProductID]],productMaster,10,0)</f>
        <v>0</v>
      </c>
      <c r="M609" t="str">
        <f>IF(Table1[[#This Row],[UnitPrice]]&gt;115%*Table1[[#This Row],[StandardAcquisitionCost]],"Anomali","")</f>
        <v>Anomali</v>
      </c>
      <c r="N609" s="80">
        <f>VLOOKUP(Table1[[#This Row],[ProductID]],productMaster,11,0)</f>
        <v>0</v>
      </c>
      <c r="O609" s="80" t="str">
        <f>IF(Table1[[#This Row],[UnitPrice]]&gt;Table1[[#This Row],[sellingPrice]],"Anomali","")</f>
        <v>Anomali</v>
      </c>
      <c r="P609" s="80" t="str">
        <f>IF(ISNA(VLOOKUP(Table1[[#This Row],[ProductID]],productMaster,1,0)),"Anomali","")</f>
        <v/>
      </c>
    </row>
    <row r="610" spans="1:16" x14ac:dyDescent="0.25">
      <c r="A610" s="4">
        <v>561</v>
      </c>
      <c r="B610" s="4">
        <v>1253</v>
      </c>
      <c r="C610" s="11">
        <v>44071</v>
      </c>
      <c r="D610" s="4">
        <v>3</v>
      </c>
      <c r="E610" s="4">
        <v>505</v>
      </c>
      <c r="F610" s="41">
        <v>44.215499999999999</v>
      </c>
      <c r="G610" s="41">
        <v>132.6465</v>
      </c>
      <c r="K610" t="b">
        <f>IF(VLOOKUP(Table1[[#This Row],[ProductID]],productMaster,4,0)="Active",TRUE,"Anomali")</f>
        <v>1</v>
      </c>
      <c r="L610">
        <f>VLOOKUP(Table1[[#This Row],[ProductID]],productMaster,10,0)</f>
        <v>0</v>
      </c>
      <c r="M610" t="str">
        <f>IF(Table1[[#This Row],[UnitPrice]]&gt;115%*Table1[[#This Row],[StandardAcquisitionCost]],"Anomali","")</f>
        <v>Anomali</v>
      </c>
      <c r="N610" s="80">
        <f>VLOOKUP(Table1[[#This Row],[ProductID]],productMaster,11,0)</f>
        <v>0</v>
      </c>
      <c r="O610" s="80" t="str">
        <f>IF(Table1[[#This Row],[UnitPrice]]&gt;Table1[[#This Row],[sellingPrice]],"Anomali","")</f>
        <v>Anomali</v>
      </c>
      <c r="P610" s="80" t="str">
        <f>IF(ISNA(VLOOKUP(Table1[[#This Row],[ProductID]],productMaster,1,0)),"Anomali","")</f>
        <v/>
      </c>
    </row>
    <row r="611" spans="1:16" x14ac:dyDescent="0.25">
      <c r="A611" s="5">
        <v>562</v>
      </c>
      <c r="B611" s="5">
        <v>1254</v>
      </c>
      <c r="C611" s="10">
        <v>44071</v>
      </c>
      <c r="D611" s="5">
        <v>550</v>
      </c>
      <c r="E611" s="5">
        <v>938</v>
      </c>
      <c r="F611" s="40">
        <v>31.4895</v>
      </c>
      <c r="G611" s="40">
        <v>17319.224999999999</v>
      </c>
      <c r="K611" t="b">
        <f>IF(VLOOKUP(Table1[[#This Row],[ProductID]],productMaster,4,0)="Active",TRUE,"Anomali")</f>
        <v>1</v>
      </c>
      <c r="L611">
        <f>VLOOKUP(Table1[[#This Row],[ProductID]],productMaster,10,0)</f>
        <v>17.977599999999999</v>
      </c>
      <c r="M611" t="str">
        <f>IF(Table1[[#This Row],[UnitPrice]]&gt;115%*Table1[[#This Row],[StandardAcquisitionCost]],"Anomali","")</f>
        <v>Anomali</v>
      </c>
      <c r="N611" s="80">
        <f>VLOOKUP(Table1[[#This Row],[ProductID]],productMaster,11,0)</f>
        <v>40.49</v>
      </c>
      <c r="O611" s="80" t="str">
        <f>IF(Table1[[#This Row],[UnitPrice]]&gt;Table1[[#This Row],[sellingPrice]],"Anomali","")</f>
        <v/>
      </c>
      <c r="P611" s="80" t="str">
        <f>IF(ISNA(VLOOKUP(Table1[[#This Row],[ProductID]],productMaster,1,0)),"Anomali","")</f>
        <v/>
      </c>
    </row>
    <row r="612" spans="1:16" x14ac:dyDescent="0.25">
      <c r="A612" s="4">
        <v>562</v>
      </c>
      <c r="B612" s="4">
        <v>1255</v>
      </c>
      <c r="C612" s="11">
        <v>44071</v>
      </c>
      <c r="D612" s="4">
        <v>550</v>
      </c>
      <c r="E612" s="4">
        <v>939</v>
      </c>
      <c r="F612" s="41">
        <v>48.289499999999997</v>
      </c>
      <c r="G612" s="41">
        <v>26559.224999999999</v>
      </c>
      <c r="K612" t="b">
        <f>IF(VLOOKUP(Table1[[#This Row],[ProductID]],productMaster,4,0)="Active",TRUE,"Anomali")</f>
        <v>1</v>
      </c>
      <c r="L612">
        <f>VLOOKUP(Table1[[#This Row],[ProductID]],productMaster,10,0)</f>
        <v>27.568000000000001</v>
      </c>
      <c r="M612" t="str">
        <f>IF(Table1[[#This Row],[UnitPrice]]&gt;115%*Table1[[#This Row],[StandardAcquisitionCost]],"Anomali","")</f>
        <v>Anomali</v>
      </c>
      <c r="N612" s="80">
        <f>VLOOKUP(Table1[[#This Row],[ProductID]],productMaster,11,0)</f>
        <v>62.09</v>
      </c>
      <c r="O612" s="80" t="str">
        <f>IF(Table1[[#This Row],[UnitPrice]]&gt;Table1[[#This Row],[sellingPrice]],"Anomali","")</f>
        <v/>
      </c>
      <c r="P612" s="80" t="str">
        <f>IF(ISNA(VLOOKUP(Table1[[#This Row],[ProductID]],productMaster,1,0)),"Anomali","")</f>
        <v/>
      </c>
    </row>
    <row r="613" spans="1:16" x14ac:dyDescent="0.25">
      <c r="A613" s="5">
        <v>563</v>
      </c>
      <c r="B613" s="5">
        <v>1256</v>
      </c>
      <c r="C613" s="10">
        <v>44071</v>
      </c>
      <c r="D613" s="5">
        <v>60</v>
      </c>
      <c r="E613" s="5">
        <v>358</v>
      </c>
      <c r="F613" s="40">
        <v>6.9824999999999999</v>
      </c>
      <c r="G613" s="40">
        <v>418.95</v>
      </c>
      <c r="K613" t="b">
        <f>IF(VLOOKUP(Table1[[#This Row],[ProductID]],productMaster,4,0)="Active",TRUE,"Anomali")</f>
        <v>1</v>
      </c>
      <c r="L613">
        <f>VLOOKUP(Table1[[#This Row],[ProductID]],productMaster,10,0)</f>
        <v>0</v>
      </c>
      <c r="M613" t="str">
        <f>IF(Table1[[#This Row],[UnitPrice]]&gt;115%*Table1[[#This Row],[StandardAcquisitionCost]],"Anomali","")</f>
        <v>Anomali</v>
      </c>
      <c r="N613" s="80">
        <f>VLOOKUP(Table1[[#This Row],[ProductID]],productMaster,11,0)</f>
        <v>0</v>
      </c>
      <c r="O613" s="80" t="str">
        <f>IF(Table1[[#This Row],[UnitPrice]]&gt;Table1[[#This Row],[sellingPrice]],"Anomali","")</f>
        <v>Anomali</v>
      </c>
      <c r="P613" s="80" t="str">
        <f>IF(ISNA(VLOOKUP(Table1[[#This Row],[ProductID]],productMaster,1,0)),"Anomali","")</f>
        <v/>
      </c>
    </row>
    <row r="614" spans="1:16" x14ac:dyDescent="0.25">
      <c r="A614" s="4">
        <v>564</v>
      </c>
      <c r="B614" s="4">
        <v>1257</v>
      </c>
      <c r="C614" s="11">
        <v>44071</v>
      </c>
      <c r="D614" s="4">
        <v>3</v>
      </c>
      <c r="E614" s="4">
        <v>442</v>
      </c>
      <c r="F614" s="41">
        <v>43.480499999999999</v>
      </c>
      <c r="G614" s="41">
        <v>130.44149999999999</v>
      </c>
      <c r="K614" t="b">
        <f>IF(VLOOKUP(Table1[[#This Row],[ProductID]],productMaster,4,0)="Active",TRUE,"Anomali")</f>
        <v>1</v>
      </c>
      <c r="L614">
        <f>VLOOKUP(Table1[[#This Row],[ProductID]],productMaster,10,0)</f>
        <v>0</v>
      </c>
      <c r="M614" t="str">
        <f>IF(Table1[[#This Row],[UnitPrice]]&gt;115%*Table1[[#This Row],[StandardAcquisitionCost]],"Anomali","")</f>
        <v>Anomali</v>
      </c>
      <c r="N614" s="80">
        <f>VLOOKUP(Table1[[#This Row],[ProductID]],productMaster,11,0)</f>
        <v>0</v>
      </c>
      <c r="O614" s="80" t="str">
        <f>IF(Table1[[#This Row],[UnitPrice]]&gt;Table1[[#This Row],[sellingPrice]],"Anomali","")</f>
        <v>Anomali</v>
      </c>
      <c r="P614" s="80" t="str">
        <f>IF(ISNA(VLOOKUP(Table1[[#This Row],[ProductID]],productMaster,1,0)),"Anomali","")</f>
        <v/>
      </c>
    </row>
    <row r="615" spans="1:16" x14ac:dyDescent="0.25">
      <c r="A615" s="5">
        <v>564</v>
      </c>
      <c r="B615" s="5">
        <v>1258</v>
      </c>
      <c r="C615" s="10">
        <v>44071</v>
      </c>
      <c r="D615" s="5">
        <v>3</v>
      </c>
      <c r="E615" s="5">
        <v>443</v>
      </c>
      <c r="F615" s="40">
        <v>47.753999999999998</v>
      </c>
      <c r="G615" s="40">
        <v>143.262</v>
      </c>
      <c r="K615" t="b">
        <f>IF(VLOOKUP(Table1[[#This Row],[ProductID]],productMaster,4,0)="Active",TRUE,"Anomali")</f>
        <v>1</v>
      </c>
      <c r="L615">
        <f>VLOOKUP(Table1[[#This Row],[ProductID]],productMaster,10,0)</f>
        <v>0</v>
      </c>
      <c r="M615" t="str">
        <f>IF(Table1[[#This Row],[UnitPrice]]&gt;115%*Table1[[#This Row],[StandardAcquisitionCost]],"Anomali","")</f>
        <v>Anomali</v>
      </c>
      <c r="N615" s="80">
        <f>VLOOKUP(Table1[[#This Row],[ProductID]],productMaster,11,0)</f>
        <v>0</v>
      </c>
      <c r="O615" s="80" t="str">
        <f>IF(Table1[[#This Row],[UnitPrice]]&gt;Table1[[#This Row],[sellingPrice]],"Anomali","")</f>
        <v>Anomali</v>
      </c>
      <c r="P615" s="80" t="str">
        <f>IF(ISNA(VLOOKUP(Table1[[#This Row],[ProductID]],productMaster,1,0)),"Anomali","")</f>
        <v/>
      </c>
    </row>
    <row r="616" spans="1:16" x14ac:dyDescent="0.25">
      <c r="A616" s="4">
        <v>565</v>
      </c>
      <c r="B616" s="4">
        <v>1259</v>
      </c>
      <c r="C616" s="11">
        <v>44071</v>
      </c>
      <c r="D616" s="4">
        <v>60</v>
      </c>
      <c r="E616" s="4">
        <v>356</v>
      </c>
      <c r="F616" s="41">
        <v>3.3809999999999998</v>
      </c>
      <c r="G616" s="41">
        <v>202.86</v>
      </c>
      <c r="K616" t="b">
        <f>IF(VLOOKUP(Table1[[#This Row],[ProductID]],productMaster,4,0)="Active",TRUE,"Anomali")</f>
        <v>1</v>
      </c>
      <c r="L616">
        <f>VLOOKUP(Table1[[#This Row],[ProductID]],productMaster,10,0)</f>
        <v>0</v>
      </c>
      <c r="M616" t="str">
        <f>IF(Table1[[#This Row],[UnitPrice]]&gt;115%*Table1[[#This Row],[StandardAcquisitionCost]],"Anomali","")</f>
        <v>Anomali</v>
      </c>
      <c r="N616" s="80">
        <f>VLOOKUP(Table1[[#This Row],[ProductID]],productMaster,11,0)</f>
        <v>0</v>
      </c>
      <c r="O616" s="80" t="str">
        <f>IF(Table1[[#This Row],[UnitPrice]]&gt;Table1[[#This Row],[sellingPrice]],"Anomali","")</f>
        <v>Anomali</v>
      </c>
      <c r="P616" s="80" t="str">
        <f>IF(ISNA(VLOOKUP(Table1[[#This Row],[ProductID]],productMaster,1,0)),"Anomali","")</f>
        <v/>
      </c>
    </row>
    <row r="617" spans="1:16" x14ac:dyDescent="0.25">
      <c r="A617" s="5">
        <v>565</v>
      </c>
      <c r="B617" s="5">
        <v>1260</v>
      </c>
      <c r="C617" s="10">
        <v>44071</v>
      </c>
      <c r="D617" s="5">
        <v>60</v>
      </c>
      <c r="E617" s="5">
        <v>357</v>
      </c>
      <c r="F617" s="40">
        <v>4.3155000000000001</v>
      </c>
      <c r="G617" s="40">
        <v>258.93</v>
      </c>
      <c r="K617" t="b">
        <f>IF(VLOOKUP(Table1[[#This Row],[ProductID]],productMaster,4,0)="Active",TRUE,"Anomali")</f>
        <v>1</v>
      </c>
      <c r="L617">
        <f>VLOOKUP(Table1[[#This Row],[ProductID]],productMaster,10,0)</f>
        <v>0</v>
      </c>
      <c r="M617" t="str">
        <f>IF(Table1[[#This Row],[UnitPrice]]&gt;115%*Table1[[#This Row],[StandardAcquisitionCost]],"Anomali","")</f>
        <v>Anomali</v>
      </c>
      <c r="N617" s="80">
        <f>VLOOKUP(Table1[[#This Row],[ProductID]],productMaster,11,0)</f>
        <v>0</v>
      </c>
      <c r="O617" s="80" t="str">
        <f>IF(Table1[[#This Row],[UnitPrice]]&gt;Table1[[#This Row],[sellingPrice]],"Anomali","")</f>
        <v>Anomali</v>
      </c>
      <c r="P617" s="80" t="str">
        <f>IF(ISNA(VLOOKUP(Table1[[#This Row],[ProductID]],productMaster,1,0)),"Anomali","")</f>
        <v/>
      </c>
    </row>
    <row r="618" spans="1:16" x14ac:dyDescent="0.25">
      <c r="A618" s="4">
        <v>566</v>
      </c>
      <c r="B618" s="4">
        <v>1261</v>
      </c>
      <c r="C618" s="11">
        <v>44071</v>
      </c>
      <c r="D618" s="4">
        <v>3</v>
      </c>
      <c r="E618" s="4">
        <v>380</v>
      </c>
      <c r="F618" s="41">
        <v>43.344000000000001</v>
      </c>
      <c r="G618" s="41">
        <v>130.03200000000001</v>
      </c>
      <c r="K618" t="b">
        <f>IF(VLOOKUP(Table1[[#This Row],[ProductID]],productMaster,4,0)="Active",TRUE,"Anomali")</f>
        <v>1</v>
      </c>
      <c r="L618">
        <f>VLOOKUP(Table1[[#This Row],[ProductID]],productMaster,10,0)</f>
        <v>0</v>
      </c>
      <c r="M618" t="str">
        <f>IF(Table1[[#This Row],[UnitPrice]]&gt;115%*Table1[[#This Row],[StandardAcquisitionCost]],"Anomali","")</f>
        <v>Anomali</v>
      </c>
      <c r="N618" s="80">
        <f>VLOOKUP(Table1[[#This Row],[ProductID]],productMaster,11,0)</f>
        <v>0</v>
      </c>
      <c r="O618" s="80" t="str">
        <f>IF(Table1[[#This Row],[UnitPrice]]&gt;Table1[[#This Row],[sellingPrice]],"Anomali","")</f>
        <v>Anomali</v>
      </c>
      <c r="P618" s="80" t="str">
        <f>IF(ISNA(VLOOKUP(Table1[[#This Row],[ProductID]],productMaster,1,0)),"Anomali","")</f>
        <v/>
      </c>
    </row>
    <row r="619" spans="1:16" x14ac:dyDescent="0.25">
      <c r="A619" s="5">
        <v>566</v>
      </c>
      <c r="B619" s="5">
        <v>1262</v>
      </c>
      <c r="C619" s="10">
        <v>44071</v>
      </c>
      <c r="D619" s="5">
        <v>3</v>
      </c>
      <c r="E619" s="5">
        <v>381</v>
      </c>
      <c r="F619" s="40">
        <v>39.070500000000003</v>
      </c>
      <c r="G619" s="40">
        <v>117.2115</v>
      </c>
      <c r="K619" t="b">
        <f>IF(VLOOKUP(Table1[[#This Row],[ProductID]],productMaster,4,0)="Active",TRUE,"Anomali")</f>
        <v>1</v>
      </c>
      <c r="L619">
        <f>VLOOKUP(Table1[[#This Row],[ProductID]],productMaster,10,0)</f>
        <v>0</v>
      </c>
      <c r="M619" t="str">
        <f>IF(Table1[[#This Row],[UnitPrice]]&gt;115%*Table1[[#This Row],[StandardAcquisitionCost]],"Anomali","")</f>
        <v>Anomali</v>
      </c>
      <c r="N619" s="80">
        <f>VLOOKUP(Table1[[#This Row],[ProductID]],productMaster,11,0)</f>
        <v>0</v>
      </c>
      <c r="O619" s="80" t="str">
        <f>IF(Table1[[#This Row],[UnitPrice]]&gt;Table1[[#This Row],[sellingPrice]],"Anomali","")</f>
        <v>Anomali</v>
      </c>
      <c r="P619" s="80" t="str">
        <f>IF(ISNA(VLOOKUP(Table1[[#This Row],[ProductID]],productMaster,1,0)),"Anomali","")</f>
        <v/>
      </c>
    </row>
    <row r="620" spans="1:16" x14ac:dyDescent="0.25">
      <c r="A620" s="4">
        <v>566</v>
      </c>
      <c r="B620" s="4">
        <v>1263</v>
      </c>
      <c r="C620" s="11">
        <v>44071</v>
      </c>
      <c r="D620" s="4">
        <v>3</v>
      </c>
      <c r="E620" s="4">
        <v>382</v>
      </c>
      <c r="F620" s="41">
        <v>36.970500000000001</v>
      </c>
      <c r="G620" s="41">
        <v>110.9115</v>
      </c>
      <c r="K620" t="b">
        <f>IF(VLOOKUP(Table1[[#This Row],[ProductID]],productMaster,4,0)="Active",TRUE,"Anomali")</f>
        <v>1</v>
      </c>
      <c r="L620">
        <f>VLOOKUP(Table1[[#This Row],[ProductID]],productMaster,10,0)</f>
        <v>0</v>
      </c>
      <c r="M620" t="str">
        <f>IF(Table1[[#This Row],[UnitPrice]]&gt;115%*Table1[[#This Row],[StandardAcquisitionCost]],"Anomali","")</f>
        <v>Anomali</v>
      </c>
      <c r="N620" s="80">
        <f>VLOOKUP(Table1[[#This Row],[ProductID]],productMaster,11,0)</f>
        <v>0</v>
      </c>
      <c r="O620" s="80" t="str">
        <f>IF(Table1[[#This Row],[UnitPrice]]&gt;Table1[[#This Row],[sellingPrice]],"Anomali","")</f>
        <v>Anomali</v>
      </c>
      <c r="P620" s="80" t="str">
        <f>IF(ISNA(VLOOKUP(Table1[[#This Row],[ProductID]],productMaster,1,0)),"Anomali","")</f>
        <v/>
      </c>
    </row>
    <row r="621" spans="1:16" x14ac:dyDescent="0.25">
      <c r="A621" s="5">
        <v>566</v>
      </c>
      <c r="B621" s="5">
        <v>1264</v>
      </c>
      <c r="C621" s="10">
        <v>44071</v>
      </c>
      <c r="D621" s="5">
        <v>3</v>
      </c>
      <c r="E621" s="5">
        <v>383</v>
      </c>
      <c r="F621" s="40">
        <v>41.244</v>
      </c>
      <c r="G621" s="40">
        <v>123.732</v>
      </c>
      <c r="K621" t="b">
        <f>IF(VLOOKUP(Table1[[#This Row],[ProductID]],productMaster,4,0)="Active",TRUE,"Anomali")</f>
        <v>1</v>
      </c>
      <c r="L621">
        <f>VLOOKUP(Table1[[#This Row],[ProductID]],productMaster,10,0)</f>
        <v>0</v>
      </c>
      <c r="M621" t="str">
        <f>IF(Table1[[#This Row],[UnitPrice]]&gt;115%*Table1[[#This Row],[StandardAcquisitionCost]],"Anomali","")</f>
        <v>Anomali</v>
      </c>
      <c r="N621" s="80">
        <f>VLOOKUP(Table1[[#This Row],[ProductID]],productMaster,11,0)</f>
        <v>0</v>
      </c>
      <c r="O621" s="80" t="str">
        <f>IF(Table1[[#This Row],[UnitPrice]]&gt;Table1[[#This Row],[sellingPrice]],"Anomali","")</f>
        <v>Anomali</v>
      </c>
      <c r="P621" s="80" t="str">
        <f>IF(ISNA(VLOOKUP(Table1[[#This Row],[ProductID]],productMaster,1,0)),"Anomali","")</f>
        <v/>
      </c>
    </row>
    <row r="622" spans="1:16" x14ac:dyDescent="0.25">
      <c r="A622" s="4">
        <v>567</v>
      </c>
      <c r="B622" s="4">
        <v>1265</v>
      </c>
      <c r="C622" s="11">
        <v>44071</v>
      </c>
      <c r="D622" s="4">
        <v>3</v>
      </c>
      <c r="E622" s="4">
        <v>490</v>
      </c>
      <c r="F622" s="41">
        <v>12.358499999999999</v>
      </c>
      <c r="G622" s="41">
        <v>37.075499999999998</v>
      </c>
      <c r="K622" t="b">
        <f>IF(VLOOKUP(Table1[[#This Row],[ProductID]],productMaster,4,0)="Active",TRUE,"Anomali")</f>
        <v>1</v>
      </c>
      <c r="L622">
        <f>VLOOKUP(Table1[[#This Row],[ProductID]],productMaster,10,0)</f>
        <v>0</v>
      </c>
      <c r="M622" t="str">
        <f>IF(Table1[[#This Row],[UnitPrice]]&gt;115%*Table1[[#This Row],[StandardAcquisitionCost]],"Anomali","")</f>
        <v>Anomali</v>
      </c>
      <c r="N622" s="80">
        <f>VLOOKUP(Table1[[#This Row],[ProductID]],productMaster,11,0)</f>
        <v>0</v>
      </c>
      <c r="O622" s="80" t="str">
        <f>IF(Table1[[#This Row],[UnitPrice]]&gt;Table1[[#This Row],[sellingPrice]],"Anomali","")</f>
        <v>Anomali</v>
      </c>
      <c r="P622" s="80" t="str">
        <f>IF(ISNA(VLOOKUP(Table1[[#This Row],[ProductID]],productMaster,1,0)),"Anomali","")</f>
        <v/>
      </c>
    </row>
    <row r="623" spans="1:16" x14ac:dyDescent="0.25">
      <c r="A623" s="5">
        <v>568</v>
      </c>
      <c r="B623" s="5">
        <v>1266</v>
      </c>
      <c r="C623" s="10">
        <v>44071</v>
      </c>
      <c r="D623" s="5">
        <v>550</v>
      </c>
      <c r="E623" s="5">
        <v>513</v>
      </c>
      <c r="F623" s="40">
        <v>39.1965</v>
      </c>
      <c r="G623" s="40">
        <v>21558.075000000001</v>
      </c>
      <c r="K623" t="b">
        <f>IF(VLOOKUP(Table1[[#This Row],[ProductID]],productMaster,4,0)="Active",TRUE,"Anomali")</f>
        <v>1</v>
      </c>
      <c r="L623">
        <f>VLOOKUP(Table1[[#This Row],[ProductID]],productMaster,10,0)</f>
        <v>0</v>
      </c>
      <c r="M623" t="str">
        <f>IF(Table1[[#This Row],[UnitPrice]]&gt;115%*Table1[[#This Row],[StandardAcquisitionCost]],"Anomali","")</f>
        <v>Anomali</v>
      </c>
      <c r="N623" s="80">
        <f>VLOOKUP(Table1[[#This Row],[ProductID]],productMaster,11,0)</f>
        <v>0</v>
      </c>
      <c r="O623" s="80" t="str">
        <f>IF(Table1[[#This Row],[UnitPrice]]&gt;Table1[[#This Row],[sellingPrice]],"Anomali","")</f>
        <v>Anomali</v>
      </c>
      <c r="P623" s="80" t="str">
        <f>IF(ISNA(VLOOKUP(Table1[[#This Row],[ProductID]],productMaster,1,0)),"Anomali","")</f>
        <v/>
      </c>
    </row>
    <row r="624" spans="1:16" x14ac:dyDescent="0.25">
      <c r="A624" s="4">
        <v>569</v>
      </c>
      <c r="B624" s="4">
        <v>1267</v>
      </c>
      <c r="C624" s="11">
        <v>44071</v>
      </c>
      <c r="D624" s="4">
        <v>3</v>
      </c>
      <c r="E624" s="4">
        <v>407</v>
      </c>
      <c r="F624" s="41">
        <v>39.070500000000003</v>
      </c>
      <c r="G624" s="41">
        <v>117.2115</v>
      </c>
      <c r="K624" t="b">
        <f>IF(VLOOKUP(Table1[[#This Row],[ProductID]],productMaster,4,0)="Active",TRUE,"Anomali")</f>
        <v>1</v>
      </c>
      <c r="L624">
        <f>VLOOKUP(Table1[[#This Row],[ProductID]],productMaster,10,0)</f>
        <v>0</v>
      </c>
      <c r="M624" t="str">
        <f>IF(Table1[[#This Row],[UnitPrice]]&gt;115%*Table1[[#This Row],[StandardAcquisitionCost]],"Anomali","")</f>
        <v>Anomali</v>
      </c>
      <c r="N624" s="80">
        <f>VLOOKUP(Table1[[#This Row],[ProductID]],productMaster,11,0)</f>
        <v>0</v>
      </c>
      <c r="O624" s="80" t="str">
        <f>IF(Table1[[#This Row],[UnitPrice]]&gt;Table1[[#This Row],[sellingPrice]],"Anomali","")</f>
        <v>Anomali</v>
      </c>
      <c r="P624" s="80" t="str">
        <f>IF(ISNA(VLOOKUP(Table1[[#This Row],[ProductID]],productMaster,1,0)),"Anomali","")</f>
        <v/>
      </c>
    </row>
    <row r="625" spans="1:16" x14ac:dyDescent="0.25">
      <c r="A625" s="5">
        <v>569</v>
      </c>
      <c r="B625" s="5">
        <v>1268</v>
      </c>
      <c r="C625" s="10">
        <v>44071</v>
      </c>
      <c r="D625" s="5">
        <v>3</v>
      </c>
      <c r="E625" s="5">
        <v>408</v>
      </c>
      <c r="F625" s="40">
        <v>36.970500000000001</v>
      </c>
      <c r="G625" s="40">
        <v>110.9115</v>
      </c>
      <c r="K625" t="b">
        <f>IF(VLOOKUP(Table1[[#This Row],[ProductID]],productMaster,4,0)="Active",TRUE,"Anomali")</f>
        <v>1</v>
      </c>
      <c r="L625">
        <f>VLOOKUP(Table1[[#This Row],[ProductID]],productMaster,10,0)</f>
        <v>0</v>
      </c>
      <c r="M625" t="str">
        <f>IF(Table1[[#This Row],[UnitPrice]]&gt;115%*Table1[[#This Row],[StandardAcquisitionCost]],"Anomali","")</f>
        <v>Anomali</v>
      </c>
      <c r="N625" s="80">
        <f>VLOOKUP(Table1[[#This Row],[ProductID]],productMaster,11,0)</f>
        <v>0</v>
      </c>
      <c r="O625" s="80" t="str">
        <f>IF(Table1[[#This Row],[UnitPrice]]&gt;Table1[[#This Row],[sellingPrice]],"Anomali","")</f>
        <v>Anomali</v>
      </c>
      <c r="P625" s="80" t="str">
        <f>IF(ISNA(VLOOKUP(Table1[[#This Row],[ProductID]],productMaster,1,0)),"Anomali","")</f>
        <v/>
      </c>
    </row>
    <row r="626" spans="1:16" x14ac:dyDescent="0.25">
      <c r="A626" s="4">
        <v>569</v>
      </c>
      <c r="B626" s="4">
        <v>1269</v>
      </c>
      <c r="C626" s="11">
        <v>44071</v>
      </c>
      <c r="D626" s="4">
        <v>3</v>
      </c>
      <c r="E626" s="4">
        <v>409</v>
      </c>
      <c r="F626" s="41">
        <v>41.244</v>
      </c>
      <c r="G626" s="41">
        <v>123.732</v>
      </c>
      <c r="K626" t="b">
        <f>IF(VLOOKUP(Table1[[#This Row],[ProductID]],productMaster,4,0)="Active",TRUE,"Anomali")</f>
        <v>1</v>
      </c>
      <c r="L626">
        <f>VLOOKUP(Table1[[#This Row],[ProductID]],productMaster,10,0)</f>
        <v>0</v>
      </c>
      <c r="M626" t="str">
        <f>IF(Table1[[#This Row],[UnitPrice]]&gt;115%*Table1[[#This Row],[StandardAcquisitionCost]],"Anomali","")</f>
        <v>Anomali</v>
      </c>
      <c r="N626" s="80">
        <f>VLOOKUP(Table1[[#This Row],[ProductID]],productMaster,11,0)</f>
        <v>0</v>
      </c>
      <c r="O626" s="80" t="str">
        <f>IF(Table1[[#This Row],[UnitPrice]]&gt;Table1[[#This Row],[sellingPrice]],"Anomali","")</f>
        <v>Anomali</v>
      </c>
      <c r="P626" s="80" t="str">
        <f>IF(ISNA(VLOOKUP(Table1[[#This Row],[ProductID]],productMaster,1,0)),"Anomali","")</f>
        <v/>
      </c>
    </row>
    <row r="627" spans="1:16" x14ac:dyDescent="0.25">
      <c r="A627" s="5">
        <v>569</v>
      </c>
      <c r="B627" s="5">
        <v>1270</v>
      </c>
      <c r="C627" s="10">
        <v>44071</v>
      </c>
      <c r="D627" s="5">
        <v>3</v>
      </c>
      <c r="E627" s="5">
        <v>410</v>
      </c>
      <c r="F627" s="40">
        <v>36.970500000000001</v>
      </c>
      <c r="G627" s="40">
        <v>110.9115</v>
      </c>
      <c r="K627" t="b">
        <f>IF(VLOOKUP(Table1[[#This Row],[ProductID]],productMaster,4,0)="Active",TRUE,"Anomali")</f>
        <v>1</v>
      </c>
      <c r="L627">
        <f>VLOOKUP(Table1[[#This Row],[ProductID]],productMaster,10,0)</f>
        <v>0</v>
      </c>
      <c r="M627" t="str">
        <f>IF(Table1[[#This Row],[UnitPrice]]&gt;115%*Table1[[#This Row],[StandardAcquisitionCost]],"Anomali","")</f>
        <v>Anomali</v>
      </c>
      <c r="N627" s="80">
        <f>VLOOKUP(Table1[[#This Row],[ProductID]],productMaster,11,0)</f>
        <v>0</v>
      </c>
      <c r="O627" s="80" t="str">
        <f>IF(Table1[[#This Row],[UnitPrice]]&gt;Table1[[#This Row],[sellingPrice]],"Anomali","")</f>
        <v>Anomali</v>
      </c>
      <c r="P627" s="80" t="str">
        <f>IF(ISNA(VLOOKUP(Table1[[#This Row],[ProductID]],productMaster,1,0)),"Anomali","")</f>
        <v/>
      </c>
    </row>
    <row r="628" spans="1:16" x14ac:dyDescent="0.25">
      <c r="A628" s="4">
        <v>569</v>
      </c>
      <c r="B628" s="4">
        <v>1271</v>
      </c>
      <c r="C628" s="11">
        <v>44071</v>
      </c>
      <c r="D628" s="4">
        <v>3</v>
      </c>
      <c r="E628" s="4">
        <v>411</v>
      </c>
      <c r="F628" s="41">
        <v>34.8705</v>
      </c>
      <c r="G628" s="41">
        <v>104.61150000000001</v>
      </c>
      <c r="K628" t="b">
        <f>IF(VLOOKUP(Table1[[#This Row],[ProductID]],productMaster,4,0)="Active",TRUE,"Anomali")</f>
        <v>1</v>
      </c>
      <c r="L628">
        <f>VLOOKUP(Table1[[#This Row],[ProductID]],productMaster,10,0)</f>
        <v>0</v>
      </c>
      <c r="M628" t="str">
        <f>IF(Table1[[#This Row],[UnitPrice]]&gt;115%*Table1[[#This Row],[StandardAcquisitionCost]],"Anomali","")</f>
        <v>Anomali</v>
      </c>
      <c r="N628" s="80">
        <f>VLOOKUP(Table1[[#This Row],[ProductID]],productMaster,11,0)</f>
        <v>0</v>
      </c>
      <c r="O628" s="80" t="str">
        <f>IF(Table1[[#This Row],[UnitPrice]]&gt;Table1[[#This Row],[sellingPrice]],"Anomali","")</f>
        <v>Anomali</v>
      </c>
      <c r="P628" s="80" t="str">
        <f>IF(ISNA(VLOOKUP(Table1[[#This Row],[ProductID]],productMaster,1,0)),"Anomali","")</f>
        <v/>
      </c>
    </row>
    <row r="629" spans="1:16" x14ac:dyDescent="0.25">
      <c r="A629" s="5">
        <v>570</v>
      </c>
      <c r="B629" s="5">
        <v>1272</v>
      </c>
      <c r="C629" s="10">
        <v>44071</v>
      </c>
      <c r="D629" s="5">
        <v>550</v>
      </c>
      <c r="E629" s="5">
        <v>931</v>
      </c>
      <c r="F629" s="40">
        <v>34.8705</v>
      </c>
      <c r="G629" s="40">
        <v>19178.775000000001</v>
      </c>
      <c r="K629" t="b">
        <f>IF(VLOOKUP(Table1[[#This Row],[ProductID]],productMaster,4,0)="Active",TRUE,"Anomali")</f>
        <v>1</v>
      </c>
      <c r="L629">
        <f>VLOOKUP(Table1[[#This Row],[ProductID]],productMaster,10,0)</f>
        <v>8.0373000000000001</v>
      </c>
      <c r="M629" t="str">
        <f>IF(Table1[[#This Row],[UnitPrice]]&gt;115%*Table1[[#This Row],[StandardAcquisitionCost]],"Anomali","")</f>
        <v>Anomali</v>
      </c>
      <c r="N629" s="80">
        <f>VLOOKUP(Table1[[#This Row],[ProductID]],productMaster,11,0)</f>
        <v>21.49</v>
      </c>
      <c r="O629" s="80" t="str">
        <f>IF(Table1[[#This Row],[UnitPrice]]&gt;Table1[[#This Row],[sellingPrice]],"Anomali","")</f>
        <v>Anomali</v>
      </c>
      <c r="P629" s="80" t="str">
        <f>IF(ISNA(VLOOKUP(Table1[[#This Row],[ProductID]],productMaster,1,0)),"Anomali","")</f>
        <v/>
      </c>
    </row>
    <row r="630" spans="1:16" x14ac:dyDescent="0.25">
      <c r="A630" s="4">
        <v>570</v>
      </c>
      <c r="B630" s="4">
        <v>1273</v>
      </c>
      <c r="C630" s="11">
        <v>44071</v>
      </c>
      <c r="D630" s="4">
        <v>550</v>
      </c>
      <c r="E630" s="4">
        <v>932</v>
      </c>
      <c r="F630" s="41">
        <v>39.763500000000001</v>
      </c>
      <c r="G630" s="41">
        <v>21869.924999999999</v>
      </c>
      <c r="K630" t="b">
        <f>IF(VLOOKUP(Table1[[#This Row],[ProductID]],productMaster,4,0)="Active",TRUE,"Anomali")</f>
        <v>1</v>
      </c>
      <c r="L630">
        <f>VLOOKUP(Table1[[#This Row],[ProductID]],productMaster,10,0)</f>
        <v>9.3462999999999994</v>
      </c>
      <c r="M630" t="str">
        <f>IF(Table1[[#This Row],[UnitPrice]]&gt;115%*Table1[[#This Row],[StandardAcquisitionCost]],"Anomali","")</f>
        <v>Anomali</v>
      </c>
      <c r="N630" s="80">
        <f>VLOOKUP(Table1[[#This Row],[ProductID]],productMaster,11,0)</f>
        <v>24.99</v>
      </c>
      <c r="O630" s="80" t="str">
        <f>IF(Table1[[#This Row],[UnitPrice]]&gt;Table1[[#This Row],[sellingPrice]],"Anomali","")</f>
        <v>Anomali</v>
      </c>
      <c r="P630" s="80" t="str">
        <f>IF(ISNA(VLOOKUP(Table1[[#This Row],[ProductID]],productMaster,1,0)),"Anomali","")</f>
        <v/>
      </c>
    </row>
    <row r="631" spans="1:16" x14ac:dyDescent="0.25">
      <c r="A631" s="5">
        <v>570</v>
      </c>
      <c r="B631" s="5">
        <v>1274</v>
      </c>
      <c r="C631" s="10">
        <v>44071</v>
      </c>
      <c r="D631" s="5">
        <v>550</v>
      </c>
      <c r="E631" s="5">
        <v>933</v>
      </c>
      <c r="F631" s="40">
        <v>43.984499999999997</v>
      </c>
      <c r="G631" s="40">
        <v>24191.474999999999</v>
      </c>
      <c r="K631" t="b">
        <f>IF(VLOOKUP(Table1[[#This Row],[ProductID]],productMaster,4,0)="Active",TRUE,"Anomali")</f>
        <v>1</v>
      </c>
      <c r="L631">
        <f>VLOOKUP(Table1[[#This Row],[ProductID]],productMaster,10,0)</f>
        <v>12.192399999999999</v>
      </c>
      <c r="M631" t="str">
        <f>IF(Table1[[#This Row],[UnitPrice]]&gt;115%*Table1[[#This Row],[StandardAcquisitionCost]],"Anomali","")</f>
        <v>Anomali</v>
      </c>
      <c r="N631" s="80">
        <f>VLOOKUP(Table1[[#This Row],[ProductID]],productMaster,11,0)</f>
        <v>32.6</v>
      </c>
      <c r="O631" s="80" t="str">
        <f>IF(Table1[[#This Row],[UnitPrice]]&gt;Table1[[#This Row],[sellingPrice]],"Anomali","")</f>
        <v>Anomali</v>
      </c>
      <c r="P631" s="80" t="str">
        <f>IF(ISNA(VLOOKUP(Table1[[#This Row],[ProductID]],productMaster,1,0)),"Anomali","")</f>
        <v/>
      </c>
    </row>
    <row r="632" spans="1:16" x14ac:dyDescent="0.25">
      <c r="A632" s="4">
        <v>571</v>
      </c>
      <c r="B632" s="4">
        <v>1275</v>
      </c>
      <c r="C632" s="11">
        <v>44071</v>
      </c>
      <c r="D632" s="4">
        <v>3</v>
      </c>
      <c r="E632" s="4">
        <v>427</v>
      </c>
      <c r="F632" s="41">
        <v>47.753999999999998</v>
      </c>
      <c r="G632" s="41">
        <v>143.262</v>
      </c>
      <c r="K632" t="b">
        <f>IF(VLOOKUP(Table1[[#This Row],[ProductID]],productMaster,4,0)="Active",TRUE,"Anomali")</f>
        <v>1</v>
      </c>
      <c r="L632">
        <f>VLOOKUP(Table1[[#This Row],[ProductID]],productMaster,10,0)</f>
        <v>0</v>
      </c>
      <c r="M632" t="str">
        <f>IF(Table1[[#This Row],[UnitPrice]]&gt;115%*Table1[[#This Row],[StandardAcquisitionCost]],"Anomali","")</f>
        <v>Anomali</v>
      </c>
      <c r="N632" s="80">
        <f>VLOOKUP(Table1[[#This Row],[ProductID]],productMaster,11,0)</f>
        <v>0</v>
      </c>
      <c r="O632" s="80" t="str">
        <f>IF(Table1[[#This Row],[UnitPrice]]&gt;Table1[[#This Row],[sellingPrice]],"Anomali","")</f>
        <v>Anomali</v>
      </c>
      <c r="P632" s="80" t="str">
        <f>IF(ISNA(VLOOKUP(Table1[[#This Row],[ProductID]],productMaster,1,0)),"Anomali","")</f>
        <v/>
      </c>
    </row>
    <row r="633" spans="1:16" x14ac:dyDescent="0.25">
      <c r="A633" s="5">
        <v>571</v>
      </c>
      <c r="B633" s="5">
        <v>1276</v>
      </c>
      <c r="C633" s="10">
        <v>44071</v>
      </c>
      <c r="D633" s="5">
        <v>3</v>
      </c>
      <c r="E633" s="5">
        <v>428</v>
      </c>
      <c r="F633" s="40">
        <v>43.480499999999999</v>
      </c>
      <c r="G633" s="40">
        <v>130.44149999999999</v>
      </c>
      <c r="K633" t="b">
        <f>IF(VLOOKUP(Table1[[#This Row],[ProductID]],productMaster,4,0)="Active",TRUE,"Anomali")</f>
        <v>1</v>
      </c>
      <c r="L633">
        <f>VLOOKUP(Table1[[#This Row],[ProductID]],productMaster,10,0)</f>
        <v>0</v>
      </c>
      <c r="M633" t="str">
        <f>IF(Table1[[#This Row],[UnitPrice]]&gt;115%*Table1[[#This Row],[StandardAcquisitionCost]],"Anomali","")</f>
        <v>Anomali</v>
      </c>
      <c r="N633" s="80">
        <f>VLOOKUP(Table1[[#This Row],[ProductID]],productMaster,11,0)</f>
        <v>0</v>
      </c>
      <c r="O633" s="80" t="str">
        <f>IF(Table1[[#This Row],[UnitPrice]]&gt;Table1[[#This Row],[sellingPrice]],"Anomali","")</f>
        <v>Anomali</v>
      </c>
      <c r="P633" s="80" t="str">
        <f>IF(ISNA(VLOOKUP(Table1[[#This Row],[ProductID]],productMaster,1,0)),"Anomali","")</f>
        <v/>
      </c>
    </row>
    <row r="634" spans="1:16" x14ac:dyDescent="0.25">
      <c r="A634" s="4">
        <v>571</v>
      </c>
      <c r="B634" s="4">
        <v>1277</v>
      </c>
      <c r="C634" s="11">
        <v>44071</v>
      </c>
      <c r="D634" s="4">
        <v>3</v>
      </c>
      <c r="E634" s="4">
        <v>429</v>
      </c>
      <c r="F634" s="41">
        <v>41.380499999999998</v>
      </c>
      <c r="G634" s="41">
        <v>124.14149999999999</v>
      </c>
      <c r="K634" t="b">
        <f>IF(VLOOKUP(Table1[[#This Row],[ProductID]],productMaster,4,0)="Active",TRUE,"Anomali")</f>
        <v>1</v>
      </c>
      <c r="L634">
        <f>VLOOKUP(Table1[[#This Row],[ProductID]],productMaster,10,0)</f>
        <v>0</v>
      </c>
      <c r="M634" t="str">
        <f>IF(Table1[[#This Row],[UnitPrice]]&gt;115%*Table1[[#This Row],[StandardAcquisitionCost]],"Anomali","")</f>
        <v>Anomali</v>
      </c>
      <c r="N634" s="80">
        <f>VLOOKUP(Table1[[#This Row],[ProductID]],productMaster,11,0)</f>
        <v>0</v>
      </c>
      <c r="O634" s="80" t="str">
        <f>IF(Table1[[#This Row],[UnitPrice]]&gt;Table1[[#This Row],[sellingPrice]],"Anomali","")</f>
        <v>Anomali</v>
      </c>
      <c r="P634" s="80" t="str">
        <f>IF(ISNA(VLOOKUP(Table1[[#This Row],[ProductID]],productMaster,1,0)),"Anomali","")</f>
        <v/>
      </c>
    </row>
    <row r="635" spans="1:16" x14ac:dyDescent="0.25">
      <c r="A635" s="5">
        <v>571</v>
      </c>
      <c r="B635" s="5">
        <v>1278</v>
      </c>
      <c r="C635" s="10">
        <v>44071</v>
      </c>
      <c r="D635" s="5">
        <v>3</v>
      </c>
      <c r="E635" s="5">
        <v>430</v>
      </c>
      <c r="F635" s="40">
        <v>45.654000000000003</v>
      </c>
      <c r="G635" s="40">
        <v>136.96199999999999</v>
      </c>
      <c r="K635" t="b">
        <f>IF(VLOOKUP(Table1[[#This Row],[ProductID]],productMaster,4,0)="Active",TRUE,"Anomali")</f>
        <v>1</v>
      </c>
      <c r="L635">
        <f>VLOOKUP(Table1[[#This Row],[ProductID]],productMaster,10,0)</f>
        <v>0</v>
      </c>
      <c r="M635" t="str">
        <f>IF(Table1[[#This Row],[UnitPrice]]&gt;115%*Table1[[#This Row],[StandardAcquisitionCost]],"Anomali","")</f>
        <v>Anomali</v>
      </c>
      <c r="N635" s="80">
        <f>VLOOKUP(Table1[[#This Row],[ProductID]],productMaster,11,0)</f>
        <v>0</v>
      </c>
      <c r="O635" s="80" t="str">
        <f>IF(Table1[[#This Row],[UnitPrice]]&gt;Table1[[#This Row],[sellingPrice]],"Anomali","")</f>
        <v>Anomali</v>
      </c>
      <c r="P635" s="80" t="str">
        <f>IF(ISNA(VLOOKUP(Table1[[#This Row],[ProductID]],productMaster,1,0)),"Anomali","")</f>
        <v/>
      </c>
    </row>
    <row r="636" spans="1:16" x14ac:dyDescent="0.25">
      <c r="A636" s="4">
        <v>572</v>
      </c>
      <c r="B636" s="4">
        <v>1279</v>
      </c>
      <c r="C636" s="11">
        <v>44071</v>
      </c>
      <c r="D636" s="4">
        <v>3</v>
      </c>
      <c r="E636" s="4">
        <v>349</v>
      </c>
      <c r="F636" s="41">
        <v>45.548999999999999</v>
      </c>
      <c r="G636" s="41">
        <v>136.64699999999999</v>
      </c>
      <c r="K636" t="b">
        <f>IF(VLOOKUP(Table1[[#This Row],[ProductID]],productMaster,4,0)="Active",TRUE,"Anomali")</f>
        <v>1</v>
      </c>
      <c r="L636">
        <f>VLOOKUP(Table1[[#This Row],[ProductID]],productMaster,10,0)</f>
        <v>0</v>
      </c>
      <c r="M636" t="str">
        <f>IF(Table1[[#This Row],[UnitPrice]]&gt;115%*Table1[[#This Row],[StandardAcquisitionCost]],"Anomali","")</f>
        <v>Anomali</v>
      </c>
      <c r="N636" s="80">
        <f>VLOOKUP(Table1[[#This Row],[ProductID]],productMaster,11,0)</f>
        <v>0</v>
      </c>
      <c r="O636" s="80" t="str">
        <f>IF(Table1[[#This Row],[UnitPrice]]&gt;Table1[[#This Row],[sellingPrice]],"Anomali","")</f>
        <v>Anomali</v>
      </c>
      <c r="P636" s="80" t="str">
        <f>IF(ISNA(VLOOKUP(Table1[[#This Row],[ProductID]],productMaster,1,0)),"Anomali","")</f>
        <v/>
      </c>
    </row>
    <row r="637" spans="1:16" x14ac:dyDescent="0.25">
      <c r="A637" s="5">
        <v>573</v>
      </c>
      <c r="B637" s="5">
        <v>1280</v>
      </c>
      <c r="C637" s="10">
        <v>44072</v>
      </c>
      <c r="D637" s="5">
        <v>550</v>
      </c>
      <c r="E637" s="5">
        <v>931</v>
      </c>
      <c r="F637" s="40">
        <v>34.345500000000001</v>
      </c>
      <c r="G637" s="40">
        <v>18890.025000000001</v>
      </c>
      <c r="K637" t="b">
        <f>IF(VLOOKUP(Table1[[#This Row],[ProductID]],productMaster,4,0)="Active",TRUE,"Anomali")</f>
        <v>1</v>
      </c>
      <c r="L637">
        <f>VLOOKUP(Table1[[#This Row],[ProductID]],productMaster,10,0)</f>
        <v>8.0373000000000001</v>
      </c>
      <c r="M637" t="str">
        <f>IF(Table1[[#This Row],[UnitPrice]]&gt;115%*Table1[[#This Row],[StandardAcquisitionCost]],"Anomali","")</f>
        <v>Anomali</v>
      </c>
      <c r="N637" s="80">
        <f>VLOOKUP(Table1[[#This Row],[ProductID]],productMaster,11,0)</f>
        <v>21.49</v>
      </c>
      <c r="O637" s="80" t="str">
        <f>IF(Table1[[#This Row],[UnitPrice]]&gt;Table1[[#This Row],[sellingPrice]],"Anomali","")</f>
        <v>Anomali</v>
      </c>
      <c r="P637" s="80" t="str">
        <f>IF(ISNA(VLOOKUP(Table1[[#This Row],[ProductID]],productMaster,1,0)),"Anomali","")</f>
        <v/>
      </c>
    </row>
    <row r="638" spans="1:16" x14ac:dyDescent="0.25">
      <c r="A638" s="4">
        <v>573</v>
      </c>
      <c r="B638" s="4">
        <v>1281</v>
      </c>
      <c r="C638" s="11">
        <v>44072</v>
      </c>
      <c r="D638" s="4">
        <v>550</v>
      </c>
      <c r="E638" s="4">
        <v>932</v>
      </c>
      <c r="F638" s="41">
        <v>39.238500000000002</v>
      </c>
      <c r="G638" s="41">
        <v>21581.174999999999</v>
      </c>
      <c r="K638" t="b">
        <f>IF(VLOOKUP(Table1[[#This Row],[ProductID]],productMaster,4,0)="Active",TRUE,"Anomali")</f>
        <v>1</v>
      </c>
      <c r="L638">
        <f>VLOOKUP(Table1[[#This Row],[ProductID]],productMaster,10,0)</f>
        <v>9.3462999999999994</v>
      </c>
      <c r="M638" t="str">
        <f>IF(Table1[[#This Row],[UnitPrice]]&gt;115%*Table1[[#This Row],[StandardAcquisitionCost]],"Anomali","")</f>
        <v>Anomali</v>
      </c>
      <c r="N638" s="80">
        <f>VLOOKUP(Table1[[#This Row],[ProductID]],productMaster,11,0)</f>
        <v>24.99</v>
      </c>
      <c r="O638" s="80" t="str">
        <f>IF(Table1[[#This Row],[UnitPrice]]&gt;Table1[[#This Row],[sellingPrice]],"Anomali","")</f>
        <v>Anomali</v>
      </c>
      <c r="P638" s="80" t="str">
        <f>IF(ISNA(VLOOKUP(Table1[[#This Row],[ProductID]],productMaster,1,0)),"Anomali","")</f>
        <v/>
      </c>
    </row>
    <row r="639" spans="1:16" x14ac:dyDescent="0.25">
      <c r="A639" s="5">
        <v>574</v>
      </c>
      <c r="B639" s="5">
        <v>1282</v>
      </c>
      <c r="C639" s="10">
        <v>44072</v>
      </c>
      <c r="D639" s="5">
        <v>3</v>
      </c>
      <c r="E639" s="5">
        <v>341</v>
      </c>
      <c r="F639" s="40">
        <v>47.470500000000001</v>
      </c>
      <c r="G639" s="40">
        <v>142.41149999999999</v>
      </c>
      <c r="K639" t="b">
        <f>IF(VLOOKUP(Table1[[#This Row],[ProductID]],productMaster,4,0)="Active",TRUE,"Anomali")</f>
        <v>1</v>
      </c>
      <c r="L639">
        <f>VLOOKUP(Table1[[#This Row],[ProductID]],productMaster,10,0)</f>
        <v>0</v>
      </c>
      <c r="M639" t="str">
        <f>IF(Table1[[#This Row],[UnitPrice]]&gt;115%*Table1[[#This Row],[StandardAcquisitionCost]],"Anomali","")</f>
        <v>Anomali</v>
      </c>
      <c r="N639" s="80">
        <f>VLOOKUP(Table1[[#This Row],[ProductID]],productMaster,11,0)</f>
        <v>0</v>
      </c>
      <c r="O639" s="80" t="str">
        <f>IF(Table1[[#This Row],[UnitPrice]]&gt;Table1[[#This Row],[sellingPrice]],"Anomali","")</f>
        <v>Anomali</v>
      </c>
      <c r="P639" s="80" t="str">
        <f>IF(ISNA(VLOOKUP(Table1[[#This Row],[ProductID]],productMaster,1,0)),"Anomali","")</f>
        <v/>
      </c>
    </row>
    <row r="640" spans="1:16" x14ac:dyDescent="0.25">
      <c r="A640" s="4">
        <v>574</v>
      </c>
      <c r="B640" s="4">
        <v>1283</v>
      </c>
      <c r="C640" s="11">
        <v>44072</v>
      </c>
      <c r="D640" s="4">
        <v>3</v>
      </c>
      <c r="E640" s="4">
        <v>342</v>
      </c>
      <c r="F640" s="41">
        <v>45.3705</v>
      </c>
      <c r="G640" s="41">
        <v>136.11150000000001</v>
      </c>
      <c r="K640" t="b">
        <f>IF(VLOOKUP(Table1[[#This Row],[ProductID]],productMaster,4,0)="Active",TRUE,"Anomali")</f>
        <v>1</v>
      </c>
      <c r="L640">
        <f>VLOOKUP(Table1[[#This Row],[ProductID]],productMaster,10,0)</f>
        <v>0</v>
      </c>
      <c r="M640" t="str">
        <f>IF(Table1[[#This Row],[UnitPrice]]&gt;115%*Table1[[#This Row],[StandardAcquisitionCost]],"Anomali","")</f>
        <v>Anomali</v>
      </c>
      <c r="N640" s="80">
        <f>VLOOKUP(Table1[[#This Row],[ProductID]],productMaster,11,0)</f>
        <v>0</v>
      </c>
      <c r="O640" s="80" t="str">
        <f>IF(Table1[[#This Row],[UnitPrice]]&gt;Table1[[#This Row],[sellingPrice]],"Anomali","")</f>
        <v>Anomali</v>
      </c>
      <c r="P640" s="80" t="str">
        <f>IF(ISNA(VLOOKUP(Table1[[#This Row],[ProductID]],productMaster,1,0)),"Anomali","")</f>
        <v/>
      </c>
    </row>
    <row r="641" spans="1:16" x14ac:dyDescent="0.25">
      <c r="A641" s="5">
        <v>575</v>
      </c>
      <c r="B641" s="5">
        <v>1284</v>
      </c>
      <c r="C641" s="10">
        <v>44072</v>
      </c>
      <c r="D641" s="5">
        <v>550</v>
      </c>
      <c r="E641" s="5">
        <v>930</v>
      </c>
      <c r="F641" s="40">
        <v>43.039499999999997</v>
      </c>
      <c r="G641" s="40">
        <v>23671.724999999999</v>
      </c>
      <c r="K641" t="b">
        <f>IF(VLOOKUP(Table1[[#This Row],[ProductID]],productMaster,4,0)="Active",TRUE,"Anomali")</f>
        <v>1</v>
      </c>
      <c r="L641">
        <f>VLOOKUP(Table1[[#This Row],[ProductID]],productMaster,10,0)</f>
        <v>13.09</v>
      </c>
      <c r="M641" t="str">
        <f>IF(Table1[[#This Row],[UnitPrice]]&gt;115%*Table1[[#This Row],[StandardAcquisitionCost]],"Anomali","")</f>
        <v>Anomali</v>
      </c>
      <c r="N641" s="80">
        <f>VLOOKUP(Table1[[#This Row],[ProductID]],productMaster,11,0)</f>
        <v>35</v>
      </c>
      <c r="O641" s="80" t="str">
        <f>IF(Table1[[#This Row],[UnitPrice]]&gt;Table1[[#This Row],[sellingPrice]],"Anomali","")</f>
        <v>Anomali</v>
      </c>
      <c r="P641" s="80" t="str">
        <f>IF(ISNA(VLOOKUP(Table1[[#This Row],[ProductID]],productMaster,1,0)),"Anomali","")</f>
        <v/>
      </c>
    </row>
    <row r="642" spans="1:16" x14ac:dyDescent="0.25">
      <c r="A642" s="4">
        <v>576</v>
      </c>
      <c r="B642" s="4">
        <v>1285</v>
      </c>
      <c r="C642" s="11">
        <v>44072</v>
      </c>
      <c r="D642" s="4">
        <v>550</v>
      </c>
      <c r="E642" s="4">
        <v>332</v>
      </c>
      <c r="F642" s="41">
        <v>10.815</v>
      </c>
      <c r="G642" s="41">
        <v>5948.25</v>
      </c>
      <c r="K642" t="b">
        <f>IF(VLOOKUP(Table1[[#This Row],[ProductID]],productMaster,4,0)="Active",TRUE,"Anomali")</f>
        <v>1</v>
      </c>
      <c r="L642">
        <f>VLOOKUP(Table1[[#This Row],[ProductID]],productMaster,10,0)</f>
        <v>0</v>
      </c>
      <c r="M642" t="str">
        <f>IF(Table1[[#This Row],[UnitPrice]]&gt;115%*Table1[[#This Row],[StandardAcquisitionCost]],"Anomali","")</f>
        <v>Anomali</v>
      </c>
      <c r="N642" s="80">
        <f>VLOOKUP(Table1[[#This Row],[ProductID]],productMaster,11,0)</f>
        <v>0</v>
      </c>
      <c r="O642" s="80" t="str">
        <f>IF(Table1[[#This Row],[UnitPrice]]&gt;Table1[[#This Row],[sellingPrice]],"Anomali","")</f>
        <v>Anomali</v>
      </c>
      <c r="P642" s="80" t="str">
        <f>IF(ISNA(VLOOKUP(Table1[[#This Row],[ProductID]],productMaster,1,0)),"Anomali","")</f>
        <v/>
      </c>
    </row>
    <row r="643" spans="1:16" x14ac:dyDescent="0.25">
      <c r="A643" s="5">
        <v>577</v>
      </c>
      <c r="B643" s="5">
        <v>1286</v>
      </c>
      <c r="C643" s="10">
        <v>44072</v>
      </c>
      <c r="D643" s="5">
        <v>550</v>
      </c>
      <c r="E643" s="5">
        <v>948</v>
      </c>
      <c r="F643" s="40">
        <v>82.834500000000006</v>
      </c>
      <c r="G643" s="40">
        <v>45558.974999999999</v>
      </c>
      <c r="K643" t="b">
        <f>IF(VLOOKUP(Table1[[#This Row],[ProductID]],productMaster,4,0)="Active",TRUE,"Anomali")</f>
        <v>1</v>
      </c>
      <c r="L643">
        <f>VLOOKUP(Table1[[#This Row],[ProductID]],productMaster,10,0)</f>
        <v>47.286000000000001</v>
      </c>
      <c r="M643" t="str">
        <f>IF(Table1[[#This Row],[UnitPrice]]&gt;115%*Table1[[#This Row],[StandardAcquisitionCost]],"Anomali","")</f>
        <v>Anomali</v>
      </c>
      <c r="N643" s="80">
        <f>VLOOKUP(Table1[[#This Row],[ProductID]],productMaster,11,0)</f>
        <v>106.5</v>
      </c>
      <c r="O643" s="80" t="str">
        <f>IF(Table1[[#This Row],[UnitPrice]]&gt;Table1[[#This Row],[sellingPrice]],"Anomali","")</f>
        <v/>
      </c>
      <c r="P643" s="80" t="str">
        <f>IF(ISNA(VLOOKUP(Table1[[#This Row],[ProductID]],productMaster,1,0)),"Anomali","")</f>
        <v/>
      </c>
    </row>
    <row r="644" spans="1:16" x14ac:dyDescent="0.25">
      <c r="A644" s="4">
        <v>577</v>
      </c>
      <c r="B644" s="4">
        <v>1287</v>
      </c>
      <c r="C644" s="11">
        <v>44072</v>
      </c>
      <c r="D644" s="4">
        <v>550</v>
      </c>
      <c r="E644" s="4">
        <v>907</v>
      </c>
      <c r="F644" s="41">
        <v>82.834500000000006</v>
      </c>
      <c r="G644" s="41">
        <v>45558.974999999999</v>
      </c>
      <c r="K644" t="b">
        <f>IF(VLOOKUP(Table1[[#This Row],[ProductID]],productMaster,4,0)="Active",TRUE,"Anomali")</f>
        <v>1</v>
      </c>
      <c r="L644">
        <f>VLOOKUP(Table1[[#This Row],[ProductID]],productMaster,10,0)</f>
        <v>47.286000000000001</v>
      </c>
      <c r="M644" t="str">
        <f>IF(Table1[[#This Row],[UnitPrice]]&gt;115%*Table1[[#This Row],[StandardAcquisitionCost]],"Anomali","")</f>
        <v>Anomali</v>
      </c>
      <c r="N644" s="80">
        <f>VLOOKUP(Table1[[#This Row],[ProductID]],productMaster,11,0)</f>
        <v>106.5</v>
      </c>
      <c r="O644" s="80" t="str">
        <f>IF(Table1[[#This Row],[UnitPrice]]&gt;Table1[[#This Row],[sellingPrice]],"Anomali","")</f>
        <v/>
      </c>
      <c r="P644" s="80" t="str">
        <f>IF(ISNA(VLOOKUP(Table1[[#This Row],[ProductID]],productMaster,1,0)),"Anomali","")</f>
        <v/>
      </c>
    </row>
    <row r="645" spans="1:16" x14ac:dyDescent="0.25">
      <c r="A645" s="5">
        <v>578</v>
      </c>
      <c r="B645" s="5">
        <v>1288</v>
      </c>
      <c r="C645" s="10">
        <v>44072</v>
      </c>
      <c r="D645" s="5">
        <v>1250</v>
      </c>
      <c r="E645" s="5">
        <v>325</v>
      </c>
      <c r="F645" s="40">
        <v>0.21</v>
      </c>
      <c r="G645" s="40">
        <v>262.5</v>
      </c>
      <c r="K645" t="b">
        <f>IF(VLOOKUP(Table1[[#This Row],[ProductID]],productMaster,4,0)="Active",TRUE,"Anomali")</f>
        <v>1</v>
      </c>
      <c r="L645">
        <f>VLOOKUP(Table1[[#This Row],[ProductID]],productMaster,10,0)</f>
        <v>0</v>
      </c>
      <c r="M645" t="str">
        <f>IF(Table1[[#This Row],[UnitPrice]]&gt;115%*Table1[[#This Row],[StandardAcquisitionCost]],"Anomali","")</f>
        <v>Anomali</v>
      </c>
      <c r="N645" s="80">
        <f>VLOOKUP(Table1[[#This Row],[ProductID]],productMaster,11,0)</f>
        <v>0</v>
      </c>
      <c r="O645" s="80" t="str">
        <f>IF(Table1[[#This Row],[UnitPrice]]&gt;Table1[[#This Row],[sellingPrice]],"Anomali","")</f>
        <v>Anomali</v>
      </c>
      <c r="P645" s="80" t="str">
        <f>IF(ISNA(VLOOKUP(Table1[[#This Row],[ProductID]],productMaster,1,0)),"Anomali","")</f>
        <v/>
      </c>
    </row>
    <row r="646" spans="1:16" x14ac:dyDescent="0.25">
      <c r="A646" s="4">
        <v>578</v>
      </c>
      <c r="B646" s="4">
        <v>1289</v>
      </c>
      <c r="C646" s="11">
        <v>44072</v>
      </c>
      <c r="D646" s="4">
        <v>1250</v>
      </c>
      <c r="E646" s="4">
        <v>326</v>
      </c>
      <c r="F646" s="41">
        <v>0.21</v>
      </c>
      <c r="G646" s="41">
        <v>262.5</v>
      </c>
      <c r="K646" t="b">
        <f>IF(VLOOKUP(Table1[[#This Row],[ProductID]],productMaster,4,0)="Active",TRUE,"Anomali")</f>
        <v>1</v>
      </c>
      <c r="L646">
        <f>VLOOKUP(Table1[[#This Row],[ProductID]],productMaster,10,0)</f>
        <v>0</v>
      </c>
      <c r="M646" t="str">
        <f>IF(Table1[[#This Row],[UnitPrice]]&gt;115%*Table1[[#This Row],[StandardAcquisitionCost]],"Anomali","")</f>
        <v>Anomali</v>
      </c>
      <c r="N646" s="80">
        <f>VLOOKUP(Table1[[#This Row],[ProductID]],productMaster,11,0)</f>
        <v>0</v>
      </c>
      <c r="O646" s="80" t="str">
        <f>IF(Table1[[#This Row],[UnitPrice]]&gt;Table1[[#This Row],[sellingPrice]],"Anomali","")</f>
        <v>Anomali</v>
      </c>
      <c r="P646" s="80" t="str">
        <f>IF(ISNA(VLOOKUP(Table1[[#This Row],[ProductID]],productMaster,1,0)),"Anomali","")</f>
        <v/>
      </c>
    </row>
    <row r="647" spans="1:16" x14ac:dyDescent="0.25">
      <c r="A647" s="5">
        <v>579</v>
      </c>
      <c r="B647" s="5">
        <v>1290</v>
      </c>
      <c r="C647" s="10">
        <v>44072</v>
      </c>
      <c r="D647" s="5">
        <v>3</v>
      </c>
      <c r="E647" s="5">
        <v>320</v>
      </c>
      <c r="F647" s="40">
        <v>49.643999999999998</v>
      </c>
      <c r="G647" s="40">
        <v>148.93199999999999</v>
      </c>
      <c r="K647" t="b">
        <f>IF(VLOOKUP(Table1[[#This Row],[ProductID]],productMaster,4,0)="Active",TRUE,"Anomali")</f>
        <v>1</v>
      </c>
      <c r="L647">
        <f>VLOOKUP(Table1[[#This Row],[ProductID]],productMaster,10,0)</f>
        <v>0</v>
      </c>
      <c r="M647" t="str">
        <f>IF(Table1[[#This Row],[UnitPrice]]&gt;115%*Table1[[#This Row],[StandardAcquisitionCost]],"Anomali","")</f>
        <v>Anomali</v>
      </c>
      <c r="N647" s="80">
        <f>VLOOKUP(Table1[[#This Row],[ProductID]],productMaster,11,0)</f>
        <v>0</v>
      </c>
      <c r="O647" s="80" t="str">
        <f>IF(Table1[[#This Row],[UnitPrice]]&gt;Table1[[#This Row],[sellingPrice]],"Anomali","")</f>
        <v>Anomali</v>
      </c>
      <c r="P647" s="80" t="str">
        <f>IF(ISNA(VLOOKUP(Table1[[#This Row],[ProductID]],productMaster,1,0)),"Anomali","")</f>
        <v/>
      </c>
    </row>
    <row r="648" spans="1:16" x14ac:dyDescent="0.25">
      <c r="A648" s="4">
        <v>579</v>
      </c>
      <c r="B648" s="4">
        <v>1291</v>
      </c>
      <c r="C648" s="11">
        <v>44072</v>
      </c>
      <c r="D648" s="4">
        <v>3</v>
      </c>
      <c r="E648" s="4">
        <v>321</v>
      </c>
      <c r="F648" s="41">
        <v>44.320500000000003</v>
      </c>
      <c r="G648" s="41">
        <v>132.9615</v>
      </c>
      <c r="K648" t="b">
        <f>IF(VLOOKUP(Table1[[#This Row],[ProductID]],productMaster,4,0)="Active",TRUE,"Anomali")</f>
        <v>1</v>
      </c>
      <c r="L648">
        <f>VLOOKUP(Table1[[#This Row],[ProductID]],productMaster,10,0)</f>
        <v>0</v>
      </c>
      <c r="M648" t="str">
        <f>IF(Table1[[#This Row],[UnitPrice]]&gt;115%*Table1[[#This Row],[StandardAcquisitionCost]],"Anomali","")</f>
        <v>Anomali</v>
      </c>
      <c r="N648" s="80">
        <f>VLOOKUP(Table1[[#This Row],[ProductID]],productMaster,11,0)</f>
        <v>0</v>
      </c>
      <c r="O648" s="80" t="str">
        <f>IF(Table1[[#This Row],[UnitPrice]]&gt;Table1[[#This Row],[sellingPrice]],"Anomali","")</f>
        <v>Anomali</v>
      </c>
      <c r="P648" s="80" t="str">
        <f>IF(ISNA(VLOOKUP(Table1[[#This Row],[ProductID]],productMaster,1,0)),"Anomali","")</f>
        <v/>
      </c>
    </row>
    <row r="649" spans="1:16" x14ac:dyDescent="0.25">
      <c r="A649" s="5">
        <v>579</v>
      </c>
      <c r="B649" s="5">
        <v>1292</v>
      </c>
      <c r="C649" s="10">
        <v>44072</v>
      </c>
      <c r="D649" s="5">
        <v>60</v>
      </c>
      <c r="E649" s="5">
        <v>322</v>
      </c>
      <c r="F649" s="40">
        <v>28.6965</v>
      </c>
      <c r="G649" s="40">
        <v>1721.79</v>
      </c>
      <c r="K649" t="b">
        <f>IF(VLOOKUP(Table1[[#This Row],[ProductID]],productMaster,4,0)="Active",TRUE,"Anomali")</f>
        <v>1</v>
      </c>
      <c r="L649">
        <f>VLOOKUP(Table1[[#This Row],[ProductID]],productMaster,10,0)</f>
        <v>0</v>
      </c>
      <c r="M649" t="str">
        <f>IF(Table1[[#This Row],[UnitPrice]]&gt;115%*Table1[[#This Row],[StandardAcquisitionCost]],"Anomali","")</f>
        <v>Anomali</v>
      </c>
      <c r="N649" s="80">
        <f>VLOOKUP(Table1[[#This Row],[ProductID]],productMaster,11,0)</f>
        <v>0</v>
      </c>
      <c r="O649" s="80" t="str">
        <f>IF(Table1[[#This Row],[UnitPrice]]&gt;Table1[[#This Row],[sellingPrice]],"Anomali","")</f>
        <v>Anomali</v>
      </c>
      <c r="P649" s="80" t="str">
        <f>IF(ISNA(VLOOKUP(Table1[[#This Row],[ProductID]],productMaster,1,0)),"Anomali","")</f>
        <v/>
      </c>
    </row>
    <row r="650" spans="1:16" x14ac:dyDescent="0.25">
      <c r="A650" s="4">
        <v>580</v>
      </c>
      <c r="B650" s="4">
        <v>1293</v>
      </c>
      <c r="C650" s="11">
        <v>44072</v>
      </c>
      <c r="D650" s="4">
        <v>550</v>
      </c>
      <c r="E650" s="4">
        <v>930</v>
      </c>
      <c r="F650" s="41">
        <v>42.514499999999998</v>
      </c>
      <c r="G650" s="41">
        <v>23382.974999999999</v>
      </c>
      <c r="K650" t="b">
        <f>IF(VLOOKUP(Table1[[#This Row],[ProductID]],productMaster,4,0)="Active",TRUE,"Anomali")</f>
        <v>1</v>
      </c>
      <c r="L650">
        <f>VLOOKUP(Table1[[#This Row],[ProductID]],productMaster,10,0)</f>
        <v>13.09</v>
      </c>
      <c r="M650" t="str">
        <f>IF(Table1[[#This Row],[UnitPrice]]&gt;115%*Table1[[#This Row],[StandardAcquisitionCost]],"Anomali","")</f>
        <v>Anomali</v>
      </c>
      <c r="N650" s="80">
        <f>VLOOKUP(Table1[[#This Row],[ProductID]],productMaster,11,0)</f>
        <v>35</v>
      </c>
      <c r="O650" s="80" t="str">
        <f>IF(Table1[[#This Row],[UnitPrice]]&gt;Table1[[#This Row],[sellingPrice]],"Anomali","")</f>
        <v>Anomali</v>
      </c>
      <c r="P650" s="80" t="str">
        <f>IF(ISNA(VLOOKUP(Table1[[#This Row],[ProductID]],productMaster,1,0)),"Anomali","")</f>
        <v/>
      </c>
    </row>
    <row r="651" spans="1:16" x14ac:dyDescent="0.25">
      <c r="A651" s="5">
        <v>580</v>
      </c>
      <c r="B651" s="5">
        <v>1294</v>
      </c>
      <c r="C651" s="10">
        <v>44072</v>
      </c>
      <c r="D651" s="5">
        <v>550</v>
      </c>
      <c r="E651" s="5">
        <v>921</v>
      </c>
      <c r="F651" s="40">
        <v>5.5860000000000003</v>
      </c>
      <c r="G651" s="40">
        <v>3072.3</v>
      </c>
      <c r="K651" t="b">
        <f>IF(VLOOKUP(Table1[[#This Row],[ProductID]],productMaster,4,0)="Active",TRUE,"Anomali")</f>
        <v>1</v>
      </c>
      <c r="L651">
        <f>VLOOKUP(Table1[[#This Row],[ProductID]],productMaster,10,0)</f>
        <v>1.8663000000000001</v>
      </c>
      <c r="M651" t="str">
        <f>IF(Table1[[#This Row],[UnitPrice]]&gt;115%*Table1[[#This Row],[StandardAcquisitionCost]],"Anomali","")</f>
        <v>Anomali</v>
      </c>
      <c r="N651" s="80">
        <f>VLOOKUP(Table1[[#This Row],[ProductID]],productMaster,11,0)</f>
        <v>4.99</v>
      </c>
      <c r="O651" s="80" t="str">
        <f>IF(Table1[[#This Row],[UnitPrice]]&gt;Table1[[#This Row],[sellingPrice]],"Anomali","")</f>
        <v>Anomali</v>
      </c>
      <c r="P651" s="80" t="str">
        <f>IF(ISNA(VLOOKUP(Table1[[#This Row],[ProductID]],productMaster,1,0)),"Anomali","")</f>
        <v/>
      </c>
    </row>
    <row r="652" spans="1:16" x14ac:dyDescent="0.25">
      <c r="A652" s="4">
        <v>581</v>
      </c>
      <c r="B652" s="4">
        <v>1295</v>
      </c>
      <c r="C652" s="11">
        <v>44072</v>
      </c>
      <c r="D652" s="4">
        <v>60</v>
      </c>
      <c r="E652" s="4">
        <v>952</v>
      </c>
      <c r="F652" s="41">
        <v>15.7395</v>
      </c>
      <c r="G652" s="41">
        <v>944.37</v>
      </c>
      <c r="K652" t="b">
        <f>IF(VLOOKUP(Table1[[#This Row],[ProductID]],productMaster,4,0)="Active",TRUE,"Anomali")</f>
        <v>1</v>
      </c>
      <c r="L652">
        <f>VLOOKUP(Table1[[#This Row],[ProductID]],productMaster,10,0)</f>
        <v>8.9865999999999993</v>
      </c>
      <c r="M652" t="str">
        <f>IF(Table1[[#This Row],[UnitPrice]]&gt;115%*Table1[[#This Row],[StandardAcquisitionCost]],"Anomali","")</f>
        <v>Anomali</v>
      </c>
      <c r="N652" s="80">
        <f>VLOOKUP(Table1[[#This Row],[ProductID]],productMaster,11,0)</f>
        <v>20.239999999999998</v>
      </c>
      <c r="O652" s="80" t="str">
        <f>IF(Table1[[#This Row],[UnitPrice]]&gt;Table1[[#This Row],[sellingPrice]],"Anomali","")</f>
        <v/>
      </c>
      <c r="P652" s="80" t="str">
        <f>IF(ISNA(VLOOKUP(Table1[[#This Row],[ProductID]],productMaster,1,0)),"Anomali","")</f>
        <v/>
      </c>
    </row>
    <row r="653" spans="1:16" x14ac:dyDescent="0.25">
      <c r="A653" s="5">
        <v>582</v>
      </c>
      <c r="B653" s="5">
        <v>1296</v>
      </c>
      <c r="C653" s="10">
        <v>44072</v>
      </c>
      <c r="D653" s="5">
        <v>550</v>
      </c>
      <c r="E653" s="5">
        <v>933</v>
      </c>
      <c r="F653" s="40">
        <v>43.459499999999998</v>
      </c>
      <c r="G653" s="40">
        <v>23902.724999999999</v>
      </c>
      <c r="K653" t="b">
        <f>IF(VLOOKUP(Table1[[#This Row],[ProductID]],productMaster,4,0)="Active",TRUE,"Anomali")</f>
        <v>1</v>
      </c>
      <c r="L653">
        <f>VLOOKUP(Table1[[#This Row],[ProductID]],productMaster,10,0)</f>
        <v>12.192399999999999</v>
      </c>
      <c r="M653" t="str">
        <f>IF(Table1[[#This Row],[UnitPrice]]&gt;115%*Table1[[#This Row],[StandardAcquisitionCost]],"Anomali","")</f>
        <v>Anomali</v>
      </c>
      <c r="N653" s="80">
        <f>VLOOKUP(Table1[[#This Row],[ProductID]],productMaster,11,0)</f>
        <v>32.6</v>
      </c>
      <c r="O653" s="80" t="str">
        <f>IF(Table1[[#This Row],[UnitPrice]]&gt;Table1[[#This Row],[sellingPrice]],"Anomali","")</f>
        <v>Anomali</v>
      </c>
      <c r="P653" s="80" t="str">
        <f>IF(ISNA(VLOOKUP(Table1[[#This Row],[ProductID]],productMaster,1,0)),"Anomali","")</f>
        <v/>
      </c>
    </row>
    <row r="654" spans="1:16" x14ac:dyDescent="0.25">
      <c r="A654" s="4">
        <v>582</v>
      </c>
      <c r="B654" s="4">
        <v>1297</v>
      </c>
      <c r="C654" s="11">
        <v>44072</v>
      </c>
      <c r="D654" s="4">
        <v>550</v>
      </c>
      <c r="E654" s="4">
        <v>934</v>
      </c>
      <c r="F654" s="41">
        <v>37.621499999999997</v>
      </c>
      <c r="G654" s="41">
        <v>20691.825000000001</v>
      </c>
      <c r="K654" t="b">
        <f>IF(VLOOKUP(Table1[[#This Row],[ProductID]],productMaster,4,0)="Active",TRUE,"Anomali")</f>
        <v>1</v>
      </c>
      <c r="L654">
        <f>VLOOKUP(Table1[[#This Row],[ProductID]],productMaster,10,0)</f>
        <v>10.8423</v>
      </c>
      <c r="M654" t="str">
        <f>IF(Table1[[#This Row],[UnitPrice]]&gt;115%*Table1[[#This Row],[StandardAcquisitionCost]],"Anomali","")</f>
        <v>Anomali</v>
      </c>
      <c r="N654" s="80">
        <f>VLOOKUP(Table1[[#This Row],[ProductID]],productMaster,11,0)</f>
        <v>28.99</v>
      </c>
      <c r="O654" s="80" t="str">
        <f>IF(Table1[[#This Row],[UnitPrice]]&gt;Table1[[#This Row],[sellingPrice]],"Anomali","")</f>
        <v>Anomali</v>
      </c>
      <c r="P654" s="80" t="str">
        <f>IF(ISNA(VLOOKUP(Table1[[#This Row],[ProductID]],productMaster,1,0)),"Anomali","")</f>
        <v/>
      </c>
    </row>
    <row r="655" spans="1:16" x14ac:dyDescent="0.25">
      <c r="A655" s="5">
        <v>583</v>
      </c>
      <c r="B655" s="5">
        <v>1298</v>
      </c>
      <c r="C655" s="10">
        <v>44072</v>
      </c>
      <c r="D655" s="5">
        <v>550</v>
      </c>
      <c r="E655" s="5">
        <v>317</v>
      </c>
      <c r="F655" s="40">
        <v>29.578499999999998</v>
      </c>
      <c r="G655" s="40">
        <v>16268.174999999999</v>
      </c>
      <c r="K655" t="b">
        <f>IF(VLOOKUP(Table1[[#This Row],[ProductID]],productMaster,4,0)="Active",TRUE,"Anomali")</f>
        <v>1</v>
      </c>
      <c r="L655">
        <f>VLOOKUP(Table1[[#This Row],[ProductID]],productMaster,10,0)</f>
        <v>0</v>
      </c>
      <c r="M655" t="str">
        <f>IF(Table1[[#This Row],[UnitPrice]]&gt;115%*Table1[[#This Row],[StandardAcquisitionCost]],"Anomali","")</f>
        <v>Anomali</v>
      </c>
      <c r="N655" s="80">
        <f>VLOOKUP(Table1[[#This Row],[ProductID]],productMaster,11,0)</f>
        <v>0</v>
      </c>
      <c r="O655" s="80" t="str">
        <f>IF(Table1[[#This Row],[UnitPrice]]&gt;Table1[[#This Row],[sellingPrice]],"Anomali","")</f>
        <v>Anomali</v>
      </c>
      <c r="P655" s="80" t="str">
        <f>IF(ISNA(VLOOKUP(Table1[[#This Row],[ProductID]],productMaster,1,0)),"Anomali","")</f>
        <v/>
      </c>
    </row>
    <row r="656" spans="1:16" x14ac:dyDescent="0.25">
      <c r="A656" s="4">
        <v>583</v>
      </c>
      <c r="B656" s="4">
        <v>1299</v>
      </c>
      <c r="C656" s="11">
        <v>44072</v>
      </c>
      <c r="D656" s="4">
        <v>550</v>
      </c>
      <c r="E656" s="4">
        <v>318</v>
      </c>
      <c r="F656" s="41">
        <v>36.098999999999997</v>
      </c>
      <c r="G656" s="41">
        <v>19854.45</v>
      </c>
      <c r="K656" t="b">
        <f>IF(VLOOKUP(Table1[[#This Row],[ProductID]],productMaster,4,0)="Active",TRUE,"Anomali")</f>
        <v>1</v>
      </c>
      <c r="L656">
        <f>VLOOKUP(Table1[[#This Row],[ProductID]],productMaster,10,0)</f>
        <v>0</v>
      </c>
      <c r="M656" t="str">
        <f>IF(Table1[[#This Row],[UnitPrice]]&gt;115%*Table1[[#This Row],[StandardAcquisitionCost]],"Anomali","")</f>
        <v>Anomali</v>
      </c>
      <c r="N656" s="80">
        <f>VLOOKUP(Table1[[#This Row],[ProductID]],productMaster,11,0)</f>
        <v>0</v>
      </c>
      <c r="O656" s="80" t="str">
        <f>IF(Table1[[#This Row],[UnitPrice]]&gt;Table1[[#This Row],[sellingPrice]],"Anomali","")</f>
        <v>Anomali</v>
      </c>
      <c r="P656" s="80" t="str">
        <f>IF(ISNA(VLOOKUP(Table1[[#This Row],[ProductID]],productMaster,1,0)),"Anomali","")</f>
        <v/>
      </c>
    </row>
    <row r="657" spans="1:16" x14ac:dyDescent="0.25">
      <c r="A657" s="5">
        <v>583</v>
      </c>
      <c r="B657" s="5">
        <v>1300</v>
      </c>
      <c r="C657" s="10">
        <v>44072</v>
      </c>
      <c r="D657" s="5">
        <v>550</v>
      </c>
      <c r="E657" s="5">
        <v>319</v>
      </c>
      <c r="F657" s="40">
        <v>48.583500000000001</v>
      </c>
      <c r="G657" s="40">
        <v>26720.924999999999</v>
      </c>
      <c r="K657" t="b">
        <f>IF(VLOOKUP(Table1[[#This Row],[ProductID]],productMaster,4,0)="Active",TRUE,"Anomali")</f>
        <v>1</v>
      </c>
      <c r="L657">
        <f>VLOOKUP(Table1[[#This Row],[ProductID]],productMaster,10,0)</f>
        <v>0</v>
      </c>
      <c r="M657" t="str">
        <f>IF(Table1[[#This Row],[UnitPrice]]&gt;115%*Table1[[#This Row],[StandardAcquisitionCost]],"Anomali","")</f>
        <v>Anomali</v>
      </c>
      <c r="N657" s="80">
        <f>VLOOKUP(Table1[[#This Row],[ProductID]],productMaster,11,0)</f>
        <v>0</v>
      </c>
      <c r="O657" s="80" t="str">
        <f>IF(Table1[[#This Row],[UnitPrice]]&gt;Table1[[#This Row],[sellingPrice]],"Anomali","")</f>
        <v>Anomali</v>
      </c>
      <c r="P657" s="80" t="str">
        <f>IF(ISNA(VLOOKUP(Table1[[#This Row],[ProductID]],productMaster,1,0)),"Anomali","")</f>
        <v/>
      </c>
    </row>
    <row r="658" spans="1:16" x14ac:dyDescent="0.25">
      <c r="A658" s="4">
        <v>584</v>
      </c>
      <c r="B658" s="4">
        <v>1301</v>
      </c>
      <c r="C658" s="11">
        <v>44072</v>
      </c>
      <c r="D658" s="4">
        <v>550</v>
      </c>
      <c r="E658" s="4">
        <v>928</v>
      </c>
      <c r="F658" s="41">
        <v>32.2455</v>
      </c>
      <c r="G658" s="41">
        <v>17735.025000000001</v>
      </c>
      <c r="K658" t="b">
        <f>IF(VLOOKUP(Table1[[#This Row],[ProductID]],productMaster,4,0)="Active",TRUE,"Anomali")</f>
        <v>1</v>
      </c>
      <c r="L658">
        <f>VLOOKUP(Table1[[#This Row],[ProductID]],productMaster,10,0)</f>
        <v>9.3462999999999994</v>
      </c>
      <c r="M658" t="str">
        <f>IF(Table1[[#This Row],[UnitPrice]]&gt;115%*Table1[[#This Row],[StandardAcquisitionCost]],"Anomali","")</f>
        <v>Anomali</v>
      </c>
      <c r="N658" s="80">
        <f>VLOOKUP(Table1[[#This Row],[ProductID]],productMaster,11,0)</f>
        <v>24.99</v>
      </c>
      <c r="O658" s="80" t="str">
        <f>IF(Table1[[#This Row],[UnitPrice]]&gt;Table1[[#This Row],[sellingPrice]],"Anomali","")</f>
        <v>Anomali</v>
      </c>
      <c r="P658" s="80" t="str">
        <f>IF(ISNA(VLOOKUP(Table1[[#This Row],[ProductID]],productMaster,1,0)),"Anomali","")</f>
        <v/>
      </c>
    </row>
    <row r="659" spans="1:16" x14ac:dyDescent="0.25">
      <c r="A659" s="5">
        <v>584</v>
      </c>
      <c r="B659" s="5">
        <v>1302</v>
      </c>
      <c r="C659" s="10">
        <v>44072</v>
      </c>
      <c r="D659" s="5">
        <v>550</v>
      </c>
      <c r="E659" s="5">
        <v>929</v>
      </c>
      <c r="F659" s="40">
        <v>36.561</v>
      </c>
      <c r="G659" s="40">
        <v>20108.55</v>
      </c>
      <c r="K659" t="b">
        <f>IF(VLOOKUP(Table1[[#This Row],[ProductID]],productMaster,4,0)="Active",TRUE,"Anomali")</f>
        <v>1</v>
      </c>
      <c r="L659">
        <f>VLOOKUP(Table1[[#This Row],[ProductID]],productMaster,10,0)</f>
        <v>11.2163</v>
      </c>
      <c r="M659" t="str">
        <f>IF(Table1[[#This Row],[UnitPrice]]&gt;115%*Table1[[#This Row],[StandardAcquisitionCost]],"Anomali","")</f>
        <v>Anomali</v>
      </c>
      <c r="N659" s="80">
        <f>VLOOKUP(Table1[[#This Row],[ProductID]],productMaster,11,0)</f>
        <v>29.99</v>
      </c>
      <c r="O659" s="80" t="str">
        <f>IF(Table1[[#This Row],[UnitPrice]]&gt;Table1[[#This Row],[sellingPrice]],"Anomali","")</f>
        <v>Anomali</v>
      </c>
      <c r="P659" s="80" t="str">
        <f>IF(ISNA(VLOOKUP(Table1[[#This Row],[ProductID]],productMaster,1,0)),"Anomali","")</f>
        <v/>
      </c>
    </row>
    <row r="660" spans="1:16" x14ac:dyDescent="0.25">
      <c r="A660" s="4">
        <v>585</v>
      </c>
      <c r="B660" s="4">
        <v>1303</v>
      </c>
      <c r="C660" s="11">
        <v>44072</v>
      </c>
      <c r="D660" s="4">
        <v>550</v>
      </c>
      <c r="E660" s="4">
        <v>319</v>
      </c>
      <c r="F660" s="41">
        <v>46.420499999999997</v>
      </c>
      <c r="G660" s="41">
        <v>25531.275000000001</v>
      </c>
      <c r="K660" t="b">
        <f>IF(VLOOKUP(Table1[[#This Row],[ProductID]],productMaster,4,0)="Active",TRUE,"Anomali")</f>
        <v>1</v>
      </c>
      <c r="L660">
        <f>VLOOKUP(Table1[[#This Row],[ProductID]],productMaster,10,0)</f>
        <v>0</v>
      </c>
      <c r="M660" t="str">
        <f>IF(Table1[[#This Row],[UnitPrice]]&gt;115%*Table1[[#This Row],[StandardAcquisitionCost]],"Anomali","")</f>
        <v>Anomali</v>
      </c>
      <c r="N660" s="80">
        <f>VLOOKUP(Table1[[#This Row],[ProductID]],productMaster,11,0)</f>
        <v>0</v>
      </c>
      <c r="O660" s="80" t="str">
        <f>IF(Table1[[#This Row],[UnitPrice]]&gt;Table1[[#This Row],[sellingPrice]],"Anomali","")</f>
        <v>Anomali</v>
      </c>
      <c r="P660" s="80" t="str">
        <f>IF(ISNA(VLOOKUP(Table1[[#This Row],[ProductID]],productMaster,1,0)),"Anomali","")</f>
        <v/>
      </c>
    </row>
    <row r="661" spans="1:16" x14ac:dyDescent="0.25">
      <c r="A661" s="5">
        <v>586</v>
      </c>
      <c r="B661" s="5">
        <v>1304</v>
      </c>
      <c r="C661" s="10">
        <v>44072</v>
      </c>
      <c r="D661" s="5">
        <v>3</v>
      </c>
      <c r="E661" s="5">
        <v>366</v>
      </c>
      <c r="F661" s="40">
        <v>41.222999999999999</v>
      </c>
      <c r="G661" s="40">
        <v>123.669</v>
      </c>
      <c r="K661" t="b">
        <f>IF(VLOOKUP(Table1[[#This Row],[ProductID]],productMaster,4,0)="Active",TRUE,"Anomali")</f>
        <v>1</v>
      </c>
      <c r="L661">
        <f>VLOOKUP(Table1[[#This Row],[ProductID]],productMaster,10,0)</f>
        <v>0</v>
      </c>
      <c r="M661" t="str">
        <f>IF(Table1[[#This Row],[UnitPrice]]&gt;115%*Table1[[#This Row],[StandardAcquisitionCost]],"Anomali","")</f>
        <v>Anomali</v>
      </c>
      <c r="N661" s="80">
        <f>VLOOKUP(Table1[[#This Row],[ProductID]],productMaster,11,0)</f>
        <v>0</v>
      </c>
      <c r="O661" s="80" t="str">
        <f>IF(Table1[[#This Row],[UnitPrice]]&gt;Table1[[#This Row],[sellingPrice]],"Anomali","")</f>
        <v>Anomali</v>
      </c>
      <c r="P661" s="80" t="str">
        <f>IF(ISNA(VLOOKUP(Table1[[#This Row],[ProductID]],productMaster,1,0)),"Anomali","")</f>
        <v/>
      </c>
    </row>
    <row r="662" spans="1:16" x14ac:dyDescent="0.25">
      <c r="A662" s="4">
        <v>586</v>
      </c>
      <c r="B662" s="4">
        <v>1305</v>
      </c>
      <c r="C662" s="11">
        <v>44072</v>
      </c>
      <c r="D662" s="4">
        <v>3</v>
      </c>
      <c r="E662" s="4">
        <v>367</v>
      </c>
      <c r="F662" s="41">
        <v>45.496499999999997</v>
      </c>
      <c r="G662" s="41">
        <v>136.48949999999999</v>
      </c>
      <c r="K662" t="b">
        <f>IF(VLOOKUP(Table1[[#This Row],[ProductID]],productMaster,4,0)="Active",TRUE,"Anomali")</f>
        <v>1</v>
      </c>
      <c r="L662">
        <f>VLOOKUP(Table1[[#This Row],[ProductID]],productMaster,10,0)</f>
        <v>0</v>
      </c>
      <c r="M662" t="str">
        <f>IF(Table1[[#This Row],[UnitPrice]]&gt;115%*Table1[[#This Row],[StandardAcquisitionCost]],"Anomali","")</f>
        <v>Anomali</v>
      </c>
      <c r="N662" s="80">
        <f>VLOOKUP(Table1[[#This Row],[ProductID]],productMaster,11,0)</f>
        <v>0</v>
      </c>
      <c r="O662" s="80" t="str">
        <f>IF(Table1[[#This Row],[UnitPrice]]&gt;Table1[[#This Row],[sellingPrice]],"Anomali","")</f>
        <v>Anomali</v>
      </c>
      <c r="P662" s="80" t="str">
        <f>IF(ISNA(VLOOKUP(Table1[[#This Row],[ProductID]],productMaster,1,0)),"Anomali","")</f>
        <v/>
      </c>
    </row>
    <row r="663" spans="1:16" x14ac:dyDescent="0.25">
      <c r="A663" s="5">
        <v>586</v>
      </c>
      <c r="B663" s="5">
        <v>1306</v>
      </c>
      <c r="C663" s="10">
        <v>44072</v>
      </c>
      <c r="D663" s="5">
        <v>3</v>
      </c>
      <c r="E663" s="5">
        <v>368</v>
      </c>
      <c r="F663" s="40">
        <v>41.222999999999999</v>
      </c>
      <c r="G663" s="40">
        <v>123.669</v>
      </c>
      <c r="K663" t="b">
        <f>IF(VLOOKUP(Table1[[#This Row],[ProductID]],productMaster,4,0)="Active",TRUE,"Anomali")</f>
        <v>1</v>
      </c>
      <c r="L663">
        <f>VLOOKUP(Table1[[#This Row],[ProductID]],productMaster,10,0)</f>
        <v>0</v>
      </c>
      <c r="M663" t="str">
        <f>IF(Table1[[#This Row],[UnitPrice]]&gt;115%*Table1[[#This Row],[StandardAcquisitionCost]],"Anomali","")</f>
        <v>Anomali</v>
      </c>
      <c r="N663" s="80">
        <f>VLOOKUP(Table1[[#This Row],[ProductID]],productMaster,11,0)</f>
        <v>0</v>
      </c>
      <c r="O663" s="80" t="str">
        <f>IF(Table1[[#This Row],[UnitPrice]]&gt;Table1[[#This Row],[sellingPrice]],"Anomali","")</f>
        <v>Anomali</v>
      </c>
      <c r="P663" s="80" t="str">
        <f>IF(ISNA(VLOOKUP(Table1[[#This Row],[ProductID]],productMaster,1,0)),"Anomali","")</f>
        <v/>
      </c>
    </row>
    <row r="664" spans="1:16" x14ac:dyDescent="0.25">
      <c r="A664" s="4">
        <v>586</v>
      </c>
      <c r="B664" s="4">
        <v>1307</v>
      </c>
      <c r="C664" s="11">
        <v>44072</v>
      </c>
      <c r="D664" s="4">
        <v>3</v>
      </c>
      <c r="E664" s="4">
        <v>369</v>
      </c>
      <c r="F664" s="41">
        <v>39.122999999999998</v>
      </c>
      <c r="G664" s="41">
        <v>117.369</v>
      </c>
      <c r="K664" t="b">
        <f>IF(VLOOKUP(Table1[[#This Row],[ProductID]],productMaster,4,0)="Active",TRUE,"Anomali")</f>
        <v>1</v>
      </c>
      <c r="L664">
        <f>VLOOKUP(Table1[[#This Row],[ProductID]],productMaster,10,0)</f>
        <v>0</v>
      </c>
      <c r="M664" t="str">
        <f>IF(Table1[[#This Row],[UnitPrice]]&gt;115%*Table1[[#This Row],[StandardAcquisitionCost]],"Anomali","")</f>
        <v>Anomali</v>
      </c>
      <c r="N664" s="80">
        <f>VLOOKUP(Table1[[#This Row],[ProductID]],productMaster,11,0)</f>
        <v>0</v>
      </c>
      <c r="O664" s="80" t="str">
        <f>IF(Table1[[#This Row],[UnitPrice]]&gt;Table1[[#This Row],[sellingPrice]],"Anomali","")</f>
        <v>Anomali</v>
      </c>
      <c r="P664" s="80" t="str">
        <f>IF(ISNA(VLOOKUP(Table1[[#This Row],[ProductID]],productMaster,1,0)),"Anomali","")</f>
        <v/>
      </c>
    </row>
    <row r="665" spans="1:16" x14ac:dyDescent="0.25">
      <c r="A665" s="5">
        <v>587</v>
      </c>
      <c r="B665" s="5">
        <v>1308</v>
      </c>
      <c r="C665" s="10">
        <v>44072</v>
      </c>
      <c r="D665" s="5">
        <v>3</v>
      </c>
      <c r="E665" s="5">
        <v>312</v>
      </c>
      <c r="F665" s="40">
        <v>41.915999999999997</v>
      </c>
      <c r="G665" s="40">
        <v>125.748</v>
      </c>
      <c r="K665" t="b">
        <f>IF(VLOOKUP(Table1[[#This Row],[ProductID]],productMaster,4,0)="Active",TRUE,"Anomali")</f>
        <v>1</v>
      </c>
      <c r="L665">
        <f>VLOOKUP(Table1[[#This Row],[ProductID]],productMaster,10,0)</f>
        <v>0</v>
      </c>
      <c r="M665" t="str">
        <f>IF(Table1[[#This Row],[UnitPrice]]&gt;115%*Table1[[#This Row],[StandardAcquisitionCost]],"Anomali","")</f>
        <v>Anomali</v>
      </c>
      <c r="N665" s="80">
        <f>VLOOKUP(Table1[[#This Row],[ProductID]],productMaster,11,0)</f>
        <v>0</v>
      </c>
      <c r="O665" s="80" t="str">
        <f>IF(Table1[[#This Row],[UnitPrice]]&gt;Table1[[#This Row],[sellingPrice]],"Anomali","")</f>
        <v>Anomali</v>
      </c>
      <c r="P665" s="80" t="str">
        <f>IF(ISNA(VLOOKUP(Table1[[#This Row],[ProductID]],productMaster,1,0)),"Anomali","")</f>
        <v/>
      </c>
    </row>
    <row r="666" spans="1:16" x14ac:dyDescent="0.25">
      <c r="A666" s="4">
        <v>588</v>
      </c>
      <c r="B666" s="4">
        <v>1309</v>
      </c>
      <c r="C666" s="11">
        <v>44072</v>
      </c>
      <c r="D666" s="4">
        <v>3</v>
      </c>
      <c r="E666" s="4">
        <v>311</v>
      </c>
      <c r="F666" s="41">
        <v>50.263500000000001</v>
      </c>
      <c r="G666" s="41">
        <v>150.79050000000001</v>
      </c>
      <c r="K666" t="b">
        <f>IF(VLOOKUP(Table1[[#This Row],[ProductID]],productMaster,4,0)="Active",TRUE,"Anomali")</f>
        <v>1</v>
      </c>
      <c r="L666">
        <f>VLOOKUP(Table1[[#This Row],[ProductID]],productMaster,10,0)</f>
        <v>0</v>
      </c>
      <c r="M666" t="str">
        <f>IF(Table1[[#This Row],[UnitPrice]]&gt;115%*Table1[[#This Row],[StandardAcquisitionCost]],"Anomali","")</f>
        <v>Anomali</v>
      </c>
      <c r="N666" s="80">
        <f>VLOOKUP(Table1[[#This Row],[ProductID]],productMaster,11,0)</f>
        <v>0</v>
      </c>
      <c r="O666" s="80" t="str">
        <f>IF(Table1[[#This Row],[UnitPrice]]&gt;Table1[[#This Row],[sellingPrice]],"Anomali","")</f>
        <v>Anomali</v>
      </c>
      <c r="P666" s="80" t="str">
        <f>IF(ISNA(VLOOKUP(Table1[[#This Row],[ProductID]],productMaster,1,0)),"Anomali","")</f>
        <v/>
      </c>
    </row>
    <row r="667" spans="1:16" x14ac:dyDescent="0.25">
      <c r="A667" s="5">
        <v>589</v>
      </c>
      <c r="B667" s="5">
        <v>1310</v>
      </c>
      <c r="C667" s="10">
        <v>44074</v>
      </c>
      <c r="D667" s="5">
        <v>3</v>
      </c>
      <c r="E667" s="5">
        <v>359</v>
      </c>
      <c r="F667" s="40">
        <v>47.680500000000002</v>
      </c>
      <c r="G667" s="40">
        <v>143.04150000000001</v>
      </c>
      <c r="K667" t="b">
        <f>IF(VLOOKUP(Table1[[#This Row],[ProductID]],productMaster,4,0)="Active",TRUE,"Anomali")</f>
        <v>1</v>
      </c>
      <c r="L667">
        <f>VLOOKUP(Table1[[#This Row],[ProductID]],productMaster,10,0)</f>
        <v>0</v>
      </c>
      <c r="M667" t="str">
        <f>IF(Table1[[#This Row],[UnitPrice]]&gt;115%*Table1[[#This Row],[StandardAcquisitionCost]],"Anomali","")</f>
        <v>Anomali</v>
      </c>
      <c r="N667" s="80">
        <f>VLOOKUP(Table1[[#This Row],[ProductID]],productMaster,11,0)</f>
        <v>0</v>
      </c>
      <c r="O667" s="80" t="str">
        <f>IF(Table1[[#This Row],[UnitPrice]]&gt;Table1[[#This Row],[sellingPrice]],"Anomali","")</f>
        <v>Anomali</v>
      </c>
      <c r="P667" s="80" t="str">
        <f>IF(ISNA(VLOOKUP(Table1[[#This Row],[ProductID]],productMaster,1,0)),"Anomali","")</f>
        <v/>
      </c>
    </row>
    <row r="668" spans="1:16" x14ac:dyDescent="0.25">
      <c r="A668" s="4">
        <v>589</v>
      </c>
      <c r="B668" s="4">
        <v>1311</v>
      </c>
      <c r="C668" s="11">
        <v>44074</v>
      </c>
      <c r="D668" s="4">
        <v>3</v>
      </c>
      <c r="E668" s="4">
        <v>360</v>
      </c>
      <c r="F668" s="41">
        <v>45.580500000000001</v>
      </c>
      <c r="G668" s="41">
        <v>136.7415</v>
      </c>
      <c r="K668" t="b">
        <f>IF(VLOOKUP(Table1[[#This Row],[ProductID]],productMaster,4,0)="Active",TRUE,"Anomali")</f>
        <v>1</v>
      </c>
      <c r="L668">
        <f>VLOOKUP(Table1[[#This Row],[ProductID]],productMaster,10,0)</f>
        <v>0</v>
      </c>
      <c r="M668" t="str">
        <f>IF(Table1[[#This Row],[UnitPrice]]&gt;115%*Table1[[#This Row],[StandardAcquisitionCost]],"Anomali","")</f>
        <v>Anomali</v>
      </c>
      <c r="N668" s="80">
        <f>VLOOKUP(Table1[[#This Row],[ProductID]],productMaster,11,0)</f>
        <v>0</v>
      </c>
      <c r="O668" s="80" t="str">
        <f>IF(Table1[[#This Row],[UnitPrice]]&gt;Table1[[#This Row],[sellingPrice]],"Anomali","")</f>
        <v>Anomali</v>
      </c>
      <c r="P668" s="80" t="str">
        <f>IF(ISNA(VLOOKUP(Table1[[#This Row],[ProductID]],productMaster,1,0)),"Anomali","")</f>
        <v/>
      </c>
    </row>
    <row r="669" spans="1:16" x14ac:dyDescent="0.25">
      <c r="A669" s="5">
        <v>589</v>
      </c>
      <c r="B669" s="5">
        <v>1312</v>
      </c>
      <c r="C669" s="10">
        <v>44074</v>
      </c>
      <c r="D669" s="5">
        <v>3</v>
      </c>
      <c r="E669" s="5">
        <v>361</v>
      </c>
      <c r="F669" s="40">
        <v>49.853999999999999</v>
      </c>
      <c r="G669" s="40">
        <v>149.56200000000001</v>
      </c>
      <c r="K669" t="b">
        <f>IF(VLOOKUP(Table1[[#This Row],[ProductID]],productMaster,4,0)="Active",TRUE,"Anomali")</f>
        <v>1</v>
      </c>
      <c r="L669">
        <f>VLOOKUP(Table1[[#This Row],[ProductID]],productMaster,10,0)</f>
        <v>0</v>
      </c>
      <c r="M669" t="str">
        <f>IF(Table1[[#This Row],[UnitPrice]]&gt;115%*Table1[[#This Row],[StandardAcquisitionCost]],"Anomali","")</f>
        <v>Anomali</v>
      </c>
      <c r="N669" s="80">
        <f>VLOOKUP(Table1[[#This Row],[ProductID]],productMaster,11,0)</f>
        <v>0</v>
      </c>
      <c r="O669" s="80" t="str">
        <f>IF(Table1[[#This Row],[UnitPrice]]&gt;Table1[[#This Row],[sellingPrice]],"Anomali","")</f>
        <v>Anomali</v>
      </c>
      <c r="P669" s="80" t="str">
        <f>IF(ISNA(VLOOKUP(Table1[[#This Row],[ProductID]],productMaster,1,0)),"Anomali","")</f>
        <v/>
      </c>
    </row>
    <row r="670" spans="1:16" x14ac:dyDescent="0.25">
      <c r="A670" s="4">
        <v>589</v>
      </c>
      <c r="B670" s="4">
        <v>1313</v>
      </c>
      <c r="C670" s="11">
        <v>44074</v>
      </c>
      <c r="D670" s="4">
        <v>3</v>
      </c>
      <c r="E670" s="4">
        <v>362</v>
      </c>
      <c r="F670" s="41">
        <v>45.580500000000001</v>
      </c>
      <c r="G670" s="41">
        <v>136.7415</v>
      </c>
      <c r="K670" t="b">
        <f>IF(VLOOKUP(Table1[[#This Row],[ProductID]],productMaster,4,0)="Active",TRUE,"Anomali")</f>
        <v>1</v>
      </c>
      <c r="L670">
        <f>VLOOKUP(Table1[[#This Row],[ProductID]],productMaster,10,0)</f>
        <v>0</v>
      </c>
      <c r="M670" t="str">
        <f>IF(Table1[[#This Row],[UnitPrice]]&gt;115%*Table1[[#This Row],[StandardAcquisitionCost]],"Anomali","")</f>
        <v>Anomali</v>
      </c>
      <c r="N670" s="80">
        <f>VLOOKUP(Table1[[#This Row],[ProductID]],productMaster,11,0)</f>
        <v>0</v>
      </c>
      <c r="O670" s="80" t="str">
        <f>IF(Table1[[#This Row],[UnitPrice]]&gt;Table1[[#This Row],[sellingPrice]],"Anomali","")</f>
        <v>Anomali</v>
      </c>
      <c r="P670" s="80" t="str">
        <f>IF(ISNA(VLOOKUP(Table1[[#This Row],[ProductID]],productMaster,1,0)),"Anomali","")</f>
        <v/>
      </c>
    </row>
    <row r="671" spans="1:16" x14ac:dyDescent="0.25">
      <c r="A671" s="5">
        <v>589</v>
      </c>
      <c r="B671" s="5">
        <v>1314</v>
      </c>
      <c r="C671" s="10">
        <v>44074</v>
      </c>
      <c r="D671" s="5">
        <v>3</v>
      </c>
      <c r="E671" s="5">
        <v>363</v>
      </c>
      <c r="F671" s="40">
        <v>43.480499999999999</v>
      </c>
      <c r="G671" s="40">
        <v>130.44149999999999</v>
      </c>
      <c r="K671" t="b">
        <f>IF(VLOOKUP(Table1[[#This Row],[ProductID]],productMaster,4,0)="Active",TRUE,"Anomali")</f>
        <v>1</v>
      </c>
      <c r="L671">
        <f>VLOOKUP(Table1[[#This Row],[ProductID]],productMaster,10,0)</f>
        <v>0</v>
      </c>
      <c r="M671" t="str">
        <f>IF(Table1[[#This Row],[UnitPrice]]&gt;115%*Table1[[#This Row],[StandardAcquisitionCost]],"Anomali","")</f>
        <v>Anomali</v>
      </c>
      <c r="N671" s="80">
        <f>VLOOKUP(Table1[[#This Row],[ProductID]],productMaster,11,0)</f>
        <v>0</v>
      </c>
      <c r="O671" s="80" t="str">
        <f>IF(Table1[[#This Row],[UnitPrice]]&gt;Table1[[#This Row],[sellingPrice]],"Anomali","")</f>
        <v>Anomali</v>
      </c>
      <c r="P671" s="80" t="str">
        <f>IF(ISNA(VLOOKUP(Table1[[#This Row],[ProductID]],productMaster,1,0)),"Anomali","")</f>
        <v/>
      </c>
    </row>
    <row r="672" spans="1:16" x14ac:dyDescent="0.25">
      <c r="A672" s="4">
        <v>590</v>
      </c>
      <c r="B672" s="4">
        <v>1315</v>
      </c>
      <c r="C672" s="11">
        <v>44074</v>
      </c>
      <c r="D672" s="4">
        <v>550</v>
      </c>
      <c r="E672" s="4">
        <v>530</v>
      </c>
      <c r="F672" s="41">
        <v>16.085999999999999</v>
      </c>
      <c r="G672" s="41">
        <v>8847.2999999999993</v>
      </c>
      <c r="K672" t="b">
        <f>IF(VLOOKUP(Table1[[#This Row],[ProductID]],productMaster,4,0)="Active",TRUE,"Anomali")</f>
        <v>1</v>
      </c>
      <c r="L672">
        <f>VLOOKUP(Table1[[#This Row],[ProductID]],productMaster,10,0)</f>
        <v>0</v>
      </c>
      <c r="M672" t="str">
        <f>IF(Table1[[#This Row],[UnitPrice]]&gt;115%*Table1[[#This Row],[StandardAcquisitionCost]],"Anomali","")</f>
        <v>Anomali</v>
      </c>
      <c r="N672" s="80">
        <f>VLOOKUP(Table1[[#This Row],[ProductID]],productMaster,11,0)</f>
        <v>0</v>
      </c>
      <c r="O672" s="80" t="str">
        <f>IF(Table1[[#This Row],[UnitPrice]]&gt;Table1[[#This Row],[sellingPrice]],"Anomali","")</f>
        <v>Anomali</v>
      </c>
      <c r="P672" s="80" t="str">
        <f>IF(ISNA(VLOOKUP(Table1[[#This Row],[ProductID]],productMaster,1,0)),"Anomali","")</f>
        <v/>
      </c>
    </row>
    <row r="673" spans="1:16" x14ac:dyDescent="0.25">
      <c r="A673" s="5">
        <v>591</v>
      </c>
      <c r="B673" s="5">
        <v>1316</v>
      </c>
      <c r="C673" s="10">
        <v>44074</v>
      </c>
      <c r="D673" s="5">
        <v>3</v>
      </c>
      <c r="E673" s="5">
        <v>314</v>
      </c>
      <c r="F673" s="40">
        <v>57.025500000000001</v>
      </c>
      <c r="G673" s="40">
        <v>171.07650000000001</v>
      </c>
      <c r="K673" t="b">
        <f>IF(VLOOKUP(Table1[[#This Row],[ProductID]],productMaster,4,0)="Active",TRUE,"Anomali")</f>
        <v>1</v>
      </c>
      <c r="L673">
        <f>VLOOKUP(Table1[[#This Row],[ProductID]],productMaster,10,0)</f>
        <v>0</v>
      </c>
      <c r="M673" t="str">
        <f>IF(Table1[[#This Row],[UnitPrice]]&gt;115%*Table1[[#This Row],[StandardAcquisitionCost]],"Anomali","")</f>
        <v>Anomali</v>
      </c>
      <c r="N673" s="80">
        <f>VLOOKUP(Table1[[#This Row],[ProductID]],productMaster,11,0)</f>
        <v>0</v>
      </c>
      <c r="O673" s="80" t="str">
        <f>IF(Table1[[#This Row],[UnitPrice]]&gt;Table1[[#This Row],[sellingPrice]],"Anomali","")</f>
        <v>Anomali</v>
      </c>
      <c r="P673" s="80" t="str">
        <f>IF(ISNA(VLOOKUP(Table1[[#This Row],[ProductID]],productMaster,1,0)),"Anomali","")</f>
        <v/>
      </c>
    </row>
    <row r="674" spans="1:16" x14ac:dyDescent="0.25">
      <c r="A674" s="4">
        <v>592</v>
      </c>
      <c r="B674" s="4">
        <v>1317</v>
      </c>
      <c r="C674" s="11">
        <v>44074</v>
      </c>
      <c r="D674" s="4">
        <v>550</v>
      </c>
      <c r="E674" s="4">
        <v>512</v>
      </c>
      <c r="F674" s="41">
        <v>37.085999999999999</v>
      </c>
      <c r="G674" s="41">
        <v>20397.3</v>
      </c>
      <c r="K674" t="b">
        <f>IF(VLOOKUP(Table1[[#This Row],[ProductID]],productMaster,4,0)="Active",TRUE,"Anomali")</f>
        <v>1</v>
      </c>
      <c r="L674">
        <f>VLOOKUP(Table1[[#This Row],[ProductID]],productMaster,10,0)</f>
        <v>0</v>
      </c>
      <c r="M674" t="str">
        <f>IF(Table1[[#This Row],[UnitPrice]]&gt;115%*Table1[[#This Row],[StandardAcquisitionCost]],"Anomali","")</f>
        <v>Anomali</v>
      </c>
      <c r="N674" s="80">
        <f>VLOOKUP(Table1[[#This Row],[ProductID]],productMaster,11,0)</f>
        <v>0</v>
      </c>
      <c r="O674" s="80" t="str">
        <f>IF(Table1[[#This Row],[UnitPrice]]&gt;Table1[[#This Row],[sellingPrice]],"Anomali","")</f>
        <v>Anomali</v>
      </c>
      <c r="P674" s="80" t="str">
        <f>IF(ISNA(VLOOKUP(Table1[[#This Row],[ProductID]],productMaster,1,0)),"Anomali","")</f>
        <v/>
      </c>
    </row>
    <row r="675" spans="1:16" x14ac:dyDescent="0.25">
      <c r="A675" s="5">
        <v>593</v>
      </c>
      <c r="B675" s="5">
        <v>1318</v>
      </c>
      <c r="C675" s="10">
        <v>44075</v>
      </c>
      <c r="D675" s="5">
        <v>550</v>
      </c>
      <c r="E675" s="5">
        <v>513</v>
      </c>
      <c r="F675" s="40">
        <v>26.596499999999999</v>
      </c>
      <c r="G675" s="40">
        <v>14628.075000000001</v>
      </c>
      <c r="K675" t="b">
        <f>IF(VLOOKUP(Table1[[#This Row],[ProductID]],productMaster,4,0)="Active",TRUE,"Anomali")</f>
        <v>1</v>
      </c>
      <c r="L675">
        <f>VLOOKUP(Table1[[#This Row],[ProductID]],productMaster,10,0)</f>
        <v>0</v>
      </c>
      <c r="M675" t="str">
        <f>IF(Table1[[#This Row],[UnitPrice]]&gt;115%*Table1[[#This Row],[StandardAcquisitionCost]],"Anomali","")</f>
        <v>Anomali</v>
      </c>
      <c r="N675" s="80">
        <f>VLOOKUP(Table1[[#This Row],[ProductID]],productMaster,11,0)</f>
        <v>0</v>
      </c>
      <c r="O675" s="80" t="str">
        <f>IF(Table1[[#This Row],[UnitPrice]]&gt;Table1[[#This Row],[sellingPrice]],"Anomali","")</f>
        <v>Anomali</v>
      </c>
      <c r="P675" s="80" t="str">
        <f>IF(ISNA(VLOOKUP(Table1[[#This Row],[ProductID]],productMaster,1,0)),"Anomali","")</f>
        <v/>
      </c>
    </row>
    <row r="676" spans="1:16" x14ac:dyDescent="0.25">
      <c r="A676" s="4">
        <v>594</v>
      </c>
      <c r="B676" s="4">
        <v>1319</v>
      </c>
      <c r="C676" s="11">
        <v>44075</v>
      </c>
      <c r="D676" s="4">
        <v>550</v>
      </c>
      <c r="E676" s="4">
        <v>317</v>
      </c>
      <c r="F676" s="41">
        <v>27.058499999999999</v>
      </c>
      <c r="G676" s="41">
        <v>14882.174999999999</v>
      </c>
      <c r="K676" t="b">
        <f>IF(VLOOKUP(Table1[[#This Row],[ProductID]],productMaster,4,0)="Active",TRUE,"Anomali")</f>
        <v>1</v>
      </c>
      <c r="L676">
        <f>VLOOKUP(Table1[[#This Row],[ProductID]],productMaster,10,0)</f>
        <v>0</v>
      </c>
      <c r="M676" t="str">
        <f>IF(Table1[[#This Row],[UnitPrice]]&gt;115%*Table1[[#This Row],[StandardAcquisitionCost]],"Anomali","")</f>
        <v>Anomali</v>
      </c>
      <c r="N676" s="80">
        <f>VLOOKUP(Table1[[#This Row],[ProductID]],productMaster,11,0)</f>
        <v>0</v>
      </c>
      <c r="O676" s="80" t="str">
        <f>IF(Table1[[#This Row],[UnitPrice]]&gt;Table1[[#This Row],[sellingPrice]],"Anomali","")</f>
        <v>Anomali</v>
      </c>
      <c r="P676" s="80" t="str">
        <f>IF(ISNA(VLOOKUP(Table1[[#This Row],[ProductID]],productMaster,1,0)),"Anomali","")</f>
        <v/>
      </c>
    </row>
    <row r="677" spans="1:16" x14ac:dyDescent="0.25">
      <c r="A677" s="5">
        <v>594</v>
      </c>
      <c r="B677" s="5">
        <v>1320</v>
      </c>
      <c r="C677" s="10">
        <v>44075</v>
      </c>
      <c r="D677" s="5">
        <v>550</v>
      </c>
      <c r="E677" s="5">
        <v>318</v>
      </c>
      <c r="F677" s="40">
        <v>33.579000000000001</v>
      </c>
      <c r="G677" s="40">
        <v>18468.45</v>
      </c>
      <c r="K677" t="b">
        <f>IF(VLOOKUP(Table1[[#This Row],[ProductID]],productMaster,4,0)="Active",TRUE,"Anomali")</f>
        <v>1</v>
      </c>
      <c r="L677">
        <f>VLOOKUP(Table1[[#This Row],[ProductID]],productMaster,10,0)</f>
        <v>0</v>
      </c>
      <c r="M677" t="str">
        <f>IF(Table1[[#This Row],[UnitPrice]]&gt;115%*Table1[[#This Row],[StandardAcquisitionCost]],"Anomali","")</f>
        <v>Anomali</v>
      </c>
      <c r="N677" s="80">
        <f>VLOOKUP(Table1[[#This Row],[ProductID]],productMaster,11,0)</f>
        <v>0</v>
      </c>
      <c r="O677" s="80" t="str">
        <f>IF(Table1[[#This Row],[UnitPrice]]&gt;Table1[[#This Row],[sellingPrice]],"Anomali","")</f>
        <v>Anomali</v>
      </c>
      <c r="P677" s="80" t="str">
        <f>IF(ISNA(VLOOKUP(Table1[[#This Row],[ProductID]],productMaster,1,0)),"Anomali","")</f>
        <v/>
      </c>
    </row>
    <row r="678" spans="1:16" x14ac:dyDescent="0.25">
      <c r="A678" s="4">
        <v>595</v>
      </c>
      <c r="B678" s="4">
        <v>1321</v>
      </c>
      <c r="C678" s="11">
        <v>44075</v>
      </c>
      <c r="D678" s="4">
        <v>3</v>
      </c>
      <c r="E678" s="4">
        <v>413</v>
      </c>
      <c r="F678" s="41">
        <v>39.070500000000003</v>
      </c>
      <c r="G678" s="41">
        <v>117.2115</v>
      </c>
      <c r="K678" t="b">
        <f>IF(VLOOKUP(Table1[[#This Row],[ProductID]],productMaster,4,0)="Active",TRUE,"Anomali")</f>
        <v>1</v>
      </c>
      <c r="L678">
        <f>VLOOKUP(Table1[[#This Row],[ProductID]],productMaster,10,0)</f>
        <v>0</v>
      </c>
      <c r="M678" t="str">
        <f>IF(Table1[[#This Row],[UnitPrice]]&gt;115%*Table1[[#This Row],[StandardAcquisitionCost]],"Anomali","")</f>
        <v>Anomali</v>
      </c>
      <c r="N678" s="80">
        <f>VLOOKUP(Table1[[#This Row],[ProductID]],productMaster,11,0)</f>
        <v>0</v>
      </c>
      <c r="O678" s="80" t="str">
        <f>IF(Table1[[#This Row],[UnitPrice]]&gt;Table1[[#This Row],[sellingPrice]],"Anomali","")</f>
        <v>Anomali</v>
      </c>
      <c r="P678" s="80" t="str">
        <f>IF(ISNA(VLOOKUP(Table1[[#This Row],[ProductID]],productMaster,1,0)),"Anomali","")</f>
        <v/>
      </c>
    </row>
    <row r="679" spans="1:16" x14ac:dyDescent="0.25">
      <c r="A679" s="5">
        <v>595</v>
      </c>
      <c r="B679" s="5">
        <v>1322</v>
      </c>
      <c r="C679" s="10">
        <v>44075</v>
      </c>
      <c r="D679" s="5">
        <v>3</v>
      </c>
      <c r="E679" s="5">
        <v>414</v>
      </c>
      <c r="F679" s="40">
        <v>43.344000000000001</v>
      </c>
      <c r="G679" s="40">
        <v>130.03200000000001</v>
      </c>
      <c r="K679" t="b">
        <f>IF(VLOOKUP(Table1[[#This Row],[ProductID]],productMaster,4,0)="Active",TRUE,"Anomali")</f>
        <v>1</v>
      </c>
      <c r="L679">
        <f>VLOOKUP(Table1[[#This Row],[ProductID]],productMaster,10,0)</f>
        <v>0</v>
      </c>
      <c r="M679" t="str">
        <f>IF(Table1[[#This Row],[UnitPrice]]&gt;115%*Table1[[#This Row],[StandardAcquisitionCost]],"Anomali","")</f>
        <v>Anomali</v>
      </c>
      <c r="N679" s="80">
        <f>VLOOKUP(Table1[[#This Row],[ProductID]],productMaster,11,0)</f>
        <v>0</v>
      </c>
      <c r="O679" s="80" t="str">
        <f>IF(Table1[[#This Row],[UnitPrice]]&gt;Table1[[#This Row],[sellingPrice]],"Anomali","")</f>
        <v>Anomali</v>
      </c>
      <c r="P679" s="80" t="str">
        <f>IF(ISNA(VLOOKUP(Table1[[#This Row],[ProductID]],productMaster,1,0)),"Anomali","")</f>
        <v/>
      </c>
    </row>
    <row r="680" spans="1:16" x14ac:dyDescent="0.25">
      <c r="A680" s="4">
        <v>595</v>
      </c>
      <c r="B680" s="4">
        <v>1323</v>
      </c>
      <c r="C680" s="11">
        <v>44075</v>
      </c>
      <c r="D680" s="4">
        <v>3</v>
      </c>
      <c r="E680" s="4">
        <v>415</v>
      </c>
      <c r="F680" s="41">
        <v>39.070500000000003</v>
      </c>
      <c r="G680" s="41">
        <v>117.2115</v>
      </c>
      <c r="K680" t="b">
        <f>IF(VLOOKUP(Table1[[#This Row],[ProductID]],productMaster,4,0)="Active",TRUE,"Anomali")</f>
        <v>1</v>
      </c>
      <c r="L680">
        <f>VLOOKUP(Table1[[#This Row],[ProductID]],productMaster,10,0)</f>
        <v>0</v>
      </c>
      <c r="M680" t="str">
        <f>IF(Table1[[#This Row],[UnitPrice]]&gt;115%*Table1[[#This Row],[StandardAcquisitionCost]],"Anomali","")</f>
        <v>Anomali</v>
      </c>
      <c r="N680" s="80">
        <f>VLOOKUP(Table1[[#This Row],[ProductID]],productMaster,11,0)</f>
        <v>0</v>
      </c>
      <c r="O680" s="80" t="str">
        <f>IF(Table1[[#This Row],[UnitPrice]]&gt;Table1[[#This Row],[sellingPrice]],"Anomali","")</f>
        <v>Anomali</v>
      </c>
      <c r="P680" s="80" t="str">
        <f>IF(ISNA(VLOOKUP(Table1[[#This Row],[ProductID]],productMaster,1,0)),"Anomali","")</f>
        <v/>
      </c>
    </row>
    <row r="681" spans="1:16" x14ac:dyDescent="0.25">
      <c r="A681" s="5">
        <v>595</v>
      </c>
      <c r="B681" s="5">
        <v>1324</v>
      </c>
      <c r="C681" s="10">
        <v>44075</v>
      </c>
      <c r="D681" s="5">
        <v>3</v>
      </c>
      <c r="E681" s="5">
        <v>416</v>
      </c>
      <c r="F681" s="40">
        <v>36.970500000000001</v>
      </c>
      <c r="G681" s="40">
        <v>110.9115</v>
      </c>
      <c r="K681" t="b">
        <f>IF(VLOOKUP(Table1[[#This Row],[ProductID]],productMaster,4,0)="Active",TRUE,"Anomali")</f>
        <v>1</v>
      </c>
      <c r="L681">
        <f>VLOOKUP(Table1[[#This Row],[ProductID]],productMaster,10,0)</f>
        <v>0</v>
      </c>
      <c r="M681" t="str">
        <f>IF(Table1[[#This Row],[UnitPrice]]&gt;115%*Table1[[#This Row],[StandardAcquisitionCost]],"Anomali","")</f>
        <v>Anomali</v>
      </c>
      <c r="N681" s="80">
        <f>VLOOKUP(Table1[[#This Row],[ProductID]],productMaster,11,0)</f>
        <v>0</v>
      </c>
      <c r="O681" s="80" t="str">
        <f>IF(Table1[[#This Row],[UnitPrice]]&gt;Table1[[#This Row],[sellingPrice]],"Anomali","")</f>
        <v>Anomali</v>
      </c>
      <c r="P681" s="80" t="str">
        <f>IF(ISNA(VLOOKUP(Table1[[#This Row],[ProductID]],productMaster,1,0)),"Anomali","")</f>
        <v/>
      </c>
    </row>
    <row r="682" spans="1:16" x14ac:dyDescent="0.25">
      <c r="A682" s="4">
        <v>595</v>
      </c>
      <c r="B682" s="4">
        <v>1325</v>
      </c>
      <c r="C682" s="11">
        <v>44075</v>
      </c>
      <c r="D682" s="4">
        <v>3</v>
      </c>
      <c r="E682" s="4">
        <v>417</v>
      </c>
      <c r="F682" s="41">
        <v>41.244</v>
      </c>
      <c r="G682" s="41">
        <v>123.732</v>
      </c>
      <c r="K682" t="b">
        <f>IF(VLOOKUP(Table1[[#This Row],[ProductID]],productMaster,4,0)="Active",TRUE,"Anomali")</f>
        <v>1</v>
      </c>
      <c r="L682">
        <f>VLOOKUP(Table1[[#This Row],[ProductID]],productMaster,10,0)</f>
        <v>0</v>
      </c>
      <c r="M682" t="str">
        <f>IF(Table1[[#This Row],[UnitPrice]]&gt;115%*Table1[[#This Row],[StandardAcquisitionCost]],"Anomali","")</f>
        <v>Anomali</v>
      </c>
      <c r="N682" s="80">
        <f>VLOOKUP(Table1[[#This Row],[ProductID]],productMaster,11,0)</f>
        <v>0</v>
      </c>
      <c r="O682" s="80" t="str">
        <f>IF(Table1[[#This Row],[UnitPrice]]&gt;Table1[[#This Row],[sellingPrice]],"Anomali","")</f>
        <v>Anomali</v>
      </c>
      <c r="P682" s="80" t="str">
        <f>IF(ISNA(VLOOKUP(Table1[[#This Row],[ProductID]],productMaster,1,0)),"Anomali","")</f>
        <v/>
      </c>
    </row>
    <row r="683" spans="1:16" x14ac:dyDescent="0.25">
      <c r="A683" s="5">
        <v>595</v>
      </c>
      <c r="B683" s="5">
        <v>1326</v>
      </c>
      <c r="C683" s="10">
        <v>44075</v>
      </c>
      <c r="D683" s="5">
        <v>3</v>
      </c>
      <c r="E683" s="5">
        <v>418</v>
      </c>
      <c r="F683" s="40">
        <v>36.970500000000001</v>
      </c>
      <c r="G683" s="40">
        <v>110.9115</v>
      </c>
      <c r="K683" t="b">
        <f>IF(VLOOKUP(Table1[[#This Row],[ProductID]],productMaster,4,0)="Active",TRUE,"Anomali")</f>
        <v>1</v>
      </c>
      <c r="L683">
        <f>VLOOKUP(Table1[[#This Row],[ProductID]],productMaster,10,0)</f>
        <v>0</v>
      </c>
      <c r="M683" t="str">
        <f>IF(Table1[[#This Row],[UnitPrice]]&gt;115%*Table1[[#This Row],[StandardAcquisitionCost]],"Anomali","")</f>
        <v>Anomali</v>
      </c>
      <c r="N683" s="80">
        <f>VLOOKUP(Table1[[#This Row],[ProductID]],productMaster,11,0)</f>
        <v>0</v>
      </c>
      <c r="O683" s="80" t="str">
        <f>IF(Table1[[#This Row],[UnitPrice]]&gt;Table1[[#This Row],[sellingPrice]],"Anomali","")</f>
        <v>Anomali</v>
      </c>
      <c r="P683" s="80" t="str">
        <f>IF(ISNA(VLOOKUP(Table1[[#This Row],[ProductID]],productMaster,1,0)),"Anomali","")</f>
        <v/>
      </c>
    </row>
    <row r="684" spans="1:16" x14ac:dyDescent="0.25">
      <c r="A684" s="4">
        <v>595</v>
      </c>
      <c r="B684" s="4">
        <v>1327</v>
      </c>
      <c r="C684" s="11">
        <v>44075</v>
      </c>
      <c r="D684" s="4">
        <v>3</v>
      </c>
      <c r="E684" s="4">
        <v>419</v>
      </c>
      <c r="F684" s="41">
        <v>34.8705</v>
      </c>
      <c r="G684" s="41">
        <v>104.61150000000001</v>
      </c>
      <c r="K684" t="b">
        <f>IF(VLOOKUP(Table1[[#This Row],[ProductID]],productMaster,4,0)="Active",TRUE,"Anomali")</f>
        <v>1</v>
      </c>
      <c r="L684">
        <f>VLOOKUP(Table1[[#This Row],[ProductID]],productMaster,10,0)</f>
        <v>0</v>
      </c>
      <c r="M684" t="str">
        <f>IF(Table1[[#This Row],[UnitPrice]]&gt;115%*Table1[[#This Row],[StandardAcquisitionCost]],"Anomali","")</f>
        <v>Anomali</v>
      </c>
      <c r="N684" s="80">
        <f>VLOOKUP(Table1[[#This Row],[ProductID]],productMaster,11,0)</f>
        <v>0</v>
      </c>
      <c r="O684" s="80" t="str">
        <f>IF(Table1[[#This Row],[UnitPrice]]&gt;Table1[[#This Row],[sellingPrice]],"Anomali","")</f>
        <v>Anomali</v>
      </c>
      <c r="P684" s="80" t="str">
        <f>IF(ISNA(VLOOKUP(Table1[[#This Row],[ProductID]],productMaster,1,0)),"Anomali","")</f>
        <v/>
      </c>
    </row>
    <row r="685" spans="1:16" x14ac:dyDescent="0.25">
      <c r="A685" s="5">
        <v>595</v>
      </c>
      <c r="B685" s="5">
        <v>1328</v>
      </c>
      <c r="C685" s="10">
        <v>44075</v>
      </c>
      <c r="D685" s="5">
        <v>3</v>
      </c>
      <c r="E685" s="5">
        <v>420</v>
      </c>
      <c r="F685" s="40">
        <v>39.143999999999998</v>
      </c>
      <c r="G685" s="40">
        <v>117.432</v>
      </c>
      <c r="K685" t="b">
        <f>IF(VLOOKUP(Table1[[#This Row],[ProductID]],productMaster,4,0)="Active",TRUE,"Anomali")</f>
        <v>1</v>
      </c>
      <c r="L685">
        <f>VLOOKUP(Table1[[#This Row],[ProductID]],productMaster,10,0)</f>
        <v>0</v>
      </c>
      <c r="M685" t="str">
        <f>IF(Table1[[#This Row],[UnitPrice]]&gt;115%*Table1[[#This Row],[StandardAcquisitionCost]],"Anomali","")</f>
        <v>Anomali</v>
      </c>
      <c r="N685" s="80">
        <f>VLOOKUP(Table1[[#This Row],[ProductID]],productMaster,11,0)</f>
        <v>0</v>
      </c>
      <c r="O685" s="80" t="str">
        <f>IF(Table1[[#This Row],[UnitPrice]]&gt;Table1[[#This Row],[sellingPrice]],"Anomali","")</f>
        <v>Anomali</v>
      </c>
      <c r="P685" s="80" t="str">
        <f>IF(ISNA(VLOOKUP(Table1[[#This Row],[ProductID]],productMaster,1,0)),"Anomali","")</f>
        <v/>
      </c>
    </row>
    <row r="686" spans="1:16" x14ac:dyDescent="0.25">
      <c r="A686" s="4">
        <v>595</v>
      </c>
      <c r="B686" s="4">
        <v>1329</v>
      </c>
      <c r="C686" s="11">
        <v>44075</v>
      </c>
      <c r="D686" s="4">
        <v>3</v>
      </c>
      <c r="E686" s="4">
        <v>421</v>
      </c>
      <c r="F686" s="41">
        <v>47.575499999999998</v>
      </c>
      <c r="G686" s="41">
        <v>142.72649999999999</v>
      </c>
      <c r="K686" t="b">
        <f>IF(VLOOKUP(Table1[[#This Row],[ProductID]],productMaster,4,0)="Active",TRUE,"Anomali")</f>
        <v>1</v>
      </c>
      <c r="L686">
        <f>VLOOKUP(Table1[[#This Row],[ProductID]],productMaster,10,0)</f>
        <v>0</v>
      </c>
      <c r="M686" t="str">
        <f>IF(Table1[[#This Row],[UnitPrice]]&gt;115%*Table1[[#This Row],[StandardAcquisitionCost]],"Anomali","")</f>
        <v>Anomali</v>
      </c>
      <c r="N686" s="80">
        <f>VLOOKUP(Table1[[#This Row],[ProductID]],productMaster,11,0)</f>
        <v>0</v>
      </c>
      <c r="O686" s="80" t="str">
        <f>IF(Table1[[#This Row],[UnitPrice]]&gt;Table1[[#This Row],[sellingPrice]],"Anomali","")</f>
        <v>Anomali</v>
      </c>
      <c r="P686" s="80" t="str">
        <f>IF(ISNA(VLOOKUP(Table1[[#This Row],[ProductID]],productMaster,1,0)),"Anomali","")</f>
        <v/>
      </c>
    </row>
    <row r="687" spans="1:16" x14ac:dyDescent="0.25">
      <c r="A687" s="5">
        <v>596</v>
      </c>
      <c r="B687" s="5">
        <v>1330</v>
      </c>
      <c r="C687" s="10">
        <v>44075</v>
      </c>
      <c r="D687" s="5">
        <v>3</v>
      </c>
      <c r="E687" s="5">
        <v>429</v>
      </c>
      <c r="F687" s="40">
        <v>41.222999999999999</v>
      </c>
      <c r="G687" s="40">
        <v>123.669</v>
      </c>
      <c r="K687" t="b">
        <f>IF(VLOOKUP(Table1[[#This Row],[ProductID]],productMaster,4,0)="Active",TRUE,"Anomali")</f>
        <v>1</v>
      </c>
      <c r="L687">
        <f>VLOOKUP(Table1[[#This Row],[ProductID]],productMaster,10,0)</f>
        <v>0</v>
      </c>
      <c r="M687" t="str">
        <f>IF(Table1[[#This Row],[UnitPrice]]&gt;115%*Table1[[#This Row],[StandardAcquisitionCost]],"Anomali","")</f>
        <v>Anomali</v>
      </c>
      <c r="N687" s="80">
        <f>VLOOKUP(Table1[[#This Row],[ProductID]],productMaster,11,0)</f>
        <v>0</v>
      </c>
      <c r="O687" s="80" t="str">
        <f>IF(Table1[[#This Row],[UnitPrice]]&gt;Table1[[#This Row],[sellingPrice]],"Anomali","")</f>
        <v>Anomali</v>
      </c>
      <c r="P687" s="80" t="str">
        <f>IF(ISNA(VLOOKUP(Table1[[#This Row],[ProductID]],productMaster,1,0)),"Anomali","")</f>
        <v/>
      </c>
    </row>
    <row r="688" spans="1:16" x14ac:dyDescent="0.25">
      <c r="A688" s="4">
        <v>596</v>
      </c>
      <c r="B688" s="4">
        <v>1331</v>
      </c>
      <c r="C688" s="11">
        <v>44075</v>
      </c>
      <c r="D688" s="4">
        <v>3</v>
      </c>
      <c r="E688" s="4">
        <v>430</v>
      </c>
      <c r="F688" s="41">
        <v>45.496499999999997</v>
      </c>
      <c r="G688" s="41">
        <v>136.48949999999999</v>
      </c>
      <c r="K688" t="b">
        <f>IF(VLOOKUP(Table1[[#This Row],[ProductID]],productMaster,4,0)="Active",TRUE,"Anomali")</f>
        <v>1</v>
      </c>
      <c r="L688">
        <f>VLOOKUP(Table1[[#This Row],[ProductID]],productMaster,10,0)</f>
        <v>0</v>
      </c>
      <c r="M688" t="str">
        <f>IF(Table1[[#This Row],[UnitPrice]]&gt;115%*Table1[[#This Row],[StandardAcquisitionCost]],"Anomali","")</f>
        <v>Anomali</v>
      </c>
      <c r="N688" s="80">
        <f>VLOOKUP(Table1[[#This Row],[ProductID]],productMaster,11,0)</f>
        <v>0</v>
      </c>
      <c r="O688" s="80" t="str">
        <f>IF(Table1[[#This Row],[UnitPrice]]&gt;Table1[[#This Row],[sellingPrice]],"Anomali","")</f>
        <v>Anomali</v>
      </c>
      <c r="P688" s="80" t="str">
        <f>IF(ISNA(VLOOKUP(Table1[[#This Row],[ProductID]],productMaster,1,0)),"Anomali","")</f>
        <v/>
      </c>
    </row>
    <row r="689" spans="1:16" x14ac:dyDescent="0.25">
      <c r="A689" s="5">
        <v>596</v>
      </c>
      <c r="B689" s="5">
        <v>1332</v>
      </c>
      <c r="C689" s="10">
        <v>44075</v>
      </c>
      <c r="D689" s="5">
        <v>3</v>
      </c>
      <c r="E689" s="5">
        <v>431</v>
      </c>
      <c r="F689" s="40">
        <v>41.222999999999999</v>
      </c>
      <c r="G689" s="40">
        <v>123.669</v>
      </c>
      <c r="K689" t="b">
        <f>IF(VLOOKUP(Table1[[#This Row],[ProductID]],productMaster,4,0)="Active",TRUE,"Anomali")</f>
        <v>1</v>
      </c>
      <c r="L689">
        <f>VLOOKUP(Table1[[#This Row],[ProductID]],productMaster,10,0)</f>
        <v>0</v>
      </c>
      <c r="M689" t="str">
        <f>IF(Table1[[#This Row],[UnitPrice]]&gt;115%*Table1[[#This Row],[StandardAcquisitionCost]],"Anomali","")</f>
        <v>Anomali</v>
      </c>
      <c r="N689" s="80">
        <f>VLOOKUP(Table1[[#This Row],[ProductID]],productMaster,11,0)</f>
        <v>0</v>
      </c>
      <c r="O689" s="80" t="str">
        <f>IF(Table1[[#This Row],[UnitPrice]]&gt;Table1[[#This Row],[sellingPrice]],"Anomali","")</f>
        <v>Anomali</v>
      </c>
      <c r="P689" s="80" t="str">
        <f>IF(ISNA(VLOOKUP(Table1[[#This Row],[ProductID]],productMaster,1,0)),"Anomali","")</f>
        <v/>
      </c>
    </row>
    <row r="690" spans="1:16" x14ac:dyDescent="0.25">
      <c r="A690" s="4">
        <v>596</v>
      </c>
      <c r="B690" s="4">
        <v>1333</v>
      </c>
      <c r="C690" s="11">
        <v>44075</v>
      </c>
      <c r="D690" s="4">
        <v>3</v>
      </c>
      <c r="E690" s="4">
        <v>432</v>
      </c>
      <c r="F690" s="41">
        <v>39.122999999999998</v>
      </c>
      <c r="G690" s="41">
        <v>117.369</v>
      </c>
      <c r="K690" t="b">
        <f>IF(VLOOKUP(Table1[[#This Row],[ProductID]],productMaster,4,0)="Active",TRUE,"Anomali")</f>
        <v>1</v>
      </c>
      <c r="L690">
        <f>VLOOKUP(Table1[[#This Row],[ProductID]],productMaster,10,0)</f>
        <v>0</v>
      </c>
      <c r="M690" t="str">
        <f>IF(Table1[[#This Row],[UnitPrice]]&gt;115%*Table1[[#This Row],[StandardAcquisitionCost]],"Anomali","")</f>
        <v>Anomali</v>
      </c>
      <c r="N690" s="80">
        <f>VLOOKUP(Table1[[#This Row],[ProductID]],productMaster,11,0)</f>
        <v>0</v>
      </c>
      <c r="O690" s="80" t="str">
        <f>IF(Table1[[#This Row],[UnitPrice]]&gt;Table1[[#This Row],[sellingPrice]],"Anomali","")</f>
        <v>Anomali</v>
      </c>
      <c r="P690" s="80" t="str">
        <f>IF(ISNA(VLOOKUP(Table1[[#This Row],[ProductID]],productMaster,1,0)),"Anomali","")</f>
        <v/>
      </c>
    </row>
    <row r="691" spans="1:16" x14ac:dyDescent="0.25">
      <c r="A691" s="5">
        <v>597</v>
      </c>
      <c r="B691" s="5">
        <v>1334</v>
      </c>
      <c r="C691" s="10">
        <v>44075</v>
      </c>
      <c r="D691" s="5">
        <v>60</v>
      </c>
      <c r="E691" s="5">
        <v>322</v>
      </c>
      <c r="F691" s="40">
        <v>25.420500000000001</v>
      </c>
      <c r="G691" s="40">
        <v>1525.23</v>
      </c>
      <c r="K691" t="b">
        <f>IF(VLOOKUP(Table1[[#This Row],[ProductID]],productMaster,4,0)="Active",TRUE,"Anomali")</f>
        <v>1</v>
      </c>
      <c r="L691">
        <f>VLOOKUP(Table1[[#This Row],[ProductID]],productMaster,10,0)</f>
        <v>0</v>
      </c>
      <c r="M691" t="str">
        <f>IF(Table1[[#This Row],[UnitPrice]]&gt;115%*Table1[[#This Row],[StandardAcquisitionCost]],"Anomali","")</f>
        <v>Anomali</v>
      </c>
      <c r="N691" s="80">
        <f>VLOOKUP(Table1[[#This Row],[ProductID]],productMaster,11,0)</f>
        <v>0</v>
      </c>
      <c r="O691" s="80" t="str">
        <f>IF(Table1[[#This Row],[UnitPrice]]&gt;Table1[[#This Row],[sellingPrice]],"Anomali","")</f>
        <v>Anomali</v>
      </c>
      <c r="P691" s="80" t="str">
        <f>IF(ISNA(VLOOKUP(Table1[[#This Row],[ProductID]],productMaster,1,0)),"Anomali","")</f>
        <v/>
      </c>
    </row>
    <row r="692" spans="1:16" x14ac:dyDescent="0.25">
      <c r="A692" s="4">
        <v>598</v>
      </c>
      <c r="B692" s="4">
        <v>1335</v>
      </c>
      <c r="C692" s="11">
        <v>44075</v>
      </c>
      <c r="D692" s="4">
        <v>3</v>
      </c>
      <c r="E692" s="4">
        <v>438</v>
      </c>
      <c r="F692" s="41">
        <v>41.222999999999999</v>
      </c>
      <c r="G692" s="41">
        <v>123.669</v>
      </c>
      <c r="K692" t="b">
        <f>IF(VLOOKUP(Table1[[#This Row],[ProductID]],productMaster,4,0)="Active",TRUE,"Anomali")</f>
        <v>1</v>
      </c>
      <c r="L692">
        <f>VLOOKUP(Table1[[#This Row],[ProductID]],productMaster,10,0)</f>
        <v>0</v>
      </c>
      <c r="M692" t="str">
        <f>IF(Table1[[#This Row],[UnitPrice]]&gt;115%*Table1[[#This Row],[StandardAcquisitionCost]],"Anomali","")</f>
        <v>Anomali</v>
      </c>
      <c r="N692" s="80">
        <f>VLOOKUP(Table1[[#This Row],[ProductID]],productMaster,11,0)</f>
        <v>0</v>
      </c>
      <c r="O692" s="80" t="str">
        <f>IF(Table1[[#This Row],[UnitPrice]]&gt;Table1[[#This Row],[sellingPrice]],"Anomali","")</f>
        <v>Anomali</v>
      </c>
      <c r="P692" s="80" t="str">
        <f>IF(ISNA(VLOOKUP(Table1[[#This Row],[ProductID]],productMaster,1,0)),"Anomali","")</f>
        <v/>
      </c>
    </row>
    <row r="693" spans="1:16" x14ac:dyDescent="0.25">
      <c r="A693" s="5">
        <v>598</v>
      </c>
      <c r="B693" s="5">
        <v>1336</v>
      </c>
      <c r="C693" s="10">
        <v>44075</v>
      </c>
      <c r="D693" s="5">
        <v>3</v>
      </c>
      <c r="E693" s="5">
        <v>439</v>
      </c>
      <c r="F693" s="40">
        <v>45.496499999999997</v>
      </c>
      <c r="G693" s="40">
        <v>136.48949999999999</v>
      </c>
      <c r="K693" t="b">
        <f>IF(VLOOKUP(Table1[[#This Row],[ProductID]],productMaster,4,0)="Active",TRUE,"Anomali")</f>
        <v>1</v>
      </c>
      <c r="L693">
        <f>VLOOKUP(Table1[[#This Row],[ProductID]],productMaster,10,0)</f>
        <v>0</v>
      </c>
      <c r="M693" t="str">
        <f>IF(Table1[[#This Row],[UnitPrice]]&gt;115%*Table1[[#This Row],[StandardAcquisitionCost]],"Anomali","")</f>
        <v>Anomali</v>
      </c>
      <c r="N693" s="80">
        <f>VLOOKUP(Table1[[#This Row],[ProductID]],productMaster,11,0)</f>
        <v>0</v>
      </c>
      <c r="O693" s="80" t="str">
        <f>IF(Table1[[#This Row],[UnitPrice]]&gt;Table1[[#This Row],[sellingPrice]],"Anomali","")</f>
        <v>Anomali</v>
      </c>
      <c r="P693" s="80" t="str">
        <f>IF(ISNA(VLOOKUP(Table1[[#This Row],[ProductID]],productMaster,1,0)),"Anomali","")</f>
        <v/>
      </c>
    </row>
    <row r="694" spans="1:16" x14ac:dyDescent="0.25">
      <c r="A694" s="4">
        <v>598</v>
      </c>
      <c r="B694" s="4">
        <v>1337</v>
      </c>
      <c r="C694" s="11">
        <v>44075</v>
      </c>
      <c r="D694" s="4">
        <v>3</v>
      </c>
      <c r="E694" s="4">
        <v>440</v>
      </c>
      <c r="F694" s="41">
        <v>41.222999999999999</v>
      </c>
      <c r="G694" s="41">
        <v>123.669</v>
      </c>
      <c r="K694" t="b">
        <f>IF(VLOOKUP(Table1[[#This Row],[ProductID]],productMaster,4,0)="Active",TRUE,"Anomali")</f>
        <v>1</v>
      </c>
      <c r="L694">
        <f>VLOOKUP(Table1[[#This Row],[ProductID]],productMaster,10,0)</f>
        <v>0</v>
      </c>
      <c r="M694" t="str">
        <f>IF(Table1[[#This Row],[UnitPrice]]&gt;115%*Table1[[#This Row],[StandardAcquisitionCost]],"Anomali","")</f>
        <v>Anomali</v>
      </c>
      <c r="N694" s="80">
        <f>VLOOKUP(Table1[[#This Row],[ProductID]],productMaster,11,0)</f>
        <v>0</v>
      </c>
      <c r="O694" s="80" t="str">
        <f>IF(Table1[[#This Row],[UnitPrice]]&gt;Table1[[#This Row],[sellingPrice]],"Anomali","")</f>
        <v>Anomali</v>
      </c>
      <c r="P694" s="80" t="str">
        <f>IF(ISNA(VLOOKUP(Table1[[#This Row],[ProductID]],productMaster,1,0)),"Anomali","")</f>
        <v/>
      </c>
    </row>
    <row r="695" spans="1:16" x14ac:dyDescent="0.25">
      <c r="A695" s="5">
        <v>598</v>
      </c>
      <c r="B695" s="5">
        <v>1338</v>
      </c>
      <c r="C695" s="10">
        <v>44075</v>
      </c>
      <c r="D695" s="5">
        <v>3</v>
      </c>
      <c r="E695" s="5">
        <v>441</v>
      </c>
      <c r="F695" s="40">
        <v>39.122999999999998</v>
      </c>
      <c r="G695" s="40">
        <v>117.369</v>
      </c>
      <c r="K695" t="b">
        <f>IF(VLOOKUP(Table1[[#This Row],[ProductID]],productMaster,4,0)="Active",TRUE,"Anomali")</f>
        <v>1</v>
      </c>
      <c r="L695">
        <f>VLOOKUP(Table1[[#This Row],[ProductID]],productMaster,10,0)</f>
        <v>0</v>
      </c>
      <c r="M695" t="str">
        <f>IF(Table1[[#This Row],[UnitPrice]]&gt;115%*Table1[[#This Row],[StandardAcquisitionCost]],"Anomali","")</f>
        <v>Anomali</v>
      </c>
      <c r="N695" s="80">
        <f>VLOOKUP(Table1[[#This Row],[ProductID]],productMaster,11,0)</f>
        <v>0</v>
      </c>
      <c r="O695" s="80" t="str">
        <f>IF(Table1[[#This Row],[UnitPrice]]&gt;Table1[[#This Row],[sellingPrice]],"Anomali","")</f>
        <v>Anomali</v>
      </c>
      <c r="P695" s="80" t="str">
        <f>IF(ISNA(VLOOKUP(Table1[[#This Row],[ProductID]],productMaster,1,0)),"Anomali","")</f>
        <v/>
      </c>
    </row>
    <row r="696" spans="1:16" x14ac:dyDescent="0.25">
      <c r="A696" s="4">
        <v>598</v>
      </c>
      <c r="B696" s="4">
        <v>1339</v>
      </c>
      <c r="C696" s="11">
        <v>44075</v>
      </c>
      <c r="D696" s="4">
        <v>3</v>
      </c>
      <c r="E696" s="4">
        <v>442</v>
      </c>
      <c r="F696" s="41">
        <v>43.396500000000003</v>
      </c>
      <c r="G696" s="41">
        <v>130.18950000000001</v>
      </c>
      <c r="K696" t="b">
        <f>IF(VLOOKUP(Table1[[#This Row],[ProductID]],productMaster,4,0)="Active",TRUE,"Anomali")</f>
        <v>1</v>
      </c>
      <c r="L696">
        <f>VLOOKUP(Table1[[#This Row],[ProductID]],productMaster,10,0)</f>
        <v>0</v>
      </c>
      <c r="M696" t="str">
        <f>IF(Table1[[#This Row],[UnitPrice]]&gt;115%*Table1[[#This Row],[StandardAcquisitionCost]],"Anomali","")</f>
        <v>Anomali</v>
      </c>
      <c r="N696" s="80">
        <f>VLOOKUP(Table1[[#This Row],[ProductID]],productMaster,11,0)</f>
        <v>0</v>
      </c>
      <c r="O696" s="80" t="str">
        <f>IF(Table1[[#This Row],[UnitPrice]]&gt;Table1[[#This Row],[sellingPrice]],"Anomali","")</f>
        <v>Anomali</v>
      </c>
      <c r="P696" s="80" t="str">
        <f>IF(ISNA(VLOOKUP(Table1[[#This Row],[ProductID]],productMaster,1,0)),"Anomali","")</f>
        <v/>
      </c>
    </row>
    <row r="697" spans="1:16" x14ac:dyDescent="0.25">
      <c r="A697" s="5">
        <v>599</v>
      </c>
      <c r="B697" s="5">
        <v>1340</v>
      </c>
      <c r="C697" s="10">
        <v>44075</v>
      </c>
      <c r="D697" s="5">
        <v>550</v>
      </c>
      <c r="E697" s="5">
        <v>941</v>
      </c>
      <c r="F697" s="40">
        <v>62.9895</v>
      </c>
      <c r="G697" s="40">
        <v>34644.224999999999</v>
      </c>
      <c r="K697" t="b">
        <f>IF(VLOOKUP(Table1[[#This Row],[ProductID]],productMaster,4,0)="Active",TRUE,"Anomali")</f>
        <v>1</v>
      </c>
      <c r="L697">
        <f>VLOOKUP(Table1[[#This Row],[ProductID]],productMaster,10,0)</f>
        <v>35.959600000000002</v>
      </c>
      <c r="M697" t="str">
        <f>IF(Table1[[#This Row],[UnitPrice]]&gt;115%*Table1[[#This Row],[StandardAcquisitionCost]],"Anomali","")</f>
        <v>Anomali</v>
      </c>
      <c r="N697" s="80">
        <f>VLOOKUP(Table1[[#This Row],[ProductID]],productMaster,11,0)</f>
        <v>80.989999999999995</v>
      </c>
      <c r="O697" s="80" t="str">
        <f>IF(Table1[[#This Row],[UnitPrice]]&gt;Table1[[#This Row],[sellingPrice]],"Anomali","")</f>
        <v/>
      </c>
      <c r="P697" s="80" t="str">
        <f>IF(ISNA(VLOOKUP(Table1[[#This Row],[ProductID]],productMaster,1,0)),"Anomali","")</f>
        <v/>
      </c>
    </row>
    <row r="698" spans="1:16" x14ac:dyDescent="0.25">
      <c r="A698" s="4">
        <v>600</v>
      </c>
      <c r="B698" s="4">
        <v>1341</v>
      </c>
      <c r="C698" s="11">
        <v>44075</v>
      </c>
      <c r="D698" s="4">
        <v>3</v>
      </c>
      <c r="E698" s="4">
        <v>320</v>
      </c>
      <c r="F698" s="41">
        <v>45.3705</v>
      </c>
      <c r="G698" s="41">
        <v>136.11150000000001</v>
      </c>
      <c r="K698" t="b">
        <f>IF(VLOOKUP(Table1[[#This Row],[ProductID]],productMaster,4,0)="Active",TRUE,"Anomali")</f>
        <v>1</v>
      </c>
      <c r="L698">
        <f>VLOOKUP(Table1[[#This Row],[ProductID]],productMaster,10,0)</f>
        <v>0</v>
      </c>
      <c r="M698" t="str">
        <f>IF(Table1[[#This Row],[UnitPrice]]&gt;115%*Table1[[#This Row],[StandardAcquisitionCost]],"Anomali","")</f>
        <v>Anomali</v>
      </c>
      <c r="N698" s="80">
        <f>VLOOKUP(Table1[[#This Row],[ProductID]],productMaster,11,0)</f>
        <v>0</v>
      </c>
      <c r="O698" s="80" t="str">
        <f>IF(Table1[[#This Row],[UnitPrice]]&gt;Table1[[#This Row],[sellingPrice]],"Anomali","")</f>
        <v>Anomali</v>
      </c>
      <c r="P698" s="80" t="str">
        <f>IF(ISNA(VLOOKUP(Table1[[#This Row],[ProductID]],productMaster,1,0)),"Anomali","")</f>
        <v/>
      </c>
    </row>
    <row r="699" spans="1:16" x14ac:dyDescent="0.25">
      <c r="A699" s="5">
        <v>600</v>
      </c>
      <c r="B699" s="5">
        <v>1342</v>
      </c>
      <c r="C699" s="10">
        <v>44075</v>
      </c>
      <c r="D699" s="5">
        <v>3</v>
      </c>
      <c r="E699" s="5">
        <v>321</v>
      </c>
      <c r="F699" s="40">
        <v>40.488</v>
      </c>
      <c r="G699" s="40">
        <v>121.464</v>
      </c>
      <c r="K699" t="b">
        <f>IF(VLOOKUP(Table1[[#This Row],[ProductID]],productMaster,4,0)="Active",TRUE,"Anomali")</f>
        <v>1</v>
      </c>
      <c r="L699">
        <f>VLOOKUP(Table1[[#This Row],[ProductID]],productMaster,10,0)</f>
        <v>0</v>
      </c>
      <c r="M699" t="str">
        <f>IF(Table1[[#This Row],[UnitPrice]]&gt;115%*Table1[[#This Row],[StandardAcquisitionCost]],"Anomali","")</f>
        <v>Anomali</v>
      </c>
      <c r="N699" s="80">
        <f>VLOOKUP(Table1[[#This Row],[ProductID]],productMaster,11,0)</f>
        <v>0</v>
      </c>
      <c r="O699" s="80" t="str">
        <f>IF(Table1[[#This Row],[UnitPrice]]&gt;Table1[[#This Row],[sellingPrice]],"Anomali","")</f>
        <v>Anomali</v>
      </c>
      <c r="P699" s="80" t="str">
        <f>IF(ISNA(VLOOKUP(Table1[[#This Row],[ProductID]],productMaster,1,0)),"Anomali","")</f>
        <v/>
      </c>
    </row>
    <row r="700" spans="1:16" x14ac:dyDescent="0.25">
      <c r="A700" s="4">
        <v>600</v>
      </c>
      <c r="B700" s="4">
        <v>1343</v>
      </c>
      <c r="C700" s="11">
        <v>44075</v>
      </c>
      <c r="D700" s="4">
        <v>60</v>
      </c>
      <c r="E700" s="4">
        <v>322</v>
      </c>
      <c r="F700" s="41">
        <v>26.365500000000001</v>
      </c>
      <c r="G700" s="41">
        <v>1581.93</v>
      </c>
      <c r="K700" t="b">
        <f>IF(VLOOKUP(Table1[[#This Row],[ProductID]],productMaster,4,0)="Active",TRUE,"Anomali")</f>
        <v>1</v>
      </c>
      <c r="L700">
        <f>VLOOKUP(Table1[[#This Row],[ProductID]],productMaster,10,0)</f>
        <v>0</v>
      </c>
      <c r="M700" t="str">
        <f>IF(Table1[[#This Row],[UnitPrice]]&gt;115%*Table1[[#This Row],[StandardAcquisitionCost]],"Anomali","")</f>
        <v>Anomali</v>
      </c>
      <c r="N700" s="80">
        <f>VLOOKUP(Table1[[#This Row],[ProductID]],productMaster,11,0)</f>
        <v>0</v>
      </c>
      <c r="O700" s="80" t="str">
        <f>IF(Table1[[#This Row],[UnitPrice]]&gt;Table1[[#This Row],[sellingPrice]],"Anomali","")</f>
        <v>Anomali</v>
      </c>
      <c r="P700" s="80" t="str">
        <f>IF(ISNA(VLOOKUP(Table1[[#This Row],[ProductID]],productMaster,1,0)),"Anomali","")</f>
        <v/>
      </c>
    </row>
    <row r="701" spans="1:16" x14ac:dyDescent="0.25">
      <c r="A701" s="5">
        <v>601</v>
      </c>
      <c r="B701" s="5">
        <v>1344</v>
      </c>
      <c r="C701" s="10">
        <v>44075</v>
      </c>
      <c r="D701" s="5">
        <v>3</v>
      </c>
      <c r="E701" s="5">
        <v>504</v>
      </c>
      <c r="F701" s="40">
        <v>48.762</v>
      </c>
      <c r="G701" s="40">
        <v>146.286</v>
      </c>
      <c r="K701" t="b">
        <f>IF(VLOOKUP(Table1[[#This Row],[ProductID]],productMaster,4,0)="Active",TRUE,"Anomali")</f>
        <v>1</v>
      </c>
      <c r="L701">
        <f>VLOOKUP(Table1[[#This Row],[ProductID]],productMaster,10,0)</f>
        <v>0</v>
      </c>
      <c r="M701" t="str">
        <f>IF(Table1[[#This Row],[UnitPrice]]&gt;115%*Table1[[#This Row],[StandardAcquisitionCost]],"Anomali","")</f>
        <v>Anomali</v>
      </c>
      <c r="N701" s="80">
        <f>VLOOKUP(Table1[[#This Row],[ProductID]],productMaster,11,0)</f>
        <v>0</v>
      </c>
      <c r="O701" s="80" t="str">
        <f>IF(Table1[[#This Row],[UnitPrice]]&gt;Table1[[#This Row],[sellingPrice]],"Anomali","")</f>
        <v>Anomali</v>
      </c>
      <c r="P701" s="80" t="str">
        <f>IF(ISNA(VLOOKUP(Table1[[#This Row],[ProductID]],productMaster,1,0)),"Anomali","")</f>
        <v/>
      </c>
    </row>
    <row r="702" spans="1:16" x14ac:dyDescent="0.25">
      <c r="A702" s="4">
        <v>602</v>
      </c>
      <c r="B702" s="4">
        <v>1345</v>
      </c>
      <c r="C702" s="11">
        <v>44075</v>
      </c>
      <c r="D702" s="4">
        <v>3</v>
      </c>
      <c r="E702" s="4">
        <v>497</v>
      </c>
      <c r="F702" s="41">
        <v>34.188000000000002</v>
      </c>
      <c r="G702" s="41">
        <v>102.56399999999999</v>
      </c>
      <c r="K702" t="b">
        <f>IF(VLOOKUP(Table1[[#This Row],[ProductID]],productMaster,4,0)="Active",TRUE,"Anomali")</f>
        <v>1</v>
      </c>
      <c r="L702">
        <f>VLOOKUP(Table1[[#This Row],[ProductID]],productMaster,10,0)</f>
        <v>0</v>
      </c>
      <c r="M702" t="str">
        <f>IF(Table1[[#This Row],[UnitPrice]]&gt;115%*Table1[[#This Row],[StandardAcquisitionCost]],"Anomali","")</f>
        <v>Anomali</v>
      </c>
      <c r="N702" s="80">
        <f>VLOOKUP(Table1[[#This Row],[ProductID]],productMaster,11,0)</f>
        <v>0</v>
      </c>
      <c r="O702" s="80" t="str">
        <f>IF(Table1[[#This Row],[UnitPrice]]&gt;Table1[[#This Row],[sellingPrice]],"Anomali","")</f>
        <v>Anomali</v>
      </c>
      <c r="P702" s="80" t="str">
        <f>IF(ISNA(VLOOKUP(Table1[[#This Row],[ProductID]],productMaster,1,0)),"Anomali","")</f>
        <v/>
      </c>
    </row>
    <row r="703" spans="1:16" x14ac:dyDescent="0.25">
      <c r="A703" s="5">
        <v>603</v>
      </c>
      <c r="B703" s="5">
        <v>1346</v>
      </c>
      <c r="C703" s="10">
        <v>44075</v>
      </c>
      <c r="D703" s="5">
        <v>3</v>
      </c>
      <c r="E703" s="5">
        <v>323</v>
      </c>
      <c r="F703" s="40">
        <v>50.263500000000001</v>
      </c>
      <c r="G703" s="40">
        <v>150.79050000000001</v>
      </c>
      <c r="K703" t="b">
        <f>IF(VLOOKUP(Table1[[#This Row],[ProductID]],productMaster,4,0)="Active",TRUE,"Anomali")</f>
        <v>1</v>
      </c>
      <c r="L703">
        <f>VLOOKUP(Table1[[#This Row],[ProductID]],productMaster,10,0)</f>
        <v>0</v>
      </c>
      <c r="M703" t="str">
        <f>IF(Table1[[#This Row],[UnitPrice]]&gt;115%*Table1[[#This Row],[StandardAcquisitionCost]],"Anomali","")</f>
        <v>Anomali</v>
      </c>
      <c r="N703" s="80">
        <f>VLOOKUP(Table1[[#This Row],[ProductID]],productMaster,11,0)</f>
        <v>0</v>
      </c>
      <c r="O703" s="80" t="str">
        <f>IF(Table1[[#This Row],[UnitPrice]]&gt;Table1[[#This Row],[sellingPrice]],"Anomali","")</f>
        <v>Anomali</v>
      </c>
      <c r="P703" s="80" t="str">
        <f>IF(ISNA(VLOOKUP(Table1[[#This Row],[ProductID]],productMaster,1,0)),"Anomali","")</f>
        <v/>
      </c>
    </row>
    <row r="704" spans="1:16" x14ac:dyDescent="0.25">
      <c r="A704" s="4">
        <v>604</v>
      </c>
      <c r="B704" s="4">
        <v>1347</v>
      </c>
      <c r="C704" s="11">
        <v>44075</v>
      </c>
      <c r="D704" s="4">
        <v>550</v>
      </c>
      <c r="E704" s="4">
        <v>523</v>
      </c>
      <c r="F704" s="41">
        <v>10.731</v>
      </c>
      <c r="G704" s="41">
        <v>5902.05</v>
      </c>
      <c r="K704" t="b">
        <f>IF(VLOOKUP(Table1[[#This Row],[ProductID]],productMaster,4,0)="Active",TRUE,"Anomali")</f>
        <v>1</v>
      </c>
      <c r="L704">
        <f>VLOOKUP(Table1[[#This Row],[ProductID]],productMaster,10,0)</f>
        <v>0</v>
      </c>
      <c r="M704" t="str">
        <f>IF(Table1[[#This Row],[UnitPrice]]&gt;115%*Table1[[#This Row],[StandardAcquisitionCost]],"Anomali","")</f>
        <v>Anomali</v>
      </c>
      <c r="N704" s="80">
        <f>VLOOKUP(Table1[[#This Row],[ProductID]],productMaster,11,0)</f>
        <v>0</v>
      </c>
      <c r="O704" s="80" t="str">
        <f>IF(Table1[[#This Row],[UnitPrice]]&gt;Table1[[#This Row],[sellingPrice]],"Anomali","")</f>
        <v>Anomali</v>
      </c>
      <c r="P704" s="80" t="str">
        <f>IF(ISNA(VLOOKUP(Table1[[#This Row],[ProductID]],productMaster,1,0)),"Anomali","")</f>
        <v/>
      </c>
    </row>
    <row r="705" spans="1:16" x14ac:dyDescent="0.25">
      <c r="A705" s="5">
        <v>604</v>
      </c>
      <c r="B705" s="5">
        <v>1348</v>
      </c>
      <c r="C705" s="10">
        <v>44075</v>
      </c>
      <c r="D705" s="5">
        <v>550</v>
      </c>
      <c r="E705" s="5">
        <v>524</v>
      </c>
      <c r="F705" s="40">
        <v>14.1225</v>
      </c>
      <c r="G705" s="40">
        <v>7767.375</v>
      </c>
      <c r="K705" t="b">
        <f>IF(VLOOKUP(Table1[[#This Row],[ProductID]],productMaster,4,0)="Active",TRUE,"Anomali")</f>
        <v>1</v>
      </c>
      <c r="L705">
        <f>VLOOKUP(Table1[[#This Row],[ProductID]],productMaster,10,0)</f>
        <v>0</v>
      </c>
      <c r="M705" t="str">
        <f>IF(Table1[[#This Row],[UnitPrice]]&gt;115%*Table1[[#This Row],[StandardAcquisitionCost]],"Anomali","")</f>
        <v>Anomali</v>
      </c>
      <c r="N705" s="80">
        <f>VLOOKUP(Table1[[#This Row],[ProductID]],productMaster,11,0)</f>
        <v>0</v>
      </c>
      <c r="O705" s="80" t="str">
        <f>IF(Table1[[#This Row],[UnitPrice]]&gt;Table1[[#This Row],[sellingPrice]],"Anomali","")</f>
        <v>Anomali</v>
      </c>
      <c r="P705" s="80" t="str">
        <f>IF(ISNA(VLOOKUP(Table1[[#This Row],[ProductID]],productMaster,1,0)),"Anomali","")</f>
        <v/>
      </c>
    </row>
    <row r="706" spans="1:16" x14ac:dyDescent="0.25">
      <c r="A706" s="4">
        <v>605</v>
      </c>
      <c r="B706" s="4">
        <v>1349</v>
      </c>
      <c r="C706" s="11">
        <v>44075</v>
      </c>
      <c r="D706" s="4">
        <v>60</v>
      </c>
      <c r="E706" s="4">
        <v>492</v>
      </c>
      <c r="F706" s="41">
        <v>50.263500000000001</v>
      </c>
      <c r="G706" s="41">
        <v>3015.81</v>
      </c>
      <c r="K706" t="b">
        <f>IF(VLOOKUP(Table1[[#This Row],[ProductID]],productMaster,4,0)="Active",TRUE,"Anomali")</f>
        <v>1</v>
      </c>
      <c r="L706">
        <f>VLOOKUP(Table1[[#This Row],[ProductID]],productMaster,10,0)</f>
        <v>0</v>
      </c>
      <c r="M706" t="str">
        <f>IF(Table1[[#This Row],[UnitPrice]]&gt;115%*Table1[[#This Row],[StandardAcquisitionCost]],"Anomali","")</f>
        <v>Anomali</v>
      </c>
      <c r="N706" s="80">
        <f>VLOOKUP(Table1[[#This Row],[ProductID]],productMaster,11,0)</f>
        <v>0</v>
      </c>
      <c r="O706" s="80" t="str">
        <f>IF(Table1[[#This Row],[UnitPrice]]&gt;Table1[[#This Row],[sellingPrice]],"Anomali","")</f>
        <v>Anomali</v>
      </c>
      <c r="P706" s="80" t="str">
        <f>IF(ISNA(VLOOKUP(Table1[[#This Row],[ProductID]],productMaster,1,0)),"Anomali","")</f>
        <v/>
      </c>
    </row>
    <row r="707" spans="1:16" x14ac:dyDescent="0.25">
      <c r="A707" s="5">
        <v>605</v>
      </c>
      <c r="B707" s="5">
        <v>1350</v>
      </c>
      <c r="C707" s="10">
        <v>44075</v>
      </c>
      <c r="D707" s="5">
        <v>60</v>
      </c>
      <c r="E707" s="5">
        <v>493</v>
      </c>
      <c r="F707" s="40">
        <v>57.151499999999999</v>
      </c>
      <c r="G707" s="40">
        <v>3429.09</v>
      </c>
      <c r="K707" t="b">
        <f>IF(VLOOKUP(Table1[[#This Row],[ProductID]],productMaster,4,0)="Active",TRUE,"Anomali")</f>
        <v>1</v>
      </c>
      <c r="L707">
        <f>VLOOKUP(Table1[[#This Row],[ProductID]],productMaster,10,0)</f>
        <v>0</v>
      </c>
      <c r="M707" t="str">
        <f>IF(Table1[[#This Row],[UnitPrice]]&gt;115%*Table1[[#This Row],[StandardAcquisitionCost]],"Anomali","")</f>
        <v>Anomali</v>
      </c>
      <c r="N707" s="80">
        <f>VLOOKUP(Table1[[#This Row],[ProductID]],productMaster,11,0)</f>
        <v>0</v>
      </c>
      <c r="O707" s="80" t="str">
        <f>IF(Table1[[#This Row],[UnitPrice]]&gt;Table1[[#This Row],[sellingPrice]],"Anomali","")</f>
        <v>Anomali</v>
      </c>
      <c r="P707" s="80" t="str">
        <f>IF(ISNA(VLOOKUP(Table1[[#This Row],[ProductID]],productMaster,1,0)),"Anomali","")</f>
        <v/>
      </c>
    </row>
    <row r="708" spans="1:16" x14ac:dyDescent="0.25">
      <c r="A708" s="4">
        <v>605</v>
      </c>
      <c r="B708" s="4">
        <v>1351</v>
      </c>
      <c r="C708" s="11">
        <v>44075</v>
      </c>
      <c r="D708" s="4">
        <v>60</v>
      </c>
      <c r="E708" s="4">
        <v>494</v>
      </c>
      <c r="F708" s="41">
        <v>53.203499999999998</v>
      </c>
      <c r="G708" s="41">
        <v>3192.21</v>
      </c>
      <c r="K708" t="b">
        <f>IF(VLOOKUP(Table1[[#This Row],[ProductID]],productMaster,4,0)="Active",TRUE,"Anomali")</f>
        <v>1</v>
      </c>
      <c r="L708">
        <f>VLOOKUP(Table1[[#This Row],[ProductID]],productMaster,10,0)</f>
        <v>0</v>
      </c>
      <c r="M708" t="str">
        <f>IF(Table1[[#This Row],[UnitPrice]]&gt;115%*Table1[[#This Row],[StandardAcquisitionCost]],"Anomali","")</f>
        <v>Anomali</v>
      </c>
      <c r="N708" s="80">
        <f>VLOOKUP(Table1[[#This Row],[ProductID]],productMaster,11,0)</f>
        <v>0</v>
      </c>
      <c r="O708" s="80" t="str">
        <f>IF(Table1[[#This Row],[UnitPrice]]&gt;Table1[[#This Row],[sellingPrice]],"Anomali","")</f>
        <v>Anomali</v>
      </c>
      <c r="P708" s="80" t="str">
        <f>IF(ISNA(VLOOKUP(Table1[[#This Row],[ProductID]],productMaster,1,0)),"Anomali","")</f>
        <v/>
      </c>
    </row>
    <row r="709" spans="1:16" x14ac:dyDescent="0.25">
      <c r="A709" s="5">
        <v>605</v>
      </c>
      <c r="B709" s="5">
        <v>1352</v>
      </c>
      <c r="C709" s="10">
        <v>44075</v>
      </c>
      <c r="D709" s="5">
        <v>60</v>
      </c>
      <c r="E709" s="5">
        <v>495</v>
      </c>
      <c r="F709" s="40">
        <v>63.692999999999998</v>
      </c>
      <c r="G709" s="40">
        <v>3821.58</v>
      </c>
      <c r="K709" t="b">
        <f>IF(VLOOKUP(Table1[[#This Row],[ProductID]],productMaster,4,0)="Active",TRUE,"Anomali")</f>
        <v>1</v>
      </c>
      <c r="L709">
        <f>VLOOKUP(Table1[[#This Row],[ProductID]],productMaster,10,0)</f>
        <v>0</v>
      </c>
      <c r="M709" t="str">
        <f>IF(Table1[[#This Row],[UnitPrice]]&gt;115%*Table1[[#This Row],[StandardAcquisitionCost]],"Anomali","")</f>
        <v>Anomali</v>
      </c>
      <c r="N709" s="80">
        <f>VLOOKUP(Table1[[#This Row],[ProductID]],productMaster,11,0)</f>
        <v>0</v>
      </c>
      <c r="O709" s="80" t="str">
        <f>IF(Table1[[#This Row],[UnitPrice]]&gt;Table1[[#This Row],[sellingPrice]],"Anomali","")</f>
        <v>Anomali</v>
      </c>
      <c r="P709" s="80" t="str">
        <f>IF(ISNA(VLOOKUP(Table1[[#This Row],[ProductID]],productMaster,1,0)),"Anomali","")</f>
        <v/>
      </c>
    </row>
    <row r="710" spans="1:16" x14ac:dyDescent="0.25">
      <c r="A710" s="4">
        <v>605</v>
      </c>
      <c r="B710" s="4">
        <v>1353</v>
      </c>
      <c r="C710" s="11">
        <v>44075</v>
      </c>
      <c r="D710" s="4">
        <v>60</v>
      </c>
      <c r="E710" s="4">
        <v>496</v>
      </c>
      <c r="F710" s="41">
        <v>48.908999999999999</v>
      </c>
      <c r="G710" s="41">
        <v>2934.54</v>
      </c>
      <c r="K710" t="b">
        <f>IF(VLOOKUP(Table1[[#This Row],[ProductID]],productMaster,4,0)="Active",TRUE,"Anomali")</f>
        <v>1</v>
      </c>
      <c r="L710">
        <f>VLOOKUP(Table1[[#This Row],[ProductID]],productMaster,10,0)</f>
        <v>0</v>
      </c>
      <c r="M710" t="str">
        <f>IF(Table1[[#This Row],[UnitPrice]]&gt;115%*Table1[[#This Row],[StandardAcquisitionCost]],"Anomali","")</f>
        <v>Anomali</v>
      </c>
      <c r="N710" s="80">
        <f>VLOOKUP(Table1[[#This Row],[ProductID]],productMaster,11,0)</f>
        <v>0</v>
      </c>
      <c r="O710" s="80" t="str">
        <f>IF(Table1[[#This Row],[UnitPrice]]&gt;Table1[[#This Row],[sellingPrice]],"Anomali","")</f>
        <v>Anomali</v>
      </c>
      <c r="P710" s="80" t="str">
        <f>IF(ISNA(VLOOKUP(Table1[[#This Row],[ProductID]],productMaster,1,0)),"Anomali","")</f>
        <v/>
      </c>
    </row>
    <row r="711" spans="1:16" x14ac:dyDescent="0.25">
      <c r="A711" s="5">
        <v>606</v>
      </c>
      <c r="B711" s="5">
        <v>1354</v>
      </c>
      <c r="C711" s="10">
        <v>44075</v>
      </c>
      <c r="D711" s="5">
        <v>550</v>
      </c>
      <c r="E711" s="5">
        <v>915</v>
      </c>
      <c r="F711" s="40">
        <v>30.439499999999999</v>
      </c>
      <c r="G711" s="40">
        <v>16741.724999999999</v>
      </c>
      <c r="K711" t="b">
        <f>IF(VLOOKUP(Table1[[#This Row],[ProductID]],productMaster,4,0)="Active",TRUE,"Anomali")</f>
        <v>1</v>
      </c>
      <c r="L711">
        <f>VLOOKUP(Table1[[#This Row],[ProductID]],productMaster,10,0)</f>
        <v>17.3782</v>
      </c>
      <c r="M711" t="str">
        <f>IF(Table1[[#This Row],[UnitPrice]]&gt;115%*Table1[[#This Row],[StandardAcquisitionCost]],"Anomali","")</f>
        <v>Anomali</v>
      </c>
      <c r="N711" s="80">
        <f>VLOOKUP(Table1[[#This Row],[ProductID]],productMaster,11,0)</f>
        <v>39.14</v>
      </c>
      <c r="O711" s="80" t="str">
        <f>IF(Table1[[#This Row],[UnitPrice]]&gt;Table1[[#This Row],[sellingPrice]],"Anomali","")</f>
        <v/>
      </c>
      <c r="P711" s="80" t="str">
        <f>IF(ISNA(VLOOKUP(Table1[[#This Row],[ProductID]],productMaster,1,0)),"Anomali","")</f>
        <v/>
      </c>
    </row>
    <row r="712" spans="1:16" x14ac:dyDescent="0.25">
      <c r="A712" s="4">
        <v>606</v>
      </c>
      <c r="B712" s="4">
        <v>1355</v>
      </c>
      <c r="C712" s="11">
        <v>44075</v>
      </c>
      <c r="D712" s="4">
        <v>550</v>
      </c>
      <c r="E712" s="4">
        <v>916</v>
      </c>
      <c r="F712" s="41">
        <v>40.939500000000002</v>
      </c>
      <c r="G712" s="41">
        <v>22516.724999999999</v>
      </c>
      <c r="K712" t="b">
        <f>IF(VLOOKUP(Table1[[#This Row],[ProductID]],productMaster,4,0)="Active",TRUE,"Anomali")</f>
        <v>1</v>
      </c>
      <c r="L712">
        <f>VLOOKUP(Table1[[#This Row],[ProductID]],productMaster,10,0)</f>
        <v>23.372199999999999</v>
      </c>
      <c r="M712" t="str">
        <f>IF(Table1[[#This Row],[UnitPrice]]&gt;115%*Table1[[#This Row],[StandardAcquisitionCost]],"Anomali","")</f>
        <v>Anomali</v>
      </c>
      <c r="N712" s="80">
        <f>VLOOKUP(Table1[[#This Row],[ProductID]],productMaster,11,0)</f>
        <v>52.64</v>
      </c>
      <c r="O712" s="80" t="str">
        <f>IF(Table1[[#This Row],[UnitPrice]]&gt;Table1[[#This Row],[sellingPrice]],"Anomali","")</f>
        <v/>
      </c>
      <c r="P712" s="80" t="str">
        <f>IF(ISNA(VLOOKUP(Table1[[#This Row],[ProductID]],productMaster,1,0)),"Anomali","")</f>
        <v/>
      </c>
    </row>
    <row r="713" spans="1:16" x14ac:dyDescent="0.25">
      <c r="A713" s="5">
        <v>607</v>
      </c>
      <c r="B713" s="5">
        <v>1356</v>
      </c>
      <c r="C713" s="10">
        <v>44075</v>
      </c>
      <c r="D713" s="5">
        <v>60</v>
      </c>
      <c r="E713" s="5">
        <v>506</v>
      </c>
      <c r="F713" s="40">
        <v>9.1980000000000004</v>
      </c>
      <c r="G713" s="40">
        <v>551.88</v>
      </c>
      <c r="K713" t="b">
        <f>IF(VLOOKUP(Table1[[#This Row],[ProductID]],productMaster,4,0)="Active",TRUE,"Anomali")</f>
        <v>1</v>
      </c>
      <c r="L713">
        <f>VLOOKUP(Table1[[#This Row],[ProductID]],productMaster,10,0)</f>
        <v>0</v>
      </c>
      <c r="M713" t="str">
        <f>IF(Table1[[#This Row],[UnitPrice]]&gt;115%*Table1[[#This Row],[StandardAcquisitionCost]],"Anomali","")</f>
        <v>Anomali</v>
      </c>
      <c r="N713" s="80">
        <f>VLOOKUP(Table1[[#This Row],[ProductID]],productMaster,11,0)</f>
        <v>0</v>
      </c>
      <c r="O713" s="80" t="str">
        <f>IF(Table1[[#This Row],[UnitPrice]]&gt;Table1[[#This Row],[sellingPrice]],"Anomali","")</f>
        <v>Anomali</v>
      </c>
      <c r="P713" s="80" t="str">
        <f>IF(ISNA(VLOOKUP(Table1[[#This Row],[ProductID]],productMaster,1,0)),"Anomali","")</f>
        <v/>
      </c>
    </row>
    <row r="714" spans="1:16" x14ac:dyDescent="0.25">
      <c r="A714" s="4">
        <v>608</v>
      </c>
      <c r="B714" s="4">
        <v>1357</v>
      </c>
      <c r="C714" s="11">
        <v>44075</v>
      </c>
      <c r="D714" s="4">
        <v>550</v>
      </c>
      <c r="E714" s="4">
        <v>351</v>
      </c>
      <c r="F714" s="41">
        <v>5.7750000000000004</v>
      </c>
      <c r="G714" s="41">
        <v>3176.25</v>
      </c>
      <c r="K714" t="b">
        <f>IF(VLOOKUP(Table1[[#This Row],[ProductID]],productMaster,4,0)="Active",TRUE,"Anomali")</f>
        <v>1</v>
      </c>
      <c r="L714">
        <f>VLOOKUP(Table1[[#This Row],[ProductID]],productMaster,10,0)</f>
        <v>0</v>
      </c>
      <c r="M714" t="str">
        <f>IF(Table1[[#This Row],[UnitPrice]]&gt;115%*Table1[[#This Row],[StandardAcquisitionCost]],"Anomali","")</f>
        <v>Anomali</v>
      </c>
      <c r="N714" s="80">
        <f>VLOOKUP(Table1[[#This Row],[ProductID]],productMaster,11,0)</f>
        <v>0</v>
      </c>
      <c r="O714" s="80" t="str">
        <f>IF(Table1[[#This Row],[UnitPrice]]&gt;Table1[[#This Row],[sellingPrice]],"Anomali","")</f>
        <v>Anomali</v>
      </c>
      <c r="P714" s="80" t="str">
        <f>IF(ISNA(VLOOKUP(Table1[[#This Row],[ProductID]],productMaster,1,0)),"Anomali","")</f>
        <v/>
      </c>
    </row>
    <row r="715" spans="1:16" x14ac:dyDescent="0.25">
      <c r="A715" s="5">
        <v>608</v>
      </c>
      <c r="B715" s="5">
        <v>1358</v>
      </c>
      <c r="C715" s="10">
        <v>44075</v>
      </c>
      <c r="D715" s="5">
        <v>550</v>
      </c>
      <c r="E715" s="5">
        <v>352</v>
      </c>
      <c r="F715" s="40">
        <v>1.155</v>
      </c>
      <c r="G715" s="40">
        <v>635.25</v>
      </c>
      <c r="K715" t="b">
        <f>IF(VLOOKUP(Table1[[#This Row],[ProductID]],productMaster,4,0)="Active",TRUE,"Anomali")</f>
        <v>1</v>
      </c>
      <c r="L715">
        <f>VLOOKUP(Table1[[#This Row],[ProductID]],productMaster,10,0)</f>
        <v>0</v>
      </c>
      <c r="M715" t="str">
        <f>IF(Table1[[#This Row],[UnitPrice]]&gt;115%*Table1[[#This Row],[StandardAcquisitionCost]],"Anomali","")</f>
        <v>Anomali</v>
      </c>
      <c r="N715" s="80">
        <f>VLOOKUP(Table1[[#This Row],[ProductID]],productMaster,11,0)</f>
        <v>0</v>
      </c>
      <c r="O715" s="80" t="str">
        <f>IF(Table1[[#This Row],[UnitPrice]]&gt;Table1[[#This Row],[sellingPrice]],"Anomali","")</f>
        <v>Anomali</v>
      </c>
      <c r="P715" s="80" t="str">
        <f>IF(ISNA(VLOOKUP(Table1[[#This Row],[ProductID]],productMaster,1,0)),"Anomali","")</f>
        <v/>
      </c>
    </row>
    <row r="716" spans="1:16" x14ac:dyDescent="0.25">
      <c r="A716" s="4">
        <v>608</v>
      </c>
      <c r="B716" s="4">
        <v>1359</v>
      </c>
      <c r="C716" s="11">
        <v>44075</v>
      </c>
      <c r="D716" s="4">
        <v>550</v>
      </c>
      <c r="E716" s="4">
        <v>679</v>
      </c>
      <c r="F716" s="41">
        <v>5.7750000000000004</v>
      </c>
      <c r="G716" s="41">
        <v>3176.25</v>
      </c>
      <c r="K716" t="b">
        <f>IF(VLOOKUP(Table1[[#This Row],[ProductID]],productMaster,4,0)="Active",TRUE,"Anomali")</f>
        <v>1</v>
      </c>
      <c r="L716">
        <f>VLOOKUP(Table1[[#This Row],[ProductID]],productMaster,10,0)</f>
        <v>0</v>
      </c>
      <c r="M716" t="str">
        <f>IF(Table1[[#This Row],[UnitPrice]]&gt;115%*Table1[[#This Row],[StandardAcquisitionCost]],"Anomali","")</f>
        <v>Anomali</v>
      </c>
      <c r="N716" s="80">
        <f>VLOOKUP(Table1[[#This Row],[ProductID]],productMaster,11,0)</f>
        <v>0</v>
      </c>
      <c r="O716" s="80" t="str">
        <f>IF(Table1[[#This Row],[UnitPrice]]&gt;Table1[[#This Row],[sellingPrice]],"Anomali","")</f>
        <v>Anomali</v>
      </c>
      <c r="P716" s="80" t="str">
        <f>IF(ISNA(VLOOKUP(Table1[[#This Row],[ProductID]],productMaster,1,0)),"Anomali","")</f>
        <v/>
      </c>
    </row>
    <row r="717" spans="1:16" x14ac:dyDescent="0.25">
      <c r="A717" s="5">
        <v>609</v>
      </c>
      <c r="B717" s="5">
        <v>1360</v>
      </c>
      <c r="C717" s="10">
        <v>44076</v>
      </c>
      <c r="D717" s="5">
        <v>3</v>
      </c>
      <c r="E717" s="5">
        <v>491</v>
      </c>
      <c r="F717" s="40">
        <v>19.9815</v>
      </c>
      <c r="G717" s="40">
        <v>59.944499999999998</v>
      </c>
      <c r="K717" t="b">
        <f>IF(VLOOKUP(Table1[[#This Row],[ProductID]],productMaster,4,0)="Active",TRUE,"Anomali")</f>
        <v>1</v>
      </c>
      <c r="L717">
        <f>VLOOKUP(Table1[[#This Row],[ProductID]],productMaster,10,0)</f>
        <v>0</v>
      </c>
      <c r="M717" t="str">
        <f>IF(Table1[[#This Row],[UnitPrice]]&gt;115%*Table1[[#This Row],[StandardAcquisitionCost]],"Anomali","")</f>
        <v>Anomali</v>
      </c>
      <c r="N717" s="80">
        <f>VLOOKUP(Table1[[#This Row],[ProductID]],productMaster,11,0)</f>
        <v>0</v>
      </c>
      <c r="O717" s="80" t="str">
        <f>IF(Table1[[#This Row],[UnitPrice]]&gt;Table1[[#This Row],[sellingPrice]],"Anomali","")</f>
        <v>Anomali</v>
      </c>
      <c r="P717" s="80" t="str">
        <f>IF(ISNA(VLOOKUP(Table1[[#This Row],[ProductID]],productMaster,1,0)),"Anomali","")</f>
        <v/>
      </c>
    </row>
    <row r="718" spans="1:16" x14ac:dyDescent="0.25">
      <c r="A718" s="4">
        <v>610</v>
      </c>
      <c r="B718" s="4">
        <v>1361</v>
      </c>
      <c r="C718" s="11">
        <v>44076</v>
      </c>
      <c r="D718" s="4">
        <v>3</v>
      </c>
      <c r="E718" s="4">
        <v>341</v>
      </c>
      <c r="F718" s="41">
        <v>41.170499999999997</v>
      </c>
      <c r="G718" s="41">
        <v>123.5115</v>
      </c>
      <c r="K718" t="b">
        <f>IF(VLOOKUP(Table1[[#This Row],[ProductID]],productMaster,4,0)="Active",TRUE,"Anomali")</f>
        <v>1</v>
      </c>
      <c r="L718">
        <f>VLOOKUP(Table1[[#This Row],[ProductID]],productMaster,10,0)</f>
        <v>0</v>
      </c>
      <c r="M718" t="str">
        <f>IF(Table1[[#This Row],[UnitPrice]]&gt;115%*Table1[[#This Row],[StandardAcquisitionCost]],"Anomali","")</f>
        <v>Anomali</v>
      </c>
      <c r="N718" s="80">
        <f>VLOOKUP(Table1[[#This Row],[ProductID]],productMaster,11,0)</f>
        <v>0</v>
      </c>
      <c r="O718" s="80" t="str">
        <f>IF(Table1[[#This Row],[UnitPrice]]&gt;Table1[[#This Row],[sellingPrice]],"Anomali","")</f>
        <v>Anomali</v>
      </c>
      <c r="P718" s="80" t="str">
        <f>IF(ISNA(VLOOKUP(Table1[[#This Row],[ProductID]],productMaster,1,0)),"Anomali","")</f>
        <v/>
      </c>
    </row>
    <row r="719" spans="1:16" x14ac:dyDescent="0.25">
      <c r="A719" s="5">
        <v>610</v>
      </c>
      <c r="B719" s="5">
        <v>1362</v>
      </c>
      <c r="C719" s="10">
        <v>44076</v>
      </c>
      <c r="D719" s="5">
        <v>3</v>
      </c>
      <c r="E719" s="5">
        <v>342</v>
      </c>
      <c r="F719" s="40">
        <v>39.070500000000003</v>
      </c>
      <c r="G719" s="40">
        <v>117.2115</v>
      </c>
      <c r="K719" t="b">
        <f>IF(VLOOKUP(Table1[[#This Row],[ProductID]],productMaster,4,0)="Active",TRUE,"Anomali")</f>
        <v>1</v>
      </c>
      <c r="L719">
        <f>VLOOKUP(Table1[[#This Row],[ProductID]],productMaster,10,0)</f>
        <v>0</v>
      </c>
      <c r="M719" t="str">
        <f>IF(Table1[[#This Row],[UnitPrice]]&gt;115%*Table1[[#This Row],[StandardAcquisitionCost]],"Anomali","")</f>
        <v>Anomali</v>
      </c>
      <c r="N719" s="80">
        <f>VLOOKUP(Table1[[#This Row],[ProductID]],productMaster,11,0)</f>
        <v>0</v>
      </c>
      <c r="O719" s="80" t="str">
        <f>IF(Table1[[#This Row],[UnitPrice]]&gt;Table1[[#This Row],[sellingPrice]],"Anomali","")</f>
        <v>Anomali</v>
      </c>
      <c r="P719" s="80" t="str">
        <f>IF(ISNA(VLOOKUP(Table1[[#This Row],[ProductID]],productMaster,1,0)),"Anomali","")</f>
        <v/>
      </c>
    </row>
    <row r="720" spans="1:16" x14ac:dyDescent="0.25">
      <c r="A720" s="4">
        <v>610</v>
      </c>
      <c r="B720" s="4">
        <v>1363</v>
      </c>
      <c r="C720" s="11">
        <v>44076</v>
      </c>
      <c r="D720" s="4">
        <v>3</v>
      </c>
      <c r="E720" s="4">
        <v>343</v>
      </c>
      <c r="F720" s="41">
        <v>43.344000000000001</v>
      </c>
      <c r="G720" s="41">
        <v>130.03200000000001</v>
      </c>
      <c r="K720" t="b">
        <f>IF(VLOOKUP(Table1[[#This Row],[ProductID]],productMaster,4,0)="Active",TRUE,"Anomali")</f>
        <v>1</v>
      </c>
      <c r="L720">
        <f>VLOOKUP(Table1[[#This Row],[ProductID]],productMaster,10,0)</f>
        <v>0</v>
      </c>
      <c r="M720" t="str">
        <f>IF(Table1[[#This Row],[UnitPrice]]&gt;115%*Table1[[#This Row],[StandardAcquisitionCost]],"Anomali","")</f>
        <v>Anomali</v>
      </c>
      <c r="N720" s="80">
        <f>VLOOKUP(Table1[[#This Row],[ProductID]],productMaster,11,0)</f>
        <v>0</v>
      </c>
      <c r="O720" s="80" t="str">
        <f>IF(Table1[[#This Row],[UnitPrice]]&gt;Table1[[#This Row],[sellingPrice]],"Anomali","")</f>
        <v>Anomali</v>
      </c>
      <c r="P720" s="80" t="str">
        <f>IF(ISNA(VLOOKUP(Table1[[#This Row],[ProductID]],productMaster,1,0)),"Anomali","")</f>
        <v/>
      </c>
    </row>
    <row r="721" spans="1:16" x14ac:dyDescent="0.25">
      <c r="A721" s="5">
        <v>611</v>
      </c>
      <c r="B721" s="5">
        <v>1364</v>
      </c>
      <c r="C721" s="10">
        <v>44076</v>
      </c>
      <c r="D721" s="5">
        <v>550</v>
      </c>
      <c r="E721" s="5">
        <v>935</v>
      </c>
      <c r="F721" s="40">
        <v>31.4895</v>
      </c>
      <c r="G721" s="40">
        <v>17319.224999999999</v>
      </c>
      <c r="K721" t="b">
        <f>IF(VLOOKUP(Table1[[#This Row],[ProductID]],productMaster,4,0)="Active",TRUE,"Anomali")</f>
        <v>1</v>
      </c>
      <c r="L721">
        <f>VLOOKUP(Table1[[#This Row],[ProductID]],productMaster,10,0)</f>
        <v>17.977599999999999</v>
      </c>
      <c r="M721" t="str">
        <f>IF(Table1[[#This Row],[UnitPrice]]&gt;115%*Table1[[#This Row],[StandardAcquisitionCost]],"Anomali","")</f>
        <v>Anomali</v>
      </c>
      <c r="N721" s="80">
        <f>VLOOKUP(Table1[[#This Row],[ProductID]],productMaster,11,0)</f>
        <v>40.49</v>
      </c>
      <c r="O721" s="80" t="str">
        <f>IF(Table1[[#This Row],[UnitPrice]]&gt;Table1[[#This Row],[sellingPrice]],"Anomali","")</f>
        <v/>
      </c>
      <c r="P721" s="80" t="str">
        <f>IF(ISNA(VLOOKUP(Table1[[#This Row],[ProductID]],productMaster,1,0)),"Anomali","")</f>
        <v/>
      </c>
    </row>
    <row r="722" spans="1:16" x14ac:dyDescent="0.25">
      <c r="A722" s="4">
        <v>611</v>
      </c>
      <c r="B722" s="4">
        <v>1365</v>
      </c>
      <c r="C722" s="11">
        <v>44076</v>
      </c>
      <c r="D722" s="4">
        <v>550</v>
      </c>
      <c r="E722" s="4">
        <v>936</v>
      </c>
      <c r="F722" s="41">
        <v>48.289499999999997</v>
      </c>
      <c r="G722" s="41">
        <v>26559.224999999999</v>
      </c>
      <c r="K722" t="b">
        <f>IF(VLOOKUP(Table1[[#This Row],[ProductID]],productMaster,4,0)="Active",TRUE,"Anomali")</f>
        <v>1</v>
      </c>
      <c r="L722">
        <f>VLOOKUP(Table1[[#This Row],[ProductID]],productMaster,10,0)</f>
        <v>27.568000000000001</v>
      </c>
      <c r="M722" t="str">
        <f>IF(Table1[[#This Row],[UnitPrice]]&gt;115%*Table1[[#This Row],[StandardAcquisitionCost]],"Anomali","")</f>
        <v>Anomali</v>
      </c>
      <c r="N722" s="80">
        <f>VLOOKUP(Table1[[#This Row],[ProductID]],productMaster,11,0)</f>
        <v>62.09</v>
      </c>
      <c r="O722" s="80" t="str">
        <f>IF(Table1[[#This Row],[UnitPrice]]&gt;Table1[[#This Row],[sellingPrice]],"Anomali","")</f>
        <v/>
      </c>
      <c r="P722" s="80" t="str">
        <f>IF(ISNA(VLOOKUP(Table1[[#This Row],[ProductID]],productMaster,1,0)),"Anomali","")</f>
        <v/>
      </c>
    </row>
    <row r="723" spans="1:16" x14ac:dyDescent="0.25">
      <c r="A723" s="5">
        <v>612</v>
      </c>
      <c r="B723" s="5">
        <v>1366</v>
      </c>
      <c r="C723" s="10">
        <v>44076</v>
      </c>
      <c r="D723" s="5">
        <v>3</v>
      </c>
      <c r="E723" s="5">
        <v>380</v>
      </c>
      <c r="F723" s="40">
        <v>43.218000000000004</v>
      </c>
      <c r="G723" s="40">
        <v>129.654</v>
      </c>
      <c r="K723" t="b">
        <f>IF(VLOOKUP(Table1[[#This Row],[ProductID]],productMaster,4,0)="Active",TRUE,"Anomali")</f>
        <v>1</v>
      </c>
      <c r="L723">
        <f>VLOOKUP(Table1[[#This Row],[ProductID]],productMaster,10,0)</f>
        <v>0</v>
      </c>
      <c r="M723" t="str">
        <f>IF(Table1[[#This Row],[UnitPrice]]&gt;115%*Table1[[#This Row],[StandardAcquisitionCost]],"Anomali","")</f>
        <v>Anomali</v>
      </c>
      <c r="N723" s="80">
        <f>VLOOKUP(Table1[[#This Row],[ProductID]],productMaster,11,0)</f>
        <v>0</v>
      </c>
      <c r="O723" s="80" t="str">
        <f>IF(Table1[[#This Row],[UnitPrice]]&gt;Table1[[#This Row],[sellingPrice]],"Anomali","")</f>
        <v>Anomali</v>
      </c>
      <c r="P723" s="80" t="str">
        <f>IF(ISNA(VLOOKUP(Table1[[#This Row],[ProductID]],productMaster,1,0)),"Anomali","")</f>
        <v/>
      </c>
    </row>
    <row r="724" spans="1:16" x14ac:dyDescent="0.25">
      <c r="A724" s="4">
        <v>612</v>
      </c>
      <c r="B724" s="4">
        <v>1367</v>
      </c>
      <c r="C724" s="11">
        <v>44076</v>
      </c>
      <c r="D724" s="4">
        <v>3</v>
      </c>
      <c r="E724" s="4">
        <v>381</v>
      </c>
      <c r="F724" s="41">
        <v>47.491500000000002</v>
      </c>
      <c r="G724" s="41">
        <v>142.47450000000001</v>
      </c>
      <c r="K724" t="b">
        <f>IF(VLOOKUP(Table1[[#This Row],[ProductID]],productMaster,4,0)="Active",TRUE,"Anomali")</f>
        <v>1</v>
      </c>
      <c r="L724">
        <f>VLOOKUP(Table1[[#This Row],[ProductID]],productMaster,10,0)</f>
        <v>0</v>
      </c>
      <c r="M724" t="str">
        <f>IF(Table1[[#This Row],[UnitPrice]]&gt;115%*Table1[[#This Row],[StandardAcquisitionCost]],"Anomali","")</f>
        <v>Anomali</v>
      </c>
      <c r="N724" s="80">
        <f>VLOOKUP(Table1[[#This Row],[ProductID]],productMaster,11,0)</f>
        <v>0</v>
      </c>
      <c r="O724" s="80" t="str">
        <f>IF(Table1[[#This Row],[UnitPrice]]&gt;Table1[[#This Row],[sellingPrice]],"Anomali","")</f>
        <v>Anomali</v>
      </c>
      <c r="P724" s="80" t="str">
        <f>IF(ISNA(VLOOKUP(Table1[[#This Row],[ProductID]],productMaster,1,0)),"Anomali","")</f>
        <v/>
      </c>
    </row>
    <row r="725" spans="1:16" x14ac:dyDescent="0.25">
      <c r="A725" s="5">
        <v>613</v>
      </c>
      <c r="B725" s="5">
        <v>1368</v>
      </c>
      <c r="C725" s="10">
        <v>44076</v>
      </c>
      <c r="D725" s="5">
        <v>550</v>
      </c>
      <c r="E725" s="5">
        <v>507</v>
      </c>
      <c r="F725" s="40">
        <v>23.393999999999998</v>
      </c>
      <c r="G725" s="40">
        <v>12866.7</v>
      </c>
      <c r="K725" t="b">
        <f>IF(VLOOKUP(Table1[[#This Row],[ProductID]],productMaster,4,0)="Active",TRUE,"Anomali")</f>
        <v>1</v>
      </c>
      <c r="L725">
        <f>VLOOKUP(Table1[[#This Row],[ProductID]],productMaster,10,0)</f>
        <v>0</v>
      </c>
      <c r="M725" t="str">
        <f>IF(Table1[[#This Row],[UnitPrice]]&gt;115%*Table1[[#This Row],[StandardAcquisitionCost]],"Anomali","")</f>
        <v>Anomali</v>
      </c>
      <c r="N725" s="80">
        <f>VLOOKUP(Table1[[#This Row],[ProductID]],productMaster,11,0)</f>
        <v>0</v>
      </c>
      <c r="O725" s="80" t="str">
        <f>IF(Table1[[#This Row],[UnitPrice]]&gt;Table1[[#This Row],[sellingPrice]],"Anomali","")</f>
        <v>Anomali</v>
      </c>
      <c r="P725" s="80" t="str">
        <f>IF(ISNA(VLOOKUP(Table1[[#This Row],[ProductID]],productMaster,1,0)),"Anomali","")</f>
        <v/>
      </c>
    </row>
    <row r="726" spans="1:16" x14ac:dyDescent="0.25">
      <c r="A726" s="4">
        <v>613</v>
      </c>
      <c r="B726" s="4">
        <v>1369</v>
      </c>
      <c r="C726" s="11">
        <v>44076</v>
      </c>
      <c r="D726" s="4">
        <v>550</v>
      </c>
      <c r="E726" s="4">
        <v>508</v>
      </c>
      <c r="F726" s="41">
        <v>27.6465</v>
      </c>
      <c r="G726" s="41">
        <v>15205.575000000001</v>
      </c>
      <c r="K726" t="b">
        <f>IF(VLOOKUP(Table1[[#This Row],[ProductID]],productMaster,4,0)="Active",TRUE,"Anomali")</f>
        <v>1</v>
      </c>
      <c r="L726">
        <f>VLOOKUP(Table1[[#This Row],[ProductID]],productMaster,10,0)</f>
        <v>0</v>
      </c>
      <c r="M726" t="str">
        <f>IF(Table1[[#This Row],[UnitPrice]]&gt;115%*Table1[[#This Row],[StandardAcquisitionCost]],"Anomali","")</f>
        <v>Anomali</v>
      </c>
      <c r="N726" s="80">
        <f>VLOOKUP(Table1[[#This Row],[ProductID]],productMaster,11,0)</f>
        <v>0</v>
      </c>
      <c r="O726" s="80" t="str">
        <f>IF(Table1[[#This Row],[UnitPrice]]&gt;Table1[[#This Row],[sellingPrice]],"Anomali","")</f>
        <v>Anomali</v>
      </c>
      <c r="P726" s="80" t="str">
        <f>IF(ISNA(VLOOKUP(Table1[[#This Row],[ProductID]],productMaster,1,0)),"Anomali","")</f>
        <v/>
      </c>
    </row>
    <row r="727" spans="1:16" x14ac:dyDescent="0.25">
      <c r="A727" s="5">
        <v>614</v>
      </c>
      <c r="B727" s="5">
        <v>1370</v>
      </c>
      <c r="C727" s="10">
        <v>44076</v>
      </c>
      <c r="D727" s="5">
        <v>550</v>
      </c>
      <c r="E727" s="5">
        <v>355</v>
      </c>
      <c r="F727" s="40">
        <v>1.365</v>
      </c>
      <c r="G727" s="40">
        <v>750.75</v>
      </c>
      <c r="K727" t="b">
        <f>IF(VLOOKUP(Table1[[#This Row],[ProductID]],productMaster,4,0)="Active",TRUE,"Anomali")</f>
        <v>1</v>
      </c>
      <c r="L727">
        <f>VLOOKUP(Table1[[#This Row],[ProductID]],productMaster,10,0)</f>
        <v>0</v>
      </c>
      <c r="M727" t="str">
        <f>IF(Table1[[#This Row],[UnitPrice]]&gt;115%*Table1[[#This Row],[StandardAcquisitionCost]],"Anomali","")</f>
        <v>Anomali</v>
      </c>
      <c r="N727" s="80">
        <f>VLOOKUP(Table1[[#This Row],[ProductID]],productMaster,11,0)</f>
        <v>0</v>
      </c>
      <c r="O727" s="80" t="str">
        <f>IF(Table1[[#This Row],[UnitPrice]]&gt;Table1[[#This Row],[sellingPrice]],"Anomali","")</f>
        <v>Anomali</v>
      </c>
      <c r="P727" s="80" t="str">
        <f>IF(ISNA(VLOOKUP(Table1[[#This Row],[ProductID]],productMaster,1,0)),"Anomali","")</f>
        <v/>
      </c>
    </row>
    <row r="728" spans="1:16" x14ac:dyDescent="0.25">
      <c r="A728" s="4">
        <v>614</v>
      </c>
      <c r="B728" s="4">
        <v>1371</v>
      </c>
      <c r="C728" s="11">
        <v>44076</v>
      </c>
      <c r="D728" s="4">
        <v>550</v>
      </c>
      <c r="E728" s="4">
        <v>940</v>
      </c>
      <c r="F728" s="41">
        <v>62.9895</v>
      </c>
      <c r="G728" s="41">
        <v>34644.224999999999</v>
      </c>
      <c r="K728" t="b">
        <f>IF(VLOOKUP(Table1[[#This Row],[ProductID]],productMaster,4,0)="Active",TRUE,"Anomali")</f>
        <v>1</v>
      </c>
      <c r="L728">
        <f>VLOOKUP(Table1[[#This Row],[ProductID]],productMaster,10,0)</f>
        <v>35.959600000000002</v>
      </c>
      <c r="M728" t="str">
        <f>IF(Table1[[#This Row],[UnitPrice]]&gt;115%*Table1[[#This Row],[StandardAcquisitionCost]],"Anomali","")</f>
        <v>Anomali</v>
      </c>
      <c r="N728" s="80">
        <f>VLOOKUP(Table1[[#This Row],[ProductID]],productMaster,11,0)</f>
        <v>80.989999999999995</v>
      </c>
      <c r="O728" s="80" t="str">
        <f>IF(Table1[[#This Row],[UnitPrice]]&gt;Table1[[#This Row],[sellingPrice]],"Anomali","")</f>
        <v/>
      </c>
      <c r="P728" s="80" t="str">
        <f>IF(ISNA(VLOOKUP(Table1[[#This Row],[ProductID]],productMaster,1,0)),"Anomali","")</f>
        <v/>
      </c>
    </row>
    <row r="729" spans="1:16" x14ac:dyDescent="0.25">
      <c r="A729" s="5">
        <v>615</v>
      </c>
      <c r="B729" s="5">
        <v>1372</v>
      </c>
      <c r="C729" s="10">
        <v>44076</v>
      </c>
      <c r="D729" s="5">
        <v>550</v>
      </c>
      <c r="E729" s="5">
        <v>351</v>
      </c>
      <c r="F729" s="40">
        <v>6.1950000000000003</v>
      </c>
      <c r="G729" s="40">
        <v>3407.25</v>
      </c>
      <c r="K729" t="b">
        <f>IF(VLOOKUP(Table1[[#This Row],[ProductID]],productMaster,4,0)="Active",TRUE,"Anomali")</f>
        <v>1</v>
      </c>
      <c r="L729">
        <f>VLOOKUP(Table1[[#This Row],[ProductID]],productMaster,10,0)</f>
        <v>0</v>
      </c>
      <c r="M729" t="str">
        <f>IF(Table1[[#This Row],[UnitPrice]]&gt;115%*Table1[[#This Row],[StandardAcquisitionCost]],"Anomali","")</f>
        <v>Anomali</v>
      </c>
      <c r="N729" s="80">
        <f>VLOOKUP(Table1[[#This Row],[ProductID]],productMaster,11,0)</f>
        <v>0</v>
      </c>
      <c r="O729" s="80" t="str">
        <f>IF(Table1[[#This Row],[UnitPrice]]&gt;Table1[[#This Row],[sellingPrice]],"Anomali","")</f>
        <v>Anomali</v>
      </c>
      <c r="P729" s="80" t="str">
        <f>IF(ISNA(VLOOKUP(Table1[[#This Row],[ProductID]],productMaster,1,0)),"Anomali","")</f>
        <v/>
      </c>
    </row>
    <row r="730" spans="1:16" x14ac:dyDescent="0.25">
      <c r="A730" s="4">
        <v>615</v>
      </c>
      <c r="B730" s="4">
        <v>1373</v>
      </c>
      <c r="C730" s="11">
        <v>44076</v>
      </c>
      <c r="D730" s="4">
        <v>550</v>
      </c>
      <c r="E730" s="4">
        <v>352</v>
      </c>
      <c r="F730" s="41">
        <v>1.47</v>
      </c>
      <c r="G730" s="41">
        <v>808.5</v>
      </c>
      <c r="K730" t="b">
        <f>IF(VLOOKUP(Table1[[#This Row],[ProductID]],productMaster,4,0)="Active",TRUE,"Anomali")</f>
        <v>1</v>
      </c>
      <c r="L730">
        <f>VLOOKUP(Table1[[#This Row],[ProductID]],productMaster,10,0)</f>
        <v>0</v>
      </c>
      <c r="M730" t="str">
        <f>IF(Table1[[#This Row],[UnitPrice]]&gt;115%*Table1[[#This Row],[StandardAcquisitionCost]],"Anomali","")</f>
        <v>Anomali</v>
      </c>
      <c r="N730" s="80">
        <f>VLOOKUP(Table1[[#This Row],[ProductID]],productMaster,11,0)</f>
        <v>0</v>
      </c>
      <c r="O730" s="80" t="str">
        <f>IF(Table1[[#This Row],[UnitPrice]]&gt;Table1[[#This Row],[sellingPrice]],"Anomali","")</f>
        <v>Anomali</v>
      </c>
      <c r="P730" s="80" t="str">
        <f>IF(ISNA(VLOOKUP(Table1[[#This Row],[ProductID]],productMaster,1,0)),"Anomali","")</f>
        <v/>
      </c>
    </row>
    <row r="731" spans="1:16" x14ac:dyDescent="0.25">
      <c r="A731" s="5">
        <v>615</v>
      </c>
      <c r="B731" s="5">
        <v>1374</v>
      </c>
      <c r="C731" s="10">
        <v>44076</v>
      </c>
      <c r="D731" s="5">
        <v>550</v>
      </c>
      <c r="E731" s="5">
        <v>679</v>
      </c>
      <c r="F731" s="40">
        <v>6.1950000000000003</v>
      </c>
      <c r="G731" s="40">
        <v>3407.25</v>
      </c>
      <c r="K731" t="b">
        <f>IF(VLOOKUP(Table1[[#This Row],[ProductID]],productMaster,4,0)="Active",TRUE,"Anomali")</f>
        <v>1</v>
      </c>
      <c r="L731">
        <f>VLOOKUP(Table1[[#This Row],[ProductID]],productMaster,10,0)</f>
        <v>0</v>
      </c>
      <c r="M731" t="str">
        <f>IF(Table1[[#This Row],[UnitPrice]]&gt;115%*Table1[[#This Row],[StandardAcquisitionCost]],"Anomali","")</f>
        <v>Anomali</v>
      </c>
      <c r="N731" s="80">
        <f>VLOOKUP(Table1[[#This Row],[ProductID]],productMaster,11,0)</f>
        <v>0</v>
      </c>
      <c r="O731" s="80" t="str">
        <f>IF(Table1[[#This Row],[UnitPrice]]&gt;Table1[[#This Row],[sellingPrice]],"Anomali","")</f>
        <v>Anomali</v>
      </c>
      <c r="P731" s="80" t="str">
        <f>IF(ISNA(VLOOKUP(Table1[[#This Row],[ProductID]],productMaster,1,0)),"Anomali","")</f>
        <v/>
      </c>
    </row>
    <row r="732" spans="1:16" x14ac:dyDescent="0.25">
      <c r="A732" s="4">
        <v>616</v>
      </c>
      <c r="B732" s="4">
        <v>1375</v>
      </c>
      <c r="C732" s="11">
        <v>44076</v>
      </c>
      <c r="D732" s="4">
        <v>550</v>
      </c>
      <c r="E732" s="4">
        <v>507</v>
      </c>
      <c r="F732" s="41">
        <v>22.165500000000002</v>
      </c>
      <c r="G732" s="41">
        <v>12191.025</v>
      </c>
      <c r="K732" t="b">
        <f>IF(VLOOKUP(Table1[[#This Row],[ProductID]],productMaster,4,0)="Active",TRUE,"Anomali")</f>
        <v>1</v>
      </c>
      <c r="L732">
        <f>VLOOKUP(Table1[[#This Row],[ProductID]],productMaster,10,0)</f>
        <v>0</v>
      </c>
      <c r="M732" t="str">
        <f>IF(Table1[[#This Row],[UnitPrice]]&gt;115%*Table1[[#This Row],[StandardAcquisitionCost]],"Anomali","")</f>
        <v>Anomali</v>
      </c>
      <c r="N732" s="80">
        <f>VLOOKUP(Table1[[#This Row],[ProductID]],productMaster,11,0)</f>
        <v>0</v>
      </c>
      <c r="O732" s="80" t="str">
        <f>IF(Table1[[#This Row],[UnitPrice]]&gt;Table1[[#This Row],[sellingPrice]],"Anomali","")</f>
        <v>Anomali</v>
      </c>
      <c r="P732" s="80" t="str">
        <f>IF(ISNA(VLOOKUP(Table1[[#This Row],[ProductID]],productMaster,1,0)),"Anomali","")</f>
        <v/>
      </c>
    </row>
    <row r="733" spans="1:16" x14ac:dyDescent="0.25">
      <c r="A733" s="5">
        <v>616</v>
      </c>
      <c r="B733" s="5">
        <v>1376</v>
      </c>
      <c r="C733" s="10">
        <v>44076</v>
      </c>
      <c r="D733" s="5">
        <v>550</v>
      </c>
      <c r="E733" s="5">
        <v>508</v>
      </c>
      <c r="F733" s="40">
        <v>29.284500000000001</v>
      </c>
      <c r="G733" s="40">
        <v>16106.475</v>
      </c>
      <c r="K733" t="b">
        <f>IF(VLOOKUP(Table1[[#This Row],[ProductID]],productMaster,4,0)="Active",TRUE,"Anomali")</f>
        <v>1</v>
      </c>
      <c r="L733">
        <f>VLOOKUP(Table1[[#This Row],[ProductID]],productMaster,10,0)</f>
        <v>0</v>
      </c>
      <c r="M733" t="str">
        <f>IF(Table1[[#This Row],[UnitPrice]]&gt;115%*Table1[[#This Row],[StandardAcquisitionCost]],"Anomali","")</f>
        <v>Anomali</v>
      </c>
      <c r="N733" s="80">
        <f>VLOOKUP(Table1[[#This Row],[ProductID]],productMaster,11,0)</f>
        <v>0</v>
      </c>
      <c r="O733" s="80" t="str">
        <f>IF(Table1[[#This Row],[UnitPrice]]&gt;Table1[[#This Row],[sellingPrice]],"Anomali","")</f>
        <v>Anomali</v>
      </c>
      <c r="P733" s="80" t="str">
        <f>IF(ISNA(VLOOKUP(Table1[[#This Row],[ProductID]],productMaster,1,0)),"Anomali","")</f>
        <v/>
      </c>
    </row>
    <row r="734" spans="1:16" x14ac:dyDescent="0.25">
      <c r="A734" s="4">
        <v>617</v>
      </c>
      <c r="B734" s="4">
        <v>1377</v>
      </c>
      <c r="C734" s="11">
        <v>44076</v>
      </c>
      <c r="D734" s="4">
        <v>3</v>
      </c>
      <c r="E734" s="4">
        <v>491</v>
      </c>
      <c r="F734" s="41">
        <v>19.9815</v>
      </c>
      <c r="G734" s="41">
        <v>59.944499999999998</v>
      </c>
      <c r="K734" t="b">
        <f>IF(VLOOKUP(Table1[[#This Row],[ProductID]],productMaster,4,0)="Active",TRUE,"Anomali")</f>
        <v>1</v>
      </c>
      <c r="L734">
        <f>VLOOKUP(Table1[[#This Row],[ProductID]],productMaster,10,0)</f>
        <v>0</v>
      </c>
      <c r="M734" t="str">
        <f>IF(Table1[[#This Row],[UnitPrice]]&gt;115%*Table1[[#This Row],[StandardAcquisitionCost]],"Anomali","")</f>
        <v>Anomali</v>
      </c>
      <c r="N734" s="80">
        <f>VLOOKUP(Table1[[#This Row],[ProductID]],productMaster,11,0)</f>
        <v>0</v>
      </c>
      <c r="O734" s="80" t="str">
        <f>IF(Table1[[#This Row],[UnitPrice]]&gt;Table1[[#This Row],[sellingPrice]],"Anomali","")</f>
        <v>Anomali</v>
      </c>
      <c r="P734" s="80" t="str">
        <f>IF(ISNA(VLOOKUP(Table1[[#This Row],[ProductID]],productMaster,1,0)),"Anomali","")</f>
        <v/>
      </c>
    </row>
    <row r="735" spans="1:16" x14ac:dyDescent="0.25">
      <c r="A735" s="5">
        <v>618</v>
      </c>
      <c r="B735" s="5">
        <v>1378</v>
      </c>
      <c r="C735" s="10">
        <v>44076</v>
      </c>
      <c r="D735" s="5">
        <v>3</v>
      </c>
      <c r="E735" s="5">
        <v>344</v>
      </c>
      <c r="F735" s="40">
        <v>39.070500000000003</v>
      </c>
      <c r="G735" s="40">
        <v>117.2115</v>
      </c>
      <c r="K735" t="b">
        <f>IF(VLOOKUP(Table1[[#This Row],[ProductID]],productMaster,4,0)="Active",TRUE,"Anomali")</f>
        <v>1</v>
      </c>
      <c r="L735">
        <f>VLOOKUP(Table1[[#This Row],[ProductID]],productMaster,10,0)</f>
        <v>0</v>
      </c>
      <c r="M735" t="str">
        <f>IF(Table1[[#This Row],[UnitPrice]]&gt;115%*Table1[[#This Row],[StandardAcquisitionCost]],"Anomali","")</f>
        <v>Anomali</v>
      </c>
      <c r="N735" s="80">
        <f>VLOOKUP(Table1[[#This Row],[ProductID]],productMaster,11,0)</f>
        <v>0</v>
      </c>
      <c r="O735" s="80" t="str">
        <f>IF(Table1[[#This Row],[UnitPrice]]&gt;Table1[[#This Row],[sellingPrice]],"Anomali","")</f>
        <v>Anomali</v>
      </c>
      <c r="P735" s="80" t="str">
        <f>IF(ISNA(VLOOKUP(Table1[[#This Row],[ProductID]],productMaster,1,0)),"Anomali","")</f>
        <v/>
      </c>
    </row>
    <row r="736" spans="1:16" x14ac:dyDescent="0.25">
      <c r="A736" s="4">
        <v>618</v>
      </c>
      <c r="B736" s="4">
        <v>1379</v>
      </c>
      <c r="C736" s="11">
        <v>44076</v>
      </c>
      <c r="D736" s="4">
        <v>3</v>
      </c>
      <c r="E736" s="4">
        <v>345</v>
      </c>
      <c r="F736" s="41">
        <v>36.970500000000001</v>
      </c>
      <c r="G736" s="41">
        <v>110.9115</v>
      </c>
      <c r="K736" t="b">
        <f>IF(VLOOKUP(Table1[[#This Row],[ProductID]],productMaster,4,0)="Active",TRUE,"Anomali")</f>
        <v>1</v>
      </c>
      <c r="L736">
        <f>VLOOKUP(Table1[[#This Row],[ProductID]],productMaster,10,0)</f>
        <v>0</v>
      </c>
      <c r="M736" t="str">
        <f>IF(Table1[[#This Row],[UnitPrice]]&gt;115%*Table1[[#This Row],[StandardAcquisitionCost]],"Anomali","")</f>
        <v>Anomali</v>
      </c>
      <c r="N736" s="80">
        <f>VLOOKUP(Table1[[#This Row],[ProductID]],productMaster,11,0)</f>
        <v>0</v>
      </c>
      <c r="O736" s="80" t="str">
        <f>IF(Table1[[#This Row],[UnitPrice]]&gt;Table1[[#This Row],[sellingPrice]],"Anomali","")</f>
        <v>Anomali</v>
      </c>
      <c r="P736" s="80" t="str">
        <f>IF(ISNA(VLOOKUP(Table1[[#This Row],[ProductID]],productMaster,1,0)),"Anomali","")</f>
        <v/>
      </c>
    </row>
    <row r="737" spans="1:16" x14ac:dyDescent="0.25">
      <c r="A737" s="5">
        <v>618</v>
      </c>
      <c r="B737" s="5">
        <v>1380</v>
      </c>
      <c r="C737" s="10">
        <v>44076</v>
      </c>
      <c r="D737" s="5">
        <v>3</v>
      </c>
      <c r="E737" s="5">
        <v>346</v>
      </c>
      <c r="F737" s="40">
        <v>41.244</v>
      </c>
      <c r="G737" s="40">
        <v>123.732</v>
      </c>
      <c r="K737" t="b">
        <f>IF(VLOOKUP(Table1[[#This Row],[ProductID]],productMaster,4,0)="Active",TRUE,"Anomali")</f>
        <v>1</v>
      </c>
      <c r="L737">
        <f>VLOOKUP(Table1[[#This Row],[ProductID]],productMaster,10,0)</f>
        <v>0</v>
      </c>
      <c r="M737" t="str">
        <f>IF(Table1[[#This Row],[UnitPrice]]&gt;115%*Table1[[#This Row],[StandardAcquisitionCost]],"Anomali","")</f>
        <v>Anomali</v>
      </c>
      <c r="N737" s="80">
        <f>VLOOKUP(Table1[[#This Row],[ProductID]],productMaster,11,0)</f>
        <v>0</v>
      </c>
      <c r="O737" s="80" t="str">
        <f>IF(Table1[[#This Row],[UnitPrice]]&gt;Table1[[#This Row],[sellingPrice]],"Anomali","")</f>
        <v>Anomali</v>
      </c>
      <c r="P737" s="80" t="str">
        <f>IF(ISNA(VLOOKUP(Table1[[#This Row],[ProductID]],productMaster,1,0)),"Anomali","")</f>
        <v/>
      </c>
    </row>
    <row r="738" spans="1:16" x14ac:dyDescent="0.25">
      <c r="A738" s="4">
        <v>618</v>
      </c>
      <c r="B738" s="4">
        <v>1381</v>
      </c>
      <c r="C738" s="11">
        <v>44076</v>
      </c>
      <c r="D738" s="4">
        <v>3</v>
      </c>
      <c r="E738" s="4">
        <v>347</v>
      </c>
      <c r="F738" s="41">
        <v>36.970500000000001</v>
      </c>
      <c r="G738" s="41">
        <v>110.9115</v>
      </c>
      <c r="K738" t="b">
        <f>IF(VLOOKUP(Table1[[#This Row],[ProductID]],productMaster,4,0)="Active",TRUE,"Anomali")</f>
        <v>1</v>
      </c>
      <c r="L738">
        <f>VLOOKUP(Table1[[#This Row],[ProductID]],productMaster,10,0)</f>
        <v>0</v>
      </c>
      <c r="M738" t="str">
        <f>IF(Table1[[#This Row],[UnitPrice]]&gt;115%*Table1[[#This Row],[StandardAcquisitionCost]],"Anomali","")</f>
        <v>Anomali</v>
      </c>
      <c r="N738" s="80">
        <f>VLOOKUP(Table1[[#This Row],[ProductID]],productMaster,11,0)</f>
        <v>0</v>
      </c>
      <c r="O738" s="80" t="str">
        <f>IF(Table1[[#This Row],[UnitPrice]]&gt;Table1[[#This Row],[sellingPrice]],"Anomali","")</f>
        <v>Anomali</v>
      </c>
      <c r="P738" s="80" t="str">
        <f>IF(ISNA(VLOOKUP(Table1[[#This Row],[ProductID]],productMaster,1,0)),"Anomali","")</f>
        <v/>
      </c>
    </row>
    <row r="739" spans="1:16" x14ac:dyDescent="0.25">
      <c r="A739" s="5">
        <v>618</v>
      </c>
      <c r="B739" s="5">
        <v>1382</v>
      </c>
      <c r="C739" s="10">
        <v>44076</v>
      </c>
      <c r="D739" s="5">
        <v>3</v>
      </c>
      <c r="E739" s="5">
        <v>348</v>
      </c>
      <c r="F739" s="40">
        <v>34.8705</v>
      </c>
      <c r="G739" s="40">
        <v>104.61150000000001</v>
      </c>
      <c r="K739" t="b">
        <f>IF(VLOOKUP(Table1[[#This Row],[ProductID]],productMaster,4,0)="Active",TRUE,"Anomali")</f>
        <v>1</v>
      </c>
      <c r="L739">
        <f>VLOOKUP(Table1[[#This Row],[ProductID]],productMaster,10,0)</f>
        <v>0</v>
      </c>
      <c r="M739" t="str">
        <f>IF(Table1[[#This Row],[UnitPrice]]&gt;115%*Table1[[#This Row],[StandardAcquisitionCost]],"Anomali","")</f>
        <v>Anomali</v>
      </c>
      <c r="N739" s="80">
        <f>VLOOKUP(Table1[[#This Row],[ProductID]],productMaster,11,0)</f>
        <v>0</v>
      </c>
      <c r="O739" s="80" t="str">
        <f>IF(Table1[[#This Row],[UnitPrice]]&gt;Table1[[#This Row],[sellingPrice]],"Anomali","")</f>
        <v>Anomali</v>
      </c>
      <c r="P739" s="80" t="str">
        <f>IF(ISNA(VLOOKUP(Table1[[#This Row],[ProductID]],productMaster,1,0)),"Anomali","")</f>
        <v/>
      </c>
    </row>
    <row r="740" spans="1:16" x14ac:dyDescent="0.25">
      <c r="A740" s="4">
        <v>619</v>
      </c>
      <c r="B740" s="4">
        <v>1383</v>
      </c>
      <c r="C740" s="11">
        <v>44076</v>
      </c>
      <c r="D740" s="4">
        <v>550</v>
      </c>
      <c r="E740" s="4">
        <v>935</v>
      </c>
      <c r="F740" s="41">
        <v>31.4895</v>
      </c>
      <c r="G740" s="41">
        <v>17319.224999999999</v>
      </c>
      <c r="K740" t="b">
        <f>IF(VLOOKUP(Table1[[#This Row],[ProductID]],productMaster,4,0)="Active",TRUE,"Anomali")</f>
        <v>1</v>
      </c>
      <c r="L740">
        <f>VLOOKUP(Table1[[#This Row],[ProductID]],productMaster,10,0)</f>
        <v>17.977599999999999</v>
      </c>
      <c r="M740" t="str">
        <f>IF(Table1[[#This Row],[UnitPrice]]&gt;115%*Table1[[#This Row],[StandardAcquisitionCost]],"Anomali","")</f>
        <v>Anomali</v>
      </c>
      <c r="N740" s="80">
        <f>VLOOKUP(Table1[[#This Row],[ProductID]],productMaster,11,0)</f>
        <v>40.49</v>
      </c>
      <c r="O740" s="80" t="str">
        <f>IF(Table1[[#This Row],[UnitPrice]]&gt;Table1[[#This Row],[sellingPrice]],"Anomali","")</f>
        <v/>
      </c>
      <c r="P740" s="80" t="str">
        <f>IF(ISNA(VLOOKUP(Table1[[#This Row],[ProductID]],productMaster,1,0)),"Anomali","")</f>
        <v/>
      </c>
    </row>
    <row r="741" spans="1:16" x14ac:dyDescent="0.25">
      <c r="A741" s="5">
        <v>619</v>
      </c>
      <c r="B741" s="5">
        <v>1384</v>
      </c>
      <c r="C741" s="10">
        <v>44076</v>
      </c>
      <c r="D741" s="5">
        <v>550</v>
      </c>
      <c r="E741" s="5">
        <v>936</v>
      </c>
      <c r="F741" s="40">
        <v>48.289499999999997</v>
      </c>
      <c r="G741" s="40">
        <v>26559.224999999999</v>
      </c>
      <c r="K741" t="b">
        <f>IF(VLOOKUP(Table1[[#This Row],[ProductID]],productMaster,4,0)="Active",TRUE,"Anomali")</f>
        <v>1</v>
      </c>
      <c r="L741">
        <f>VLOOKUP(Table1[[#This Row],[ProductID]],productMaster,10,0)</f>
        <v>27.568000000000001</v>
      </c>
      <c r="M741" t="str">
        <f>IF(Table1[[#This Row],[UnitPrice]]&gt;115%*Table1[[#This Row],[StandardAcquisitionCost]],"Anomali","")</f>
        <v>Anomali</v>
      </c>
      <c r="N741" s="80">
        <f>VLOOKUP(Table1[[#This Row],[ProductID]],productMaster,11,0)</f>
        <v>62.09</v>
      </c>
      <c r="O741" s="80" t="str">
        <f>IF(Table1[[#This Row],[UnitPrice]]&gt;Table1[[#This Row],[sellingPrice]],"Anomali","")</f>
        <v/>
      </c>
      <c r="P741" s="80" t="str">
        <f>IF(ISNA(VLOOKUP(Table1[[#This Row],[ProductID]],productMaster,1,0)),"Anomali","")</f>
        <v/>
      </c>
    </row>
    <row r="742" spans="1:16" x14ac:dyDescent="0.25">
      <c r="A742" s="4">
        <v>620</v>
      </c>
      <c r="B742" s="4">
        <v>1385</v>
      </c>
      <c r="C742" s="11">
        <v>44076</v>
      </c>
      <c r="D742" s="4">
        <v>3</v>
      </c>
      <c r="E742" s="4">
        <v>382</v>
      </c>
      <c r="F742" s="41">
        <v>43.270499999999998</v>
      </c>
      <c r="G742" s="41">
        <v>129.8115</v>
      </c>
      <c r="K742" t="b">
        <f>IF(VLOOKUP(Table1[[#This Row],[ProductID]],productMaster,4,0)="Active",TRUE,"Anomali")</f>
        <v>1</v>
      </c>
      <c r="L742">
        <f>VLOOKUP(Table1[[#This Row],[ProductID]],productMaster,10,0)</f>
        <v>0</v>
      </c>
      <c r="M742" t="str">
        <f>IF(Table1[[#This Row],[UnitPrice]]&gt;115%*Table1[[#This Row],[StandardAcquisitionCost]],"Anomali","")</f>
        <v>Anomali</v>
      </c>
      <c r="N742" s="80">
        <f>VLOOKUP(Table1[[#This Row],[ProductID]],productMaster,11,0)</f>
        <v>0</v>
      </c>
      <c r="O742" s="80" t="str">
        <f>IF(Table1[[#This Row],[UnitPrice]]&gt;Table1[[#This Row],[sellingPrice]],"Anomali","")</f>
        <v>Anomali</v>
      </c>
      <c r="P742" s="80" t="str">
        <f>IF(ISNA(VLOOKUP(Table1[[#This Row],[ProductID]],productMaster,1,0)),"Anomali","")</f>
        <v/>
      </c>
    </row>
    <row r="743" spans="1:16" x14ac:dyDescent="0.25">
      <c r="A743" s="5">
        <v>620</v>
      </c>
      <c r="B743" s="5">
        <v>1386</v>
      </c>
      <c r="C743" s="10">
        <v>44076</v>
      </c>
      <c r="D743" s="5">
        <v>3</v>
      </c>
      <c r="E743" s="5">
        <v>383</v>
      </c>
      <c r="F743" s="40">
        <v>47.543999999999997</v>
      </c>
      <c r="G743" s="40">
        <v>142.63200000000001</v>
      </c>
      <c r="K743" t="b">
        <f>IF(VLOOKUP(Table1[[#This Row],[ProductID]],productMaster,4,0)="Active",TRUE,"Anomali")</f>
        <v>1</v>
      </c>
      <c r="L743">
        <f>VLOOKUP(Table1[[#This Row],[ProductID]],productMaster,10,0)</f>
        <v>0</v>
      </c>
      <c r="M743" t="str">
        <f>IF(Table1[[#This Row],[UnitPrice]]&gt;115%*Table1[[#This Row],[StandardAcquisitionCost]],"Anomali","")</f>
        <v>Anomali</v>
      </c>
      <c r="N743" s="80">
        <f>VLOOKUP(Table1[[#This Row],[ProductID]],productMaster,11,0)</f>
        <v>0</v>
      </c>
      <c r="O743" s="80" t="str">
        <f>IF(Table1[[#This Row],[UnitPrice]]&gt;Table1[[#This Row],[sellingPrice]],"Anomali","")</f>
        <v>Anomali</v>
      </c>
      <c r="P743" s="80" t="str">
        <f>IF(ISNA(VLOOKUP(Table1[[#This Row],[ProductID]],productMaster,1,0)),"Anomali","")</f>
        <v/>
      </c>
    </row>
    <row r="744" spans="1:16" x14ac:dyDescent="0.25">
      <c r="A744" s="4">
        <v>620</v>
      </c>
      <c r="B744" s="4">
        <v>1387</v>
      </c>
      <c r="C744" s="11">
        <v>44076</v>
      </c>
      <c r="D744" s="4">
        <v>3</v>
      </c>
      <c r="E744" s="4">
        <v>384</v>
      </c>
      <c r="F744" s="41">
        <v>43.270499999999998</v>
      </c>
      <c r="G744" s="41">
        <v>129.8115</v>
      </c>
      <c r="K744" t="b">
        <f>IF(VLOOKUP(Table1[[#This Row],[ProductID]],productMaster,4,0)="Active",TRUE,"Anomali")</f>
        <v>1</v>
      </c>
      <c r="L744">
        <f>VLOOKUP(Table1[[#This Row],[ProductID]],productMaster,10,0)</f>
        <v>0</v>
      </c>
      <c r="M744" t="str">
        <f>IF(Table1[[#This Row],[UnitPrice]]&gt;115%*Table1[[#This Row],[StandardAcquisitionCost]],"Anomali","")</f>
        <v>Anomali</v>
      </c>
      <c r="N744" s="80">
        <f>VLOOKUP(Table1[[#This Row],[ProductID]],productMaster,11,0)</f>
        <v>0</v>
      </c>
      <c r="O744" s="80" t="str">
        <f>IF(Table1[[#This Row],[UnitPrice]]&gt;Table1[[#This Row],[sellingPrice]],"Anomali","")</f>
        <v>Anomali</v>
      </c>
      <c r="P744" s="80" t="str">
        <f>IF(ISNA(VLOOKUP(Table1[[#This Row],[ProductID]],productMaster,1,0)),"Anomali","")</f>
        <v/>
      </c>
    </row>
    <row r="745" spans="1:16" x14ac:dyDescent="0.25">
      <c r="A745" s="5">
        <v>621</v>
      </c>
      <c r="B745" s="5">
        <v>1388</v>
      </c>
      <c r="C745" s="10">
        <v>44076</v>
      </c>
      <c r="D745" s="5">
        <v>550</v>
      </c>
      <c r="E745" s="5">
        <v>478</v>
      </c>
      <c r="F745" s="40">
        <v>11.087999999999999</v>
      </c>
      <c r="G745" s="40">
        <v>6098.4</v>
      </c>
      <c r="K745" t="b">
        <f>IF(VLOOKUP(Table1[[#This Row],[ProductID]],productMaster,4,0)="Active",TRUE,"Anomali")</f>
        <v>1</v>
      </c>
      <c r="L745">
        <f>VLOOKUP(Table1[[#This Row],[ProductID]],productMaster,10,0)</f>
        <v>0</v>
      </c>
      <c r="M745" t="str">
        <f>IF(Table1[[#This Row],[UnitPrice]]&gt;115%*Table1[[#This Row],[StandardAcquisitionCost]],"Anomali","")</f>
        <v>Anomali</v>
      </c>
      <c r="N745" s="80">
        <f>VLOOKUP(Table1[[#This Row],[ProductID]],productMaster,11,0)</f>
        <v>0</v>
      </c>
      <c r="O745" s="80" t="str">
        <f>IF(Table1[[#This Row],[UnitPrice]]&gt;Table1[[#This Row],[sellingPrice]],"Anomali","")</f>
        <v>Anomali</v>
      </c>
      <c r="P745" s="80" t="str">
        <f>IF(ISNA(VLOOKUP(Table1[[#This Row],[ProductID]],productMaster,1,0)),"Anomali","")</f>
        <v/>
      </c>
    </row>
    <row r="746" spans="1:16" x14ac:dyDescent="0.25">
      <c r="A746" s="4">
        <v>621</v>
      </c>
      <c r="B746" s="4">
        <v>1389</v>
      </c>
      <c r="C746" s="11">
        <v>44076</v>
      </c>
      <c r="D746" s="4">
        <v>550</v>
      </c>
      <c r="E746" s="4">
        <v>479</v>
      </c>
      <c r="F746" s="41">
        <v>15.8865</v>
      </c>
      <c r="G746" s="41">
        <v>8737.5750000000007</v>
      </c>
      <c r="K746" t="b">
        <f>IF(VLOOKUP(Table1[[#This Row],[ProductID]],productMaster,4,0)="Active",TRUE,"Anomali")</f>
        <v>1</v>
      </c>
      <c r="L746">
        <f>VLOOKUP(Table1[[#This Row],[ProductID]],productMaster,10,0)</f>
        <v>0</v>
      </c>
      <c r="M746" t="str">
        <f>IF(Table1[[#This Row],[UnitPrice]]&gt;115%*Table1[[#This Row],[StandardAcquisitionCost]],"Anomali","")</f>
        <v>Anomali</v>
      </c>
      <c r="N746" s="80">
        <f>VLOOKUP(Table1[[#This Row],[ProductID]],productMaster,11,0)</f>
        <v>0</v>
      </c>
      <c r="O746" s="80" t="str">
        <f>IF(Table1[[#This Row],[UnitPrice]]&gt;Table1[[#This Row],[sellingPrice]],"Anomali","")</f>
        <v>Anomali</v>
      </c>
      <c r="P746" s="80" t="str">
        <f>IF(ISNA(VLOOKUP(Table1[[#This Row],[ProductID]],productMaster,1,0)),"Anomali","")</f>
        <v/>
      </c>
    </row>
    <row r="747" spans="1:16" x14ac:dyDescent="0.25">
      <c r="A747" s="5">
        <v>621</v>
      </c>
      <c r="B747" s="5">
        <v>1390</v>
      </c>
      <c r="C747" s="10">
        <v>44076</v>
      </c>
      <c r="D747" s="5">
        <v>550</v>
      </c>
      <c r="E747" s="5">
        <v>480</v>
      </c>
      <c r="F747" s="40">
        <v>11.6655</v>
      </c>
      <c r="G747" s="40">
        <v>6416.0249999999996</v>
      </c>
      <c r="K747" t="b">
        <f>IF(VLOOKUP(Table1[[#This Row],[ProductID]],productMaster,4,0)="Active",TRUE,"Anomali")</f>
        <v>1</v>
      </c>
      <c r="L747">
        <f>VLOOKUP(Table1[[#This Row],[ProductID]],productMaster,10,0)</f>
        <v>0</v>
      </c>
      <c r="M747" t="str">
        <f>IF(Table1[[#This Row],[UnitPrice]]&gt;115%*Table1[[#This Row],[StandardAcquisitionCost]],"Anomali","")</f>
        <v>Anomali</v>
      </c>
      <c r="N747" s="80">
        <f>VLOOKUP(Table1[[#This Row],[ProductID]],productMaster,11,0)</f>
        <v>0</v>
      </c>
      <c r="O747" s="80" t="str">
        <f>IF(Table1[[#This Row],[UnitPrice]]&gt;Table1[[#This Row],[sellingPrice]],"Anomali","")</f>
        <v>Anomali</v>
      </c>
      <c r="P747" s="80" t="str">
        <f>IF(ISNA(VLOOKUP(Table1[[#This Row],[ProductID]],productMaster,1,0)),"Anomali","")</f>
        <v/>
      </c>
    </row>
    <row r="748" spans="1:16" x14ac:dyDescent="0.25">
      <c r="A748" s="4">
        <v>621</v>
      </c>
      <c r="B748" s="4">
        <v>1391</v>
      </c>
      <c r="C748" s="11">
        <v>44076</v>
      </c>
      <c r="D748" s="4">
        <v>550</v>
      </c>
      <c r="E748" s="4">
        <v>481</v>
      </c>
      <c r="F748" s="41">
        <v>11.087999999999999</v>
      </c>
      <c r="G748" s="41">
        <v>6098.4</v>
      </c>
      <c r="K748" t="b">
        <f>IF(VLOOKUP(Table1[[#This Row],[ProductID]],productMaster,4,0)="Active",TRUE,"Anomali")</f>
        <v>1</v>
      </c>
      <c r="L748">
        <f>VLOOKUP(Table1[[#This Row],[ProductID]],productMaster,10,0)</f>
        <v>0</v>
      </c>
      <c r="M748" t="str">
        <f>IF(Table1[[#This Row],[UnitPrice]]&gt;115%*Table1[[#This Row],[StandardAcquisitionCost]],"Anomali","")</f>
        <v>Anomali</v>
      </c>
      <c r="N748" s="80">
        <f>VLOOKUP(Table1[[#This Row],[ProductID]],productMaster,11,0)</f>
        <v>0</v>
      </c>
      <c r="O748" s="80" t="str">
        <f>IF(Table1[[#This Row],[UnitPrice]]&gt;Table1[[#This Row],[sellingPrice]],"Anomali","")</f>
        <v>Anomali</v>
      </c>
      <c r="P748" s="80" t="str">
        <f>IF(ISNA(VLOOKUP(Table1[[#This Row],[ProductID]],productMaster,1,0)),"Anomali","")</f>
        <v/>
      </c>
    </row>
    <row r="749" spans="1:16" x14ac:dyDescent="0.25">
      <c r="A749" s="5">
        <v>622</v>
      </c>
      <c r="B749" s="5">
        <v>1392</v>
      </c>
      <c r="C749" s="10">
        <v>44076</v>
      </c>
      <c r="D749" s="5">
        <v>3</v>
      </c>
      <c r="E749" s="5">
        <v>402</v>
      </c>
      <c r="F749" s="40">
        <v>47.470500000000001</v>
      </c>
      <c r="G749" s="40">
        <v>142.41149999999999</v>
      </c>
      <c r="K749" t="b">
        <f>IF(VLOOKUP(Table1[[#This Row],[ProductID]],productMaster,4,0)="Active",TRUE,"Anomali")</f>
        <v>1</v>
      </c>
      <c r="L749">
        <f>VLOOKUP(Table1[[#This Row],[ProductID]],productMaster,10,0)</f>
        <v>0</v>
      </c>
      <c r="M749" t="str">
        <f>IF(Table1[[#This Row],[UnitPrice]]&gt;115%*Table1[[#This Row],[StandardAcquisitionCost]],"Anomali","")</f>
        <v>Anomali</v>
      </c>
      <c r="N749" s="80">
        <f>VLOOKUP(Table1[[#This Row],[ProductID]],productMaster,11,0)</f>
        <v>0</v>
      </c>
      <c r="O749" s="80" t="str">
        <f>IF(Table1[[#This Row],[UnitPrice]]&gt;Table1[[#This Row],[sellingPrice]],"Anomali","")</f>
        <v>Anomali</v>
      </c>
      <c r="P749" s="80" t="str">
        <f>IF(ISNA(VLOOKUP(Table1[[#This Row],[ProductID]],productMaster,1,0)),"Anomali","")</f>
        <v/>
      </c>
    </row>
    <row r="750" spans="1:16" x14ac:dyDescent="0.25">
      <c r="A750" s="4">
        <v>623</v>
      </c>
      <c r="B750" s="4">
        <v>1393</v>
      </c>
      <c r="C750" s="11">
        <v>44076</v>
      </c>
      <c r="D750" s="4">
        <v>550</v>
      </c>
      <c r="E750" s="4">
        <v>510</v>
      </c>
      <c r="F750" s="41">
        <v>23.079000000000001</v>
      </c>
      <c r="G750" s="41">
        <v>12693.45</v>
      </c>
      <c r="K750" t="b">
        <f>IF(VLOOKUP(Table1[[#This Row],[ProductID]],productMaster,4,0)="Active",TRUE,"Anomali")</f>
        <v>1</v>
      </c>
      <c r="L750">
        <f>VLOOKUP(Table1[[#This Row],[ProductID]],productMaster,10,0)</f>
        <v>0</v>
      </c>
      <c r="M750" t="str">
        <f>IF(Table1[[#This Row],[UnitPrice]]&gt;115%*Table1[[#This Row],[StandardAcquisitionCost]],"Anomali","")</f>
        <v>Anomali</v>
      </c>
      <c r="N750" s="80">
        <f>VLOOKUP(Table1[[#This Row],[ProductID]],productMaster,11,0)</f>
        <v>0</v>
      </c>
      <c r="O750" s="80" t="str">
        <f>IF(Table1[[#This Row],[UnitPrice]]&gt;Table1[[#This Row],[sellingPrice]],"Anomali","")</f>
        <v>Anomali</v>
      </c>
      <c r="P750" s="80" t="str">
        <f>IF(ISNA(VLOOKUP(Table1[[#This Row],[ProductID]],productMaster,1,0)),"Anomali","")</f>
        <v/>
      </c>
    </row>
    <row r="751" spans="1:16" x14ac:dyDescent="0.25">
      <c r="A751" s="5">
        <v>623</v>
      </c>
      <c r="B751" s="5">
        <v>1394</v>
      </c>
      <c r="C751" s="10">
        <v>44076</v>
      </c>
      <c r="D751" s="5">
        <v>550</v>
      </c>
      <c r="E751" s="5">
        <v>511</v>
      </c>
      <c r="F751" s="40">
        <v>29.274000000000001</v>
      </c>
      <c r="G751" s="40">
        <v>16100.7</v>
      </c>
      <c r="K751" t="b">
        <f>IF(VLOOKUP(Table1[[#This Row],[ProductID]],productMaster,4,0)="Active",TRUE,"Anomali")</f>
        <v>1</v>
      </c>
      <c r="L751">
        <f>VLOOKUP(Table1[[#This Row],[ProductID]],productMaster,10,0)</f>
        <v>0</v>
      </c>
      <c r="M751" t="str">
        <f>IF(Table1[[#This Row],[UnitPrice]]&gt;115%*Table1[[#This Row],[StandardAcquisitionCost]],"Anomali","")</f>
        <v>Anomali</v>
      </c>
      <c r="N751" s="80">
        <f>VLOOKUP(Table1[[#This Row],[ProductID]],productMaster,11,0)</f>
        <v>0</v>
      </c>
      <c r="O751" s="80" t="str">
        <f>IF(Table1[[#This Row],[UnitPrice]]&gt;Table1[[#This Row],[sellingPrice]],"Anomali","")</f>
        <v>Anomali</v>
      </c>
      <c r="P751" s="80" t="str">
        <f>IF(ISNA(VLOOKUP(Table1[[#This Row],[ProductID]],productMaster,1,0)),"Anomali","")</f>
        <v/>
      </c>
    </row>
    <row r="752" spans="1:16" x14ac:dyDescent="0.25">
      <c r="A752" s="4">
        <v>623</v>
      </c>
      <c r="B752" s="4">
        <v>1395</v>
      </c>
      <c r="C752" s="11">
        <v>44076</v>
      </c>
      <c r="D752" s="4">
        <v>550</v>
      </c>
      <c r="E752" s="4">
        <v>512</v>
      </c>
      <c r="F752" s="41">
        <v>34.975499999999997</v>
      </c>
      <c r="G752" s="41">
        <v>19236.525000000001</v>
      </c>
      <c r="K752" t="b">
        <f>IF(VLOOKUP(Table1[[#This Row],[ProductID]],productMaster,4,0)="Active",TRUE,"Anomali")</f>
        <v>1</v>
      </c>
      <c r="L752">
        <f>VLOOKUP(Table1[[#This Row],[ProductID]],productMaster,10,0)</f>
        <v>0</v>
      </c>
      <c r="M752" t="str">
        <f>IF(Table1[[#This Row],[UnitPrice]]&gt;115%*Table1[[#This Row],[StandardAcquisitionCost]],"Anomali","")</f>
        <v>Anomali</v>
      </c>
      <c r="N752" s="80">
        <f>VLOOKUP(Table1[[#This Row],[ProductID]],productMaster,11,0)</f>
        <v>0</v>
      </c>
      <c r="O752" s="80" t="str">
        <f>IF(Table1[[#This Row],[UnitPrice]]&gt;Table1[[#This Row],[sellingPrice]],"Anomali","")</f>
        <v>Anomali</v>
      </c>
      <c r="P752" s="80" t="str">
        <f>IF(ISNA(VLOOKUP(Table1[[#This Row],[ProductID]],productMaster,1,0)),"Anomali","")</f>
        <v/>
      </c>
    </row>
    <row r="753" spans="1:16" x14ac:dyDescent="0.25">
      <c r="A753" s="5">
        <v>624</v>
      </c>
      <c r="B753" s="5">
        <v>1396</v>
      </c>
      <c r="C753" s="10">
        <v>44076</v>
      </c>
      <c r="D753" s="5">
        <v>3</v>
      </c>
      <c r="E753" s="5">
        <v>407</v>
      </c>
      <c r="F753" s="40">
        <v>47.543999999999997</v>
      </c>
      <c r="G753" s="40">
        <v>142.63200000000001</v>
      </c>
      <c r="K753" t="b">
        <f>IF(VLOOKUP(Table1[[#This Row],[ProductID]],productMaster,4,0)="Active",TRUE,"Anomali")</f>
        <v>1</v>
      </c>
      <c r="L753">
        <f>VLOOKUP(Table1[[#This Row],[ProductID]],productMaster,10,0)</f>
        <v>0</v>
      </c>
      <c r="M753" t="str">
        <f>IF(Table1[[#This Row],[UnitPrice]]&gt;115%*Table1[[#This Row],[StandardAcquisitionCost]],"Anomali","")</f>
        <v>Anomali</v>
      </c>
      <c r="N753" s="80">
        <f>VLOOKUP(Table1[[#This Row],[ProductID]],productMaster,11,0)</f>
        <v>0</v>
      </c>
      <c r="O753" s="80" t="str">
        <f>IF(Table1[[#This Row],[UnitPrice]]&gt;Table1[[#This Row],[sellingPrice]],"Anomali","")</f>
        <v>Anomali</v>
      </c>
      <c r="P753" s="80" t="str">
        <f>IF(ISNA(VLOOKUP(Table1[[#This Row],[ProductID]],productMaster,1,0)),"Anomali","")</f>
        <v/>
      </c>
    </row>
    <row r="754" spans="1:16" x14ac:dyDescent="0.25">
      <c r="A754" s="4">
        <v>624</v>
      </c>
      <c r="B754" s="4">
        <v>1397</v>
      </c>
      <c r="C754" s="11">
        <v>44076</v>
      </c>
      <c r="D754" s="4">
        <v>3</v>
      </c>
      <c r="E754" s="4">
        <v>408</v>
      </c>
      <c r="F754" s="41">
        <v>43.270499999999998</v>
      </c>
      <c r="G754" s="41">
        <v>129.8115</v>
      </c>
      <c r="K754" t="b">
        <f>IF(VLOOKUP(Table1[[#This Row],[ProductID]],productMaster,4,0)="Active",TRUE,"Anomali")</f>
        <v>1</v>
      </c>
      <c r="L754">
        <f>VLOOKUP(Table1[[#This Row],[ProductID]],productMaster,10,0)</f>
        <v>0</v>
      </c>
      <c r="M754" t="str">
        <f>IF(Table1[[#This Row],[UnitPrice]]&gt;115%*Table1[[#This Row],[StandardAcquisitionCost]],"Anomali","")</f>
        <v>Anomali</v>
      </c>
      <c r="N754" s="80">
        <f>VLOOKUP(Table1[[#This Row],[ProductID]],productMaster,11,0)</f>
        <v>0</v>
      </c>
      <c r="O754" s="80" t="str">
        <f>IF(Table1[[#This Row],[UnitPrice]]&gt;Table1[[#This Row],[sellingPrice]],"Anomali","")</f>
        <v>Anomali</v>
      </c>
      <c r="P754" s="80" t="str">
        <f>IF(ISNA(VLOOKUP(Table1[[#This Row],[ProductID]],productMaster,1,0)),"Anomali","")</f>
        <v/>
      </c>
    </row>
    <row r="755" spans="1:16" x14ac:dyDescent="0.25">
      <c r="A755" s="5">
        <v>625</v>
      </c>
      <c r="B755" s="5">
        <v>1398</v>
      </c>
      <c r="C755" s="10">
        <v>44076</v>
      </c>
      <c r="D755" s="5">
        <v>550</v>
      </c>
      <c r="E755" s="5">
        <v>525</v>
      </c>
      <c r="F755" s="40">
        <v>2.3205</v>
      </c>
      <c r="G755" s="40">
        <v>1276.2750000000001</v>
      </c>
      <c r="K755" t="b">
        <f>IF(VLOOKUP(Table1[[#This Row],[ProductID]],productMaster,4,0)="Active",TRUE,"Anomali")</f>
        <v>1</v>
      </c>
      <c r="L755">
        <f>VLOOKUP(Table1[[#This Row],[ProductID]],productMaster,10,0)</f>
        <v>0</v>
      </c>
      <c r="M755" t="str">
        <f>IF(Table1[[#This Row],[UnitPrice]]&gt;115%*Table1[[#This Row],[StandardAcquisitionCost]],"Anomali","")</f>
        <v>Anomali</v>
      </c>
      <c r="N755" s="80">
        <f>VLOOKUP(Table1[[#This Row],[ProductID]],productMaster,11,0)</f>
        <v>0</v>
      </c>
      <c r="O755" s="80" t="str">
        <f>IF(Table1[[#This Row],[UnitPrice]]&gt;Table1[[#This Row],[sellingPrice]],"Anomali","")</f>
        <v>Anomali</v>
      </c>
      <c r="P755" s="80" t="str">
        <f>IF(ISNA(VLOOKUP(Table1[[#This Row],[ProductID]],productMaster,1,0)),"Anomali","")</f>
        <v/>
      </c>
    </row>
    <row r="756" spans="1:16" x14ac:dyDescent="0.25">
      <c r="A756" s="4">
        <v>626</v>
      </c>
      <c r="B756" s="4">
        <v>1399</v>
      </c>
      <c r="C756" s="11">
        <v>44076</v>
      </c>
      <c r="D756" s="4">
        <v>550</v>
      </c>
      <c r="E756" s="4">
        <v>526</v>
      </c>
      <c r="F756" s="41">
        <v>3.6435</v>
      </c>
      <c r="G756" s="41">
        <v>2003.925</v>
      </c>
      <c r="K756" t="b">
        <f>IF(VLOOKUP(Table1[[#This Row],[ProductID]],productMaster,4,0)="Active",TRUE,"Anomali")</f>
        <v>1</v>
      </c>
      <c r="L756">
        <f>VLOOKUP(Table1[[#This Row],[ProductID]],productMaster,10,0)</f>
        <v>0</v>
      </c>
      <c r="M756" t="str">
        <f>IF(Table1[[#This Row],[UnitPrice]]&gt;115%*Table1[[#This Row],[StandardAcquisitionCost]],"Anomali","")</f>
        <v>Anomali</v>
      </c>
      <c r="N756" s="80">
        <f>VLOOKUP(Table1[[#This Row],[ProductID]],productMaster,11,0)</f>
        <v>0</v>
      </c>
      <c r="O756" s="80" t="str">
        <f>IF(Table1[[#This Row],[UnitPrice]]&gt;Table1[[#This Row],[sellingPrice]],"Anomali","")</f>
        <v>Anomali</v>
      </c>
      <c r="P756" s="80" t="str">
        <f>IF(ISNA(VLOOKUP(Table1[[#This Row],[ProductID]],productMaster,1,0)),"Anomali","")</f>
        <v/>
      </c>
    </row>
    <row r="757" spans="1:16" x14ac:dyDescent="0.25">
      <c r="A757" s="5">
        <v>627</v>
      </c>
      <c r="B757" s="5">
        <v>1400</v>
      </c>
      <c r="C757" s="10">
        <v>44076</v>
      </c>
      <c r="D757" s="5">
        <v>550</v>
      </c>
      <c r="E757" s="5">
        <v>913</v>
      </c>
      <c r="F757" s="40">
        <v>40.939500000000002</v>
      </c>
      <c r="G757" s="40">
        <v>22516.724999999999</v>
      </c>
      <c r="K757" t="b">
        <f>IF(VLOOKUP(Table1[[#This Row],[ProductID]],productMaster,4,0)="Active",TRUE,"Anomali")</f>
        <v>1</v>
      </c>
      <c r="L757">
        <f>VLOOKUP(Table1[[#This Row],[ProductID]],productMaster,10,0)</f>
        <v>23.372199999999999</v>
      </c>
      <c r="M757" t="str">
        <f>IF(Table1[[#This Row],[UnitPrice]]&gt;115%*Table1[[#This Row],[StandardAcquisitionCost]],"Anomali","")</f>
        <v>Anomali</v>
      </c>
      <c r="N757" s="80">
        <f>VLOOKUP(Table1[[#This Row],[ProductID]],productMaster,11,0)</f>
        <v>52.64</v>
      </c>
      <c r="O757" s="80" t="str">
        <f>IF(Table1[[#This Row],[UnitPrice]]&gt;Table1[[#This Row],[sellingPrice]],"Anomali","")</f>
        <v/>
      </c>
      <c r="P757" s="80" t="str">
        <f>IF(ISNA(VLOOKUP(Table1[[#This Row],[ProductID]],productMaster,1,0)),"Anomali","")</f>
        <v/>
      </c>
    </row>
    <row r="758" spans="1:16" x14ac:dyDescent="0.25">
      <c r="A758" s="4">
        <v>628</v>
      </c>
      <c r="B758" s="4">
        <v>1401</v>
      </c>
      <c r="C758" s="11">
        <v>44076</v>
      </c>
      <c r="D758" s="4">
        <v>60</v>
      </c>
      <c r="E758" s="4">
        <v>356</v>
      </c>
      <c r="F758" s="41">
        <v>3.6015000000000001</v>
      </c>
      <c r="G758" s="41">
        <v>216.09</v>
      </c>
      <c r="K758" t="b">
        <f>IF(VLOOKUP(Table1[[#This Row],[ProductID]],productMaster,4,0)="Active",TRUE,"Anomali")</f>
        <v>1</v>
      </c>
      <c r="L758">
        <f>VLOOKUP(Table1[[#This Row],[ProductID]],productMaster,10,0)</f>
        <v>0</v>
      </c>
      <c r="M758" t="str">
        <f>IF(Table1[[#This Row],[UnitPrice]]&gt;115%*Table1[[#This Row],[StandardAcquisitionCost]],"Anomali","")</f>
        <v>Anomali</v>
      </c>
      <c r="N758" s="80">
        <f>VLOOKUP(Table1[[#This Row],[ProductID]],productMaster,11,0)</f>
        <v>0</v>
      </c>
      <c r="O758" s="80" t="str">
        <f>IF(Table1[[#This Row],[UnitPrice]]&gt;Table1[[#This Row],[sellingPrice]],"Anomali","")</f>
        <v>Anomali</v>
      </c>
      <c r="P758" s="80" t="str">
        <f>IF(ISNA(VLOOKUP(Table1[[#This Row],[ProductID]],productMaster,1,0)),"Anomali","")</f>
        <v/>
      </c>
    </row>
    <row r="759" spans="1:16" x14ac:dyDescent="0.25">
      <c r="A759" s="5">
        <v>628</v>
      </c>
      <c r="B759" s="5">
        <v>1402</v>
      </c>
      <c r="C759" s="10">
        <v>44076</v>
      </c>
      <c r="D759" s="5">
        <v>60</v>
      </c>
      <c r="E759" s="5">
        <v>357</v>
      </c>
      <c r="F759" s="40">
        <v>3.9794999999999998</v>
      </c>
      <c r="G759" s="40">
        <v>238.77</v>
      </c>
      <c r="K759" t="b">
        <f>IF(VLOOKUP(Table1[[#This Row],[ProductID]],productMaster,4,0)="Active",TRUE,"Anomali")</f>
        <v>1</v>
      </c>
      <c r="L759">
        <f>VLOOKUP(Table1[[#This Row],[ProductID]],productMaster,10,0)</f>
        <v>0</v>
      </c>
      <c r="M759" t="str">
        <f>IF(Table1[[#This Row],[UnitPrice]]&gt;115%*Table1[[#This Row],[StandardAcquisitionCost]],"Anomali","")</f>
        <v>Anomali</v>
      </c>
      <c r="N759" s="80">
        <f>VLOOKUP(Table1[[#This Row],[ProductID]],productMaster,11,0)</f>
        <v>0</v>
      </c>
      <c r="O759" s="80" t="str">
        <f>IF(Table1[[#This Row],[UnitPrice]]&gt;Table1[[#This Row],[sellingPrice]],"Anomali","")</f>
        <v>Anomali</v>
      </c>
      <c r="P759" s="80" t="str">
        <f>IF(ISNA(VLOOKUP(Table1[[#This Row],[ProductID]],productMaster,1,0)),"Anomali","")</f>
        <v/>
      </c>
    </row>
    <row r="760" spans="1:16" x14ac:dyDescent="0.25">
      <c r="A760" s="4">
        <v>629</v>
      </c>
      <c r="B760" s="4">
        <v>1403</v>
      </c>
      <c r="C760" s="11">
        <v>44077</v>
      </c>
      <c r="D760" s="4">
        <v>550</v>
      </c>
      <c r="E760" s="4">
        <v>935</v>
      </c>
      <c r="F760" s="41">
        <v>31.4895</v>
      </c>
      <c r="G760" s="41">
        <v>17319.224999999999</v>
      </c>
      <c r="K760" t="b">
        <f>IF(VLOOKUP(Table1[[#This Row],[ProductID]],productMaster,4,0)="Active",TRUE,"Anomali")</f>
        <v>1</v>
      </c>
      <c r="L760">
        <f>VLOOKUP(Table1[[#This Row],[ProductID]],productMaster,10,0)</f>
        <v>17.977599999999999</v>
      </c>
      <c r="M760" t="str">
        <f>IF(Table1[[#This Row],[UnitPrice]]&gt;115%*Table1[[#This Row],[StandardAcquisitionCost]],"Anomali","")</f>
        <v>Anomali</v>
      </c>
      <c r="N760" s="80">
        <f>VLOOKUP(Table1[[#This Row],[ProductID]],productMaster,11,0)</f>
        <v>40.49</v>
      </c>
      <c r="O760" s="80" t="str">
        <f>IF(Table1[[#This Row],[UnitPrice]]&gt;Table1[[#This Row],[sellingPrice]],"Anomali","")</f>
        <v/>
      </c>
      <c r="P760" s="80" t="str">
        <f>IF(ISNA(VLOOKUP(Table1[[#This Row],[ProductID]],productMaster,1,0)),"Anomali","")</f>
        <v/>
      </c>
    </row>
    <row r="761" spans="1:16" x14ac:dyDescent="0.25">
      <c r="A761" s="5">
        <v>629</v>
      </c>
      <c r="B761" s="5">
        <v>1404</v>
      </c>
      <c r="C761" s="10">
        <v>44077</v>
      </c>
      <c r="D761" s="5">
        <v>550</v>
      </c>
      <c r="E761" s="5">
        <v>936</v>
      </c>
      <c r="F761" s="40">
        <v>48.289499999999997</v>
      </c>
      <c r="G761" s="40">
        <v>26559.224999999999</v>
      </c>
      <c r="K761" t="b">
        <f>IF(VLOOKUP(Table1[[#This Row],[ProductID]],productMaster,4,0)="Active",TRUE,"Anomali")</f>
        <v>1</v>
      </c>
      <c r="L761">
        <f>VLOOKUP(Table1[[#This Row],[ProductID]],productMaster,10,0)</f>
        <v>27.568000000000001</v>
      </c>
      <c r="M761" t="str">
        <f>IF(Table1[[#This Row],[UnitPrice]]&gt;115%*Table1[[#This Row],[StandardAcquisitionCost]],"Anomali","")</f>
        <v>Anomali</v>
      </c>
      <c r="N761" s="80">
        <f>VLOOKUP(Table1[[#This Row],[ProductID]],productMaster,11,0)</f>
        <v>62.09</v>
      </c>
      <c r="O761" s="80" t="str">
        <f>IF(Table1[[#This Row],[UnitPrice]]&gt;Table1[[#This Row],[sellingPrice]],"Anomali","")</f>
        <v/>
      </c>
      <c r="P761" s="80" t="str">
        <f>IF(ISNA(VLOOKUP(Table1[[#This Row],[ProductID]],productMaster,1,0)),"Anomali","")</f>
        <v/>
      </c>
    </row>
    <row r="762" spans="1:16" x14ac:dyDescent="0.25">
      <c r="A762" s="4">
        <v>630</v>
      </c>
      <c r="B762" s="4">
        <v>1405</v>
      </c>
      <c r="C762" s="11">
        <v>44077</v>
      </c>
      <c r="D762" s="4">
        <v>550</v>
      </c>
      <c r="E762" s="4">
        <v>524</v>
      </c>
      <c r="F762" s="41">
        <v>12.967499999999999</v>
      </c>
      <c r="G762" s="41">
        <v>7132.125</v>
      </c>
      <c r="K762" t="b">
        <f>IF(VLOOKUP(Table1[[#This Row],[ProductID]],productMaster,4,0)="Active",TRUE,"Anomali")</f>
        <v>1</v>
      </c>
      <c r="L762">
        <f>VLOOKUP(Table1[[#This Row],[ProductID]],productMaster,10,0)</f>
        <v>0</v>
      </c>
      <c r="M762" t="str">
        <f>IF(Table1[[#This Row],[UnitPrice]]&gt;115%*Table1[[#This Row],[StandardAcquisitionCost]],"Anomali","")</f>
        <v>Anomali</v>
      </c>
      <c r="N762" s="80">
        <f>VLOOKUP(Table1[[#This Row],[ProductID]],productMaster,11,0)</f>
        <v>0</v>
      </c>
      <c r="O762" s="80" t="str">
        <f>IF(Table1[[#This Row],[UnitPrice]]&gt;Table1[[#This Row],[sellingPrice]],"Anomali","")</f>
        <v>Anomali</v>
      </c>
      <c r="P762" s="80" t="str">
        <f>IF(ISNA(VLOOKUP(Table1[[#This Row],[ProductID]],productMaster,1,0)),"Anomali","")</f>
        <v/>
      </c>
    </row>
    <row r="763" spans="1:16" x14ac:dyDescent="0.25">
      <c r="A763" s="5">
        <v>631</v>
      </c>
      <c r="B763" s="5">
        <v>1406</v>
      </c>
      <c r="C763" s="10">
        <v>44077</v>
      </c>
      <c r="D763" s="5">
        <v>550</v>
      </c>
      <c r="E763" s="5">
        <v>911</v>
      </c>
      <c r="F763" s="40">
        <v>21.0945</v>
      </c>
      <c r="G763" s="40">
        <v>11601.975</v>
      </c>
      <c r="K763" t="b">
        <f>IF(VLOOKUP(Table1[[#This Row],[ProductID]],productMaster,4,0)="Active",TRUE,"Anomali")</f>
        <v>1</v>
      </c>
      <c r="L763">
        <f>VLOOKUP(Table1[[#This Row],[ProductID]],productMaster,10,0)</f>
        <v>12.0413</v>
      </c>
      <c r="M763" t="str">
        <f>IF(Table1[[#This Row],[UnitPrice]]&gt;115%*Table1[[#This Row],[StandardAcquisitionCost]],"Anomali","")</f>
        <v>Anomali</v>
      </c>
      <c r="N763" s="80">
        <f>VLOOKUP(Table1[[#This Row],[ProductID]],productMaster,11,0)</f>
        <v>27.12</v>
      </c>
      <c r="O763" s="80" t="str">
        <f>IF(Table1[[#This Row],[UnitPrice]]&gt;Table1[[#This Row],[sellingPrice]],"Anomali","")</f>
        <v/>
      </c>
      <c r="P763" s="80" t="str">
        <f>IF(ISNA(VLOOKUP(Table1[[#This Row],[ProductID]],productMaster,1,0)),"Anomali","")</f>
        <v/>
      </c>
    </row>
    <row r="764" spans="1:16" x14ac:dyDescent="0.25">
      <c r="A764" s="4">
        <v>631</v>
      </c>
      <c r="B764" s="4">
        <v>1407</v>
      </c>
      <c r="C764" s="11">
        <v>44077</v>
      </c>
      <c r="D764" s="4">
        <v>550</v>
      </c>
      <c r="E764" s="4">
        <v>912</v>
      </c>
      <c r="F764" s="41">
        <v>30.439499999999999</v>
      </c>
      <c r="G764" s="41">
        <v>16741.724999999999</v>
      </c>
      <c r="K764" t="b">
        <f>IF(VLOOKUP(Table1[[#This Row],[ProductID]],productMaster,4,0)="Active",TRUE,"Anomali")</f>
        <v>1</v>
      </c>
      <c r="L764">
        <f>VLOOKUP(Table1[[#This Row],[ProductID]],productMaster,10,0)</f>
        <v>17.3782</v>
      </c>
      <c r="M764" t="str">
        <f>IF(Table1[[#This Row],[UnitPrice]]&gt;115%*Table1[[#This Row],[StandardAcquisitionCost]],"Anomali","")</f>
        <v>Anomali</v>
      </c>
      <c r="N764" s="80">
        <f>VLOOKUP(Table1[[#This Row],[ProductID]],productMaster,11,0)</f>
        <v>39.14</v>
      </c>
      <c r="O764" s="80" t="str">
        <f>IF(Table1[[#This Row],[UnitPrice]]&gt;Table1[[#This Row],[sellingPrice]],"Anomali","")</f>
        <v/>
      </c>
      <c r="P764" s="80" t="str">
        <f>IF(ISNA(VLOOKUP(Table1[[#This Row],[ProductID]],productMaster,1,0)),"Anomali","")</f>
        <v/>
      </c>
    </row>
    <row r="765" spans="1:16" x14ac:dyDescent="0.25">
      <c r="A765" s="5">
        <v>632</v>
      </c>
      <c r="B765" s="5">
        <v>1408</v>
      </c>
      <c r="C765" s="10">
        <v>44077</v>
      </c>
      <c r="D765" s="5">
        <v>550</v>
      </c>
      <c r="E765" s="5">
        <v>910</v>
      </c>
      <c r="F765" s="40">
        <v>40.939500000000002</v>
      </c>
      <c r="G765" s="40">
        <v>22516.724999999999</v>
      </c>
      <c r="K765" t="b">
        <f>IF(VLOOKUP(Table1[[#This Row],[ProductID]],productMaster,4,0)="Active",TRUE,"Anomali")</f>
        <v>1</v>
      </c>
      <c r="L765">
        <f>VLOOKUP(Table1[[#This Row],[ProductID]],productMaster,10,0)</f>
        <v>23.372199999999999</v>
      </c>
      <c r="M765" t="str">
        <f>IF(Table1[[#This Row],[UnitPrice]]&gt;115%*Table1[[#This Row],[StandardAcquisitionCost]],"Anomali","")</f>
        <v>Anomali</v>
      </c>
      <c r="N765" s="80">
        <f>VLOOKUP(Table1[[#This Row],[ProductID]],productMaster,11,0)</f>
        <v>52.64</v>
      </c>
      <c r="O765" s="80" t="str">
        <f>IF(Table1[[#This Row],[UnitPrice]]&gt;Table1[[#This Row],[sellingPrice]],"Anomali","")</f>
        <v/>
      </c>
      <c r="P765" s="80" t="str">
        <f>IF(ISNA(VLOOKUP(Table1[[#This Row],[ProductID]],productMaster,1,0)),"Anomali","")</f>
        <v/>
      </c>
    </row>
    <row r="766" spans="1:16" x14ac:dyDescent="0.25">
      <c r="A766" s="4">
        <v>633</v>
      </c>
      <c r="B766" s="4">
        <v>1409</v>
      </c>
      <c r="C766" s="11">
        <v>44077</v>
      </c>
      <c r="D766" s="4">
        <v>550</v>
      </c>
      <c r="E766" s="4">
        <v>937</v>
      </c>
      <c r="F766" s="41">
        <v>62.9895</v>
      </c>
      <c r="G766" s="41">
        <v>34644.224999999999</v>
      </c>
      <c r="K766" t="b">
        <f>IF(VLOOKUP(Table1[[#This Row],[ProductID]],productMaster,4,0)="Active",TRUE,"Anomali")</f>
        <v>1</v>
      </c>
      <c r="L766">
        <f>VLOOKUP(Table1[[#This Row],[ProductID]],productMaster,10,0)</f>
        <v>35.959600000000002</v>
      </c>
      <c r="M766" t="str">
        <f>IF(Table1[[#This Row],[UnitPrice]]&gt;115%*Table1[[#This Row],[StandardAcquisitionCost]],"Anomali","")</f>
        <v>Anomali</v>
      </c>
      <c r="N766" s="80">
        <f>VLOOKUP(Table1[[#This Row],[ProductID]],productMaster,11,0)</f>
        <v>80.989999999999995</v>
      </c>
      <c r="O766" s="80" t="str">
        <f>IF(Table1[[#This Row],[UnitPrice]]&gt;Table1[[#This Row],[sellingPrice]],"Anomali","")</f>
        <v/>
      </c>
      <c r="P766" s="80" t="str">
        <f>IF(ISNA(VLOOKUP(Table1[[#This Row],[ProductID]],productMaster,1,0)),"Anomali","")</f>
        <v/>
      </c>
    </row>
    <row r="767" spans="1:16" x14ac:dyDescent="0.25">
      <c r="A767" s="5">
        <v>634</v>
      </c>
      <c r="B767" s="5">
        <v>1410</v>
      </c>
      <c r="C767" s="10">
        <v>44077</v>
      </c>
      <c r="D767" s="5">
        <v>3</v>
      </c>
      <c r="E767" s="5">
        <v>472</v>
      </c>
      <c r="F767" s="40">
        <v>41.222999999999999</v>
      </c>
      <c r="G767" s="40">
        <v>123.669</v>
      </c>
      <c r="K767" t="b">
        <f>IF(VLOOKUP(Table1[[#This Row],[ProductID]],productMaster,4,0)="Active",TRUE,"Anomali")</f>
        <v>1</v>
      </c>
      <c r="L767">
        <f>VLOOKUP(Table1[[#This Row],[ProductID]],productMaster,10,0)</f>
        <v>0</v>
      </c>
      <c r="M767" t="str">
        <f>IF(Table1[[#This Row],[UnitPrice]]&gt;115%*Table1[[#This Row],[StandardAcquisitionCost]],"Anomali","")</f>
        <v>Anomali</v>
      </c>
      <c r="N767" s="80">
        <f>VLOOKUP(Table1[[#This Row],[ProductID]],productMaster,11,0)</f>
        <v>0</v>
      </c>
      <c r="O767" s="80" t="str">
        <f>IF(Table1[[#This Row],[UnitPrice]]&gt;Table1[[#This Row],[sellingPrice]],"Anomali","")</f>
        <v>Anomali</v>
      </c>
      <c r="P767" s="80" t="str">
        <f>IF(ISNA(VLOOKUP(Table1[[#This Row],[ProductID]],productMaster,1,0)),"Anomali","")</f>
        <v/>
      </c>
    </row>
    <row r="768" spans="1:16" x14ac:dyDescent="0.25">
      <c r="A768" s="4">
        <v>634</v>
      </c>
      <c r="B768" s="4">
        <v>1411</v>
      </c>
      <c r="C768" s="11">
        <v>44077</v>
      </c>
      <c r="D768" s="4">
        <v>3</v>
      </c>
      <c r="E768" s="4">
        <v>473</v>
      </c>
      <c r="F768" s="41">
        <v>39.122999999999998</v>
      </c>
      <c r="G768" s="41">
        <v>117.369</v>
      </c>
      <c r="K768" t="b">
        <f>IF(VLOOKUP(Table1[[#This Row],[ProductID]],productMaster,4,0)="Active",TRUE,"Anomali")</f>
        <v>1</v>
      </c>
      <c r="L768">
        <f>VLOOKUP(Table1[[#This Row],[ProductID]],productMaster,10,0)</f>
        <v>0</v>
      </c>
      <c r="M768" t="str">
        <f>IF(Table1[[#This Row],[UnitPrice]]&gt;115%*Table1[[#This Row],[StandardAcquisitionCost]],"Anomali","")</f>
        <v>Anomali</v>
      </c>
      <c r="N768" s="80">
        <f>VLOOKUP(Table1[[#This Row],[ProductID]],productMaster,11,0)</f>
        <v>0</v>
      </c>
      <c r="O768" s="80" t="str">
        <f>IF(Table1[[#This Row],[UnitPrice]]&gt;Table1[[#This Row],[sellingPrice]],"Anomali","")</f>
        <v>Anomali</v>
      </c>
      <c r="P768" s="80" t="str">
        <f>IF(ISNA(VLOOKUP(Table1[[#This Row],[ProductID]],productMaster,1,0)),"Anomali","")</f>
        <v/>
      </c>
    </row>
    <row r="769" spans="1:16" x14ac:dyDescent="0.25">
      <c r="A769" s="5">
        <v>635</v>
      </c>
      <c r="B769" s="5">
        <v>1412</v>
      </c>
      <c r="C769" s="10">
        <v>44077</v>
      </c>
      <c r="D769" s="5">
        <v>3</v>
      </c>
      <c r="E769" s="5">
        <v>462</v>
      </c>
      <c r="F769" s="40">
        <v>47.680500000000002</v>
      </c>
      <c r="G769" s="40">
        <v>143.04150000000001</v>
      </c>
      <c r="K769" t="b">
        <f>IF(VLOOKUP(Table1[[#This Row],[ProductID]],productMaster,4,0)="Active",TRUE,"Anomali")</f>
        <v>1</v>
      </c>
      <c r="L769">
        <f>VLOOKUP(Table1[[#This Row],[ProductID]],productMaster,10,0)</f>
        <v>0</v>
      </c>
      <c r="M769" t="str">
        <f>IF(Table1[[#This Row],[UnitPrice]]&gt;115%*Table1[[#This Row],[StandardAcquisitionCost]],"Anomali","")</f>
        <v>Anomali</v>
      </c>
      <c r="N769" s="80">
        <f>VLOOKUP(Table1[[#This Row],[ProductID]],productMaster,11,0)</f>
        <v>0</v>
      </c>
      <c r="O769" s="80" t="str">
        <f>IF(Table1[[#This Row],[UnitPrice]]&gt;Table1[[#This Row],[sellingPrice]],"Anomali","")</f>
        <v>Anomali</v>
      </c>
      <c r="P769" s="80" t="str">
        <f>IF(ISNA(VLOOKUP(Table1[[#This Row],[ProductID]],productMaster,1,0)),"Anomali","")</f>
        <v/>
      </c>
    </row>
    <row r="770" spans="1:16" x14ac:dyDescent="0.25">
      <c r="A770" s="4">
        <v>636</v>
      </c>
      <c r="B770" s="4">
        <v>1413</v>
      </c>
      <c r="C770" s="11">
        <v>44077</v>
      </c>
      <c r="D770" s="4">
        <v>550</v>
      </c>
      <c r="E770" s="4">
        <v>510</v>
      </c>
      <c r="F770" s="41">
        <v>23.404499999999999</v>
      </c>
      <c r="G770" s="41">
        <v>12872.475</v>
      </c>
      <c r="K770" t="b">
        <f>IF(VLOOKUP(Table1[[#This Row],[ProductID]],productMaster,4,0)="Active",TRUE,"Anomali")</f>
        <v>1</v>
      </c>
      <c r="L770">
        <f>VLOOKUP(Table1[[#This Row],[ProductID]],productMaster,10,0)</f>
        <v>0</v>
      </c>
      <c r="M770" t="str">
        <f>IF(Table1[[#This Row],[UnitPrice]]&gt;115%*Table1[[#This Row],[StandardAcquisitionCost]],"Anomali","")</f>
        <v>Anomali</v>
      </c>
      <c r="N770" s="80">
        <f>VLOOKUP(Table1[[#This Row],[ProductID]],productMaster,11,0)</f>
        <v>0</v>
      </c>
      <c r="O770" s="80" t="str">
        <f>IF(Table1[[#This Row],[UnitPrice]]&gt;Table1[[#This Row],[sellingPrice]],"Anomali","")</f>
        <v>Anomali</v>
      </c>
      <c r="P770" s="80" t="str">
        <f>IF(ISNA(VLOOKUP(Table1[[#This Row],[ProductID]],productMaster,1,0)),"Anomali","")</f>
        <v/>
      </c>
    </row>
    <row r="771" spans="1:16" x14ac:dyDescent="0.25">
      <c r="A771" s="5">
        <v>636</v>
      </c>
      <c r="B771" s="5">
        <v>1414</v>
      </c>
      <c r="C771" s="10">
        <v>44077</v>
      </c>
      <c r="D771" s="5">
        <v>550</v>
      </c>
      <c r="E771" s="5">
        <v>511</v>
      </c>
      <c r="F771" s="40">
        <v>27.867000000000001</v>
      </c>
      <c r="G771" s="40">
        <v>15326.85</v>
      </c>
      <c r="K771" t="b">
        <f>IF(VLOOKUP(Table1[[#This Row],[ProductID]],productMaster,4,0)="Active",TRUE,"Anomali")</f>
        <v>1</v>
      </c>
      <c r="L771">
        <f>VLOOKUP(Table1[[#This Row],[ProductID]],productMaster,10,0)</f>
        <v>0</v>
      </c>
      <c r="M771" t="str">
        <f>IF(Table1[[#This Row],[UnitPrice]]&gt;115%*Table1[[#This Row],[StandardAcquisitionCost]],"Anomali","")</f>
        <v>Anomali</v>
      </c>
      <c r="N771" s="80">
        <f>VLOOKUP(Table1[[#This Row],[ProductID]],productMaster,11,0)</f>
        <v>0</v>
      </c>
      <c r="O771" s="80" t="str">
        <f>IF(Table1[[#This Row],[UnitPrice]]&gt;Table1[[#This Row],[sellingPrice]],"Anomali","")</f>
        <v>Anomali</v>
      </c>
      <c r="P771" s="80" t="str">
        <f>IF(ISNA(VLOOKUP(Table1[[#This Row],[ProductID]],productMaster,1,0)),"Anomali","")</f>
        <v/>
      </c>
    </row>
    <row r="772" spans="1:16" x14ac:dyDescent="0.25">
      <c r="A772" s="4">
        <v>637</v>
      </c>
      <c r="B772" s="4">
        <v>1415</v>
      </c>
      <c r="C772" s="11">
        <v>44078</v>
      </c>
      <c r="D772" s="4">
        <v>550</v>
      </c>
      <c r="E772" s="4">
        <v>482</v>
      </c>
      <c r="F772" s="41">
        <v>8.7569999999999997</v>
      </c>
      <c r="G772" s="41">
        <v>4816.3500000000004</v>
      </c>
      <c r="K772" t="b">
        <f>IF(VLOOKUP(Table1[[#This Row],[ProductID]],productMaster,4,0)="Active",TRUE,"Anomali")</f>
        <v>1</v>
      </c>
      <c r="L772">
        <f>VLOOKUP(Table1[[#This Row],[ProductID]],productMaster,10,0)</f>
        <v>0</v>
      </c>
      <c r="M772" t="str">
        <f>IF(Table1[[#This Row],[UnitPrice]]&gt;115%*Table1[[#This Row],[StandardAcquisitionCost]],"Anomali","")</f>
        <v>Anomali</v>
      </c>
      <c r="N772" s="80">
        <f>VLOOKUP(Table1[[#This Row],[ProductID]],productMaster,11,0)</f>
        <v>0</v>
      </c>
      <c r="O772" s="80" t="str">
        <f>IF(Table1[[#This Row],[UnitPrice]]&gt;Table1[[#This Row],[sellingPrice]],"Anomali","")</f>
        <v>Anomali</v>
      </c>
      <c r="P772" s="80" t="str">
        <f>IF(ISNA(VLOOKUP(Table1[[#This Row],[ProductID]],productMaster,1,0)),"Anomali","")</f>
        <v/>
      </c>
    </row>
    <row r="773" spans="1:16" x14ac:dyDescent="0.25">
      <c r="A773" s="5">
        <v>637</v>
      </c>
      <c r="B773" s="5">
        <v>1416</v>
      </c>
      <c r="C773" s="10">
        <v>44078</v>
      </c>
      <c r="D773" s="5">
        <v>550</v>
      </c>
      <c r="E773" s="5">
        <v>483</v>
      </c>
      <c r="F773" s="40">
        <v>9.6914999999999996</v>
      </c>
      <c r="G773" s="40">
        <v>5330.3249999999998</v>
      </c>
      <c r="K773" t="b">
        <f>IF(VLOOKUP(Table1[[#This Row],[ProductID]],productMaster,4,0)="Active",TRUE,"Anomali")</f>
        <v>1</v>
      </c>
      <c r="L773">
        <f>VLOOKUP(Table1[[#This Row],[ProductID]],productMaster,10,0)</f>
        <v>0</v>
      </c>
      <c r="M773" t="str">
        <f>IF(Table1[[#This Row],[UnitPrice]]&gt;115%*Table1[[#This Row],[StandardAcquisitionCost]],"Anomali","")</f>
        <v>Anomali</v>
      </c>
      <c r="N773" s="80">
        <f>VLOOKUP(Table1[[#This Row],[ProductID]],productMaster,11,0)</f>
        <v>0</v>
      </c>
      <c r="O773" s="80" t="str">
        <f>IF(Table1[[#This Row],[UnitPrice]]&gt;Table1[[#This Row],[sellingPrice]],"Anomali","")</f>
        <v>Anomali</v>
      </c>
      <c r="P773" s="80" t="str">
        <f>IF(ISNA(VLOOKUP(Table1[[#This Row],[ProductID]],productMaster,1,0)),"Anomali","")</f>
        <v/>
      </c>
    </row>
    <row r="774" spans="1:16" x14ac:dyDescent="0.25">
      <c r="A774" s="4">
        <v>637</v>
      </c>
      <c r="B774" s="4">
        <v>1417</v>
      </c>
      <c r="C774" s="11">
        <v>44078</v>
      </c>
      <c r="D774" s="4">
        <v>550</v>
      </c>
      <c r="E774" s="4">
        <v>484</v>
      </c>
      <c r="F774" s="41">
        <v>6.8775000000000004</v>
      </c>
      <c r="G774" s="41">
        <v>3782.625</v>
      </c>
      <c r="K774" t="b">
        <f>IF(VLOOKUP(Table1[[#This Row],[ProductID]],productMaster,4,0)="Active",TRUE,"Anomali")</f>
        <v>1</v>
      </c>
      <c r="L774">
        <f>VLOOKUP(Table1[[#This Row],[ProductID]],productMaster,10,0)</f>
        <v>0</v>
      </c>
      <c r="M774" t="str">
        <f>IF(Table1[[#This Row],[UnitPrice]]&gt;115%*Table1[[#This Row],[StandardAcquisitionCost]],"Anomali","")</f>
        <v>Anomali</v>
      </c>
      <c r="N774" s="80">
        <f>VLOOKUP(Table1[[#This Row],[ProductID]],productMaster,11,0)</f>
        <v>0</v>
      </c>
      <c r="O774" s="80" t="str">
        <f>IF(Table1[[#This Row],[UnitPrice]]&gt;Table1[[#This Row],[sellingPrice]],"Anomali","")</f>
        <v>Anomali</v>
      </c>
      <c r="P774" s="80" t="str">
        <f>IF(ISNA(VLOOKUP(Table1[[#This Row],[ProductID]],productMaster,1,0)),"Anomali","")</f>
        <v/>
      </c>
    </row>
    <row r="775" spans="1:16" x14ac:dyDescent="0.25">
      <c r="A775" s="5">
        <v>637</v>
      </c>
      <c r="B775" s="5">
        <v>1418</v>
      </c>
      <c r="C775" s="10">
        <v>44078</v>
      </c>
      <c r="D775" s="5">
        <v>550</v>
      </c>
      <c r="E775" s="5">
        <v>485</v>
      </c>
      <c r="F775" s="40">
        <v>7.8014999999999999</v>
      </c>
      <c r="G775" s="40">
        <v>4290.8249999999998</v>
      </c>
      <c r="K775" t="b">
        <f>IF(VLOOKUP(Table1[[#This Row],[ProductID]],productMaster,4,0)="Active",TRUE,"Anomali")</f>
        <v>1</v>
      </c>
      <c r="L775">
        <f>VLOOKUP(Table1[[#This Row],[ProductID]],productMaster,10,0)</f>
        <v>0</v>
      </c>
      <c r="M775" t="str">
        <f>IF(Table1[[#This Row],[UnitPrice]]&gt;115%*Table1[[#This Row],[StandardAcquisitionCost]],"Anomali","")</f>
        <v>Anomali</v>
      </c>
      <c r="N775" s="80">
        <f>VLOOKUP(Table1[[#This Row],[ProductID]],productMaster,11,0)</f>
        <v>0</v>
      </c>
      <c r="O775" s="80" t="str">
        <f>IF(Table1[[#This Row],[UnitPrice]]&gt;Table1[[#This Row],[sellingPrice]],"Anomali","")</f>
        <v>Anomali</v>
      </c>
      <c r="P775" s="80" t="str">
        <f>IF(ISNA(VLOOKUP(Table1[[#This Row],[ProductID]],productMaster,1,0)),"Anomali","")</f>
        <v/>
      </c>
    </row>
    <row r="776" spans="1:16" x14ac:dyDescent="0.25">
      <c r="A776" s="4">
        <v>637</v>
      </c>
      <c r="B776" s="4">
        <v>1419</v>
      </c>
      <c r="C776" s="11">
        <v>44078</v>
      </c>
      <c r="D776" s="4">
        <v>550</v>
      </c>
      <c r="E776" s="4">
        <v>486</v>
      </c>
      <c r="F776" s="41">
        <v>8.7569999999999997</v>
      </c>
      <c r="G776" s="41">
        <v>4816.3500000000004</v>
      </c>
      <c r="K776" t="b">
        <f>IF(VLOOKUP(Table1[[#This Row],[ProductID]],productMaster,4,0)="Active",TRUE,"Anomali")</f>
        <v>1</v>
      </c>
      <c r="L776">
        <f>VLOOKUP(Table1[[#This Row],[ProductID]],productMaster,10,0)</f>
        <v>0</v>
      </c>
      <c r="M776" t="str">
        <f>IF(Table1[[#This Row],[UnitPrice]]&gt;115%*Table1[[#This Row],[StandardAcquisitionCost]],"Anomali","")</f>
        <v>Anomali</v>
      </c>
      <c r="N776" s="80">
        <f>VLOOKUP(Table1[[#This Row],[ProductID]],productMaster,11,0)</f>
        <v>0</v>
      </c>
      <c r="O776" s="80" t="str">
        <f>IF(Table1[[#This Row],[UnitPrice]]&gt;Table1[[#This Row],[sellingPrice]],"Anomali","")</f>
        <v>Anomali</v>
      </c>
      <c r="P776" s="80" t="str">
        <f>IF(ISNA(VLOOKUP(Table1[[#This Row],[ProductID]],productMaster,1,0)),"Anomali","")</f>
        <v/>
      </c>
    </row>
    <row r="777" spans="1:16" x14ac:dyDescent="0.25">
      <c r="A777" s="5">
        <v>637</v>
      </c>
      <c r="B777" s="5">
        <v>1420</v>
      </c>
      <c r="C777" s="10">
        <v>44078</v>
      </c>
      <c r="D777" s="5">
        <v>550</v>
      </c>
      <c r="E777" s="5">
        <v>487</v>
      </c>
      <c r="F777" s="40">
        <v>5.8064999999999998</v>
      </c>
      <c r="G777" s="40">
        <v>3193.5749999999998</v>
      </c>
      <c r="K777" t="b">
        <f>IF(VLOOKUP(Table1[[#This Row],[ProductID]],productMaster,4,0)="Active",TRUE,"Anomali")</f>
        <v>1</v>
      </c>
      <c r="L777">
        <f>VLOOKUP(Table1[[#This Row],[ProductID]],productMaster,10,0)</f>
        <v>0</v>
      </c>
      <c r="M777" t="str">
        <f>IF(Table1[[#This Row],[UnitPrice]]&gt;115%*Table1[[#This Row],[StandardAcquisitionCost]],"Anomali","")</f>
        <v>Anomali</v>
      </c>
      <c r="N777" s="80">
        <f>VLOOKUP(Table1[[#This Row],[ProductID]],productMaster,11,0)</f>
        <v>0</v>
      </c>
      <c r="O777" s="80" t="str">
        <f>IF(Table1[[#This Row],[UnitPrice]]&gt;Table1[[#This Row],[sellingPrice]],"Anomali","")</f>
        <v>Anomali</v>
      </c>
      <c r="P777" s="80" t="str">
        <f>IF(ISNA(VLOOKUP(Table1[[#This Row],[ProductID]],productMaster,1,0)),"Anomali","")</f>
        <v/>
      </c>
    </row>
    <row r="778" spans="1:16" x14ac:dyDescent="0.25">
      <c r="A778" s="4">
        <v>638</v>
      </c>
      <c r="B778" s="4">
        <v>1421</v>
      </c>
      <c r="C778" s="11">
        <v>44078</v>
      </c>
      <c r="D778" s="4">
        <v>3</v>
      </c>
      <c r="E778" s="4">
        <v>402</v>
      </c>
      <c r="F778" s="41">
        <v>47.470500000000001</v>
      </c>
      <c r="G778" s="41">
        <v>142.41149999999999</v>
      </c>
      <c r="K778" t="b">
        <f>IF(VLOOKUP(Table1[[#This Row],[ProductID]],productMaster,4,0)="Active",TRUE,"Anomali")</f>
        <v>1</v>
      </c>
      <c r="L778">
        <f>VLOOKUP(Table1[[#This Row],[ProductID]],productMaster,10,0)</f>
        <v>0</v>
      </c>
      <c r="M778" t="str">
        <f>IF(Table1[[#This Row],[UnitPrice]]&gt;115%*Table1[[#This Row],[StandardAcquisitionCost]],"Anomali","")</f>
        <v>Anomali</v>
      </c>
      <c r="N778" s="80">
        <f>VLOOKUP(Table1[[#This Row],[ProductID]],productMaster,11,0)</f>
        <v>0</v>
      </c>
      <c r="O778" s="80" t="str">
        <f>IF(Table1[[#This Row],[UnitPrice]]&gt;Table1[[#This Row],[sellingPrice]],"Anomali","")</f>
        <v>Anomali</v>
      </c>
      <c r="P778" s="80" t="str">
        <f>IF(ISNA(VLOOKUP(Table1[[#This Row],[ProductID]],productMaster,1,0)),"Anomali","")</f>
        <v/>
      </c>
    </row>
    <row r="779" spans="1:16" x14ac:dyDescent="0.25">
      <c r="A779" s="5">
        <v>639</v>
      </c>
      <c r="B779" s="5">
        <v>1422</v>
      </c>
      <c r="C779" s="10">
        <v>44078</v>
      </c>
      <c r="D779" s="5">
        <v>550</v>
      </c>
      <c r="E779" s="5">
        <v>510</v>
      </c>
      <c r="F779" s="40">
        <v>23.079000000000001</v>
      </c>
      <c r="G779" s="40">
        <v>12693.45</v>
      </c>
      <c r="K779" t="b">
        <f>IF(VLOOKUP(Table1[[#This Row],[ProductID]],productMaster,4,0)="Active",TRUE,"Anomali")</f>
        <v>1</v>
      </c>
      <c r="L779">
        <f>VLOOKUP(Table1[[#This Row],[ProductID]],productMaster,10,0)</f>
        <v>0</v>
      </c>
      <c r="M779" t="str">
        <f>IF(Table1[[#This Row],[UnitPrice]]&gt;115%*Table1[[#This Row],[StandardAcquisitionCost]],"Anomali","")</f>
        <v>Anomali</v>
      </c>
      <c r="N779" s="80">
        <f>VLOOKUP(Table1[[#This Row],[ProductID]],productMaster,11,0)</f>
        <v>0</v>
      </c>
      <c r="O779" s="80" t="str">
        <f>IF(Table1[[#This Row],[UnitPrice]]&gt;Table1[[#This Row],[sellingPrice]],"Anomali","")</f>
        <v>Anomali</v>
      </c>
      <c r="P779" s="80" t="str">
        <f>IF(ISNA(VLOOKUP(Table1[[#This Row],[ProductID]],productMaster,1,0)),"Anomali","")</f>
        <v/>
      </c>
    </row>
    <row r="780" spans="1:16" x14ac:dyDescent="0.25">
      <c r="A780" s="4">
        <v>639</v>
      </c>
      <c r="B780" s="4">
        <v>1423</v>
      </c>
      <c r="C780" s="11">
        <v>44078</v>
      </c>
      <c r="D780" s="4">
        <v>550</v>
      </c>
      <c r="E780" s="4">
        <v>511</v>
      </c>
      <c r="F780" s="41">
        <v>29.274000000000001</v>
      </c>
      <c r="G780" s="41">
        <v>16100.7</v>
      </c>
      <c r="K780" t="b">
        <f>IF(VLOOKUP(Table1[[#This Row],[ProductID]],productMaster,4,0)="Active",TRUE,"Anomali")</f>
        <v>1</v>
      </c>
      <c r="L780">
        <f>VLOOKUP(Table1[[#This Row],[ProductID]],productMaster,10,0)</f>
        <v>0</v>
      </c>
      <c r="M780" t="str">
        <f>IF(Table1[[#This Row],[UnitPrice]]&gt;115%*Table1[[#This Row],[StandardAcquisitionCost]],"Anomali","")</f>
        <v>Anomali</v>
      </c>
      <c r="N780" s="80">
        <f>VLOOKUP(Table1[[#This Row],[ProductID]],productMaster,11,0)</f>
        <v>0</v>
      </c>
      <c r="O780" s="80" t="str">
        <f>IF(Table1[[#This Row],[UnitPrice]]&gt;Table1[[#This Row],[sellingPrice]],"Anomali","")</f>
        <v>Anomali</v>
      </c>
      <c r="P780" s="80" t="str">
        <f>IF(ISNA(VLOOKUP(Table1[[#This Row],[ProductID]],productMaster,1,0)),"Anomali","")</f>
        <v/>
      </c>
    </row>
    <row r="781" spans="1:16" x14ac:dyDescent="0.25">
      <c r="A781" s="5">
        <v>639</v>
      </c>
      <c r="B781" s="5">
        <v>1424</v>
      </c>
      <c r="C781" s="10">
        <v>44078</v>
      </c>
      <c r="D781" s="5">
        <v>550</v>
      </c>
      <c r="E781" s="5">
        <v>512</v>
      </c>
      <c r="F781" s="40">
        <v>34.975499999999997</v>
      </c>
      <c r="G781" s="40">
        <v>19236.525000000001</v>
      </c>
      <c r="K781" t="b">
        <f>IF(VLOOKUP(Table1[[#This Row],[ProductID]],productMaster,4,0)="Active",TRUE,"Anomali")</f>
        <v>1</v>
      </c>
      <c r="L781">
        <f>VLOOKUP(Table1[[#This Row],[ProductID]],productMaster,10,0)</f>
        <v>0</v>
      </c>
      <c r="M781" t="str">
        <f>IF(Table1[[#This Row],[UnitPrice]]&gt;115%*Table1[[#This Row],[StandardAcquisitionCost]],"Anomali","")</f>
        <v>Anomali</v>
      </c>
      <c r="N781" s="80">
        <f>VLOOKUP(Table1[[#This Row],[ProductID]],productMaster,11,0)</f>
        <v>0</v>
      </c>
      <c r="O781" s="80" t="str">
        <f>IF(Table1[[#This Row],[UnitPrice]]&gt;Table1[[#This Row],[sellingPrice]],"Anomali","")</f>
        <v>Anomali</v>
      </c>
      <c r="P781" s="80" t="str">
        <f>IF(ISNA(VLOOKUP(Table1[[#This Row],[ProductID]],productMaster,1,0)),"Anomali","")</f>
        <v/>
      </c>
    </row>
    <row r="782" spans="1:16" x14ac:dyDescent="0.25">
      <c r="A782" s="4">
        <v>640</v>
      </c>
      <c r="B782" s="4">
        <v>1425</v>
      </c>
      <c r="C782" s="11">
        <v>44078</v>
      </c>
      <c r="D782" s="4">
        <v>3</v>
      </c>
      <c r="E782" s="4">
        <v>409</v>
      </c>
      <c r="F782" s="41">
        <v>41.170499999999997</v>
      </c>
      <c r="G782" s="41">
        <v>123.5115</v>
      </c>
      <c r="K782" t="b">
        <f>IF(VLOOKUP(Table1[[#This Row],[ProductID]],productMaster,4,0)="Active",TRUE,"Anomali")</f>
        <v>1</v>
      </c>
      <c r="L782">
        <f>VLOOKUP(Table1[[#This Row],[ProductID]],productMaster,10,0)</f>
        <v>0</v>
      </c>
      <c r="M782" t="str">
        <f>IF(Table1[[#This Row],[UnitPrice]]&gt;115%*Table1[[#This Row],[StandardAcquisitionCost]],"Anomali","")</f>
        <v>Anomali</v>
      </c>
      <c r="N782" s="80">
        <f>VLOOKUP(Table1[[#This Row],[ProductID]],productMaster,11,0)</f>
        <v>0</v>
      </c>
      <c r="O782" s="80" t="str">
        <f>IF(Table1[[#This Row],[UnitPrice]]&gt;Table1[[#This Row],[sellingPrice]],"Anomali","")</f>
        <v>Anomali</v>
      </c>
      <c r="P782" s="80" t="str">
        <f>IF(ISNA(VLOOKUP(Table1[[#This Row],[ProductID]],productMaster,1,0)),"Anomali","")</f>
        <v/>
      </c>
    </row>
    <row r="783" spans="1:16" x14ac:dyDescent="0.25">
      <c r="A783" s="5">
        <v>640</v>
      </c>
      <c r="B783" s="5">
        <v>1426</v>
      </c>
      <c r="C783" s="10">
        <v>44078</v>
      </c>
      <c r="D783" s="5">
        <v>550</v>
      </c>
      <c r="E783" s="5">
        <v>914</v>
      </c>
      <c r="F783" s="40">
        <v>21.0945</v>
      </c>
      <c r="G783" s="40">
        <v>11601.975</v>
      </c>
      <c r="K783" t="b">
        <f>IF(VLOOKUP(Table1[[#This Row],[ProductID]],productMaster,4,0)="Active",TRUE,"Anomali")</f>
        <v>1</v>
      </c>
      <c r="L783">
        <f>VLOOKUP(Table1[[#This Row],[ProductID]],productMaster,10,0)</f>
        <v>12.0413</v>
      </c>
      <c r="M783" t="str">
        <f>IF(Table1[[#This Row],[UnitPrice]]&gt;115%*Table1[[#This Row],[StandardAcquisitionCost]],"Anomali","")</f>
        <v>Anomali</v>
      </c>
      <c r="N783" s="80">
        <f>VLOOKUP(Table1[[#This Row],[ProductID]],productMaster,11,0)</f>
        <v>27.12</v>
      </c>
      <c r="O783" s="80" t="str">
        <f>IF(Table1[[#This Row],[UnitPrice]]&gt;Table1[[#This Row],[sellingPrice]],"Anomali","")</f>
        <v/>
      </c>
      <c r="P783" s="80" t="str">
        <f>IF(ISNA(VLOOKUP(Table1[[#This Row],[ProductID]],productMaster,1,0)),"Anomali","")</f>
        <v/>
      </c>
    </row>
    <row r="784" spans="1:16" x14ac:dyDescent="0.25">
      <c r="A784" s="4">
        <v>640</v>
      </c>
      <c r="B784" s="4">
        <v>1427</v>
      </c>
      <c r="C784" s="11">
        <v>44078</v>
      </c>
      <c r="D784" s="4">
        <v>550</v>
      </c>
      <c r="E784" s="4">
        <v>915</v>
      </c>
      <c r="F784" s="41">
        <v>30.439499999999999</v>
      </c>
      <c r="G784" s="41">
        <v>16741.724999999999</v>
      </c>
      <c r="K784" t="b">
        <f>IF(VLOOKUP(Table1[[#This Row],[ProductID]],productMaster,4,0)="Active",TRUE,"Anomali")</f>
        <v>1</v>
      </c>
      <c r="L784">
        <f>VLOOKUP(Table1[[#This Row],[ProductID]],productMaster,10,0)</f>
        <v>17.3782</v>
      </c>
      <c r="M784" t="str">
        <f>IF(Table1[[#This Row],[UnitPrice]]&gt;115%*Table1[[#This Row],[StandardAcquisitionCost]],"Anomali","")</f>
        <v>Anomali</v>
      </c>
      <c r="N784" s="80">
        <f>VLOOKUP(Table1[[#This Row],[ProductID]],productMaster,11,0)</f>
        <v>39.14</v>
      </c>
      <c r="O784" s="80" t="str">
        <f>IF(Table1[[#This Row],[UnitPrice]]&gt;Table1[[#This Row],[sellingPrice]],"Anomali","")</f>
        <v/>
      </c>
      <c r="P784" s="80" t="str">
        <f>IF(ISNA(VLOOKUP(Table1[[#This Row],[ProductID]],productMaster,1,0)),"Anomali","")</f>
        <v/>
      </c>
    </row>
    <row r="785" spans="1:16" x14ac:dyDescent="0.25">
      <c r="A785" s="5">
        <v>641</v>
      </c>
      <c r="B785" s="5">
        <v>1428</v>
      </c>
      <c r="C785" s="10">
        <v>44078</v>
      </c>
      <c r="D785" s="5">
        <v>550</v>
      </c>
      <c r="E785" s="5">
        <v>527</v>
      </c>
      <c r="F785" s="40">
        <v>6.7515000000000001</v>
      </c>
      <c r="G785" s="40">
        <v>3713.3249999999998</v>
      </c>
      <c r="K785" t="b">
        <f>IF(VLOOKUP(Table1[[#This Row],[ProductID]],productMaster,4,0)="Active",TRUE,"Anomali")</f>
        <v>1</v>
      </c>
      <c r="L785">
        <f>VLOOKUP(Table1[[#This Row],[ProductID]],productMaster,10,0)</f>
        <v>0</v>
      </c>
      <c r="M785" t="str">
        <f>IF(Table1[[#This Row],[UnitPrice]]&gt;115%*Table1[[#This Row],[StandardAcquisitionCost]],"Anomali","")</f>
        <v>Anomali</v>
      </c>
      <c r="N785" s="80">
        <f>VLOOKUP(Table1[[#This Row],[ProductID]],productMaster,11,0)</f>
        <v>0</v>
      </c>
      <c r="O785" s="80" t="str">
        <f>IF(Table1[[#This Row],[UnitPrice]]&gt;Table1[[#This Row],[sellingPrice]],"Anomali","")</f>
        <v>Anomali</v>
      </c>
      <c r="P785" s="80" t="str">
        <f>IF(ISNA(VLOOKUP(Table1[[#This Row],[ProductID]],productMaster,1,0)),"Anomali","")</f>
        <v/>
      </c>
    </row>
    <row r="786" spans="1:16" x14ac:dyDescent="0.25">
      <c r="A786" s="4">
        <v>642</v>
      </c>
      <c r="B786" s="4">
        <v>1429</v>
      </c>
      <c r="C786" s="11">
        <v>44078</v>
      </c>
      <c r="D786" s="4">
        <v>550</v>
      </c>
      <c r="E786" s="4">
        <v>938</v>
      </c>
      <c r="F786" s="41">
        <v>31.4895</v>
      </c>
      <c r="G786" s="41">
        <v>17319.224999999999</v>
      </c>
      <c r="K786" t="b">
        <f>IF(VLOOKUP(Table1[[#This Row],[ProductID]],productMaster,4,0)="Active",TRUE,"Anomali")</f>
        <v>1</v>
      </c>
      <c r="L786">
        <f>VLOOKUP(Table1[[#This Row],[ProductID]],productMaster,10,0)</f>
        <v>17.977599999999999</v>
      </c>
      <c r="M786" t="str">
        <f>IF(Table1[[#This Row],[UnitPrice]]&gt;115%*Table1[[#This Row],[StandardAcquisitionCost]],"Anomali","")</f>
        <v>Anomali</v>
      </c>
      <c r="N786" s="80">
        <f>VLOOKUP(Table1[[#This Row],[ProductID]],productMaster,11,0)</f>
        <v>40.49</v>
      </c>
      <c r="O786" s="80" t="str">
        <f>IF(Table1[[#This Row],[UnitPrice]]&gt;Table1[[#This Row],[sellingPrice]],"Anomali","")</f>
        <v/>
      </c>
      <c r="P786" s="80" t="str">
        <f>IF(ISNA(VLOOKUP(Table1[[#This Row],[ProductID]],productMaster,1,0)),"Anomali","")</f>
        <v/>
      </c>
    </row>
    <row r="787" spans="1:16" x14ac:dyDescent="0.25">
      <c r="A787" s="5">
        <v>642</v>
      </c>
      <c r="B787" s="5">
        <v>1430</v>
      </c>
      <c r="C787" s="10">
        <v>44078</v>
      </c>
      <c r="D787" s="5">
        <v>550</v>
      </c>
      <c r="E787" s="5">
        <v>939</v>
      </c>
      <c r="F787" s="40">
        <v>48.289499999999997</v>
      </c>
      <c r="G787" s="40">
        <v>26559.224999999999</v>
      </c>
      <c r="K787" t="b">
        <f>IF(VLOOKUP(Table1[[#This Row],[ProductID]],productMaster,4,0)="Active",TRUE,"Anomali")</f>
        <v>1</v>
      </c>
      <c r="L787">
        <f>VLOOKUP(Table1[[#This Row],[ProductID]],productMaster,10,0)</f>
        <v>27.568000000000001</v>
      </c>
      <c r="M787" t="str">
        <f>IF(Table1[[#This Row],[UnitPrice]]&gt;115%*Table1[[#This Row],[StandardAcquisitionCost]],"Anomali","")</f>
        <v>Anomali</v>
      </c>
      <c r="N787" s="80">
        <f>VLOOKUP(Table1[[#This Row],[ProductID]],productMaster,11,0)</f>
        <v>62.09</v>
      </c>
      <c r="O787" s="80" t="str">
        <f>IF(Table1[[#This Row],[UnitPrice]]&gt;Table1[[#This Row],[sellingPrice]],"Anomali","")</f>
        <v/>
      </c>
      <c r="P787" s="80" t="str">
        <f>IF(ISNA(VLOOKUP(Table1[[#This Row],[ProductID]],productMaster,1,0)),"Anomali","")</f>
        <v/>
      </c>
    </row>
    <row r="788" spans="1:16" x14ac:dyDescent="0.25">
      <c r="A788" s="4">
        <v>643</v>
      </c>
      <c r="B788" s="4">
        <v>1431</v>
      </c>
      <c r="C788" s="11">
        <v>44078</v>
      </c>
      <c r="D788" s="4">
        <v>60</v>
      </c>
      <c r="E788" s="4">
        <v>496</v>
      </c>
      <c r="F788" s="41">
        <v>49.654499999999999</v>
      </c>
      <c r="G788" s="41">
        <v>2979.27</v>
      </c>
      <c r="K788" t="b">
        <f>IF(VLOOKUP(Table1[[#This Row],[ProductID]],productMaster,4,0)="Active",TRUE,"Anomali")</f>
        <v>1</v>
      </c>
      <c r="L788">
        <f>VLOOKUP(Table1[[#This Row],[ProductID]],productMaster,10,0)</f>
        <v>0</v>
      </c>
      <c r="M788" t="str">
        <f>IF(Table1[[#This Row],[UnitPrice]]&gt;115%*Table1[[#This Row],[StandardAcquisitionCost]],"Anomali","")</f>
        <v>Anomali</v>
      </c>
      <c r="N788" s="80">
        <f>VLOOKUP(Table1[[#This Row],[ProductID]],productMaster,11,0)</f>
        <v>0</v>
      </c>
      <c r="O788" s="80" t="str">
        <f>IF(Table1[[#This Row],[UnitPrice]]&gt;Table1[[#This Row],[sellingPrice]],"Anomali","")</f>
        <v>Anomali</v>
      </c>
      <c r="P788" s="80" t="str">
        <f>IF(ISNA(VLOOKUP(Table1[[#This Row],[ProductID]],productMaster,1,0)),"Anomali","")</f>
        <v/>
      </c>
    </row>
    <row r="789" spans="1:16" x14ac:dyDescent="0.25">
      <c r="A789" s="5">
        <v>644</v>
      </c>
      <c r="B789" s="5">
        <v>1432</v>
      </c>
      <c r="C789" s="10">
        <v>44078</v>
      </c>
      <c r="D789" s="5">
        <v>550</v>
      </c>
      <c r="E789" s="5">
        <v>523</v>
      </c>
      <c r="F789" s="40">
        <v>10.384499999999999</v>
      </c>
      <c r="G789" s="40">
        <v>5711.4750000000004</v>
      </c>
      <c r="K789" t="b">
        <f>IF(VLOOKUP(Table1[[#This Row],[ProductID]],productMaster,4,0)="Active",TRUE,"Anomali")</f>
        <v>1</v>
      </c>
      <c r="L789">
        <f>VLOOKUP(Table1[[#This Row],[ProductID]],productMaster,10,0)</f>
        <v>0</v>
      </c>
      <c r="M789" t="str">
        <f>IF(Table1[[#This Row],[UnitPrice]]&gt;115%*Table1[[#This Row],[StandardAcquisitionCost]],"Anomali","")</f>
        <v>Anomali</v>
      </c>
      <c r="N789" s="80">
        <f>VLOOKUP(Table1[[#This Row],[ProductID]],productMaster,11,0)</f>
        <v>0</v>
      </c>
      <c r="O789" s="80" t="str">
        <f>IF(Table1[[#This Row],[UnitPrice]]&gt;Table1[[#This Row],[sellingPrice]],"Anomali","")</f>
        <v>Anomali</v>
      </c>
      <c r="P789" s="80" t="str">
        <f>IF(ISNA(VLOOKUP(Table1[[#This Row],[ProductID]],productMaster,1,0)),"Anomali","")</f>
        <v/>
      </c>
    </row>
    <row r="790" spans="1:16" x14ac:dyDescent="0.25">
      <c r="A790" s="4">
        <v>645</v>
      </c>
      <c r="B790" s="4">
        <v>1433</v>
      </c>
      <c r="C790" s="11">
        <v>44078</v>
      </c>
      <c r="D790" s="4">
        <v>3</v>
      </c>
      <c r="E790" s="4">
        <v>427</v>
      </c>
      <c r="F790" s="41">
        <v>47.753999999999998</v>
      </c>
      <c r="G790" s="41">
        <v>143.262</v>
      </c>
      <c r="K790" t="b">
        <f>IF(VLOOKUP(Table1[[#This Row],[ProductID]],productMaster,4,0)="Active",TRUE,"Anomali")</f>
        <v>1</v>
      </c>
      <c r="L790">
        <f>VLOOKUP(Table1[[#This Row],[ProductID]],productMaster,10,0)</f>
        <v>0</v>
      </c>
      <c r="M790" t="str">
        <f>IF(Table1[[#This Row],[UnitPrice]]&gt;115%*Table1[[#This Row],[StandardAcquisitionCost]],"Anomali","")</f>
        <v>Anomali</v>
      </c>
      <c r="N790" s="80">
        <f>VLOOKUP(Table1[[#This Row],[ProductID]],productMaster,11,0)</f>
        <v>0</v>
      </c>
      <c r="O790" s="80" t="str">
        <f>IF(Table1[[#This Row],[UnitPrice]]&gt;Table1[[#This Row],[sellingPrice]],"Anomali","")</f>
        <v>Anomali</v>
      </c>
      <c r="P790" s="80" t="str">
        <f>IF(ISNA(VLOOKUP(Table1[[#This Row],[ProductID]],productMaster,1,0)),"Anomali","")</f>
        <v/>
      </c>
    </row>
    <row r="791" spans="1:16" x14ac:dyDescent="0.25">
      <c r="A791" s="5">
        <v>645</v>
      </c>
      <c r="B791" s="5">
        <v>1434</v>
      </c>
      <c r="C791" s="10">
        <v>44078</v>
      </c>
      <c r="D791" s="5">
        <v>3</v>
      </c>
      <c r="E791" s="5">
        <v>428</v>
      </c>
      <c r="F791" s="40">
        <v>43.480499999999999</v>
      </c>
      <c r="G791" s="40">
        <v>130.44149999999999</v>
      </c>
      <c r="K791" t="b">
        <f>IF(VLOOKUP(Table1[[#This Row],[ProductID]],productMaster,4,0)="Active",TRUE,"Anomali")</f>
        <v>1</v>
      </c>
      <c r="L791">
        <f>VLOOKUP(Table1[[#This Row],[ProductID]],productMaster,10,0)</f>
        <v>0</v>
      </c>
      <c r="M791" t="str">
        <f>IF(Table1[[#This Row],[UnitPrice]]&gt;115%*Table1[[#This Row],[StandardAcquisitionCost]],"Anomali","")</f>
        <v>Anomali</v>
      </c>
      <c r="N791" s="80">
        <f>VLOOKUP(Table1[[#This Row],[ProductID]],productMaster,11,0)</f>
        <v>0</v>
      </c>
      <c r="O791" s="80" t="str">
        <f>IF(Table1[[#This Row],[UnitPrice]]&gt;Table1[[#This Row],[sellingPrice]],"Anomali","")</f>
        <v>Anomali</v>
      </c>
      <c r="P791" s="80" t="str">
        <f>IF(ISNA(VLOOKUP(Table1[[#This Row],[ProductID]],productMaster,1,0)),"Anomali","")</f>
        <v/>
      </c>
    </row>
    <row r="792" spans="1:16" x14ac:dyDescent="0.25">
      <c r="A792" s="4">
        <v>645</v>
      </c>
      <c r="B792" s="4">
        <v>1435</v>
      </c>
      <c r="C792" s="11">
        <v>44078</v>
      </c>
      <c r="D792" s="4">
        <v>3</v>
      </c>
      <c r="E792" s="4">
        <v>429</v>
      </c>
      <c r="F792" s="41">
        <v>41.380499999999998</v>
      </c>
      <c r="G792" s="41">
        <v>124.14149999999999</v>
      </c>
      <c r="K792" t="b">
        <f>IF(VLOOKUP(Table1[[#This Row],[ProductID]],productMaster,4,0)="Active",TRUE,"Anomali")</f>
        <v>1</v>
      </c>
      <c r="L792">
        <f>VLOOKUP(Table1[[#This Row],[ProductID]],productMaster,10,0)</f>
        <v>0</v>
      </c>
      <c r="M792" t="str">
        <f>IF(Table1[[#This Row],[UnitPrice]]&gt;115%*Table1[[#This Row],[StandardAcquisitionCost]],"Anomali","")</f>
        <v>Anomali</v>
      </c>
      <c r="N792" s="80">
        <f>VLOOKUP(Table1[[#This Row],[ProductID]],productMaster,11,0)</f>
        <v>0</v>
      </c>
      <c r="O792" s="80" t="str">
        <f>IF(Table1[[#This Row],[UnitPrice]]&gt;Table1[[#This Row],[sellingPrice]],"Anomali","")</f>
        <v>Anomali</v>
      </c>
      <c r="P792" s="80" t="str">
        <f>IF(ISNA(VLOOKUP(Table1[[#This Row],[ProductID]],productMaster,1,0)),"Anomali","")</f>
        <v/>
      </c>
    </row>
    <row r="793" spans="1:16" x14ac:dyDescent="0.25">
      <c r="A793" s="5">
        <v>645</v>
      </c>
      <c r="B793" s="5">
        <v>1436</v>
      </c>
      <c r="C793" s="10">
        <v>44078</v>
      </c>
      <c r="D793" s="5">
        <v>3</v>
      </c>
      <c r="E793" s="5">
        <v>430</v>
      </c>
      <c r="F793" s="40">
        <v>45.654000000000003</v>
      </c>
      <c r="G793" s="40">
        <v>136.96199999999999</v>
      </c>
      <c r="K793" t="b">
        <f>IF(VLOOKUP(Table1[[#This Row],[ProductID]],productMaster,4,0)="Active",TRUE,"Anomali")</f>
        <v>1</v>
      </c>
      <c r="L793">
        <f>VLOOKUP(Table1[[#This Row],[ProductID]],productMaster,10,0)</f>
        <v>0</v>
      </c>
      <c r="M793" t="str">
        <f>IF(Table1[[#This Row],[UnitPrice]]&gt;115%*Table1[[#This Row],[StandardAcquisitionCost]],"Anomali","")</f>
        <v>Anomali</v>
      </c>
      <c r="N793" s="80">
        <f>VLOOKUP(Table1[[#This Row],[ProductID]],productMaster,11,0)</f>
        <v>0</v>
      </c>
      <c r="O793" s="80" t="str">
        <f>IF(Table1[[#This Row],[UnitPrice]]&gt;Table1[[#This Row],[sellingPrice]],"Anomali","")</f>
        <v>Anomali</v>
      </c>
      <c r="P793" s="80" t="str">
        <f>IF(ISNA(VLOOKUP(Table1[[#This Row],[ProductID]],productMaster,1,0)),"Anomali","")</f>
        <v/>
      </c>
    </row>
    <row r="794" spans="1:16" x14ac:dyDescent="0.25">
      <c r="A794" s="4">
        <v>645</v>
      </c>
      <c r="B794" s="4">
        <v>1437</v>
      </c>
      <c r="C794" s="11">
        <v>44078</v>
      </c>
      <c r="D794" s="4">
        <v>3</v>
      </c>
      <c r="E794" s="4">
        <v>431</v>
      </c>
      <c r="F794" s="41">
        <v>41.380499999999998</v>
      </c>
      <c r="G794" s="41">
        <v>124.14149999999999</v>
      </c>
      <c r="K794" t="b">
        <f>IF(VLOOKUP(Table1[[#This Row],[ProductID]],productMaster,4,0)="Active",TRUE,"Anomali")</f>
        <v>1</v>
      </c>
      <c r="L794">
        <f>VLOOKUP(Table1[[#This Row],[ProductID]],productMaster,10,0)</f>
        <v>0</v>
      </c>
      <c r="M794" t="str">
        <f>IF(Table1[[#This Row],[UnitPrice]]&gt;115%*Table1[[#This Row],[StandardAcquisitionCost]],"Anomali","")</f>
        <v>Anomali</v>
      </c>
      <c r="N794" s="80">
        <f>VLOOKUP(Table1[[#This Row],[ProductID]],productMaster,11,0)</f>
        <v>0</v>
      </c>
      <c r="O794" s="80" t="str">
        <f>IF(Table1[[#This Row],[UnitPrice]]&gt;Table1[[#This Row],[sellingPrice]],"Anomali","")</f>
        <v>Anomali</v>
      </c>
      <c r="P794" s="80" t="str">
        <f>IF(ISNA(VLOOKUP(Table1[[#This Row],[ProductID]],productMaster,1,0)),"Anomali","")</f>
        <v/>
      </c>
    </row>
    <row r="795" spans="1:16" x14ac:dyDescent="0.25">
      <c r="A795" s="5">
        <v>645</v>
      </c>
      <c r="B795" s="5">
        <v>1438</v>
      </c>
      <c r="C795" s="10">
        <v>44078</v>
      </c>
      <c r="D795" s="5">
        <v>3</v>
      </c>
      <c r="E795" s="5">
        <v>432</v>
      </c>
      <c r="F795" s="40">
        <v>39.280500000000004</v>
      </c>
      <c r="G795" s="40">
        <v>117.8415</v>
      </c>
      <c r="K795" t="b">
        <f>IF(VLOOKUP(Table1[[#This Row],[ProductID]],productMaster,4,0)="Active",TRUE,"Anomali")</f>
        <v>1</v>
      </c>
      <c r="L795">
        <f>VLOOKUP(Table1[[#This Row],[ProductID]],productMaster,10,0)</f>
        <v>0</v>
      </c>
      <c r="M795" t="str">
        <f>IF(Table1[[#This Row],[UnitPrice]]&gt;115%*Table1[[#This Row],[StandardAcquisitionCost]],"Anomali","")</f>
        <v>Anomali</v>
      </c>
      <c r="N795" s="80">
        <f>VLOOKUP(Table1[[#This Row],[ProductID]],productMaster,11,0)</f>
        <v>0</v>
      </c>
      <c r="O795" s="80" t="str">
        <f>IF(Table1[[#This Row],[UnitPrice]]&gt;Table1[[#This Row],[sellingPrice]],"Anomali","")</f>
        <v>Anomali</v>
      </c>
      <c r="P795" s="80" t="str">
        <f>IF(ISNA(VLOOKUP(Table1[[#This Row],[ProductID]],productMaster,1,0)),"Anomali","")</f>
        <v/>
      </c>
    </row>
    <row r="796" spans="1:16" x14ac:dyDescent="0.25">
      <c r="A796" s="4">
        <v>645</v>
      </c>
      <c r="B796" s="4">
        <v>1439</v>
      </c>
      <c r="C796" s="11">
        <v>44078</v>
      </c>
      <c r="D796" s="4">
        <v>3</v>
      </c>
      <c r="E796" s="4">
        <v>433</v>
      </c>
      <c r="F796" s="41">
        <v>43.554000000000002</v>
      </c>
      <c r="G796" s="41">
        <v>130.66200000000001</v>
      </c>
      <c r="K796" t="b">
        <f>IF(VLOOKUP(Table1[[#This Row],[ProductID]],productMaster,4,0)="Active",TRUE,"Anomali")</f>
        <v>1</v>
      </c>
      <c r="L796">
        <f>VLOOKUP(Table1[[#This Row],[ProductID]],productMaster,10,0)</f>
        <v>0</v>
      </c>
      <c r="M796" t="str">
        <f>IF(Table1[[#This Row],[UnitPrice]]&gt;115%*Table1[[#This Row],[StandardAcquisitionCost]],"Anomali","")</f>
        <v>Anomali</v>
      </c>
      <c r="N796" s="80">
        <f>VLOOKUP(Table1[[#This Row],[ProductID]],productMaster,11,0)</f>
        <v>0</v>
      </c>
      <c r="O796" s="80" t="str">
        <f>IF(Table1[[#This Row],[UnitPrice]]&gt;Table1[[#This Row],[sellingPrice]],"Anomali","")</f>
        <v>Anomali</v>
      </c>
      <c r="P796" s="80" t="str">
        <f>IF(ISNA(VLOOKUP(Table1[[#This Row],[ProductID]],productMaster,1,0)),"Anomali","")</f>
        <v/>
      </c>
    </row>
    <row r="797" spans="1:16" x14ac:dyDescent="0.25">
      <c r="A797" s="5">
        <v>645</v>
      </c>
      <c r="B797" s="5">
        <v>1440</v>
      </c>
      <c r="C797" s="10">
        <v>44078</v>
      </c>
      <c r="D797" s="5">
        <v>3</v>
      </c>
      <c r="E797" s="5">
        <v>434</v>
      </c>
      <c r="F797" s="40">
        <v>39.280500000000004</v>
      </c>
      <c r="G797" s="40">
        <v>117.8415</v>
      </c>
      <c r="K797" t="b">
        <f>IF(VLOOKUP(Table1[[#This Row],[ProductID]],productMaster,4,0)="Active",TRUE,"Anomali")</f>
        <v>1</v>
      </c>
      <c r="L797">
        <f>VLOOKUP(Table1[[#This Row],[ProductID]],productMaster,10,0)</f>
        <v>0</v>
      </c>
      <c r="M797" t="str">
        <f>IF(Table1[[#This Row],[UnitPrice]]&gt;115%*Table1[[#This Row],[StandardAcquisitionCost]],"Anomali","")</f>
        <v>Anomali</v>
      </c>
      <c r="N797" s="80">
        <f>VLOOKUP(Table1[[#This Row],[ProductID]],productMaster,11,0)</f>
        <v>0</v>
      </c>
      <c r="O797" s="80" t="str">
        <f>IF(Table1[[#This Row],[UnitPrice]]&gt;Table1[[#This Row],[sellingPrice]],"Anomali","")</f>
        <v>Anomali</v>
      </c>
      <c r="P797" s="80" t="str">
        <f>IF(ISNA(VLOOKUP(Table1[[#This Row],[ProductID]],productMaster,1,0)),"Anomali","")</f>
        <v/>
      </c>
    </row>
    <row r="798" spans="1:16" x14ac:dyDescent="0.25">
      <c r="A798" s="4">
        <v>645</v>
      </c>
      <c r="B798" s="4">
        <v>1441</v>
      </c>
      <c r="C798" s="11">
        <v>44078</v>
      </c>
      <c r="D798" s="4">
        <v>3</v>
      </c>
      <c r="E798" s="4">
        <v>435</v>
      </c>
      <c r="F798" s="41">
        <v>37.180500000000002</v>
      </c>
      <c r="G798" s="41">
        <v>111.5415</v>
      </c>
      <c r="K798" t="b">
        <f>IF(VLOOKUP(Table1[[#This Row],[ProductID]],productMaster,4,0)="Active",TRUE,"Anomali")</f>
        <v>1</v>
      </c>
      <c r="L798">
        <f>VLOOKUP(Table1[[#This Row],[ProductID]],productMaster,10,0)</f>
        <v>0</v>
      </c>
      <c r="M798" t="str">
        <f>IF(Table1[[#This Row],[UnitPrice]]&gt;115%*Table1[[#This Row],[StandardAcquisitionCost]],"Anomali","")</f>
        <v>Anomali</v>
      </c>
      <c r="N798" s="80">
        <f>VLOOKUP(Table1[[#This Row],[ProductID]],productMaster,11,0)</f>
        <v>0</v>
      </c>
      <c r="O798" s="80" t="str">
        <f>IF(Table1[[#This Row],[UnitPrice]]&gt;Table1[[#This Row],[sellingPrice]],"Anomali","")</f>
        <v>Anomali</v>
      </c>
      <c r="P798" s="80" t="str">
        <f>IF(ISNA(VLOOKUP(Table1[[#This Row],[ProductID]],productMaster,1,0)),"Anomali","")</f>
        <v/>
      </c>
    </row>
    <row r="799" spans="1:16" x14ac:dyDescent="0.25">
      <c r="A799" s="5">
        <v>645</v>
      </c>
      <c r="B799" s="5">
        <v>1442</v>
      </c>
      <c r="C799" s="10">
        <v>44078</v>
      </c>
      <c r="D799" s="5">
        <v>3</v>
      </c>
      <c r="E799" s="5">
        <v>436</v>
      </c>
      <c r="F799" s="40">
        <v>41.454000000000001</v>
      </c>
      <c r="G799" s="40">
        <v>124.36199999999999</v>
      </c>
      <c r="K799" t="b">
        <f>IF(VLOOKUP(Table1[[#This Row],[ProductID]],productMaster,4,0)="Active",TRUE,"Anomali")</f>
        <v>1</v>
      </c>
      <c r="L799">
        <f>VLOOKUP(Table1[[#This Row],[ProductID]],productMaster,10,0)</f>
        <v>0</v>
      </c>
      <c r="M799" t="str">
        <f>IF(Table1[[#This Row],[UnitPrice]]&gt;115%*Table1[[#This Row],[StandardAcquisitionCost]],"Anomali","")</f>
        <v>Anomali</v>
      </c>
      <c r="N799" s="80">
        <f>VLOOKUP(Table1[[#This Row],[ProductID]],productMaster,11,0)</f>
        <v>0</v>
      </c>
      <c r="O799" s="80" t="str">
        <f>IF(Table1[[#This Row],[UnitPrice]]&gt;Table1[[#This Row],[sellingPrice]],"Anomali","")</f>
        <v>Anomali</v>
      </c>
      <c r="P799" s="80" t="str">
        <f>IF(ISNA(VLOOKUP(Table1[[#This Row],[ProductID]],productMaster,1,0)),"Anomali","")</f>
        <v/>
      </c>
    </row>
    <row r="800" spans="1:16" x14ac:dyDescent="0.25">
      <c r="A800" s="4">
        <v>645</v>
      </c>
      <c r="B800" s="4">
        <v>1443</v>
      </c>
      <c r="C800" s="11">
        <v>44078</v>
      </c>
      <c r="D800" s="4">
        <v>3</v>
      </c>
      <c r="E800" s="4">
        <v>437</v>
      </c>
      <c r="F800" s="41">
        <v>37.180500000000002</v>
      </c>
      <c r="G800" s="41">
        <v>111.5415</v>
      </c>
      <c r="K800" t="b">
        <f>IF(VLOOKUP(Table1[[#This Row],[ProductID]],productMaster,4,0)="Active",TRUE,"Anomali")</f>
        <v>1</v>
      </c>
      <c r="L800">
        <f>VLOOKUP(Table1[[#This Row],[ProductID]],productMaster,10,0)</f>
        <v>0</v>
      </c>
      <c r="M800" t="str">
        <f>IF(Table1[[#This Row],[UnitPrice]]&gt;115%*Table1[[#This Row],[StandardAcquisitionCost]],"Anomali","")</f>
        <v>Anomali</v>
      </c>
      <c r="N800" s="80">
        <f>VLOOKUP(Table1[[#This Row],[ProductID]],productMaster,11,0)</f>
        <v>0</v>
      </c>
      <c r="O800" s="80" t="str">
        <f>IF(Table1[[#This Row],[UnitPrice]]&gt;Table1[[#This Row],[sellingPrice]],"Anomali","")</f>
        <v>Anomali</v>
      </c>
      <c r="P800" s="80" t="str">
        <f>IF(ISNA(VLOOKUP(Table1[[#This Row],[ProductID]],productMaster,1,0)),"Anomali","")</f>
        <v/>
      </c>
    </row>
    <row r="801" spans="1:16" x14ac:dyDescent="0.25">
      <c r="A801" s="5">
        <v>646</v>
      </c>
      <c r="B801" s="5">
        <v>1444</v>
      </c>
      <c r="C801" s="10">
        <v>44078</v>
      </c>
      <c r="D801" s="5">
        <v>3</v>
      </c>
      <c r="E801" s="5">
        <v>490</v>
      </c>
      <c r="F801" s="40">
        <v>12.7155</v>
      </c>
      <c r="G801" s="40">
        <v>38.146500000000003</v>
      </c>
      <c r="K801" t="b">
        <f>IF(VLOOKUP(Table1[[#This Row],[ProductID]],productMaster,4,0)="Active",TRUE,"Anomali")</f>
        <v>1</v>
      </c>
      <c r="L801">
        <f>VLOOKUP(Table1[[#This Row],[ProductID]],productMaster,10,0)</f>
        <v>0</v>
      </c>
      <c r="M801" t="str">
        <f>IF(Table1[[#This Row],[UnitPrice]]&gt;115%*Table1[[#This Row],[StandardAcquisitionCost]],"Anomali","")</f>
        <v>Anomali</v>
      </c>
      <c r="N801" s="80">
        <f>VLOOKUP(Table1[[#This Row],[ProductID]],productMaster,11,0)</f>
        <v>0</v>
      </c>
      <c r="O801" s="80" t="str">
        <f>IF(Table1[[#This Row],[UnitPrice]]&gt;Table1[[#This Row],[sellingPrice]],"Anomali","")</f>
        <v>Anomali</v>
      </c>
      <c r="P801" s="80" t="str">
        <f>IF(ISNA(VLOOKUP(Table1[[#This Row],[ProductID]],productMaster,1,0)),"Anomali","")</f>
        <v/>
      </c>
    </row>
    <row r="802" spans="1:16" x14ac:dyDescent="0.25">
      <c r="A802" s="4">
        <v>646</v>
      </c>
      <c r="B802" s="4">
        <v>1445</v>
      </c>
      <c r="C802" s="11">
        <v>44078</v>
      </c>
      <c r="D802" s="4">
        <v>3</v>
      </c>
      <c r="E802" s="4">
        <v>491</v>
      </c>
      <c r="F802" s="41">
        <v>19.939499999999999</v>
      </c>
      <c r="G802" s="41">
        <v>59.8185</v>
      </c>
      <c r="K802" t="b">
        <f>IF(VLOOKUP(Table1[[#This Row],[ProductID]],productMaster,4,0)="Active",TRUE,"Anomali")</f>
        <v>1</v>
      </c>
      <c r="L802">
        <f>VLOOKUP(Table1[[#This Row],[ProductID]],productMaster,10,0)</f>
        <v>0</v>
      </c>
      <c r="M802" t="str">
        <f>IF(Table1[[#This Row],[UnitPrice]]&gt;115%*Table1[[#This Row],[StandardAcquisitionCost]],"Anomali","")</f>
        <v>Anomali</v>
      </c>
      <c r="N802" s="80">
        <f>VLOOKUP(Table1[[#This Row],[ProductID]],productMaster,11,0)</f>
        <v>0</v>
      </c>
      <c r="O802" s="80" t="str">
        <f>IF(Table1[[#This Row],[UnitPrice]]&gt;Table1[[#This Row],[sellingPrice]],"Anomali","")</f>
        <v>Anomali</v>
      </c>
      <c r="P802" s="80" t="str">
        <f>IF(ISNA(VLOOKUP(Table1[[#This Row],[ProductID]],productMaster,1,0)),"Anomali","")</f>
        <v/>
      </c>
    </row>
    <row r="803" spans="1:16" x14ac:dyDescent="0.25">
      <c r="A803" s="5">
        <v>647</v>
      </c>
      <c r="B803" s="5">
        <v>1446</v>
      </c>
      <c r="C803" s="10">
        <v>44078</v>
      </c>
      <c r="D803" s="5">
        <v>3</v>
      </c>
      <c r="E803" s="5">
        <v>528</v>
      </c>
      <c r="F803" s="40">
        <v>38.156999999999996</v>
      </c>
      <c r="G803" s="40">
        <v>114.471</v>
      </c>
      <c r="K803" t="str">
        <f>IF(VLOOKUP(Table1[[#This Row],[ProductID]],productMaster,4,0)="Active",TRUE,"Anomali")</f>
        <v>Anomali</v>
      </c>
      <c r="L803">
        <f>VLOOKUP(Table1[[#This Row],[ProductID]],productMaster,10,0)</f>
        <v>0</v>
      </c>
      <c r="M803" t="str">
        <f>IF(Table1[[#This Row],[UnitPrice]]&gt;115%*Table1[[#This Row],[StandardAcquisitionCost]],"Anomali","")</f>
        <v>Anomali</v>
      </c>
      <c r="N803" s="80">
        <f>VLOOKUP(Table1[[#This Row],[ProductID]],productMaster,11,0)</f>
        <v>0</v>
      </c>
      <c r="O803" s="80" t="str">
        <f>IF(Table1[[#This Row],[UnitPrice]]&gt;Table1[[#This Row],[sellingPrice]],"Anomali","")</f>
        <v>Anomali</v>
      </c>
      <c r="P803" s="80" t="str">
        <f>IF(ISNA(VLOOKUP(Table1[[#This Row],[ProductID]],productMaster,1,0)),"Anomali","")</f>
        <v/>
      </c>
    </row>
    <row r="804" spans="1:16" x14ac:dyDescent="0.25">
      <c r="A804" s="4">
        <v>648</v>
      </c>
      <c r="B804" s="4">
        <v>1447</v>
      </c>
      <c r="C804" s="11">
        <v>44078</v>
      </c>
      <c r="D804" s="4">
        <v>3</v>
      </c>
      <c r="E804" s="4">
        <v>505</v>
      </c>
      <c r="F804" s="41">
        <v>44.215499999999999</v>
      </c>
      <c r="G804" s="41">
        <v>132.6465</v>
      </c>
      <c r="K804" t="b">
        <f>IF(VLOOKUP(Table1[[#This Row],[ProductID]],productMaster,4,0)="Active",TRUE,"Anomali")</f>
        <v>1</v>
      </c>
      <c r="L804">
        <f>VLOOKUP(Table1[[#This Row],[ProductID]],productMaster,10,0)</f>
        <v>0</v>
      </c>
      <c r="M804" t="str">
        <f>IF(Table1[[#This Row],[UnitPrice]]&gt;115%*Table1[[#This Row],[StandardAcquisitionCost]],"Anomali","")</f>
        <v>Anomali</v>
      </c>
      <c r="N804" s="80">
        <f>VLOOKUP(Table1[[#This Row],[ProductID]],productMaster,11,0)</f>
        <v>0</v>
      </c>
      <c r="O804" s="80" t="str">
        <f>IF(Table1[[#This Row],[UnitPrice]]&gt;Table1[[#This Row],[sellingPrice]],"Anomali","")</f>
        <v>Anomali</v>
      </c>
      <c r="P804" s="80" t="str">
        <f>IF(ISNA(VLOOKUP(Table1[[#This Row],[ProductID]],productMaster,1,0)),"Anomali","")</f>
        <v/>
      </c>
    </row>
    <row r="805" spans="1:16" x14ac:dyDescent="0.25">
      <c r="A805" s="5">
        <v>649</v>
      </c>
      <c r="B805" s="5">
        <v>1448</v>
      </c>
      <c r="C805" s="10">
        <v>44078</v>
      </c>
      <c r="D805" s="5">
        <v>550</v>
      </c>
      <c r="E805" s="5">
        <v>938</v>
      </c>
      <c r="F805" s="40">
        <v>31.4895</v>
      </c>
      <c r="G805" s="40">
        <v>17319.224999999999</v>
      </c>
      <c r="K805" t="b">
        <f>IF(VLOOKUP(Table1[[#This Row],[ProductID]],productMaster,4,0)="Active",TRUE,"Anomali")</f>
        <v>1</v>
      </c>
      <c r="L805">
        <f>VLOOKUP(Table1[[#This Row],[ProductID]],productMaster,10,0)</f>
        <v>17.977599999999999</v>
      </c>
      <c r="M805" t="str">
        <f>IF(Table1[[#This Row],[UnitPrice]]&gt;115%*Table1[[#This Row],[StandardAcquisitionCost]],"Anomali","")</f>
        <v>Anomali</v>
      </c>
      <c r="N805" s="80">
        <f>VLOOKUP(Table1[[#This Row],[ProductID]],productMaster,11,0)</f>
        <v>40.49</v>
      </c>
      <c r="O805" s="80" t="str">
        <f>IF(Table1[[#This Row],[UnitPrice]]&gt;Table1[[#This Row],[sellingPrice]],"Anomali","")</f>
        <v/>
      </c>
      <c r="P805" s="80" t="str">
        <f>IF(ISNA(VLOOKUP(Table1[[#This Row],[ProductID]],productMaster,1,0)),"Anomali","")</f>
        <v/>
      </c>
    </row>
    <row r="806" spans="1:16" x14ac:dyDescent="0.25">
      <c r="A806" s="4">
        <v>649</v>
      </c>
      <c r="B806" s="4">
        <v>1449</v>
      </c>
      <c r="C806" s="11">
        <v>44078</v>
      </c>
      <c r="D806" s="4">
        <v>550</v>
      </c>
      <c r="E806" s="4">
        <v>939</v>
      </c>
      <c r="F806" s="41">
        <v>48.289499999999997</v>
      </c>
      <c r="G806" s="41">
        <v>26559.224999999999</v>
      </c>
      <c r="K806" t="b">
        <f>IF(VLOOKUP(Table1[[#This Row],[ProductID]],productMaster,4,0)="Active",TRUE,"Anomali")</f>
        <v>1</v>
      </c>
      <c r="L806">
        <f>VLOOKUP(Table1[[#This Row],[ProductID]],productMaster,10,0)</f>
        <v>27.568000000000001</v>
      </c>
      <c r="M806" t="str">
        <f>IF(Table1[[#This Row],[UnitPrice]]&gt;115%*Table1[[#This Row],[StandardAcquisitionCost]],"Anomali","")</f>
        <v>Anomali</v>
      </c>
      <c r="N806" s="80">
        <f>VLOOKUP(Table1[[#This Row],[ProductID]],productMaster,11,0)</f>
        <v>62.09</v>
      </c>
      <c r="O806" s="80" t="str">
        <f>IF(Table1[[#This Row],[UnitPrice]]&gt;Table1[[#This Row],[sellingPrice]],"Anomali","")</f>
        <v/>
      </c>
      <c r="P806" s="80" t="str">
        <f>IF(ISNA(VLOOKUP(Table1[[#This Row],[ProductID]],productMaster,1,0)),"Anomali","")</f>
        <v/>
      </c>
    </row>
    <row r="807" spans="1:16" x14ac:dyDescent="0.25">
      <c r="A807" s="5">
        <v>650</v>
      </c>
      <c r="B807" s="5">
        <v>1450</v>
      </c>
      <c r="C807" s="10">
        <v>44078</v>
      </c>
      <c r="D807" s="5">
        <v>60</v>
      </c>
      <c r="E807" s="5">
        <v>358</v>
      </c>
      <c r="F807" s="40">
        <v>6.9824999999999999</v>
      </c>
      <c r="G807" s="40">
        <v>418.95</v>
      </c>
      <c r="K807" t="b">
        <f>IF(VLOOKUP(Table1[[#This Row],[ProductID]],productMaster,4,0)="Active",TRUE,"Anomali")</f>
        <v>1</v>
      </c>
      <c r="L807">
        <f>VLOOKUP(Table1[[#This Row],[ProductID]],productMaster,10,0)</f>
        <v>0</v>
      </c>
      <c r="M807" t="str">
        <f>IF(Table1[[#This Row],[UnitPrice]]&gt;115%*Table1[[#This Row],[StandardAcquisitionCost]],"Anomali","")</f>
        <v>Anomali</v>
      </c>
      <c r="N807" s="80">
        <f>VLOOKUP(Table1[[#This Row],[ProductID]],productMaster,11,0)</f>
        <v>0</v>
      </c>
      <c r="O807" s="80" t="str">
        <f>IF(Table1[[#This Row],[UnitPrice]]&gt;Table1[[#This Row],[sellingPrice]],"Anomali","")</f>
        <v>Anomali</v>
      </c>
      <c r="P807" s="80" t="str">
        <f>IF(ISNA(VLOOKUP(Table1[[#This Row],[ProductID]],productMaster,1,0)),"Anomali","")</f>
        <v/>
      </c>
    </row>
    <row r="808" spans="1:16" x14ac:dyDescent="0.25">
      <c r="A808" s="4">
        <v>651</v>
      </c>
      <c r="B808" s="4">
        <v>1451</v>
      </c>
      <c r="C808" s="11">
        <v>44078</v>
      </c>
      <c r="D808" s="4">
        <v>3</v>
      </c>
      <c r="E808" s="4">
        <v>444</v>
      </c>
      <c r="F808" s="41">
        <v>43.480499999999999</v>
      </c>
      <c r="G808" s="41">
        <v>130.44149999999999</v>
      </c>
      <c r="K808" t="b">
        <f>IF(VLOOKUP(Table1[[#This Row],[ProductID]],productMaster,4,0)="Active",TRUE,"Anomali")</f>
        <v>1</v>
      </c>
      <c r="L808">
        <f>VLOOKUP(Table1[[#This Row],[ProductID]],productMaster,10,0)</f>
        <v>0</v>
      </c>
      <c r="M808" t="str">
        <f>IF(Table1[[#This Row],[UnitPrice]]&gt;115%*Table1[[#This Row],[StandardAcquisitionCost]],"Anomali","")</f>
        <v>Anomali</v>
      </c>
      <c r="N808" s="80">
        <f>VLOOKUP(Table1[[#This Row],[ProductID]],productMaster,11,0)</f>
        <v>0</v>
      </c>
      <c r="O808" s="80" t="str">
        <f>IF(Table1[[#This Row],[UnitPrice]]&gt;Table1[[#This Row],[sellingPrice]],"Anomali","")</f>
        <v>Anomali</v>
      </c>
      <c r="P808" s="80" t="str">
        <f>IF(ISNA(VLOOKUP(Table1[[#This Row],[ProductID]],productMaster,1,0)),"Anomali","")</f>
        <v/>
      </c>
    </row>
    <row r="809" spans="1:16" x14ac:dyDescent="0.25">
      <c r="A809" s="5">
        <v>651</v>
      </c>
      <c r="B809" s="5">
        <v>1452</v>
      </c>
      <c r="C809" s="10">
        <v>44078</v>
      </c>
      <c r="D809" s="5">
        <v>3</v>
      </c>
      <c r="E809" s="5">
        <v>445</v>
      </c>
      <c r="F809" s="40">
        <v>41.380499999999998</v>
      </c>
      <c r="G809" s="40">
        <v>124.14149999999999</v>
      </c>
      <c r="K809" t="b">
        <f>IF(VLOOKUP(Table1[[#This Row],[ProductID]],productMaster,4,0)="Active",TRUE,"Anomali")</f>
        <v>1</v>
      </c>
      <c r="L809">
        <f>VLOOKUP(Table1[[#This Row],[ProductID]],productMaster,10,0)</f>
        <v>0</v>
      </c>
      <c r="M809" t="str">
        <f>IF(Table1[[#This Row],[UnitPrice]]&gt;115%*Table1[[#This Row],[StandardAcquisitionCost]],"Anomali","")</f>
        <v>Anomali</v>
      </c>
      <c r="N809" s="80">
        <f>VLOOKUP(Table1[[#This Row],[ProductID]],productMaster,11,0)</f>
        <v>0</v>
      </c>
      <c r="O809" s="80" t="str">
        <f>IF(Table1[[#This Row],[UnitPrice]]&gt;Table1[[#This Row],[sellingPrice]],"Anomali","")</f>
        <v>Anomali</v>
      </c>
      <c r="P809" s="80" t="str">
        <f>IF(ISNA(VLOOKUP(Table1[[#This Row],[ProductID]],productMaster,1,0)),"Anomali","")</f>
        <v/>
      </c>
    </row>
    <row r="810" spans="1:16" x14ac:dyDescent="0.25">
      <c r="A810" s="4">
        <v>651</v>
      </c>
      <c r="B810" s="4">
        <v>1453</v>
      </c>
      <c r="C810" s="11">
        <v>44078</v>
      </c>
      <c r="D810" s="4">
        <v>3</v>
      </c>
      <c r="E810" s="4">
        <v>446</v>
      </c>
      <c r="F810" s="41">
        <v>45.654000000000003</v>
      </c>
      <c r="G810" s="41">
        <v>136.96199999999999</v>
      </c>
      <c r="K810" t="b">
        <f>IF(VLOOKUP(Table1[[#This Row],[ProductID]],productMaster,4,0)="Active",TRUE,"Anomali")</f>
        <v>1</v>
      </c>
      <c r="L810">
        <f>VLOOKUP(Table1[[#This Row],[ProductID]],productMaster,10,0)</f>
        <v>0</v>
      </c>
      <c r="M810" t="str">
        <f>IF(Table1[[#This Row],[UnitPrice]]&gt;115%*Table1[[#This Row],[StandardAcquisitionCost]],"Anomali","")</f>
        <v>Anomali</v>
      </c>
      <c r="N810" s="80">
        <f>VLOOKUP(Table1[[#This Row],[ProductID]],productMaster,11,0)</f>
        <v>0</v>
      </c>
      <c r="O810" s="80" t="str">
        <f>IF(Table1[[#This Row],[UnitPrice]]&gt;Table1[[#This Row],[sellingPrice]],"Anomali","")</f>
        <v>Anomali</v>
      </c>
      <c r="P810" s="80" t="str">
        <f>IF(ISNA(VLOOKUP(Table1[[#This Row],[ProductID]],productMaster,1,0)),"Anomali","")</f>
        <v/>
      </c>
    </row>
    <row r="811" spans="1:16" x14ac:dyDescent="0.25">
      <c r="A811" s="5">
        <v>651</v>
      </c>
      <c r="B811" s="5">
        <v>1454</v>
      </c>
      <c r="C811" s="10">
        <v>44078</v>
      </c>
      <c r="D811" s="5">
        <v>3</v>
      </c>
      <c r="E811" s="5">
        <v>447</v>
      </c>
      <c r="F811" s="40">
        <v>41.380499999999998</v>
      </c>
      <c r="G811" s="40">
        <v>124.14149999999999</v>
      </c>
      <c r="K811" t="b">
        <f>IF(VLOOKUP(Table1[[#This Row],[ProductID]],productMaster,4,0)="Active",TRUE,"Anomali")</f>
        <v>1</v>
      </c>
      <c r="L811">
        <f>VLOOKUP(Table1[[#This Row],[ProductID]],productMaster,10,0)</f>
        <v>0</v>
      </c>
      <c r="M811" t="str">
        <f>IF(Table1[[#This Row],[UnitPrice]]&gt;115%*Table1[[#This Row],[StandardAcquisitionCost]],"Anomali","")</f>
        <v>Anomali</v>
      </c>
      <c r="N811" s="80">
        <f>VLOOKUP(Table1[[#This Row],[ProductID]],productMaster,11,0)</f>
        <v>0</v>
      </c>
      <c r="O811" s="80" t="str">
        <f>IF(Table1[[#This Row],[UnitPrice]]&gt;Table1[[#This Row],[sellingPrice]],"Anomali","")</f>
        <v>Anomali</v>
      </c>
      <c r="P811" s="80" t="str">
        <f>IF(ISNA(VLOOKUP(Table1[[#This Row],[ProductID]],productMaster,1,0)),"Anomali","")</f>
        <v/>
      </c>
    </row>
    <row r="812" spans="1:16" x14ac:dyDescent="0.25">
      <c r="A812" s="4">
        <v>652</v>
      </c>
      <c r="B812" s="4">
        <v>1455</v>
      </c>
      <c r="C812" s="11">
        <v>44078</v>
      </c>
      <c r="D812" s="4">
        <v>60</v>
      </c>
      <c r="E812" s="4">
        <v>356</v>
      </c>
      <c r="F812" s="41">
        <v>3.3809999999999998</v>
      </c>
      <c r="G812" s="41">
        <v>202.86</v>
      </c>
      <c r="K812" t="b">
        <f>IF(VLOOKUP(Table1[[#This Row],[ProductID]],productMaster,4,0)="Active",TRUE,"Anomali")</f>
        <v>1</v>
      </c>
      <c r="L812">
        <f>VLOOKUP(Table1[[#This Row],[ProductID]],productMaster,10,0)</f>
        <v>0</v>
      </c>
      <c r="M812" t="str">
        <f>IF(Table1[[#This Row],[UnitPrice]]&gt;115%*Table1[[#This Row],[StandardAcquisitionCost]],"Anomali","")</f>
        <v>Anomali</v>
      </c>
      <c r="N812" s="80">
        <f>VLOOKUP(Table1[[#This Row],[ProductID]],productMaster,11,0)</f>
        <v>0</v>
      </c>
      <c r="O812" s="80" t="str">
        <f>IF(Table1[[#This Row],[UnitPrice]]&gt;Table1[[#This Row],[sellingPrice]],"Anomali","")</f>
        <v>Anomali</v>
      </c>
      <c r="P812" s="80" t="str">
        <f>IF(ISNA(VLOOKUP(Table1[[#This Row],[ProductID]],productMaster,1,0)),"Anomali","")</f>
        <v/>
      </c>
    </row>
    <row r="813" spans="1:16" x14ac:dyDescent="0.25">
      <c r="A813" s="5">
        <v>652</v>
      </c>
      <c r="B813" s="5">
        <v>1456</v>
      </c>
      <c r="C813" s="10">
        <v>44078</v>
      </c>
      <c r="D813" s="5">
        <v>60</v>
      </c>
      <c r="E813" s="5">
        <v>357</v>
      </c>
      <c r="F813" s="40">
        <v>4.3155000000000001</v>
      </c>
      <c r="G813" s="40">
        <v>258.93</v>
      </c>
      <c r="K813" t="b">
        <f>IF(VLOOKUP(Table1[[#This Row],[ProductID]],productMaster,4,0)="Active",TRUE,"Anomali")</f>
        <v>1</v>
      </c>
      <c r="L813">
        <f>VLOOKUP(Table1[[#This Row],[ProductID]],productMaster,10,0)</f>
        <v>0</v>
      </c>
      <c r="M813" t="str">
        <f>IF(Table1[[#This Row],[UnitPrice]]&gt;115%*Table1[[#This Row],[StandardAcquisitionCost]],"Anomali","")</f>
        <v>Anomali</v>
      </c>
      <c r="N813" s="80">
        <f>VLOOKUP(Table1[[#This Row],[ProductID]],productMaster,11,0)</f>
        <v>0</v>
      </c>
      <c r="O813" s="80" t="str">
        <f>IF(Table1[[#This Row],[UnitPrice]]&gt;Table1[[#This Row],[sellingPrice]],"Anomali","")</f>
        <v>Anomali</v>
      </c>
      <c r="P813" s="80" t="str">
        <f>IF(ISNA(VLOOKUP(Table1[[#This Row],[ProductID]],productMaster,1,0)),"Anomali","")</f>
        <v/>
      </c>
    </row>
    <row r="814" spans="1:16" x14ac:dyDescent="0.25">
      <c r="A814" s="4">
        <v>653</v>
      </c>
      <c r="B814" s="4">
        <v>1457</v>
      </c>
      <c r="C814" s="11">
        <v>44078</v>
      </c>
      <c r="D814" s="4">
        <v>3</v>
      </c>
      <c r="E814" s="4">
        <v>384</v>
      </c>
      <c r="F814" s="41">
        <v>36.970500000000001</v>
      </c>
      <c r="G814" s="41">
        <v>110.9115</v>
      </c>
      <c r="K814" t="b">
        <f>IF(VLOOKUP(Table1[[#This Row],[ProductID]],productMaster,4,0)="Active",TRUE,"Anomali")</f>
        <v>1</v>
      </c>
      <c r="L814">
        <f>VLOOKUP(Table1[[#This Row],[ProductID]],productMaster,10,0)</f>
        <v>0</v>
      </c>
      <c r="M814" t="str">
        <f>IF(Table1[[#This Row],[UnitPrice]]&gt;115%*Table1[[#This Row],[StandardAcquisitionCost]],"Anomali","")</f>
        <v>Anomali</v>
      </c>
      <c r="N814" s="80">
        <f>VLOOKUP(Table1[[#This Row],[ProductID]],productMaster,11,0)</f>
        <v>0</v>
      </c>
      <c r="O814" s="80" t="str">
        <f>IF(Table1[[#This Row],[UnitPrice]]&gt;Table1[[#This Row],[sellingPrice]],"Anomali","")</f>
        <v>Anomali</v>
      </c>
      <c r="P814" s="80" t="str">
        <f>IF(ISNA(VLOOKUP(Table1[[#This Row],[ProductID]],productMaster,1,0)),"Anomali","")</f>
        <v/>
      </c>
    </row>
    <row r="815" spans="1:16" x14ac:dyDescent="0.25">
      <c r="A815" s="5">
        <v>653</v>
      </c>
      <c r="B815" s="5">
        <v>1458</v>
      </c>
      <c r="C815" s="10">
        <v>44078</v>
      </c>
      <c r="D815" s="5">
        <v>3</v>
      </c>
      <c r="E815" s="5">
        <v>385</v>
      </c>
      <c r="F815" s="40">
        <v>43.218000000000004</v>
      </c>
      <c r="G815" s="40">
        <v>129.654</v>
      </c>
      <c r="K815" t="b">
        <f>IF(VLOOKUP(Table1[[#This Row],[ProductID]],productMaster,4,0)="Active",TRUE,"Anomali")</f>
        <v>1</v>
      </c>
      <c r="L815">
        <f>VLOOKUP(Table1[[#This Row],[ProductID]],productMaster,10,0)</f>
        <v>0</v>
      </c>
      <c r="M815" t="str">
        <f>IF(Table1[[#This Row],[UnitPrice]]&gt;115%*Table1[[#This Row],[StandardAcquisitionCost]],"Anomali","")</f>
        <v>Anomali</v>
      </c>
      <c r="N815" s="80">
        <f>VLOOKUP(Table1[[#This Row],[ProductID]],productMaster,11,0)</f>
        <v>0</v>
      </c>
      <c r="O815" s="80" t="str">
        <f>IF(Table1[[#This Row],[UnitPrice]]&gt;Table1[[#This Row],[sellingPrice]],"Anomali","")</f>
        <v>Anomali</v>
      </c>
      <c r="P815" s="80" t="str">
        <f>IF(ISNA(VLOOKUP(Table1[[#This Row],[ProductID]],productMaster,1,0)),"Anomali","")</f>
        <v/>
      </c>
    </row>
    <row r="816" spans="1:16" x14ac:dyDescent="0.25">
      <c r="A816" s="4">
        <v>653</v>
      </c>
      <c r="B816" s="4">
        <v>1459</v>
      </c>
      <c r="C816" s="11">
        <v>44078</v>
      </c>
      <c r="D816" s="4">
        <v>3</v>
      </c>
      <c r="E816" s="4">
        <v>386</v>
      </c>
      <c r="F816" s="41">
        <v>47.491500000000002</v>
      </c>
      <c r="G816" s="41">
        <v>142.47450000000001</v>
      </c>
      <c r="K816" t="b">
        <f>IF(VLOOKUP(Table1[[#This Row],[ProductID]],productMaster,4,0)="Active",TRUE,"Anomali")</f>
        <v>1</v>
      </c>
      <c r="L816">
        <f>VLOOKUP(Table1[[#This Row],[ProductID]],productMaster,10,0)</f>
        <v>0</v>
      </c>
      <c r="M816" t="str">
        <f>IF(Table1[[#This Row],[UnitPrice]]&gt;115%*Table1[[#This Row],[StandardAcquisitionCost]],"Anomali","")</f>
        <v>Anomali</v>
      </c>
      <c r="N816" s="80">
        <f>VLOOKUP(Table1[[#This Row],[ProductID]],productMaster,11,0)</f>
        <v>0</v>
      </c>
      <c r="O816" s="80" t="str">
        <f>IF(Table1[[#This Row],[UnitPrice]]&gt;Table1[[#This Row],[sellingPrice]],"Anomali","")</f>
        <v>Anomali</v>
      </c>
      <c r="P816" s="80" t="str">
        <f>IF(ISNA(VLOOKUP(Table1[[#This Row],[ProductID]],productMaster,1,0)),"Anomali","")</f>
        <v/>
      </c>
    </row>
    <row r="817" spans="1:16" x14ac:dyDescent="0.25">
      <c r="A817" s="5">
        <v>654</v>
      </c>
      <c r="B817" s="5">
        <v>1460</v>
      </c>
      <c r="C817" s="10">
        <v>44078</v>
      </c>
      <c r="D817" s="5">
        <v>3</v>
      </c>
      <c r="E817" s="5">
        <v>490</v>
      </c>
      <c r="F817" s="40">
        <v>12.358499999999999</v>
      </c>
      <c r="G817" s="40">
        <v>37.075499999999998</v>
      </c>
      <c r="K817" t="b">
        <f>IF(VLOOKUP(Table1[[#This Row],[ProductID]],productMaster,4,0)="Active",TRUE,"Anomali")</f>
        <v>1</v>
      </c>
      <c r="L817">
        <f>VLOOKUP(Table1[[#This Row],[ProductID]],productMaster,10,0)</f>
        <v>0</v>
      </c>
      <c r="M817" t="str">
        <f>IF(Table1[[#This Row],[UnitPrice]]&gt;115%*Table1[[#This Row],[StandardAcquisitionCost]],"Anomali","")</f>
        <v>Anomali</v>
      </c>
      <c r="N817" s="80">
        <f>VLOOKUP(Table1[[#This Row],[ProductID]],productMaster,11,0)</f>
        <v>0</v>
      </c>
      <c r="O817" s="80" t="str">
        <f>IF(Table1[[#This Row],[UnitPrice]]&gt;Table1[[#This Row],[sellingPrice]],"Anomali","")</f>
        <v>Anomali</v>
      </c>
      <c r="P817" s="80" t="str">
        <f>IF(ISNA(VLOOKUP(Table1[[#This Row],[ProductID]],productMaster,1,0)),"Anomali","")</f>
        <v/>
      </c>
    </row>
    <row r="818" spans="1:16" x14ac:dyDescent="0.25">
      <c r="A818" s="4">
        <v>655</v>
      </c>
      <c r="B818" s="4">
        <v>1461</v>
      </c>
      <c r="C818" s="11">
        <v>44078</v>
      </c>
      <c r="D818" s="4">
        <v>550</v>
      </c>
      <c r="E818" s="4">
        <v>513</v>
      </c>
      <c r="F818" s="41">
        <v>39.1965</v>
      </c>
      <c r="G818" s="41">
        <v>21558.075000000001</v>
      </c>
      <c r="K818" t="b">
        <f>IF(VLOOKUP(Table1[[#This Row],[ProductID]],productMaster,4,0)="Active",TRUE,"Anomali")</f>
        <v>1</v>
      </c>
      <c r="L818">
        <f>VLOOKUP(Table1[[#This Row],[ProductID]],productMaster,10,0)</f>
        <v>0</v>
      </c>
      <c r="M818" t="str">
        <f>IF(Table1[[#This Row],[UnitPrice]]&gt;115%*Table1[[#This Row],[StandardAcquisitionCost]],"Anomali","")</f>
        <v>Anomali</v>
      </c>
      <c r="N818" s="80">
        <f>VLOOKUP(Table1[[#This Row],[ProductID]],productMaster,11,0)</f>
        <v>0</v>
      </c>
      <c r="O818" s="80" t="str">
        <f>IF(Table1[[#This Row],[UnitPrice]]&gt;Table1[[#This Row],[sellingPrice]],"Anomali","")</f>
        <v>Anomali</v>
      </c>
      <c r="P818" s="80" t="str">
        <f>IF(ISNA(VLOOKUP(Table1[[#This Row],[ProductID]],productMaster,1,0)),"Anomali","")</f>
        <v/>
      </c>
    </row>
    <row r="819" spans="1:16" x14ac:dyDescent="0.25">
      <c r="A819" s="5">
        <v>656</v>
      </c>
      <c r="B819" s="5">
        <v>1462</v>
      </c>
      <c r="C819" s="10">
        <v>44078</v>
      </c>
      <c r="D819" s="5">
        <v>3</v>
      </c>
      <c r="E819" s="5">
        <v>412</v>
      </c>
      <c r="F819" s="40">
        <v>39.143999999999998</v>
      </c>
      <c r="G819" s="40">
        <v>117.432</v>
      </c>
      <c r="K819" t="b">
        <f>IF(VLOOKUP(Table1[[#This Row],[ProductID]],productMaster,4,0)="Active",TRUE,"Anomali")</f>
        <v>1</v>
      </c>
      <c r="L819">
        <f>VLOOKUP(Table1[[#This Row],[ProductID]],productMaster,10,0)</f>
        <v>0</v>
      </c>
      <c r="M819" t="str">
        <f>IF(Table1[[#This Row],[UnitPrice]]&gt;115%*Table1[[#This Row],[StandardAcquisitionCost]],"Anomali","")</f>
        <v>Anomali</v>
      </c>
      <c r="N819" s="80">
        <f>VLOOKUP(Table1[[#This Row],[ProductID]],productMaster,11,0)</f>
        <v>0</v>
      </c>
      <c r="O819" s="80" t="str">
        <f>IF(Table1[[#This Row],[UnitPrice]]&gt;Table1[[#This Row],[sellingPrice]],"Anomali","")</f>
        <v>Anomali</v>
      </c>
      <c r="P819" s="80" t="str">
        <f>IF(ISNA(VLOOKUP(Table1[[#This Row],[ProductID]],productMaster,1,0)),"Anomali","")</f>
        <v/>
      </c>
    </row>
    <row r="820" spans="1:16" x14ac:dyDescent="0.25">
      <c r="A820" s="4">
        <v>656</v>
      </c>
      <c r="B820" s="4">
        <v>1463</v>
      </c>
      <c r="C820" s="11">
        <v>44078</v>
      </c>
      <c r="D820" s="4">
        <v>3</v>
      </c>
      <c r="E820" s="4">
        <v>413</v>
      </c>
      <c r="F820" s="41">
        <v>47.575499999999998</v>
      </c>
      <c r="G820" s="41">
        <v>142.72649999999999</v>
      </c>
      <c r="K820" t="b">
        <f>IF(VLOOKUP(Table1[[#This Row],[ProductID]],productMaster,4,0)="Active",TRUE,"Anomali")</f>
        <v>1</v>
      </c>
      <c r="L820">
        <f>VLOOKUP(Table1[[#This Row],[ProductID]],productMaster,10,0)</f>
        <v>0</v>
      </c>
      <c r="M820" t="str">
        <f>IF(Table1[[#This Row],[UnitPrice]]&gt;115%*Table1[[#This Row],[StandardAcquisitionCost]],"Anomali","")</f>
        <v>Anomali</v>
      </c>
      <c r="N820" s="80">
        <f>VLOOKUP(Table1[[#This Row],[ProductID]],productMaster,11,0)</f>
        <v>0</v>
      </c>
      <c r="O820" s="80" t="str">
        <f>IF(Table1[[#This Row],[UnitPrice]]&gt;Table1[[#This Row],[sellingPrice]],"Anomali","")</f>
        <v>Anomali</v>
      </c>
      <c r="P820" s="80" t="str">
        <f>IF(ISNA(VLOOKUP(Table1[[#This Row],[ProductID]],productMaster,1,0)),"Anomali","")</f>
        <v/>
      </c>
    </row>
    <row r="821" spans="1:16" x14ac:dyDescent="0.25">
      <c r="A821" s="5">
        <v>656</v>
      </c>
      <c r="B821" s="5">
        <v>1464</v>
      </c>
      <c r="C821" s="10">
        <v>44078</v>
      </c>
      <c r="D821" s="5">
        <v>3</v>
      </c>
      <c r="E821" s="5">
        <v>414</v>
      </c>
      <c r="F821" s="40">
        <v>45.475499999999997</v>
      </c>
      <c r="G821" s="40">
        <v>136.4265</v>
      </c>
      <c r="K821" t="b">
        <f>IF(VLOOKUP(Table1[[#This Row],[ProductID]],productMaster,4,0)="Active",TRUE,"Anomali")</f>
        <v>1</v>
      </c>
      <c r="L821">
        <f>VLOOKUP(Table1[[#This Row],[ProductID]],productMaster,10,0)</f>
        <v>0</v>
      </c>
      <c r="M821" t="str">
        <f>IF(Table1[[#This Row],[UnitPrice]]&gt;115%*Table1[[#This Row],[StandardAcquisitionCost]],"Anomali","")</f>
        <v>Anomali</v>
      </c>
      <c r="N821" s="80">
        <f>VLOOKUP(Table1[[#This Row],[ProductID]],productMaster,11,0)</f>
        <v>0</v>
      </c>
      <c r="O821" s="80" t="str">
        <f>IF(Table1[[#This Row],[UnitPrice]]&gt;Table1[[#This Row],[sellingPrice]],"Anomali","")</f>
        <v>Anomali</v>
      </c>
      <c r="P821" s="80" t="str">
        <f>IF(ISNA(VLOOKUP(Table1[[#This Row],[ProductID]],productMaster,1,0)),"Anomali","")</f>
        <v/>
      </c>
    </row>
    <row r="822" spans="1:16" x14ac:dyDescent="0.25">
      <c r="A822" s="4">
        <v>656</v>
      </c>
      <c r="B822" s="4">
        <v>1465</v>
      </c>
      <c r="C822" s="11">
        <v>44078</v>
      </c>
      <c r="D822" s="4">
        <v>3</v>
      </c>
      <c r="E822" s="4">
        <v>415</v>
      </c>
      <c r="F822" s="41">
        <v>49.749000000000002</v>
      </c>
      <c r="G822" s="41">
        <v>149.24700000000001</v>
      </c>
      <c r="K822" t="b">
        <f>IF(VLOOKUP(Table1[[#This Row],[ProductID]],productMaster,4,0)="Active",TRUE,"Anomali")</f>
        <v>1</v>
      </c>
      <c r="L822">
        <f>VLOOKUP(Table1[[#This Row],[ProductID]],productMaster,10,0)</f>
        <v>0</v>
      </c>
      <c r="M822" t="str">
        <f>IF(Table1[[#This Row],[UnitPrice]]&gt;115%*Table1[[#This Row],[StandardAcquisitionCost]],"Anomali","")</f>
        <v>Anomali</v>
      </c>
      <c r="N822" s="80">
        <f>VLOOKUP(Table1[[#This Row],[ProductID]],productMaster,11,0)</f>
        <v>0</v>
      </c>
      <c r="O822" s="80" t="str">
        <f>IF(Table1[[#This Row],[UnitPrice]]&gt;Table1[[#This Row],[sellingPrice]],"Anomali","")</f>
        <v>Anomali</v>
      </c>
      <c r="P822" s="80" t="str">
        <f>IF(ISNA(VLOOKUP(Table1[[#This Row],[ProductID]],productMaster,1,0)),"Anomali","")</f>
        <v/>
      </c>
    </row>
    <row r="823" spans="1:16" x14ac:dyDescent="0.25">
      <c r="A823" s="5">
        <v>657</v>
      </c>
      <c r="B823" s="5">
        <v>1466</v>
      </c>
      <c r="C823" s="10">
        <v>44079</v>
      </c>
      <c r="D823" s="5">
        <v>550</v>
      </c>
      <c r="E823" s="5">
        <v>934</v>
      </c>
      <c r="F823" s="40">
        <v>38.146500000000003</v>
      </c>
      <c r="G823" s="40">
        <v>20980.575000000001</v>
      </c>
      <c r="K823" t="b">
        <f>IF(VLOOKUP(Table1[[#This Row],[ProductID]],productMaster,4,0)="Active",TRUE,"Anomali")</f>
        <v>1</v>
      </c>
      <c r="L823">
        <f>VLOOKUP(Table1[[#This Row],[ProductID]],productMaster,10,0)</f>
        <v>10.8423</v>
      </c>
      <c r="M823" t="str">
        <f>IF(Table1[[#This Row],[UnitPrice]]&gt;115%*Table1[[#This Row],[StandardAcquisitionCost]],"Anomali","")</f>
        <v>Anomali</v>
      </c>
      <c r="N823" s="80">
        <f>VLOOKUP(Table1[[#This Row],[ProductID]],productMaster,11,0)</f>
        <v>28.99</v>
      </c>
      <c r="O823" s="80" t="str">
        <f>IF(Table1[[#This Row],[UnitPrice]]&gt;Table1[[#This Row],[sellingPrice]],"Anomali","")</f>
        <v>Anomali</v>
      </c>
      <c r="P823" s="80" t="str">
        <f>IF(ISNA(VLOOKUP(Table1[[#This Row],[ProductID]],productMaster,1,0)),"Anomali","")</f>
        <v/>
      </c>
    </row>
    <row r="824" spans="1:16" x14ac:dyDescent="0.25">
      <c r="A824" s="4">
        <v>658</v>
      </c>
      <c r="B824" s="4">
        <v>1467</v>
      </c>
      <c r="C824" s="11">
        <v>44079</v>
      </c>
      <c r="D824" s="4">
        <v>3</v>
      </c>
      <c r="E824" s="4">
        <v>431</v>
      </c>
      <c r="F824" s="41">
        <v>41.380499999999998</v>
      </c>
      <c r="G824" s="41">
        <v>124.14149999999999</v>
      </c>
      <c r="K824" t="b">
        <f>IF(VLOOKUP(Table1[[#This Row],[ProductID]],productMaster,4,0)="Active",TRUE,"Anomali")</f>
        <v>1</v>
      </c>
      <c r="L824">
        <f>VLOOKUP(Table1[[#This Row],[ProductID]],productMaster,10,0)</f>
        <v>0</v>
      </c>
      <c r="M824" t="str">
        <f>IF(Table1[[#This Row],[UnitPrice]]&gt;115%*Table1[[#This Row],[StandardAcquisitionCost]],"Anomali","")</f>
        <v>Anomali</v>
      </c>
      <c r="N824" s="80">
        <f>VLOOKUP(Table1[[#This Row],[ProductID]],productMaster,11,0)</f>
        <v>0</v>
      </c>
      <c r="O824" s="80" t="str">
        <f>IF(Table1[[#This Row],[UnitPrice]]&gt;Table1[[#This Row],[sellingPrice]],"Anomali","")</f>
        <v>Anomali</v>
      </c>
      <c r="P824" s="80" t="str">
        <f>IF(ISNA(VLOOKUP(Table1[[#This Row],[ProductID]],productMaster,1,0)),"Anomali","")</f>
        <v/>
      </c>
    </row>
    <row r="825" spans="1:16" x14ac:dyDescent="0.25">
      <c r="A825" s="5">
        <v>658</v>
      </c>
      <c r="B825" s="5">
        <v>1468</v>
      </c>
      <c r="C825" s="10">
        <v>44079</v>
      </c>
      <c r="D825" s="5">
        <v>3</v>
      </c>
      <c r="E825" s="5">
        <v>432</v>
      </c>
      <c r="F825" s="40">
        <v>39.280500000000004</v>
      </c>
      <c r="G825" s="40">
        <v>117.8415</v>
      </c>
      <c r="K825" t="b">
        <f>IF(VLOOKUP(Table1[[#This Row],[ProductID]],productMaster,4,0)="Active",TRUE,"Anomali")</f>
        <v>1</v>
      </c>
      <c r="L825">
        <f>VLOOKUP(Table1[[#This Row],[ProductID]],productMaster,10,0)</f>
        <v>0</v>
      </c>
      <c r="M825" t="str">
        <f>IF(Table1[[#This Row],[UnitPrice]]&gt;115%*Table1[[#This Row],[StandardAcquisitionCost]],"Anomali","")</f>
        <v>Anomali</v>
      </c>
      <c r="N825" s="80">
        <f>VLOOKUP(Table1[[#This Row],[ProductID]],productMaster,11,0)</f>
        <v>0</v>
      </c>
      <c r="O825" s="80" t="str">
        <f>IF(Table1[[#This Row],[UnitPrice]]&gt;Table1[[#This Row],[sellingPrice]],"Anomali","")</f>
        <v>Anomali</v>
      </c>
      <c r="P825" s="80" t="str">
        <f>IF(ISNA(VLOOKUP(Table1[[#This Row],[ProductID]],productMaster,1,0)),"Anomali","")</f>
        <v/>
      </c>
    </row>
    <row r="826" spans="1:16" x14ac:dyDescent="0.25">
      <c r="A826" s="4">
        <v>658</v>
      </c>
      <c r="B826" s="4">
        <v>1469</v>
      </c>
      <c r="C826" s="11">
        <v>44079</v>
      </c>
      <c r="D826" s="4">
        <v>3</v>
      </c>
      <c r="E826" s="4">
        <v>433</v>
      </c>
      <c r="F826" s="41">
        <v>43.554000000000002</v>
      </c>
      <c r="G826" s="41">
        <v>130.66200000000001</v>
      </c>
      <c r="K826" t="b">
        <f>IF(VLOOKUP(Table1[[#This Row],[ProductID]],productMaster,4,0)="Active",TRUE,"Anomali")</f>
        <v>1</v>
      </c>
      <c r="L826">
        <f>VLOOKUP(Table1[[#This Row],[ProductID]],productMaster,10,0)</f>
        <v>0</v>
      </c>
      <c r="M826" t="str">
        <f>IF(Table1[[#This Row],[UnitPrice]]&gt;115%*Table1[[#This Row],[StandardAcquisitionCost]],"Anomali","")</f>
        <v>Anomali</v>
      </c>
      <c r="N826" s="80">
        <f>VLOOKUP(Table1[[#This Row],[ProductID]],productMaster,11,0)</f>
        <v>0</v>
      </c>
      <c r="O826" s="80" t="str">
        <f>IF(Table1[[#This Row],[UnitPrice]]&gt;Table1[[#This Row],[sellingPrice]],"Anomali","")</f>
        <v>Anomali</v>
      </c>
      <c r="P826" s="80" t="str">
        <f>IF(ISNA(VLOOKUP(Table1[[#This Row],[ProductID]],productMaster,1,0)),"Anomali","")</f>
        <v/>
      </c>
    </row>
    <row r="827" spans="1:16" x14ac:dyDescent="0.25">
      <c r="A827" s="5">
        <v>658</v>
      </c>
      <c r="B827" s="5">
        <v>1470</v>
      </c>
      <c r="C827" s="10">
        <v>44079</v>
      </c>
      <c r="D827" s="5">
        <v>3</v>
      </c>
      <c r="E827" s="5">
        <v>434</v>
      </c>
      <c r="F827" s="40">
        <v>39.280500000000004</v>
      </c>
      <c r="G827" s="40">
        <v>117.8415</v>
      </c>
      <c r="K827" t="b">
        <f>IF(VLOOKUP(Table1[[#This Row],[ProductID]],productMaster,4,0)="Active",TRUE,"Anomali")</f>
        <v>1</v>
      </c>
      <c r="L827">
        <f>VLOOKUP(Table1[[#This Row],[ProductID]],productMaster,10,0)</f>
        <v>0</v>
      </c>
      <c r="M827" t="str">
        <f>IF(Table1[[#This Row],[UnitPrice]]&gt;115%*Table1[[#This Row],[StandardAcquisitionCost]],"Anomali","")</f>
        <v>Anomali</v>
      </c>
      <c r="N827" s="80">
        <f>VLOOKUP(Table1[[#This Row],[ProductID]],productMaster,11,0)</f>
        <v>0</v>
      </c>
      <c r="O827" s="80" t="str">
        <f>IF(Table1[[#This Row],[UnitPrice]]&gt;Table1[[#This Row],[sellingPrice]],"Anomali","")</f>
        <v>Anomali</v>
      </c>
      <c r="P827" s="80" t="str">
        <f>IF(ISNA(VLOOKUP(Table1[[#This Row],[ProductID]],productMaster,1,0)),"Anomali","")</f>
        <v/>
      </c>
    </row>
    <row r="828" spans="1:16" x14ac:dyDescent="0.25">
      <c r="A828" s="4">
        <v>658</v>
      </c>
      <c r="B828" s="4">
        <v>1471</v>
      </c>
      <c r="C828" s="11">
        <v>44079</v>
      </c>
      <c r="D828" s="4">
        <v>3</v>
      </c>
      <c r="E828" s="4">
        <v>435</v>
      </c>
      <c r="F828" s="41">
        <v>37.180500000000002</v>
      </c>
      <c r="G828" s="41">
        <v>111.5415</v>
      </c>
      <c r="K828" t="b">
        <f>IF(VLOOKUP(Table1[[#This Row],[ProductID]],productMaster,4,0)="Active",TRUE,"Anomali")</f>
        <v>1</v>
      </c>
      <c r="L828">
        <f>VLOOKUP(Table1[[#This Row],[ProductID]],productMaster,10,0)</f>
        <v>0</v>
      </c>
      <c r="M828" t="str">
        <f>IF(Table1[[#This Row],[UnitPrice]]&gt;115%*Table1[[#This Row],[StandardAcquisitionCost]],"Anomali","")</f>
        <v>Anomali</v>
      </c>
      <c r="N828" s="80">
        <f>VLOOKUP(Table1[[#This Row],[ProductID]],productMaster,11,0)</f>
        <v>0</v>
      </c>
      <c r="O828" s="80" t="str">
        <f>IF(Table1[[#This Row],[UnitPrice]]&gt;Table1[[#This Row],[sellingPrice]],"Anomali","")</f>
        <v>Anomali</v>
      </c>
      <c r="P828" s="80" t="str">
        <f>IF(ISNA(VLOOKUP(Table1[[#This Row],[ProductID]],productMaster,1,0)),"Anomali","")</f>
        <v/>
      </c>
    </row>
    <row r="829" spans="1:16" x14ac:dyDescent="0.25">
      <c r="A829" s="5">
        <v>659</v>
      </c>
      <c r="B829" s="5">
        <v>1472</v>
      </c>
      <c r="C829" s="10">
        <v>44079</v>
      </c>
      <c r="D829" s="5">
        <v>3</v>
      </c>
      <c r="E829" s="5">
        <v>341</v>
      </c>
      <c r="F829" s="40">
        <v>47.575499999999998</v>
      </c>
      <c r="G829" s="40">
        <v>142.72649999999999</v>
      </c>
      <c r="K829" t="b">
        <f>IF(VLOOKUP(Table1[[#This Row],[ProductID]],productMaster,4,0)="Active",TRUE,"Anomali")</f>
        <v>1</v>
      </c>
      <c r="L829">
        <f>VLOOKUP(Table1[[#This Row],[ProductID]],productMaster,10,0)</f>
        <v>0</v>
      </c>
      <c r="M829" t="str">
        <f>IF(Table1[[#This Row],[UnitPrice]]&gt;115%*Table1[[#This Row],[StandardAcquisitionCost]],"Anomali","")</f>
        <v>Anomali</v>
      </c>
      <c r="N829" s="80">
        <f>VLOOKUP(Table1[[#This Row],[ProductID]],productMaster,11,0)</f>
        <v>0</v>
      </c>
      <c r="O829" s="80" t="str">
        <f>IF(Table1[[#This Row],[UnitPrice]]&gt;Table1[[#This Row],[sellingPrice]],"Anomali","")</f>
        <v>Anomali</v>
      </c>
      <c r="P829" s="80" t="str">
        <f>IF(ISNA(VLOOKUP(Table1[[#This Row],[ProductID]],productMaster,1,0)),"Anomali","")</f>
        <v/>
      </c>
    </row>
    <row r="830" spans="1:16" x14ac:dyDescent="0.25">
      <c r="A830" s="4">
        <v>659</v>
      </c>
      <c r="B830" s="4">
        <v>1473</v>
      </c>
      <c r="C830" s="11">
        <v>44079</v>
      </c>
      <c r="D830" s="4">
        <v>3</v>
      </c>
      <c r="E830" s="4">
        <v>342</v>
      </c>
      <c r="F830" s="41">
        <v>45.475499999999997</v>
      </c>
      <c r="G830" s="41">
        <v>136.4265</v>
      </c>
      <c r="K830" t="b">
        <f>IF(VLOOKUP(Table1[[#This Row],[ProductID]],productMaster,4,0)="Active",TRUE,"Anomali")</f>
        <v>1</v>
      </c>
      <c r="L830">
        <f>VLOOKUP(Table1[[#This Row],[ProductID]],productMaster,10,0)</f>
        <v>0</v>
      </c>
      <c r="M830" t="str">
        <f>IF(Table1[[#This Row],[UnitPrice]]&gt;115%*Table1[[#This Row],[StandardAcquisitionCost]],"Anomali","")</f>
        <v>Anomali</v>
      </c>
      <c r="N830" s="80">
        <f>VLOOKUP(Table1[[#This Row],[ProductID]],productMaster,11,0)</f>
        <v>0</v>
      </c>
      <c r="O830" s="80" t="str">
        <f>IF(Table1[[#This Row],[UnitPrice]]&gt;Table1[[#This Row],[sellingPrice]],"Anomali","")</f>
        <v>Anomali</v>
      </c>
      <c r="P830" s="80" t="str">
        <f>IF(ISNA(VLOOKUP(Table1[[#This Row],[ProductID]],productMaster,1,0)),"Anomali","")</f>
        <v/>
      </c>
    </row>
    <row r="831" spans="1:16" x14ac:dyDescent="0.25">
      <c r="A831" s="5">
        <v>659</v>
      </c>
      <c r="B831" s="5">
        <v>1474</v>
      </c>
      <c r="C831" s="10">
        <v>44079</v>
      </c>
      <c r="D831" s="5">
        <v>3</v>
      </c>
      <c r="E831" s="5">
        <v>343</v>
      </c>
      <c r="F831" s="40">
        <v>49.749000000000002</v>
      </c>
      <c r="G831" s="40">
        <v>149.24700000000001</v>
      </c>
      <c r="K831" t="b">
        <f>IF(VLOOKUP(Table1[[#This Row],[ProductID]],productMaster,4,0)="Active",TRUE,"Anomali")</f>
        <v>1</v>
      </c>
      <c r="L831">
        <f>VLOOKUP(Table1[[#This Row],[ProductID]],productMaster,10,0)</f>
        <v>0</v>
      </c>
      <c r="M831" t="str">
        <f>IF(Table1[[#This Row],[UnitPrice]]&gt;115%*Table1[[#This Row],[StandardAcquisitionCost]],"Anomali","")</f>
        <v>Anomali</v>
      </c>
      <c r="N831" s="80">
        <f>VLOOKUP(Table1[[#This Row],[ProductID]],productMaster,11,0)</f>
        <v>0</v>
      </c>
      <c r="O831" s="80" t="str">
        <f>IF(Table1[[#This Row],[UnitPrice]]&gt;Table1[[#This Row],[sellingPrice]],"Anomali","")</f>
        <v>Anomali</v>
      </c>
      <c r="P831" s="80" t="str">
        <f>IF(ISNA(VLOOKUP(Table1[[#This Row],[ProductID]],productMaster,1,0)),"Anomali","")</f>
        <v/>
      </c>
    </row>
    <row r="832" spans="1:16" x14ac:dyDescent="0.25">
      <c r="A832" s="4">
        <v>659</v>
      </c>
      <c r="B832" s="4">
        <v>1475</v>
      </c>
      <c r="C832" s="11">
        <v>44079</v>
      </c>
      <c r="D832" s="4">
        <v>3</v>
      </c>
      <c r="E832" s="4">
        <v>344</v>
      </c>
      <c r="F832" s="41">
        <v>45.475499999999997</v>
      </c>
      <c r="G832" s="41">
        <v>136.4265</v>
      </c>
      <c r="K832" t="b">
        <f>IF(VLOOKUP(Table1[[#This Row],[ProductID]],productMaster,4,0)="Active",TRUE,"Anomali")</f>
        <v>1</v>
      </c>
      <c r="L832">
        <f>VLOOKUP(Table1[[#This Row],[ProductID]],productMaster,10,0)</f>
        <v>0</v>
      </c>
      <c r="M832" t="str">
        <f>IF(Table1[[#This Row],[UnitPrice]]&gt;115%*Table1[[#This Row],[StandardAcquisitionCost]],"Anomali","")</f>
        <v>Anomali</v>
      </c>
      <c r="N832" s="80">
        <f>VLOOKUP(Table1[[#This Row],[ProductID]],productMaster,11,0)</f>
        <v>0</v>
      </c>
      <c r="O832" s="80" t="str">
        <f>IF(Table1[[#This Row],[UnitPrice]]&gt;Table1[[#This Row],[sellingPrice]],"Anomali","")</f>
        <v>Anomali</v>
      </c>
      <c r="P832" s="80" t="str">
        <f>IF(ISNA(VLOOKUP(Table1[[#This Row],[ProductID]],productMaster,1,0)),"Anomali","")</f>
        <v/>
      </c>
    </row>
    <row r="833" spans="1:16" x14ac:dyDescent="0.25">
      <c r="A833" s="5">
        <v>659</v>
      </c>
      <c r="B833" s="5">
        <v>1476</v>
      </c>
      <c r="C833" s="10">
        <v>44079</v>
      </c>
      <c r="D833" s="5">
        <v>3</v>
      </c>
      <c r="E833" s="5">
        <v>345</v>
      </c>
      <c r="F833" s="40">
        <v>43.375500000000002</v>
      </c>
      <c r="G833" s="40">
        <v>130.12649999999999</v>
      </c>
      <c r="K833" t="b">
        <f>IF(VLOOKUP(Table1[[#This Row],[ProductID]],productMaster,4,0)="Active",TRUE,"Anomali")</f>
        <v>1</v>
      </c>
      <c r="L833">
        <f>VLOOKUP(Table1[[#This Row],[ProductID]],productMaster,10,0)</f>
        <v>0</v>
      </c>
      <c r="M833" t="str">
        <f>IF(Table1[[#This Row],[UnitPrice]]&gt;115%*Table1[[#This Row],[StandardAcquisitionCost]],"Anomali","")</f>
        <v>Anomali</v>
      </c>
      <c r="N833" s="80">
        <f>VLOOKUP(Table1[[#This Row],[ProductID]],productMaster,11,0)</f>
        <v>0</v>
      </c>
      <c r="O833" s="80" t="str">
        <f>IF(Table1[[#This Row],[UnitPrice]]&gt;Table1[[#This Row],[sellingPrice]],"Anomali","")</f>
        <v>Anomali</v>
      </c>
      <c r="P833" s="80" t="str">
        <f>IF(ISNA(VLOOKUP(Table1[[#This Row],[ProductID]],productMaster,1,0)),"Anomali","")</f>
        <v/>
      </c>
    </row>
    <row r="834" spans="1:16" x14ac:dyDescent="0.25">
      <c r="A834" s="4">
        <v>660</v>
      </c>
      <c r="B834" s="4">
        <v>1477</v>
      </c>
      <c r="C834" s="11">
        <v>44079</v>
      </c>
      <c r="D834" s="4">
        <v>550</v>
      </c>
      <c r="E834" s="4">
        <v>931</v>
      </c>
      <c r="F834" s="41">
        <v>34.345500000000001</v>
      </c>
      <c r="G834" s="41">
        <v>18890.025000000001</v>
      </c>
      <c r="K834" t="b">
        <f>IF(VLOOKUP(Table1[[#This Row],[ProductID]],productMaster,4,0)="Active",TRUE,"Anomali")</f>
        <v>1</v>
      </c>
      <c r="L834">
        <f>VLOOKUP(Table1[[#This Row],[ProductID]],productMaster,10,0)</f>
        <v>8.0373000000000001</v>
      </c>
      <c r="M834" t="str">
        <f>IF(Table1[[#This Row],[UnitPrice]]&gt;115%*Table1[[#This Row],[StandardAcquisitionCost]],"Anomali","")</f>
        <v>Anomali</v>
      </c>
      <c r="N834" s="80">
        <f>VLOOKUP(Table1[[#This Row],[ProductID]],productMaster,11,0)</f>
        <v>21.49</v>
      </c>
      <c r="O834" s="80" t="str">
        <f>IF(Table1[[#This Row],[UnitPrice]]&gt;Table1[[#This Row],[sellingPrice]],"Anomali","")</f>
        <v>Anomali</v>
      </c>
      <c r="P834" s="80" t="str">
        <f>IF(ISNA(VLOOKUP(Table1[[#This Row],[ProductID]],productMaster,1,0)),"Anomali","")</f>
        <v/>
      </c>
    </row>
    <row r="835" spans="1:16" x14ac:dyDescent="0.25">
      <c r="A835" s="5">
        <v>660</v>
      </c>
      <c r="B835" s="5">
        <v>1478</v>
      </c>
      <c r="C835" s="10">
        <v>44079</v>
      </c>
      <c r="D835" s="5">
        <v>550</v>
      </c>
      <c r="E835" s="5">
        <v>932</v>
      </c>
      <c r="F835" s="40">
        <v>39.238500000000002</v>
      </c>
      <c r="G835" s="40">
        <v>21581.174999999999</v>
      </c>
      <c r="K835" t="b">
        <f>IF(VLOOKUP(Table1[[#This Row],[ProductID]],productMaster,4,0)="Active",TRUE,"Anomali")</f>
        <v>1</v>
      </c>
      <c r="L835">
        <f>VLOOKUP(Table1[[#This Row],[ProductID]],productMaster,10,0)</f>
        <v>9.3462999999999994</v>
      </c>
      <c r="M835" t="str">
        <f>IF(Table1[[#This Row],[UnitPrice]]&gt;115%*Table1[[#This Row],[StandardAcquisitionCost]],"Anomali","")</f>
        <v>Anomali</v>
      </c>
      <c r="N835" s="80">
        <f>VLOOKUP(Table1[[#This Row],[ProductID]],productMaster,11,0)</f>
        <v>24.99</v>
      </c>
      <c r="O835" s="80" t="str">
        <f>IF(Table1[[#This Row],[UnitPrice]]&gt;Table1[[#This Row],[sellingPrice]],"Anomali","")</f>
        <v>Anomali</v>
      </c>
      <c r="P835" s="80" t="str">
        <f>IF(ISNA(VLOOKUP(Table1[[#This Row],[ProductID]],productMaster,1,0)),"Anomali","")</f>
        <v/>
      </c>
    </row>
    <row r="836" spans="1:16" x14ac:dyDescent="0.25">
      <c r="A836" s="4">
        <v>661</v>
      </c>
      <c r="B836" s="4">
        <v>1479</v>
      </c>
      <c r="C836" s="11">
        <v>44079</v>
      </c>
      <c r="D836" s="4">
        <v>3</v>
      </c>
      <c r="E836" s="4">
        <v>343</v>
      </c>
      <c r="F836" s="41">
        <v>49.643999999999998</v>
      </c>
      <c r="G836" s="41">
        <v>148.93199999999999</v>
      </c>
      <c r="K836" t="b">
        <f>IF(VLOOKUP(Table1[[#This Row],[ProductID]],productMaster,4,0)="Active",TRUE,"Anomali")</f>
        <v>1</v>
      </c>
      <c r="L836">
        <f>VLOOKUP(Table1[[#This Row],[ProductID]],productMaster,10,0)</f>
        <v>0</v>
      </c>
      <c r="M836" t="str">
        <f>IF(Table1[[#This Row],[UnitPrice]]&gt;115%*Table1[[#This Row],[StandardAcquisitionCost]],"Anomali","")</f>
        <v>Anomali</v>
      </c>
      <c r="N836" s="80">
        <f>VLOOKUP(Table1[[#This Row],[ProductID]],productMaster,11,0)</f>
        <v>0</v>
      </c>
      <c r="O836" s="80" t="str">
        <f>IF(Table1[[#This Row],[UnitPrice]]&gt;Table1[[#This Row],[sellingPrice]],"Anomali","")</f>
        <v>Anomali</v>
      </c>
      <c r="P836" s="80" t="str">
        <f>IF(ISNA(VLOOKUP(Table1[[#This Row],[ProductID]],productMaster,1,0)),"Anomali","")</f>
        <v/>
      </c>
    </row>
    <row r="837" spans="1:16" x14ac:dyDescent="0.25">
      <c r="A837" s="5">
        <v>661</v>
      </c>
      <c r="B837" s="5">
        <v>1480</v>
      </c>
      <c r="C837" s="10">
        <v>44079</v>
      </c>
      <c r="D837" s="5">
        <v>3</v>
      </c>
      <c r="E837" s="5">
        <v>344</v>
      </c>
      <c r="F837" s="40">
        <v>45.3705</v>
      </c>
      <c r="G837" s="40">
        <v>136.11150000000001</v>
      </c>
      <c r="K837" t="b">
        <f>IF(VLOOKUP(Table1[[#This Row],[ProductID]],productMaster,4,0)="Active",TRUE,"Anomali")</f>
        <v>1</v>
      </c>
      <c r="L837">
        <f>VLOOKUP(Table1[[#This Row],[ProductID]],productMaster,10,0)</f>
        <v>0</v>
      </c>
      <c r="M837" t="str">
        <f>IF(Table1[[#This Row],[UnitPrice]]&gt;115%*Table1[[#This Row],[StandardAcquisitionCost]],"Anomali","")</f>
        <v>Anomali</v>
      </c>
      <c r="N837" s="80">
        <f>VLOOKUP(Table1[[#This Row],[ProductID]],productMaster,11,0)</f>
        <v>0</v>
      </c>
      <c r="O837" s="80" t="str">
        <f>IF(Table1[[#This Row],[UnitPrice]]&gt;Table1[[#This Row],[sellingPrice]],"Anomali","")</f>
        <v>Anomali</v>
      </c>
      <c r="P837" s="80" t="str">
        <f>IF(ISNA(VLOOKUP(Table1[[#This Row],[ProductID]],productMaster,1,0)),"Anomali","")</f>
        <v/>
      </c>
    </row>
    <row r="838" spans="1:16" x14ac:dyDescent="0.25">
      <c r="A838" s="4">
        <v>661</v>
      </c>
      <c r="B838" s="4">
        <v>1481</v>
      </c>
      <c r="C838" s="11">
        <v>44079</v>
      </c>
      <c r="D838" s="4">
        <v>3</v>
      </c>
      <c r="E838" s="4">
        <v>345</v>
      </c>
      <c r="F838" s="41">
        <v>43.270499999999998</v>
      </c>
      <c r="G838" s="41">
        <v>129.8115</v>
      </c>
      <c r="K838" t="b">
        <f>IF(VLOOKUP(Table1[[#This Row],[ProductID]],productMaster,4,0)="Active",TRUE,"Anomali")</f>
        <v>1</v>
      </c>
      <c r="L838">
        <f>VLOOKUP(Table1[[#This Row],[ProductID]],productMaster,10,0)</f>
        <v>0</v>
      </c>
      <c r="M838" t="str">
        <f>IF(Table1[[#This Row],[UnitPrice]]&gt;115%*Table1[[#This Row],[StandardAcquisitionCost]],"Anomali","")</f>
        <v>Anomali</v>
      </c>
      <c r="N838" s="80">
        <f>VLOOKUP(Table1[[#This Row],[ProductID]],productMaster,11,0)</f>
        <v>0</v>
      </c>
      <c r="O838" s="80" t="str">
        <f>IF(Table1[[#This Row],[UnitPrice]]&gt;Table1[[#This Row],[sellingPrice]],"Anomali","")</f>
        <v>Anomali</v>
      </c>
      <c r="P838" s="80" t="str">
        <f>IF(ISNA(VLOOKUP(Table1[[#This Row],[ProductID]],productMaster,1,0)),"Anomali","")</f>
        <v/>
      </c>
    </row>
    <row r="839" spans="1:16" x14ac:dyDescent="0.25">
      <c r="A839" s="5">
        <v>661</v>
      </c>
      <c r="B839" s="5">
        <v>1482</v>
      </c>
      <c r="C839" s="10">
        <v>44079</v>
      </c>
      <c r="D839" s="5">
        <v>3</v>
      </c>
      <c r="E839" s="5">
        <v>346</v>
      </c>
      <c r="F839" s="40">
        <v>47.543999999999997</v>
      </c>
      <c r="G839" s="40">
        <v>142.63200000000001</v>
      </c>
      <c r="K839" t="b">
        <f>IF(VLOOKUP(Table1[[#This Row],[ProductID]],productMaster,4,0)="Active",TRUE,"Anomali")</f>
        <v>1</v>
      </c>
      <c r="L839">
        <f>VLOOKUP(Table1[[#This Row],[ProductID]],productMaster,10,0)</f>
        <v>0</v>
      </c>
      <c r="M839" t="str">
        <f>IF(Table1[[#This Row],[UnitPrice]]&gt;115%*Table1[[#This Row],[StandardAcquisitionCost]],"Anomali","")</f>
        <v>Anomali</v>
      </c>
      <c r="N839" s="80">
        <f>VLOOKUP(Table1[[#This Row],[ProductID]],productMaster,11,0)</f>
        <v>0</v>
      </c>
      <c r="O839" s="80" t="str">
        <f>IF(Table1[[#This Row],[UnitPrice]]&gt;Table1[[#This Row],[sellingPrice]],"Anomali","")</f>
        <v>Anomali</v>
      </c>
      <c r="P839" s="80" t="str">
        <f>IF(ISNA(VLOOKUP(Table1[[#This Row],[ProductID]],productMaster,1,0)),"Anomali","")</f>
        <v/>
      </c>
    </row>
    <row r="840" spans="1:16" x14ac:dyDescent="0.25">
      <c r="A840" s="4">
        <v>662</v>
      </c>
      <c r="B840" s="4">
        <v>1483</v>
      </c>
      <c r="C840" s="11">
        <v>44079</v>
      </c>
      <c r="D840" s="4">
        <v>550</v>
      </c>
      <c r="E840" s="4">
        <v>928</v>
      </c>
      <c r="F840" s="41">
        <v>32.770499999999998</v>
      </c>
      <c r="G840" s="41">
        <v>18023.775000000001</v>
      </c>
      <c r="K840" t="b">
        <f>IF(VLOOKUP(Table1[[#This Row],[ProductID]],productMaster,4,0)="Active",TRUE,"Anomali")</f>
        <v>1</v>
      </c>
      <c r="L840">
        <f>VLOOKUP(Table1[[#This Row],[ProductID]],productMaster,10,0)</f>
        <v>9.3462999999999994</v>
      </c>
      <c r="M840" t="str">
        <f>IF(Table1[[#This Row],[UnitPrice]]&gt;115%*Table1[[#This Row],[StandardAcquisitionCost]],"Anomali","")</f>
        <v>Anomali</v>
      </c>
      <c r="N840" s="80">
        <f>VLOOKUP(Table1[[#This Row],[ProductID]],productMaster,11,0)</f>
        <v>24.99</v>
      </c>
      <c r="O840" s="80" t="str">
        <f>IF(Table1[[#This Row],[UnitPrice]]&gt;Table1[[#This Row],[sellingPrice]],"Anomali","")</f>
        <v>Anomali</v>
      </c>
      <c r="P840" s="80" t="str">
        <f>IF(ISNA(VLOOKUP(Table1[[#This Row],[ProductID]],productMaster,1,0)),"Anomali","")</f>
        <v/>
      </c>
    </row>
    <row r="841" spans="1:16" x14ac:dyDescent="0.25">
      <c r="A841" s="5">
        <v>662</v>
      </c>
      <c r="B841" s="5">
        <v>1484</v>
      </c>
      <c r="C841" s="10">
        <v>44079</v>
      </c>
      <c r="D841" s="5">
        <v>550</v>
      </c>
      <c r="E841" s="5">
        <v>929</v>
      </c>
      <c r="F841" s="40">
        <v>37.085999999999999</v>
      </c>
      <c r="G841" s="40">
        <v>20397.3</v>
      </c>
      <c r="K841" t="b">
        <f>IF(VLOOKUP(Table1[[#This Row],[ProductID]],productMaster,4,0)="Active",TRUE,"Anomali")</f>
        <v>1</v>
      </c>
      <c r="L841">
        <f>VLOOKUP(Table1[[#This Row],[ProductID]],productMaster,10,0)</f>
        <v>11.2163</v>
      </c>
      <c r="M841" t="str">
        <f>IF(Table1[[#This Row],[UnitPrice]]&gt;115%*Table1[[#This Row],[StandardAcquisitionCost]],"Anomali","")</f>
        <v>Anomali</v>
      </c>
      <c r="N841" s="80">
        <f>VLOOKUP(Table1[[#This Row],[ProductID]],productMaster,11,0)</f>
        <v>29.99</v>
      </c>
      <c r="O841" s="80" t="str">
        <f>IF(Table1[[#This Row],[UnitPrice]]&gt;Table1[[#This Row],[sellingPrice]],"Anomali","")</f>
        <v>Anomali</v>
      </c>
      <c r="P841" s="80" t="str">
        <f>IF(ISNA(VLOOKUP(Table1[[#This Row],[ProductID]],productMaster,1,0)),"Anomali","")</f>
        <v/>
      </c>
    </row>
    <row r="842" spans="1:16" x14ac:dyDescent="0.25">
      <c r="A842" s="4">
        <v>663</v>
      </c>
      <c r="B842" s="4">
        <v>1485</v>
      </c>
      <c r="C842" s="11">
        <v>44079</v>
      </c>
      <c r="D842" s="4">
        <v>550</v>
      </c>
      <c r="E842" s="4">
        <v>332</v>
      </c>
      <c r="F842" s="41">
        <v>10.815</v>
      </c>
      <c r="G842" s="41">
        <v>5948.25</v>
      </c>
      <c r="K842" t="b">
        <f>IF(VLOOKUP(Table1[[#This Row],[ProductID]],productMaster,4,0)="Active",TRUE,"Anomali")</f>
        <v>1</v>
      </c>
      <c r="L842">
        <f>VLOOKUP(Table1[[#This Row],[ProductID]],productMaster,10,0)</f>
        <v>0</v>
      </c>
      <c r="M842" t="str">
        <f>IF(Table1[[#This Row],[UnitPrice]]&gt;115%*Table1[[#This Row],[StandardAcquisitionCost]],"Anomali","")</f>
        <v>Anomali</v>
      </c>
      <c r="N842" s="80">
        <f>VLOOKUP(Table1[[#This Row],[ProductID]],productMaster,11,0)</f>
        <v>0</v>
      </c>
      <c r="O842" s="80" t="str">
        <f>IF(Table1[[#This Row],[UnitPrice]]&gt;Table1[[#This Row],[sellingPrice]],"Anomali","")</f>
        <v>Anomali</v>
      </c>
      <c r="P842" s="80" t="str">
        <f>IF(ISNA(VLOOKUP(Table1[[#This Row],[ProductID]],productMaster,1,0)),"Anomali","")</f>
        <v/>
      </c>
    </row>
    <row r="843" spans="1:16" x14ac:dyDescent="0.25">
      <c r="A843" s="5">
        <v>664</v>
      </c>
      <c r="B843" s="5">
        <v>1486</v>
      </c>
      <c r="C843" s="10">
        <v>44079</v>
      </c>
      <c r="D843" s="5">
        <v>550</v>
      </c>
      <c r="E843" s="5">
        <v>948</v>
      </c>
      <c r="F843" s="40">
        <v>82.834500000000006</v>
      </c>
      <c r="G843" s="40">
        <v>45558.974999999999</v>
      </c>
      <c r="K843" t="b">
        <f>IF(VLOOKUP(Table1[[#This Row],[ProductID]],productMaster,4,0)="Active",TRUE,"Anomali")</f>
        <v>1</v>
      </c>
      <c r="L843">
        <f>VLOOKUP(Table1[[#This Row],[ProductID]],productMaster,10,0)</f>
        <v>47.286000000000001</v>
      </c>
      <c r="M843" t="str">
        <f>IF(Table1[[#This Row],[UnitPrice]]&gt;115%*Table1[[#This Row],[StandardAcquisitionCost]],"Anomali","")</f>
        <v>Anomali</v>
      </c>
      <c r="N843" s="80">
        <f>VLOOKUP(Table1[[#This Row],[ProductID]],productMaster,11,0)</f>
        <v>106.5</v>
      </c>
      <c r="O843" s="80" t="str">
        <f>IF(Table1[[#This Row],[UnitPrice]]&gt;Table1[[#This Row],[sellingPrice]],"Anomali","")</f>
        <v/>
      </c>
      <c r="P843" s="80" t="str">
        <f>IF(ISNA(VLOOKUP(Table1[[#This Row],[ProductID]],productMaster,1,0)),"Anomali","")</f>
        <v/>
      </c>
    </row>
    <row r="844" spans="1:16" x14ac:dyDescent="0.25">
      <c r="A844" s="4">
        <v>664</v>
      </c>
      <c r="B844" s="4">
        <v>1487</v>
      </c>
      <c r="C844" s="11">
        <v>44079</v>
      </c>
      <c r="D844" s="4">
        <v>550</v>
      </c>
      <c r="E844" s="4">
        <v>907</v>
      </c>
      <c r="F844" s="41">
        <v>82.834500000000006</v>
      </c>
      <c r="G844" s="41">
        <v>45558.974999999999</v>
      </c>
      <c r="K844" t="b">
        <f>IF(VLOOKUP(Table1[[#This Row],[ProductID]],productMaster,4,0)="Active",TRUE,"Anomali")</f>
        <v>1</v>
      </c>
      <c r="L844">
        <f>VLOOKUP(Table1[[#This Row],[ProductID]],productMaster,10,0)</f>
        <v>47.286000000000001</v>
      </c>
      <c r="M844" t="str">
        <f>IF(Table1[[#This Row],[UnitPrice]]&gt;115%*Table1[[#This Row],[StandardAcquisitionCost]],"Anomali","")</f>
        <v>Anomali</v>
      </c>
      <c r="N844" s="80">
        <f>VLOOKUP(Table1[[#This Row],[ProductID]],productMaster,11,0)</f>
        <v>106.5</v>
      </c>
      <c r="O844" s="80" t="str">
        <f>IF(Table1[[#This Row],[UnitPrice]]&gt;Table1[[#This Row],[sellingPrice]],"Anomali","")</f>
        <v/>
      </c>
      <c r="P844" s="80" t="str">
        <f>IF(ISNA(VLOOKUP(Table1[[#This Row],[ProductID]],productMaster,1,0)),"Anomali","")</f>
        <v/>
      </c>
    </row>
    <row r="845" spans="1:16" x14ac:dyDescent="0.25">
      <c r="A845" s="5">
        <v>665</v>
      </c>
      <c r="B845" s="5">
        <v>1488</v>
      </c>
      <c r="C845" s="10">
        <v>44079</v>
      </c>
      <c r="D845" s="5">
        <v>1250</v>
      </c>
      <c r="E845" s="5">
        <v>325</v>
      </c>
      <c r="F845" s="40">
        <v>0.21</v>
      </c>
      <c r="G845" s="40">
        <v>262.5</v>
      </c>
      <c r="K845" t="b">
        <f>IF(VLOOKUP(Table1[[#This Row],[ProductID]],productMaster,4,0)="Active",TRUE,"Anomali")</f>
        <v>1</v>
      </c>
      <c r="L845">
        <f>VLOOKUP(Table1[[#This Row],[ProductID]],productMaster,10,0)</f>
        <v>0</v>
      </c>
      <c r="M845" t="str">
        <f>IF(Table1[[#This Row],[UnitPrice]]&gt;115%*Table1[[#This Row],[StandardAcquisitionCost]],"Anomali","")</f>
        <v>Anomali</v>
      </c>
      <c r="N845" s="80">
        <f>VLOOKUP(Table1[[#This Row],[ProductID]],productMaster,11,0)</f>
        <v>0</v>
      </c>
      <c r="O845" s="80" t="str">
        <f>IF(Table1[[#This Row],[UnitPrice]]&gt;Table1[[#This Row],[sellingPrice]],"Anomali","")</f>
        <v>Anomali</v>
      </c>
      <c r="P845" s="80" t="str">
        <f>IF(ISNA(VLOOKUP(Table1[[#This Row],[ProductID]],productMaster,1,0)),"Anomali","")</f>
        <v/>
      </c>
    </row>
    <row r="846" spans="1:16" x14ac:dyDescent="0.25">
      <c r="A846" s="4">
        <v>665</v>
      </c>
      <c r="B846" s="4">
        <v>1489</v>
      </c>
      <c r="C846" s="11">
        <v>44079</v>
      </c>
      <c r="D846" s="4">
        <v>1250</v>
      </c>
      <c r="E846" s="4">
        <v>326</v>
      </c>
      <c r="F846" s="41">
        <v>0.21</v>
      </c>
      <c r="G846" s="41">
        <v>262.5</v>
      </c>
      <c r="K846" t="b">
        <f>IF(VLOOKUP(Table1[[#This Row],[ProductID]],productMaster,4,0)="Active",TRUE,"Anomali")</f>
        <v>1</v>
      </c>
      <c r="L846">
        <f>VLOOKUP(Table1[[#This Row],[ProductID]],productMaster,10,0)</f>
        <v>0</v>
      </c>
      <c r="M846" t="str">
        <f>IF(Table1[[#This Row],[UnitPrice]]&gt;115%*Table1[[#This Row],[StandardAcquisitionCost]],"Anomali","")</f>
        <v>Anomali</v>
      </c>
      <c r="N846" s="80">
        <f>VLOOKUP(Table1[[#This Row],[ProductID]],productMaster,11,0)</f>
        <v>0</v>
      </c>
      <c r="O846" s="80" t="str">
        <f>IF(Table1[[#This Row],[UnitPrice]]&gt;Table1[[#This Row],[sellingPrice]],"Anomali","")</f>
        <v>Anomali</v>
      </c>
      <c r="P846" s="80" t="str">
        <f>IF(ISNA(VLOOKUP(Table1[[#This Row],[ProductID]],productMaster,1,0)),"Anomali","")</f>
        <v/>
      </c>
    </row>
    <row r="847" spans="1:16" x14ac:dyDescent="0.25">
      <c r="A847" s="5">
        <v>666</v>
      </c>
      <c r="B847" s="5">
        <v>1490</v>
      </c>
      <c r="C847" s="10">
        <v>44079</v>
      </c>
      <c r="D847" s="5">
        <v>3</v>
      </c>
      <c r="E847" s="5">
        <v>320</v>
      </c>
      <c r="F847" s="40">
        <v>49.643999999999998</v>
      </c>
      <c r="G847" s="40">
        <v>148.93199999999999</v>
      </c>
      <c r="K847" t="b">
        <f>IF(VLOOKUP(Table1[[#This Row],[ProductID]],productMaster,4,0)="Active",TRUE,"Anomali")</f>
        <v>1</v>
      </c>
      <c r="L847">
        <f>VLOOKUP(Table1[[#This Row],[ProductID]],productMaster,10,0)</f>
        <v>0</v>
      </c>
      <c r="M847" t="str">
        <f>IF(Table1[[#This Row],[UnitPrice]]&gt;115%*Table1[[#This Row],[StandardAcquisitionCost]],"Anomali","")</f>
        <v>Anomali</v>
      </c>
      <c r="N847" s="80">
        <f>VLOOKUP(Table1[[#This Row],[ProductID]],productMaster,11,0)</f>
        <v>0</v>
      </c>
      <c r="O847" s="80" t="str">
        <f>IF(Table1[[#This Row],[UnitPrice]]&gt;Table1[[#This Row],[sellingPrice]],"Anomali","")</f>
        <v>Anomali</v>
      </c>
      <c r="P847" s="80" t="str">
        <f>IF(ISNA(VLOOKUP(Table1[[#This Row],[ProductID]],productMaster,1,0)),"Anomali","")</f>
        <v/>
      </c>
    </row>
    <row r="848" spans="1:16" x14ac:dyDescent="0.25">
      <c r="A848" s="4">
        <v>666</v>
      </c>
      <c r="B848" s="4">
        <v>1491</v>
      </c>
      <c r="C848" s="11">
        <v>44079</v>
      </c>
      <c r="D848" s="4">
        <v>3</v>
      </c>
      <c r="E848" s="4">
        <v>321</v>
      </c>
      <c r="F848" s="41">
        <v>44.320500000000003</v>
      </c>
      <c r="G848" s="41">
        <v>132.9615</v>
      </c>
      <c r="K848" t="b">
        <f>IF(VLOOKUP(Table1[[#This Row],[ProductID]],productMaster,4,0)="Active",TRUE,"Anomali")</f>
        <v>1</v>
      </c>
      <c r="L848">
        <f>VLOOKUP(Table1[[#This Row],[ProductID]],productMaster,10,0)</f>
        <v>0</v>
      </c>
      <c r="M848" t="str">
        <f>IF(Table1[[#This Row],[UnitPrice]]&gt;115%*Table1[[#This Row],[StandardAcquisitionCost]],"Anomali","")</f>
        <v>Anomali</v>
      </c>
      <c r="N848" s="80">
        <f>VLOOKUP(Table1[[#This Row],[ProductID]],productMaster,11,0)</f>
        <v>0</v>
      </c>
      <c r="O848" s="80" t="str">
        <f>IF(Table1[[#This Row],[UnitPrice]]&gt;Table1[[#This Row],[sellingPrice]],"Anomali","")</f>
        <v>Anomali</v>
      </c>
      <c r="P848" s="80" t="str">
        <f>IF(ISNA(VLOOKUP(Table1[[#This Row],[ProductID]],productMaster,1,0)),"Anomali","")</f>
        <v/>
      </c>
    </row>
    <row r="849" spans="1:16" x14ac:dyDescent="0.25">
      <c r="A849" s="5">
        <v>666</v>
      </c>
      <c r="B849" s="5">
        <v>1492</v>
      </c>
      <c r="C849" s="10">
        <v>44079</v>
      </c>
      <c r="D849" s="5">
        <v>60</v>
      </c>
      <c r="E849" s="5">
        <v>322</v>
      </c>
      <c r="F849" s="40">
        <v>28.6965</v>
      </c>
      <c r="G849" s="40">
        <v>1721.79</v>
      </c>
      <c r="K849" t="b">
        <f>IF(VLOOKUP(Table1[[#This Row],[ProductID]],productMaster,4,0)="Active",TRUE,"Anomali")</f>
        <v>1</v>
      </c>
      <c r="L849">
        <f>VLOOKUP(Table1[[#This Row],[ProductID]],productMaster,10,0)</f>
        <v>0</v>
      </c>
      <c r="M849" t="str">
        <f>IF(Table1[[#This Row],[UnitPrice]]&gt;115%*Table1[[#This Row],[StandardAcquisitionCost]],"Anomali","")</f>
        <v>Anomali</v>
      </c>
      <c r="N849" s="80">
        <f>VLOOKUP(Table1[[#This Row],[ProductID]],productMaster,11,0)</f>
        <v>0</v>
      </c>
      <c r="O849" s="80" t="str">
        <f>IF(Table1[[#This Row],[UnitPrice]]&gt;Table1[[#This Row],[sellingPrice]],"Anomali","")</f>
        <v>Anomali</v>
      </c>
      <c r="P849" s="80" t="str">
        <f>IF(ISNA(VLOOKUP(Table1[[#This Row],[ProductID]],productMaster,1,0)),"Anomali","")</f>
        <v/>
      </c>
    </row>
    <row r="850" spans="1:16" x14ac:dyDescent="0.25">
      <c r="A850" s="4">
        <v>667</v>
      </c>
      <c r="B850" s="4">
        <v>1493</v>
      </c>
      <c r="C850" s="11">
        <v>44079</v>
      </c>
      <c r="D850" s="4">
        <v>550</v>
      </c>
      <c r="E850" s="4">
        <v>930</v>
      </c>
      <c r="F850" s="41">
        <v>42.514499999999998</v>
      </c>
      <c r="G850" s="41">
        <v>23382.974999999999</v>
      </c>
      <c r="K850" t="b">
        <f>IF(VLOOKUP(Table1[[#This Row],[ProductID]],productMaster,4,0)="Active",TRUE,"Anomali")</f>
        <v>1</v>
      </c>
      <c r="L850">
        <f>VLOOKUP(Table1[[#This Row],[ProductID]],productMaster,10,0)</f>
        <v>13.09</v>
      </c>
      <c r="M850" t="str">
        <f>IF(Table1[[#This Row],[UnitPrice]]&gt;115%*Table1[[#This Row],[StandardAcquisitionCost]],"Anomali","")</f>
        <v>Anomali</v>
      </c>
      <c r="N850" s="80">
        <f>VLOOKUP(Table1[[#This Row],[ProductID]],productMaster,11,0)</f>
        <v>35</v>
      </c>
      <c r="O850" s="80" t="str">
        <f>IF(Table1[[#This Row],[UnitPrice]]&gt;Table1[[#This Row],[sellingPrice]],"Anomali","")</f>
        <v>Anomali</v>
      </c>
      <c r="P850" s="80" t="str">
        <f>IF(ISNA(VLOOKUP(Table1[[#This Row],[ProductID]],productMaster,1,0)),"Anomali","")</f>
        <v/>
      </c>
    </row>
    <row r="851" spans="1:16" x14ac:dyDescent="0.25">
      <c r="A851" s="5">
        <v>667</v>
      </c>
      <c r="B851" s="5">
        <v>1494</v>
      </c>
      <c r="C851" s="10">
        <v>44079</v>
      </c>
      <c r="D851" s="5">
        <v>550</v>
      </c>
      <c r="E851" s="5">
        <v>921</v>
      </c>
      <c r="F851" s="40">
        <v>5.5860000000000003</v>
      </c>
      <c r="G851" s="40">
        <v>3072.3</v>
      </c>
      <c r="K851" t="b">
        <f>IF(VLOOKUP(Table1[[#This Row],[ProductID]],productMaster,4,0)="Active",TRUE,"Anomali")</f>
        <v>1</v>
      </c>
      <c r="L851">
        <f>VLOOKUP(Table1[[#This Row],[ProductID]],productMaster,10,0)</f>
        <v>1.8663000000000001</v>
      </c>
      <c r="M851" t="str">
        <f>IF(Table1[[#This Row],[UnitPrice]]&gt;115%*Table1[[#This Row],[StandardAcquisitionCost]],"Anomali","")</f>
        <v>Anomali</v>
      </c>
      <c r="N851" s="80">
        <f>VLOOKUP(Table1[[#This Row],[ProductID]],productMaster,11,0)</f>
        <v>4.99</v>
      </c>
      <c r="O851" s="80" t="str">
        <f>IF(Table1[[#This Row],[UnitPrice]]&gt;Table1[[#This Row],[sellingPrice]],"Anomali","")</f>
        <v>Anomali</v>
      </c>
      <c r="P851" s="80" t="str">
        <f>IF(ISNA(VLOOKUP(Table1[[#This Row],[ProductID]],productMaster,1,0)),"Anomali","")</f>
        <v/>
      </c>
    </row>
    <row r="852" spans="1:16" x14ac:dyDescent="0.25">
      <c r="A852" s="4">
        <v>668</v>
      </c>
      <c r="B852" s="4">
        <v>1495</v>
      </c>
      <c r="C852" s="11">
        <v>44079</v>
      </c>
      <c r="D852" s="4">
        <v>60</v>
      </c>
      <c r="E852" s="4">
        <v>952</v>
      </c>
      <c r="F852" s="41">
        <v>15.7395</v>
      </c>
      <c r="G852" s="41">
        <v>944.37</v>
      </c>
      <c r="K852" t="b">
        <f>IF(VLOOKUP(Table1[[#This Row],[ProductID]],productMaster,4,0)="Active",TRUE,"Anomali")</f>
        <v>1</v>
      </c>
      <c r="L852">
        <f>VLOOKUP(Table1[[#This Row],[ProductID]],productMaster,10,0)</f>
        <v>8.9865999999999993</v>
      </c>
      <c r="M852" t="str">
        <f>IF(Table1[[#This Row],[UnitPrice]]&gt;115%*Table1[[#This Row],[StandardAcquisitionCost]],"Anomali","")</f>
        <v>Anomali</v>
      </c>
      <c r="N852" s="80">
        <f>VLOOKUP(Table1[[#This Row],[ProductID]],productMaster,11,0)</f>
        <v>20.239999999999998</v>
      </c>
      <c r="O852" s="80" t="str">
        <f>IF(Table1[[#This Row],[UnitPrice]]&gt;Table1[[#This Row],[sellingPrice]],"Anomali","")</f>
        <v/>
      </c>
      <c r="P852" s="80" t="str">
        <f>IF(ISNA(VLOOKUP(Table1[[#This Row],[ProductID]],productMaster,1,0)),"Anomali","")</f>
        <v/>
      </c>
    </row>
    <row r="853" spans="1:16" x14ac:dyDescent="0.25">
      <c r="A853" s="5">
        <v>669</v>
      </c>
      <c r="B853" s="5">
        <v>1496</v>
      </c>
      <c r="C853" s="10">
        <v>44079</v>
      </c>
      <c r="D853" s="5">
        <v>550</v>
      </c>
      <c r="E853" s="5">
        <v>922</v>
      </c>
      <c r="F853" s="40">
        <v>6.5309999999999997</v>
      </c>
      <c r="G853" s="40">
        <v>3592.05</v>
      </c>
      <c r="K853" t="b">
        <f>IF(VLOOKUP(Table1[[#This Row],[ProductID]],productMaster,4,0)="Active",TRUE,"Anomali")</f>
        <v>1</v>
      </c>
      <c r="L853">
        <f>VLOOKUP(Table1[[#This Row],[ProductID]],productMaster,10,0)</f>
        <v>1.4923</v>
      </c>
      <c r="M853" t="str">
        <f>IF(Table1[[#This Row],[UnitPrice]]&gt;115%*Table1[[#This Row],[StandardAcquisitionCost]],"Anomali","")</f>
        <v>Anomali</v>
      </c>
      <c r="N853" s="80">
        <f>VLOOKUP(Table1[[#This Row],[ProductID]],productMaster,11,0)</f>
        <v>3.99</v>
      </c>
      <c r="O853" s="80" t="str">
        <f>IF(Table1[[#This Row],[UnitPrice]]&gt;Table1[[#This Row],[sellingPrice]],"Anomali","")</f>
        <v>Anomali</v>
      </c>
      <c r="P853" s="80" t="str">
        <f>IF(ISNA(VLOOKUP(Table1[[#This Row],[ProductID]],productMaster,1,0)),"Anomali","")</f>
        <v/>
      </c>
    </row>
    <row r="854" spans="1:16" x14ac:dyDescent="0.25">
      <c r="A854" s="4">
        <v>669</v>
      </c>
      <c r="B854" s="4">
        <v>1497</v>
      </c>
      <c r="C854" s="11">
        <v>44079</v>
      </c>
      <c r="D854" s="4">
        <v>550</v>
      </c>
      <c r="E854" s="4">
        <v>923</v>
      </c>
      <c r="F854" s="41">
        <v>6.1844999999999999</v>
      </c>
      <c r="G854" s="41">
        <v>3401.4749999999999</v>
      </c>
      <c r="K854" t="b">
        <f>IF(VLOOKUP(Table1[[#This Row],[ProductID]],productMaster,4,0)="Active",TRUE,"Anomali")</f>
        <v>1</v>
      </c>
      <c r="L854">
        <f>VLOOKUP(Table1[[#This Row],[ProductID]],productMaster,10,0)</f>
        <v>1.8663000000000001</v>
      </c>
      <c r="M854" t="str">
        <f>IF(Table1[[#This Row],[UnitPrice]]&gt;115%*Table1[[#This Row],[StandardAcquisitionCost]],"Anomali","")</f>
        <v>Anomali</v>
      </c>
      <c r="N854" s="80">
        <f>VLOOKUP(Table1[[#This Row],[ProductID]],productMaster,11,0)</f>
        <v>4.99</v>
      </c>
      <c r="O854" s="80" t="str">
        <f>IF(Table1[[#This Row],[UnitPrice]]&gt;Table1[[#This Row],[sellingPrice]],"Anomali","")</f>
        <v>Anomali</v>
      </c>
      <c r="P854" s="80" t="str">
        <f>IF(ISNA(VLOOKUP(Table1[[#This Row],[ProductID]],productMaster,1,0)),"Anomali","")</f>
        <v/>
      </c>
    </row>
    <row r="855" spans="1:16" x14ac:dyDescent="0.25">
      <c r="A855" s="5">
        <v>670</v>
      </c>
      <c r="B855" s="5">
        <v>1498</v>
      </c>
      <c r="C855" s="10">
        <v>44079</v>
      </c>
      <c r="D855" s="5">
        <v>550</v>
      </c>
      <c r="E855" s="5">
        <v>317</v>
      </c>
      <c r="F855" s="40">
        <v>29.578499999999998</v>
      </c>
      <c r="G855" s="40">
        <v>16268.174999999999</v>
      </c>
      <c r="K855" t="b">
        <f>IF(VLOOKUP(Table1[[#This Row],[ProductID]],productMaster,4,0)="Active",TRUE,"Anomali")</f>
        <v>1</v>
      </c>
      <c r="L855">
        <f>VLOOKUP(Table1[[#This Row],[ProductID]],productMaster,10,0)</f>
        <v>0</v>
      </c>
      <c r="M855" t="str">
        <f>IF(Table1[[#This Row],[UnitPrice]]&gt;115%*Table1[[#This Row],[StandardAcquisitionCost]],"Anomali","")</f>
        <v>Anomali</v>
      </c>
      <c r="N855" s="80">
        <f>VLOOKUP(Table1[[#This Row],[ProductID]],productMaster,11,0)</f>
        <v>0</v>
      </c>
      <c r="O855" s="80" t="str">
        <f>IF(Table1[[#This Row],[UnitPrice]]&gt;Table1[[#This Row],[sellingPrice]],"Anomali","")</f>
        <v>Anomali</v>
      </c>
      <c r="P855" s="80" t="str">
        <f>IF(ISNA(VLOOKUP(Table1[[#This Row],[ProductID]],productMaster,1,0)),"Anomali","")</f>
        <v/>
      </c>
    </row>
    <row r="856" spans="1:16" x14ac:dyDescent="0.25">
      <c r="A856" s="4">
        <v>670</v>
      </c>
      <c r="B856" s="4">
        <v>1499</v>
      </c>
      <c r="C856" s="11">
        <v>44079</v>
      </c>
      <c r="D856" s="4">
        <v>550</v>
      </c>
      <c r="E856" s="4">
        <v>318</v>
      </c>
      <c r="F856" s="41">
        <v>36.098999999999997</v>
      </c>
      <c r="G856" s="41">
        <v>19854.45</v>
      </c>
      <c r="K856" t="b">
        <f>IF(VLOOKUP(Table1[[#This Row],[ProductID]],productMaster,4,0)="Active",TRUE,"Anomali")</f>
        <v>1</v>
      </c>
      <c r="L856">
        <f>VLOOKUP(Table1[[#This Row],[ProductID]],productMaster,10,0)</f>
        <v>0</v>
      </c>
      <c r="M856" t="str">
        <f>IF(Table1[[#This Row],[UnitPrice]]&gt;115%*Table1[[#This Row],[StandardAcquisitionCost]],"Anomali","")</f>
        <v>Anomali</v>
      </c>
      <c r="N856" s="80">
        <f>VLOOKUP(Table1[[#This Row],[ProductID]],productMaster,11,0)</f>
        <v>0</v>
      </c>
      <c r="O856" s="80" t="str">
        <f>IF(Table1[[#This Row],[UnitPrice]]&gt;Table1[[#This Row],[sellingPrice]],"Anomali","")</f>
        <v>Anomali</v>
      </c>
      <c r="P856" s="80" t="str">
        <f>IF(ISNA(VLOOKUP(Table1[[#This Row],[ProductID]],productMaster,1,0)),"Anomali","")</f>
        <v/>
      </c>
    </row>
    <row r="857" spans="1:16" x14ac:dyDescent="0.25">
      <c r="A857" s="5">
        <v>670</v>
      </c>
      <c r="B857" s="5">
        <v>1500</v>
      </c>
      <c r="C857" s="10">
        <v>44079</v>
      </c>
      <c r="D857" s="5">
        <v>550</v>
      </c>
      <c r="E857" s="5">
        <v>319</v>
      </c>
      <c r="F857" s="40">
        <v>48.583500000000001</v>
      </c>
      <c r="G857" s="40">
        <v>26720.924999999999</v>
      </c>
      <c r="K857" t="b">
        <f>IF(VLOOKUP(Table1[[#This Row],[ProductID]],productMaster,4,0)="Active",TRUE,"Anomali")</f>
        <v>1</v>
      </c>
      <c r="L857">
        <f>VLOOKUP(Table1[[#This Row],[ProductID]],productMaster,10,0)</f>
        <v>0</v>
      </c>
      <c r="M857" t="str">
        <f>IF(Table1[[#This Row],[UnitPrice]]&gt;115%*Table1[[#This Row],[StandardAcquisitionCost]],"Anomali","")</f>
        <v>Anomali</v>
      </c>
      <c r="N857" s="80">
        <f>VLOOKUP(Table1[[#This Row],[ProductID]],productMaster,11,0)</f>
        <v>0</v>
      </c>
      <c r="O857" s="80" t="str">
        <f>IF(Table1[[#This Row],[UnitPrice]]&gt;Table1[[#This Row],[sellingPrice]],"Anomali","")</f>
        <v>Anomali</v>
      </c>
      <c r="P857" s="80" t="str">
        <f>IF(ISNA(VLOOKUP(Table1[[#This Row],[ProductID]],productMaster,1,0)),"Anomali","")</f>
        <v/>
      </c>
    </row>
    <row r="858" spans="1:16" x14ac:dyDescent="0.25">
      <c r="A858" s="4">
        <v>671</v>
      </c>
      <c r="B858" s="4">
        <v>1501</v>
      </c>
      <c r="C858" s="11">
        <v>44079</v>
      </c>
      <c r="D858" s="4">
        <v>550</v>
      </c>
      <c r="E858" s="4">
        <v>928</v>
      </c>
      <c r="F858" s="41">
        <v>32.2455</v>
      </c>
      <c r="G858" s="41">
        <v>17735.025000000001</v>
      </c>
      <c r="K858" t="b">
        <f>IF(VLOOKUP(Table1[[#This Row],[ProductID]],productMaster,4,0)="Active",TRUE,"Anomali")</f>
        <v>1</v>
      </c>
      <c r="L858">
        <f>VLOOKUP(Table1[[#This Row],[ProductID]],productMaster,10,0)</f>
        <v>9.3462999999999994</v>
      </c>
      <c r="M858" t="str">
        <f>IF(Table1[[#This Row],[UnitPrice]]&gt;115%*Table1[[#This Row],[StandardAcquisitionCost]],"Anomali","")</f>
        <v>Anomali</v>
      </c>
      <c r="N858" s="80">
        <f>VLOOKUP(Table1[[#This Row],[ProductID]],productMaster,11,0)</f>
        <v>24.99</v>
      </c>
      <c r="O858" s="80" t="str">
        <f>IF(Table1[[#This Row],[UnitPrice]]&gt;Table1[[#This Row],[sellingPrice]],"Anomali","")</f>
        <v>Anomali</v>
      </c>
      <c r="P858" s="80" t="str">
        <f>IF(ISNA(VLOOKUP(Table1[[#This Row],[ProductID]],productMaster,1,0)),"Anomali","")</f>
        <v/>
      </c>
    </row>
    <row r="859" spans="1:16" x14ac:dyDescent="0.25">
      <c r="A859" s="5">
        <v>671</v>
      </c>
      <c r="B859" s="5">
        <v>1502</v>
      </c>
      <c r="C859" s="10">
        <v>44079</v>
      </c>
      <c r="D859" s="5">
        <v>550</v>
      </c>
      <c r="E859" s="5">
        <v>929</v>
      </c>
      <c r="F859" s="40">
        <v>36.561</v>
      </c>
      <c r="G859" s="40">
        <v>20108.55</v>
      </c>
      <c r="K859" t="b">
        <f>IF(VLOOKUP(Table1[[#This Row],[ProductID]],productMaster,4,0)="Active",TRUE,"Anomali")</f>
        <v>1</v>
      </c>
      <c r="L859">
        <f>VLOOKUP(Table1[[#This Row],[ProductID]],productMaster,10,0)</f>
        <v>11.2163</v>
      </c>
      <c r="M859" t="str">
        <f>IF(Table1[[#This Row],[UnitPrice]]&gt;115%*Table1[[#This Row],[StandardAcquisitionCost]],"Anomali","")</f>
        <v>Anomali</v>
      </c>
      <c r="N859" s="80">
        <f>VLOOKUP(Table1[[#This Row],[ProductID]],productMaster,11,0)</f>
        <v>29.99</v>
      </c>
      <c r="O859" s="80" t="str">
        <f>IF(Table1[[#This Row],[UnitPrice]]&gt;Table1[[#This Row],[sellingPrice]],"Anomali","")</f>
        <v>Anomali</v>
      </c>
      <c r="P859" s="80" t="str">
        <f>IF(ISNA(VLOOKUP(Table1[[#This Row],[ProductID]],productMaster,1,0)),"Anomali","")</f>
        <v/>
      </c>
    </row>
    <row r="860" spans="1:16" x14ac:dyDescent="0.25">
      <c r="A860" s="4">
        <v>672</v>
      </c>
      <c r="B860" s="4">
        <v>1503</v>
      </c>
      <c r="C860" s="11">
        <v>44079</v>
      </c>
      <c r="D860" s="4">
        <v>550</v>
      </c>
      <c r="E860" s="4">
        <v>319</v>
      </c>
      <c r="F860" s="41">
        <v>46.420499999999997</v>
      </c>
      <c r="G860" s="41">
        <v>25531.275000000001</v>
      </c>
      <c r="K860" t="b">
        <f>IF(VLOOKUP(Table1[[#This Row],[ProductID]],productMaster,4,0)="Active",TRUE,"Anomali")</f>
        <v>1</v>
      </c>
      <c r="L860">
        <f>VLOOKUP(Table1[[#This Row],[ProductID]],productMaster,10,0)</f>
        <v>0</v>
      </c>
      <c r="M860" t="str">
        <f>IF(Table1[[#This Row],[UnitPrice]]&gt;115%*Table1[[#This Row],[StandardAcquisitionCost]],"Anomali","")</f>
        <v>Anomali</v>
      </c>
      <c r="N860" s="80">
        <f>VLOOKUP(Table1[[#This Row],[ProductID]],productMaster,11,0)</f>
        <v>0</v>
      </c>
      <c r="O860" s="80" t="str">
        <f>IF(Table1[[#This Row],[UnitPrice]]&gt;Table1[[#This Row],[sellingPrice]],"Anomali","")</f>
        <v>Anomali</v>
      </c>
      <c r="P860" s="80" t="str">
        <f>IF(ISNA(VLOOKUP(Table1[[#This Row],[ProductID]],productMaster,1,0)),"Anomali","")</f>
        <v/>
      </c>
    </row>
    <row r="861" spans="1:16" x14ac:dyDescent="0.25">
      <c r="A861" s="5">
        <v>673</v>
      </c>
      <c r="B861" s="5">
        <v>1504</v>
      </c>
      <c r="C861" s="10">
        <v>44082</v>
      </c>
      <c r="D861" s="5">
        <v>3</v>
      </c>
      <c r="E861" s="5">
        <v>370</v>
      </c>
      <c r="F861" s="40">
        <v>43.396500000000003</v>
      </c>
      <c r="G861" s="40">
        <v>130.18950000000001</v>
      </c>
      <c r="K861" t="b">
        <f>IF(VLOOKUP(Table1[[#This Row],[ProductID]],productMaster,4,0)="Active",TRUE,"Anomali")</f>
        <v>1</v>
      </c>
      <c r="L861">
        <f>VLOOKUP(Table1[[#This Row],[ProductID]],productMaster,10,0)</f>
        <v>0</v>
      </c>
      <c r="M861" t="str">
        <f>IF(Table1[[#This Row],[UnitPrice]]&gt;115%*Table1[[#This Row],[StandardAcquisitionCost]],"Anomali","")</f>
        <v>Anomali</v>
      </c>
      <c r="N861" s="80">
        <f>VLOOKUP(Table1[[#This Row],[ProductID]],productMaster,11,0)</f>
        <v>0</v>
      </c>
      <c r="O861" s="80" t="str">
        <f>IF(Table1[[#This Row],[UnitPrice]]&gt;Table1[[#This Row],[sellingPrice]],"Anomali","")</f>
        <v>Anomali</v>
      </c>
      <c r="P861" s="80" t="str">
        <f>IF(ISNA(VLOOKUP(Table1[[#This Row],[ProductID]],productMaster,1,0)),"Anomali","")</f>
        <v/>
      </c>
    </row>
    <row r="862" spans="1:16" x14ac:dyDescent="0.25">
      <c r="A862" s="4">
        <v>673</v>
      </c>
      <c r="B862" s="4">
        <v>1505</v>
      </c>
      <c r="C862" s="11">
        <v>44082</v>
      </c>
      <c r="D862" s="4">
        <v>3</v>
      </c>
      <c r="E862" s="4">
        <v>371</v>
      </c>
      <c r="F862" s="41">
        <v>39.122999999999998</v>
      </c>
      <c r="G862" s="41">
        <v>117.369</v>
      </c>
      <c r="K862" t="b">
        <f>IF(VLOOKUP(Table1[[#This Row],[ProductID]],productMaster,4,0)="Active",TRUE,"Anomali")</f>
        <v>1</v>
      </c>
      <c r="L862">
        <f>VLOOKUP(Table1[[#This Row],[ProductID]],productMaster,10,0)</f>
        <v>0</v>
      </c>
      <c r="M862" t="str">
        <f>IF(Table1[[#This Row],[UnitPrice]]&gt;115%*Table1[[#This Row],[StandardAcquisitionCost]],"Anomali","")</f>
        <v>Anomali</v>
      </c>
      <c r="N862" s="80">
        <f>VLOOKUP(Table1[[#This Row],[ProductID]],productMaster,11,0)</f>
        <v>0</v>
      </c>
      <c r="O862" s="80" t="str">
        <f>IF(Table1[[#This Row],[UnitPrice]]&gt;Table1[[#This Row],[sellingPrice]],"Anomali","")</f>
        <v>Anomali</v>
      </c>
      <c r="P862" s="80" t="str">
        <f>IF(ISNA(VLOOKUP(Table1[[#This Row],[ProductID]],productMaster,1,0)),"Anomali","")</f>
        <v/>
      </c>
    </row>
    <row r="863" spans="1:16" x14ac:dyDescent="0.25">
      <c r="A863" s="5">
        <v>673</v>
      </c>
      <c r="B863" s="5">
        <v>1506</v>
      </c>
      <c r="C863" s="10">
        <v>44082</v>
      </c>
      <c r="D863" s="5">
        <v>3</v>
      </c>
      <c r="E863" s="5">
        <v>372</v>
      </c>
      <c r="F863" s="40">
        <v>37.023000000000003</v>
      </c>
      <c r="G863" s="40">
        <v>111.069</v>
      </c>
      <c r="K863" t="b">
        <f>IF(VLOOKUP(Table1[[#This Row],[ProductID]],productMaster,4,0)="Active",TRUE,"Anomali")</f>
        <v>1</v>
      </c>
      <c r="L863">
        <f>VLOOKUP(Table1[[#This Row],[ProductID]],productMaster,10,0)</f>
        <v>0</v>
      </c>
      <c r="M863" t="str">
        <f>IF(Table1[[#This Row],[UnitPrice]]&gt;115%*Table1[[#This Row],[StandardAcquisitionCost]],"Anomali","")</f>
        <v>Anomali</v>
      </c>
      <c r="N863" s="80">
        <f>VLOOKUP(Table1[[#This Row],[ProductID]],productMaster,11,0)</f>
        <v>0</v>
      </c>
      <c r="O863" s="80" t="str">
        <f>IF(Table1[[#This Row],[UnitPrice]]&gt;Table1[[#This Row],[sellingPrice]],"Anomali","")</f>
        <v>Anomali</v>
      </c>
      <c r="P863" s="80" t="str">
        <f>IF(ISNA(VLOOKUP(Table1[[#This Row],[ProductID]],productMaster,1,0)),"Anomali","")</f>
        <v/>
      </c>
    </row>
    <row r="864" spans="1:16" x14ac:dyDescent="0.25">
      <c r="A864" s="4">
        <v>674</v>
      </c>
      <c r="B864" s="4">
        <v>1507</v>
      </c>
      <c r="C864" s="11">
        <v>44082</v>
      </c>
      <c r="D864" s="4">
        <v>3</v>
      </c>
      <c r="E864" s="4">
        <v>312</v>
      </c>
      <c r="F864" s="41">
        <v>41.915999999999997</v>
      </c>
      <c r="G864" s="41">
        <v>125.748</v>
      </c>
      <c r="K864" t="b">
        <f>IF(VLOOKUP(Table1[[#This Row],[ProductID]],productMaster,4,0)="Active",TRUE,"Anomali")</f>
        <v>1</v>
      </c>
      <c r="L864">
        <f>VLOOKUP(Table1[[#This Row],[ProductID]],productMaster,10,0)</f>
        <v>0</v>
      </c>
      <c r="M864" t="str">
        <f>IF(Table1[[#This Row],[UnitPrice]]&gt;115%*Table1[[#This Row],[StandardAcquisitionCost]],"Anomali","")</f>
        <v>Anomali</v>
      </c>
      <c r="N864" s="80">
        <f>VLOOKUP(Table1[[#This Row],[ProductID]],productMaster,11,0)</f>
        <v>0</v>
      </c>
      <c r="O864" s="80" t="str">
        <f>IF(Table1[[#This Row],[UnitPrice]]&gt;Table1[[#This Row],[sellingPrice]],"Anomali","")</f>
        <v>Anomali</v>
      </c>
      <c r="P864" s="80" t="str">
        <f>IF(ISNA(VLOOKUP(Table1[[#This Row],[ProductID]],productMaster,1,0)),"Anomali","")</f>
        <v/>
      </c>
    </row>
    <row r="865" spans="1:16" x14ac:dyDescent="0.25">
      <c r="A865" s="5">
        <v>675</v>
      </c>
      <c r="B865" s="5">
        <v>1508</v>
      </c>
      <c r="C865" s="10">
        <v>44082</v>
      </c>
      <c r="D865" s="5">
        <v>3</v>
      </c>
      <c r="E865" s="5">
        <v>311</v>
      </c>
      <c r="F865" s="40">
        <v>50.263500000000001</v>
      </c>
      <c r="G865" s="40">
        <v>150.79050000000001</v>
      </c>
      <c r="K865" t="b">
        <f>IF(VLOOKUP(Table1[[#This Row],[ProductID]],productMaster,4,0)="Active",TRUE,"Anomali")</f>
        <v>1</v>
      </c>
      <c r="L865">
        <f>VLOOKUP(Table1[[#This Row],[ProductID]],productMaster,10,0)</f>
        <v>0</v>
      </c>
      <c r="M865" t="str">
        <f>IF(Table1[[#This Row],[UnitPrice]]&gt;115%*Table1[[#This Row],[StandardAcquisitionCost]],"Anomali","")</f>
        <v>Anomali</v>
      </c>
      <c r="N865" s="80">
        <f>VLOOKUP(Table1[[#This Row],[ProductID]],productMaster,11,0)</f>
        <v>0</v>
      </c>
      <c r="O865" s="80" t="str">
        <f>IF(Table1[[#This Row],[UnitPrice]]&gt;Table1[[#This Row],[sellingPrice]],"Anomali","")</f>
        <v>Anomali</v>
      </c>
      <c r="P865" s="80" t="str">
        <f>IF(ISNA(VLOOKUP(Table1[[#This Row],[ProductID]],productMaster,1,0)),"Anomali","")</f>
        <v/>
      </c>
    </row>
    <row r="866" spans="1:16" x14ac:dyDescent="0.25">
      <c r="A866" s="4">
        <v>676</v>
      </c>
      <c r="B866" s="4">
        <v>1509</v>
      </c>
      <c r="C866" s="11">
        <v>44082</v>
      </c>
      <c r="D866" s="4">
        <v>3</v>
      </c>
      <c r="E866" s="4">
        <v>364</v>
      </c>
      <c r="F866" s="41">
        <v>47.753999999999998</v>
      </c>
      <c r="G866" s="41">
        <v>143.262</v>
      </c>
      <c r="K866" t="b">
        <f>IF(VLOOKUP(Table1[[#This Row],[ProductID]],productMaster,4,0)="Active",TRUE,"Anomali")</f>
        <v>1</v>
      </c>
      <c r="L866">
        <f>VLOOKUP(Table1[[#This Row],[ProductID]],productMaster,10,0)</f>
        <v>0</v>
      </c>
      <c r="M866" t="str">
        <f>IF(Table1[[#This Row],[UnitPrice]]&gt;115%*Table1[[#This Row],[StandardAcquisitionCost]],"Anomali","")</f>
        <v>Anomali</v>
      </c>
      <c r="N866" s="80">
        <f>VLOOKUP(Table1[[#This Row],[ProductID]],productMaster,11,0)</f>
        <v>0</v>
      </c>
      <c r="O866" s="80" t="str">
        <f>IF(Table1[[#This Row],[UnitPrice]]&gt;Table1[[#This Row],[sellingPrice]],"Anomali","")</f>
        <v>Anomali</v>
      </c>
      <c r="P866" s="80" t="str">
        <f>IF(ISNA(VLOOKUP(Table1[[#This Row],[ProductID]],productMaster,1,0)),"Anomali","")</f>
        <v/>
      </c>
    </row>
    <row r="867" spans="1:16" x14ac:dyDescent="0.25">
      <c r="A867" s="5">
        <v>676</v>
      </c>
      <c r="B867" s="5">
        <v>1510</v>
      </c>
      <c r="C867" s="10">
        <v>44082</v>
      </c>
      <c r="D867" s="5">
        <v>3</v>
      </c>
      <c r="E867" s="5">
        <v>365</v>
      </c>
      <c r="F867" s="40">
        <v>43.480499999999999</v>
      </c>
      <c r="G867" s="40">
        <v>130.44149999999999</v>
      </c>
      <c r="K867" t="b">
        <f>IF(VLOOKUP(Table1[[#This Row],[ProductID]],productMaster,4,0)="Active",TRUE,"Anomali")</f>
        <v>1</v>
      </c>
      <c r="L867">
        <f>VLOOKUP(Table1[[#This Row],[ProductID]],productMaster,10,0)</f>
        <v>0</v>
      </c>
      <c r="M867" t="str">
        <f>IF(Table1[[#This Row],[UnitPrice]]&gt;115%*Table1[[#This Row],[StandardAcquisitionCost]],"Anomali","")</f>
        <v>Anomali</v>
      </c>
      <c r="N867" s="80">
        <f>VLOOKUP(Table1[[#This Row],[ProductID]],productMaster,11,0)</f>
        <v>0</v>
      </c>
      <c r="O867" s="80" t="str">
        <f>IF(Table1[[#This Row],[UnitPrice]]&gt;Table1[[#This Row],[sellingPrice]],"Anomali","")</f>
        <v>Anomali</v>
      </c>
      <c r="P867" s="80" t="str">
        <f>IF(ISNA(VLOOKUP(Table1[[#This Row],[ProductID]],productMaster,1,0)),"Anomali","")</f>
        <v/>
      </c>
    </row>
    <row r="868" spans="1:16" x14ac:dyDescent="0.25">
      <c r="A868" s="4">
        <v>676</v>
      </c>
      <c r="B868" s="4">
        <v>1511</v>
      </c>
      <c r="C868" s="11">
        <v>44082</v>
      </c>
      <c r="D868" s="4">
        <v>3</v>
      </c>
      <c r="E868" s="4">
        <v>366</v>
      </c>
      <c r="F868" s="41">
        <v>41.380499999999998</v>
      </c>
      <c r="G868" s="41">
        <v>124.14149999999999</v>
      </c>
      <c r="K868" t="b">
        <f>IF(VLOOKUP(Table1[[#This Row],[ProductID]],productMaster,4,0)="Active",TRUE,"Anomali")</f>
        <v>1</v>
      </c>
      <c r="L868">
        <f>VLOOKUP(Table1[[#This Row],[ProductID]],productMaster,10,0)</f>
        <v>0</v>
      </c>
      <c r="M868" t="str">
        <f>IF(Table1[[#This Row],[UnitPrice]]&gt;115%*Table1[[#This Row],[StandardAcquisitionCost]],"Anomali","")</f>
        <v>Anomali</v>
      </c>
      <c r="N868" s="80">
        <f>VLOOKUP(Table1[[#This Row],[ProductID]],productMaster,11,0)</f>
        <v>0</v>
      </c>
      <c r="O868" s="80" t="str">
        <f>IF(Table1[[#This Row],[UnitPrice]]&gt;Table1[[#This Row],[sellingPrice]],"Anomali","")</f>
        <v>Anomali</v>
      </c>
      <c r="P868" s="80" t="str">
        <f>IF(ISNA(VLOOKUP(Table1[[#This Row],[ProductID]],productMaster,1,0)),"Anomali","")</f>
        <v/>
      </c>
    </row>
    <row r="869" spans="1:16" x14ac:dyDescent="0.25">
      <c r="A869" s="5">
        <v>676</v>
      </c>
      <c r="B869" s="5">
        <v>1512</v>
      </c>
      <c r="C869" s="10">
        <v>44082</v>
      </c>
      <c r="D869" s="5">
        <v>3</v>
      </c>
      <c r="E869" s="5">
        <v>367</v>
      </c>
      <c r="F869" s="40">
        <v>45.654000000000003</v>
      </c>
      <c r="G869" s="40">
        <v>136.96199999999999</v>
      </c>
      <c r="K869" t="b">
        <f>IF(VLOOKUP(Table1[[#This Row],[ProductID]],productMaster,4,0)="Active",TRUE,"Anomali")</f>
        <v>1</v>
      </c>
      <c r="L869">
        <f>VLOOKUP(Table1[[#This Row],[ProductID]],productMaster,10,0)</f>
        <v>0</v>
      </c>
      <c r="M869" t="str">
        <f>IF(Table1[[#This Row],[UnitPrice]]&gt;115%*Table1[[#This Row],[StandardAcquisitionCost]],"Anomali","")</f>
        <v>Anomali</v>
      </c>
      <c r="N869" s="80">
        <f>VLOOKUP(Table1[[#This Row],[ProductID]],productMaster,11,0)</f>
        <v>0</v>
      </c>
      <c r="O869" s="80" t="str">
        <f>IF(Table1[[#This Row],[UnitPrice]]&gt;Table1[[#This Row],[sellingPrice]],"Anomali","")</f>
        <v>Anomali</v>
      </c>
      <c r="P869" s="80" t="str">
        <f>IF(ISNA(VLOOKUP(Table1[[#This Row],[ProductID]],productMaster,1,0)),"Anomali","")</f>
        <v/>
      </c>
    </row>
    <row r="870" spans="1:16" x14ac:dyDescent="0.25">
      <c r="A870" s="4">
        <v>677</v>
      </c>
      <c r="B870" s="4">
        <v>1513</v>
      </c>
      <c r="C870" s="11">
        <v>44082</v>
      </c>
      <c r="D870" s="4">
        <v>550</v>
      </c>
      <c r="E870" s="4">
        <v>530</v>
      </c>
      <c r="F870" s="41">
        <v>16.085999999999999</v>
      </c>
      <c r="G870" s="41">
        <v>8847.2999999999993</v>
      </c>
      <c r="K870" t="b">
        <f>IF(VLOOKUP(Table1[[#This Row],[ProductID]],productMaster,4,0)="Active",TRUE,"Anomali")</f>
        <v>1</v>
      </c>
      <c r="L870">
        <f>VLOOKUP(Table1[[#This Row],[ProductID]],productMaster,10,0)</f>
        <v>0</v>
      </c>
      <c r="M870" t="str">
        <f>IF(Table1[[#This Row],[UnitPrice]]&gt;115%*Table1[[#This Row],[StandardAcquisitionCost]],"Anomali","")</f>
        <v>Anomali</v>
      </c>
      <c r="N870" s="80">
        <f>VLOOKUP(Table1[[#This Row],[ProductID]],productMaster,11,0)</f>
        <v>0</v>
      </c>
      <c r="O870" s="80" t="str">
        <f>IF(Table1[[#This Row],[UnitPrice]]&gt;Table1[[#This Row],[sellingPrice]],"Anomali","")</f>
        <v>Anomali</v>
      </c>
      <c r="P870" s="80" t="str">
        <f>IF(ISNA(VLOOKUP(Table1[[#This Row],[ProductID]],productMaster,1,0)),"Anomali","")</f>
        <v/>
      </c>
    </row>
    <row r="871" spans="1:16" x14ac:dyDescent="0.25">
      <c r="A871" s="5">
        <v>678</v>
      </c>
      <c r="B871" s="5">
        <v>1514</v>
      </c>
      <c r="C871" s="10">
        <v>44082</v>
      </c>
      <c r="D871" s="5">
        <v>3</v>
      </c>
      <c r="E871" s="5">
        <v>314</v>
      </c>
      <c r="F871" s="40">
        <v>57.025500000000001</v>
      </c>
      <c r="G871" s="40">
        <v>171.07650000000001</v>
      </c>
      <c r="K871" t="b">
        <f>IF(VLOOKUP(Table1[[#This Row],[ProductID]],productMaster,4,0)="Active",TRUE,"Anomali")</f>
        <v>1</v>
      </c>
      <c r="L871">
        <f>VLOOKUP(Table1[[#This Row],[ProductID]],productMaster,10,0)</f>
        <v>0</v>
      </c>
      <c r="M871" t="str">
        <f>IF(Table1[[#This Row],[UnitPrice]]&gt;115%*Table1[[#This Row],[StandardAcquisitionCost]],"Anomali","")</f>
        <v>Anomali</v>
      </c>
      <c r="N871" s="80">
        <f>VLOOKUP(Table1[[#This Row],[ProductID]],productMaster,11,0)</f>
        <v>0</v>
      </c>
      <c r="O871" s="80" t="str">
        <f>IF(Table1[[#This Row],[UnitPrice]]&gt;Table1[[#This Row],[sellingPrice]],"Anomali","")</f>
        <v>Anomali</v>
      </c>
      <c r="P871" s="80" t="str">
        <f>IF(ISNA(VLOOKUP(Table1[[#This Row],[ProductID]],productMaster,1,0)),"Anomali","")</f>
        <v/>
      </c>
    </row>
    <row r="872" spans="1:16" x14ac:dyDescent="0.25">
      <c r="A872" s="4">
        <v>679</v>
      </c>
      <c r="B872" s="4">
        <v>1515</v>
      </c>
      <c r="C872" s="11">
        <v>44082</v>
      </c>
      <c r="D872" s="4">
        <v>550</v>
      </c>
      <c r="E872" s="4">
        <v>512</v>
      </c>
      <c r="F872" s="41">
        <v>37.085999999999999</v>
      </c>
      <c r="G872" s="41">
        <v>20397.3</v>
      </c>
      <c r="K872" t="b">
        <f>IF(VLOOKUP(Table1[[#This Row],[ProductID]],productMaster,4,0)="Active",TRUE,"Anomali")</f>
        <v>1</v>
      </c>
      <c r="L872">
        <f>VLOOKUP(Table1[[#This Row],[ProductID]],productMaster,10,0)</f>
        <v>0</v>
      </c>
      <c r="M872" t="str">
        <f>IF(Table1[[#This Row],[UnitPrice]]&gt;115%*Table1[[#This Row],[StandardAcquisitionCost]],"Anomali","")</f>
        <v>Anomali</v>
      </c>
      <c r="N872" s="80">
        <f>VLOOKUP(Table1[[#This Row],[ProductID]],productMaster,11,0)</f>
        <v>0</v>
      </c>
      <c r="O872" s="80" t="str">
        <f>IF(Table1[[#This Row],[UnitPrice]]&gt;Table1[[#This Row],[sellingPrice]],"Anomali","")</f>
        <v>Anomali</v>
      </c>
      <c r="P872" s="80" t="str">
        <f>IF(ISNA(VLOOKUP(Table1[[#This Row],[ProductID]],productMaster,1,0)),"Anomali","")</f>
        <v/>
      </c>
    </row>
    <row r="873" spans="1:16" x14ac:dyDescent="0.25">
      <c r="A873" s="5">
        <v>680</v>
      </c>
      <c r="B873" s="5">
        <v>1516</v>
      </c>
      <c r="C873" s="10">
        <v>44082</v>
      </c>
      <c r="D873" s="5">
        <v>550</v>
      </c>
      <c r="E873" s="5">
        <v>513</v>
      </c>
      <c r="F873" s="40">
        <v>26.596499999999999</v>
      </c>
      <c r="G873" s="40">
        <v>14628.075000000001</v>
      </c>
      <c r="K873" t="b">
        <f>IF(VLOOKUP(Table1[[#This Row],[ProductID]],productMaster,4,0)="Active",TRUE,"Anomali")</f>
        <v>1</v>
      </c>
      <c r="L873">
        <f>VLOOKUP(Table1[[#This Row],[ProductID]],productMaster,10,0)</f>
        <v>0</v>
      </c>
      <c r="M873" t="str">
        <f>IF(Table1[[#This Row],[UnitPrice]]&gt;115%*Table1[[#This Row],[StandardAcquisitionCost]],"Anomali","")</f>
        <v>Anomali</v>
      </c>
      <c r="N873" s="80">
        <f>VLOOKUP(Table1[[#This Row],[ProductID]],productMaster,11,0)</f>
        <v>0</v>
      </c>
      <c r="O873" s="80" t="str">
        <f>IF(Table1[[#This Row],[UnitPrice]]&gt;Table1[[#This Row],[sellingPrice]],"Anomali","")</f>
        <v>Anomali</v>
      </c>
      <c r="P873" s="80" t="str">
        <f>IF(ISNA(VLOOKUP(Table1[[#This Row],[ProductID]],productMaster,1,0)),"Anomali","")</f>
        <v/>
      </c>
    </row>
    <row r="874" spans="1:16" x14ac:dyDescent="0.25">
      <c r="A874" s="4">
        <v>681</v>
      </c>
      <c r="B874" s="4">
        <v>1517</v>
      </c>
      <c r="C874" s="11">
        <v>44082</v>
      </c>
      <c r="D874" s="4">
        <v>550</v>
      </c>
      <c r="E874" s="4">
        <v>319</v>
      </c>
      <c r="F874" s="41">
        <v>46.063499999999998</v>
      </c>
      <c r="G874" s="41">
        <v>25334.924999999999</v>
      </c>
      <c r="K874" t="b">
        <f>IF(VLOOKUP(Table1[[#This Row],[ProductID]],productMaster,4,0)="Active",TRUE,"Anomali")</f>
        <v>1</v>
      </c>
      <c r="L874">
        <f>VLOOKUP(Table1[[#This Row],[ProductID]],productMaster,10,0)</f>
        <v>0</v>
      </c>
      <c r="M874" t="str">
        <f>IF(Table1[[#This Row],[UnitPrice]]&gt;115%*Table1[[#This Row],[StandardAcquisitionCost]],"Anomali","")</f>
        <v>Anomali</v>
      </c>
      <c r="N874" s="80">
        <f>VLOOKUP(Table1[[#This Row],[ProductID]],productMaster,11,0)</f>
        <v>0</v>
      </c>
      <c r="O874" s="80" t="str">
        <f>IF(Table1[[#This Row],[UnitPrice]]&gt;Table1[[#This Row],[sellingPrice]],"Anomali","")</f>
        <v>Anomali</v>
      </c>
      <c r="P874" s="80" t="str">
        <f>IF(ISNA(VLOOKUP(Table1[[#This Row],[ProductID]],productMaster,1,0)),"Anomali","")</f>
        <v/>
      </c>
    </row>
    <row r="875" spans="1:16" x14ac:dyDescent="0.25">
      <c r="A875" s="5">
        <v>682</v>
      </c>
      <c r="B875" s="5">
        <v>1518</v>
      </c>
      <c r="C875" s="10">
        <v>44082</v>
      </c>
      <c r="D875" s="5">
        <v>3</v>
      </c>
      <c r="E875" s="5">
        <v>403</v>
      </c>
      <c r="F875" s="40">
        <v>47.470500000000001</v>
      </c>
      <c r="G875" s="40">
        <v>142.41149999999999</v>
      </c>
      <c r="K875" t="b">
        <f>IF(VLOOKUP(Table1[[#This Row],[ProductID]],productMaster,4,0)="Active",TRUE,"Anomali")</f>
        <v>1</v>
      </c>
      <c r="L875">
        <f>VLOOKUP(Table1[[#This Row],[ProductID]],productMaster,10,0)</f>
        <v>0</v>
      </c>
      <c r="M875" t="str">
        <f>IF(Table1[[#This Row],[UnitPrice]]&gt;115%*Table1[[#This Row],[StandardAcquisitionCost]],"Anomali","")</f>
        <v>Anomali</v>
      </c>
      <c r="N875" s="80">
        <f>VLOOKUP(Table1[[#This Row],[ProductID]],productMaster,11,0)</f>
        <v>0</v>
      </c>
      <c r="O875" s="80" t="str">
        <f>IF(Table1[[#This Row],[UnitPrice]]&gt;Table1[[#This Row],[sellingPrice]],"Anomali","")</f>
        <v>Anomali</v>
      </c>
      <c r="P875" s="80" t="str">
        <f>IF(ISNA(VLOOKUP(Table1[[#This Row],[ProductID]],productMaster,1,0)),"Anomali","")</f>
        <v/>
      </c>
    </row>
    <row r="876" spans="1:16" x14ac:dyDescent="0.25">
      <c r="A876" s="4">
        <v>682</v>
      </c>
      <c r="B876" s="4">
        <v>1519</v>
      </c>
      <c r="C876" s="11">
        <v>44082</v>
      </c>
      <c r="D876" s="4">
        <v>3</v>
      </c>
      <c r="E876" s="4">
        <v>404</v>
      </c>
      <c r="F876" s="41">
        <v>45.3705</v>
      </c>
      <c r="G876" s="41">
        <v>136.11150000000001</v>
      </c>
      <c r="K876" t="b">
        <f>IF(VLOOKUP(Table1[[#This Row],[ProductID]],productMaster,4,0)="Active",TRUE,"Anomali")</f>
        <v>1</v>
      </c>
      <c r="L876">
        <f>VLOOKUP(Table1[[#This Row],[ProductID]],productMaster,10,0)</f>
        <v>0</v>
      </c>
      <c r="M876" t="str">
        <f>IF(Table1[[#This Row],[UnitPrice]]&gt;115%*Table1[[#This Row],[StandardAcquisitionCost]],"Anomali","")</f>
        <v>Anomali</v>
      </c>
      <c r="N876" s="80">
        <f>VLOOKUP(Table1[[#This Row],[ProductID]],productMaster,11,0)</f>
        <v>0</v>
      </c>
      <c r="O876" s="80" t="str">
        <f>IF(Table1[[#This Row],[UnitPrice]]&gt;Table1[[#This Row],[sellingPrice]],"Anomali","")</f>
        <v>Anomali</v>
      </c>
      <c r="P876" s="80" t="str">
        <f>IF(ISNA(VLOOKUP(Table1[[#This Row],[ProductID]],productMaster,1,0)),"Anomali","")</f>
        <v/>
      </c>
    </row>
    <row r="877" spans="1:16" x14ac:dyDescent="0.25">
      <c r="A877" s="5">
        <v>683</v>
      </c>
      <c r="B877" s="5">
        <v>1520</v>
      </c>
      <c r="C877" s="10">
        <v>44082</v>
      </c>
      <c r="D877" s="5">
        <v>3</v>
      </c>
      <c r="E877" s="5">
        <v>433</v>
      </c>
      <c r="F877" s="40">
        <v>43.396500000000003</v>
      </c>
      <c r="G877" s="40">
        <v>130.18950000000001</v>
      </c>
      <c r="K877" t="b">
        <f>IF(VLOOKUP(Table1[[#This Row],[ProductID]],productMaster,4,0)="Active",TRUE,"Anomali")</f>
        <v>1</v>
      </c>
      <c r="L877">
        <f>VLOOKUP(Table1[[#This Row],[ProductID]],productMaster,10,0)</f>
        <v>0</v>
      </c>
      <c r="M877" t="str">
        <f>IF(Table1[[#This Row],[UnitPrice]]&gt;115%*Table1[[#This Row],[StandardAcquisitionCost]],"Anomali","")</f>
        <v>Anomali</v>
      </c>
      <c r="N877" s="80">
        <f>VLOOKUP(Table1[[#This Row],[ProductID]],productMaster,11,0)</f>
        <v>0</v>
      </c>
      <c r="O877" s="80" t="str">
        <f>IF(Table1[[#This Row],[UnitPrice]]&gt;Table1[[#This Row],[sellingPrice]],"Anomali","")</f>
        <v>Anomali</v>
      </c>
      <c r="P877" s="80" t="str">
        <f>IF(ISNA(VLOOKUP(Table1[[#This Row],[ProductID]],productMaster,1,0)),"Anomali","")</f>
        <v/>
      </c>
    </row>
    <row r="878" spans="1:16" x14ac:dyDescent="0.25">
      <c r="A878" s="4">
        <v>683</v>
      </c>
      <c r="B878" s="4">
        <v>1521</v>
      </c>
      <c r="C878" s="11">
        <v>44082</v>
      </c>
      <c r="D878" s="4">
        <v>3</v>
      </c>
      <c r="E878" s="4">
        <v>434</v>
      </c>
      <c r="F878" s="41">
        <v>39.122999999999998</v>
      </c>
      <c r="G878" s="41">
        <v>117.369</v>
      </c>
      <c r="K878" t="b">
        <f>IF(VLOOKUP(Table1[[#This Row],[ProductID]],productMaster,4,0)="Active",TRUE,"Anomali")</f>
        <v>1</v>
      </c>
      <c r="L878">
        <f>VLOOKUP(Table1[[#This Row],[ProductID]],productMaster,10,0)</f>
        <v>0</v>
      </c>
      <c r="M878" t="str">
        <f>IF(Table1[[#This Row],[UnitPrice]]&gt;115%*Table1[[#This Row],[StandardAcquisitionCost]],"Anomali","")</f>
        <v>Anomali</v>
      </c>
      <c r="N878" s="80">
        <f>VLOOKUP(Table1[[#This Row],[ProductID]],productMaster,11,0)</f>
        <v>0</v>
      </c>
      <c r="O878" s="80" t="str">
        <f>IF(Table1[[#This Row],[UnitPrice]]&gt;Table1[[#This Row],[sellingPrice]],"Anomali","")</f>
        <v>Anomali</v>
      </c>
      <c r="P878" s="80" t="str">
        <f>IF(ISNA(VLOOKUP(Table1[[#This Row],[ProductID]],productMaster,1,0)),"Anomali","")</f>
        <v/>
      </c>
    </row>
    <row r="879" spans="1:16" x14ac:dyDescent="0.25">
      <c r="A879" s="5">
        <v>683</v>
      </c>
      <c r="B879" s="5">
        <v>1522</v>
      </c>
      <c r="C879" s="10">
        <v>44082</v>
      </c>
      <c r="D879" s="5">
        <v>3</v>
      </c>
      <c r="E879" s="5">
        <v>435</v>
      </c>
      <c r="F879" s="40">
        <v>37.023000000000003</v>
      </c>
      <c r="G879" s="40">
        <v>111.069</v>
      </c>
      <c r="K879" t="b">
        <f>IF(VLOOKUP(Table1[[#This Row],[ProductID]],productMaster,4,0)="Active",TRUE,"Anomali")</f>
        <v>1</v>
      </c>
      <c r="L879">
        <f>VLOOKUP(Table1[[#This Row],[ProductID]],productMaster,10,0)</f>
        <v>0</v>
      </c>
      <c r="M879" t="str">
        <f>IF(Table1[[#This Row],[UnitPrice]]&gt;115%*Table1[[#This Row],[StandardAcquisitionCost]],"Anomali","")</f>
        <v>Anomali</v>
      </c>
      <c r="N879" s="80">
        <f>VLOOKUP(Table1[[#This Row],[ProductID]],productMaster,11,0)</f>
        <v>0</v>
      </c>
      <c r="O879" s="80" t="str">
        <f>IF(Table1[[#This Row],[UnitPrice]]&gt;Table1[[#This Row],[sellingPrice]],"Anomali","")</f>
        <v>Anomali</v>
      </c>
      <c r="P879" s="80" t="str">
        <f>IF(ISNA(VLOOKUP(Table1[[#This Row],[ProductID]],productMaster,1,0)),"Anomali","")</f>
        <v/>
      </c>
    </row>
    <row r="880" spans="1:16" x14ac:dyDescent="0.25">
      <c r="A880" s="4">
        <v>684</v>
      </c>
      <c r="B880" s="4">
        <v>1523</v>
      </c>
      <c r="C880" s="11">
        <v>44082</v>
      </c>
      <c r="D880" s="4">
        <v>3</v>
      </c>
      <c r="E880" s="4">
        <v>320</v>
      </c>
      <c r="F880" s="41">
        <v>47.470500000000001</v>
      </c>
      <c r="G880" s="41">
        <v>142.41149999999999</v>
      </c>
      <c r="K880" t="b">
        <f>IF(VLOOKUP(Table1[[#This Row],[ProductID]],productMaster,4,0)="Active",TRUE,"Anomali")</f>
        <v>1</v>
      </c>
      <c r="L880">
        <f>VLOOKUP(Table1[[#This Row],[ProductID]],productMaster,10,0)</f>
        <v>0</v>
      </c>
      <c r="M880" t="str">
        <f>IF(Table1[[#This Row],[UnitPrice]]&gt;115%*Table1[[#This Row],[StandardAcquisitionCost]],"Anomali","")</f>
        <v>Anomali</v>
      </c>
      <c r="N880" s="80">
        <f>VLOOKUP(Table1[[#This Row],[ProductID]],productMaster,11,0)</f>
        <v>0</v>
      </c>
      <c r="O880" s="80" t="str">
        <f>IF(Table1[[#This Row],[UnitPrice]]&gt;Table1[[#This Row],[sellingPrice]],"Anomali","")</f>
        <v>Anomali</v>
      </c>
      <c r="P880" s="80" t="str">
        <f>IF(ISNA(VLOOKUP(Table1[[#This Row],[ProductID]],productMaster,1,0)),"Anomali","")</f>
        <v/>
      </c>
    </row>
    <row r="881" spans="1:16" x14ac:dyDescent="0.25">
      <c r="A881" s="5">
        <v>684</v>
      </c>
      <c r="B881" s="5">
        <v>1524</v>
      </c>
      <c r="C881" s="10">
        <v>44082</v>
      </c>
      <c r="D881" s="5">
        <v>3</v>
      </c>
      <c r="E881" s="5">
        <v>321</v>
      </c>
      <c r="F881" s="40">
        <v>42.798000000000002</v>
      </c>
      <c r="G881" s="40">
        <v>128.39400000000001</v>
      </c>
      <c r="K881" t="b">
        <f>IF(VLOOKUP(Table1[[#This Row],[ProductID]],productMaster,4,0)="Active",TRUE,"Anomali")</f>
        <v>1</v>
      </c>
      <c r="L881">
        <f>VLOOKUP(Table1[[#This Row],[ProductID]],productMaster,10,0)</f>
        <v>0</v>
      </c>
      <c r="M881" t="str">
        <f>IF(Table1[[#This Row],[UnitPrice]]&gt;115%*Table1[[#This Row],[StandardAcquisitionCost]],"Anomali","")</f>
        <v>Anomali</v>
      </c>
      <c r="N881" s="80">
        <f>VLOOKUP(Table1[[#This Row],[ProductID]],productMaster,11,0)</f>
        <v>0</v>
      </c>
      <c r="O881" s="80" t="str">
        <f>IF(Table1[[#This Row],[UnitPrice]]&gt;Table1[[#This Row],[sellingPrice]],"Anomali","")</f>
        <v>Anomali</v>
      </c>
      <c r="P881" s="80" t="str">
        <f>IF(ISNA(VLOOKUP(Table1[[#This Row],[ProductID]],productMaster,1,0)),"Anomali","")</f>
        <v/>
      </c>
    </row>
    <row r="882" spans="1:16" x14ac:dyDescent="0.25">
      <c r="A882" s="4">
        <v>685</v>
      </c>
      <c r="B882" s="4">
        <v>1525</v>
      </c>
      <c r="C882" s="11">
        <v>44082</v>
      </c>
      <c r="D882" s="4">
        <v>3</v>
      </c>
      <c r="E882" s="4">
        <v>443</v>
      </c>
      <c r="F882" s="41">
        <v>39.122999999999998</v>
      </c>
      <c r="G882" s="41">
        <v>117.369</v>
      </c>
      <c r="K882" t="b">
        <f>IF(VLOOKUP(Table1[[#This Row],[ProductID]],productMaster,4,0)="Active",TRUE,"Anomali")</f>
        <v>1</v>
      </c>
      <c r="L882">
        <f>VLOOKUP(Table1[[#This Row],[ProductID]],productMaster,10,0)</f>
        <v>0</v>
      </c>
      <c r="M882" t="str">
        <f>IF(Table1[[#This Row],[UnitPrice]]&gt;115%*Table1[[#This Row],[StandardAcquisitionCost]],"Anomali","")</f>
        <v>Anomali</v>
      </c>
      <c r="N882" s="80">
        <f>VLOOKUP(Table1[[#This Row],[ProductID]],productMaster,11,0)</f>
        <v>0</v>
      </c>
      <c r="O882" s="80" t="str">
        <f>IF(Table1[[#This Row],[UnitPrice]]&gt;Table1[[#This Row],[sellingPrice]],"Anomali","")</f>
        <v>Anomali</v>
      </c>
      <c r="P882" s="80" t="str">
        <f>IF(ISNA(VLOOKUP(Table1[[#This Row],[ProductID]],productMaster,1,0)),"Anomali","")</f>
        <v/>
      </c>
    </row>
    <row r="883" spans="1:16" x14ac:dyDescent="0.25">
      <c r="A883" s="5">
        <v>685</v>
      </c>
      <c r="B883" s="5">
        <v>1526</v>
      </c>
      <c r="C883" s="10">
        <v>44082</v>
      </c>
      <c r="D883" s="5">
        <v>3</v>
      </c>
      <c r="E883" s="5">
        <v>444</v>
      </c>
      <c r="F883" s="40">
        <v>37.023000000000003</v>
      </c>
      <c r="G883" s="40">
        <v>111.069</v>
      </c>
      <c r="K883" t="b">
        <f>IF(VLOOKUP(Table1[[#This Row],[ProductID]],productMaster,4,0)="Active",TRUE,"Anomali")</f>
        <v>1</v>
      </c>
      <c r="L883">
        <f>VLOOKUP(Table1[[#This Row],[ProductID]],productMaster,10,0)</f>
        <v>0</v>
      </c>
      <c r="M883" t="str">
        <f>IF(Table1[[#This Row],[UnitPrice]]&gt;115%*Table1[[#This Row],[StandardAcquisitionCost]],"Anomali","")</f>
        <v>Anomali</v>
      </c>
      <c r="N883" s="80">
        <f>VLOOKUP(Table1[[#This Row],[ProductID]],productMaster,11,0)</f>
        <v>0</v>
      </c>
      <c r="O883" s="80" t="str">
        <f>IF(Table1[[#This Row],[UnitPrice]]&gt;Table1[[#This Row],[sellingPrice]],"Anomali","")</f>
        <v>Anomali</v>
      </c>
      <c r="P883" s="80" t="str">
        <f>IF(ISNA(VLOOKUP(Table1[[#This Row],[ProductID]],productMaster,1,0)),"Anomali","")</f>
        <v/>
      </c>
    </row>
    <row r="884" spans="1:16" x14ac:dyDescent="0.25">
      <c r="A884" s="4">
        <v>685</v>
      </c>
      <c r="B884" s="4">
        <v>1527</v>
      </c>
      <c r="C884" s="11">
        <v>44082</v>
      </c>
      <c r="D884" s="4">
        <v>3</v>
      </c>
      <c r="E884" s="4">
        <v>445</v>
      </c>
      <c r="F884" s="41">
        <v>41.296500000000002</v>
      </c>
      <c r="G884" s="41">
        <v>123.8895</v>
      </c>
      <c r="K884" t="b">
        <f>IF(VLOOKUP(Table1[[#This Row],[ProductID]],productMaster,4,0)="Active",TRUE,"Anomali")</f>
        <v>1</v>
      </c>
      <c r="L884">
        <f>VLOOKUP(Table1[[#This Row],[ProductID]],productMaster,10,0)</f>
        <v>0</v>
      </c>
      <c r="M884" t="str">
        <f>IF(Table1[[#This Row],[UnitPrice]]&gt;115%*Table1[[#This Row],[StandardAcquisitionCost]],"Anomali","")</f>
        <v>Anomali</v>
      </c>
      <c r="N884" s="80">
        <f>VLOOKUP(Table1[[#This Row],[ProductID]],productMaster,11,0)</f>
        <v>0</v>
      </c>
      <c r="O884" s="80" t="str">
        <f>IF(Table1[[#This Row],[UnitPrice]]&gt;Table1[[#This Row],[sellingPrice]],"Anomali","")</f>
        <v>Anomali</v>
      </c>
      <c r="P884" s="80" t="str">
        <f>IF(ISNA(VLOOKUP(Table1[[#This Row],[ProductID]],productMaster,1,0)),"Anomali","")</f>
        <v/>
      </c>
    </row>
    <row r="885" spans="1:16" x14ac:dyDescent="0.25">
      <c r="A885" s="5">
        <v>685</v>
      </c>
      <c r="B885" s="5">
        <v>1528</v>
      </c>
      <c r="C885" s="10">
        <v>44082</v>
      </c>
      <c r="D885" s="5">
        <v>3</v>
      </c>
      <c r="E885" s="5">
        <v>446</v>
      </c>
      <c r="F885" s="40">
        <v>37.023000000000003</v>
      </c>
      <c r="G885" s="40">
        <v>111.069</v>
      </c>
      <c r="K885" t="b">
        <f>IF(VLOOKUP(Table1[[#This Row],[ProductID]],productMaster,4,0)="Active",TRUE,"Anomali")</f>
        <v>1</v>
      </c>
      <c r="L885">
        <f>VLOOKUP(Table1[[#This Row],[ProductID]],productMaster,10,0)</f>
        <v>0</v>
      </c>
      <c r="M885" t="str">
        <f>IF(Table1[[#This Row],[UnitPrice]]&gt;115%*Table1[[#This Row],[StandardAcquisitionCost]],"Anomali","")</f>
        <v>Anomali</v>
      </c>
      <c r="N885" s="80">
        <f>VLOOKUP(Table1[[#This Row],[ProductID]],productMaster,11,0)</f>
        <v>0</v>
      </c>
      <c r="O885" s="80" t="str">
        <f>IF(Table1[[#This Row],[UnitPrice]]&gt;Table1[[#This Row],[sellingPrice]],"Anomali","")</f>
        <v>Anomali</v>
      </c>
      <c r="P885" s="80" t="str">
        <f>IF(ISNA(VLOOKUP(Table1[[#This Row],[ProductID]],productMaster,1,0)),"Anomali","")</f>
        <v/>
      </c>
    </row>
    <row r="886" spans="1:16" x14ac:dyDescent="0.25">
      <c r="A886" s="4">
        <v>685</v>
      </c>
      <c r="B886" s="4">
        <v>1529</v>
      </c>
      <c r="C886" s="11">
        <v>44082</v>
      </c>
      <c r="D886" s="4">
        <v>3</v>
      </c>
      <c r="E886" s="4">
        <v>447</v>
      </c>
      <c r="F886" s="41">
        <v>47.680500000000002</v>
      </c>
      <c r="G886" s="41">
        <v>143.04150000000001</v>
      </c>
      <c r="K886" t="b">
        <f>IF(VLOOKUP(Table1[[#This Row],[ProductID]],productMaster,4,0)="Active",TRUE,"Anomali")</f>
        <v>1</v>
      </c>
      <c r="L886">
        <f>VLOOKUP(Table1[[#This Row],[ProductID]],productMaster,10,0)</f>
        <v>0</v>
      </c>
      <c r="M886" t="str">
        <f>IF(Table1[[#This Row],[UnitPrice]]&gt;115%*Table1[[#This Row],[StandardAcquisitionCost]],"Anomali","")</f>
        <v>Anomali</v>
      </c>
      <c r="N886" s="80">
        <f>VLOOKUP(Table1[[#This Row],[ProductID]],productMaster,11,0)</f>
        <v>0</v>
      </c>
      <c r="O886" s="80" t="str">
        <f>IF(Table1[[#This Row],[UnitPrice]]&gt;Table1[[#This Row],[sellingPrice]],"Anomali","")</f>
        <v>Anomali</v>
      </c>
      <c r="P886" s="80" t="str">
        <f>IF(ISNA(VLOOKUP(Table1[[#This Row],[ProductID]],productMaster,1,0)),"Anomali","")</f>
        <v/>
      </c>
    </row>
    <row r="887" spans="1:16" x14ac:dyDescent="0.25">
      <c r="A887" s="5">
        <v>685</v>
      </c>
      <c r="B887" s="5">
        <v>1530</v>
      </c>
      <c r="C887" s="10">
        <v>44082</v>
      </c>
      <c r="D887" s="5">
        <v>3</v>
      </c>
      <c r="E887" s="5">
        <v>448</v>
      </c>
      <c r="F887" s="40">
        <v>45.580500000000001</v>
      </c>
      <c r="G887" s="40">
        <v>136.7415</v>
      </c>
      <c r="K887" t="b">
        <f>IF(VLOOKUP(Table1[[#This Row],[ProductID]],productMaster,4,0)="Active",TRUE,"Anomali")</f>
        <v>1</v>
      </c>
      <c r="L887">
        <f>VLOOKUP(Table1[[#This Row],[ProductID]],productMaster,10,0)</f>
        <v>0</v>
      </c>
      <c r="M887" t="str">
        <f>IF(Table1[[#This Row],[UnitPrice]]&gt;115%*Table1[[#This Row],[StandardAcquisitionCost]],"Anomali","")</f>
        <v>Anomali</v>
      </c>
      <c r="N887" s="80">
        <f>VLOOKUP(Table1[[#This Row],[ProductID]],productMaster,11,0)</f>
        <v>0</v>
      </c>
      <c r="O887" s="80" t="str">
        <f>IF(Table1[[#This Row],[UnitPrice]]&gt;Table1[[#This Row],[sellingPrice]],"Anomali","")</f>
        <v>Anomali</v>
      </c>
      <c r="P887" s="80" t="str">
        <f>IF(ISNA(VLOOKUP(Table1[[#This Row],[ProductID]],productMaster,1,0)),"Anomali","")</f>
        <v/>
      </c>
    </row>
    <row r="888" spans="1:16" x14ac:dyDescent="0.25">
      <c r="A888" s="4">
        <v>685</v>
      </c>
      <c r="B888" s="4">
        <v>1531</v>
      </c>
      <c r="C888" s="11">
        <v>44082</v>
      </c>
      <c r="D888" s="4">
        <v>3</v>
      </c>
      <c r="E888" s="4">
        <v>449</v>
      </c>
      <c r="F888" s="41">
        <v>49.853999999999999</v>
      </c>
      <c r="G888" s="41">
        <v>149.56200000000001</v>
      </c>
      <c r="K888" t="b">
        <f>IF(VLOOKUP(Table1[[#This Row],[ProductID]],productMaster,4,0)="Active",TRUE,"Anomali")</f>
        <v>1</v>
      </c>
      <c r="L888">
        <f>VLOOKUP(Table1[[#This Row],[ProductID]],productMaster,10,0)</f>
        <v>0</v>
      </c>
      <c r="M888" t="str">
        <f>IF(Table1[[#This Row],[UnitPrice]]&gt;115%*Table1[[#This Row],[StandardAcquisitionCost]],"Anomali","")</f>
        <v>Anomali</v>
      </c>
      <c r="N888" s="80">
        <f>VLOOKUP(Table1[[#This Row],[ProductID]],productMaster,11,0)</f>
        <v>0</v>
      </c>
      <c r="O888" s="80" t="str">
        <f>IF(Table1[[#This Row],[UnitPrice]]&gt;Table1[[#This Row],[sellingPrice]],"Anomali","")</f>
        <v>Anomali</v>
      </c>
      <c r="P888" s="80" t="str">
        <f>IF(ISNA(VLOOKUP(Table1[[#This Row],[ProductID]],productMaster,1,0)),"Anomali","")</f>
        <v/>
      </c>
    </row>
    <row r="889" spans="1:16" x14ac:dyDescent="0.25">
      <c r="A889" s="5">
        <v>685</v>
      </c>
      <c r="B889" s="5">
        <v>1532</v>
      </c>
      <c r="C889" s="10">
        <v>44082</v>
      </c>
      <c r="D889" s="5">
        <v>3</v>
      </c>
      <c r="E889" s="5">
        <v>450</v>
      </c>
      <c r="F889" s="40">
        <v>45.580500000000001</v>
      </c>
      <c r="G889" s="40">
        <v>136.7415</v>
      </c>
      <c r="K889" t="b">
        <f>IF(VLOOKUP(Table1[[#This Row],[ProductID]],productMaster,4,0)="Active",TRUE,"Anomali")</f>
        <v>1</v>
      </c>
      <c r="L889">
        <f>VLOOKUP(Table1[[#This Row],[ProductID]],productMaster,10,0)</f>
        <v>0</v>
      </c>
      <c r="M889" t="str">
        <f>IF(Table1[[#This Row],[UnitPrice]]&gt;115%*Table1[[#This Row],[StandardAcquisitionCost]],"Anomali","")</f>
        <v>Anomali</v>
      </c>
      <c r="N889" s="80">
        <f>VLOOKUP(Table1[[#This Row],[ProductID]],productMaster,11,0)</f>
        <v>0</v>
      </c>
      <c r="O889" s="80" t="str">
        <f>IF(Table1[[#This Row],[UnitPrice]]&gt;Table1[[#This Row],[sellingPrice]],"Anomali","")</f>
        <v>Anomali</v>
      </c>
      <c r="P889" s="80" t="str">
        <f>IF(ISNA(VLOOKUP(Table1[[#This Row],[ProductID]],productMaster,1,0)),"Anomali","")</f>
        <v/>
      </c>
    </row>
    <row r="890" spans="1:16" x14ac:dyDescent="0.25">
      <c r="A890" s="4">
        <v>685</v>
      </c>
      <c r="B890" s="4">
        <v>1533</v>
      </c>
      <c r="C890" s="11">
        <v>44082</v>
      </c>
      <c r="D890" s="4">
        <v>3</v>
      </c>
      <c r="E890" s="4">
        <v>451</v>
      </c>
      <c r="F890" s="41">
        <v>43.480499999999999</v>
      </c>
      <c r="G890" s="41">
        <v>130.44149999999999</v>
      </c>
      <c r="K890" t="b">
        <f>IF(VLOOKUP(Table1[[#This Row],[ProductID]],productMaster,4,0)="Active",TRUE,"Anomali")</f>
        <v>1</v>
      </c>
      <c r="L890">
        <f>VLOOKUP(Table1[[#This Row],[ProductID]],productMaster,10,0)</f>
        <v>0</v>
      </c>
      <c r="M890" t="str">
        <f>IF(Table1[[#This Row],[UnitPrice]]&gt;115%*Table1[[#This Row],[StandardAcquisitionCost]],"Anomali","")</f>
        <v>Anomali</v>
      </c>
      <c r="N890" s="80">
        <f>VLOOKUP(Table1[[#This Row],[ProductID]],productMaster,11,0)</f>
        <v>0</v>
      </c>
      <c r="O890" s="80" t="str">
        <f>IF(Table1[[#This Row],[UnitPrice]]&gt;Table1[[#This Row],[sellingPrice]],"Anomali","")</f>
        <v>Anomali</v>
      </c>
      <c r="P890" s="80" t="str">
        <f>IF(ISNA(VLOOKUP(Table1[[#This Row],[ProductID]],productMaster,1,0)),"Anomali","")</f>
        <v/>
      </c>
    </row>
    <row r="891" spans="1:16" x14ac:dyDescent="0.25">
      <c r="A891" s="5">
        <v>685</v>
      </c>
      <c r="B891" s="5">
        <v>1534</v>
      </c>
      <c r="C891" s="10">
        <v>44082</v>
      </c>
      <c r="D891" s="5">
        <v>3</v>
      </c>
      <c r="E891" s="5">
        <v>452</v>
      </c>
      <c r="F891" s="40">
        <v>47.753999999999998</v>
      </c>
      <c r="G891" s="40">
        <v>143.262</v>
      </c>
      <c r="K891" t="b">
        <f>IF(VLOOKUP(Table1[[#This Row],[ProductID]],productMaster,4,0)="Active",TRUE,"Anomali")</f>
        <v>1</v>
      </c>
      <c r="L891">
        <f>VLOOKUP(Table1[[#This Row],[ProductID]],productMaster,10,0)</f>
        <v>0</v>
      </c>
      <c r="M891" t="str">
        <f>IF(Table1[[#This Row],[UnitPrice]]&gt;115%*Table1[[#This Row],[StandardAcquisitionCost]],"Anomali","")</f>
        <v>Anomali</v>
      </c>
      <c r="N891" s="80">
        <f>VLOOKUP(Table1[[#This Row],[ProductID]],productMaster,11,0)</f>
        <v>0</v>
      </c>
      <c r="O891" s="80" t="str">
        <f>IF(Table1[[#This Row],[UnitPrice]]&gt;Table1[[#This Row],[sellingPrice]],"Anomali","")</f>
        <v>Anomali</v>
      </c>
      <c r="P891" s="80" t="str">
        <f>IF(ISNA(VLOOKUP(Table1[[#This Row],[ProductID]],productMaster,1,0)),"Anomali","")</f>
        <v/>
      </c>
    </row>
    <row r="892" spans="1:16" x14ac:dyDescent="0.25">
      <c r="A892" s="4">
        <v>685</v>
      </c>
      <c r="B892" s="4">
        <v>1535</v>
      </c>
      <c r="C892" s="11">
        <v>44082</v>
      </c>
      <c r="D892" s="4">
        <v>3</v>
      </c>
      <c r="E892" s="4">
        <v>453</v>
      </c>
      <c r="F892" s="41">
        <v>43.480499999999999</v>
      </c>
      <c r="G892" s="41">
        <v>130.44149999999999</v>
      </c>
      <c r="K892" t="b">
        <f>IF(VLOOKUP(Table1[[#This Row],[ProductID]],productMaster,4,0)="Active",TRUE,"Anomali")</f>
        <v>1</v>
      </c>
      <c r="L892">
        <f>VLOOKUP(Table1[[#This Row],[ProductID]],productMaster,10,0)</f>
        <v>0</v>
      </c>
      <c r="M892" t="str">
        <f>IF(Table1[[#This Row],[UnitPrice]]&gt;115%*Table1[[#This Row],[StandardAcquisitionCost]],"Anomali","")</f>
        <v>Anomali</v>
      </c>
      <c r="N892" s="80">
        <f>VLOOKUP(Table1[[#This Row],[ProductID]],productMaster,11,0)</f>
        <v>0</v>
      </c>
      <c r="O892" s="80" t="str">
        <f>IF(Table1[[#This Row],[UnitPrice]]&gt;Table1[[#This Row],[sellingPrice]],"Anomali","")</f>
        <v>Anomali</v>
      </c>
      <c r="P892" s="80" t="str">
        <f>IF(ISNA(VLOOKUP(Table1[[#This Row],[ProductID]],productMaster,1,0)),"Anomali","")</f>
        <v/>
      </c>
    </row>
    <row r="893" spans="1:16" x14ac:dyDescent="0.25">
      <c r="A893" s="5">
        <v>685</v>
      </c>
      <c r="B893" s="5">
        <v>1536</v>
      </c>
      <c r="C893" s="10">
        <v>44082</v>
      </c>
      <c r="D893" s="5">
        <v>3</v>
      </c>
      <c r="E893" s="5">
        <v>454</v>
      </c>
      <c r="F893" s="40">
        <v>41.380499999999998</v>
      </c>
      <c r="G893" s="40">
        <v>124.14149999999999</v>
      </c>
      <c r="K893" t="b">
        <f>IF(VLOOKUP(Table1[[#This Row],[ProductID]],productMaster,4,0)="Active",TRUE,"Anomali")</f>
        <v>1</v>
      </c>
      <c r="L893">
        <f>VLOOKUP(Table1[[#This Row],[ProductID]],productMaster,10,0)</f>
        <v>0</v>
      </c>
      <c r="M893" t="str">
        <f>IF(Table1[[#This Row],[UnitPrice]]&gt;115%*Table1[[#This Row],[StandardAcquisitionCost]],"Anomali","")</f>
        <v>Anomali</v>
      </c>
      <c r="N893" s="80">
        <f>VLOOKUP(Table1[[#This Row],[ProductID]],productMaster,11,0)</f>
        <v>0</v>
      </c>
      <c r="O893" s="80" t="str">
        <f>IF(Table1[[#This Row],[UnitPrice]]&gt;Table1[[#This Row],[sellingPrice]],"Anomali","")</f>
        <v>Anomali</v>
      </c>
      <c r="P893" s="80" t="str">
        <f>IF(ISNA(VLOOKUP(Table1[[#This Row],[ProductID]],productMaster,1,0)),"Anomali","")</f>
        <v/>
      </c>
    </row>
    <row r="894" spans="1:16" x14ac:dyDescent="0.25">
      <c r="A894" s="4">
        <v>685</v>
      </c>
      <c r="B894" s="4">
        <v>1537</v>
      </c>
      <c r="C894" s="11">
        <v>44082</v>
      </c>
      <c r="D894" s="4">
        <v>3</v>
      </c>
      <c r="E894" s="4">
        <v>455</v>
      </c>
      <c r="F894" s="41">
        <v>45.654000000000003</v>
      </c>
      <c r="G894" s="41">
        <v>136.96199999999999</v>
      </c>
      <c r="K894" t="b">
        <f>IF(VLOOKUP(Table1[[#This Row],[ProductID]],productMaster,4,0)="Active",TRUE,"Anomali")</f>
        <v>1</v>
      </c>
      <c r="L894">
        <f>VLOOKUP(Table1[[#This Row],[ProductID]],productMaster,10,0)</f>
        <v>0</v>
      </c>
      <c r="M894" t="str">
        <f>IF(Table1[[#This Row],[UnitPrice]]&gt;115%*Table1[[#This Row],[StandardAcquisitionCost]],"Anomali","")</f>
        <v>Anomali</v>
      </c>
      <c r="N894" s="80">
        <f>VLOOKUP(Table1[[#This Row],[ProductID]],productMaster,11,0)</f>
        <v>0</v>
      </c>
      <c r="O894" s="80" t="str">
        <f>IF(Table1[[#This Row],[UnitPrice]]&gt;Table1[[#This Row],[sellingPrice]],"Anomali","")</f>
        <v>Anomali</v>
      </c>
      <c r="P894" s="80" t="str">
        <f>IF(ISNA(VLOOKUP(Table1[[#This Row],[ProductID]],productMaster,1,0)),"Anomali","")</f>
        <v/>
      </c>
    </row>
    <row r="895" spans="1:16" x14ac:dyDescent="0.25">
      <c r="A895" s="5">
        <v>685</v>
      </c>
      <c r="B895" s="5">
        <v>1538</v>
      </c>
      <c r="C895" s="10">
        <v>44082</v>
      </c>
      <c r="D895" s="5">
        <v>3</v>
      </c>
      <c r="E895" s="5">
        <v>456</v>
      </c>
      <c r="F895" s="40">
        <v>41.380499999999998</v>
      </c>
      <c r="G895" s="40">
        <v>124.14149999999999</v>
      </c>
      <c r="K895" t="b">
        <f>IF(VLOOKUP(Table1[[#This Row],[ProductID]],productMaster,4,0)="Active",TRUE,"Anomali")</f>
        <v>1</v>
      </c>
      <c r="L895">
        <f>VLOOKUP(Table1[[#This Row],[ProductID]],productMaster,10,0)</f>
        <v>0</v>
      </c>
      <c r="M895" t="str">
        <f>IF(Table1[[#This Row],[UnitPrice]]&gt;115%*Table1[[#This Row],[StandardAcquisitionCost]],"Anomali","")</f>
        <v>Anomali</v>
      </c>
      <c r="N895" s="80">
        <f>VLOOKUP(Table1[[#This Row],[ProductID]],productMaster,11,0)</f>
        <v>0</v>
      </c>
      <c r="O895" s="80" t="str">
        <f>IF(Table1[[#This Row],[UnitPrice]]&gt;Table1[[#This Row],[sellingPrice]],"Anomali","")</f>
        <v>Anomali</v>
      </c>
      <c r="P895" s="80" t="str">
        <f>IF(ISNA(VLOOKUP(Table1[[#This Row],[ProductID]],productMaster,1,0)),"Anomali","")</f>
        <v/>
      </c>
    </row>
    <row r="896" spans="1:16" x14ac:dyDescent="0.25">
      <c r="A896" s="4">
        <v>685</v>
      </c>
      <c r="B896" s="4">
        <v>1539</v>
      </c>
      <c r="C896" s="11">
        <v>44082</v>
      </c>
      <c r="D896" s="4">
        <v>3</v>
      </c>
      <c r="E896" s="4">
        <v>457</v>
      </c>
      <c r="F896" s="41">
        <v>39.280500000000004</v>
      </c>
      <c r="G896" s="41">
        <v>117.8415</v>
      </c>
      <c r="K896" t="b">
        <f>IF(VLOOKUP(Table1[[#This Row],[ProductID]],productMaster,4,0)="Active",TRUE,"Anomali")</f>
        <v>1</v>
      </c>
      <c r="L896">
        <f>VLOOKUP(Table1[[#This Row],[ProductID]],productMaster,10,0)</f>
        <v>0</v>
      </c>
      <c r="M896" t="str">
        <f>IF(Table1[[#This Row],[UnitPrice]]&gt;115%*Table1[[#This Row],[StandardAcquisitionCost]],"Anomali","")</f>
        <v>Anomali</v>
      </c>
      <c r="N896" s="80">
        <f>VLOOKUP(Table1[[#This Row],[ProductID]],productMaster,11,0)</f>
        <v>0</v>
      </c>
      <c r="O896" s="80" t="str">
        <f>IF(Table1[[#This Row],[UnitPrice]]&gt;Table1[[#This Row],[sellingPrice]],"Anomali","")</f>
        <v>Anomali</v>
      </c>
      <c r="P896" s="80" t="str">
        <f>IF(ISNA(VLOOKUP(Table1[[#This Row],[ProductID]],productMaster,1,0)),"Anomali","")</f>
        <v/>
      </c>
    </row>
    <row r="897" spans="1:16" x14ac:dyDescent="0.25">
      <c r="A897" s="5">
        <v>685</v>
      </c>
      <c r="B897" s="5">
        <v>1540</v>
      </c>
      <c r="C897" s="10">
        <v>44082</v>
      </c>
      <c r="D897" s="5">
        <v>3</v>
      </c>
      <c r="E897" s="5">
        <v>458</v>
      </c>
      <c r="F897" s="40">
        <v>43.554000000000002</v>
      </c>
      <c r="G897" s="40">
        <v>130.66200000000001</v>
      </c>
      <c r="K897" t="b">
        <f>IF(VLOOKUP(Table1[[#This Row],[ProductID]],productMaster,4,0)="Active",TRUE,"Anomali")</f>
        <v>1</v>
      </c>
      <c r="L897">
        <f>VLOOKUP(Table1[[#This Row],[ProductID]],productMaster,10,0)</f>
        <v>0</v>
      </c>
      <c r="M897" t="str">
        <f>IF(Table1[[#This Row],[UnitPrice]]&gt;115%*Table1[[#This Row],[StandardAcquisitionCost]],"Anomali","")</f>
        <v>Anomali</v>
      </c>
      <c r="N897" s="80">
        <f>VLOOKUP(Table1[[#This Row],[ProductID]],productMaster,11,0)</f>
        <v>0</v>
      </c>
      <c r="O897" s="80" t="str">
        <f>IF(Table1[[#This Row],[UnitPrice]]&gt;Table1[[#This Row],[sellingPrice]],"Anomali","")</f>
        <v>Anomali</v>
      </c>
      <c r="P897" s="80" t="str">
        <f>IF(ISNA(VLOOKUP(Table1[[#This Row],[ProductID]],productMaster,1,0)),"Anomali","")</f>
        <v/>
      </c>
    </row>
    <row r="898" spans="1:16" x14ac:dyDescent="0.25">
      <c r="A898" s="4">
        <v>685</v>
      </c>
      <c r="B898" s="4">
        <v>1541</v>
      </c>
      <c r="C898" s="11">
        <v>44082</v>
      </c>
      <c r="D898" s="4">
        <v>3</v>
      </c>
      <c r="E898" s="4">
        <v>459</v>
      </c>
      <c r="F898" s="41">
        <v>39.280500000000004</v>
      </c>
      <c r="G898" s="41">
        <v>117.8415</v>
      </c>
      <c r="K898" t="b">
        <f>IF(VLOOKUP(Table1[[#This Row],[ProductID]],productMaster,4,0)="Active",TRUE,"Anomali")</f>
        <v>1</v>
      </c>
      <c r="L898">
        <f>VLOOKUP(Table1[[#This Row],[ProductID]],productMaster,10,0)</f>
        <v>0</v>
      </c>
      <c r="M898" t="str">
        <f>IF(Table1[[#This Row],[UnitPrice]]&gt;115%*Table1[[#This Row],[StandardAcquisitionCost]],"Anomali","")</f>
        <v>Anomali</v>
      </c>
      <c r="N898" s="80">
        <f>VLOOKUP(Table1[[#This Row],[ProductID]],productMaster,11,0)</f>
        <v>0</v>
      </c>
      <c r="O898" s="80" t="str">
        <f>IF(Table1[[#This Row],[UnitPrice]]&gt;Table1[[#This Row],[sellingPrice]],"Anomali","")</f>
        <v>Anomali</v>
      </c>
      <c r="P898" s="80" t="str">
        <f>IF(ISNA(VLOOKUP(Table1[[#This Row],[ProductID]],productMaster,1,0)),"Anomali","")</f>
        <v/>
      </c>
    </row>
    <row r="899" spans="1:16" x14ac:dyDescent="0.25">
      <c r="A899" s="5">
        <v>685</v>
      </c>
      <c r="B899" s="5">
        <v>1542</v>
      </c>
      <c r="C899" s="10">
        <v>44082</v>
      </c>
      <c r="D899" s="5">
        <v>3</v>
      </c>
      <c r="E899" s="5">
        <v>460</v>
      </c>
      <c r="F899" s="40">
        <v>37.180500000000002</v>
      </c>
      <c r="G899" s="40">
        <v>111.5415</v>
      </c>
      <c r="K899" t="b">
        <f>IF(VLOOKUP(Table1[[#This Row],[ProductID]],productMaster,4,0)="Active",TRUE,"Anomali")</f>
        <v>1</v>
      </c>
      <c r="L899">
        <f>VLOOKUP(Table1[[#This Row],[ProductID]],productMaster,10,0)</f>
        <v>0</v>
      </c>
      <c r="M899" t="str">
        <f>IF(Table1[[#This Row],[UnitPrice]]&gt;115%*Table1[[#This Row],[StandardAcquisitionCost]],"Anomali","")</f>
        <v>Anomali</v>
      </c>
      <c r="N899" s="80">
        <f>VLOOKUP(Table1[[#This Row],[ProductID]],productMaster,11,0)</f>
        <v>0</v>
      </c>
      <c r="O899" s="80" t="str">
        <f>IF(Table1[[#This Row],[UnitPrice]]&gt;Table1[[#This Row],[sellingPrice]],"Anomali","")</f>
        <v>Anomali</v>
      </c>
      <c r="P899" s="80" t="str">
        <f>IF(ISNA(VLOOKUP(Table1[[#This Row],[ProductID]],productMaster,1,0)),"Anomali","")</f>
        <v/>
      </c>
    </row>
    <row r="900" spans="1:16" x14ac:dyDescent="0.25">
      <c r="A900" s="4">
        <v>685</v>
      </c>
      <c r="B900" s="4">
        <v>1543</v>
      </c>
      <c r="C900" s="11">
        <v>44082</v>
      </c>
      <c r="D900" s="4">
        <v>3</v>
      </c>
      <c r="E900" s="4">
        <v>461</v>
      </c>
      <c r="F900" s="41">
        <v>41.454000000000001</v>
      </c>
      <c r="G900" s="41">
        <v>124.36199999999999</v>
      </c>
      <c r="K900" t="b">
        <f>IF(VLOOKUP(Table1[[#This Row],[ProductID]],productMaster,4,0)="Active",TRUE,"Anomali")</f>
        <v>1</v>
      </c>
      <c r="L900">
        <f>VLOOKUP(Table1[[#This Row],[ProductID]],productMaster,10,0)</f>
        <v>0</v>
      </c>
      <c r="M900" t="str">
        <f>IF(Table1[[#This Row],[UnitPrice]]&gt;115%*Table1[[#This Row],[StandardAcquisitionCost]],"Anomali","")</f>
        <v>Anomali</v>
      </c>
      <c r="N900" s="80">
        <f>VLOOKUP(Table1[[#This Row],[ProductID]],productMaster,11,0)</f>
        <v>0</v>
      </c>
      <c r="O900" s="80" t="str">
        <f>IF(Table1[[#This Row],[UnitPrice]]&gt;Table1[[#This Row],[sellingPrice]],"Anomali","")</f>
        <v>Anomali</v>
      </c>
      <c r="P900" s="80" t="str">
        <f>IF(ISNA(VLOOKUP(Table1[[#This Row],[ProductID]],productMaster,1,0)),"Anomali","")</f>
        <v/>
      </c>
    </row>
    <row r="901" spans="1:16" x14ac:dyDescent="0.25">
      <c r="A901" s="5">
        <v>686</v>
      </c>
      <c r="B901" s="5">
        <v>1544</v>
      </c>
      <c r="C901" s="10">
        <v>44082</v>
      </c>
      <c r="D901" s="5">
        <v>550</v>
      </c>
      <c r="E901" s="5">
        <v>941</v>
      </c>
      <c r="F901" s="40">
        <v>62.9895</v>
      </c>
      <c r="G901" s="40">
        <v>34644.224999999999</v>
      </c>
      <c r="K901" t="b">
        <f>IF(VLOOKUP(Table1[[#This Row],[ProductID]],productMaster,4,0)="Active",TRUE,"Anomali")</f>
        <v>1</v>
      </c>
      <c r="L901">
        <f>VLOOKUP(Table1[[#This Row],[ProductID]],productMaster,10,0)</f>
        <v>35.959600000000002</v>
      </c>
      <c r="M901" t="str">
        <f>IF(Table1[[#This Row],[UnitPrice]]&gt;115%*Table1[[#This Row],[StandardAcquisitionCost]],"Anomali","")</f>
        <v>Anomali</v>
      </c>
      <c r="N901" s="80">
        <f>VLOOKUP(Table1[[#This Row],[ProductID]],productMaster,11,0)</f>
        <v>80.989999999999995</v>
      </c>
      <c r="O901" s="80" t="str">
        <f>IF(Table1[[#This Row],[UnitPrice]]&gt;Table1[[#This Row],[sellingPrice]],"Anomali","")</f>
        <v/>
      </c>
      <c r="P901" s="80" t="str">
        <f>IF(ISNA(VLOOKUP(Table1[[#This Row],[ProductID]],productMaster,1,0)),"Anomali","")</f>
        <v/>
      </c>
    </row>
    <row r="902" spans="1:16" x14ac:dyDescent="0.25">
      <c r="A902" s="4">
        <v>687</v>
      </c>
      <c r="B902" s="4">
        <v>1545</v>
      </c>
      <c r="C902" s="11">
        <v>44082</v>
      </c>
      <c r="D902" s="4">
        <v>3</v>
      </c>
      <c r="E902" s="4">
        <v>320</v>
      </c>
      <c r="F902" s="41">
        <v>45.3705</v>
      </c>
      <c r="G902" s="41">
        <v>136.11150000000001</v>
      </c>
      <c r="K902" t="b">
        <f>IF(VLOOKUP(Table1[[#This Row],[ProductID]],productMaster,4,0)="Active",TRUE,"Anomali")</f>
        <v>1</v>
      </c>
      <c r="L902">
        <f>VLOOKUP(Table1[[#This Row],[ProductID]],productMaster,10,0)</f>
        <v>0</v>
      </c>
      <c r="M902" t="str">
        <f>IF(Table1[[#This Row],[UnitPrice]]&gt;115%*Table1[[#This Row],[StandardAcquisitionCost]],"Anomali","")</f>
        <v>Anomali</v>
      </c>
      <c r="N902" s="80">
        <f>VLOOKUP(Table1[[#This Row],[ProductID]],productMaster,11,0)</f>
        <v>0</v>
      </c>
      <c r="O902" s="80" t="str">
        <f>IF(Table1[[#This Row],[UnitPrice]]&gt;Table1[[#This Row],[sellingPrice]],"Anomali","")</f>
        <v>Anomali</v>
      </c>
      <c r="P902" s="80" t="str">
        <f>IF(ISNA(VLOOKUP(Table1[[#This Row],[ProductID]],productMaster,1,0)),"Anomali","")</f>
        <v/>
      </c>
    </row>
    <row r="903" spans="1:16" x14ac:dyDescent="0.25">
      <c r="A903" s="5">
        <v>687</v>
      </c>
      <c r="B903" s="5">
        <v>1546</v>
      </c>
      <c r="C903" s="10">
        <v>44082</v>
      </c>
      <c r="D903" s="5">
        <v>3</v>
      </c>
      <c r="E903" s="5">
        <v>321</v>
      </c>
      <c r="F903" s="40">
        <v>40.488</v>
      </c>
      <c r="G903" s="40">
        <v>121.464</v>
      </c>
      <c r="K903" t="b">
        <f>IF(VLOOKUP(Table1[[#This Row],[ProductID]],productMaster,4,0)="Active",TRUE,"Anomali")</f>
        <v>1</v>
      </c>
      <c r="L903">
        <f>VLOOKUP(Table1[[#This Row],[ProductID]],productMaster,10,0)</f>
        <v>0</v>
      </c>
      <c r="M903" t="str">
        <f>IF(Table1[[#This Row],[UnitPrice]]&gt;115%*Table1[[#This Row],[StandardAcquisitionCost]],"Anomali","")</f>
        <v>Anomali</v>
      </c>
      <c r="N903" s="80">
        <f>VLOOKUP(Table1[[#This Row],[ProductID]],productMaster,11,0)</f>
        <v>0</v>
      </c>
      <c r="O903" s="80" t="str">
        <f>IF(Table1[[#This Row],[UnitPrice]]&gt;Table1[[#This Row],[sellingPrice]],"Anomali","")</f>
        <v>Anomali</v>
      </c>
      <c r="P903" s="80" t="str">
        <f>IF(ISNA(VLOOKUP(Table1[[#This Row],[ProductID]],productMaster,1,0)),"Anomali","")</f>
        <v/>
      </c>
    </row>
    <row r="904" spans="1:16" x14ac:dyDescent="0.25">
      <c r="A904" s="4">
        <v>687</v>
      </c>
      <c r="B904" s="4">
        <v>1547</v>
      </c>
      <c r="C904" s="11">
        <v>44082</v>
      </c>
      <c r="D904" s="4">
        <v>60</v>
      </c>
      <c r="E904" s="4">
        <v>322</v>
      </c>
      <c r="F904" s="41">
        <v>26.365500000000001</v>
      </c>
      <c r="G904" s="41">
        <v>1581.93</v>
      </c>
      <c r="K904" t="b">
        <f>IF(VLOOKUP(Table1[[#This Row],[ProductID]],productMaster,4,0)="Active",TRUE,"Anomali")</f>
        <v>1</v>
      </c>
      <c r="L904">
        <f>VLOOKUP(Table1[[#This Row],[ProductID]],productMaster,10,0)</f>
        <v>0</v>
      </c>
      <c r="M904" t="str">
        <f>IF(Table1[[#This Row],[UnitPrice]]&gt;115%*Table1[[#This Row],[StandardAcquisitionCost]],"Anomali","")</f>
        <v>Anomali</v>
      </c>
      <c r="N904" s="80">
        <f>VLOOKUP(Table1[[#This Row],[ProductID]],productMaster,11,0)</f>
        <v>0</v>
      </c>
      <c r="O904" s="80" t="str">
        <f>IF(Table1[[#This Row],[UnitPrice]]&gt;Table1[[#This Row],[sellingPrice]],"Anomali","")</f>
        <v>Anomali</v>
      </c>
      <c r="P904" s="80" t="str">
        <f>IF(ISNA(VLOOKUP(Table1[[#This Row],[ProductID]],productMaster,1,0)),"Anomali","")</f>
        <v/>
      </c>
    </row>
    <row r="905" spans="1:16" x14ac:dyDescent="0.25">
      <c r="A905" s="5">
        <v>688</v>
      </c>
      <c r="B905" s="5">
        <v>1548</v>
      </c>
      <c r="C905" s="10">
        <v>44082</v>
      </c>
      <c r="D905" s="5">
        <v>3</v>
      </c>
      <c r="E905" s="5">
        <v>504</v>
      </c>
      <c r="F905" s="40">
        <v>48.762</v>
      </c>
      <c r="G905" s="40">
        <v>146.286</v>
      </c>
      <c r="K905" t="b">
        <f>IF(VLOOKUP(Table1[[#This Row],[ProductID]],productMaster,4,0)="Active",TRUE,"Anomali")</f>
        <v>1</v>
      </c>
      <c r="L905">
        <f>VLOOKUP(Table1[[#This Row],[ProductID]],productMaster,10,0)</f>
        <v>0</v>
      </c>
      <c r="M905" t="str">
        <f>IF(Table1[[#This Row],[UnitPrice]]&gt;115%*Table1[[#This Row],[StandardAcquisitionCost]],"Anomali","")</f>
        <v>Anomali</v>
      </c>
      <c r="N905" s="80">
        <f>VLOOKUP(Table1[[#This Row],[ProductID]],productMaster,11,0)</f>
        <v>0</v>
      </c>
      <c r="O905" s="80" t="str">
        <f>IF(Table1[[#This Row],[UnitPrice]]&gt;Table1[[#This Row],[sellingPrice]],"Anomali","")</f>
        <v>Anomali</v>
      </c>
      <c r="P905" s="80" t="str">
        <f>IF(ISNA(VLOOKUP(Table1[[#This Row],[ProductID]],productMaster,1,0)),"Anomali","")</f>
        <v/>
      </c>
    </row>
    <row r="906" spans="1:16" x14ac:dyDescent="0.25">
      <c r="A906" s="4">
        <v>689</v>
      </c>
      <c r="B906" s="4">
        <v>1549</v>
      </c>
      <c r="C906" s="11">
        <v>44083</v>
      </c>
      <c r="D906" s="4">
        <v>3</v>
      </c>
      <c r="E906" s="4">
        <v>497</v>
      </c>
      <c r="F906" s="41">
        <v>34.188000000000002</v>
      </c>
      <c r="G906" s="41">
        <v>102.56399999999999</v>
      </c>
      <c r="K906" t="b">
        <f>IF(VLOOKUP(Table1[[#This Row],[ProductID]],productMaster,4,0)="Active",TRUE,"Anomali")</f>
        <v>1</v>
      </c>
      <c r="L906">
        <f>VLOOKUP(Table1[[#This Row],[ProductID]],productMaster,10,0)</f>
        <v>0</v>
      </c>
      <c r="M906" t="str">
        <f>IF(Table1[[#This Row],[UnitPrice]]&gt;115%*Table1[[#This Row],[StandardAcquisitionCost]],"Anomali","")</f>
        <v>Anomali</v>
      </c>
      <c r="N906" s="80">
        <f>VLOOKUP(Table1[[#This Row],[ProductID]],productMaster,11,0)</f>
        <v>0</v>
      </c>
      <c r="O906" s="80" t="str">
        <f>IF(Table1[[#This Row],[UnitPrice]]&gt;Table1[[#This Row],[sellingPrice]],"Anomali","")</f>
        <v>Anomali</v>
      </c>
      <c r="P906" s="80" t="str">
        <f>IF(ISNA(VLOOKUP(Table1[[#This Row],[ProductID]],productMaster,1,0)),"Anomali","")</f>
        <v/>
      </c>
    </row>
    <row r="907" spans="1:16" x14ac:dyDescent="0.25">
      <c r="A907" s="5">
        <v>690</v>
      </c>
      <c r="B907" s="5">
        <v>1550</v>
      </c>
      <c r="C907" s="10">
        <v>44083</v>
      </c>
      <c r="D907" s="5">
        <v>3</v>
      </c>
      <c r="E907" s="5">
        <v>323</v>
      </c>
      <c r="F907" s="40">
        <v>50.263500000000001</v>
      </c>
      <c r="G907" s="40">
        <v>150.79050000000001</v>
      </c>
      <c r="K907" t="b">
        <f>IF(VLOOKUP(Table1[[#This Row],[ProductID]],productMaster,4,0)="Active",TRUE,"Anomali")</f>
        <v>1</v>
      </c>
      <c r="L907">
        <f>VLOOKUP(Table1[[#This Row],[ProductID]],productMaster,10,0)</f>
        <v>0</v>
      </c>
      <c r="M907" t="str">
        <f>IF(Table1[[#This Row],[UnitPrice]]&gt;115%*Table1[[#This Row],[StandardAcquisitionCost]],"Anomali","")</f>
        <v>Anomali</v>
      </c>
      <c r="N907" s="80">
        <f>VLOOKUP(Table1[[#This Row],[ProductID]],productMaster,11,0)</f>
        <v>0</v>
      </c>
      <c r="O907" s="80" t="str">
        <f>IF(Table1[[#This Row],[UnitPrice]]&gt;Table1[[#This Row],[sellingPrice]],"Anomali","")</f>
        <v>Anomali</v>
      </c>
      <c r="P907" s="80" t="str">
        <f>IF(ISNA(VLOOKUP(Table1[[#This Row],[ProductID]],productMaster,1,0)),"Anomali","")</f>
        <v/>
      </c>
    </row>
    <row r="908" spans="1:16" x14ac:dyDescent="0.25">
      <c r="A908" s="4">
        <v>691</v>
      </c>
      <c r="B908" s="4">
        <v>1551</v>
      </c>
      <c r="C908" s="11">
        <v>44083</v>
      </c>
      <c r="D908" s="4">
        <v>550</v>
      </c>
      <c r="E908" s="4">
        <v>523</v>
      </c>
      <c r="F908" s="41">
        <v>10.731</v>
      </c>
      <c r="G908" s="41">
        <v>5902.05</v>
      </c>
      <c r="K908" t="b">
        <f>IF(VLOOKUP(Table1[[#This Row],[ProductID]],productMaster,4,0)="Active",TRUE,"Anomali")</f>
        <v>1</v>
      </c>
      <c r="L908">
        <f>VLOOKUP(Table1[[#This Row],[ProductID]],productMaster,10,0)</f>
        <v>0</v>
      </c>
      <c r="M908" t="str">
        <f>IF(Table1[[#This Row],[UnitPrice]]&gt;115%*Table1[[#This Row],[StandardAcquisitionCost]],"Anomali","")</f>
        <v>Anomali</v>
      </c>
      <c r="N908" s="80">
        <f>VLOOKUP(Table1[[#This Row],[ProductID]],productMaster,11,0)</f>
        <v>0</v>
      </c>
      <c r="O908" s="80" t="str">
        <f>IF(Table1[[#This Row],[UnitPrice]]&gt;Table1[[#This Row],[sellingPrice]],"Anomali","")</f>
        <v>Anomali</v>
      </c>
      <c r="P908" s="80" t="str">
        <f>IF(ISNA(VLOOKUP(Table1[[#This Row],[ProductID]],productMaster,1,0)),"Anomali","")</f>
        <v/>
      </c>
    </row>
    <row r="909" spans="1:16" x14ac:dyDescent="0.25">
      <c r="A909" s="5">
        <v>691</v>
      </c>
      <c r="B909" s="5">
        <v>1552</v>
      </c>
      <c r="C909" s="10">
        <v>44083</v>
      </c>
      <c r="D909" s="5">
        <v>550</v>
      </c>
      <c r="E909" s="5">
        <v>524</v>
      </c>
      <c r="F909" s="40">
        <v>14.1225</v>
      </c>
      <c r="G909" s="40">
        <v>7767.375</v>
      </c>
      <c r="K909" t="b">
        <f>IF(VLOOKUP(Table1[[#This Row],[ProductID]],productMaster,4,0)="Active",TRUE,"Anomali")</f>
        <v>1</v>
      </c>
      <c r="L909">
        <f>VLOOKUP(Table1[[#This Row],[ProductID]],productMaster,10,0)</f>
        <v>0</v>
      </c>
      <c r="M909" t="str">
        <f>IF(Table1[[#This Row],[UnitPrice]]&gt;115%*Table1[[#This Row],[StandardAcquisitionCost]],"Anomali","")</f>
        <v>Anomali</v>
      </c>
      <c r="N909" s="80">
        <f>VLOOKUP(Table1[[#This Row],[ProductID]],productMaster,11,0)</f>
        <v>0</v>
      </c>
      <c r="O909" s="80" t="str">
        <f>IF(Table1[[#This Row],[UnitPrice]]&gt;Table1[[#This Row],[sellingPrice]],"Anomali","")</f>
        <v>Anomali</v>
      </c>
      <c r="P909" s="80" t="str">
        <f>IF(ISNA(VLOOKUP(Table1[[#This Row],[ProductID]],productMaster,1,0)),"Anomali","")</f>
        <v/>
      </c>
    </row>
    <row r="910" spans="1:16" x14ac:dyDescent="0.25">
      <c r="A910" s="4">
        <v>692</v>
      </c>
      <c r="B910" s="4">
        <v>1553</v>
      </c>
      <c r="C910" s="11">
        <v>44083</v>
      </c>
      <c r="D910" s="4">
        <v>60</v>
      </c>
      <c r="E910" s="4">
        <v>492</v>
      </c>
      <c r="F910" s="41">
        <v>50.263500000000001</v>
      </c>
      <c r="G910" s="41">
        <v>3015.81</v>
      </c>
      <c r="K910" t="b">
        <f>IF(VLOOKUP(Table1[[#This Row],[ProductID]],productMaster,4,0)="Active",TRUE,"Anomali")</f>
        <v>1</v>
      </c>
      <c r="L910">
        <f>VLOOKUP(Table1[[#This Row],[ProductID]],productMaster,10,0)</f>
        <v>0</v>
      </c>
      <c r="M910" t="str">
        <f>IF(Table1[[#This Row],[UnitPrice]]&gt;115%*Table1[[#This Row],[StandardAcquisitionCost]],"Anomali","")</f>
        <v>Anomali</v>
      </c>
      <c r="N910" s="80">
        <f>VLOOKUP(Table1[[#This Row],[ProductID]],productMaster,11,0)</f>
        <v>0</v>
      </c>
      <c r="O910" s="80" t="str">
        <f>IF(Table1[[#This Row],[UnitPrice]]&gt;Table1[[#This Row],[sellingPrice]],"Anomali","")</f>
        <v>Anomali</v>
      </c>
      <c r="P910" s="80" t="str">
        <f>IF(ISNA(VLOOKUP(Table1[[#This Row],[ProductID]],productMaster,1,0)),"Anomali","")</f>
        <v/>
      </c>
    </row>
    <row r="911" spans="1:16" x14ac:dyDescent="0.25">
      <c r="A911" s="5">
        <v>692</v>
      </c>
      <c r="B911" s="5">
        <v>1554</v>
      </c>
      <c r="C911" s="10">
        <v>44083</v>
      </c>
      <c r="D911" s="5">
        <v>60</v>
      </c>
      <c r="E911" s="5">
        <v>493</v>
      </c>
      <c r="F911" s="40">
        <v>57.151499999999999</v>
      </c>
      <c r="G911" s="40">
        <v>3429.09</v>
      </c>
      <c r="K911" t="b">
        <f>IF(VLOOKUP(Table1[[#This Row],[ProductID]],productMaster,4,0)="Active",TRUE,"Anomali")</f>
        <v>1</v>
      </c>
      <c r="L911">
        <f>VLOOKUP(Table1[[#This Row],[ProductID]],productMaster,10,0)</f>
        <v>0</v>
      </c>
      <c r="M911" t="str">
        <f>IF(Table1[[#This Row],[UnitPrice]]&gt;115%*Table1[[#This Row],[StandardAcquisitionCost]],"Anomali","")</f>
        <v>Anomali</v>
      </c>
      <c r="N911" s="80">
        <f>VLOOKUP(Table1[[#This Row],[ProductID]],productMaster,11,0)</f>
        <v>0</v>
      </c>
      <c r="O911" s="80" t="str">
        <f>IF(Table1[[#This Row],[UnitPrice]]&gt;Table1[[#This Row],[sellingPrice]],"Anomali","")</f>
        <v>Anomali</v>
      </c>
      <c r="P911" s="80" t="str">
        <f>IF(ISNA(VLOOKUP(Table1[[#This Row],[ProductID]],productMaster,1,0)),"Anomali","")</f>
        <v/>
      </c>
    </row>
    <row r="912" spans="1:16" x14ac:dyDescent="0.25">
      <c r="A912" s="4">
        <v>693</v>
      </c>
      <c r="B912" s="4">
        <v>1555</v>
      </c>
      <c r="C912" s="11">
        <v>44083</v>
      </c>
      <c r="D912" s="4">
        <v>550</v>
      </c>
      <c r="E912" s="4">
        <v>908</v>
      </c>
      <c r="F912" s="41">
        <v>21.0945</v>
      </c>
      <c r="G912" s="41">
        <v>11601.975</v>
      </c>
      <c r="K912" t="b">
        <f>IF(VLOOKUP(Table1[[#This Row],[ProductID]],productMaster,4,0)="Active",TRUE,"Anomali")</f>
        <v>1</v>
      </c>
      <c r="L912">
        <f>VLOOKUP(Table1[[#This Row],[ProductID]],productMaster,10,0)</f>
        <v>12.0413</v>
      </c>
      <c r="M912" t="str">
        <f>IF(Table1[[#This Row],[UnitPrice]]&gt;115%*Table1[[#This Row],[StandardAcquisitionCost]],"Anomali","")</f>
        <v>Anomali</v>
      </c>
      <c r="N912" s="80">
        <f>VLOOKUP(Table1[[#This Row],[ProductID]],productMaster,11,0)</f>
        <v>27.12</v>
      </c>
      <c r="O912" s="80" t="str">
        <f>IF(Table1[[#This Row],[UnitPrice]]&gt;Table1[[#This Row],[sellingPrice]],"Anomali","")</f>
        <v/>
      </c>
      <c r="P912" s="80" t="str">
        <f>IF(ISNA(VLOOKUP(Table1[[#This Row],[ProductID]],productMaster,1,0)),"Anomali","")</f>
        <v/>
      </c>
    </row>
    <row r="913" spans="1:16" x14ac:dyDescent="0.25">
      <c r="A913" s="5">
        <v>693</v>
      </c>
      <c r="B913" s="5">
        <v>1556</v>
      </c>
      <c r="C913" s="10">
        <v>44083</v>
      </c>
      <c r="D913" s="5">
        <v>550</v>
      </c>
      <c r="E913" s="5">
        <v>909</v>
      </c>
      <c r="F913" s="40">
        <v>30.439499999999999</v>
      </c>
      <c r="G913" s="40">
        <v>16741.724999999999</v>
      </c>
      <c r="K913" t="b">
        <f>IF(VLOOKUP(Table1[[#This Row],[ProductID]],productMaster,4,0)="Active",TRUE,"Anomali")</f>
        <v>1</v>
      </c>
      <c r="L913">
        <f>VLOOKUP(Table1[[#This Row],[ProductID]],productMaster,10,0)</f>
        <v>17.3782</v>
      </c>
      <c r="M913" t="str">
        <f>IF(Table1[[#This Row],[UnitPrice]]&gt;115%*Table1[[#This Row],[StandardAcquisitionCost]],"Anomali","")</f>
        <v>Anomali</v>
      </c>
      <c r="N913" s="80">
        <f>VLOOKUP(Table1[[#This Row],[ProductID]],productMaster,11,0)</f>
        <v>39.14</v>
      </c>
      <c r="O913" s="80" t="str">
        <f>IF(Table1[[#This Row],[UnitPrice]]&gt;Table1[[#This Row],[sellingPrice]],"Anomali","")</f>
        <v/>
      </c>
      <c r="P913" s="80" t="str">
        <f>IF(ISNA(VLOOKUP(Table1[[#This Row],[ProductID]],productMaster,1,0)),"Anomali","")</f>
        <v/>
      </c>
    </row>
    <row r="914" spans="1:16" x14ac:dyDescent="0.25">
      <c r="A914" s="4">
        <v>693</v>
      </c>
      <c r="B914" s="4">
        <v>1557</v>
      </c>
      <c r="C914" s="11">
        <v>44083</v>
      </c>
      <c r="D914" s="4">
        <v>550</v>
      </c>
      <c r="E914" s="4">
        <v>910</v>
      </c>
      <c r="F914" s="41">
        <v>40.939500000000002</v>
      </c>
      <c r="G914" s="41">
        <v>22516.724999999999</v>
      </c>
      <c r="K914" t="b">
        <f>IF(VLOOKUP(Table1[[#This Row],[ProductID]],productMaster,4,0)="Active",TRUE,"Anomali")</f>
        <v>1</v>
      </c>
      <c r="L914">
        <f>VLOOKUP(Table1[[#This Row],[ProductID]],productMaster,10,0)</f>
        <v>23.372199999999999</v>
      </c>
      <c r="M914" t="str">
        <f>IF(Table1[[#This Row],[UnitPrice]]&gt;115%*Table1[[#This Row],[StandardAcquisitionCost]],"Anomali","")</f>
        <v>Anomali</v>
      </c>
      <c r="N914" s="80">
        <f>VLOOKUP(Table1[[#This Row],[ProductID]],productMaster,11,0)</f>
        <v>52.64</v>
      </c>
      <c r="O914" s="80" t="str">
        <f>IF(Table1[[#This Row],[UnitPrice]]&gt;Table1[[#This Row],[sellingPrice]],"Anomali","")</f>
        <v/>
      </c>
      <c r="P914" s="80" t="str">
        <f>IF(ISNA(VLOOKUP(Table1[[#This Row],[ProductID]],productMaster,1,0)),"Anomali","")</f>
        <v/>
      </c>
    </row>
    <row r="915" spans="1:16" x14ac:dyDescent="0.25">
      <c r="A915" s="5">
        <v>694</v>
      </c>
      <c r="B915" s="5">
        <v>1558</v>
      </c>
      <c r="C915" s="10">
        <v>44083</v>
      </c>
      <c r="D915" s="5">
        <v>60</v>
      </c>
      <c r="E915" s="5">
        <v>506</v>
      </c>
      <c r="F915" s="40">
        <v>9.1980000000000004</v>
      </c>
      <c r="G915" s="40">
        <v>551.88</v>
      </c>
      <c r="K915" t="b">
        <f>IF(VLOOKUP(Table1[[#This Row],[ProductID]],productMaster,4,0)="Active",TRUE,"Anomali")</f>
        <v>1</v>
      </c>
      <c r="L915">
        <f>VLOOKUP(Table1[[#This Row],[ProductID]],productMaster,10,0)</f>
        <v>0</v>
      </c>
      <c r="M915" t="str">
        <f>IF(Table1[[#This Row],[UnitPrice]]&gt;115%*Table1[[#This Row],[StandardAcquisitionCost]],"Anomali","")</f>
        <v>Anomali</v>
      </c>
      <c r="N915" s="80">
        <f>VLOOKUP(Table1[[#This Row],[ProductID]],productMaster,11,0)</f>
        <v>0</v>
      </c>
      <c r="O915" s="80" t="str">
        <f>IF(Table1[[#This Row],[UnitPrice]]&gt;Table1[[#This Row],[sellingPrice]],"Anomali","")</f>
        <v>Anomali</v>
      </c>
      <c r="P915" s="80" t="str">
        <f>IF(ISNA(VLOOKUP(Table1[[#This Row],[ProductID]],productMaster,1,0)),"Anomali","")</f>
        <v/>
      </c>
    </row>
    <row r="916" spans="1:16" x14ac:dyDescent="0.25">
      <c r="A916" s="4">
        <v>695</v>
      </c>
      <c r="B916" s="4">
        <v>1559</v>
      </c>
      <c r="C916" s="11">
        <v>44083</v>
      </c>
      <c r="D916" s="4">
        <v>550</v>
      </c>
      <c r="E916" s="4">
        <v>351</v>
      </c>
      <c r="F916" s="41">
        <v>5.7750000000000004</v>
      </c>
      <c r="G916" s="41">
        <v>3176.25</v>
      </c>
      <c r="K916" t="b">
        <f>IF(VLOOKUP(Table1[[#This Row],[ProductID]],productMaster,4,0)="Active",TRUE,"Anomali")</f>
        <v>1</v>
      </c>
      <c r="L916">
        <f>VLOOKUP(Table1[[#This Row],[ProductID]],productMaster,10,0)</f>
        <v>0</v>
      </c>
      <c r="M916" t="str">
        <f>IF(Table1[[#This Row],[UnitPrice]]&gt;115%*Table1[[#This Row],[StandardAcquisitionCost]],"Anomali","")</f>
        <v>Anomali</v>
      </c>
      <c r="N916" s="80">
        <f>VLOOKUP(Table1[[#This Row],[ProductID]],productMaster,11,0)</f>
        <v>0</v>
      </c>
      <c r="O916" s="80" t="str">
        <f>IF(Table1[[#This Row],[UnitPrice]]&gt;Table1[[#This Row],[sellingPrice]],"Anomali","")</f>
        <v>Anomali</v>
      </c>
      <c r="P916" s="80" t="str">
        <f>IF(ISNA(VLOOKUP(Table1[[#This Row],[ProductID]],productMaster,1,0)),"Anomali","")</f>
        <v/>
      </c>
    </row>
    <row r="917" spans="1:16" x14ac:dyDescent="0.25">
      <c r="A917" s="5">
        <v>695</v>
      </c>
      <c r="B917" s="5">
        <v>1560</v>
      </c>
      <c r="C917" s="10">
        <v>44083</v>
      </c>
      <c r="D917" s="5">
        <v>550</v>
      </c>
      <c r="E917" s="5">
        <v>352</v>
      </c>
      <c r="F917" s="40">
        <v>1.155</v>
      </c>
      <c r="G917" s="40">
        <v>635.25</v>
      </c>
      <c r="K917" t="b">
        <f>IF(VLOOKUP(Table1[[#This Row],[ProductID]],productMaster,4,0)="Active",TRUE,"Anomali")</f>
        <v>1</v>
      </c>
      <c r="L917">
        <f>VLOOKUP(Table1[[#This Row],[ProductID]],productMaster,10,0)</f>
        <v>0</v>
      </c>
      <c r="M917" t="str">
        <f>IF(Table1[[#This Row],[UnitPrice]]&gt;115%*Table1[[#This Row],[StandardAcquisitionCost]],"Anomali","")</f>
        <v>Anomali</v>
      </c>
      <c r="N917" s="80">
        <f>VLOOKUP(Table1[[#This Row],[ProductID]],productMaster,11,0)</f>
        <v>0</v>
      </c>
      <c r="O917" s="80" t="str">
        <f>IF(Table1[[#This Row],[UnitPrice]]&gt;Table1[[#This Row],[sellingPrice]],"Anomali","")</f>
        <v>Anomali</v>
      </c>
      <c r="P917" s="80" t="str">
        <f>IF(ISNA(VLOOKUP(Table1[[#This Row],[ProductID]],productMaster,1,0)),"Anomali","")</f>
        <v/>
      </c>
    </row>
    <row r="918" spans="1:16" x14ac:dyDescent="0.25">
      <c r="A918" s="4">
        <v>695</v>
      </c>
      <c r="B918" s="4">
        <v>1561</v>
      </c>
      <c r="C918" s="11">
        <v>44083</v>
      </c>
      <c r="D918" s="4">
        <v>550</v>
      </c>
      <c r="E918" s="4">
        <v>679</v>
      </c>
      <c r="F918" s="41">
        <v>5.7750000000000004</v>
      </c>
      <c r="G918" s="41">
        <v>3176.25</v>
      </c>
      <c r="K918" t="b">
        <f>IF(VLOOKUP(Table1[[#This Row],[ProductID]],productMaster,4,0)="Active",TRUE,"Anomali")</f>
        <v>1</v>
      </c>
      <c r="L918">
        <f>VLOOKUP(Table1[[#This Row],[ProductID]],productMaster,10,0)</f>
        <v>0</v>
      </c>
      <c r="M918" t="str">
        <f>IF(Table1[[#This Row],[UnitPrice]]&gt;115%*Table1[[#This Row],[StandardAcquisitionCost]],"Anomali","")</f>
        <v>Anomali</v>
      </c>
      <c r="N918" s="80">
        <f>VLOOKUP(Table1[[#This Row],[ProductID]],productMaster,11,0)</f>
        <v>0</v>
      </c>
      <c r="O918" s="80" t="str">
        <f>IF(Table1[[#This Row],[UnitPrice]]&gt;Table1[[#This Row],[sellingPrice]],"Anomali","")</f>
        <v>Anomali</v>
      </c>
      <c r="P918" s="80" t="str">
        <f>IF(ISNA(VLOOKUP(Table1[[#This Row],[ProductID]],productMaster,1,0)),"Anomali","")</f>
        <v/>
      </c>
    </row>
    <row r="919" spans="1:16" x14ac:dyDescent="0.25">
      <c r="A919" s="5">
        <v>696</v>
      </c>
      <c r="B919" s="5">
        <v>1562</v>
      </c>
      <c r="C919" s="10">
        <v>44083</v>
      </c>
      <c r="D919" s="5">
        <v>550</v>
      </c>
      <c r="E919" s="5">
        <v>507</v>
      </c>
      <c r="F919" s="40">
        <v>23.393999999999998</v>
      </c>
      <c r="G919" s="40">
        <v>12866.7</v>
      </c>
      <c r="K919" t="b">
        <f>IF(VLOOKUP(Table1[[#This Row],[ProductID]],productMaster,4,0)="Active",TRUE,"Anomali")</f>
        <v>1</v>
      </c>
      <c r="L919">
        <f>VLOOKUP(Table1[[#This Row],[ProductID]],productMaster,10,0)</f>
        <v>0</v>
      </c>
      <c r="M919" t="str">
        <f>IF(Table1[[#This Row],[UnitPrice]]&gt;115%*Table1[[#This Row],[StandardAcquisitionCost]],"Anomali","")</f>
        <v>Anomali</v>
      </c>
      <c r="N919" s="80">
        <f>VLOOKUP(Table1[[#This Row],[ProductID]],productMaster,11,0)</f>
        <v>0</v>
      </c>
      <c r="O919" s="80" t="str">
        <f>IF(Table1[[#This Row],[UnitPrice]]&gt;Table1[[#This Row],[sellingPrice]],"Anomali","")</f>
        <v>Anomali</v>
      </c>
      <c r="P919" s="80" t="str">
        <f>IF(ISNA(VLOOKUP(Table1[[#This Row],[ProductID]],productMaster,1,0)),"Anomali","")</f>
        <v/>
      </c>
    </row>
    <row r="920" spans="1:16" x14ac:dyDescent="0.25">
      <c r="A920" s="4">
        <v>696</v>
      </c>
      <c r="B920" s="4">
        <v>1563</v>
      </c>
      <c r="C920" s="11">
        <v>44083</v>
      </c>
      <c r="D920" s="4">
        <v>550</v>
      </c>
      <c r="E920" s="4">
        <v>508</v>
      </c>
      <c r="F920" s="41">
        <v>27.6465</v>
      </c>
      <c r="G920" s="41">
        <v>15205.575000000001</v>
      </c>
      <c r="K920" t="b">
        <f>IF(VLOOKUP(Table1[[#This Row],[ProductID]],productMaster,4,0)="Active",TRUE,"Anomali")</f>
        <v>1</v>
      </c>
      <c r="L920">
        <f>VLOOKUP(Table1[[#This Row],[ProductID]],productMaster,10,0)</f>
        <v>0</v>
      </c>
      <c r="M920" t="str">
        <f>IF(Table1[[#This Row],[UnitPrice]]&gt;115%*Table1[[#This Row],[StandardAcquisitionCost]],"Anomali","")</f>
        <v>Anomali</v>
      </c>
      <c r="N920" s="80">
        <f>VLOOKUP(Table1[[#This Row],[ProductID]],productMaster,11,0)</f>
        <v>0</v>
      </c>
      <c r="O920" s="80" t="str">
        <f>IF(Table1[[#This Row],[UnitPrice]]&gt;Table1[[#This Row],[sellingPrice]],"Anomali","")</f>
        <v>Anomali</v>
      </c>
      <c r="P920" s="80" t="str">
        <f>IF(ISNA(VLOOKUP(Table1[[#This Row],[ProductID]],productMaster,1,0)),"Anomali","")</f>
        <v/>
      </c>
    </row>
    <row r="921" spans="1:16" x14ac:dyDescent="0.25">
      <c r="A921" s="5">
        <v>697</v>
      </c>
      <c r="B921" s="5">
        <v>1564</v>
      </c>
      <c r="C921" s="10">
        <v>44083</v>
      </c>
      <c r="D921" s="5">
        <v>550</v>
      </c>
      <c r="E921" s="5">
        <v>535</v>
      </c>
      <c r="F921" s="40">
        <v>3.4860000000000002</v>
      </c>
      <c r="G921" s="40">
        <v>1917.3</v>
      </c>
      <c r="K921" t="b">
        <f>IF(VLOOKUP(Table1[[#This Row],[ProductID]],productMaster,4,0)="Active",TRUE,"Anomali")</f>
        <v>1</v>
      </c>
      <c r="L921">
        <f>VLOOKUP(Table1[[#This Row],[ProductID]],productMaster,10,0)</f>
        <v>0</v>
      </c>
      <c r="M921" t="str">
        <f>IF(Table1[[#This Row],[UnitPrice]]&gt;115%*Table1[[#This Row],[StandardAcquisitionCost]],"Anomali","")</f>
        <v>Anomali</v>
      </c>
      <c r="N921" s="80">
        <f>VLOOKUP(Table1[[#This Row],[ProductID]],productMaster,11,0)</f>
        <v>0</v>
      </c>
      <c r="O921" s="80" t="str">
        <f>IF(Table1[[#This Row],[UnitPrice]]&gt;Table1[[#This Row],[sellingPrice]],"Anomali","")</f>
        <v>Anomali</v>
      </c>
      <c r="P921" s="80" t="str">
        <f>IF(ISNA(VLOOKUP(Table1[[#This Row],[ProductID]],productMaster,1,0)),"Anomali","")</f>
        <v/>
      </c>
    </row>
    <row r="922" spans="1:16" x14ac:dyDescent="0.25">
      <c r="A922" s="4">
        <v>698</v>
      </c>
      <c r="B922" s="4">
        <v>1565</v>
      </c>
      <c r="C922" s="11">
        <v>44083</v>
      </c>
      <c r="D922" s="4">
        <v>550</v>
      </c>
      <c r="E922" s="4">
        <v>351</v>
      </c>
      <c r="F922" s="41">
        <v>6.1950000000000003</v>
      </c>
      <c r="G922" s="41">
        <v>3407.25</v>
      </c>
      <c r="K922" t="b">
        <f>IF(VLOOKUP(Table1[[#This Row],[ProductID]],productMaster,4,0)="Active",TRUE,"Anomali")</f>
        <v>1</v>
      </c>
      <c r="L922">
        <f>VLOOKUP(Table1[[#This Row],[ProductID]],productMaster,10,0)</f>
        <v>0</v>
      </c>
      <c r="M922" t="str">
        <f>IF(Table1[[#This Row],[UnitPrice]]&gt;115%*Table1[[#This Row],[StandardAcquisitionCost]],"Anomali","")</f>
        <v>Anomali</v>
      </c>
      <c r="N922" s="80">
        <f>VLOOKUP(Table1[[#This Row],[ProductID]],productMaster,11,0)</f>
        <v>0</v>
      </c>
      <c r="O922" s="80" t="str">
        <f>IF(Table1[[#This Row],[UnitPrice]]&gt;Table1[[#This Row],[sellingPrice]],"Anomali","")</f>
        <v>Anomali</v>
      </c>
      <c r="P922" s="80" t="str">
        <f>IF(ISNA(VLOOKUP(Table1[[#This Row],[ProductID]],productMaster,1,0)),"Anomali","")</f>
        <v/>
      </c>
    </row>
    <row r="923" spans="1:16" x14ac:dyDescent="0.25">
      <c r="A923" s="5">
        <v>698</v>
      </c>
      <c r="B923" s="5">
        <v>1566</v>
      </c>
      <c r="C923" s="10">
        <v>44083</v>
      </c>
      <c r="D923" s="5">
        <v>550</v>
      </c>
      <c r="E923" s="5">
        <v>352</v>
      </c>
      <c r="F923" s="40">
        <v>1.47</v>
      </c>
      <c r="G923" s="40">
        <v>808.5</v>
      </c>
      <c r="K923" t="b">
        <f>IF(VLOOKUP(Table1[[#This Row],[ProductID]],productMaster,4,0)="Active",TRUE,"Anomali")</f>
        <v>1</v>
      </c>
      <c r="L923">
        <f>VLOOKUP(Table1[[#This Row],[ProductID]],productMaster,10,0)</f>
        <v>0</v>
      </c>
      <c r="M923" t="str">
        <f>IF(Table1[[#This Row],[UnitPrice]]&gt;115%*Table1[[#This Row],[StandardAcquisitionCost]],"Anomali","")</f>
        <v>Anomali</v>
      </c>
      <c r="N923" s="80">
        <f>VLOOKUP(Table1[[#This Row],[ProductID]],productMaster,11,0)</f>
        <v>0</v>
      </c>
      <c r="O923" s="80" t="str">
        <f>IF(Table1[[#This Row],[UnitPrice]]&gt;Table1[[#This Row],[sellingPrice]],"Anomali","")</f>
        <v>Anomali</v>
      </c>
      <c r="P923" s="80" t="str">
        <f>IF(ISNA(VLOOKUP(Table1[[#This Row],[ProductID]],productMaster,1,0)),"Anomali","")</f>
        <v/>
      </c>
    </row>
    <row r="924" spans="1:16" x14ac:dyDescent="0.25">
      <c r="A924" s="4">
        <v>698</v>
      </c>
      <c r="B924" s="4">
        <v>1567</v>
      </c>
      <c r="C924" s="11">
        <v>44083</v>
      </c>
      <c r="D924" s="4">
        <v>550</v>
      </c>
      <c r="E924" s="4">
        <v>679</v>
      </c>
      <c r="F924" s="41">
        <v>6.1950000000000003</v>
      </c>
      <c r="G924" s="41">
        <v>3407.25</v>
      </c>
      <c r="K924" t="b">
        <f>IF(VLOOKUP(Table1[[#This Row],[ProductID]],productMaster,4,0)="Active",TRUE,"Anomali")</f>
        <v>1</v>
      </c>
      <c r="L924">
        <f>VLOOKUP(Table1[[#This Row],[ProductID]],productMaster,10,0)</f>
        <v>0</v>
      </c>
      <c r="M924" t="str">
        <f>IF(Table1[[#This Row],[UnitPrice]]&gt;115%*Table1[[#This Row],[StandardAcquisitionCost]],"Anomali","")</f>
        <v>Anomali</v>
      </c>
      <c r="N924" s="80">
        <f>VLOOKUP(Table1[[#This Row],[ProductID]],productMaster,11,0)</f>
        <v>0</v>
      </c>
      <c r="O924" s="80" t="str">
        <f>IF(Table1[[#This Row],[UnitPrice]]&gt;Table1[[#This Row],[sellingPrice]],"Anomali","")</f>
        <v>Anomali</v>
      </c>
      <c r="P924" s="80" t="str">
        <f>IF(ISNA(VLOOKUP(Table1[[#This Row],[ProductID]],productMaster,1,0)),"Anomali","")</f>
        <v/>
      </c>
    </row>
    <row r="925" spans="1:16" x14ac:dyDescent="0.25">
      <c r="A925" s="5">
        <v>699</v>
      </c>
      <c r="B925" s="5">
        <v>1568</v>
      </c>
      <c r="C925" s="10">
        <v>44083</v>
      </c>
      <c r="D925" s="5">
        <v>550</v>
      </c>
      <c r="E925" s="5">
        <v>507</v>
      </c>
      <c r="F925" s="40">
        <v>22.165500000000002</v>
      </c>
      <c r="G925" s="40">
        <v>12191.025</v>
      </c>
      <c r="K925" t="b">
        <f>IF(VLOOKUP(Table1[[#This Row],[ProductID]],productMaster,4,0)="Active",TRUE,"Anomali")</f>
        <v>1</v>
      </c>
      <c r="L925">
        <f>VLOOKUP(Table1[[#This Row],[ProductID]],productMaster,10,0)</f>
        <v>0</v>
      </c>
      <c r="M925" t="str">
        <f>IF(Table1[[#This Row],[UnitPrice]]&gt;115%*Table1[[#This Row],[StandardAcquisitionCost]],"Anomali","")</f>
        <v>Anomali</v>
      </c>
      <c r="N925" s="80">
        <f>VLOOKUP(Table1[[#This Row],[ProductID]],productMaster,11,0)</f>
        <v>0</v>
      </c>
      <c r="O925" s="80" t="str">
        <f>IF(Table1[[#This Row],[UnitPrice]]&gt;Table1[[#This Row],[sellingPrice]],"Anomali","")</f>
        <v>Anomali</v>
      </c>
      <c r="P925" s="80" t="str">
        <f>IF(ISNA(VLOOKUP(Table1[[#This Row],[ProductID]],productMaster,1,0)),"Anomali","")</f>
        <v/>
      </c>
    </row>
    <row r="926" spans="1:16" x14ac:dyDescent="0.25">
      <c r="A926" s="4">
        <v>699</v>
      </c>
      <c r="B926" s="4">
        <v>1569</v>
      </c>
      <c r="C926" s="11">
        <v>44083</v>
      </c>
      <c r="D926" s="4">
        <v>550</v>
      </c>
      <c r="E926" s="4">
        <v>508</v>
      </c>
      <c r="F926" s="41">
        <v>29.284500000000001</v>
      </c>
      <c r="G926" s="41">
        <v>16106.475</v>
      </c>
      <c r="K926" t="b">
        <f>IF(VLOOKUP(Table1[[#This Row],[ProductID]],productMaster,4,0)="Active",TRUE,"Anomali")</f>
        <v>1</v>
      </c>
      <c r="L926">
        <f>VLOOKUP(Table1[[#This Row],[ProductID]],productMaster,10,0)</f>
        <v>0</v>
      </c>
      <c r="M926" t="str">
        <f>IF(Table1[[#This Row],[UnitPrice]]&gt;115%*Table1[[#This Row],[StandardAcquisitionCost]],"Anomali","")</f>
        <v>Anomali</v>
      </c>
      <c r="N926" s="80">
        <f>VLOOKUP(Table1[[#This Row],[ProductID]],productMaster,11,0)</f>
        <v>0</v>
      </c>
      <c r="O926" s="80" t="str">
        <f>IF(Table1[[#This Row],[UnitPrice]]&gt;Table1[[#This Row],[sellingPrice]],"Anomali","")</f>
        <v>Anomali</v>
      </c>
      <c r="P926" s="80" t="str">
        <f>IF(ISNA(VLOOKUP(Table1[[#This Row],[ProductID]],productMaster,1,0)),"Anomali","")</f>
        <v/>
      </c>
    </row>
    <row r="927" spans="1:16" x14ac:dyDescent="0.25">
      <c r="A927" s="5">
        <v>700</v>
      </c>
      <c r="B927" s="5">
        <v>1570</v>
      </c>
      <c r="C927" s="10">
        <v>44083</v>
      </c>
      <c r="D927" s="5">
        <v>3</v>
      </c>
      <c r="E927" s="5">
        <v>491</v>
      </c>
      <c r="F927" s="40">
        <v>19.9815</v>
      </c>
      <c r="G927" s="40">
        <v>59.944499999999998</v>
      </c>
      <c r="K927" t="b">
        <f>IF(VLOOKUP(Table1[[#This Row],[ProductID]],productMaster,4,0)="Active",TRUE,"Anomali")</f>
        <v>1</v>
      </c>
      <c r="L927">
        <f>VLOOKUP(Table1[[#This Row],[ProductID]],productMaster,10,0)</f>
        <v>0</v>
      </c>
      <c r="M927" t="str">
        <f>IF(Table1[[#This Row],[UnitPrice]]&gt;115%*Table1[[#This Row],[StandardAcquisitionCost]],"Anomali","")</f>
        <v>Anomali</v>
      </c>
      <c r="N927" s="80">
        <f>VLOOKUP(Table1[[#This Row],[ProductID]],productMaster,11,0)</f>
        <v>0</v>
      </c>
      <c r="O927" s="80" t="str">
        <f>IF(Table1[[#This Row],[UnitPrice]]&gt;Table1[[#This Row],[sellingPrice]],"Anomali","")</f>
        <v>Anomali</v>
      </c>
      <c r="P927" s="80" t="str">
        <f>IF(ISNA(VLOOKUP(Table1[[#This Row],[ProductID]],productMaster,1,0)),"Anomali","")</f>
        <v/>
      </c>
    </row>
    <row r="928" spans="1:16" x14ac:dyDescent="0.25">
      <c r="A928" s="4">
        <v>701</v>
      </c>
      <c r="B928" s="4">
        <v>1571</v>
      </c>
      <c r="C928" s="11">
        <v>44083</v>
      </c>
      <c r="D928" s="4">
        <v>3</v>
      </c>
      <c r="E928" s="4">
        <v>349</v>
      </c>
      <c r="F928" s="41">
        <v>39.143999999999998</v>
      </c>
      <c r="G928" s="41">
        <v>117.432</v>
      </c>
      <c r="K928" t="b">
        <f>IF(VLOOKUP(Table1[[#This Row],[ProductID]],productMaster,4,0)="Active",TRUE,"Anomali")</f>
        <v>1</v>
      </c>
      <c r="L928">
        <f>VLOOKUP(Table1[[#This Row],[ProductID]],productMaster,10,0)</f>
        <v>0</v>
      </c>
      <c r="M928" t="str">
        <f>IF(Table1[[#This Row],[UnitPrice]]&gt;115%*Table1[[#This Row],[StandardAcquisitionCost]],"Anomali","")</f>
        <v>Anomali</v>
      </c>
      <c r="N928" s="80">
        <f>VLOOKUP(Table1[[#This Row],[ProductID]],productMaster,11,0)</f>
        <v>0</v>
      </c>
      <c r="O928" s="80" t="str">
        <f>IF(Table1[[#This Row],[UnitPrice]]&gt;Table1[[#This Row],[sellingPrice]],"Anomali","")</f>
        <v>Anomali</v>
      </c>
      <c r="P928" s="80" t="str">
        <f>IF(ISNA(VLOOKUP(Table1[[#This Row],[ProductID]],productMaster,1,0)),"Anomali","")</f>
        <v/>
      </c>
    </row>
    <row r="929" spans="1:16" x14ac:dyDescent="0.25">
      <c r="A929" s="5">
        <v>702</v>
      </c>
      <c r="B929" s="5">
        <v>1572</v>
      </c>
      <c r="C929" s="10">
        <v>44083</v>
      </c>
      <c r="D929" s="5">
        <v>550</v>
      </c>
      <c r="E929" s="5">
        <v>935</v>
      </c>
      <c r="F929" s="40">
        <v>31.4895</v>
      </c>
      <c r="G929" s="40">
        <v>17319.224999999999</v>
      </c>
      <c r="K929" t="b">
        <f>IF(VLOOKUP(Table1[[#This Row],[ProductID]],productMaster,4,0)="Active",TRUE,"Anomali")</f>
        <v>1</v>
      </c>
      <c r="L929">
        <f>VLOOKUP(Table1[[#This Row],[ProductID]],productMaster,10,0)</f>
        <v>17.977599999999999</v>
      </c>
      <c r="M929" t="str">
        <f>IF(Table1[[#This Row],[UnitPrice]]&gt;115%*Table1[[#This Row],[StandardAcquisitionCost]],"Anomali","")</f>
        <v>Anomali</v>
      </c>
      <c r="N929" s="80">
        <f>VLOOKUP(Table1[[#This Row],[ProductID]],productMaster,11,0)</f>
        <v>40.49</v>
      </c>
      <c r="O929" s="80" t="str">
        <f>IF(Table1[[#This Row],[UnitPrice]]&gt;Table1[[#This Row],[sellingPrice]],"Anomali","")</f>
        <v/>
      </c>
      <c r="P929" s="80" t="str">
        <f>IF(ISNA(VLOOKUP(Table1[[#This Row],[ProductID]],productMaster,1,0)),"Anomali","")</f>
        <v/>
      </c>
    </row>
    <row r="930" spans="1:16" x14ac:dyDescent="0.25">
      <c r="A930" s="4">
        <v>702</v>
      </c>
      <c r="B930" s="4">
        <v>1573</v>
      </c>
      <c r="C930" s="11">
        <v>44083</v>
      </c>
      <c r="D930" s="4">
        <v>550</v>
      </c>
      <c r="E930" s="4">
        <v>936</v>
      </c>
      <c r="F930" s="41">
        <v>48.289499999999997</v>
      </c>
      <c r="G930" s="41">
        <v>26559.224999999999</v>
      </c>
      <c r="K930" t="b">
        <f>IF(VLOOKUP(Table1[[#This Row],[ProductID]],productMaster,4,0)="Active",TRUE,"Anomali")</f>
        <v>1</v>
      </c>
      <c r="L930">
        <f>VLOOKUP(Table1[[#This Row],[ProductID]],productMaster,10,0)</f>
        <v>27.568000000000001</v>
      </c>
      <c r="M930" t="str">
        <f>IF(Table1[[#This Row],[UnitPrice]]&gt;115%*Table1[[#This Row],[StandardAcquisitionCost]],"Anomali","")</f>
        <v>Anomali</v>
      </c>
      <c r="N930" s="80">
        <f>VLOOKUP(Table1[[#This Row],[ProductID]],productMaster,11,0)</f>
        <v>62.09</v>
      </c>
      <c r="O930" s="80" t="str">
        <f>IF(Table1[[#This Row],[UnitPrice]]&gt;Table1[[#This Row],[sellingPrice]],"Anomali","")</f>
        <v/>
      </c>
      <c r="P930" s="80" t="str">
        <f>IF(ISNA(VLOOKUP(Table1[[#This Row],[ProductID]],productMaster,1,0)),"Anomali","")</f>
        <v/>
      </c>
    </row>
    <row r="931" spans="1:16" x14ac:dyDescent="0.25">
      <c r="A931" s="5">
        <v>703</v>
      </c>
      <c r="B931" s="5">
        <v>1574</v>
      </c>
      <c r="C931" s="10">
        <v>44083</v>
      </c>
      <c r="D931" s="5">
        <v>3</v>
      </c>
      <c r="E931" s="5">
        <v>385</v>
      </c>
      <c r="F931" s="40">
        <v>41.170499999999997</v>
      </c>
      <c r="G931" s="40">
        <v>123.5115</v>
      </c>
      <c r="K931" t="b">
        <f>IF(VLOOKUP(Table1[[#This Row],[ProductID]],productMaster,4,0)="Active",TRUE,"Anomali")</f>
        <v>1</v>
      </c>
      <c r="L931">
        <f>VLOOKUP(Table1[[#This Row],[ProductID]],productMaster,10,0)</f>
        <v>0</v>
      </c>
      <c r="M931" t="str">
        <f>IF(Table1[[#This Row],[UnitPrice]]&gt;115%*Table1[[#This Row],[StandardAcquisitionCost]],"Anomali","")</f>
        <v>Anomali</v>
      </c>
      <c r="N931" s="80">
        <f>VLOOKUP(Table1[[#This Row],[ProductID]],productMaster,11,0)</f>
        <v>0</v>
      </c>
      <c r="O931" s="80" t="str">
        <f>IF(Table1[[#This Row],[UnitPrice]]&gt;Table1[[#This Row],[sellingPrice]],"Anomali","")</f>
        <v>Anomali</v>
      </c>
      <c r="P931" s="80" t="str">
        <f>IF(ISNA(VLOOKUP(Table1[[#This Row],[ProductID]],productMaster,1,0)),"Anomali","")</f>
        <v/>
      </c>
    </row>
    <row r="932" spans="1:16" x14ac:dyDescent="0.25">
      <c r="A932" s="4">
        <v>703</v>
      </c>
      <c r="B932" s="4">
        <v>1575</v>
      </c>
      <c r="C932" s="11">
        <v>44083</v>
      </c>
      <c r="D932" s="4">
        <v>3</v>
      </c>
      <c r="E932" s="4">
        <v>386</v>
      </c>
      <c r="F932" s="41">
        <v>45.444000000000003</v>
      </c>
      <c r="G932" s="41">
        <v>136.33199999999999</v>
      </c>
      <c r="K932" t="b">
        <f>IF(VLOOKUP(Table1[[#This Row],[ProductID]],productMaster,4,0)="Active",TRUE,"Anomali")</f>
        <v>1</v>
      </c>
      <c r="L932">
        <f>VLOOKUP(Table1[[#This Row],[ProductID]],productMaster,10,0)</f>
        <v>0</v>
      </c>
      <c r="M932" t="str">
        <f>IF(Table1[[#This Row],[UnitPrice]]&gt;115%*Table1[[#This Row],[StandardAcquisitionCost]],"Anomali","")</f>
        <v>Anomali</v>
      </c>
      <c r="N932" s="80">
        <f>VLOOKUP(Table1[[#This Row],[ProductID]],productMaster,11,0)</f>
        <v>0</v>
      </c>
      <c r="O932" s="80" t="str">
        <f>IF(Table1[[#This Row],[UnitPrice]]&gt;Table1[[#This Row],[sellingPrice]],"Anomali","")</f>
        <v>Anomali</v>
      </c>
      <c r="P932" s="80" t="str">
        <f>IF(ISNA(VLOOKUP(Table1[[#This Row],[ProductID]],productMaster,1,0)),"Anomali","")</f>
        <v/>
      </c>
    </row>
    <row r="933" spans="1:16" x14ac:dyDescent="0.25">
      <c r="A933" s="5">
        <v>703</v>
      </c>
      <c r="B933" s="5">
        <v>1576</v>
      </c>
      <c r="C933" s="10">
        <v>44083</v>
      </c>
      <c r="D933" s="5">
        <v>3</v>
      </c>
      <c r="E933" s="5">
        <v>387</v>
      </c>
      <c r="F933" s="40">
        <v>41.170499999999997</v>
      </c>
      <c r="G933" s="40">
        <v>123.5115</v>
      </c>
      <c r="K933" t="b">
        <f>IF(VLOOKUP(Table1[[#This Row],[ProductID]],productMaster,4,0)="Active",TRUE,"Anomali")</f>
        <v>1</v>
      </c>
      <c r="L933">
        <f>VLOOKUP(Table1[[#This Row],[ProductID]],productMaster,10,0)</f>
        <v>0</v>
      </c>
      <c r="M933" t="str">
        <f>IF(Table1[[#This Row],[UnitPrice]]&gt;115%*Table1[[#This Row],[StandardAcquisitionCost]],"Anomali","")</f>
        <v>Anomali</v>
      </c>
      <c r="N933" s="80">
        <f>VLOOKUP(Table1[[#This Row],[ProductID]],productMaster,11,0)</f>
        <v>0</v>
      </c>
      <c r="O933" s="80" t="str">
        <f>IF(Table1[[#This Row],[UnitPrice]]&gt;Table1[[#This Row],[sellingPrice]],"Anomali","")</f>
        <v>Anomali</v>
      </c>
      <c r="P933" s="80" t="str">
        <f>IF(ISNA(VLOOKUP(Table1[[#This Row],[ProductID]],productMaster,1,0)),"Anomali","")</f>
        <v/>
      </c>
    </row>
    <row r="934" spans="1:16" x14ac:dyDescent="0.25">
      <c r="A934" s="4">
        <v>704</v>
      </c>
      <c r="B934" s="4">
        <v>1577</v>
      </c>
      <c r="C934" s="11">
        <v>44083</v>
      </c>
      <c r="D934" s="4">
        <v>550</v>
      </c>
      <c r="E934" s="4">
        <v>488</v>
      </c>
      <c r="F934" s="41">
        <v>8.8620000000000001</v>
      </c>
      <c r="G934" s="41">
        <v>4874.1000000000004</v>
      </c>
      <c r="K934" t="b">
        <f>IF(VLOOKUP(Table1[[#This Row],[ProductID]],productMaster,4,0)="Active",TRUE,"Anomali")</f>
        <v>1</v>
      </c>
      <c r="L934">
        <f>VLOOKUP(Table1[[#This Row],[ProductID]],productMaster,10,0)</f>
        <v>0</v>
      </c>
      <c r="M934" t="str">
        <f>IF(Table1[[#This Row],[UnitPrice]]&gt;115%*Table1[[#This Row],[StandardAcquisitionCost]],"Anomali","")</f>
        <v>Anomali</v>
      </c>
      <c r="N934" s="80">
        <f>VLOOKUP(Table1[[#This Row],[ProductID]],productMaster,11,0)</f>
        <v>0</v>
      </c>
      <c r="O934" s="80" t="str">
        <f>IF(Table1[[#This Row],[UnitPrice]]&gt;Table1[[#This Row],[sellingPrice]],"Anomali","")</f>
        <v>Anomali</v>
      </c>
      <c r="P934" s="80" t="str">
        <f>IF(ISNA(VLOOKUP(Table1[[#This Row],[ProductID]],productMaster,1,0)),"Anomali","")</f>
        <v/>
      </c>
    </row>
    <row r="935" spans="1:16" x14ac:dyDescent="0.25">
      <c r="A935" s="5">
        <v>704</v>
      </c>
      <c r="B935" s="5">
        <v>1578</v>
      </c>
      <c r="C935" s="10">
        <v>44083</v>
      </c>
      <c r="D935" s="5">
        <v>550</v>
      </c>
      <c r="E935" s="5">
        <v>489</v>
      </c>
      <c r="F935" s="40">
        <v>10.468500000000001</v>
      </c>
      <c r="G935" s="40">
        <v>5757.6750000000002</v>
      </c>
      <c r="K935" t="b">
        <f>IF(VLOOKUP(Table1[[#This Row],[ProductID]],productMaster,4,0)="Active",TRUE,"Anomali")</f>
        <v>1</v>
      </c>
      <c r="L935">
        <f>VLOOKUP(Table1[[#This Row],[ProductID]],productMaster,10,0)</f>
        <v>0</v>
      </c>
      <c r="M935" t="str">
        <f>IF(Table1[[#This Row],[UnitPrice]]&gt;115%*Table1[[#This Row],[StandardAcquisitionCost]],"Anomali","")</f>
        <v>Anomali</v>
      </c>
      <c r="N935" s="80">
        <f>VLOOKUP(Table1[[#This Row],[ProductID]],productMaster,11,0)</f>
        <v>0</v>
      </c>
      <c r="O935" s="80" t="str">
        <f>IF(Table1[[#This Row],[UnitPrice]]&gt;Table1[[#This Row],[sellingPrice]],"Anomali","")</f>
        <v>Anomali</v>
      </c>
      <c r="P935" s="80" t="str">
        <f>IF(ISNA(VLOOKUP(Table1[[#This Row],[ProductID]],productMaster,1,0)),"Anomali","")</f>
        <v/>
      </c>
    </row>
    <row r="936" spans="1:16" x14ac:dyDescent="0.25">
      <c r="A936" s="4">
        <v>705</v>
      </c>
      <c r="B936" s="4">
        <v>1579</v>
      </c>
      <c r="C936" s="11">
        <v>44084</v>
      </c>
      <c r="D936" s="4">
        <v>3</v>
      </c>
      <c r="E936" s="4">
        <v>402</v>
      </c>
      <c r="F936" s="41">
        <v>47.470500000000001</v>
      </c>
      <c r="G936" s="41">
        <v>142.41149999999999</v>
      </c>
      <c r="K936" t="b">
        <f>IF(VLOOKUP(Table1[[#This Row],[ProductID]],productMaster,4,0)="Active",TRUE,"Anomali")</f>
        <v>1</v>
      </c>
      <c r="L936">
        <f>VLOOKUP(Table1[[#This Row],[ProductID]],productMaster,10,0)</f>
        <v>0</v>
      </c>
      <c r="M936" t="str">
        <f>IF(Table1[[#This Row],[UnitPrice]]&gt;115%*Table1[[#This Row],[StandardAcquisitionCost]],"Anomali","")</f>
        <v>Anomali</v>
      </c>
      <c r="N936" s="80">
        <f>VLOOKUP(Table1[[#This Row],[ProductID]],productMaster,11,0)</f>
        <v>0</v>
      </c>
      <c r="O936" s="80" t="str">
        <f>IF(Table1[[#This Row],[UnitPrice]]&gt;Table1[[#This Row],[sellingPrice]],"Anomali","")</f>
        <v>Anomali</v>
      </c>
      <c r="P936" s="80" t="str">
        <f>IF(ISNA(VLOOKUP(Table1[[#This Row],[ProductID]],productMaster,1,0)),"Anomali","")</f>
        <v/>
      </c>
    </row>
    <row r="937" spans="1:16" x14ac:dyDescent="0.25">
      <c r="A937" s="5">
        <v>706</v>
      </c>
      <c r="B937" s="5">
        <v>1580</v>
      </c>
      <c r="C937" s="10">
        <v>44084</v>
      </c>
      <c r="D937" s="5">
        <v>550</v>
      </c>
      <c r="E937" s="5">
        <v>510</v>
      </c>
      <c r="F937" s="40">
        <v>23.079000000000001</v>
      </c>
      <c r="G937" s="40">
        <v>12693.45</v>
      </c>
      <c r="K937" t="b">
        <f>IF(VLOOKUP(Table1[[#This Row],[ProductID]],productMaster,4,0)="Active",TRUE,"Anomali")</f>
        <v>1</v>
      </c>
      <c r="L937">
        <f>VLOOKUP(Table1[[#This Row],[ProductID]],productMaster,10,0)</f>
        <v>0</v>
      </c>
      <c r="M937" t="str">
        <f>IF(Table1[[#This Row],[UnitPrice]]&gt;115%*Table1[[#This Row],[StandardAcquisitionCost]],"Anomali","")</f>
        <v>Anomali</v>
      </c>
      <c r="N937" s="80">
        <f>VLOOKUP(Table1[[#This Row],[ProductID]],productMaster,11,0)</f>
        <v>0</v>
      </c>
      <c r="O937" s="80" t="str">
        <f>IF(Table1[[#This Row],[UnitPrice]]&gt;Table1[[#This Row],[sellingPrice]],"Anomali","")</f>
        <v>Anomali</v>
      </c>
      <c r="P937" s="80" t="str">
        <f>IF(ISNA(VLOOKUP(Table1[[#This Row],[ProductID]],productMaster,1,0)),"Anomali","")</f>
        <v/>
      </c>
    </row>
    <row r="938" spans="1:16" x14ac:dyDescent="0.25">
      <c r="A938" s="4">
        <v>706</v>
      </c>
      <c r="B938" s="4">
        <v>1581</v>
      </c>
      <c r="C938" s="11">
        <v>44084</v>
      </c>
      <c r="D938" s="4">
        <v>550</v>
      </c>
      <c r="E938" s="4">
        <v>511</v>
      </c>
      <c r="F938" s="41">
        <v>29.274000000000001</v>
      </c>
      <c r="G938" s="41">
        <v>16100.7</v>
      </c>
      <c r="K938" t="b">
        <f>IF(VLOOKUP(Table1[[#This Row],[ProductID]],productMaster,4,0)="Active",TRUE,"Anomali")</f>
        <v>1</v>
      </c>
      <c r="L938">
        <f>VLOOKUP(Table1[[#This Row],[ProductID]],productMaster,10,0)</f>
        <v>0</v>
      </c>
      <c r="M938" t="str">
        <f>IF(Table1[[#This Row],[UnitPrice]]&gt;115%*Table1[[#This Row],[StandardAcquisitionCost]],"Anomali","")</f>
        <v>Anomali</v>
      </c>
      <c r="N938" s="80">
        <f>VLOOKUP(Table1[[#This Row],[ProductID]],productMaster,11,0)</f>
        <v>0</v>
      </c>
      <c r="O938" s="80" t="str">
        <f>IF(Table1[[#This Row],[UnitPrice]]&gt;Table1[[#This Row],[sellingPrice]],"Anomali","")</f>
        <v>Anomali</v>
      </c>
      <c r="P938" s="80" t="str">
        <f>IF(ISNA(VLOOKUP(Table1[[#This Row],[ProductID]],productMaster,1,0)),"Anomali","")</f>
        <v/>
      </c>
    </row>
    <row r="939" spans="1:16" x14ac:dyDescent="0.25">
      <c r="A939" s="5">
        <v>706</v>
      </c>
      <c r="B939" s="5">
        <v>1582</v>
      </c>
      <c r="C939" s="10">
        <v>44084</v>
      </c>
      <c r="D939" s="5">
        <v>550</v>
      </c>
      <c r="E939" s="5">
        <v>512</v>
      </c>
      <c r="F939" s="40">
        <v>34.975499999999997</v>
      </c>
      <c r="G939" s="40">
        <v>19236.525000000001</v>
      </c>
      <c r="K939" t="b">
        <f>IF(VLOOKUP(Table1[[#This Row],[ProductID]],productMaster,4,0)="Active",TRUE,"Anomali")</f>
        <v>1</v>
      </c>
      <c r="L939">
        <f>VLOOKUP(Table1[[#This Row],[ProductID]],productMaster,10,0)</f>
        <v>0</v>
      </c>
      <c r="M939" t="str">
        <f>IF(Table1[[#This Row],[UnitPrice]]&gt;115%*Table1[[#This Row],[StandardAcquisitionCost]],"Anomali","")</f>
        <v>Anomali</v>
      </c>
      <c r="N939" s="80">
        <f>VLOOKUP(Table1[[#This Row],[ProductID]],productMaster,11,0)</f>
        <v>0</v>
      </c>
      <c r="O939" s="80" t="str">
        <f>IF(Table1[[#This Row],[UnitPrice]]&gt;Table1[[#This Row],[sellingPrice]],"Anomali","")</f>
        <v>Anomali</v>
      </c>
      <c r="P939" s="80" t="str">
        <f>IF(ISNA(VLOOKUP(Table1[[#This Row],[ProductID]],productMaster,1,0)),"Anomali","")</f>
        <v/>
      </c>
    </row>
    <row r="940" spans="1:16" x14ac:dyDescent="0.25">
      <c r="A940" s="4">
        <v>707</v>
      </c>
      <c r="B940" s="4">
        <v>1583</v>
      </c>
      <c r="C940" s="11">
        <v>44084</v>
      </c>
      <c r="D940" s="4">
        <v>550</v>
      </c>
      <c r="E940" s="4">
        <v>916</v>
      </c>
      <c r="F940" s="41">
        <v>40.939500000000002</v>
      </c>
      <c r="G940" s="41">
        <v>22516.724999999999</v>
      </c>
      <c r="K940" t="b">
        <f>IF(VLOOKUP(Table1[[#This Row],[ProductID]],productMaster,4,0)="Active",TRUE,"Anomali")</f>
        <v>1</v>
      </c>
      <c r="L940">
        <f>VLOOKUP(Table1[[#This Row],[ProductID]],productMaster,10,0)</f>
        <v>23.372199999999999</v>
      </c>
      <c r="M940" t="str">
        <f>IF(Table1[[#This Row],[UnitPrice]]&gt;115%*Table1[[#This Row],[StandardAcquisitionCost]],"Anomali","")</f>
        <v>Anomali</v>
      </c>
      <c r="N940" s="80">
        <f>VLOOKUP(Table1[[#This Row],[ProductID]],productMaster,11,0)</f>
        <v>52.64</v>
      </c>
      <c r="O940" s="80" t="str">
        <f>IF(Table1[[#This Row],[UnitPrice]]&gt;Table1[[#This Row],[sellingPrice]],"Anomali","")</f>
        <v/>
      </c>
      <c r="P940" s="80" t="str">
        <f>IF(ISNA(VLOOKUP(Table1[[#This Row],[ProductID]],productMaster,1,0)),"Anomali","")</f>
        <v/>
      </c>
    </row>
    <row r="941" spans="1:16" x14ac:dyDescent="0.25">
      <c r="A941" s="5">
        <v>708</v>
      </c>
      <c r="B941" s="5">
        <v>1584</v>
      </c>
      <c r="C941" s="10">
        <v>44084</v>
      </c>
      <c r="D941" s="5">
        <v>550</v>
      </c>
      <c r="E941" s="5">
        <v>525</v>
      </c>
      <c r="F941" s="40">
        <v>2.3205</v>
      </c>
      <c r="G941" s="40">
        <v>1276.2750000000001</v>
      </c>
      <c r="K941" t="b">
        <f>IF(VLOOKUP(Table1[[#This Row],[ProductID]],productMaster,4,0)="Active",TRUE,"Anomali")</f>
        <v>1</v>
      </c>
      <c r="L941">
        <f>VLOOKUP(Table1[[#This Row],[ProductID]],productMaster,10,0)</f>
        <v>0</v>
      </c>
      <c r="M941" t="str">
        <f>IF(Table1[[#This Row],[UnitPrice]]&gt;115%*Table1[[#This Row],[StandardAcquisitionCost]],"Anomali","")</f>
        <v>Anomali</v>
      </c>
      <c r="N941" s="80">
        <f>VLOOKUP(Table1[[#This Row],[ProductID]],productMaster,11,0)</f>
        <v>0</v>
      </c>
      <c r="O941" s="80" t="str">
        <f>IF(Table1[[#This Row],[UnitPrice]]&gt;Table1[[#This Row],[sellingPrice]],"Anomali","")</f>
        <v>Anomali</v>
      </c>
      <c r="P941" s="80" t="str">
        <f>IF(ISNA(VLOOKUP(Table1[[#This Row],[ProductID]],productMaster,1,0)),"Anomali","")</f>
        <v/>
      </c>
    </row>
    <row r="942" spans="1:16" x14ac:dyDescent="0.25">
      <c r="A942" s="4">
        <v>709</v>
      </c>
      <c r="B942" s="4">
        <v>1585</v>
      </c>
      <c r="C942" s="11">
        <v>44084</v>
      </c>
      <c r="D942" s="4">
        <v>550</v>
      </c>
      <c r="E942" s="4">
        <v>526</v>
      </c>
      <c r="F942" s="41">
        <v>3.6435</v>
      </c>
      <c r="G942" s="41">
        <v>2003.925</v>
      </c>
      <c r="K942" t="b">
        <f>IF(VLOOKUP(Table1[[#This Row],[ProductID]],productMaster,4,0)="Active",TRUE,"Anomali")</f>
        <v>1</v>
      </c>
      <c r="L942">
        <f>VLOOKUP(Table1[[#This Row],[ProductID]],productMaster,10,0)</f>
        <v>0</v>
      </c>
      <c r="M942" t="str">
        <f>IF(Table1[[#This Row],[UnitPrice]]&gt;115%*Table1[[#This Row],[StandardAcquisitionCost]],"Anomali","")</f>
        <v>Anomali</v>
      </c>
      <c r="N942" s="80">
        <f>VLOOKUP(Table1[[#This Row],[ProductID]],productMaster,11,0)</f>
        <v>0</v>
      </c>
      <c r="O942" s="80" t="str">
        <f>IF(Table1[[#This Row],[UnitPrice]]&gt;Table1[[#This Row],[sellingPrice]],"Anomali","")</f>
        <v>Anomali</v>
      </c>
      <c r="P942" s="80" t="str">
        <f>IF(ISNA(VLOOKUP(Table1[[#This Row],[ProductID]],productMaster,1,0)),"Anomali","")</f>
        <v/>
      </c>
    </row>
    <row r="943" spans="1:16" x14ac:dyDescent="0.25">
      <c r="A943" s="5">
        <v>710</v>
      </c>
      <c r="B943" s="5">
        <v>1586</v>
      </c>
      <c r="C943" s="10">
        <v>44084</v>
      </c>
      <c r="D943" s="5">
        <v>550</v>
      </c>
      <c r="E943" s="5">
        <v>908</v>
      </c>
      <c r="F943" s="40">
        <v>21.0945</v>
      </c>
      <c r="G943" s="40">
        <v>11601.975</v>
      </c>
      <c r="K943" t="b">
        <f>IF(VLOOKUP(Table1[[#This Row],[ProductID]],productMaster,4,0)="Active",TRUE,"Anomali")</f>
        <v>1</v>
      </c>
      <c r="L943">
        <f>VLOOKUP(Table1[[#This Row],[ProductID]],productMaster,10,0)</f>
        <v>12.0413</v>
      </c>
      <c r="M943" t="str">
        <f>IF(Table1[[#This Row],[UnitPrice]]&gt;115%*Table1[[#This Row],[StandardAcquisitionCost]],"Anomali","")</f>
        <v>Anomali</v>
      </c>
      <c r="N943" s="80">
        <f>VLOOKUP(Table1[[#This Row],[ProductID]],productMaster,11,0)</f>
        <v>27.12</v>
      </c>
      <c r="O943" s="80" t="str">
        <f>IF(Table1[[#This Row],[UnitPrice]]&gt;Table1[[#This Row],[sellingPrice]],"Anomali","")</f>
        <v/>
      </c>
      <c r="P943" s="80" t="str">
        <f>IF(ISNA(VLOOKUP(Table1[[#This Row],[ProductID]],productMaster,1,0)),"Anomali","")</f>
        <v/>
      </c>
    </row>
    <row r="944" spans="1:16" x14ac:dyDescent="0.25">
      <c r="A944" s="4">
        <v>710</v>
      </c>
      <c r="B944" s="4">
        <v>1587</v>
      </c>
      <c r="C944" s="11">
        <v>44084</v>
      </c>
      <c r="D944" s="4">
        <v>550</v>
      </c>
      <c r="E944" s="4">
        <v>909</v>
      </c>
      <c r="F944" s="41">
        <v>30.439499999999999</v>
      </c>
      <c r="G944" s="41">
        <v>16741.724999999999</v>
      </c>
      <c r="K944" t="b">
        <f>IF(VLOOKUP(Table1[[#This Row],[ProductID]],productMaster,4,0)="Active",TRUE,"Anomali")</f>
        <v>1</v>
      </c>
      <c r="L944">
        <f>VLOOKUP(Table1[[#This Row],[ProductID]],productMaster,10,0)</f>
        <v>17.3782</v>
      </c>
      <c r="M944" t="str">
        <f>IF(Table1[[#This Row],[UnitPrice]]&gt;115%*Table1[[#This Row],[StandardAcquisitionCost]],"Anomali","")</f>
        <v>Anomali</v>
      </c>
      <c r="N944" s="80">
        <f>VLOOKUP(Table1[[#This Row],[ProductID]],productMaster,11,0)</f>
        <v>39.14</v>
      </c>
      <c r="O944" s="80" t="str">
        <f>IF(Table1[[#This Row],[UnitPrice]]&gt;Table1[[#This Row],[sellingPrice]],"Anomali","")</f>
        <v/>
      </c>
      <c r="P944" s="80" t="str">
        <f>IF(ISNA(VLOOKUP(Table1[[#This Row],[ProductID]],productMaster,1,0)),"Anomali","")</f>
        <v/>
      </c>
    </row>
    <row r="945" spans="1:16" x14ac:dyDescent="0.25">
      <c r="A945" s="5">
        <v>710</v>
      </c>
      <c r="B945" s="5">
        <v>1588</v>
      </c>
      <c r="C945" s="10">
        <v>44084</v>
      </c>
      <c r="D945" s="5">
        <v>550</v>
      </c>
      <c r="E945" s="5">
        <v>913</v>
      </c>
      <c r="F945" s="40">
        <v>40.939500000000002</v>
      </c>
      <c r="G945" s="40">
        <v>22516.724999999999</v>
      </c>
      <c r="K945" t="b">
        <f>IF(VLOOKUP(Table1[[#This Row],[ProductID]],productMaster,4,0)="Active",TRUE,"Anomali")</f>
        <v>1</v>
      </c>
      <c r="L945">
        <f>VLOOKUP(Table1[[#This Row],[ProductID]],productMaster,10,0)</f>
        <v>23.372199999999999</v>
      </c>
      <c r="M945" t="str">
        <f>IF(Table1[[#This Row],[UnitPrice]]&gt;115%*Table1[[#This Row],[StandardAcquisitionCost]],"Anomali","")</f>
        <v>Anomali</v>
      </c>
      <c r="N945" s="80">
        <f>VLOOKUP(Table1[[#This Row],[ProductID]],productMaster,11,0)</f>
        <v>52.64</v>
      </c>
      <c r="O945" s="80" t="str">
        <f>IF(Table1[[#This Row],[UnitPrice]]&gt;Table1[[#This Row],[sellingPrice]],"Anomali","")</f>
        <v/>
      </c>
      <c r="P945" s="80" t="str">
        <f>IF(ISNA(VLOOKUP(Table1[[#This Row],[ProductID]],productMaster,1,0)),"Anomali","")</f>
        <v/>
      </c>
    </row>
    <row r="946" spans="1:16" x14ac:dyDescent="0.25">
      <c r="A946" s="4">
        <v>711</v>
      </c>
      <c r="B946" s="4">
        <v>1589</v>
      </c>
      <c r="C946" s="11">
        <v>44084</v>
      </c>
      <c r="D946" s="4">
        <v>60</v>
      </c>
      <c r="E946" s="4">
        <v>356</v>
      </c>
      <c r="F946" s="41">
        <v>3.6015000000000001</v>
      </c>
      <c r="G946" s="41">
        <v>216.09</v>
      </c>
      <c r="K946" t="b">
        <f>IF(VLOOKUP(Table1[[#This Row],[ProductID]],productMaster,4,0)="Active",TRUE,"Anomali")</f>
        <v>1</v>
      </c>
      <c r="L946">
        <f>VLOOKUP(Table1[[#This Row],[ProductID]],productMaster,10,0)</f>
        <v>0</v>
      </c>
      <c r="M946" t="str">
        <f>IF(Table1[[#This Row],[UnitPrice]]&gt;115%*Table1[[#This Row],[StandardAcquisitionCost]],"Anomali","")</f>
        <v>Anomali</v>
      </c>
      <c r="N946" s="80">
        <f>VLOOKUP(Table1[[#This Row],[ProductID]],productMaster,11,0)</f>
        <v>0</v>
      </c>
      <c r="O946" s="80" t="str">
        <f>IF(Table1[[#This Row],[UnitPrice]]&gt;Table1[[#This Row],[sellingPrice]],"Anomali","")</f>
        <v>Anomali</v>
      </c>
      <c r="P946" s="80" t="str">
        <f>IF(ISNA(VLOOKUP(Table1[[#This Row],[ProductID]],productMaster,1,0)),"Anomali","")</f>
        <v/>
      </c>
    </row>
    <row r="947" spans="1:16" x14ac:dyDescent="0.25">
      <c r="A947" s="5">
        <v>711</v>
      </c>
      <c r="B947" s="5">
        <v>1590</v>
      </c>
      <c r="C947" s="10">
        <v>44084</v>
      </c>
      <c r="D947" s="5">
        <v>60</v>
      </c>
      <c r="E947" s="5">
        <v>357</v>
      </c>
      <c r="F947" s="40">
        <v>3.9794999999999998</v>
      </c>
      <c r="G947" s="40">
        <v>238.77</v>
      </c>
      <c r="K947" t="b">
        <f>IF(VLOOKUP(Table1[[#This Row],[ProductID]],productMaster,4,0)="Active",TRUE,"Anomali")</f>
        <v>1</v>
      </c>
      <c r="L947">
        <f>VLOOKUP(Table1[[#This Row],[ProductID]],productMaster,10,0)</f>
        <v>0</v>
      </c>
      <c r="M947" t="str">
        <f>IF(Table1[[#This Row],[UnitPrice]]&gt;115%*Table1[[#This Row],[StandardAcquisitionCost]],"Anomali","")</f>
        <v>Anomali</v>
      </c>
      <c r="N947" s="80">
        <f>VLOOKUP(Table1[[#This Row],[ProductID]],productMaster,11,0)</f>
        <v>0</v>
      </c>
      <c r="O947" s="80" t="str">
        <f>IF(Table1[[#This Row],[UnitPrice]]&gt;Table1[[#This Row],[sellingPrice]],"Anomali","")</f>
        <v>Anomali</v>
      </c>
      <c r="P947" s="80" t="str">
        <f>IF(ISNA(VLOOKUP(Table1[[#This Row],[ProductID]],productMaster,1,0)),"Anomali","")</f>
        <v/>
      </c>
    </row>
    <row r="948" spans="1:16" x14ac:dyDescent="0.25">
      <c r="A948" s="4">
        <v>712</v>
      </c>
      <c r="B948" s="4">
        <v>1591</v>
      </c>
      <c r="C948" s="11">
        <v>44084</v>
      </c>
      <c r="D948" s="4">
        <v>550</v>
      </c>
      <c r="E948" s="4">
        <v>935</v>
      </c>
      <c r="F948" s="41">
        <v>31.4895</v>
      </c>
      <c r="G948" s="41">
        <v>17319.224999999999</v>
      </c>
      <c r="K948" t="b">
        <f>IF(VLOOKUP(Table1[[#This Row],[ProductID]],productMaster,4,0)="Active",TRUE,"Anomali")</f>
        <v>1</v>
      </c>
      <c r="L948">
        <f>VLOOKUP(Table1[[#This Row],[ProductID]],productMaster,10,0)</f>
        <v>17.977599999999999</v>
      </c>
      <c r="M948" t="str">
        <f>IF(Table1[[#This Row],[UnitPrice]]&gt;115%*Table1[[#This Row],[StandardAcquisitionCost]],"Anomali","")</f>
        <v>Anomali</v>
      </c>
      <c r="N948" s="80">
        <f>VLOOKUP(Table1[[#This Row],[ProductID]],productMaster,11,0)</f>
        <v>40.49</v>
      </c>
      <c r="O948" s="80" t="str">
        <f>IF(Table1[[#This Row],[UnitPrice]]&gt;Table1[[#This Row],[sellingPrice]],"Anomali","")</f>
        <v/>
      </c>
      <c r="P948" s="80" t="str">
        <f>IF(ISNA(VLOOKUP(Table1[[#This Row],[ProductID]],productMaster,1,0)),"Anomali","")</f>
        <v/>
      </c>
    </row>
    <row r="949" spans="1:16" x14ac:dyDescent="0.25">
      <c r="A949" s="5">
        <v>712</v>
      </c>
      <c r="B949" s="5">
        <v>1592</v>
      </c>
      <c r="C949" s="10">
        <v>44084</v>
      </c>
      <c r="D949" s="5">
        <v>550</v>
      </c>
      <c r="E949" s="5">
        <v>936</v>
      </c>
      <c r="F949" s="40">
        <v>48.289499999999997</v>
      </c>
      <c r="G949" s="40">
        <v>26559.224999999999</v>
      </c>
      <c r="K949" t="b">
        <f>IF(VLOOKUP(Table1[[#This Row],[ProductID]],productMaster,4,0)="Active",TRUE,"Anomali")</f>
        <v>1</v>
      </c>
      <c r="L949">
        <f>VLOOKUP(Table1[[#This Row],[ProductID]],productMaster,10,0)</f>
        <v>27.568000000000001</v>
      </c>
      <c r="M949" t="str">
        <f>IF(Table1[[#This Row],[UnitPrice]]&gt;115%*Table1[[#This Row],[StandardAcquisitionCost]],"Anomali","")</f>
        <v>Anomali</v>
      </c>
      <c r="N949" s="80">
        <f>VLOOKUP(Table1[[#This Row],[ProductID]],productMaster,11,0)</f>
        <v>62.09</v>
      </c>
      <c r="O949" s="80" t="str">
        <f>IF(Table1[[#This Row],[UnitPrice]]&gt;Table1[[#This Row],[sellingPrice]],"Anomali","")</f>
        <v/>
      </c>
      <c r="P949" s="80" t="str">
        <f>IF(ISNA(VLOOKUP(Table1[[#This Row],[ProductID]],productMaster,1,0)),"Anomali","")</f>
        <v/>
      </c>
    </row>
    <row r="950" spans="1:16" x14ac:dyDescent="0.25">
      <c r="A950" s="4">
        <v>713</v>
      </c>
      <c r="B950" s="4">
        <v>1593</v>
      </c>
      <c r="C950" s="11">
        <v>44084</v>
      </c>
      <c r="D950" s="4">
        <v>550</v>
      </c>
      <c r="E950" s="4">
        <v>524</v>
      </c>
      <c r="F950" s="41">
        <v>12.967499999999999</v>
      </c>
      <c r="G950" s="41">
        <v>7132.125</v>
      </c>
      <c r="K950" t="b">
        <f>IF(VLOOKUP(Table1[[#This Row],[ProductID]],productMaster,4,0)="Active",TRUE,"Anomali")</f>
        <v>1</v>
      </c>
      <c r="L950">
        <f>VLOOKUP(Table1[[#This Row],[ProductID]],productMaster,10,0)</f>
        <v>0</v>
      </c>
      <c r="M950" t="str">
        <f>IF(Table1[[#This Row],[UnitPrice]]&gt;115%*Table1[[#This Row],[StandardAcquisitionCost]],"Anomali","")</f>
        <v>Anomali</v>
      </c>
      <c r="N950" s="80">
        <f>VLOOKUP(Table1[[#This Row],[ProductID]],productMaster,11,0)</f>
        <v>0</v>
      </c>
      <c r="O950" s="80" t="str">
        <f>IF(Table1[[#This Row],[UnitPrice]]&gt;Table1[[#This Row],[sellingPrice]],"Anomali","")</f>
        <v>Anomali</v>
      </c>
      <c r="P950" s="80" t="str">
        <f>IF(ISNA(VLOOKUP(Table1[[#This Row],[ProductID]],productMaster,1,0)),"Anomali","")</f>
        <v/>
      </c>
    </row>
    <row r="951" spans="1:16" x14ac:dyDescent="0.25">
      <c r="A951" s="5">
        <v>714</v>
      </c>
      <c r="B951" s="5">
        <v>1594</v>
      </c>
      <c r="C951" s="10">
        <v>44084</v>
      </c>
      <c r="D951" s="5">
        <v>550</v>
      </c>
      <c r="E951" s="5">
        <v>911</v>
      </c>
      <c r="F951" s="40">
        <v>21.0945</v>
      </c>
      <c r="G951" s="40">
        <v>11601.975</v>
      </c>
      <c r="K951" t="b">
        <f>IF(VLOOKUP(Table1[[#This Row],[ProductID]],productMaster,4,0)="Active",TRUE,"Anomali")</f>
        <v>1</v>
      </c>
      <c r="L951">
        <f>VLOOKUP(Table1[[#This Row],[ProductID]],productMaster,10,0)</f>
        <v>12.0413</v>
      </c>
      <c r="M951" t="str">
        <f>IF(Table1[[#This Row],[UnitPrice]]&gt;115%*Table1[[#This Row],[StandardAcquisitionCost]],"Anomali","")</f>
        <v>Anomali</v>
      </c>
      <c r="N951" s="80">
        <f>VLOOKUP(Table1[[#This Row],[ProductID]],productMaster,11,0)</f>
        <v>27.12</v>
      </c>
      <c r="O951" s="80" t="str">
        <f>IF(Table1[[#This Row],[UnitPrice]]&gt;Table1[[#This Row],[sellingPrice]],"Anomali","")</f>
        <v/>
      </c>
      <c r="P951" s="80" t="str">
        <f>IF(ISNA(VLOOKUP(Table1[[#This Row],[ProductID]],productMaster,1,0)),"Anomali","")</f>
        <v/>
      </c>
    </row>
    <row r="952" spans="1:16" x14ac:dyDescent="0.25">
      <c r="A952" s="4">
        <v>714</v>
      </c>
      <c r="B952" s="4">
        <v>1595</v>
      </c>
      <c r="C952" s="11">
        <v>44084</v>
      </c>
      <c r="D952" s="4">
        <v>550</v>
      </c>
      <c r="E952" s="4">
        <v>912</v>
      </c>
      <c r="F952" s="41">
        <v>30.439499999999999</v>
      </c>
      <c r="G952" s="41">
        <v>16741.724999999999</v>
      </c>
      <c r="K952" t="b">
        <f>IF(VLOOKUP(Table1[[#This Row],[ProductID]],productMaster,4,0)="Active",TRUE,"Anomali")</f>
        <v>1</v>
      </c>
      <c r="L952">
        <f>VLOOKUP(Table1[[#This Row],[ProductID]],productMaster,10,0)</f>
        <v>17.3782</v>
      </c>
      <c r="M952" t="str">
        <f>IF(Table1[[#This Row],[UnitPrice]]&gt;115%*Table1[[#This Row],[StandardAcquisitionCost]],"Anomali","")</f>
        <v>Anomali</v>
      </c>
      <c r="N952" s="80">
        <f>VLOOKUP(Table1[[#This Row],[ProductID]],productMaster,11,0)</f>
        <v>39.14</v>
      </c>
      <c r="O952" s="80" t="str">
        <f>IF(Table1[[#This Row],[UnitPrice]]&gt;Table1[[#This Row],[sellingPrice]],"Anomali","")</f>
        <v/>
      </c>
      <c r="P952" s="80" t="str">
        <f>IF(ISNA(VLOOKUP(Table1[[#This Row],[ProductID]],productMaster,1,0)),"Anomali","")</f>
        <v/>
      </c>
    </row>
    <row r="953" spans="1:16" x14ac:dyDescent="0.25">
      <c r="A953" s="5">
        <v>715</v>
      </c>
      <c r="B953" s="5">
        <v>1596</v>
      </c>
      <c r="C953" s="10">
        <v>44084</v>
      </c>
      <c r="D953" s="5">
        <v>550</v>
      </c>
      <c r="E953" s="5">
        <v>910</v>
      </c>
      <c r="F953" s="40">
        <v>40.939500000000002</v>
      </c>
      <c r="G953" s="40">
        <v>22516.724999999999</v>
      </c>
      <c r="K953" t="b">
        <f>IF(VLOOKUP(Table1[[#This Row],[ProductID]],productMaster,4,0)="Active",TRUE,"Anomali")</f>
        <v>1</v>
      </c>
      <c r="L953">
        <f>VLOOKUP(Table1[[#This Row],[ProductID]],productMaster,10,0)</f>
        <v>23.372199999999999</v>
      </c>
      <c r="M953" t="str">
        <f>IF(Table1[[#This Row],[UnitPrice]]&gt;115%*Table1[[#This Row],[StandardAcquisitionCost]],"Anomali","")</f>
        <v>Anomali</v>
      </c>
      <c r="N953" s="80">
        <f>VLOOKUP(Table1[[#This Row],[ProductID]],productMaster,11,0)</f>
        <v>52.64</v>
      </c>
      <c r="O953" s="80" t="str">
        <f>IF(Table1[[#This Row],[UnitPrice]]&gt;Table1[[#This Row],[sellingPrice]],"Anomali","")</f>
        <v/>
      </c>
      <c r="P953" s="80" t="str">
        <f>IF(ISNA(VLOOKUP(Table1[[#This Row],[ProductID]],productMaster,1,0)),"Anomali","")</f>
        <v/>
      </c>
    </row>
    <row r="954" spans="1:16" x14ac:dyDescent="0.25">
      <c r="A954" s="4">
        <v>716</v>
      </c>
      <c r="B954" s="4">
        <v>1597</v>
      </c>
      <c r="C954" s="11">
        <v>44084</v>
      </c>
      <c r="D954" s="4">
        <v>550</v>
      </c>
      <c r="E954" s="4">
        <v>937</v>
      </c>
      <c r="F954" s="41">
        <v>62.9895</v>
      </c>
      <c r="G954" s="41">
        <v>34644.224999999999</v>
      </c>
      <c r="K954" t="b">
        <f>IF(VLOOKUP(Table1[[#This Row],[ProductID]],productMaster,4,0)="Active",TRUE,"Anomali")</f>
        <v>1</v>
      </c>
      <c r="L954">
        <f>VLOOKUP(Table1[[#This Row],[ProductID]],productMaster,10,0)</f>
        <v>35.959600000000002</v>
      </c>
      <c r="M954" t="str">
        <f>IF(Table1[[#This Row],[UnitPrice]]&gt;115%*Table1[[#This Row],[StandardAcquisitionCost]],"Anomali","")</f>
        <v>Anomali</v>
      </c>
      <c r="N954" s="80">
        <f>VLOOKUP(Table1[[#This Row],[ProductID]],productMaster,11,0)</f>
        <v>80.989999999999995</v>
      </c>
      <c r="O954" s="80" t="str">
        <f>IF(Table1[[#This Row],[UnitPrice]]&gt;Table1[[#This Row],[sellingPrice]],"Anomali","")</f>
        <v/>
      </c>
      <c r="P954" s="80" t="str">
        <f>IF(ISNA(VLOOKUP(Table1[[#This Row],[ProductID]],productMaster,1,0)),"Anomali","")</f>
        <v/>
      </c>
    </row>
    <row r="955" spans="1:16" x14ac:dyDescent="0.25">
      <c r="A955" s="5">
        <v>717</v>
      </c>
      <c r="B955" s="5">
        <v>1598</v>
      </c>
      <c r="C955" s="10">
        <v>44084</v>
      </c>
      <c r="D955" s="5">
        <v>3</v>
      </c>
      <c r="E955" s="5">
        <v>474</v>
      </c>
      <c r="F955" s="40">
        <v>43.396500000000003</v>
      </c>
      <c r="G955" s="40">
        <v>130.18950000000001</v>
      </c>
      <c r="K955" t="b">
        <f>IF(VLOOKUP(Table1[[#This Row],[ProductID]],productMaster,4,0)="Active",TRUE,"Anomali")</f>
        <v>1</v>
      </c>
      <c r="L955">
        <f>VLOOKUP(Table1[[#This Row],[ProductID]],productMaster,10,0)</f>
        <v>0</v>
      </c>
      <c r="M955" t="str">
        <f>IF(Table1[[#This Row],[UnitPrice]]&gt;115%*Table1[[#This Row],[StandardAcquisitionCost]],"Anomali","")</f>
        <v>Anomali</v>
      </c>
      <c r="N955" s="80">
        <f>VLOOKUP(Table1[[#This Row],[ProductID]],productMaster,11,0)</f>
        <v>0</v>
      </c>
      <c r="O955" s="80" t="str">
        <f>IF(Table1[[#This Row],[UnitPrice]]&gt;Table1[[#This Row],[sellingPrice]],"Anomali","")</f>
        <v>Anomali</v>
      </c>
      <c r="P955" s="80" t="str">
        <f>IF(ISNA(VLOOKUP(Table1[[#This Row],[ProductID]],productMaster,1,0)),"Anomali","")</f>
        <v/>
      </c>
    </row>
    <row r="956" spans="1:16" x14ac:dyDescent="0.25">
      <c r="A956" s="4">
        <v>717</v>
      </c>
      <c r="B956" s="4">
        <v>1599</v>
      </c>
      <c r="C956" s="11">
        <v>44084</v>
      </c>
      <c r="D956" s="4">
        <v>3</v>
      </c>
      <c r="E956" s="4">
        <v>475</v>
      </c>
      <c r="F956" s="41">
        <v>39.122999999999998</v>
      </c>
      <c r="G956" s="41">
        <v>117.369</v>
      </c>
      <c r="K956" t="b">
        <f>IF(VLOOKUP(Table1[[#This Row],[ProductID]],productMaster,4,0)="Active",TRUE,"Anomali")</f>
        <v>1</v>
      </c>
      <c r="L956">
        <f>VLOOKUP(Table1[[#This Row],[ProductID]],productMaster,10,0)</f>
        <v>0</v>
      </c>
      <c r="M956" t="str">
        <f>IF(Table1[[#This Row],[UnitPrice]]&gt;115%*Table1[[#This Row],[StandardAcquisitionCost]],"Anomali","")</f>
        <v>Anomali</v>
      </c>
      <c r="N956" s="80">
        <f>VLOOKUP(Table1[[#This Row],[ProductID]],productMaster,11,0)</f>
        <v>0</v>
      </c>
      <c r="O956" s="80" t="str">
        <f>IF(Table1[[#This Row],[UnitPrice]]&gt;Table1[[#This Row],[sellingPrice]],"Anomali","")</f>
        <v>Anomali</v>
      </c>
      <c r="P956" s="80" t="str">
        <f>IF(ISNA(VLOOKUP(Table1[[#This Row],[ProductID]],productMaster,1,0)),"Anomali","")</f>
        <v/>
      </c>
    </row>
    <row r="957" spans="1:16" x14ac:dyDescent="0.25">
      <c r="A957" s="5">
        <v>718</v>
      </c>
      <c r="B957" s="5">
        <v>1600</v>
      </c>
      <c r="C957" s="10">
        <v>44084</v>
      </c>
      <c r="D957" s="5">
        <v>3</v>
      </c>
      <c r="E957" s="5">
        <v>462</v>
      </c>
      <c r="F957" s="40">
        <v>47.680500000000002</v>
      </c>
      <c r="G957" s="40">
        <v>143.04150000000001</v>
      </c>
      <c r="K957" t="b">
        <f>IF(VLOOKUP(Table1[[#This Row],[ProductID]],productMaster,4,0)="Active",TRUE,"Anomali")</f>
        <v>1</v>
      </c>
      <c r="L957">
        <f>VLOOKUP(Table1[[#This Row],[ProductID]],productMaster,10,0)</f>
        <v>0</v>
      </c>
      <c r="M957" t="str">
        <f>IF(Table1[[#This Row],[UnitPrice]]&gt;115%*Table1[[#This Row],[StandardAcquisitionCost]],"Anomali","")</f>
        <v>Anomali</v>
      </c>
      <c r="N957" s="80">
        <f>VLOOKUP(Table1[[#This Row],[ProductID]],productMaster,11,0)</f>
        <v>0</v>
      </c>
      <c r="O957" s="80" t="str">
        <f>IF(Table1[[#This Row],[UnitPrice]]&gt;Table1[[#This Row],[sellingPrice]],"Anomali","")</f>
        <v>Anomali</v>
      </c>
      <c r="P957" s="80" t="str">
        <f>IF(ISNA(VLOOKUP(Table1[[#This Row],[ProductID]],productMaster,1,0)),"Anomali","")</f>
        <v/>
      </c>
    </row>
    <row r="958" spans="1:16" x14ac:dyDescent="0.25">
      <c r="A958" s="4">
        <v>719</v>
      </c>
      <c r="B958" s="4">
        <v>1601</v>
      </c>
      <c r="C958" s="11">
        <v>44084</v>
      </c>
      <c r="D958" s="4">
        <v>550</v>
      </c>
      <c r="E958" s="4">
        <v>510</v>
      </c>
      <c r="F958" s="41">
        <v>23.404499999999999</v>
      </c>
      <c r="G958" s="41">
        <v>12872.475</v>
      </c>
      <c r="K958" t="b">
        <f>IF(VLOOKUP(Table1[[#This Row],[ProductID]],productMaster,4,0)="Active",TRUE,"Anomali")</f>
        <v>1</v>
      </c>
      <c r="L958">
        <f>VLOOKUP(Table1[[#This Row],[ProductID]],productMaster,10,0)</f>
        <v>0</v>
      </c>
      <c r="M958" t="str">
        <f>IF(Table1[[#This Row],[UnitPrice]]&gt;115%*Table1[[#This Row],[StandardAcquisitionCost]],"Anomali","")</f>
        <v>Anomali</v>
      </c>
      <c r="N958" s="80">
        <f>VLOOKUP(Table1[[#This Row],[ProductID]],productMaster,11,0)</f>
        <v>0</v>
      </c>
      <c r="O958" s="80" t="str">
        <f>IF(Table1[[#This Row],[UnitPrice]]&gt;Table1[[#This Row],[sellingPrice]],"Anomali","")</f>
        <v>Anomali</v>
      </c>
      <c r="P958" s="80" t="str">
        <f>IF(ISNA(VLOOKUP(Table1[[#This Row],[ProductID]],productMaster,1,0)),"Anomali","")</f>
        <v/>
      </c>
    </row>
    <row r="959" spans="1:16" x14ac:dyDescent="0.25">
      <c r="A959" s="5">
        <v>719</v>
      </c>
      <c r="B959" s="5">
        <v>1602</v>
      </c>
      <c r="C959" s="10">
        <v>44084</v>
      </c>
      <c r="D959" s="5">
        <v>550</v>
      </c>
      <c r="E959" s="5">
        <v>511</v>
      </c>
      <c r="F959" s="40">
        <v>27.867000000000001</v>
      </c>
      <c r="G959" s="40">
        <v>15326.85</v>
      </c>
      <c r="K959" t="b">
        <f>IF(VLOOKUP(Table1[[#This Row],[ProductID]],productMaster,4,0)="Active",TRUE,"Anomali")</f>
        <v>1</v>
      </c>
      <c r="L959">
        <f>VLOOKUP(Table1[[#This Row],[ProductID]],productMaster,10,0)</f>
        <v>0</v>
      </c>
      <c r="M959" t="str">
        <f>IF(Table1[[#This Row],[UnitPrice]]&gt;115%*Table1[[#This Row],[StandardAcquisitionCost]],"Anomali","")</f>
        <v>Anomali</v>
      </c>
      <c r="N959" s="80">
        <f>VLOOKUP(Table1[[#This Row],[ProductID]],productMaster,11,0)</f>
        <v>0</v>
      </c>
      <c r="O959" s="80" t="str">
        <f>IF(Table1[[#This Row],[UnitPrice]]&gt;Table1[[#This Row],[sellingPrice]],"Anomali","")</f>
        <v>Anomali</v>
      </c>
      <c r="P959" s="80" t="str">
        <f>IF(ISNA(VLOOKUP(Table1[[#This Row],[ProductID]],productMaster,1,0)),"Anomali","")</f>
        <v/>
      </c>
    </row>
    <row r="960" spans="1:16" x14ac:dyDescent="0.25">
      <c r="A960" s="4">
        <v>720</v>
      </c>
      <c r="B960" s="4">
        <v>1603</v>
      </c>
      <c r="C960" s="11">
        <v>44084</v>
      </c>
      <c r="D960" s="4">
        <v>550</v>
      </c>
      <c r="E960" s="4">
        <v>527</v>
      </c>
      <c r="F960" s="41">
        <v>6.7515000000000001</v>
      </c>
      <c r="G960" s="41">
        <v>3713.3249999999998</v>
      </c>
      <c r="K960" t="b">
        <f>IF(VLOOKUP(Table1[[#This Row],[ProductID]],productMaster,4,0)="Active",TRUE,"Anomali")</f>
        <v>1</v>
      </c>
      <c r="L960">
        <f>VLOOKUP(Table1[[#This Row],[ProductID]],productMaster,10,0)</f>
        <v>0</v>
      </c>
      <c r="M960" t="str">
        <f>IF(Table1[[#This Row],[UnitPrice]]&gt;115%*Table1[[#This Row],[StandardAcquisitionCost]],"Anomali","")</f>
        <v>Anomali</v>
      </c>
      <c r="N960" s="80">
        <f>VLOOKUP(Table1[[#This Row],[ProductID]],productMaster,11,0)</f>
        <v>0</v>
      </c>
      <c r="O960" s="80" t="str">
        <f>IF(Table1[[#This Row],[UnitPrice]]&gt;Table1[[#This Row],[sellingPrice]],"Anomali","")</f>
        <v>Anomali</v>
      </c>
      <c r="P960" s="80" t="str">
        <f>IF(ISNA(VLOOKUP(Table1[[#This Row],[ProductID]],productMaster,1,0)),"Anomali","")</f>
        <v/>
      </c>
    </row>
    <row r="961" spans="1:16" x14ac:dyDescent="0.25">
      <c r="A961" s="5">
        <v>721</v>
      </c>
      <c r="B961" s="5">
        <v>1604</v>
      </c>
      <c r="C961" s="10">
        <v>44085</v>
      </c>
      <c r="D961" s="5">
        <v>550</v>
      </c>
      <c r="E961" s="5">
        <v>509</v>
      </c>
      <c r="F961" s="40">
        <v>36.277500000000003</v>
      </c>
      <c r="G961" s="40">
        <v>19952.625</v>
      </c>
      <c r="K961" t="b">
        <f>IF(VLOOKUP(Table1[[#This Row],[ProductID]],productMaster,4,0)="Active",TRUE,"Anomali")</f>
        <v>1</v>
      </c>
      <c r="L961">
        <f>VLOOKUP(Table1[[#This Row],[ProductID]],productMaster,10,0)</f>
        <v>0</v>
      </c>
      <c r="M961" t="str">
        <f>IF(Table1[[#This Row],[UnitPrice]]&gt;115%*Table1[[#This Row],[StandardAcquisitionCost]],"Anomali","")</f>
        <v>Anomali</v>
      </c>
      <c r="N961" s="80">
        <f>VLOOKUP(Table1[[#This Row],[ProductID]],productMaster,11,0)</f>
        <v>0</v>
      </c>
      <c r="O961" s="80" t="str">
        <f>IF(Table1[[#This Row],[UnitPrice]]&gt;Table1[[#This Row],[sellingPrice]],"Anomali","")</f>
        <v>Anomali</v>
      </c>
      <c r="P961" s="80" t="str">
        <f>IF(ISNA(VLOOKUP(Table1[[#This Row],[ProductID]],productMaster,1,0)),"Anomali","")</f>
        <v/>
      </c>
    </row>
    <row r="962" spans="1:16" x14ac:dyDescent="0.25">
      <c r="A962" s="4">
        <v>722</v>
      </c>
      <c r="B962" s="4">
        <v>1605</v>
      </c>
      <c r="C962" s="11">
        <v>44085</v>
      </c>
      <c r="D962" s="4">
        <v>60</v>
      </c>
      <c r="E962" s="4">
        <v>492</v>
      </c>
      <c r="F962" s="41">
        <v>50.746499999999997</v>
      </c>
      <c r="G962" s="41">
        <v>3044.79</v>
      </c>
      <c r="K962" t="b">
        <f>IF(VLOOKUP(Table1[[#This Row],[ProductID]],productMaster,4,0)="Active",TRUE,"Anomali")</f>
        <v>1</v>
      </c>
      <c r="L962">
        <f>VLOOKUP(Table1[[#This Row],[ProductID]],productMaster,10,0)</f>
        <v>0</v>
      </c>
      <c r="M962" t="str">
        <f>IF(Table1[[#This Row],[UnitPrice]]&gt;115%*Table1[[#This Row],[StandardAcquisitionCost]],"Anomali","")</f>
        <v>Anomali</v>
      </c>
      <c r="N962" s="80">
        <f>VLOOKUP(Table1[[#This Row],[ProductID]],productMaster,11,0)</f>
        <v>0</v>
      </c>
      <c r="O962" s="80" t="str">
        <f>IF(Table1[[#This Row],[UnitPrice]]&gt;Table1[[#This Row],[sellingPrice]],"Anomali","")</f>
        <v>Anomali</v>
      </c>
      <c r="P962" s="80" t="str">
        <f>IF(ISNA(VLOOKUP(Table1[[#This Row],[ProductID]],productMaster,1,0)),"Anomali","")</f>
        <v/>
      </c>
    </row>
    <row r="963" spans="1:16" x14ac:dyDescent="0.25">
      <c r="A963" s="5">
        <v>722</v>
      </c>
      <c r="B963" s="5">
        <v>1606</v>
      </c>
      <c r="C963" s="10">
        <v>44085</v>
      </c>
      <c r="D963" s="5">
        <v>60</v>
      </c>
      <c r="E963" s="5">
        <v>493</v>
      </c>
      <c r="F963" s="40">
        <v>58.264499999999998</v>
      </c>
      <c r="G963" s="40">
        <v>3495.87</v>
      </c>
      <c r="K963" t="b">
        <f>IF(VLOOKUP(Table1[[#This Row],[ProductID]],productMaster,4,0)="Active",TRUE,"Anomali")</f>
        <v>1</v>
      </c>
      <c r="L963">
        <f>VLOOKUP(Table1[[#This Row],[ProductID]],productMaster,10,0)</f>
        <v>0</v>
      </c>
      <c r="M963" t="str">
        <f>IF(Table1[[#This Row],[UnitPrice]]&gt;115%*Table1[[#This Row],[StandardAcquisitionCost]],"Anomali","")</f>
        <v>Anomali</v>
      </c>
      <c r="N963" s="80">
        <f>VLOOKUP(Table1[[#This Row],[ProductID]],productMaster,11,0)</f>
        <v>0</v>
      </c>
      <c r="O963" s="80" t="str">
        <f>IF(Table1[[#This Row],[UnitPrice]]&gt;Table1[[#This Row],[sellingPrice]],"Anomali","")</f>
        <v>Anomali</v>
      </c>
      <c r="P963" s="80" t="str">
        <f>IF(ISNA(VLOOKUP(Table1[[#This Row],[ProductID]],productMaster,1,0)),"Anomali","")</f>
        <v/>
      </c>
    </row>
    <row r="964" spans="1:16" x14ac:dyDescent="0.25">
      <c r="A964" s="4">
        <v>723</v>
      </c>
      <c r="B964" s="4">
        <v>1607</v>
      </c>
      <c r="C964" s="11">
        <v>44085</v>
      </c>
      <c r="D964" s="4">
        <v>550</v>
      </c>
      <c r="E964" s="4">
        <v>523</v>
      </c>
      <c r="F964" s="41">
        <v>10.384499999999999</v>
      </c>
      <c r="G964" s="41">
        <v>5711.4750000000004</v>
      </c>
      <c r="K964" t="b">
        <f>IF(VLOOKUP(Table1[[#This Row],[ProductID]],productMaster,4,0)="Active",TRUE,"Anomali")</f>
        <v>1</v>
      </c>
      <c r="L964">
        <f>VLOOKUP(Table1[[#This Row],[ProductID]],productMaster,10,0)</f>
        <v>0</v>
      </c>
      <c r="M964" t="str">
        <f>IF(Table1[[#This Row],[UnitPrice]]&gt;115%*Table1[[#This Row],[StandardAcquisitionCost]],"Anomali","")</f>
        <v>Anomali</v>
      </c>
      <c r="N964" s="80">
        <f>VLOOKUP(Table1[[#This Row],[ProductID]],productMaster,11,0)</f>
        <v>0</v>
      </c>
      <c r="O964" s="80" t="str">
        <f>IF(Table1[[#This Row],[UnitPrice]]&gt;Table1[[#This Row],[sellingPrice]],"Anomali","")</f>
        <v>Anomali</v>
      </c>
      <c r="P964" s="80" t="str">
        <f>IF(ISNA(VLOOKUP(Table1[[#This Row],[ProductID]],productMaster,1,0)),"Anomali","")</f>
        <v/>
      </c>
    </row>
    <row r="965" spans="1:16" x14ac:dyDescent="0.25">
      <c r="A965" s="5">
        <v>724</v>
      </c>
      <c r="B965" s="5">
        <v>1608</v>
      </c>
      <c r="C965" s="10">
        <v>44085</v>
      </c>
      <c r="D965" s="5">
        <v>3</v>
      </c>
      <c r="E965" s="5">
        <v>422</v>
      </c>
      <c r="F965" s="40">
        <v>47.680500000000002</v>
      </c>
      <c r="G965" s="40">
        <v>143.04150000000001</v>
      </c>
      <c r="K965" t="b">
        <f>IF(VLOOKUP(Table1[[#This Row],[ProductID]],productMaster,4,0)="Active",TRUE,"Anomali")</f>
        <v>1</v>
      </c>
      <c r="L965">
        <f>VLOOKUP(Table1[[#This Row],[ProductID]],productMaster,10,0)</f>
        <v>0</v>
      </c>
      <c r="M965" t="str">
        <f>IF(Table1[[#This Row],[UnitPrice]]&gt;115%*Table1[[#This Row],[StandardAcquisitionCost]],"Anomali","")</f>
        <v>Anomali</v>
      </c>
      <c r="N965" s="80">
        <f>VLOOKUP(Table1[[#This Row],[ProductID]],productMaster,11,0)</f>
        <v>0</v>
      </c>
      <c r="O965" s="80" t="str">
        <f>IF(Table1[[#This Row],[UnitPrice]]&gt;Table1[[#This Row],[sellingPrice]],"Anomali","")</f>
        <v>Anomali</v>
      </c>
      <c r="P965" s="80" t="str">
        <f>IF(ISNA(VLOOKUP(Table1[[#This Row],[ProductID]],productMaster,1,0)),"Anomali","")</f>
        <v/>
      </c>
    </row>
    <row r="966" spans="1:16" x14ac:dyDescent="0.25">
      <c r="A966" s="4">
        <v>724</v>
      </c>
      <c r="B966" s="4">
        <v>1609</v>
      </c>
      <c r="C966" s="11">
        <v>44085</v>
      </c>
      <c r="D966" s="4">
        <v>3</v>
      </c>
      <c r="E966" s="4">
        <v>423</v>
      </c>
      <c r="F966" s="41">
        <v>45.580500000000001</v>
      </c>
      <c r="G966" s="41">
        <v>136.7415</v>
      </c>
      <c r="K966" t="b">
        <f>IF(VLOOKUP(Table1[[#This Row],[ProductID]],productMaster,4,0)="Active",TRUE,"Anomali")</f>
        <v>1</v>
      </c>
      <c r="L966">
        <f>VLOOKUP(Table1[[#This Row],[ProductID]],productMaster,10,0)</f>
        <v>0</v>
      </c>
      <c r="M966" t="str">
        <f>IF(Table1[[#This Row],[UnitPrice]]&gt;115%*Table1[[#This Row],[StandardAcquisitionCost]],"Anomali","")</f>
        <v>Anomali</v>
      </c>
      <c r="N966" s="80">
        <f>VLOOKUP(Table1[[#This Row],[ProductID]],productMaster,11,0)</f>
        <v>0</v>
      </c>
      <c r="O966" s="80" t="str">
        <f>IF(Table1[[#This Row],[UnitPrice]]&gt;Table1[[#This Row],[sellingPrice]],"Anomali","")</f>
        <v>Anomali</v>
      </c>
      <c r="P966" s="80" t="str">
        <f>IF(ISNA(VLOOKUP(Table1[[#This Row],[ProductID]],productMaster,1,0)),"Anomali","")</f>
        <v/>
      </c>
    </row>
    <row r="967" spans="1:16" x14ac:dyDescent="0.25">
      <c r="A967" s="5">
        <v>725</v>
      </c>
      <c r="B967" s="5">
        <v>1610</v>
      </c>
      <c r="C967" s="10">
        <v>44085</v>
      </c>
      <c r="D967" s="5">
        <v>3</v>
      </c>
      <c r="E967" s="5">
        <v>490</v>
      </c>
      <c r="F967" s="40">
        <v>12.7155</v>
      </c>
      <c r="G967" s="40">
        <v>38.146500000000003</v>
      </c>
      <c r="K967" t="b">
        <f>IF(VLOOKUP(Table1[[#This Row],[ProductID]],productMaster,4,0)="Active",TRUE,"Anomali")</f>
        <v>1</v>
      </c>
      <c r="L967">
        <f>VLOOKUP(Table1[[#This Row],[ProductID]],productMaster,10,0)</f>
        <v>0</v>
      </c>
      <c r="M967" t="str">
        <f>IF(Table1[[#This Row],[UnitPrice]]&gt;115%*Table1[[#This Row],[StandardAcquisitionCost]],"Anomali","")</f>
        <v>Anomali</v>
      </c>
      <c r="N967" s="80">
        <f>VLOOKUP(Table1[[#This Row],[ProductID]],productMaster,11,0)</f>
        <v>0</v>
      </c>
      <c r="O967" s="80" t="str">
        <f>IF(Table1[[#This Row],[UnitPrice]]&gt;Table1[[#This Row],[sellingPrice]],"Anomali","")</f>
        <v>Anomali</v>
      </c>
      <c r="P967" s="80" t="str">
        <f>IF(ISNA(VLOOKUP(Table1[[#This Row],[ProductID]],productMaster,1,0)),"Anomali","")</f>
        <v/>
      </c>
    </row>
    <row r="968" spans="1:16" x14ac:dyDescent="0.25">
      <c r="A968" s="4">
        <v>725</v>
      </c>
      <c r="B968" s="4">
        <v>1611</v>
      </c>
      <c r="C968" s="11">
        <v>44085</v>
      </c>
      <c r="D968" s="4">
        <v>3</v>
      </c>
      <c r="E968" s="4">
        <v>491</v>
      </c>
      <c r="F968" s="41">
        <v>19.939499999999999</v>
      </c>
      <c r="G968" s="41">
        <v>59.8185</v>
      </c>
      <c r="K968" t="b">
        <f>IF(VLOOKUP(Table1[[#This Row],[ProductID]],productMaster,4,0)="Active",TRUE,"Anomali")</f>
        <v>1</v>
      </c>
      <c r="L968">
        <f>VLOOKUP(Table1[[#This Row],[ProductID]],productMaster,10,0)</f>
        <v>0</v>
      </c>
      <c r="M968" t="str">
        <f>IF(Table1[[#This Row],[UnitPrice]]&gt;115%*Table1[[#This Row],[StandardAcquisitionCost]],"Anomali","")</f>
        <v>Anomali</v>
      </c>
      <c r="N968" s="80">
        <f>VLOOKUP(Table1[[#This Row],[ProductID]],productMaster,11,0)</f>
        <v>0</v>
      </c>
      <c r="O968" s="80" t="str">
        <f>IF(Table1[[#This Row],[UnitPrice]]&gt;Table1[[#This Row],[sellingPrice]],"Anomali","")</f>
        <v>Anomali</v>
      </c>
      <c r="P968" s="80" t="str">
        <f>IF(ISNA(VLOOKUP(Table1[[#This Row],[ProductID]],productMaster,1,0)),"Anomali","")</f>
        <v/>
      </c>
    </row>
    <row r="969" spans="1:16" x14ac:dyDescent="0.25">
      <c r="A969" s="5">
        <v>726</v>
      </c>
      <c r="B969" s="5">
        <v>1612</v>
      </c>
      <c r="C969" s="10">
        <v>44085</v>
      </c>
      <c r="D969" s="5">
        <v>3</v>
      </c>
      <c r="E969" s="5">
        <v>528</v>
      </c>
      <c r="F969" s="40">
        <v>38.156999999999996</v>
      </c>
      <c r="G969" s="40">
        <v>114.471</v>
      </c>
      <c r="K969" t="str">
        <f>IF(VLOOKUP(Table1[[#This Row],[ProductID]],productMaster,4,0)="Active",TRUE,"Anomali")</f>
        <v>Anomali</v>
      </c>
      <c r="L969">
        <f>VLOOKUP(Table1[[#This Row],[ProductID]],productMaster,10,0)</f>
        <v>0</v>
      </c>
      <c r="M969" t="str">
        <f>IF(Table1[[#This Row],[UnitPrice]]&gt;115%*Table1[[#This Row],[StandardAcquisitionCost]],"Anomali","")</f>
        <v>Anomali</v>
      </c>
      <c r="N969" s="80">
        <f>VLOOKUP(Table1[[#This Row],[ProductID]],productMaster,11,0)</f>
        <v>0</v>
      </c>
      <c r="O969" s="80" t="str">
        <f>IF(Table1[[#This Row],[UnitPrice]]&gt;Table1[[#This Row],[sellingPrice]],"Anomali","")</f>
        <v>Anomali</v>
      </c>
      <c r="P969" s="80" t="str">
        <f>IF(ISNA(VLOOKUP(Table1[[#This Row],[ProductID]],productMaster,1,0)),"Anomali","")</f>
        <v/>
      </c>
    </row>
    <row r="970" spans="1:16" x14ac:dyDescent="0.25">
      <c r="A970" s="4">
        <v>727</v>
      </c>
      <c r="B970" s="4">
        <v>1613</v>
      </c>
      <c r="C970" s="11">
        <v>44085</v>
      </c>
      <c r="D970" s="4">
        <v>3</v>
      </c>
      <c r="E970" s="4">
        <v>505</v>
      </c>
      <c r="F970" s="41">
        <v>44.215499999999999</v>
      </c>
      <c r="G970" s="41">
        <v>132.6465</v>
      </c>
      <c r="K970" t="b">
        <f>IF(VLOOKUP(Table1[[#This Row],[ProductID]],productMaster,4,0)="Active",TRUE,"Anomali")</f>
        <v>1</v>
      </c>
      <c r="L970">
        <f>VLOOKUP(Table1[[#This Row],[ProductID]],productMaster,10,0)</f>
        <v>0</v>
      </c>
      <c r="M970" t="str">
        <f>IF(Table1[[#This Row],[UnitPrice]]&gt;115%*Table1[[#This Row],[StandardAcquisitionCost]],"Anomali","")</f>
        <v>Anomali</v>
      </c>
      <c r="N970" s="80">
        <f>VLOOKUP(Table1[[#This Row],[ProductID]],productMaster,11,0)</f>
        <v>0</v>
      </c>
      <c r="O970" s="80" t="str">
        <f>IF(Table1[[#This Row],[UnitPrice]]&gt;Table1[[#This Row],[sellingPrice]],"Anomali","")</f>
        <v>Anomali</v>
      </c>
      <c r="P970" s="80" t="str">
        <f>IF(ISNA(VLOOKUP(Table1[[#This Row],[ProductID]],productMaster,1,0)),"Anomali","")</f>
        <v/>
      </c>
    </row>
    <row r="971" spans="1:16" x14ac:dyDescent="0.25">
      <c r="A971" s="5">
        <v>728</v>
      </c>
      <c r="B971" s="5">
        <v>1614</v>
      </c>
      <c r="C971" s="10">
        <v>44085</v>
      </c>
      <c r="D971" s="5">
        <v>550</v>
      </c>
      <c r="E971" s="5">
        <v>938</v>
      </c>
      <c r="F971" s="40">
        <v>31.4895</v>
      </c>
      <c r="G971" s="40">
        <v>17319.224999999999</v>
      </c>
      <c r="K971" t="b">
        <f>IF(VLOOKUP(Table1[[#This Row],[ProductID]],productMaster,4,0)="Active",TRUE,"Anomali")</f>
        <v>1</v>
      </c>
      <c r="L971">
        <f>VLOOKUP(Table1[[#This Row],[ProductID]],productMaster,10,0)</f>
        <v>17.977599999999999</v>
      </c>
      <c r="M971" t="str">
        <f>IF(Table1[[#This Row],[UnitPrice]]&gt;115%*Table1[[#This Row],[StandardAcquisitionCost]],"Anomali","")</f>
        <v>Anomali</v>
      </c>
      <c r="N971" s="80">
        <f>VLOOKUP(Table1[[#This Row],[ProductID]],productMaster,11,0)</f>
        <v>40.49</v>
      </c>
      <c r="O971" s="80" t="str">
        <f>IF(Table1[[#This Row],[UnitPrice]]&gt;Table1[[#This Row],[sellingPrice]],"Anomali","")</f>
        <v/>
      </c>
      <c r="P971" s="80" t="str">
        <f>IF(ISNA(VLOOKUP(Table1[[#This Row],[ProductID]],productMaster,1,0)),"Anomali","")</f>
        <v/>
      </c>
    </row>
    <row r="972" spans="1:16" x14ac:dyDescent="0.25">
      <c r="A972" s="4">
        <v>728</v>
      </c>
      <c r="B972" s="4">
        <v>1615</v>
      </c>
      <c r="C972" s="11">
        <v>44085</v>
      </c>
      <c r="D972" s="4">
        <v>550</v>
      </c>
      <c r="E972" s="4">
        <v>939</v>
      </c>
      <c r="F972" s="41">
        <v>48.289499999999997</v>
      </c>
      <c r="G972" s="41">
        <v>26559.224999999999</v>
      </c>
      <c r="K972" t="b">
        <f>IF(VLOOKUP(Table1[[#This Row],[ProductID]],productMaster,4,0)="Active",TRUE,"Anomali")</f>
        <v>1</v>
      </c>
      <c r="L972">
        <f>VLOOKUP(Table1[[#This Row],[ProductID]],productMaster,10,0)</f>
        <v>27.568000000000001</v>
      </c>
      <c r="M972" t="str">
        <f>IF(Table1[[#This Row],[UnitPrice]]&gt;115%*Table1[[#This Row],[StandardAcquisitionCost]],"Anomali","")</f>
        <v>Anomali</v>
      </c>
      <c r="N972" s="80">
        <f>VLOOKUP(Table1[[#This Row],[ProductID]],productMaster,11,0)</f>
        <v>62.09</v>
      </c>
      <c r="O972" s="80" t="str">
        <f>IF(Table1[[#This Row],[UnitPrice]]&gt;Table1[[#This Row],[sellingPrice]],"Anomali","")</f>
        <v/>
      </c>
      <c r="P972" s="80" t="str">
        <f>IF(ISNA(VLOOKUP(Table1[[#This Row],[ProductID]],productMaster,1,0)),"Anomali","")</f>
        <v/>
      </c>
    </row>
    <row r="973" spans="1:16" x14ac:dyDescent="0.25">
      <c r="A973" s="5">
        <v>729</v>
      </c>
      <c r="B973" s="5">
        <v>1616</v>
      </c>
      <c r="C973" s="10">
        <v>44085</v>
      </c>
      <c r="D973" s="5">
        <v>60</v>
      </c>
      <c r="E973" s="5">
        <v>358</v>
      </c>
      <c r="F973" s="40">
        <v>6.9824999999999999</v>
      </c>
      <c r="G973" s="40">
        <v>418.95</v>
      </c>
      <c r="K973" t="b">
        <f>IF(VLOOKUP(Table1[[#This Row],[ProductID]],productMaster,4,0)="Active",TRUE,"Anomali")</f>
        <v>1</v>
      </c>
      <c r="L973">
        <f>VLOOKUP(Table1[[#This Row],[ProductID]],productMaster,10,0)</f>
        <v>0</v>
      </c>
      <c r="M973" t="str">
        <f>IF(Table1[[#This Row],[UnitPrice]]&gt;115%*Table1[[#This Row],[StandardAcquisitionCost]],"Anomali","")</f>
        <v>Anomali</v>
      </c>
      <c r="N973" s="80">
        <f>VLOOKUP(Table1[[#This Row],[ProductID]],productMaster,11,0)</f>
        <v>0</v>
      </c>
      <c r="O973" s="80" t="str">
        <f>IF(Table1[[#This Row],[UnitPrice]]&gt;Table1[[#This Row],[sellingPrice]],"Anomali","")</f>
        <v>Anomali</v>
      </c>
      <c r="P973" s="80" t="str">
        <f>IF(ISNA(VLOOKUP(Table1[[#This Row],[ProductID]],productMaster,1,0)),"Anomali","")</f>
        <v/>
      </c>
    </row>
    <row r="974" spans="1:16" x14ac:dyDescent="0.25">
      <c r="A974" s="4">
        <v>730</v>
      </c>
      <c r="B974" s="4">
        <v>1617</v>
      </c>
      <c r="C974" s="11">
        <v>44085</v>
      </c>
      <c r="D974" s="4">
        <v>3</v>
      </c>
      <c r="E974" s="4">
        <v>448</v>
      </c>
      <c r="F974" s="41">
        <v>39.280500000000004</v>
      </c>
      <c r="G974" s="41">
        <v>117.8415</v>
      </c>
      <c r="K974" t="b">
        <f>IF(VLOOKUP(Table1[[#This Row],[ProductID]],productMaster,4,0)="Active",TRUE,"Anomali")</f>
        <v>1</v>
      </c>
      <c r="L974">
        <f>VLOOKUP(Table1[[#This Row],[ProductID]],productMaster,10,0)</f>
        <v>0</v>
      </c>
      <c r="M974" t="str">
        <f>IF(Table1[[#This Row],[UnitPrice]]&gt;115%*Table1[[#This Row],[StandardAcquisitionCost]],"Anomali","")</f>
        <v>Anomali</v>
      </c>
      <c r="N974" s="80">
        <f>VLOOKUP(Table1[[#This Row],[ProductID]],productMaster,11,0)</f>
        <v>0</v>
      </c>
      <c r="O974" s="80" t="str">
        <f>IF(Table1[[#This Row],[UnitPrice]]&gt;Table1[[#This Row],[sellingPrice]],"Anomali","")</f>
        <v>Anomali</v>
      </c>
      <c r="P974" s="80" t="str">
        <f>IF(ISNA(VLOOKUP(Table1[[#This Row],[ProductID]],productMaster,1,0)),"Anomali","")</f>
        <v/>
      </c>
    </row>
    <row r="975" spans="1:16" x14ac:dyDescent="0.25">
      <c r="A975" s="5">
        <v>730</v>
      </c>
      <c r="B975" s="5">
        <v>1618</v>
      </c>
      <c r="C975" s="10">
        <v>44085</v>
      </c>
      <c r="D975" s="5">
        <v>3</v>
      </c>
      <c r="E975" s="5">
        <v>449</v>
      </c>
      <c r="F975" s="40">
        <v>43.554000000000002</v>
      </c>
      <c r="G975" s="40">
        <v>130.66200000000001</v>
      </c>
      <c r="K975" t="b">
        <f>IF(VLOOKUP(Table1[[#This Row],[ProductID]],productMaster,4,0)="Active",TRUE,"Anomali")</f>
        <v>1</v>
      </c>
      <c r="L975">
        <f>VLOOKUP(Table1[[#This Row],[ProductID]],productMaster,10,0)</f>
        <v>0</v>
      </c>
      <c r="M975" t="str">
        <f>IF(Table1[[#This Row],[UnitPrice]]&gt;115%*Table1[[#This Row],[StandardAcquisitionCost]],"Anomali","")</f>
        <v>Anomali</v>
      </c>
      <c r="N975" s="80">
        <f>VLOOKUP(Table1[[#This Row],[ProductID]],productMaster,11,0)</f>
        <v>0</v>
      </c>
      <c r="O975" s="80" t="str">
        <f>IF(Table1[[#This Row],[UnitPrice]]&gt;Table1[[#This Row],[sellingPrice]],"Anomali","")</f>
        <v>Anomali</v>
      </c>
      <c r="P975" s="80" t="str">
        <f>IF(ISNA(VLOOKUP(Table1[[#This Row],[ProductID]],productMaster,1,0)),"Anomali","")</f>
        <v/>
      </c>
    </row>
    <row r="976" spans="1:16" x14ac:dyDescent="0.25">
      <c r="A976" s="4">
        <v>730</v>
      </c>
      <c r="B976" s="4">
        <v>1619</v>
      </c>
      <c r="C976" s="11">
        <v>44085</v>
      </c>
      <c r="D976" s="4">
        <v>3</v>
      </c>
      <c r="E976" s="4">
        <v>450</v>
      </c>
      <c r="F976" s="41">
        <v>39.280500000000004</v>
      </c>
      <c r="G976" s="41">
        <v>117.8415</v>
      </c>
      <c r="K976" t="b">
        <f>IF(VLOOKUP(Table1[[#This Row],[ProductID]],productMaster,4,0)="Active",TRUE,"Anomali")</f>
        <v>1</v>
      </c>
      <c r="L976">
        <f>VLOOKUP(Table1[[#This Row],[ProductID]],productMaster,10,0)</f>
        <v>0</v>
      </c>
      <c r="M976" t="str">
        <f>IF(Table1[[#This Row],[UnitPrice]]&gt;115%*Table1[[#This Row],[StandardAcquisitionCost]],"Anomali","")</f>
        <v>Anomali</v>
      </c>
      <c r="N976" s="80">
        <f>VLOOKUP(Table1[[#This Row],[ProductID]],productMaster,11,0)</f>
        <v>0</v>
      </c>
      <c r="O976" s="80" t="str">
        <f>IF(Table1[[#This Row],[UnitPrice]]&gt;Table1[[#This Row],[sellingPrice]],"Anomali","")</f>
        <v>Anomali</v>
      </c>
      <c r="P976" s="80" t="str">
        <f>IF(ISNA(VLOOKUP(Table1[[#This Row],[ProductID]],productMaster,1,0)),"Anomali","")</f>
        <v/>
      </c>
    </row>
    <row r="977" spans="1:16" x14ac:dyDescent="0.25">
      <c r="A977" s="5">
        <v>731</v>
      </c>
      <c r="B977" s="5">
        <v>1620</v>
      </c>
      <c r="C977" s="10">
        <v>44085</v>
      </c>
      <c r="D977" s="5">
        <v>60</v>
      </c>
      <c r="E977" s="5">
        <v>356</v>
      </c>
      <c r="F977" s="40">
        <v>3.3809999999999998</v>
      </c>
      <c r="G977" s="40">
        <v>202.86</v>
      </c>
      <c r="K977" t="b">
        <f>IF(VLOOKUP(Table1[[#This Row],[ProductID]],productMaster,4,0)="Active",TRUE,"Anomali")</f>
        <v>1</v>
      </c>
      <c r="L977">
        <f>VLOOKUP(Table1[[#This Row],[ProductID]],productMaster,10,0)</f>
        <v>0</v>
      </c>
      <c r="M977" t="str">
        <f>IF(Table1[[#This Row],[UnitPrice]]&gt;115%*Table1[[#This Row],[StandardAcquisitionCost]],"Anomali","")</f>
        <v>Anomali</v>
      </c>
      <c r="N977" s="80">
        <f>VLOOKUP(Table1[[#This Row],[ProductID]],productMaster,11,0)</f>
        <v>0</v>
      </c>
      <c r="O977" s="80" t="str">
        <f>IF(Table1[[#This Row],[UnitPrice]]&gt;Table1[[#This Row],[sellingPrice]],"Anomali","")</f>
        <v>Anomali</v>
      </c>
      <c r="P977" s="80" t="str">
        <f>IF(ISNA(VLOOKUP(Table1[[#This Row],[ProductID]],productMaster,1,0)),"Anomali","")</f>
        <v/>
      </c>
    </row>
    <row r="978" spans="1:16" x14ac:dyDescent="0.25">
      <c r="A978" s="4">
        <v>731</v>
      </c>
      <c r="B978" s="4">
        <v>1621</v>
      </c>
      <c r="C978" s="11">
        <v>44085</v>
      </c>
      <c r="D978" s="4">
        <v>60</v>
      </c>
      <c r="E978" s="4">
        <v>357</v>
      </c>
      <c r="F978" s="41">
        <v>4.3155000000000001</v>
      </c>
      <c r="G978" s="41">
        <v>258.93</v>
      </c>
      <c r="K978" t="b">
        <f>IF(VLOOKUP(Table1[[#This Row],[ProductID]],productMaster,4,0)="Active",TRUE,"Anomali")</f>
        <v>1</v>
      </c>
      <c r="L978">
        <f>VLOOKUP(Table1[[#This Row],[ProductID]],productMaster,10,0)</f>
        <v>0</v>
      </c>
      <c r="M978" t="str">
        <f>IF(Table1[[#This Row],[UnitPrice]]&gt;115%*Table1[[#This Row],[StandardAcquisitionCost]],"Anomali","")</f>
        <v>Anomali</v>
      </c>
      <c r="N978" s="80">
        <f>VLOOKUP(Table1[[#This Row],[ProductID]],productMaster,11,0)</f>
        <v>0</v>
      </c>
      <c r="O978" s="80" t="str">
        <f>IF(Table1[[#This Row],[UnitPrice]]&gt;Table1[[#This Row],[sellingPrice]],"Anomali","")</f>
        <v>Anomali</v>
      </c>
      <c r="P978" s="80" t="str">
        <f>IF(ISNA(VLOOKUP(Table1[[#This Row],[ProductID]],productMaster,1,0)),"Anomali","")</f>
        <v/>
      </c>
    </row>
    <row r="979" spans="1:16" x14ac:dyDescent="0.25">
      <c r="A979" s="5">
        <v>732</v>
      </c>
      <c r="B979" s="5">
        <v>1622</v>
      </c>
      <c r="C979" s="10">
        <v>44085</v>
      </c>
      <c r="D979" s="5">
        <v>3</v>
      </c>
      <c r="E979" s="5">
        <v>387</v>
      </c>
      <c r="F979" s="40">
        <v>43.270499999999998</v>
      </c>
      <c r="G979" s="40">
        <v>129.8115</v>
      </c>
      <c r="K979" t="b">
        <f>IF(VLOOKUP(Table1[[#This Row],[ProductID]],productMaster,4,0)="Active",TRUE,"Anomali")</f>
        <v>1</v>
      </c>
      <c r="L979">
        <f>VLOOKUP(Table1[[#This Row],[ProductID]],productMaster,10,0)</f>
        <v>0</v>
      </c>
      <c r="M979" t="str">
        <f>IF(Table1[[#This Row],[UnitPrice]]&gt;115%*Table1[[#This Row],[StandardAcquisitionCost]],"Anomali","")</f>
        <v>Anomali</v>
      </c>
      <c r="N979" s="80">
        <f>VLOOKUP(Table1[[#This Row],[ProductID]],productMaster,11,0)</f>
        <v>0</v>
      </c>
      <c r="O979" s="80" t="str">
        <f>IF(Table1[[#This Row],[UnitPrice]]&gt;Table1[[#This Row],[sellingPrice]],"Anomali","")</f>
        <v>Anomali</v>
      </c>
      <c r="P979" s="80" t="str">
        <f>IF(ISNA(VLOOKUP(Table1[[#This Row],[ProductID]],productMaster,1,0)),"Anomali","")</f>
        <v/>
      </c>
    </row>
    <row r="980" spans="1:16" x14ac:dyDescent="0.25">
      <c r="A980" s="4">
        <v>732</v>
      </c>
      <c r="B980" s="4">
        <v>1623</v>
      </c>
      <c r="C980" s="11">
        <v>44085</v>
      </c>
      <c r="D980" s="4">
        <v>3</v>
      </c>
      <c r="E980" s="4">
        <v>388</v>
      </c>
      <c r="F980" s="41">
        <v>47.543999999999997</v>
      </c>
      <c r="G980" s="41">
        <v>142.63200000000001</v>
      </c>
      <c r="K980" t="b">
        <f>IF(VLOOKUP(Table1[[#This Row],[ProductID]],productMaster,4,0)="Active",TRUE,"Anomali")</f>
        <v>1</v>
      </c>
      <c r="L980">
        <f>VLOOKUP(Table1[[#This Row],[ProductID]],productMaster,10,0)</f>
        <v>0</v>
      </c>
      <c r="M980" t="str">
        <f>IF(Table1[[#This Row],[UnitPrice]]&gt;115%*Table1[[#This Row],[StandardAcquisitionCost]],"Anomali","")</f>
        <v>Anomali</v>
      </c>
      <c r="N980" s="80">
        <f>VLOOKUP(Table1[[#This Row],[ProductID]],productMaster,11,0)</f>
        <v>0</v>
      </c>
      <c r="O980" s="80" t="str">
        <f>IF(Table1[[#This Row],[UnitPrice]]&gt;Table1[[#This Row],[sellingPrice]],"Anomali","")</f>
        <v>Anomali</v>
      </c>
      <c r="P980" s="80" t="str">
        <f>IF(ISNA(VLOOKUP(Table1[[#This Row],[ProductID]],productMaster,1,0)),"Anomali","")</f>
        <v/>
      </c>
    </row>
    <row r="981" spans="1:16" x14ac:dyDescent="0.25">
      <c r="A981" s="5">
        <v>733</v>
      </c>
      <c r="B981" s="5">
        <v>1624</v>
      </c>
      <c r="C981" s="10">
        <v>44085</v>
      </c>
      <c r="D981" s="5">
        <v>3</v>
      </c>
      <c r="E981" s="5">
        <v>490</v>
      </c>
      <c r="F981" s="40">
        <v>12.358499999999999</v>
      </c>
      <c r="G981" s="40">
        <v>37.075499999999998</v>
      </c>
      <c r="K981" t="b">
        <f>IF(VLOOKUP(Table1[[#This Row],[ProductID]],productMaster,4,0)="Active",TRUE,"Anomali")</f>
        <v>1</v>
      </c>
      <c r="L981">
        <f>VLOOKUP(Table1[[#This Row],[ProductID]],productMaster,10,0)</f>
        <v>0</v>
      </c>
      <c r="M981" t="str">
        <f>IF(Table1[[#This Row],[UnitPrice]]&gt;115%*Table1[[#This Row],[StandardAcquisitionCost]],"Anomali","")</f>
        <v>Anomali</v>
      </c>
      <c r="N981" s="80">
        <f>VLOOKUP(Table1[[#This Row],[ProductID]],productMaster,11,0)</f>
        <v>0</v>
      </c>
      <c r="O981" s="80" t="str">
        <f>IF(Table1[[#This Row],[UnitPrice]]&gt;Table1[[#This Row],[sellingPrice]],"Anomali","")</f>
        <v>Anomali</v>
      </c>
      <c r="P981" s="80" t="str">
        <f>IF(ISNA(VLOOKUP(Table1[[#This Row],[ProductID]],productMaster,1,0)),"Anomali","")</f>
        <v/>
      </c>
    </row>
    <row r="982" spans="1:16" x14ac:dyDescent="0.25">
      <c r="A982" s="4">
        <v>734</v>
      </c>
      <c r="B982" s="4">
        <v>1625</v>
      </c>
      <c r="C982" s="11">
        <v>44085</v>
      </c>
      <c r="D982" s="4">
        <v>550</v>
      </c>
      <c r="E982" s="4">
        <v>513</v>
      </c>
      <c r="F982" s="41">
        <v>39.1965</v>
      </c>
      <c r="G982" s="41">
        <v>21558.075000000001</v>
      </c>
      <c r="K982" t="b">
        <f>IF(VLOOKUP(Table1[[#This Row],[ProductID]],productMaster,4,0)="Active",TRUE,"Anomali")</f>
        <v>1</v>
      </c>
      <c r="L982">
        <f>VLOOKUP(Table1[[#This Row],[ProductID]],productMaster,10,0)</f>
        <v>0</v>
      </c>
      <c r="M982" t="str">
        <f>IF(Table1[[#This Row],[UnitPrice]]&gt;115%*Table1[[#This Row],[StandardAcquisitionCost]],"Anomali","")</f>
        <v>Anomali</v>
      </c>
      <c r="N982" s="80">
        <f>VLOOKUP(Table1[[#This Row],[ProductID]],productMaster,11,0)</f>
        <v>0</v>
      </c>
      <c r="O982" s="80" t="str">
        <f>IF(Table1[[#This Row],[UnitPrice]]&gt;Table1[[#This Row],[sellingPrice]],"Anomali","")</f>
        <v>Anomali</v>
      </c>
      <c r="P982" s="80" t="str">
        <f>IF(ISNA(VLOOKUP(Table1[[#This Row],[ProductID]],productMaster,1,0)),"Anomali","")</f>
        <v/>
      </c>
    </row>
    <row r="983" spans="1:16" x14ac:dyDescent="0.25">
      <c r="A983" s="5">
        <v>735</v>
      </c>
      <c r="B983" s="5">
        <v>1626</v>
      </c>
      <c r="C983" s="10">
        <v>44085</v>
      </c>
      <c r="D983" s="5">
        <v>3</v>
      </c>
      <c r="E983" s="5">
        <v>416</v>
      </c>
      <c r="F983" s="40">
        <v>45.475499999999997</v>
      </c>
      <c r="G983" s="40">
        <v>136.4265</v>
      </c>
      <c r="K983" t="b">
        <f>IF(VLOOKUP(Table1[[#This Row],[ProductID]],productMaster,4,0)="Active",TRUE,"Anomali")</f>
        <v>1</v>
      </c>
      <c r="L983">
        <f>VLOOKUP(Table1[[#This Row],[ProductID]],productMaster,10,0)</f>
        <v>0</v>
      </c>
      <c r="M983" t="str">
        <f>IF(Table1[[#This Row],[UnitPrice]]&gt;115%*Table1[[#This Row],[StandardAcquisitionCost]],"Anomali","")</f>
        <v>Anomali</v>
      </c>
      <c r="N983" s="80">
        <f>VLOOKUP(Table1[[#This Row],[ProductID]],productMaster,11,0)</f>
        <v>0</v>
      </c>
      <c r="O983" s="80" t="str">
        <f>IF(Table1[[#This Row],[UnitPrice]]&gt;Table1[[#This Row],[sellingPrice]],"Anomali","")</f>
        <v>Anomali</v>
      </c>
      <c r="P983" s="80" t="str">
        <f>IF(ISNA(VLOOKUP(Table1[[#This Row],[ProductID]],productMaster,1,0)),"Anomali","")</f>
        <v/>
      </c>
    </row>
    <row r="984" spans="1:16" x14ac:dyDescent="0.25">
      <c r="A984" s="4">
        <v>735</v>
      </c>
      <c r="B984" s="4">
        <v>1627</v>
      </c>
      <c r="C984" s="11">
        <v>44085</v>
      </c>
      <c r="D984" s="4">
        <v>3</v>
      </c>
      <c r="E984" s="4">
        <v>417</v>
      </c>
      <c r="F984" s="41">
        <v>43.375500000000002</v>
      </c>
      <c r="G984" s="41">
        <v>130.12649999999999</v>
      </c>
      <c r="K984" t="b">
        <f>IF(VLOOKUP(Table1[[#This Row],[ProductID]],productMaster,4,0)="Active",TRUE,"Anomali")</f>
        <v>1</v>
      </c>
      <c r="L984">
        <f>VLOOKUP(Table1[[#This Row],[ProductID]],productMaster,10,0)</f>
        <v>0</v>
      </c>
      <c r="M984" t="str">
        <f>IF(Table1[[#This Row],[UnitPrice]]&gt;115%*Table1[[#This Row],[StandardAcquisitionCost]],"Anomali","")</f>
        <v>Anomali</v>
      </c>
      <c r="N984" s="80">
        <f>VLOOKUP(Table1[[#This Row],[ProductID]],productMaster,11,0)</f>
        <v>0</v>
      </c>
      <c r="O984" s="80" t="str">
        <f>IF(Table1[[#This Row],[UnitPrice]]&gt;Table1[[#This Row],[sellingPrice]],"Anomali","")</f>
        <v>Anomali</v>
      </c>
      <c r="P984" s="80" t="str">
        <f>IF(ISNA(VLOOKUP(Table1[[#This Row],[ProductID]],productMaster,1,0)),"Anomali","")</f>
        <v/>
      </c>
    </row>
    <row r="985" spans="1:16" x14ac:dyDescent="0.25">
      <c r="A985" s="5">
        <v>735</v>
      </c>
      <c r="B985" s="5">
        <v>1628</v>
      </c>
      <c r="C985" s="10">
        <v>44085</v>
      </c>
      <c r="D985" s="5">
        <v>3</v>
      </c>
      <c r="E985" s="5">
        <v>418</v>
      </c>
      <c r="F985" s="40">
        <v>47.649000000000001</v>
      </c>
      <c r="G985" s="40">
        <v>142.947</v>
      </c>
      <c r="K985" t="b">
        <f>IF(VLOOKUP(Table1[[#This Row],[ProductID]],productMaster,4,0)="Active",TRUE,"Anomali")</f>
        <v>1</v>
      </c>
      <c r="L985">
        <f>VLOOKUP(Table1[[#This Row],[ProductID]],productMaster,10,0)</f>
        <v>0</v>
      </c>
      <c r="M985" t="str">
        <f>IF(Table1[[#This Row],[UnitPrice]]&gt;115%*Table1[[#This Row],[StandardAcquisitionCost]],"Anomali","")</f>
        <v>Anomali</v>
      </c>
      <c r="N985" s="80">
        <f>VLOOKUP(Table1[[#This Row],[ProductID]],productMaster,11,0)</f>
        <v>0</v>
      </c>
      <c r="O985" s="80" t="str">
        <f>IF(Table1[[#This Row],[UnitPrice]]&gt;Table1[[#This Row],[sellingPrice]],"Anomali","")</f>
        <v>Anomali</v>
      </c>
      <c r="P985" s="80" t="str">
        <f>IF(ISNA(VLOOKUP(Table1[[#This Row],[ProductID]],productMaster,1,0)),"Anomali","")</f>
        <v/>
      </c>
    </row>
    <row r="986" spans="1:16" x14ac:dyDescent="0.25">
      <c r="A986" s="4">
        <v>735</v>
      </c>
      <c r="B986" s="4">
        <v>1629</v>
      </c>
      <c r="C986" s="11">
        <v>44085</v>
      </c>
      <c r="D986" s="4">
        <v>3</v>
      </c>
      <c r="E986" s="4">
        <v>419</v>
      </c>
      <c r="F986" s="41">
        <v>43.375500000000002</v>
      </c>
      <c r="G986" s="41">
        <v>130.12649999999999</v>
      </c>
      <c r="K986" t="b">
        <f>IF(VLOOKUP(Table1[[#This Row],[ProductID]],productMaster,4,0)="Active",TRUE,"Anomali")</f>
        <v>1</v>
      </c>
      <c r="L986">
        <f>VLOOKUP(Table1[[#This Row],[ProductID]],productMaster,10,0)</f>
        <v>0</v>
      </c>
      <c r="M986" t="str">
        <f>IF(Table1[[#This Row],[UnitPrice]]&gt;115%*Table1[[#This Row],[StandardAcquisitionCost]],"Anomali","")</f>
        <v>Anomali</v>
      </c>
      <c r="N986" s="80">
        <f>VLOOKUP(Table1[[#This Row],[ProductID]],productMaster,11,0)</f>
        <v>0</v>
      </c>
      <c r="O986" s="80" t="str">
        <f>IF(Table1[[#This Row],[UnitPrice]]&gt;Table1[[#This Row],[sellingPrice]],"Anomali","")</f>
        <v>Anomali</v>
      </c>
      <c r="P986" s="80" t="str">
        <f>IF(ISNA(VLOOKUP(Table1[[#This Row],[ProductID]],productMaster,1,0)),"Anomali","")</f>
        <v/>
      </c>
    </row>
    <row r="987" spans="1:16" x14ac:dyDescent="0.25">
      <c r="A987" s="5">
        <v>735</v>
      </c>
      <c r="B987" s="5">
        <v>1630</v>
      </c>
      <c r="C987" s="10">
        <v>44085</v>
      </c>
      <c r="D987" s="5">
        <v>3</v>
      </c>
      <c r="E987" s="5">
        <v>420</v>
      </c>
      <c r="F987" s="40">
        <v>41.275500000000001</v>
      </c>
      <c r="G987" s="40">
        <v>123.8265</v>
      </c>
      <c r="K987" t="b">
        <f>IF(VLOOKUP(Table1[[#This Row],[ProductID]],productMaster,4,0)="Active",TRUE,"Anomali")</f>
        <v>1</v>
      </c>
      <c r="L987">
        <f>VLOOKUP(Table1[[#This Row],[ProductID]],productMaster,10,0)</f>
        <v>0</v>
      </c>
      <c r="M987" t="str">
        <f>IF(Table1[[#This Row],[UnitPrice]]&gt;115%*Table1[[#This Row],[StandardAcquisitionCost]],"Anomali","")</f>
        <v>Anomali</v>
      </c>
      <c r="N987" s="80">
        <f>VLOOKUP(Table1[[#This Row],[ProductID]],productMaster,11,0)</f>
        <v>0</v>
      </c>
      <c r="O987" s="80" t="str">
        <f>IF(Table1[[#This Row],[UnitPrice]]&gt;Table1[[#This Row],[sellingPrice]],"Anomali","")</f>
        <v>Anomali</v>
      </c>
      <c r="P987" s="80" t="str">
        <f>IF(ISNA(VLOOKUP(Table1[[#This Row],[ProductID]],productMaster,1,0)),"Anomali","")</f>
        <v/>
      </c>
    </row>
    <row r="988" spans="1:16" x14ac:dyDescent="0.25">
      <c r="A988" s="4">
        <v>735</v>
      </c>
      <c r="B988" s="4">
        <v>1631</v>
      </c>
      <c r="C988" s="11">
        <v>44085</v>
      </c>
      <c r="D988" s="4">
        <v>3</v>
      </c>
      <c r="E988" s="4">
        <v>421</v>
      </c>
      <c r="F988" s="41">
        <v>45.548999999999999</v>
      </c>
      <c r="G988" s="41">
        <v>136.64699999999999</v>
      </c>
      <c r="K988" t="b">
        <f>IF(VLOOKUP(Table1[[#This Row],[ProductID]],productMaster,4,0)="Active",TRUE,"Anomali")</f>
        <v>1</v>
      </c>
      <c r="L988">
        <f>VLOOKUP(Table1[[#This Row],[ProductID]],productMaster,10,0)</f>
        <v>0</v>
      </c>
      <c r="M988" t="str">
        <f>IF(Table1[[#This Row],[UnitPrice]]&gt;115%*Table1[[#This Row],[StandardAcquisitionCost]],"Anomali","")</f>
        <v>Anomali</v>
      </c>
      <c r="N988" s="80">
        <f>VLOOKUP(Table1[[#This Row],[ProductID]],productMaster,11,0)</f>
        <v>0</v>
      </c>
      <c r="O988" s="80" t="str">
        <f>IF(Table1[[#This Row],[UnitPrice]]&gt;Table1[[#This Row],[sellingPrice]],"Anomali","")</f>
        <v>Anomali</v>
      </c>
      <c r="P988" s="80" t="str">
        <f>IF(ISNA(VLOOKUP(Table1[[#This Row],[ProductID]],productMaster,1,0)),"Anomali","")</f>
        <v/>
      </c>
    </row>
    <row r="989" spans="1:16" x14ac:dyDescent="0.25">
      <c r="A989" s="5">
        <v>736</v>
      </c>
      <c r="B989" s="5">
        <v>1632</v>
      </c>
      <c r="C989" s="10">
        <v>44085</v>
      </c>
      <c r="D989" s="5">
        <v>550</v>
      </c>
      <c r="E989" s="5">
        <v>931</v>
      </c>
      <c r="F989" s="40">
        <v>34.8705</v>
      </c>
      <c r="G989" s="40">
        <v>19178.775000000001</v>
      </c>
      <c r="K989" t="b">
        <f>IF(VLOOKUP(Table1[[#This Row],[ProductID]],productMaster,4,0)="Active",TRUE,"Anomali")</f>
        <v>1</v>
      </c>
      <c r="L989">
        <f>VLOOKUP(Table1[[#This Row],[ProductID]],productMaster,10,0)</f>
        <v>8.0373000000000001</v>
      </c>
      <c r="M989" t="str">
        <f>IF(Table1[[#This Row],[UnitPrice]]&gt;115%*Table1[[#This Row],[StandardAcquisitionCost]],"Anomali","")</f>
        <v>Anomali</v>
      </c>
      <c r="N989" s="80">
        <f>VLOOKUP(Table1[[#This Row],[ProductID]],productMaster,11,0)</f>
        <v>21.49</v>
      </c>
      <c r="O989" s="80" t="str">
        <f>IF(Table1[[#This Row],[UnitPrice]]&gt;Table1[[#This Row],[sellingPrice]],"Anomali","")</f>
        <v>Anomali</v>
      </c>
      <c r="P989" s="80" t="str">
        <f>IF(ISNA(VLOOKUP(Table1[[#This Row],[ProductID]],productMaster,1,0)),"Anomali","")</f>
        <v/>
      </c>
    </row>
    <row r="990" spans="1:16" x14ac:dyDescent="0.25">
      <c r="A990" s="4">
        <v>736</v>
      </c>
      <c r="B990" s="4">
        <v>1633</v>
      </c>
      <c r="C990" s="11">
        <v>44085</v>
      </c>
      <c r="D990" s="4">
        <v>550</v>
      </c>
      <c r="E990" s="4">
        <v>932</v>
      </c>
      <c r="F990" s="41">
        <v>39.763500000000001</v>
      </c>
      <c r="G990" s="41">
        <v>21869.924999999999</v>
      </c>
      <c r="K990" t="b">
        <f>IF(VLOOKUP(Table1[[#This Row],[ProductID]],productMaster,4,0)="Active",TRUE,"Anomali")</f>
        <v>1</v>
      </c>
      <c r="L990">
        <f>VLOOKUP(Table1[[#This Row],[ProductID]],productMaster,10,0)</f>
        <v>9.3462999999999994</v>
      </c>
      <c r="M990" t="str">
        <f>IF(Table1[[#This Row],[UnitPrice]]&gt;115%*Table1[[#This Row],[StandardAcquisitionCost]],"Anomali","")</f>
        <v>Anomali</v>
      </c>
      <c r="N990" s="80">
        <f>VLOOKUP(Table1[[#This Row],[ProductID]],productMaster,11,0)</f>
        <v>24.99</v>
      </c>
      <c r="O990" s="80" t="str">
        <f>IF(Table1[[#This Row],[UnitPrice]]&gt;Table1[[#This Row],[sellingPrice]],"Anomali","")</f>
        <v>Anomali</v>
      </c>
      <c r="P990" s="80" t="str">
        <f>IF(ISNA(VLOOKUP(Table1[[#This Row],[ProductID]],productMaster,1,0)),"Anomali","")</f>
        <v/>
      </c>
    </row>
    <row r="991" spans="1:16" x14ac:dyDescent="0.25">
      <c r="A991" s="5">
        <v>736</v>
      </c>
      <c r="B991" s="5">
        <v>1634</v>
      </c>
      <c r="C991" s="10">
        <v>44085</v>
      </c>
      <c r="D991" s="5">
        <v>550</v>
      </c>
      <c r="E991" s="5">
        <v>933</v>
      </c>
      <c r="F991" s="40">
        <v>43.984499999999997</v>
      </c>
      <c r="G991" s="40">
        <v>24191.474999999999</v>
      </c>
      <c r="K991" t="b">
        <f>IF(VLOOKUP(Table1[[#This Row],[ProductID]],productMaster,4,0)="Active",TRUE,"Anomali")</f>
        <v>1</v>
      </c>
      <c r="L991">
        <f>VLOOKUP(Table1[[#This Row],[ProductID]],productMaster,10,0)</f>
        <v>12.192399999999999</v>
      </c>
      <c r="M991" t="str">
        <f>IF(Table1[[#This Row],[UnitPrice]]&gt;115%*Table1[[#This Row],[StandardAcquisitionCost]],"Anomali","")</f>
        <v>Anomali</v>
      </c>
      <c r="N991" s="80">
        <f>VLOOKUP(Table1[[#This Row],[ProductID]],productMaster,11,0)</f>
        <v>32.6</v>
      </c>
      <c r="O991" s="80" t="str">
        <f>IF(Table1[[#This Row],[UnitPrice]]&gt;Table1[[#This Row],[sellingPrice]],"Anomali","")</f>
        <v>Anomali</v>
      </c>
      <c r="P991" s="80" t="str">
        <f>IF(ISNA(VLOOKUP(Table1[[#This Row],[ProductID]],productMaster,1,0)),"Anomali","")</f>
        <v/>
      </c>
    </row>
    <row r="992" spans="1:16" x14ac:dyDescent="0.25">
      <c r="A992" s="4">
        <v>736</v>
      </c>
      <c r="B992" s="4">
        <v>1635</v>
      </c>
      <c r="C992" s="11">
        <v>44085</v>
      </c>
      <c r="D992" s="4">
        <v>550</v>
      </c>
      <c r="E992" s="4">
        <v>934</v>
      </c>
      <c r="F992" s="41">
        <v>38.146500000000003</v>
      </c>
      <c r="G992" s="41">
        <v>20980.575000000001</v>
      </c>
      <c r="K992" t="b">
        <f>IF(VLOOKUP(Table1[[#This Row],[ProductID]],productMaster,4,0)="Active",TRUE,"Anomali")</f>
        <v>1</v>
      </c>
      <c r="L992">
        <f>VLOOKUP(Table1[[#This Row],[ProductID]],productMaster,10,0)</f>
        <v>10.8423</v>
      </c>
      <c r="M992" t="str">
        <f>IF(Table1[[#This Row],[UnitPrice]]&gt;115%*Table1[[#This Row],[StandardAcquisitionCost]],"Anomali","")</f>
        <v>Anomali</v>
      </c>
      <c r="N992" s="80">
        <f>VLOOKUP(Table1[[#This Row],[ProductID]],productMaster,11,0)</f>
        <v>28.99</v>
      </c>
      <c r="O992" s="80" t="str">
        <f>IF(Table1[[#This Row],[UnitPrice]]&gt;Table1[[#This Row],[sellingPrice]],"Anomali","")</f>
        <v>Anomali</v>
      </c>
      <c r="P992" s="80" t="str">
        <f>IF(ISNA(VLOOKUP(Table1[[#This Row],[ProductID]],productMaster,1,0)),"Anomali","")</f>
        <v/>
      </c>
    </row>
    <row r="993" spans="1:16" x14ac:dyDescent="0.25">
      <c r="A993" s="5">
        <v>737</v>
      </c>
      <c r="B993" s="5">
        <v>1636</v>
      </c>
      <c r="C993" s="10">
        <v>44086</v>
      </c>
      <c r="D993" s="5">
        <v>3</v>
      </c>
      <c r="E993" s="5">
        <v>436</v>
      </c>
      <c r="F993" s="40">
        <v>41.454000000000001</v>
      </c>
      <c r="G993" s="40">
        <v>124.36199999999999</v>
      </c>
      <c r="K993" t="b">
        <f>IF(VLOOKUP(Table1[[#This Row],[ProductID]],productMaster,4,0)="Active",TRUE,"Anomali")</f>
        <v>1</v>
      </c>
      <c r="L993">
        <f>VLOOKUP(Table1[[#This Row],[ProductID]],productMaster,10,0)</f>
        <v>0</v>
      </c>
      <c r="M993" t="str">
        <f>IF(Table1[[#This Row],[UnitPrice]]&gt;115%*Table1[[#This Row],[StandardAcquisitionCost]],"Anomali","")</f>
        <v>Anomali</v>
      </c>
      <c r="N993" s="80">
        <f>VLOOKUP(Table1[[#This Row],[ProductID]],productMaster,11,0)</f>
        <v>0</v>
      </c>
      <c r="O993" s="80" t="str">
        <f>IF(Table1[[#This Row],[UnitPrice]]&gt;Table1[[#This Row],[sellingPrice]],"Anomali","")</f>
        <v>Anomali</v>
      </c>
      <c r="P993" s="80" t="str">
        <f>IF(ISNA(VLOOKUP(Table1[[#This Row],[ProductID]],productMaster,1,0)),"Anomali","")</f>
        <v/>
      </c>
    </row>
    <row r="994" spans="1:16" x14ac:dyDescent="0.25">
      <c r="A994" s="4">
        <v>737</v>
      </c>
      <c r="B994" s="4">
        <v>1637</v>
      </c>
      <c r="C994" s="11">
        <v>44086</v>
      </c>
      <c r="D994" s="4">
        <v>3</v>
      </c>
      <c r="E994" s="4">
        <v>437</v>
      </c>
      <c r="F994" s="41">
        <v>37.180500000000002</v>
      </c>
      <c r="G994" s="41">
        <v>111.5415</v>
      </c>
      <c r="K994" t="b">
        <f>IF(VLOOKUP(Table1[[#This Row],[ProductID]],productMaster,4,0)="Active",TRUE,"Anomali")</f>
        <v>1</v>
      </c>
      <c r="L994">
        <f>VLOOKUP(Table1[[#This Row],[ProductID]],productMaster,10,0)</f>
        <v>0</v>
      </c>
      <c r="M994" t="str">
        <f>IF(Table1[[#This Row],[UnitPrice]]&gt;115%*Table1[[#This Row],[StandardAcquisitionCost]],"Anomali","")</f>
        <v>Anomali</v>
      </c>
      <c r="N994" s="80">
        <f>VLOOKUP(Table1[[#This Row],[ProductID]],productMaster,11,0)</f>
        <v>0</v>
      </c>
      <c r="O994" s="80" t="str">
        <f>IF(Table1[[#This Row],[UnitPrice]]&gt;Table1[[#This Row],[sellingPrice]],"Anomali","")</f>
        <v>Anomali</v>
      </c>
      <c r="P994" s="80" t="str">
        <f>IF(ISNA(VLOOKUP(Table1[[#This Row],[ProductID]],productMaster,1,0)),"Anomali","")</f>
        <v/>
      </c>
    </row>
    <row r="995" spans="1:16" x14ac:dyDescent="0.25">
      <c r="A995" s="5">
        <v>738</v>
      </c>
      <c r="B995" s="5">
        <v>1638</v>
      </c>
      <c r="C995" s="10">
        <v>44086</v>
      </c>
      <c r="D995" s="5">
        <v>3</v>
      </c>
      <c r="E995" s="5">
        <v>346</v>
      </c>
      <c r="F995" s="40">
        <v>47.649000000000001</v>
      </c>
      <c r="G995" s="40">
        <v>142.947</v>
      </c>
      <c r="K995" t="b">
        <f>IF(VLOOKUP(Table1[[#This Row],[ProductID]],productMaster,4,0)="Active",TRUE,"Anomali")</f>
        <v>1</v>
      </c>
      <c r="L995">
        <f>VLOOKUP(Table1[[#This Row],[ProductID]],productMaster,10,0)</f>
        <v>0</v>
      </c>
      <c r="M995" t="str">
        <f>IF(Table1[[#This Row],[UnitPrice]]&gt;115%*Table1[[#This Row],[StandardAcquisitionCost]],"Anomali","")</f>
        <v>Anomali</v>
      </c>
      <c r="N995" s="80">
        <f>VLOOKUP(Table1[[#This Row],[ProductID]],productMaster,11,0)</f>
        <v>0</v>
      </c>
      <c r="O995" s="80" t="str">
        <f>IF(Table1[[#This Row],[UnitPrice]]&gt;Table1[[#This Row],[sellingPrice]],"Anomali","")</f>
        <v>Anomali</v>
      </c>
      <c r="P995" s="80" t="str">
        <f>IF(ISNA(VLOOKUP(Table1[[#This Row],[ProductID]],productMaster,1,0)),"Anomali","")</f>
        <v/>
      </c>
    </row>
    <row r="996" spans="1:16" x14ac:dyDescent="0.25">
      <c r="A996" s="4">
        <v>738</v>
      </c>
      <c r="B996" s="4">
        <v>1639</v>
      </c>
      <c r="C996" s="11">
        <v>44086</v>
      </c>
      <c r="D996" s="4">
        <v>3</v>
      </c>
      <c r="E996" s="4">
        <v>347</v>
      </c>
      <c r="F996" s="41">
        <v>43.375500000000002</v>
      </c>
      <c r="G996" s="41">
        <v>130.12649999999999</v>
      </c>
      <c r="K996" t="b">
        <f>IF(VLOOKUP(Table1[[#This Row],[ProductID]],productMaster,4,0)="Active",TRUE,"Anomali")</f>
        <v>1</v>
      </c>
      <c r="L996">
        <f>VLOOKUP(Table1[[#This Row],[ProductID]],productMaster,10,0)</f>
        <v>0</v>
      </c>
      <c r="M996" t="str">
        <f>IF(Table1[[#This Row],[UnitPrice]]&gt;115%*Table1[[#This Row],[StandardAcquisitionCost]],"Anomali","")</f>
        <v>Anomali</v>
      </c>
      <c r="N996" s="80">
        <f>VLOOKUP(Table1[[#This Row],[ProductID]],productMaster,11,0)</f>
        <v>0</v>
      </c>
      <c r="O996" s="80" t="str">
        <f>IF(Table1[[#This Row],[UnitPrice]]&gt;Table1[[#This Row],[sellingPrice]],"Anomali","")</f>
        <v>Anomali</v>
      </c>
      <c r="P996" s="80" t="str">
        <f>IF(ISNA(VLOOKUP(Table1[[#This Row],[ProductID]],productMaster,1,0)),"Anomali","")</f>
        <v/>
      </c>
    </row>
    <row r="997" spans="1:16" x14ac:dyDescent="0.25">
      <c r="A997" s="5">
        <v>738</v>
      </c>
      <c r="B997" s="5">
        <v>1640</v>
      </c>
      <c r="C997" s="10">
        <v>44086</v>
      </c>
      <c r="D997" s="5">
        <v>3</v>
      </c>
      <c r="E997" s="5">
        <v>348</v>
      </c>
      <c r="F997" s="40">
        <v>41.275500000000001</v>
      </c>
      <c r="G997" s="40">
        <v>123.8265</v>
      </c>
      <c r="K997" t="b">
        <f>IF(VLOOKUP(Table1[[#This Row],[ProductID]],productMaster,4,0)="Active",TRUE,"Anomali")</f>
        <v>1</v>
      </c>
      <c r="L997">
        <f>VLOOKUP(Table1[[#This Row],[ProductID]],productMaster,10,0)</f>
        <v>0</v>
      </c>
      <c r="M997" t="str">
        <f>IF(Table1[[#This Row],[UnitPrice]]&gt;115%*Table1[[#This Row],[StandardAcquisitionCost]],"Anomali","")</f>
        <v>Anomali</v>
      </c>
      <c r="N997" s="80">
        <f>VLOOKUP(Table1[[#This Row],[ProductID]],productMaster,11,0)</f>
        <v>0</v>
      </c>
      <c r="O997" s="80" t="str">
        <f>IF(Table1[[#This Row],[UnitPrice]]&gt;Table1[[#This Row],[sellingPrice]],"Anomali","")</f>
        <v>Anomali</v>
      </c>
      <c r="P997" s="80" t="str">
        <f>IF(ISNA(VLOOKUP(Table1[[#This Row],[ProductID]],productMaster,1,0)),"Anomali","")</f>
        <v/>
      </c>
    </row>
    <row r="998" spans="1:16" x14ac:dyDescent="0.25">
      <c r="A998" s="4">
        <v>738</v>
      </c>
      <c r="B998" s="4">
        <v>1641</v>
      </c>
      <c r="C998" s="11">
        <v>44086</v>
      </c>
      <c r="D998" s="4">
        <v>3</v>
      </c>
      <c r="E998" s="4">
        <v>349</v>
      </c>
      <c r="F998" s="41">
        <v>45.548999999999999</v>
      </c>
      <c r="G998" s="41">
        <v>136.64699999999999</v>
      </c>
      <c r="K998" t="b">
        <f>IF(VLOOKUP(Table1[[#This Row],[ProductID]],productMaster,4,0)="Active",TRUE,"Anomali")</f>
        <v>1</v>
      </c>
      <c r="L998">
        <f>VLOOKUP(Table1[[#This Row],[ProductID]],productMaster,10,0)</f>
        <v>0</v>
      </c>
      <c r="M998" t="str">
        <f>IF(Table1[[#This Row],[UnitPrice]]&gt;115%*Table1[[#This Row],[StandardAcquisitionCost]],"Anomali","")</f>
        <v>Anomali</v>
      </c>
      <c r="N998" s="80">
        <f>VLOOKUP(Table1[[#This Row],[ProductID]],productMaster,11,0)</f>
        <v>0</v>
      </c>
      <c r="O998" s="80" t="str">
        <f>IF(Table1[[#This Row],[UnitPrice]]&gt;Table1[[#This Row],[sellingPrice]],"Anomali","")</f>
        <v>Anomali</v>
      </c>
      <c r="P998" s="80" t="str">
        <f>IF(ISNA(VLOOKUP(Table1[[#This Row],[ProductID]],productMaster,1,0)),"Anomali","")</f>
        <v/>
      </c>
    </row>
    <row r="999" spans="1:16" x14ac:dyDescent="0.25">
      <c r="A999" s="5">
        <v>739</v>
      </c>
      <c r="B999" s="5">
        <v>1642</v>
      </c>
      <c r="C999" s="10">
        <v>44086</v>
      </c>
      <c r="D999" s="5">
        <v>550</v>
      </c>
      <c r="E999" s="5">
        <v>931</v>
      </c>
      <c r="F999" s="40">
        <v>34.345500000000001</v>
      </c>
      <c r="G999" s="40">
        <v>18890.025000000001</v>
      </c>
      <c r="K999" t="b">
        <f>IF(VLOOKUP(Table1[[#This Row],[ProductID]],productMaster,4,0)="Active",TRUE,"Anomali")</f>
        <v>1</v>
      </c>
      <c r="L999">
        <f>VLOOKUP(Table1[[#This Row],[ProductID]],productMaster,10,0)</f>
        <v>8.0373000000000001</v>
      </c>
      <c r="M999" t="str">
        <f>IF(Table1[[#This Row],[UnitPrice]]&gt;115%*Table1[[#This Row],[StandardAcquisitionCost]],"Anomali","")</f>
        <v>Anomali</v>
      </c>
      <c r="N999" s="80">
        <f>VLOOKUP(Table1[[#This Row],[ProductID]],productMaster,11,0)</f>
        <v>21.49</v>
      </c>
      <c r="O999" s="80" t="str">
        <f>IF(Table1[[#This Row],[UnitPrice]]&gt;Table1[[#This Row],[sellingPrice]],"Anomali","")</f>
        <v>Anomali</v>
      </c>
      <c r="P999" s="80" t="str">
        <f>IF(ISNA(VLOOKUP(Table1[[#This Row],[ProductID]],productMaster,1,0)),"Anomali","")</f>
        <v/>
      </c>
    </row>
    <row r="1000" spans="1:16" x14ac:dyDescent="0.25">
      <c r="A1000" s="4">
        <v>739</v>
      </c>
      <c r="B1000" s="4">
        <v>1643</v>
      </c>
      <c r="C1000" s="11">
        <v>44086</v>
      </c>
      <c r="D1000" s="4">
        <v>550</v>
      </c>
      <c r="E1000" s="4">
        <v>932</v>
      </c>
      <c r="F1000" s="41">
        <v>39.238500000000002</v>
      </c>
      <c r="G1000" s="41">
        <v>21581.174999999999</v>
      </c>
      <c r="K1000" t="b">
        <f>IF(VLOOKUP(Table1[[#This Row],[ProductID]],productMaster,4,0)="Active",TRUE,"Anomali")</f>
        <v>1</v>
      </c>
      <c r="L1000">
        <f>VLOOKUP(Table1[[#This Row],[ProductID]],productMaster,10,0)</f>
        <v>9.3462999999999994</v>
      </c>
      <c r="M1000" t="str">
        <f>IF(Table1[[#This Row],[UnitPrice]]&gt;115%*Table1[[#This Row],[StandardAcquisitionCost]],"Anomali","")</f>
        <v>Anomali</v>
      </c>
      <c r="N1000" s="80">
        <f>VLOOKUP(Table1[[#This Row],[ProductID]],productMaster,11,0)</f>
        <v>24.99</v>
      </c>
      <c r="O1000" s="80" t="str">
        <f>IF(Table1[[#This Row],[UnitPrice]]&gt;Table1[[#This Row],[sellingPrice]],"Anomali","")</f>
        <v>Anomali</v>
      </c>
      <c r="P1000" s="80" t="str">
        <f>IF(ISNA(VLOOKUP(Table1[[#This Row],[ProductID]],productMaster,1,0)),"Anomali","")</f>
        <v/>
      </c>
    </row>
    <row r="1001" spans="1:16" x14ac:dyDescent="0.25">
      <c r="A1001" s="5">
        <v>740</v>
      </c>
      <c r="B1001" s="5">
        <v>1644</v>
      </c>
      <c r="C1001" s="10">
        <v>44086</v>
      </c>
      <c r="D1001" s="5">
        <v>3</v>
      </c>
      <c r="E1001" s="5">
        <v>347</v>
      </c>
      <c r="F1001" s="40">
        <v>43.270499999999998</v>
      </c>
      <c r="G1001" s="40">
        <v>129.8115</v>
      </c>
      <c r="K1001" t="b">
        <f>IF(VLOOKUP(Table1[[#This Row],[ProductID]],productMaster,4,0)="Active",TRUE,"Anomali")</f>
        <v>1</v>
      </c>
      <c r="L1001">
        <f>VLOOKUP(Table1[[#This Row],[ProductID]],productMaster,10,0)</f>
        <v>0</v>
      </c>
      <c r="M1001" t="str">
        <f>IF(Table1[[#This Row],[UnitPrice]]&gt;115%*Table1[[#This Row],[StandardAcquisitionCost]],"Anomali","")</f>
        <v>Anomali</v>
      </c>
      <c r="N1001" s="80">
        <f>VLOOKUP(Table1[[#This Row],[ProductID]],productMaster,11,0)</f>
        <v>0</v>
      </c>
      <c r="O1001" s="80" t="str">
        <f>IF(Table1[[#This Row],[UnitPrice]]&gt;Table1[[#This Row],[sellingPrice]],"Anomali","")</f>
        <v>Anomali</v>
      </c>
      <c r="P1001" s="80" t="str">
        <f>IF(ISNA(VLOOKUP(Table1[[#This Row],[ProductID]],productMaster,1,0)),"Anomali","")</f>
        <v/>
      </c>
    </row>
    <row r="1002" spans="1:16" x14ac:dyDescent="0.25">
      <c r="A1002" s="4">
        <v>740</v>
      </c>
      <c r="B1002" s="4">
        <v>1645</v>
      </c>
      <c r="C1002" s="11">
        <v>44086</v>
      </c>
      <c r="D1002" s="4">
        <v>3</v>
      </c>
      <c r="E1002" s="4">
        <v>348</v>
      </c>
      <c r="F1002" s="41">
        <v>41.170499999999997</v>
      </c>
      <c r="G1002" s="41">
        <v>123.5115</v>
      </c>
      <c r="K1002" t="b">
        <f>IF(VLOOKUP(Table1[[#This Row],[ProductID]],productMaster,4,0)="Active",TRUE,"Anomali")</f>
        <v>1</v>
      </c>
      <c r="L1002">
        <f>VLOOKUP(Table1[[#This Row],[ProductID]],productMaster,10,0)</f>
        <v>0</v>
      </c>
      <c r="M1002" t="str">
        <f>IF(Table1[[#This Row],[UnitPrice]]&gt;115%*Table1[[#This Row],[StandardAcquisitionCost]],"Anomali","")</f>
        <v>Anomali</v>
      </c>
      <c r="N1002" s="80">
        <f>VLOOKUP(Table1[[#This Row],[ProductID]],productMaster,11,0)</f>
        <v>0</v>
      </c>
      <c r="O1002" s="80" t="str">
        <f>IF(Table1[[#This Row],[UnitPrice]]&gt;Table1[[#This Row],[sellingPrice]],"Anomali","")</f>
        <v>Anomali</v>
      </c>
      <c r="P1002" s="80" t="str">
        <f>IF(ISNA(VLOOKUP(Table1[[#This Row],[ProductID]],productMaster,1,0)),"Anomali","")</f>
        <v/>
      </c>
    </row>
    <row r="1003" spans="1:16" x14ac:dyDescent="0.25">
      <c r="A1003" s="5">
        <v>740</v>
      </c>
      <c r="B1003" s="5">
        <v>1646</v>
      </c>
      <c r="C1003" s="10">
        <v>44086</v>
      </c>
      <c r="D1003" s="5">
        <v>3</v>
      </c>
      <c r="E1003" s="5">
        <v>349</v>
      </c>
      <c r="F1003" s="40">
        <v>45.444000000000003</v>
      </c>
      <c r="G1003" s="40">
        <v>136.33199999999999</v>
      </c>
      <c r="K1003" t="b">
        <f>IF(VLOOKUP(Table1[[#This Row],[ProductID]],productMaster,4,0)="Active",TRUE,"Anomali")</f>
        <v>1</v>
      </c>
      <c r="L1003">
        <f>VLOOKUP(Table1[[#This Row],[ProductID]],productMaster,10,0)</f>
        <v>0</v>
      </c>
      <c r="M1003" t="str">
        <f>IF(Table1[[#This Row],[UnitPrice]]&gt;115%*Table1[[#This Row],[StandardAcquisitionCost]],"Anomali","")</f>
        <v>Anomali</v>
      </c>
      <c r="N1003" s="80">
        <f>VLOOKUP(Table1[[#This Row],[ProductID]],productMaster,11,0)</f>
        <v>0</v>
      </c>
      <c r="O1003" s="80" t="str">
        <f>IF(Table1[[#This Row],[UnitPrice]]&gt;Table1[[#This Row],[sellingPrice]],"Anomali","")</f>
        <v>Anomali</v>
      </c>
      <c r="P1003" s="80" t="str">
        <f>IF(ISNA(VLOOKUP(Table1[[#This Row],[ProductID]],productMaster,1,0)),"Anomali","")</f>
        <v/>
      </c>
    </row>
    <row r="1004" spans="1:16" x14ac:dyDescent="0.25">
      <c r="A1004" s="4">
        <v>741</v>
      </c>
      <c r="B1004" s="4">
        <v>1647</v>
      </c>
      <c r="C1004" s="11">
        <v>44086</v>
      </c>
      <c r="D1004" s="4">
        <v>550</v>
      </c>
      <c r="E1004" s="4">
        <v>930</v>
      </c>
      <c r="F1004" s="41">
        <v>43.039499999999997</v>
      </c>
      <c r="G1004" s="41">
        <v>23671.724999999999</v>
      </c>
      <c r="K1004" t="b">
        <f>IF(VLOOKUP(Table1[[#This Row],[ProductID]],productMaster,4,0)="Active",TRUE,"Anomali")</f>
        <v>1</v>
      </c>
      <c r="L1004">
        <f>VLOOKUP(Table1[[#This Row],[ProductID]],productMaster,10,0)</f>
        <v>13.09</v>
      </c>
      <c r="M1004" t="str">
        <f>IF(Table1[[#This Row],[UnitPrice]]&gt;115%*Table1[[#This Row],[StandardAcquisitionCost]],"Anomali","")</f>
        <v>Anomali</v>
      </c>
      <c r="N1004" s="80">
        <f>VLOOKUP(Table1[[#This Row],[ProductID]],productMaster,11,0)</f>
        <v>35</v>
      </c>
      <c r="O1004" s="80" t="str">
        <f>IF(Table1[[#This Row],[UnitPrice]]&gt;Table1[[#This Row],[sellingPrice]],"Anomali","")</f>
        <v>Anomali</v>
      </c>
      <c r="P1004" s="80" t="str">
        <f>IF(ISNA(VLOOKUP(Table1[[#This Row],[ProductID]],productMaster,1,0)),"Anomali","")</f>
        <v/>
      </c>
    </row>
    <row r="1005" spans="1:16" x14ac:dyDescent="0.25">
      <c r="A1005" s="5">
        <v>742</v>
      </c>
      <c r="B1005" s="5">
        <v>1648</v>
      </c>
      <c r="C1005" s="10">
        <v>44086</v>
      </c>
      <c r="D1005" s="5">
        <v>550</v>
      </c>
      <c r="E1005" s="5">
        <v>332</v>
      </c>
      <c r="F1005" s="40">
        <v>10.815</v>
      </c>
      <c r="G1005" s="40">
        <v>5948.25</v>
      </c>
      <c r="K1005" t="b">
        <f>IF(VLOOKUP(Table1[[#This Row],[ProductID]],productMaster,4,0)="Active",TRUE,"Anomali")</f>
        <v>1</v>
      </c>
      <c r="L1005">
        <f>VLOOKUP(Table1[[#This Row],[ProductID]],productMaster,10,0)</f>
        <v>0</v>
      </c>
      <c r="M1005" t="str">
        <f>IF(Table1[[#This Row],[UnitPrice]]&gt;115%*Table1[[#This Row],[StandardAcquisitionCost]],"Anomali","")</f>
        <v>Anomali</v>
      </c>
      <c r="N1005" s="80">
        <f>VLOOKUP(Table1[[#This Row],[ProductID]],productMaster,11,0)</f>
        <v>0</v>
      </c>
      <c r="O1005" s="80" t="str">
        <f>IF(Table1[[#This Row],[UnitPrice]]&gt;Table1[[#This Row],[sellingPrice]],"Anomali","")</f>
        <v>Anomali</v>
      </c>
      <c r="P1005" s="80" t="str">
        <f>IF(ISNA(VLOOKUP(Table1[[#This Row],[ProductID]],productMaster,1,0)),"Anomali","")</f>
        <v/>
      </c>
    </row>
    <row r="1006" spans="1:16" x14ac:dyDescent="0.25">
      <c r="A1006" s="4">
        <v>743</v>
      </c>
      <c r="B1006" s="4">
        <v>1649</v>
      </c>
      <c r="C1006" s="11">
        <v>44086</v>
      </c>
      <c r="D1006" s="4">
        <v>550</v>
      </c>
      <c r="E1006" s="4">
        <v>948</v>
      </c>
      <c r="F1006" s="41">
        <v>82.834500000000006</v>
      </c>
      <c r="G1006" s="41">
        <v>45558.974999999999</v>
      </c>
      <c r="K1006" t="b">
        <f>IF(VLOOKUP(Table1[[#This Row],[ProductID]],productMaster,4,0)="Active",TRUE,"Anomali")</f>
        <v>1</v>
      </c>
      <c r="L1006">
        <f>VLOOKUP(Table1[[#This Row],[ProductID]],productMaster,10,0)</f>
        <v>47.286000000000001</v>
      </c>
      <c r="M1006" t="str">
        <f>IF(Table1[[#This Row],[UnitPrice]]&gt;115%*Table1[[#This Row],[StandardAcquisitionCost]],"Anomali","")</f>
        <v>Anomali</v>
      </c>
      <c r="N1006" s="80">
        <f>VLOOKUP(Table1[[#This Row],[ProductID]],productMaster,11,0)</f>
        <v>106.5</v>
      </c>
      <c r="O1006" s="80" t="str">
        <f>IF(Table1[[#This Row],[UnitPrice]]&gt;Table1[[#This Row],[sellingPrice]],"Anomali","")</f>
        <v/>
      </c>
      <c r="P1006" s="80" t="str">
        <f>IF(ISNA(VLOOKUP(Table1[[#This Row],[ProductID]],productMaster,1,0)),"Anomali","")</f>
        <v/>
      </c>
    </row>
    <row r="1007" spans="1:16" x14ac:dyDescent="0.25">
      <c r="A1007" s="5">
        <v>743</v>
      </c>
      <c r="B1007" s="5">
        <v>1650</v>
      </c>
      <c r="C1007" s="10">
        <v>44086</v>
      </c>
      <c r="D1007" s="5">
        <v>550</v>
      </c>
      <c r="E1007" s="5">
        <v>907</v>
      </c>
      <c r="F1007" s="40">
        <v>82.834500000000006</v>
      </c>
      <c r="G1007" s="40">
        <v>45558.974999999999</v>
      </c>
      <c r="K1007" t="b">
        <f>IF(VLOOKUP(Table1[[#This Row],[ProductID]],productMaster,4,0)="Active",TRUE,"Anomali")</f>
        <v>1</v>
      </c>
      <c r="L1007">
        <f>VLOOKUP(Table1[[#This Row],[ProductID]],productMaster,10,0)</f>
        <v>47.286000000000001</v>
      </c>
      <c r="M1007" t="str">
        <f>IF(Table1[[#This Row],[UnitPrice]]&gt;115%*Table1[[#This Row],[StandardAcquisitionCost]],"Anomali","")</f>
        <v>Anomali</v>
      </c>
      <c r="N1007" s="80">
        <f>VLOOKUP(Table1[[#This Row],[ProductID]],productMaster,11,0)</f>
        <v>106.5</v>
      </c>
      <c r="O1007" s="80" t="str">
        <f>IF(Table1[[#This Row],[UnitPrice]]&gt;Table1[[#This Row],[sellingPrice]],"Anomali","")</f>
        <v/>
      </c>
      <c r="P1007" s="80" t="str">
        <f>IF(ISNA(VLOOKUP(Table1[[#This Row],[ProductID]],productMaster,1,0)),"Anomali","")</f>
        <v/>
      </c>
    </row>
    <row r="1008" spans="1:16" x14ac:dyDescent="0.25">
      <c r="A1008" s="4">
        <v>744</v>
      </c>
      <c r="B1008" s="4">
        <v>1651</v>
      </c>
      <c r="C1008" s="11">
        <v>44086</v>
      </c>
      <c r="D1008" s="4">
        <v>1250</v>
      </c>
      <c r="E1008" s="4">
        <v>325</v>
      </c>
      <c r="F1008" s="41">
        <v>0.21</v>
      </c>
      <c r="G1008" s="41">
        <v>262.5</v>
      </c>
      <c r="K1008" t="b">
        <f>IF(VLOOKUP(Table1[[#This Row],[ProductID]],productMaster,4,0)="Active",TRUE,"Anomali")</f>
        <v>1</v>
      </c>
      <c r="L1008">
        <f>VLOOKUP(Table1[[#This Row],[ProductID]],productMaster,10,0)</f>
        <v>0</v>
      </c>
      <c r="M1008" t="str">
        <f>IF(Table1[[#This Row],[UnitPrice]]&gt;115%*Table1[[#This Row],[StandardAcquisitionCost]],"Anomali","")</f>
        <v>Anomali</v>
      </c>
      <c r="N1008" s="80">
        <f>VLOOKUP(Table1[[#This Row],[ProductID]],productMaster,11,0)</f>
        <v>0</v>
      </c>
      <c r="O1008" s="80" t="str">
        <f>IF(Table1[[#This Row],[UnitPrice]]&gt;Table1[[#This Row],[sellingPrice]],"Anomali","")</f>
        <v>Anomali</v>
      </c>
      <c r="P1008" s="80" t="str">
        <f>IF(ISNA(VLOOKUP(Table1[[#This Row],[ProductID]],productMaster,1,0)),"Anomali","")</f>
        <v/>
      </c>
    </row>
    <row r="1009" spans="1:16" x14ac:dyDescent="0.25">
      <c r="A1009" s="5">
        <v>744</v>
      </c>
      <c r="B1009" s="5">
        <v>1652</v>
      </c>
      <c r="C1009" s="10">
        <v>44086</v>
      </c>
      <c r="D1009" s="5">
        <v>1250</v>
      </c>
      <c r="E1009" s="5">
        <v>326</v>
      </c>
      <c r="F1009" s="40">
        <v>0.21</v>
      </c>
      <c r="G1009" s="40">
        <v>262.5</v>
      </c>
      <c r="K1009" t="b">
        <f>IF(VLOOKUP(Table1[[#This Row],[ProductID]],productMaster,4,0)="Active",TRUE,"Anomali")</f>
        <v>1</v>
      </c>
      <c r="L1009">
        <f>VLOOKUP(Table1[[#This Row],[ProductID]],productMaster,10,0)</f>
        <v>0</v>
      </c>
      <c r="M1009" t="str">
        <f>IF(Table1[[#This Row],[UnitPrice]]&gt;115%*Table1[[#This Row],[StandardAcquisitionCost]],"Anomali","")</f>
        <v>Anomali</v>
      </c>
      <c r="N1009" s="80">
        <f>VLOOKUP(Table1[[#This Row],[ProductID]],productMaster,11,0)</f>
        <v>0</v>
      </c>
      <c r="O1009" s="80" t="str">
        <f>IF(Table1[[#This Row],[UnitPrice]]&gt;Table1[[#This Row],[sellingPrice]],"Anomali","")</f>
        <v>Anomali</v>
      </c>
      <c r="P1009" s="80" t="str">
        <f>IF(ISNA(VLOOKUP(Table1[[#This Row],[ProductID]],productMaster,1,0)),"Anomali","")</f>
        <v/>
      </c>
    </row>
    <row r="1010" spans="1:16" x14ac:dyDescent="0.25">
      <c r="A1010" s="4">
        <v>745</v>
      </c>
      <c r="B1010" s="4">
        <v>1653</v>
      </c>
      <c r="C1010" s="11">
        <v>44086</v>
      </c>
      <c r="D1010" s="4">
        <v>3</v>
      </c>
      <c r="E1010" s="4">
        <v>320</v>
      </c>
      <c r="F1010" s="41">
        <v>49.643999999999998</v>
      </c>
      <c r="G1010" s="41">
        <v>148.93199999999999</v>
      </c>
      <c r="K1010" t="b">
        <f>IF(VLOOKUP(Table1[[#This Row],[ProductID]],productMaster,4,0)="Active",TRUE,"Anomali")</f>
        <v>1</v>
      </c>
      <c r="L1010">
        <f>VLOOKUP(Table1[[#This Row],[ProductID]],productMaster,10,0)</f>
        <v>0</v>
      </c>
      <c r="M1010" t="str">
        <f>IF(Table1[[#This Row],[UnitPrice]]&gt;115%*Table1[[#This Row],[StandardAcquisitionCost]],"Anomali","")</f>
        <v>Anomali</v>
      </c>
      <c r="N1010" s="80">
        <f>VLOOKUP(Table1[[#This Row],[ProductID]],productMaster,11,0)</f>
        <v>0</v>
      </c>
      <c r="O1010" s="80" t="str">
        <f>IF(Table1[[#This Row],[UnitPrice]]&gt;Table1[[#This Row],[sellingPrice]],"Anomali","")</f>
        <v>Anomali</v>
      </c>
      <c r="P1010" s="80" t="str">
        <f>IF(ISNA(VLOOKUP(Table1[[#This Row],[ProductID]],productMaster,1,0)),"Anomali","")</f>
        <v/>
      </c>
    </row>
    <row r="1011" spans="1:16" x14ac:dyDescent="0.25">
      <c r="A1011" s="5">
        <v>745</v>
      </c>
      <c r="B1011" s="5">
        <v>1654</v>
      </c>
      <c r="C1011" s="10">
        <v>44086</v>
      </c>
      <c r="D1011" s="5">
        <v>3</v>
      </c>
      <c r="E1011" s="5">
        <v>321</v>
      </c>
      <c r="F1011" s="40">
        <v>44.320500000000003</v>
      </c>
      <c r="G1011" s="40">
        <v>132.9615</v>
      </c>
      <c r="K1011" t="b">
        <f>IF(VLOOKUP(Table1[[#This Row],[ProductID]],productMaster,4,0)="Active",TRUE,"Anomali")</f>
        <v>1</v>
      </c>
      <c r="L1011">
        <f>VLOOKUP(Table1[[#This Row],[ProductID]],productMaster,10,0)</f>
        <v>0</v>
      </c>
      <c r="M1011" t="str">
        <f>IF(Table1[[#This Row],[UnitPrice]]&gt;115%*Table1[[#This Row],[StandardAcquisitionCost]],"Anomali","")</f>
        <v>Anomali</v>
      </c>
      <c r="N1011" s="80">
        <f>VLOOKUP(Table1[[#This Row],[ProductID]],productMaster,11,0)</f>
        <v>0</v>
      </c>
      <c r="O1011" s="80" t="str">
        <f>IF(Table1[[#This Row],[UnitPrice]]&gt;Table1[[#This Row],[sellingPrice]],"Anomali","")</f>
        <v>Anomali</v>
      </c>
      <c r="P1011" s="80" t="str">
        <f>IF(ISNA(VLOOKUP(Table1[[#This Row],[ProductID]],productMaster,1,0)),"Anomali","")</f>
        <v/>
      </c>
    </row>
    <row r="1012" spans="1:16" x14ac:dyDescent="0.25">
      <c r="A1012" s="4">
        <v>745</v>
      </c>
      <c r="B1012" s="4">
        <v>1655</v>
      </c>
      <c r="C1012" s="11">
        <v>44086</v>
      </c>
      <c r="D1012" s="4">
        <v>60</v>
      </c>
      <c r="E1012" s="4">
        <v>322</v>
      </c>
      <c r="F1012" s="41">
        <v>28.6965</v>
      </c>
      <c r="G1012" s="41">
        <v>1721.79</v>
      </c>
      <c r="K1012" t="b">
        <f>IF(VLOOKUP(Table1[[#This Row],[ProductID]],productMaster,4,0)="Active",TRUE,"Anomali")</f>
        <v>1</v>
      </c>
      <c r="L1012">
        <f>VLOOKUP(Table1[[#This Row],[ProductID]],productMaster,10,0)</f>
        <v>0</v>
      </c>
      <c r="M1012" t="str">
        <f>IF(Table1[[#This Row],[UnitPrice]]&gt;115%*Table1[[#This Row],[StandardAcquisitionCost]],"Anomali","")</f>
        <v>Anomali</v>
      </c>
      <c r="N1012" s="80">
        <f>VLOOKUP(Table1[[#This Row],[ProductID]],productMaster,11,0)</f>
        <v>0</v>
      </c>
      <c r="O1012" s="80" t="str">
        <f>IF(Table1[[#This Row],[UnitPrice]]&gt;Table1[[#This Row],[sellingPrice]],"Anomali","")</f>
        <v>Anomali</v>
      </c>
      <c r="P1012" s="80" t="str">
        <f>IF(ISNA(VLOOKUP(Table1[[#This Row],[ProductID]],productMaster,1,0)),"Anomali","")</f>
        <v/>
      </c>
    </row>
    <row r="1013" spans="1:16" x14ac:dyDescent="0.25">
      <c r="A1013" s="5">
        <v>746</v>
      </c>
      <c r="B1013" s="5">
        <v>1656</v>
      </c>
      <c r="C1013" s="10">
        <v>44086</v>
      </c>
      <c r="D1013" s="5">
        <v>550</v>
      </c>
      <c r="E1013" s="5">
        <v>930</v>
      </c>
      <c r="F1013" s="40">
        <v>42.514499999999998</v>
      </c>
      <c r="G1013" s="40">
        <v>23382.974999999999</v>
      </c>
      <c r="K1013" t="b">
        <f>IF(VLOOKUP(Table1[[#This Row],[ProductID]],productMaster,4,0)="Active",TRUE,"Anomali")</f>
        <v>1</v>
      </c>
      <c r="L1013">
        <f>VLOOKUP(Table1[[#This Row],[ProductID]],productMaster,10,0)</f>
        <v>13.09</v>
      </c>
      <c r="M1013" t="str">
        <f>IF(Table1[[#This Row],[UnitPrice]]&gt;115%*Table1[[#This Row],[StandardAcquisitionCost]],"Anomali","")</f>
        <v>Anomali</v>
      </c>
      <c r="N1013" s="80">
        <f>VLOOKUP(Table1[[#This Row],[ProductID]],productMaster,11,0)</f>
        <v>35</v>
      </c>
      <c r="O1013" s="80" t="str">
        <f>IF(Table1[[#This Row],[UnitPrice]]&gt;Table1[[#This Row],[sellingPrice]],"Anomali","")</f>
        <v>Anomali</v>
      </c>
      <c r="P1013" s="80" t="str">
        <f>IF(ISNA(VLOOKUP(Table1[[#This Row],[ProductID]],productMaster,1,0)),"Anomali","")</f>
        <v/>
      </c>
    </row>
    <row r="1014" spans="1:16" x14ac:dyDescent="0.25">
      <c r="A1014" s="4">
        <v>746</v>
      </c>
      <c r="B1014" s="4">
        <v>1657</v>
      </c>
      <c r="C1014" s="11">
        <v>44086</v>
      </c>
      <c r="D1014" s="4">
        <v>550</v>
      </c>
      <c r="E1014" s="4">
        <v>921</v>
      </c>
      <c r="F1014" s="41">
        <v>5.5860000000000003</v>
      </c>
      <c r="G1014" s="41">
        <v>3072.3</v>
      </c>
      <c r="K1014" t="b">
        <f>IF(VLOOKUP(Table1[[#This Row],[ProductID]],productMaster,4,0)="Active",TRUE,"Anomali")</f>
        <v>1</v>
      </c>
      <c r="L1014">
        <f>VLOOKUP(Table1[[#This Row],[ProductID]],productMaster,10,0)</f>
        <v>1.8663000000000001</v>
      </c>
      <c r="M1014" t="str">
        <f>IF(Table1[[#This Row],[UnitPrice]]&gt;115%*Table1[[#This Row],[StandardAcquisitionCost]],"Anomali","")</f>
        <v>Anomali</v>
      </c>
      <c r="N1014" s="80">
        <f>VLOOKUP(Table1[[#This Row],[ProductID]],productMaster,11,0)</f>
        <v>4.99</v>
      </c>
      <c r="O1014" s="80" t="str">
        <f>IF(Table1[[#This Row],[UnitPrice]]&gt;Table1[[#This Row],[sellingPrice]],"Anomali","")</f>
        <v>Anomali</v>
      </c>
      <c r="P1014" s="80" t="str">
        <f>IF(ISNA(VLOOKUP(Table1[[#This Row],[ProductID]],productMaster,1,0)),"Anomali","")</f>
        <v/>
      </c>
    </row>
    <row r="1015" spans="1:16" x14ac:dyDescent="0.25">
      <c r="A1015" s="5">
        <v>747</v>
      </c>
      <c r="B1015" s="5">
        <v>1658</v>
      </c>
      <c r="C1015" s="10">
        <v>44086</v>
      </c>
      <c r="D1015" s="5">
        <v>60</v>
      </c>
      <c r="E1015" s="5">
        <v>952</v>
      </c>
      <c r="F1015" s="40">
        <v>15.7395</v>
      </c>
      <c r="G1015" s="40">
        <v>944.37</v>
      </c>
      <c r="K1015" t="b">
        <f>IF(VLOOKUP(Table1[[#This Row],[ProductID]],productMaster,4,0)="Active",TRUE,"Anomali")</f>
        <v>1</v>
      </c>
      <c r="L1015">
        <f>VLOOKUP(Table1[[#This Row],[ProductID]],productMaster,10,0)</f>
        <v>8.9865999999999993</v>
      </c>
      <c r="M1015" t="str">
        <f>IF(Table1[[#This Row],[UnitPrice]]&gt;115%*Table1[[#This Row],[StandardAcquisitionCost]],"Anomali","")</f>
        <v>Anomali</v>
      </c>
      <c r="N1015" s="80">
        <f>VLOOKUP(Table1[[#This Row],[ProductID]],productMaster,11,0)</f>
        <v>20.239999999999998</v>
      </c>
      <c r="O1015" s="80" t="str">
        <f>IF(Table1[[#This Row],[UnitPrice]]&gt;Table1[[#This Row],[sellingPrice]],"Anomali","")</f>
        <v/>
      </c>
      <c r="P1015" s="80" t="str">
        <f>IF(ISNA(VLOOKUP(Table1[[#This Row],[ProductID]],productMaster,1,0)),"Anomali","")</f>
        <v/>
      </c>
    </row>
    <row r="1016" spans="1:16" x14ac:dyDescent="0.25">
      <c r="A1016" s="4">
        <v>748</v>
      </c>
      <c r="B1016" s="4">
        <v>1659</v>
      </c>
      <c r="C1016" s="11">
        <v>44086</v>
      </c>
      <c r="D1016" s="4">
        <v>550</v>
      </c>
      <c r="E1016" s="4">
        <v>933</v>
      </c>
      <c r="F1016" s="41">
        <v>43.459499999999998</v>
      </c>
      <c r="G1016" s="41">
        <v>23902.724999999999</v>
      </c>
      <c r="K1016" t="b">
        <f>IF(VLOOKUP(Table1[[#This Row],[ProductID]],productMaster,4,0)="Active",TRUE,"Anomali")</f>
        <v>1</v>
      </c>
      <c r="L1016">
        <f>VLOOKUP(Table1[[#This Row],[ProductID]],productMaster,10,0)</f>
        <v>12.192399999999999</v>
      </c>
      <c r="M1016" t="str">
        <f>IF(Table1[[#This Row],[UnitPrice]]&gt;115%*Table1[[#This Row],[StandardAcquisitionCost]],"Anomali","")</f>
        <v>Anomali</v>
      </c>
      <c r="N1016" s="80">
        <f>VLOOKUP(Table1[[#This Row],[ProductID]],productMaster,11,0)</f>
        <v>32.6</v>
      </c>
      <c r="O1016" s="80" t="str">
        <f>IF(Table1[[#This Row],[UnitPrice]]&gt;Table1[[#This Row],[sellingPrice]],"Anomali","")</f>
        <v>Anomali</v>
      </c>
      <c r="P1016" s="80" t="str">
        <f>IF(ISNA(VLOOKUP(Table1[[#This Row],[ProductID]],productMaster,1,0)),"Anomali","")</f>
        <v/>
      </c>
    </row>
    <row r="1017" spans="1:16" x14ac:dyDescent="0.25">
      <c r="A1017" s="5">
        <v>748</v>
      </c>
      <c r="B1017" s="5">
        <v>1660</v>
      </c>
      <c r="C1017" s="10">
        <v>44086</v>
      </c>
      <c r="D1017" s="5">
        <v>550</v>
      </c>
      <c r="E1017" s="5">
        <v>934</v>
      </c>
      <c r="F1017" s="40">
        <v>37.621499999999997</v>
      </c>
      <c r="G1017" s="40">
        <v>20691.825000000001</v>
      </c>
      <c r="K1017" t="b">
        <f>IF(VLOOKUP(Table1[[#This Row],[ProductID]],productMaster,4,0)="Active",TRUE,"Anomali")</f>
        <v>1</v>
      </c>
      <c r="L1017">
        <f>VLOOKUP(Table1[[#This Row],[ProductID]],productMaster,10,0)</f>
        <v>10.8423</v>
      </c>
      <c r="M1017" t="str">
        <f>IF(Table1[[#This Row],[UnitPrice]]&gt;115%*Table1[[#This Row],[StandardAcquisitionCost]],"Anomali","")</f>
        <v>Anomali</v>
      </c>
      <c r="N1017" s="80">
        <f>VLOOKUP(Table1[[#This Row],[ProductID]],productMaster,11,0)</f>
        <v>28.99</v>
      </c>
      <c r="O1017" s="80" t="str">
        <f>IF(Table1[[#This Row],[UnitPrice]]&gt;Table1[[#This Row],[sellingPrice]],"Anomali","")</f>
        <v>Anomali</v>
      </c>
      <c r="P1017" s="80" t="str">
        <f>IF(ISNA(VLOOKUP(Table1[[#This Row],[ProductID]],productMaster,1,0)),"Anomali","")</f>
        <v/>
      </c>
    </row>
    <row r="1018" spans="1:16" x14ac:dyDescent="0.25">
      <c r="A1018" s="4">
        <v>748</v>
      </c>
      <c r="B1018" s="4">
        <v>1661</v>
      </c>
      <c r="C1018" s="11">
        <v>44086</v>
      </c>
      <c r="D1018" s="4">
        <v>550</v>
      </c>
      <c r="E1018" s="4">
        <v>922</v>
      </c>
      <c r="F1018" s="41">
        <v>6.5309999999999997</v>
      </c>
      <c r="G1018" s="41">
        <v>3592.05</v>
      </c>
      <c r="K1018" t="b">
        <f>IF(VLOOKUP(Table1[[#This Row],[ProductID]],productMaster,4,0)="Active",TRUE,"Anomali")</f>
        <v>1</v>
      </c>
      <c r="L1018">
        <f>VLOOKUP(Table1[[#This Row],[ProductID]],productMaster,10,0)</f>
        <v>1.4923</v>
      </c>
      <c r="M1018" t="str">
        <f>IF(Table1[[#This Row],[UnitPrice]]&gt;115%*Table1[[#This Row],[StandardAcquisitionCost]],"Anomali","")</f>
        <v>Anomali</v>
      </c>
      <c r="N1018" s="80">
        <f>VLOOKUP(Table1[[#This Row],[ProductID]],productMaster,11,0)</f>
        <v>3.99</v>
      </c>
      <c r="O1018" s="80" t="str">
        <f>IF(Table1[[#This Row],[UnitPrice]]&gt;Table1[[#This Row],[sellingPrice]],"Anomali","")</f>
        <v>Anomali</v>
      </c>
      <c r="P1018" s="80" t="str">
        <f>IF(ISNA(VLOOKUP(Table1[[#This Row],[ProductID]],productMaster,1,0)),"Anomali","")</f>
        <v/>
      </c>
    </row>
    <row r="1019" spans="1:16" x14ac:dyDescent="0.25">
      <c r="A1019" s="5">
        <v>748</v>
      </c>
      <c r="B1019" s="5">
        <v>1662</v>
      </c>
      <c r="C1019" s="10">
        <v>44086</v>
      </c>
      <c r="D1019" s="5">
        <v>550</v>
      </c>
      <c r="E1019" s="5">
        <v>923</v>
      </c>
      <c r="F1019" s="40">
        <v>6.1844999999999999</v>
      </c>
      <c r="G1019" s="40">
        <v>3401.4749999999999</v>
      </c>
      <c r="K1019" t="b">
        <f>IF(VLOOKUP(Table1[[#This Row],[ProductID]],productMaster,4,0)="Active",TRUE,"Anomali")</f>
        <v>1</v>
      </c>
      <c r="L1019">
        <f>VLOOKUP(Table1[[#This Row],[ProductID]],productMaster,10,0)</f>
        <v>1.8663000000000001</v>
      </c>
      <c r="M1019" t="str">
        <f>IF(Table1[[#This Row],[UnitPrice]]&gt;115%*Table1[[#This Row],[StandardAcquisitionCost]],"Anomali","")</f>
        <v>Anomali</v>
      </c>
      <c r="N1019" s="80">
        <f>VLOOKUP(Table1[[#This Row],[ProductID]],productMaster,11,0)</f>
        <v>4.99</v>
      </c>
      <c r="O1019" s="80" t="str">
        <f>IF(Table1[[#This Row],[UnitPrice]]&gt;Table1[[#This Row],[sellingPrice]],"Anomali","")</f>
        <v>Anomali</v>
      </c>
      <c r="P1019" s="80" t="str">
        <f>IF(ISNA(VLOOKUP(Table1[[#This Row],[ProductID]],productMaster,1,0)),"Anomali","")</f>
        <v/>
      </c>
    </row>
    <row r="1020" spans="1:16" x14ac:dyDescent="0.25">
      <c r="A1020" s="4">
        <v>749</v>
      </c>
      <c r="B1020" s="4">
        <v>1663</v>
      </c>
      <c r="C1020" s="11">
        <v>44086</v>
      </c>
      <c r="D1020" s="4">
        <v>550</v>
      </c>
      <c r="E1020" s="4">
        <v>317</v>
      </c>
      <c r="F1020" s="41">
        <v>29.578499999999998</v>
      </c>
      <c r="G1020" s="41">
        <v>16268.174999999999</v>
      </c>
      <c r="K1020" t="b">
        <f>IF(VLOOKUP(Table1[[#This Row],[ProductID]],productMaster,4,0)="Active",TRUE,"Anomali")</f>
        <v>1</v>
      </c>
      <c r="L1020">
        <f>VLOOKUP(Table1[[#This Row],[ProductID]],productMaster,10,0)</f>
        <v>0</v>
      </c>
      <c r="M1020" t="str">
        <f>IF(Table1[[#This Row],[UnitPrice]]&gt;115%*Table1[[#This Row],[StandardAcquisitionCost]],"Anomali","")</f>
        <v>Anomali</v>
      </c>
      <c r="N1020" s="80">
        <f>VLOOKUP(Table1[[#This Row],[ProductID]],productMaster,11,0)</f>
        <v>0</v>
      </c>
      <c r="O1020" s="80" t="str">
        <f>IF(Table1[[#This Row],[UnitPrice]]&gt;Table1[[#This Row],[sellingPrice]],"Anomali","")</f>
        <v>Anomali</v>
      </c>
      <c r="P1020" s="80" t="str">
        <f>IF(ISNA(VLOOKUP(Table1[[#This Row],[ProductID]],productMaster,1,0)),"Anomali","")</f>
        <v/>
      </c>
    </row>
    <row r="1021" spans="1:16" x14ac:dyDescent="0.25">
      <c r="A1021" s="5">
        <v>749</v>
      </c>
      <c r="B1021" s="5">
        <v>1664</v>
      </c>
      <c r="C1021" s="10">
        <v>44086</v>
      </c>
      <c r="D1021" s="5">
        <v>550</v>
      </c>
      <c r="E1021" s="5">
        <v>318</v>
      </c>
      <c r="F1021" s="40">
        <v>36.098999999999997</v>
      </c>
      <c r="G1021" s="40">
        <v>19854.45</v>
      </c>
      <c r="K1021" t="b">
        <f>IF(VLOOKUP(Table1[[#This Row],[ProductID]],productMaster,4,0)="Active",TRUE,"Anomali")</f>
        <v>1</v>
      </c>
      <c r="L1021">
        <f>VLOOKUP(Table1[[#This Row],[ProductID]],productMaster,10,0)</f>
        <v>0</v>
      </c>
      <c r="M1021" t="str">
        <f>IF(Table1[[#This Row],[UnitPrice]]&gt;115%*Table1[[#This Row],[StandardAcquisitionCost]],"Anomali","")</f>
        <v>Anomali</v>
      </c>
      <c r="N1021" s="80">
        <f>VLOOKUP(Table1[[#This Row],[ProductID]],productMaster,11,0)</f>
        <v>0</v>
      </c>
      <c r="O1021" s="80" t="str">
        <f>IF(Table1[[#This Row],[UnitPrice]]&gt;Table1[[#This Row],[sellingPrice]],"Anomali","")</f>
        <v>Anomali</v>
      </c>
      <c r="P1021" s="80" t="str">
        <f>IF(ISNA(VLOOKUP(Table1[[#This Row],[ProductID]],productMaster,1,0)),"Anomali","")</f>
        <v/>
      </c>
    </row>
    <row r="1022" spans="1:16" x14ac:dyDescent="0.25">
      <c r="A1022" s="4">
        <v>749</v>
      </c>
      <c r="B1022" s="4">
        <v>1665</v>
      </c>
      <c r="C1022" s="11">
        <v>44086</v>
      </c>
      <c r="D1022" s="4">
        <v>550</v>
      </c>
      <c r="E1022" s="4">
        <v>319</v>
      </c>
      <c r="F1022" s="41">
        <v>48.583500000000001</v>
      </c>
      <c r="G1022" s="41">
        <v>26720.924999999999</v>
      </c>
      <c r="K1022" t="b">
        <f>IF(VLOOKUP(Table1[[#This Row],[ProductID]],productMaster,4,0)="Active",TRUE,"Anomali")</f>
        <v>1</v>
      </c>
      <c r="L1022">
        <f>VLOOKUP(Table1[[#This Row],[ProductID]],productMaster,10,0)</f>
        <v>0</v>
      </c>
      <c r="M1022" t="str">
        <f>IF(Table1[[#This Row],[UnitPrice]]&gt;115%*Table1[[#This Row],[StandardAcquisitionCost]],"Anomali","")</f>
        <v>Anomali</v>
      </c>
      <c r="N1022" s="80">
        <f>VLOOKUP(Table1[[#This Row],[ProductID]],productMaster,11,0)</f>
        <v>0</v>
      </c>
      <c r="O1022" s="80" t="str">
        <f>IF(Table1[[#This Row],[UnitPrice]]&gt;Table1[[#This Row],[sellingPrice]],"Anomali","")</f>
        <v>Anomali</v>
      </c>
      <c r="P1022" s="80" t="str">
        <f>IF(ISNA(VLOOKUP(Table1[[#This Row],[ProductID]],productMaster,1,0)),"Anomali","")</f>
        <v/>
      </c>
    </row>
    <row r="1023" spans="1:16" x14ac:dyDescent="0.25">
      <c r="A1023" s="5">
        <v>750</v>
      </c>
      <c r="B1023" s="5">
        <v>1666</v>
      </c>
      <c r="C1023" s="10">
        <v>44086</v>
      </c>
      <c r="D1023" s="5">
        <v>550</v>
      </c>
      <c r="E1023" s="5">
        <v>928</v>
      </c>
      <c r="F1023" s="40">
        <v>32.2455</v>
      </c>
      <c r="G1023" s="40">
        <v>17735.025000000001</v>
      </c>
      <c r="K1023" t="b">
        <f>IF(VLOOKUP(Table1[[#This Row],[ProductID]],productMaster,4,0)="Active",TRUE,"Anomali")</f>
        <v>1</v>
      </c>
      <c r="L1023">
        <f>VLOOKUP(Table1[[#This Row],[ProductID]],productMaster,10,0)</f>
        <v>9.3462999999999994</v>
      </c>
      <c r="M1023" t="str">
        <f>IF(Table1[[#This Row],[UnitPrice]]&gt;115%*Table1[[#This Row],[StandardAcquisitionCost]],"Anomali","")</f>
        <v>Anomali</v>
      </c>
      <c r="N1023" s="80">
        <f>VLOOKUP(Table1[[#This Row],[ProductID]],productMaster,11,0)</f>
        <v>24.99</v>
      </c>
      <c r="O1023" s="80" t="str">
        <f>IF(Table1[[#This Row],[UnitPrice]]&gt;Table1[[#This Row],[sellingPrice]],"Anomali","")</f>
        <v>Anomali</v>
      </c>
      <c r="P1023" s="80" t="str">
        <f>IF(ISNA(VLOOKUP(Table1[[#This Row],[ProductID]],productMaster,1,0)),"Anomali","")</f>
        <v/>
      </c>
    </row>
    <row r="1024" spans="1:16" x14ac:dyDescent="0.25">
      <c r="A1024" s="4">
        <v>750</v>
      </c>
      <c r="B1024" s="4">
        <v>1667</v>
      </c>
      <c r="C1024" s="11">
        <v>44086</v>
      </c>
      <c r="D1024" s="4">
        <v>550</v>
      </c>
      <c r="E1024" s="4">
        <v>929</v>
      </c>
      <c r="F1024" s="41">
        <v>36.561</v>
      </c>
      <c r="G1024" s="41">
        <v>20108.55</v>
      </c>
      <c r="K1024" t="b">
        <f>IF(VLOOKUP(Table1[[#This Row],[ProductID]],productMaster,4,0)="Active",TRUE,"Anomali")</f>
        <v>1</v>
      </c>
      <c r="L1024">
        <f>VLOOKUP(Table1[[#This Row],[ProductID]],productMaster,10,0)</f>
        <v>11.2163</v>
      </c>
      <c r="M1024" t="str">
        <f>IF(Table1[[#This Row],[UnitPrice]]&gt;115%*Table1[[#This Row],[StandardAcquisitionCost]],"Anomali","")</f>
        <v>Anomali</v>
      </c>
      <c r="N1024" s="80">
        <f>VLOOKUP(Table1[[#This Row],[ProductID]],productMaster,11,0)</f>
        <v>29.99</v>
      </c>
      <c r="O1024" s="80" t="str">
        <f>IF(Table1[[#This Row],[UnitPrice]]&gt;Table1[[#This Row],[sellingPrice]],"Anomali","")</f>
        <v>Anomali</v>
      </c>
      <c r="P1024" s="80" t="str">
        <f>IF(ISNA(VLOOKUP(Table1[[#This Row],[ProductID]],productMaster,1,0)),"Anomali","")</f>
        <v/>
      </c>
    </row>
    <row r="1025" spans="1:16" x14ac:dyDescent="0.25">
      <c r="A1025" s="5">
        <v>751</v>
      </c>
      <c r="B1025" s="5">
        <v>1668</v>
      </c>
      <c r="C1025" s="10">
        <v>44086</v>
      </c>
      <c r="D1025" s="5">
        <v>550</v>
      </c>
      <c r="E1025" s="5">
        <v>319</v>
      </c>
      <c r="F1025" s="40">
        <v>46.420499999999997</v>
      </c>
      <c r="G1025" s="40">
        <v>25531.275000000001</v>
      </c>
      <c r="K1025" t="b">
        <f>IF(VLOOKUP(Table1[[#This Row],[ProductID]],productMaster,4,0)="Active",TRUE,"Anomali")</f>
        <v>1</v>
      </c>
      <c r="L1025">
        <f>VLOOKUP(Table1[[#This Row],[ProductID]],productMaster,10,0)</f>
        <v>0</v>
      </c>
      <c r="M1025" t="str">
        <f>IF(Table1[[#This Row],[UnitPrice]]&gt;115%*Table1[[#This Row],[StandardAcquisitionCost]],"Anomali","")</f>
        <v>Anomali</v>
      </c>
      <c r="N1025" s="80">
        <f>VLOOKUP(Table1[[#This Row],[ProductID]],productMaster,11,0)</f>
        <v>0</v>
      </c>
      <c r="O1025" s="80" t="str">
        <f>IF(Table1[[#This Row],[UnitPrice]]&gt;Table1[[#This Row],[sellingPrice]],"Anomali","")</f>
        <v>Anomali</v>
      </c>
      <c r="P1025" s="80" t="str">
        <f>IF(ISNA(VLOOKUP(Table1[[#This Row],[ProductID]],productMaster,1,0)),"Anomali","")</f>
        <v/>
      </c>
    </row>
    <row r="1026" spans="1:16" x14ac:dyDescent="0.25">
      <c r="A1026" s="4">
        <v>752</v>
      </c>
      <c r="B1026" s="4">
        <v>1669</v>
      </c>
      <c r="C1026" s="11">
        <v>44086</v>
      </c>
      <c r="D1026" s="4">
        <v>3</v>
      </c>
      <c r="E1026" s="4">
        <v>373</v>
      </c>
      <c r="F1026" s="41">
        <v>41.296500000000002</v>
      </c>
      <c r="G1026" s="41">
        <v>123.8895</v>
      </c>
      <c r="K1026" t="b">
        <f>IF(VLOOKUP(Table1[[#This Row],[ProductID]],productMaster,4,0)="Active",TRUE,"Anomali")</f>
        <v>1</v>
      </c>
      <c r="L1026">
        <f>VLOOKUP(Table1[[#This Row],[ProductID]],productMaster,10,0)</f>
        <v>0</v>
      </c>
      <c r="M1026" t="str">
        <f>IF(Table1[[#This Row],[UnitPrice]]&gt;115%*Table1[[#This Row],[StandardAcquisitionCost]],"Anomali","")</f>
        <v>Anomali</v>
      </c>
      <c r="N1026" s="80">
        <f>VLOOKUP(Table1[[#This Row],[ProductID]],productMaster,11,0)</f>
        <v>0</v>
      </c>
      <c r="O1026" s="80" t="str">
        <f>IF(Table1[[#This Row],[UnitPrice]]&gt;Table1[[#This Row],[sellingPrice]],"Anomali","")</f>
        <v>Anomali</v>
      </c>
      <c r="P1026" s="80" t="str">
        <f>IF(ISNA(VLOOKUP(Table1[[#This Row],[ProductID]],productMaster,1,0)),"Anomali","")</f>
        <v/>
      </c>
    </row>
    <row r="1027" spans="1:16" x14ac:dyDescent="0.25">
      <c r="A1027" s="5">
        <v>752</v>
      </c>
      <c r="B1027" s="5">
        <v>1670</v>
      </c>
      <c r="C1027" s="10">
        <v>44086</v>
      </c>
      <c r="D1027" s="5">
        <v>3</v>
      </c>
      <c r="E1027" s="5">
        <v>374</v>
      </c>
      <c r="F1027" s="40">
        <v>37.023000000000003</v>
      </c>
      <c r="G1027" s="40">
        <v>111.069</v>
      </c>
      <c r="K1027" t="b">
        <f>IF(VLOOKUP(Table1[[#This Row],[ProductID]],productMaster,4,0)="Active",TRUE,"Anomali")</f>
        <v>1</v>
      </c>
      <c r="L1027">
        <f>VLOOKUP(Table1[[#This Row],[ProductID]],productMaster,10,0)</f>
        <v>0</v>
      </c>
      <c r="M1027" t="str">
        <f>IF(Table1[[#This Row],[UnitPrice]]&gt;115%*Table1[[#This Row],[StandardAcquisitionCost]],"Anomali","")</f>
        <v>Anomali</v>
      </c>
      <c r="N1027" s="80">
        <f>VLOOKUP(Table1[[#This Row],[ProductID]],productMaster,11,0)</f>
        <v>0</v>
      </c>
      <c r="O1027" s="80" t="str">
        <f>IF(Table1[[#This Row],[UnitPrice]]&gt;Table1[[#This Row],[sellingPrice]],"Anomali","")</f>
        <v>Anomali</v>
      </c>
      <c r="P1027" s="80" t="str">
        <f>IF(ISNA(VLOOKUP(Table1[[#This Row],[ProductID]],productMaster,1,0)),"Anomali","")</f>
        <v/>
      </c>
    </row>
    <row r="1028" spans="1:16" x14ac:dyDescent="0.25">
      <c r="A1028" s="4">
        <v>753</v>
      </c>
      <c r="B1028" s="4">
        <v>1671</v>
      </c>
      <c r="C1028" s="11">
        <v>44087</v>
      </c>
      <c r="D1028" s="4">
        <v>550</v>
      </c>
      <c r="E1028" s="4">
        <v>525</v>
      </c>
      <c r="F1028" s="41">
        <v>2.3205</v>
      </c>
      <c r="G1028" s="41">
        <v>1276.2750000000001</v>
      </c>
      <c r="K1028" t="b">
        <f>IF(VLOOKUP(Table1[[#This Row],[ProductID]],productMaster,4,0)="Active",TRUE,"Anomali")</f>
        <v>1</v>
      </c>
      <c r="L1028">
        <f>VLOOKUP(Table1[[#This Row],[ProductID]],productMaster,10,0)</f>
        <v>0</v>
      </c>
      <c r="M1028" t="str">
        <f>IF(Table1[[#This Row],[UnitPrice]]&gt;115%*Table1[[#This Row],[StandardAcquisitionCost]],"Anomali","")</f>
        <v>Anomali</v>
      </c>
      <c r="N1028" s="80">
        <f>VLOOKUP(Table1[[#This Row],[ProductID]],productMaster,11,0)</f>
        <v>0</v>
      </c>
      <c r="O1028" s="80" t="str">
        <f>IF(Table1[[#This Row],[UnitPrice]]&gt;Table1[[#This Row],[sellingPrice]],"Anomali","")</f>
        <v>Anomali</v>
      </c>
      <c r="P1028" s="80" t="str">
        <f>IF(ISNA(VLOOKUP(Table1[[#This Row],[ProductID]],productMaster,1,0)),"Anomali","")</f>
        <v/>
      </c>
    </row>
    <row r="1029" spans="1:16" x14ac:dyDescent="0.25">
      <c r="A1029" s="5">
        <v>754</v>
      </c>
      <c r="B1029" s="5">
        <v>1672</v>
      </c>
      <c r="C1029" s="10">
        <v>44087</v>
      </c>
      <c r="D1029" s="5">
        <v>550</v>
      </c>
      <c r="E1029" s="5">
        <v>526</v>
      </c>
      <c r="F1029" s="40">
        <v>3.6435</v>
      </c>
      <c r="G1029" s="40">
        <v>2003.925</v>
      </c>
      <c r="K1029" t="b">
        <f>IF(VLOOKUP(Table1[[#This Row],[ProductID]],productMaster,4,0)="Active",TRUE,"Anomali")</f>
        <v>1</v>
      </c>
      <c r="L1029">
        <f>VLOOKUP(Table1[[#This Row],[ProductID]],productMaster,10,0)</f>
        <v>0</v>
      </c>
      <c r="M1029" t="str">
        <f>IF(Table1[[#This Row],[UnitPrice]]&gt;115%*Table1[[#This Row],[StandardAcquisitionCost]],"Anomali","")</f>
        <v>Anomali</v>
      </c>
      <c r="N1029" s="80">
        <f>VLOOKUP(Table1[[#This Row],[ProductID]],productMaster,11,0)</f>
        <v>0</v>
      </c>
      <c r="O1029" s="80" t="str">
        <f>IF(Table1[[#This Row],[UnitPrice]]&gt;Table1[[#This Row],[sellingPrice]],"Anomali","")</f>
        <v>Anomali</v>
      </c>
      <c r="P1029" s="80" t="str">
        <f>IF(ISNA(VLOOKUP(Table1[[#This Row],[ProductID]],productMaster,1,0)),"Anomali","")</f>
        <v/>
      </c>
    </row>
    <row r="1030" spans="1:16" x14ac:dyDescent="0.25">
      <c r="A1030" s="4">
        <v>755</v>
      </c>
      <c r="B1030" s="4">
        <v>1673</v>
      </c>
      <c r="C1030" s="11">
        <v>44087</v>
      </c>
      <c r="D1030" s="4">
        <v>550</v>
      </c>
      <c r="E1030" s="4">
        <v>908</v>
      </c>
      <c r="F1030" s="41">
        <v>21.0945</v>
      </c>
      <c r="G1030" s="41">
        <v>11601.975</v>
      </c>
      <c r="K1030" t="b">
        <f>IF(VLOOKUP(Table1[[#This Row],[ProductID]],productMaster,4,0)="Active",TRUE,"Anomali")</f>
        <v>1</v>
      </c>
      <c r="L1030">
        <f>VLOOKUP(Table1[[#This Row],[ProductID]],productMaster,10,0)</f>
        <v>12.0413</v>
      </c>
      <c r="M1030" t="str">
        <f>IF(Table1[[#This Row],[UnitPrice]]&gt;115%*Table1[[#This Row],[StandardAcquisitionCost]],"Anomali","")</f>
        <v>Anomali</v>
      </c>
      <c r="N1030" s="80">
        <f>VLOOKUP(Table1[[#This Row],[ProductID]],productMaster,11,0)</f>
        <v>27.12</v>
      </c>
      <c r="O1030" s="80" t="str">
        <f>IF(Table1[[#This Row],[UnitPrice]]&gt;Table1[[#This Row],[sellingPrice]],"Anomali","")</f>
        <v/>
      </c>
      <c r="P1030" s="80" t="str">
        <f>IF(ISNA(VLOOKUP(Table1[[#This Row],[ProductID]],productMaster,1,0)),"Anomali","")</f>
        <v/>
      </c>
    </row>
    <row r="1031" spans="1:16" x14ac:dyDescent="0.25">
      <c r="A1031" s="5">
        <v>755</v>
      </c>
      <c r="B1031" s="5">
        <v>1674</v>
      </c>
      <c r="C1031" s="10">
        <v>44087</v>
      </c>
      <c r="D1031" s="5">
        <v>550</v>
      </c>
      <c r="E1031" s="5">
        <v>909</v>
      </c>
      <c r="F1031" s="40">
        <v>30.439499999999999</v>
      </c>
      <c r="G1031" s="40">
        <v>16741.724999999999</v>
      </c>
      <c r="K1031" t="b">
        <f>IF(VLOOKUP(Table1[[#This Row],[ProductID]],productMaster,4,0)="Active",TRUE,"Anomali")</f>
        <v>1</v>
      </c>
      <c r="L1031">
        <f>VLOOKUP(Table1[[#This Row],[ProductID]],productMaster,10,0)</f>
        <v>17.3782</v>
      </c>
      <c r="M1031" t="str">
        <f>IF(Table1[[#This Row],[UnitPrice]]&gt;115%*Table1[[#This Row],[StandardAcquisitionCost]],"Anomali","")</f>
        <v>Anomali</v>
      </c>
      <c r="N1031" s="80">
        <f>VLOOKUP(Table1[[#This Row],[ProductID]],productMaster,11,0)</f>
        <v>39.14</v>
      </c>
      <c r="O1031" s="80" t="str">
        <f>IF(Table1[[#This Row],[UnitPrice]]&gt;Table1[[#This Row],[sellingPrice]],"Anomali","")</f>
        <v/>
      </c>
      <c r="P1031" s="80" t="str">
        <f>IF(ISNA(VLOOKUP(Table1[[#This Row],[ProductID]],productMaster,1,0)),"Anomali","")</f>
        <v/>
      </c>
    </row>
    <row r="1032" spans="1:16" x14ac:dyDescent="0.25">
      <c r="A1032" s="4">
        <v>755</v>
      </c>
      <c r="B1032" s="4">
        <v>1675</v>
      </c>
      <c r="C1032" s="11">
        <v>44087</v>
      </c>
      <c r="D1032" s="4">
        <v>550</v>
      </c>
      <c r="E1032" s="4">
        <v>913</v>
      </c>
      <c r="F1032" s="41">
        <v>40.939500000000002</v>
      </c>
      <c r="G1032" s="41">
        <v>22516.724999999999</v>
      </c>
      <c r="K1032" t="b">
        <f>IF(VLOOKUP(Table1[[#This Row],[ProductID]],productMaster,4,0)="Active",TRUE,"Anomali")</f>
        <v>1</v>
      </c>
      <c r="L1032">
        <f>VLOOKUP(Table1[[#This Row],[ProductID]],productMaster,10,0)</f>
        <v>23.372199999999999</v>
      </c>
      <c r="M1032" t="str">
        <f>IF(Table1[[#This Row],[UnitPrice]]&gt;115%*Table1[[#This Row],[StandardAcquisitionCost]],"Anomali","")</f>
        <v>Anomali</v>
      </c>
      <c r="N1032" s="80">
        <f>VLOOKUP(Table1[[#This Row],[ProductID]],productMaster,11,0)</f>
        <v>52.64</v>
      </c>
      <c r="O1032" s="80" t="str">
        <f>IF(Table1[[#This Row],[UnitPrice]]&gt;Table1[[#This Row],[sellingPrice]],"Anomali","")</f>
        <v/>
      </c>
      <c r="P1032" s="80" t="str">
        <f>IF(ISNA(VLOOKUP(Table1[[#This Row],[ProductID]],productMaster,1,0)),"Anomali","")</f>
        <v/>
      </c>
    </row>
    <row r="1033" spans="1:16" x14ac:dyDescent="0.25">
      <c r="A1033" s="5">
        <v>756</v>
      </c>
      <c r="B1033" s="5">
        <v>1676</v>
      </c>
      <c r="C1033" s="10">
        <v>44087</v>
      </c>
      <c r="D1033" s="5">
        <v>60</v>
      </c>
      <c r="E1033" s="5">
        <v>356</v>
      </c>
      <c r="F1033" s="40">
        <v>3.6015000000000001</v>
      </c>
      <c r="G1033" s="40">
        <v>216.09</v>
      </c>
      <c r="K1033" t="b">
        <f>IF(VLOOKUP(Table1[[#This Row],[ProductID]],productMaster,4,0)="Active",TRUE,"Anomali")</f>
        <v>1</v>
      </c>
      <c r="L1033">
        <f>VLOOKUP(Table1[[#This Row],[ProductID]],productMaster,10,0)</f>
        <v>0</v>
      </c>
      <c r="M1033" t="str">
        <f>IF(Table1[[#This Row],[UnitPrice]]&gt;115%*Table1[[#This Row],[StandardAcquisitionCost]],"Anomali","")</f>
        <v>Anomali</v>
      </c>
      <c r="N1033" s="80">
        <f>VLOOKUP(Table1[[#This Row],[ProductID]],productMaster,11,0)</f>
        <v>0</v>
      </c>
      <c r="O1033" s="80" t="str">
        <f>IF(Table1[[#This Row],[UnitPrice]]&gt;Table1[[#This Row],[sellingPrice]],"Anomali","")</f>
        <v>Anomali</v>
      </c>
      <c r="P1033" s="80" t="str">
        <f>IF(ISNA(VLOOKUP(Table1[[#This Row],[ProductID]],productMaster,1,0)),"Anomali","")</f>
        <v/>
      </c>
    </row>
    <row r="1034" spans="1:16" x14ac:dyDescent="0.25">
      <c r="A1034" s="4">
        <v>756</v>
      </c>
      <c r="B1034" s="4">
        <v>1677</v>
      </c>
      <c r="C1034" s="11">
        <v>44087</v>
      </c>
      <c r="D1034" s="4">
        <v>60</v>
      </c>
      <c r="E1034" s="4">
        <v>357</v>
      </c>
      <c r="F1034" s="41">
        <v>3.9794999999999998</v>
      </c>
      <c r="G1034" s="41">
        <v>238.77</v>
      </c>
      <c r="K1034" t="b">
        <f>IF(VLOOKUP(Table1[[#This Row],[ProductID]],productMaster,4,0)="Active",TRUE,"Anomali")</f>
        <v>1</v>
      </c>
      <c r="L1034">
        <f>VLOOKUP(Table1[[#This Row],[ProductID]],productMaster,10,0)</f>
        <v>0</v>
      </c>
      <c r="M1034" t="str">
        <f>IF(Table1[[#This Row],[UnitPrice]]&gt;115%*Table1[[#This Row],[StandardAcquisitionCost]],"Anomali","")</f>
        <v>Anomali</v>
      </c>
      <c r="N1034" s="80">
        <f>VLOOKUP(Table1[[#This Row],[ProductID]],productMaster,11,0)</f>
        <v>0</v>
      </c>
      <c r="O1034" s="80" t="str">
        <f>IF(Table1[[#This Row],[UnitPrice]]&gt;Table1[[#This Row],[sellingPrice]],"Anomali","")</f>
        <v>Anomali</v>
      </c>
      <c r="P1034" s="80" t="str">
        <f>IF(ISNA(VLOOKUP(Table1[[#This Row],[ProductID]],productMaster,1,0)),"Anomali","")</f>
        <v/>
      </c>
    </row>
    <row r="1035" spans="1:16" x14ac:dyDescent="0.25">
      <c r="A1035" s="5">
        <v>757</v>
      </c>
      <c r="B1035" s="5">
        <v>1678</v>
      </c>
      <c r="C1035" s="10">
        <v>44089</v>
      </c>
      <c r="D1035" s="5">
        <v>3</v>
      </c>
      <c r="E1035" s="5">
        <v>312</v>
      </c>
      <c r="F1035" s="40">
        <v>41.915999999999997</v>
      </c>
      <c r="G1035" s="40">
        <v>125.748</v>
      </c>
      <c r="K1035" t="b">
        <f>IF(VLOOKUP(Table1[[#This Row],[ProductID]],productMaster,4,0)="Active",TRUE,"Anomali")</f>
        <v>1</v>
      </c>
      <c r="L1035">
        <f>VLOOKUP(Table1[[#This Row],[ProductID]],productMaster,10,0)</f>
        <v>0</v>
      </c>
      <c r="M1035" t="str">
        <f>IF(Table1[[#This Row],[UnitPrice]]&gt;115%*Table1[[#This Row],[StandardAcquisitionCost]],"Anomali","")</f>
        <v>Anomali</v>
      </c>
      <c r="N1035" s="80">
        <f>VLOOKUP(Table1[[#This Row],[ProductID]],productMaster,11,0)</f>
        <v>0</v>
      </c>
      <c r="O1035" s="80" t="str">
        <f>IF(Table1[[#This Row],[UnitPrice]]&gt;Table1[[#This Row],[sellingPrice]],"Anomali","")</f>
        <v>Anomali</v>
      </c>
      <c r="P1035" s="80" t="str">
        <f>IF(ISNA(VLOOKUP(Table1[[#This Row],[ProductID]],productMaster,1,0)),"Anomali","")</f>
        <v/>
      </c>
    </row>
    <row r="1036" spans="1:16" x14ac:dyDescent="0.25">
      <c r="A1036" s="4">
        <v>758</v>
      </c>
      <c r="B1036" s="4">
        <v>1679</v>
      </c>
      <c r="C1036" s="11">
        <v>44089</v>
      </c>
      <c r="D1036" s="4">
        <v>3</v>
      </c>
      <c r="E1036" s="4">
        <v>311</v>
      </c>
      <c r="F1036" s="41">
        <v>50.263500000000001</v>
      </c>
      <c r="G1036" s="41">
        <v>150.79050000000001</v>
      </c>
      <c r="K1036" t="b">
        <f>IF(VLOOKUP(Table1[[#This Row],[ProductID]],productMaster,4,0)="Active",TRUE,"Anomali")</f>
        <v>1</v>
      </c>
      <c r="L1036">
        <f>VLOOKUP(Table1[[#This Row],[ProductID]],productMaster,10,0)</f>
        <v>0</v>
      </c>
      <c r="M1036" t="str">
        <f>IF(Table1[[#This Row],[UnitPrice]]&gt;115%*Table1[[#This Row],[StandardAcquisitionCost]],"Anomali","")</f>
        <v>Anomali</v>
      </c>
      <c r="N1036" s="80">
        <f>VLOOKUP(Table1[[#This Row],[ProductID]],productMaster,11,0)</f>
        <v>0</v>
      </c>
      <c r="O1036" s="80" t="str">
        <f>IF(Table1[[#This Row],[UnitPrice]]&gt;Table1[[#This Row],[sellingPrice]],"Anomali","")</f>
        <v>Anomali</v>
      </c>
      <c r="P1036" s="80" t="str">
        <f>IF(ISNA(VLOOKUP(Table1[[#This Row],[ProductID]],productMaster,1,0)),"Anomali","")</f>
        <v/>
      </c>
    </row>
    <row r="1037" spans="1:16" x14ac:dyDescent="0.25">
      <c r="A1037" s="5">
        <v>759</v>
      </c>
      <c r="B1037" s="5">
        <v>1680</v>
      </c>
      <c r="C1037" s="10">
        <v>44089</v>
      </c>
      <c r="D1037" s="5">
        <v>3</v>
      </c>
      <c r="E1037" s="5">
        <v>368</v>
      </c>
      <c r="F1037" s="40">
        <v>41.380499999999998</v>
      </c>
      <c r="G1037" s="40">
        <v>124.14149999999999</v>
      </c>
      <c r="K1037" t="b">
        <f>IF(VLOOKUP(Table1[[#This Row],[ProductID]],productMaster,4,0)="Active",TRUE,"Anomali")</f>
        <v>1</v>
      </c>
      <c r="L1037">
        <f>VLOOKUP(Table1[[#This Row],[ProductID]],productMaster,10,0)</f>
        <v>0</v>
      </c>
      <c r="M1037" t="str">
        <f>IF(Table1[[#This Row],[UnitPrice]]&gt;115%*Table1[[#This Row],[StandardAcquisitionCost]],"Anomali","")</f>
        <v>Anomali</v>
      </c>
      <c r="N1037" s="80">
        <f>VLOOKUP(Table1[[#This Row],[ProductID]],productMaster,11,0)</f>
        <v>0</v>
      </c>
      <c r="O1037" s="80" t="str">
        <f>IF(Table1[[#This Row],[UnitPrice]]&gt;Table1[[#This Row],[sellingPrice]],"Anomali","")</f>
        <v>Anomali</v>
      </c>
      <c r="P1037" s="80" t="str">
        <f>IF(ISNA(VLOOKUP(Table1[[#This Row],[ProductID]],productMaster,1,0)),"Anomali","")</f>
        <v/>
      </c>
    </row>
    <row r="1038" spans="1:16" x14ac:dyDescent="0.25">
      <c r="A1038" s="4">
        <v>759</v>
      </c>
      <c r="B1038" s="4">
        <v>1681</v>
      </c>
      <c r="C1038" s="11">
        <v>44089</v>
      </c>
      <c r="D1038" s="4">
        <v>3</v>
      </c>
      <c r="E1038" s="4">
        <v>369</v>
      </c>
      <c r="F1038" s="41">
        <v>39.280500000000004</v>
      </c>
      <c r="G1038" s="41">
        <v>117.8415</v>
      </c>
      <c r="K1038" t="b">
        <f>IF(VLOOKUP(Table1[[#This Row],[ProductID]],productMaster,4,0)="Active",TRUE,"Anomali")</f>
        <v>1</v>
      </c>
      <c r="L1038">
        <f>VLOOKUP(Table1[[#This Row],[ProductID]],productMaster,10,0)</f>
        <v>0</v>
      </c>
      <c r="M1038" t="str">
        <f>IF(Table1[[#This Row],[UnitPrice]]&gt;115%*Table1[[#This Row],[StandardAcquisitionCost]],"Anomali","")</f>
        <v>Anomali</v>
      </c>
      <c r="N1038" s="80">
        <f>VLOOKUP(Table1[[#This Row],[ProductID]],productMaster,11,0)</f>
        <v>0</v>
      </c>
      <c r="O1038" s="80" t="str">
        <f>IF(Table1[[#This Row],[UnitPrice]]&gt;Table1[[#This Row],[sellingPrice]],"Anomali","")</f>
        <v>Anomali</v>
      </c>
      <c r="P1038" s="80" t="str">
        <f>IF(ISNA(VLOOKUP(Table1[[#This Row],[ProductID]],productMaster,1,0)),"Anomali","")</f>
        <v/>
      </c>
    </row>
    <row r="1039" spans="1:16" x14ac:dyDescent="0.25">
      <c r="A1039" s="5">
        <v>759</v>
      </c>
      <c r="B1039" s="5">
        <v>1682</v>
      </c>
      <c r="C1039" s="10">
        <v>44089</v>
      </c>
      <c r="D1039" s="5">
        <v>3</v>
      </c>
      <c r="E1039" s="5">
        <v>370</v>
      </c>
      <c r="F1039" s="40">
        <v>43.554000000000002</v>
      </c>
      <c r="G1039" s="40">
        <v>130.66200000000001</v>
      </c>
      <c r="K1039" t="b">
        <f>IF(VLOOKUP(Table1[[#This Row],[ProductID]],productMaster,4,0)="Active",TRUE,"Anomali")</f>
        <v>1</v>
      </c>
      <c r="L1039">
        <f>VLOOKUP(Table1[[#This Row],[ProductID]],productMaster,10,0)</f>
        <v>0</v>
      </c>
      <c r="M1039" t="str">
        <f>IF(Table1[[#This Row],[UnitPrice]]&gt;115%*Table1[[#This Row],[StandardAcquisitionCost]],"Anomali","")</f>
        <v>Anomali</v>
      </c>
      <c r="N1039" s="80">
        <f>VLOOKUP(Table1[[#This Row],[ProductID]],productMaster,11,0)</f>
        <v>0</v>
      </c>
      <c r="O1039" s="80" t="str">
        <f>IF(Table1[[#This Row],[UnitPrice]]&gt;Table1[[#This Row],[sellingPrice]],"Anomali","")</f>
        <v>Anomali</v>
      </c>
      <c r="P1039" s="80" t="str">
        <f>IF(ISNA(VLOOKUP(Table1[[#This Row],[ProductID]],productMaster,1,0)),"Anomali","")</f>
        <v/>
      </c>
    </row>
    <row r="1040" spans="1:16" x14ac:dyDescent="0.25">
      <c r="A1040" s="4">
        <v>759</v>
      </c>
      <c r="B1040" s="4">
        <v>1683</v>
      </c>
      <c r="C1040" s="11">
        <v>44089</v>
      </c>
      <c r="D1040" s="4">
        <v>3</v>
      </c>
      <c r="E1040" s="4">
        <v>371</v>
      </c>
      <c r="F1040" s="41">
        <v>39.280500000000004</v>
      </c>
      <c r="G1040" s="41">
        <v>117.8415</v>
      </c>
      <c r="K1040" t="b">
        <f>IF(VLOOKUP(Table1[[#This Row],[ProductID]],productMaster,4,0)="Active",TRUE,"Anomali")</f>
        <v>1</v>
      </c>
      <c r="L1040">
        <f>VLOOKUP(Table1[[#This Row],[ProductID]],productMaster,10,0)</f>
        <v>0</v>
      </c>
      <c r="M1040" t="str">
        <f>IF(Table1[[#This Row],[UnitPrice]]&gt;115%*Table1[[#This Row],[StandardAcquisitionCost]],"Anomali","")</f>
        <v>Anomali</v>
      </c>
      <c r="N1040" s="80">
        <f>VLOOKUP(Table1[[#This Row],[ProductID]],productMaster,11,0)</f>
        <v>0</v>
      </c>
      <c r="O1040" s="80" t="str">
        <f>IF(Table1[[#This Row],[UnitPrice]]&gt;Table1[[#This Row],[sellingPrice]],"Anomali","")</f>
        <v>Anomali</v>
      </c>
      <c r="P1040" s="80" t="str">
        <f>IF(ISNA(VLOOKUP(Table1[[#This Row],[ProductID]],productMaster,1,0)),"Anomali","")</f>
        <v/>
      </c>
    </row>
    <row r="1041" spans="1:16" x14ac:dyDescent="0.25">
      <c r="A1041" s="5">
        <v>759</v>
      </c>
      <c r="B1041" s="5">
        <v>1684</v>
      </c>
      <c r="C1041" s="10">
        <v>44089</v>
      </c>
      <c r="D1041" s="5">
        <v>3</v>
      </c>
      <c r="E1041" s="5">
        <v>372</v>
      </c>
      <c r="F1041" s="40">
        <v>37.180500000000002</v>
      </c>
      <c r="G1041" s="40">
        <v>111.5415</v>
      </c>
      <c r="K1041" t="b">
        <f>IF(VLOOKUP(Table1[[#This Row],[ProductID]],productMaster,4,0)="Active",TRUE,"Anomali")</f>
        <v>1</v>
      </c>
      <c r="L1041">
        <f>VLOOKUP(Table1[[#This Row],[ProductID]],productMaster,10,0)</f>
        <v>0</v>
      </c>
      <c r="M1041" t="str">
        <f>IF(Table1[[#This Row],[UnitPrice]]&gt;115%*Table1[[#This Row],[StandardAcquisitionCost]],"Anomali","")</f>
        <v>Anomali</v>
      </c>
      <c r="N1041" s="80">
        <f>VLOOKUP(Table1[[#This Row],[ProductID]],productMaster,11,0)</f>
        <v>0</v>
      </c>
      <c r="O1041" s="80" t="str">
        <f>IF(Table1[[#This Row],[UnitPrice]]&gt;Table1[[#This Row],[sellingPrice]],"Anomali","")</f>
        <v>Anomali</v>
      </c>
      <c r="P1041" s="80" t="str">
        <f>IF(ISNA(VLOOKUP(Table1[[#This Row],[ProductID]],productMaster,1,0)),"Anomali","")</f>
        <v/>
      </c>
    </row>
    <row r="1042" spans="1:16" x14ac:dyDescent="0.25">
      <c r="A1042" s="4">
        <v>760</v>
      </c>
      <c r="B1042" s="4">
        <v>1685</v>
      </c>
      <c r="C1042" s="11">
        <v>44089</v>
      </c>
      <c r="D1042" s="4">
        <v>550</v>
      </c>
      <c r="E1042" s="4">
        <v>530</v>
      </c>
      <c r="F1042" s="41">
        <v>16.085999999999999</v>
      </c>
      <c r="G1042" s="41">
        <v>8847.2999999999993</v>
      </c>
      <c r="K1042" t="b">
        <f>IF(VLOOKUP(Table1[[#This Row],[ProductID]],productMaster,4,0)="Active",TRUE,"Anomali")</f>
        <v>1</v>
      </c>
      <c r="L1042">
        <f>VLOOKUP(Table1[[#This Row],[ProductID]],productMaster,10,0)</f>
        <v>0</v>
      </c>
      <c r="M1042" t="str">
        <f>IF(Table1[[#This Row],[UnitPrice]]&gt;115%*Table1[[#This Row],[StandardAcquisitionCost]],"Anomali","")</f>
        <v>Anomali</v>
      </c>
      <c r="N1042" s="80">
        <f>VLOOKUP(Table1[[#This Row],[ProductID]],productMaster,11,0)</f>
        <v>0</v>
      </c>
      <c r="O1042" s="80" t="str">
        <f>IF(Table1[[#This Row],[UnitPrice]]&gt;Table1[[#This Row],[sellingPrice]],"Anomali","")</f>
        <v>Anomali</v>
      </c>
      <c r="P1042" s="80" t="str">
        <f>IF(ISNA(VLOOKUP(Table1[[#This Row],[ProductID]],productMaster,1,0)),"Anomali","")</f>
        <v/>
      </c>
    </row>
    <row r="1043" spans="1:16" x14ac:dyDescent="0.25">
      <c r="A1043" s="5">
        <v>761</v>
      </c>
      <c r="B1043" s="5">
        <v>1686</v>
      </c>
      <c r="C1043" s="10">
        <v>44089</v>
      </c>
      <c r="D1043" s="5">
        <v>3</v>
      </c>
      <c r="E1043" s="5">
        <v>314</v>
      </c>
      <c r="F1043" s="40">
        <v>57.025500000000001</v>
      </c>
      <c r="G1043" s="40">
        <v>171.07650000000001</v>
      </c>
      <c r="K1043" t="b">
        <f>IF(VLOOKUP(Table1[[#This Row],[ProductID]],productMaster,4,0)="Active",TRUE,"Anomali")</f>
        <v>1</v>
      </c>
      <c r="L1043">
        <f>VLOOKUP(Table1[[#This Row],[ProductID]],productMaster,10,0)</f>
        <v>0</v>
      </c>
      <c r="M1043" t="str">
        <f>IF(Table1[[#This Row],[UnitPrice]]&gt;115%*Table1[[#This Row],[StandardAcquisitionCost]],"Anomali","")</f>
        <v>Anomali</v>
      </c>
      <c r="N1043" s="80">
        <f>VLOOKUP(Table1[[#This Row],[ProductID]],productMaster,11,0)</f>
        <v>0</v>
      </c>
      <c r="O1043" s="80" t="str">
        <f>IF(Table1[[#This Row],[UnitPrice]]&gt;Table1[[#This Row],[sellingPrice]],"Anomali","")</f>
        <v>Anomali</v>
      </c>
      <c r="P1043" s="80" t="str">
        <f>IF(ISNA(VLOOKUP(Table1[[#This Row],[ProductID]],productMaster,1,0)),"Anomali","")</f>
        <v/>
      </c>
    </row>
    <row r="1044" spans="1:16" x14ac:dyDescent="0.25">
      <c r="A1044" s="4">
        <v>762</v>
      </c>
      <c r="B1044" s="4">
        <v>1687</v>
      </c>
      <c r="C1044" s="11">
        <v>44089</v>
      </c>
      <c r="D1044" s="4">
        <v>550</v>
      </c>
      <c r="E1044" s="4">
        <v>512</v>
      </c>
      <c r="F1044" s="41">
        <v>37.085999999999999</v>
      </c>
      <c r="G1044" s="41">
        <v>20397.3</v>
      </c>
      <c r="K1044" t="b">
        <f>IF(VLOOKUP(Table1[[#This Row],[ProductID]],productMaster,4,0)="Active",TRUE,"Anomali")</f>
        <v>1</v>
      </c>
      <c r="L1044">
        <f>VLOOKUP(Table1[[#This Row],[ProductID]],productMaster,10,0)</f>
        <v>0</v>
      </c>
      <c r="M1044" t="str">
        <f>IF(Table1[[#This Row],[UnitPrice]]&gt;115%*Table1[[#This Row],[StandardAcquisitionCost]],"Anomali","")</f>
        <v>Anomali</v>
      </c>
      <c r="N1044" s="80">
        <f>VLOOKUP(Table1[[#This Row],[ProductID]],productMaster,11,0)</f>
        <v>0</v>
      </c>
      <c r="O1044" s="80" t="str">
        <f>IF(Table1[[#This Row],[UnitPrice]]&gt;Table1[[#This Row],[sellingPrice]],"Anomali","")</f>
        <v>Anomali</v>
      </c>
      <c r="P1044" s="80" t="str">
        <f>IF(ISNA(VLOOKUP(Table1[[#This Row],[ProductID]],productMaster,1,0)),"Anomali","")</f>
        <v/>
      </c>
    </row>
    <row r="1045" spans="1:16" x14ac:dyDescent="0.25">
      <c r="A1045" s="5">
        <v>763</v>
      </c>
      <c r="B1045" s="5">
        <v>1688</v>
      </c>
      <c r="C1045" s="10">
        <v>44089</v>
      </c>
      <c r="D1045" s="5">
        <v>550</v>
      </c>
      <c r="E1045" s="5">
        <v>513</v>
      </c>
      <c r="F1045" s="40">
        <v>26.596499999999999</v>
      </c>
      <c r="G1045" s="40">
        <v>14628.075000000001</v>
      </c>
      <c r="K1045" t="b">
        <f>IF(VLOOKUP(Table1[[#This Row],[ProductID]],productMaster,4,0)="Active",TRUE,"Anomali")</f>
        <v>1</v>
      </c>
      <c r="L1045">
        <f>VLOOKUP(Table1[[#This Row],[ProductID]],productMaster,10,0)</f>
        <v>0</v>
      </c>
      <c r="M1045" t="str">
        <f>IF(Table1[[#This Row],[UnitPrice]]&gt;115%*Table1[[#This Row],[StandardAcquisitionCost]],"Anomali","")</f>
        <v>Anomali</v>
      </c>
      <c r="N1045" s="80">
        <f>VLOOKUP(Table1[[#This Row],[ProductID]],productMaster,11,0)</f>
        <v>0</v>
      </c>
      <c r="O1045" s="80" t="str">
        <f>IF(Table1[[#This Row],[UnitPrice]]&gt;Table1[[#This Row],[sellingPrice]],"Anomali","")</f>
        <v>Anomali</v>
      </c>
      <c r="P1045" s="80" t="str">
        <f>IF(ISNA(VLOOKUP(Table1[[#This Row],[ProductID]],productMaster,1,0)),"Anomali","")</f>
        <v/>
      </c>
    </row>
    <row r="1046" spans="1:16" x14ac:dyDescent="0.25">
      <c r="A1046" s="4">
        <v>764</v>
      </c>
      <c r="B1046" s="4">
        <v>1689</v>
      </c>
      <c r="C1046" s="11">
        <v>44089</v>
      </c>
      <c r="D1046" s="4">
        <v>550</v>
      </c>
      <c r="E1046" s="4">
        <v>317</v>
      </c>
      <c r="F1046" s="41">
        <v>27.058499999999999</v>
      </c>
      <c r="G1046" s="41">
        <v>14882.174999999999</v>
      </c>
      <c r="K1046" t="b">
        <f>IF(VLOOKUP(Table1[[#This Row],[ProductID]],productMaster,4,0)="Active",TRUE,"Anomali")</f>
        <v>1</v>
      </c>
      <c r="L1046">
        <f>VLOOKUP(Table1[[#This Row],[ProductID]],productMaster,10,0)</f>
        <v>0</v>
      </c>
      <c r="M1046" t="str">
        <f>IF(Table1[[#This Row],[UnitPrice]]&gt;115%*Table1[[#This Row],[StandardAcquisitionCost]],"Anomali","")</f>
        <v>Anomali</v>
      </c>
      <c r="N1046" s="80">
        <f>VLOOKUP(Table1[[#This Row],[ProductID]],productMaster,11,0)</f>
        <v>0</v>
      </c>
      <c r="O1046" s="80" t="str">
        <f>IF(Table1[[#This Row],[UnitPrice]]&gt;Table1[[#This Row],[sellingPrice]],"Anomali","")</f>
        <v>Anomali</v>
      </c>
      <c r="P1046" s="80" t="str">
        <f>IF(ISNA(VLOOKUP(Table1[[#This Row],[ProductID]],productMaster,1,0)),"Anomali","")</f>
        <v/>
      </c>
    </row>
    <row r="1047" spans="1:16" x14ac:dyDescent="0.25">
      <c r="A1047" s="5">
        <v>764</v>
      </c>
      <c r="B1047" s="5">
        <v>1690</v>
      </c>
      <c r="C1047" s="10">
        <v>44089</v>
      </c>
      <c r="D1047" s="5">
        <v>550</v>
      </c>
      <c r="E1047" s="5">
        <v>318</v>
      </c>
      <c r="F1047" s="40">
        <v>33.579000000000001</v>
      </c>
      <c r="G1047" s="40">
        <v>18468.45</v>
      </c>
      <c r="K1047" t="b">
        <f>IF(VLOOKUP(Table1[[#This Row],[ProductID]],productMaster,4,0)="Active",TRUE,"Anomali")</f>
        <v>1</v>
      </c>
      <c r="L1047">
        <f>VLOOKUP(Table1[[#This Row],[ProductID]],productMaster,10,0)</f>
        <v>0</v>
      </c>
      <c r="M1047" t="str">
        <f>IF(Table1[[#This Row],[UnitPrice]]&gt;115%*Table1[[#This Row],[StandardAcquisitionCost]],"Anomali","")</f>
        <v>Anomali</v>
      </c>
      <c r="N1047" s="80">
        <f>VLOOKUP(Table1[[#This Row],[ProductID]],productMaster,11,0)</f>
        <v>0</v>
      </c>
      <c r="O1047" s="80" t="str">
        <f>IF(Table1[[#This Row],[UnitPrice]]&gt;Table1[[#This Row],[sellingPrice]],"Anomali","")</f>
        <v>Anomali</v>
      </c>
      <c r="P1047" s="80" t="str">
        <f>IF(ISNA(VLOOKUP(Table1[[#This Row],[ProductID]],productMaster,1,0)),"Anomali","")</f>
        <v/>
      </c>
    </row>
    <row r="1048" spans="1:16" x14ac:dyDescent="0.25">
      <c r="A1048" s="4">
        <v>765</v>
      </c>
      <c r="B1048" s="4">
        <v>1691</v>
      </c>
      <c r="C1048" s="11">
        <v>44089</v>
      </c>
      <c r="D1048" s="4">
        <v>3</v>
      </c>
      <c r="E1048" s="4">
        <v>405</v>
      </c>
      <c r="F1048" s="41">
        <v>49.643999999999998</v>
      </c>
      <c r="G1048" s="41">
        <v>148.93199999999999</v>
      </c>
      <c r="K1048" t="b">
        <f>IF(VLOOKUP(Table1[[#This Row],[ProductID]],productMaster,4,0)="Active",TRUE,"Anomali")</f>
        <v>1</v>
      </c>
      <c r="L1048">
        <f>VLOOKUP(Table1[[#This Row],[ProductID]],productMaster,10,0)</f>
        <v>0</v>
      </c>
      <c r="M1048" t="str">
        <f>IF(Table1[[#This Row],[UnitPrice]]&gt;115%*Table1[[#This Row],[StandardAcquisitionCost]],"Anomali","")</f>
        <v>Anomali</v>
      </c>
      <c r="N1048" s="80">
        <f>VLOOKUP(Table1[[#This Row],[ProductID]],productMaster,11,0)</f>
        <v>0</v>
      </c>
      <c r="O1048" s="80" t="str">
        <f>IF(Table1[[#This Row],[UnitPrice]]&gt;Table1[[#This Row],[sellingPrice]],"Anomali","")</f>
        <v>Anomali</v>
      </c>
      <c r="P1048" s="80" t="str">
        <f>IF(ISNA(VLOOKUP(Table1[[#This Row],[ProductID]],productMaster,1,0)),"Anomali","")</f>
        <v/>
      </c>
    </row>
    <row r="1049" spans="1:16" x14ac:dyDescent="0.25">
      <c r="A1049" s="5">
        <v>765</v>
      </c>
      <c r="B1049" s="5">
        <v>1692</v>
      </c>
      <c r="C1049" s="10">
        <v>44089</v>
      </c>
      <c r="D1049" s="5">
        <v>3</v>
      </c>
      <c r="E1049" s="5">
        <v>406</v>
      </c>
      <c r="F1049" s="40">
        <v>45.3705</v>
      </c>
      <c r="G1049" s="40">
        <v>136.11150000000001</v>
      </c>
      <c r="K1049" t="b">
        <f>IF(VLOOKUP(Table1[[#This Row],[ProductID]],productMaster,4,0)="Active",TRUE,"Anomali")</f>
        <v>1</v>
      </c>
      <c r="L1049">
        <f>VLOOKUP(Table1[[#This Row],[ProductID]],productMaster,10,0)</f>
        <v>0</v>
      </c>
      <c r="M1049" t="str">
        <f>IF(Table1[[#This Row],[UnitPrice]]&gt;115%*Table1[[#This Row],[StandardAcquisitionCost]],"Anomali","")</f>
        <v>Anomali</v>
      </c>
      <c r="N1049" s="80">
        <f>VLOOKUP(Table1[[#This Row],[ProductID]],productMaster,11,0)</f>
        <v>0</v>
      </c>
      <c r="O1049" s="80" t="str">
        <f>IF(Table1[[#This Row],[UnitPrice]]&gt;Table1[[#This Row],[sellingPrice]],"Anomali","")</f>
        <v>Anomali</v>
      </c>
      <c r="P1049" s="80" t="str">
        <f>IF(ISNA(VLOOKUP(Table1[[#This Row],[ProductID]],productMaster,1,0)),"Anomali","")</f>
        <v/>
      </c>
    </row>
    <row r="1050" spans="1:16" x14ac:dyDescent="0.25">
      <c r="A1050" s="4">
        <v>765</v>
      </c>
      <c r="B1050" s="4">
        <v>1693</v>
      </c>
      <c r="C1050" s="11">
        <v>44089</v>
      </c>
      <c r="D1050" s="4">
        <v>3</v>
      </c>
      <c r="E1050" s="4">
        <v>407</v>
      </c>
      <c r="F1050" s="41">
        <v>43.270499999999998</v>
      </c>
      <c r="G1050" s="41">
        <v>129.8115</v>
      </c>
      <c r="K1050" t="b">
        <f>IF(VLOOKUP(Table1[[#This Row],[ProductID]],productMaster,4,0)="Active",TRUE,"Anomali")</f>
        <v>1</v>
      </c>
      <c r="L1050">
        <f>VLOOKUP(Table1[[#This Row],[ProductID]],productMaster,10,0)</f>
        <v>0</v>
      </c>
      <c r="M1050" t="str">
        <f>IF(Table1[[#This Row],[UnitPrice]]&gt;115%*Table1[[#This Row],[StandardAcquisitionCost]],"Anomali","")</f>
        <v>Anomali</v>
      </c>
      <c r="N1050" s="80">
        <f>VLOOKUP(Table1[[#This Row],[ProductID]],productMaster,11,0)</f>
        <v>0</v>
      </c>
      <c r="O1050" s="80" t="str">
        <f>IF(Table1[[#This Row],[UnitPrice]]&gt;Table1[[#This Row],[sellingPrice]],"Anomali","")</f>
        <v>Anomali</v>
      </c>
      <c r="P1050" s="80" t="str">
        <f>IF(ISNA(VLOOKUP(Table1[[#This Row],[ProductID]],productMaster,1,0)),"Anomali","")</f>
        <v/>
      </c>
    </row>
    <row r="1051" spans="1:16" x14ac:dyDescent="0.25">
      <c r="A1051" s="5">
        <v>765</v>
      </c>
      <c r="B1051" s="5">
        <v>1694</v>
      </c>
      <c r="C1051" s="10">
        <v>44089</v>
      </c>
      <c r="D1051" s="5">
        <v>3</v>
      </c>
      <c r="E1051" s="5">
        <v>408</v>
      </c>
      <c r="F1051" s="40">
        <v>47.543999999999997</v>
      </c>
      <c r="G1051" s="40">
        <v>142.63200000000001</v>
      </c>
      <c r="K1051" t="b">
        <f>IF(VLOOKUP(Table1[[#This Row],[ProductID]],productMaster,4,0)="Active",TRUE,"Anomali")</f>
        <v>1</v>
      </c>
      <c r="L1051">
        <f>VLOOKUP(Table1[[#This Row],[ProductID]],productMaster,10,0)</f>
        <v>0</v>
      </c>
      <c r="M1051" t="str">
        <f>IF(Table1[[#This Row],[UnitPrice]]&gt;115%*Table1[[#This Row],[StandardAcquisitionCost]],"Anomali","")</f>
        <v>Anomali</v>
      </c>
      <c r="N1051" s="80">
        <f>VLOOKUP(Table1[[#This Row],[ProductID]],productMaster,11,0)</f>
        <v>0</v>
      </c>
      <c r="O1051" s="80" t="str">
        <f>IF(Table1[[#This Row],[UnitPrice]]&gt;Table1[[#This Row],[sellingPrice]],"Anomali","")</f>
        <v>Anomali</v>
      </c>
      <c r="P1051" s="80" t="str">
        <f>IF(ISNA(VLOOKUP(Table1[[#This Row],[ProductID]],productMaster,1,0)),"Anomali","")</f>
        <v/>
      </c>
    </row>
    <row r="1052" spans="1:16" x14ac:dyDescent="0.25">
      <c r="A1052" s="4">
        <v>765</v>
      </c>
      <c r="B1052" s="4">
        <v>1695</v>
      </c>
      <c r="C1052" s="11">
        <v>44089</v>
      </c>
      <c r="D1052" s="4">
        <v>3</v>
      </c>
      <c r="E1052" s="4">
        <v>409</v>
      </c>
      <c r="F1052" s="41">
        <v>43.270499999999998</v>
      </c>
      <c r="G1052" s="41">
        <v>129.8115</v>
      </c>
      <c r="K1052" t="b">
        <f>IF(VLOOKUP(Table1[[#This Row],[ProductID]],productMaster,4,0)="Active",TRUE,"Anomali")</f>
        <v>1</v>
      </c>
      <c r="L1052">
        <f>VLOOKUP(Table1[[#This Row],[ProductID]],productMaster,10,0)</f>
        <v>0</v>
      </c>
      <c r="M1052" t="str">
        <f>IF(Table1[[#This Row],[UnitPrice]]&gt;115%*Table1[[#This Row],[StandardAcquisitionCost]],"Anomali","")</f>
        <v>Anomali</v>
      </c>
      <c r="N1052" s="80">
        <f>VLOOKUP(Table1[[#This Row],[ProductID]],productMaster,11,0)</f>
        <v>0</v>
      </c>
      <c r="O1052" s="80" t="str">
        <f>IF(Table1[[#This Row],[UnitPrice]]&gt;Table1[[#This Row],[sellingPrice]],"Anomali","")</f>
        <v>Anomali</v>
      </c>
      <c r="P1052" s="80" t="str">
        <f>IF(ISNA(VLOOKUP(Table1[[#This Row],[ProductID]],productMaster,1,0)),"Anomali","")</f>
        <v/>
      </c>
    </row>
    <row r="1053" spans="1:16" x14ac:dyDescent="0.25">
      <c r="A1053" s="5">
        <v>765</v>
      </c>
      <c r="B1053" s="5">
        <v>1696</v>
      </c>
      <c r="C1053" s="10">
        <v>44089</v>
      </c>
      <c r="D1053" s="5">
        <v>3</v>
      </c>
      <c r="E1053" s="5">
        <v>410</v>
      </c>
      <c r="F1053" s="40">
        <v>41.170499999999997</v>
      </c>
      <c r="G1053" s="40">
        <v>123.5115</v>
      </c>
      <c r="K1053" t="b">
        <f>IF(VLOOKUP(Table1[[#This Row],[ProductID]],productMaster,4,0)="Active",TRUE,"Anomali")</f>
        <v>1</v>
      </c>
      <c r="L1053">
        <f>VLOOKUP(Table1[[#This Row],[ProductID]],productMaster,10,0)</f>
        <v>0</v>
      </c>
      <c r="M1053" t="str">
        <f>IF(Table1[[#This Row],[UnitPrice]]&gt;115%*Table1[[#This Row],[StandardAcquisitionCost]],"Anomali","")</f>
        <v>Anomali</v>
      </c>
      <c r="N1053" s="80">
        <f>VLOOKUP(Table1[[#This Row],[ProductID]],productMaster,11,0)</f>
        <v>0</v>
      </c>
      <c r="O1053" s="80" t="str">
        <f>IF(Table1[[#This Row],[UnitPrice]]&gt;Table1[[#This Row],[sellingPrice]],"Anomali","")</f>
        <v>Anomali</v>
      </c>
      <c r="P1053" s="80" t="str">
        <f>IF(ISNA(VLOOKUP(Table1[[#This Row],[ProductID]],productMaster,1,0)),"Anomali","")</f>
        <v/>
      </c>
    </row>
    <row r="1054" spans="1:16" x14ac:dyDescent="0.25">
      <c r="A1054" s="4">
        <v>765</v>
      </c>
      <c r="B1054" s="4">
        <v>1697</v>
      </c>
      <c r="C1054" s="11">
        <v>44089</v>
      </c>
      <c r="D1054" s="4">
        <v>3</v>
      </c>
      <c r="E1054" s="4">
        <v>411</v>
      </c>
      <c r="F1054" s="41">
        <v>45.444000000000003</v>
      </c>
      <c r="G1054" s="41">
        <v>136.33199999999999</v>
      </c>
      <c r="K1054" t="b">
        <f>IF(VLOOKUP(Table1[[#This Row],[ProductID]],productMaster,4,0)="Active",TRUE,"Anomali")</f>
        <v>1</v>
      </c>
      <c r="L1054">
        <f>VLOOKUP(Table1[[#This Row],[ProductID]],productMaster,10,0)</f>
        <v>0</v>
      </c>
      <c r="M1054" t="str">
        <f>IF(Table1[[#This Row],[UnitPrice]]&gt;115%*Table1[[#This Row],[StandardAcquisitionCost]],"Anomali","")</f>
        <v>Anomali</v>
      </c>
      <c r="N1054" s="80">
        <f>VLOOKUP(Table1[[#This Row],[ProductID]],productMaster,11,0)</f>
        <v>0</v>
      </c>
      <c r="O1054" s="80" t="str">
        <f>IF(Table1[[#This Row],[UnitPrice]]&gt;Table1[[#This Row],[sellingPrice]],"Anomali","")</f>
        <v>Anomali</v>
      </c>
      <c r="P1054" s="80" t="str">
        <f>IF(ISNA(VLOOKUP(Table1[[#This Row],[ProductID]],productMaster,1,0)),"Anomali","")</f>
        <v/>
      </c>
    </row>
    <row r="1055" spans="1:16" x14ac:dyDescent="0.25">
      <c r="A1055" s="5">
        <v>765</v>
      </c>
      <c r="B1055" s="5">
        <v>1698</v>
      </c>
      <c r="C1055" s="10">
        <v>44089</v>
      </c>
      <c r="D1055" s="5">
        <v>3</v>
      </c>
      <c r="E1055" s="5">
        <v>412</v>
      </c>
      <c r="F1055" s="40">
        <v>41.170499999999997</v>
      </c>
      <c r="G1055" s="40">
        <v>123.5115</v>
      </c>
      <c r="K1055" t="b">
        <f>IF(VLOOKUP(Table1[[#This Row],[ProductID]],productMaster,4,0)="Active",TRUE,"Anomali")</f>
        <v>1</v>
      </c>
      <c r="L1055">
        <f>VLOOKUP(Table1[[#This Row],[ProductID]],productMaster,10,0)</f>
        <v>0</v>
      </c>
      <c r="M1055" t="str">
        <f>IF(Table1[[#This Row],[UnitPrice]]&gt;115%*Table1[[#This Row],[StandardAcquisitionCost]],"Anomali","")</f>
        <v>Anomali</v>
      </c>
      <c r="N1055" s="80">
        <f>VLOOKUP(Table1[[#This Row],[ProductID]],productMaster,11,0)</f>
        <v>0</v>
      </c>
      <c r="O1055" s="80" t="str">
        <f>IF(Table1[[#This Row],[UnitPrice]]&gt;Table1[[#This Row],[sellingPrice]],"Anomali","")</f>
        <v>Anomali</v>
      </c>
      <c r="P1055" s="80" t="str">
        <f>IF(ISNA(VLOOKUP(Table1[[#This Row],[ProductID]],productMaster,1,0)),"Anomali","")</f>
        <v/>
      </c>
    </row>
    <row r="1056" spans="1:16" x14ac:dyDescent="0.25">
      <c r="A1056" s="4">
        <v>765</v>
      </c>
      <c r="B1056" s="4">
        <v>1699</v>
      </c>
      <c r="C1056" s="11">
        <v>44089</v>
      </c>
      <c r="D1056" s="4">
        <v>3</v>
      </c>
      <c r="E1056" s="4">
        <v>413</v>
      </c>
      <c r="F1056" s="41">
        <v>39.070500000000003</v>
      </c>
      <c r="G1056" s="41">
        <v>117.2115</v>
      </c>
      <c r="K1056" t="b">
        <f>IF(VLOOKUP(Table1[[#This Row],[ProductID]],productMaster,4,0)="Active",TRUE,"Anomali")</f>
        <v>1</v>
      </c>
      <c r="L1056">
        <f>VLOOKUP(Table1[[#This Row],[ProductID]],productMaster,10,0)</f>
        <v>0</v>
      </c>
      <c r="M1056" t="str">
        <f>IF(Table1[[#This Row],[UnitPrice]]&gt;115%*Table1[[#This Row],[StandardAcquisitionCost]],"Anomali","")</f>
        <v>Anomali</v>
      </c>
      <c r="N1056" s="80">
        <f>VLOOKUP(Table1[[#This Row],[ProductID]],productMaster,11,0)</f>
        <v>0</v>
      </c>
      <c r="O1056" s="80" t="str">
        <f>IF(Table1[[#This Row],[UnitPrice]]&gt;Table1[[#This Row],[sellingPrice]],"Anomali","")</f>
        <v>Anomali</v>
      </c>
      <c r="P1056" s="80" t="str">
        <f>IF(ISNA(VLOOKUP(Table1[[#This Row],[ProductID]],productMaster,1,0)),"Anomali","")</f>
        <v/>
      </c>
    </row>
    <row r="1057" spans="1:16" x14ac:dyDescent="0.25">
      <c r="A1057" s="5">
        <v>765</v>
      </c>
      <c r="B1057" s="5">
        <v>1700</v>
      </c>
      <c r="C1057" s="10">
        <v>44089</v>
      </c>
      <c r="D1057" s="5">
        <v>3</v>
      </c>
      <c r="E1057" s="5">
        <v>414</v>
      </c>
      <c r="F1057" s="40">
        <v>43.344000000000001</v>
      </c>
      <c r="G1057" s="40">
        <v>130.03200000000001</v>
      </c>
      <c r="K1057" t="b">
        <f>IF(VLOOKUP(Table1[[#This Row],[ProductID]],productMaster,4,0)="Active",TRUE,"Anomali")</f>
        <v>1</v>
      </c>
      <c r="L1057">
        <f>VLOOKUP(Table1[[#This Row],[ProductID]],productMaster,10,0)</f>
        <v>0</v>
      </c>
      <c r="M1057" t="str">
        <f>IF(Table1[[#This Row],[UnitPrice]]&gt;115%*Table1[[#This Row],[StandardAcquisitionCost]],"Anomali","")</f>
        <v>Anomali</v>
      </c>
      <c r="N1057" s="80">
        <f>VLOOKUP(Table1[[#This Row],[ProductID]],productMaster,11,0)</f>
        <v>0</v>
      </c>
      <c r="O1057" s="80" t="str">
        <f>IF(Table1[[#This Row],[UnitPrice]]&gt;Table1[[#This Row],[sellingPrice]],"Anomali","")</f>
        <v>Anomali</v>
      </c>
      <c r="P1057" s="80" t="str">
        <f>IF(ISNA(VLOOKUP(Table1[[#This Row],[ProductID]],productMaster,1,0)),"Anomali","")</f>
        <v/>
      </c>
    </row>
    <row r="1058" spans="1:16" x14ac:dyDescent="0.25">
      <c r="A1058" s="4">
        <v>765</v>
      </c>
      <c r="B1058" s="4">
        <v>1701</v>
      </c>
      <c r="C1058" s="11">
        <v>44089</v>
      </c>
      <c r="D1058" s="4">
        <v>3</v>
      </c>
      <c r="E1058" s="4">
        <v>415</v>
      </c>
      <c r="F1058" s="41">
        <v>39.070500000000003</v>
      </c>
      <c r="G1058" s="41">
        <v>117.2115</v>
      </c>
      <c r="K1058" t="b">
        <f>IF(VLOOKUP(Table1[[#This Row],[ProductID]],productMaster,4,0)="Active",TRUE,"Anomali")</f>
        <v>1</v>
      </c>
      <c r="L1058">
        <f>VLOOKUP(Table1[[#This Row],[ProductID]],productMaster,10,0)</f>
        <v>0</v>
      </c>
      <c r="M1058" t="str">
        <f>IF(Table1[[#This Row],[UnitPrice]]&gt;115%*Table1[[#This Row],[StandardAcquisitionCost]],"Anomali","")</f>
        <v>Anomali</v>
      </c>
      <c r="N1058" s="80">
        <f>VLOOKUP(Table1[[#This Row],[ProductID]],productMaster,11,0)</f>
        <v>0</v>
      </c>
      <c r="O1058" s="80" t="str">
        <f>IF(Table1[[#This Row],[UnitPrice]]&gt;Table1[[#This Row],[sellingPrice]],"Anomali","")</f>
        <v>Anomali</v>
      </c>
      <c r="P1058" s="80" t="str">
        <f>IF(ISNA(VLOOKUP(Table1[[#This Row],[ProductID]],productMaster,1,0)),"Anomali","")</f>
        <v/>
      </c>
    </row>
    <row r="1059" spans="1:16" x14ac:dyDescent="0.25">
      <c r="A1059" s="5">
        <v>765</v>
      </c>
      <c r="B1059" s="5">
        <v>1702</v>
      </c>
      <c r="C1059" s="10">
        <v>44089</v>
      </c>
      <c r="D1059" s="5">
        <v>3</v>
      </c>
      <c r="E1059" s="5">
        <v>416</v>
      </c>
      <c r="F1059" s="40">
        <v>36.970500000000001</v>
      </c>
      <c r="G1059" s="40">
        <v>110.9115</v>
      </c>
      <c r="K1059" t="b">
        <f>IF(VLOOKUP(Table1[[#This Row],[ProductID]],productMaster,4,0)="Active",TRUE,"Anomali")</f>
        <v>1</v>
      </c>
      <c r="L1059">
        <f>VLOOKUP(Table1[[#This Row],[ProductID]],productMaster,10,0)</f>
        <v>0</v>
      </c>
      <c r="M1059" t="str">
        <f>IF(Table1[[#This Row],[UnitPrice]]&gt;115%*Table1[[#This Row],[StandardAcquisitionCost]],"Anomali","")</f>
        <v>Anomali</v>
      </c>
      <c r="N1059" s="80">
        <f>VLOOKUP(Table1[[#This Row],[ProductID]],productMaster,11,0)</f>
        <v>0</v>
      </c>
      <c r="O1059" s="80" t="str">
        <f>IF(Table1[[#This Row],[UnitPrice]]&gt;Table1[[#This Row],[sellingPrice]],"Anomali","")</f>
        <v>Anomali</v>
      </c>
      <c r="P1059" s="80" t="str">
        <f>IF(ISNA(VLOOKUP(Table1[[#This Row],[ProductID]],productMaster,1,0)),"Anomali","")</f>
        <v/>
      </c>
    </row>
    <row r="1060" spans="1:16" x14ac:dyDescent="0.25">
      <c r="A1060" s="4">
        <v>765</v>
      </c>
      <c r="B1060" s="4">
        <v>1703</v>
      </c>
      <c r="C1060" s="11">
        <v>44089</v>
      </c>
      <c r="D1060" s="4">
        <v>3</v>
      </c>
      <c r="E1060" s="4">
        <v>417</v>
      </c>
      <c r="F1060" s="41">
        <v>41.244</v>
      </c>
      <c r="G1060" s="41">
        <v>123.732</v>
      </c>
      <c r="K1060" t="b">
        <f>IF(VLOOKUP(Table1[[#This Row],[ProductID]],productMaster,4,0)="Active",TRUE,"Anomali")</f>
        <v>1</v>
      </c>
      <c r="L1060">
        <f>VLOOKUP(Table1[[#This Row],[ProductID]],productMaster,10,0)</f>
        <v>0</v>
      </c>
      <c r="M1060" t="str">
        <f>IF(Table1[[#This Row],[UnitPrice]]&gt;115%*Table1[[#This Row],[StandardAcquisitionCost]],"Anomali","")</f>
        <v>Anomali</v>
      </c>
      <c r="N1060" s="80">
        <f>VLOOKUP(Table1[[#This Row],[ProductID]],productMaster,11,0)</f>
        <v>0</v>
      </c>
      <c r="O1060" s="80" t="str">
        <f>IF(Table1[[#This Row],[UnitPrice]]&gt;Table1[[#This Row],[sellingPrice]],"Anomali","")</f>
        <v>Anomali</v>
      </c>
      <c r="P1060" s="80" t="str">
        <f>IF(ISNA(VLOOKUP(Table1[[#This Row],[ProductID]],productMaster,1,0)),"Anomali","")</f>
        <v/>
      </c>
    </row>
    <row r="1061" spans="1:16" x14ac:dyDescent="0.25">
      <c r="A1061" s="5">
        <v>765</v>
      </c>
      <c r="B1061" s="5">
        <v>1704</v>
      </c>
      <c r="C1061" s="10">
        <v>44089</v>
      </c>
      <c r="D1061" s="5">
        <v>3</v>
      </c>
      <c r="E1061" s="5">
        <v>418</v>
      </c>
      <c r="F1061" s="40">
        <v>36.970500000000001</v>
      </c>
      <c r="G1061" s="40">
        <v>110.9115</v>
      </c>
      <c r="K1061" t="b">
        <f>IF(VLOOKUP(Table1[[#This Row],[ProductID]],productMaster,4,0)="Active",TRUE,"Anomali")</f>
        <v>1</v>
      </c>
      <c r="L1061">
        <f>VLOOKUP(Table1[[#This Row],[ProductID]],productMaster,10,0)</f>
        <v>0</v>
      </c>
      <c r="M1061" t="str">
        <f>IF(Table1[[#This Row],[UnitPrice]]&gt;115%*Table1[[#This Row],[StandardAcquisitionCost]],"Anomali","")</f>
        <v>Anomali</v>
      </c>
      <c r="N1061" s="80">
        <f>VLOOKUP(Table1[[#This Row],[ProductID]],productMaster,11,0)</f>
        <v>0</v>
      </c>
      <c r="O1061" s="80" t="str">
        <f>IF(Table1[[#This Row],[UnitPrice]]&gt;Table1[[#This Row],[sellingPrice]],"Anomali","")</f>
        <v>Anomali</v>
      </c>
      <c r="P1061" s="80" t="str">
        <f>IF(ISNA(VLOOKUP(Table1[[#This Row],[ProductID]],productMaster,1,0)),"Anomali","")</f>
        <v/>
      </c>
    </row>
    <row r="1062" spans="1:16" x14ac:dyDescent="0.25">
      <c r="A1062" s="4">
        <v>765</v>
      </c>
      <c r="B1062" s="4">
        <v>1705</v>
      </c>
      <c r="C1062" s="11">
        <v>44089</v>
      </c>
      <c r="D1062" s="4">
        <v>3</v>
      </c>
      <c r="E1062" s="4">
        <v>419</v>
      </c>
      <c r="F1062" s="41">
        <v>34.8705</v>
      </c>
      <c r="G1062" s="41">
        <v>104.61150000000001</v>
      </c>
      <c r="K1062" t="b">
        <f>IF(VLOOKUP(Table1[[#This Row],[ProductID]],productMaster,4,0)="Active",TRUE,"Anomali")</f>
        <v>1</v>
      </c>
      <c r="L1062">
        <f>VLOOKUP(Table1[[#This Row],[ProductID]],productMaster,10,0)</f>
        <v>0</v>
      </c>
      <c r="M1062" t="str">
        <f>IF(Table1[[#This Row],[UnitPrice]]&gt;115%*Table1[[#This Row],[StandardAcquisitionCost]],"Anomali","")</f>
        <v>Anomali</v>
      </c>
      <c r="N1062" s="80">
        <f>VLOOKUP(Table1[[#This Row],[ProductID]],productMaster,11,0)</f>
        <v>0</v>
      </c>
      <c r="O1062" s="80" t="str">
        <f>IF(Table1[[#This Row],[UnitPrice]]&gt;Table1[[#This Row],[sellingPrice]],"Anomali","")</f>
        <v>Anomali</v>
      </c>
      <c r="P1062" s="80" t="str">
        <f>IF(ISNA(VLOOKUP(Table1[[#This Row],[ProductID]],productMaster,1,0)),"Anomali","")</f>
        <v/>
      </c>
    </row>
    <row r="1063" spans="1:16" x14ac:dyDescent="0.25">
      <c r="A1063" s="5">
        <v>765</v>
      </c>
      <c r="B1063" s="5">
        <v>1706</v>
      </c>
      <c r="C1063" s="10">
        <v>44089</v>
      </c>
      <c r="D1063" s="5">
        <v>3</v>
      </c>
      <c r="E1063" s="5">
        <v>420</v>
      </c>
      <c r="F1063" s="40">
        <v>39.143999999999998</v>
      </c>
      <c r="G1063" s="40">
        <v>117.432</v>
      </c>
      <c r="K1063" t="b">
        <f>IF(VLOOKUP(Table1[[#This Row],[ProductID]],productMaster,4,0)="Active",TRUE,"Anomali")</f>
        <v>1</v>
      </c>
      <c r="L1063">
        <f>VLOOKUP(Table1[[#This Row],[ProductID]],productMaster,10,0)</f>
        <v>0</v>
      </c>
      <c r="M1063" t="str">
        <f>IF(Table1[[#This Row],[UnitPrice]]&gt;115%*Table1[[#This Row],[StandardAcquisitionCost]],"Anomali","")</f>
        <v>Anomali</v>
      </c>
      <c r="N1063" s="80">
        <f>VLOOKUP(Table1[[#This Row],[ProductID]],productMaster,11,0)</f>
        <v>0</v>
      </c>
      <c r="O1063" s="80" t="str">
        <f>IF(Table1[[#This Row],[UnitPrice]]&gt;Table1[[#This Row],[sellingPrice]],"Anomali","")</f>
        <v>Anomali</v>
      </c>
      <c r="P1063" s="80" t="str">
        <f>IF(ISNA(VLOOKUP(Table1[[#This Row],[ProductID]],productMaster,1,0)),"Anomali","")</f>
        <v/>
      </c>
    </row>
    <row r="1064" spans="1:16" x14ac:dyDescent="0.25">
      <c r="A1064" s="4">
        <v>765</v>
      </c>
      <c r="B1064" s="4">
        <v>1707</v>
      </c>
      <c r="C1064" s="11">
        <v>44089</v>
      </c>
      <c r="D1064" s="4">
        <v>3</v>
      </c>
      <c r="E1064" s="4">
        <v>421</v>
      </c>
      <c r="F1064" s="41">
        <v>47.575499999999998</v>
      </c>
      <c r="G1064" s="41">
        <v>142.72649999999999</v>
      </c>
      <c r="K1064" t="b">
        <f>IF(VLOOKUP(Table1[[#This Row],[ProductID]],productMaster,4,0)="Active",TRUE,"Anomali")</f>
        <v>1</v>
      </c>
      <c r="L1064">
        <f>VLOOKUP(Table1[[#This Row],[ProductID]],productMaster,10,0)</f>
        <v>0</v>
      </c>
      <c r="M1064" t="str">
        <f>IF(Table1[[#This Row],[UnitPrice]]&gt;115%*Table1[[#This Row],[StandardAcquisitionCost]],"Anomali","")</f>
        <v>Anomali</v>
      </c>
      <c r="N1064" s="80">
        <f>VLOOKUP(Table1[[#This Row],[ProductID]],productMaster,11,0)</f>
        <v>0</v>
      </c>
      <c r="O1064" s="80" t="str">
        <f>IF(Table1[[#This Row],[UnitPrice]]&gt;Table1[[#This Row],[sellingPrice]],"Anomali","")</f>
        <v>Anomali</v>
      </c>
      <c r="P1064" s="80" t="str">
        <f>IF(ISNA(VLOOKUP(Table1[[#This Row],[ProductID]],productMaster,1,0)),"Anomali","")</f>
        <v/>
      </c>
    </row>
    <row r="1065" spans="1:16" x14ac:dyDescent="0.25">
      <c r="A1065" s="5">
        <v>766</v>
      </c>
      <c r="B1065" s="5">
        <v>1708</v>
      </c>
      <c r="C1065" s="10">
        <v>44089</v>
      </c>
      <c r="D1065" s="5">
        <v>3</v>
      </c>
      <c r="E1065" s="5">
        <v>436</v>
      </c>
      <c r="F1065" s="40">
        <v>41.296500000000002</v>
      </c>
      <c r="G1065" s="40">
        <v>123.8895</v>
      </c>
      <c r="K1065" t="b">
        <f>IF(VLOOKUP(Table1[[#This Row],[ProductID]],productMaster,4,0)="Active",TRUE,"Anomali")</f>
        <v>1</v>
      </c>
      <c r="L1065">
        <f>VLOOKUP(Table1[[#This Row],[ProductID]],productMaster,10,0)</f>
        <v>0</v>
      </c>
      <c r="M1065" t="str">
        <f>IF(Table1[[#This Row],[UnitPrice]]&gt;115%*Table1[[#This Row],[StandardAcquisitionCost]],"Anomali","")</f>
        <v>Anomali</v>
      </c>
      <c r="N1065" s="80">
        <f>VLOOKUP(Table1[[#This Row],[ProductID]],productMaster,11,0)</f>
        <v>0</v>
      </c>
      <c r="O1065" s="80" t="str">
        <f>IF(Table1[[#This Row],[UnitPrice]]&gt;Table1[[#This Row],[sellingPrice]],"Anomali","")</f>
        <v>Anomali</v>
      </c>
      <c r="P1065" s="80" t="str">
        <f>IF(ISNA(VLOOKUP(Table1[[#This Row],[ProductID]],productMaster,1,0)),"Anomali","")</f>
        <v/>
      </c>
    </row>
    <row r="1066" spans="1:16" x14ac:dyDescent="0.25">
      <c r="A1066" s="4">
        <v>766</v>
      </c>
      <c r="B1066" s="4">
        <v>1709</v>
      </c>
      <c r="C1066" s="11">
        <v>44089</v>
      </c>
      <c r="D1066" s="4">
        <v>3</v>
      </c>
      <c r="E1066" s="4">
        <v>437</v>
      </c>
      <c r="F1066" s="41">
        <v>37.023000000000003</v>
      </c>
      <c r="G1066" s="41">
        <v>111.069</v>
      </c>
      <c r="K1066" t="b">
        <f>IF(VLOOKUP(Table1[[#This Row],[ProductID]],productMaster,4,0)="Active",TRUE,"Anomali")</f>
        <v>1</v>
      </c>
      <c r="L1066">
        <f>VLOOKUP(Table1[[#This Row],[ProductID]],productMaster,10,0)</f>
        <v>0</v>
      </c>
      <c r="M1066" t="str">
        <f>IF(Table1[[#This Row],[UnitPrice]]&gt;115%*Table1[[#This Row],[StandardAcquisitionCost]],"Anomali","")</f>
        <v>Anomali</v>
      </c>
      <c r="N1066" s="80">
        <f>VLOOKUP(Table1[[#This Row],[ProductID]],productMaster,11,0)</f>
        <v>0</v>
      </c>
      <c r="O1066" s="80" t="str">
        <f>IF(Table1[[#This Row],[UnitPrice]]&gt;Table1[[#This Row],[sellingPrice]],"Anomali","")</f>
        <v>Anomali</v>
      </c>
      <c r="P1066" s="80" t="str">
        <f>IF(ISNA(VLOOKUP(Table1[[#This Row],[ProductID]],productMaster,1,0)),"Anomali","")</f>
        <v/>
      </c>
    </row>
    <row r="1067" spans="1:16" x14ac:dyDescent="0.25">
      <c r="A1067" s="5">
        <v>767</v>
      </c>
      <c r="B1067" s="5">
        <v>1710</v>
      </c>
      <c r="C1067" s="10">
        <v>44089</v>
      </c>
      <c r="D1067" s="5">
        <v>60</v>
      </c>
      <c r="E1067" s="5">
        <v>322</v>
      </c>
      <c r="F1067" s="40">
        <v>25.420500000000001</v>
      </c>
      <c r="G1067" s="40">
        <v>1525.23</v>
      </c>
      <c r="K1067" t="b">
        <f>IF(VLOOKUP(Table1[[#This Row],[ProductID]],productMaster,4,0)="Active",TRUE,"Anomali")</f>
        <v>1</v>
      </c>
      <c r="L1067">
        <f>VLOOKUP(Table1[[#This Row],[ProductID]],productMaster,10,0)</f>
        <v>0</v>
      </c>
      <c r="M1067" t="str">
        <f>IF(Table1[[#This Row],[UnitPrice]]&gt;115%*Table1[[#This Row],[StandardAcquisitionCost]],"Anomali","")</f>
        <v>Anomali</v>
      </c>
      <c r="N1067" s="80">
        <f>VLOOKUP(Table1[[#This Row],[ProductID]],productMaster,11,0)</f>
        <v>0</v>
      </c>
      <c r="O1067" s="80" t="str">
        <f>IF(Table1[[#This Row],[UnitPrice]]&gt;Table1[[#This Row],[sellingPrice]],"Anomali","")</f>
        <v>Anomali</v>
      </c>
      <c r="P1067" s="80" t="str">
        <f>IF(ISNA(VLOOKUP(Table1[[#This Row],[ProductID]],productMaster,1,0)),"Anomali","")</f>
        <v/>
      </c>
    </row>
    <row r="1068" spans="1:16" x14ac:dyDescent="0.25">
      <c r="A1068" s="4">
        <v>768</v>
      </c>
      <c r="B1068" s="4">
        <v>1711</v>
      </c>
      <c r="C1068" s="11">
        <v>44089</v>
      </c>
      <c r="D1068" s="4">
        <v>3</v>
      </c>
      <c r="E1068" s="4">
        <v>438</v>
      </c>
      <c r="F1068" s="41">
        <v>41.222999999999999</v>
      </c>
      <c r="G1068" s="41">
        <v>123.669</v>
      </c>
      <c r="K1068" t="b">
        <f>IF(VLOOKUP(Table1[[#This Row],[ProductID]],productMaster,4,0)="Active",TRUE,"Anomali")</f>
        <v>1</v>
      </c>
      <c r="L1068">
        <f>VLOOKUP(Table1[[#This Row],[ProductID]],productMaster,10,0)</f>
        <v>0</v>
      </c>
      <c r="M1068" t="str">
        <f>IF(Table1[[#This Row],[UnitPrice]]&gt;115%*Table1[[#This Row],[StandardAcquisitionCost]],"Anomali","")</f>
        <v>Anomali</v>
      </c>
      <c r="N1068" s="80">
        <f>VLOOKUP(Table1[[#This Row],[ProductID]],productMaster,11,0)</f>
        <v>0</v>
      </c>
      <c r="O1068" s="80" t="str">
        <f>IF(Table1[[#This Row],[UnitPrice]]&gt;Table1[[#This Row],[sellingPrice]],"Anomali","")</f>
        <v>Anomali</v>
      </c>
      <c r="P1068" s="80" t="str">
        <f>IF(ISNA(VLOOKUP(Table1[[#This Row],[ProductID]],productMaster,1,0)),"Anomali","")</f>
        <v/>
      </c>
    </row>
    <row r="1069" spans="1:16" x14ac:dyDescent="0.25">
      <c r="A1069" s="5">
        <v>768</v>
      </c>
      <c r="B1069" s="5">
        <v>1712</v>
      </c>
      <c r="C1069" s="10">
        <v>44089</v>
      </c>
      <c r="D1069" s="5">
        <v>3</v>
      </c>
      <c r="E1069" s="5">
        <v>439</v>
      </c>
      <c r="F1069" s="40">
        <v>45.496499999999997</v>
      </c>
      <c r="G1069" s="40">
        <v>136.48949999999999</v>
      </c>
      <c r="K1069" t="b">
        <f>IF(VLOOKUP(Table1[[#This Row],[ProductID]],productMaster,4,0)="Active",TRUE,"Anomali")</f>
        <v>1</v>
      </c>
      <c r="L1069">
        <f>VLOOKUP(Table1[[#This Row],[ProductID]],productMaster,10,0)</f>
        <v>0</v>
      </c>
      <c r="M1069" t="str">
        <f>IF(Table1[[#This Row],[UnitPrice]]&gt;115%*Table1[[#This Row],[StandardAcquisitionCost]],"Anomali","")</f>
        <v>Anomali</v>
      </c>
      <c r="N1069" s="80">
        <f>VLOOKUP(Table1[[#This Row],[ProductID]],productMaster,11,0)</f>
        <v>0</v>
      </c>
      <c r="O1069" s="80" t="str">
        <f>IF(Table1[[#This Row],[UnitPrice]]&gt;Table1[[#This Row],[sellingPrice]],"Anomali","")</f>
        <v>Anomali</v>
      </c>
      <c r="P1069" s="80" t="str">
        <f>IF(ISNA(VLOOKUP(Table1[[#This Row],[ProductID]],productMaster,1,0)),"Anomali","")</f>
        <v/>
      </c>
    </row>
    <row r="1070" spans="1:16" x14ac:dyDescent="0.25">
      <c r="A1070" s="4">
        <v>768</v>
      </c>
      <c r="B1070" s="4">
        <v>1713</v>
      </c>
      <c r="C1070" s="11">
        <v>44089</v>
      </c>
      <c r="D1070" s="4">
        <v>3</v>
      </c>
      <c r="E1070" s="4">
        <v>440</v>
      </c>
      <c r="F1070" s="41">
        <v>41.222999999999999</v>
      </c>
      <c r="G1070" s="41">
        <v>123.669</v>
      </c>
      <c r="K1070" t="b">
        <f>IF(VLOOKUP(Table1[[#This Row],[ProductID]],productMaster,4,0)="Active",TRUE,"Anomali")</f>
        <v>1</v>
      </c>
      <c r="L1070">
        <f>VLOOKUP(Table1[[#This Row],[ProductID]],productMaster,10,0)</f>
        <v>0</v>
      </c>
      <c r="M1070" t="str">
        <f>IF(Table1[[#This Row],[UnitPrice]]&gt;115%*Table1[[#This Row],[StandardAcquisitionCost]],"Anomali","")</f>
        <v>Anomali</v>
      </c>
      <c r="N1070" s="80">
        <f>VLOOKUP(Table1[[#This Row],[ProductID]],productMaster,11,0)</f>
        <v>0</v>
      </c>
      <c r="O1070" s="80" t="str">
        <f>IF(Table1[[#This Row],[UnitPrice]]&gt;Table1[[#This Row],[sellingPrice]],"Anomali","")</f>
        <v>Anomali</v>
      </c>
      <c r="P1070" s="80" t="str">
        <f>IF(ISNA(VLOOKUP(Table1[[#This Row],[ProductID]],productMaster,1,0)),"Anomali","")</f>
        <v/>
      </c>
    </row>
    <row r="1071" spans="1:16" x14ac:dyDescent="0.25">
      <c r="A1071" s="5">
        <v>768</v>
      </c>
      <c r="B1071" s="5">
        <v>1714</v>
      </c>
      <c r="C1071" s="10">
        <v>44089</v>
      </c>
      <c r="D1071" s="5">
        <v>3</v>
      </c>
      <c r="E1071" s="5">
        <v>441</v>
      </c>
      <c r="F1071" s="40">
        <v>39.122999999999998</v>
      </c>
      <c r="G1071" s="40">
        <v>117.369</v>
      </c>
      <c r="K1071" t="b">
        <f>IF(VLOOKUP(Table1[[#This Row],[ProductID]],productMaster,4,0)="Active",TRUE,"Anomali")</f>
        <v>1</v>
      </c>
      <c r="L1071">
        <f>VLOOKUP(Table1[[#This Row],[ProductID]],productMaster,10,0)</f>
        <v>0</v>
      </c>
      <c r="M1071" t="str">
        <f>IF(Table1[[#This Row],[UnitPrice]]&gt;115%*Table1[[#This Row],[StandardAcquisitionCost]],"Anomali","")</f>
        <v>Anomali</v>
      </c>
      <c r="N1071" s="80">
        <f>VLOOKUP(Table1[[#This Row],[ProductID]],productMaster,11,0)</f>
        <v>0</v>
      </c>
      <c r="O1071" s="80" t="str">
        <f>IF(Table1[[#This Row],[UnitPrice]]&gt;Table1[[#This Row],[sellingPrice]],"Anomali","")</f>
        <v>Anomali</v>
      </c>
      <c r="P1071" s="80" t="str">
        <f>IF(ISNA(VLOOKUP(Table1[[#This Row],[ProductID]],productMaster,1,0)),"Anomali","")</f>
        <v/>
      </c>
    </row>
    <row r="1072" spans="1:16" x14ac:dyDescent="0.25">
      <c r="A1072" s="4">
        <v>768</v>
      </c>
      <c r="B1072" s="4">
        <v>1715</v>
      </c>
      <c r="C1072" s="11">
        <v>44089</v>
      </c>
      <c r="D1072" s="4">
        <v>3</v>
      </c>
      <c r="E1072" s="4">
        <v>442</v>
      </c>
      <c r="F1072" s="41">
        <v>43.396500000000003</v>
      </c>
      <c r="G1072" s="41">
        <v>130.18950000000001</v>
      </c>
      <c r="K1072" t="b">
        <f>IF(VLOOKUP(Table1[[#This Row],[ProductID]],productMaster,4,0)="Active",TRUE,"Anomali")</f>
        <v>1</v>
      </c>
      <c r="L1072">
        <f>VLOOKUP(Table1[[#This Row],[ProductID]],productMaster,10,0)</f>
        <v>0</v>
      </c>
      <c r="M1072" t="str">
        <f>IF(Table1[[#This Row],[UnitPrice]]&gt;115%*Table1[[#This Row],[StandardAcquisitionCost]],"Anomali","")</f>
        <v>Anomali</v>
      </c>
      <c r="N1072" s="80">
        <f>VLOOKUP(Table1[[#This Row],[ProductID]],productMaster,11,0)</f>
        <v>0</v>
      </c>
      <c r="O1072" s="80" t="str">
        <f>IF(Table1[[#This Row],[UnitPrice]]&gt;Table1[[#This Row],[sellingPrice]],"Anomali","")</f>
        <v>Anomali</v>
      </c>
      <c r="P1072" s="80" t="str">
        <f>IF(ISNA(VLOOKUP(Table1[[#This Row],[ProductID]],productMaster,1,0)),"Anomali","")</f>
        <v/>
      </c>
    </row>
    <row r="1073" spans="1:16" x14ac:dyDescent="0.25">
      <c r="A1073" s="5">
        <v>769</v>
      </c>
      <c r="B1073" s="5">
        <v>1716</v>
      </c>
      <c r="C1073" s="10">
        <v>44089</v>
      </c>
      <c r="D1073" s="5">
        <v>550</v>
      </c>
      <c r="E1073" s="5">
        <v>941</v>
      </c>
      <c r="F1073" s="40">
        <v>62.9895</v>
      </c>
      <c r="G1073" s="40">
        <v>34644.224999999999</v>
      </c>
      <c r="K1073" t="b">
        <f>IF(VLOOKUP(Table1[[#This Row],[ProductID]],productMaster,4,0)="Active",TRUE,"Anomali")</f>
        <v>1</v>
      </c>
      <c r="L1073">
        <f>VLOOKUP(Table1[[#This Row],[ProductID]],productMaster,10,0)</f>
        <v>35.959600000000002</v>
      </c>
      <c r="M1073" t="str">
        <f>IF(Table1[[#This Row],[UnitPrice]]&gt;115%*Table1[[#This Row],[StandardAcquisitionCost]],"Anomali","")</f>
        <v>Anomali</v>
      </c>
      <c r="N1073" s="80">
        <f>VLOOKUP(Table1[[#This Row],[ProductID]],productMaster,11,0)</f>
        <v>80.989999999999995</v>
      </c>
      <c r="O1073" s="80" t="str">
        <f>IF(Table1[[#This Row],[UnitPrice]]&gt;Table1[[#This Row],[sellingPrice]],"Anomali","")</f>
        <v/>
      </c>
      <c r="P1073" s="80" t="str">
        <f>IF(ISNA(VLOOKUP(Table1[[#This Row],[ProductID]],productMaster,1,0)),"Anomali","")</f>
        <v/>
      </c>
    </row>
    <row r="1074" spans="1:16" x14ac:dyDescent="0.25">
      <c r="A1074" s="4">
        <v>770</v>
      </c>
      <c r="B1074" s="4">
        <v>1717</v>
      </c>
      <c r="C1074" s="11">
        <v>44089</v>
      </c>
      <c r="D1074" s="4">
        <v>3</v>
      </c>
      <c r="E1074" s="4">
        <v>320</v>
      </c>
      <c r="F1074" s="41">
        <v>45.3705</v>
      </c>
      <c r="G1074" s="41">
        <v>136.11150000000001</v>
      </c>
      <c r="K1074" t="b">
        <f>IF(VLOOKUP(Table1[[#This Row],[ProductID]],productMaster,4,0)="Active",TRUE,"Anomali")</f>
        <v>1</v>
      </c>
      <c r="L1074">
        <f>VLOOKUP(Table1[[#This Row],[ProductID]],productMaster,10,0)</f>
        <v>0</v>
      </c>
      <c r="M1074" t="str">
        <f>IF(Table1[[#This Row],[UnitPrice]]&gt;115%*Table1[[#This Row],[StandardAcquisitionCost]],"Anomali","")</f>
        <v>Anomali</v>
      </c>
      <c r="N1074" s="80">
        <f>VLOOKUP(Table1[[#This Row],[ProductID]],productMaster,11,0)</f>
        <v>0</v>
      </c>
      <c r="O1074" s="80" t="str">
        <f>IF(Table1[[#This Row],[UnitPrice]]&gt;Table1[[#This Row],[sellingPrice]],"Anomali","")</f>
        <v>Anomali</v>
      </c>
      <c r="P1074" s="80" t="str">
        <f>IF(ISNA(VLOOKUP(Table1[[#This Row],[ProductID]],productMaster,1,0)),"Anomali","")</f>
        <v/>
      </c>
    </row>
    <row r="1075" spans="1:16" x14ac:dyDescent="0.25">
      <c r="A1075" s="5">
        <v>770</v>
      </c>
      <c r="B1075" s="5">
        <v>1718</v>
      </c>
      <c r="C1075" s="10">
        <v>44089</v>
      </c>
      <c r="D1075" s="5">
        <v>3</v>
      </c>
      <c r="E1075" s="5">
        <v>321</v>
      </c>
      <c r="F1075" s="40">
        <v>40.488</v>
      </c>
      <c r="G1075" s="40">
        <v>121.464</v>
      </c>
      <c r="K1075" t="b">
        <f>IF(VLOOKUP(Table1[[#This Row],[ProductID]],productMaster,4,0)="Active",TRUE,"Anomali")</f>
        <v>1</v>
      </c>
      <c r="L1075">
        <f>VLOOKUP(Table1[[#This Row],[ProductID]],productMaster,10,0)</f>
        <v>0</v>
      </c>
      <c r="M1075" t="str">
        <f>IF(Table1[[#This Row],[UnitPrice]]&gt;115%*Table1[[#This Row],[StandardAcquisitionCost]],"Anomali","")</f>
        <v>Anomali</v>
      </c>
      <c r="N1075" s="80">
        <f>VLOOKUP(Table1[[#This Row],[ProductID]],productMaster,11,0)</f>
        <v>0</v>
      </c>
      <c r="O1075" s="80" t="str">
        <f>IF(Table1[[#This Row],[UnitPrice]]&gt;Table1[[#This Row],[sellingPrice]],"Anomali","")</f>
        <v>Anomali</v>
      </c>
      <c r="P1075" s="80" t="str">
        <f>IF(ISNA(VLOOKUP(Table1[[#This Row],[ProductID]],productMaster,1,0)),"Anomali","")</f>
        <v/>
      </c>
    </row>
    <row r="1076" spans="1:16" x14ac:dyDescent="0.25">
      <c r="A1076" s="4">
        <v>770</v>
      </c>
      <c r="B1076" s="4">
        <v>1719</v>
      </c>
      <c r="C1076" s="11">
        <v>44089</v>
      </c>
      <c r="D1076" s="4">
        <v>60</v>
      </c>
      <c r="E1076" s="4">
        <v>322</v>
      </c>
      <c r="F1076" s="41">
        <v>26.365500000000001</v>
      </c>
      <c r="G1076" s="41">
        <v>1581.93</v>
      </c>
      <c r="K1076" t="b">
        <f>IF(VLOOKUP(Table1[[#This Row],[ProductID]],productMaster,4,0)="Active",TRUE,"Anomali")</f>
        <v>1</v>
      </c>
      <c r="L1076">
        <f>VLOOKUP(Table1[[#This Row],[ProductID]],productMaster,10,0)</f>
        <v>0</v>
      </c>
      <c r="M1076" t="str">
        <f>IF(Table1[[#This Row],[UnitPrice]]&gt;115%*Table1[[#This Row],[StandardAcquisitionCost]],"Anomali","")</f>
        <v>Anomali</v>
      </c>
      <c r="N1076" s="80">
        <f>VLOOKUP(Table1[[#This Row],[ProductID]],productMaster,11,0)</f>
        <v>0</v>
      </c>
      <c r="O1076" s="80" t="str">
        <f>IF(Table1[[#This Row],[UnitPrice]]&gt;Table1[[#This Row],[sellingPrice]],"Anomali","")</f>
        <v>Anomali</v>
      </c>
      <c r="P1076" s="80" t="str">
        <f>IF(ISNA(VLOOKUP(Table1[[#This Row],[ProductID]],productMaster,1,0)),"Anomali","")</f>
        <v/>
      </c>
    </row>
    <row r="1077" spans="1:16" x14ac:dyDescent="0.25">
      <c r="A1077" s="5">
        <v>771</v>
      </c>
      <c r="B1077" s="5">
        <v>1720</v>
      </c>
      <c r="C1077" s="10">
        <v>44089</v>
      </c>
      <c r="D1077" s="5">
        <v>3</v>
      </c>
      <c r="E1077" s="5">
        <v>504</v>
      </c>
      <c r="F1077" s="40">
        <v>48.762</v>
      </c>
      <c r="G1077" s="40">
        <v>146.286</v>
      </c>
      <c r="K1077" t="b">
        <f>IF(VLOOKUP(Table1[[#This Row],[ProductID]],productMaster,4,0)="Active",TRUE,"Anomali")</f>
        <v>1</v>
      </c>
      <c r="L1077">
        <f>VLOOKUP(Table1[[#This Row],[ProductID]],productMaster,10,0)</f>
        <v>0</v>
      </c>
      <c r="M1077" t="str">
        <f>IF(Table1[[#This Row],[UnitPrice]]&gt;115%*Table1[[#This Row],[StandardAcquisitionCost]],"Anomali","")</f>
        <v>Anomali</v>
      </c>
      <c r="N1077" s="80">
        <f>VLOOKUP(Table1[[#This Row],[ProductID]],productMaster,11,0)</f>
        <v>0</v>
      </c>
      <c r="O1077" s="80" t="str">
        <f>IF(Table1[[#This Row],[UnitPrice]]&gt;Table1[[#This Row],[sellingPrice]],"Anomali","")</f>
        <v>Anomali</v>
      </c>
      <c r="P1077" s="80" t="str">
        <f>IF(ISNA(VLOOKUP(Table1[[#This Row],[ProductID]],productMaster,1,0)),"Anomali","")</f>
        <v/>
      </c>
    </row>
    <row r="1078" spans="1:16" x14ac:dyDescent="0.25">
      <c r="A1078" s="4">
        <v>772</v>
      </c>
      <c r="B1078" s="4">
        <v>1721</v>
      </c>
      <c r="C1078" s="11">
        <v>44089</v>
      </c>
      <c r="D1078" s="4">
        <v>3</v>
      </c>
      <c r="E1078" s="4">
        <v>497</v>
      </c>
      <c r="F1078" s="41">
        <v>34.188000000000002</v>
      </c>
      <c r="G1078" s="41">
        <v>102.56399999999999</v>
      </c>
      <c r="K1078" t="b">
        <f>IF(VLOOKUP(Table1[[#This Row],[ProductID]],productMaster,4,0)="Active",TRUE,"Anomali")</f>
        <v>1</v>
      </c>
      <c r="L1078">
        <f>VLOOKUP(Table1[[#This Row],[ProductID]],productMaster,10,0)</f>
        <v>0</v>
      </c>
      <c r="M1078" t="str">
        <f>IF(Table1[[#This Row],[UnitPrice]]&gt;115%*Table1[[#This Row],[StandardAcquisitionCost]],"Anomali","")</f>
        <v>Anomali</v>
      </c>
      <c r="N1078" s="80">
        <f>VLOOKUP(Table1[[#This Row],[ProductID]],productMaster,11,0)</f>
        <v>0</v>
      </c>
      <c r="O1078" s="80" t="str">
        <f>IF(Table1[[#This Row],[UnitPrice]]&gt;Table1[[#This Row],[sellingPrice]],"Anomali","")</f>
        <v>Anomali</v>
      </c>
      <c r="P1078" s="80" t="str">
        <f>IF(ISNA(VLOOKUP(Table1[[#This Row],[ProductID]],productMaster,1,0)),"Anomali","")</f>
        <v/>
      </c>
    </row>
    <row r="1079" spans="1:16" x14ac:dyDescent="0.25">
      <c r="A1079" s="5">
        <v>773</v>
      </c>
      <c r="B1079" s="5">
        <v>1722</v>
      </c>
      <c r="C1079" s="10">
        <v>44090</v>
      </c>
      <c r="D1079" s="5">
        <v>3</v>
      </c>
      <c r="E1079" s="5">
        <v>323</v>
      </c>
      <c r="F1079" s="40">
        <v>50.263500000000001</v>
      </c>
      <c r="G1079" s="40">
        <v>150.79050000000001</v>
      </c>
      <c r="K1079" t="b">
        <f>IF(VLOOKUP(Table1[[#This Row],[ProductID]],productMaster,4,0)="Active",TRUE,"Anomali")</f>
        <v>1</v>
      </c>
      <c r="L1079">
        <f>VLOOKUP(Table1[[#This Row],[ProductID]],productMaster,10,0)</f>
        <v>0</v>
      </c>
      <c r="M1079" t="str">
        <f>IF(Table1[[#This Row],[UnitPrice]]&gt;115%*Table1[[#This Row],[StandardAcquisitionCost]],"Anomali","")</f>
        <v>Anomali</v>
      </c>
      <c r="N1079" s="80">
        <f>VLOOKUP(Table1[[#This Row],[ProductID]],productMaster,11,0)</f>
        <v>0</v>
      </c>
      <c r="O1079" s="80" t="str">
        <f>IF(Table1[[#This Row],[UnitPrice]]&gt;Table1[[#This Row],[sellingPrice]],"Anomali","")</f>
        <v>Anomali</v>
      </c>
      <c r="P1079" s="80" t="str">
        <f>IF(ISNA(VLOOKUP(Table1[[#This Row],[ProductID]],productMaster,1,0)),"Anomali","")</f>
        <v/>
      </c>
    </row>
    <row r="1080" spans="1:16" x14ac:dyDescent="0.25">
      <c r="A1080" s="4">
        <v>774</v>
      </c>
      <c r="B1080" s="4">
        <v>1723</v>
      </c>
      <c r="C1080" s="11">
        <v>44090</v>
      </c>
      <c r="D1080" s="4">
        <v>550</v>
      </c>
      <c r="E1080" s="4">
        <v>523</v>
      </c>
      <c r="F1080" s="41">
        <v>10.731</v>
      </c>
      <c r="G1080" s="41">
        <v>5902.05</v>
      </c>
      <c r="K1080" t="b">
        <f>IF(VLOOKUP(Table1[[#This Row],[ProductID]],productMaster,4,0)="Active",TRUE,"Anomali")</f>
        <v>1</v>
      </c>
      <c r="L1080">
        <f>VLOOKUP(Table1[[#This Row],[ProductID]],productMaster,10,0)</f>
        <v>0</v>
      </c>
      <c r="M1080" t="str">
        <f>IF(Table1[[#This Row],[UnitPrice]]&gt;115%*Table1[[#This Row],[StandardAcquisitionCost]],"Anomali","")</f>
        <v>Anomali</v>
      </c>
      <c r="N1080" s="80">
        <f>VLOOKUP(Table1[[#This Row],[ProductID]],productMaster,11,0)</f>
        <v>0</v>
      </c>
      <c r="O1080" s="80" t="str">
        <f>IF(Table1[[#This Row],[UnitPrice]]&gt;Table1[[#This Row],[sellingPrice]],"Anomali","")</f>
        <v>Anomali</v>
      </c>
      <c r="P1080" s="80" t="str">
        <f>IF(ISNA(VLOOKUP(Table1[[#This Row],[ProductID]],productMaster,1,0)),"Anomali","")</f>
        <v/>
      </c>
    </row>
    <row r="1081" spans="1:16" x14ac:dyDescent="0.25">
      <c r="A1081" s="5">
        <v>774</v>
      </c>
      <c r="B1081" s="5">
        <v>1724</v>
      </c>
      <c r="C1081" s="10">
        <v>44090</v>
      </c>
      <c r="D1081" s="5">
        <v>550</v>
      </c>
      <c r="E1081" s="5">
        <v>524</v>
      </c>
      <c r="F1081" s="40">
        <v>14.1225</v>
      </c>
      <c r="G1081" s="40">
        <v>7767.375</v>
      </c>
      <c r="K1081" t="b">
        <f>IF(VLOOKUP(Table1[[#This Row],[ProductID]],productMaster,4,0)="Active",TRUE,"Anomali")</f>
        <v>1</v>
      </c>
      <c r="L1081">
        <f>VLOOKUP(Table1[[#This Row],[ProductID]],productMaster,10,0)</f>
        <v>0</v>
      </c>
      <c r="M1081" t="str">
        <f>IF(Table1[[#This Row],[UnitPrice]]&gt;115%*Table1[[#This Row],[StandardAcquisitionCost]],"Anomali","")</f>
        <v>Anomali</v>
      </c>
      <c r="N1081" s="80">
        <f>VLOOKUP(Table1[[#This Row],[ProductID]],productMaster,11,0)</f>
        <v>0</v>
      </c>
      <c r="O1081" s="80" t="str">
        <f>IF(Table1[[#This Row],[UnitPrice]]&gt;Table1[[#This Row],[sellingPrice]],"Anomali","")</f>
        <v>Anomali</v>
      </c>
      <c r="P1081" s="80" t="str">
        <f>IF(ISNA(VLOOKUP(Table1[[#This Row],[ProductID]],productMaster,1,0)),"Anomali","")</f>
        <v/>
      </c>
    </row>
    <row r="1082" spans="1:16" x14ac:dyDescent="0.25">
      <c r="A1082" s="4">
        <v>775</v>
      </c>
      <c r="B1082" s="4">
        <v>1725</v>
      </c>
      <c r="C1082" s="11">
        <v>44090</v>
      </c>
      <c r="D1082" s="4">
        <v>60</v>
      </c>
      <c r="E1082" s="4">
        <v>494</v>
      </c>
      <c r="F1082" s="41">
        <v>53.203499999999998</v>
      </c>
      <c r="G1082" s="41">
        <v>3192.21</v>
      </c>
      <c r="K1082" t="b">
        <f>IF(VLOOKUP(Table1[[#This Row],[ProductID]],productMaster,4,0)="Active",TRUE,"Anomali")</f>
        <v>1</v>
      </c>
      <c r="L1082">
        <f>VLOOKUP(Table1[[#This Row],[ProductID]],productMaster,10,0)</f>
        <v>0</v>
      </c>
      <c r="M1082" t="str">
        <f>IF(Table1[[#This Row],[UnitPrice]]&gt;115%*Table1[[#This Row],[StandardAcquisitionCost]],"Anomali","")</f>
        <v>Anomali</v>
      </c>
      <c r="N1082" s="80">
        <f>VLOOKUP(Table1[[#This Row],[ProductID]],productMaster,11,0)</f>
        <v>0</v>
      </c>
      <c r="O1082" s="80" t="str">
        <f>IF(Table1[[#This Row],[UnitPrice]]&gt;Table1[[#This Row],[sellingPrice]],"Anomali","")</f>
        <v>Anomali</v>
      </c>
      <c r="P1082" s="80" t="str">
        <f>IF(ISNA(VLOOKUP(Table1[[#This Row],[ProductID]],productMaster,1,0)),"Anomali","")</f>
        <v/>
      </c>
    </row>
    <row r="1083" spans="1:16" x14ac:dyDescent="0.25">
      <c r="A1083" s="5">
        <v>775</v>
      </c>
      <c r="B1083" s="5">
        <v>1726</v>
      </c>
      <c r="C1083" s="10">
        <v>44090</v>
      </c>
      <c r="D1083" s="5">
        <v>60</v>
      </c>
      <c r="E1083" s="5">
        <v>495</v>
      </c>
      <c r="F1083" s="40">
        <v>63.692999999999998</v>
      </c>
      <c r="G1083" s="40">
        <v>3821.58</v>
      </c>
      <c r="K1083" t="b">
        <f>IF(VLOOKUP(Table1[[#This Row],[ProductID]],productMaster,4,0)="Active",TRUE,"Anomali")</f>
        <v>1</v>
      </c>
      <c r="L1083">
        <f>VLOOKUP(Table1[[#This Row],[ProductID]],productMaster,10,0)</f>
        <v>0</v>
      </c>
      <c r="M1083" t="str">
        <f>IF(Table1[[#This Row],[UnitPrice]]&gt;115%*Table1[[#This Row],[StandardAcquisitionCost]],"Anomali","")</f>
        <v>Anomali</v>
      </c>
      <c r="N1083" s="80">
        <f>VLOOKUP(Table1[[#This Row],[ProductID]],productMaster,11,0)</f>
        <v>0</v>
      </c>
      <c r="O1083" s="80" t="str">
        <f>IF(Table1[[#This Row],[UnitPrice]]&gt;Table1[[#This Row],[sellingPrice]],"Anomali","")</f>
        <v>Anomali</v>
      </c>
      <c r="P1083" s="80" t="str">
        <f>IF(ISNA(VLOOKUP(Table1[[#This Row],[ProductID]],productMaster,1,0)),"Anomali","")</f>
        <v/>
      </c>
    </row>
    <row r="1084" spans="1:16" x14ac:dyDescent="0.25">
      <c r="A1084" s="4">
        <v>775</v>
      </c>
      <c r="B1084" s="4">
        <v>1727</v>
      </c>
      <c r="C1084" s="11">
        <v>44090</v>
      </c>
      <c r="D1084" s="4">
        <v>60</v>
      </c>
      <c r="E1084" s="4">
        <v>496</v>
      </c>
      <c r="F1084" s="41">
        <v>48.908999999999999</v>
      </c>
      <c r="G1084" s="41">
        <v>2934.54</v>
      </c>
      <c r="K1084" t="b">
        <f>IF(VLOOKUP(Table1[[#This Row],[ProductID]],productMaster,4,0)="Active",TRUE,"Anomali")</f>
        <v>1</v>
      </c>
      <c r="L1084">
        <f>VLOOKUP(Table1[[#This Row],[ProductID]],productMaster,10,0)</f>
        <v>0</v>
      </c>
      <c r="M1084" t="str">
        <f>IF(Table1[[#This Row],[UnitPrice]]&gt;115%*Table1[[#This Row],[StandardAcquisitionCost]],"Anomali","")</f>
        <v>Anomali</v>
      </c>
      <c r="N1084" s="80">
        <f>VLOOKUP(Table1[[#This Row],[ProductID]],productMaster,11,0)</f>
        <v>0</v>
      </c>
      <c r="O1084" s="80" t="str">
        <f>IF(Table1[[#This Row],[UnitPrice]]&gt;Table1[[#This Row],[sellingPrice]],"Anomali","")</f>
        <v>Anomali</v>
      </c>
      <c r="P1084" s="80" t="str">
        <f>IF(ISNA(VLOOKUP(Table1[[#This Row],[ProductID]],productMaster,1,0)),"Anomali","")</f>
        <v/>
      </c>
    </row>
    <row r="1085" spans="1:16" x14ac:dyDescent="0.25">
      <c r="A1085" s="5">
        <v>776</v>
      </c>
      <c r="B1085" s="5">
        <v>1728</v>
      </c>
      <c r="C1085" s="10">
        <v>44090</v>
      </c>
      <c r="D1085" s="5">
        <v>550</v>
      </c>
      <c r="E1085" s="5">
        <v>911</v>
      </c>
      <c r="F1085" s="40">
        <v>21.0945</v>
      </c>
      <c r="G1085" s="40">
        <v>11601.975</v>
      </c>
      <c r="K1085" t="b">
        <f>IF(VLOOKUP(Table1[[#This Row],[ProductID]],productMaster,4,0)="Active",TRUE,"Anomali")</f>
        <v>1</v>
      </c>
      <c r="L1085">
        <f>VLOOKUP(Table1[[#This Row],[ProductID]],productMaster,10,0)</f>
        <v>12.0413</v>
      </c>
      <c r="M1085" t="str">
        <f>IF(Table1[[#This Row],[UnitPrice]]&gt;115%*Table1[[#This Row],[StandardAcquisitionCost]],"Anomali","")</f>
        <v>Anomali</v>
      </c>
      <c r="N1085" s="80">
        <f>VLOOKUP(Table1[[#This Row],[ProductID]],productMaster,11,0)</f>
        <v>27.12</v>
      </c>
      <c r="O1085" s="80" t="str">
        <f>IF(Table1[[#This Row],[UnitPrice]]&gt;Table1[[#This Row],[sellingPrice]],"Anomali","")</f>
        <v/>
      </c>
      <c r="P1085" s="80" t="str">
        <f>IF(ISNA(VLOOKUP(Table1[[#This Row],[ProductID]],productMaster,1,0)),"Anomali","")</f>
        <v/>
      </c>
    </row>
    <row r="1086" spans="1:16" x14ac:dyDescent="0.25">
      <c r="A1086" s="4">
        <v>776</v>
      </c>
      <c r="B1086" s="4">
        <v>1729</v>
      </c>
      <c r="C1086" s="11">
        <v>44090</v>
      </c>
      <c r="D1086" s="4">
        <v>550</v>
      </c>
      <c r="E1086" s="4">
        <v>912</v>
      </c>
      <c r="F1086" s="41">
        <v>30.439499999999999</v>
      </c>
      <c r="G1086" s="41">
        <v>16741.724999999999</v>
      </c>
      <c r="K1086" t="b">
        <f>IF(VLOOKUP(Table1[[#This Row],[ProductID]],productMaster,4,0)="Active",TRUE,"Anomali")</f>
        <v>1</v>
      </c>
      <c r="L1086">
        <f>VLOOKUP(Table1[[#This Row],[ProductID]],productMaster,10,0)</f>
        <v>17.3782</v>
      </c>
      <c r="M1086" t="str">
        <f>IF(Table1[[#This Row],[UnitPrice]]&gt;115%*Table1[[#This Row],[StandardAcquisitionCost]],"Anomali","")</f>
        <v>Anomali</v>
      </c>
      <c r="N1086" s="80">
        <f>VLOOKUP(Table1[[#This Row],[ProductID]],productMaster,11,0)</f>
        <v>39.14</v>
      </c>
      <c r="O1086" s="80" t="str">
        <f>IF(Table1[[#This Row],[UnitPrice]]&gt;Table1[[#This Row],[sellingPrice]],"Anomali","")</f>
        <v/>
      </c>
      <c r="P1086" s="80" t="str">
        <f>IF(ISNA(VLOOKUP(Table1[[#This Row],[ProductID]],productMaster,1,0)),"Anomali","")</f>
        <v/>
      </c>
    </row>
    <row r="1087" spans="1:16" x14ac:dyDescent="0.25">
      <c r="A1087" s="5">
        <v>776</v>
      </c>
      <c r="B1087" s="5">
        <v>1730</v>
      </c>
      <c r="C1087" s="10">
        <v>44090</v>
      </c>
      <c r="D1087" s="5">
        <v>550</v>
      </c>
      <c r="E1087" s="5">
        <v>913</v>
      </c>
      <c r="F1087" s="40">
        <v>40.939500000000002</v>
      </c>
      <c r="G1087" s="40">
        <v>22516.724999999999</v>
      </c>
      <c r="K1087" t="b">
        <f>IF(VLOOKUP(Table1[[#This Row],[ProductID]],productMaster,4,0)="Active",TRUE,"Anomali")</f>
        <v>1</v>
      </c>
      <c r="L1087">
        <f>VLOOKUP(Table1[[#This Row],[ProductID]],productMaster,10,0)</f>
        <v>23.372199999999999</v>
      </c>
      <c r="M1087" t="str">
        <f>IF(Table1[[#This Row],[UnitPrice]]&gt;115%*Table1[[#This Row],[StandardAcquisitionCost]],"Anomali","")</f>
        <v>Anomali</v>
      </c>
      <c r="N1087" s="80">
        <f>VLOOKUP(Table1[[#This Row],[ProductID]],productMaster,11,0)</f>
        <v>52.64</v>
      </c>
      <c r="O1087" s="80" t="str">
        <f>IF(Table1[[#This Row],[UnitPrice]]&gt;Table1[[#This Row],[sellingPrice]],"Anomali","")</f>
        <v/>
      </c>
      <c r="P1087" s="80" t="str">
        <f>IF(ISNA(VLOOKUP(Table1[[#This Row],[ProductID]],productMaster,1,0)),"Anomali","")</f>
        <v/>
      </c>
    </row>
    <row r="1088" spans="1:16" x14ac:dyDescent="0.25">
      <c r="A1088" s="4">
        <v>776</v>
      </c>
      <c r="B1088" s="4">
        <v>1731</v>
      </c>
      <c r="C1088" s="11">
        <v>44090</v>
      </c>
      <c r="D1088" s="4">
        <v>550</v>
      </c>
      <c r="E1088" s="4">
        <v>914</v>
      </c>
      <c r="F1088" s="41">
        <v>21.0945</v>
      </c>
      <c r="G1088" s="41">
        <v>11601.975</v>
      </c>
      <c r="K1088" t="b">
        <f>IF(VLOOKUP(Table1[[#This Row],[ProductID]],productMaster,4,0)="Active",TRUE,"Anomali")</f>
        <v>1</v>
      </c>
      <c r="L1088">
        <f>VLOOKUP(Table1[[#This Row],[ProductID]],productMaster,10,0)</f>
        <v>12.0413</v>
      </c>
      <c r="M1088" t="str">
        <f>IF(Table1[[#This Row],[UnitPrice]]&gt;115%*Table1[[#This Row],[StandardAcquisitionCost]],"Anomali","")</f>
        <v>Anomali</v>
      </c>
      <c r="N1088" s="80">
        <f>VLOOKUP(Table1[[#This Row],[ProductID]],productMaster,11,0)</f>
        <v>27.12</v>
      </c>
      <c r="O1088" s="80" t="str">
        <f>IF(Table1[[#This Row],[UnitPrice]]&gt;Table1[[#This Row],[sellingPrice]],"Anomali","")</f>
        <v/>
      </c>
      <c r="P1088" s="80" t="str">
        <f>IF(ISNA(VLOOKUP(Table1[[#This Row],[ProductID]],productMaster,1,0)),"Anomali","")</f>
        <v/>
      </c>
    </row>
    <row r="1089" spans="1:16" x14ac:dyDescent="0.25">
      <c r="A1089" s="5">
        <v>777</v>
      </c>
      <c r="B1089" s="5">
        <v>1732</v>
      </c>
      <c r="C1089" s="10">
        <v>44090</v>
      </c>
      <c r="D1089" s="5">
        <v>60</v>
      </c>
      <c r="E1089" s="5">
        <v>506</v>
      </c>
      <c r="F1089" s="40">
        <v>9.1980000000000004</v>
      </c>
      <c r="G1089" s="40">
        <v>551.88</v>
      </c>
      <c r="K1089" t="b">
        <f>IF(VLOOKUP(Table1[[#This Row],[ProductID]],productMaster,4,0)="Active",TRUE,"Anomali")</f>
        <v>1</v>
      </c>
      <c r="L1089">
        <f>VLOOKUP(Table1[[#This Row],[ProductID]],productMaster,10,0)</f>
        <v>0</v>
      </c>
      <c r="M1089" t="str">
        <f>IF(Table1[[#This Row],[UnitPrice]]&gt;115%*Table1[[#This Row],[StandardAcquisitionCost]],"Anomali","")</f>
        <v>Anomali</v>
      </c>
      <c r="N1089" s="80">
        <f>VLOOKUP(Table1[[#This Row],[ProductID]],productMaster,11,0)</f>
        <v>0</v>
      </c>
      <c r="O1089" s="80" t="str">
        <f>IF(Table1[[#This Row],[UnitPrice]]&gt;Table1[[#This Row],[sellingPrice]],"Anomali","")</f>
        <v>Anomali</v>
      </c>
      <c r="P1089" s="80" t="str">
        <f>IF(ISNA(VLOOKUP(Table1[[#This Row],[ProductID]],productMaster,1,0)),"Anomali","")</f>
        <v/>
      </c>
    </row>
    <row r="1090" spans="1:16" x14ac:dyDescent="0.25">
      <c r="A1090" s="4">
        <v>778</v>
      </c>
      <c r="B1090" s="4">
        <v>1733</v>
      </c>
      <c r="C1090" s="11">
        <v>44090</v>
      </c>
      <c r="D1090" s="4">
        <v>550</v>
      </c>
      <c r="E1090" s="4">
        <v>351</v>
      </c>
      <c r="F1090" s="41">
        <v>5.7750000000000004</v>
      </c>
      <c r="G1090" s="41">
        <v>3176.25</v>
      </c>
      <c r="K1090" t="b">
        <f>IF(VLOOKUP(Table1[[#This Row],[ProductID]],productMaster,4,0)="Active",TRUE,"Anomali")</f>
        <v>1</v>
      </c>
      <c r="L1090">
        <f>VLOOKUP(Table1[[#This Row],[ProductID]],productMaster,10,0)</f>
        <v>0</v>
      </c>
      <c r="M1090" t="str">
        <f>IF(Table1[[#This Row],[UnitPrice]]&gt;115%*Table1[[#This Row],[StandardAcquisitionCost]],"Anomali","")</f>
        <v>Anomali</v>
      </c>
      <c r="N1090" s="80">
        <f>VLOOKUP(Table1[[#This Row],[ProductID]],productMaster,11,0)</f>
        <v>0</v>
      </c>
      <c r="O1090" s="80" t="str">
        <f>IF(Table1[[#This Row],[UnitPrice]]&gt;Table1[[#This Row],[sellingPrice]],"Anomali","")</f>
        <v>Anomali</v>
      </c>
      <c r="P1090" s="80" t="str">
        <f>IF(ISNA(VLOOKUP(Table1[[#This Row],[ProductID]],productMaster,1,0)),"Anomali","")</f>
        <v/>
      </c>
    </row>
    <row r="1091" spans="1:16" x14ac:dyDescent="0.25">
      <c r="A1091" s="5">
        <v>778</v>
      </c>
      <c r="B1091" s="5">
        <v>1734</v>
      </c>
      <c r="C1091" s="10">
        <v>44090</v>
      </c>
      <c r="D1091" s="5">
        <v>550</v>
      </c>
      <c r="E1091" s="5">
        <v>352</v>
      </c>
      <c r="F1091" s="40">
        <v>1.155</v>
      </c>
      <c r="G1091" s="40">
        <v>635.25</v>
      </c>
      <c r="K1091" t="b">
        <f>IF(VLOOKUP(Table1[[#This Row],[ProductID]],productMaster,4,0)="Active",TRUE,"Anomali")</f>
        <v>1</v>
      </c>
      <c r="L1091">
        <f>VLOOKUP(Table1[[#This Row],[ProductID]],productMaster,10,0)</f>
        <v>0</v>
      </c>
      <c r="M1091" t="str">
        <f>IF(Table1[[#This Row],[UnitPrice]]&gt;115%*Table1[[#This Row],[StandardAcquisitionCost]],"Anomali","")</f>
        <v>Anomali</v>
      </c>
      <c r="N1091" s="80">
        <f>VLOOKUP(Table1[[#This Row],[ProductID]],productMaster,11,0)</f>
        <v>0</v>
      </c>
      <c r="O1091" s="80" t="str">
        <f>IF(Table1[[#This Row],[UnitPrice]]&gt;Table1[[#This Row],[sellingPrice]],"Anomali","")</f>
        <v>Anomali</v>
      </c>
      <c r="P1091" s="80" t="str">
        <f>IF(ISNA(VLOOKUP(Table1[[#This Row],[ProductID]],productMaster,1,0)),"Anomali","")</f>
        <v/>
      </c>
    </row>
    <row r="1092" spans="1:16" x14ac:dyDescent="0.25">
      <c r="A1092" s="4">
        <v>778</v>
      </c>
      <c r="B1092" s="4">
        <v>1735</v>
      </c>
      <c r="C1092" s="11">
        <v>44090</v>
      </c>
      <c r="D1092" s="4">
        <v>550</v>
      </c>
      <c r="E1092" s="4">
        <v>679</v>
      </c>
      <c r="F1092" s="41">
        <v>5.7750000000000004</v>
      </c>
      <c r="G1092" s="41">
        <v>3176.25</v>
      </c>
      <c r="K1092" t="b">
        <f>IF(VLOOKUP(Table1[[#This Row],[ProductID]],productMaster,4,0)="Active",TRUE,"Anomali")</f>
        <v>1</v>
      </c>
      <c r="L1092">
        <f>VLOOKUP(Table1[[#This Row],[ProductID]],productMaster,10,0)</f>
        <v>0</v>
      </c>
      <c r="M1092" t="str">
        <f>IF(Table1[[#This Row],[UnitPrice]]&gt;115%*Table1[[#This Row],[StandardAcquisitionCost]],"Anomali","")</f>
        <v>Anomali</v>
      </c>
      <c r="N1092" s="80">
        <f>VLOOKUP(Table1[[#This Row],[ProductID]],productMaster,11,0)</f>
        <v>0</v>
      </c>
      <c r="O1092" s="80" t="str">
        <f>IF(Table1[[#This Row],[UnitPrice]]&gt;Table1[[#This Row],[sellingPrice]],"Anomali","")</f>
        <v>Anomali</v>
      </c>
      <c r="P1092" s="80" t="str">
        <f>IF(ISNA(VLOOKUP(Table1[[#This Row],[ProductID]],productMaster,1,0)),"Anomali","")</f>
        <v/>
      </c>
    </row>
    <row r="1093" spans="1:16" x14ac:dyDescent="0.25">
      <c r="A1093" s="5">
        <v>779</v>
      </c>
      <c r="B1093" s="5">
        <v>1736</v>
      </c>
      <c r="C1093" s="10">
        <v>44090</v>
      </c>
      <c r="D1093" s="5">
        <v>550</v>
      </c>
      <c r="E1093" s="5">
        <v>507</v>
      </c>
      <c r="F1093" s="40">
        <v>23.393999999999998</v>
      </c>
      <c r="G1093" s="40">
        <v>12866.7</v>
      </c>
      <c r="K1093" t="b">
        <f>IF(VLOOKUP(Table1[[#This Row],[ProductID]],productMaster,4,0)="Active",TRUE,"Anomali")</f>
        <v>1</v>
      </c>
      <c r="L1093">
        <f>VLOOKUP(Table1[[#This Row],[ProductID]],productMaster,10,0)</f>
        <v>0</v>
      </c>
      <c r="M1093" t="str">
        <f>IF(Table1[[#This Row],[UnitPrice]]&gt;115%*Table1[[#This Row],[StandardAcquisitionCost]],"Anomali","")</f>
        <v>Anomali</v>
      </c>
      <c r="N1093" s="80">
        <f>VLOOKUP(Table1[[#This Row],[ProductID]],productMaster,11,0)</f>
        <v>0</v>
      </c>
      <c r="O1093" s="80" t="str">
        <f>IF(Table1[[#This Row],[UnitPrice]]&gt;Table1[[#This Row],[sellingPrice]],"Anomali","")</f>
        <v>Anomali</v>
      </c>
      <c r="P1093" s="80" t="str">
        <f>IF(ISNA(VLOOKUP(Table1[[#This Row],[ProductID]],productMaster,1,0)),"Anomali","")</f>
        <v/>
      </c>
    </row>
    <row r="1094" spans="1:16" x14ac:dyDescent="0.25">
      <c r="A1094" s="4">
        <v>779</v>
      </c>
      <c r="B1094" s="4">
        <v>1737</v>
      </c>
      <c r="C1094" s="11">
        <v>44090</v>
      </c>
      <c r="D1094" s="4">
        <v>550</v>
      </c>
      <c r="E1094" s="4">
        <v>508</v>
      </c>
      <c r="F1094" s="41">
        <v>27.6465</v>
      </c>
      <c r="G1094" s="41">
        <v>15205.575000000001</v>
      </c>
      <c r="K1094" t="b">
        <f>IF(VLOOKUP(Table1[[#This Row],[ProductID]],productMaster,4,0)="Active",TRUE,"Anomali")</f>
        <v>1</v>
      </c>
      <c r="L1094">
        <f>VLOOKUP(Table1[[#This Row],[ProductID]],productMaster,10,0)</f>
        <v>0</v>
      </c>
      <c r="M1094" t="str">
        <f>IF(Table1[[#This Row],[UnitPrice]]&gt;115%*Table1[[#This Row],[StandardAcquisitionCost]],"Anomali","")</f>
        <v>Anomali</v>
      </c>
      <c r="N1094" s="80">
        <f>VLOOKUP(Table1[[#This Row],[ProductID]],productMaster,11,0)</f>
        <v>0</v>
      </c>
      <c r="O1094" s="80" t="str">
        <f>IF(Table1[[#This Row],[UnitPrice]]&gt;Table1[[#This Row],[sellingPrice]],"Anomali","")</f>
        <v>Anomali</v>
      </c>
      <c r="P1094" s="80" t="str">
        <f>IF(ISNA(VLOOKUP(Table1[[#This Row],[ProductID]],productMaster,1,0)),"Anomali","")</f>
        <v/>
      </c>
    </row>
    <row r="1095" spans="1:16" x14ac:dyDescent="0.25">
      <c r="A1095" s="5">
        <v>780</v>
      </c>
      <c r="B1095" s="5">
        <v>1738</v>
      </c>
      <c r="C1095" s="10">
        <v>44090</v>
      </c>
      <c r="D1095" s="5">
        <v>550</v>
      </c>
      <c r="E1095" s="5">
        <v>355</v>
      </c>
      <c r="F1095" s="40">
        <v>1.365</v>
      </c>
      <c r="G1095" s="40">
        <v>750.75</v>
      </c>
      <c r="K1095" t="b">
        <f>IF(VLOOKUP(Table1[[#This Row],[ProductID]],productMaster,4,0)="Active",TRUE,"Anomali")</f>
        <v>1</v>
      </c>
      <c r="L1095">
        <f>VLOOKUP(Table1[[#This Row],[ProductID]],productMaster,10,0)</f>
        <v>0</v>
      </c>
      <c r="M1095" t="str">
        <f>IF(Table1[[#This Row],[UnitPrice]]&gt;115%*Table1[[#This Row],[StandardAcquisitionCost]],"Anomali","")</f>
        <v>Anomali</v>
      </c>
      <c r="N1095" s="80">
        <f>VLOOKUP(Table1[[#This Row],[ProductID]],productMaster,11,0)</f>
        <v>0</v>
      </c>
      <c r="O1095" s="80" t="str">
        <f>IF(Table1[[#This Row],[UnitPrice]]&gt;Table1[[#This Row],[sellingPrice]],"Anomali","")</f>
        <v>Anomali</v>
      </c>
      <c r="P1095" s="80" t="str">
        <f>IF(ISNA(VLOOKUP(Table1[[#This Row],[ProductID]],productMaster,1,0)),"Anomali","")</f>
        <v/>
      </c>
    </row>
    <row r="1096" spans="1:16" x14ac:dyDescent="0.25">
      <c r="A1096" s="4">
        <v>780</v>
      </c>
      <c r="B1096" s="4">
        <v>1739</v>
      </c>
      <c r="C1096" s="11">
        <v>44090</v>
      </c>
      <c r="D1096" s="4">
        <v>550</v>
      </c>
      <c r="E1096" s="4">
        <v>940</v>
      </c>
      <c r="F1096" s="41">
        <v>62.9895</v>
      </c>
      <c r="G1096" s="41">
        <v>34644.224999999999</v>
      </c>
      <c r="K1096" t="b">
        <f>IF(VLOOKUP(Table1[[#This Row],[ProductID]],productMaster,4,0)="Active",TRUE,"Anomali")</f>
        <v>1</v>
      </c>
      <c r="L1096">
        <f>VLOOKUP(Table1[[#This Row],[ProductID]],productMaster,10,0)</f>
        <v>35.959600000000002</v>
      </c>
      <c r="M1096" t="str">
        <f>IF(Table1[[#This Row],[UnitPrice]]&gt;115%*Table1[[#This Row],[StandardAcquisitionCost]],"Anomali","")</f>
        <v>Anomali</v>
      </c>
      <c r="N1096" s="80">
        <f>VLOOKUP(Table1[[#This Row],[ProductID]],productMaster,11,0)</f>
        <v>80.989999999999995</v>
      </c>
      <c r="O1096" s="80" t="str">
        <f>IF(Table1[[#This Row],[UnitPrice]]&gt;Table1[[#This Row],[sellingPrice]],"Anomali","")</f>
        <v/>
      </c>
      <c r="P1096" s="80" t="str">
        <f>IF(ISNA(VLOOKUP(Table1[[#This Row],[ProductID]],productMaster,1,0)),"Anomali","")</f>
        <v/>
      </c>
    </row>
    <row r="1097" spans="1:16" x14ac:dyDescent="0.25">
      <c r="A1097" s="5">
        <v>780</v>
      </c>
      <c r="B1097" s="5">
        <v>1740</v>
      </c>
      <c r="C1097" s="10">
        <v>44090</v>
      </c>
      <c r="D1097" s="5">
        <v>550</v>
      </c>
      <c r="E1097" s="5">
        <v>535</v>
      </c>
      <c r="F1097" s="40">
        <v>3.4860000000000002</v>
      </c>
      <c r="G1097" s="40">
        <v>1917.3</v>
      </c>
      <c r="K1097" t="b">
        <f>IF(VLOOKUP(Table1[[#This Row],[ProductID]],productMaster,4,0)="Active",TRUE,"Anomali")</f>
        <v>1</v>
      </c>
      <c r="L1097">
        <f>VLOOKUP(Table1[[#This Row],[ProductID]],productMaster,10,0)</f>
        <v>0</v>
      </c>
      <c r="M1097" t="str">
        <f>IF(Table1[[#This Row],[UnitPrice]]&gt;115%*Table1[[#This Row],[StandardAcquisitionCost]],"Anomali","")</f>
        <v>Anomali</v>
      </c>
      <c r="N1097" s="80">
        <f>VLOOKUP(Table1[[#This Row],[ProductID]],productMaster,11,0)</f>
        <v>0</v>
      </c>
      <c r="O1097" s="80" t="str">
        <f>IF(Table1[[#This Row],[UnitPrice]]&gt;Table1[[#This Row],[sellingPrice]],"Anomali","")</f>
        <v>Anomali</v>
      </c>
      <c r="P1097" s="80" t="str">
        <f>IF(ISNA(VLOOKUP(Table1[[#This Row],[ProductID]],productMaster,1,0)),"Anomali","")</f>
        <v/>
      </c>
    </row>
    <row r="1098" spans="1:16" x14ac:dyDescent="0.25">
      <c r="A1098" s="4">
        <v>781</v>
      </c>
      <c r="B1098" s="4">
        <v>1741</v>
      </c>
      <c r="C1098" s="11">
        <v>44090</v>
      </c>
      <c r="D1098" s="4">
        <v>550</v>
      </c>
      <c r="E1098" s="4">
        <v>351</v>
      </c>
      <c r="F1098" s="41">
        <v>6.1950000000000003</v>
      </c>
      <c r="G1098" s="41">
        <v>3407.25</v>
      </c>
      <c r="K1098" t="b">
        <f>IF(VLOOKUP(Table1[[#This Row],[ProductID]],productMaster,4,0)="Active",TRUE,"Anomali")</f>
        <v>1</v>
      </c>
      <c r="L1098">
        <f>VLOOKUP(Table1[[#This Row],[ProductID]],productMaster,10,0)</f>
        <v>0</v>
      </c>
      <c r="M1098" t="str">
        <f>IF(Table1[[#This Row],[UnitPrice]]&gt;115%*Table1[[#This Row],[StandardAcquisitionCost]],"Anomali","")</f>
        <v>Anomali</v>
      </c>
      <c r="N1098" s="80">
        <f>VLOOKUP(Table1[[#This Row],[ProductID]],productMaster,11,0)</f>
        <v>0</v>
      </c>
      <c r="O1098" s="80" t="str">
        <f>IF(Table1[[#This Row],[UnitPrice]]&gt;Table1[[#This Row],[sellingPrice]],"Anomali","")</f>
        <v>Anomali</v>
      </c>
      <c r="P1098" s="80" t="str">
        <f>IF(ISNA(VLOOKUP(Table1[[#This Row],[ProductID]],productMaster,1,0)),"Anomali","")</f>
        <v/>
      </c>
    </row>
    <row r="1099" spans="1:16" x14ac:dyDescent="0.25">
      <c r="A1099" s="5">
        <v>781</v>
      </c>
      <c r="B1099" s="5">
        <v>1742</v>
      </c>
      <c r="C1099" s="10">
        <v>44090</v>
      </c>
      <c r="D1099" s="5">
        <v>550</v>
      </c>
      <c r="E1099" s="5">
        <v>352</v>
      </c>
      <c r="F1099" s="40">
        <v>1.47</v>
      </c>
      <c r="G1099" s="40">
        <v>808.5</v>
      </c>
      <c r="K1099" t="b">
        <f>IF(VLOOKUP(Table1[[#This Row],[ProductID]],productMaster,4,0)="Active",TRUE,"Anomali")</f>
        <v>1</v>
      </c>
      <c r="L1099">
        <f>VLOOKUP(Table1[[#This Row],[ProductID]],productMaster,10,0)</f>
        <v>0</v>
      </c>
      <c r="M1099" t="str">
        <f>IF(Table1[[#This Row],[UnitPrice]]&gt;115%*Table1[[#This Row],[StandardAcquisitionCost]],"Anomali","")</f>
        <v>Anomali</v>
      </c>
      <c r="N1099" s="80">
        <f>VLOOKUP(Table1[[#This Row],[ProductID]],productMaster,11,0)</f>
        <v>0</v>
      </c>
      <c r="O1099" s="80" t="str">
        <f>IF(Table1[[#This Row],[UnitPrice]]&gt;Table1[[#This Row],[sellingPrice]],"Anomali","")</f>
        <v>Anomali</v>
      </c>
      <c r="P1099" s="80" t="str">
        <f>IF(ISNA(VLOOKUP(Table1[[#This Row],[ProductID]],productMaster,1,0)),"Anomali","")</f>
        <v/>
      </c>
    </row>
    <row r="1100" spans="1:16" x14ac:dyDescent="0.25">
      <c r="A1100" s="4">
        <v>781</v>
      </c>
      <c r="B1100" s="4">
        <v>1743</v>
      </c>
      <c r="C1100" s="11">
        <v>44090</v>
      </c>
      <c r="D1100" s="4">
        <v>550</v>
      </c>
      <c r="E1100" s="4">
        <v>679</v>
      </c>
      <c r="F1100" s="41">
        <v>6.1950000000000003</v>
      </c>
      <c r="G1100" s="41">
        <v>3407.25</v>
      </c>
      <c r="K1100" t="b">
        <f>IF(VLOOKUP(Table1[[#This Row],[ProductID]],productMaster,4,0)="Active",TRUE,"Anomali")</f>
        <v>1</v>
      </c>
      <c r="L1100">
        <f>VLOOKUP(Table1[[#This Row],[ProductID]],productMaster,10,0)</f>
        <v>0</v>
      </c>
      <c r="M1100" t="str">
        <f>IF(Table1[[#This Row],[UnitPrice]]&gt;115%*Table1[[#This Row],[StandardAcquisitionCost]],"Anomali","")</f>
        <v>Anomali</v>
      </c>
      <c r="N1100" s="80">
        <f>VLOOKUP(Table1[[#This Row],[ProductID]],productMaster,11,0)</f>
        <v>0</v>
      </c>
      <c r="O1100" s="80" t="str">
        <f>IF(Table1[[#This Row],[UnitPrice]]&gt;Table1[[#This Row],[sellingPrice]],"Anomali","")</f>
        <v>Anomali</v>
      </c>
      <c r="P1100" s="80" t="str">
        <f>IF(ISNA(VLOOKUP(Table1[[#This Row],[ProductID]],productMaster,1,0)),"Anomali","")</f>
        <v/>
      </c>
    </row>
    <row r="1101" spans="1:16" x14ac:dyDescent="0.25">
      <c r="A1101" s="5">
        <v>782</v>
      </c>
      <c r="B1101" s="5">
        <v>1744</v>
      </c>
      <c r="C1101" s="10">
        <v>44090</v>
      </c>
      <c r="D1101" s="5">
        <v>550</v>
      </c>
      <c r="E1101" s="5">
        <v>507</v>
      </c>
      <c r="F1101" s="40">
        <v>22.165500000000002</v>
      </c>
      <c r="G1101" s="40">
        <v>12191.025</v>
      </c>
      <c r="K1101" t="b">
        <f>IF(VLOOKUP(Table1[[#This Row],[ProductID]],productMaster,4,0)="Active",TRUE,"Anomali")</f>
        <v>1</v>
      </c>
      <c r="L1101">
        <f>VLOOKUP(Table1[[#This Row],[ProductID]],productMaster,10,0)</f>
        <v>0</v>
      </c>
      <c r="M1101" t="str">
        <f>IF(Table1[[#This Row],[UnitPrice]]&gt;115%*Table1[[#This Row],[StandardAcquisitionCost]],"Anomali","")</f>
        <v>Anomali</v>
      </c>
      <c r="N1101" s="80">
        <f>VLOOKUP(Table1[[#This Row],[ProductID]],productMaster,11,0)</f>
        <v>0</v>
      </c>
      <c r="O1101" s="80" t="str">
        <f>IF(Table1[[#This Row],[UnitPrice]]&gt;Table1[[#This Row],[sellingPrice]],"Anomali","")</f>
        <v>Anomali</v>
      </c>
      <c r="P1101" s="80" t="str">
        <f>IF(ISNA(VLOOKUP(Table1[[#This Row],[ProductID]],productMaster,1,0)),"Anomali","")</f>
        <v/>
      </c>
    </row>
    <row r="1102" spans="1:16" x14ac:dyDescent="0.25">
      <c r="A1102" s="4">
        <v>782</v>
      </c>
      <c r="B1102" s="4">
        <v>1745</v>
      </c>
      <c r="C1102" s="11">
        <v>44090</v>
      </c>
      <c r="D1102" s="4">
        <v>550</v>
      </c>
      <c r="E1102" s="4">
        <v>508</v>
      </c>
      <c r="F1102" s="41">
        <v>29.284500000000001</v>
      </c>
      <c r="G1102" s="41">
        <v>16106.475</v>
      </c>
      <c r="K1102" t="b">
        <f>IF(VLOOKUP(Table1[[#This Row],[ProductID]],productMaster,4,0)="Active",TRUE,"Anomali")</f>
        <v>1</v>
      </c>
      <c r="L1102">
        <f>VLOOKUP(Table1[[#This Row],[ProductID]],productMaster,10,0)</f>
        <v>0</v>
      </c>
      <c r="M1102" t="str">
        <f>IF(Table1[[#This Row],[UnitPrice]]&gt;115%*Table1[[#This Row],[StandardAcquisitionCost]],"Anomali","")</f>
        <v>Anomali</v>
      </c>
      <c r="N1102" s="80">
        <f>VLOOKUP(Table1[[#This Row],[ProductID]],productMaster,11,0)</f>
        <v>0</v>
      </c>
      <c r="O1102" s="80" t="str">
        <f>IF(Table1[[#This Row],[UnitPrice]]&gt;Table1[[#This Row],[sellingPrice]],"Anomali","")</f>
        <v>Anomali</v>
      </c>
      <c r="P1102" s="80" t="str">
        <f>IF(ISNA(VLOOKUP(Table1[[#This Row],[ProductID]],productMaster,1,0)),"Anomali","")</f>
        <v/>
      </c>
    </row>
    <row r="1103" spans="1:16" x14ac:dyDescent="0.25">
      <c r="A1103" s="5">
        <v>783</v>
      </c>
      <c r="B1103" s="5">
        <v>1746</v>
      </c>
      <c r="C1103" s="10">
        <v>44090</v>
      </c>
      <c r="D1103" s="5">
        <v>3</v>
      </c>
      <c r="E1103" s="5">
        <v>491</v>
      </c>
      <c r="F1103" s="40">
        <v>19.9815</v>
      </c>
      <c r="G1103" s="40">
        <v>59.944499999999998</v>
      </c>
      <c r="K1103" t="b">
        <f>IF(VLOOKUP(Table1[[#This Row],[ProductID]],productMaster,4,0)="Active",TRUE,"Anomali")</f>
        <v>1</v>
      </c>
      <c r="L1103">
        <f>VLOOKUP(Table1[[#This Row],[ProductID]],productMaster,10,0)</f>
        <v>0</v>
      </c>
      <c r="M1103" t="str">
        <f>IF(Table1[[#This Row],[UnitPrice]]&gt;115%*Table1[[#This Row],[StandardAcquisitionCost]],"Anomali","")</f>
        <v>Anomali</v>
      </c>
      <c r="N1103" s="80">
        <f>VLOOKUP(Table1[[#This Row],[ProductID]],productMaster,11,0)</f>
        <v>0</v>
      </c>
      <c r="O1103" s="80" t="str">
        <f>IF(Table1[[#This Row],[UnitPrice]]&gt;Table1[[#This Row],[sellingPrice]],"Anomali","")</f>
        <v>Anomali</v>
      </c>
      <c r="P1103" s="80" t="str">
        <f>IF(ISNA(VLOOKUP(Table1[[#This Row],[ProductID]],productMaster,1,0)),"Anomali","")</f>
        <v/>
      </c>
    </row>
    <row r="1104" spans="1:16" x14ac:dyDescent="0.25">
      <c r="A1104" s="4">
        <v>784</v>
      </c>
      <c r="B1104" s="4">
        <v>1747</v>
      </c>
      <c r="C1104" s="11">
        <v>44090</v>
      </c>
      <c r="D1104" s="4">
        <v>3</v>
      </c>
      <c r="E1104" s="4">
        <v>341</v>
      </c>
      <c r="F1104" s="41">
        <v>41.170499999999997</v>
      </c>
      <c r="G1104" s="41">
        <v>123.5115</v>
      </c>
      <c r="K1104" t="b">
        <f>IF(VLOOKUP(Table1[[#This Row],[ProductID]],productMaster,4,0)="Active",TRUE,"Anomali")</f>
        <v>1</v>
      </c>
      <c r="L1104">
        <f>VLOOKUP(Table1[[#This Row],[ProductID]],productMaster,10,0)</f>
        <v>0</v>
      </c>
      <c r="M1104" t="str">
        <f>IF(Table1[[#This Row],[UnitPrice]]&gt;115%*Table1[[#This Row],[StandardAcquisitionCost]],"Anomali","")</f>
        <v>Anomali</v>
      </c>
      <c r="N1104" s="80">
        <f>VLOOKUP(Table1[[#This Row],[ProductID]],productMaster,11,0)</f>
        <v>0</v>
      </c>
      <c r="O1104" s="80" t="str">
        <f>IF(Table1[[#This Row],[UnitPrice]]&gt;Table1[[#This Row],[sellingPrice]],"Anomali","")</f>
        <v>Anomali</v>
      </c>
      <c r="P1104" s="80" t="str">
        <f>IF(ISNA(VLOOKUP(Table1[[#This Row],[ProductID]],productMaster,1,0)),"Anomali","")</f>
        <v/>
      </c>
    </row>
    <row r="1105" spans="1:16" x14ac:dyDescent="0.25">
      <c r="A1105" s="5">
        <v>784</v>
      </c>
      <c r="B1105" s="5">
        <v>1748</v>
      </c>
      <c r="C1105" s="10">
        <v>44090</v>
      </c>
      <c r="D1105" s="5">
        <v>3</v>
      </c>
      <c r="E1105" s="5">
        <v>342</v>
      </c>
      <c r="F1105" s="40">
        <v>39.070500000000003</v>
      </c>
      <c r="G1105" s="40">
        <v>117.2115</v>
      </c>
      <c r="K1105" t="b">
        <f>IF(VLOOKUP(Table1[[#This Row],[ProductID]],productMaster,4,0)="Active",TRUE,"Anomali")</f>
        <v>1</v>
      </c>
      <c r="L1105">
        <f>VLOOKUP(Table1[[#This Row],[ProductID]],productMaster,10,0)</f>
        <v>0</v>
      </c>
      <c r="M1105" t="str">
        <f>IF(Table1[[#This Row],[UnitPrice]]&gt;115%*Table1[[#This Row],[StandardAcquisitionCost]],"Anomali","")</f>
        <v>Anomali</v>
      </c>
      <c r="N1105" s="80">
        <f>VLOOKUP(Table1[[#This Row],[ProductID]],productMaster,11,0)</f>
        <v>0</v>
      </c>
      <c r="O1105" s="80" t="str">
        <f>IF(Table1[[#This Row],[UnitPrice]]&gt;Table1[[#This Row],[sellingPrice]],"Anomali","")</f>
        <v>Anomali</v>
      </c>
      <c r="P1105" s="80" t="str">
        <f>IF(ISNA(VLOOKUP(Table1[[#This Row],[ProductID]],productMaster,1,0)),"Anomali","")</f>
        <v/>
      </c>
    </row>
    <row r="1106" spans="1:16" x14ac:dyDescent="0.25">
      <c r="A1106" s="4">
        <v>785</v>
      </c>
      <c r="B1106" s="4">
        <v>1749</v>
      </c>
      <c r="C1106" s="11">
        <v>44090</v>
      </c>
      <c r="D1106" s="4">
        <v>550</v>
      </c>
      <c r="E1106" s="4">
        <v>935</v>
      </c>
      <c r="F1106" s="41">
        <v>31.4895</v>
      </c>
      <c r="G1106" s="41">
        <v>17319.224999999999</v>
      </c>
      <c r="K1106" t="b">
        <f>IF(VLOOKUP(Table1[[#This Row],[ProductID]],productMaster,4,0)="Active",TRUE,"Anomali")</f>
        <v>1</v>
      </c>
      <c r="L1106">
        <f>VLOOKUP(Table1[[#This Row],[ProductID]],productMaster,10,0)</f>
        <v>17.977599999999999</v>
      </c>
      <c r="M1106" t="str">
        <f>IF(Table1[[#This Row],[UnitPrice]]&gt;115%*Table1[[#This Row],[StandardAcquisitionCost]],"Anomali","")</f>
        <v>Anomali</v>
      </c>
      <c r="N1106" s="80">
        <f>VLOOKUP(Table1[[#This Row],[ProductID]],productMaster,11,0)</f>
        <v>40.49</v>
      </c>
      <c r="O1106" s="80" t="str">
        <f>IF(Table1[[#This Row],[UnitPrice]]&gt;Table1[[#This Row],[sellingPrice]],"Anomali","")</f>
        <v/>
      </c>
      <c r="P1106" s="80" t="str">
        <f>IF(ISNA(VLOOKUP(Table1[[#This Row],[ProductID]],productMaster,1,0)),"Anomali","")</f>
        <v/>
      </c>
    </row>
    <row r="1107" spans="1:16" x14ac:dyDescent="0.25">
      <c r="A1107" s="5">
        <v>785</v>
      </c>
      <c r="B1107" s="5">
        <v>1750</v>
      </c>
      <c r="C1107" s="10">
        <v>44090</v>
      </c>
      <c r="D1107" s="5">
        <v>550</v>
      </c>
      <c r="E1107" s="5">
        <v>936</v>
      </c>
      <c r="F1107" s="40">
        <v>48.289499999999997</v>
      </c>
      <c r="G1107" s="40">
        <v>26559.224999999999</v>
      </c>
      <c r="K1107" t="b">
        <f>IF(VLOOKUP(Table1[[#This Row],[ProductID]],productMaster,4,0)="Active",TRUE,"Anomali")</f>
        <v>1</v>
      </c>
      <c r="L1107">
        <f>VLOOKUP(Table1[[#This Row],[ProductID]],productMaster,10,0)</f>
        <v>27.568000000000001</v>
      </c>
      <c r="M1107" t="str">
        <f>IF(Table1[[#This Row],[UnitPrice]]&gt;115%*Table1[[#This Row],[StandardAcquisitionCost]],"Anomali","")</f>
        <v>Anomali</v>
      </c>
      <c r="N1107" s="80">
        <f>VLOOKUP(Table1[[#This Row],[ProductID]],productMaster,11,0)</f>
        <v>62.09</v>
      </c>
      <c r="O1107" s="80" t="str">
        <f>IF(Table1[[#This Row],[UnitPrice]]&gt;Table1[[#This Row],[sellingPrice]],"Anomali","")</f>
        <v/>
      </c>
      <c r="P1107" s="80" t="str">
        <f>IF(ISNA(VLOOKUP(Table1[[#This Row],[ProductID]],productMaster,1,0)),"Anomali","")</f>
        <v/>
      </c>
    </row>
    <row r="1108" spans="1:16" x14ac:dyDescent="0.25">
      <c r="A1108" s="4">
        <v>786</v>
      </c>
      <c r="B1108" s="4">
        <v>1751</v>
      </c>
      <c r="C1108" s="11">
        <v>44090</v>
      </c>
      <c r="D1108" s="4">
        <v>3</v>
      </c>
      <c r="E1108" s="4">
        <v>388</v>
      </c>
      <c r="F1108" s="41">
        <v>39.070500000000003</v>
      </c>
      <c r="G1108" s="41">
        <v>117.2115</v>
      </c>
      <c r="K1108" t="b">
        <f>IF(VLOOKUP(Table1[[#This Row],[ProductID]],productMaster,4,0)="Active",TRUE,"Anomali")</f>
        <v>1</v>
      </c>
      <c r="L1108">
        <f>VLOOKUP(Table1[[#This Row],[ProductID]],productMaster,10,0)</f>
        <v>0</v>
      </c>
      <c r="M1108" t="str">
        <f>IF(Table1[[#This Row],[UnitPrice]]&gt;115%*Table1[[#This Row],[StandardAcquisitionCost]],"Anomali","")</f>
        <v>Anomali</v>
      </c>
      <c r="N1108" s="80">
        <f>VLOOKUP(Table1[[#This Row],[ProductID]],productMaster,11,0)</f>
        <v>0</v>
      </c>
      <c r="O1108" s="80" t="str">
        <f>IF(Table1[[#This Row],[UnitPrice]]&gt;Table1[[#This Row],[sellingPrice]],"Anomali","")</f>
        <v>Anomali</v>
      </c>
      <c r="P1108" s="80" t="str">
        <f>IF(ISNA(VLOOKUP(Table1[[#This Row],[ProductID]],productMaster,1,0)),"Anomali","")</f>
        <v/>
      </c>
    </row>
    <row r="1109" spans="1:16" x14ac:dyDescent="0.25">
      <c r="A1109" s="5">
        <v>786</v>
      </c>
      <c r="B1109" s="5">
        <v>1752</v>
      </c>
      <c r="C1109" s="10">
        <v>44090</v>
      </c>
      <c r="D1109" s="5">
        <v>3</v>
      </c>
      <c r="E1109" s="5">
        <v>389</v>
      </c>
      <c r="F1109" s="40">
        <v>43.344000000000001</v>
      </c>
      <c r="G1109" s="40">
        <v>130.03200000000001</v>
      </c>
      <c r="K1109" t="b">
        <f>IF(VLOOKUP(Table1[[#This Row],[ProductID]],productMaster,4,0)="Active",TRUE,"Anomali")</f>
        <v>1</v>
      </c>
      <c r="L1109">
        <f>VLOOKUP(Table1[[#This Row],[ProductID]],productMaster,10,0)</f>
        <v>0</v>
      </c>
      <c r="M1109" t="str">
        <f>IF(Table1[[#This Row],[UnitPrice]]&gt;115%*Table1[[#This Row],[StandardAcquisitionCost]],"Anomali","")</f>
        <v>Anomali</v>
      </c>
      <c r="N1109" s="80">
        <f>VLOOKUP(Table1[[#This Row],[ProductID]],productMaster,11,0)</f>
        <v>0</v>
      </c>
      <c r="O1109" s="80" t="str">
        <f>IF(Table1[[#This Row],[UnitPrice]]&gt;Table1[[#This Row],[sellingPrice]],"Anomali","")</f>
        <v>Anomali</v>
      </c>
      <c r="P1109" s="80" t="str">
        <f>IF(ISNA(VLOOKUP(Table1[[#This Row],[ProductID]],productMaster,1,0)),"Anomali","")</f>
        <v/>
      </c>
    </row>
    <row r="1110" spans="1:16" x14ac:dyDescent="0.25">
      <c r="A1110" s="4">
        <v>786</v>
      </c>
      <c r="B1110" s="4">
        <v>1753</v>
      </c>
      <c r="C1110" s="11">
        <v>44090</v>
      </c>
      <c r="D1110" s="4">
        <v>3</v>
      </c>
      <c r="E1110" s="4">
        <v>390</v>
      </c>
      <c r="F1110" s="41">
        <v>39.070500000000003</v>
      </c>
      <c r="G1110" s="41">
        <v>117.2115</v>
      </c>
      <c r="K1110" t="b">
        <f>IF(VLOOKUP(Table1[[#This Row],[ProductID]],productMaster,4,0)="Active",TRUE,"Anomali")</f>
        <v>1</v>
      </c>
      <c r="L1110">
        <f>VLOOKUP(Table1[[#This Row],[ProductID]],productMaster,10,0)</f>
        <v>0</v>
      </c>
      <c r="M1110" t="str">
        <f>IF(Table1[[#This Row],[UnitPrice]]&gt;115%*Table1[[#This Row],[StandardAcquisitionCost]],"Anomali","")</f>
        <v>Anomali</v>
      </c>
      <c r="N1110" s="80">
        <f>VLOOKUP(Table1[[#This Row],[ProductID]],productMaster,11,0)</f>
        <v>0</v>
      </c>
      <c r="O1110" s="80" t="str">
        <f>IF(Table1[[#This Row],[UnitPrice]]&gt;Table1[[#This Row],[sellingPrice]],"Anomali","")</f>
        <v>Anomali</v>
      </c>
      <c r="P1110" s="80" t="str">
        <f>IF(ISNA(VLOOKUP(Table1[[#This Row],[ProductID]],productMaster,1,0)),"Anomali","")</f>
        <v/>
      </c>
    </row>
    <row r="1111" spans="1:16" x14ac:dyDescent="0.25">
      <c r="A1111" s="5">
        <v>786</v>
      </c>
      <c r="B1111" s="5">
        <v>1754</v>
      </c>
      <c r="C1111" s="10">
        <v>44090</v>
      </c>
      <c r="D1111" s="5">
        <v>3</v>
      </c>
      <c r="E1111" s="5">
        <v>391</v>
      </c>
      <c r="F1111" s="40">
        <v>36.970500000000001</v>
      </c>
      <c r="G1111" s="40">
        <v>110.9115</v>
      </c>
      <c r="K1111" t="b">
        <f>IF(VLOOKUP(Table1[[#This Row],[ProductID]],productMaster,4,0)="Active",TRUE,"Anomali")</f>
        <v>1</v>
      </c>
      <c r="L1111">
        <f>VLOOKUP(Table1[[#This Row],[ProductID]],productMaster,10,0)</f>
        <v>0</v>
      </c>
      <c r="M1111" t="str">
        <f>IF(Table1[[#This Row],[UnitPrice]]&gt;115%*Table1[[#This Row],[StandardAcquisitionCost]],"Anomali","")</f>
        <v>Anomali</v>
      </c>
      <c r="N1111" s="80">
        <f>VLOOKUP(Table1[[#This Row],[ProductID]],productMaster,11,0)</f>
        <v>0</v>
      </c>
      <c r="O1111" s="80" t="str">
        <f>IF(Table1[[#This Row],[UnitPrice]]&gt;Table1[[#This Row],[sellingPrice]],"Anomali","")</f>
        <v>Anomali</v>
      </c>
      <c r="P1111" s="80" t="str">
        <f>IF(ISNA(VLOOKUP(Table1[[#This Row],[ProductID]],productMaster,1,0)),"Anomali","")</f>
        <v/>
      </c>
    </row>
    <row r="1112" spans="1:16" x14ac:dyDescent="0.25">
      <c r="A1112" s="4">
        <v>787</v>
      </c>
      <c r="B1112" s="4">
        <v>1755</v>
      </c>
      <c r="C1112" s="11">
        <v>44090</v>
      </c>
      <c r="D1112" s="4">
        <v>550</v>
      </c>
      <c r="E1112" s="4">
        <v>476</v>
      </c>
      <c r="F1112" s="41">
        <v>15.8865</v>
      </c>
      <c r="G1112" s="41">
        <v>8737.5750000000007</v>
      </c>
      <c r="K1112" t="b">
        <f>IF(VLOOKUP(Table1[[#This Row],[ProductID]],productMaster,4,0)="Active",TRUE,"Anomali")</f>
        <v>1</v>
      </c>
      <c r="L1112">
        <f>VLOOKUP(Table1[[#This Row],[ProductID]],productMaster,10,0)</f>
        <v>0</v>
      </c>
      <c r="M1112" t="str">
        <f>IF(Table1[[#This Row],[UnitPrice]]&gt;115%*Table1[[#This Row],[StandardAcquisitionCost]],"Anomali","")</f>
        <v>Anomali</v>
      </c>
      <c r="N1112" s="80">
        <f>VLOOKUP(Table1[[#This Row],[ProductID]],productMaster,11,0)</f>
        <v>0</v>
      </c>
      <c r="O1112" s="80" t="str">
        <f>IF(Table1[[#This Row],[UnitPrice]]&gt;Table1[[#This Row],[sellingPrice]],"Anomali","")</f>
        <v>Anomali</v>
      </c>
      <c r="P1112" s="80" t="str">
        <f>IF(ISNA(VLOOKUP(Table1[[#This Row],[ProductID]],productMaster,1,0)),"Anomali","")</f>
        <v/>
      </c>
    </row>
    <row r="1113" spans="1:16" x14ac:dyDescent="0.25">
      <c r="A1113" s="5">
        <v>787</v>
      </c>
      <c r="B1113" s="5">
        <v>1756</v>
      </c>
      <c r="C1113" s="10">
        <v>44090</v>
      </c>
      <c r="D1113" s="5">
        <v>550</v>
      </c>
      <c r="E1113" s="5">
        <v>477</v>
      </c>
      <c r="F1113" s="40">
        <v>11.6655</v>
      </c>
      <c r="G1113" s="40">
        <v>6416.0249999999996</v>
      </c>
      <c r="K1113" t="b">
        <f>IF(VLOOKUP(Table1[[#This Row],[ProductID]],productMaster,4,0)="Active",TRUE,"Anomali")</f>
        <v>1</v>
      </c>
      <c r="L1113">
        <f>VLOOKUP(Table1[[#This Row],[ProductID]],productMaster,10,0)</f>
        <v>0</v>
      </c>
      <c r="M1113" t="str">
        <f>IF(Table1[[#This Row],[UnitPrice]]&gt;115%*Table1[[#This Row],[StandardAcquisitionCost]],"Anomali","")</f>
        <v>Anomali</v>
      </c>
      <c r="N1113" s="80">
        <f>VLOOKUP(Table1[[#This Row],[ProductID]],productMaster,11,0)</f>
        <v>0</v>
      </c>
      <c r="O1113" s="80" t="str">
        <f>IF(Table1[[#This Row],[UnitPrice]]&gt;Table1[[#This Row],[sellingPrice]],"Anomali","")</f>
        <v>Anomali</v>
      </c>
      <c r="P1113" s="80" t="str">
        <f>IF(ISNA(VLOOKUP(Table1[[#This Row],[ProductID]],productMaster,1,0)),"Anomali","")</f>
        <v/>
      </c>
    </row>
    <row r="1114" spans="1:16" x14ac:dyDescent="0.25">
      <c r="A1114" s="4">
        <v>787</v>
      </c>
      <c r="B1114" s="4">
        <v>1757</v>
      </c>
      <c r="C1114" s="11">
        <v>44090</v>
      </c>
      <c r="D1114" s="4">
        <v>550</v>
      </c>
      <c r="E1114" s="4">
        <v>478</v>
      </c>
      <c r="F1114" s="41">
        <v>11.087999999999999</v>
      </c>
      <c r="G1114" s="41">
        <v>6098.4</v>
      </c>
      <c r="K1114" t="b">
        <f>IF(VLOOKUP(Table1[[#This Row],[ProductID]],productMaster,4,0)="Active",TRUE,"Anomali")</f>
        <v>1</v>
      </c>
      <c r="L1114">
        <f>VLOOKUP(Table1[[#This Row],[ProductID]],productMaster,10,0)</f>
        <v>0</v>
      </c>
      <c r="M1114" t="str">
        <f>IF(Table1[[#This Row],[UnitPrice]]&gt;115%*Table1[[#This Row],[StandardAcquisitionCost]],"Anomali","")</f>
        <v>Anomali</v>
      </c>
      <c r="N1114" s="80">
        <f>VLOOKUP(Table1[[#This Row],[ProductID]],productMaster,11,0)</f>
        <v>0</v>
      </c>
      <c r="O1114" s="80" t="str">
        <f>IF(Table1[[#This Row],[UnitPrice]]&gt;Table1[[#This Row],[sellingPrice]],"Anomali","")</f>
        <v>Anomali</v>
      </c>
      <c r="P1114" s="80" t="str">
        <f>IF(ISNA(VLOOKUP(Table1[[#This Row],[ProductID]],productMaster,1,0)),"Anomali","")</f>
        <v/>
      </c>
    </row>
    <row r="1115" spans="1:16" x14ac:dyDescent="0.25">
      <c r="A1115" s="5">
        <v>787</v>
      </c>
      <c r="B1115" s="5">
        <v>1758</v>
      </c>
      <c r="C1115" s="10">
        <v>44090</v>
      </c>
      <c r="D1115" s="5">
        <v>550</v>
      </c>
      <c r="E1115" s="5">
        <v>479</v>
      </c>
      <c r="F1115" s="40">
        <v>15.8865</v>
      </c>
      <c r="G1115" s="40">
        <v>8737.5750000000007</v>
      </c>
      <c r="K1115" t="b">
        <f>IF(VLOOKUP(Table1[[#This Row],[ProductID]],productMaster,4,0)="Active",TRUE,"Anomali")</f>
        <v>1</v>
      </c>
      <c r="L1115">
        <f>VLOOKUP(Table1[[#This Row],[ProductID]],productMaster,10,0)</f>
        <v>0</v>
      </c>
      <c r="M1115" t="str">
        <f>IF(Table1[[#This Row],[UnitPrice]]&gt;115%*Table1[[#This Row],[StandardAcquisitionCost]],"Anomali","")</f>
        <v>Anomali</v>
      </c>
      <c r="N1115" s="80">
        <f>VLOOKUP(Table1[[#This Row],[ProductID]],productMaster,11,0)</f>
        <v>0</v>
      </c>
      <c r="O1115" s="80" t="str">
        <f>IF(Table1[[#This Row],[UnitPrice]]&gt;Table1[[#This Row],[sellingPrice]],"Anomali","")</f>
        <v>Anomali</v>
      </c>
      <c r="P1115" s="80" t="str">
        <f>IF(ISNA(VLOOKUP(Table1[[#This Row],[ProductID]],productMaster,1,0)),"Anomali","")</f>
        <v/>
      </c>
    </row>
    <row r="1116" spans="1:16" x14ac:dyDescent="0.25">
      <c r="A1116" s="4">
        <v>787</v>
      </c>
      <c r="B1116" s="4">
        <v>1759</v>
      </c>
      <c r="C1116" s="11">
        <v>44090</v>
      </c>
      <c r="D1116" s="4">
        <v>550</v>
      </c>
      <c r="E1116" s="4">
        <v>480</v>
      </c>
      <c r="F1116" s="41">
        <v>11.6655</v>
      </c>
      <c r="G1116" s="41">
        <v>6416.0249999999996</v>
      </c>
      <c r="K1116" t="b">
        <f>IF(VLOOKUP(Table1[[#This Row],[ProductID]],productMaster,4,0)="Active",TRUE,"Anomali")</f>
        <v>1</v>
      </c>
      <c r="L1116">
        <f>VLOOKUP(Table1[[#This Row],[ProductID]],productMaster,10,0)</f>
        <v>0</v>
      </c>
      <c r="M1116" t="str">
        <f>IF(Table1[[#This Row],[UnitPrice]]&gt;115%*Table1[[#This Row],[StandardAcquisitionCost]],"Anomali","")</f>
        <v>Anomali</v>
      </c>
      <c r="N1116" s="80">
        <f>VLOOKUP(Table1[[#This Row],[ProductID]],productMaster,11,0)</f>
        <v>0</v>
      </c>
      <c r="O1116" s="80" t="str">
        <f>IF(Table1[[#This Row],[UnitPrice]]&gt;Table1[[#This Row],[sellingPrice]],"Anomali","")</f>
        <v>Anomali</v>
      </c>
      <c r="P1116" s="80" t="str">
        <f>IF(ISNA(VLOOKUP(Table1[[#This Row],[ProductID]],productMaster,1,0)),"Anomali","")</f>
        <v/>
      </c>
    </row>
    <row r="1117" spans="1:16" x14ac:dyDescent="0.25">
      <c r="A1117" s="5">
        <v>787</v>
      </c>
      <c r="B1117" s="5">
        <v>1760</v>
      </c>
      <c r="C1117" s="10">
        <v>44090</v>
      </c>
      <c r="D1117" s="5">
        <v>550</v>
      </c>
      <c r="E1117" s="5">
        <v>481</v>
      </c>
      <c r="F1117" s="40">
        <v>11.087999999999999</v>
      </c>
      <c r="G1117" s="40">
        <v>6098.4</v>
      </c>
      <c r="K1117" t="b">
        <f>IF(VLOOKUP(Table1[[#This Row],[ProductID]],productMaster,4,0)="Active",TRUE,"Anomali")</f>
        <v>1</v>
      </c>
      <c r="L1117">
        <f>VLOOKUP(Table1[[#This Row],[ProductID]],productMaster,10,0)</f>
        <v>0</v>
      </c>
      <c r="M1117" t="str">
        <f>IF(Table1[[#This Row],[UnitPrice]]&gt;115%*Table1[[#This Row],[StandardAcquisitionCost]],"Anomali","")</f>
        <v>Anomali</v>
      </c>
      <c r="N1117" s="80">
        <f>VLOOKUP(Table1[[#This Row],[ProductID]],productMaster,11,0)</f>
        <v>0</v>
      </c>
      <c r="O1117" s="80" t="str">
        <f>IF(Table1[[#This Row],[UnitPrice]]&gt;Table1[[#This Row],[sellingPrice]],"Anomali","")</f>
        <v>Anomali</v>
      </c>
      <c r="P1117" s="80" t="str">
        <f>IF(ISNA(VLOOKUP(Table1[[#This Row],[ProductID]],productMaster,1,0)),"Anomali","")</f>
        <v/>
      </c>
    </row>
    <row r="1118" spans="1:16" x14ac:dyDescent="0.25">
      <c r="A1118" s="4">
        <v>788</v>
      </c>
      <c r="B1118" s="4">
        <v>1761</v>
      </c>
      <c r="C1118" s="11">
        <v>44090</v>
      </c>
      <c r="D1118" s="4">
        <v>3</v>
      </c>
      <c r="E1118" s="4">
        <v>402</v>
      </c>
      <c r="F1118" s="41">
        <v>47.470500000000001</v>
      </c>
      <c r="G1118" s="41">
        <v>142.41149999999999</v>
      </c>
      <c r="K1118" t="b">
        <f>IF(VLOOKUP(Table1[[#This Row],[ProductID]],productMaster,4,0)="Active",TRUE,"Anomali")</f>
        <v>1</v>
      </c>
      <c r="L1118">
        <f>VLOOKUP(Table1[[#This Row],[ProductID]],productMaster,10,0)</f>
        <v>0</v>
      </c>
      <c r="M1118" t="str">
        <f>IF(Table1[[#This Row],[UnitPrice]]&gt;115%*Table1[[#This Row],[StandardAcquisitionCost]],"Anomali","")</f>
        <v>Anomali</v>
      </c>
      <c r="N1118" s="80">
        <f>VLOOKUP(Table1[[#This Row],[ProductID]],productMaster,11,0)</f>
        <v>0</v>
      </c>
      <c r="O1118" s="80" t="str">
        <f>IF(Table1[[#This Row],[UnitPrice]]&gt;Table1[[#This Row],[sellingPrice]],"Anomali","")</f>
        <v>Anomali</v>
      </c>
      <c r="P1118" s="80" t="str">
        <f>IF(ISNA(VLOOKUP(Table1[[#This Row],[ProductID]],productMaster,1,0)),"Anomali","")</f>
        <v/>
      </c>
    </row>
    <row r="1119" spans="1:16" x14ac:dyDescent="0.25">
      <c r="A1119" s="5">
        <v>789</v>
      </c>
      <c r="B1119" s="5">
        <v>1762</v>
      </c>
      <c r="C1119" s="10">
        <v>44091</v>
      </c>
      <c r="D1119" s="5">
        <v>550</v>
      </c>
      <c r="E1119" s="5">
        <v>510</v>
      </c>
      <c r="F1119" s="40">
        <v>23.079000000000001</v>
      </c>
      <c r="G1119" s="40">
        <v>12693.45</v>
      </c>
      <c r="K1119" t="b">
        <f>IF(VLOOKUP(Table1[[#This Row],[ProductID]],productMaster,4,0)="Active",TRUE,"Anomali")</f>
        <v>1</v>
      </c>
      <c r="L1119">
        <f>VLOOKUP(Table1[[#This Row],[ProductID]],productMaster,10,0)</f>
        <v>0</v>
      </c>
      <c r="M1119" t="str">
        <f>IF(Table1[[#This Row],[UnitPrice]]&gt;115%*Table1[[#This Row],[StandardAcquisitionCost]],"Anomali","")</f>
        <v>Anomali</v>
      </c>
      <c r="N1119" s="80">
        <f>VLOOKUP(Table1[[#This Row],[ProductID]],productMaster,11,0)</f>
        <v>0</v>
      </c>
      <c r="O1119" s="80" t="str">
        <f>IF(Table1[[#This Row],[UnitPrice]]&gt;Table1[[#This Row],[sellingPrice]],"Anomali","")</f>
        <v>Anomali</v>
      </c>
      <c r="P1119" s="80" t="str">
        <f>IF(ISNA(VLOOKUP(Table1[[#This Row],[ProductID]],productMaster,1,0)),"Anomali","")</f>
        <v/>
      </c>
    </row>
    <row r="1120" spans="1:16" x14ac:dyDescent="0.25">
      <c r="A1120" s="4">
        <v>789</v>
      </c>
      <c r="B1120" s="4">
        <v>1763</v>
      </c>
      <c r="C1120" s="11">
        <v>44091</v>
      </c>
      <c r="D1120" s="4">
        <v>550</v>
      </c>
      <c r="E1120" s="4">
        <v>511</v>
      </c>
      <c r="F1120" s="41">
        <v>29.274000000000001</v>
      </c>
      <c r="G1120" s="41">
        <v>16100.7</v>
      </c>
      <c r="K1120" t="b">
        <f>IF(VLOOKUP(Table1[[#This Row],[ProductID]],productMaster,4,0)="Active",TRUE,"Anomali")</f>
        <v>1</v>
      </c>
      <c r="L1120">
        <f>VLOOKUP(Table1[[#This Row],[ProductID]],productMaster,10,0)</f>
        <v>0</v>
      </c>
      <c r="M1120" t="str">
        <f>IF(Table1[[#This Row],[UnitPrice]]&gt;115%*Table1[[#This Row],[StandardAcquisitionCost]],"Anomali","")</f>
        <v>Anomali</v>
      </c>
      <c r="N1120" s="80">
        <f>VLOOKUP(Table1[[#This Row],[ProductID]],productMaster,11,0)</f>
        <v>0</v>
      </c>
      <c r="O1120" s="80" t="str">
        <f>IF(Table1[[#This Row],[UnitPrice]]&gt;Table1[[#This Row],[sellingPrice]],"Anomali","")</f>
        <v>Anomali</v>
      </c>
      <c r="P1120" s="80" t="str">
        <f>IF(ISNA(VLOOKUP(Table1[[#This Row],[ProductID]],productMaster,1,0)),"Anomali","")</f>
        <v/>
      </c>
    </row>
    <row r="1121" spans="1:16" x14ac:dyDescent="0.25">
      <c r="A1121" s="5">
        <v>789</v>
      </c>
      <c r="B1121" s="5">
        <v>1764</v>
      </c>
      <c r="C1121" s="10">
        <v>44091</v>
      </c>
      <c r="D1121" s="5">
        <v>550</v>
      </c>
      <c r="E1121" s="5">
        <v>512</v>
      </c>
      <c r="F1121" s="40">
        <v>34.975499999999997</v>
      </c>
      <c r="G1121" s="40">
        <v>19236.525000000001</v>
      </c>
      <c r="K1121" t="b">
        <f>IF(VLOOKUP(Table1[[#This Row],[ProductID]],productMaster,4,0)="Active",TRUE,"Anomali")</f>
        <v>1</v>
      </c>
      <c r="L1121">
        <f>VLOOKUP(Table1[[#This Row],[ProductID]],productMaster,10,0)</f>
        <v>0</v>
      </c>
      <c r="M1121" t="str">
        <f>IF(Table1[[#This Row],[UnitPrice]]&gt;115%*Table1[[#This Row],[StandardAcquisitionCost]],"Anomali","")</f>
        <v>Anomali</v>
      </c>
      <c r="N1121" s="80">
        <f>VLOOKUP(Table1[[#This Row],[ProductID]],productMaster,11,0)</f>
        <v>0</v>
      </c>
      <c r="O1121" s="80" t="str">
        <f>IF(Table1[[#This Row],[UnitPrice]]&gt;Table1[[#This Row],[sellingPrice]],"Anomali","")</f>
        <v>Anomali</v>
      </c>
      <c r="P1121" s="80" t="str">
        <f>IF(ISNA(VLOOKUP(Table1[[#This Row],[ProductID]],productMaster,1,0)),"Anomali","")</f>
        <v/>
      </c>
    </row>
    <row r="1122" spans="1:16" x14ac:dyDescent="0.25">
      <c r="A1122" s="4">
        <v>790</v>
      </c>
      <c r="B1122" s="4">
        <v>1765</v>
      </c>
      <c r="C1122" s="11">
        <v>44091</v>
      </c>
      <c r="D1122" s="4">
        <v>3</v>
      </c>
      <c r="E1122" s="4">
        <v>403</v>
      </c>
      <c r="F1122" s="41">
        <v>45.3705</v>
      </c>
      <c r="G1122" s="41">
        <v>136.11150000000001</v>
      </c>
      <c r="K1122" t="b">
        <f>IF(VLOOKUP(Table1[[#This Row],[ProductID]],productMaster,4,0)="Active",TRUE,"Anomali")</f>
        <v>1</v>
      </c>
      <c r="L1122">
        <f>VLOOKUP(Table1[[#This Row],[ProductID]],productMaster,10,0)</f>
        <v>0</v>
      </c>
      <c r="M1122" t="str">
        <f>IF(Table1[[#This Row],[UnitPrice]]&gt;115%*Table1[[#This Row],[StandardAcquisitionCost]],"Anomali","")</f>
        <v>Anomali</v>
      </c>
      <c r="N1122" s="80">
        <f>VLOOKUP(Table1[[#This Row],[ProductID]],productMaster,11,0)</f>
        <v>0</v>
      </c>
      <c r="O1122" s="80" t="str">
        <f>IF(Table1[[#This Row],[UnitPrice]]&gt;Table1[[#This Row],[sellingPrice]],"Anomali","")</f>
        <v>Anomali</v>
      </c>
      <c r="P1122" s="80" t="str">
        <f>IF(ISNA(VLOOKUP(Table1[[#This Row],[ProductID]],productMaster,1,0)),"Anomali","")</f>
        <v/>
      </c>
    </row>
    <row r="1123" spans="1:16" x14ac:dyDescent="0.25">
      <c r="A1123" s="5">
        <v>790</v>
      </c>
      <c r="B1123" s="5">
        <v>1766</v>
      </c>
      <c r="C1123" s="10">
        <v>44091</v>
      </c>
      <c r="D1123" s="5">
        <v>3</v>
      </c>
      <c r="E1123" s="5">
        <v>404</v>
      </c>
      <c r="F1123" s="40">
        <v>49.643999999999998</v>
      </c>
      <c r="G1123" s="40">
        <v>148.93199999999999</v>
      </c>
      <c r="K1123" t="b">
        <f>IF(VLOOKUP(Table1[[#This Row],[ProductID]],productMaster,4,0)="Active",TRUE,"Anomali")</f>
        <v>1</v>
      </c>
      <c r="L1123">
        <f>VLOOKUP(Table1[[#This Row],[ProductID]],productMaster,10,0)</f>
        <v>0</v>
      </c>
      <c r="M1123" t="str">
        <f>IF(Table1[[#This Row],[UnitPrice]]&gt;115%*Table1[[#This Row],[StandardAcquisitionCost]],"Anomali","")</f>
        <v>Anomali</v>
      </c>
      <c r="N1123" s="80">
        <f>VLOOKUP(Table1[[#This Row],[ProductID]],productMaster,11,0)</f>
        <v>0</v>
      </c>
      <c r="O1123" s="80" t="str">
        <f>IF(Table1[[#This Row],[UnitPrice]]&gt;Table1[[#This Row],[sellingPrice]],"Anomali","")</f>
        <v>Anomali</v>
      </c>
      <c r="P1123" s="80" t="str">
        <f>IF(ISNA(VLOOKUP(Table1[[#This Row],[ProductID]],productMaster,1,0)),"Anomali","")</f>
        <v/>
      </c>
    </row>
    <row r="1124" spans="1:16" x14ac:dyDescent="0.25">
      <c r="A1124" s="4">
        <v>790</v>
      </c>
      <c r="B1124" s="4">
        <v>1767</v>
      </c>
      <c r="C1124" s="11">
        <v>44091</v>
      </c>
      <c r="D1124" s="4">
        <v>3</v>
      </c>
      <c r="E1124" s="4">
        <v>405</v>
      </c>
      <c r="F1124" s="41">
        <v>45.3705</v>
      </c>
      <c r="G1124" s="41">
        <v>136.11150000000001</v>
      </c>
      <c r="K1124" t="b">
        <f>IF(VLOOKUP(Table1[[#This Row],[ProductID]],productMaster,4,0)="Active",TRUE,"Anomali")</f>
        <v>1</v>
      </c>
      <c r="L1124">
        <f>VLOOKUP(Table1[[#This Row],[ProductID]],productMaster,10,0)</f>
        <v>0</v>
      </c>
      <c r="M1124" t="str">
        <f>IF(Table1[[#This Row],[UnitPrice]]&gt;115%*Table1[[#This Row],[StandardAcquisitionCost]],"Anomali","")</f>
        <v>Anomali</v>
      </c>
      <c r="N1124" s="80">
        <f>VLOOKUP(Table1[[#This Row],[ProductID]],productMaster,11,0)</f>
        <v>0</v>
      </c>
      <c r="O1124" s="80" t="str">
        <f>IF(Table1[[#This Row],[UnitPrice]]&gt;Table1[[#This Row],[sellingPrice]],"Anomali","")</f>
        <v>Anomali</v>
      </c>
      <c r="P1124" s="80" t="str">
        <f>IF(ISNA(VLOOKUP(Table1[[#This Row],[ProductID]],productMaster,1,0)),"Anomali","")</f>
        <v/>
      </c>
    </row>
    <row r="1125" spans="1:16" x14ac:dyDescent="0.25">
      <c r="A1125" s="5">
        <v>791</v>
      </c>
      <c r="B1125" s="5">
        <v>1768</v>
      </c>
      <c r="C1125" s="10">
        <v>44091</v>
      </c>
      <c r="D1125" s="5">
        <v>550</v>
      </c>
      <c r="E1125" s="5">
        <v>525</v>
      </c>
      <c r="F1125" s="40">
        <v>2.3205</v>
      </c>
      <c r="G1125" s="40">
        <v>1276.2750000000001</v>
      </c>
      <c r="K1125" t="b">
        <f>IF(VLOOKUP(Table1[[#This Row],[ProductID]],productMaster,4,0)="Active",TRUE,"Anomali")</f>
        <v>1</v>
      </c>
      <c r="L1125">
        <f>VLOOKUP(Table1[[#This Row],[ProductID]],productMaster,10,0)</f>
        <v>0</v>
      </c>
      <c r="M1125" t="str">
        <f>IF(Table1[[#This Row],[UnitPrice]]&gt;115%*Table1[[#This Row],[StandardAcquisitionCost]],"Anomali","")</f>
        <v>Anomali</v>
      </c>
      <c r="N1125" s="80">
        <f>VLOOKUP(Table1[[#This Row],[ProductID]],productMaster,11,0)</f>
        <v>0</v>
      </c>
      <c r="O1125" s="80" t="str">
        <f>IF(Table1[[#This Row],[UnitPrice]]&gt;Table1[[#This Row],[sellingPrice]],"Anomali","")</f>
        <v>Anomali</v>
      </c>
      <c r="P1125" s="80" t="str">
        <f>IF(ISNA(VLOOKUP(Table1[[#This Row],[ProductID]],productMaster,1,0)),"Anomali","")</f>
        <v/>
      </c>
    </row>
    <row r="1126" spans="1:16" x14ac:dyDescent="0.25">
      <c r="A1126" s="4">
        <v>792</v>
      </c>
      <c r="B1126" s="4">
        <v>1769</v>
      </c>
      <c r="C1126" s="11">
        <v>44091</v>
      </c>
      <c r="D1126" s="4">
        <v>550</v>
      </c>
      <c r="E1126" s="4">
        <v>526</v>
      </c>
      <c r="F1126" s="41">
        <v>3.6435</v>
      </c>
      <c r="G1126" s="41">
        <v>2003.925</v>
      </c>
      <c r="K1126" t="b">
        <f>IF(VLOOKUP(Table1[[#This Row],[ProductID]],productMaster,4,0)="Active",TRUE,"Anomali")</f>
        <v>1</v>
      </c>
      <c r="L1126">
        <f>VLOOKUP(Table1[[#This Row],[ProductID]],productMaster,10,0)</f>
        <v>0</v>
      </c>
      <c r="M1126" t="str">
        <f>IF(Table1[[#This Row],[UnitPrice]]&gt;115%*Table1[[#This Row],[StandardAcquisitionCost]],"Anomali","")</f>
        <v>Anomali</v>
      </c>
      <c r="N1126" s="80">
        <f>VLOOKUP(Table1[[#This Row],[ProductID]],productMaster,11,0)</f>
        <v>0</v>
      </c>
      <c r="O1126" s="80" t="str">
        <f>IF(Table1[[#This Row],[UnitPrice]]&gt;Table1[[#This Row],[sellingPrice]],"Anomali","")</f>
        <v>Anomali</v>
      </c>
      <c r="P1126" s="80" t="str">
        <f>IF(ISNA(VLOOKUP(Table1[[#This Row],[ProductID]],productMaster,1,0)),"Anomali","")</f>
        <v/>
      </c>
    </row>
    <row r="1127" spans="1:16" x14ac:dyDescent="0.25">
      <c r="A1127" s="5">
        <v>793</v>
      </c>
      <c r="B1127" s="5">
        <v>1770</v>
      </c>
      <c r="C1127" s="10">
        <v>44091</v>
      </c>
      <c r="D1127" s="5">
        <v>550</v>
      </c>
      <c r="E1127" s="5">
        <v>908</v>
      </c>
      <c r="F1127" s="40">
        <v>21.0945</v>
      </c>
      <c r="G1127" s="40">
        <v>11601.975</v>
      </c>
      <c r="K1127" t="b">
        <f>IF(VLOOKUP(Table1[[#This Row],[ProductID]],productMaster,4,0)="Active",TRUE,"Anomali")</f>
        <v>1</v>
      </c>
      <c r="L1127">
        <f>VLOOKUP(Table1[[#This Row],[ProductID]],productMaster,10,0)</f>
        <v>12.0413</v>
      </c>
      <c r="M1127" t="str">
        <f>IF(Table1[[#This Row],[UnitPrice]]&gt;115%*Table1[[#This Row],[StandardAcquisitionCost]],"Anomali","")</f>
        <v>Anomali</v>
      </c>
      <c r="N1127" s="80">
        <f>VLOOKUP(Table1[[#This Row],[ProductID]],productMaster,11,0)</f>
        <v>27.12</v>
      </c>
      <c r="O1127" s="80" t="str">
        <f>IF(Table1[[#This Row],[UnitPrice]]&gt;Table1[[#This Row],[sellingPrice]],"Anomali","")</f>
        <v/>
      </c>
      <c r="P1127" s="80" t="str">
        <f>IF(ISNA(VLOOKUP(Table1[[#This Row],[ProductID]],productMaster,1,0)),"Anomali","")</f>
        <v/>
      </c>
    </row>
    <row r="1128" spans="1:16" x14ac:dyDescent="0.25">
      <c r="A1128" s="4">
        <v>793</v>
      </c>
      <c r="B1128" s="4">
        <v>1771</v>
      </c>
      <c r="C1128" s="11">
        <v>44091</v>
      </c>
      <c r="D1128" s="4">
        <v>550</v>
      </c>
      <c r="E1128" s="4">
        <v>909</v>
      </c>
      <c r="F1128" s="41">
        <v>30.439499999999999</v>
      </c>
      <c r="G1128" s="41">
        <v>16741.724999999999</v>
      </c>
      <c r="K1128" t="b">
        <f>IF(VLOOKUP(Table1[[#This Row],[ProductID]],productMaster,4,0)="Active",TRUE,"Anomali")</f>
        <v>1</v>
      </c>
      <c r="L1128">
        <f>VLOOKUP(Table1[[#This Row],[ProductID]],productMaster,10,0)</f>
        <v>17.3782</v>
      </c>
      <c r="M1128" t="str">
        <f>IF(Table1[[#This Row],[UnitPrice]]&gt;115%*Table1[[#This Row],[StandardAcquisitionCost]],"Anomali","")</f>
        <v>Anomali</v>
      </c>
      <c r="N1128" s="80">
        <f>VLOOKUP(Table1[[#This Row],[ProductID]],productMaster,11,0)</f>
        <v>39.14</v>
      </c>
      <c r="O1128" s="80" t="str">
        <f>IF(Table1[[#This Row],[UnitPrice]]&gt;Table1[[#This Row],[sellingPrice]],"Anomali","")</f>
        <v/>
      </c>
      <c r="P1128" s="80" t="str">
        <f>IF(ISNA(VLOOKUP(Table1[[#This Row],[ProductID]],productMaster,1,0)),"Anomali","")</f>
        <v/>
      </c>
    </row>
    <row r="1129" spans="1:16" x14ac:dyDescent="0.25">
      <c r="A1129" s="5">
        <v>793</v>
      </c>
      <c r="B1129" s="5">
        <v>1772</v>
      </c>
      <c r="C1129" s="10">
        <v>44091</v>
      </c>
      <c r="D1129" s="5">
        <v>550</v>
      </c>
      <c r="E1129" s="5">
        <v>913</v>
      </c>
      <c r="F1129" s="40">
        <v>40.939500000000002</v>
      </c>
      <c r="G1129" s="40">
        <v>22516.724999999999</v>
      </c>
      <c r="K1129" t="b">
        <f>IF(VLOOKUP(Table1[[#This Row],[ProductID]],productMaster,4,0)="Active",TRUE,"Anomali")</f>
        <v>1</v>
      </c>
      <c r="L1129">
        <f>VLOOKUP(Table1[[#This Row],[ProductID]],productMaster,10,0)</f>
        <v>23.372199999999999</v>
      </c>
      <c r="M1129" t="str">
        <f>IF(Table1[[#This Row],[UnitPrice]]&gt;115%*Table1[[#This Row],[StandardAcquisitionCost]],"Anomali","")</f>
        <v>Anomali</v>
      </c>
      <c r="N1129" s="80">
        <f>VLOOKUP(Table1[[#This Row],[ProductID]],productMaster,11,0)</f>
        <v>52.64</v>
      </c>
      <c r="O1129" s="80" t="str">
        <f>IF(Table1[[#This Row],[UnitPrice]]&gt;Table1[[#This Row],[sellingPrice]],"Anomali","")</f>
        <v/>
      </c>
      <c r="P1129" s="80" t="str">
        <f>IF(ISNA(VLOOKUP(Table1[[#This Row],[ProductID]],productMaster,1,0)),"Anomali","")</f>
        <v/>
      </c>
    </row>
    <row r="1130" spans="1:16" x14ac:dyDescent="0.25">
      <c r="A1130" s="4">
        <v>794</v>
      </c>
      <c r="B1130" s="4">
        <v>1773</v>
      </c>
      <c r="C1130" s="11">
        <v>44091</v>
      </c>
      <c r="D1130" s="4">
        <v>60</v>
      </c>
      <c r="E1130" s="4">
        <v>356</v>
      </c>
      <c r="F1130" s="41">
        <v>3.6015000000000001</v>
      </c>
      <c r="G1130" s="41">
        <v>216.09</v>
      </c>
      <c r="K1130" t="b">
        <f>IF(VLOOKUP(Table1[[#This Row],[ProductID]],productMaster,4,0)="Active",TRUE,"Anomali")</f>
        <v>1</v>
      </c>
      <c r="L1130">
        <f>VLOOKUP(Table1[[#This Row],[ProductID]],productMaster,10,0)</f>
        <v>0</v>
      </c>
      <c r="M1130" t="str">
        <f>IF(Table1[[#This Row],[UnitPrice]]&gt;115%*Table1[[#This Row],[StandardAcquisitionCost]],"Anomali","")</f>
        <v>Anomali</v>
      </c>
      <c r="N1130" s="80">
        <f>VLOOKUP(Table1[[#This Row],[ProductID]],productMaster,11,0)</f>
        <v>0</v>
      </c>
      <c r="O1130" s="80" t="str">
        <f>IF(Table1[[#This Row],[UnitPrice]]&gt;Table1[[#This Row],[sellingPrice]],"Anomali","")</f>
        <v>Anomali</v>
      </c>
      <c r="P1130" s="80" t="str">
        <f>IF(ISNA(VLOOKUP(Table1[[#This Row],[ProductID]],productMaster,1,0)),"Anomali","")</f>
        <v/>
      </c>
    </row>
    <row r="1131" spans="1:16" x14ac:dyDescent="0.25">
      <c r="A1131" s="5">
        <v>794</v>
      </c>
      <c r="B1131" s="5">
        <v>1774</v>
      </c>
      <c r="C1131" s="10">
        <v>44091</v>
      </c>
      <c r="D1131" s="5">
        <v>60</v>
      </c>
      <c r="E1131" s="5">
        <v>357</v>
      </c>
      <c r="F1131" s="40">
        <v>3.9794999999999998</v>
      </c>
      <c r="G1131" s="40">
        <v>238.77</v>
      </c>
      <c r="K1131" t="b">
        <f>IF(VLOOKUP(Table1[[#This Row],[ProductID]],productMaster,4,0)="Active",TRUE,"Anomali")</f>
        <v>1</v>
      </c>
      <c r="L1131">
        <f>VLOOKUP(Table1[[#This Row],[ProductID]],productMaster,10,0)</f>
        <v>0</v>
      </c>
      <c r="M1131" t="str">
        <f>IF(Table1[[#This Row],[UnitPrice]]&gt;115%*Table1[[#This Row],[StandardAcquisitionCost]],"Anomali","")</f>
        <v>Anomali</v>
      </c>
      <c r="N1131" s="80">
        <f>VLOOKUP(Table1[[#This Row],[ProductID]],productMaster,11,0)</f>
        <v>0</v>
      </c>
      <c r="O1131" s="80" t="str">
        <f>IF(Table1[[#This Row],[UnitPrice]]&gt;Table1[[#This Row],[sellingPrice]],"Anomali","")</f>
        <v>Anomali</v>
      </c>
      <c r="P1131" s="80" t="str">
        <f>IF(ISNA(VLOOKUP(Table1[[#This Row],[ProductID]],productMaster,1,0)),"Anomali","")</f>
        <v/>
      </c>
    </row>
    <row r="1132" spans="1:16" x14ac:dyDescent="0.25">
      <c r="A1132" s="4">
        <v>795</v>
      </c>
      <c r="B1132" s="4">
        <v>1775</v>
      </c>
      <c r="C1132" s="11">
        <v>44091</v>
      </c>
      <c r="D1132" s="4">
        <v>550</v>
      </c>
      <c r="E1132" s="4">
        <v>935</v>
      </c>
      <c r="F1132" s="41">
        <v>31.4895</v>
      </c>
      <c r="G1132" s="41">
        <v>17319.224999999999</v>
      </c>
      <c r="K1132" t="b">
        <f>IF(VLOOKUP(Table1[[#This Row],[ProductID]],productMaster,4,0)="Active",TRUE,"Anomali")</f>
        <v>1</v>
      </c>
      <c r="L1132">
        <f>VLOOKUP(Table1[[#This Row],[ProductID]],productMaster,10,0)</f>
        <v>17.977599999999999</v>
      </c>
      <c r="M1132" t="str">
        <f>IF(Table1[[#This Row],[UnitPrice]]&gt;115%*Table1[[#This Row],[StandardAcquisitionCost]],"Anomali","")</f>
        <v>Anomali</v>
      </c>
      <c r="N1132" s="80">
        <f>VLOOKUP(Table1[[#This Row],[ProductID]],productMaster,11,0)</f>
        <v>40.49</v>
      </c>
      <c r="O1132" s="80" t="str">
        <f>IF(Table1[[#This Row],[UnitPrice]]&gt;Table1[[#This Row],[sellingPrice]],"Anomali","")</f>
        <v/>
      </c>
      <c r="P1132" s="80" t="str">
        <f>IF(ISNA(VLOOKUP(Table1[[#This Row],[ProductID]],productMaster,1,0)),"Anomali","")</f>
        <v/>
      </c>
    </row>
    <row r="1133" spans="1:16" x14ac:dyDescent="0.25">
      <c r="A1133" s="5">
        <v>795</v>
      </c>
      <c r="B1133" s="5">
        <v>1776</v>
      </c>
      <c r="C1133" s="10">
        <v>44091</v>
      </c>
      <c r="D1133" s="5">
        <v>550</v>
      </c>
      <c r="E1133" s="5">
        <v>936</v>
      </c>
      <c r="F1133" s="40">
        <v>48.289499999999997</v>
      </c>
      <c r="G1133" s="40">
        <v>26559.224999999999</v>
      </c>
      <c r="K1133" t="b">
        <f>IF(VLOOKUP(Table1[[#This Row],[ProductID]],productMaster,4,0)="Active",TRUE,"Anomali")</f>
        <v>1</v>
      </c>
      <c r="L1133">
        <f>VLOOKUP(Table1[[#This Row],[ProductID]],productMaster,10,0)</f>
        <v>27.568000000000001</v>
      </c>
      <c r="M1133" t="str">
        <f>IF(Table1[[#This Row],[UnitPrice]]&gt;115%*Table1[[#This Row],[StandardAcquisitionCost]],"Anomali","")</f>
        <v>Anomali</v>
      </c>
      <c r="N1133" s="80">
        <f>VLOOKUP(Table1[[#This Row],[ProductID]],productMaster,11,0)</f>
        <v>62.09</v>
      </c>
      <c r="O1133" s="80" t="str">
        <f>IF(Table1[[#This Row],[UnitPrice]]&gt;Table1[[#This Row],[sellingPrice]],"Anomali","")</f>
        <v/>
      </c>
      <c r="P1133" s="80" t="str">
        <f>IF(ISNA(VLOOKUP(Table1[[#This Row],[ProductID]],productMaster,1,0)),"Anomali","")</f>
        <v/>
      </c>
    </row>
    <row r="1134" spans="1:16" x14ac:dyDescent="0.25">
      <c r="A1134" s="4">
        <v>796</v>
      </c>
      <c r="B1134" s="4">
        <v>1777</v>
      </c>
      <c r="C1134" s="11">
        <v>44091</v>
      </c>
      <c r="D1134" s="4">
        <v>550</v>
      </c>
      <c r="E1134" s="4">
        <v>524</v>
      </c>
      <c r="F1134" s="41">
        <v>12.967499999999999</v>
      </c>
      <c r="G1134" s="41">
        <v>7132.125</v>
      </c>
      <c r="K1134" t="b">
        <f>IF(VLOOKUP(Table1[[#This Row],[ProductID]],productMaster,4,0)="Active",TRUE,"Anomali")</f>
        <v>1</v>
      </c>
      <c r="L1134">
        <f>VLOOKUP(Table1[[#This Row],[ProductID]],productMaster,10,0)</f>
        <v>0</v>
      </c>
      <c r="M1134" t="str">
        <f>IF(Table1[[#This Row],[UnitPrice]]&gt;115%*Table1[[#This Row],[StandardAcquisitionCost]],"Anomali","")</f>
        <v>Anomali</v>
      </c>
      <c r="N1134" s="80">
        <f>VLOOKUP(Table1[[#This Row],[ProductID]],productMaster,11,0)</f>
        <v>0</v>
      </c>
      <c r="O1134" s="80" t="str">
        <f>IF(Table1[[#This Row],[UnitPrice]]&gt;Table1[[#This Row],[sellingPrice]],"Anomali","")</f>
        <v>Anomali</v>
      </c>
      <c r="P1134" s="80" t="str">
        <f>IF(ISNA(VLOOKUP(Table1[[#This Row],[ProductID]],productMaster,1,0)),"Anomali","")</f>
        <v/>
      </c>
    </row>
    <row r="1135" spans="1:16" x14ac:dyDescent="0.25">
      <c r="A1135" s="5">
        <v>797</v>
      </c>
      <c r="B1135" s="5">
        <v>1778</v>
      </c>
      <c r="C1135" s="10">
        <v>44091</v>
      </c>
      <c r="D1135" s="5">
        <v>550</v>
      </c>
      <c r="E1135" s="5">
        <v>911</v>
      </c>
      <c r="F1135" s="40">
        <v>21.0945</v>
      </c>
      <c r="G1135" s="40">
        <v>11601.975</v>
      </c>
      <c r="K1135" t="b">
        <f>IF(VLOOKUP(Table1[[#This Row],[ProductID]],productMaster,4,0)="Active",TRUE,"Anomali")</f>
        <v>1</v>
      </c>
      <c r="L1135">
        <f>VLOOKUP(Table1[[#This Row],[ProductID]],productMaster,10,0)</f>
        <v>12.0413</v>
      </c>
      <c r="M1135" t="str">
        <f>IF(Table1[[#This Row],[UnitPrice]]&gt;115%*Table1[[#This Row],[StandardAcquisitionCost]],"Anomali","")</f>
        <v>Anomali</v>
      </c>
      <c r="N1135" s="80">
        <f>VLOOKUP(Table1[[#This Row],[ProductID]],productMaster,11,0)</f>
        <v>27.12</v>
      </c>
      <c r="O1135" s="80" t="str">
        <f>IF(Table1[[#This Row],[UnitPrice]]&gt;Table1[[#This Row],[sellingPrice]],"Anomali","")</f>
        <v/>
      </c>
      <c r="P1135" s="80" t="str">
        <f>IF(ISNA(VLOOKUP(Table1[[#This Row],[ProductID]],productMaster,1,0)),"Anomali","")</f>
        <v/>
      </c>
    </row>
    <row r="1136" spans="1:16" x14ac:dyDescent="0.25">
      <c r="A1136" s="4">
        <v>797</v>
      </c>
      <c r="B1136" s="4">
        <v>1779</v>
      </c>
      <c r="C1136" s="11">
        <v>44091</v>
      </c>
      <c r="D1136" s="4">
        <v>550</v>
      </c>
      <c r="E1136" s="4">
        <v>912</v>
      </c>
      <c r="F1136" s="41">
        <v>30.439499999999999</v>
      </c>
      <c r="G1136" s="41">
        <v>16741.724999999999</v>
      </c>
      <c r="K1136" t="b">
        <f>IF(VLOOKUP(Table1[[#This Row],[ProductID]],productMaster,4,0)="Active",TRUE,"Anomali")</f>
        <v>1</v>
      </c>
      <c r="L1136">
        <f>VLOOKUP(Table1[[#This Row],[ProductID]],productMaster,10,0)</f>
        <v>17.3782</v>
      </c>
      <c r="M1136" t="str">
        <f>IF(Table1[[#This Row],[UnitPrice]]&gt;115%*Table1[[#This Row],[StandardAcquisitionCost]],"Anomali","")</f>
        <v>Anomali</v>
      </c>
      <c r="N1136" s="80">
        <f>VLOOKUP(Table1[[#This Row],[ProductID]],productMaster,11,0)</f>
        <v>39.14</v>
      </c>
      <c r="O1136" s="80" t="str">
        <f>IF(Table1[[#This Row],[UnitPrice]]&gt;Table1[[#This Row],[sellingPrice]],"Anomali","")</f>
        <v/>
      </c>
      <c r="P1136" s="80" t="str">
        <f>IF(ISNA(VLOOKUP(Table1[[#This Row],[ProductID]],productMaster,1,0)),"Anomali","")</f>
        <v/>
      </c>
    </row>
    <row r="1137" spans="1:16" x14ac:dyDescent="0.25">
      <c r="A1137" s="5">
        <v>798</v>
      </c>
      <c r="B1137" s="5">
        <v>1780</v>
      </c>
      <c r="C1137" s="10">
        <v>44091</v>
      </c>
      <c r="D1137" s="5">
        <v>550</v>
      </c>
      <c r="E1137" s="5">
        <v>910</v>
      </c>
      <c r="F1137" s="40">
        <v>40.939500000000002</v>
      </c>
      <c r="G1137" s="40">
        <v>22516.724999999999</v>
      </c>
      <c r="K1137" t="b">
        <f>IF(VLOOKUP(Table1[[#This Row],[ProductID]],productMaster,4,0)="Active",TRUE,"Anomali")</f>
        <v>1</v>
      </c>
      <c r="L1137">
        <f>VLOOKUP(Table1[[#This Row],[ProductID]],productMaster,10,0)</f>
        <v>23.372199999999999</v>
      </c>
      <c r="M1137" t="str">
        <f>IF(Table1[[#This Row],[UnitPrice]]&gt;115%*Table1[[#This Row],[StandardAcquisitionCost]],"Anomali","")</f>
        <v>Anomali</v>
      </c>
      <c r="N1137" s="80">
        <f>VLOOKUP(Table1[[#This Row],[ProductID]],productMaster,11,0)</f>
        <v>52.64</v>
      </c>
      <c r="O1137" s="80" t="str">
        <f>IF(Table1[[#This Row],[UnitPrice]]&gt;Table1[[#This Row],[sellingPrice]],"Anomali","")</f>
        <v/>
      </c>
      <c r="P1137" s="80" t="str">
        <f>IF(ISNA(VLOOKUP(Table1[[#This Row],[ProductID]],productMaster,1,0)),"Anomali","")</f>
        <v/>
      </c>
    </row>
    <row r="1138" spans="1:16" x14ac:dyDescent="0.25">
      <c r="A1138" s="4">
        <v>799</v>
      </c>
      <c r="B1138" s="4">
        <v>1781</v>
      </c>
      <c r="C1138" s="11">
        <v>44091</v>
      </c>
      <c r="D1138" s="4">
        <v>550</v>
      </c>
      <c r="E1138" s="4">
        <v>937</v>
      </c>
      <c r="F1138" s="41">
        <v>62.9895</v>
      </c>
      <c r="G1138" s="41">
        <v>34644.224999999999</v>
      </c>
      <c r="K1138" t="b">
        <f>IF(VLOOKUP(Table1[[#This Row],[ProductID]],productMaster,4,0)="Active",TRUE,"Anomali")</f>
        <v>1</v>
      </c>
      <c r="L1138">
        <f>VLOOKUP(Table1[[#This Row],[ProductID]],productMaster,10,0)</f>
        <v>35.959600000000002</v>
      </c>
      <c r="M1138" t="str">
        <f>IF(Table1[[#This Row],[UnitPrice]]&gt;115%*Table1[[#This Row],[StandardAcquisitionCost]],"Anomali","")</f>
        <v>Anomali</v>
      </c>
      <c r="N1138" s="80">
        <f>VLOOKUP(Table1[[#This Row],[ProductID]],productMaster,11,0)</f>
        <v>80.989999999999995</v>
      </c>
      <c r="O1138" s="80" t="str">
        <f>IF(Table1[[#This Row],[UnitPrice]]&gt;Table1[[#This Row],[sellingPrice]],"Anomali","")</f>
        <v/>
      </c>
      <c r="P1138" s="80" t="str">
        <f>IF(ISNA(VLOOKUP(Table1[[#This Row],[ProductID]],productMaster,1,0)),"Anomali","")</f>
        <v/>
      </c>
    </row>
    <row r="1139" spans="1:16" x14ac:dyDescent="0.25">
      <c r="A1139" s="5">
        <v>800</v>
      </c>
      <c r="B1139" s="5">
        <v>1782</v>
      </c>
      <c r="C1139" s="10">
        <v>44091</v>
      </c>
      <c r="D1139" s="5">
        <v>3</v>
      </c>
      <c r="E1139" s="5">
        <v>463</v>
      </c>
      <c r="F1139" s="40">
        <v>47.523000000000003</v>
      </c>
      <c r="G1139" s="40">
        <v>142.56899999999999</v>
      </c>
      <c r="K1139" t="b">
        <f>IF(VLOOKUP(Table1[[#This Row],[ProductID]],productMaster,4,0)="Active",TRUE,"Anomali")</f>
        <v>1</v>
      </c>
      <c r="L1139">
        <f>VLOOKUP(Table1[[#This Row],[ProductID]],productMaster,10,0)</f>
        <v>0</v>
      </c>
      <c r="M1139" t="str">
        <f>IF(Table1[[#This Row],[UnitPrice]]&gt;115%*Table1[[#This Row],[StandardAcquisitionCost]],"Anomali","")</f>
        <v>Anomali</v>
      </c>
      <c r="N1139" s="80">
        <f>VLOOKUP(Table1[[#This Row],[ProductID]],productMaster,11,0)</f>
        <v>0</v>
      </c>
      <c r="O1139" s="80" t="str">
        <f>IF(Table1[[#This Row],[UnitPrice]]&gt;Table1[[#This Row],[sellingPrice]],"Anomali","")</f>
        <v>Anomali</v>
      </c>
      <c r="P1139" s="80" t="str">
        <f>IF(ISNA(VLOOKUP(Table1[[#This Row],[ProductID]],productMaster,1,0)),"Anomali","")</f>
        <v/>
      </c>
    </row>
    <row r="1140" spans="1:16" x14ac:dyDescent="0.25">
      <c r="A1140" s="4">
        <v>800</v>
      </c>
      <c r="B1140" s="4">
        <v>1783</v>
      </c>
      <c r="C1140" s="11">
        <v>44091</v>
      </c>
      <c r="D1140" s="4">
        <v>3</v>
      </c>
      <c r="E1140" s="4">
        <v>464</v>
      </c>
      <c r="F1140" s="41">
        <v>45.423000000000002</v>
      </c>
      <c r="G1140" s="41">
        <v>136.26900000000001</v>
      </c>
      <c r="K1140" t="b">
        <f>IF(VLOOKUP(Table1[[#This Row],[ProductID]],productMaster,4,0)="Active",TRUE,"Anomali")</f>
        <v>1</v>
      </c>
      <c r="L1140">
        <f>VLOOKUP(Table1[[#This Row],[ProductID]],productMaster,10,0)</f>
        <v>0</v>
      </c>
      <c r="M1140" t="str">
        <f>IF(Table1[[#This Row],[UnitPrice]]&gt;115%*Table1[[#This Row],[StandardAcquisitionCost]],"Anomali","")</f>
        <v>Anomali</v>
      </c>
      <c r="N1140" s="80">
        <f>VLOOKUP(Table1[[#This Row],[ProductID]],productMaster,11,0)</f>
        <v>0</v>
      </c>
      <c r="O1140" s="80" t="str">
        <f>IF(Table1[[#This Row],[UnitPrice]]&gt;Table1[[#This Row],[sellingPrice]],"Anomali","")</f>
        <v>Anomali</v>
      </c>
      <c r="P1140" s="80" t="str">
        <f>IF(ISNA(VLOOKUP(Table1[[#This Row],[ProductID]],productMaster,1,0)),"Anomali","")</f>
        <v/>
      </c>
    </row>
    <row r="1141" spans="1:16" x14ac:dyDescent="0.25">
      <c r="A1141" s="5">
        <v>800</v>
      </c>
      <c r="B1141" s="5">
        <v>1784</v>
      </c>
      <c r="C1141" s="10">
        <v>44091</v>
      </c>
      <c r="D1141" s="5">
        <v>3</v>
      </c>
      <c r="E1141" s="5">
        <v>465</v>
      </c>
      <c r="F1141" s="40">
        <v>49.6965</v>
      </c>
      <c r="G1141" s="40">
        <v>149.08949999999999</v>
      </c>
      <c r="K1141" t="b">
        <f>IF(VLOOKUP(Table1[[#This Row],[ProductID]],productMaster,4,0)="Active",TRUE,"Anomali")</f>
        <v>1</v>
      </c>
      <c r="L1141">
        <f>VLOOKUP(Table1[[#This Row],[ProductID]],productMaster,10,0)</f>
        <v>0</v>
      </c>
      <c r="M1141" t="str">
        <f>IF(Table1[[#This Row],[UnitPrice]]&gt;115%*Table1[[#This Row],[StandardAcquisitionCost]],"Anomali","")</f>
        <v>Anomali</v>
      </c>
      <c r="N1141" s="80">
        <f>VLOOKUP(Table1[[#This Row],[ProductID]],productMaster,11,0)</f>
        <v>0</v>
      </c>
      <c r="O1141" s="80" t="str">
        <f>IF(Table1[[#This Row],[UnitPrice]]&gt;Table1[[#This Row],[sellingPrice]],"Anomali","")</f>
        <v>Anomali</v>
      </c>
      <c r="P1141" s="80" t="str">
        <f>IF(ISNA(VLOOKUP(Table1[[#This Row],[ProductID]],productMaster,1,0)),"Anomali","")</f>
        <v/>
      </c>
    </row>
    <row r="1142" spans="1:16" x14ac:dyDescent="0.25">
      <c r="A1142" s="4">
        <v>801</v>
      </c>
      <c r="B1142" s="4">
        <v>1785</v>
      </c>
      <c r="C1142" s="11">
        <v>44091</v>
      </c>
      <c r="D1142" s="4">
        <v>3</v>
      </c>
      <c r="E1142" s="4">
        <v>462</v>
      </c>
      <c r="F1142" s="41">
        <v>47.680500000000002</v>
      </c>
      <c r="G1142" s="41">
        <v>143.04150000000001</v>
      </c>
      <c r="K1142" t="b">
        <f>IF(VLOOKUP(Table1[[#This Row],[ProductID]],productMaster,4,0)="Active",TRUE,"Anomali")</f>
        <v>1</v>
      </c>
      <c r="L1142">
        <f>VLOOKUP(Table1[[#This Row],[ProductID]],productMaster,10,0)</f>
        <v>0</v>
      </c>
      <c r="M1142" t="str">
        <f>IF(Table1[[#This Row],[UnitPrice]]&gt;115%*Table1[[#This Row],[StandardAcquisitionCost]],"Anomali","")</f>
        <v>Anomali</v>
      </c>
      <c r="N1142" s="80">
        <f>VLOOKUP(Table1[[#This Row],[ProductID]],productMaster,11,0)</f>
        <v>0</v>
      </c>
      <c r="O1142" s="80" t="str">
        <f>IF(Table1[[#This Row],[UnitPrice]]&gt;Table1[[#This Row],[sellingPrice]],"Anomali","")</f>
        <v>Anomali</v>
      </c>
      <c r="P1142" s="80" t="str">
        <f>IF(ISNA(VLOOKUP(Table1[[#This Row],[ProductID]],productMaster,1,0)),"Anomali","")</f>
        <v/>
      </c>
    </row>
    <row r="1143" spans="1:16" x14ac:dyDescent="0.25">
      <c r="A1143" s="5">
        <v>802</v>
      </c>
      <c r="B1143" s="5">
        <v>1786</v>
      </c>
      <c r="C1143" s="10">
        <v>44091</v>
      </c>
      <c r="D1143" s="5">
        <v>550</v>
      </c>
      <c r="E1143" s="5">
        <v>510</v>
      </c>
      <c r="F1143" s="40">
        <v>23.404499999999999</v>
      </c>
      <c r="G1143" s="40">
        <v>12872.475</v>
      </c>
      <c r="K1143" t="b">
        <f>IF(VLOOKUP(Table1[[#This Row],[ProductID]],productMaster,4,0)="Active",TRUE,"Anomali")</f>
        <v>1</v>
      </c>
      <c r="L1143">
        <f>VLOOKUP(Table1[[#This Row],[ProductID]],productMaster,10,0)</f>
        <v>0</v>
      </c>
      <c r="M1143" t="str">
        <f>IF(Table1[[#This Row],[UnitPrice]]&gt;115%*Table1[[#This Row],[StandardAcquisitionCost]],"Anomali","")</f>
        <v>Anomali</v>
      </c>
      <c r="N1143" s="80">
        <f>VLOOKUP(Table1[[#This Row],[ProductID]],productMaster,11,0)</f>
        <v>0</v>
      </c>
      <c r="O1143" s="80" t="str">
        <f>IF(Table1[[#This Row],[UnitPrice]]&gt;Table1[[#This Row],[sellingPrice]],"Anomali","")</f>
        <v>Anomali</v>
      </c>
      <c r="P1143" s="80" t="str">
        <f>IF(ISNA(VLOOKUP(Table1[[#This Row],[ProductID]],productMaster,1,0)),"Anomali","")</f>
        <v/>
      </c>
    </row>
    <row r="1144" spans="1:16" x14ac:dyDescent="0.25">
      <c r="A1144" s="4">
        <v>802</v>
      </c>
      <c r="B1144" s="4">
        <v>1787</v>
      </c>
      <c r="C1144" s="11">
        <v>44091</v>
      </c>
      <c r="D1144" s="4">
        <v>550</v>
      </c>
      <c r="E1144" s="4">
        <v>511</v>
      </c>
      <c r="F1144" s="41">
        <v>27.867000000000001</v>
      </c>
      <c r="G1144" s="41">
        <v>15326.85</v>
      </c>
      <c r="K1144" t="b">
        <f>IF(VLOOKUP(Table1[[#This Row],[ProductID]],productMaster,4,0)="Active",TRUE,"Anomali")</f>
        <v>1</v>
      </c>
      <c r="L1144">
        <f>VLOOKUP(Table1[[#This Row],[ProductID]],productMaster,10,0)</f>
        <v>0</v>
      </c>
      <c r="M1144" t="str">
        <f>IF(Table1[[#This Row],[UnitPrice]]&gt;115%*Table1[[#This Row],[StandardAcquisitionCost]],"Anomali","")</f>
        <v>Anomali</v>
      </c>
      <c r="N1144" s="80">
        <f>VLOOKUP(Table1[[#This Row],[ProductID]],productMaster,11,0)</f>
        <v>0</v>
      </c>
      <c r="O1144" s="80" t="str">
        <f>IF(Table1[[#This Row],[UnitPrice]]&gt;Table1[[#This Row],[sellingPrice]],"Anomali","")</f>
        <v>Anomali</v>
      </c>
      <c r="P1144" s="80" t="str">
        <f>IF(ISNA(VLOOKUP(Table1[[#This Row],[ProductID]],productMaster,1,0)),"Anomali","")</f>
        <v/>
      </c>
    </row>
    <row r="1145" spans="1:16" x14ac:dyDescent="0.25">
      <c r="A1145" s="5">
        <v>803</v>
      </c>
      <c r="B1145" s="5">
        <v>1788</v>
      </c>
      <c r="C1145" s="10">
        <v>44091</v>
      </c>
      <c r="D1145" s="5">
        <v>550</v>
      </c>
      <c r="E1145" s="5">
        <v>527</v>
      </c>
      <c r="F1145" s="40">
        <v>6.7515000000000001</v>
      </c>
      <c r="G1145" s="40">
        <v>3713.3249999999998</v>
      </c>
      <c r="K1145" t="b">
        <f>IF(VLOOKUP(Table1[[#This Row],[ProductID]],productMaster,4,0)="Active",TRUE,"Anomali")</f>
        <v>1</v>
      </c>
      <c r="L1145">
        <f>VLOOKUP(Table1[[#This Row],[ProductID]],productMaster,10,0)</f>
        <v>0</v>
      </c>
      <c r="M1145" t="str">
        <f>IF(Table1[[#This Row],[UnitPrice]]&gt;115%*Table1[[#This Row],[StandardAcquisitionCost]],"Anomali","")</f>
        <v>Anomali</v>
      </c>
      <c r="N1145" s="80">
        <f>VLOOKUP(Table1[[#This Row],[ProductID]],productMaster,11,0)</f>
        <v>0</v>
      </c>
      <c r="O1145" s="80" t="str">
        <f>IF(Table1[[#This Row],[UnitPrice]]&gt;Table1[[#This Row],[sellingPrice]],"Anomali","")</f>
        <v>Anomali</v>
      </c>
      <c r="P1145" s="80" t="str">
        <f>IF(ISNA(VLOOKUP(Table1[[#This Row],[ProductID]],productMaster,1,0)),"Anomali","")</f>
        <v/>
      </c>
    </row>
    <row r="1146" spans="1:16" x14ac:dyDescent="0.25">
      <c r="A1146" s="4">
        <v>804</v>
      </c>
      <c r="B1146" s="4">
        <v>1789</v>
      </c>
      <c r="C1146" s="11">
        <v>44091</v>
      </c>
      <c r="D1146" s="4">
        <v>550</v>
      </c>
      <c r="E1146" s="4">
        <v>938</v>
      </c>
      <c r="F1146" s="41">
        <v>31.4895</v>
      </c>
      <c r="G1146" s="41">
        <v>17319.224999999999</v>
      </c>
      <c r="K1146" t="b">
        <f>IF(VLOOKUP(Table1[[#This Row],[ProductID]],productMaster,4,0)="Active",TRUE,"Anomali")</f>
        <v>1</v>
      </c>
      <c r="L1146">
        <f>VLOOKUP(Table1[[#This Row],[ProductID]],productMaster,10,0)</f>
        <v>17.977599999999999</v>
      </c>
      <c r="M1146" t="str">
        <f>IF(Table1[[#This Row],[UnitPrice]]&gt;115%*Table1[[#This Row],[StandardAcquisitionCost]],"Anomali","")</f>
        <v>Anomali</v>
      </c>
      <c r="N1146" s="80">
        <f>VLOOKUP(Table1[[#This Row],[ProductID]],productMaster,11,0)</f>
        <v>40.49</v>
      </c>
      <c r="O1146" s="80" t="str">
        <f>IF(Table1[[#This Row],[UnitPrice]]&gt;Table1[[#This Row],[sellingPrice]],"Anomali","")</f>
        <v/>
      </c>
      <c r="P1146" s="80" t="str">
        <f>IF(ISNA(VLOOKUP(Table1[[#This Row],[ProductID]],productMaster,1,0)),"Anomali","")</f>
        <v/>
      </c>
    </row>
    <row r="1147" spans="1:16" x14ac:dyDescent="0.25">
      <c r="A1147" s="5">
        <v>804</v>
      </c>
      <c r="B1147" s="5">
        <v>1790</v>
      </c>
      <c r="C1147" s="10">
        <v>44091</v>
      </c>
      <c r="D1147" s="5">
        <v>550</v>
      </c>
      <c r="E1147" s="5">
        <v>939</v>
      </c>
      <c r="F1147" s="40">
        <v>48.289499999999997</v>
      </c>
      <c r="G1147" s="40">
        <v>26559.224999999999</v>
      </c>
      <c r="K1147" t="b">
        <f>IF(VLOOKUP(Table1[[#This Row],[ProductID]],productMaster,4,0)="Active",TRUE,"Anomali")</f>
        <v>1</v>
      </c>
      <c r="L1147">
        <f>VLOOKUP(Table1[[#This Row],[ProductID]],productMaster,10,0)</f>
        <v>27.568000000000001</v>
      </c>
      <c r="M1147" t="str">
        <f>IF(Table1[[#This Row],[UnitPrice]]&gt;115%*Table1[[#This Row],[StandardAcquisitionCost]],"Anomali","")</f>
        <v>Anomali</v>
      </c>
      <c r="N1147" s="80">
        <f>VLOOKUP(Table1[[#This Row],[ProductID]],productMaster,11,0)</f>
        <v>62.09</v>
      </c>
      <c r="O1147" s="80" t="str">
        <f>IF(Table1[[#This Row],[UnitPrice]]&gt;Table1[[#This Row],[sellingPrice]],"Anomali","")</f>
        <v/>
      </c>
      <c r="P1147" s="80" t="str">
        <f>IF(ISNA(VLOOKUP(Table1[[#This Row],[ProductID]],productMaster,1,0)),"Anomali","")</f>
        <v/>
      </c>
    </row>
    <row r="1148" spans="1:16" x14ac:dyDescent="0.25">
      <c r="A1148" s="4">
        <v>805</v>
      </c>
      <c r="B1148" s="4">
        <v>1791</v>
      </c>
      <c r="C1148" s="11">
        <v>44092</v>
      </c>
      <c r="D1148" s="4">
        <v>60</v>
      </c>
      <c r="E1148" s="4">
        <v>494</v>
      </c>
      <c r="F1148" s="41">
        <v>50.746499999999997</v>
      </c>
      <c r="G1148" s="41">
        <v>3044.79</v>
      </c>
      <c r="K1148" t="b">
        <f>IF(VLOOKUP(Table1[[#This Row],[ProductID]],productMaster,4,0)="Active",TRUE,"Anomali")</f>
        <v>1</v>
      </c>
      <c r="L1148">
        <f>VLOOKUP(Table1[[#This Row],[ProductID]],productMaster,10,0)</f>
        <v>0</v>
      </c>
      <c r="M1148" t="str">
        <f>IF(Table1[[#This Row],[UnitPrice]]&gt;115%*Table1[[#This Row],[StandardAcquisitionCost]],"Anomali","")</f>
        <v>Anomali</v>
      </c>
      <c r="N1148" s="80">
        <f>VLOOKUP(Table1[[#This Row],[ProductID]],productMaster,11,0)</f>
        <v>0</v>
      </c>
      <c r="O1148" s="80" t="str">
        <f>IF(Table1[[#This Row],[UnitPrice]]&gt;Table1[[#This Row],[sellingPrice]],"Anomali","")</f>
        <v>Anomali</v>
      </c>
      <c r="P1148" s="80" t="str">
        <f>IF(ISNA(VLOOKUP(Table1[[#This Row],[ProductID]],productMaster,1,0)),"Anomali","")</f>
        <v/>
      </c>
    </row>
    <row r="1149" spans="1:16" x14ac:dyDescent="0.25">
      <c r="A1149" s="5">
        <v>805</v>
      </c>
      <c r="B1149" s="5">
        <v>1792</v>
      </c>
      <c r="C1149" s="10">
        <v>44092</v>
      </c>
      <c r="D1149" s="5">
        <v>60</v>
      </c>
      <c r="E1149" s="5">
        <v>495</v>
      </c>
      <c r="F1149" s="40">
        <v>62.926499999999997</v>
      </c>
      <c r="G1149" s="40">
        <v>3775.59</v>
      </c>
      <c r="K1149" t="b">
        <f>IF(VLOOKUP(Table1[[#This Row],[ProductID]],productMaster,4,0)="Active",TRUE,"Anomali")</f>
        <v>1</v>
      </c>
      <c r="L1149">
        <f>VLOOKUP(Table1[[#This Row],[ProductID]],productMaster,10,0)</f>
        <v>0</v>
      </c>
      <c r="M1149" t="str">
        <f>IF(Table1[[#This Row],[UnitPrice]]&gt;115%*Table1[[#This Row],[StandardAcquisitionCost]],"Anomali","")</f>
        <v>Anomali</v>
      </c>
      <c r="N1149" s="80">
        <f>VLOOKUP(Table1[[#This Row],[ProductID]],productMaster,11,0)</f>
        <v>0</v>
      </c>
      <c r="O1149" s="80" t="str">
        <f>IF(Table1[[#This Row],[UnitPrice]]&gt;Table1[[#This Row],[sellingPrice]],"Anomali","")</f>
        <v>Anomali</v>
      </c>
      <c r="P1149" s="80" t="str">
        <f>IF(ISNA(VLOOKUP(Table1[[#This Row],[ProductID]],productMaster,1,0)),"Anomali","")</f>
        <v/>
      </c>
    </row>
    <row r="1150" spans="1:16" x14ac:dyDescent="0.25">
      <c r="A1150" s="4">
        <v>805</v>
      </c>
      <c r="B1150" s="4">
        <v>1793</v>
      </c>
      <c r="C1150" s="11">
        <v>44092</v>
      </c>
      <c r="D1150" s="4">
        <v>60</v>
      </c>
      <c r="E1150" s="4">
        <v>496</v>
      </c>
      <c r="F1150" s="41">
        <v>49.654499999999999</v>
      </c>
      <c r="G1150" s="41">
        <v>2979.27</v>
      </c>
      <c r="K1150" t="b">
        <f>IF(VLOOKUP(Table1[[#This Row],[ProductID]],productMaster,4,0)="Active",TRUE,"Anomali")</f>
        <v>1</v>
      </c>
      <c r="L1150">
        <f>VLOOKUP(Table1[[#This Row],[ProductID]],productMaster,10,0)</f>
        <v>0</v>
      </c>
      <c r="M1150" t="str">
        <f>IF(Table1[[#This Row],[UnitPrice]]&gt;115%*Table1[[#This Row],[StandardAcquisitionCost]],"Anomali","")</f>
        <v>Anomali</v>
      </c>
      <c r="N1150" s="80">
        <f>VLOOKUP(Table1[[#This Row],[ProductID]],productMaster,11,0)</f>
        <v>0</v>
      </c>
      <c r="O1150" s="80" t="str">
        <f>IF(Table1[[#This Row],[UnitPrice]]&gt;Table1[[#This Row],[sellingPrice]],"Anomali","")</f>
        <v>Anomali</v>
      </c>
      <c r="P1150" s="80" t="str">
        <f>IF(ISNA(VLOOKUP(Table1[[#This Row],[ProductID]],productMaster,1,0)),"Anomali","")</f>
        <v/>
      </c>
    </row>
    <row r="1151" spans="1:16" x14ac:dyDescent="0.25">
      <c r="A1151" s="5">
        <v>806</v>
      </c>
      <c r="B1151" s="5">
        <v>1794</v>
      </c>
      <c r="C1151" s="10">
        <v>44092</v>
      </c>
      <c r="D1151" s="5">
        <v>550</v>
      </c>
      <c r="E1151" s="5">
        <v>523</v>
      </c>
      <c r="F1151" s="40">
        <v>10.384499999999999</v>
      </c>
      <c r="G1151" s="40">
        <v>5711.4750000000004</v>
      </c>
      <c r="K1151" t="b">
        <f>IF(VLOOKUP(Table1[[#This Row],[ProductID]],productMaster,4,0)="Active",TRUE,"Anomali")</f>
        <v>1</v>
      </c>
      <c r="L1151">
        <f>VLOOKUP(Table1[[#This Row],[ProductID]],productMaster,10,0)</f>
        <v>0</v>
      </c>
      <c r="M1151" t="str">
        <f>IF(Table1[[#This Row],[UnitPrice]]&gt;115%*Table1[[#This Row],[StandardAcquisitionCost]],"Anomali","")</f>
        <v>Anomali</v>
      </c>
      <c r="N1151" s="80">
        <f>VLOOKUP(Table1[[#This Row],[ProductID]],productMaster,11,0)</f>
        <v>0</v>
      </c>
      <c r="O1151" s="80" t="str">
        <f>IF(Table1[[#This Row],[UnitPrice]]&gt;Table1[[#This Row],[sellingPrice]],"Anomali","")</f>
        <v>Anomali</v>
      </c>
      <c r="P1151" s="80" t="str">
        <f>IF(ISNA(VLOOKUP(Table1[[#This Row],[ProductID]],productMaster,1,0)),"Anomali","")</f>
        <v/>
      </c>
    </row>
    <row r="1152" spans="1:16" x14ac:dyDescent="0.25">
      <c r="A1152" s="4">
        <v>807</v>
      </c>
      <c r="B1152" s="4">
        <v>1795</v>
      </c>
      <c r="C1152" s="11">
        <v>44092</v>
      </c>
      <c r="D1152" s="4">
        <v>3</v>
      </c>
      <c r="E1152" s="4">
        <v>424</v>
      </c>
      <c r="F1152" s="41">
        <v>49.853999999999999</v>
      </c>
      <c r="G1152" s="41">
        <v>149.56200000000001</v>
      </c>
      <c r="K1152" t="b">
        <f>IF(VLOOKUP(Table1[[#This Row],[ProductID]],productMaster,4,0)="Active",TRUE,"Anomali")</f>
        <v>1</v>
      </c>
      <c r="L1152">
        <f>VLOOKUP(Table1[[#This Row],[ProductID]],productMaster,10,0)</f>
        <v>0</v>
      </c>
      <c r="M1152" t="str">
        <f>IF(Table1[[#This Row],[UnitPrice]]&gt;115%*Table1[[#This Row],[StandardAcquisitionCost]],"Anomali","")</f>
        <v>Anomali</v>
      </c>
      <c r="N1152" s="80">
        <f>VLOOKUP(Table1[[#This Row],[ProductID]],productMaster,11,0)</f>
        <v>0</v>
      </c>
      <c r="O1152" s="80" t="str">
        <f>IF(Table1[[#This Row],[UnitPrice]]&gt;Table1[[#This Row],[sellingPrice]],"Anomali","")</f>
        <v>Anomali</v>
      </c>
      <c r="P1152" s="80" t="str">
        <f>IF(ISNA(VLOOKUP(Table1[[#This Row],[ProductID]],productMaster,1,0)),"Anomali","")</f>
        <v/>
      </c>
    </row>
    <row r="1153" spans="1:16" x14ac:dyDescent="0.25">
      <c r="A1153" s="5">
        <v>807</v>
      </c>
      <c r="B1153" s="5">
        <v>1796</v>
      </c>
      <c r="C1153" s="10">
        <v>44092</v>
      </c>
      <c r="D1153" s="5">
        <v>3</v>
      </c>
      <c r="E1153" s="5">
        <v>425</v>
      </c>
      <c r="F1153" s="40">
        <v>45.580500000000001</v>
      </c>
      <c r="G1153" s="40">
        <v>136.7415</v>
      </c>
      <c r="K1153" t="b">
        <f>IF(VLOOKUP(Table1[[#This Row],[ProductID]],productMaster,4,0)="Active",TRUE,"Anomali")</f>
        <v>1</v>
      </c>
      <c r="L1153">
        <f>VLOOKUP(Table1[[#This Row],[ProductID]],productMaster,10,0)</f>
        <v>0</v>
      </c>
      <c r="M1153" t="str">
        <f>IF(Table1[[#This Row],[UnitPrice]]&gt;115%*Table1[[#This Row],[StandardAcquisitionCost]],"Anomali","")</f>
        <v>Anomali</v>
      </c>
      <c r="N1153" s="80">
        <f>VLOOKUP(Table1[[#This Row],[ProductID]],productMaster,11,0)</f>
        <v>0</v>
      </c>
      <c r="O1153" s="80" t="str">
        <f>IF(Table1[[#This Row],[UnitPrice]]&gt;Table1[[#This Row],[sellingPrice]],"Anomali","")</f>
        <v>Anomali</v>
      </c>
      <c r="P1153" s="80" t="str">
        <f>IF(ISNA(VLOOKUP(Table1[[#This Row],[ProductID]],productMaster,1,0)),"Anomali","")</f>
        <v/>
      </c>
    </row>
    <row r="1154" spans="1:16" x14ac:dyDescent="0.25">
      <c r="A1154" s="4">
        <v>807</v>
      </c>
      <c r="B1154" s="4">
        <v>1797</v>
      </c>
      <c r="C1154" s="11">
        <v>44092</v>
      </c>
      <c r="D1154" s="4">
        <v>3</v>
      </c>
      <c r="E1154" s="4">
        <v>426</v>
      </c>
      <c r="F1154" s="41">
        <v>43.480499999999999</v>
      </c>
      <c r="G1154" s="41">
        <v>130.44149999999999</v>
      </c>
      <c r="K1154" t="b">
        <f>IF(VLOOKUP(Table1[[#This Row],[ProductID]],productMaster,4,0)="Active",TRUE,"Anomali")</f>
        <v>1</v>
      </c>
      <c r="L1154">
        <f>VLOOKUP(Table1[[#This Row],[ProductID]],productMaster,10,0)</f>
        <v>0</v>
      </c>
      <c r="M1154" t="str">
        <f>IF(Table1[[#This Row],[UnitPrice]]&gt;115%*Table1[[#This Row],[StandardAcquisitionCost]],"Anomali","")</f>
        <v>Anomali</v>
      </c>
      <c r="N1154" s="80">
        <f>VLOOKUP(Table1[[#This Row],[ProductID]],productMaster,11,0)</f>
        <v>0</v>
      </c>
      <c r="O1154" s="80" t="str">
        <f>IF(Table1[[#This Row],[UnitPrice]]&gt;Table1[[#This Row],[sellingPrice]],"Anomali","")</f>
        <v>Anomali</v>
      </c>
      <c r="P1154" s="80" t="str">
        <f>IF(ISNA(VLOOKUP(Table1[[#This Row],[ProductID]],productMaster,1,0)),"Anomali","")</f>
        <v/>
      </c>
    </row>
    <row r="1155" spans="1:16" x14ac:dyDescent="0.25">
      <c r="A1155" s="5">
        <v>807</v>
      </c>
      <c r="B1155" s="5">
        <v>1798</v>
      </c>
      <c r="C1155" s="10">
        <v>44092</v>
      </c>
      <c r="D1155" s="5">
        <v>3</v>
      </c>
      <c r="E1155" s="5">
        <v>427</v>
      </c>
      <c r="F1155" s="40">
        <v>47.753999999999998</v>
      </c>
      <c r="G1155" s="40">
        <v>143.262</v>
      </c>
      <c r="K1155" t="b">
        <f>IF(VLOOKUP(Table1[[#This Row],[ProductID]],productMaster,4,0)="Active",TRUE,"Anomali")</f>
        <v>1</v>
      </c>
      <c r="L1155">
        <f>VLOOKUP(Table1[[#This Row],[ProductID]],productMaster,10,0)</f>
        <v>0</v>
      </c>
      <c r="M1155" t="str">
        <f>IF(Table1[[#This Row],[UnitPrice]]&gt;115%*Table1[[#This Row],[StandardAcquisitionCost]],"Anomali","")</f>
        <v>Anomali</v>
      </c>
      <c r="N1155" s="80">
        <f>VLOOKUP(Table1[[#This Row],[ProductID]],productMaster,11,0)</f>
        <v>0</v>
      </c>
      <c r="O1155" s="80" t="str">
        <f>IF(Table1[[#This Row],[UnitPrice]]&gt;Table1[[#This Row],[sellingPrice]],"Anomali","")</f>
        <v>Anomali</v>
      </c>
      <c r="P1155" s="80" t="str">
        <f>IF(ISNA(VLOOKUP(Table1[[#This Row],[ProductID]],productMaster,1,0)),"Anomali","")</f>
        <v/>
      </c>
    </row>
    <row r="1156" spans="1:16" x14ac:dyDescent="0.25">
      <c r="A1156" s="4">
        <v>807</v>
      </c>
      <c r="B1156" s="4">
        <v>1799</v>
      </c>
      <c r="C1156" s="11">
        <v>44092</v>
      </c>
      <c r="D1156" s="4">
        <v>3</v>
      </c>
      <c r="E1156" s="4">
        <v>428</v>
      </c>
      <c r="F1156" s="41">
        <v>43.480499999999999</v>
      </c>
      <c r="G1156" s="41">
        <v>130.44149999999999</v>
      </c>
      <c r="K1156" t="b">
        <f>IF(VLOOKUP(Table1[[#This Row],[ProductID]],productMaster,4,0)="Active",TRUE,"Anomali")</f>
        <v>1</v>
      </c>
      <c r="L1156">
        <f>VLOOKUP(Table1[[#This Row],[ProductID]],productMaster,10,0)</f>
        <v>0</v>
      </c>
      <c r="M1156" t="str">
        <f>IF(Table1[[#This Row],[UnitPrice]]&gt;115%*Table1[[#This Row],[StandardAcquisitionCost]],"Anomali","")</f>
        <v>Anomali</v>
      </c>
      <c r="N1156" s="80">
        <f>VLOOKUP(Table1[[#This Row],[ProductID]],productMaster,11,0)</f>
        <v>0</v>
      </c>
      <c r="O1156" s="80" t="str">
        <f>IF(Table1[[#This Row],[UnitPrice]]&gt;Table1[[#This Row],[sellingPrice]],"Anomali","")</f>
        <v>Anomali</v>
      </c>
      <c r="P1156" s="80" t="str">
        <f>IF(ISNA(VLOOKUP(Table1[[#This Row],[ProductID]],productMaster,1,0)),"Anomali","")</f>
        <v/>
      </c>
    </row>
    <row r="1157" spans="1:16" x14ac:dyDescent="0.25">
      <c r="A1157" s="5">
        <v>807</v>
      </c>
      <c r="B1157" s="5">
        <v>1800</v>
      </c>
      <c r="C1157" s="10">
        <v>44092</v>
      </c>
      <c r="D1157" s="5">
        <v>3</v>
      </c>
      <c r="E1157" s="5">
        <v>429</v>
      </c>
      <c r="F1157" s="40">
        <v>41.380499999999998</v>
      </c>
      <c r="G1157" s="40">
        <v>124.14149999999999</v>
      </c>
      <c r="K1157" t="b">
        <f>IF(VLOOKUP(Table1[[#This Row],[ProductID]],productMaster,4,0)="Active",TRUE,"Anomali")</f>
        <v>1</v>
      </c>
      <c r="L1157">
        <f>VLOOKUP(Table1[[#This Row],[ProductID]],productMaster,10,0)</f>
        <v>0</v>
      </c>
      <c r="M1157" t="str">
        <f>IF(Table1[[#This Row],[UnitPrice]]&gt;115%*Table1[[#This Row],[StandardAcquisitionCost]],"Anomali","")</f>
        <v>Anomali</v>
      </c>
      <c r="N1157" s="80">
        <f>VLOOKUP(Table1[[#This Row],[ProductID]],productMaster,11,0)</f>
        <v>0</v>
      </c>
      <c r="O1157" s="80" t="str">
        <f>IF(Table1[[#This Row],[UnitPrice]]&gt;Table1[[#This Row],[sellingPrice]],"Anomali","")</f>
        <v>Anomali</v>
      </c>
      <c r="P1157" s="80" t="str">
        <f>IF(ISNA(VLOOKUP(Table1[[#This Row],[ProductID]],productMaster,1,0)),"Anomali","")</f>
        <v/>
      </c>
    </row>
    <row r="1158" spans="1:16" x14ac:dyDescent="0.25">
      <c r="A1158" s="4">
        <v>808</v>
      </c>
      <c r="B1158" s="4">
        <v>1801</v>
      </c>
      <c r="C1158" s="11">
        <v>44092</v>
      </c>
      <c r="D1158" s="4">
        <v>3</v>
      </c>
      <c r="E1158" s="4">
        <v>490</v>
      </c>
      <c r="F1158" s="41">
        <v>12.7155</v>
      </c>
      <c r="G1158" s="41">
        <v>38.146500000000003</v>
      </c>
      <c r="K1158" t="b">
        <f>IF(VLOOKUP(Table1[[#This Row],[ProductID]],productMaster,4,0)="Active",TRUE,"Anomali")</f>
        <v>1</v>
      </c>
      <c r="L1158">
        <f>VLOOKUP(Table1[[#This Row],[ProductID]],productMaster,10,0)</f>
        <v>0</v>
      </c>
      <c r="M1158" t="str">
        <f>IF(Table1[[#This Row],[UnitPrice]]&gt;115%*Table1[[#This Row],[StandardAcquisitionCost]],"Anomali","")</f>
        <v>Anomali</v>
      </c>
      <c r="N1158" s="80">
        <f>VLOOKUP(Table1[[#This Row],[ProductID]],productMaster,11,0)</f>
        <v>0</v>
      </c>
      <c r="O1158" s="80" t="str">
        <f>IF(Table1[[#This Row],[UnitPrice]]&gt;Table1[[#This Row],[sellingPrice]],"Anomali","")</f>
        <v>Anomali</v>
      </c>
      <c r="P1158" s="80" t="str">
        <f>IF(ISNA(VLOOKUP(Table1[[#This Row],[ProductID]],productMaster,1,0)),"Anomali","")</f>
        <v/>
      </c>
    </row>
    <row r="1159" spans="1:16" x14ac:dyDescent="0.25">
      <c r="A1159" s="5">
        <v>808</v>
      </c>
      <c r="B1159" s="5">
        <v>1802</v>
      </c>
      <c r="C1159" s="10">
        <v>44092</v>
      </c>
      <c r="D1159" s="5">
        <v>3</v>
      </c>
      <c r="E1159" s="5">
        <v>491</v>
      </c>
      <c r="F1159" s="40">
        <v>19.939499999999999</v>
      </c>
      <c r="G1159" s="40">
        <v>59.8185</v>
      </c>
      <c r="K1159" t="b">
        <f>IF(VLOOKUP(Table1[[#This Row],[ProductID]],productMaster,4,0)="Active",TRUE,"Anomali")</f>
        <v>1</v>
      </c>
      <c r="L1159">
        <f>VLOOKUP(Table1[[#This Row],[ProductID]],productMaster,10,0)</f>
        <v>0</v>
      </c>
      <c r="M1159" t="str">
        <f>IF(Table1[[#This Row],[UnitPrice]]&gt;115%*Table1[[#This Row],[StandardAcquisitionCost]],"Anomali","")</f>
        <v>Anomali</v>
      </c>
      <c r="N1159" s="80">
        <f>VLOOKUP(Table1[[#This Row],[ProductID]],productMaster,11,0)</f>
        <v>0</v>
      </c>
      <c r="O1159" s="80" t="str">
        <f>IF(Table1[[#This Row],[UnitPrice]]&gt;Table1[[#This Row],[sellingPrice]],"Anomali","")</f>
        <v>Anomali</v>
      </c>
      <c r="P1159" s="80" t="str">
        <f>IF(ISNA(VLOOKUP(Table1[[#This Row],[ProductID]],productMaster,1,0)),"Anomali","")</f>
        <v/>
      </c>
    </row>
    <row r="1160" spans="1:16" x14ac:dyDescent="0.25">
      <c r="A1160" s="4">
        <v>809</v>
      </c>
      <c r="B1160" s="4">
        <v>1803</v>
      </c>
      <c r="C1160" s="11">
        <v>44092</v>
      </c>
      <c r="D1160" s="4">
        <v>3</v>
      </c>
      <c r="E1160" s="4">
        <v>528</v>
      </c>
      <c r="F1160" s="41">
        <v>38.156999999999996</v>
      </c>
      <c r="G1160" s="41">
        <v>114.471</v>
      </c>
      <c r="K1160" t="str">
        <f>IF(VLOOKUP(Table1[[#This Row],[ProductID]],productMaster,4,0)="Active",TRUE,"Anomali")</f>
        <v>Anomali</v>
      </c>
      <c r="L1160">
        <f>VLOOKUP(Table1[[#This Row],[ProductID]],productMaster,10,0)</f>
        <v>0</v>
      </c>
      <c r="M1160" t="str">
        <f>IF(Table1[[#This Row],[UnitPrice]]&gt;115%*Table1[[#This Row],[StandardAcquisitionCost]],"Anomali","")</f>
        <v>Anomali</v>
      </c>
      <c r="N1160" s="80">
        <f>VLOOKUP(Table1[[#This Row],[ProductID]],productMaster,11,0)</f>
        <v>0</v>
      </c>
      <c r="O1160" s="80" t="str">
        <f>IF(Table1[[#This Row],[UnitPrice]]&gt;Table1[[#This Row],[sellingPrice]],"Anomali","")</f>
        <v>Anomali</v>
      </c>
      <c r="P1160" s="80" t="str">
        <f>IF(ISNA(VLOOKUP(Table1[[#This Row],[ProductID]],productMaster,1,0)),"Anomali","")</f>
        <v/>
      </c>
    </row>
    <row r="1161" spans="1:16" x14ac:dyDescent="0.25">
      <c r="A1161" s="5">
        <v>810</v>
      </c>
      <c r="B1161" s="5">
        <v>1804</v>
      </c>
      <c r="C1161" s="10">
        <v>44092</v>
      </c>
      <c r="D1161" s="5">
        <v>3</v>
      </c>
      <c r="E1161" s="5">
        <v>505</v>
      </c>
      <c r="F1161" s="40">
        <v>44.215499999999999</v>
      </c>
      <c r="G1161" s="40">
        <v>132.6465</v>
      </c>
      <c r="K1161" t="b">
        <f>IF(VLOOKUP(Table1[[#This Row],[ProductID]],productMaster,4,0)="Active",TRUE,"Anomali")</f>
        <v>1</v>
      </c>
      <c r="L1161">
        <f>VLOOKUP(Table1[[#This Row],[ProductID]],productMaster,10,0)</f>
        <v>0</v>
      </c>
      <c r="M1161" t="str">
        <f>IF(Table1[[#This Row],[UnitPrice]]&gt;115%*Table1[[#This Row],[StandardAcquisitionCost]],"Anomali","")</f>
        <v>Anomali</v>
      </c>
      <c r="N1161" s="80">
        <f>VLOOKUP(Table1[[#This Row],[ProductID]],productMaster,11,0)</f>
        <v>0</v>
      </c>
      <c r="O1161" s="80" t="str">
        <f>IF(Table1[[#This Row],[UnitPrice]]&gt;Table1[[#This Row],[sellingPrice]],"Anomali","")</f>
        <v>Anomali</v>
      </c>
      <c r="P1161" s="80" t="str">
        <f>IF(ISNA(VLOOKUP(Table1[[#This Row],[ProductID]],productMaster,1,0)),"Anomali","")</f>
        <v/>
      </c>
    </row>
    <row r="1162" spans="1:16" x14ac:dyDescent="0.25">
      <c r="A1162" s="4">
        <v>811</v>
      </c>
      <c r="B1162" s="4">
        <v>1805</v>
      </c>
      <c r="C1162" s="11">
        <v>44092</v>
      </c>
      <c r="D1162" s="4">
        <v>550</v>
      </c>
      <c r="E1162" s="4">
        <v>938</v>
      </c>
      <c r="F1162" s="41">
        <v>31.4895</v>
      </c>
      <c r="G1162" s="41">
        <v>17319.224999999999</v>
      </c>
      <c r="K1162" t="b">
        <f>IF(VLOOKUP(Table1[[#This Row],[ProductID]],productMaster,4,0)="Active",TRUE,"Anomali")</f>
        <v>1</v>
      </c>
      <c r="L1162">
        <f>VLOOKUP(Table1[[#This Row],[ProductID]],productMaster,10,0)</f>
        <v>17.977599999999999</v>
      </c>
      <c r="M1162" t="str">
        <f>IF(Table1[[#This Row],[UnitPrice]]&gt;115%*Table1[[#This Row],[StandardAcquisitionCost]],"Anomali","")</f>
        <v>Anomali</v>
      </c>
      <c r="N1162" s="80">
        <f>VLOOKUP(Table1[[#This Row],[ProductID]],productMaster,11,0)</f>
        <v>40.49</v>
      </c>
      <c r="O1162" s="80" t="str">
        <f>IF(Table1[[#This Row],[UnitPrice]]&gt;Table1[[#This Row],[sellingPrice]],"Anomali","")</f>
        <v/>
      </c>
      <c r="P1162" s="80" t="str">
        <f>IF(ISNA(VLOOKUP(Table1[[#This Row],[ProductID]],productMaster,1,0)),"Anomali","")</f>
        <v/>
      </c>
    </row>
    <row r="1163" spans="1:16" x14ac:dyDescent="0.25">
      <c r="A1163" s="5">
        <v>811</v>
      </c>
      <c r="B1163" s="5">
        <v>1806</v>
      </c>
      <c r="C1163" s="10">
        <v>44092</v>
      </c>
      <c r="D1163" s="5">
        <v>550</v>
      </c>
      <c r="E1163" s="5">
        <v>939</v>
      </c>
      <c r="F1163" s="40">
        <v>48.289499999999997</v>
      </c>
      <c r="G1163" s="40">
        <v>26559.224999999999</v>
      </c>
      <c r="K1163" t="b">
        <f>IF(VLOOKUP(Table1[[#This Row],[ProductID]],productMaster,4,0)="Active",TRUE,"Anomali")</f>
        <v>1</v>
      </c>
      <c r="L1163">
        <f>VLOOKUP(Table1[[#This Row],[ProductID]],productMaster,10,0)</f>
        <v>27.568000000000001</v>
      </c>
      <c r="M1163" t="str">
        <f>IF(Table1[[#This Row],[UnitPrice]]&gt;115%*Table1[[#This Row],[StandardAcquisitionCost]],"Anomali","")</f>
        <v>Anomali</v>
      </c>
      <c r="N1163" s="80">
        <f>VLOOKUP(Table1[[#This Row],[ProductID]],productMaster,11,0)</f>
        <v>62.09</v>
      </c>
      <c r="O1163" s="80" t="str">
        <f>IF(Table1[[#This Row],[UnitPrice]]&gt;Table1[[#This Row],[sellingPrice]],"Anomali","")</f>
        <v/>
      </c>
      <c r="P1163" s="80" t="str">
        <f>IF(ISNA(VLOOKUP(Table1[[#This Row],[ProductID]],productMaster,1,0)),"Anomali","")</f>
        <v/>
      </c>
    </row>
    <row r="1164" spans="1:16" x14ac:dyDescent="0.25">
      <c r="A1164" s="4">
        <v>812</v>
      </c>
      <c r="B1164" s="4">
        <v>1807</v>
      </c>
      <c r="C1164" s="11">
        <v>44092</v>
      </c>
      <c r="D1164" s="4">
        <v>60</v>
      </c>
      <c r="E1164" s="4">
        <v>358</v>
      </c>
      <c r="F1164" s="41">
        <v>6.9824999999999999</v>
      </c>
      <c r="G1164" s="41">
        <v>418.95</v>
      </c>
      <c r="K1164" t="b">
        <f>IF(VLOOKUP(Table1[[#This Row],[ProductID]],productMaster,4,0)="Active",TRUE,"Anomali")</f>
        <v>1</v>
      </c>
      <c r="L1164">
        <f>VLOOKUP(Table1[[#This Row],[ProductID]],productMaster,10,0)</f>
        <v>0</v>
      </c>
      <c r="M1164" t="str">
        <f>IF(Table1[[#This Row],[UnitPrice]]&gt;115%*Table1[[#This Row],[StandardAcquisitionCost]],"Anomali","")</f>
        <v>Anomali</v>
      </c>
      <c r="N1164" s="80">
        <f>VLOOKUP(Table1[[#This Row],[ProductID]],productMaster,11,0)</f>
        <v>0</v>
      </c>
      <c r="O1164" s="80" t="str">
        <f>IF(Table1[[#This Row],[UnitPrice]]&gt;Table1[[#This Row],[sellingPrice]],"Anomali","")</f>
        <v>Anomali</v>
      </c>
      <c r="P1164" s="80" t="str">
        <f>IF(ISNA(VLOOKUP(Table1[[#This Row],[ProductID]],productMaster,1,0)),"Anomali","")</f>
        <v/>
      </c>
    </row>
    <row r="1165" spans="1:16" x14ac:dyDescent="0.25">
      <c r="A1165" s="5">
        <v>813</v>
      </c>
      <c r="B1165" s="5">
        <v>1808</v>
      </c>
      <c r="C1165" s="10">
        <v>44092</v>
      </c>
      <c r="D1165" s="5">
        <v>3</v>
      </c>
      <c r="E1165" s="5">
        <v>451</v>
      </c>
      <c r="F1165" s="40">
        <v>37.180500000000002</v>
      </c>
      <c r="G1165" s="40">
        <v>111.5415</v>
      </c>
      <c r="K1165" t="b">
        <f>IF(VLOOKUP(Table1[[#This Row],[ProductID]],productMaster,4,0)="Active",TRUE,"Anomali")</f>
        <v>1</v>
      </c>
      <c r="L1165">
        <f>VLOOKUP(Table1[[#This Row],[ProductID]],productMaster,10,0)</f>
        <v>0</v>
      </c>
      <c r="M1165" t="str">
        <f>IF(Table1[[#This Row],[UnitPrice]]&gt;115%*Table1[[#This Row],[StandardAcquisitionCost]],"Anomali","")</f>
        <v>Anomali</v>
      </c>
      <c r="N1165" s="80">
        <f>VLOOKUP(Table1[[#This Row],[ProductID]],productMaster,11,0)</f>
        <v>0</v>
      </c>
      <c r="O1165" s="80" t="str">
        <f>IF(Table1[[#This Row],[UnitPrice]]&gt;Table1[[#This Row],[sellingPrice]],"Anomali","")</f>
        <v>Anomali</v>
      </c>
      <c r="P1165" s="80" t="str">
        <f>IF(ISNA(VLOOKUP(Table1[[#This Row],[ProductID]],productMaster,1,0)),"Anomali","")</f>
        <v/>
      </c>
    </row>
    <row r="1166" spans="1:16" x14ac:dyDescent="0.25">
      <c r="A1166" s="4">
        <v>813</v>
      </c>
      <c r="B1166" s="4">
        <v>1809</v>
      </c>
      <c r="C1166" s="11">
        <v>44092</v>
      </c>
      <c r="D1166" s="4">
        <v>3</v>
      </c>
      <c r="E1166" s="4">
        <v>452</v>
      </c>
      <c r="F1166" s="41">
        <v>41.454000000000001</v>
      </c>
      <c r="G1166" s="41">
        <v>124.36199999999999</v>
      </c>
      <c r="K1166" t="b">
        <f>IF(VLOOKUP(Table1[[#This Row],[ProductID]],productMaster,4,0)="Active",TRUE,"Anomali")</f>
        <v>1</v>
      </c>
      <c r="L1166">
        <f>VLOOKUP(Table1[[#This Row],[ProductID]],productMaster,10,0)</f>
        <v>0</v>
      </c>
      <c r="M1166" t="str">
        <f>IF(Table1[[#This Row],[UnitPrice]]&gt;115%*Table1[[#This Row],[StandardAcquisitionCost]],"Anomali","")</f>
        <v>Anomali</v>
      </c>
      <c r="N1166" s="80">
        <f>VLOOKUP(Table1[[#This Row],[ProductID]],productMaster,11,0)</f>
        <v>0</v>
      </c>
      <c r="O1166" s="80" t="str">
        <f>IF(Table1[[#This Row],[UnitPrice]]&gt;Table1[[#This Row],[sellingPrice]],"Anomali","")</f>
        <v>Anomali</v>
      </c>
      <c r="P1166" s="80" t="str">
        <f>IF(ISNA(VLOOKUP(Table1[[#This Row],[ProductID]],productMaster,1,0)),"Anomali","")</f>
        <v/>
      </c>
    </row>
    <row r="1167" spans="1:16" x14ac:dyDescent="0.25">
      <c r="A1167" s="5">
        <v>813</v>
      </c>
      <c r="B1167" s="5">
        <v>1810</v>
      </c>
      <c r="C1167" s="10">
        <v>44092</v>
      </c>
      <c r="D1167" s="5">
        <v>3</v>
      </c>
      <c r="E1167" s="5">
        <v>453</v>
      </c>
      <c r="F1167" s="40">
        <v>37.180500000000002</v>
      </c>
      <c r="G1167" s="40">
        <v>111.5415</v>
      </c>
      <c r="K1167" t="b">
        <f>IF(VLOOKUP(Table1[[#This Row],[ProductID]],productMaster,4,0)="Active",TRUE,"Anomali")</f>
        <v>1</v>
      </c>
      <c r="L1167">
        <f>VLOOKUP(Table1[[#This Row],[ProductID]],productMaster,10,0)</f>
        <v>0</v>
      </c>
      <c r="M1167" t="str">
        <f>IF(Table1[[#This Row],[UnitPrice]]&gt;115%*Table1[[#This Row],[StandardAcquisitionCost]],"Anomali","")</f>
        <v>Anomali</v>
      </c>
      <c r="N1167" s="80">
        <f>VLOOKUP(Table1[[#This Row],[ProductID]],productMaster,11,0)</f>
        <v>0</v>
      </c>
      <c r="O1167" s="80" t="str">
        <f>IF(Table1[[#This Row],[UnitPrice]]&gt;Table1[[#This Row],[sellingPrice]],"Anomali","")</f>
        <v>Anomali</v>
      </c>
      <c r="P1167" s="80" t="str">
        <f>IF(ISNA(VLOOKUP(Table1[[#This Row],[ProductID]],productMaster,1,0)),"Anomali","")</f>
        <v/>
      </c>
    </row>
    <row r="1168" spans="1:16" x14ac:dyDescent="0.25">
      <c r="A1168" s="4">
        <v>814</v>
      </c>
      <c r="B1168" s="4">
        <v>1811</v>
      </c>
      <c r="C1168" s="11">
        <v>44092</v>
      </c>
      <c r="D1168" s="4">
        <v>60</v>
      </c>
      <c r="E1168" s="4">
        <v>356</v>
      </c>
      <c r="F1168" s="41">
        <v>3.3809999999999998</v>
      </c>
      <c r="G1168" s="41">
        <v>202.86</v>
      </c>
      <c r="K1168" t="b">
        <f>IF(VLOOKUP(Table1[[#This Row],[ProductID]],productMaster,4,0)="Active",TRUE,"Anomali")</f>
        <v>1</v>
      </c>
      <c r="L1168">
        <f>VLOOKUP(Table1[[#This Row],[ProductID]],productMaster,10,0)</f>
        <v>0</v>
      </c>
      <c r="M1168" t="str">
        <f>IF(Table1[[#This Row],[UnitPrice]]&gt;115%*Table1[[#This Row],[StandardAcquisitionCost]],"Anomali","")</f>
        <v>Anomali</v>
      </c>
      <c r="N1168" s="80">
        <f>VLOOKUP(Table1[[#This Row],[ProductID]],productMaster,11,0)</f>
        <v>0</v>
      </c>
      <c r="O1168" s="80" t="str">
        <f>IF(Table1[[#This Row],[UnitPrice]]&gt;Table1[[#This Row],[sellingPrice]],"Anomali","")</f>
        <v>Anomali</v>
      </c>
      <c r="P1168" s="80" t="str">
        <f>IF(ISNA(VLOOKUP(Table1[[#This Row],[ProductID]],productMaster,1,0)),"Anomali","")</f>
        <v/>
      </c>
    </row>
    <row r="1169" spans="1:16" x14ac:dyDescent="0.25">
      <c r="A1169" s="5">
        <v>814</v>
      </c>
      <c r="B1169" s="5">
        <v>1812</v>
      </c>
      <c r="C1169" s="10">
        <v>44092</v>
      </c>
      <c r="D1169" s="5">
        <v>60</v>
      </c>
      <c r="E1169" s="5">
        <v>357</v>
      </c>
      <c r="F1169" s="40">
        <v>4.3155000000000001</v>
      </c>
      <c r="G1169" s="40">
        <v>258.93</v>
      </c>
      <c r="K1169" t="b">
        <f>IF(VLOOKUP(Table1[[#This Row],[ProductID]],productMaster,4,0)="Active",TRUE,"Anomali")</f>
        <v>1</v>
      </c>
      <c r="L1169">
        <f>VLOOKUP(Table1[[#This Row],[ProductID]],productMaster,10,0)</f>
        <v>0</v>
      </c>
      <c r="M1169" t="str">
        <f>IF(Table1[[#This Row],[UnitPrice]]&gt;115%*Table1[[#This Row],[StandardAcquisitionCost]],"Anomali","")</f>
        <v>Anomali</v>
      </c>
      <c r="N1169" s="80">
        <f>VLOOKUP(Table1[[#This Row],[ProductID]],productMaster,11,0)</f>
        <v>0</v>
      </c>
      <c r="O1169" s="80" t="str">
        <f>IF(Table1[[#This Row],[UnitPrice]]&gt;Table1[[#This Row],[sellingPrice]],"Anomali","")</f>
        <v>Anomali</v>
      </c>
      <c r="P1169" s="80" t="str">
        <f>IF(ISNA(VLOOKUP(Table1[[#This Row],[ProductID]],productMaster,1,0)),"Anomali","")</f>
        <v/>
      </c>
    </row>
    <row r="1170" spans="1:16" x14ac:dyDescent="0.25">
      <c r="A1170" s="4">
        <v>815</v>
      </c>
      <c r="B1170" s="4">
        <v>1813</v>
      </c>
      <c r="C1170" s="11">
        <v>44092</v>
      </c>
      <c r="D1170" s="4">
        <v>3</v>
      </c>
      <c r="E1170" s="4">
        <v>389</v>
      </c>
      <c r="F1170" s="41">
        <v>43.270499999999998</v>
      </c>
      <c r="G1170" s="41">
        <v>129.8115</v>
      </c>
      <c r="K1170" t="b">
        <f>IF(VLOOKUP(Table1[[#This Row],[ProductID]],productMaster,4,0)="Active",TRUE,"Anomali")</f>
        <v>1</v>
      </c>
      <c r="L1170">
        <f>VLOOKUP(Table1[[#This Row],[ProductID]],productMaster,10,0)</f>
        <v>0</v>
      </c>
      <c r="M1170" t="str">
        <f>IF(Table1[[#This Row],[UnitPrice]]&gt;115%*Table1[[#This Row],[StandardAcquisitionCost]],"Anomali","")</f>
        <v>Anomali</v>
      </c>
      <c r="N1170" s="80">
        <f>VLOOKUP(Table1[[#This Row],[ProductID]],productMaster,11,0)</f>
        <v>0</v>
      </c>
      <c r="O1170" s="80" t="str">
        <f>IF(Table1[[#This Row],[UnitPrice]]&gt;Table1[[#This Row],[sellingPrice]],"Anomali","")</f>
        <v>Anomali</v>
      </c>
      <c r="P1170" s="80" t="str">
        <f>IF(ISNA(VLOOKUP(Table1[[#This Row],[ProductID]],productMaster,1,0)),"Anomali","")</f>
        <v/>
      </c>
    </row>
    <row r="1171" spans="1:16" x14ac:dyDescent="0.25">
      <c r="A1171" s="5">
        <v>815</v>
      </c>
      <c r="B1171" s="5">
        <v>1814</v>
      </c>
      <c r="C1171" s="10">
        <v>44092</v>
      </c>
      <c r="D1171" s="5">
        <v>3</v>
      </c>
      <c r="E1171" s="5">
        <v>390</v>
      </c>
      <c r="F1171" s="40">
        <v>41.170499999999997</v>
      </c>
      <c r="G1171" s="40">
        <v>123.5115</v>
      </c>
      <c r="K1171" t="b">
        <f>IF(VLOOKUP(Table1[[#This Row],[ProductID]],productMaster,4,0)="Active",TRUE,"Anomali")</f>
        <v>1</v>
      </c>
      <c r="L1171">
        <f>VLOOKUP(Table1[[#This Row],[ProductID]],productMaster,10,0)</f>
        <v>0</v>
      </c>
      <c r="M1171" t="str">
        <f>IF(Table1[[#This Row],[UnitPrice]]&gt;115%*Table1[[#This Row],[StandardAcquisitionCost]],"Anomali","")</f>
        <v>Anomali</v>
      </c>
      <c r="N1171" s="80">
        <f>VLOOKUP(Table1[[#This Row],[ProductID]],productMaster,11,0)</f>
        <v>0</v>
      </c>
      <c r="O1171" s="80" t="str">
        <f>IF(Table1[[#This Row],[UnitPrice]]&gt;Table1[[#This Row],[sellingPrice]],"Anomali","")</f>
        <v>Anomali</v>
      </c>
      <c r="P1171" s="80" t="str">
        <f>IF(ISNA(VLOOKUP(Table1[[#This Row],[ProductID]],productMaster,1,0)),"Anomali","")</f>
        <v/>
      </c>
    </row>
    <row r="1172" spans="1:16" x14ac:dyDescent="0.25">
      <c r="A1172" s="4">
        <v>815</v>
      </c>
      <c r="B1172" s="4">
        <v>1815</v>
      </c>
      <c r="C1172" s="11">
        <v>44092</v>
      </c>
      <c r="D1172" s="4">
        <v>3</v>
      </c>
      <c r="E1172" s="4">
        <v>391</v>
      </c>
      <c r="F1172" s="41">
        <v>45.444000000000003</v>
      </c>
      <c r="G1172" s="41">
        <v>136.33199999999999</v>
      </c>
      <c r="K1172" t="b">
        <f>IF(VLOOKUP(Table1[[#This Row],[ProductID]],productMaster,4,0)="Active",TRUE,"Anomali")</f>
        <v>1</v>
      </c>
      <c r="L1172">
        <f>VLOOKUP(Table1[[#This Row],[ProductID]],productMaster,10,0)</f>
        <v>0</v>
      </c>
      <c r="M1172" t="str">
        <f>IF(Table1[[#This Row],[UnitPrice]]&gt;115%*Table1[[#This Row],[StandardAcquisitionCost]],"Anomali","")</f>
        <v>Anomali</v>
      </c>
      <c r="N1172" s="80">
        <f>VLOOKUP(Table1[[#This Row],[ProductID]],productMaster,11,0)</f>
        <v>0</v>
      </c>
      <c r="O1172" s="80" t="str">
        <f>IF(Table1[[#This Row],[UnitPrice]]&gt;Table1[[#This Row],[sellingPrice]],"Anomali","")</f>
        <v>Anomali</v>
      </c>
      <c r="P1172" s="80" t="str">
        <f>IF(ISNA(VLOOKUP(Table1[[#This Row],[ProductID]],productMaster,1,0)),"Anomali","")</f>
        <v/>
      </c>
    </row>
    <row r="1173" spans="1:16" x14ac:dyDescent="0.25">
      <c r="A1173" s="5">
        <v>815</v>
      </c>
      <c r="B1173" s="5">
        <v>1816</v>
      </c>
      <c r="C1173" s="10">
        <v>44092</v>
      </c>
      <c r="D1173" s="5">
        <v>3</v>
      </c>
      <c r="E1173" s="5">
        <v>392</v>
      </c>
      <c r="F1173" s="40">
        <v>41.170499999999997</v>
      </c>
      <c r="G1173" s="40">
        <v>123.5115</v>
      </c>
      <c r="K1173" t="b">
        <f>IF(VLOOKUP(Table1[[#This Row],[ProductID]],productMaster,4,0)="Active",TRUE,"Anomali")</f>
        <v>1</v>
      </c>
      <c r="L1173">
        <f>VLOOKUP(Table1[[#This Row],[ProductID]],productMaster,10,0)</f>
        <v>0</v>
      </c>
      <c r="M1173" t="str">
        <f>IF(Table1[[#This Row],[UnitPrice]]&gt;115%*Table1[[#This Row],[StandardAcquisitionCost]],"Anomali","")</f>
        <v>Anomali</v>
      </c>
      <c r="N1173" s="80">
        <f>VLOOKUP(Table1[[#This Row],[ProductID]],productMaster,11,0)</f>
        <v>0</v>
      </c>
      <c r="O1173" s="80" t="str">
        <f>IF(Table1[[#This Row],[UnitPrice]]&gt;Table1[[#This Row],[sellingPrice]],"Anomali","")</f>
        <v>Anomali</v>
      </c>
      <c r="P1173" s="80" t="str">
        <f>IF(ISNA(VLOOKUP(Table1[[#This Row],[ProductID]],productMaster,1,0)),"Anomali","")</f>
        <v/>
      </c>
    </row>
    <row r="1174" spans="1:16" x14ac:dyDescent="0.25">
      <c r="A1174" s="4">
        <v>815</v>
      </c>
      <c r="B1174" s="4">
        <v>1817</v>
      </c>
      <c r="C1174" s="11">
        <v>44092</v>
      </c>
      <c r="D1174" s="4">
        <v>3</v>
      </c>
      <c r="E1174" s="4">
        <v>393</v>
      </c>
      <c r="F1174" s="41">
        <v>39.070500000000003</v>
      </c>
      <c r="G1174" s="41">
        <v>117.2115</v>
      </c>
      <c r="K1174" t="b">
        <f>IF(VLOOKUP(Table1[[#This Row],[ProductID]],productMaster,4,0)="Active",TRUE,"Anomali")</f>
        <v>1</v>
      </c>
      <c r="L1174">
        <f>VLOOKUP(Table1[[#This Row],[ProductID]],productMaster,10,0)</f>
        <v>0</v>
      </c>
      <c r="M1174" t="str">
        <f>IF(Table1[[#This Row],[UnitPrice]]&gt;115%*Table1[[#This Row],[StandardAcquisitionCost]],"Anomali","")</f>
        <v>Anomali</v>
      </c>
      <c r="N1174" s="80">
        <f>VLOOKUP(Table1[[#This Row],[ProductID]],productMaster,11,0)</f>
        <v>0</v>
      </c>
      <c r="O1174" s="80" t="str">
        <f>IF(Table1[[#This Row],[UnitPrice]]&gt;Table1[[#This Row],[sellingPrice]],"Anomali","")</f>
        <v>Anomali</v>
      </c>
      <c r="P1174" s="80" t="str">
        <f>IF(ISNA(VLOOKUP(Table1[[#This Row],[ProductID]],productMaster,1,0)),"Anomali","")</f>
        <v/>
      </c>
    </row>
    <row r="1175" spans="1:16" x14ac:dyDescent="0.25">
      <c r="A1175" s="5">
        <v>815</v>
      </c>
      <c r="B1175" s="5">
        <v>1818</v>
      </c>
      <c r="C1175" s="10">
        <v>44092</v>
      </c>
      <c r="D1175" s="5">
        <v>3</v>
      </c>
      <c r="E1175" s="5">
        <v>394</v>
      </c>
      <c r="F1175" s="40">
        <v>43.344000000000001</v>
      </c>
      <c r="G1175" s="40">
        <v>130.03200000000001</v>
      </c>
      <c r="K1175" t="b">
        <f>IF(VLOOKUP(Table1[[#This Row],[ProductID]],productMaster,4,0)="Active",TRUE,"Anomali")</f>
        <v>1</v>
      </c>
      <c r="L1175">
        <f>VLOOKUP(Table1[[#This Row],[ProductID]],productMaster,10,0)</f>
        <v>0</v>
      </c>
      <c r="M1175" t="str">
        <f>IF(Table1[[#This Row],[UnitPrice]]&gt;115%*Table1[[#This Row],[StandardAcquisitionCost]],"Anomali","")</f>
        <v>Anomali</v>
      </c>
      <c r="N1175" s="80">
        <f>VLOOKUP(Table1[[#This Row],[ProductID]],productMaster,11,0)</f>
        <v>0</v>
      </c>
      <c r="O1175" s="80" t="str">
        <f>IF(Table1[[#This Row],[UnitPrice]]&gt;Table1[[#This Row],[sellingPrice]],"Anomali","")</f>
        <v>Anomali</v>
      </c>
      <c r="P1175" s="80" t="str">
        <f>IF(ISNA(VLOOKUP(Table1[[#This Row],[ProductID]],productMaster,1,0)),"Anomali","")</f>
        <v/>
      </c>
    </row>
    <row r="1176" spans="1:16" x14ac:dyDescent="0.25">
      <c r="A1176" s="4">
        <v>815</v>
      </c>
      <c r="B1176" s="4">
        <v>1819</v>
      </c>
      <c r="C1176" s="11">
        <v>44092</v>
      </c>
      <c r="D1176" s="4">
        <v>3</v>
      </c>
      <c r="E1176" s="4">
        <v>395</v>
      </c>
      <c r="F1176" s="41">
        <v>39.070500000000003</v>
      </c>
      <c r="G1176" s="41">
        <v>117.2115</v>
      </c>
      <c r="K1176" t="b">
        <f>IF(VLOOKUP(Table1[[#This Row],[ProductID]],productMaster,4,0)="Active",TRUE,"Anomali")</f>
        <v>1</v>
      </c>
      <c r="L1176">
        <f>VLOOKUP(Table1[[#This Row],[ProductID]],productMaster,10,0)</f>
        <v>0</v>
      </c>
      <c r="M1176" t="str">
        <f>IF(Table1[[#This Row],[UnitPrice]]&gt;115%*Table1[[#This Row],[StandardAcquisitionCost]],"Anomali","")</f>
        <v>Anomali</v>
      </c>
      <c r="N1176" s="80">
        <f>VLOOKUP(Table1[[#This Row],[ProductID]],productMaster,11,0)</f>
        <v>0</v>
      </c>
      <c r="O1176" s="80" t="str">
        <f>IF(Table1[[#This Row],[UnitPrice]]&gt;Table1[[#This Row],[sellingPrice]],"Anomali","")</f>
        <v>Anomali</v>
      </c>
      <c r="P1176" s="80" t="str">
        <f>IF(ISNA(VLOOKUP(Table1[[#This Row],[ProductID]],productMaster,1,0)),"Anomali","")</f>
        <v/>
      </c>
    </row>
    <row r="1177" spans="1:16" x14ac:dyDescent="0.25">
      <c r="A1177" s="5">
        <v>815</v>
      </c>
      <c r="B1177" s="5">
        <v>1820</v>
      </c>
      <c r="C1177" s="10">
        <v>44092</v>
      </c>
      <c r="D1177" s="5">
        <v>3</v>
      </c>
      <c r="E1177" s="5">
        <v>396</v>
      </c>
      <c r="F1177" s="40">
        <v>36.970500000000001</v>
      </c>
      <c r="G1177" s="40">
        <v>110.9115</v>
      </c>
      <c r="K1177" t="b">
        <f>IF(VLOOKUP(Table1[[#This Row],[ProductID]],productMaster,4,0)="Active",TRUE,"Anomali")</f>
        <v>1</v>
      </c>
      <c r="L1177">
        <f>VLOOKUP(Table1[[#This Row],[ProductID]],productMaster,10,0)</f>
        <v>0</v>
      </c>
      <c r="M1177" t="str">
        <f>IF(Table1[[#This Row],[UnitPrice]]&gt;115%*Table1[[#This Row],[StandardAcquisitionCost]],"Anomali","")</f>
        <v>Anomali</v>
      </c>
      <c r="N1177" s="80">
        <f>VLOOKUP(Table1[[#This Row],[ProductID]],productMaster,11,0)</f>
        <v>0</v>
      </c>
      <c r="O1177" s="80" t="str">
        <f>IF(Table1[[#This Row],[UnitPrice]]&gt;Table1[[#This Row],[sellingPrice]],"Anomali","")</f>
        <v>Anomali</v>
      </c>
      <c r="P1177" s="80" t="str">
        <f>IF(ISNA(VLOOKUP(Table1[[#This Row],[ProductID]],productMaster,1,0)),"Anomali","")</f>
        <v/>
      </c>
    </row>
    <row r="1178" spans="1:16" x14ac:dyDescent="0.25">
      <c r="A1178" s="4">
        <v>815</v>
      </c>
      <c r="B1178" s="4">
        <v>1821</v>
      </c>
      <c r="C1178" s="11">
        <v>44092</v>
      </c>
      <c r="D1178" s="4">
        <v>3</v>
      </c>
      <c r="E1178" s="4">
        <v>397</v>
      </c>
      <c r="F1178" s="41">
        <v>41.244</v>
      </c>
      <c r="G1178" s="41">
        <v>123.732</v>
      </c>
      <c r="K1178" t="b">
        <f>IF(VLOOKUP(Table1[[#This Row],[ProductID]],productMaster,4,0)="Active",TRUE,"Anomali")</f>
        <v>1</v>
      </c>
      <c r="L1178">
        <f>VLOOKUP(Table1[[#This Row],[ProductID]],productMaster,10,0)</f>
        <v>0</v>
      </c>
      <c r="M1178" t="str">
        <f>IF(Table1[[#This Row],[UnitPrice]]&gt;115%*Table1[[#This Row],[StandardAcquisitionCost]],"Anomali","")</f>
        <v>Anomali</v>
      </c>
      <c r="N1178" s="80">
        <f>VLOOKUP(Table1[[#This Row],[ProductID]],productMaster,11,0)</f>
        <v>0</v>
      </c>
      <c r="O1178" s="80" t="str">
        <f>IF(Table1[[#This Row],[UnitPrice]]&gt;Table1[[#This Row],[sellingPrice]],"Anomali","")</f>
        <v>Anomali</v>
      </c>
      <c r="P1178" s="80" t="str">
        <f>IF(ISNA(VLOOKUP(Table1[[#This Row],[ProductID]],productMaster,1,0)),"Anomali","")</f>
        <v/>
      </c>
    </row>
    <row r="1179" spans="1:16" x14ac:dyDescent="0.25">
      <c r="A1179" s="5">
        <v>816</v>
      </c>
      <c r="B1179" s="5">
        <v>1822</v>
      </c>
      <c r="C1179" s="10">
        <v>44092</v>
      </c>
      <c r="D1179" s="5">
        <v>3</v>
      </c>
      <c r="E1179" s="5">
        <v>490</v>
      </c>
      <c r="F1179" s="40">
        <v>12.358499999999999</v>
      </c>
      <c r="G1179" s="40">
        <v>37.075499999999998</v>
      </c>
      <c r="K1179" t="b">
        <f>IF(VLOOKUP(Table1[[#This Row],[ProductID]],productMaster,4,0)="Active",TRUE,"Anomali")</f>
        <v>1</v>
      </c>
      <c r="L1179">
        <f>VLOOKUP(Table1[[#This Row],[ProductID]],productMaster,10,0)</f>
        <v>0</v>
      </c>
      <c r="M1179" t="str">
        <f>IF(Table1[[#This Row],[UnitPrice]]&gt;115%*Table1[[#This Row],[StandardAcquisitionCost]],"Anomali","")</f>
        <v>Anomali</v>
      </c>
      <c r="N1179" s="80">
        <f>VLOOKUP(Table1[[#This Row],[ProductID]],productMaster,11,0)</f>
        <v>0</v>
      </c>
      <c r="O1179" s="80" t="str">
        <f>IF(Table1[[#This Row],[UnitPrice]]&gt;Table1[[#This Row],[sellingPrice]],"Anomali","")</f>
        <v>Anomali</v>
      </c>
      <c r="P1179" s="80" t="str">
        <f>IF(ISNA(VLOOKUP(Table1[[#This Row],[ProductID]],productMaster,1,0)),"Anomali","")</f>
        <v/>
      </c>
    </row>
    <row r="1180" spans="1:16" x14ac:dyDescent="0.25">
      <c r="A1180" s="4">
        <v>817</v>
      </c>
      <c r="B1180" s="4">
        <v>1823</v>
      </c>
      <c r="C1180" s="11">
        <v>44092</v>
      </c>
      <c r="D1180" s="4">
        <v>550</v>
      </c>
      <c r="E1180" s="4">
        <v>513</v>
      </c>
      <c r="F1180" s="41">
        <v>39.1965</v>
      </c>
      <c r="G1180" s="41">
        <v>21558.075000000001</v>
      </c>
      <c r="K1180" t="b">
        <f>IF(VLOOKUP(Table1[[#This Row],[ProductID]],productMaster,4,0)="Active",TRUE,"Anomali")</f>
        <v>1</v>
      </c>
      <c r="L1180">
        <f>VLOOKUP(Table1[[#This Row],[ProductID]],productMaster,10,0)</f>
        <v>0</v>
      </c>
      <c r="M1180" t="str">
        <f>IF(Table1[[#This Row],[UnitPrice]]&gt;115%*Table1[[#This Row],[StandardAcquisitionCost]],"Anomali","")</f>
        <v>Anomali</v>
      </c>
      <c r="N1180" s="80">
        <f>VLOOKUP(Table1[[#This Row],[ProductID]],productMaster,11,0)</f>
        <v>0</v>
      </c>
      <c r="O1180" s="80" t="str">
        <f>IF(Table1[[#This Row],[UnitPrice]]&gt;Table1[[#This Row],[sellingPrice]],"Anomali","")</f>
        <v>Anomali</v>
      </c>
      <c r="P1180" s="80" t="str">
        <f>IF(ISNA(VLOOKUP(Table1[[#This Row],[ProductID]],productMaster,1,0)),"Anomali","")</f>
        <v/>
      </c>
    </row>
    <row r="1181" spans="1:16" x14ac:dyDescent="0.25">
      <c r="A1181" s="5">
        <v>818</v>
      </c>
      <c r="B1181" s="5">
        <v>1824</v>
      </c>
      <c r="C1181" s="10">
        <v>44092</v>
      </c>
      <c r="D1181" s="5">
        <v>3</v>
      </c>
      <c r="E1181" s="5">
        <v>403</v>
      </c>
      <c r="F1181" s="40">
        <v>45.444000000000003</v>
      </c>
      <c r="G1181" s="40">
        <v>136.33199999999999</v>
      </c>
      <c r="K1181" t="b">
        <f>IF(VLOOKUP(Table1[[#This Row],[ProductID]],productMaster,4,0)="Active",TRUE,"Anomali")</f>
        <v>1</v>
      </c>
      <c r="L1181">
        <f>VLOOKUP(Table1[[#This Row],[ProductID]],productMaster,10,0)</f>
        <v>0</v>
      </c>
      <c r="M1181" t="str">
        <f>IF(Table1[[#This Row],[UnitPrice]]&gt;115%*Table1[[#This Row],[StandardAcquisitionCost]],"Anomali","")</f>
        <v>Anomali</v>
      </c>
      <c r="N1181" s="80">
        <f>VLOOKUP(Table1[[#This Row],[ProductID]],productMaster,11,0)</f>
        <v>0</v>
      </c>
      <c r="O1181" s="80" t="str">
        <f>IF(Table1[[#This Row],[UnitPrice]]&gt;Table1[[#This Row],[sellingPrice]],"Anomali","")</f>
        <v>Anomali</v>
      </c>
      <c r="P1181" s="80" t="str">
        <f>IF(ISNA(VLOOKUP(Table1[[#This Row],[ProductID]],productMaster,1,0)),"Anomali","")</f>
        <v/>
      </c>
    </row>
    <row r="1182" spans="1:16" x14ac:dyDescent="0.25">
      <c r="A1182" s="4">
        <v>818</v>
      </c>
      <c r="B1182" s="4">
        <v>1825</v>
      </c>
      <c r="C1182" s="11">
        <v>44092</v>
      </c>
      <c r="D1182" s="4">
        <v>3</v>
      </c>
      <c r="E1182" s="4">
        <v>404</v>
      </c>
      <c r="F1182" s="41">
        <v>41.170499999999997</v>
      </c>
      <c r="G1182" s="41">
        <v>123.5115</v>
      </c>
      <c r="K1182" t="b">
        <f>IF(VLOOKUP(Table1[[#This Row],[ProductID]],productMaster,4,0)="Active",TRUE,"Anomali")</f>
        <v>1</v>
      </c>
      <c r="L1182">
        <f>VLOOKUP(Table1[[#This Row],[ProductID]],productMaster,10,0)</f>
        <v>0</v>
      </c>
      <c r="M1182" t="str">
        <f>IF(Table1[[#This Row],[UnitPrice]]&gt;115%*Table1[[#This Row],[StandardAcquisitionCost]],"Anomali","")</f>
        <v>Anomali</v>
      </c>
      <c r="N1182" s="80">
        <f>VLOOKUP(Table1[[#This Row],[ProductID]],productMaster,11,0)</f>
        <v>0</v>
      </c>
      <c r="O1182" s="80" t="str">
        <f>IF(Table1[[#This Row],[UnitPrice]]&gt;Table1[[#This Row],[sellingPrice]],"Anomali","")</f>
        <v>Anomali</v>
      </c>
      <c r="P1182" s="80" t="str">
        <f>IF(ISNA(VLOOKUP(Table1[[#This Row],[ProductID]],productMaster,1,0)),"Anomali","")</f>
        <v/>
      </c>
    </row>
    <row r="1183" spans="1:16" x14ac:dyDescent="0.25">
      <c r="A1183" s="5">
        <v>818</v>
      </c>
      <c r="B1183" s="5">
        <v>1826</v>
      </c>
      <c r="C1183" s="10">
        <v>44092</v>
      </c>
      <c r="D1183" s="5">
        <v>3</v>
      </c>
      <c r="E1183" s="5">
        <v>405</v>
      </c>
      <c r="F1183" s="40">
        <v>39.070500000000003</v>
      </c>
      <c r="G1183" s="40">
        <v>117.2115</v>
      </c>
      <c r="K1183" t="b">
        <f>IF(VLOOKUP(Table1[[#This Row],[ProductID]],productMaster,4,0)="Active",TRUE,"Anomali")</f>
        <v>1</v>
      </c>
      <c r="L1183">
        <f>VLOOKUP(Table1[[#This Row],[ProductID]],productMaster,10,0)</f>
        <v>0</v>
      </c>
      <c r="M1183" t="str">
        <f>IF(Table1[[#This Row],[UnitPrice]]&gt;115%*Table1[[#This Row],[StandardAcquisitionCost]],"Anomali","")</f>
        <v>Anomali</v>
      </c>
      <c r="N1183" s="80">
        <f>VLOOKUP(Table1[[#This Row],[ProductID]],productMaster,11,0)</f>
        <v>0</v>
      </c>
      <c r="O1183" s="80" t="str">
        <f>IF(Table1[[#This Row],[UnitPrice]]&gt;Table1[[#This Row],[sellingPrice]],"Anomali","")</f>
        <v>Anomali</v>
      </c>
      <c r="P1183" s="80" t="str">
        <f>IF(ISNA(VLOOKUP(Table1[[#This Row],[ProductID]],productMaster,1,0)),"Anomali","")</f>
        <v/>
      </c>
    </row>
    <row r="1184" spans="1:16" x14ac:dyDescent="0.25">
      <c r="A1184" s="4">
        <v>818</v>
      </c>
      <c r="B1184" s="4">
        <v>1827</v>
      </c>
      <c r="C1184" s="11">
        <v>44092</v>
      </c>
      <c r="D1184" s="4">
        <v>3</v>
      </c>
      <c r="E1184" s="4">
        <v>406</v>
      </c>
      <c r="F1184" s="41">
        <v>43.344000000000001</v>
      </c>
      <c r="G1184" s="41">
        <v>130.03200000000001</v>
      </c>
      <c r="K1184" t="b">
        <f>IF(VLOOKUP(Table1[[#This Row],[ProductID]],productMaster,4,0)="Active",TRUE,"Anomali")</f>
        <v>1</v>
      </c>
      <c r="L1184">
        <f>VLOOKUP(Table1[[#This Row],[ProductID]],productMaster,10,0)</f>
        <v>0</v>
      </c>
      <c r="M1184" t="str">
        <f>IF(Table1[[#This Row],[UnitPrice]]&gt;115%*Table1[[#This Row],[StandardAcquisitionCost]],"Anomali","")</f>
        <v>Anomali</v>
      </c>
      <c r="N1184" s="80">
        <f>VLOOKUP(Table1[[#This Row],[ProductID]],productMaster,11,0)</f>
        <v>0</v>
      </c>
      <c r="O1184" s="80" t="str">
        <f>IF(Table1[[#This Row],[UnitPrice]]&gt;Table1[[#This Row],[sellingPrice]],"Anomali","")</f>
        <v>Anomali</v>
      </c>
      <c r="P1184" s="80" t="str">
        <f>IF(ISNA(VLOOKUP(Table1[[#This Row],[ProductID]],productMaster,1,0)),"Anomali","")</f>
        <v/>
      </c>
    </row>
    <row r="1185" spans="1:16" x14ac:dyDescent="0.25">
      <c r="A1185" s="5">
        <v>818</v>
      </c>
      <c r="B1185" s="5">
        <v>1828</v>
      </c>
      <c r="C1185" s="10">
        <v>44092</v>
      </c>
      <c r="D1185" s="5">
        <v>3</v>
      </c>
      <c r="E1185" s="5">
        <v>407</v>
      </c>
      <c r="F1185" s="40">
        <v>39.070500000000003</v>
      </c>
      <c r="G1185" s="40">
        <v>117.2115</v>
      </c>
      <c r="K1185" t="b">
        <f>IF(VLOOKUP(Table1[[#This Row],[ProductID]],productMaster,4,0)="Active",TRUE,"Anomali")</f>
        <v>1</v>
      </c>
      <c r="L1185">
        <f>VLOOKUP(Table1[[#This Row],[ProductID]],productMaster,10,0)</f>
        <v>0</v>
      </c>
      <c r="M1185" t="str">
        <f>IF(Table1[[#This Row],[UnitPrice]]&gt;115%*Table1[[#This Row],[StandardAcquisitionCost]],"Anomali","")</f>
        <v>Anomali</v>
      </c>
      <c r="N1185" s="80">
        <f>VLOOKUP(Table1[[#This Row],[ProductID]],productMaster,11,0)</f>
        <v>0</v>
      </c>
      <c r="O1185" s="80" t="str">
        <f>IF(Table1[[#This Row],[UnitPrice]]&gt;Table1[[#This Row],[sellingPrice]],"Anomali","")</f>
        <v>Anomali</v>
      </c>
      <c r="P1185" s="80" t="str">
        <f>IF(ISNA(VLOOKUP(Table1[[#This Row],[ProductID]],productMaster,1,0)),"Anomali","")</f>
        <v/>
      </c>
    </row>
    <row r="1186" spans="1:16" x14ac:dyDescent="0.25">
      <c r="A1186" s="4">
        <v>819</v>
      </c>
      <c r="B1186" s="4">
        <v>1829</v>
      </c>
      <c r="C1186" s="11">
        <v>44092</v>
      </c>
      <c r="D1186" s="4">
        <v>550</v>
      </c>
      <c r="E1186" s="4">
        <v>931</v>
      </c>
      <c r="F1186" s="41">
        <v>34.8705</v>
      </c>
      <c r="G1186" s="41">
        <v>19178.775000000001</v>
      </c>
      <c r="K1186" t="b">
        <f>IF(VLOOKUP(Table1[[#This Row],[ProductID]],productMaster,4,0)="Active",TRUE,"Anomali")</f>
        <v>1</v>
      </c>
      <c r="L1186">
        <f>VLOOKUP(Table1[[#This Row],[ProductID]],productMaster,10,0)</f>
        <v>8.0373000000000001</v>
      </c>
      <c r="M1186" t="str">
        <f>IF(Table1[[#This Row],[UnitPrice]]&gt;115%*Table1[[#This Row],[StandardAcquisitionCost]],"Anomali","")</f>
        <v>Anomali</v>
      </c>
      <c r="N1186" s="80">
        <f>VLOOKUP(Table1[[#This Row],[ProductID]],productMaster,11,0)</f>
        <v>21.49</v>
      </c>
      <c r="O1186" s="80" t="str">
        <f>IF(Table1[[#This Row],[UnitPrice]]&gt;Table1[[#This Row],[sellingPrice]],"Anomali","")</f>
        <v>Anomali</v>
      </c>
      <c r="P1186" s="80" t="str">
        <f>IF(ISNA(VLOOKUP(Table1[[#This Row],[ProductID]],productMaster,1,0)),"Anomali","")</f>
        <v/>
      </c>
    </row>
    <row r="1187" spans="1:16" x14ac:dyDescent="0.25">
      <c r="A1187" s="5">
        <v>819</v>
      </c>
      <c r="B1187" s="5">
        <v>1830</v>
      </c>
      <c r="C1187" s="10">
        <v>44092</v>
      </c>
      <c r="D1187" s="5">
        <v>550</v>
      </c>
      <c r="E1187" s="5">
        <v>932</v>
      </c>
      <c r="F1187" s="40">
        <v>39.763500000000001</v>
      </c>
      <c r="G1187" s="40">
        <v>21869.924999999999</v>
      </c>
      <c r="K1187" t="b">
        <f>IF(VLOOKUP(Table1[[#This Row],[ProductID]],productMaster,4,0)="Active",TRUE,"Anomali")</f>
        <v>1</v>
      </c>
      <c r="L1187">
        <f>VLOOKUP(Table1[[#This Row],[ProductID]],productMaster,10,0)</f>
        <v>9.3462999999999994</v>
      </c>
      <c r="M1187" t="str">
        <f>IF(Table1[[#This Row],[UnitPrice]]&gt;115%*Table1[[#This Row],[StandardAcquisitionCost]],"Anomali","")</f>
        <v>Anomali</v>
      </c>
      <c r="N1187" s="80">
        <f>VLOOKUP(Table1[[#This Row],[ProductID]],productMaster,11,0)</f>
        <v>24.99</v>
      </c>
      <c r="O1187" s="80" t="str">
        <f>IF(Table1[[#This Row],[UnitPrice]]&gt;Table1[[#This Row],[sellingPrice]],"Anomali","")</f>
        <v>Anomali</v>
      </c>
      <c r="P1187" s="80" t="str">
        <f>IF(ISNA(VLOOKUP(Table1[[#This Row],[ProductID]],productMaster,1,0)),"Anomali","")</f>
        <v/>
      </c>
    </row>
    <row r="1188" spans="1:16" x14ac:dyDescent="0.25">
      <c r="A1188" s="4">
        <v>819</v>
      </c>
      <c r="B1188" s="4">
        <v>1831</v>
      </c>
      <c r="C1188" s="11">
        <v>44092</v>
      </c>
      <c r="D1188" s="4">
        <v>550</v>
      </c>
      <c r="E1188" s="4">
        <v>933</v>
      </c>
      <c r="F1188" s="41">
        <v>43.984499999999997</v>
      </c>
      <c r="G1188" s="41">
        <v>24191.474999999999</v>
      </c>
      <c r="K1188" t="b">
        <f>IF(VLOOKUP(Table1[[#This Row],[ProductID]],productMaster,4,0)="Active",TRUE,"Anomali")</f>
        <v>1</v>
      </c>
      <c r="L1188">
        <f>VLOOKUP(Table1[[#This Row],[ProductID]],productMaster,10,0)</f>
        <v>12.192399999999999</v>
      </c>
      <c r="M1188" t="str">
        <f>IF(Table1[[#This Row],[UnitPrice]]&gt;115%*Table1[[#This Row],[StandardAcquisitionCost]],"Anomali","")</f>
        <v>Anomali</v>
      </c>
      <c r="N1188" s="80">
        <f>VLOOKUP(Table1[[#This Row],[ProductID]],productMaster,11,0)</f>
        <v>32.6</v>
      </c>
      <c r="O1188" s="80" t="str">
        <f>IF(Table1[[#This Row],[UnitPrice]]&gt;Table1[[#This Row],[sellingPrice]],"Anomali","")</f>
        <v>Anomali</v>
      </c>
      <c r="P1188" s="80" t="str">
        <f>IF(ISNA(VLOOKUP(Table1[[#This Row],[ProductID]],productMaster,1,0)),"Anomali","")</f>
        <v/>
      </c>
    </row>
    <row r="1189" spans="1:16" x14ac:dyDescent="0.25">
      <c r="A1189" s="5">
        <v>819</v>
      </c>
      <c r="B1189" s="5">
        <v>1832</v>
      </c>
      <c r="C1189" s="10">
        <v>44092</v>
      </c>
      <c r="D1189" s="5">
        <v>550</v>
      </c>
      <c r="E1189" s="5">
        <v>934</v>
      </c>
      <c r="F1189" s="40">
        <v>38.146500000000003</v>
      </c>
      <c r="G1189" s="40">
        <v>20980.575000000001</v>
      </c>
      <c r="K1189" t="b">
        <f>IF(VLOOKUP(Table1[[#This Row],[ProductID]],productMaster,4,0)="Active",TRUE,"Anomali")</f>
        <v>1</v>
      </c>
      <c r="L1189">
        <f>VLOOKUP(Table1[[#This Row],[ProductID]],productMaster,10,0)</f>
        <v>10.8423</v>
      </c>
      <c r="M1189" t="str">
        <f>IF(Table1[[#This Row],[UnitPrice]]&gt;115%*Table1[[#This Row],[StandardAcquisitionCost]],"Anomali","")</f>
        <v>Anomali</v>
      </c>
      <c r="N1189" s="80">
        <f>VLOOKUP(Table1[[#This Row],[ProductID]],productMaster,11,0)</f>
        <v>28.99</v>
      </c>
      <c r="O1189" s="80" t="str">
        <f>IF(Table1[[#This Row],[UnitPrice]]&gt;Table1[[#This Row],[sellingPrice]],"Anomali","")</f>
        <v>Anomali</v>
      </c>
      <c r="P1189" s="80" t="str">
        <f>IF(ISNA(VLOOKUP(Table1[[#This Row],[ProductID]],productMaster,1,0)),"Anomali","")</f>
        <v/>
      </c>
    </row>
    <row r="1190" spans="1:16" x14ac:dyDescent="0.25">
      <c r="A1190" s="4">
        <v>820</v>
      </c>
      <c r="B1190" s="4">
        <v>1833</v>
      </c>
      <c r="C1190" s="11">
        <v>44092</v>
      </c>
      <c r="D1190" s="4">
        <v>3</v>
      </c>
      <c r="E1190" s="4">
        <v>422</v>
      </c>
      <c r="F1190" s="41">
        <v>47.680500000000002</v>
      </c>
      <c r="G1190" s="41">
        <v>143.04150000000001</v>
      </c>
      <c r="K1190" t="b">
        <f>IF(VLOOKUP(Table1[[#This Row],[ProductID]],productMaster,4,0)="Active",TRUE,"Anomali")</f>
        <v>1</v>
      </c>
      <c r="L1190">
        <f>VLOOKUP(Table1[[#This Row],[ProductID]],productMaster,10,0)</f>
        <v>0</v>
      </c>
      <c r="M1190" t="str">
        <f>IF(Table1[[#This Row],[UnitPrice]]&gt;115%*Table1[[#This Row],[StandardAcquisitionCost]],"Anomali","")</f>
        <v>Anomali</v>
      </c>
      <c r="N1190" s="80">
        <f>VLOOKUP(Table1[[#This Row],[ProductID]],productMaster,11,0)</f>
        <v>0</v>
      </c>
      <c r="O1190" s="80" t="str">
        <f>IF(Table1[[#This Row],[UnitPrice]]&gt;Table1[[#This Row],[sellingPrice]],"Anomali","")</f>
        <v>Anomali</v>
      </c>
      <c r="P1190" s="80" t="str">
        <f>IF(ISNA(VLOOKUP(Table1[[#This Row],[ProductID]],productMaster,1,0)),"Anomali","")</f>
        <v/>
      </c>
    </row>
    <row r="1191" spans="1:16" x14ac:dyDescent="0.25">
      <c r="A1191" s="5">
        <v>820</v>
      </c>
      <c r="B1191" s="5">
        <v>1834</v>
      </c>
      <c r="C1191" s="10">
        <v>44092</v>
      </c>
      <c r="D1191" s="5">
        <v>3</v>
      </c>
      <c r="E1191" s="5">
        <v>423</v>
      </c>
      <c r="F1191" s="40">
        <v>45.580500000000001</v>
      </c>
      <c r="G1191" s="40">
        <v>136.7415</v>
      </c>
      <c r="K1191" t="b">
        <f>IF(VLOOKUP(Table1[[#This Row],[ProductID]],productMaster,4,0)="Active",TRUE,"Anomali")</f>
        <v>1</v>
      </c>
      <c r="L1191">
        <f>VLOOKUP(Table1[[#This Row],[ProductID]],productMaster,10,0)</f>
        <v>0</v>
      </c>
      <c r="M1191" t="str">
        <f>IF(Table1[[#This Row],[UnitPrice]]&gt;115%*Table1[[#This Row],[StandardAcquisitionCost]],"Anomali","")</f>
        <v>Anomali</v>
      </c>
      <c r="N1191" s="80">
        <f>VLOOKUP(Table1[[#This Row],[ProductID]],productMaster,11,0)</f>
        <v>0</v>
      </c>
      <c r="O1191" s="80" t="str">
        <f>IF(Table1[[#This Row],[UnitPrice]]&gt;Table1[[#This Row],[sellingPrice]],"Anomali","")</f>
        <v>Anomali</v>
      </c>
      <c r="P1191" s="80" t="str">
        <f>IF(ISNA(VLOOKUP(Table1[[#This Row],[ProductID]],productMaster,1,0)),"Anomali","")</f>
        <v/>
      </c>
    </row>
    <row r="1192" spans="1:16" x14ac:dyDescent="0.25">
      <c r="A1192" s="4">
        <v>820</v>
      </c>
      <c r="B1192" s="4">
        <v>1835</v>
      </c>
      <c r="C1192" s="11">
        <v>44092</v>
      </c>
      <c r="D1192" s="4">
        <v>3</v>
      </c>
      <c r="E1192" s="4">
        <v>424</v>
      </c>
      <c r="F1192" s="41">
        <v>49.853999999999999</v>
      </c>
      <c r="G1192" s="41">
        <v>149.56200000000001</v>
      </c>
      <c r="K1192" t="b">
        <f>IF(VLOOKUP(Table1[[#This Row],[ProductID]],productMaster,4,0)="Active",TRUE,"Anomali")</f>
        <v>1</v>
      </c>
      <c r="L1192">
        <f>VLOOKUP(Table1[[#This Row],[ProductID]],productMaster,10,0)</f>
        <v>0</v>
      </c>
      <c r="M1192" t="str">
        <f>IF(Table1[[#This Row],[UnitPrice]]&gt;115%*Table1[[#This Row],[StandardAcquisitionCost]],"Anomali","")</f>
        <v>Anomali</v>
      </c>
      <c r="N1192" s="80">
        <f>VLOOKUP(Table1[[#This Row],[ProductID]],productMaster,11,0)</f>
        <v>0</v>
      </c>
      <c r="O1192" s="80" t="str">
        <f>IF(Table1[[#This Row],[UnitPrice]]&gt;Table1[[#This Row],[sellingPrice]],"Anomali","")</f>
        <v>Anomali</v>
      </c>
      <c r="P1192" s="80" t="str">
        <f>IF(ISNA(VLOOKUP(Table1[[#This Row],[ProductID]],productMaster,1,0)),"Anomali","")</f>
        <v/>
      </c>
    </row>
    <row r="1193" spans="1:16" x14ac:dyDescent="0.25">
      <c r="A1193" s="5">
        <v>821</v>
      </c>
      <c r="B1193" s="5">
        <v>1836</v>
      </c>
      <c r="C1193" s="10">
        <v>44093</v>
      </c>
      <c r="D1193" s="5">
        <v>3</v>
      </c>
      <c r="E1193" s="5">
        <v>341</v>
      </c>
      <c r="F1193" s="40">
        <v>47.575499999999998</v>
      </c>
      <c r="G1193" s="40">
        <v>142.72649999999999</v>
      </c>
      <c r="K1193" t="b">
        <f>IF(VLOOKUP(Table1[[#This Row],[ProductID]],productMaster,4,0)="Active",TRUE,"Anomali")</f>
        <v>1</v>
      </c>
      <c r="L1193">
        <f>VLOOKUP(Table1[[#This Row],[ProductID]],productMaster,10,0)</f>
        <v>0</v>
      </c>
      <c r="M1193" t="str">
        <f>IF(Table1[[#This Row],[UnitPrice]]&gt;115%*Table1[[#This Row],[StandardAcquisitionCost]],"Anomali","")</f>
        <v>Anomali</v>
      </c>
      <c r="N1193" s="80">
        <f>VLOOKUP(Table1[[#This Row],[ProductID]],productMaster,11,0)</f>
        <v>0</v>
      </c>
      <c r="O1193" s="80" t="str">
        <f>IF(Table1[[#This Row],[UnitPrice]]&gt;Table1[[#This Row],[sellingPrice]],"Anomali","")</f>
        <v>Anomali</v>
      </c>
      <c r="P1193" s="80" t="str">
        <f>IF(ISNA(VLOOKUP(Table1[[#This Row],[ProductID]],productMaster,1,0)),"Anomali","")</f>
        <v/>
      </c>
    </row>
    <row r="1194" spans="1:16" x14ac:dyDescent="0.25">
      <c r="A1194" s="4">
        <v>821</v>
      </c>
      <c r="B1194" s="4">
        <v>1837</v>
      </c>
      <c r="C1194" s="11">
        <v>44093</v>
      </c>
      <c r="D1194" s="4">
        <v>3</v>
      </c>
      <c r="E1194" s="4">
        <v>342</v>
      </c>
      <c r="F1194" s="41">
        <v>45.475499999999997</v>
      </c>
      <c r="G1194" s="41">
        <v>136.4265</v>
      </c>
      <c r="K1194" t="b">
        <f>IF(VLOOKUP(Table1[[#This Row],[ProductID]],productMaster,4,0)="Active",TRUE,"Anomali")</f>
        <v>1</v>
      </c>
      <c r="L1194">
        <f>VLOOKUP(Table1[[#This Row],[ProductID]],productMaster,10,0)</f>
        <v>0</v>
      </c>
      <c r="M1194" t="str">
        <f>IF(Table1[[#This Row],[UnitPrice]]&gt;115%*Table1[[#This Row],[StandardAcquisitionCost]],"Anomali","")</f>
        <v>Anomali</v>
      </c>
      <c r="N1194" s="80">
        <f>VLOOKUP(Table1[[#This Row],[ProductID]],productMaster,11,0)</f>
        <v>0</v>
      </c>
      <c r="O1194" s="80" t="str">
        <f>IF(Table1[[#This Row],[UnitPrice]]&gt;Table1[[#This Row],[sellingPrice]],"Anomali","")</f>
        <v>Anomali</v>
      </c>
      <c r="P1194" s="80" t="str">
        <f>IF(ISNA(VLOOKUP(Table1[[#This Row],[ProductID]],productMaster,1,0)),"Anomali","")</f>
        <v/>
      </c>
    </row>
    <row r="1195" spans="1:16" x14ac:dyDescent="0.25">
      <c r="A1195" s="5">
        <v>821</v>
      </c>
      <c r="B1195" s="5">
        <v>1838</v>
      </c>
      <c r="C1195" s="10">
        <v>44093</v>
      </c>
      <c r="D1195" s="5">
        <v>3</v>
      </c>
      <c r="E1195" s="5">
        <v>343</v>
      </c>
      <c r="F1195" s="40">
        <v>49.749000000000002</v>
      </c>
      <c r="G1195" s="40">
        <v>149.24700000000001</v>
      </c>
      <c r="K1195" t="b">
        <f>IF(VLOOKUP(Table1[[#This Row],[ProductID]],productMaster,4,0)="Active",TRUE,"Anomali")</f>
        <v>1</v>
      </c>
      <c r="L1195">
        <f>VLOOKUP(Table1[[#This Row],[ProductID]],productMaster,10,0)</f>
        <v>0</v>
      </c>
      <c r="M1195" t="str">
        <f>IF(Table1[[#This Row],[UnitPrice]]&gt;115%*Table1[[#This Row],[StandardAcquisitionCost]],"Anomali","")</f>
        <v>Anomali</v>
      </c>
      <c r="N1195" s="80">
        <f>VLOOKUP(Table1[[#This Row],[ProductID]],productMaster,11,0)</f>
        <v>0</v>
      </c>
      <c r="O1195" s="80" t="str">
        <f>IF(Table1[[#This Row],[UnitPrice]]&gt;Table1[[#This Row],[sellingPrice]],"Anomali","")</f>
        <v>Anomali</v>
      </c>
      <c r="P1195" s="80" t="str">
        <f>IF(ISNA(VLOOKUP(Table1[[#This Row],[ProductID]],productMaster,1,0)),"Anomali","")</f>
        <v/>
      </c>
    </row>
    <row r="1196" spans="1:16" x14ac:dyDescent="0.25">
      <c r="A1196" s="4">
        <v>821</v>
      </c>
      <c r="B1196" s="4">
        <v>1839</v>
      </c>
      <c r="C1196" s="11">
        <v>44093</v>
      </c>
      <c r="D1196" s="4">
        <v>3</v>
      </c>
      <c r="E1196" s="4">
        <v>344</v>
      </c>
      <c r="F1196" s="41">
        <v>45.475499999999997</v>
      </c>
      <c r="G1196" s="41">
        <v>136.4265</v>
      </c>
      <c r="K1196" t="b">
        <f>IF(VLOOKUP(Table1[[#This Row],[ProductID]],productMaster,4,0)="Active",TRUE,"Anomali")</f>
        <v>1</v>
      </c>
      <c r="L1196">
        <f>VLOOKUP(Table1[[#This Row],[ProductID]],productMaster,10,0)</f>
        <v>0</v>
      </c>
      <c r="M1196" t="str">
        <f>IF(Table1[[#This Row],[UnitPrice]]&gt;115%*Table1[[#This Row],[StandardAcquisitionCost]],"Anomali","")</f>
        <v>Anomali</v>
      </c>
      <c r="N1196" s="80">
        <f>VLOOKUP(Table1[[#This Row],[ProductID]],productMaster,11,0)</f>
        <v>0</v>
      </c>
      <c r="O1196" s="80" t="str">
        <f>IF(Table1[[#This Row],[UnitPrice]]&gt;Table1[[#This Row],[sellingPrice]],"Anomali","")</f>
        <v>Anomali</v>
      </c>
      <c r="P1196" s="80" t="str">
        <f>IF(ISNA(VLOOKUP(Table1[[#This Row],[ProductID]],productMaster,1,0)),"Anomali","")</f>
        <v/>
      </c>
    </row>
    <row r="1197" spans="1:16" x14ac:dyDescent="0.25">
      <c r="A1197" s="5">
        <v>822</v>
      </c>
      <c r="B1197" s="5">
        <v>1840</v>
      </c>
      <c r="C1197" s="10">
        <v>44093</v>
      </c>
      <c r="D1197" s="5">
        <v>550</v>
      </c>
      <c r="E1197" s="5">
        <v>931</v>
      </c>
      <c r="F1197" s="40">
        <v>34.345500000000001</v>
      </c>
      <c r="G1197" s="40">
        <v>18890.025000000001</v>
      </c>
      <c r="K1197" t="b">
        <f>IF(VLOOKUP(Table1[[#This Row],[ProductID]],productMaster,4,0)="Active",TRUE,"Anomali")</f>
        <v>1</v>
      </c>
      <c r="L1197">
        <f>VLOOKUP(Table1[[#This Row],[ProductID]],productMaster,10,0)</f>
        <v>8.0373000000000001</v>
      </c>
      <c r="M1197" t="str">
        <f>IF(Table1[[#This Row],[UnitPrice]]&gt;115%*Table1[[#This Row],[StandardAcquisitionCost]],"Anomali","")</f>
        <v>Anomali</v>
      </c>
      <c r="N1197" s="80">
        <f>VLOOKUP(Table1[[#This Row],[ProductID]],productMaster,11,0)</f>
        <v>21.49</v>
      </c>
      <c r="O1197" s="80" t="str">
        <f>IF(Table1[[#This Row],[UnitPrice]]&gt;Table1[[#This Row],[sellingPrice]],"Anomali","")</f>
        <v>Anomali</v>
      </c>
      <c r="P1197" s="80" t="str">
        <f>IF(ISNA(VLOOKUP(Table1[[#This Row],[ProductID]],productMaster,1,0)),"Anomali","")</f>
        <v/>
      </c>
    </row>
    <row r="1198" spans="1:16" x14ac:dyDescent="0.25">
      <c r="A1198" s="4">
        <v>822</v>
      </c>
      <c r="B1198" s="4">
        <v>1841</v>
      </c>
      <c r="C1198" s="11">
        <v>44093</v>
      </c>
      <c r="D1198" s="4">
        <v>550</v>
      </c>
      <c r="E1198" s="4">
        <v>932</v>
      </c>
      <c r="F1198" s="41">
        <v>39.238500000000002</v>
      </c>
      <c r="G1198" s="41">
        <v>21581.174999999999</v>
      </c>
      <c r="K1198" t="b">
        <f>IF(VLOOKUP(Table1[[#This Row],[ProductID]],productMaster,4,0)="Active",TRUE,"Anomali")</f>
        <v>1</v>
      </c>
      <c r="L1198">
        <f>VLOOKUP(Table1[[#This Row],[ProductID]],productMaster,10,0)</f>
        <v>9.3462999999999994</v>
      </c>
      <c r="M1198" t="str">
        <f>IF(Table1[[#This Row],[UnitPrice]]&gt;115%*Table1[[#This Row],[StandardAcquisitionCost]],"Anomali","")</f>
        <v>Anomali</v>
      </c>
      <c r="N1198" s="80">
        <f>VLOOKUP(Table1[[#This Row],[ProductID]],productMaster,11,0)</f>
        <v>24.99</v>
      </c>
      <c r="O1198" s="80" t="str">
        <f>IF(Table1[[#This Row],[UnitPrice]]&gt;Table1[[#This Row],[sellingPrice]],"Anomali","")</f>
        <v>Anomali</v>
      </c>
      <c r="P1198" s="80" t="str">
        <f>IF(ISNA(VLOOKUP(Table1[[#This Row],[ProductID]],productMaster,1,0)),"Anomali","")</f>
        <v/>
      </c>
    </row>
    <row r="1199" spans="1:16" x14ac:dyDescent="0.25">
      <c r="A1199" s="5">
        <v>823</v>
      </c>
      <c r="B1199" s="5">
        <v>1842</v>
      </c>
      <c r="C1199" s="10">
        <v>44093</v>
      </c>
      <c r="D1199" s="5">
        <v>3</v>
      </c>
      <c r="E1199" s="5">
        <v>341</v>
      </c>
      <c r="F1199" s="40">
        <v>47.470500000000001</v>
      </c>
      <c r="G1199" s="40">
        <v>142.41149999999999</v>
      </c>
      <c r="K1199" t="b">
        <f>IF(VLOOKUP(Table1[[#This Row],[ProductID]],productMaster,4,0)="Active",TRUE,"Anomali")</f>
        <v>1</v>
      </c>
      <c r="L1199">
        <f>VLOOKUP(Table1[[#This Row],[ProductID]],productMaster,10,0)</f>
        <v>0</v>
      </c>
      <c r="M1199" t="str">
        <f>IF(Table1[[#This Row],[UnitPrice]]&gt;115%*Table1[[#This Row],[StandardAcquisitionCost]],"Anomali","")</f>
        <v>Anomali</v>
      </c>
      <c r="N1199" s="80">
        <f>VLOOKUP(Table1[[#This Row],[ProductID]],productMaster,11,0)</f>
        <v>0</v>
      </c>
      <c r="O1199" s="80" t="str">
        <f>IF(Table1[[#This Row],[UnitPrice]]&gt;Table1[[#This Row],[sellingPrice]],"Anomali","")</f>
        <v>Anomali</v>
      </c>
      <c r="P1199" s="80" t="str">
        <f>IF(ISNA(VLOOKUP(Table1[[#This Row],[ProductID]],productMaster,1,0)),"Anomali","")</f>
        <v/>
      </c>
    </row>
    <row r="1200" spans="1:16" x14ac:dyDescent="0.25">
      <c r="A1200" s="4">
        <v>823</v>
      </c>
      <c r="B1200" s="4">
        <v>1843</v>
      </c>
      <c r="C1200" s="11">
        <v>44093</v>
      </c>
      <c r="D1200" s="4">
        <v>3</v>
      </c>
      <c r="E1200" s="4">
        <v>342</v>
      </c>
      <c r="F1200" s="41">
        <v>45.3705</v>
      </c>
      <c r="G1200" s="41">
        <v>136.11150000000001</v>
      </c>
      <c r="K1200" t="b">
        <f>IF(VLOOKUP(Table1[[#This Row],[ProductID]],productMaster,4,0)="Active",TRUE,"Anomali")</f>
        <v>1</v>
      </c>
      <c r="L1200">
        <f>VLOOKUP(Table1[[#This Row],[ProductID]],productMaster,10,0)</f>
        <v>0</v>
      </c>
      <c r="M1200" t="str">
        <f>IF(Table1[[#This Row],[UnitPrice]]&gt;115%*Table1[[#This Row],[StandardAcquisitionCost]],"Anomali","")</f>
        <v>Anomali</v>
      </c>
      <c r="N1200" s="80">
        <f>VLOOKUP(Table1[[#This Row],[ProductID]],productMaster,11,0)</f>
        <v>0</v>
      </c>
      <c r="O1200" s="80" t="str">
        <f>IF(Table1[[#This Row],[UnitPrice]]&gt;Table1[[#This Row],[sellingPrice]],"Anomali","")</f>
        <v>Anomali</v>
      </c>
      <c r="P1200" s="80" t="str">
        <f>IF(ISNA(VLOOKUP(Table1[[#This Row],[ProductID]],productMaster,1,0)),"Anomali","")</f>
        <v/>
      </c>
    </row>
    <row r="1201" spans="1:16" x14ac:dyDescent="0.25">
      <c r="A1201" s="5">
        <v>823</v>
      </c>
      <c r="B1201" s="5">
        <v>1844</v>
      </c>
      <c r="C1201" s="10">
        <v>44093</v>
      </c>
      <c r="D1201" s="5">
        <v>3</v>
      </c>
      <c r="E1201" s="5">
        <v>343</v>
      </c>
      <c r="F1201" s="40">
        <v>49.643999999999998</v>
      </c>
      <c r="G1201" s="40">
        <v>148.93199999999999</v>
      </c>
      <c r="K1201" t="b">
        <f>IF(VLOOKUP(Table1[[#This Row],[ProductID]],productMaster,4,0)="Active",TRUE,"Anomali")</f>
        <v>1</v>
      </c>
      <c r="L1201">
        <f>VLOOKUP(Table1[[#This Row],[ProductID]],productMaster,10,0)</f>
        <v>0</v>
      </c>
      <c r="M1201" t="str">
        <f>IF(Table1[[#This Row],[UnitPrice]]&gt;115%*Table1[[#This Row],[StandardAcquisitionCost]],"Anomali","")</f>
        <v>Anomali</v>
      </c>
      <c r="N1201" s="80">
        <f>VLOOKUP(Table1[[#This Row],[ProductID]],productMaster,11,0)</f>
        <v>0</v>
      </c>
      <c r="O1201" s="80" t="str">
        <f>IF(Table1[[#This Row],[UnitPrice]]&gt;Table1[[#This Row],[sellingPrice]],"Anomali","")</f>
        <v>Anomali</v>
      </c>
      <c r="P1201" s="80" t="str">
        <f>IF(ISNA(VLOOKUP(Table1[[#This Row],[ProductID]],productMaster,1,0)),"Anomali","")</f>
        <v/>
      </c>
    </row>
    <row r="1202" spans="1:16" x14ac:dyDescent="0.25">
      <c r="A1202" s="4">
        <v>824</v>
      </c>
      <c r="B1202" s="4">
        <v>1845</v>
      </c>
      <c r="C1202" s="11">
        <v>44093</v>
      </c>
      <c r="D1202" s="4">
        <v>550</v>
      </c>
      <c r="E1202" s="4">
        <v>928</v>
      </c>
      <c r="F1202" s="41">
        <v>32.770499999999998</v>
      </c>
      <c r="G1202" s="41">
        <v>18023.775000000001</v>
      </c>
      <c r="K1202" t="b">
        <f>IF(VLOOKUP(Table1[[#This Row],[ProductID]],productMaster,4,0)="Active",TRUE,"Anomali")</f>
        <v>1</v>
      </c>
      <c r="L1202">
        <f>VLOOKUP(Table1[[#This Row],[ProductID]],productMaster,10,0)</f>
        <v>9.3462999999999994</v>
      </c>
      <c r="M1202" t="str">
        <f>IF(Table1[[#This Row],[UnitPrice]]&gt;115%*Table1[[#This Row],[StandardAcquisitionCost]],"Anomali","")</f>
        <v>Anomali</v>
      </c>
      <c r="N1202" s="80">
        <f>VLOOKUP(Table1[[#This Row],[ProductID]],productMaster,11,0)</f>
        <v>24.99</v>
      </c>
      <c r="O1202" s="80" t="str">
        <f>IF(Table1[[#This Row],[UnitPrice]]&gt;Table1[[#This Row],[sellingPrice]],"Anomali","")</f>
        <v>Anomali</v>
      </c>
      <c r="P1202" s="80" t="str">
        <f>IF(ISNA(VLOOKUP(Table1[[#This Row],[ProductID]],productMaster,1,0)),"Anomali","")</f>
        <v/>
      </c>
    </row>
    <row r="1203" spans="1:16" x14ac:dyDescent="0.25">
      <c r="A1203" s="5">
        <v>824</v>
      </c>
      <c r="B1203" s="5">
        <v>1846</v>
      </c>
      <c r="C1203" s="10">
        <v>44093</v>
      </c>
      <c r="D1203" s="5">
        <v>550</v>
      </c>
      <c r="E1203" s="5">
        <v>929</v>
      </c>
      <c r="F1203" s="40">
        <v>37.085999999999999</v>
      </c>
      <c r="G1203" s="40">
        <v>20397.3</v>
      </c>
      <c r="K1203" t="b">
        <f>IF(VLOOKUP(Table1[[#This Row],[ProductID]],productMaster,4,0)="Active",TRUE,"Anomali")</f>
        <v>1</v>
      </c>
      <c r="L1203">
        <f>VLOOKUP(Table1[[#This Row],[ProductID]],productMaster,10,0)</f>
        <v>11.2163</v>
      </c>
      <c r="M1203" t="str">
        <f>IF(Table1[[#This Row],[UnitPrice]]&gt;115%*Table1[[#This Row],[StandardAcquisitionCost]],"Anomali","")</f>
        <v>Anomali</v>
      </c>
      <c r="N1203" s="80">
        <f>VLOOKUP(Table1[[#This Row],[ProductID]],productMaster,11,0)</f>
        <v>29.99</v>
      </c>
      <c r="O1203" s="80" t="str">
        <f>IF(Table1[[#This Row],[UnitPrice]]&gt;Table1[[#This Row],[sellingPrice]],"Anomali","")</f>
        <v>Anomali</v>
      </c>
      <c r="P1203" s="80" t="str">
        <f>IF(ISNA(VLOOKUP(Table1[[#This Row],[ProductID]],productMaster,1,0)),"Anomali","")</f>
        <v/>
      </c>
    </row>
    <row r="1204" spans="1:16" x14ac:dyDescent="0.25">
      <c r="A1204" s="4">
        <v>825</v>
      </c>
      <c r="B1204" s="4">
        <v>1847</v>
      </c>
      <c r="C1204" s="11">
        <v>44093</v>
      </c>
      <c r="D1204" s="4">
        <v>550</v>
      </c>
      <c r="E1204" s="4">
        <v>332</v>
      </c>
      <c r="F1204" s="41">
        <v>10.815</v>
      </c>
      <c r="G1204" s="41">
        <v>5948.25</v>
      </c>
      <c r="K1204" t="b">
        <f>IF(VLOOKUP(Table1[[#This Row],[ProductID]],productMaster,4,0)="Active",TRUE,"Anomali")</f>
        <v>1</v>
      </c>
      <c r="L1204">
        <f>VLOOKUP(Table1[[#This Row],[ProductID]],productMaster,10,0)</f>
        <v>0</v>
      </c>
      <c r="M1204" t="str">
        <f>IF(Table1[[#This Row],[UnitPrice]]&gt;115%*Table1[[#This Row],[StandardAcquisitionCost]],"Anomali","")</f>
        <v>Anomali</v>
      </c>
      <c r="N1204" s="80">
        <f>VLOOKUP(Table1[[#This Row],[ProductID]],productMaster,11,0)</f>
        <v>0</v>
      </c>
      <c r="O1204" s="80" t="str">
        <f>IF(Table1[[#This Row],[UnitPrice]]&gt;Table1[[#This Row],[sellingPrice]],"Anomali","")</f>
        <v>Anomali</v>
      </c>
      <c r="P1204" s="80" t="str">
        <f>IF(ISNA(VLOOKUP(Table1[[#This Row],[ProductID]],productMaster,1,0)),"Anomali","")</f>
        <v/>
      </c>
    </row>
    <row r="1205" spans="1:16" x14ac:dyDescent="0.25">
      <c r="A1205" s="5">
        <v>826</v>
      </c>
      <c r="B1205" s="5">
        <v>1848</v>
      </c>
      <c r="C1205" s="10">
        <v>44093</v>
      </c>
      <c r="D1205" s="5">
        <v>550</v>
      </c>
      <c r="E1205" s="5">
        <v>948</v>
      </c>
      <c r="F1205" s="40">
        <v>82.834500000000006</v>
      </c>
      <c r="G1205" s="40">
        <v>45558.974999999999</v>
      </c>
      <c r="K1205" t="b">
        <f>IF(VLOOKUP(Table1[[#This Row],[ProductID]],productMaster,4,0)="Active",TRUE,"Anomali")</f>
        <v>1</v>
      </c>
      <c r="L1205">
        <f>VLOOKUP(Table1[[#This Row],[ProductID]],productMaster,10,0)</f>
        <v>47.286000000000001</v>
      </c>
      <c r="M1205" t="str">
        <f>IF(Table1[[#This Row],[UnitPrice]]&gt;115%*Table1[[#This Row],[StandardAcquisitionCost]],"Anomali","")</f>
        <v>Anomali</v>
      </c>
      <c r="N1205" s="80">
        <f>VLOOKUP(Table1[[#This Row],[ProductID]],productMaster,11,0)</f>
        <v>106.5</v>
      </c>
      <c r="O1205" s="80" t="str">
        <f>IF(Table1[[#This Row],[UnitPrice]]&gt;Table1[[#This Row],[sellingPrice]],"Anomali","")</f>
        <v/>
      </c>
      <c r="P1205" s="80" t="str">
        <f>IF(ISNA(VLOOKUP(Table1[[#This Row],[ProductID]],productMaster,1,0)),"Anomali","")</f>
        <v/>
      </c>
    </row>
    <row r="1206" spans="1:16" x14ac:dyDescent="0.25">
      <c r="A1206" s="4">
        <v>826</v>
      </c>
      <c r="B1206" s="4">
        <v>1849</v>
      </c>
      <c r="C1206" s="11">
        <v>44093</v>
      </c>
      <c r="D1206" s="4">
        <v>550</v>
      </c>
      <c r="E1206" s="4">
        <v>907</v>
      </c>
      <c r="F1206" s="41">
        <v>82.834500000000006</v>
      </c>
      <c r="G1206" s="41">
        <v>45558.974999999999</v>
      </c>
      <c r="K1206" t="b">
        <f>IF(VLOOKUP(Table1[[#This Row],[ProductID]],productMaster,4,0)="Active",TRUE,"Anomali")</f>
        <v>1</v>
      </c>
      <c r="L1206">
        <f>VLOOKUP(Table1[[#This Row],[ProductID]],productMaster,10,0)</f>
        <v>47.286000000000001</v>
      </c>
      <c r="M1206" t="str">
        <f>IF(Table1[[#This Row],[UnitPrice]]&gt;115%*Table1[[#This Row],[StandardAcquisitionCost]],"Anomali","")</f>
        <v>Anomali</v>
      </c>
      <c r="N1206" s="80">
        <f>VLOOKUP(Table1[[#This Row],[ProductID]],productMaster,11,0)</f>
        <v>106.5</v>
      </c>
      <c r="O1206" s="80" t="str">
        <f>IF(Table1[[#This Row],[UnitPrice]]&gt;Table1[[#This Row],[sellingPrice]],"Anomali","")</f>
        <v/>
      </c>
      <c r="P1206" s="80" t="str">
        <f>IF(ISNA(VLOOKUP(Table1[[#This Row],[ProductID]],productMaster,1,0)),"Anomali","")</f>
        <v/>
      </c>
    </row>
    <row r="1207" spans="1:16" x14ac:dyDescent="0.25">
      <c r="A1207" s="5">
        <v>827</v>
      </c>
      <c r="B1207" s="5">
        <v>1850</v>
      </c>
      <c r="C1207" s="10">
        <v>44093</v>
      </c>
      <c r="D1207" s="5">
        <v>1250</v>
      </c>
      <c r="E1207" s="5">
        <v>325</v>
      </c>
      <c r="F1207" s="40">
        <v>0.21</v>
      </c>
      <c r="G1207" s="40">
        <v>262.5</v>
      </c>
      <c r="K1207" t="b">
        <f>IF(VLOOKUP(Table1[[#This Row],[ProductID]],productMaster,4,0)="Active",TRUE,"Anomali")</f>
        <v>1</v>
      </c>
      <c r="L1207">
        <f>VLOOKUP(Table1[[#This Row],[ProductID]],productMaster,10,0)</f>
        <v>0</v>
      </c>
      <c r="M1207" t="str">
        <f>IF(Table1[[#This Row],[UnitPrice]]&gt;115%*Table1[[#This Row],[StandardAcquisitionCost]],"Anomali","")</f>
        <v>Anomali</v>
      </c>
      <c r="N1207" s="80">
        <f>VLOOKUP(Table1[[#This Row],[ProductID]],productMaster,11,0)</f>
        <v>0</v>
      </c>
      <c r="O1207" s="80" t="str">
        <f>IF(Table1[[#This Row],[UnitPrice]]&gt;Table1[[#This Row],[sellingPrice]],"Anomali","")</f>
        <v>Anomali</v>
      </c>
      <c r="P1207" s="80" t="str">
        <f>IF(ISNA(VLOOKUP(Table1[[#This Row],[ProductID]],productMaster,1,0)),"Anomali","")</f>
        <v/>
      </c>
    </row>
    <row r="1208" spans="1:16" x14ac:dyDescent="0.25">
      <c r="A1208" s="4">
        <v>827</v>
      </c>
      <c r="B1208" s="4">
        <v>1851</v>
      </c>
      <c r="C1208" s="11">
        <v>44093</v>
      </c>
      <c r="D1208" s="4">
        <v>1250</v>
      </c>
      <c r="E1208" s="4">
        <v>326</v>
      </c>
      <c r="F1208" s="41">
        <v>0.21</v>
      </c>
      <c r="G1208" s="41">
        <v>262.5</v>
      </c>
      <c r="K1208" t="b">
        <f>IF(VLOOKUP(Table1[[#This Row],[ProductID]],productMaster,4,0)="Active",TRUE,"Anomali")</f>
        <v>1</v>
      </c>
      <c r="L1208">
        <f>VLOOKUP(Table1[[#This Row],[ProductID]],productMaster,10,0)</f>
        <v>0</v>
      </c>
      <c r="M1208" t="str">
        <f>IF(Table1[[#This Row],[UnitPrice]]&gt;115%*Table1[[#This Row],[StandardAcquisitionCost]],"Anomali","")</f>
        <v>Anomali</v>
      </c>
      <c r="N1208" s="80">
        <f>VLOOKUP(Table1[[#This Row],[ProductID]],productMaster,11,0)</f>
        <v>0</v>
      </c>
      <c r="O1208" s="80" t="str">
        <f>IF(Table1[[#This Row],[UnitPrice]]&gt;Table1[[#This Row],[sellingPrice]],"Anomali","")</f>
        <v>Anomali</v>
      </c>
      <c r="P1208" s="80" t="str">
        <f>IF(ISNA(VLOOKUP(Table1[[#This Row],[ProductID]],productMaster,1,0)),"Anomali","")</f>
        <v/>
      </c>
    </row>
    <row r="1209" spans="1:16" x14ac:dyDescent="0.25">
      <c r="A1209" s="5">
        <v>828</v>
      </c>
      <c r="B1209" s="5">
        <v>1852</v>
      </c>
      <c r="C1209" s="10">
        <v>44093</v>
      </c>
      <c r="D1209" s="5">
        <v>3</v>
      </c>
      <c r="E1209" s="5">
        <v>320</v>
      </c>
      <c r="F1209" s="40">
        <v>49.643999999999998</v>
      </c>
      <c r="G1209" s="40">
        <v>148.93199999999999</v>
      </c>
      <c r="K1209" t="b">
        <f>IF(VLOOKUP(Table1[[#This Row],[ProductID]],productMaster,4,0)="Active",TRUE,"Anomali")</f>
        <v>1</v>
      </c>
      <c r="L1209">
        <f>VLOOKUP(Table1[[#This Row],[ProductID]],productMaster,10,0)</f>
        <v>0</v>
      </c>
      <c r="M1209" t="str">
        <f>IF(Table1[[#This Row],[UnitPrice]]&gt;115%*Table1[[#This Row],[StandardAcquisitionCost]],"Anomali","")</f>
        <v>Anomali</v>
      </c>
      <c r="N1209" s="80">
        <f>VLOOKUP(Table1[[#This Row],[ProductID]],productMaster,11,0)</f>
        <v>0</v>
      </c>
      <c r="O1209" s="80" t="str">
        <f>IF(Table1[[#This Row],[UnitPrice]]&gt;Table1[[#This Row],[sellingPrice]],"Anomali","")</f>
        <v>Anomali</v>
      </c>
      <c r="P1209" s="80" t="str">
        <f>IF(ISNA(VLOOKUP(Table1[[#This Row],[ProductID]],productMaster,1,0)),"Anomali","")</f>
        <v/>
      </c>
    </row>
    <row r="1210" spans="1:16" x14ac:dyDescent="0.25">
      <c r="A1210" s="4">
        <v>828</v>
      </c>
      <c r="B1210" s="4">
        <v>1853</v>
      </c>
      <c r="C1210" s="11">
        <v>44093</v>
      </c>
      <c r="D1210" s="4">
        <v>3</v>
      </c>
      <c r="E1210" s="4">
        <v>321</v>
      </c>
      <c r="F1210" s="41">
        <v>44.320500000000003</v>
      </c>
      <c r="G1210" s="41">
        <v>132.9615</v>
      </c>
      <c r="K1210" t="b">
        <f>IF(VLOOKUP(Table1[[#This Row],[ProductID]],productMaster,4,0)="Active",TRUE,"Anomali")</f>
        <v>1</v>
      </c>
      <c r="L1210">
        <f>VLOOKUP(Table1[[#This Row],[ProductID]],productMaster,10,0)</f>
        <v>0</v>
      </c>
      <c r="M1210" t="str">
        <f>IF(Table1[[#This Row],[UnitPrice]]&gt;115%*Table1[[#This Row],[StandardAcquisitionCost]],"Anomali","")</f>
        <v>Anomali</v>
      </c>
      <c r="N1210" s="80">
        <f>VLOOKUP(Table1[[#This Row],[ProductID]],productMaster,11,0)</f>
        <v>0</v>
      </c>
      <c r="O1210" s="80" t="str">
        <f>IF(Table1[[#This Row],[UnitPrice]]&gt;Table1[[#This Row],[sellingPrice]],"Anomali","")</f>
        <v>Anomali</v>
      </c>
      <c r="P1210" s="80" t="str">
        <f>IF(ISNA(VLOOKUP(Table1[[#This Row],[ProductID]],productMaster,1,0)),"Anomali","")</f>
        <v/>
      </c>
    </row>
    <row r="1211" spans="1:16" x14ac:dyDescent="0.25">
      <c r="A1211" s="5">
        <v>828</v>
      </c>
      <c r="B1211" s="5">
        <v>1854</v>
      </c>
      <c r="C1211" s="10">
        <v>44093</v>
      </c>
      <c r="D1211" s="5">
        <v>60</v>
      </c>
      <c r="E1211" s="5">
        <v>322</v>
      </c>
      <c r="F1211" s="40">
        <v>28.6965</v>
      </c>
      <c r="G1211" s="40">
        <v>1721.79</v>
      </c>
      <c r="K1211" t="b">
        <f>IF(VLOOKUP(Table1[[#This Row],[ProductID]],productMaster,4,0)="Active",TRUE,"Anomali")</f>
        <v>1</v>
      </c>
      <c r="L1211">
        <f>VLOOKUP(Table1[[#This Row],[ProductID]],productMaster,10,0)</f>
        <v>0</v>
      </c>
      <c r="M1211" t="str">
        <f>IF(Table1[[#This Row],[UnitPrice]]&gt;115%*Table1[[#This Row],[StandardAcquisitionCost]],"Anomali","")</f>
        <v>Anomali</v>
      </c>
      <c r="N1211" s="80">
        <f>VLOOKUP(Table1[[#This Row],[ProductID]],productMaster,11,0)</f>
        <v>0</v>
      </c>
      <c r="O1211" s="80" t="str">
        <f>IF(Table1[[#This Row],[UnitPrice]]&gt;Table1[[#This Row],[sellingPrice]],"Anomali","")</f>
        <v>Anomali</v>
      </c>
      <c r="P1211" s="80" t="str">
        <f>IF(ISNA(VLOOKUP(Table1[[#This Row],[ProductID]],productMaster,1,0)),"Anomali","")</f>
        <v/>
      </c>
    </row>
    <row r="1212" spans="1:16" x14ac:dyDescent="0.25">
      <c r="A1212" s="4">
        <v>829</v>
      </c>
      <c r="B1212" s="4">
        <v>1855</v>
      </c>
      <c r="C1212" s="11">
        <v>44093</v>
      </c>
      <c r="D1212" s="4">
        <v>550</v>
      </c>
      <c r="E1212" s="4">
        <v>930</v>
      </c>
      <c r="F1212" s="41">
        <v>42.514499999999998</v>
      </c>
      <c r="G1212" s="41">
        <v>23382.974999999999</v>
      </c>
      <c r="K1212" t="b">
        <f>IF(VLOOKUP(Table1[[#This Row],[ProductID]],productMaster,4,0)="Active",TRUE,"Anomali")</f>
        <v>1</v>
      </c>
      <c r="L1212">
        <f>VLOOKUP(Table1[[#This Row],[ProductID]],productMaster,10,0)</f>
        <v>13.09</v>
      </c>
      <c r="M1212" t="str">
        <f>IF(Table1[[#This Row],[UnitPrice]]&gt;115%*Table1[[#This Row],[StandardAcquisitionCost]],"Anomali","")</f>
        <v>Anomali</v>
      </c>
      <c r="N1212" s="80">
        <f>VLOOKUP(Table1[[#This Row],[ProductID]],productMaster,11,0)</f>
        <v>35</v>
      </c>
      <c r="O1212" s="80" t="str">
        <f>IF(Table1[[#This Row],[UnitPrice]]&gt;Table1[[#This Row],[sellingPrice]],"Anomali","")</f>
        <v>Anomali</v>
      </c>
      <c r="P1212" s="80" t="str">
        <f>IF(ISNA(VLOOKUP(Table1[[#This Row],[ProductID]],productMaster,1,0)),"Anomali","")</f>
        <v/>
      </c>
    </row>
    <row r="1213" spans="1:16" x14ac:dyDescent="0.25">
      <c r="A1213" s="5">
        <v>829</v>
      </c>
      <c r="B1213" s="5">
        <v>1856</v>
      </c>
      <c r="C1213" s="10">
        <v>44093</v>
      </c>
      <c r="D1213" s="5">
        <v>550</v>
      </c>
      <c r="E1213" s="5">
        <v>921</v>
      </c>
      <c r="F1213" s="40">
        <v>5.5860000000000003</v>
      </c>
      <c r="G1213" s="40">
        <v>3072.3</v>
      </c>
      <c r="K1213" t="b">
        <f>IF(VLOOKUP(Table1[[#This Row],[ProductID]],productMaster,4,0)="Active",TRUE,"Anomali")</f>
        <v>1</v>
      </c>
      <c r="L1213">
        <f>VLOOKUP(Table1[[#This Row],[ProductID]],productMaster,10,0)</f>
        <v>1.8663000000000001</v>
      </c>
      <c r="M1213" t="str">
        <f>IF(Table1[[#This Row],[UnitPrice]]&gt;115%*Table1[[#This Row],[StandardAcquisitionCost]],"Anomali","")</f>
        <v>Anomali</v>
      </c>
      <c r="N1213" s="80">
        <f>VLOOKUP(Table1[[#This Row],[ProductID]],productMaster,11,0)</f>
        <v>4.99</v>
      </c>
      <c r="O1213" s="80" t="str">
        <f>IF(Table1[[#This Row],[UnitPrice]]&gt;Table1[[#This Row],[sellingPrice]],"Anomali","")</f>
        <v>Anomali</v>
      </c>
      <c r="P1213" s="80" t="str">
        <f>IF(ISNA(VLOOKUP(Table1[[#This Row],[ProductID]],productMaster,1,0)),"Anomali","")</f>
        <v/>
      </c>
    </row>
    <row r="1214" spans="1:16" x14ac:dyDescent="0.25">
      <c r="A1214" s="4">
        <v>830</v>
      </c>
      <c r="B1214" s="4">
        <v>1857</v>
      </c>
      <c r="C1214" s="11">
        <v>44093</v>
      </c>
      <c r="D1214" s="4">
        <v>60</v>
      </c>
      <c r="E1214" s="4">
        <v>952</v>
      </c>
      <c r="F1214" s="41">
        <v>15.7395</v>
      </c>
      <c r="G1214" s="41">
        <v>944.37</v>
      </c>
      <c r="K1214" t="b">
        <f>IF(VLOOKUP(Table1[[#This Row],[ProductID]],productMaster,4,0)="Active",TRUE,"Anomali")</f>
        <v>1</v>
      </c>
      <c r="L1214">
        <f>VLOOKUP(Table1[[#This Row],[ProductID]],productMaster,10,0)</f>
        <v>8.9865999999999993</v>
      </c>
      <c r="M1214" t="str">
        <f>IF(Table1[[#This Row],[UnitPrice]]&gt;115%*Table1[[#This Row],[StandardAcquisitionCost]],"Anomali","")</f>
        <v>Anomali</v>
      </c>
      <c r="N1214" s="80">
        <f>VLOOKUP(Table1[[#This Row],[ProductID]],productMaster,11,0)</f>
        <v>20.239999999999998</v>
      </c>
      <c r="O1214" s="80" t="str">
        <f>IF(Table1[[#This Row],[UnitPrice]]&gt;Table1[[#This Row],[sellingPrice]],"Anomali","")</f>
        <v/>
      </c>
      <c r="P1214" s="80" t="str">
        <f>IF(ISNA(VLOOKUP(Table1[[#This Row],[ProductID]],productMaster,1,0)),"Anomali","")</f>
        <v/>
      </c>
    </row>
    <row r="1215" spans="1:16" x14ac:dyDescent="0.25">
      <c r="A1215" s="5">
        <v>831</v>
      </c>
      <c r="B1215" s="5">
        <v>1858</v>
      </c>
      <c r="C1215" s="10">
        <v>44093</v>
      </c>
      <c r="D1215" s="5">
        <v>550</v>
      </c>
      <c r="E1215" s="5">
        <v>933</v>
      </c>
      <c r="F1215" s="40">
        <v>43.459499999999998</v>
      </c>
      <c r="G1215" s="40">
        <v>23902.724999999999</v>
      </c>
      <c r="K1215" t="b">
        <f>IF(VLOOKUP(Table1[[#This Row],[ProductID]],productMaster,4,0)="Active",TRUE,"Anomali")</f>
        <v>1</v>
      </c>
      <c r="L1215">
        <f>VLOOKUP(Table1[[#This Row],[ProductID]],productMaster,10,0)</f>
        <v>12.192399999999999</v>
      </c>
      <c r="M1215" t="str">
        <f>IF(Table1[[#This Row],[UnitPrice]]&gt;115%*Table1[[#This Row],[StandardAcquisitionCost]],"Anomali","")</f>
        <v>Anomali</v>
      </c>
      <c r="N1215" s="80">
        <f>VLOOKUP(Table1[[#This Row],[ProductID]],productMaster,11,0)</f>
        <v>32.6</v>
      </c>
      <c r="O1215" s="80" t="str">
        <f>IF(Table1[[#This Row],[UnitPrice]]&gt;Table1[[#This Row],[sellingPrice]],"Anomali","")</f>
        <v>Anomali</v>
      </c>
      <c r="P1215" s="80" t="str">
        <f>IF(ISNA(VLOOKUP(Table1[[#This Row],[ProductID]],productMaster,1,0)),"Anomali","")</f>
        <v/>
      </c>
    </row>
    <row r="1216" spans="1:16" x14ac:dyDescent="0.25">
      <c r="A1216" s="4">
        <v>831</v>
      </c>
      <c r="B1216" s="4">
        <v>1859</v>
      </c>
      <c r="C1216" s="11">
        <v>44093</v>
      </c>
      <c r="D1216" s="4">
        <v>550</v>
      </c>
      <c r="E1216" s="4">
        <v>934</v>
      </c>
      <c r="F1216" s="41">
        <v>37.621499999999997</v>
      </c>
      <c r="G1216" s="41">
        <v>20691.825000000001</v>
      </c>
      <c r="K1216" t="b">
        <f>IF(VLOOKUP(Table1[[#This Row],[ProductID]],productMaster,4,0)="Active",TRUE,"Anomali")</f>
        <v>1</v>
      </c>
      <c r="L1216">
        <f>VLOOKUP(Table1[[#This Row],[ProductID]],productMaster,10,0)</f>
        <v>10.8423</v>
      </c>
      <c r="M1216" t="str">
        <f>IF(Table1[[#This Row],[UnitPrice]]&gt;115%*Table1[[#This Row],[StandardAcquisitionCost]],"Anomali","")</f>
        <v>Anomali</v>
      </c>
      <c r="N1216" s="80">
        <f>VLOOKUP(Table1[[#This Row],[ProductID]],productMaster,11,0)</f>
        <v>28.99</v>
      </c>
      <c r="O1216" s="80" t="str">
        <f>IF(Table1[[#This Row],[UnitPrice]]&gt;Table1[[#This Row],[sellingPrice]],"Anomali","")</f>
        <v>Anomali</v>
      </c>
      <c r="P1216" s="80" t="str">
        <f>IF(ISNA(VLOOKUP(Table1[[#This Row],[ProductID]],productMaster,1,0)),"Anomali","")</f>
        <v/>
      </c>
    </row>
    <row r="1217" spans="1:16" x14ac:dyDescent="0.25">
      <c r="A1217" s="5">
        <v>831</v>
      </c>
      <c r="B1217" s="5">
        <v>1860</v>
      </c>
      <c r="C1217" s="10">
        <v>44093</v>
      </c>
      <c r="D1217" s="5">
        <v>550</v>
      </c>
      <c r="E1217" s="5">
        <v>922</v>
      </c>
      <c r="F1217" s="40">
        <v>6.5309999999999997</v>
      </c>
      <c r="G1217" s="40">
        <v>3592.05</v>
      </c>
      <c r="K1217" t="b">
        <f>IF(VLOOKUP(Table1[[#This Row],[ProductID]],productMaster,4,0)="Active",TRUE,"Anomali")</f>
        <v>1</v>
      </c>
      <c r="L1217">
        <f>VLOOKUP(Table1[[#This Row],[ProductID]],productMaster,10,0)</f>
        <v>1.4923</v>
      </c>
      <c r="M1217" t="str">
        <f>IF(Table1[[#This Row],[UnitPrice]]&gt;115%*Table1[[#This Row],[StandardAcquisitionCost]],"Anomali","")</f>
        <v>Anomali</v>
      </c>
      <c r="N1217" s="80">
        <f>VLOOKUP(Table1[[#This Row],[ProductID]],productMaster,11,0)</f>
        <v>3.99</v>
      </c>
      <c r="O1217" s="80" t="str">
        <f>IF(Table1[[#This Row],[UnitPrice]]&gt;Table1[[#This Row],[sellingPrice]],"Anomali","")</f>
        <v>Anomali</v>
      </c>
      <c r="P1217" s="80" t="str">
        <f>IF(ISNA(VLOOKUP(Table1[[#This Row],[ProductID]],productMaster,1,0)),"Anomali","")</f>
        <v/>
      </c>
    </row>
    <row r="1218" spans="1:16" x14ac:dyDescent="0.25">
      <c r="A1218" s="4">
        <v>831</v>
      </c>
      <c r="B1218" s="4">
        <v>1861</v>
      </c>
      <c r="C1218" s="11">
        <v>44093</v>
      </c>
      <c r="D1218" s="4">
        <v>550</v>
      </c>
      <c r="E1218" s="4">
        <v>923</v>
      </c>
      <c r="F1218" s="41">
        <v>6.1844999999999999</v>
      </c>
      <c r="G1218" s="41">
        <v>3401.4749999999999</v>
      </c>
      <c r="K1218" t="b">
        <f>IF(VLOOKUP(Table1[[#This Row],[ProductID]],productMaster,4,0)="Active",TRUE,"Anomali")</f>
        <v>1</v>
      </c>
      <c r="L1218">
        <f>VLOOKUP(Table1[[#This Row],[ProductID]],productMaster,10,0)</f>
        <v>1.8663000000000001</v>
      </c>
      <c r="M1218" t="str">
        <f>IF(Table1[[#This Row],[UnitPrice]]&gt;115%*Table1[[#This Row],[StandardAcquisitionCost]],"Anomali","")</f>
        <v>Anomali</v>
      </c>
      <c r="N1218" s="80">
        <f>VLOOKUP(Table1[[#This Row],[ProductID]],productMaster,11,0)</f>
        <v>4.99</v>
      </c>
      <c r="O1218" s="80" t="str">
        <f>IF(Table1[[#This Row],[UnitPrice]]&gt;Table1[[#This Row],[sellingPrice]],"Anomali","")</f>
        <v>Anomali</v>
      </c>
      <c r="P1218" s="80" t="str">
        <f>IF(ISNA(VLOOKUP(Table1[[#This Row],[ProductID]],productMaster,1,0)),"Anomali","")</f>
        <v/>
      </c>
    </row>
    <row r="1219" spans="1:16" x14ac:dyDescent="0.25">
      <c r="A1219" s="5">
        <v>832</v>
      </c>
      <c r="B1219" s="5">
        <v>1862</v>
      </c>
      <c r="C1219" s="10">
        <v>44093</v>
      </c>
      <c r="D1219" s="5">
        <v>550</v>
      </c>
      <c r="E1219" s="5">
        <v>317</v>
      </c>
      <c r="F1219" s="40">
        <v>29.578499999999998</v>
      </c>
      <c r="G1219" s="40">
        <v>16268.174999999999</v>
      </c>
      <c r="K1219" t="b">
        <f>IF(VLOOKUP(Table1[[#This Row],[ProductID]],productMaster,4,0)="Active",TRUE,"Anomali")</f>
        <v>1</v>
      </c>
      <c r="L1219">
        <f>VLOOKUP(Table1[[#This Row],[ProductID]],productMaster,10,0)</f>
        <v>0</v>
      </c>
      <c r="M1219" t="str">
        <f>IF(Table1[[#This Row],[UnitPrice]]&gt;115%*Table1[[#This Row],[StandardAcquisitionCost]],"Anomali","")</f>
        <v>Anomali</v>
      </c>
      <c r="N1219" s="80">
        <f>VLOOKUP(Table1[[#This Row],[ProductID]],productMaster,11,0)</f>
        <v>0</v>
      </c>
      <c r="O1219" s="80" t="str">
        <f>IF(Table1[[#This Row],[UnitPrice]]&gt;Table1[[#This Row],[sellingPrice]],"Anomali","")</f>
        <v>Anomali</v>
      </c>
      <c r="P1219" s="80" t="str">
        <f>IF(ISNA(VLOOKUP(Table1[[#This Row],[ProductID]],productMaster,1,0)),"Anomali","")</f>
        <v/>
      </c>
    </row>
    <row r="1220" spans="1:16" x14ac:dyDescent="0.25">
      <c r="A1220" s="4">
        <v>832</v>
      </c>
      <c r="B1220" s="4">
        <v>1863</v>
      </c>
      <c r="C1220" s="11">
        <v>44093</v>
      </c>
      <c r="D1220" s="4">
        <v>550</v>
      </c>
      <c r="E1220" s="4">
        <v>318</v>
      </c>
      <c r="F1220" s="41">
        <v>36.098999999999997</v>
      </c>
      <c r="G1220" s="41">
        <v>19854.45</v>
      </c>
      <c r="K1220" t="b">
        <f>IF(VLOOKUP(Table1[[#This Row],[ProductID]],productMaster,4,0)="Active",TRUE,"Anomali")</f>
        <v>1</v>
      </c>
      <c r="L1220">
        <f>VLOOKUP(Table1[[#This Row],[ProductID]],productMaster,10,0)</f>
        <v>0</v>
      </c>
      <c r="M1220" t="str">
        <f>IF(Table1[[#This Row],[UnitPrice]]&gt;115%*Table1[[#This Row],[StandardAcquisitionCost]],"Anomali","")</f>
        <v>Anomali</v>
      </c>
      <c r="N1220" s="80">
        <f>VLOOKUP(Table1[[#This Row],[ProductID]],productMaster,11,0)</f>
        <v>0</v>
      </c>
      <c r="O1220" s="80" t="str">
        <f>IF(Table1[[#This Row],[UnitPrice]]&gt;Table1[[#This Row],[sellingPrice]],"Anomali","")</f>
        <v>Anomali</v>
      </c>
      <c r="P1220" s="80" t="str">
        <f>IF(ISNA(VLOOKUP(Table1[[#This Row],[ProductID]],productMaster,1,0)),"Anomali","")</f>
        <v/>
      </c>
    </row>
    <row r="1221" spans="1:16" x14ac:dyDescent="0.25">
      <c r="A1221" s="5">
        <v>833</v>
      </c>
      <c r="B1221" s="5">
        <v>1864</v>
      </c>
      <c r="C1221" s="10">
        <v>44093</v>
      </c>
      <c r="D1221" s="5">
        <v>550</v>
      </c>
      <c r="E1221" s="5">
        <v>928</v>
      </c>
      <c r="F1221" s="40">
        <v>32.2455</v>
      </c>
      <c r="G1221" s="40">
        <v>17735.025000000001</v>
      </c>
      <c r="K1221" t="b">
        <f>IF(VLOOKUP(Table1[[#This Row],[ProductID]],productMaster,4,0)="Active",TRUE,"Anomali")</f>
        <v>1</v>
      </c>
      <c r="L1221">
        <f>VLOOKUP(Table1[[#This Row],[ProductID]],productMaster,10,0)</f>
        <v>9.3462999999999994</v>
      </c>
      <c r="M1221" t="str">
        <f>IF(Table1[[#This Row],[UnitPrice]]&gt;115%*Table1[[#This Row],[StandardAcquisitionCost]],"Anomali","")</f>
        <v>Anomali</v>
      </c>
      <c r="N1221" s="80">
        <f>VLOOKUP(Table1[[#This Row],[ProductID]],productMaster,11,0)</f>
        <v>24.99</v>
      </c>
      <c r="O1221" s="80" t="str">
        <f>IF(Table1[[#This Row],[UnitPrice]]&gt;Table1[[#This Row],[sellingPrice]],"Anomali","")</f>
        <v>Anomali</v>
      </c>
      <c r="P1221" s="80" t="str">
        <f>IF(ISNA(VLOOKUP(Table1[[#This Row],[ProductID]],productMaster,1,0)),"Anomali","")</f>
        <v/>
      </c>
    </row>
    <row r="1222" spans="1:16" x14ac:dyDescent="0.25">
      <c r="A1222" s="4">
        <v>833</v>
      </c>
      <c r="B1222" s="4">
        <v>1865</v>
      </c>
      <c r="C1222" s="11">
        <v>44093</v>
      </c>
      <c r="D1222" s="4">
        <v>550</v>
      </c>
      <c r="E1222" s="4">
        <v>929</v>
      </c>
      <c r="F1222" s="41">
        <v>36.561</v>
      </c>
      <c r="G1222" s="41">
        <v>20108.55</v>
      </c>
      <c r="K1222" t="b">
        <f>IF(VLOOKUP(Table1[[#This Row],[ProductID]],productMaster,4,0)="Active",TRUE,"Anomali")</f>
        <v>1</v>
      </c>
      <c r="L1222">
        <f>VLOOKUP(Table1[[#This Row],[ProductID]],productMaster,10,0)</f>
        <v>11.2163</v>
      </c>
      <c r="M1222" t="str">
        <f>IF(Table1[[#This Row],[UnitPrice]]&gt;115%*Table1[[#This Row],[StandardAcquisitionCost]],"Anomali","")</f>
        <v>Anomali</v>
      </c>
      <c r="N1222" s="80">
        <f>VLOOKUP(Table1[[#This Row],[ProductID]],productMaster,11,0)</f>
        <v>29.99</v>
      </c>
      <c r="O1222" s="80" t="str">
        <f>IF(Table1[[#This Row],[UnitPrice]]&gt;Table1[[#This Row],[sellingPrice]],"Anomali","")</f>
        <v>Anomali</v>
      </c>
      <c r="P1222" s="80" t="str">
        <f>IF(ISNA(VLOOKUP(Table1[[#This Row],[ProductID]],productMaster,1,0)),"Anomali","")</f>
        <v/>
      </c>
    </row>
    <row r="1223" spans="1:16" x14ac:dyDescent="0.25">
      <c r="A1223" s="5">
        <v>834</v>
      </c>
      <c r="B1223" s="5">
        <v>1866</v>
      </c>
      <c r="C1223" s="10">
        <v>44093</v>
      </c>
      <c r="D1223" s="5">
        <v>550</v>
      </c>
      <c r="E1223" s="5">
        <v>319</v>
      </c>
      <c r="F1223" s="40">
        <v>46.420499999999997</v>
      </c>
      <c r="G1223" s="40">
        <v>25531.275000000001</v>
      </c>
      <c r="K1223" t="b">
        <f>IF(VLOOKUP(Table1[[#This Row],[ProductID]],productMaster,4,0)="Active",TRUE,"Anomali")</f>
        <v>1</v>
      </c>
      <c r="L1223">
        <f>VLOOKUP(Table1[[#This Row],[ProductID]],productMaster,10,0)</f>
        <v>0</v>
      </c>
      <c r="M1223" t="str">
        <f>IF(Table1[[#This Row],[UnitPrice]]&gt;115%*Table1[[#This Row],[StandardAcquisitionCost]],"Anomali","")</f>
        <v>Anomali</v>
      </c>
      <c r="N1223" s="80">
        <f>VLOOKUP(Table1[[#This Row],[ProductID]],productMaster,11,0)</f>
        <v>0</v>
      </c>
      <c r="O1223" s="80" t="str">
        <f>IF(Table1[[#This Row],[UnitPrice]]&gt;Table1[[#This Row],[sellingPrice]],"Anomali","")</f>
        <v>Anomali</v>
      </c>
      <c r="P1223" s="80" t="str">
        <f>IF(ISNA(VLOOKUP(Table1[[#This Row],[ProductID]],productMaster,1,0)),"Anomali","")</f>
        <v/>
      </c>
    </row>
    <row r="1224" spans="1:16" x14ac:dyDescent="0.25">
      <c r="A1224" s="4">
        <v>835</v>
      </c>
      <c r="B1224" s="4">
        <v>1867</v>
      </c>
      <c r="C1224" s="11">
        <v>44093</v>
      </c>
      <c r="D1224" s="4">
        <v>3</v>
      </c>
      <c r="E1224" s="4">
        <v>359</v>
      </c>
      <c r="F1224" s="41">
        <v>47.523000000000003</v>
      </c>
      <c r="G1224" s="41">
        <v>142.56899999999999</v>
      </c>
      <c r="K1224" t="b">
        <f>IF(VLOOKUP(Table1[[#This Row],[ProductID]],productMaster,4,0)="Active",TRUE,"Anomali")</f>
        <v>1</v>
      </c>
      <c r="L1224">
        <f>VLOOKUP(Table1[[#This Row],[ProductID]],productMaster,10,0)</f>
        <v>0</v>
      </c>
      <c r="M1224" t="str">
        <f>IF(Table1[[#This Row],[UnitPrice]]&gt;115%*Table1[[#This Row],[StandardAcquisitionCost]],"Anomali","")</f>
        <v>Anomali</v>
      </c>
      <c r="N1224" s="80">
        <f>VLOOKUP(Table1[[#This Row],[ProductID]],productMaster,11,0)</f>
        <v>0</v>
      </c>
      <c r="O1224" s="80" t="str">
        <f>IF(Table1[[#This Row],[UnitPrice]]&gt;Table1[[#This Row],[sellingPrice]],"Anomali","")</f>
        <v>Anomali</v>
      </c>
      <c r="P1224" s="80" t="str">
        <f>IF(ISNA(VLOOKUP(Table1[[#This Row],[ProductID]],productMaster,1,0)),"Anomali","")</f>
        <v/>
      </c>
    </row>
    <row r="1225" spans="1:16" x14ac:dyDescent="0.25">
      <c r="A1225" s="5">
        <v>835</v>
      </c>
      <c r="B1225" s="5">
        <v>1868</v>
      </c>
      <c r="C1225" s="10">
        <v>44093</v>
      </c>
      <c r="D1225" s="5">
        <v>3</v>
      </c>
      <c r="E1225" s="5">
        <v>360</v>
      </c>
      <c r="F1225" s="40">
        <v>45.423000000000002</v>
      </c>
      <c r="G1225" s="40">
        <v>136.26900000000001</v>
      </c>
      <c r="K1225" t="b">
        <f>IF(VLOOKUP(Table1[[#This Row],[ProductID]],productMaster,4,0)="Active",TRUE,"Anomali")</f>
        <v>1</v>
      </c>
      <c r="L1225">
        <f>VLOOKUP(Table1[[#This Row],[ProductID]],productMaster,10,0)</f>
        <v>0</v>
      </c>
      <c r="M1225" t="str">
        <f>IF(Table1[[#This Row],[UnitPrice]]&gt;115%*Table1[[#This Row],[StandardAcquisitionCost]],"Anomali","")</f>
        <v>Anomali</v>
      </c>
      <c r="N1225" s="80">
        <f>VLOOKUP(Table1[[#This Row],[ProductID]],productMaster,11,0)</f>
        <v>0</v>
      </c>
      <c r="O1225" s="80" t="str">
        <f>IF(Table1[[#This Row],[UnitPrice]]&gt;Table1[[#This Row],[sellingPrice]],"Anomali","")</f>
        <v>Anomali</v>
      </c>
      <c r="P1225" s="80" t="str">
        <f>IF(ISNA(VLOOKUP(Table1[[#This Row],[ProductID]],productMaster,1,0)),"Anomali","")</f>
        <v/>
      </c>
    </row>
    <row r="1226" spans="1:16" x14ac:dyDescent="0.25">
      <c r="A1226" s="4">
        <v>835</v>
      </c>
      <c r="B1226" s="4">
        <v>1869</v>
      </c>
      <c r="C1226" s="11">
        <v>44093</v>
      </c>
      <c r="D1226" s="4">
        <v>3</v>
      </c>
      <c r="E1226" s="4">
        <v>361</v>
      </c>
      <c r="F1226" s="41">
        <v>49.6965</v>
      </c>
      <c r="G1226" s="41">
        <v>149.08949999999999</v>
      </c>
      <c r="K1226" t="b">
        <f>IF(VLOOKUP(Table1[[#This Row],[ProductID]],productMaster,4,0)="Active",TRUE,"Anomali")</f>
        <v>1</v>
      </c>
      <c r="L1226">
        <f>VLOOKUP(Table1[[#This Row],[ProductID]],productMaster,10,0)</f>
        <v>0</v>
      </c>
      <c r="M1226" t="str">
        <f>IF(Table1[[#This Row],[UnitPrice]]&gt;115%*Table1[[#This Row],[StandardAcquisitionCost]],"Anomali","")</f>
        <v>Anomali</v>
      </c>
      <c r="N1226" s="80">
        <f>VLOOKUP(Table1[[#This Row],[ProductID]],productMaster,11,0)</f>
        <v>0</v>
      </c>
      <c r="O1226" s="80" t="str">
        <f>IF(Table1[[#This Row],[UnitPrice]]&gt;Table1[[#This Row],[sellingPrice]],"Anomali","")</f>
        <v>Anomali</v>
      </c>
      <c r="P1226" s="80" t="str">
        <f>IF(ISNA(VLOOKUP(Table1[[#This Row],[ProductID]],productMaster,1,0)),"Anomali","")</f>
        <v/>
      </c>
    </row>
    <row r="1227" spans="1:16" x14ac:dyDescent="0.25">
      <c r="A1227" s="5">
        <v>835</v>
      </c>
      <c r="B1227" s="5">
        <v>1870</v>
      </c>
      <c r="C1227" s="10">
        <v>44093</v>
      </c>
      <c r="D1227" s="5">
        <v>3</v>
      </c>
      <c r="E1227" s="5">
        <v>362</v>
      </c>
      <c r="F1227" s="40">
        <v>45.423000000000002</v>
      </c>
      <c r="G1227" s="40">
        <v>136.26900000000001</v>
      </c>
      <c r="K1227" t="b">
        <f>IF(VLOOKUP(Table1[[#This Row],[ProductID]],productMaster,4,0)="Active",TRUE,"Anomali")</f>
        <v>1</v>
      </c>
      <c r="L1227">
        <f>VLOOKUP(Table1[[#This Row],[ProductID]],productMaster,10,0)</f>
        <v>0</v>
      </c>
      <c r="M1227" t="str">
        <f>IF(Table1[[#This Row],[UnitPrice]]&gt;115%*Table1[[#This Row],[StandardAcquisitionCost]],"Anomali","")</f>
        <v>Anomali</v>
      </c>
      <c r="N1227" s="80">
        <f>VLOOKUP(Table1[[#This Row],[ProductID]],productMaster,11,0)</f>
        <v>0</v>
      </c>
      <c r="O1227" s="80" t="str">
        <f>IF(Table1[[#This Row],[UnitPrice]]&gt;Table1[[#This Row],[sellingPrice]],"Anomali","")</f>
        <v>Anomali</v>
      </c>
      <c r="P1227" s="80" t="str">
        <f>IF(ISNA(VLOOKUP(Table1[[#This Row],[ProductID]],productMaster,1,0)),"Anomali","")</f>
        <v/>
      </c>
    </row>
    <row r="1228" spans="1:16" x14ac:dyDescent="0.25">
      <c r="A1228" s="4">
        <v>835</v>
      </c>
      <c r="B1228" s="4">
        <v>1871</v>
      </c>
      <c r="C1228" s="11">
        <v>44093</v>
      </c>
      <c r="D1228" s="4">
        <v>3</v>
      </c>
      <c r="E1228" s="4">
        <v>363</v>
      </c>
      <c r="F1228" s="41">
        <v>43.323</v>
      </c>
      <c r="G1228" s="41">
        <v>129.96899999999999</v>
      </c>
      <c r="K1228" t="b">
        <f>IF(VLOOKUP(Table1[[#This Row],[ProductID]],productMaster,4,0)="Active",TRUE,"Anomali")</f>
        <v>1</v>
      </c>
      <c r="L1228">
        <f>VLOOKUP(Table1[[#This Row],[ProductID]],productMaster,10,0)</f>
        <v>0</v>
      </c>
      <c r="M1228" t="str">
        <f>IF(Table1[[#This Row],[UnitPrice]]&gt;115%*Table1[[#This Row],[StandardAcquisitionCost]],"Anomali","")</f>
        <v>Anomali</v>
      </c>
      <c r="N1228" s="80">
        <f>VLOOKUP(Table1[[#This Row],[ProductID]],productMaster,11,0)</f>
        <v>0</v>
      </c>
      <c r="O1228" s="80" t="str">
        <f>IF(Table1[[#This Row],[UnitPrice]]&gt;Table1[[#This Row],[sellingPrice]],"Anomali","")</f>
        <v>Anomali</v>
      </c>
      <c r="P1228" s="80" t="str">
        <f>IF(ISNA(VLOOKUP(Table1[[#This Row],[ProductID]],productMaster,1,0)),"Anomali","")</f>
        <v/>
      </c>
    </row>
    <row r="1229" spans="1:16" x14ac:dyDescent="0.25">
      <c r="A1229" s="5">
        <v>835</v>
      </c>
      <c r="B1229" s="5">
        <v>1872</v>
      </c>
      <c r="C1229" s="10">
        <v>44093</v>
      </c>
      <c r="D1229" s="5">
        <v>3</v>
      </c>
      <c r="E1229" s="5">
        <v>364</v>
      </c>
      <c r="F1229" s="40">
        <v>47.596499999999999</v>
      </c>
      <c r="G1229" s="40">
        <v>142.7895</v>
      </c>
      <c r="K1229" t="b">
        <f>IF(VLOOKUP(Table1[[#This Row],[ProductID]],productMaster,4,0)="Active",TRUE,"Anomali")</f>
        <v>1</v>
      </c>
      <c r="L1229">
        <f>VLOOKUP(Table1[[#This Row],[ProductID]],productMaster,10,0)</f>
        <v>0</v>
      </c>
      <c r="M1229" t="str">
        <f>IF(Table1[[#This Row],[UnitPrice]]&gt;115%*Table1[[#This Row],[StandardAcquisitionCost]],"Anomali","")</f>
        <v>Anomali</v>
      </c>
      <c r="N1229" s="80">
        <f>VLOOKUP(Table1[[#This Row],[ProductID]],productMaster,11,0)</f>
        <v>0</v>
      </c>
      <c r="O1229" s="80" t="str">
        <f>IF(Table1[[#This Row],[UnitPrice]]&gt;Table1[[#This Row],[sellingPrice]],"Anomali","")</f>
        <v>Anomali</v>
      </c>
      <c r="P1229" s="80" t="str">
        <f>IF(ISNA(VLOOKUP(Table1[[#This Row],[ProductID]],productMaster,1,0)),"Anomali","")</f>
        <v/>
      </c>
    </row>
    <row r="1230" spans="1:16" x14ac:dyDescent="0.25">
      <c r="A1230" s="4">
        <v>835</v>
      </c>
      <c r="B1230" s="4">
        <v>1873</v>
      </c>
      <c r="C1230" s="11">
        <v>44093</v>
      </c>
      <c r="D1230" s="4">
        <v>3</v>
      </c>
      <c r="E1230" s="4">
        <v>365</v>
      </c>
      <c r="F1230" s="41">
        <v>43.323</v>
      </c>
      <c r="G1230" s="41">
        <v>129.96899999999999</v>
      </c>
      <c r="K1230" t="b">
        <f>IF(VLOOKUP(Table1[[#This Row],[ProductID]],productMaster,4,0)="Active",TRUE,"Anomali")</f>
        <v>1</v>
      </c>
      <c r="L1230">
        <f>VLOOKUP(Table1[[#This Row],[ProductID]],productMaster,10,0)</f>
        <v>0</v>
      </c>
      <c r="M1230" t="str">
        <f>IF(Table1[[#This Row],[UnitPrice]]&gt;115%*Table1[[#This Row],[StandardAcquisitionCost]],"Anomali","")</f>
        <v>Anomali</v>
      </c>
      <c r="N1230" s="80">
        <f>VLOOKUP(Table1[[#This Row],[ProductID]],productMaster,11,0)</f>
        <v>0</v>
      </c>
      <c r="O1230" s="80" t="str">
        <f>IF(Table1[[#This Row],[UnitPrice]]&gt;Table1[[#This Row],[sellingPrice]],"Anomali","")</f>
        <v>Anomali</v>
      </c>
      <c r="P1230" s="80" t="str">
        <f>IF(ISNA(VLOOKUP(Table1[[#This Row],[ProductID]],productMaster,1,0)),"Anomali","")</f>
        <v/>
      </c>
    </row>
    <row r="1231" spans="1:16" x14ac:dyDescent="0.25">
      <c r="A1231" s="5">
        <v>835</v>
      </c>
      <c r="B1231" s="5">
        <v>1874</v>
      </c>
      <c r="C1231" s="10">
        <v>44093</v>
      </c>
      <c r="D1231" s="5">
        <v>3</v>
      </c>
      <c r="E1231" s="5">
        <v>366</v>
      </c>
      <c r="F1231" s="40">
        <v>41.222999999999999</v>
      </c>
      <c r="G1231" s="40">
        <v>123.669</v>
      </c>
      <c r="K1231" t="b">
        <f>IF(VLOOKUP(Table1[[#This Row],[ProductID]],productMaster,4,0)="Active",TRUE,"Anomali")</f>
        <v>1</v>
      </c>
      <c r="L1231">
        <f>VLOOKUP(Table1[[#This Row],[ProductID]],productMaster,10,0)</f>
        <v>0</v>
      </c>
      <c r="M1231" t="str">
        <f>IF(Table1[[#This Row],[UnitPrice]]&gt;115%*Table1[[#This Row],[StandardAcquisitionCost]],"Anomali","")</f>
        <v>Anomali</v>
      </c>
      <c r="N1231" s="80">
        <f>VLOOKUP(Table1[[#This Row],[ProductID]],productMaster,11,0)</f>
        <v>0</v>
      </c>
      <c r="O1231" s="80" t="str">
        <f>IF(Table1[[#This Row],[UnitPrice]]&gt;Table1[[#This Row],[sellingPrice]],"Anomali","")</f>
        <v>Anomali</v>
      </c>
      <c r="P1231" s="80" t="str">
        <f>IF(ISNA(VLOOKUP(Table1[[#This Row],[ProductID]],productMaster,1,0)),"Anomali","")</f>
        <v/>
      </c>
    </row>
    <row r="1232" spans="1:16" x14ac:dyDescent="0.25">
      <c r="A1232" s="4">
        <v>835</v>
      </c>
      <c r="B1232" s="4">
        <v>1875</v>
      </c>
      <c r="C1232" s="11">
        <v>44093</v>
      </c>
      <c r="D1232" s="4">
        <v>3</v>
      </c>
      <c r="E1232" s="4">
        <v>367</v>
      </c>
      <c r="F1232" s="41">
        <v>45.496499999999997</v>
      </c>
      <c r="G1232" s="41">
        <v>136.48949999999999</v>
      </c>
      <c r="K1232" t="b">
        <f>IF(VLOOKUP(Table1[[#This Row],[ProductID]],productMaster,4,0)="Active",TRUE,"Anomali")</f>
        <v>1</v>
      </c>
      <c r="L1232">
        <f>VLOOKUP(Table1[[#This Row],[ProductID]],productMaster,10,0)</f>
        <v>0</v>
      </c>
      <c r="M1232" t="str">
        <f>IF(Table1[[#This Row],[UnitPrice]]&gt;115%*Table1[[#This Row],[StandardAcquisitionCost]],"Anomali","")</f>
        <v>Anomali</v>
      </c>
      <c r="N1232" s="80">
        <f>VLOOKUP(Table1[[#This Row],[ProductID]],productMaster,11,0)</f>
        <v>0</v>
      </c>
      <c r="O1232" s="80" t="str">
        <f>IF(Table1[[#This Row],[UnitPrice]]&gt;Table1[[#This Row],[sellingPrice]],"Anomali","")</f>
        <v>Anomali</v>
      </c>
      <c r="P1232" s="80" t="str">
        <f>IF(ISNA(VLOOKUP(Table1[[#This Row],[ProductID]],productMaster,1,0)),"Anomali","")</f>
        <v/>
      </c>
    </row>
    <row r="1233" spans="1:16" x14ac:dyDescent="0.25">
      <c r="A1233" s="5">
        <v>835</v>
      </c>
      <c r="B1233" s="5">
        <v>1876</v>
      </c>
      <c r="C1233" s="10">
        <v>44093</v>
      </c>
      <c r="D1233" s="5">
        <v>3</v>
      </c>
      <c r="E1233" s="5">
        <v>368</v>
      </c>
      <c r="F1233" s="40">
        <v>41.222999999999999</v>
      </c>
      <c r="G1233" s="40">
        <v>123.669</v>
      </c>
      <c r="K1233" t="b">
        <f>IF(VLOOKUP(Table1[[#This Row],[ProductID]],productMaster,4,0)="Active",TRUE,"Anomali")</f>
        <v>1</v>
      </c>
      <c r="L1233">
        <f>VLOOKUP(Table1[[#This Row],[ProductID]],productMaster,10,0)</f>
        <v>0</v>
      </c>
      <c r="M1233" t="str">
        <f>IF(Table1[[#This Row],[UnitPrice]]&gt;115%*Table1[[#This Row],[StandardAcquisitionCost]],"Anomali","")</f>
        <v>Anomali</v>
      </c>
      <c r="N1233" s="80">
        <f>VLOOKUP(Table1[[#This Row],[ProductID]],productMaster,11,0)</f>
        <v>0</v>
      </c>
      <c r="O1233" s="80" t="str">
        <f>IF(Table1[[#This Row],[UnitPrice]]&gt;Table1[[#This Row],[sellingPrice]],"Anomali","")</f>
        <v>Anomali</v>
      </c>
      <c r="P1233" s="80" t="str">
        <f>IF(ISNA(VLOOKUP(Table1[[#This Row],[ProductID]],productMaster,1,0)),"Anomali","")</f>
        <v/>
      </c>
    </row>
    <row r="1234" spans="1:16" x14ac:dyDescent="0.25">
      <c r="A1234" s="4">
        <v>835</v>
      </c>
      <c r="B1234" s="4">
        <v>1877</v>
      </c>
      <c r="C1234" s="11">
        <v>44093</v>
      </c>
      <c r="D1234" s="4">
        <v>3</v>
      </c>
      <c r="E1234" s="4">
        <v>369</v>
      </c>
      <c r="F1234" s="41">
        <v>39.122999999999998</v>
      </c>
      <c r="G1234" s="41">
        <v>117.369</v>
      </c>
      <c r="K1234" t="b">
        <f>IF(VLOOKUP(Table1[[#This Row],[ProductID]],productMaster,4,0)="Active",TRUE,"Anomali")</f>
        <v>1</v>
      </c>
      <c r="L1234">
        <f>VLOOKUP(Table1[[#This Row],[ProductID]],productMaster,10,0)</f>
        <v>0</v>
      </c>
      <c r="M1234" t="str">
        <f>IF(Table1[[#This Row],[UnitPrice]]&gt;115%*Table1[[#This Row],[StandardAcquisitionCost]],"Anomali","")</f>
        <v>Anomali</v>
      </c>
      <c r="N1234" s="80">
        <f>VLOOKUP(Table1[[#This Row],[ProductID]],productMaster,11,0)</f>
        <v>0</v>
      </c>
      <c r="O1234" s="80" t="str">
        <f>IF(Table1[[#This Row],[UnitPrice]]&gt;Table1[[#This Row],[sellingPrice]],"Anomali","")</f>
        <v>Anomali</v>
      </c>
      <c r="P1234" s="80" t="str">
        <f>IF(ISNA(VLOOKUP(Table1[[#This Row],[ProductID]],productMaster,1,0)),"Anomali","")</f>
        <v/>
      </c>
    </row>
    <row r="1235" spans="1:16" x14ac:dyDescent="0.25">
      <c r="A1235" s="5">
        <v>835</v>
      </c>
      <c r="B1235" s="5">
        <v>1878</v>
      </c>
      <c r="C1235" s="10">
        <v>44093</v>
      </c>
      <c r="D1235" s="5">
        <v>3</v>
      </c>
      <c r="E1235" s="5">
        <v>370</v>
      </c>
      <c r="F1235" s="40">
        <v>43.396500000000003</v>
      </c>
      <c r="G1235" s="40">
        <v>130.18950000000001</v>
      </c>
      <c r="K1235" t="b">
        <f>IF(VLOOKUP(Table1[[#This Row],[ProductID]],productMaster,4,0)="Active",TRUE,"Anomali")</f>
        <v>1</v>
      </c>
      <c r="L1235">
        <f>VLOOKUP(Table1[[#This Row],[ProductID]],productMaster,10,0)</f>
        <v>0</v>
      </c>
      <c r="M1235" t="str">
        <f>IF(Table1[[#This Row],[UnitPrice]]&gt;115%*Table1[[#This Row],[StandardAcquisitionCost]],"Anomali","")</f>
        <v>Anomali</v>
      </c>
      <c r="N1235" s="80">
        <f>VLOOKUP(Table1[[#This Row],[ProductID]],productMaster,11,0)</f>
        <v>0</v>
      </c>
      <c r="O1235" s="80" t="str">
        <f>IF(Table1[[#This Row],[UnitPrice]]&gt;Table1[[#This Row],[sellingPrice]],"Anomali","")</f>
        <v>Anomali</v>
      </c>
      <c r="P1235" s="80" t="str">
        <f>IF(ISNA(VLOOKUP(Table1[[#This Row],[ProductID]],productMaster,1,0)),"Anomali","")</f>
        <v/>
      </c>
    </row>
    <row r="1236" spans="1:16" x14ac:dyDescent="0.25">
      <c r="A1236" s="4">
        <v>835</v>
      </c>
      <c r="B1236" s="4">
        <v>1879</v>
      </c>
      <c r="C1236" s="11">
        <v>44093</v>
      </c>
      <c r="D1236" s="4">
        <v>3</v>
      </c>
      <c r="E1236" s="4">
        <v>371</v>
      </c>
      <c r="F1236" s="41">
        <v>39.122999999999998</v>
      </c>
      <c r="G1236" s="41">
        <v>117.369</v>
      </c>
      <c r="K1236" t="b">
        <f>IF(VLOOKUP(Table1[[#This Row],[ProductID]],productMaster,4,0)="Active",TRUE,"Anomali")</f>
        <v>1</v>
      </c>
      <c r="L1236">
        <f>VLOOKUP(Table1[[#This Row],[ProductID]],productMaster,10,0)</f>
        <v>0</v>
      </c>
      <c r="M1236" t="str">
        <f>IF(Table1[[#This Row],[UnitPrice]]&gt;115%*Table1[[#This Row],[StandardAcquisitionCost]],"Anomali","")</f>
        <v>Anomali</v>
      </c>
      <c r="N1236" s="80">
        <f>VLOOKUP(Table1[[#This Row],[ProductID]],productMaster,11,0)</f>
        <v>0</v>
      </c>
      <c r="O1236" s="80" t="str">
        <f>IF(Table1[[#This Row],[UnitPrice]]&gt;Table1[[#This Row],[sellingPrice]],"Anomali","")</f>
        <v>Anomali</v>
      </c>
      <c r="P1236" s="80" t="str">
        <f>IF(ISNA(VLOOKUP(Table1[[#This Row],[ProductID]],productMaster,1,0)),"Anomali","")</f>
        <v/>
      </c>
    </row>
    <row r="1237" spans="1:16" x14ac:dyDescent="0.25">
      <c r="A1237" s="5">
        <v>835</v>
      </c>
      <c r="B1237" s="5">
        <v>1880</v>
      </c>
      <c r="C1237" s="10">
        <v>44093</v>
      </c>
      <c r="D1237" s="5">
        <v>3</v>
      </c>
      <c r="E1237" s="5">
        <v>372</v>
      </c>
      <c r="F1237" s="40">
        <v>37.023000000000003</v>
      </c>
      <c r="G1237" s="40">
        <v>111.069</v>
      </c>
      <c r="K1237" t="b">
        <f>IF(VLOOKUP(Table1[[#This Row],[ProductID]],productMaster,4,0)="Active",TRUE,"Anomali")</f>
        <v>1</v>
      </c>
      <c r="L1237">
        <f>VLOOKUP(Table1[[#This Row],[ProductID]],productMaster,10,0)</f>
        <v>0</v>
      </c>
      <c r="M1237" t="str">
        <f>IF(Table1[[#This Row],[UnitPrice]]&gt;115%*Table1[[#This Row],[StandardAcquisitionCost]],"Anomali","")</f>
        <v>Anomali</v>
      </c>
      <c r="N1237" s="80">
        <f>VLOOKUP(Table1[[#This Row],[ProductID]],productMaster,11,0)</f>
        <v>0</v>
      </c>
      <c r="O1237" s="80" t="str">
        <f>IF(Table1[[#This Row],[UnitPrice]]&gt;Table1[[#This Row],[sellingPrice]],"Anomali","")</f>
        <v>Anomali</v>
      </c>
      <c r="P1237" s="80" t="str">
        <f>IF(ISNA(VLOOKUP(Table1[[#This Row],[ProductID]],productMaster,1,0)),"Anomali","")</f>
        <v/>
      </c>
    </row>
    <row r="1238" spans="1:16" x14ac:dyDescent="0.25">
      <c r="A1238" s="4">
        <v>835</v>
      </c>
      <c r="B1238" s="4">
        <v>1881</v>
      </c>
      <c r="C1238" s="11">
        <v>44093</v>
      </c>
      <c r="D1238" s="4">
        <v>3</v>
      </c>
      <c r="E1238" s="4">
        <v>373</v>
      </c>
      <c r="F1238" s="41">
        <v>41.296500000000002</v>
      </c>
      <c r="G1238" s="41">
        <v>123.8895</v>
      </c>
      <c r="K1238" t="b">
        <f>IF(VLOOKUP(Table1[[#This Row],[ProductID]],productMaster,4,0)="Active",TRUE,"Anomali")</f>
        <v>1</v>
      </c>
      <c r="L1238">
        <f>VLOOKUP(Table1[[#This Row],[ProductID]],productMaster,10,0)</f>
        <v>0</v>
      </c>
      <c r="M1238" t="str">
        <f>IF(Table1[[#This Row],[UnitPrice]]&gt;115%*Table1[[#This Row],[StandardAcquisitionCost]],"Anomali","")</f>
        <v>Anomali</v>
      </c>
      <c r="N1238" s="80">
        <f>VLOOKUP(Table1[[#This Row],[ProductID]],productMaster,11,0)</f>
        <v>0</v>
      </c>
      <c r="O1238" s="80" t="str">
        <f>IF(Table1[[#This Row],[UnitPrice]]&gt;Table1[[#This Row],[sellingPrice]],"Anomali","")</f>
        <v>Anomali</v>
      </c>
      <c r="P1238" s="80" t="str">
        <f>IF(ISNA(VLOOKUP(Table1[[#This Row],[ProductID]],productMaster,1,0)),"Anomali","")</f>
        <v/>
      </c>
    </row>
    <row r="1239" spans="1:16" x14ac:dyDescent="0.25">
      <c r="A1239" s="5">
        <v>835</v>
      </c>
      <c r="B1239" s="5">
        <v>1882</v>
      </c>
      <c r="C1239" s="10">
        <v>44093</v>
      </c>
      <c r="D1239" s="5">
        <v>3</v>
      </c>
      <c r="E1239" s="5">
        <v>374</v>
      </c>
      <c r="F1239" s="40">
        <v>37.023000000000003</v>
      </c>
      <c r="G1239" s="40">
        <v>111.069</v>
      </c>
      <c r="K1239" t="b">
        <f>IF(VLOOKUP(Table1[[#This Row],[ProductID]],productMaster,4,0)="Active",TRUE,"Anomali")</f>
        <v>1</v>
      </c>
      <c r="L1239">
        <f>VLOOKUP(Table1[[#This Row],[ProductID]],productMaster,10,0)</f>
        <v>0</v>
      </c>
      <c r="M1239" t="str">
        <f>IF(Table1[[#This Row],[UnitPrice]]&gt;115%*Table1[[#This Row],[StandardAcquisitionCost]],"Anomali","")</f>
        <v>Anomali</v>
      </c>
      <c r="N1239" s="80">
        <f>VLOOKUP(Table1[[#This Row],[ProductID]],productMaster,11,0)</f>
        <v>0</v>
      </c>
      <c r="O1239" s="80" t="str">
        <f>IF(Table1[[#This Row],[UnitPrice]]&gt;Table1[[#This Row],[sellingPrice]],"Anomali","")</f>
        <v>Anomali</v>
      </c>
      <c r="P1239" s="80" t="str">
        <f>IF(ISNA(VLOOKUP(Table1[[#This Row],[ProductID]],productMaster,1,0)),"Anomali","")</f>
        <v/>
      </c>
    </row>
    <row r="1240" spans="1:16" x14ac:dyDescent="0.25">
      <c r="A1240" s="4">
        <v>836</v>
      </c>
      <c r="B1240" s="4">
        <v>1883</v>
      </c>
      <c r="C1240" s="11">
        <v>44093</v>
      </c>
      <c r="D1240" s="4">
        <v>3</v>
      </c>
      <c r="E1240" s="4">
        <v>312</v>
      </c>
      <c r="F1240" s="41">
        <v>41.915999999999997</v>
      </c>
      <c r="G1240" s="41">
        <v>125.748</v>
      </c>
      <c r="K1240" t="b">
        <f>IF(VLOOKUP(Table1[[#This Row],[ProductID]],productMaster,4,0)="Active",TRUE,"Anomali")</f>
        <v>1</v>
      </c>
      <c r="L1240">
        <f>VLOOKUP(Table1[[#This Row],[ProductID]],productMaster,10,0)</f>
        <v>0</v>
      </c>
      <c r="M1240" t="str">
        <f>IF(Table1[[#This Row],[UnitPrice]]&gt;115%*Table1[[#This Row],[StandardAcquisitionCost]],"Anomali","")</f>
        <v>Anomali</v>
      </c>
      <c r="N1240" s="80">
        <f>VLOOKUP(Table1[[#This Row],[ProductID]],productMaster,11,0)</f>
        <v>0</v>
      </c>
      <c r="O1240" s="80" t="str">
        <f>IF(Table1[[#This Row],[UnitPrice]]&gt;Table1[[#This Row],[sellingPrice]],"Anomali","")</f>
        <v>Anomali</v>
      </c>
      <c r="P1240" s="80" t="str">
        <f>IF(ISNA(VLOOKUP(Table1[[#This Row],[ProductID]],productMaster,1,0)),"Anomali","")</f>
        <v/>
      </c>
    </row>
    <row r="1241" spans="1:16" x14ac:dyDescent="0.25">
      <c r="A1241" s="5">
        <v>837</v>
      </c>
      <c r="B1241" s="5">
        <v>1884</v>
      </c>
      <c r="C1241" s="10">
        <v>44094</v>
      </c>
      <c r="D1241" s="5">
        <v>550</v>
      </c>
      <c r="E1241" s="5">
        <v>935</v>
      </c>
      <c r="F1241" s="40">
        <v>31.4895</v>
      </c>
      <c r="G1241" s="40">
        <v>17319.224999999999</v>
      </c>
      <c r="K1241" t="b">
        <f>IF(VLOOKUP(Table1[[#This Row],[ProductID]],productMaster,4,0)="Active",TRUE,"Anomali")</f>
        <v>1</v>
      </c>
      <c r="L1241">
        <f>VLOOKUP(Table1[[#This Row],[ProductID]],productMaster,10,0)</f>
        <v>17.977599999999999</v>
      </c>
      <c r="M1241" t="str">
        <f>IF(Table1[[#This Row],[UnitPrice]]&gt;115%*Table1[[#This Row],[StandardAcquisitionCost]],"Anomali","")</f>
        <v>Anomali</v>
      </c>
      <c r="N1241" s="80">
        <f>VLOOKUP(Table1[[#This Row],[ProductID]],productMaster,11,0)</f>
        <v>40.49</v>
      </c>
      <c r="O1241" s="80" t="str">
        <f>IF(Table1[[#This Row],[UnitPrice]]&gt;Table1[[#This Row],[sellingPrice]],"Anomali","")</f>
        <v/>
      </c>
      <c r="P1241" s="80" t="str">
        <f>IF(ISNA(VLOOKUP(Table1[[#This Row],[ProductID]],productMaster,1,0)),"Anomali","")</f>
        <v/>
      </c>
    </row>
    <row r="1242" spans="1:16" x14ac:dyDescent="0.25">
      <c r="A1242" s="4">
        <v>837</v>
      </c>
      <c r="B1242" s="4">
        <v>1885</v>
      </c>
      <c r="C1242" s="11">
        <v>44094</v>
      </c>
      <c r="D1242" s="4">
        <v>550</v>
      </c>
      <c r="E1242" s="4">
        <v>936</v>
      </c>
      <c r="F1242" s="41">
        <v>48.289499999999997</v>
      </c>
      <c r="G1242" s="41">
        <v>26559.224999999999</v>
      </c>
      <c r="K1242" t="b">
        <f>IF(VLOOKUP(Table1[[#This Row],[ProductID]],productMaster,4,0)="Active",TRUE,"Anomali")</f>
        <v>1</v>
      </c>
      <c r="L1242">
        <f>VLOOKUP(Table1[[#This Row],[ProductID]],productMaster,10,0)</f>
        <v>27.568000000000001</v>
      </c>
      <c r="M1242" t="str">
        <f>IF(Table1[[#This Row],[UnitPrice]]&gt;115%*Table1[[#This Row],[StandardAcquisitionCost]],"Anomali","")</f>
        <v>Anomali</v>
      </c>
      <c r="N1242" s="80">
        <f>VLOOKUP(Table1[[#This Row],[ProductID]],productMaster,11,0)</f>
        <v>62.09</v>
      </c>
      <c r="O1242" s="80" t="str">
        <f>IF(Table1[[#This Row],[UnitPrice]]&gt;Table1[[#This Row],[sellingPrice]],"Anomali","")</f>
        <v/>
      </c>
      <c r="P1242" s="80" t="str">
        <f>IF(ISNA(VLOOKUP(Table1[[#This Row],[ProductID]],productMaster,1,0)),"Anomali","")</f>
        <v/>
      </c>
    </row>
    <row r="1243" spans="1:16" x14ac:dyDescent="0.25">
      <c r="A1243" s="5">
        <v>838</v>
      </c>
      <c r="B1243" s="5">
        <v>1886</v>
      </c>
      <c r="C1243" s="10">
        <v>44094</v>
      </c>
      <c r="D1243" s="5">
        <v>550</v>
      </c>
      <c r="E1243" s="5">
        <v>524</v>
      </c>
      <c r="F1243" s="40">
        <v>12.967499999999999</v>
      </c>
      <c r="G1243" s="40">
        <v>7132.125</v>
      </c>
      <c r="K1243" t="b">
        <f>IF(VLOOKUP(Table1[[#This Row],[ProductID]],productMaster,4,0)="Active",TRUE,"Anomali")</f>
        <v>1</v>
      </c>
      <c r="L1243">
        <f>VLOOKUP(Table1[[#This Row],[ProductID]],productMaster,10,0)</f>
        <v>0</v>
      </c>
      <c r="M1243" t="str">
        <f>IF(Table1[[#This Row],[UnitPrice]]&gt;115%*Table1[[#This Row],[StandardAcquisitionCost]],"Anomali","")</f>
        <v>Anomali</v>
      </c>
      <c r="N1243" s="80">
        <f>VLOOKUP(Table1[[#This Row],[ProductID]],productMaster,11,0)</f>
        <v>0</v>
      </c>
      <c r="O1243" s="80" t="str">
        <f>IF(Table1[[#This Row],[UnitPrice]]&gt;Table1[[#This Row],[sellingPrice]],"Anomali","")</f>
        <v>Anomali</v>
      </c>
      <c r="P1243" s="80" t="str">
        <f>IF(ISNA(VLOOKUP(Table1[[#This Row],[ProductID]],productMaster,1,0)),"Anomali","")</f>
        <v/>
      </c>
    </row>
    <row r="1244" spans="1:16" x14ac:dyDescent="0.25">
      <c r="A1244" s="4">
        <v>839</v>
      </c>
      <c r="B1244" s="4">
        <v>1887</v>
      </c>
      <c r="C1244" s="11">
        <v>44094</v>
      </c>
      <c r="D1244" s="4">
        <v>550</v>
      </c>
      <c r="E1244" s="4">
        <v>911</v>
      </c>
      <c r="F1244" s="41">
        <v>21.0945</v>
      </c>
      <c r="G1244" s="41">
        <v>11601.975</v>
      </c>
      <c r="K1244" t="b">
        <f>IF(VLOOKUP(Table1[[#This Row],[ProductID]],productMaster,4,0)="Active",TRUE,"Anomali")</f>
        <v>1</v>
      </c>
      <c r="L1244">
        <f>VLOOKUP(Table1[[#This Row],[ProductID]],productMaster,10,0)</f>
        <v>12.0413</v>
      </c>
      <c r="M1244" t="str">
        <f>IF(Table1[[#This Row],[UnitPrice]]&gt;115%*Table1[[#This Row],[StandardAcquisitionCost]],"Anomali","")</f>
        <v>Anomali</v>
      </c>
      <c r="N1244" s="80">
        <f>VLOOKUP(Table1[[#This Row],[ProductID]],productMaster,11,0)</f>
        <v>27.12</v>
      </c>
      <c r="O1244" s="80" t="str">
        <f>IF(Table1[[#This Row],[UnitPrice]]&gt;Table1[[#This Row],[sellingPrice]],"Anomali","")</f>
        <v/>
      </c>
      <c r="P1244" s="80" t="str">
        <f>IF(ISNA(VLOOKUP(Table1[[#This Row],[ProductID]],productMaster,1,0)),"Anomali","")</f>
        <v/>
      </c>
    </row>
    <row r="1245" spans="1:16" x14ac:dyDescent="0.25">
      <c r="A1245" s="5">
        <v>839</v>
      </c>
      <c r="B1245" s="5">
        <v>1888</v>
      </c>
      <c r="C1245" s="10">
        <v>44094</v>
      </c>
      <c r="D1245" s="5">
        <v>550</v>
      </c>
      <c r="E1245" s="5">
        <v>912</v>
      </c>
      <c r="F1245" s="40">
        <v>30.439499999999999</v>
      </c>
      <c r="G1245" s="40">
        <v>16741.724999999999</v>
      </c>
      <c r="K1245" t="b">
        <f>IF(VLOOKUP(Table1[[#This Row],[ProductID]],productMaster,4,0)="Active",TRUE,"Anomali")</f>
        <v>1</v>
      </c>
      <c r="L1245">
        <f>VLOOKUP(Table1[[#This Row],[ProductID]],productMaster,10,0)</f>
        <v>17.3782</v>
      </c>
      <c r="M1245" t="str">
        <f>IF(Table1[[#This Row],[UnitPrice]]&gt;115%*Table1[[#This Row],[StandardAcquisitionCost]],"Anomali","")</f>
        <v>Anomali</v>
      </c>
      <c r="N1245" s="80">
        <f>VLOOKUP(Table1[[#This Row],[ProductID]],productMaster,11,0)</f>
        <v>39.14</v>
      </c>
      <c r="O1245" s="80" t="str">
        <f>IF(Table1[[#This Row],[UnitPrice]]&gt;Table1[[#This Row],[sellingPrice]],"Anomali","")</f>
        <v/>
      </c>
      <c r="P1245" s="80" t="str">
        <f>IF(ISNA(VLOOKUP(Table1[[#This Row],[ProductID]],productMaster,1,0)),"Anomali","")</f>
        <v/>
      </c>
    </row>
    <row r="1246" spans="1:16" x14ac:dyDescent="0.25">
      <c r="A1246" s="4">
        <v>840</v>
      </c>
      <c r="B1246" s="4">
        <v>1889</v>
      </c>
      <c r="C1246" s="11">
        <v>44094</v>
      </c>
      <c r="D1246" s="4">
        <v>550</v>
      </c>
      <c r="E1246" s="4">
        <v>910</v>
      </c>
      <c r="F1246" s="41">
        <v>40.939500000000002</v>
      </c>
      <c r="G1246" s="41">
        <v>22516.724999999999</v>
      </c>
      <c r="K1246" t="b">
        <f>IF(VLOOKUP(Table1[[#This Row],[ProductID]],productMaster,4,0)="Active",TRUE,"Anomali")</f>
        <v>1</v>
      </c>
      <c r="L1246">
        <f>VLOOKUP(Table1[[#This Row],[ProductID]],productMaster,10,0)</f>
        <v>23.372199999999999</v>
      </c>
      <c r="M1246" t="str">
        <f>IF(Table1[[#This Row],[UnitPrice]]&gt;115%*Table1[[#This Row],[StandardAcquisitionCost]],"Anomali","")</f>
        <v>Anomali</v>
      </c>
      <c r="N1246" s="80">
        <f>VLOOKUP(Table1[[#This Row],[ProductID]],productMaster,11,0)</f>
        <v>52.64</v>
      </c>
      <c r="O1246" s="80" t="str">
        <f>IF(Table1[[#This Row],[UnitPrice]]&gt;Table1[[#This Row],[sellingPrice]],"Anomali","")</f>
        <v/>
      </c>
      <c r="P1246" s="80" t="str">
        <f>IF(ISNA(VLOOKUP(Table1[[#This Row],[ProductID]],productMaster,1,0)),"Anomali","")</f>
        <v/>
      </c>
    </row>
    <row r="1247" spans="1:16" x14ac:dyDescent="0.25">
      <c r="A1247" s="5">
        <v>841</v>
      </c>
      <c r="B1247" s="5">
        <v>1890</v>
      </c>
      <c r="C1247" s="10">
        <v>44096</v>
      </c>
      <c r="D1247" s="5">
        <v>3</v>
      </c>
      <c r="E1247" s="5">
        <v>311</v>
      </c>
      <c r="F1247" s="40">
        <v>50.263500000000001</v>
      </c>
      <c r="G1247" s="40">
        <v>150.79050000000001</v>
      </c>
      <c r="K1247" t="b">
        <f>IF(VLOOKUP(Table1[[#This Row],[ProductID]],productMaster,4,0)="Active",TRUE,"Anomali")</f>
        <v>1</v>
      </c>
      <c r="L1247">
        <f>VLOOKUP(Table1[[#This Row],[ProductID]],productMaster,10,0)</f>
        <v>0</v>
      </c>
      <c r="M1247" t="str">
        <f>IF(Table1[[#This Row],[UnitPrice]]&gt;115%*Table1[[#This Row],[StandardAcquisitionCost]],"Anomali","")</f>
        <v>Anomali</v>
      </c>
      <c r="N1247" s="80">
        <f>VLOOKUP(Table1[[#This Row],[ProductID]],productMaster,11,0)</f>
        <v>0</v>
      </c>
      <c r="O1247" s="80" t="str">
        <f>IF(Table1[[#This Row],[UnitPrice]]&gt;Table1[[#This Row],[sellingPrice]],"Anomali","")</f>
        <v>Anomali</v>
      </c>
      <c r="P1247" s="80" t="str">
        <f>IF(ISNA(VLOOKUP(Table1[[#This Row],[ProductID]],productMaster,1,0)),"Anomali","")</f>
        <v/>
      </c>
    </row>
    <row r="1248" spans="1:16" x14ac:dyDescent="0.25">
      <c r="A1248" s="4">
        <v>842</v>
      </c>
      <c r="B1248" s="4">
        <v>1891</v>
      </c>
      <c r="C1248" s="11">
        <v>44096</v>
      </c>
      <c r="D1248" s="4">
        <v>3</v>
      </c>
      <c r="E1248" s="4">
        <v>373</v>
      </c>
      <c r="F1248" s="41">
        <v>41.454000000000001</v>
      </c>
      <c r="G1248" s="41">
        <v>124.36199999999999</v>
      </c>
      <c r="K1248" t="b">
        <f>IF(VLOOKUP(Table1[[#This Row],[ProductID]],productMaster,4,0)="Active",TRUE,"Anomali")</f>
        <v>1</v>
      </c>
      <c r="L1248">
        <f>VLOOKUP(Table1[[#This Row],[ProductID]],productMaster,10,0)</f>
        <v>0</v>
      </c>
      <c r="M1248" t="str">
        <f>IF(Table1[[#This Row],[UnitPrice]]&gt;115%*Table1[[#This Row],[StandardAcquisitionCost]],"Anomali","")</f>
        <v>Anomali</v>
      </c>
      <c r="N1248" s="80">
        <f>VLOOKUP(Table1[[#This Row],[ProductID]],productMaster,11,0)</f>
        <v>0</v>
      </c>
      <c r="O1248" s="80" t="str">
        <f>IF(Table1[[#This Row],[UnitPrice]]&gt;Table1[[#This Row],[sellingPrice]],"Anomali","")</f>
        <v>Anomali</v>
      </c>
      <c r="P1248" s="80" t="str">
        <f>IF(ISNA(VLOOKUP(Table1[[#This Row],[ProductID]],productMaster,1,0)),"Anomali","")</f>
        <v/>
      </c>
    </row>
    <row r="1249" spans="1:16" x14ac:dyDescent="0.25">
      <c r="A1249" s="5">
        <v>842</v>
      </c>
      <c r="B1249" s="5">
        <v>1892</v>
      </c>
      <c r="C1249" s="10">
        <v>44096</v>
      </c>
      <c r="D1249" s="5">
        <v>3</v>
      </c>
      <c r="E1249" s="5">
        <v>374</v>
      </c>
      <c r="F1249" s="40">
        <v>37.180500000000002</v>
      </c>
      <c r="G1249" s="40">
        <v>111.5415</v>
      </c>
      <c r="K1249" t="b">
        <f>IF(VLOOKUP(Table1[[#This Row],[ProductID]],productMaster,4,0)="Active",TRUE,"Anomali")</f>
        <v>1</v>
      </c>
      <c r="L1249">
        <f>VLOOKUP(Table1[[#This Row],[ProductID]],productMaster,10,0)</f>
        <v>0</v>
      </c>
      <c r="M1249" t="str">
        <f>IF(Table1[[#This Row],[UnitPrice]]&gt;115%*Table1[[#This Row],[StandardAcquisitionCost]],"Anomali","")</f>
        <v>Anomali</v>
      </c>
      <c r="N1249" s="80">
        <f>VLOOKUP(Table1[[#This Row],[ProductID]],productMaster,11,0)</f>
        <v>0</v>
      </c>
      <c r="O1249" s="80" t="str">
        <f>IF(Table1[[#This Row],[UnitPrice]]&gt;Table1[[#This Row],[sellingPrice]],"Anomali","")</f>
        <v>Anomali</v>
      </c>
      <c r="P1249" s="80" t="str">
        <f>IF(ISNA(VLOOKUP(Table1[[#This Row],[ProductID]],productMaster,1,0)),"Anomali","")</f>
        <v/>
      </c>
    </row>
    <row r="1250" spans="1:16" x14ac:dyDescent="0.25">
      <c r="A1250" s="4">
        <v>843</v>
      </c>
      <c r="B1250" s="4">
        <v>1893</v>
      </c>
      <c r="C1250" s="11">
        <v>44096</v>
      </c>
      <c r="D1250" s="4">
        <v>550</v>
      </c>
      <c r="E1250" s="4">
        <v>530</v>
      </c>
      <c r="F1250" s="41">
        <v>16.085999999999999</v>
      </c>
      <c r="G1250" s="41">
        <v>8847.2999999999993</v>
      </c>
      <c r="K1250" t="b">
        <f>IF(VLOOKUP(Table1[[#This Row],[ProductID]],productMaster,4,0)="Active",TRUE,"Anomali")</f>
        <v>1</v>
      </c>
      <c r="L1250">
        <f>VLOOKUP(Table1[[#This Row],[ProductID]],productMaster,10,0)</f>
        <v>0</v>
      </c>
      <c r="M1250" t="str">
        <f>IF(Table1[[#This Row],[UnitPrice]]&gt;115%*Table1[[#This Row],[StandardAcquisitionCost]],"Anomali","")</f>
        <v>Anomali</v>
      </c>
      <c r="N1250" s="80">
        <f>VLOOKUP(Table1[[#This Row],[ProductID]],productMaster,11,0)</f>
        <v>0</v>
      </c>
      <c r="O1250" s="80" t="str">
        <f>IF(Table1[[#This Row],[UnitPrice]]&gt;Table1[[#This Row],[sellingPrice]],"Anomali","")</f>
        <v>Anomali</v>
      </c>
      <c r="P1250" s="80" t="str">
        <f>IF(ISNA(VLOOKUP(Table1[[#This Row],[ProductID]],productMaster,1,0)),"Anomali","")</f>
        <v/>
      </c>
    </row>
    <row r="1251" spans="1:16" x14ac:dyDescent="0.25">
      <c r="A1251" s="5">
        <v>844</v>
      </c>
      <c r="B1251" s="5">
        <v>1894</v>
      </c>
      <c r="C1251" s="10">
        <v>44096</v>
      </c>
      <c r="D1251" s="5">
        <v>3</v>
      </c>
      <c r="E1251" s="5">
        <v>314</v>
      </c>
      <c r="F1251" s="40">
        <v>57.025500000000001</v>
      </c>
      <c r="G1251" s="40">
        <v>171.07650000000001</v>
      </c>
      <c r="K1251" t="b">
        <f>IF(VLOOKUP(Table1[[#This Row],[ProductID]],productMaster,4,0)="Active",TRUE,"Anomali")</f>
        <v>1</v>
      </c>
      <c r="L1251">
        <f>VLOOKUP(Table1[[#This Row],[ProductID]],productMaster,10,0)</f>
        <v>0</v>
      </c>
      <c r="M1251" t="str">
        <f>IF(Table1[[#This Row],[UnitPrice]]&gt;115%*Table1[[#This Row],[StandardAcquisitionCost]],"Anomali","")</f>
        <v>Anomali</v>
      </c>
      <c r="N1251" s="80">
        <f>VLOOKUP(Table1[[#This Row],[ProductID]],productMaster,11,0)</f>
        <v>0</v>
      </c>
      <c r="O1251" s="80" t="str">
        <f>IF(Table1[[#This Row],[UnitPrice]]&gt;Table1[[#This Row],[sellingPrice]],"Anomali","")</f>
        <v>Anomali</v>
      </c>
      <c r="P1251" s="80" t="str">
        <f>IF(ISNA(VLOOKUP(Table1[[#This Row],[ProductID]],productMaster,1,0)),"Anomali","")</f>
        <v/>
      </c>
    </row>
    <row r="1252" spans="1:16" x14ac:dyDescent="0.25">
      <c r="A1252" s="4">
        <v>845</v>
      </c>
      <c r="B1252" s="4">
        <v>1895</v>
      </c>
      <c r="C1252" s="11">
        <v>44096</v>
      </c>
      <c r="D1252" s="4">
        <v>550</v>
      </c>
      <c r="E1252" s="4">
        <v>512</v>
      </c>
      <c r="F1252" s="41">
        <v>37.085999999999999</v>
      </c>
      <c r="G1252" s="41">
        <v>20397.3</v>
      </c>
      <c r="K1252" t="b">
        <f>IF(VLOOKUP(Table1[[#This Row],[ProductID]],productMaster,4,0)="Active",TRUE,"Anomali")</f>
        <v>1</v>
      </c>
      <c r="L1252">
        <f>VLOOKUP(Table1[[#This Row],[ProductID]],productMaster,10,0)</f>
        <v>0</v>
      </c>
      <c r="M1252" t="str">
        <f>IF(Table1[[#This Row],[UnitPrice]]&gt;115%*Table1[[#This Row],[StandardAcquisitionCost]],"Anomali","")</f>
        <v>Anomali</v>
      </c>
      <c r="N1252" s="80">
        <f>VLOOKUP(Table1[[#This Row],[ProductID]],productMaster,11,0)</f>
        <v>0</v>
      </c>
      <c r="O1252" s="80" t="str">
        <f>IF(Table1[[#This Row],[UnitPrice]]&gt;Table1[[#This Row],[sellingPrice]],"Anomali","")</f>
        <v>Anomali</v>
      </c>
      <c r="P1252" s="80" t="str">
        <f>IF(ISNA(VLOOKUP(Table1[[#This Row],[ProductID]],productMaster,1,0)),"Anomali","")</f>
        <v/>
      </c>
    </row>
    <row r="1253" spans="1:16" x14ac:dyDescent="0.25">
      <c r="A1253" s="5">
        <v>846</v>
      </c>
      <c r="B1253" s="5">
        <v>1896</v>
      </c>
      <c r="C1253" s="10">
        <v>44096</v>
      </c>
      <c r="D1253" s="5">
        <v>550</v>
      </c>
      <c r="E1253" s="5">
        <v>513</v>
      </c>
      <c r="F1253" s="40">
        <v>26.596499999999999</v>
      </c>
      <c r="G1253" s="40">
        <v>14628.075000000001</v>
      </c>
      <c r="K1253" t="b">
        <f>IF(VLOOKUP(Table1[[#This Row],[ProductID]],productMaster,4,0)="Active",TRUE,"Anomali")</f>
        <v>1</v>
      </c>
      <c r="L1253">
        <f>VLOOKUP(Table1[[#This Row],[ProductID]],productMaster,10,0)</f>
        <v>0</v>
      </c>
      <c r="M1253" t="str">
        <f>IF(Table1[[#This Row],[UnitPrice]]&gt;115%*Table1[[#This Row],[StandardAcquisitionCost]],"Anomali","")</f>
        <v>Anomali</v>
      </c>
      <c r="N1253" s="80">
        <f>VLOOKUP(Table1[[#This Row],[ProductID]],productMaster,11,0)</f>
        <v>0</v>
      </c>
      <c r="O1253" s="80" t="str">
        <f>IF(Table1[[#This Row],[UnitPrice]]&gt;Table1[[#This Row],[sellingPrice]],"Anomali","")</f>
        <v>Anomali</v>
      </c>
      <c r="P1253" s="80" t="str">
        <f>IF(ISNA(VLOOKUP(Table1[[#This Row],[ProductID]],productMaster,1,0)),"Anomali","")</f>
        <v/>
      </c>
    </row>
    <row r="1254" spans="1:16" x14ac:dyDescent="0.25">
      <c r="A1254" s="4">
        <v>847</v>
      </c>
      <c r="B1254" s="4">
        <v>1897</v>
      </c>
      <c r="C1254" s="11">
        <v>44096</v>
      </c>
      <c r="D1254" s="4">
        <v>550</v>
      </c>
      <c r="E1254" s="4">
        <v>319</v>
      </c>
      <c r="F1254" s="41">
        <v>46.063499999999998</v>
      </c>
      <c r="G1254" s="41">
        <v>25334.924999999999</v>
      </c>
      <c r="K1254" t="b">
        <f>IF(VLOOKUP(Table1[[#This Row],[ProductID]],productMaster,4,0)="Active",TRUE,"Anomali")</f>
        <v>1</v>
      </c>
      <c r="L1254">
        <f>VLOOKUP(Table1[[#This Row],[ProductID]],productMaster,10,0)</f>
        <v>0</v>
      </c>
      <c r="M1254" t="str">
        <f>IF(Table1[[#This Row],[UnitPrice]]&gt;115%*Table1[[#This Row],[StandardAcquisitionCost]],"Anomali","")</f>
        <v>Anomali</v>
      </c>
      <c r="N1254" s="80">
        <f>VLOOKUP(Table1[[#This Row],[ProductID]],productMaster,11,0)</f>
        <v>0</v>
      </c>
      <c r="O1254" s="80" t="str">
        <f>IF(Table1[[#This Row],[UnitPrice]]&gt;Table1[[#This Row],[sellingPrice]],"Anomali","")</f>
        <v>Anomali</v>
      </c>
      <c r="P1254" s="80" t="str">
        <f>IF(ISNA(VLOOKUP(Table1[[#This Row],[ProductID]],productMaster,1,0)),"Anomali","")</f>
        <v/>
      </c>
    </row>
    <row r="1255" spans="1:16" x14ac:dyDescent="0.25">
      <c r="A1255" s="5">
        <v>848</v>
      </c>
      <c r="B1255" s="5">
        <v>1898</v>
      </c>
      <c r="C1255" s="10">
        <v>44096</v>
      </c>
      <c r="D1255" s="5">
        <v>3</v>
      </c>
      <c r="E1255" s="5">
        <v>403</v>
      </c>
      <c r="F1255" s="40">
        <v>47.470500000000001</v>
      </c>
      <c r="G1255" s="40">
        <v>142.41149999999999</v>
      </c>
      <c r="K1255" t="b">
        <f>IF(VLOOKUP(Table1[[#This Row],[ProductID]],productMaster,4,0)="Active",TRUE,"Anomali")</f>
        <v>1</v>
      </c>
      <c r="L1255">
        <f>VLOOKUP(Table1[[#This Row],[ProductID]],productMaster,10,0)</f>
        <v>0</v>
      </c>
      <c r="M1255" t="str">
        <f>IF(Table1[[#This Row],[UnitPrice]]&gt;115%*Table1[[#This Row],[StandardAcquisitionCost]],"Anomali","")</f>
        <v>Anomali</v>
      </c>
      <c r="N1255" s="80">
        <f>VLOOKUP(Table1[[#This Row],[ProductID]],productMaster,11,0)</f>
        <v>0</v>
      </c>
      <c r="O1255" s="80" t="str">
        <f>IF(Table1[[#This Row],[UnitPrice]]&gt;Table1[[#This Row],[sellingPrice]],"Anomali","")</f>
        <v>Anomali</v>
      </c>
      <c r="P1255" s="80" t="str">
        <f>IF(ISNA(VLOOKUP(Table1[[#This Row],[ProductID]],productMaster,1,0)),"Anomali","")</f>
        <v/>
      </c>
    </row>
    <row r="1256" spans="1:16" x14ac:dyDescent="0.25">
      <c r="A1256" s="4">
        <v>848</v>
      </c>
      <c r="B1256" s="4">
        <v>1899</v>
      </c>
      <c r="C1256" s="11">
        <v>44096</v>
      </c>
      <c r="D1256" s="4">
        <v>3</v>
      </c>
      <c r="E1256" s="4">
        <v>404</v>
      </c>
      <c r="F1256" s="41">
        <v>45.3705</v>
      </c>
      <c r="G1256" s="41">
        <v>136.11150000000001</v>
      </c>
      <c r="K1256" t="b">
        <f>IF(VLOOKUP(Table1[[#This Row],[ProductID]],productMaster,4,0)="Active",TRUE,"Anomali")</f>
        <v>1</v>
      </c>
      <c r="L1256">
        <f>VLOOKUP(Table1[[#This Row],[ProductID]],productMaster,10,0)</f>
        <v>0</v>
      </c>
      <c r="M1256" t="str">
        <f>IF(Table1[[#This Row],[UnitPrice]]&gt;115%*Table1[[#This Row],[StandardAcquisitionCost]],"Anomali","")</f>
        <v>Anomali</v>
      </c>
      <c r="N1256" s="80">
        <f>VLOOKUP(Table1[[#This Row],[ProductID]],productMaster,11,0)</f>
        <v>0</v>
      </c>
      <c r="O1256" s="80" t="str">
        <f>IF(Table1[[#This Row],[UnitPrice]]&gt;Table1[[#This Row],[sellingPrice]],"Anomali","")</f>
        <v>Anomali</v>
      </c>
      <c r="P1256" s="80" t="str">
        <f>IF(ISNA(VLOOKUP(Table1[[#This Row],[ProductID]],productMaster,1,0)),"Anomali","")</f>
        <v/>
      </c>
    </row>
    <row r="1257" spans="1:16" x14ac:dyDescent="0.25">
      <c r="A1257" s="5">
        <v>848</v>
      </c>
      <c r="B1257" s="5">
        <v>1900</v>
      </c>
      <c r="C1257" s="10">
        <v>44096</v>
      </c>
      <c r="D1257" s="5">
        <v>3</v>
      </c>
      <c r="E1257" s="5">
        <v>405</v>
      </c>
      <c r="F1257" s="40">
        <v>49.643999999999998</v>
      </c>
      <c r="G1257" s="40">
        <v>148.93199999999999</v>
      </c>
      <c r="K1257" t="b">
        <f>IF(VLOOKUP(Table1[[#This Row],[ProductID]],productMaster,4,0)="Active",TRUE,"Anomali")</f>
        <v>1</v>
      </c>
      <c r="L1257">
        <f>VLOOKUP(Table1[[#This Row],[ProductID]],productMaster,10,0)</f>
        <v>0</v>
      </c>
      <c r="M1257" t="str">
        <f>IF(Table1[[#This Row],[UnitPrice]]&gt;115%*Table1[[#This Row],[StandardAcquisitionCost]],"Anomali","")</f>
        <v>Anomali</v>
      </c>
      <c r="N1257" s="80">
        <f>VLOOKUP(Table1[[#This Row],[ProductID]],productMaster,11,0)</f>
        <v>0</v>
      </c>
      <c r="O1257" s="80" t="str">
        <f>IF(Table1[[#This Row],[UnitPrice]]&gt;Table1[[#This Row],[sellingPrice]],"Anomali","")</f>
        <v>Anomali</v>
      </c>
      <c r="P1257" s="80" t="str">
        <f>IF(ISNA(VLOOKUP(Table1[[#This Row],[ProductID]],productMaster,1,0)),"Anomali","")</f>
        <v/>
      </c>
    </row>
    <row r="1258" spans="1:16" x14ac:dyDescent="0.25">
      <c r="A1258" s="4">
        <v>848</v>
      </c>
      <c r="B1258" s="4">
        <v>1901</v>
      </c>
      <c r="C1258" s="11">
        <v>44096</v>
      </c>
      <c r="D1258" s="4">
        <v>3</v>
      </c>
      <c r="E1258" s="4">
        <v>406</v>
      </c>
      <c r="F1258" s="41">
        <v>45.3705</v>
      </c>
      <c r="G1258" s="41">
        <v>136.11150000000001</v>
      </c>
      <c r="K1258" t="b">
        <f>IF(VLOOKUP(Table1[[#This Row],[ProductID]],productMaster,4,0)="Active",TRUE,"Anomali")</f>
        <v>1</v>
      </c>
      <c r="L1258">
        <f>VLOOKUP(Table1[[#This Row],[ProductID]],productMaster,10,0)</f>
        <v>0</v>
      </c>
      <c r="M1258" t="str">
        <f>IF(Table1[[#This Row],[UnitPrice]]&gt;115%*Table1[[#This Row],[StandardAcquisitionCost]],"Anomali","")</f>
        <v>Anomali</v>
      </c>
      <c r="N1258" s="80">
        <f>VLOOKUP(Table1[[#This Row],[ProductID]],productMaster,11,0)</f>
        <v>0</v>
      </c>
      <c r="O1258" s="80" t="str">
        <f>IF(Table1[[#This Row],[UnitPrice]]&gt;Table1[[#This Row],[sellingPrice]],"Anomali","")</f>
        <v>Anomali</v>
      </c>
      <c r="P1258" s="80" t="str">
        <f>IF(ISNA(VLOOKUP(Table1[[#This Row],[ProductID]],productMaster,1,0)),"Anomali","")</f>
        <v/>
      </c>
    </row>
    <row r="1259" spans="1:16" x14ac:dyDescent="0.25">
      <c r="A1259" s="5">
        <v>848</v>
      </c>
      <c r="B1259" s="5">
        <v>1902</v>
      </c>
      <c r="C1259" s="10">
        <v>44096</v>
      </c>
      <c r="D1259" s="5">
        <v>3</v>
      </c>
      <c r="E1259" s="5">
        <v>407</v>
      </c>
      <c r="F1259" s="40">
        <v>43.270499999999998</v>
      </c>
      <c r="G1259" s="40">
        <v>129.8115</v>
      </c>
      <c r="K1259" t="b">
        <f>IF(VLOOKUP(Table1[[#This Row],[ProductID]],productMaster,4,0)="Active",TRUE,"Anomali")</f>
        <v>1</v>
      </c>
      <c r="L1259">
        <f>VLOOKUP(Table1[[#This Row],[ProductID]],productMaster,10,0)</f>
        <v>0</v>
      </c>
      <c r="M1259" t="str">
        <f>IF(Table1[[#This Row],[UnitPrice]]&gt;115%*Table1[[#This Row],[StandardAcquisitionCost]],"Anomali","")</f>
        <v>Anomali</v>
      </c>
      <c r="N1259" s="80">
        <f>VLOOKUP(Table1[[#This Row],[ProductID]],productMaster,11,0)</f>
        <v>0</v>
      </c>
      <c r="O1259" s="80" t="str">
        <f>IF(Table1[[#This Row],[UnitPrice]]&gt;Table1[[#This Row],[sellingPrice]],"Anomali","")</f>
        <v>Anomali</v>
      </c>
      <c r="P1259" s="80" t="str">
        <f>IF(ISNA(VLOOKUP(Table1[[#This Row],[ProductID]],productMaster,1,0)),"Anomali","")</f>
        <v/>
      </c>
    </row>
    <row r="1260" spans="1:16" x14ac:dyDescent="0.25">
      <c r="A1260" s="4">
        <v>849</v>
      </c>
      <c r="B1260" s="4">
        <v>1903</v>
      </c>
      <c r="C1260" s="11">
        <v>44096</v>
      </c>
      <c r="D1260" s="4">
        <v>3</v>
      </c>
      <c r="E1260" s="4">
        <v>422</v>
      </c>
      <c r="F1260" s="41">
        <v>47.523000000000003</v>
      </c>
      <c r="G1260" s="41">
        <v>142.56899999999999</v>
      </c>
      <c r="K1260" t="b">
        <f>IF(VLOOKUP(Table1[[#This Row],[ProductID]],productMaster,4,0)="Active",TRUE,"Anomali")</f>
        <v>1</v>
      </c>
      <c r="L1260">
        <f>VLOOKUP(Table1[[#This Row],[ProductID]],productMaster,10,0)</f>
        <v>0</v>
      </c>
      <c r="M1260" t="str">
        <f>IF(Table1[[#This Row],[UnitPrice]]&gt;115%*Table1[[#This Row],[StandardAcquisitionCost]],"Anomali","")</f>
        <v>Anomali</v>
      </c>
      <c r="N1260" s="80">
        <f>VLOOKUP(Table1[[#This Row],[ProductID]],productMaster,11,0)</f>
        <v>0</v>
      </c>
      <c r="O1260" s="80" t="str">
        <f>IF(Table1[[#This Row],[UnitPrice]]&gt;Table1[[#This Row],[sellingPrice]],"Anomali","")</f>
        <v>Anomali</v>
      </c>
      <c r="P1260" s="80" t="str">
        <f>IF(ISNA(VLOOKUP(Table1[[#This Row],[ProductID]],productMaster,1,0)),"Anomali","")</f>
        <v/>
      </c>
    </row>
    <row r="1261" spans="1:16" x14ac:dyDescent="0.25">
      <c r="A1261" s="5">
        <v>849</v>
      </c>
      <c r="B1261" s="5">
        <v>1904</v>
      </c>
      <c r="C1261" s="10">
        <v>44096</v>
      </c>
      <c r="D1261" s="5">
        <v>3</v>
      </c>
      <c r="E1261" s="5">
        <v>423</v>
      </c>
      <c r="F1261" s="40">
        <v>45.423000000000002</v>
      </c>
      <c r="G1261" s="40">
        <v>136.26900000000001</v>
      </c>
      <c r="K1261" t="b">
        <f>IF(VLOOKUP(Table1[[#This Row],[ProductID]],productMaster,4,0)="Active",TRUE,"Anomali")</f>
        <v>1</v>
      </c>
      <c r="L1261">
        <f>VLOOKUP(Table1[[#This Row],[ProductID]],productMaster,10,0)</f>
        <v>0</v>
      </c>
      <c r="M1261" t="str">
        <f>IF(Table1[[#This Row],[UnitPrice]]&gt;115%*Table1[[#This Row],[StandardAcquisitionCost]],"Anomali","")</f>
        <v>Anomali</v>
      </c>
      <c r="N1261" s="80">
        <f>VLOOKUP(Table1[[#This Row],[ProductID]],productMaster,11,0)</f>
        <v>0</v>
      </c>
      <c r="O1261" s="80" t="str">
        <f>IF(Table1[[#This Row],[UnitPrice]]&gt;Table1[[#This Row],[sellingPrice]],"Anomali","")</f>
        <v>Anomali</v>
      </c>
      <c r="P1261" s="80" t="str">
        <f>IF(ISNA(VLOOKUP(Table1[[#This Row],[ProductID]],productMaster,1,0)),"Anomali","")</f>
        <v/>
      </c>
    </row>
    <row r="1262" spans="1:16" x14ac:dyDescent="0.25">
      <c r="A1262" s="4">
        <v>849</v>
      </c>
      <c r="B1262" s="4">
        <v>1905</v>
      </c>
      <c r="C1262" s="11">
        <v>44096</v>
      </c>
      <c r="D1262" s="4">
        <v>3</v>
      </c>
      <c r="E1262" s="4">
        <v>424</v>
      </c>
      <c r="F1262" s="41">
        <v>49.6965</v>
      </c>
      <c r="G1262" s="41">
        <v>149.08949999999999</v>
      </c>
      <c r="K1262" t="b">
        <f>IF(VLOOKUP(Table1[[#This Row],[ProductID]],productMaster,4,0)="Active",TRUE,"Anomali")</f>
        <v>1</v>
      </c>
      <c r="L1262">
        <f>VLOOKUP(Table1[[#This Row],[ProductID]],productMaster,10,0)</f>
        <v>0</v>
      </c>
      <c r="M1262" t="str">
        <f>IF(Table1[[#This Row],[UnitPrice]]&gt;115%*Table1[[#This Row],[StandardAcquisitionCost]],"Anomali","")</f>
        <v>Anomali</v>
      </c>
      <c r="N1262" s="80">
        <f>VLOOKUP(Table1[[#This Row],[ProductID]],productMaster,11,0)</f>
        <v>0</v>
      </c>
      <c r="O1262" s="80" t="str">
        <f>IF(Table1[[#This Row],[UnitPrice]]&gt;Table1[[#This Row],[sellingPrice]],"Anomali","")</f>
        <v>Anomali</v>
      </c>
      <c r="P1262" s="80" t="str">
        <f>IF(ISNA(VLOOKUP(Table1[[#This Row],[ProductID]],productMaster,1,0)),"Anomali","")</f>
        <v/>
      </c>
    </row>
    <row r="1263" spans="1:16" x14ac:dyDescent="0.25">
      <c r="A1263" s="5">
        <v>849</v>
      </c>
      <c r="B1263" s="5">
        <v>1906</v>
      </c>
      <c r="C1263" s="10">
        <v>44096</v>
      </c>
      <c r="D1263" s="5">
        <v>3</v>
      </c>
      <c r="E1263" s="5">
        <v>425</v>
      </c>
      <c r="F1263" s="40">
        <v>45.423000000000002</v>
      </c>
      <c r="G1263" s="40">
        <v>136.26900000000001</v>
      </c>
      <c r="K1263" t="b">
        <f>IF(VLOOKUP(Table1[[#This Row],[ProductID]],productMaster,4,0)="Active",TRUE,"Anomali")</f>
        <v>1</v>
      </c>
      <c r="L1263">
        <f>VLOOKUP(Table1[[#This Row],[ProductID]],productMaster,10,0)</f>
        <v>0</v>
      </c>
      <c r="M1263" t="str">
        <f>IF(Table1[[#This Row],[UnitPrice]]&gt;115%*Table1[[#This Row],[StandardAcquisitionCost]],"Anomali","")</f>
        <v>Anomali</v>
      </c>
      <c r="N1263" s="80">
        <f>VLOOKUP(Table1[[#This Row],[ProductID]],productMaster,11,0)</f>
        <v>0</v>
      </c>
      <c r="O1263" s="80" t="str">
        <f>IF(Table1[[#This Row],[UnitPrice]]&gt;Table1[[#This Row],[sellingPrice]],"Anomali","")</f>
        <v>Anomali</v>
      </c>
      <c r="P1263" s="80" t="str">
        <f>IF(ISNA(VLOOKUP(Table1[[#This Row],[ProductID]],productMaster,1,0)),"Anomali","")</f>
        <v/>
      </c>
    </row>
    <row r="1264" spans="1:16" x14ac:dyDescent="0.25">
      <c r="A1264" s="4">
        <v>849</v>
      </c>
      <c r="B1264" s="4">
        <v>1907</v>
      </c>
      <c r="C1264" s="11">
        <v>44096</v>
      </c>
      <c r="D1264" s="4">
        <v>3</v>
      </c>
      <c r="E1264" s="4">
        <v>426</v>
      </c>
      <c r="F1264" s="41">
        <v>43.323</v>
      </c>
      <c r="G1264" s="41">
        <v>129.96899999999999</v>
      </c>
      <c r="K1264" t="b">
        <f>IF(VLOOKUP(Table1[[#This Row],[ProductID]],productMaster,4,0)="Active",TRUE,"Anomali")</f>
        <v>1</v>
      </c>
      <c r="L1264">
        <f>VLOOKUP(Table1[[#This Row],[ProductID]],productMaster,10,0)</f>
        <v>0</v>
      </c>
      <c r="M1264" t="str">
        <f>IF(Table1[[#This Row],[UnitPrice]]&gt;115%*Table1[[#This Row],[StandardAcquisitionCost]],"Anomali","")</f>
        <v>Anomali</v>
      </c>
      <c r="N1264" s="80">
        <f>VLOOKUP(Table1[[#This Row],[ProductID]],productMaster,11,0)</f>
        <v>0</v>
      </c>
      <c r="O1264" s="80" t="str">
        <f>IF(Table1[[#This Row],[UnitPrice]]&gt;Table1[[#This Row],[sellingPrice]],"Anomali","")</f>
        <v>Anomali</v>
      </c>
      <c r="P1264" s="80" t="str">
        <f>IF(ISNA(VLOOKUP(Table1[[#This Row],[ProductID]],productMaster,1,0)),"Anomali","")</f>
        <v/>
      </c>
    </row>
    <row r="1265" spans="1:16" x14ac:dyDescent="0.25">
      <c r="A1265" s="5">
        <v>850</v>
      </c>
      <c r="B1265" s="5">
        <v>1908</v>
      </c>
      <c r="C1265" s="10">
        <v>44096</v>
      </c>
      <c r="D1265" s="5">
        <v>3</v>
      </c>
      <c r="E1265" s="5">
        <v>320</v>
      </c>
      <c r="F1265" s="40">
        <v>47.470500000000001</v>
      </c>
      <c r="G1265" s="40">
        <v>142.41149999999999</v>
      </c>
      <c r="K1265" t="b">
        <f>IF(VLOOKUP(Table1[[#This Row],[ProductID]],productMaster,4,0)="Active",TRUE,"Anomali")</f>
        <v>1</v>
      </c>
      <c r="L1265">
        <f>VLOOKUP(Table1[[#This Row],[ProductID]],productMaster,10,0)</f>
        <v>0</v>
      </c>
      <c r="M1265" t="str">
        <f>IF(Table1[[#This Row],[UnitPrice]]&gt;115%*Table1[[#This Row],[StandardAcquisitionCost]],"Anomali","")</f>
        <v>Anomali</v>
      </c>
      <c r="N1265" s="80">
        <f>VLOOKUP(Table1[[#This Row],[ProductID]],productMaster,11,0)</f>
        <v>0</v>
      </c>
      <c r="O1265" s="80" t="str">
        <f>IF(Table1[[#This Row],[UnitPrice]]&gt;Table1[[#This Row],[sellingPrice]],"Anomali","")</f>
        <v>Anomali</v>
      </c>
      <c r="P1265" s="80" t="str">
        <f>IF(ISNA(VLOOKUP(Table1[[#This Row],[ProductID]],productMaster,1,0)),"Anomali","")</f>
        <v/>
      </c>
    </row>
    <row r="1266" spans="1:16" x14ac:dyDescent="0.25">
      <c r="A1266" s="4">
        <v>850</v>
      </c>
      <c r="B1266" s="4">
        <v>1909</v>
      </c>
      <c r="C1266" s="11">
        <v>44096</v>
      </c>
      <c r="D1266" s="4">
        <v>3</v>
      </c>
      <c r="E1266" s="4">
        <v>321</v>
      </c>
      <c r="F1266" s="41">
        <v>42.798000000000002</v>
      </c>
      <c r="G1266" s="41">
        <v>128.39400000000001</v>
      </c>
      <c r="K1266" t="b">
        <f>IF(VLOOKUP(Table1[[#This Row],[ProductID]],productMaster,4,0)="Active",TRUE,"Anomali")</f>
        <v>1</v>
      </c>
      <c r="L1266">
        <f>VLOOKUP(Table1[[#This Row],[ProductID]],productMaster,10,0)</f>
        <v>0</v>
      </c>
      <c r="M1266" t="str">
        <f>IF(Table1[[#This Row],[UnitPrice]]&gt;115%*Table1[[#This Row],[StandardAcquisitionCost]],"Anomali","")</f>
        <v>Anomali</v>
      </c>
      <c r="N1266" s="80">
        <f>VLOOKUP(Table1[[#This Row],[ProductID]],productMaster,11,0)</f>
        <v>0</v>
      </c>
      <c r="O1266" s="80" t="str">
        <f>IF(Table1[[#This Row],[UnitPrice]]&gt;Table1[[#This Row],[sellingPrice]],"Anomali","")</f>
        <v>Anomali</v>
      </c>
      <c r="P1266" s="80" t="str">
        <f>IF(ISNA(VLOOKUP(Table1[[#This Row],[ProductID]],productMaster,1,0)),"Anomali","")</f>
        <v/>
      </c>
    </row>
    <row r="1267" spans="1:16" x14ac:dyDescent="0.25">
      <c r="A1267" s="5">
        <v>850</v>
      </c>
      <c r="B1267" s="5">
        <v>1910</v>
      </c>
      <c r="C1267" s="10">
        <v>44096</v>
      </c>
      <c r="D1267" s="5">
        <v>60</v>
      </c>
      <c r="E1267" s="5">
        <v>322</v>
      </c>
      <c r="F1267" s="40">
        <v>25.420500000000001</v>
      </c>
      <c r="G1267" s="40">
        <v>1525.23</v>
      </c>
      <c r="K1267" t="b">
        <f>IF(VLOOKUP(Table1[[#This Row],[ProductID]],productMaster,4,0)="Active",TRUE,"Anomali")</f>
        <v>1</v>
      </c>
      <c r="L1267">
        <f>VLOOKUP(Table1[[#This Row],[ProductID]],productMaster,10,0)</f>
        <v>0</v>
      </c>
      <c r="M1267" t="str">
        <f>IF(Table1[[#This Row],[UnitPrice]]&gt;115%*Table1[[#This Row],[StandardAcquisitionCost]],"Anomali","")</f>
        <v>Anomali</v>
      </c>
      <c r="N1267" s="80">
        <f>VLOOKUP(Table1[[#This Row],[ProductID]],productMaster,11,0)</f>
        <v>0</v>
      </c>
      <c r="O1267" s="80" t="str">
        <f>IF(Table1[[#This Row],[UnitPrice]]&gt;Table1[[#This Row],[sellingPrice]],"Anomali","")</f>
        <v>Anomali</v>
      </c>
      <c r="P1267" s="80" t="str">
        <f>IF(ISNA(VLOOKUP(Table1[[#This Row],[ProductID]],productMaster,1,0)),"Anomali","")</f>
        <v/>
      </c>
    </row>
    <row r="1268" spans="1:16" x14ac:dyDescent="0.25">
      <c r="A1268" s="4">
        <v>851</v>
      </c>
      <c r="B1268" s="4">
        <v>1911</v>
      </c>
      <c r="C1268" s="11">
        <v>44096</v>
      </c>
      <c r="D1268" s="4">
        <v>3</v>
      </c>
      <c r="E1268" s="4">
        <v>443</v>
      </c>
      <c r="F1268" s="41">
        <v>39.122999999999998</v>
      </c>
      <c r="G1268" s="41">
        <v>117.369</v>
      </c>
      <c r="K1268" t="b">
        <f>IF(VLOOKUP(Table1[[#This Row],[ProductID]],productMaster,4,0)="Active",TRUE,"Anomali")</f>
        <v>1</v>
      </c>
      <c r="L1268">
        <f>VLOOKUP(Table1[[#This Row],[ProductID]],productMaster,10,0)</f>
        <v>0</v>
      </c>
      <c r="M1268" t="str">
        <f>IF(Table1[[#This Row],[UnitPrice]]&gt;115%*Table1[[#This Row],[StandardAcquisitionCost]],"Anomali","")</f>
        <v>Anomali</v>
      </c>
      <c r="N1268" s="80">
        <f>VLOOKUP(Table1[[#This Row],[ProductID]],productMaster,11,0)</f>
        <v>0</v>
      </c>
      <c r="O1268" s="80" t="str">
        <f>IF(Table1[[#This Row],[UnitPrice]]&gt;Table1[[#This Row],[sellingPrice]],"Anomali","")</f>
        <v>Anomali</v>
      </c>
      <c r="P1268" s="80" t="str">
        <f>IF(ISNA(VLOOKUP(Table1[[#This Row],[ProductID]],productMaster,1,0)),"Anomali","")</f>
        <v/>
      </c>
    </row>
    <row r="1269" spans="1:16" x14ac:dyDescent="0.25">
      <c r="A1269" s="5">
        <v>851</v>
      </c>
      <c r="B1269" s="5">
        <v>1912</v>
      </c>
      <c r="C1269" s="10">
        <v>44096</v>
      </c>
      <c r="D1269" s="5">
        <v>3</v>
      </c>
      <c r="E1269" s="5">
        <v>444</v>
      </c>
      <c r="F1269" s="40">
        <v>37.023000000000003</v>
      </c>
      <c r="G1269" s="40">
        <v>111.069</v>
      </c>
      <c r="K1269" t="b">
        <f>IF(VLOOKUP(Table1[[#This Row],[ProductID]],productMaster,4,0)="Active",TRUE,"Anomali")</f>
        <v>1</v>
      </c>
      <c r="L1269">
        <f>VLOOKUP(Table1[[#This Row],[ProductID]],productMaster,10,0)</f>
        <v>0</v>
      </c>
      <c r="M1269" t="str">
        <f>IF(Table1[[#This Row],[UnitPrice]]&gt;115%*Table1[[#This Row],[StandardAcquisitionCost]],"Anomali","")</f>
        <v>Anomali</v>
      </c>
      <c r="N1269" s="80">
        <f>VLOOKUP(Table1[[#This Row],[ProductID]],productMaster,11,0)</f>
        <v>0</v>
      </c>
      <c r="O1269" s="80" t="str">
        <f>IF(Table1[[#This Row],[UnitPrice]]&gt;Table1[[#This Row],[sellingPrice]],"Anomali","")</f>
        <v>Anomali</v>
      </c>
      <c r="P1269" s="80" t="str">
        <f>IF(ISNA(VLOOKUP(Table1[[#This Row],[ProductID]],productMaster,1,0)),"Anomali","")</f>
        <v/>
      </c>
    </row>
    <row r="1270" spans="1:16" x14ac:dyDescent="0.25">
      <c r="A1270" s="4">
        <v>851</v>
      </c>
      <c r="B1270" s="4">
        <v>1913</v>
      </c>
      <c r="C1270" s="11">
        <v>44096</v>
      </c>
      <c r="D1270" s="4">
        <v>3</v>
      </c>
      <c r="E1270" s="4">
        <v>445</v>
      </c>
      <c r="F1270" s="41">
        <v>41.296500000000002</v>
      </c>
      <c r="G1270" s="41">
        <v>123.8895</v>
      </c>
      <c r="K1270" t="b">
        <f>IF(VLOOKUP(Table1[[#This Row],[ProductID]],productMaster,4,0)="Active",TRUE,"Anomali")</f>
        <v>1</v>
      </c>
      <c r="L1270">
        <f>VLOOKUP(Table1[[#This Row],[ProductID]],productMaster,10,0)</f>
        <v>0</v>
      </c>
      <c r="M1270" t="str">
        <f>IF(Table1[[#This Row],[UnitPrice]]&gt;115%*Table1[[#This Row],[StandardAcquisitionCost]],"Anomali","")</f>
        <v>Anomali</v>
      </c>
      <c r="N1270" s="80">
        <f>VLOOKUP(Table1[[#This Row],[ProductID]],productMaster,11,0)</f>
        <v>0</v>
      </c>
      <c r="O1270" s="80" t="str">
        <f>IF(Table1[[#This Row],[UnitPrice]]&gt;Table1[[#This Row],[sellingPrice]],"Anomali","")</f>
        <v>Anomali</v>
      </c>
      <c r="P1270" s="80" t="str">
        <f>IF(ISNA(VLOOKUP(Table1[[#This Row],[ProductID]],productMaster,1,0)),"Anomali","")</f>
        <v/>
      </c>
    </row>
    <row r="1271" spans="1:16" x14ac:dyDescent="0.25">
      <c r="A1271" s="5">
        <v>851</v>
      </c>
      <c r="B1271" s="5">
        <v>1914</v>
      </c>
      <c r="C1271" s="10">
        <v>44096</v>
      </c>
      <c r="D1271" s="5">
        <v>3</v>
      </c>
      <c r="E1271" s="5">
        <v>446</v>
      </c>
      <c r="F1271" s="40">
        <v>37.023000000000003</v>
      </c>
      <c r="G1271" s="40">
        <v>111.069</v>
      </c>
      <c r="K1271" t="b">
        <f>IF(VLOOKUP(Table1[[#This Row],[ProductID]],productMaster,4,0)="Active",TRUE,"Anomali")</f>
        <v>1</v>
      </c>
      <c r="L1271">
        <f>VLOOKUP(Table1[[#This Row],[ProductID]],productMaster,10,0)</f>
        <v>0</v>
      </c>
      <c r="M1271" t="str">
        <f>IF(Table1[[#This Row],[UnitPrice]]&gt;115%*Table1[[#This Row],[StandardAcquisitionCost]],"Anomali","")</f>
        <v>Anomali</v>
      </c>
      <c r="N1271" s="80">
        <f>VLOOKUP(Table1[[#This Row],[ProductID]],productMaster,11,0)</f>
        <v>0</v>
      </c>
      <c r="O1271" s="80" t="str">
        <f>IF(Table1[[#This Row],[UnitPrice]]&gt;Table1[[#This Row],[sellingPrice]],"Anomali","")</f>
        <v>Anomali</v>
      </c>
      <c r="P1271" s="80" t="str">
        <f>IF(ISNA(VLOOKUP(Table1[[#This Row],[ProductID]],productMaster,1,0)),"Anomali","")</f>
        <v/>
      </c>
    </row>
    <row r="1272" spans="1:16" x14ac:dyDescent="0.25">
      <c r="A1272" s="4">
        <v>852</v>
      </c>
      <c r="B1272" s="4">
        <v>1915</v>
      </c>
      <c r="C1272" s="11">
        <v>44096</v>
      </c>
      <c r="D1272" s="4">
        <v>550</v>
      </c>
      <c r="E1272" s="4">
        <v>941</v>
      </c>
      <c r="F1272" s="41">
        <v>62.9895</v>
      </c>
      <c r="G1272" s="41">
        <v>34644.224999999999</v>
      </c>
      <c r="K1272" t="b">
        <f>IF(VLOOKUP(Table1[[#This Row],[ProductID]],productMaster,4,0)="Active",TRUE,"Anomali")</f>
        <v>1</v>
      </c>
      <c r="L1272">
        <f>VLOOKUP(Table1[[#This Row],[ProductID]],productMaster,10,0)</f>
        <v>35.959600000000002</v>
      </c>
      <c r="M1272" t="str">
        <f>IF(Table1[[#This Row],[UnitPrice]]&gt;115%*Table1[[#This Row],[StandardAcquisitionCost]],"Anomali","")</f>
        <v>Anomali</v>
      </c>
      <c r="N1272" s="80">
        <f>VLOOKUP(Table1[[#This Row],[ProductID]],productMaster,11,0)</f>
        <v>80.989999999999995</v>
      </c>
      <c r="O1272" s="80" t="str">
        <f>IF(Table1[[#This Row],[UnitPrice]]&gt;Table1[[#This Row],[sellingPrice]],"Anomali","")</f>
        <v/>
      </c>
      <c r="P1272" s="80" t="str">
        <f>IF(ISNA(VLOOKUP(Table1[[#This Row],[ProductID]],productMaster,1,0)),"Anomali","")</f>
        <v/>
      </c>
    </row>
    <row r="1273" spans="1:16" x14ac:dyDescent="0.25">
      <c r="A1273" s="5">
        <v>853</v>
      </c>
      <c r="B1273" s="5">
        <v>1916</v>
      </c>
      <c r="C1273" s="10">
        <v>44096</v>
      </c>
      <c r="D1273" s="5">
        <v>3</v>
      </c>
      <c r="E1273" s="5">
        <v>320</v>
      </c>
      <c r="F1273" s="40">
        <v>45.3705</v>
      </c>
      <c r="G1273" s="40">
        <v>136.11150000000001</v>
      </c>
      <c r="K1273" t="b">
        <f>IF(VLOOKUP(Table1[[#This Row],[ProductID]],productMaster,4,0)="Active",TRUE,"Anomali")</f>
        <v>1</v>
      </c>
      <c r="L1273">
        <f>VLOOKUP(Table1[[#This Row],[ProductID]],productMaster,10,0)</f>
        <v>0</v>
      </c>
      <c r="M1273" t="str">
        <f>IF(Table1[[#This Row],[UnitPrice]]&gt;115%*Table1[[#This Row],[StandardAcquisitionCost]],"Anomali","")</f>
        <v>Anomali</v>
      </c>
      <c r="N1273" s="80">
        <f>VLOOKUP(Table1[[#This Row],[ProductID]],productMaster,11,0)</f>
        <v>0</v>
      </c>
      <c r="O1273" s="80" t="str">
        <f>IF(Table1[[#This Row],[UnitPrice]]&gt;Table1[[#This Row],[sellingPrice]],"Anomali","")</f>
        <v>Anomali</v>
      </c>
      <c r="P1273" s="80" t="str">
        <f>IF(ISNA(VLOOKUP(Table1[[#This Row],[ProductID]],productMaster,1,0)),"Anomali","")</f>
        <v/>
      </c>
    </row>
    <row r="1274" spans="1:16" x14ac:dyDescent="0.25">
      <c r="A1274" s="4">
        <v>853</v>
      </c>
      <c r="B1274" s="4">
        <v>1917</v>
      </c>
      <c r="C1274" s="11">
        <v>44096</v>
      </c>
      <c r="D1274" s="4">
        <v>3</v>
      </c>
      <c r="E1274" s="4">
        <v>321</v>
      </c>
      <c r="F1274" s="41">
        <v>40.488</v>
      </c>
      <c r="G1274" s="41">
        <v>121.464</v>
      </c>
      <c r="K1274" t="b">
        <f>IF(VLOOKUP(Table1[[#This Row],[ProductID]],productMaster,4,0)="Active",TRUE,"Anomali")</f>
        <v>1</v>
      </c>
      <c r="L1274">
        <f>VLOOKUP(Table1[[#This Row],[ProductID]],productMaster,10,0)</f>
        <v>0</v>
      </c>
      <c r="M1274" t="str">
        <f>IF(Table1[[#This Row],[UnitPrice]]&gt;115%*Table1[[#This Row],[StandardAcquisitionCost]],"Anomali","")</f>
        <v>Anomali</v>
      </c>
      <c r="N1274" s="80">
        <f>VLOOKUP(Table1[[#This Row],[ProductID]],productMaster,11,0)</f>
        <v>0</v>
      </c>
      <c r="O1274" s="80" t="str">
        <f>IF(Table1[[#This Row],[UnitPrice]]&gt;Table1[[#This Row],[sellingPrice]],"Anomali","")</f>
        <v>Anomali</v>
      </c>
      <c r="P1274" s="80" t="str">
        <f>IF(ISNA(VLOOKUP(Table1[[#This Row],[ProductID]],productMaster,1,0)),"Anomali","")</f>
        <v/>
      </c>
    </row>
    <row r="1275" spans="1:16" x14ac:dyDescent="0.25">
      <c r="A1275" s="5">
        <v>853</v>
      </c>
      <c r="B1275" s="5">
        <v>1918</v>
      </c>
      <c r="C1275" s="10">
        <v>44096</v>
      </c>
      <c r="D1275" s="5">
        <v>60</v>
      </c>
      <c r="E1275" s="5">
        <v>322</v>
      </c>
      <c r="F1275" s="40">
        <v>26.365500000000001</v>
      </c>
      <c r="G1275" s="40">
        <v>1581.93</v>
      </c>
      <c r="K1275" t="b">
        <f>IF(VLOOKUP(Table1[[#This Row],[ProductID]],productMaster,4,0)="Active",TRUE,"Anomali")</f>
        <v>1</v>
      </c>
      <c r="L1275">
        <f>VLOOKUP(Table1[[#This Row],[ProductID]],productMaster,10,0)</f>
        <v>0</v>
      </c>
      <c r="M1275" t="str">
        <f>IF(Table1[[#This Row],[UnitPrice]]&gt;115%*Table1[[#This Row],[StandardAcquisitionCost]],"Anomali","")</f>
        <v>Anomali</v>
      </c>
      <c r="N1275" s="80">
        <f>VLOOKUP(Table1[[#This Row],[ProductID]],productMaster,11,0)</f>
        <v>0</v>
      </c>
      <c r="O1275" s="80" t="str">
        <f>IF(Table1[[#This Row],[UnitPrice]]&gt;Table1[[#This Row],[sellingPrice]],"Anomali","")</f>
        <v>Anomali</v>
      </c>
      <c r="P1275" s="80" t="str">
        <f>IF(ISNA(VLOOKUP(Table1[[#This Row],[ProductID]],productMaster,1,0)),"Anomali","")</f>
        <v/>
      </c>
    </row>
    <row r="1276" spans="1:16" x14ac:dyDescent="0.25">
      <c r="A1276" s="4">
        <v>854</v>
      </c>
      <c r="B1276" s="4">
        <v>1919</v>
      </c>
      <c r="C1276" s="11">
        <v>44096</v>
      </c>
      <c r="D1276" s="4">
        <v>3</v>
      </c>
      <c r="E1276" s="4">
        <v>504</v>
      </c>
      <c r="F1276" s="41">
        <v>48.762</v>
      </c>
      <c r="G1276" s="41">
        <v>146.286</v>
      </c>
      <c r="K1276" t="b">
        <f>IF(VLOOKUP(Table1[[#This Row],[ProductID]],productMaster,4,0)="Active",TRUE,"Anomali")</f>
        <v>1</v>
      </c>
      <c r="L1276">
        <f>VLOOKUP(Table1[[#This Row],[ProductID]],productMaster,10,0)</f>
        <v>0</v>
      </c>
      <c r="M1276" t="str">
        <f>IF(Table1[[#This Row],[UnitPrice]]&gt;115%*Table1[[#This Row],[StandardAcquisitionCost]],"Anomali","")</f>
        <v>Anomali</v>
      </c>
      <c r="N1276" s="80">
        <f>VLOOKUP(Table1[[#This Row],[ProductID]],productMaster,11,0)</f>
        <v>0</v>
      </c>
      <c r="O1276" s="80" t="str">
        <f>IF(Table1[[#This Row],[UnitPrice]]&gt;Table1[[#This Row],[sellingPrice]],"Anomali","")</f>
        <v>Anomali</v>
      </c>
      <c r="P1276" s="80" t="str">
        <f>IF(ISNA(VLOOKUP(Table1[[#This Row],[ProductID]],productMaster,1,0)),"Anomali","")</f>
        <v/>
      </c>
    </row>
    <row r="1277" spans="1:16" x14ac:dyDescent="0.25">
      <c r="A1277" s="5">
        <v>855</v>
      </c>
      <c r="B1277" s="5">
        <v>1920</v>
      </c>
      <c r="C1277" s="10">
        <v>44096</v>
      </c>
      <c r="D1277" s="5">
        <v>3</v>
      </c>
      <c r="E1277" s="5">
        <v>497</v>
      </c>
      <c r="F1277" s="40">
        <v>34.188000000000002</v>
      </c>
      <c r="G1277" s="40">
        <v>102.56399999999999</v>
      </c>
      <c r="K1277" t="b">
        <f>IF(VLOOKUP(Table1[[#This Row],[ProductID]],productMaster,4,0)="Active",TRUE,"Anomali")</f>
        <v>1</v>
      </c>
      <c r="L1277">
        <f>VLOOKUP(Table1[[#This Row],[ProductID]],productMaster,10,0)</f>
        <v>0</v>
      </c>
      <c r="M1277" t="str">
        <f>IF(Table1[[#This Row],[UnitPrice]]&gt;115%*Table1[[#This Row],[StandardAcquisitionCost]],"Anomali","")</f>
        <v>Anomali</v>
      </c>
      <c r="N1277" s="80">
        <f>VLOOKUP(Table1[[#This Row],[ProductID]],productMaster,11,0)</f>
        <v>0</v>
      </c>
      <c r="O1277" s="80" t="str">
        <f>IF(Table1[[#This Row],[UnitPrice]]&gt;Table1[[#This Row],[sellingPrice]],"Anomali","")</f>
        <v>Anomali</v>
      </c>
      <c r="P1277" s="80" t="str">
        <f>IF(ISNA(VLOOKUP(Table1[[#This Row],[ProductID]],productMaster,1,0)),"Anomali","")</f>
        <v/>
      </c>
    </row>
    <row r="1278" spans="1:16" x14ac:dyDescent="0.25">
      <c r="A1278" s="4">
        <v>856</v>
      </c>
      <c r="B1278" s="4">
        <v>1921</v>
      </c>
      <c r="C1278" s="11">
        <v>44096</v>
      </c>
      <c r="D1278" s="4">
        <v>3</v>
      </c>
      <c r="E1278" s="4">
        <v>323</v>
      </c>
      <c r="F1278" s="41">
        <v>50.263500000000001</v>
      </c>
      <c r="G1278" s="41">
        <v>150.79050000000001</v>
      </c>
      <c r="K1278" t="b">
        <f>IF(VLOOKUP(Table1[[#This Row],[ProductID]],productMaster,4,0)="Active",TRUE,"Anomali")</f>
        <v>1</v>
      </c>
      <c r="L1278">
        <f>VLOOKUP(Table1[[#This Row],[ProductID]],productMaster,10,0)</f>
        <v>0</v>
      </c>
      <c r="M1278" t="str">
        <f>IF(Table1[[#This Row],[UnitPrice]]&gt;115%*Table1[[#This Row],[StandardAcquisitionCost]],"Anomali","")</f>
        <v>Anomali</v>
      </c>
      <c r="N1278" s="80">
        <f>VLOOKUP(Table1[[#This Row],[ProductID]],productMaster,11,0)</f>
        <v>0</v>
      </c>
      <c r="O1278" s="80" t="str">
        <f>IF(Table1[[#This Row],[UnitPrice]]&gt;Table1[[#This Row],[sellingPrice]],"Anomali","")</f>
        <v>Anomali</v>
      </c>
      <c r="P1278" s="80" t="str">
        <f>IF(ISNA(VLOOKUP(Table1[[#This Row],[ProductID]],productMaster,1,0)),"Anomali","")</f>
        <v/>
      </c>
    </row>
    <row r="1279" spans="1:16" x14ac:dyDescent="0.25">
      <c r="A1279" s="5">
        <v>857</v>
      </c>
      <c r="B1279" s="5">
        <v>1922</v>
      </c>
      <c r="C1279" s="10">
        <v>44097</v>
      </c>
      <c r="D1279" s="5">
        <v>550</v>
      </c>
      <c r="E1279" s="5">
        <v>523</v>
      </c>
      <c r="F1279" s="40">
        <v>10.731</v>
      </c>
      <c r="G1279" s="40">
        <v>5902.05</v>
      </c>
      <c r="K1279" t="b">
        <f>IF(VLOOKUP(Table1[[#This Row],[ProductID]],productMaster,4,0)="Active",TRUE,"Anomali")</f>
        <v>1</v>
      </c>
      <c r="L1279">
        <f>VLOOKUP(Table1[[#This Row],[ProductID]],productMaster,10,0)</f>
        <v>0</v>
      </c>
      <c r="M1279" t="str">
        <f>IF(Table1[[#This Row],[UnitPrice]]&gt;115%*Table1[[#This Row],[StandardAcquisitionCost]],"Anomali","")</f>
        <v>Anomali</v>
      </c>
      <c r="N1279" s="80">
        <f>VLOOKUP(Table1[[#This Row],[ProductID]],productMaster,11,0)</f>
        <v>0</v>
      </c>
      <c r="O1279" s="80" t="str">
        <f>IF(Table1[[#This Row],[UnitPrice]]&gt;Table1[[#This Row],[sellingPrice]],"Anomali","")</f>
        <v>Anomali</v>
      </c>
      <c r="P1279" s="80" t="str">
        <f>IF(ISNA(VLOOKUP(Table1[[#This Row],[ProductID]],productMaster,1,0)),"Anomali","")</f>
        <v/>
      </c>
    </row>
    <row r="1280" spans="1:16" x14ac:dyDescent="0.25">
      <c r="A1280" s="4">
        <v>857</v>
      </c>
      <c r="B1280" s="4">
        <v>1923</v>
      </c>
      <c r="C1280" s="11">
        <v>44097</v>
      </c>
      <c r="D1280" s="4">
        <v>550</v>
      </c>
      <c r="E1280" s="4">
        <v>524</v>
      </c>
      <c r="F1280" s="41">
        <v>14.1225</v>
      </c>
      <c r="G1280" s="41">
        <v>7767.375</v>
      </c>
      <c r="K1280" t="b">
        <f>IF(VLOOKUP(Table1[[#This Row],[ProductID]],productMaster,4,0)="Active",TRUE,"Anomali")</f>
        <v>1</v>
      </c>
      <c r="L1280">
        <f>VLOOKUP(Table1[[#This Row],[ProductID]],productMaster,10,0)</f>
        <v>0</v>
      </c>
      <c r="M1280" t="str">
        <f>IF(Table1[[#This Row],[UnitPrice]]&gt;115%*Table1[[#This Row],[StandardAcquisitionCost]],"Anomali","")</f>
        <v>Anomali</v>
      </c>
      <c r="N1280" s="80">
        <f>VLOOKUP(Table1[[#This Row],[ProductID]],productMaster,11,0)</f>
        <v>0</v>
      </c>
      <c r="O1280" s="80" t="str">
        <f>IF(Table1[[#This Row],[UnitPrice]]&gt;Table1[[#This Row],[sellingPrice]],"Anomali","")</f>
        <v>Anomali</v>
      </c>
      <c r="P1280" s="80" t="str">
        <f>IF(ISNA(VLOOKUP(Table1[[#This Row],[ProductID]],productMaster,1,0)),"Anomali","")</f>
        <v/>
      </c>
    </row>
    <row r="1281" spans="1:16" x14ac:dyDescent="0.25">
      <c r="A1281" s="5">
        <v>858</v>
      </c>
      <c r="B1281" s="5">
        <v>1924</v>
      </c>
      <c r="C1281" s="10">
        <v>44097</v>
      </c>
      <c r="D1281" s="5">
        <v>60</v>
      </c>
      <c r="E1281" s="5">
        <v>492</v>
      </c>
      <c r="F1281" s="40">
        <v>50.263500000000001</v>
      </c>
      <c r="G1281" s="40">
        <v>3015.81</v>
      </c>
      <c r="K1281" t="b">
        <f>IF(VLOOKUP(Table1[[#This Row],[ProductID]],productMaster,4,0)="Active",TRUE,"Anomali")</f>
        <v>1</v>
      </c>
      <c r="L1281">
        <f>VLOOKUP(Table1[[#This Row],[ProductID]],productMaster,10,0)</f>
        <v>0</v>
      </c>
      <c r="M1281" t="str">
        <f>IF(Table1[[#This Row],[UnitPrice]]&gt;115%*Table1[[#This Row],[StandardAcquisitionCost]],"Anomali","")</f>
        <v>Anomali</v>
      </c>
      <c r="N1281" s="80">
        <f>VLOOKUP(Table1[[#This Row],[ProductID]],productMaster,11,0)</f>
        <v>0</v>
      </c>
      <c r="O1281" s="80" t="str">
        <f>IF(Table1[[#This Row],[UnitPrice]]&gt;Table1[[#This Row],[sellingPrice]],"Anomali","")</f>
        <v>Anomali</v>
      </c>
      <c r="P1281" s="80" t="str">
        <f>IF(ISNA(VLOOKUP(Table1[[#This Row],[ProductID]],productMaster,1,0)),"Anomali","")</f>
        <v/>
      </c>
    </row>
    <row r="1282" spans="1:16" x14ac:dyDescent="0.25">
      <c r="A1282" s="4">
        <v>858</v>
      </c>
      <c r="B1282" s="4">
        <v>1925</v>
      </c>
      <c r="C1282" s="11">
        <v>44097</v>
      </c>
      <c r="D1282" s="4">
        <v>60</v>
      </c>
      <c r="E1282" s="4">
        <v>493</v>
      </c>
      <c r="F1282" s="41">
        <v>57.151499999999999</v>
      </c>
      <c r="G1282" s="41">
        <v>3429.09</v>
      </c>
      <c r="K1282" t="b">
        <f>IF(VLOOKUP(Table1[[#This Row],[ProductID]],productMaster,4,0)="Active",TRUE,"Anomali")</f>
        <v>1</v>
      </c>
      <c r="L1282">
        <f>VLOOKUP(Table1[[#This Row],[ProductID]],productMaster,10,0)</f>
        <v>0</v>
      </c>
      <c r="M1282" t="str">
        <f>IF(Table1[[#This Row],[UnitPrice]]&gt;115%*Table1[[#This Row],[StandardAcquisitionCost]],"Anomali","")</f>
        <v>Anomali</v>
      </c>
      <c r="N1282" s="80">
        <f>VLOOKUP(Table1[[#This Row],[ProductID]],productMaster,11,0)</f>
        <v>0</v>
      </c>
      <c r="O1282" s="80" t="str">
        <f>IF(Table1[[#This Row],[UnitPrice]]&gt;Table1[[#This Row],[sellingPrice]],"Anomali","")</f>
        <v>Anomali</v>
      </c>
      <c r="P1282" s="80" t="str">
        <f>IF(ISNA(VLOOKUP(Table1[[#This Row],[ProductID]],productMaster,1,0)),"Anomali","")</f>
        <v/>
      </c>
    </row>
    <row r="1283" spans="1:16" x14ac:dyDescent="0.25">
      <c r="A1283" s="5">
        <v>858</v>
      </c>
      <c r="B1283" s="5">
        <v>1926</v>
      </c>
      <c r="C1283" s="10">
        <v>44097</v>
      </c>
      <c r="D1283" s="5">
        <v>60</v>
      </c>
      <c r="E1283" s="5">
        <v>494</v>
      </c>
      <c r="F1283" s="40">
        <v>53.203499999999998</v>
      </c>
      <c r="G1283" s="40">
        <v>3192.21</v>
      </c>
      <c r="K1283" t="b">
        <f>IF(VLOOKUP(Table1[[#This Row],[ProductID]],productMaster,4,0)="Active",TRUE,"Anomali")</f>
        <v>1</v>
      </c>
      <c r="L1283">
        <f>VLOOKUP(Table1[[#This Row],[ProductID]],productMaster,10,0)</f>
        <v>0</v>
      </c>
      <c r="M1283" t="str">
        <f>IF(Table1[[#This Row],[UnitPrice]]&gt;115%*Table1[[#This Row],[StandardAcquisitionCost]],"Anomali","")</f>
        <v>Anomali</v>
      </c>
      <c r="N1283" s="80">
        <f>VLOOKUP(Table1[[#This Row],[ProductID]],productMaster,11,0)</f>
        <v>0</v>
      </c>
      <c r="O1283" s="80" t="str">
        <f>IF(Table1[[#This Row],[UnitPrice]]&gt;Table1[[#This Row],[sellingPrice]],"Anomali","")</f>
        <v>Anomali</v>
      </c>
      <c r="P1283" s="80" t="str">
        <f>IF(ISNA(VLOOKUP(Table1[[#This Row],[ProductID]],productMaster,1,0)),"Anomali","")</f>
        <v/>
      </c>
    </row>
    <row r="1284" spans="1:16" x14ac:dyDescent="0.25">
      <c r="A1284" s="4">
        <v>858</v>
      </c>
      <c r="B1284" s="4">
        <v>1927</v>
      </c>
      <c r="C1284" s="11">
        <v>44097</v>
      </c>
      <c r="D1284" s="4">
        <v>60</v>
      </c>
      <c r="E1284" s="4">
        <v>495</v>
      </c>
      <c r="F1284" s="41">
        <v>63.692999999999998</v>
      </c>
      <c r="G1284" s="41">
        <v>3821.58</v>
      </c>
      <c r="K1284" t="b">
        <f>IF(VLOOKUP(Table1[[#This Row],[ProductID]],productMaster,4,0)="Active",TRUE,"Anomali")</f>
        <v>1</v>
      </c>
      <c r="L1284">
        <f>VLOOKUP(Table1[[#This Row],[ProductID]],productMaster,10,0)</f>
        <v>0</v>
      </c>
      <c r="M1284" t="str">
        <f>IF(Table1[[#This Row],[UnitPrice]]&gt;115%*Table1[[#This Row],[StandardAcquisitionCost]],"Anomali","")</f>
        <v>Anomali</v>
      </c>
      <c r="N1284" s="80">
        <f>VLOOKUP(Table1[[#This Row],[ProductID]],productMaster,11,0)</f>
        <v>0</v>
      </c>
      <c r="O1284" s="80" t="str">
        <f>IF(Table1[[#This Row],[UnitPrice]]&gt;Table1[[#This Row],[sellingPrice]],"Anomali","")</f>
        <v>Anomali</v>
      </c>
      <c r="P1284" s="80" t="str">
        <f>IF(ISNA(VLOOKUP(Table1[[#This Row],[ProductID]],productMaster,1,0)),"Anomali","")</f>
        <v/>
      </c>
    </row>
    <row r="1285" spans="1:16" x14ac:dyDescent="0.25">
      <c r="A1285" s="5">
        <v>858</v>
      </c>
      <c r="B1285" s="5">
        <v>1928</v>
      </c>
      <c r="C1285" s="10">
        <v>44097</v>
      </c>
      <c r="D1285" s="5">
        <v>60</v>
      </c>
      <c r="E1285" s="5">
        <v>496</v>
      </c>
      <c r="F1285" s="40">
        <v>48.908999999999999</v>
      </c>
      <c r="G1285" s="40">
        <v>2934.54</v>
      </c>
      <c r="K1285" t="b">
        <f>IF(VLOOKUP(Table1[[#This Row],[ProductID]],productMaster,4,0)="Active",TRUE,"Anomali")</f>
        <v>1</v>
      </c>
      <c r="L1285">
        <f>VLOOKUP(Table1[[#This Row],[ProductID]],productMaster,10,0)</f>
        <v>0</v>
      </c>
      <c r="M1285" t="str">
        <f>IF(Table1[[#This Row],[UnitPrice]]&gt;115%*Table1[[#This Row],[StandardAcquisitionCost]],"Anomali","")</f>
        <v>Anomali</v>
      </c>
      <c r="N1285" s="80">
        <f>VLOOKUP(Table1[[#This Row],[ProductID]],productMaster,11,0)</f>
        <v>0</v>
      </c>
      <c r="O1285" s="80" t="str">
        <f>IF(Table1[[#This Row],[UnitPrice]]&gt;Table1[[#This Row],[sellingPrice]],"Anomali","")</f>
        <v>Anomali</v>
      </c>
      <c r="P1285" s="80" t="str">
        <f>IF(ISNA(VLOOKUP(Table1[[#This Row],[ProductID]],productMaster,1,0)),"Anomali","")</f>
        <v/>
      </c>
    </row>
    <row r="1286" spans="1:16" x14ac:dyDescent="0.25">
      <c r="A1286" s="4">
        <v>859</v>
      </c>
      <c r="B1286" s="4">
        <v>1929</v>
      </c>
      <c r="C1286" s="11">
        <v>44097</v>
      </c>
      <c r="D1286" s="4">
        <v>550</v>
      </c>
      <c r="E1286" s="4">
        <v>915</v>
      </c>
      <c r="F1286" s="41">
        <v>30.439499999999999</v>
      </c>
      <c r="G1286" s="41">
        <v>16741.724999999999</v>
      </c>
      <c r="K1286" t="b">
        <f>IF(VLOOKUP(Table1[[#This Row],[ProductID]],productMaster,4,0)="Active",TRUE,"Anomali")</f>
        <v>1</v>
      </c>
      <c r="L1286">
        <f>VLOOKUP(Table1[[#This Row],[ProductID]],productMaster,10,0)</f>
        <v>17.3782</v>
      </c>
      <c r="M1286" t="str">
        <f>IF(Table1[[#This Row],[UnitPrice]]&gt;115%*Table1[[#This Row],[StandardAcquisitionCost]],"Anomali","")</f>
        <v>Anomali</v>
      </c>
      <c r="N1286" s="80">
        <f>VLOOKUP(Table1[[#This Row],[ProductID]],productMaster,11,0)</f>
        <v>39.14</v>
      </c>
      <c r="O1286" s="80" t="str">
        <f>IF(Table1[[#This Row],[UnitPrice]]&gt;Table1[[#This Row],[sellingPrice]],"Anomali","")</f>
        <v/>
      </c>
      <c r="P1286" s="80" t="str">
        <f>IF(ISNA(VLOOKUP(Table1[[#This Row],[ProductID]],productMaster,1,0)),"Anomali","")</f>
        <v/>
      </c>
    </row>
    <row r="1287" spans="1:16" x14ac:dyDescent="0.25">
      <c r="A1287" s="5">
        <v>859</v>
      </c>
      <c r="B1287" s="5">
        <v>1930</v>
      </c>
      <c r="C1287" s="10">
        <v>44097</v>
      </c>
      <c r="D1287" s="5">
        <v>550</v>
      </c>
      <c r="E1287" s="5">
        <v>916</v>
      </c>
      <c r="F1287" s="40">
        <v>40.939500000000002</v>
      </c>
      <c r="G1287" s="40">
        <v>22516.724999999999</v>
      </c>
      <c r="K1287" t="b">
        <f>IF(VLOOKUP(Table1[[#This Row],[ProductID]],productMaster,4,0)="Active",TRUE,"Anomali")</f>
        <v>1</v>
      </c>
      <c r="L1287">
        <f>VLOOKUP(Table1[[#This Row],[ProductID]],productMaster,10,0)</f>
        <v>23.372199999999999</v>
      </c>
      <c r="M1287" t="str">
        <f>IF(Table1[[#This Row],[UnitPrice]]&gt;115%*Table1[[#This Row],[StandardAcquisitionCost]],"Anomali","")</f>
        <v>Anomali</v>
      </c>
      <c r="N1287" s="80">
        <f>VLOOKUP(Table1[[#This Row],[ProductID]],productMaster,11,0)</f>
        <v>52.64</v>
      </c>
      <c r="O1287" s="80" t="str">
        <f>IF(Table1[[#This Row],[UnitPrice]]&gt;Table1[[#This Row],[sellingPrice]],"Anomali","")</f>
        <v/>
      </c>
      <c r="P1287" s="80" t="str">
        <f>IF(ISNA(VLOOKUP(Table1[[#This Row],[ProductID]],productMaster,1,0)),"Anomali","")</f>
        <v/>
      </c>
    </row>
    <row r="1288" spans="1:16" x14ac:dyDescent="0.25">
      <c r="A1288" s="4">
        <v>860</v>
      </c>
      <c r="B1288" s="4">
        <v>1931</v>
      </c>
      <c r="C1288" s="11">
        <v>44097</v>
      </c>
      <c r="D1288" s="4">
        <v>60</v>
      </c>
      <c r="E1288" s="4">
        <v>506</v>
      </c>
      <c r="F1288" s="41">
        <v>9.1980000000000004</v>
      </c>
      <c r="G1288" s="41">
        <v>551.88</v>
      </c>
      <c r="K1288" t="b">
        <f>IF(VLOOKUP(Table1[[#This Row],[ProductID]],productMaster,4,0)="Active",TRUE,"Anomali")</f>
        <v>1</v>
      </c>
      <c r="L1288">
        <f>VLOOKUP(Table1[[#This Row],[ProductID]],productMaster,10,0)</f>
        <v>0</v>
      </c>
      <c r="M1288" t="str">
        <f>IF(Table1[[#This Row],[UnitPrice]]&gt;115%*Table1[[#This Row],[StandardAcquisitionCost]],"Anomali","")</f>
        <v>Anomali</v>
      </c>
      <c r="N1288" s="80">
        <f>VLOOKUP(Table1[[#This Row],[ProductID]],productMaster,11,0)</f>
        <v>0</v>
      </c>
      <c r="O1288" s="80" t="str">
        <f>IF(Table1[[#This Row],[UnitPrice]]&gt;Table1[[#This Row],[sellingPrice]],"Anomali","")</f>
        <v>Anomali</v>
      </c>
      <c r="P1288" s="80" t="str">
        <f>IF(ISNA(VLOOKUP(Table1[[#This Row],[ProductID]],productMaster,1,0)),"Anomali","")</f>
        <v/>
      </c>
    </row>
    <row r="1289" spans="1:16" x14ac:dyDescent="0.25">
      <c r="A1289" s="5">
        <v>861</v>
      </c>
      <c r="B1289" s="5">
        <v>1932</v>
      </c>
      <c r="C1289" s="10">
        <v>44097</v>
      </c>
      <c r="D1289" s="5">
        <v>550</v>
      </c>
      <c r="E1289" s="5">
        <v>351</v>
      </c>
      <c r="F1289" s="40">
        <v>5.7750000000000004</v>
      </c>
      <c r="G1289" s="40">
        <v>3176.25</v>
      </c>
      <c r="K1289" t="b">
        <f>IF(VLOOKUP(Table1[[#This Row],[ProductID]],productMaster,4,0)="Active",TRUE,"Anomali")</f>
        <v>1</v>
      </c>
      <c r="L1289">
        <f>VLOOKUP(Table1[[#This Row],[ProductID]],productMaster,10,0)</f>
        <v>0</v>
      </c>
      <c r="M1289" t="str">
        <f>IF(Table1[[#This Row],[UnitPrice]]&gt;115%*Table1[[#This Row],[StandardAcquisitionCost]],"Anomali","")</f>
        <v>Anomali</v>
      </c>
      <c r="N1289" s="80">
        <f>VLOOKUP(Table1[[#This Row],[ProductID]],productMaster,11,0)</f>
        <v>0</v>
      </c>
      <c r="O1289" s="80" t="str">
        <f>IF(Table1[[#This Row],[UnitPrice]]&gt;Table1[[#This Row],[sellingPrice]],"Anomali","")</f>
        <v>Anomali</v>
      </c>
      <c r="P1289" s="80" t="str">
        <f>IF(ISNA(VLOOKUP(Table1[[#This Row],[ProductID]],productMaster,1,0)),"Anomali","")</f>
        <v/>
      </c>
    </row>
    <row r="1290" spans="1:16" x14ac:dyDescent="0.25">
      <c r="A1290" s="4">
        <v>861</v>
      </c>
      <c r="B1290" s="4">
        <v>1933</v>
      </c>
      <c r="C1290" s="11">
        <v>44097</v>
      </c>
      <c r="D1290" s="4">
        <v>550</v>
      </c>
      <c r="E1290" s="4">
        <v>352</v>
      </c>
      <c r="F1290" s="41">
        <v>1.155</v>
      </c>
      <c r="G1290" s="41">
        <v>635.25</v>
      </c>
      <c r="K1290" t="b">
        <f>IF(VLOOKUP(Table1[[#This Row],[ProductID]],productMaster,4,0)="Active",TRUE,"Anomali")</f>
        <v>1</v>
      </c>
      <c r="L1290">
        <f>VLOOKUP(Table1[[#This Row],[ProductID]],productMaster,10,0)</f>
        <v>0</v>
      </c>
      <c r="M1290" t="str">
        <f>IF(Table1[[#This Row],[UnitPrice]]&gt;115%*Table1[[#This Row],[StandardAcquisitionCost]],"Anomali","")</f>
        <v>Anomali</v>
      </c>
      <c r="N1290" s="80">
        <f>VLOOKUP(Table1[[#This Row],[ProductID]],productMaster,11,0)</f>
        <v>0</v>
      </c>
      <c r="O1290" s="80" t="str">
        <f>IF(Table1[[#This Row],[UnitPrice]]&gt;Table1[[#This Row],[sellingPrice]],"Anomali","")</f>
        <v>Anomali</v>
      </c>
      <c r="P1290" s="80" t="str">
        <f>IF(ISNA(VLOOKUP(Table1[[#This Row],[ProductID]],productMaster,1,0)),"Anomali","")</f>
        <v/>
      </c>
    </row>
    <row r="1291" spans="1:16" x14ac:dyDescent="0.25">
      <c r="A1291" s="5">
        <v>861</v>
      </c>
      <c r="B1291" s="5">
        <v>1934</v>
      </c>
      <c r="C1291" s="10">
        <v>44097</v>
      </c>
      <c r="D1291" s="5">
        <v>550</v>
      </c>
      <c r="E1291" s="5">
        <v>679</v>
      </c>
      <c r="F1291" s="40">
        <v>5.7750000000000004</v>
      </c>
      <c r="G1291" s="40">
        <v>3176.25</v>
      </c>
      <c r="K1291" t="b">
        <f>IF(VLOOKUP(Table1[[#This Row],[ProductID]],productMaster,4,0)="Active",TRUE,"Anomali")</f>
        <v>1</v>
      </c>
      <c r="L1291">
        <f>VLOOKUP(Table1[[#This Row],[ProductID]],productMaster,10,0)</f>
        <v>0</v>
      </c>
      <c r="M1291" t="str">
        <f>IF(Table1[[#This Row],[UnitPrice]]&gt;115%*Table1[[#This Row],[StandardAcquisitionCost]],"Anomali","")</f>
        <v>Anomali</v>
      </c>
      <c r="N1291" s="80">
        <f>VLOOKUP(Table1[[#This Row],[ProductID]],productMaster,11,0)</f>
        <v>0</v>
      </c>
      <c r="O1291" s="80" t="str">
        <f>IF(Table1[[#This Row],[UnitPrice]]&gt;Table1[[#This Row],[sellingPrice]],"Anomali","")</f>
        <v>Anomali</v>
      </c>
      <c r="P1291" s="80" t="str">
        <f>IF(ISNA(VLOOKUP(Table1[[#This Row],[ProductID]],productMaster,1,0)),"Anomali","")</f>
        <v/>
      </c>
    </row>
    <row r="1292" spans="1:16" x14ac:dyDescent="0.25">
      <c r="A1292" s="4">
        <v>862</v>
      </c>
      <c r="B1292" s="4">
        <v>1935</v>
      </c>
      <c r="C1292" s="11">
        <v>44097</v>
      </c>
      <c r="D1292" s="4">
        <v>550</v>
      </c>
      <c r="E1292" s="4">
        <v>507</v>
      </c>
      <c r="F1292" s="41">
        <v>23.393999999999998</v>
      </c>
      <c r="G1292" s="41">
        <v>12866.7</v>
      </c>
      <c r="K1292" t="b">
        <f>IF(VLOOKUP(Table1[[#This Row],[ProductID]],productMaster,4,0)="Active",TRUE,"Anomali")</f>
        <v>1</v>
      </c>
      <c r="L1292">
        <f>VLOOKUP(Table1[[#This Row],[ProductID]],productMaster,10,0)</f>
        <v>0</v>
      </c>
      <c r="M1292" t="str">
        <f>IF(Table1[[#This Row],[UnitPrice]]&gt;115%*Table1[[#This Row],[StandardAcquisitionCost]],"Anomali","")</f>
        <v>Anomali</v>
      </c>
      <c r="N1292" s="80">
        <f>VLOOKUP(Table1[[#This Row],[ProductID]],productMaster,11,0)</f>
        <v>0</v>
      </c>
      <c r="O1292" s="80" t="str">
        <f>IF(Table1[[#This Row],[UnitPrice]]&gt;Table1[[#This Row],[sellingPrice]],"Anomali","")</f>
        <v>Anomali</v>
      </c>
      <c r="P1292" s="80" t="str">
        <f>IF(ISNA(VLOOKUP(Table1[[#This Row],[ProductID]],productMaster,1,0)),"Anomali","")</f>
        <v/>
      </c>
    </row>
    <row r="1293" spans="1:16" x14ac:dyDescent="0.25">
      <c r="A1293" s="5">
        <v>862</v>
      </c>
      <c r="B1293" s="5">
        <v>1936</v>
      </c>
      <c r="C1293" s="10">
        <v>44097</v>
      </c>
      <c r="D1293" s="5">
        <v>550</v>
      </c>
      <c r="E1293" s="5">
        <v>508</v>
      </c>
      <c r="F1293" s="40">
        <v>27.6465</v>
      </c>
      <c r="G1293" s="40">
        <v>15205.575000000001</v>
      </c>
      <c r="K1293" t="b">
        <f>IF(VLOOKUP(Table1[[#This Row],[ProductID]],productMaster,4,0)="Active",TRUE,"Anomali")</f>
        <v>1</v>
      </c>
      <c r="L1293">
        <f>VLOOKUP(Table1[[#This Row],[ProductID]],productMaster,10,0)</f>
        <v>0</v>
      </c>
      <c r="M1293" t="str">
        <f>IF(Table1[[#This Row],[UnitPrice]]&gt;115%*Table1[[#This Row],[StandardAcquisitionCost]],"Anomali","")</f>
        <v>Anomali</v>
      </c>
      <c r="N1293" s="80">
        <f>VLOOKUP(Table1[[#This Row],[ProductID]],productMaster,11,0)</f>
        <v>0</v>
      </c>
      <c r="O1293" s="80" t="str">
        <f>IF(Table1[[#This Row],[UnitPrice]]&gt;Table1[[#This Row],[sellingPrice]],"Anomali","")</f>
        <v>Anomali</v>
      </c>
      <c r="P1293" s="80" t="str">
        <f>IF(ISNA(VLOOKUP(Table1[[#This Row],[ProductID]],productMaster,1,0)),"Anomali","")</f>
        <v/>
      </c>
    </row>
    <row r="1294" spans="1:16" x14ac:dyDescent="0.25">
      <c r="A1294" s="4">
        <v>863</v>
      </c>
      <c r="B1294" s="4">
        <v>1937</v>
      </c>
      <c r="C1294" s="11">
        <v>44097</v>
      </c>
      <c r="D1294" s="4">
        <v>550</v>
      </c>
      <c r="E1294" s="4">
        <v>355</v>
      </c>
      <c r="F1294" s="41">
        <v>1.365</v>
      </c>
      <c r="G1294" s="41">
        <v>750.75</v>
      </c>
      <c r="K1294" t="b">
        <f>IF(VLOOKUP(Table1[[#This Row],[ProductID]],productMaster,4,0)="Active",TRUE,"Anomali")</f>
        <v>1</v>
      </c>
      <c r="L1294">
        <f>VLOOKUP(Table1[[#This Row],[ProductID]],productMaster,10,0)</f>
        <v>0</v>
      </c>
      <c r="M1294" t="str">
        <f>IF(Table1[[#This Row],[UnitPrice]]&gt;115%*Table1[[#This Row],[StandardAcquisitionCost]],"Anomali","")</f>
        <v>Anomali</v>
      </c>
      <c r="N1294" s="80">
        <f>VLOOKUP(Table1[[#This Row],[ProductID]],productMaster,11,0)</f>
        <v>0</v>
      </c>
      <c r="O1294" s="80" t="str">
        <f>IF(Table1[[#This Row],[UnitPrice]]&gt;Table1[[#This Row],[sellingPrice]],"Anomali","")</f>
        <v>Anomali</v>
      </c>
      <c r="P1294" s="80" t="str">
        <f>IF(ISNA(VLOOKUP(Table1[[#This Row],[ProductID]],productMaster,1,0)),"Anomali","")</f>
        <v/>
      </c>
    </row>
    <row r="1295" spans="1:16" x14ac:dyDescent="0.25">
      <c r="A1295" s="5">
        <v>863</v>
      </c>
      <c r="B1295" s="5">
        <v>1938</v>
      </c>
      <c r="C1295" s="10">
        <v>44097</v>
      </c>
      <c r="D1295" s="5">
        <v>550</v>
      </c>
      <c r="E1295" s="5">
        <v>940</v>
      </c>
      <c r="F1295" s="40">
        <v>62.9895</v>
      </c>
      <c r="G1295" s="40">
        <v>34644.224999999999</v>
      </c>
      <c r="K1295" t="b">
        <f>IF(VLOOKUP(Table1[[#This Row],[ProductID]],productMaster,4,0)="Active",TRUE,"Anomali")</f>
        <v>1</v>
      </c>
      <c r="L1295">
        <f>VLOOKUP(Table1[[#This Row],[ProductID]],productMaster,10,0)</f>
        <v>35.959600000000002</v>
      </c>
      <c r="M1295" t="str">
        <f>IF(Table1[[#This Row],[UnitPrice]]&gt;115%*Table1[[#This Row],[StandardAcquisitionCost]],"Anomali","")</f>
        <v>Anomali</v>
      </c>
      <c r="N1295" s="80">
        <f>VLOOKUP(Table1[[#This Row],[ProductID]],productMaster,11,0)</f>
        <v>80.989999999999995</v>
      </c>
      <c r="O1295" s="80" t="str">
        <f>IF(Table1[[#This Row],[UnitPrice]]&gt;Table1[[#This Row],[sellingPrice]],"Anomali","")</f>
        <v/>
      </c>
      <c r="P1295" s="80" t="str">
        <f>IF(ISNA(VLOOKUP(Table1[[#This Row],[ProductID]],productMaster,1,0)),"Anomali","")</f>
        <v/>
      </c>
    </row>
    <row r="1296" spans="1:16" x14ac:dyDescent="0.25">
      <c r="A1296" s="4">
        <v>863</v>
      </c>
      <c r="B1296" s="4">
        <v>1939</v>
      </c>
      <c r="C1296" s="11">
        <v>44097</v>
      </c>
      <c r="D1296" s="4">
        <v>550</v>
      </c>
      <c r="E1296" s="4">
        <v>535</v>
      </c>
      <c r="F1296" s="41">
        <v>3.4860000000000002</v>
      </c>
      <c r="G1296" s="41">
        <v>1917.3</v>
      </c>
      <c r="K1296" t="b">
        <f>IF(VLOOKUP(Table1[[#This Row],[ProductID]],productMaster,4,0)="Active",TRUE,"Anomali")</f>
        <v>1</v>
      </c>
      <c r="L1296">
        <f>VLOOKUP(Table1[[#This Row],[ProductID]],productMaster,10,0)</f>
        <v>0</v>
      </c>
      <c r="M1296" t="str">
        <f>IF(Table1[[#This Row],[UnitPrice]]&gt;115%*Table1[[#This Row],[StandardAcquisitionCost]],"Anomali","")</f>
        <v>Anomali</v>
      </c>
      <c r="N1296" s="80">
        <f>VLOOKUP(Table1[[#This Row],[ProductID]],productMaster,11,0)</f>
        <v>0</v>
      </c>
      <c r="O1296" s="80" t="str">
        <f>IF(Table1[[#This Row],[UnitPrice]]&gt;Table1[[#This Row],[sellingPrice]],"Anomali","")</f>
        <v>Anomali</v>
      </c>
      <c r="P1296" s="80" t="str">
        <f>IF(ISNA(VLOOKUP(Table1[[#This Row],[ProductID]],productMaster,1,0)),"Anomali","")</f>
        <v/>
      </c>
    </row>
    <row r="1297" spans="1:16" x14ac:dyDescent="0.25">
      <c r="A1297" s="5">
        <v>864</v>
      </c>
      <c r="B1297" s="5">
        <v>1940</v>
      </c>
      <c r="C1297" s="10">
        <v>44097</v>
      </c>
      <c r="D1297" s="5">
        <v>550</v>
      </c>
      <c r="E1297" s="5">
        <v>351</v>
      </c>
      <c r="F1297" s="40">
        <v>6.1950000000000003</v>
      </c>
      <c r="G1297" s="40">
        <v>3407.25</v>
      </c>
      <c r="K1297" t="b">
        <f>IF(VLOOKUP(Table1[[#This Row],[ProductID]],productMaster,4,0)="Active",TRUE,"Anomali")</f>
        <v>1</v>
      </c>
      <c r="L1297">
        <f>VLOOKUP(Table1[[#This Row],[ProductID]],productMaster,10,0)</f>
        <v>0</v>
      </c>
      <c r="M1297" t="str">
        <f>IF(Table1[[#This Row],[UnitPrice]]&gt;115%*Table1[[#This Row],[StandardAcquisitionCost]],"Anomali","")</f>
        <v>Anomali</v>
      </c>
      <c r="N1297" s="80">
        <f>VLOOKUP(Table1[[#This Row],[ProductID]],productMaster,11,0)</f>
        <v>0</v>
      </c>
      <c r="O1297" s="80" t="str">
        <f>IF(Table1[[#This Row],[UnitPrice]]&gt;Table1[[#This Row],[sellingPrice]],"Anomali","")</f>
        <v>Anomali</v>
      </c>
      <c r="P1297" s="80" t="str">
        <f>IF(ISNA(VLOOKUP(Table1[[#This Row],[ProductID]],productMaster,1,0)),"Anomali","")</f>
        <v/>
      </c>
    </row>
    <row r="1298" spans="1:16" x14ac:dyDescent="0.25">
      <c r="A1298" s="4">
        <v>864</v>
      </c>
      <c r="B1298" s="4">
        <v>1941</v>
      </c>
      <c r="C1298" s="11">
        <v>44097</v>
      </c>
      <c r="D1298" s="4">
        <v>550</v>
      </c>
      <c r="E1298" s="4">
        <v>352</v>
      </c>
      <c r="F1298" s="41">
        <v>1.47</v>
      </c>
      <c r="G1298" s="41">
        <v>808.5</v>
      </c>
      <c r="K1298" t="b">
        <f>IF(VLOOKUP(Table1[[#This Row],[ProductID]],productMaster,4,0)="Active",TRUE,"Anomali")</f>
        <v>1</v>
      </c>
      <c r="L1298">
        <f>VLOOKUP(Table1[[#This Row],[ProductID]],productMaster,10,0)</f>
        <v>0</v>
      </c>
      <c r="M1298" t="str">
        <f>IF(Table1[[#This Row],[UnitPrice]]&gt;115%*Table1[[#This Row],[StandardAcquisitionCost]],"Anomali","")</f>
        <v>Anomali</v>
      </c>
      <c r="N1298" s="80">
        <f>VLOOKUP(Table1[[#This Row],[ProductID]],productMaster,11,0)</f>
        <v>0</v>
      </c>
      <c r="O1298" s="80" t="str">
        <f>IF(Table1[[#This Row],[UnitPrice]]&gt;Table1[[#This Row],[sellingPrice]],"Anomali","")</f>
        <v>Anomali</v>
      </c>
      <c r="P1298" s="80" t="str">
        <f>IF(ISNA(VLOOKUP(Table1[[#This Row],[ProductID]],productMaster,1,0)),"Anomali","")</f>
        <v/>
      </c>
    </row>
    <row r="1299" spans="1:16" x14ac:dyDescent="0.25">
      <c r="A1299" s="5">
        <v>865</v>
      </c>
      <c r="B1299" s="5">
        <v>1942</v>
      </c>
      <c r="C1299" s="10">
        <v>44097</v>
      </c>
      <c r="D1299" s="5">
        <v>550</v>
      </c>
      <c r="E1299" s="5">
        <v>507</v>
      </c>
      <c r="F1299" s="40">
        <v>22.165500000000002</v>
      </c>
      <c r="G1299" s="40">
        <v>12191.025</v>
      </c>
      <c r="K1299" t="b">
        <f>IF(VLOOKUP(Table1[[#This Row],[ProductID]],productMaster,4,0)="Active",TRUE,"Anomali")</f>
        <v>1</v>
      </c>
      <c r="L1299">
        <f>VLOOKUP(Table1[[#This Row],[ProductID]],productMaster,10,0)</f>
        <v>0</v>
      </c>
      <c r="M1299" t="str">
        <f>IF(Table1[[#This Row],[UnitPrice]]&gt;115%*Table1[[#This Row],[StandardAcquisitionCost]],"Anomali","")</f>
        <v>Anomali</v>
      </c>
      <c r="N1299" s="80">
        <f>VLOOKUP(Table1[[#This Row],[ProductID]],productMaster,11,0)</f>
        <v>0</v>
      </c>
      <c r="O1299" s="80" t="str">
        <f>IF(Table1[[#This Row],[UnitPrice]]&gt;Table1[[#This Row],[sellingPrice]],"Anomali","")</f>
        <v>Anomali</v>
      </c>
      <c r="P1299" s="80" t="str">
        <f>IF(ISNA(VLOOKUP(Table1[[#This Row],[ProductID]],productMaster,1,0)),"Anomali","")</f>
        <v/>
      </c>
    </row>
    <row r="1300" spans="1:16" x14ac:dyDescent="0.25">
      <c r="A1300" s="4">
        <v>865</v>
      </c>
      <c r="B1300" s="4">
        <v>1943</v>
      </c>
      <c r="C1300" s="11">
        <v>44097</v>
      </c>
      <c r="D1300" s="4">
        <v>550</v>
      </c>
      <c r="E1300" s="4">
        <v>508</v>
      </c>
      <c r="F1300" s="41">
        <v>29.284500000000001</v>
      </c>
      <c r="G1300" s="41">
        <v>16106.475</v>
      </c>
      <c r="K1300" t="b">
        <f>IF(VLOOKUP(Table1[[#This Row],[ProductID]],productMaster,4,0)="Active",TRUE,"Anomali")</f>
        <v>1</v>
      </c>
      <c r="L1300">
        <f>VLOOKUP(Table1[[#This Row],[ProductID]],productMaster,10,0)</f>
        <v>0</v>
      </c>
      <c r="M1300" t="str">
        <f>IF(Table1[[#This Row],[UnitPrice]]&gt;115%*Table1[[#This Row],[StandardAcquisitionCost]],"Anomali","")</f>
        <v>Anomali</v>
      </c>
      <c r="N1300" s="80">
        <f>VLOOKUP(Table1[[#This Row],[ProductID]],productMaster,11,0)</f>
        <v>0</v>
      </c>
      <c r="O1300" s="80" t="str">
        <f>IF(Table1[[#This Row],[UnitPrice]]&gt;Table1[[#This Row],[sellingPrice]],"Anomali","")</f>
        <v>Anomali</v>
      </c>
      <c r="P1300" s="80" t="str">
        <f>IF(ISNA(VLOOKUP(Table1[[#This Row],[ProductID]],productMaster,1,0)),"Anomali","")</f>
        <v/>
      </c>
    </row>
    <row r="1301" spans="1:16" x14ac:dyDescent="0.25">
      <c r="A1301" s="5">
        <v>866</v>
      </c>
      <c r="B1301" s="5">
        <v>1944</v>
      </c>
      <c r="C1301" s="10">
        <v>44097</v>
      </c>
      <c r="D1301" s="5">
        <v>3</v>
      </c>
      <c r="E1301" s="5">
        <v>491</v>
      </c>
      <c r="F1301" s="40">
        <v>19.9815</v>
      </c>
      <c r="G1301" s="40">
        <v>59.944499999999998</v>
      </c>
      <c r="K1301" t="b">
        <f>IF(VLOOKUP(Table1[[#This Row],[ProductID]],productMaster,4,0)="Active",TRUE,"Anomali")</f>
        <v>1</v>
      </c>
      <c r="L1301">
        <f>VLOOKUP(Table1[[#This Row],[ProductID]],productMaster,10,0)</f>
        <v>0</v>
      </c>
      <c r="M1301" t="str">
        <f>IF(Table1[[#This Row],[UnitPrice]]&gt;115%*Table1[[#This Row],[StandardAcquisitionCost]],"Anomali","")</f>
        <v>Anomali</v>
      </c>
      <c r="N1301" s="80">
        <f>VLOOKUP(Table1[[#This Row],[ProductID]],productMaster,11,0)</f>
        <v>0</v>
      </c>
      <c r="O1301" s="80" t="str">
        <f>IF(Table1[[#This Row],[UnitPrice]]&gt;Table1[[#This Row],[sellingPrice]],"Anomali","")</f>
        <v>Anomali</v>
      </c>
      <c r="P1301" s="80" t="str">
        <f>IF(ISNA(VLOOKUP(Table1[[#This Row],[ProductID]],productMaster,1,0)),"Anomali","")</f>
        <v/>
      </c>
    </row>
    <row r="1302" spans="1:16" x14ac:dyDescent="0.25">
      <c r="A1302" s="4">
        <v>867</v>
      </c>
      <c r="B1302" s="4">
        <v>1945</v>
      </c>
      <c r="C1302" s="11">
        <v>44097</v>
      </c>
      <c r="D1302" s="4">
        <v>3</v>
      </c>
      <c r="E1302" s="4">
        <v>343</v>
      </c>
      <c r="F1302" s="41">
        <v>43.344000000000001</v>
      </c>
      <c r="G1302" s="41">
        <v>130.03200000000001</v>
      </c>
      <c r="K1302" t="b">
        <f>IF(VLOOKUP(Table1[[#This Row],[ProductID]],productMaster,4,0)="Active",TRUE,"Anomali")</f>
        <v>1</v>
      </c>
      <c r="L1302">
        <f>VLOOKUP(Table1[[#This Row],[ProductID]],productMaster,10,0)</f>
        <v>0</v>
      </c>
      <c r="M1302" t="str">
        <f>IF(Table1[[#This Row],[UnitPrice]]&gt;115%*Table1[[#This Row],[StandardAcquisitionCost]],"Anomali","")</f>
        <v>Anomali</v>
      </c>
      <c r="N1302" s="80">
        <f>VLOOKUP(Table1[[#This Row],[ProductID]],productMaster,11,0)</f>
        <v>0</v>
      </c>
      <c r="O1302" s="80" t="str">
        <f>IF(Table1[[#This Row],[UnitPrice]]&gt;Table1[[#This Row],[sellingPrice]],"Anomali","")</f>
        <v>Anomali</v>
      </c>
      <c r="P1302" s="80" t="str">
        <f>IF(ISNA(VLOOKUP(Table1[[#This Row],[ProductID]],productMaster,1,0)),"Anomali","")</f>
        <v/>
      </c>
    </row>
    <row r="1303" spans="1:16" x14ac:dyDescent="0.25">
      <c r="A1303" s="5">
        <v>867</v>
      </c>
      <c r="B1303" s="5">
        <v>1946</v>
      </c>
      <c r="C1303" s="10">
        <v>44097</v>
      </c>
      <c r="D1303" s="5">
        <v>3</v>
      </c>
      <c r="E1303" s="5">
        <v>344</v>
      </c>
      <c r="F1303" s="40">
        <v>39.070500000000003</v>
      </c>
      <c r="G1303" s="40">
        <v>117.2115</v>
      </c>
      <c r="K1303" t="b">
        <f>IF(VLOOKUP(Table1[[#This Row],[ProductID]],productMaster,4,0)="Active",TRUE,"Anomali")</f>
        <v>1</v>
      </c>
      <c r="L1303">
        <f>VLOOKUP(Table1[[#This Row],[ProductID]],productMaster,10,0)</f>
        <v>0</v>
      </c>
      <c r="M1303" t="str">
        <f>IF(Table1[[#This Row],[UnitPrice]]&gt;115%*Table1[[#This Row],[StandardAcquisitionCost]],"Anomali","")</f>
        <v>Anomali</v>
      </c>
      <c r="N1303" s="80">
        <f>VLOOKUP(Table1[[#This Row],[ProductID]],productMaster,11,0)</f>
        <v>0</v>
      </c>
      <c r="O1303" s="80" t="str">
        <f>IF(Table1[[#This Row],[UnitPrice]]&gt;Table1[[#This Row],[sellingPrice]],"Anomali","")</f>
        <v>Anomali</v>
      </c>
      <c r="P1303" s="80" t="str">
        <f>IF(ISNA(VLOOKUP(Table1[[#This Row],[ProductID]],productMaster,1,0)),"Anomali","")</f>
        <v/>
      </c>
    </row>
    <row r="1304" spans="1:16" x14ac:dyDescent="0.25">
      <c r="A1304" s="4">
        <v>867</v>
      </c>
      <c r="B1304" s="4">
        <v>1947</v>
      </c>
      <c r="C1304" s="11">
        <v>44097</v>
      </c>
      <c r="D1304" s="4">
        <v>3</v>
      </c>
      <c r="E1304" s="4">
        <v>345</v>
      </c>
      <c r="F1304" s="41">
        <v>36.970500000000001</v>
      </c>
      <c r="G1304" s="41">
        <v>110.9115</v>
      </c>
      <c r="K1304" t="b">
        <f>IF(VLOOKUP(Table1[[#This Row],[ProductID]],productMaster,4,0)="Active",TRUE,"Anomali")</f>
        <v>1</v>
      </c>
      <c r="L1304">
        <f>VLOOKUP(Table1[[#This Row],[ProductID]],productMaster,10,0)</f>
        <v>0</v>
      </c>
      <c r="M1304" t="str">
        <f>IF(Table1[[#This Row],[UnitPrice]]&gt;115%*Table1[[#This Row],[StandardAcquisitionCost]],"Anomali","")</f>
        <v>Anomali</v>
      </c>
      <c r="N1304" s="80">
        <f>VLOOKUP(Table1[[#This Row],[ProductID]],productMaster,11,0)</f>
        <v>0</v>
      </c>
      <c r="O1304" s="80" t="str">
        <f>IF(Table1[[#This Row],[UnitPrice]]&gt;Table1[[#This Row],[sellingPrice]],"Anomali","")</f>
        <v>Anomali</v>
      </c>
      <c r="P1304" s="80" t="str">
        <f>IF(ISNA(VLOOKUP(Table1[[#This Row],[ProductID]],productMaster,1,0)),"Anomali","")</f>
        <v/>
      </c>
    </row>
    <row r="1305" spans="1:16" x14ac:dyDescent="0.25">
      <c r="A1305" s="5">
        <v>867</v>
      </c>
      <c r="B1305" s="5">
        <v>1948</v>
      </c>
      <c r="C1305" s="10">
        <v>44097</v>
      </c>
      <c r="D1305" s="5">
        <v>3</v>
      </c>
      <c r="E1305" s="5">
        <v>346</v>
      </c>
      <c r="F1305" s="40">
        <v>41.244</v>
      </c>
      <c r="G1305" s="40">
        <v>123.732</v>
      </c>
      <c r="K1305" t="b">
        <f>IF(VLOOKUP(Table1[[#This Row],[ProductID]],productMaster,4,0)="Active",TRUE,"Anomali")</f>
        <v>1</v>
      </c>
      <c r="L1305">
        <f>VLOOKUP(Table1[[#This Row],[ProductID]],productMaster,10,0)</f>
        <v>0</v>
      </c>
      <c r="M1305" t="str">
        <f>IF(Table1[[#This Row],[UnitPrice]]&gt;115%*Table1[[#This Row],[StandardAcquisitionCost]],"Anomali","")</f>
        <v>Anomali</v>
      </c>
      <c r="N1305" s="80">
        <f>VLOOKUP(Table1[[#This Row],[ProductID]],productMaster,11,0)</f>
        <v>0</v>
      </c>
      <c r="O1305" s="80" t="str">
        <f>IF(Table1[[#This Row],[UnitPrice]]&gt;Table1[[#This Row],[sellingPrice]],"Anomali","")</f>
        <v>Anomali</v>
      </c>
      <c r="P1305" s="80" t="str">
        <f>IF(ISNA(VLOOKUP(Table1[[#This Row],[ProductID]],productMaster,1,0)),"Anomali","")</f>
        <v/>
      </c>
    </row>
    <row r="1306" spans="1:16" x14ac:dyDescent="0.25">
      <c r="A1306" s="4">
        <v>867</v>
      </c>
      <c r="B1306" s="4">
        <v>1949</v>
      </c>
      <c r="C1306" s="11">
        <v>44097</v>
      </c>
      <c r="D1306" s="4">
        <v>3</v>
      </c>
      <c r="E1306" s="4">
        <v>347</v>
      </c>
      <c r="F1306" s="41">
        <v>36.970500000000001</v>
      </c>
      <c r="G1306" s="41">
        <v>110.9115</v>
      </c>
      <c r="K1306" t="b">
        <f>IF(VLOOKUP(Table1[[#This Row],[ProductID]],productMaster,4,0)="Active",TRUE,"Anomali")</f>
        <v>1</v>
      </c>
      <c r="L1306">
        <f>VLOOKUP(Table1[[#This Row],[ProductID]],productMaster,10,0)</f>
        <v>0</v>
      </c>
      <c r="M1306" t="str">
        <f>IF(Table1[[#This Row],[UnitPrice]]&gt;115%*Table1[[#This Row],[StandardAcquisitionCost]],"Anomali","")</f>
        <v>Anomali</v>
      </c>
      <c r="N1306" s="80">
        <f>VLOOKUP(Table1[[#This Row],[ProductID]],productMaster,11,0)</f>
        <v>0</v>
      </c>
      <c r="O1306" s="80" t="str">
        <f>IF(Table1[[#This Row],[UnitPrice]]&gt;Table1[[#This Row],[sellingPrice]],"Anomali","")</f>
        <v>Anomali</v>
      </c>
      <c r="P1306" s="80" t="str">
        <f>IF(ISNA(VLOOKUP(Table1[[#This Row],[ProductID]],productMaster,1,0)),"Anomali","")</f>
        <v/>
      </c>
    </row>
    <row r="1307" spans="1:16" x14ac:dyDescent="0.25">
      <c r="A1307" s="5">
        <v>867</v>
      </c>
      <c r="B1307" s="5">
        <v>1950</v>
      </c>
      <c r="C1307" s="10">
        <v>44097</v>
      </c>
      <c r="D1307" s="5">
        <v>3</v>
      </c>
      <c r="E1307" s="5">
        <v>348</v>
      </c>
      <c r="F1307" s="40">
        <v>34.8705</v>
      </c>
      <c r="G1307" s="40">
        <v>104.61150000000001</v>
      </c>
      <c r="K1307" t="b">
        <f>IF(VLOOKUP(Table1[[#This Row],[ProductID]],productMaster,4,0)="Active",TRUE,"Anomali")</f>
        <v>1</v>
      </c>
      <c r="L1307">
        <f>VLOOKUP(Table1[[#This Row],[ProductID]],productMaster,10,0)</f>
        <v>0</v>
      </c>
      <c r="M1307" t="str">
        <f>IF(Table1[[#This Row],[UnitPrice]]&gt;115%*Table1[[#This Row],[StandardAcquisitionCost]],"Anomali","")</f>
        <v>Anomali</v>
      </c>
      <c r="N1307" s="80">
        <f>VLOOKUP(Table1[[#This Row],[ProductID]],productMaster,11,0)</f>
        <v>0</v>
      </c>
      <c r="O1307" s="80" t="str">
        <f>IF(Table1[[#This Row],[UnitPrice]]&gt;Table1[[#This Row],[sellingPrice]],"Anomali","")</f>
        <v>Anomali</v>
      </c>
      <c r="P1307" s="80" t="str">
        <f>IF(ISNA(VLOOKUP(Table1[[#This Row],[ProductID]],productMaster,1,0)),"Anomali","")</f>
        <v/>
      </c>
    </row>
    <row r="1308" spans="1:16" x14ac:dyDescent="0.25">
      <c r="A1308" s="4">
        <v>868</v>
      </c>
      <c r="B1308" s="4">
        <v>1951</v>
      </c>
      <c r="C1308" s="11">
        <v>44097</v>
      </c>
      <c r="D1308" s="4">
        <v>550</v>
      </c>
      <c r="E1308" s="4">
        <v>935</v>
      </c>
      <c r="F1308" s="41">
        <v>31.4895</v>
      </c>
      <c r="G1308" s="41">
        <v>17319.224999999999</v>
      </c>
      <c r="K1308" t="b">
        <f>IF(VLOOKUP(Table1[[#This Row],[ProductID]],productMaster,4,0)="Active",TRUE,"Anomali")</f>
        <v>1</v>
      </c>
      <c r="L1308">
        <f>VLOOKUP(Table1[[#This Row],[ProductID]],productMaster,10,0)</f>
        <v>17.977599999999999</v>
      </c>
      <c r="M1308" t="str">
        <f>IF(Table1[[#This Row],[UnitPrice]]&gt;115%*Table1[[#This Row],[StandardAcquisitionCost]],"Anomali","")</f>
        <v>Anomali</v>
      </c>
      <c r="N1308" s="80">
        <f>VLOOKUP(Table1[[#This Row],[ProductID]],productMaster,11,0)</f>
        <v>40.49</v>
      </c>
      <c r="O1308" s="80" t="str">
        <f>IF(Table1[[#This Row],[UnitPrice]]&gt;Table1[[#This Row],[sellingPrice]],"Anomali","")</f>
        <v/>
      </c>
      <c r="P1308" s="80" t="str">
        <f>IF(ISNA(VLOOKUP(Table1[[#This Row],[ProductID]],productMaster,1,0)),"Anomali","")</f>
        <v/>
      </c>
    </row>
    <row r="1309" spans="1:16" x14ac:dyDescent="0.25">
      <c r="A1309" s="5">
        <v>868</v>
      </c>
      <c r="B1309" s="5">
        <v>1952</v>
      </c>
      <c r="C1309" s="10">
        <v>44097</v>
      </c>
      <c r="D1309" s="5">
        <v>550</v>
      </c>
      <c r="E1309" s="5">
        <v>936</v>
      </c>
      <c r="F1309" s="40">
        <v>48.289499999999997</v>
      </c>
      <c r="G1309" s="40">
        <v>26559.224999999999</v>
      </c>
      <c r="K1309" t="b">
        <f>IF(VLOOKUP(Table1[[#This Row],[ProductID]],productMaster,4,0)="Active",TRUE,"Anomali")</f>
        <v>1</v>
      </c>
      <c r="L1309">
        <f>VLOOKUP(Table1[[#This Row],[ProductID]],productMaster,10,0)</f>
        <v>27.568000000000001</v>
      </c>
      <c r="M1309" t="str">
        <f>IF(Table1[[#This Row],[UnitPrice]]&gt;115%*Table1[[#This Row],[StandardAcquisitionCost]],"Anomali","")</f>
        <v>Anomali</v>
      </c>
      <c r="N1309" s="80">
        <f>VLOOKUP(Table1[[#This Row],[ProductID]],productMaster,11,0)</f>
        <v>62.09</v>
      </c>
      <c r="O1309" s="80" t="str">
        <f>IF(Table1[[#This Row],[UnitPrice]]&gt;Table1[[#This Row],[sellingPrice]],"Anomali","")</f>
        <v/>
      </c>
      <c r="P1309" s="80" t="str">
        <f>IF(ISNA(VLOOKUP(Table1[[#This Row],[ProductID]],productMaster,1,0)),"Anomali","")</f>
        <v/>
      </c>
    </row>
    <row r="1310" spans="1:16" x14ac:dyDescent="0.25">
      <c r="A1310" s="4">
        <v>869</v>
      </c>
      <c r="B1310" s="4">
        <v>1953</v>
      </c>
      <c r="C1310" s="11">
        <v>44097</v>
      </c>
      <c r="D1310" s="4">
        <v>3</v>
      </c>
      <c r="E1310" s="4">
        <v>392</v>
      </c>
      <c r="F1310" s="41">
        <v>41.244</v>
      </c>
      <c r="G1310" s="41">
        <v>123.732</v>
      </c>
      <c r="K1310" t="b">
        <f>IF(VLOOKUP(Table1[[#This Row],[ProductID]],productMaster,4,0)="Active",TRUE,"Anomali")</f>
        <v>1</v>
      </c>
      <c r="L1310">
        <f>VLOOKUP(Table1[[#This Row],[ProductID]],productMaster,10,0)</f>
        <v>0</v>
      </c>
      <c r="M1310" t="str">
        <f>IF(Table1[[#This Row],[UnitPrice]]&gt;115%*Table1[[#This Row],[StandardAcquisitionCost]],"Anomali","")</f>
        <v>Anomali</v>
      </c>
      <c r="N1310" s="80">
        <f>VLOOKUP(Table1[[#This Row],[ProductID]],productMaster,11,0)</f>
        <v>0</v>
      </c>
      <c r="O1310" s="80" t="str">
        <f>IF(Table1[[#This Row],[UnitPrice]]&gt;Table1[[#This Row],[sellingPrice]],"Anomali","")</f>
        <v>Anomali</v>
      </c>
      <c r="P1310" s="80" t="str">
        <f>IF(ISNA(VLOOKUP(Table1[[#This Row],[ProductID]],productMaster,1,0)),"Anomali","")</f>
        <v/>
      </c>
    </row>
    <row r="1311" spans="1:16" x14ac:dyDescent="0.25">
      <c r="A1311" s="5">
        <v>869</v>
      </c>
      <c r="B1311" s="5">
        <v>1954</v>
      </c>
      <c r="C1311" s="10">
        <v>44097</v>
      </c>
      <c r="D1311" s="5">
        <v>3</v>
      </c>
      <c r="E1311" s="5">
        <v>393</v>
      </c>
      <c r="F1311" s="40">
        <v>36.970500000000001</v>
      </c>
      <c r="G1311" s="40">
        <v>110.9115</v>
      </c>
      <c r="K1311" t="b">
        <f>IF(VLOOKUP(Table1[[#This Row],[ProductID]],productMaster,4,0)="Active",TRUE,"Anomali")</f>
        <v>1</v>
      </c>
      <c r="L1311">
        <f>VLOOKUP(Table1[[#This Row],[ProductID]],productMaster,10,0)</f>
        <v>0</v>
      </c>
      <c r="M1311" t="str">
        <f>IF(Table1[[#This Row],[UnitPrice]]&gt;115%*Table1[[#This Row],[StandardAcquisitionCost]],"Anomali","")</f>
        <v>Anomali</v>
      </c>
      <c r="N1311" s="80">
        <f>VLOOKUP(Table1[[#This Row],[ProductID]],productMaster,11,0)</f>
        <v>0</v>
      </c>
      <c r="O1311" s="80" t="str">
        <f>IF(Table1[[#This Row],[UnitPrice]]&gt;Table1[[#This Row],[sellingPrice]],"Anomali","")</f>
        <v>Anomali</v>
      </c>
      <c r="P1311" s="80" t="str">
        <f>IF(ISNA(VLOOKUP(Table1[[#This Row],[ProductID]],productMaster,1,0)),"Anomali","")</f>
        <v/>
      </c>
    </row>
    <row r="1312" spans="1:16" x14ac:dyDescent="0.25">
      <c r="A1312" s="4">
        <v>869</v>
      </c>
      <c r="B1312" s="4">
        <v>1955</v>
      </c>
      <c r="C1312" s="11">
        <v>44097</v>
      </c>
      <c r="D1312" s="4">
        <v>3</v>
      </c>
      <c r="E1312" s="4">
        <v>394</v>
      </c>
      <c r="F1312" s="41">
        <v>43.218000000000004</v>
      </c>
      <c r="G1312" s="41">
        <v>129.654</v>
      </c>
      <c r="K1312" t="b">
        <f>IF(VLOOKUP(Table1[[#This Row],[ProductID]],productMaster,4,0)="Active",TRUE,"Anomali")</f>
        <v>1</v>
      </c>
      <c r="L1312">
        <f>VLOOKUP(Table1[[#This Row],[ProductID]],productMaster,10,0)</f>
        <v>0</v>
      </c>
      <c r="M1312" t="str">
        <f>IF(Table1[[#This Row],[UnitPrice]]&gt;115%*Table1[[#This Row],[StandardAcquisitionCost]],"Anomali","")</f>
        <v>Anomali</v>
      </c>
      <c r="N1312" s="80">
        <f>VLOOKUP(Table1[[#This Row],[ProductID]],productMaster,11,0)</f>
        <v>0</v>
      </c>
      <c r="O1312" s="80" t="str">
        <f>IF(Table1[[#This Row],[UnitPrice]]&gt;Table1[[#This Row],[sellingPrice]],"Anomali","")</f>
        <v>Anomali</v>
      </c>
      <c r="P1312" s="80" t="str">
        <f>IF(ISNA(VLOOKUP(Table1[[#This Row],[ProductID]],productMaster,1,0)),"Anomali","")</f>
        <v/>
      </c>
    </row>
    <row r="1313" spans="1:16" x14ac:dyDescent="0.25">
      <c r="A1313" s="5">
        <v>869</v>
      </c>
      <c r="B1313" s="5">
        <v>1956</v>
      </c>
      <c r="C1313" s="10">
        <v>44097</v>
      </c>
      <c r="D1313" s="5">
        <v>3</v>
      </c>
      <c r="E1313" s="5">
        <v>395</v>
      </c>
      <c r="F1313" s="40">
        <v>47.491500000000002</v>
      </c>
      <c r="G1313" s="40">
        <v>142.47450000000001</v>
      </c>
      <c r="K1313" t="b">
        <f>IF(VLOOKUP(Table1[[#This Row],[ProductID]],productMaster,4,0)="Active",TRUE,"Anomali")</f>
        <v>1</v>
      </c>
      <c r="L1313">
        <f>VLOOKUP(Table1[[#This Row],[ProductID]],productMaster,10,0)</f>
        <v>0</v>
      </c>
      <c r="M1313" t="str">
        <f>IF(Table1[[#This Row],[UnitPrice]]&gt;115%*Table1[[#This Row],[StandardAcquisitionCost]],"Anomali","")</f>
        <v>Anomali</v>
      </c>
      <c r="N1313" s="80">
        <f>VLOOKUP(Table1[[#This Row],[ProductID]],productMaster,11,0)</f>
        <v>0</v>
      </c>
      <c r="O1313" s="80" t="str">
        <f>IF(Table1[[#This Row],[UnitPrice]]&gt;Table1[[#This Row],[sellingPrice]],"Anomali","")</f>
        <v>Anomali</v>
      </c>
      <c r="P1313" s="80" t="str">
        <f>IF(ISNA(VLOOKUP(Table1[[#This Row],[ProductID]],productMaster,1,0)),"Anomali","")</f>
        <v/>
      </c>
    </row>
    <row r="1314" spans="1:16" x14ac:dyDescent="0.25">
      <c r="A1314" s="4">
        <v>869</v>
      </c>
      <c r="B1314" s="4">
        <v>1957</v>
      </c>
      <c r="C1314" s="11">
        <v>44097</v>
      </c>
      <c r="D1314" s="4">
        <v>3</v>
      </c>
      <c r="E1314" s="4">
        <v>396</v>
      </c>
      <c r="F1314" s="41">
        <v>43.270499999999998</v>
      </c>
      <c r="G1314" s="41">
        <v>129.8115</v>
      </c>
      <c r="K1314" t="b">
        <f>IF(VLOOKUP(Table1[[#This Row],[ProductID]],productMaster,4,0)="Active",TRUE,"Anomali")</f>
        <v>1</v>
      </c>
      <c r="L1314">
        <f>VLOOKUP(Table1[[#This Row],[ProductID]],productMaster,10,0)</f>
        <v>0</v>
      </c>
      <c r="M1314" t="str">
        <f>IF(Table1[[#This Row],[UnitPrice]]&gt;115%*Table1[[#This Row],[StandardAcquisitionCost]],"Anomali","")</f>
        <v>Anomali</v>
      </c>
      <c r="N1314" s="80">
        <f>VLOOKUP(Table1[[#This Row],[ProductID]],productMaster,11,0)</f>
        <v>0</v>
      </c>
      <c r="O1314" s="80" t="str">
        <f>IF(Table1[[#This Row],[UnitPrice]]&gt;Table1[[#This Row],[sellingPrice]],"Anomali","")</f>
        <v>Anomali</v>
      </c>
      <c r="P1314" s="80" t="str">
        <f>IF(ISNA(VLOOKUP(Table1[[#This Row],[ProductID]],productMaster,1,0)),"Anomali","")</f>
        <v/>
      </c>
    </row>
    <row r="1315" spans="1:16" x14ac:dyDescent="0.25">
      <c r="A1315" s="5">
        <v>870</v>
      </c>
      <c r="B1315" s="5">
        <v>1958</v>
      </c>
      <c r="C1315" s="10">
        <v>44097</v>
      </c>
      <c r="D1315" s="5">
        <v>550</v>
      </c>
      <c r="E1315" s="5">
        <v>482</v>
      </c>
      <c r="F1315" s="40">
        <v>8.7569999999999997</v>
      </c>
      <c r="G1315" s="40">
        <v>4816.3500000000004</v>
      </c>
      <c r="K1315" t="b">
        <f>IF(VLOOKUP(Table1[[#This Row],[ProductID]],productMaster,4,0)="Active",TRUE,"Anomali")</f>
        <v>1</v>
      </c>
      <c r="L1315">
        <f>VLOOKUP(Table1[[#This Row],[ProductID]],productMaster,10,0)</f>
        <v>0</v>
      </c>
      <c r="M1315" t="str">
        <f>IF(Table1[[#This Row],[UnitPrice]]&gt;115%*Table1[[#This Row],[StandardAcquisitionCost]],"Anomali","")</f>
        <v>Anomali</v>
      </c>
      <c r="N1315" s="80">
        <f>VLOOKUP(Table1[[#This Row],[ProductID]],productMaster,11,0)</f>
        <v>0</v>
      </c>
      <c r="O1315" s="80" t="str">
        <f>IF(Table1[[#This Row],[UnitPrice]]&gt;Table1[[#This Row],[sellingPrice]],"Anomali","")</f>
        <v>Anomali</v>
      </c>
      <c r="P1315" s="80" t="str">
        <f>IF(ISNA(VLOOKUP(Table1[[#This Row],[ProductID]],productMaster,1,0)),"Anomali","")</f>
        <v/>
      </c>
    </row>
    <row r="1316" spans="1:16" x14ac:dyDescent="0.25">
      <c r="A1316" s="4">
        <v>870</v>
      </c>
      <c r="B1316" s="4">
        <v>1959</v>
      </c>
      <c r="C1316" s="11">
        <v>44097</v>
      </c>
      <c r="D1316" s="4">
        <v>550</v>
      </c>
      <c r="E1316" s="4">
        <v>483</v>
      </c>
      <c r="F1316" s="41">
        <v>9.6914999999999996</v>
      </c>
      <c r="G1316" s="41">
        <v>5330.3249999999998</v>
      </c>
      <c r="K1316" t="b">
        <f>IF(VLOOKUP(Table1[[#This Row],[ProductID]],productMaster,4,0)="Active",TRUE,"Anomali")</f>
        <v>1</v>
      </c>
      <c r="L1316">
        <f>VLOOKUP(Table1[[#This Row],[ProductID]],productMaster,10,0)</f>
        <v>0</v>
      </c>
      <c r="M1316" t="str">
        <f>IF(Table1[[#This Row],[UnitPrice]]&gt;115%*Table1[[#This Row],[StandardAcquisitionCost]],"Anomali","")</f>
        <v>Anomali</v>
      </c>
      <c r="N1316" s="80">
        <f>VLOOKUP(Table1[[#This Row],[ProductID]],productMaster,11,0)</f>
        <v>0</v>
      </c>
      <c r="O1316" s="80" t="str">
        <f>IF(Table1[[#This Row],[UnitPrice]]&gt;Table1[[#This Row],[sellingPrice]],"Anomali","")</f>
        <v>Anomali</v>
      </c>
      <c r="P1316" s="80" t="str">
        <f>IF(ISNA(VLOOKUP(Table1[[#This Row],[ProductID]],productMaster,1,0)),"Anomali","")</f>
        <v/>
      </c>
    </row>
    <row r="1317" spans="1:16" x14ac:dyDescent="0.25">
      <c r="A1317" s="5">
        <v>870</v>
      </c>
      <c r="B1317" s="5">
        <v>1960</v>
      </c>
      <c r="C1317" s="10">
        <v>44097</v>
      </c>
      <c r="D1317" s="5">
        <v>550</v>
      </c>
      <c r="E1317" s="5">
        <v>484</v>
      </c>
      <c r="F1317" s="40">
        <v>6.8775000000000004</v>
      </c>
      <c r="G1317" s="40">
        <v>3782.625</v>
      </c>
      <c r="K1317" t="b">
        <f>IF(VLOOKUP(Table1[[#This Row],[ProductID]],productMaster,4,0)="Active",TRUE,"Anomali")</f>
        <v>1</v>
      </c>
      <c r="L1317">
        <f>VLOOKUP(Table1[[#This Row],[ProductID]],productMaster,10,0)</f>
        <v>0</v>
      </c>
      <c r="M1317" t="str">
        <f>IF(Table1[[#This Row],[UnitPrice]]&gt;115%*Table1[[#This Row],[StandardAcquisitionCost]],"Anomali","")</f>
        <v>Anomali</v>
      </c>
      <c r="N1317" s="80">
        <f>VLOOKUP(Table1[[#This Row],[ProductID]],productMaster,11,0)</f>
        <v>0</v>
      </c>
      <c r="O1317" s="80" t="str">
        <f>IF(Table1[[#This Row],[UnitPrice]]&gt;Table1[[#This Row],[sellingPrice]],"Anomali","")</f>
        <v>Anomali</v>
      </c>
      <c r="P1317" s="80" t="str">
        <f>IF(ISNA(VLOOKUP(Table1[[#This Row],[ProductID]],productMaster,1,0)),"Anomali","")</f>
        <v/>
      </c>
    </row>
    <row r="1318" spans="1:16" x14ac:dyDescent="0.25">
      <c r="A1318" s="4">
        <v>871</v>
      </c>
      <c r="B1318" s="4">
        <v>1961</v>
      </c>
      <c r="C1318" s="11">
        <v>44097</v>
      </c>
      <c r="D1318" s="4">
        <v>3</v>
      </c>
      <c r="E1318" s="4">
        <v>402</v>
      </c>
      <c r="F1318" s="41">
        <v>47.470500000000001</v>
      </c>
      <c r="G1318" s="41">
        <v>142.41149999999999</v>
      </c>
      <c r="K1318" t="b">
        <f>IF(VLOOKUP(Table1[[#This Row],[ProductID]],productMaster,4,0)="Active",TRUE,"Anomali")</f>
        <v>1</v>
      </c>
      <c r="L1318">
        <f>VLOOKUP(Table1[[#This Row],[ProductID]],productMaster,10,0)</f>
        <v>0</v>
      </c>
      <c r="M1318" t="str">
        <f>IF(Table1[[#This Row],[UnitPrice]]&gt;115%*Table1[[#This Row],[StandardAcquisitionCost]],"Anomali","")</f>
        <v>Anomali</v>
      </c>
      <c r="N1318" s="80">
        <f>VLOOKUP(Table1[[#This Row],[ProductID]],productMaster,11,0)</f>
        <v>0</v>
      </c>
      <c r="O1318" s="80" t="str">
        <f>IF(Table1[[#This Row],[UnitPrice]]&gt;Table1[[#This Row],[sellingPrice]],"Anomali","")</f>
        <v>Anomali</v>
      </c>
      <c r="P1318" s="80" t="str">
        <f>IF(ISNA(VLOOKUP(Table1[[#This Row],[ProductID]],productMaster,1,0)),"Anomali","")</f>
        <v/>
      </c>
    </row>
    <row r="1319" spans="1:16" x14ac:dyDescent="0.25">
      <c r="A1319" s="5">
        <v>872</v>
      </c>
      <c r="B1319" s="5">
        <v>1962</v>
      </c>
      <c r="C1319" s="10">
        <v>44097</v>
      </c>
      <c r="D1319" s="5">
        <v>550</v>
      </c>
      <c r="E1319" s="5">
        <v>510</v>
      </c>
      <c r="F1319" s="40">
        <v>23.079000000000001</v>
      </c>
      <c r="G1319" s="40">
        <v>12693.45</v>
      </c>
      <c r="K1319" t="b">
        <f>IF(VLOOKUP(Table1[[#This Row],[ProductID]],productMaster,4,0)="Active",TRUE,"Anomali")</f>
        <v>1</v>
      </c>
      <c r="L1319">
        <f>VLOOKUP(Table1[[#This Row],[ProductID]],productMaster,10,0)</f>
        <v>0</v>
      </c>
      <c r="M1319" t="str">
        <f>IF(Table1[[#This Row],[UnitPrice]]&gt;115%*Table1[[#This Row],[StandardAcquisitionCost]],"Anomali","")</f>
        <v>Anomali</v>
      </c>
      <c r="N1319" s="80">
        <f>VLOOKUP(Table1[[#This Row],[ProductID]],productMaster,11,0)</f>
        <v>0</v>
      </c>
      <c r="O1319" s="80" t="str">
        <f>IF(Table1[[#This Row],[UnitPrice]]&gt;Table1[[#This Row],[sellingPrice]],"Anomali","")</f>
        <v>Anomali</v>
      </c>
      <c r="P1319" s="80" t="str">
        <f>IF(ISNA(VLOOKUP(Table1[[#This Row],[ProductID]],productMaster,1,0)),"Anomali","")</f>
        <v/>
      </c>
    </row>
    <row r="1320" spans="1:16" x14ac:dyDescent="0.25">
      <c r="A1320" s="4">
        <v>872</v>
      </c>
      <c r="B1320" s="4">
        <v>1963</v>
      </c>
      <c r="C1320" s="11">
        <v>44097</v>
      </c>
      <c r="D1320" s="4">
        <v>550</v>
      </c>
      <c r="E1320" s="4">
        <v>511</v>
      </c>
      <c r="F1320" s="41">
        <v>29.274000000000001</v>
      </c>
      <c r="G1320" s="41">
        <v>16100.7</v>
      </c>
      <c r="K1320" t="b">
        <f>IF(VLOOKUP(Table1[[#This Row],[ProductID]],productMaster,4,0)="Active",TRUE,"Anomali")</f>
        <v>1</v>
      </c>
      <c r="L1320">
        <f>VLOOKUP(Table1[[#This Row],[ProductID]],productMaster,10,0)</f>
        <v>0</v>
      </c>
      <c r="M1320" t="str">
        <f>IF(Table1[[#This Row],[UnitPrice]]&gt;115%*Table1[[#This Row],[StandardAcquisitionCost]],"Anomali","")</f>
        <v>Anomali</v>
      </c>
      <c r="N1320" s="80">
        <f>VLOOKUP(Table1[[#This Row],[ProductID]],productMaster,11,0)</f>
        <v>0</v>
      </c>
      <c r="O1320" s="80" t="str">
        <f>IF(Table1[[#This Row],[UnitPrice]]&gt;Table1[[#This Row],[sellingPrice]],"Anomali","")</f>
        <v>Anomali</v>
      </c>
      <c r="P1320" s="80" t="str">
        <f>IF(ISNA(VLOOKUP(Table1[[#This Row],[ProductID]],productMaster,1,0)),"Anomali","")</f>
        <v/>
      </c>
    </row>
    <row r="1321" spans="1:16" x14ac:dyDescent="0.25">
      <c r="A1321" s="5">
        <v>873</v>
      </c>
      <c r="B1321" s="5">
        <v>1964</v>
      </c>
      <c r="C1321" s="10">
        <v>44098</v>
      </c>
      <c r="D1321" s="5">
        <v>3</v>
      </c>
      <c r="E1321" s="5">
        <v>406</v>
      </c>
      <c r="F1321" s="40">
        <v>43.270499999999998</v>
      </c>
      <c r="G1321" s="40">
        <v>129.8115</v>
      </c>
      <c r="K1321" t="b">
        <f>IF(VLOOKUP(Table1[[#This Row],[ProductID]],productMaster,4,0)="Active",TRUE,"Anomali")</f>
        <v>1</v>
      </c>
      <c r="L1321">
        <f>VLOOKUP(Table1[[#This Row],[ProductID]],productMaster,10,0)</f>
        <v>0</v>
      </c>
      <c r="M1321" t="str">
        <f>IF(Table1[[#This Row],[UnitPrice]]&gt;115%*Table1[[#This Row],[StandardAcquisitionCost]],"Anomali","")</f>
        <v>Anomali</v>
      </c>
      <c r="N1321" s="80">
        <f>VLOOKUP(Table1[[#This Row],[ProductID]],productMaster,11,0)</f>
        <v>0</v>
      </c>
      <c r="O1321" s="80" t="str">
        <f>IF(Table1[[#This Row],[UnitPrice]]&gt;Table1[[#This Row],[sellingPrice]],"Anomali","")</f>
        <v>Anomali</v>
      </c>
      <c r="P1321" s="80" t="str">
        <f>IF(ISNA(VLOOKUP(Table1[[#This Row],[ProductID]],productMaster,1,0)),"Anomali","")</f>
        <v/>
      </c>
    </row>
    <row r="1322" spans="1:16" x14ac:dyDescent="0.25">
      <c r="A1322" s="4">
        <v>873</v>
      </c>
      <c r="B1322" s="4">
        <v>1965</v>
      </c>
      <c r="C1322" s="11">
        <v>44098</v>
      </c>
      <c r="D1322" s="4">
        <v>3</v>
      </c>
      <c r="E1322" s="4">
        <v>407</v>
      </c>
      <c r="F1322" s="41">
        <v>47.543999999999997</v>
      </c>
      <c r="G1322" s="41">
        <v>142.63200000000001</v>
      </c>
      <c r="K1322" t="b">
        <f>IF(VLOOKUP(Table1[[#This Row],[ProductID]],productMaster,4,0)="Active",TRUE,"Anomali")</f>
        <v>1</v>
      </c>
      <c r="L1322">
        <f>VLOOKUP(Table1[[#This Row],[ProductID]],productMaster,10,0)</f>
        <v>0</v>
      </c>
      <c r="M1322" t="str">
        <f>IF(Table1[[#This Row],[UnitPrice]]&gt;115%*Table1[[#This Row],[StandardAcquisitionCost]],"Anomali","")</f>
        <v>Anomali</v>
      </c>
      <c r="N1322" s="80">
        <f>VLOOKUP(Table1[[#This Row],[ProductID]],productMaster,11,0)</f>
        <v>0</v>
      </c>
      <c r="O1322" s="80" t="str">
        <f>IF(Table1[[#This Row],[UnitPrice]]&gt;Table1[[#This Row],[sellingPrice]],"Anomali","")</f>
        <v>Anomali</v>
      </c>
      <c r="P1322" s="80" t="str">
        <f>IF(ISNA(VLOOKUP(Table1[[#This Row],[ProductID]],productMaster,1,0)),"Anomali","")</f>
        <v/>
      </c>
    </row>
    <row r="1323" spans="1:16" x14ac:dyDescent="0.25">
      <c r="A1323" s="5">
        <v>873</v>
      </c>
      <c r="B1323" s="5">
        <v>1966</v>
      </c>
      <c r="C1323" s="10">
        <v>44098</v>
      </c>
      <c r="D1323" s="5">
        <v>3</v>
      </c>
      <c r="E1323" s="5">
        <v>408</v>
      </c>
      <c r="F1323" s="40">
        <v>43.270499999999998</v>
      </c>
      <c r="G1323" s="40">
        <v>129.8115</v>
      </c>
      <c r="K1323" t="b">
        <f>IF(VLOOKUP(Table1[[#This Row],[ProductID]],productMaster,4,0)="Active",TRUE,"Anomali")</f>
        <v>1</v>
      </c>
      <c r="L1323">
        <f>VLOOKUP(Table1[[#This Row],[ProductID]],productMaster,10,0)</f>
        <v>0</v>
      </c>
      <c r="M1323" t="str">
        <f>IF(Table1[[#This Row],[UnitPrice]]&gt;115%*Table1[[#This Row],[StandardAcquisitionCost]],"Anomali","")</f>
        <v>Anomali</v>
      </c>
      <c r="N1323" s="80">
        <f>VLOOKUP(Table1[[#This Row],[ProductID]],productMaster,11,0)</f>
        <v>0</v>
      </c>
      <c r="O1323" s="80" t="str">
        <f>IF(Table1[[#This Row],[UnitPrice]]&gt;Table1[[#This Row],[sellingPrice]],"Anomali","")</f>
        <v>Anomali</v>
      </c>
      <c r="P1323" s="80" t="str">
        <f>IF(ISNA(VLOOKUP(Table1[[#This Row],[ProductID]],productMaster,1,0)),"Anomali","")</f>
        <v/>
      </c>
    </row>
    <row r="1324" spans="1:16" x14ac:dyDescent="0.25">
      <c r="A1324" s="4">
        <v>874</v>
      </c>
      <c r="B1324" s="4">
        <v>1967</v>
      </c>
      <c r="C1324" s="11">
        <v>44098</v>
      </c>
      <c r="D1324" s="4">
        <v>550</v>
      </c>
      <c r="E1324" s="4">
        <v>525</v>
      </c>
      <c r="F1324" s="41">
        <v>2.3205</v>
      </c>
      <c r="G1324" s="41">
        <v>1276.2750000000001</v>
      </c>
      <c r="K1324" t="b">
        <f>IF(VLOOKUP(Table1[[#This Row],[ProductID]],productMaster,4,0)="Active",TRUE,"Anomali")</f>
        <v>1</v>
      </c>
      <c r="L1324">
        <f>VLOOKUP(Table1[[#This Row],[ProductID]],productMaster,10,0)</f>
        <v>0</v>
      </c>
      <c r="M1324" t="str">
        <f>IF(Table1[[#This Row],[UnitPrice]]&gt;115%*Table1[[#This Row],[StandardAcquisitionCost]],"Anomali","")</f>
        <v>Anomali</v>
      </c>
      <c r="N1324" s="80">
        <f>VLOOKUP(Table1[[#This Row],[ProductID]],productMaster,11,0)</f>
        <v>0</v>
      </c>
      <c r="O1324" s="80" t="str">
        <f>IF(Table1[[#This Row],[UnitPrice]]&gt;Table1[[#This Row],[sellingPrice]],"Anomali","")</f>
        <v>Anomali</v>
      </c>
      <c r="P1324" s="80" t="str">
        <f>IF(ISNA(VLOOKUP(Table1[[#This Row],[ProductID]],productMaster,1,0)),"Anomali","")</f>
        <v/>
      </c>
    </row>
    <row r="1325" spans="1:16" x14ac:dyDescent="0.25">
      <c r="A1325" s="5">
        <v>875</v>
      </c>
      <c r="B1325" s="5">
        <v>1968</v>
      </c>
      <c r="C1325" s="10">
        <v>44098</v>
      </c>
      <c r="D1325" s="5">
        <v>550</v>
      </c>
      <c r="E1325" s="5">
        <v>526</v>
      </c>
      <c r="F1325" s="40">
        <v>3.6435</v>
      </c>
      <c r="G1325" s="40">
        <v>2003.925</v>
      </c>
      <c r="K1325" t="b">
        <f>IF(VLOOKUP(Table1[[#This Row],[ProductID]],productMaster,4,0)="Active",TRUE,"Anomali")</f>
        <v>1</v>
      </c>
      <c r="L1325">
        <f>VLOOKUP(Table1[[#This Row],[ProductID]],productMaster,10,0)</f>
        <v>0</v>
      </c>
      <c r="M1325" t="str">
        <f>IF(Table1[[#This Row],[UnitPrice]]&gt;115%*Table1[[#This Row],[StandardAcquisitionCost]],"Anomali","")</f>
        <v>Anomali</v>
      </c>
      <c r="N1325" s="80">
        <f>VLOOKUP(Table1[[#This Row],[ProductID]],productMaster,11,0)</f>
        <v>0</v>
      </c>
      <c r="O1325" s="80" t="str">
        <f>IF(Table1[[#This Row],[UnitPrice]]&gt;Table1[[#This Row],[sellingPrice]],"Anomali","")</f>
        <v>Anomali</v>
      </c>
      <c r="P1325" s="80" t="str">
        <f>IF(ISNA(VLOOKUP(Table1[[#This Row],[ProductID]],productMaster,1,0)),"Anomali","")</f>
        <v/>
      </c>
    </row>
    <row r="1326" spans="1:16" x14ac:dyDescent="0.25">
      <c r="A1326" s="4">
        <v>876</v>
      </c>
      <c r="B1326" s="4">
        <v>1969</v>
      </c>
      <c r="C1326" s="11">
        <v>44098</v>
      </c>
      <c r="D1326" s="4">
        <v>550</v>
      </c>
      <c r="E1326" s="4">
        <v>908</v>
      </c>
      <c r="F1326" s="41">
        <v>21.0945</v>
      </c>
      <c r="G1326" s="41">
        <v>11601.975</v>
      </c>
      <c r="K1326" t="b">
        <f>IF(VLOOKUP(Table1[[#This Row],[ProductID]],productMaster,4,0)="Active",TRUE,"Anomali")</f>
        <v>1</v>
      </c>
      <c r="L1326">
        <f>VLOOKUP(Table1[[#This Row],[ProductID]],productMaster,10,0)</f>
        <v>12.0413</v>
      </c>
      <c r="M1326" t="str">
        <f>IF(Table1[[#This Row],[UnitPrice]]&gt;115%*Table1[[#This Row],[StandardAcquisitionCost]],"Anomali","")</f>
        <v>Anomali</v>
      </c>
      <c r="N1326" s="80">
        <f>VLOOKUP(Table1[[#This Row],[ProductID]],productMaster,11,0)</f>
        <v>27.12</v>
      </c>
      <c r="O1326" s="80" t="str">
        <f>IF(Table1[[#This Row],[UnitPrice]]&gt;Table1[[#This Row],[sellingPrice]],"Anomali","")</f>
        <v/>
      </c>
      <c r="P1326" s="80" t="str">
        <f>IF(ISNA(VLOOKUP(Table1[[#This Row],[ProductID]],productMaster,1,0)),"Anomali","")</f>
        <v/>
      </c>
    </row>
    <row r="1327" spans="1:16" x14ac:dyDescent="0.25">
      <c r="A1327" s="5">
        <v>876</v>
      </c>
      <c r="B1327" s="5">
        <v>1970</v>
      </c>
      <c r="C1327" s="10">
        <v>44098</v>
      </c>
      <c r="D1327" s="5">
        <v>550</v>
      </c>
      <c r="E1327" s="5">
        <v>909</v>
      </c>
      <c r="F1327" s="40">
        <v>30.439499999999999</v>
      </c>
      <c r="G1327" s="40">
        <v>16741.724999999999</v>
      </c>
      <c r="K1327" t="b">
        <f>IF(VLOOKUP(Table1[[#This Row],[ProductID]],productMaster,4,0)="Active",TRUE,"Anomali")</f>
        <v>1</v>
      </c>
      <c r="L1327">
        <f>VLOOKUP(Table1[[#This Row],[ProductID]],productMaster,10,0)</f>
        <v>17.3782</v>
      </c>
      <c r="M1327" t="str">
        <f>IF(Table1[[#This Row],[UnitPrice]]&gt;115%*Table1[[#This Row],[StandardAcquisitionCost]],"Anomali","")</f>
        <v>Anomali</v>
      </c>
      <c r="N1327" s="80">
        <f>VLOOKUP(Table1[[#This Row],[ProductID]],productMaster,11,0)</f>
        <v>39.14</v>
      </c>
      <c r="O1327" s="80" t="str">
        <f>IF(Table1[[#This Row],[UnitPrice]]&gt;Table1[[#This Row],[sellingPrice]],"Anomali","")</f>
        <v/>
      </c>
      <c r="P1327" s="80" t="str">
        <f>IF(ISNA(VLOOKUP(Table1[[#This Row],[ProductID]],productMaster,1,0)),"Anomali","")</f>
        <v/>
      </c>
    </row>
    <row r="1328" spans="1:16" x14ac:dyDescent="0.25">
      <c r="A1328" s="4">
        <v>876</v>
      </c>
      <c r="B1328" s="4">
        <v>1971</v>
      </c>
      <c r="C1328" s="11">
        <v>44098</v>
      </c>
      <c r="D1328" s="4">
        <v>550</v>
      </c>
      <c r="E1328" s="4">
        <v>913</v>
      </c>
      <c r="F1328" s="41">
        <v>40.939500000000002</v>
      </c>
      <c r="G1328" s="41">
        <v>22516.724999999999</v>
      </c>
      <c r="K1328" t="b">
        <f>IF(VLOOKUP(Table1[[#This Row],[ProductID]],productMaster,4,0)="Active",TRUE,"Anomali")</f>
        <v>1</v>
      </c>
      <c r="L1328">
        <f>VLOOKUP(Table1[[#This Row],[ProductID]],productMaster,10,0)</f>
        <v>23.372199999999999</v>
      </c>
      <c r="M1328" t="str">
        <f>IF(Table1[[#This Row],[UnitPrice]]&gt;115%*Table1[[#This Row],[StandardAcquisitionCost]],"Anomali","")</f>
        <v>Anomali</v>
      </c>
      <c r="N1328" s="80">
        <f>VLOOKUP(Table1[[#This Row],[ProductID]],productMaster,11,0)</f>
        <v>52.64</v>
      </c>
      <c r="O1328" s="80" t="str">
        <f>IF(Table1[[#This Row],[UnitPrice]]&gt;Table1[[#This Row],[sellingPrice]],"Anomali","")</f>
        <v/>
      </c>
      <c r="P1328" s="80" t="str">
        <f>IF(ISNA(VLOOKUP(Table1[[#This Row],[ProductID]],productMaster,1,0)),"Anomali","")</f>
        <v/>
      </c>
    </row>
    <row r="1329" spans="1:16" x14ac:dyDescent="0.25">
      <c r="A1329" s="5">
        <v>877</v>
      </c>
      <c r="B1329" s="5">
        <v>1972</v>
      </c>
      <c r="C1329" s="10">
        <v>44098</v>
      </c>
      <c r="D1329" s="5">
        <v>60</v>
      </c>
      <c r="E1329" s="5">
        <v>356</v>
      </c>
      <c r="F1329" s="40">
        <v>3.6015000000000001</v>
      </c>
      <c r="G1329" s="40">
        <v>216.09</v>
      </c>
      <c r="K1329" t="b">
        <f>IF(VLOOKUP(Table1[[#This Row],[ProductID]],productMaster,4,0)="Active",TRUE,"Anomali")</f>
        <v>1</v>
      </c>
      <c r="L1329">
        <f>VLOOKUP(Table1[[#This Row],[ProductID]],productMaster,10,0)</f>
        <v>0</v>
      </c>
      <c r="M1329" t="str">
        <f>IF(Table1[[#This Row],[UnitPrice]]&gt;115%*Table1[[#This Row],[StandardAcquisitionCost]],"Anomali","")</f>
        <v>Anomali</v>
      </c>
      <c r="N1329" s="80">
        <f>VLOOKUP(Table1[[#This Row],[ProductID]],productMaster,11,0)</f>
        <v>0</v>
      </c>
      <c r="O1329" s="80" t="str">
        <f>IF(Table1[[#This Row],[UnitPrice]]&gt;Table1[[#This Row],[sellingPrice]],"Anomali","")</f>
        <v>Anomali</v>
      </c>
      <c r="P1329" s="80" t="str">
        <f>IF(ISNA(VLOOKUP(Table1[[#This Row],[ProductID]],productMaster,1,0)),"Anomali","")</f>
        <v/>
      </c>
    </row>
    <row r="1330" spans="1:16" x14ac:dyDescent="0.25">
      <c r="A1330" s="4">
        <v>877</v>
      </c>
      <c r="B1330" s="4">
        <v>1973</v>
      </c>
      <c r="C1330" s="11">
        <v>44098</v>
      </c>
      <c r="D1330" s="4">
        <v>60</v>
      </c>
      <c r="E1330" s="4">
        <v>357</v>
      </c>
      <c r="F1330" s="41">
        <v>3.9794999999999998</v>
      </c>
      <c r="G1330" s="41">
        <v>238.77</v>
      </c>
      <c r="K1330" t="b">
        <f>IF(VLOOKUP(Table1[[#This Row],[ProductID]],productMaster,4,0)="Active",TRUE,"Anomali")</f>
        <v>1</v>
      </c>
      <c r="L1330">
        <f>VLOOKUP(Table1[[#This Row],[ProductID]],productMaster,10,0)</f>
        <v>0</v>
      </c>
      <c r="M1330" t="str">
        <f>IF(Table1[[#This Row],[UnitPrice]]&gt;115%*Table1[[#This Row],[StandardAcquisitionCost]],"Anomali","")</f>
        <v>Anomali</v>
      </c>
      <c r="N1330" s="80">
        <f>VLOOKUP(Table1[[#This Row],[ProductID]],productMaster,11,0)</f>
        <v>0</v>
      </c>
      <c r="O1330" s="80" t="str">
        <f>IF(Table1[[#This Row],[UnitPrice]]&gt;Table1[[#This Row],[sellingPrice]],"Anomali","")</f>
        <v>Anomali</v>
      </c>
      <c r="P1330" s="80" t="str">
        <f>IF(ISNA(VLOOKUP(Table1[[#This Row],[ProductID]],productMaster,1,0)),"Anomali","")</f>
        <v/>
      </c>
    </row>
    <row r="1331" spans="1:16" x14ac:dyDescent="0.25">
      <c r="A1331" s="5">
        <v>878</v>
      </c>
      <c r="B1331" s="5">
        <v>1974</v>
      </c>
      <c r="C1331" s="10">
        <v>44098</v>
      </c>
      <c r="D1331" s="5">
        <v>550</v>
      </c>
      <c r="E1331" s="5">
        <v>935</v>
      </c>
      <c r="F1331" s="40">
        <v>31.4895</v>
      </c>
      <c r="G1331" s="40">
        <v>17319.224999999999</v>
      </c>
      <c r="K1331" t="b">
        <f>IF(VLOOKUP(Table1[[#This Row],[ProductID]],productMaster,4,0)="Active",TRUE,"Anomali")</f>
        <v>1</v>
      </c>
      <c r="L1331">
        <f>VLOOKUP(Table1[[#This Row],[ProductID]],productMaster,10,0)</f>
        <v>17.977599999999999</v>
      </c>
      <c r="M1331" t="str">
        <f>IF(Table1[[#This Row],[UnitPrice]]&gt;115%*Table1[[#This Row],[StandardAcquisitionCost]],"Anomali","")</f>
        <v>Anomali</v>
      </c>
      <c r="N1331" s="80">
        <f>VLOOKUP(Table1[[#This Row],[ProductID]],productMaster,11,0)</f>
        <v>40.49</v>
      </c>
      <c r="O1331" s="80" t="str">
        <f>IF(Table1[[#This Row],[UnitPrice]]&gt;Table1[[#This Row],[sellingPrice]],"Anomali","")</f>
        <v/>
      </c>
      <c r="P1331" s="80" t="str">
        <f>IF(ISNA(VLOOKUP(Table1[[#This Row],[ProductID]],productMaster,1,0)),"Anomali","")</f>
        <v/>
      </c>
    </row>
    <row r="1332" spans="1:16" x14ac:dyDescent="0.25">
      <c r="A1332" s="4">
        <v>878</v>
      </c>
      <c r="B1332" s="4">
        <v>1975</v>
      </c>
      <c r="C1332" s="11">
        <v>44098</v>
      </c>
      <c r="D1332" s="4">
        <v>550</v>
      </c>
      <c r="E1332" s="4">
        <v>936</v>
      </c>
      <c r="F1332" s="41">
        <v>48.289499999999997</v>
      </c>
      <c r="G1332" s="41">
        <v>26559.224999999999</v>
      </c>
      <c r="K1332" t="b">
        <f>IF(VLOOKUP(Table1[[#This Row],[ProductID]],productMaster,4,0)="Active",TRUE,"Anomali")</f>
        <v>1</v>
      </c>
      <c r="L1332">
        <f>VLOOKUP(Table1[[#This Row],[ProductID]],productMaster,10,0)</f>
        <v>27.568000000000001</v>
      </c>
      <c r="M1332" t="str">
        <f>IF(Table1[[#This Row],[UnitPrice]]&gt;115%*Table1[[#This Row],[StandardAcquisitionCost]],"Anomali","")</f>
        <v>Anomali</v>
      </c>
      <c r="N1332" s="80">
        <f>VLOOKUP(Table1[[#This Row],[ProductID]],productMaster,11,0)</f>
        <v>62.09</v>
      </c>
      <c r="O1332" s="80" t="str">
        <f>IF(Table1[[#This Row],[UnitPrice]]&gt;Table1[[#This Row],[sellingPrice]],"Anomali","")</f>
        <v/>
      </c>
      <c r="P1332" s="80" t="str">
        <f>IF(ISNA(VLOOKUP(Table1[[#This Row],[ProductID]],productMaster,1,0)),"Anomali","")</f>
        <v/>
      </c>
    </row>
    <row r="1333" spans="1:16" x14ac:dyDescent="0.25">
      <c r="A1333" s="5">
        <v>879</v>
      </c>
      <c r="B1333" s="5">
        <v>1976</v>
      </c>
      <c r="C1333" s="10">
        <v>44098</v>
      </c>
      <c r="D1333" s="5">
        <v>550</v>
      </c>
      <c r="E1333" s="5">
        <v>524</v>
      </c>
      <c r="F1333" s="40">
        <v>12.967499999999999</v>
      </c>
      <c r="G1333" s="40">
        <v>7132.125</v>
      </c>
      <c r="K1333" t="b">
        <f>IF(VLOOKUP(Table1[[#This Row],[ProductID]],productMaster,4,0)="Active",TRUE,"Anomali")</f>
        <v>1</v>
      </c>
      <c r="L1333">
        <f>VLOOKUP(Table1[[#This Row],[ProductID]],productMaster,10,0)</f>
        <v>0</v>
      </c>
      <c r="M1333" t="str">
        <f>IF(Table1[[#This Row],[UnitPrice]]&gt;115%*Table1[[#This Row],[StandardAcquisitionCost]],"Anomali","")</f>
        <v>Anomali</v>
      </c>
      <c r="N1333" s="80">
        <f>VLOOKUP(Table1[[#This Row],[ProductID]],productMaster,11,0)</f>
        <v>0</v>
      </c>
      <c r="O1333" s="80" t="str">
        <f>IF(Table1[[#This Row],[UnitPrice]]&gt;Table1[[#This Row],[sellingPrice]],"Anomali","")</f>
        <v>Anomali</v>
      </c>
      <c r="P1333" s="80" t="str">
        <f>IF(ISNA(VLOOKUP(Table1[[#This Row],[ProductID]],productMaster,1,0)),"Anomali","")</f>
        <v/>
      </c>
    </row>
    <row r="1334" spans="1:16" x14ac:dyDescent="0.25">
      <c r="A1334" s="4">
        <v>880</v>
      </c>
      <c r="B1334" s="4">
        <v>1977</v>
      </c>
      <c r="C1334" s="11">
        <v>44098</v>
      </c>
      <c r="D1334" s="4">
        <v>550</v>
      </c>
      <c r="E1334" s="4">
        <v>911</v>
      </c>
      <c r="F1334" s="41">
        <v>21.0945</v>
      </c>
      <c r="G1334" s="41">
        <v>11601.975</v>
      </c>
      <c r="K1334" t="b">
        <f>IF(VLOOKUP(Table1[[#This Row],[ProductID]],productMaster,4,0)="Active",TRUE,"Anomali")</f>
        <v>1</v>
      </c>
      <c r="L1334">
        <f>VLOOKUP(Table1[[#This Row],[ProductID]],productMaster,10,0)</f>
        <v>12.0413</v>
      </c>
      <c r="M1334" t="str">
        <f>IF(Table1[[#This Row],[UnitPrice]]&gt;115%*Table1[[#This Row],[StandardAcquisitionCost]],"Anomali","")</f>
        <v>Anomali</v>
      </c>
      <c r="N1334" s="80">
        <f>VLOOKUP(Table1[[#This Row],[ProductID]],productMaster,11,0)</f>
        <v>27.12</v>
      </c>
      <c r="O1334" s="80" t="str">
        <f>IF(Table1[[#This Row],[UnitPrice]]&gt;Table1[[#This Row],[sellingPrice]],"Anomali","")</f>
        <v/>
      </c>
      <c r="P1334" s="80" t="str">
        <f>IF(ISNA(VLOOKUP(Table1[[#This Row],[ProductID]],productMaster,1,0)),"Anomali","")</f>
        <v/>
      </c>
    </row>
    <row r="1335" spans="1:16" x14ac:dyDescent="0.25">
      <c r="A1335" s="5">
        <v>880</v>
      </c>
      <c r="B1335" s="5">
        <v>1978</v>
      </c>
      <c r="C1335" s="10">
        <v>44098</v>
      </c>
      <c r="D1335" s="5">
        <v>550</v>
      </c>
      <c r="E1335" s="5">
        <v>912</v>
      </c>
      <c r="F1335" s="40">
        <v>30.439499999999999</v>
      </c>
      <c r="G1335" s="40">
        <v>16741.724999999999</v>
      </c>
      <c r="K1335" t="b">
        <f>IF(VLOOKUP(Table1[[#This Row],[ProductID]],productMaster,4,0)="Active",TRUE,"Anomali")</f>
        <v>1</v>
      </c>
      <c r="L1335">
        <f>VLOOKUP(Table1[[#This Row],[ProductID]],productMaster,10,0)</f>
        <v>17.3782</v>
      </c>
      <c r="M1335" t="str">
        <f>IF(Table1[[#This Row],[UnitPrice]]&gt;115%*Table1[[#This Row],[StandardAcquisitionCost]],"Anomali","")</f>
        <v>Anomali</v>
      </c>
      <c r="N1335" s="80">
        <f>VLOOKUP(Table1[[#This Row],[ProductID]],productMaster,11,0)</f>
        <v>39.14</v>
      </c>
      <c r="O1335" s="80" t="str">
        <f>IF(Table1[[#This Row],[UnitPrice]]&gt;Table1[[#This Row],[sellingPrice]],"Anomali","")</f>
        <v/>
      </c>
      <c r="P1335" s="80" t="str">
        <f>IF(ISNA(VLOOKUP(Table1[[#This Row],[ProductID]],productMaster,1,0)),"Anomali","")</f>
        <v/>
      </c>
    </row>
    <row r="1336" spans="1:16" x14ac:dyDescent="0.25">
      <c r="A1336" s="4">
        <v>881</v>
      </c>
      <c r="B1336" s="4">
        <v>1979</v>
      </c>
      <c r="C1336" s="11">
        <v>44098</v>
      </c>
      <c r="D1336" s="4">
        <v>550</v>
      </c>
      <c r="E1336" s="4">
        <v>910</v>
      </c>
      <c r="F1336" s="41">
        <v>40.939500000000002</v>
      </c>
      <c r="G1336" s="41">
        <v>22516.724999999999</v>
      </c>
      <c r="K1336" t="b">
        <f>IF(VLOOKUP(Table1[[#This Row],[ProductID]],productMaster,4,0)="Active",TRUE,"Anomali")</f>
        <v>1</v>
      </c>
      <c r="L1336">
        <f>VLOOKUP(Table1[[#This Row],[ProductID]],productMaster,10,0)</f>
        <v>23.372199999999999</v>
      </c>
      <c r="M1336" t="str">
        <f>IF(Table1[[#This Row],[UnitPrice]]&gt;115%*Table1[[#This Row],[StandardAcquisitionCost]],"Anomali","")</f>
        <v>Anomali</v>
      </c>
      <c r="N1336" s="80">
        <f>VLOOKUP(Table1[[#This Row],[ProductID]],productMaster,11,0)</f>
        <v>52.64</v>
      </c>
      <c r="O1336" s="80" t="str">
        <f>IF(Table1[[#This Row],[UnitPrice]]&gt;Table1[[#This Row],[sellingPrice]],"Anomali","")</f>
        <v/>
      </c>
      <c r="P1336" s="80" t="str">
        <f>IF(ISNA(VLOOKUP(Table1[[#This Row],[ProductID]],productMaster,1,0)),"Anomali","")</f>
        <v/>
      </c>
    </row>
    <row r="1337" spans="1:16" x14ac:dyDescent="0.25">
      <c r="A1337" s="5">
        <v>882</v>
      </c>
      <c r="B1337" s="5">
        <v>1980</v>
      </c>
      <c r="C1337" s="10">
        <v>44098</v>
      </c>
      <c r="D1337" s="5">
        <v>550</v>
      </c>
      <c r="E1337" s="5">
        <v>937</v>
      </c>
      <c r="F1337" s="40">
        <v>62.9895</v>
      </c>
      <c r="G1337" s="40">
        <v>34644.224999999999</v>
      </c>
      <c r="K1337" t="b">
        <f>IF(VLOOKUP(Table1[[#This Row],[ProductID]],productMaster,4,0)="Active",TRUE,"Anomali")</f>
        <v>1</v>
      </c>
      <c r="L1337">
        <f>VLOOKUP(Table1[[#This Row],[ProductID]],productMaster,10,0)</f>
        <v>35.959600000000002</v>
      </c>
      <c r="M1337" t="str">
        <f>IF(Table1[[#This Row],[UnitPrice]]&gt;115%*Table1[[#This Row],[StandardAcquisitionCost]],"Anomali","")</f>
        <v>Anomali</v>
      </c>
      <c r="N1337" s="80">
        <f>VLOOKUP(Table1[[#This Row],[ProductID]],productMaster,11,0)</f>
        <v>80.989999999999995</v>
      </c>
      <c r="O1337" s="80" t="str">
        <f>IF(Table1[[#This Row],[UnitPrice]]&gt;Table1[[#This Row],[sellingPrice]],"Anomali","")</f>
        <v/>
      </c>
      <c r="P1337" s="80" t="str">
        <f>IF(ISNA(VLOOKUP(Table1[[#This Row],[ProductID]],productMaster,1,0)),"Anomali","")</f>
        <v/>
      </c>
    </row>
    <row r="1338" spans="1:16" x14ac:dyDescent="0.25">
      <c r="A1338" s="4">
        <v>883</v>
      </c>
      <c r="B1338" s="4">
        <v>1981</v>
      </c>
      <c r="C1338" s="11">
        <v>44098</v>
      </c>
      <c r="D1338" s="4">
        <v>3</v>
      </c>
      <c r="E1338" s="4">
        <v>466</v>
      </c>
      <c r="F1338" s="41">
        <v>45.423000000000002</v>
      </c>
      <c r="G1338" s="41">
        <v>136.26900000000001</v>
      </c>
      <c r="K1338" t="b">
        <f>IF(VLOOKUP(Table1[[#This Row],[ProductID]],productMaster,4,0)="Active",TRUE,"Anomali")</f>
        <v>1</v>
      </c>
      <c r="L1338">
        <f>VLOOKUP(Table1[[#This Row],[ProductID]],productMaster,10,0)</f>
        <v>0</v>
      </c>
      <c r="M1338" t="str">
        <f>IF(Table1[[#This Row],[UnitPrice]]&gt;115%*Table1[[#This Row],[StandardAcquisitionCost]],"Anomali","")</f>
        <v>Anomali</v>
      </c>
      <c r="N1338" s="80">
        <f>VLOOKUP(Table1[[#This Row],[ProductID]],productMaster,11,0)</f>
        <v>0</v>
      </c>
      <c r="O1338" s="80" t="str">
        <f>IF(Table1[[#This Row],[UnitPrice]]&gt;Table1[[#This Row],[sellingPrice]],"Anomali","")</f>
        <v>Anomali</v>
      </c>
      <c r="P1338" s="80" t="str">
        <f>IF(ISNA(VLOOKUP(Table1[[#This Row],[ProductID]],productMaster,1,0)),"Anomali","")</f>
        <v/>
      </c>
    </row>
    <row r="1339" spans="1:16" x14ac:dyDescent="0.25">
      <c r="A1339" s="5">
        <v>883</v>
      </c>
      <c r="B1339" s="5">
        <v>1982</v>
      </c>
      <c r="C1339" s="10">
        <v>44098</v>
      </c>
      <c r="D1339" s="5">
        <v>3</v>
      </c>
      <c r="E1339" s="5">
        <v>467</v>
      </c>
      <c r="F1339" s="40">
        <v>43.323</v>
      </c>
      <c r="G1339" s="40">
        <v>129.96899999999999</v>
      </c>
      <c r="K1339" t="b">
        <f>IF(VLOOKUP(Table1[[#This Row],[ProductID]],productMaster,4,0)="Active",TRUE,"Anomali")</f>
        <v>1</v>
      </c>
      <c r="L1339">
        <f>VLOOKUP(Table1[[#This Row],[ProductID]],productMaster,10,0)</f>
        <v>0</v>
      </c>
      <c r="M1339" t="str">
        <f>IF(Table1[[#This Row],[UnitPrice]]&gt;115%*Table1[[#This Row],[StandardAcquisitionCost]],"Anomali","")</f>
        <v>Anomali</v>
      </c>
      <c r="N1339" s="80">
        <f>VLOOKUP(Table1[[#This Row],[ProductID]],productMaster,11,0)</f>
        <v>0</v>
      </c>
      <c r="O1339" s="80" t="str">
        <f>IF(Table1[[#This Row],[UnitPrice]]&gt;Table1[[#This Row],[sellingPrice]],"Anomali","")</f>
        <v>Anomali</v>
      </c>
      <c r="P1339" s="80" t="str">
        <f>IF(ISNA(VLOOKUP(Table1[[#This Row],[ProductID]],productMaster,1,0)),"Anomali","")</f>
        <v/>
      </c>
    </row>
    <row r="1340" spans="1:16" x14ac:dyDescent="0.25">
      <c r="A1340" s="4">
        <v>883</v>
      </c>
      <c r="B1340" s="4">
        <v>1983</v>
      </c>
      <c r="C1340" s="11">
        <v>44098</v>
      </c>
      <c r="D1340" s="4">
        <v>3</v>
      </c>
      <c r="E1340" s="4">
        <v>468</v>
      </c>
      <c r="F1340" s="41">
        <v>47.596499999999999</v>
      </c>
      <c r="G1340" s="41">
        <v>142.7895</v>
      </c>
      <c r="K1340" t="b">
        <f>IF(VLOOKUP(Table1[[#This Row],[ProductID]],productMaster,4,0)="Active",TRUE,"Anomali")</f>
        <v>1</v>
      </c>
      <c r="L1340">
        <f>VLOOKUP(Table1[[#This Row],[ProductID]],productMaster,10,0)</f>
        <v>0</v>
      </c>
      <c r="M1340" t="str">
        <f>IF(Table1[[#This Row],[UnitPrice]]&gt;115%*Table1[[#This Row],[StandardAcquisitionCost]],"Anomali","")</f>
        <v>Anomali</v>
      </c>
      <c r="N1340" s="80">
        <f>VLOOKUP(Table1[[#This Row],[ProductID]],productMaster,11,0)</f>
        <v>0</v>
      </c>
      <c r="O1340" s="80" t="str">
        <f>IF(Table1[[#This Row],[UnitPrice]]&gt;Table1[[#This Row],[sellingPrice]],"Anomali","")</f>
        <v>Anomali</v>
      </c>
      <c r="P1340" s="80" t="str">
        <f>IF(ISNA(VLOOKUP(Table1[[#This Row],[ProductID]],productMaster,1,0)),"Anomali","")</f>
        <v/>
      </c>
    </row>
    <row r="1341" spans="1:16" x14ac:dyDescent="0.25">
      <c r="A1341" s="5">
        <v>884</v>
      </c>
      <c r="B1341" s="5">
        <v>1984</v>
      </c>
      <c r="C1341" s="10">
        <v>44098</v>
      </c>
      <c r="D1341" s="5">
        <v>3</v>
      </c>
      <c r="E1341" s="5">
        <v>462</v>
      </c>
      <c r="F1341" s="40">
        <v>47.680500000000002</v>
      </c>
      <c r="G1341" s="40">
        <v>143.04150000000001</v>
      </c>
      <c r="K1341" t="b">
        <f>IF(VLOOKUP(Table1[[#This Row],[ProductID]],productMaster,4,0)="Active",TRUE,"Anomali")</f>
        <v>1</v>
      </c>
      <c r="L1341">
        <f>VLOOKUP(Table1[[#This Row],[ProductID]],productMaster,10,0)</f>
        <v>0</v>
      </c>
      <c r="M1341" t="str">
        <f>IF(Table1[[#This Row],[UnitPrice]]&gt;115%*Table1[[#This Row],[StandardAcquisitionCost]],"Anomali","")</f>
        <v>Anomali</v>
      </c>
      <c r="N1341" s="80">
        <f>VLOOKUP(Table1[[#This Row],[ProductID]],productMaster,11,0)</f>
        <v>0</v>
      </c>
      <c r="O1341" s="80" t="str">
        <f>IF(Table1[[#This Row],[UnitPrice]]&gt;Table1[[#This Row],[sellingPrice]],"Anomali","")</f>
        <v>Anomali</v>
      </c>
      <c r="P1341" s="80" t="str">
        <f>IF(ISNA(VLOOKUP(Table1[[#This Row],[ProductID]],productMaster,1,0)),"Anomali","")</f>
        <v/>
      </c>
    </row>
    <row r="1342" spans="1:16" x14ac:dyDescent="0.25">
      <c r="A1342" s="4">
        <v>885</v>
      </c>
      <c r="B1342" s="4">
        <v>1985</v>
      </c>
      <c r="C1342" s="11">
        <v>44098</v>
      </c>
      <c r="D1342" s="4">
        <v>550</v>
      </c>
      <c r="E1342" s="4">
        <v>510</v>
      </c>
      <c r="F1342" s="41">
        <v>23.404499999999999</v>
      </c>
      <c r="G1342" s="41">
        <v>12872.475</v>
      </c>
      <c r="K1342" t="b">
        <f>IF(VLOOKUP(Table1[[#This Row],[ProductID]],productMaster,4,0)="Active",TRUE,"Anomali")</f>
        <v>1</v>
      </c>
      <c r="L1342">
        <f>VLOOKUP(Table1[[#This Row],[ProductID]],productMaster,10,0)</f>
        <v>0</v>
      </c>
      <c r="M1342" t="str">
        <f>IF(Table1[[#This Row],[UnitPrice]]&gt;115%*Table1[[#This Row],[StandardAcquisitionCost]],"Anomali","")</f>
        <v>Anomali</v>
      </c>
      <c r="N1342" s="80">
        <f>VLOOKUP(Table1[[#This Row],[ProductID]],productMaster,11,0)</f>
        <v>0</v>
      </c>
      <c r="O1342" s="80" t="str">
        <f>IF(Table1[[#This Row],[UnitPrice]]&gt;Table1[[#This Row],[sellingPrice]],"Anomali","")</f>
        <v>Anomali</v>
      </c>
      <c r="P1342" s="80" t="str">
        <f>IF(ISNA(VLOOKUP(Table1[[#This Row],[ProductID]],productMaster,1,0)),"Anomali","")</f>
        <v/>
      </c>
    </row>
    <row r="1343" spans="1:16" x14ac:dyDescent="0.25">
      <c r="A1343" s="5">
        <v>885</v>
      </c>
      <c r="B1343" s="5">
        <v>1986</v>
      </c>
      <c r="C1343" s="10">
        <v>44098</v>
      </c>
      <c r="D1343" s="5">
        <v>550</v>
      </c>
      <c r="E1343" s="5">
        <v>511</v>
      </c>
      <c r="F1343" s="40">
        <v>27.867000000000001</v>
      </c>
      <c r="G1343" s="40">
        <v>15326.85</v>
      </c>
      <c r="K1343" t="b">
        <f>IF(VLOOKUP(Table1[[#This Row],[ProductID]],productMaster,4,0)="Active",TRUE,"Anomali")</f>
        <v>1</v>
      </c>
      <c r="L1343">
        <f>VLOOKUP(Table1[[#This Row],[ProductID]],productMaster,10,0)</f>
        <v>0</v>
      </c>
      <c r="M1343" t="str">
        <f>IF(Table1[[#This Row],[UnitPrice]]&gt;115%*Table1[[#This Row],[StandardAcquisitionCost]],"Anomali","")</f>
        <v>Anomali</v>
      </c>
      <c r="N1343" s="80">
        <f>VLOOKUP(Table1[[#This Row],[ProductID]],productMaster,11,0)</f>
        <v>0</v>
      </c>
      <c r="O1343" s="80" t="str">
        <f>IF(Table1[[#This Row],[UnitPrice]]&gt;Table1[[#This Row],[sellingPrice]],"Anomali","")</f>
        <v>Anomali</v>
      </c>
      <c r="P1343" s="80" t="str">
        <f>IF(ISNA(VLOOKUP(Table1[[#This Row],[ProductID]],productMaster,1,0)),"Anomali","")</f>
        <v/>
      </c>
    </row>
    <row r="1344" spans="1:16" x14ac:dyDescent="0.25">
      <c r="A1344" s="4">
        <v>886</v>
      </c>
      <c r="B1344" s="4">
        <v>1987</v>
      </c>
      <c r="C1344" s="11">
        <v>44098</v>
      </c>
      <c r="D1344" s="4">
        <v>550</v>
      </c>
      <c r="E1344" s="4">
        <v>527</v>
      </c>
      <c r="F1344" s="41">
        <v>6.7515000000000001</v>
      </c>
      <c r="G1344" s="41">
        <v>3713.3249999999998</v>
      </c>
      <c r="K1344" t="b">
        <f>IF(VLOOKUP(Table1[[#This Row],[ProductID]],productMaster,4,0)="Active",TRUE,"Anomali")</f>
        <v>1</v>
      </c>
      <c r="L1344">
        <f>VLOOKUP(Table1[[#This Row],[ProductID]],productMaster,10,0)</f>
        <v>0</v>
      </c>
      <c r="M1344" t="str">
        <f>IF(Table1[[#This Row],[UnitPrice]]&gt;115%*Table1[[#This Row],[StandardAcquisitionCost]],"Anomali","")</f>
        <v>Anomali</v>
      </c>
      <c r="N1344" s="80">
        <f>VLOOKUP(Table1[[#This Row],[ProductID]],productMaster,11,0)</f>
        <v>0</v>
      </c>
      <c r="O1344" s="80" t="str">
        <f>IF(Table1[[#This Row],[UnitPrice]]&gt;Table1[[#This Row],[sellingPrice]],"Anomali","")</f>
        <v>Anomali</v>
      </c>
      <c r="P1344" s="80" t="str">
        <f>IF(ISNA(VLOOKUP(Table1[[#This Row],[ProductID]],productMaster,1,0)),"Anomali","")</f>
        <v/>
      </c>
    </row>
    <row r="1345" spans="1:16" x14ac:dyDescent="0.25">
      <c r="A1345" s="5">
        <v>887</v>
      </c>
      <c r="B1345" s="5">
        <v>1988</v>
      </c>
      <c r="C1345" s="10">
        <v>44098</v>
      </c>
      <c r="D1345" s="5">
        <v>550</v>
      </c>
      <c r="E1345" s="5">
        <v>509</v>
      </c>
      <c r="F1345" s="40">
        <v>36.277500000000003</v>
      </c>
      <c r="G1345" s="40">
        <v>19952.625</v>
      </c>
      <c r="K1345" t="b">
        <f>IF(VLOOKUP(Table1[[#This Row],[ProductID]],productMaster,4,0)="Active",TRUE,"Anomali")</f>
        <v>1</v>
      </c>
      <c r="L1345">
        <f>VLOOKUP(Table1[[#This Row],[ProductID]],productMaster,10,0)</f>
        <v>0</v>
      </c>
      <c r="M1345" t="str">
        <f>IF(Table1[[#This Row],[UnitPrice]]&gt;115%*Table1[[#This Row],[StandardAcquisitionCost]],"Anomali","")</f>
        <v>Anomali</v>
      </c>
      <c r="N1345" s="80">
        <f>VLOOKUP(Table1[[#This Row],[ProductID]],productMaster,11,0)</f>
        <v>0</v>
      </c>
      <c r="O1345" s="80" t="str">
        <f>IF(Table1[[#This Row],[UnitPrice]]&gt;Table1[[#This Row],[sellingPrice]],"Anomali","")</f>
        <v>Anomali</v>
      </c>
      <c r="P1345" s="80" t="str">
        <f>IF(ISNA(VLOOKUP(Table1[[#This Row],[ProductID]],productMaster,1,0)),"Anomali","")</f>
        <v/>
      </c>
    </row>
    <row r="1346" spans="1:16" x14ac:dyDescent="0.25">
      <c r="A1346" s="4">
        <v>888</v>
      </c>
      <c r="B1346" s="4">
        <v>1989</v>
      </c>
      <c r="C1346" s="11">
        <v>44098</v>
      </c>
      <c r="D1346" s="4">
        <v>60</v>
      </c>
      <c r="E1346" s="4">
        <v>492</v>
      </c>
      <c r="F1346" s="41">
        <v>50.746499999999997</v>
      </c>
      <c r="G1346" s="41">
        <v>3044.79</v>
      </c>
      <c r="K1346" t="b">
        <f>IF(VLOOKUP(Table1[[#This Row],[ProductID]],productMaster,4,0)="Active",TRUE,"Anomali")</f>
        <v>1</v>
      </c>
      <c r="L1346">
        <f>VLOOKUP(Table1[[#This Row],[ProductID]],productMaster,10,0)</f>
        <v>0</v>
      </c>
      <c r="M1346" t="str">
        <f>IF(Table1[[#This Row],[UnitPrice]]&gt;115%*Table1[[#This Row],[StandardAcquisitionCost]],"Anomali","")</f>
        <v>Anomali</v>
      </c>
      <c r="N1346" s="80">
        <f>VLOOKUP(Table1[[#This Row],[ProductID]],productMaster,11,0)</f>
        <v>0</v>
      </c>
      <c r="O1346" s="80" t="str">
        <f>IF(Table1[[#This Row],[UnitPrice]]&gt;Table1[[#This Row],[sellingPrice]],"Anomali","")</f>
        <v>Anomali</v>
      </c>
      <c r="P1346" s="80" t="str">
        <f>IF(ISNA(VLOOKUP(Table1[[#This Row],[ProductID]],productMaster,1,0)),"Anomali","")</f>
        <v/>
      </c>
    </row>
    <row r="1347" spans="1:16" x14ac:dyDescent="0.25">
      <c r="A1347" s="5">
        <v>888</v>
      </c>
      <c r="B1347" s="5">
        <v>1990</v>
      </c>
      <c r="C1347" s="10">
        <v>44098</v>
      </c>
      <c r="D1347" s="5">
        <v>60</v>
      </c>
      <c r="E1347" s="5">
        <v>493</v>
      </c>
      <c r="F1347" s="40">
        <v>58.264499999999998</v>
      </c>
      <c r="G1347" s="40">
        <v>3495.87</v>
      </c>
      <c r="K1347" t="b">
        <f>IF(VLOOKUP(Table1[[#This Row],[ProductID]],productMaster,4,0)="Active",TRUE,"Anomali")</f>
        <v>1</v>
      </c>
      <c r="L1347">
        <f>VLOOKUP(Table1[[#This Row],[ProductID]],productMaster,10,0)</f>
        <v>0</v>
      </c>
      <c r="M1347" t="str">
        <f>IF(Table1[[#This Row],[UnitPrice]]&gt;115%*Table1[[#This Row],[StandardAcquisitionCost]],"Anomali","")</f>
        <v>Anomali</v>
      </c>
      <c r="N1347" s="80">
        <f>VLOOKUP(Table1[[#This Row],[ProductID]],productMaster,11,0)</f>
        <v>0</v>
      </c>
      <c r="O1347" s="80" t="str">
        <f>IF(Table1[[#This Row],[UnitPrice]]&gt;Table1[[#This Row],[sellingPrice]],"Anomali","")</f>
        <v>Anomali</v>
      </c>
      <c r="P1347" s="80" t="str">
        <f>IF(ISNA(VLOOKUP(Table1[[#This Row],[ProductID]],productMaster,1,0)),"Anomali","")</f>
        <v/>
      </c>
    </row>
    <row r="1348" spans="1:16" x14ac:dyDescent="0.25">
      <c r="A1348" s="4">
        <v>888</v>
      </c>
      <c r="B1348" s="4">
        <v>1991</v>
      </c>
      <c r="C1348" s="11">
        <v>44098</v>
      </c>
      <c r="D1348" s="4">
        <v>60</v>
      </c>
      <c r="E1348" s="4">
        <v>494</v>
      </c>
      <c r="F1348" s="41">
        <v>50.746499999999997</v>
      </c>
      <c r="G1348" s="41">
        <v>3044.79</v>
      </c>
      <c r="K1348" t="b">
        <f>IF(VLOOKUP(Table1[[#This Row],[ProductID]],productMaster,4,0)="Active",TRUE,"Anomali")</f>
        <v>1</v>
      </c>
      <c r="L1348">
        <f>VLOOKUP(Table1[[#This Row],[ProductID]],productMaster,10,0)</f>
        <v>0</v>
      </c>
      <c r="M1348" t="str">
        <f>IF(Table1[[#This Row],[UnitPrice]]&gt;115%*Table1[[#This Row],[StandardAcquisitionCost]],"Anomali","")</f>
        <v>Anomali</v>
      </c>
      <c r="N1348" s="80">
        <f>VLOOKUP(Table1[[#This Row],[ProductID]],productMaster,11,0)</f>
        <v>0</v>
      </c>
      <c r="O1348" s="80" t="str">
        <f>IF(Table1[[#This Row],[UnitPrice]]&gt;Table1[[#This Row],[sellingPrice]],"Anomali","")</f>
        <v>Anomali</v>
      </c>
      <c r="P1348" s="80" t="str">
        <f>IF(ISNA(VLOOKUP(Table1[[#This Row],[ProductID]],productMaster,1,0)),"Anomali","")</f>
        <v/>
      </c>
    </row>
    <row r="1349" spans="1:16" x14ac:dyDescent="0.25">
      <c r="A1349" s="5">
        <v>888</v>
      </c>
      <c r="B1349" s="5">
        <v>1992</v>
      </c>
      <c r="C1349" s="10">
        <v>44098</v>
      </c>
      <c r="D1349" s="5">
        <v>60</v>
      </c>
      <c r="E1349" s="5">
        <v>495</v>
      </c>
      <c r="F1349" s="40">
        <v>62.926499999999997</v>
      </c>
      <c r="G1349" s="40">
        <v>3775.59</v>
      </c>
      <c r="K1349" t="b">
        <f>IF(VLOOKUP(Table1[[#This Row],[ProductID]],productMaster,4,0)="Active",TRUE,"Anomali")</f>
        <v>1</v>
      </c>
      <c r="L1349">
        <f>VLOOKUP(Table1[[#This Row],[ProductID]],productMaster,10,0)</f>
        <v>0</v>
      </c>
      <c r="M1349" t="str">
        <f>IF(Table1[[#This Row],[UnitPrice]]&gt;115%*Table1[[#This Row],[StandardAcquisitionCost]],"Anomali","")</f>
        <v>Anomali</v>
      </c>
      <c r="N1349" s="80">
        <f>VLOOKUP(Table1[[#This Row],[ProductID]],productMaster,11,0)</f>
        <v>0</v>
      </c>
      <c r="O1349" s="80" t="str">
        <f>IF(Table1[[#This Row],[UnitPrice]]&gt;Table1[[#This Row],[sellingPrice]],"Anomali","")</f>
        <v>Anomali</v>
      </c>
      <c r="P1349" s="80" t="str">
        <f>IF(ISNA(VLOOKUP(Table1[[#This Row],[ProductID]],productMaster,1,0)),"Anomali","")</f>
        <v/>
      </c>
    </row>
    <row r="1350" spans="1:16" x14ac:dyDescent="0.25">
      <c r="A1350" s="4">
        <v>888</v>
      </c>
      <c r="B1350" s="4">
        <v>1993</v>
      </c>
      <c r="C1350" s="11">
        <v>44098</v>
      </c>
      <c r="D1350" s="4">
        <v>60</v>
      </c>
      <c r="E1350" s="4">
        <v>496</v>
      </c>
      <c r="F1350" s="41">
        <v>49.654499999999999</v>
      </c>
      <c r="G1350" s="41">
        <v>2979.27</v>
      </c>
      <c r="K1350" t="b">
        <f>IF(VLOOKUP(Table1[[#This Row],[ProductID]],productMaster,4,0)="Active",TRUE,"Anomali")</f>
        <v>1</v>
      </c>
      <c r="L1350">
        <f>VLOOKUP(Table1[[#This Row],[ProductID]],productMaster,10,0)</f>
        <v>0</v>
      </c>
      <c r="M1350" t="str">
        <f>IF(Table1[[#This Row],[UnitPrice]]&gt;115%*Table1[[#This Row],[StandardAcquisitionCost]],"Anomali","")</f>
        <v>Anomali</v>
      </c>
      <c r="N1350" s="80">
        <f>VLOOKUP(Table1[[#This Row],[ProductID]],productMaster,11,0)</f>
        <v>0</v>
      </c>
      <c r="O1350" s="80" t="str">
        <f>IF(Table1[[#This Row],[UnitPrice]]&gt;Table1[[#This Row],[sellingPrice]],"Anomali","")</f>
        <v>Anomali</v>
      </c>
      <c r="P1350" s="80" t="str">
        <f>IF(ISNA(VLOOKUP(Table1[[#This Row],[ProductID]],productMaster,1,0)),"Anomali","")</f>
        <v/>
      </c>
    </row>
    <row r="1351" spans="1:16" x14ac:dyDescent="0.25">
      <c r="A1351" s="5">
        <v>889</v>
      </c>
      <c r="B1351" s="5">
        <v>1994</v>
      </c>
      <c r="C1351" s="10">
        <v>44099</v>
      </c>
      <c r="D1351" s="5">
        <v>550</v>
      </c>
      <c r="E1351" s="5">
        <v>523</v>
      </c>
      <c r="F1351" s="40">
        <v>10.384499999999999</v>
      </c>
      <c r="G1351" s="40">
        <v>5711.4750000000004</v>
      </c>
      <c r="K1351" t="b">
        <f>IF(VLOOKUP(Table1[[#This Row],[ProductID]],productMaster,4,0)="Active",TRUE,"Anomali")</f>
        <v>1</v>
      </c>
      <c r="L1351">
        <f>VLOOKUP(Table1[[#This Row],[ProductID]],productMaster,10,0)</f>
        <v>0</v>
      </c>
      <c r="M1351" t="str">
        <f>IF(Table1[[#This Row],[UnitPrice]]&gt;115%*Table1[[#This Row],[StandardAcquisitionCost]],"Anomali","")</f>
        <v>Anomali</v>
      </c>
      <c r="N1351" s="80">
        <f>VLOOKUP(Table1[[#This Row],[ProductID]],productMaster,11,0)</f>
        <v>0</v>
      </c>
      <c r="O1351" s="80" t="str">
        <f>IF(Table1[[#This Row],[UnitPrice]]&gt;Table1[[#This Row],[sellingPrice]],"Anomali","")</f>
        <v>Anomali</v>
      </c>
      <c r="P1351" s="80" t="str">
        <f>IF(ISNA(VLOOKUP(Table1[[#This Row],[ProductID]],productMaster,1,0)),"Anomali","")</f>
        <v/>
      </c>
    </row>
    <row r="1352" spans="1:16" x14ac:dyDescent="0.25">
      <c r="A1352" s="4">
        <v>890</v>
      </c>
      <c r="B1352" s="4">
        <v>1995</v>
      </c>
      <c r="C1352" s="11">
        <v>44099</v>
      </c>
      <c r="D1352" s="4">
        <v>3</v>
      </c>
      <c r="E1352" s="4">
        <v>430</v>
      </c>
      <c r="F1352" s="41">
        <v>45.654000000000003</v>
      </c>
      <c r="G1352" s="41">
        <v>136.96199999999999</v>
      </c>
      <c r="K1352" t="b">
        <f>IF(VLOOKUP(Table1[[#This Row],[ProductID]],productMaster,4,0)="Active",TRUE,"Anomali")</f>
        <v>1</v>
      </c>
      <c r="L1352">
        <f>VLOOKUP(Table1[[#This Row],[ProductID]],productMaster,10,0)</f>
        <v>0</v>
      </c>
      <c r="M1352" t="str">
        <f>IF(Table1[[#This Row],[UnitPrice]]&gt;115%*Table1[[#This Row],[StandardAcquisitionCost]],"Anomali","")</f>
        <v>Anomali</v>
      </c>
      <c r="N1352" s="80">
        <f>VLOOKUP(Table1[[#This Row],[ProductID]],productMaster,11,0)</f>
        <v>0</v>
      </c>
      <c r="O1352" s="80" t="str">
        <f>IF(Table1[[#This Row],[UnitPrice]]&gt;Table1[[#This Row],[sellingPrice]],"Anomali","")</f>
        <v>Anomali</v>
      </c>
      <c r="P1352" s="80" t="str">
        <f>IF(ISNA(VLOOKUP(Table1[[#This Row],[ProductID]],productMaster,1,0)),"Anomali","")</f>
        <v/>
      </c>
    </row>
    <row r="1353" spans="1:16" x14ac:dyDescent="0.25">
      <c r="A1353" s="5">
        <v>890</v>
      </c>
      <c r="B1353" s="5">
        <v>1996</v>
      </c>
      <c r="C1353" s="10">
        <v>44099</v>
      </c>
      <c r="D1353" s="5">
        <v>3</v>
      </c>
      <c r="E1353" s="5">
        <v>431</v>
      </c>
      <c r="F1353" s="40">
        <v>41.380499999999998</v>
      </c>
      <c r="G1353" s="40">
        <v>124.14149999999999</v>
      </c>
      <c r="K1353" t="b">
        <f>IF(VLOOKUP(Table1[[#This Row],[ProductID]],productMaster,4,0)="Active",TRUE,"Anomali")</f>
        <v>1</v>
      </c>
      <c r="L1353">
        <f>VLOOKUP(Table1[[#This Row],[ProductID]],productMaster,10,0)</f>
        <v>0</v>
      </c>
      <c r="M1353" t="str">
        <f>IF(Table1[[#This Row],[UnitPrice]]&gt;115%*Table1[[#This Row],[StandardAcquisitionCost]],"Anomali","")</f>
        <v>Anomali</v>
      </c>
      <c r="N1353" s="80">
        <f>VLOOKUP(Table1[[#This Row],[ProductID]],productMaster,11,0)</f>
        <v>0</v>
      </c>
      <c r="O1353" s="80" t="str">
        <f>IF(Table1[[#This Row],[UnitPrice]]&gt;Table1[[#This Row],[sellingPrice]],"Anomali","")</f>
        <v>Anomali</v>
      </c>
      <c r="P1353" s="80" t="str">
        <f>IF(ISNA(VLOOKUP(Table1[[#This Row],[ProductID]],productMaster,1,0)),"Anomali","")</f>
        <v/>
      </c>
    </row>
    <row r="1354" spans="1:16" x14ac:dyDescent="0.25">
      <c r="A1354" s="4">
        <v>890</v>
      </c>
      <c r="B1354" s="4">
        <v>1997</v>
      </c>
      <c r="C1354" s="11">
        <v>44099</v>
      </c>
      <c r="D1354" s="4">
        <v>3</v>
      </c>
      <c r="E1354" s="4">
        <v>432</v>
      </c>
      <c r="F1354" s="41">
        <v>39.280500000000004</v>
      </c>
      <c r="G1354" s="41">
        <v>117.8415</v>
      </c>
      <c r="K1354" t="b">
        <f>IF(VLOOKUP(Table1[[#This Row],[ProductID]],productMaster,4,0)="Active",TRUE,"Anomali")</f>
        <v>1</v>
      </c>
      <c r="L1354">
        <f>VLOOKUP(Table1[[#This Row],[ProductID]],productMaster,10,0)</f>
        <v>0</v>
      </c>
      <c r="M1354" t="str">
        <f>IF(Table1[[#This Row],[UnitPrice]]&gt;115%*Table1[[#This Row],[StandardAcquisitionCost]],"Anomali","")</f>
        <v>Anomali</v>
      </c>
      <c r="N1354" s="80">
        <f>VLOOKUP(Table1[[#This Row],[ProductID]],productMaster,11,0)</f>
        <v>0</v>
      </c>
      <c r="O1354" s="80" t="str">
        <f>IF(Table1[[#This Row],[UnitPrice]]&gt;Table1[[#This Row],[sellingPrice]],"Anomali","")</f>
        <v>Anomali</v>
      </c>
      <c r="P1354" s="80" t="str">
        <f>IF(ISNA(VLOOKUP(Table1[[#This Row],[ProductID]],productMaster,1,0)),"Anomali","")</f>
        <v/>
      </c>
    </row>
    <row r="1355" spans="1:16" x14ac:dyDescent="0.25">
      <c r="A1355" s="5">
        <v>891</v>
      </c>
      <c r="B1355" s="5">
        <v>1998</v>
      </c>
      <c r="C1355" s="10">
        <v>44099</v>
      </c>
      <c r="D1355" s="5">
        <v>3</v>
      </c>
      <c r="E1355" s="5">
        <v>490</v>
      </c>
      <c r="F1355" s="40">
        <v>12.7155</v>
      </c>
      <c r="G1355" s="40">
        <v>38.146500000000003</v>
      </c>
      <c r="K1355" t="b">
        <f>IF(VLOOKUP(Table1[[#This Row],[ProductID]],productMaster,4,0)="Active",TRUE,"Anomali")</f>
        <v>1</v>
      </c>
      <c r="L1355">
        <f>VLOOKUP(Table1[[#This Row],[ProductID]],productMaster,10,0)</f>
        <v>0</v>
      </c>
      <c r="M1355" t="str">
        <f>IF(Table1[[#This Row],[UnitPrice]]&gt;115%*Table1[[#This Row],[StandardAcquisitionCost]],"Anomali","")</f>
        <v>Anomali</v>
      </c>
      <c r="N1355" s="80">
        <f>VLOOKUP(Table1[[#This Row],[ProductID]],productMaster,11,0)</f>
        <v>0</v>
      </c>
      <c r="O1355" s="80" t="str">
        <f>IF(Table1[[#This Row],[UnitPrice]]&gt;Table1[[#This Row],[sellingPrice]],"Anomali","")</f>
        <v>Anomali</v>
      </c>
      <c r="P1355" s="80" t="str">
        <f>IF(ISNA(VLOOKUP(Table1[[#This Row],[ProductID]],productMaster,1,0)),"Anomali","")</f>
        <v/>
      </c>
    </row>
    <row r="1356" spans="1:16" x14ac:dyDescent="0.25">
      <c r="A1356" s="4">
        <v>891</v>
      </c>
      <c r="B1356" s="4">
        <v>1999</v>
      </c>
      <c r="C1356" s="11">
        <v>44099</v>
      </c>
      <c r="D1356" s="4">
        <v>3</v>
      </c>
      <c r="E1356" s="4">
        <v>491</v>
      </c>
      <c r="F1356" s="41">
        <v>19.939499999999999</v>
      </c>
      <c r="G1356" s="41">
        <v>59.8185</v>
      </c>
      <c r="K1356" t="b">
        <f>IF(VLOOKUP(Table1[[#This Row],[ProductID]],productMaster,4,0)="Active",TRUE,"Anomali")</f>
        <v>1</v>
      </c>
      <c r="L1356">
        <f>VLOOKUP(Table1[[#This Row],[ProductID]],productMaster,10,0)</f>
        <v>0</v>
      </c>
      <c r="M1356" t="str">
        <f>IF(Table1[[#This Row],[UnitPrice]]&gt;115%*Table1[[#This Row],[StandardAcquisitionCost]],"Anomali","")</f>
        <v>Anomali</v>
      </c>
      <c r="N1356" s="80">
        <f>VLOOKUP(Table1[[#This Row],[ProductID]],productMaster,11,0)</f>
        <v>0</v>
      </c>
      <c r="O1356" s="80" t="str">
        <f>IF(Table1[[#This Row],[UnitPrice]]&gt;Table1[[#This Row],[sellingPrice]],"Anomali","")</f>
        <v>Anomali</v>
      </c>
      <c r="P1356" s="80" t="str">
        <f>IF(ISNA(VLOOKUP(Table1[[#This Row],[ProductID]],productMaster,1,0)),"Anomali","")</f>
        <v/>
      </c>
    </row>
    <row r="1357" spans="1:16" x14ac:dyDescent="0.25">
      <c r="A1357" s="5">
        <v>892</v>
      </c>
      <c r="B1357" s="5">
        <v>2000</v>
      </c>
      <c r="C1357" s="10">
        <v>44099</v>
      </c>
      <c r="D1357" s="5">
        <v>3</v>
      </c>
      <c r="E1357" s="5">
        <v>528</v>
      </c>
      <c r="F1357" s="40">
        <v>38.156999999999996</v>
      </c>
      <c r="G1357" s="40">
        <v>114.471</v>
      </c>
      <c r="K1357" t="str">
        <f>IF(VLOOKUP(Table1[[#This Row],[ProductID]],productMaster,4,0)="Active",TRUE,"Anomali")</f>
        <v>Anomali</v>
      </c>
      <c r="L1357">
        <f>VLOOKUP(Table1[[#This Row],[ProductID]],productMaster,10,0)</f>
        <v>0</v>
      </c>
      <c r="M1357" t="str">
        <f>IF(Table1[[#This Row],[UnitPrice]]&gt;115%*Table1[[#This Row],[StandardAcquisitionCost]],"Anomali","")</f>
        <v>Anomali</v>
      </c>
      <c r="N1357" s="80">
        <f>VLOOKUP(Table1[[#This Row],[ProductID]],productMaster,11,0)</f>
        <v>0</v>
      </c>
      <c r="O1357" s="80" t="str">
        <f>IF(Table1[[#This Row],[UnitPrice]]&gt;Table1[[#This Row],[sellingPrice]],"Anomali","")</f>
        <v>Anomali</v>
      </c>
      <c r="P1357" s="80" t="str">
        <f>IF(ISNA(VLOOKUP(Table1[[#This Row],[ProductID]],productMaster,1,0)),"Anomali","")</f>
        <v/>
      </c>
    </row>
    <row r="1358" spans="1:16" x14ac:dyDescent="0.25">
      <c r="A1358" s="4">
        <v>893</v>
      </c>
      <c r="B1358" s="4">
        <v>2001</v>
      </c>
      <c r="C1358" s="11">
        <v>44099</v>
      </c>
      <c r="D1358" s="4">
        <v>3</v>
      </c>
      <c r="E1358" s="4">
        <v>505</v>
      </c>
      <c r="F1358" s="41">
        <v>44.215499999999999</v>
      </c>
      <c r="G1358" s="41">
        <v>132.6465</v>
      </c>
      <c r="K1358" t="b">
        <f>IF(VLOOKUP(Table1[[#This Row],[ProductID]],productMaster,4,0)="Active",TRUE,"Anomali")</f>
        <v>1</v>
      </c>
      <c r="L1358">
        <f>VLOOKUP(Table1[[#This Row],[ProductID]],productMaster,10,0)</f>
        <v>0</v>
      </c>
      <c r="M1358" t="str">
        <f>IF(Table1[[#This Row],[UnitPrice]]&gt;115%*Table1[[#This Row],[StandardAcquisitionCost]],"Anomali","")</f>
        <v>Anomali</v>
      </c>
      <c r="N1358" s="80">
        <f>VLOOKUP(Table1[[#This Row],[ProductID]],productMaster,11,0)</f>
        <v>0</v>
      </c>
      <c r="O1358" s="80" t="str">
        <f>IF(Table1[[#This Row],[UnitPrice]]&gt;Table1[[#This Row],[sellingPrice]],"Anomali","")</f>
        <v>Anomali</v>
      </c>
      <c r="P1358" s="80" t="str">
        <f>IF(ISNA(VLOOKUP(Table1[[#This Row],[ProductID]],productMaster,1,0)),"Anomali","")</f>
        <v/>
      </c>
    </row>
    <row r="1359" spans="1:16" x14ac:dyDescent="0.25">
      <c r="A1359" s="5">
        <v>894</v>
      </c>
      <c r="B1359" s="5">
        <v>2002</v>
      </c>
      <c r="C1359" s="10">
        <v>44099</v>
      </c>
      <c r="D1359" s="5">
        <v>550</v>
      </c>
      <c r="E1359" s="5">
        <v>938</v>
      </c>
      <c r="F1359" s="40">
        <v>31.4895</v>
      </c>
      <c r="G1359" s="40">
        <v>17319.224999999999</v>
      </c>
      <c r="K1359" t="b">
        <f>IF(VLOOKUP(Table1[[#This Row],[ProductID]],productMaster,4,0)="Active",TRUE,"Anomali")</f>
        <v>1</v>
      </c>
      <c r="L1359">
        <f>VLOOKUP(Table1[[#This Row],[ProductID]],productMaster,10,0)</f>
        <v>17.977599999999999</v>
      </c>
      <c r="M1359" t="str">
        <f>IF(Table1[[#This Row],[UnitPrice]]&gt;115%*Table1[[#This Row],[StandardAcquisitionCost]],"Anomali","")</f>
        <v>Anomali</v>
      </c>
      <c r="N1359" s="80">
        <f>VLOOKUP(Table1[[#This Row],[ProductID]],productMaster,11,0)</f>
        <v>40.49</v>
      </c>
      <c r="O1359" s="80" t="str">
        <f>IF(Table1[[#This Row],[UnitPrice]]&gt;Table1[[#This Row],[sellingPrice]],"Anomali","")</f>
        <v/>
      </c>
      <c r="P1359" s="80" t="str">
        <f>IF(ISNA(VLOOKUP(Table1[[#This Row],[ProductID]],productMaster,1,0)),"Anomali","")</f>
        <v/>
      </c>
    </row>
    <row r="1360" spans="1:16" x14ac:dyDescent="0.25">
      <c r="A1360" s="4">
        <v>894</v>
      </c>
      <c r="B1360" s="4">
        <v>2003</v>
      </c>
      <c r="C1360" s="11">
        <v>44099</v>
      </c>
      <c r="D1360" s="4">
        <v>550</v>
      </c>
      <c r="E1360" s="4">
        <v>939</v>
      </c>
      <c r="F1360" s="41">
        <v>48.289499999999997</v>
      </c>
      <c r="G1360" s="41">
        <v>26559.224999999999</v>
      </c>
      <c r="K1360" t="b">
        <f>IF(VLOOKUP(Table1[[#This Row],[ProductID]],productMaster,4,0)="Active",TRUE,"Anomali")</f>
        <v>1</v>
      </c>
      <c r="L1360">
        <f>VLOOKUP(Table1[[#This Row],[ProductID]],productMaster,10,0)</f>
        <v>27.568000000000001</v>
      </c>
      <c r="M1360" t="str">
        <f>IF(Table1[[#This Row],[UnitPrice]]&gt;115%*Table1[[#This Row],[StandardAcquisitionCost]],"Anomali","")</f>
        <v>Anomali</v>
      </c>
      <c r="N1360" s="80">
        <f>VLOOKUP(Table1[[#This Row],[ProductID]],productMaster,11,0)</f>
        <v>62.09</v>
      </c>
      <c r="O1360" s="80" t="str">
        <f>IF(Table1[[#This Row],[UnitPrice]]&gt;Table1[[#This Row],[sellingPrice]],"Anomali","")</f>
        <v/>
      </c>
      <c r="P1360" s="80" t="str">
        <f>IF(ISNA(VLOOKUP(Table1[[#This Row],[ProductID]],productMaster,1,0)),"Anomali","")</f>
        <v/>
      </c>
    </row>
    <row r="1361" spans="1:16" x14ac:dyDescent="0.25">
      <c r="A1361" s="5">
        <v>895</v>
      </c>
      <c r="B1361" s="5">
        <v>2004</v>
      </c>
      <c r="C1361" s="10">
        <v>44099</v>
      </c>
      <c r="D1361" s="5">
        <v>60</v>
      </c>
      <c r="E1361" s="5">
        <v>358</v>
      </c>
      <c r="F1361" s="40">
        <v>6.9824999999999999</v>
      </c>
      <c r="G1361" s="40">
        <v>418.95</v>
      </c>
      <c r="K1361" t="b">
        <f>IF(VLOOKUP(Table1[[#This Row],[ProductID]],productMaster,4,0)="Active",TRUE,"Anomali")</f>
        <v>1</v>
      </c>
      <c r="L1361">
        <f>VLOOKUP(Table1[[#This Row],[ProductID]],productMaster,10,0)</f>
        <v>0</v>
      </c>
      <c r="M1361" t="str">
        <f>IF(Table1[[#This Row],[UnitPrice]]&gt;115%*Table1[[#This Row],[StandardAcquisitionCost]],"Anomali","")</f>
        <v>Anomali</v>
      </c>
      <c r="N1361" s="80">
        <f>VLOOKUP(Table1[[#This Row],[ProductID]],productMaster,11,0)</f>
        <v>0</v>
      </c>
      <c r="O1361" s="80" t="str">
        <f>IF(Table1[[#This Row],[UnitPrice]]&gt;Table1[[#This Row],[sellingPrice]],"Anomali","")</f>
        <v>Anomali</v>
      </c>
      <c r="P1361" s="80" t="str">
        <f>IF(ISNA(VLOOKUP(Table1[[#This Row],[ProductID]],productMaster,1,0)),"Anomali","")</f>
        <v/>
      </c>
    </row>
    <row r="1362" spans="1:16" x14ac:dyDescent="0.25">
      <c r="A1362" s="4">
        <v>896</v>
      </c>
      <c r="B1362" s="4">
        <v>2005</v>
      </c>
      <c r="C1362" s="11">
        <v>44099</v>
      </c>
      <c r="D1362" s="4">
        <v>3</v>
      </c>
      <c r="E1362" s="4">
        <v>454</v>
      </c>
      <c r="F1362" s="41">
        <v>47.523000000000003</v>
      </c>
      <c r="G1362" s="41">
        <v>142.56899999999999</v>
      </c>
      <c r="K1362" t="b">
        <f>IF(VLOOKUP(Table1[[#This Row],[ProductID]],productMaster,4,0)="Active",TRUE,"Anomali")</f>
        <v>1</v>
      </c>
      <c r="L1362">
        <f>VLOOKUP(Table1[[#This Row],[ProductID]],productMaster,10,0)</f>
        <v>0</v>
      </c>
      <c r="M1362" t="str">
        <f>IF(Table1[[#This Row],[UnitPrice]]&gt;115%*Table1[[#This Row],[StandardAcquisitionCost]],"Anomali","")</f>
        <v>Anomali</v>
      </c>
      <c r="N1362" s="80">
        <f>VLOOKUP(Table1[[#This Row],[ProductID]],productMaster,11,0)</f>
        <v>0</v>
      </c>
      <c r="O1362" s="80" t="str">
        <f>IF(Table1[[#This Row],[UnitPrice]]&gt;Table1[[#This Row],[sellingPrice]],"Anomali","")</f>
        <v>Anomali</v>
      </c>
      <c r="P1362" s="80" t="str">
        <f>IF(ISNA(VLOOKUP(Table1[[#This Row],[ProductID]],productMaster,1,0)),"Anomali","")</f>
        <v/>
      </c>
    </row>
    <row r="1363" spans="1:16" x14ac:dyDescent="0.25">
      <c r="A1363" s="5">
        <v>896</v>
      </c>
      <c r="B1363" s="5">
        <v>2006</v>
      </c>
      <c r="C1363" s="10">
        <v>44099</v>
      </c>
      <c r="D1363" s="5">
        <v>3</v>
      </c>
      <c r="E1363" s="5">
        <v>455</v>
      </c>
      <c r="F1363" s="40">
        <v>45.423000000000002</v>
      </c>
      <c r="G1363" s="40">
        <v>136.26900000000001</v>
      </c>
      <c r="K1363" t="b">
        <f>IF(VLOOKUP(Table1[[#This Row],[ProductID]],productMaster,4,0)="Active",TRUE,"Anomali")</f>
        <v>1</v>
      </c>
      <c r="L1363">
        <f>VLOOKUP(Table1[[#This Row],[ProductID]],productMaster,10,0)</f>
        <v>0</v>
      </c>
      <c r="M1363" t="str">
        <f>IF(Table1[[#This Row],[UnitPrice]]&gt;115%*Table1[[#This Row],[StandardAcquisitionCost]],"Anomali","")</f>
        <v>Anomali</v>
      </c>
      <c r="N1363" s="80">
        <f>VLOOKUP(Table1[[#This Row],[ProductID]],productMaster,11,0)</f>
        <v>0</v>
      </c>
      <c r="O1363" s="80" t="str">
        <f>IF(Table1[[#This Row],[UnitPrice]]&gt;Table1[[#This Row],[sellingPrice]],"Anomali","")</f>
        <v>Anomali</v>
      </c>
      <c r="P1363" s="80" t="str">
        <f>IF(ISNA(VLOOKUP(Table1[[#This Row],[ProductID]],productMaster,1,0)),"Anomali","")</f>
        <v/>
      </c>
    </row>
    <row r="1364" spans="1:16" x14ac:dyDescent="0.25">
      <c r="A1364" s="4">
        <v>896</v>
      </c>
      <c r="B1364" s="4">
        <v>2007</v>
      </c>
      <c r="C1364" s="11">
        <v>44099</v>
      </c>
      <c r="D1364" s="4">
        <v>3</v>
      </c>
      <c r="E1364" s="4">
        <v>456</v>
      </c>
      <c r="F1364" s="41">
        <v>49.6965</v>
      </c>
      <c r="G1364" s="41">
        <v>149.08949999999999</v>
      </c>
      <c r="K1364" t="b">
        <f>IF(VLOOKUP(Table1[[#This Row],[ProductID]],productMaster,4,0)="Active",TRUE,"Anomali")</f>
        <v>1</v>
      </c>
      <c r="L1364">
        <f>VLOOKUP(Table1[[#This Row],[ProductID]],productMaster,10,0)</f>
        <v>0</v>
      </c>
      <c r="M1364" t="str">
        <f>IF(Table1[[#This Row],[UnitPrice]]&gt;115%*Table1[[#This Row],[StandardAcquisitionCost]],"Anomali","")</f>
        <v>Anomali</v>
      </c>
      <c r="N1364" s="80">
        <f>VLOOKUP(Table1[[#This Row],[ProductID]],productMaster,11,0)</f>
        <v>0</v>
      </c>
      <c r="O1364" s="80" t="str">
        <f>IF(Table1[[#This Row],[UnitPrice]]&gt;Table1[[#This Row],[sellingPrice]],"Anomali","")</f>
        <v>Anomali</v>
      </c>
      <c r="P1364" s="80" t="str">
        <f>IF(ISNA(VLOOKUP(Table1[[#This Row],[ProductID]],productMaster,1,0)),"Anomali","")</f>
        <v/>
      </c>
    </row>
    <row r="1365" spans="1:16" x14ac:dyDescent="0.25">
      <c r="A1365" s="5">
        <v>896</v>
      </c>
      <c r="B1365" s="5">
        <v>2008</v>
      </c>
      <c r="C1365" s="10">
        <v>44099</v>
      </c>
      <c r="D1365" s="5">
        <v>3</v>
      </c>
      <c r="E1365" s="5">
        <v>457</v>
      </c>
      <c r="F1365" s="40">
        <v>45.423000000000002</v>
      </c>
      <c r="G1365" s="40">
        <v>136.26900000000001</v>
      </c>
      <c r="K1365" t="b">
        <f>IF(VLOOKUP(Table1[[#This Row],[ProductID]],productMaster,4,0)="Active",TRUE,"Anomali")</f>
        <v>1</v>
      </c>
      <c r="L1365">
        <f>VLOOKUP(Table1[[#This Row],[ProductID]],productMaster,10,0)</f>
        <v>0</v>
      </c>
      <c r="M1365" t="str">
        <f>IF(Table1[[#This Row],[UnitPrice]]&gt;115%*Table1[[#This Row],[StandardAcquisitionCost]],"Anomali","")</f>
        <v>Anomali</v>
      </c>
      <c r="N1365" s="80">
        <f>VLOOKUP(Table1[[#This Row],[ProductID]],productMaster,11,0)</f>
        <v>0</v>
      </c>
      <c r="O1365" s="80" t="str">
        <f>IF(Table1[[#This Row],[UnitPrice]]&gt;Table1[[#This Row],[sellingPrice]],"Anomali","")</f>
        <v>Anomali</v>
      </c>
      <c r="P1365" s="80" t="str">
        <f>IF(ISNA(VLOOKUP(Table1[[#This Row],[ProductID]],productMaster,1,0)),"Anomali","")</f>
        <v/>
      </c>
    </row>
    <row r="1366" spans="1:16" x14ac:dyDescent="0.25">
      <c r="A1366" s="4">
        <v>897</v>
      </c>
      <c r="B1366" s="4">
        <v>2009</v>
      </c>
      <c r="C1366" s="11">
        <v>44099</v>
      </c>
      <c r="D1366" s="4">
        <v>60</v>
      </c>
      <c r="E1366" s="4">
        <v>356</v>
      </c>
      <c r="F1366" s="41">
        <v>3.3809999999999998</v>
      </c>
      <c r="G1366" s="41">
        <v>202.86</v>
      </c>
      <c r="K1366" t="b">
        <f>IF(VLOOKUP(Table1[[#This Row],[ProductID]],productMaster,4,0)="Active",TRUE,"Anomali")</f>
        <v>1</v>
      </c>
      <c r="L1366">
        <f>VLOOKUP(Table1[[#This Row],[ProductID]],productMaster,10,0)</f>
        <v>0</v>
      </c>
      <c r="M1366" t="str">
        <f>IF(Table1[[#This Row],[UnitPrice]]&gt;115%*Table1[[#This Row],[StandardAcquisitionCost]],"Anomali","")</f>
        <v>Anomali</v>
      </c>
      <c r="N1366" s="80">
        <f>VLOOKUP(Table1[[#This Row],[ProductID]],productMaster,11,0)</f>
        <v>0</v>
      </c>
      <c r="O1366" s="80" t="str">
        <f>IF(Table1[[#This Row],[UnitPrice]]&gt;Table1[[#This Row],[sellingPrice]],"Anomali","")</f>
        <v>Anomali</v>
      </c>
      <c r="P1366" s="80" t="str">
        <f>IF(ISNA(VLOOKUP(Table1[[#This Row],[ProductID]],productMaster,1,0)),"Anomali","")</f>
        <v/>
      </c>
    </row>
    <row r="1367" spans="1:16" x14ac:dyDescent="0.25">
      <c r="A1367" s="5">
        <v>897</v>
      </c>
      <c r="B1367" s="5">
        <v>2010</v>
      </c>
      <c r="C1367" s="10">
        <v>44099</v>
      </c>
      <c r="D1367" s="5">
        <v>60</v>
      </c>
      <c r="E1367" s="5">
        <v>357</v>
      </c>
      <c r="F1367" s="40">
        <v>4.3155000000000001</v>
      </c>
      <c r="G1367" s="40">
        <v>258.93</v>
      </c>
      <c r="K1367" t="b">
        <f>IF(VLOOKUP(Table1[[#This Row],[ProductID]],productMaster,4,0)="Active",TRUE,"Anomali")</f>
        <v>1</v>
      </c>
      <c r="L1367">
        <f>VLOOKUP(Table1[[#This Row],[ProductID]],productMaster,10,0)</f>
        <v>0</v>
      </c>
      <c r="M1367" t="str">
        <f>IF(Table1[[#This Row],[UnitPrice]]&gt;115%*Table1[[#This Row],[StandardAcquisitionCost]],"Anomali","")</f>
        <v>Anomali</v>
      </c>
      <c r="N1367" s="80">
        <f>VLOOKUP(Table1[[#This Row],[ProductID]],productMaster,11,0)</f>
        <v>0</v>
      </c>
      <c r="O1367" s="80" t="str">
        <f>IF(Table1[[#This Row],[UnitPrice]]&gt;Table1[[#This Row],[sellingPrice]],"Anomali","")</f>
        <v>Anomali</v>
      </c>
      <c r="P1367" s="80" t="str">
        <f>IF(ISNA(VLOOKUP(Table1[[#This Row],[ProductID]],productMaster,1,0)),"Anomali","")</f>
        <v/>
      </c>
    </row>
    <row r="1368" spans="1:16" x14ac:dyDescent="0.25">
      <c r="A1368" s="4">
        <v>898</v>
      </c>
      <c r="B1368" s="4">
        <v>2011</v>
      </c>
      <c r="C1368" s="11">
        <v>44099</v>
      </c>
      <c r="D1368" s="4">
        <v>3</v>
      </c>
      <c r="E1368" s="4">
        <v>375</v>
      </c>
      <c r="F1368" s="41">
        <v>43.270499999999998</v>
      </c>
      <c r="G1368" s="41">
        <v>129.8115</v>
      </c>
      <c r="K1368" t="b">
        <f>IF(VLOOKUP(Table1[[#This Row],[ProductID]],productMaster,4,0)="Active",TRUE,"Anomali")</f>
        <v>1</v>
      </c>
      <c r="L1368">
        <f>VLOOKUP(Table1[[#This Row],[ProductID]],productMaster,10,0)</f>
        <v>0</v>
      </c>
      <c r="M1368" t="str">
        <f>IF(Table1[[#This Row],[UnitPrice]]&gt;115%*Table1[[#This Row],[StandardAcquisitionCost]],"Anomali","")</f>
        <v>Anomali</v>
      </c>
      <c r="N1368" s="80">
        <f>VLOOKUP(Table1[[#This Row],[ProductID]],productMaster,11,0)</f>
        <v>0</v>
      </c>
      <c r="O1368" s="80" t="str">
        <f>IF(Table1[[#This Row],[UnitPrice]]&gt;Table1[[#This Row],[sellingPrice]],"Anomali","")</f>
        <v>Anomali</v>
      </c>
      <c r="P1368" s="80" t="str">
        <f>IF(ISNA(VLOOKUP(Table1[[#This Row],[ProductID]],productMaster,1,0)),"Anomali","")</f>
        <v/>
      </c>
    </row>
    <row r="1369" spans="1:16" x14ac:dyDescent="0.25">
      <c r="A1369" s="5">
        <v>898</v>
      </c>
      <c r="B1369" s="5">
        <v>2012</v>
      </c>
      <c r="C1369" s="10">
        <v>44099</v>
      </c>
      <c r="D1369" s="5">
        <v>3</v>
      </c>
      <c r="E1369" s="5">
        <v>376</v>
      </c>
      <c r="F1369" s="40">
        <v>41.170499999999997</v>
      </c>
      <c r="G1369" s="40">
        <v>123.5115</v>
      </c>
      <c r="K1369" t="b">
        <f>IF(VLOOKUP(Table1[[#This Row],[ProductID]],productMaster,4,0)="Active",TRUE,"Anomali")</f>
        <v>1</v>
      </c>
      <c r="L1369">
        <f>VLOOKUP(Table1[[#This Row],[ProductID]],productMaster,10,0)</f>
        <v>0</v>
      </c>
      <c r="M1369" t="str">
        <f>IF(Table1[[#This Row],[UnitPrice]]&gt;115%*Table1[[#This Row],[StandardAcquisitionCost]],"Anomali","")</f>
        <v>Anomali</v>
      </c>
      <c r="N1369" s="80">
        <f>VLOOKUP(Table1[[#This Row],[ProductID]],productMaster,11,0)</f>
        <v>0</v>
      </c>
      <c r="O1369" s="80" t="str">
        <f>IF(Table1[[#This Row],[UnitPrice]]&gt;Table1[[#This Row],[sellingPrice]],"Anomali","")</f>
        <v>Anomali</v>
      </c>
      <c r="P1369" s="80" t="str">
        <f>IF(ISNA(VLOOKUP(Table1[[#This Row],[ProductID]],productMaster,1,0)),"Anomali","")</f>
        <v/>
      </c>
    </row>
    <row r="1370" spans="1:16" x14ac:dyDescent="0.25">
      <c r="A1370" s="4">
        <v>898</v>
      </c>
      <c r="B1370" s="4">
        <v>2020</v>
      </c>
      <c r="C1370" s="11">
        <v>44099</v>
      </c>
      <c r="D1370" s="4">
        <v>3</v>
      </c>
      <c r="E1370" s="4">
        <v>377</v>
      </c>
      <c r="F1370" s="41">
        <v>45.444000000000003</v>
      </c>
      <c r="G1370" s="41">
        <v>136.33199999999999</v>
      </c>
      <c r="K1370" t="b">
        <f>IF(VLOOKUP(Table1[[#This Row],[ProductID]],productMaster,4,0)="Active",TRUE,"Anomali")</f>
        <v>1</v>
      </c>
      <c r="L1370">
        <f>VLOOKUP(Table1[[#This Row],[ProductID]],productMaster,10,0)</f>
        <v>0</v>
      </c>
      <c r="M1370" t="str">
        <f>IF(Table1[[#This Row],[UnitPrice]]&gt;115%*Table1[[#This Row],[StandardAcquisitionCost]],"Anomali","")</f>
        <v>Anomali</v>
      </c>
      <c r="N1370" s="80">
        <f>VLOOKUP(Table1[[#This Row],[ProductID]],productMaster,11,0)</f>
        <v>0</v>
      </c>
      <c r="O1370" s="80" t="str">
        <f>IF(Table1[[#This Row],[UnitPrice]]&gt;Table1[[#This Row],[sellingPrice]],"Anomali","")</f>
        <v>Anomali</v>
      </c>
      <c r="P1370" s="80" t="str">
        <f>IF(ISNA(VLOOKUP(Table1[[#This Row],[ProductID]],productMaster,1,0)),"Anomali","")</f>
        <v/>
      </c>
    </row>
    <row r="1371" spans="1:16" x14ac:dyDescent="0.25">
      <c r="A1371" s="5">
        <v>898</v>
      </c>
      <c r="B1371" s="5">
        <v>2014</v>
      </c>
      <c r="C1371" s="10">
        <v>44099</v>
      </c>
      <c r="D1371" s="5">
        <v>3</v>
      </c>
      <c r="E1371" s="5">
        <v>378</v>
      </c>
      <c r="F1371" s="40">
        <v>41.170499999999997</v>
      </c>
      <c r="G1371" s="40">
        <v>123.5115</v>
      </c>
      <c r="K1371" t="b">
        <f>IF(VLOOKUP(Table1[[#This Row],[ProductID]],productMaster,4,0)="Active",TRUE,"Anomali")</f>
        <v>1</v>
      </c>
      <c r="L1371">
        <f>VLOOKUP(Table1[[#This Row],[ProductID]],productMaster,10,0)</f>
        <v>0</v>
      </c>
      <c r="M1371" t="str">
        <f>IF(Table1[[#This Row],[UnitPrice]]&gt;115%*Table1[[#This Row],[StandardAcquisitionCost]],"Anomali","")</f>
        <v>Anomali</v>
      </c>
      <c r="N1371" s="80">
        <f>VLOOKUP(Table1[[#This Row],[ProductID]],productMaster,11,0)</f>
        <v>0</v>
      </c>
      <c r="O1371" s="80" t="str">
        <f>IF(Table1[[#This Row],[UnitPrice]]&gt;Table1[[#This Row],[sellingPrice]],"Anomali","")</f>
        <v>Anomali</v>
      </c>
      <c r="P1371" s="80" t="str">
        <f>IF(ISNA(VLOOKUP(Table1[[#This Row],[ProductID]],productMaster,1,0)),"Anomali","")</f>
        <v/>
      </c>
    </row>
    <row r="1372" spans="1:16" x14ac:dyDescent="0.25">
      <c r="A1372" s="4">
        <v>898</v>
      </c>
      <c r="B1372" s="4">
        <v>2015</v>
      </c>
      <c r="C1372" s="11">
        <v>44099</v>
      </c>
      <c r="D1372" s="4">
        <v>3</v>
      </c>
      <c r="E1372" s="4">
        <v>379</v>
      </c>
      <c r="F1372" s="41">
        <v>39.070500000000003</v>
      </c>
      <c r="G1372" s="41">
        <v>117.2115</v>
      </c>
      <c r="K1372" t="b">
        <f>IF(VLOOKUP(Table1[[#This Row],[ProductID]],productMaster,4,0)="Active",TRUE,"Anomali")</f>
        <v>1</v>
      </c>
      <c r="L1372">
        <f>VLOOKUP(Table1[[#This Row],[ProductID]],productMaster,10,0)</f>
        <v>0</v>
      </c>
      <c r="M1372" t="str">
        <f>IF(Table1[[#This Row],[UnitPrice]]&gt;115%*Table1[[#This Row],[StandardAcquisitionCost]],"Anomali","")</f>
        <v>Anomali</v>
      </c>
      <c r="N1372" s="80">
        <f>VLOOKUP(Table1[[#This Row],[ProductID]],productMaster,11,0)</f>
        <v>0</v>
      </c>
      <c r="O1372" s="80" t="str">
        <f>IF(Table1[[#This Row],[UnitPrice]]&gt;Table1[[#This Row],[sellingPrice]],"Anomali","")</f>
        <v>Anomali</v>
      </c>
      <c r="P1372" s="80" t="str">
        <f>IF(ISNA(VLOOKUP(Table1[[#This Row],[ProductID]],productMaster,1,0)),"Anomali","")</f>
        <v/>
      </c>
    </row>
    <row r="1373" spans="1:16" x14ac:dyDescent="0.25">
      <c r="A1373" s="5">
        <v>899</v>
      </c>
      <c r="B1373" s="5">
        <v>2016</v>
      </c>
      <c r="C1373" s="10">
        <v>44099</v>
      </c>
      <c r="D1373" s="5">
        <v>3</v>
      </c>
      <c r="E1373" s="5">
        <v>490</v>
      </c>
      <c r="F1373" s="40">
        <v>12.358499999999999</v>
      </c>
      <c r="G1373" s="40">
        <v>37.075499999999998</v>
      </c>
      <c r="K1373" t="b">
        <f>IF(VLOOKUP(Table1[[#This Row],[ProductID]],productMaster,4,0)="Active",TRUE,"Anomali")</f>
        <v>1</v>
      </c>
      <c r="L1373">
        <f>VLOOKUP(Table1[[#This Row],[ProductID]],productMaster,10,0)</f>
        <v>0</v>
      </c>
      <c r="M1373" t="str">
        <f>IF(Table1[[#This Row],[UnitPrice]]&gt;115%*Table1[[#This Row],[StandardAcquisitionCost]],"Anomali","")</f>
        <v>Anomali</v>
      </c>
      <c r="N1373" s="80">
        <f>VLOOKUP(Table1[[#This Row],[ProductID]],productMaster,11,0)</f>
        <v>0</v>
      </c>
      <c r="O1373" s="80" t="str">
        <f>IF(Table1[[#This Row],[UnitPrice]]&gt;Table1[[#This Row],[sellingPrice]],"Anomali","")</f>
        <v>Anomali</v>
      </c>
      <c r="P1373" s="80" t="str">
        <f>IF(ISNA(VLOOKUP(Table1[[#This Row],[ProductID]],productMaster,1,0)),"Anomali","")</f>
        <v/>
      </c>
    </row>
    <row r="1374" spans="1:16" x14ac:dyDescent="0.25">
      <c r="A1374" s="4">
        <v>900</v>
      </c>
      <c r="B1374" s="4">
        <v>2017</v>
      </c>
      <c r="C1374" s="11">
        <v>44099</v>
      </c>
      <c r="D1374" s="4">
        <v>550</v>
      </c>
      <c r="E1374" s="4">
        <v>513</v>
      </c>
      <c r="F1374" s="41">
        <v>39.1965</v>
      </c>
      <c r="G1374" s="41">
        <v>21558.075000000001</v>
      </c>
      <c r="K1374" t="b">
        <f>IF(VLOOKUP(Table1[[#This Row],[ProductID]],productMaster,4,0)="Active",TRUE,"Anomali")</f>
        <v>1</v>
      </c>
      <c r="L1374">
        <f>VLOOKUP(Table1[[#This Row],[ProductID]],productMaster,10,0)</f>
        <v>0</v>
      </c>
      <c r="M1374" t="str">
        <f>IF(Table1[[#This Row],[UnitPrice]]&gt;115%*Table1[[#This Row],[StandardAcquisitionCost]],"Anomali","")</f>
        <v>Anomali</v>
      </c>
      <c r="N1374" s="80">
        <f>VLOOKUP(Table1[[#This Row],[ProductID]],productMaster,11,0)</f>
        <v>0</v>
      </c>
      <c r="O1374" s="80" t="str">
        <f>IF(Table1[[#This Row],[UnitPrice]]&gt;Table1[[#This Row],[sellingPrice]],"Anomali","")</f>
        <v>Anomali</v>
      </c>
      <c r="P1374" s="80" t="str">
        <f>IF(ISNA(VLOOKUP(Table1[[#This Row],[ProductID]],productMaster,1,0)),"Anomali","")</f>
        <v/>
      </c>
    </row>
    <row r="1375" spans="1:16" x14ac:dyDescent="0.25">
      <c r="A1375" s="5">
        <v>901</v>
      </c>
      <c r="B1375" s="5">
        <v>2018</v>
      </c>
      <c r="C1375" s="10">
        <v>44099</v>
      </c>
      <c r="D1375" s="5">
        <v>3</v>
      </c>
      <c r="E1375" s="5">
        <v>408</v>
      </c>
      <c r="F1375" s="40">
        <v>36.970500000000001</v>
      </c>
      <c r="G1375" s="40">
        <v>110.9115</v>
      </c>
      <c r="K1375" t="b">
        <f>IF(VLOOKUP(Table1[[#This Row],[ProductID]],productMaster,4,0)="Active",TRUE,"Anomali")</f>
        <v>1</v>
      </c>
      <c r="L1375">
        <f>VLOOKUP(Table1[[#This Row],[ProductID]],productMaster,10,0)</f>
        <v>0</v>
      </c>
      <c r="M1375" t="str">
        <f>IF(Table1[[#This Row],[UnitPrice]]&gt;115%*Table1[[#This Row],[StandardAcquisitionCost]],"Anomali","")</f>
        <v>Anomali</v>
      </c>
      <c r="N1375" s="80">
        <f>VLOOKUP(Table1[[#This Row],[ProductID]],productMaster,11,0)</f>
        <v>0</v>
      </c>
      <c r="O1375" s="80" t="str">
        <f>IF(Table1[[#This Row],[UnitPrice]]&gt;Table1[[#This Row],[sellingPrice]],"Anomali","")</f>
        <v>Anomali</v>
      </c>
      <c r="P1375" s="80" t="str">
        <f>IF(ISNA(VLOOKUP(Table1[[#This Row],[ProductID]],productMaster,1,0)),"Anomali","")</f>
        <v/>
      </c>
    </row>
    <row r="1376" spans="1:16" x14ac:dyDescent="0.25">
      <c r="A1376" s="4">
        <v>901</v>
      </c>
      <c r="B1376" s="4">
        <v>2019</v>
      </c>
      <c r="C1376" s="11">
        <v>44099</v>
      </c>
      <c r="D1376" s="4">
        <v>3</v>
      </c>
      <c r="E1376" s="4">
        <v>409</v>
      </c>
      <c r="F1376" s="41">
        <v>41.244</v>
      </c>
      <c r="G1376" s="41">
        <v>123.732</v>
      </c>
      <c r="K1376" t="b">
        <f>IF(VLOOKUP(Table1[[#This Row],[ProductID]],productMaster,4,0)="Active",TRUE,"Anomali")</f>
        <v>1</v>
      </c>
      <c r="L1376">
        <f>VLOOKUP(Table1[[#This Row],[ProductID]],productMaster,10,0)</f>
        <v>0</v>
      </c>
      <c r="M1376" t="str">
        <f>IF(Table1[[#This Row],[UnitPrice]]&gt;115%*Table1[[#This Row],[StandardAcquisitionCost]],"Anomali","")</f>
        <v>Anomali</v>
      </c>
      <c r="N1376" s="80">
        <f>VLOOKUP(Table1[[#This Row],[ProductID]],productMaster,11,0)</f>
        <v>0</v>
      </c>
      <c r="O1376" s="80" t="str">
        <f>IF(Table1[[#This Row],[UnitPrice]]&gt;Table1[[#This Row],[sellingPrice]],"Anomali","")</f>
        <v>Anomali</v>
      </c>
      <c r="P1376" s="80" t="str">
        <f>IF(ISNA(VLOOKUP(Table1[[#This Row],[ProductID]],productMaster,1,0)),"Anomali","")</f>
        <v/>
      </c>
    </row>
    <row r="1377" spans="1:16" x14ac:dyDescent="0.25">
      <c r="A1377" s="5">
        <v>901</v>
      </c>
      <c r="B1377" s="5">
        <v>2020</v>
      </c>
      <c r="C1377" s="10">
        <v>44099</v>
      </c>
      <c r="D1377" s="5">
        <v>3</v>
      </c>
      <c r="E1377" s="5">
        <v>410</v>
      </c>
      <c r="F1377" s="40">
        <v>36.970500000000001</v>
      </c>
      <c r="G1377" s="40">
        <v>110.9115</v>
      </c>
      <c r="K1377" t="b">
        <f>IF(VLOOKUP(Table1[[#This Row],[ProductID]],productMaster,4,0)="Active",TRUE,"Anomali")</f>
        <v>1</v>
      </c>
      <c r="L1377">
        <f>VLOOKUP(Table1[[#This Row],[ProductID]],productMaster,10,0)</f>
        <v>0</v>
      </c>
      <c r="M1377" t="str">
        <f>IF(Table1[[#This Row],[UnitPrice]]&gt;115%*Table1[[#This Row],[StandardAcquisitionCost]],"Anomali","")</f>
        <v>Anomali</v>
      </c>
      <c r="N1377" s="80">
        <f>VLOOKUP(Table1[[#This Row],[ProductID]],productMaster,11,0)</f>
        <v>0</v>
      </c>
      <c r="O1377" s="80" t="str">
        <f>IF(Table1[[#This Row],[UnitPrice]]&gt;Table1[[#This Row],[sellingPrice]],"Anomali","")</f>
        <v>Anomali</v>
      </c>
      <c r="P1377" s="80" t="str">
        <f>IF(ISNA(VLOOKUP(Table1[[#This Row],[ProductID]],productMaster,1,0)),"Anomali","")</f>
        <v/>
      </c>
    </row>
    <row r="1378" spans="1:16" x14ac:dyDescent="0.25">
      <c r="A1378" s="4">
        <v>901</v>
      </c>
      <c r="B1378" s="4">
        <v>2021</v>
      </c>
      <c r="C1378" s="11">
        <v>44099</v>
      </c>
      <c r="D1378" s="4">
        <v>3</v>
      </c>
      <c r="E1378" s="4">
        <v>411</v>
      </c>
      <c r="F1378" s="41">
        <v>34.8705</v>
      </c>
      <c r="G1378" s="41">
        <v>104.61150000000001</v>
      </c>
      <c r="K1378" t="b">
        <f>IF(VLOOKUP(Table1[[#This Row],[ProductID]],productMaster,4,0)="Active",TRUE,"Anomali")</f>
        <v>1</v>
      </c>
      <c r="L1378">
        <f>VLOOKUP(Table1[[#This Row],[ProductID]],productMaster,10,0)</f>
        <v>0</v>
      </c>
      <c r="M1378" t="str">
        <f>IF(Table1[[#This Row],[UnitPrice]]&gt;115%*Table1[[#This Row],[StandardAcquisitionCost]],"Anomali","")</f>
        <v>Anomali</v>
      </c>
      <c r="N1378" s="80">
        <f>VLOOKUP(Table1[[#This Row],[ProductID]],productMaster,11,0)</f>
        <v>0</v>
      </c>
      <c r="O1378" s="80" t="str">
        <f>IF(Table1[[#This Row],[UnitPrice]]&gt;Table1[[#This Row],[sellingPrice]],"Anomali","")</f>
        <v>Anomali</v>
      </c>
      <c r="P1378" s="80" t="str">
        <f>IF(ISNA(VLOOKUP(Table1[[#This Row],[ProductID]],productMaster,1,0)),"Anomali","")</f>
        <v/>
      </c>
    </row>
    <row r="1379" spans="1:16" x14ac:dyDescent="0.25">
      <c r="A1379" s="5">
        <v>902</v>
      </c>
      <c r="B1379" s="5">
        <v>2022</v>
      </c>
      <c r="C1379" s="10">
        <v>44099</v>
      </c>
      <c r="D1379" s="5">
        <v>550</v>
      </c>
      <c r="E1379" s="5">
        <v>931</v>
      </c>
      <c r="F1379" s="40">
        <v>34.8705</v>
      </c>
      <c r="G1379" s="40">
        <v>19178.775000000001</v>
      </c>
      <c r="K1379" t="b">
        <f>IF(VLOOKUP(Table1[[#This Row],[ProductID]],productMaster,4,0)="Active",TRUE,"Anomali")</f>
        <v>1</v>
      </c>
      <c r="L1379">
        <f>VLOOKUP(Table1[[#This Row],[ProductID]],productMaster,10,0)</f>
        <v>8.0373000000000001</v>
      </c>
      <c r="M1379" t="str">
        <f>IF(Table1[[#This Row],[UnitPrice]]&gt;115%*Table1[[#This Row],[StandardAcquisitionCost]],"Anomali","")</f>
        <v>Anomali</v>
      </c>
      <c r="N1379" s="80">
        <f>VLOOKUP(Table1[[#This Row],[ProductID]],productMaster,11,0)</f>
        <v>21.49</v>
      </c>
      <c r="O1379" s="80" t="str">
        <f>IF(Table1[[#This Row],[UnitPrice]]&gt;Table1[[#This Row],[sellingPrice]],"Anomali","")</f>
        <v>Anomali</v>
      </c>
      <c r="P1379" s="80" t="str">
        <f>IF(ISNA(VLOOKUP(Table1[[#This Row],[ProductID]],productMaster,1,0)),"Anomali","")</f>
        <v/>
      </c>
    </row>
    <row r="1380" spans="1:16" x14ac:dyDescent="0.25">
      <c r="A1380" s="4">
        <v>902</v>
      </c>
      <c r="B1380" s="4">
        <v>2023</v>
      </c>
      <c r="C1380" s="11">
        <v>44099</v>
      </c>
      <c r="D1380" s="4">
        <v>550</v>
      </c>
      <c r="E1380" s="4">
        <v>932</v>
      </c>
      <c r="F1380" s="41">
        <v>39.763500000000001</v>
      </c>
      <c r="G1380" s="41">
        <v>21869.924999999999</v>
      </c>
      <c r="K1380" t="b">
        <f>IF(VLOOKUP(Table1[[#This Row],[ProductID]],productMaster,4,0)="Active",TRUE,"Anomali")</f>
        <v>1</v>
      </c>
      <c r="L1380">
        <f>VLOOKUP(Table1[[#This Row],[ProductID]],productMaster,10,0)</f>
        <v>9.3462999999999994</v>
      </c>
      <c r="M1380" t="str">
        <f>IF(Table1[[#This Row],[UnitPrice]]&gt;115%*Table1[[#This Row],[StandardAcquisitionCost]],"Anomali","")</f>
        <v>Anomali</v>
      </c>
      <c r="N1380" s="80">
        <f>VLOOKUP(Table1[[#This Row],[ProductID]],productMaster,11,0)</f>
        <v>24.99</v>
      </c>
      <c r="O1380" s="80" t="str">
        <f>IF(Table1[[#This Row],[UnitPrice]]&gt;Table1[[#This Row],[sellingPrice]],"Anomali","")</f>
        <v>Anomali</v>
      </c>
      <c r="P1380" s="80" t="str">
        <f>IF(ISNA(VLOOKUP(Table1[[#This Row],[ProductID]],productMaster,1,0)),"Anomali","")</f>
        <v/>
      </c>
    </row>
    <row r="1381" spans="1:16" x14ac:dyDescent="0.25">
      <c r="A1381" s="5">
        <v>903</v>
      </c>
      <c r="B1381" s="5">
        <v>2024</v>
      </c>
      <c r="C1381" s="10">
        <v>44099</v>
      </c>
      <c r="D1381" s="5">
        <v>3</v>
      </c>
      <c r="E1381" s="5">
        <v>425</v>
      </c>
      <c r="F1381" s="40">
        <v>45.580500000000001</v>
      </c>
      <c r="G1381" s="40">
        <v>136.7415</v>
      </c>
      <c r="K1381" t="b">
        <f>IF(VLOOKUP(Table1[[#This Row],[ProductID]],productMaster,4,0)="Active",TRUE,"Anomali")</f>
        <v>1</v>
      </c>
      <c r="L1381">
        <f>VLOOKUP(Table1[[#This Row],[ProductID]],productMaster,10,0)</f>
        <v>0</v>
      </c>
      <c r="M1381" t="str">
        <f>IF(Table1[[#This Row],[UnitPrice]]&gt;115%*Table1[[#This Row],[StandardAcquisitionCost]],"Anomali","")</f>
        <v>Anomali</v>
      </c>
      <c r="N1381" s="80">
        <f>VLOOKUP(Table1[[#This Row],[ProductID]],productMaster,11,0)</f>
        <v>0</v>
      </c>
      <c r="O1381" s="80" t="str">
        <f>IF(Table1[[#This Row],[UnitPrice]]&gt;Table1[[#This Row],[sellingPrice]],"Anomali","")</f>
        <v>Anomali</v>
      </c>
      <c r="P1381" s="80" t="str">
        <f>IF(ISNA(VLOOKUP(Table1[[#This Row],[ProductID]],productMaster,1,0)),"Anomali","")</f>
        <v/>
      </c>
    </row>
    <row r="1382" spans="1:16" x14ac:dyDescent="0.25">
      <c r="A1382" s="4">
        <v>903</v>
      </c>
      <c r="B1382" s="4">
        <v>2025</v>
      </c>
      <c r="C1382" s="11">
        <v>44099</v>
      </c>
      <c r="D1382" s="4">
        <v>3</v>
      </c>
      <c r="E1382" s="4">
        <v>426</v>
      </c>
      <c r="F1382" s="41">
        <v>43.480499999999999</v>
      </c>
      <c r="G1382" s="41">
        <v>130.44149999999999</v>
      </c>
      <c r="K1382" t="b">
        <f>IF(VLOOKUP(Table1[[#This Row],[ProductID]],productMaster,4,0)="Active",TRUE,"Anomali")</f>
        <v>1</v>
      </c>
      <c r="L1382">
        <f>VLOOKUP(Table1[[#This Row],[ProductID]],productMaster,10,0)</f>
        <v>0</v>
      </c>
      <c r="M1382" t="str">
        <f>IF(Table1[[#This Row],[UnitPrice]]&gt;115%*Table1[[#This Row],[StandardAcquisitionCost]],"Anomali","")</f>
        <v>Anomali</v>
      </c>
      <c r="N1382" s="80">
        <f>VLOOKUP(Table1[[#This Row],[ProductID]],productMaster,11,0)</f>
        <v>0</v>
      </c>
      <c r="O1382" s="80" t="str">
        <f>IF(Table1[[#This Row],[UnitPrice]]&gt;Table1[[#This Row],[sellingPrice]],"Anomali","")</f>
        <v>Anomali</v>
      </c>
      <c r="P1382" s="80" t="str">
        <f>IF(ISNA(VLOOKUP(Table1[[#This Row],[ProductID]],productMaster,1,0)),"Anomali","")</f>
        <v/>
      </c>
    </row>
    <row r="1383" spans="1:16" x14ac:dyDescent="0.25">
      <c r="A1383" s="5">
        <v>903</v>
      </c>
      <c r="B1383" s="5">
        <v>2026</v>
      </c>
      <c r="C1383" s="10">
        <v>44099</v>
      </c>
      <c r="D1383" s="5">
        <v>3</v>
      </c>
      <c r="E1383" s="5">
        <v>427</v>
      </c>
      <c r="F1383" s="40">
        <v>47.753999999999998</v>
      </c>
      <c r="G1383" s="40">
        <v>143.262</v>
      </c>
      <c r="K1383" t="b">
        <f>IF(VLOOKUP(Table1[[#This Row],[ProductID]],productMaster,4,0)="Active",TRUE,"Anomali")</f>
        <v>1</v>
      </c>
      <c r="L1383">
        <f>VLOOKUP(Table1[[#This Row],[ProductID]],productMaster,10,0)</f>
        <v>0</v>
      </c>
      <c r="M1383" t="str">
        <f>IF(Table1[[#This Row],[UnitPrice]]&gt;115%*Table1[[#This Row],[StandardAcquisitionCost]],"Anomali","")</f>
        <v>Anomali</v>
      </c>
      <c r="N1383" s="80">
        <f>VLOOKUP(Table1[[#This Row],[ProductID]],productMaster,11,0)</f>
        <v>0</v>
      </c>
      <c r="O1383" s="80" t="str">
        <f>IF(Table1[[#This Row],[UnitPrice]]&gt;Table1[[#This Row],[sellingPrice]],"Anomali","")</f>
        <v>Anomali</v>
      </c>
      <c r="P1383" s="80" t="str">
        <f>IF(ISNA(VLOOKUP(Table1[[#This Row],[ProductID]],productMaster,1,0)),"Anomali","")</f>
        <v/>
      </c>
    </row>
    <row r="1384" spans="1:16" x14ac:dyDescent="0.25">
      <c r="A1384" s="4">
        <v>904</v>
      </c>
      <c r="B1384" s="4">
        <v>2027</v>
      </c>
      <c r="C1384" s="11">
        <v>44099</v>
      </c>
      <c r="D1384" s="4">
        <v>3</v>
      </c>
      <c r="E1384" s="4">
        <v>345</v>
      </c>
      <c r="F1384" s="41">
        <v>43.375500000000002</v>
      </c>
      <c r="G1384" s="41">
        <v>130.12649999999999</v>
      </c>
      <c r="K1384" t="b">
        <f>IF(VLOOKUP(Table1[[#This Row],[ProductID]],productMaster,4,0)="Active",TRUE,"Anomali")</f>
        <v>1</v>
      </c>
      <c r="L1384">
        <f>VLOOKUP(Table1[[#This Row],[ProductID]],productMaster,10,0)</f>
        <v>0</v>
      </c>
      <c r="M1384" t="str">
        <f>IF(Table1[[#This Row],[UnitPrice]]&gt;115%*Table1[[#This Row],[StandardAcquisitionCost]],"Anomali","")</f>
        <v>Anomali</v>
      </c>
      <c r="N1384" s="80">
        <f>VLOOKUP(Table1[[#This Row],[ProductID]],productMaster,11,0)</f>
        <v>0</v>
      </c>
      <c r="O1384" s="80" t="str">
        <f>IF(Table1[[#This Row],[UnitPrice]]&gt;Table1[[#This Row],[sellingPrice]],"Anomali","")</f>
        <v>Anomali</v>
      </c>
      <c r="P1384" s="80" t="str">
        <f>IF(ISNA(VLOOKUP(Table1[[#This Row],[ProductID]],productMaster,1,0)),"Anomali","")</f>
        <v/>
      </c>
    </row>
    <row r="1385" spans="1:16" x14ac:dyDescent="0.25">
      <c r="A1385" s="5">
        <v>904</v>
      </c>
      <c r="B1385" s="5">
        <v>2028</v>
      </c>
      <c r="C1385" s="10">
        <v>44099</v>
      </c>
      <c r="D1385" s="5">
        <v>3</v>
      </c>
      <c r="E1385" s="5">
        <v>346</v>
      </c>
      <c r="F1385" s="40">
        <v>47.649000000000001</v>
      </c>
      <c r="G1385" s="40">
        <v>142.947</v>
      </c>
      <c r="K1385" t="b">
        <f>IF(VLOOKUP(Table1[[#This Row],[ProductID]],productMaster,4,0)="Active",TRUE,"Anomali")</f>
        <v>1</v>
      </c>
      <c r="L1385">
        <f>VLOOKUP(Table1[[#This Row],[ProductID]],productMaster,10,0)</f>
        <v>0</v>
      </c>
      <c r="M1385" t="str">
        <f>IF(Table1[[#This Row],[UnitPrice]]&gt;115%*Table1[[#This Row],[StandardAcquisitionCost]],"Anomali","")</f>
        <v>Anomali</v>
      </c>
      <c r="N1385" s="80">
        <f>VLOOKUP(Table1[[#This Row],[ProductID]],productMaster,11,0)</f>
        <v>0</v>
      </c>
      <c r="O1385" s="80" t="str">
        <f>IF(Table1[[#This Row],[UnitPrice]]&gt;Table1[[#This Row],[sellingPrice]],"Anomali","")</f>
        <v>Anomali</v>
      </c>
      <c r="P1385" s="80" t="str">
        <f>IF(ISNA(VLOOKUP(Table1[[#This Row],[ProductID]],productMaster,1,0)),"Anomali","")</f>
        <v/>
      </c>
    </row>
    <row r="1386" spans="1:16" x14ac:dyDescent="0.25">
      <c r="A1386" s="4">
        <v>905</v>
      </c>
      <c r="B1386" s="4">
        <v>2029</v>
      </c>
      <c r="C1386" s="11">
        <v>44100</v>
      </c>
      <c r="D1386" s="4">
        <v>550</v>
      </c>
      <c r="E1386" s="4">
        <v>937</v>
      </c>
      <c r="F1386" s="41">
        <v>62.9895</v>
      </c>
      <c r="G1386" s="41">
        <v>34644.224999999999</v>
      </c>
      <c r="K1386" t="b">
        <f>IF(VLOOKUP(Table1[[#This Row],[ProductID]],productMaster,4,0)="Active",TRUE,"Anomali")</f>
        <v>1</v>
      </c>
      <c r="L1386">
        <f>VLOOKUP(Table1[[#This Row],[ProductID]],productMaster,10,0)</f>
        <v>35.959600000000002</v>
      </c>
      <c r="M1386" t="str">
        <f>IF(Table1[[#This Row],[UnitPrice]]&gt;115%*Table1[[#This Row],[StandardAcquisitionCost]],"Anomali","")</f>
        <v>Anomali</v>
      </c>
      <c r="N1386" s="80">
        <f>VLOOKUP(Table1[[#This Row],[ProductID]],productMaster,11,0)</f>
        <v>80.989999999999995</v>
      </c>
      <c r="O1386" s="80" t="str">
        <f>IF(Table1[[#This Row],[UnitPrice]]&gt;Table1[[#This Row],[sellingPrice]],"Anomali","")</f>
        <v/>
      </c>
      <c r="P1386" s="80" t="str">
        <f>IF(ISNA(VLOOKUP(Table1[[#This Row],[ProductID]],productMaster,1,0)),"Anomali","")</f>
        <v/>
      </c>
    </row>
    <row r="1387" spans="1:16" x14ac:dyDescent="0.25">
      <c r="A1387" s="5">
        <v>906</v>
      </c>
      <c r="B1387" s="5">
        <v>2030</v>
      </c>
      <c r="C1387" s="10">
        <v>44100</v>
      </c>
      <c r="D1387" s="5">
        <v>3</v>
      </c>
      <c r="E1387" s="5">
        <v>469</v>
      </c>
      <c r="F1387" s="40">
        <v>43.323</v>
      </c>
      <c r="G1387" s="40">
        <v>129.96899999999999</v>
      </c>
      <c r="K1387" t="b">
        <f>IF(VLOOKUP(Table1[[#This Row],[ProductID]],productMaster,4,0)="Active",TRUE,"Anomali")</f>
        <v>1</v>
      </c>
      <c r="L1387">
        <f>VLOOKUP(Table1[[#This Row],[ProductID]],productMaster,10,0)</f>
        <v>0</v>
      </c>
      <c r="M1387" t="str">
        <f>IF(Table1[[#This Row],[UnitPrice]]&gt;115%*Table1[[#This Row],[StandardAcquisitionCost]],"Anomali","")</f>
        <v>Anomali</v>
      </c>
      <c r="N1387" s="80">
        <f>VLOOKUP(Table1[[#This Row],[ProductID]],productMaster,11,0)</f>
        <v>0</v>
      </c>
      <c r="O1387" s="80" t="str">
        <f>IF(Table1[[#This Row],[UnitPrice]]&gt;Table1[[#This Row],[sellingPrice]],"Anomali","")</f>
        <v>Anomali</v>
      </c>
      <c r="P1387" s="80" t="str">
        <f>IF(ISNA(VLOOKUP(Table1[[#This Row],[ProductID]],productMaster,1,0)),"Anomali","")</f>
        <v/>
      </c>
    </row>
    <row r="1388" spans="1:16" x14ac:dyDescent="0.25">
      <c r="A1388" s="4">
        <v>906</v>
      </c>
      <c r="B1388" s="4">
        <v>2031</v>
      </c>
      <c r="C1388" s="11">
        <v>44100</v>
      </c>
      <c r="D1388" s="4">
        <v>3</v>
      </c>
      <c r="E1388" s="4">
        <v>470</v>
      </c>
      <c r="F1388" s="41">
        <v>41.222999999999999</v>
      </c>
      <c r="G1388" s="41">
        <v>123.669</v>
      </c>
      <c r="K1388" t="b">
        <f>IF(VLOOKUP(Table1[[#This Row],[ProductID]],productMaster,4,0)="Active",TRUE,"Anomali")</f>
        <v>1</v>
      </c>
      <c r="L1388">
        <f>VLOOKUP(Table1[[#This Row],[ProductID]],productMaster,10,0)</f>
        <v>0</v>
      </c>
      <c r="M1388" t="str">
        <f>IF(Table1[[#This Row],[UnitPrice]]&gt;115%*Table1[[#This Row],[StandardAcquisitionCost]],"Anomali","")</f>
        <v>Anomali</v>
      </c>
      <c r="N1388" s="80">
        <f>VLOOKUP(Table1[[#This Row],[ProductID]],productMaster,11,0)</f>
        <v>0</v>
      </c>
      <c r="O1388" s="80" t="str">
        <f>IF(Table1[[#This Row],[UnitPrice]]&gt;Table1[[#This Row],[sellingPrice]],"Anomali","")</f>
        <v>Anomali</v>
      </c>
      <c r="P1388" s="80" t="str">
        <f>IF(ISNA(VLOOKUP(Table1[[#This Row],[ProductID]],productMaster,1,0)),"Anomali","")</f>
        <v/>
      </c>
    </row>
    <row r="1389" spans="1:16" x14ac:dyDescent="0.25">
      <c r="A1389" s="5">
        <v>906</v>
      </c>
      <c r="B1389" s="5">
        <v>2032</v>
      </c>
      <c r="C1389" s="10">
        <v>44100</v>
      </c>
      <c r="D1389" s="5">
        <v>3</v>
      </c>
      <c r="E1389" s="5">
        <v>471</v>
      </c>
      <c r="F1389" s="40">
        <v>45.496499999999997</v>
      </c>
      <c r="G1389" s="40">
        <v>136.48949999999999</v>
      </c>
      <c r="K1389" t="b">
        <f>IF(VLOOKUP(Table1[[#This Row],[ProductID]],productMaster,4,0)="Active",TRUE,"Anomali")</f>
        <v>1</v>
      </c>
      <c r="L1389">
        <f>VLOOKUP(Table1[[#This Row],[ProductID]],productMaster,10,0)</f>
        <v>0</v>
      </c>
      <c r="M1389" t="str">
        <f>IF(Table1[[#This Row],[UnitPrice]]&gt;115%*Table1[[#This Row],[StandardAcquisitionCost]],"Anomali","")</f>
        <v>Anomali</v>
      </c>
      <c r="N1389" s="80">
        <f>VLOOKUP(Table1[[#This Row],[ProductID]],productMaster,11,0)</f>
        <v>0</v>
      </c>
      <c r="O1389" s="80" t="str">
        <f>IF(Table1[[#This Row],[UnitPrice]]&gt;Table1[[#This Row],[sellingPrice]],"Anomali","")</f>
        <v>Anomali</v>
      </c>
      <c r="P1389" s="80" t="str">
        <f>IF(ISNA(VLOOKUP(Table1[[#This Row],[ProductID]],productMaster,1,0)),"Anomali","")</f>
        <v/>
      </c>
    </row>
    <row r="1390" spans="1:16" x14ac:dyDescent="0.25">
      <c r="A1390" s="4">
        <v>906</v>
      </c>
      <c r="B1390" s="4">
        <v>2033</v>
      </c>
      <c r="C1390" s="11">
        <v>44100</v>
      </c>
      <c r="D1390" s="4">
        <v>3</v>
      </c>
      <c r="E1390" s="4">
        <v>472</v>
      </c>
      <c r="F1390" s="41">
        <v>41.222999999999999</v>
      </c>
      <c r="G1390" s="41">
        <v>123.669</v>
      </c>
      <c r="K1390" t="b">
        <f>IF(VLOOKUP(Table1[[#This Row],[ProductID]],productMaster,4,0)="Active",TRUE,"Anomali")</f>
        <v>1</v>
      </c>
      <c r="L1390">
        <f>VLOOKUP(Table1[[#This Row],[ProductID]],productMaster,10,0)</f>
        <v>0</v>
      </c>
      <c r="M1390" t="str">
        <f>IF(Table1[[#This Row],[UnitPrice]]&gt;115%*Table1[[#This Row],[StandardAcquisitionCost]],"Anomali","")</f>
        <v>Anomali</v>
      </c>
      <c r="N1390" s="80">
        <f>VLOOKUP(Table1[[#This Row],[ProductID]],productMaster,11,0)</f>
        <v>0</v>
      </c>
      <c r="O1390" s="80" t="str">
        <f>IF(Table1[[#This Row],[UnitPrice]]&gt;Table1[[#This Row],[sellingPrice]],"Anomali","")</f>
        <v>Anomali</v>
      </c>
      <c r="P1390" s="80" t="str">
        <f>IF(ISNA(VLOOKUP(Table1[[#This Row],[ProductID]],productMaster,1,0)),"Anomali","")</f>
        <v/>
      </c>
    </row>
    <row r="1391" spans="1:16" x14ac:dyDescent="0.25">
      <c r="A1391" s="5">
        <v>907</v>
      </c>
      <c r="B1391" s="5">
        <v>2034</v>
      </c>
      <c r="C1391" s="10">
        <v>44100</v>
      </c>
      <c r="D1391" s="5">
        <v>3</v>
      </c>
      <c r="E1391" s="5">
        <v>462</v>
      </c>
      <c r="F1391" s="40">
        <v>47.680500000000002</v>
      </c>
      <c r="G1391" s="40">
        <v>143.04150000000001</v>
      </c>
      <c r="K1391" t="b">
        <f>IF(VLOOKUP(Table1[[#This Row],[ProductID]],productMaster,4,0)="Active",TRUE,"Anomali")</f>
        <v>1</v>
      </c>
      <c r="L1391">
        <f>VLOOKUP(Table1[[#This Row],[ProductID]],productMaster,10,0)</f>
        <v>0</v>
      </c>
      <c r="M1391" t="str">
        <f>IF(Table1[[#This Row],[UnitPrice]]&gt;115%*Table1[[#This Row],[StandardAcquisitionCost]],"Anomali","")</f>
        <v>Anomali</v>
      </c>
      <c r="N1391" s="80">
        <f>VLOOKUP(Table1[[#This Row],[ProductID]],productMaster,11,0)</f>
        <v>0</v>
      </c>
      <c r="O1391" s="80" t="str">
        <f>IF(Table1[[#This Row],[UnitPrice]]&gt;Table1[[#This Row],[sellingPrice]],"Anomali","")</f>
        <v>Anomali</v>
      </c>
      <c r="P1391" s="80" t="str">
        <f>IF(ISNA(VLOOKUP(Table1[[#This Row],[ProductID]],productMaster,1,0)),"Anomali","")</f>
        <v/>
      </c>
    </row>
    <row r="1392" spans="1:16" x14ac:dyDescent="0.25">
      <c r="A1392" s="4">
        <v>908</v>
      </c>
      <c r="B1392" s="4">
        <v>2035</v>
      </c>
      <c r="C1392" s="11">
        <v>44100</v>
      </c>
      <c r="D1392" s="4">
        <v>550</v>
      </c>
      <c r="E1392" s="4">
        <v>510</v>
      </c>
      <c r="F1392" s="41">
        <v>23.404499999999999</v>
      </c>
      <c r="G1392" s="41">
        <v>12872.475</v>
      </c>
      <c r="K1392" t="b">
        <f>IF(VLOOKUP(Table1[[#This Row],[ProductID]],productMaster,4,0)="Active",TRUE,"Anomali")</f>
        <v>1</v>
      </c>
      <c r="L1392">
        <f>VLOOKUP(Table1[[#This Row],[ProductID]],productMaster,10,0)</f>
        <v>0</v>
      </c>
      <c r="M1392" t="str">
        <f>IF(Table1[[#This Row],[UnitPrice]]&gt;115%*Table1[[#This Row],[StandardAcquisitionCost]],"Anomali","")</f>
        <v>Anomali</v>
      </c>
      <c r="N1392" s="80">
        <f>VLOOKUP(Table1[[#This Row],[ProductID]],productMaster,11,0)</f>
        <v>0</v>
      </c>
      <c r="O1392" s="80" t="str">
        <f>IF(Table1[[#This Row],[UnitPrice]]&gt;Table1[[#This Row],[sellingPrice]],"Anomali","")</f>
        <v>Anomali</v>
      </c>
      <c r="P1392" s="80" t="str">
        <f>IF(ISNA(VLOOKUP(Table1[[#This Row],[ProductID]],productMaster,1,0)),"Anomali","")</f>
        <v/>
      </c>
    </row>
    <row r="1393" spans="1:16" x14ac:dyDescent="0.25">
      <c r="A1393" s="5">
        <v>908</v>
      </c>
      <c r="B1393" s="5">
        <v>2036</v>
      </c>
      <c r="C1393" s="10">
        <v>44100</v>
      </c>
      <c r="D1393" s="5">
        <v>550</v>
      </c>
      <c r="E1393" s="5">
        <v>511</v>
      </c>
      <c r="F1393" s="40">
        <v>27.867000000000001</v>
      </c>
      <c r="G1393" s="40">
        <v>15326.85</v>
      </c>
      <c r="K1393" t="b">
        <f>IF(VLOOKUP(Table1[[#This Row],[ProductID]],productMaster,4,0)="Active",TRUE,"Anomali")</f>
        <v>1</v>
      </c>
      <c r="L1393">
        <f>VLOOKUP(Table1[[#This Row],[ProductID]],productMaster,10,0)</f>
        <v>0</v>
      </c>
      <c r="M1393" t="str">
        <f>IF(Table1[[#This Row],[UnitPrice]]&gt;115%*Table1[[#This Row],[StandardAcquisitionCost]],"Anomali","")</f>
        <v>Anomali</v>
      </c>
      <c r="N1393" s="80">
        <f>VLOOKUP(Table1[[#This Row],[ProductID]],productMaster,11,0)</f>
        <v>0</v>
      </c>
      <c r="O1393" s="80" t="str">
        <f>IF(Table1[[#This Row],[UnitPrice]]&gt;Table1[[#This Row],[sellingPrice]],"Anomali","")</f>
        <v>Anomali</v>
      </c>
      <c r="P1393" s="80" t="str">
        <f>IF(ISNA(VLOOKUP(Table1[[#This Row],[ProductID]],productMaster,1,0)),"Anomali","")</f>
        <v/>
      </c>
    </row>
    <row r="1394" spans="1:16" x14ac:dyDescent="0.25">
      <c r="A1394" s="4">
        <v>909</v>
      </c>
      <c r="B1394" s="4">
        <v>2037</v>
      </c>
      <c r="C1394" s="11">
        <v>44103</v>
      </c>
      <c r="D1394" s="4">
        <v>550</v>
      </c>
      <c r="E1394" s="4">
        <v>931</v>
      </c>
      <c r="F1394" s="41">
        <v>34.345500000000001</v>
      </c>
      <c r="G1394" s="41">
        <v>18890.025000000001</v>
      </c>
      <c r="K1394" t="b">
        <f>IF(VLOOKUP(Table1[[#This Row],[ProductID]],productMaster,4,0)="Active",TRUE,"Anomali")</f>
        <v>1</v>
      </c>
      <c r="L1394">
        <f>VLOOKUP(Table1[[#This Row],[ProductID]],productMaster,10,0)</f>
        <v>8.0373000000000001</v>
      </c>
      <c r="M1394" t="str">
        <f>IF(Table1[[#This Row],[UnitPrice]]&gt;115%*Table1[[#This Row],[StandardAcquisitionCost]],"Anomali","")</f>
        <v>Anomali</v>
      </c>
      <c r="N1394" s="80">
        <f>VLOOKUP(Table1[[#This Row],[ProductID]],productMaster,11,0)</f>
        <v>21.49</v>
      </c>
      <c r="O1394" s="80" t="str">
        <f>IF(Table1[[#This Row],[UnitPrice]]&gt;Table1[[#This Row],[sellingPrice]],"Anomali","")</f>
        <v>Anomali</v>
      </c>
      <c r="P1394" s="80" t="str">
        <f>IF(ISNA(VLOOKUP(Table1[[#This Row],[ProductID]],productMaster,1,0)),"Anomali","")</f>
        <v/>
      </c>
    </row>
    <row r="1395" spans="1:16" x14ac:dyDescent="0.25">
      <c r="A1395" s="5">
        <v>909</v>
      </c>
      <c r="B1395" s="5">
        <v>2038</v>
      </c>
      <c r="C1395" s="10">
        <v>44103</v>
      </c>
      <c r="D1395" s="5">
        <v>550</v>
      </c>
      <c r="E1395" s="5">
        <v>932</v>
      </c>
      <c r="F1395" s="40">
        <v>39.238500000000002</v>
      </c>
      <c r="G1395" s="40">
        <v>21581.174999999999</v>
      </c>
      <c r="K1395" t="b">
        <f>IF(VLOOKUP(Table1[[#This Row],[ProductID]],productMaster,4,0)="Active",TRUE,"Anomali")</f>
        <v>1</v>
      </c>
      <c r="L1395">
        <f>VLOOKUP(Table1[[#This Row],[ProductID]],productMaster,10,0)</f>
        <v>9.3462999999999994</v>
      </c>
      <c r="M1395" t="str">
        <f>IF(Table1[[#This Row],[UnitPrice]]&gt;115%*Table1[[#This Row],[StandardAcquisitionCost]],"Anomali","")</f>
        <v>Anomali</v>
      </c>
      <c r="N1395" s="80">
        <f>VLOOKUP(Table1[[#This Row],[ProductID]],productMaster,11,0)</f>
        <v>24.99</v>
      </c>
      <c r="O1395" s="80" t="str">
        <f>IF(Table1[[#This Row],[UnitPrice]]&gt;Table1[[#This Row],[sellingPrice]],"Anomali","")</f>
        <v>Anomali</v>
      </c>
      <c r="P1395" s="80" t="str">
        <f>IF(ISNA(VLOOKUP(Table1[[#This Row],[ProductID]],productMaster,1,0)),"Anomali","")</f>
        <v/>
      </c>
    </row>
    <row r="1396" spans="1:16" x14ac:dyDescent="0.25">
      <c r="A1396" s="4">
        <v>910</v>
      </c>
      <c r="B1396" s="4">
        <v>2039</v>
      </c>
      <c r="C1396" s="11">
        <v>44103</v>
      </c>
      <c r="D1396" s="4">
        <v>3</v>
      </c>
      <c r="E1396" s="4">
        <v>344</v>
      </c>
      <c r="F1396" s="41">
        <v>45.3705</v>
      </c>
      <c r="G1396" s="41">
        <v>136.11150000000001</v>
      </c>
      <c r="K1396" t="b">
        <f>IF(VLOOKUP(Table1[[#This Row],[ProductID]],productMaster,4,0)="Active",TRUE,"Anomali")</f>
        <v>1</v>
      </c>
      <c r="L1396">
        <f>VLOOKUP(Table1[[#This Row],[ProductID]],productMaster,10,0)</f>
        <v>0</v>
      </c>
      <c r="M1396" t="str">
        <f>IF(Table1[[#This Row],[UnitPrice]]&gt;115%*Table1[[#This Row],[StandardAcquisitionCost]],"Anomali","")</f>
        <v>Anomali</v>
      </c>
      <c r="N1396" s="80">
        <f>VLOOKUP(Table1[[#This Row],[ProductID]],productMaster,11,0)</f>
        <v>0</v>
      </c>
      <c r="O1396" s="80" t="str">
        <f>IF(Table1[[#This Row],[UnitPrice]]&gt;Table1[[#This Row],[sellingPrice]],"Anomali","")</f>
        <v>Anomali</v>
      </c>
      <c r="P1396" s="80" t="str">
        <f>IF(ISNA(VLOOKUP(Table1[[#This Row],[ProductID]],productMaster,1,0)),"Anomali","")</f>
        <v/>
      </c>
    </row>
    <row r="1397" spans="1:16" x14ac:dyDescent="0.25">
      <c r="A1397" s="5">
        <v>910</v>
      </c>
      <c r="B1397" s="5">
        <v>2040</v>
      </c>
      <c r="C1397" s="10">
        <v>44103</v>
      </c>
      <c r="D1397" s="5">
        <v>3</v>
      </c>
      <c r="E1397" s="5">
        <v>345</v>
      </c>
      <c r="F1397" s="40">
        <v>43.270499999999998</v>
      </c>
      <c r="G1397" s="40">
        <v>129.8115</v>
      </c>
      <c r="K1397" t="b">
        <f>IF(VLOOKUP(Table1[[#This Row],[ProductID]],productMaster,4,0)="Active",TRUE,"Anomali")</f>
        <v>1</v>
      </c>
      <c r="L1397">
        <f>VLOOKUP(Table1[[#This Row],[ProductID]],productMaster,10,0)</f>
        <v>0</v>
      </c>
      <c r="M1397" t="str">
        <f>IF(Table1[[#This Row],[UnitPrice]]&gt;115%*Table1[[#This Row],[StandardAcquisitionCost]],"Anomali","")</f>
        <v>Anomali</v>
      </c>
      <c r="N1397" s="80">
        <f>VLOOKUP(Table1[[#This Row],[ProductID]],productMaster,11,0)</f>
        <v>0</v>
      </c>
      <c r="O1397" s="80" t="str">
        <f>IF(Table1[[#This Row],[UnitPrice]]&gt;Table1[[#This Row],[sellingPrice]],"Anomali","")</f>
        <v>Anomali</v>
      </c>
      <c r="P1397" s="80" t="str">
        <f>IF(ISNA(VLOOKUP(Table1[[#This Row],[ProductID]],productMaster,1,0)),"Anomali","")</f>
        <v/>
      </c>
    </row>
    <row r="1398" spans="1:16" x14ac:dyDescent="0.25">
      <c r="A1398" s="4">
        <v>910</v>
      </c>
      <c r="B1398" s="4">
        <v>2041</v>
      </c>
      <c r="C1398" s="11">
        <v>44103</v>
      </c>
      <c r="D1398" s="4">
        <v>3</v>
      </c>
      <c r="E1398" s="4">
        <v>346</v>
      </c>
      <c r="F1398" s="41">
        <v>47.543999999999997</v>
      </c>
      <c r="G1398" s="41">
        <v>142.63200000000001</v>
      </c>
      <c r="K1398" t="b">
        <f>IF(VLOOKUP(Table1[[#This Row],[ProductID]],productMaster,4,0)="Active",TRUE,"Anomali")</f>
        <v>1</v>
      </c>
      <c r="L1398">
        <f>VLOOKUP(Table1[[#This Row],[ProductID]],productMaster,10,0)</f>
        <v>0</v>
      </c>
      <c r="M1398" t="str">
        <f>IF(Table1[[#This Row],[UnitPrice]]&gt;115%*Table1[[#This Row],[StandardAcquisitionCost]],"Anomali","")</f>
        <v>Anomali</v>
      </c>
      <c r="N1398" s="80">
        <f>VLOOKUP(Table1[[#This Row],[ProductID]],productMaster,11,0)</f>
        <v>0</v>
      </c>
      <c r="O1398" s="80" t="str">
        <f>IF(Table1[[#This Row],[UnitPrice]]&gt;Table1[[#This Row],[sellingPrice]],"Anomali","")</f>
        <v>Anomali</v>
      </c>
      <c r="P1398" s="80" t="str">
        <f>IF(ISNA(VLOOKUP(Table1[[#This Row],[ProductID]],productMaster,1,0)),"Anomali","")</f>
        <v/>
      </c>
    </row>
    <row r="1399" spans="1:16" x14ac:dyDescent="0.25">
      <c r="A1399" s="5">
        <v>911</v>
      </c>
      <c r="B1399" s="5">
        <v>2042</v>
      </c>
      <c r="C1399" s="10">
        <v>44103</v>
      </c>
      <c r="D1399" s="5">
        <v>550</v>
      </c>
      <c r="E1399" s="5">
        <v>930</v>
      </c>
      <c r="F1399" s="40">
        <v>43.039499999999997</v>
      </c>
      <c r="G1399" s="40">
        <v>23671.724999999999</v>
      </c>
      <c r="K1399" t="b">
        <f>IF(VLOOKUP(Table1[[#This Row],[ProductID]],productMaster,4,0)="Active",TRUE,"Anomali")</f>
        <v>1</v>
      </c>
      <c r="L1399">
        <f>VLOOKUP(Table1[[#This Row],[ProductID]],productMaster,10,0)</f>
        <v>13.09</v>
      </c>
      <c r="M1399" t="str">
        <f>IF(Table1[[#This Row],[UnitPrice]]&gt;115%*Table1[[#This Row],[StandardAcquisitionCost]],"Anomali","")</f>
        <v>Anomali</v>
      </c>
      <c r="N1399" s="80">
        <f>VLOOKUP(Table1[[#This Row],[ProductID]],productMaster,11,0)</f>
        <v>35</v>
      </c>
      <c r="O1399" s="80" t="str">
        <f>IF(Table1[[#This Row],[UnitPrice]]&gt;Table1[[#This Row],[sellingPrice]],"Anomali","")</f>
        <v>Anomali</v>
      </c>
      <c r="P1399" s="80" t="str">
        <f>IF(ISNA(VLOOKUP(Table1[[#This Row],[ProductID]],productMaster,1,0)),"Anomali","")</f>
        <v/>
      </c>
    </row>
    <row r="1400" spans="1:16" x14ac:dyDescent="0.25">
      <c r="A1400" s="4">
        <v>912</v>
      </c>
      <c r="B1400" s="4">
        <v>2043</v>
      </c>
      <c r="C1400" s="11">
        <v>44103</v>
      </c>
      <c r="D1400" s="4">
        <v>550</v>
      </c>
      <c r="E1400" s="4">
        <v>332</v>
      </c>
      <c r="F1400" s="41">
        <v>10.815</v>
      </c>
      <c r="G1400" s="41">
        <v>5948.25</v>
      </c>
      <c r="K1400" t="b">
        <f>IF(VLOOKUP(Table1[[#This Row],[ProductID]],productMaster,4,0)="Active",TRUE,"Anomali")</f>
        <v>1</v>
      </c>
      <c r="L1400">
        <f>VLOOKUP(Table1[[#This Row],[ProductID]],productMaster,10,0)</f>
        <v>0</v>
      </c>
      <c r="M1400" t="str">
        <f>IF(Table1[[#This Row],[UnitPrice]]&gt;115%*Table1[[#This Row],[StandardAcquisitionCost]],"Anomali","")</f>
        <v>Anomali</v>
      </c>
      <c r="N1400" s="80">
        <f>VLOOKUP(Table1[[#This Row],[ProductID]],productMaster,11,0)</f>
        <v>0</v>
      </c>
      <c r="O1400" s="80" t="str">
        <f>IF(Table1[[#This Row],[UnitPrice]]&gt;Table1[[#This Row],[sellingPrice]],"Anomali","")</f>
        <v>Anomali</v>
      </c>
      <c r="P1400" s="80" t="str">
        <f>IF(ISNA(VLOOKUP(Table1[[#This Row],[ProductID]],productMaster,1,0)),"Anomali","")</f>
        <v/>
      </c>
    </row>
    <row r="1401" spans="1:16" x14ac:dyDescent="0.25">
      <c r="A1401" s="5">
        <v>913</v>
      </c>
      <c r="B1401" s="5">
        <v>2044</v>
      </c>
      <c r="C1401" s="10">
        <v>44103</v>
      </c>
      <c r="D1401" s="5">
        <v>550</v>
      </c>
      <c r="E1401" s="5">
        <v>948</v>
      </c>
      <c r="F1401" s="40">
        <v>82.834500000000006</v>
      </c>
      <c r="G1401" s="40">
        <v>45558.974999999999</v>
      </c>
      <c r="K1401" t="b">
        <f>IF(VLOOKUP(Table1[[#This Row],[ProductID]],productMaster,4,0)="Active",TRUE,"Anomali")</f>
        <v>1</v>
      </c>
      <c r="L1401">
        <f>VLOOKUP(Table1[[#This Row],[ProductID]],productMaster,10,0)</f>
        <v>47.286000000000001</v>
      </c>
      <c r="M1401" t="str">
        <f>IF(Table1[[#This Row],[UnitPrice]]&gt;115%*Table1[[#This Row],[StandardAcquisitionCost]],"Anomali","")</f>
        <v>Anomali</v>
      </c>
      <c r="N1401" s="80">
        <f>VLOOKUP(Table1[[#This Row],[ProductID]],productMaster,11,0)</f>
        <v>106.5</v>
      </c>
      <c r="O1401" s="80" t="str">
        <f>IF(Table1[[#This Row],[UnitPrice]]&gt;Table1[[#This Row],[sellingPrice]],"Anomali","")</f>
        <v/>
      </c>
      <c r="P1401" s="80" t="str">
        <f>IF(ISNA(VLOOKUP(Table1[[#This Row],[ProductID]],productMaster,1,0)),"Anomali","")</f>
        <v/>
      </c>
    </row>
    <row r="1402" spans="1:16" x14ac:dyDescent="0.25">
      <c r="A1402" s="4">
        <v>913</v>
      </c>
      <c r="B1402" s="4">
        <v>2045</v>
      </c>
      <c r="C1402" s="11">
        <v>44103</v>
      </c>
      <c r="D1402" s="4">
        <v>550</v>
      </c>
      <c r="E1402" s="4">
        <v>907</v>
      </c>
      <c r="F1402" s="41">
        <v>82.834500000000006</v>
      </c>
      <c r="G1402" s="41">
        <v>45558.974999999999</v>
      </c>
      <c r="K1402" t="b">
        <f>IF(VLOOKUP(Table1[[#This Row],[ProductID]],productMaster,4,0)="Active",TRUE,"Anomali")</f>
        <v>1</v>
      </c>
      <c r="L1402">
        <f>VLOOKUP(Table1[[#This Row],[ProductID]],productMaster,10,0)</f>
        <v>47.286000000000001</v>
      </c>
      <c r="M1402" t="str">
        <f>IF(Table1[[#This Row],[UnitPrice]]&gt;115%*Table1[[#This Row],[StandardAcquisitionCost]],"Anomali","")</f>
        <v>Anomali</v>
      </c>
      <c r="N1402" s="80">
        <f>VLOOKUP(Table1[[#This Row],[ProductID]],productMaster,11,0)</f>
        <v>106.5</v>
      </c>
      <c r="O1402" s="80" t="str">
        <f>IF(Table1[[#This Row],[UnitPrice]]&gt;Table1[[#This Row],[sellingPrice]],"Anomali","")</f>
        <v/>
      </c>
      <c r="P1402" s="80" t="str">
        <f>IF(ISNA(VLOOKUP(Table1[[#This Row],[ProductID]],productMaster,1,0)),"Anomali","")</f>
        <v/>
      </c>
    </row>
    <row r="1403" spans="1:16" x14ac:dyDescent="0.25">
      <c r="A1403" s="5">
        <v>914</v>
      </c>
      <c r="B1403" s="5">
        <v>2046</v>
      </c>
      <c r="C1403" s="10">
        <v>44103</v>
      </c>
      <c r="D1403" s="5">
        <v>1250</v>
      </c>
      <c r="E1403" s="5">
        <v>325</v>
      </c>
      <c r="F1403" s="40">
        <v>0.21</v>
      </c>
      <c r="G1403" s="40">
        <v>262.5</v>
      </c>
      <c r="K1403" t="b">
        <f>IF(VLOOKUP(Table1[[#This Row],[ProductID]],productMaster,4,0)="Active",TRUE,"Anomali")</f>
        <v>1</v>
      </c>
      <c r="L1403">
        <f>VLOOKUP(Table1[[#This Row],[ProductID]],productMaster,10,0)</f>
        <v>0</v>
      </c>
      <c r="M1403" t="str">
        <f>IF(Table1[[#This Row],[UnitPrice]]&gt;115%*Table1[[#This Row],[StandardAcquisitionCost]],"Anomali","")</f>
        <v>Anomali</v>
      </c>
      <c r="N1403" s="80">
        <f>VLOOKUP(Table1[[#This Row],[ProductID]],productMaster,11,0)</f>
        <v>0</v>
      </c>
      <c r="O1403" s="80" t="str">
        <f>IF(Table1[[#This Row],[UnitPrice]]&gt;Table1[[#This Row],[sellingPrice]],"Anomali","")</f>
        <v>Anomali</v>
      </c>
      <c r="P1403" s="80" t="str">
        <f>IF(ISNA(VLOOKUP(Table1[[#This Row],[ProductID]],productMaster,1,0)),"Anomali","")</f>
        <v/>
      </c>
    </row>
    <row r="1404" spans="1:16" x14ac:dyDescent="0.25">
      <c r="A1404" s="4">
        <v>914</v>
      </c>
      <c r="B1404" s="4">
        <v>2047</v>
      </c>
      <c r="C1404" s="11">
        <v>44103</v>
      </c>
      <c r="D1404" s="4">
        <v>1250</v>
      </c>
      <c r="E1404" s="4">
        <v>326</v>
      </c>
      <c r="F1404" s="41">
        <v>0.21</v>
      </c>
      <c r="G1404" s="41">
        <v>262.5</v>
      </c>
      <c r="K1404" t="b">
        <f>IF(VLOOKUP(Table1[[#This Row],[ProductID]],productMaster,4,0)="Active",TRUE,"Anomali")</f>
        <v>1</v>
      </c>
      <c r="L1404">
        <f>VLOOKUP(Table1[[#This Row],[ProductID]],productMaster,10,0)</f>
        <v>0</v>
      </c>
      <c r="M1404" t="str">
        <f>IF(Table1[[#This Row],[UnitPrice]]&gt;115%*Table1[[#This Row],[StandardAcquisitionCost]],"Anomali","")</f>
        <v>Anomali</v>
      </c>
      <c r="N1404" s="80">
        <f>VLOOKUP(Table1[[#This Row],[ProductID]],productMaster,11,0)</f>
        <v>0</v>
      </c>
      <c r="O1404" s="80" t="str">
        <f>IF(Table1[[#This Row],[UnitPrice]]&gt;Table1[[#This Row],[sellingPrice]],"Anomali","")</f>
        <v>Anomali</v>
      </c>
      <c r="P1404" s="80" t="str">
        <f>IF(ISNA(VLOOKUP(Table1[[#This Row],[ProductID]],productMaster,1,0)),"Anomali","")</f>
        <v/>
      </c>
    </row>
    <row r="1405" spans="1:16" x14ac:dyDescent="0.25">
      <c r="A1405" s="5">
        <v>915</v>
      </c>
      <c r="B1405" s="5">
        <v>2048</v>
      </c>
      <c r="C1405" s="10">
        <v>44103</v>
      </c>
      <c r="D1405" s="5">
        <v>3</v>
      </c>
      <c r="E1405" s="5">
        <v>320</v>
      </c>
      <c r="F1405" s="40">
        <v>49.643999999999998</v>
      </c>
      <c r="G1405" s="40">
        <v>148.93199999999999</v>
      </c>
      <c r="K1405" t="b">
        <f>IF(VLOOKUP(Table1[[#This Row],[ProductID]],productMaster,4,0)="Active",TRUE,"Anomali")</f>
        <v>1</v>
      </c>
      <c r="L1405">
        <f>VLOOKUP(Table1[[#This Row],[ProductID]],productMaster,10,0)</f>
        <v>0</v>
      </c>
      <c r="M1405" t="str">
        <f>IF(Table1[[#This Row],[UnitPrice]]&gt;115%*Table1[[#This Row],[StandardAcquisitionCost]],"Anomali","")</f>
        <v>Anomali</v>
      </c>
      <c r="N1405" s="80">
        <f>VLOOKUP(Table1[[#This Row],[ProductID]],productMaster,11,0)</f>
        <v>0</v>
      </c>
      <c r="O1405" s="80" t="str">
        <f>IF(Table1[[#This Row],[UnitPrice]]&gt;Table1[[#This Row],[sellingPrice]],"Anomali","")</f>
        <v>Anomali</v>
      </c>
      <c r="P1405" s="80" t="str">
        <f>IF(ISNA(VLOOKUP(Table1[[#This Row],[ProductID]],productMaster,1,0)),"Anomali","")</f>
        <v/>
      </c>
    </row>
    <row r="1406" spans="1:16" x14ac:dyDescent="0.25">
      <c r="A1406" s="4">
        <v>915</v>
      </c>
      <c r="B1406" s="4">
        <v>2049</v>
      </c>
      <c r="C1406" s="11">
        <v>44103</v>
      </c>
      <c r="D1406" s="4">
        <v>3</v>
      </c>
      <c r="E1406" s="4">
        <v>321</v>
      </c>
      <c r="F1406" s="41">
        <v>44.320500000000003</v>
      </c>
      <c r="G1406" s="41">
        <v>132.9615</v>
      </c>
      <c r="K1406" t="b">
        <f>IF(VLOOKUP(Table1[[#This Row],[ProductID]],productMaster,4,0)="Active",TRUE,"Anomali")</f>
        <v>1</v>
      </c>
      <c r="L1406">
        <f>VLOOKUP(Table1[[#This Row],[ProductID]],productMaster,10,0)</f>
        <v>0</v>
      </c>
      <c r="M1406" t="str">
        <f>IF(Table1[[#This Row],[UnitPrice]]&gt;115%*Table1[[#This Row],[StandardAcquisitionCost]],"Anomali","")</f>
        <v>Anomali</v>
      </c>
      <c r="N1406" s="80">
        <f>VLOOKUP(Table1[[#This Row],[ProductID]],productMaster,11,0)</f>
        <v>0</v>
      </c>
      <c r="O1406" s="80" t="str">
        <f>IF(Table1[[#This Row],[UnitPrice]]&gt;Table1[[#This Row],[sellingPrice]],"Anomali","")</f>
        <v>Anomali</v>
      </c>
      <c r="P1406" s="80" t="str">
        <f>IF(ISNA(VLOOKUP(Table1[[#This Row],[ProductID]],productMaster,1,0)),"Anomali","")</f>
        <v/>
      </c>
    </row>
    <row r="1407" spans="1:16" x14ac:dyDescent="0.25">
      <c r="A1407" s="5">
        <v>915</v>
      </c>
      <c r="B1407" s="5">
        <v>2050</v>
      </c>
      <c r="C1407" s="10">
        <v>44103</v>
      </c>
      <c r="D1407" s="5">
        <v>60</v>
      </c>
      <c r="E1407" s="5">
        <v>322</v>
      </c>
      <c r="F1407" s="40">
        <v>28.6965</v>
      </c>
      <c r="G1407" s="40">
        <v>1721.79</v>
      </c>
      <c r="K1407" t="b">
        <f>IF(VLOOKUP(Table1[[#This Row],[ProductID]],productMaster,4,0)="Active",TRUE,"Anomali")</f>
        <v>1</v>
      </c>
      <c r="L1407">
        <f>VLOOKUP(Table1[[#This Row],[ProductID]],productMaster,10,0)</f>
        <v>0</v>
      </c>
      <c r="M1407" t="str">
        <f>IF(Table1[[#This Row],[UnitPrice]]&gt;115%*Table1[[#This Row],[StandardAcquisitionCost]],"Anomali","")</f>
        <v>Anomali</v>
      </c>
      <c r="N1407" s="80">
        <f>VLOOKUP(Table1[[#This Row],[ProductID]],productMaster,11,0)</f>
        <v>0</v>
      </c>
      <c r="O1407" s="80" t="str">
        <f>IF(Table1[[#This Row],[UnitPrice]]&gt;Table1[[#This Row],[sellingPrice]],"Anomali","")</f>
        <v>Anomali</v>
      </c>
      <c r="P1407" s="80" t="str">
        <f>IF(ISNA(VLOOKUP(Table1[[#This Row],[ProductID]],productMaster,1,0)),"Anomali","")</f>
        <v/>
      </c>
    </row>
    <row r="1408" spans="1:16" x14ac:dyDescent="0.25">
      <c r="A1408" s="4">
        <v>916</v>
      </c>
      <c r="B1408" s="4">
        <v>2051</v>
      </c>
      <c r="C1408" s="11">
        <v>44103</v>
      </c>
      <c r="D1408" s="4">
        <v>550</v>
      </c>
      <c r="E1408" s="4">
        <v>930</v>
      </c>
      <c r="F1408" s="41">
        <v>42.514499999999998</v>
      </c>
      <c r="G1408" s="41">
        <v>23382.974999999999</v>
      </c>
      <c r="K1408" t="b">
        <f>IF(VLOOKUP(Table1[[#This Row],[ProductID]],productMaster,4,0)="Active",TRUE,"Anomali")</f>
        <v>1</v>
      </c>
      <c r="L1408">
        <f>VLOOKUP(Table1[[#This Row],[ProductID]],productMaster,10,0)</f>
        <v>13.09</v>
      </c>
      <c r="M1408" t="str">
        <f>IF(Table1[[#This Row],[UnitPrice]]&gt;115%*Table1[[#This Row],[StandardAcquisitionCost]],"Anomali","")</f>
        <v>Anomali</v>
      </c>
      <c r="N1408" s="80">
        <f>VLOOKUP(Table1[[#This Row],[ProductID]],productMaster,11,0)</f>
        <v>35</v>
      </c>
      <c r="O1408" s="80" t="str">
        <f>IF(Table1[[#This Row],[UnitPrice]]&gt;Table1[[#This Row],[sellingPrice]],"Anomali","")</f>
        <v>Anomali</v>
      </c>
      <c r="P1408" s="80" t="str">
        <f>IF(ISNA(VLOOKUP(Table1[[#This Row],[ProductID]],productMaster,1,0)),"Anomali","")</f>
        <v/>
      </c>
    </row>
    <row r="1409" spans="1:16" x14ac:dyDescent="0.25">
      <c r="A1409" s="5">
        <v>916</v>
      </c>
      <c r="B1409" s="5">
        <v>2052</v>
      </c>
      <c r="C1409" s="10">
        <v>44103</v>
      </c>
      <c r="D1409" s="5">
        <v>550</v>
      </c>
      <c r="E1409" s="5">
        <v>921</v>
      </c>
      <c r="F1409" s="40">
        <v>5.5860000000000003</v>
      </c>
      <c r="G1409" s="40">
        <v>3072.3</v>
      </c>
      <c r="K1409" t="b">
        <f>IF(VLOOKUP(Table1[[#This Row],[ProductID]],productMaster,4,0)="Active",TRUE,"Anomali")</f>
        <v>1</v>
      </c>
      <c r="L1409">
        <f>VLOOKUP(Table1[[#This Row],[ProductID]],productMaster,10,0)</f>
        <v>1.8663000000000001</v>
      </c>
      <c r="M1409" t="str">
        <f>IF(Table1[[#This Row],[UnitPrice]]&gt;115%*Table1[[#This Row],[StandardAcquisitionCost]],"Anomali","")</f>
        <v>Anomali</v>
      </c>
      <c r="N1409" s="80">
        <f>VLOOKUP(Table1[[#This Row],[ProductID]],productMaster,11,0)</f>
        <v>4.99</v>
      </c>
      <c r="O1409" s="80" t="str">
        <f>IF(Table1[[#This Row],[UnitPrice]]&gt;Table1[[#This Row],[sellingPrice]],"Anomali","")</f>
        <v>Anomali</v>
      </c>
      <c r="P1409" s="80" t="str">
        <f>IF(ISNA(VLOOKUP(Table1[[#This Row],[ProductID]],productMaster,1,0)),"Anomali","")</f>
        <v/>
      </c>
    </row>
    <row r="1410" spans="1:16" x14ac:dyDescent="0.25">
      <c r="A1410" s="4">
        <v>917</v>
      </c>
      <c r="B1410" s="4">
        <v>2053</v>
      </c>
      <c r="C1410" s="11">
        <v>44103</v>
      </c>
      <c r="D1410" s="4">
        <v>60</v>
      </c>
      <c r="E1410" s="4">
        <v>952</v>
      </c>
      <c r="F1410" s="41">
        <v>15.7395</v>
      </c>
      <c r="G1410" s="41">
        <v>944.37</v>
      </c>
      <c r="K1410" t="b">
        <f>IF(VLOOKUP(Table1[[#This Row],[ProductID]],productMaster,4,0)="Active",TRUE,"Anomali")</f>
        <v>1</v>
      </c>
      <c r="L1410">
        <f>VLOOKUP(Table1[[#This Row],[ProductID]],productMaster,10,0)</f>
        <v>8.9865999999999993</v>
      </c>
      <c r="M1410" t="str">
        <f>IF(Table1[[#This Row],[UnitPrice]]&gt;115%*Table1[[#This Row],[StandardAcquisitionCost]],"Anomali","")</f>
        <v>Anomali</v>
      </c>
      <c r="N1410" s="80">
        <f>VLOOKUP(Table1[[#This Row],[ProductID]],productMaster,11,0)</f>
        <v>20.239999999999998</v>
      </c>
      <c r="O1410" s="80" t="str">
        <f>IF(Table1[[#This Row],[UnitPrice]]&gt;Table1[[#This Row],[sellingPrice]],"Anomali","")</f>
        <v/>
      </c>
      <c r="P1410" s="80" t="str">
        <f>IF(ISNA(VLOOKUP(Table1[[#This Row],[ProductID]],productMaster,1,0)),"Anomali","")</f>
        <v/>
      </c>
    </row>
    <row r="1411" spans="1:16" x14ac:dyDescent="0.25">
      <c r="A1411" s="5">
        <v>918</v>
      </c>
      <c r="B1411" s="5">
        <v>2054</v>
      </c>
      <c r="C1411" s="10">
        <v>44103</v>
      </c>
      <c r="D1411" s="5">
        <v>550</v>
      </c>
      <c r="E1411" s="5">
        <v>933</v>
      </c>
      <c r="F1411" s="40">
        <v>43.459499999999998</v>
      </c>
      <c r="G1411" s="40">
        <v>23902.724999999999</v>
      </c>
      <c r="K1411" t="b">
        <f>IF(VLOOKUP(Table1[[#This Row],[ProductID]],productMaster,4,0)="Active",TRUE,"Anomali")</f>
        <v>1</v>
      </c>
      <c r="L1411">
        <f>VLOOKUP(Table1[[#This Row],[ProductID]],productMaster,10,0)</f>
        <v>12.192399999999999</v>
      </c>
      <c r="M1411" t="str">
        <f>IF(Table1[[#This Row],[UnitPrice]]&gt;115%*Table1[[#This Row],[StandardAcquisitionCost]],"Anomali","")</f>
        <v>Anomali</v>
      </c>
      <c r="N1411" s="80">
        <f>VLOOKUP(Table1[[#This Row],[ProductID]],productMaster,11,0)</f>
        <v>32.6</v>
      </c>
      <c r="O1411" s="80" t="str">
        <f>IF(Table1[[#This Row],[UnitPrice]]&gt;Table1[[#This Row],[sellingPrice]],"Anomali","")</f>
        <v>Anomali</v>
      </c>
      <c r="P1411" s="80" t="str">
        <f>IF(ISNA(VLOOKUP(Table1[[#This Row],[ProductID]],productMaster,1,0)),"Anomali","")</f>
        <v/>
      </c>
    </row>
    <row r="1412" spans="1:16" x14ac:dyDescent="0.25">
      <c r="A1412" s="4">
        <v>918</v>
      </c>
      <c r="B1412" s="4">
        <v>2055</v>
      </c>
      <c r="C1412" s="11">
        <v>44103</v>
      </c>
      <c r="D1412" s="4">
        <v>550</v>
      </c>
      <c r="E1412" s="4">
        <v>934</v>
      </c>
      <c r="F1412" s="41">
        <v>37.621499999999997</v>
      </c>
      <c r="G1412" s="41">
        <v>20691.825000000001</v>
      </c>
      <c r="K1412" t="b">
        <f>IF(VLOOKUP(Table1[[#This Row],[ProductID]],productMaster,4,0)="Active",TRUE,"Anomali")</f>
        <v>1</v>
      </c>
      <c r="L1412">
        <f>VLOOKUP(Table1[[#This Row],[ProductID]],productMaster,10,0)</f>
        <v>10.8423</v>
      </c>
      <c r="M1412" t="str">
        <f>IF(Table1[[#This Row],[UnitPrice]]&gt;115%*Table1[[#This Row],[StandardAcquisitionCost]],"Anomali","")</f>
        <v>Anomali</v>
      </c>
      <c r="N1412" s="80">
        <f>VLOOKUP(Table1[[#This Row],[ProductID]],productMaster,11,0)</f>
        <v>28.99</v>
      </c>
      <c r="O1412" s="80" t="str">
        <f>IF(Table1[[#This Row],[UnitPrice]]&gt;Table1[[#This Row],[sellingPrice]],"Anomali","")</f>
        <v>Anomali</v>
      </c>
      <c r="P1412" s="80" t="str">
        <f>IF(ISNA(VLOOKUP(Table1[[#This Row],[ProductID]],productMaster,1,0)),"Anomali","")</f>
        <v/>
      </c>
    </row>
    <row r="1413" spans="1:16" x14ac:dyDescent="0.25">
      <c r="A1413" s="5">
        <v>918</v>
      </c>
      <c r="B1413" s="5">
        <v>2056</v>
      </c>
      <c r="C1413" s="10">
        <v>44103</v>
      </c>
      <c r="D1413" s="5">
        <v>550</v>
      </c>
      <c r="E1413" s="5">
        <v>922</v>
      </c>
      <c r="F1413" s="40">
        <v>6.5309999999999997</v>
      </c>
      <c r="G1413" s="40">
        <v>3592.05</v>
      </c>
      <c r="K1413" t="b">
        <f>IF(VLOOKUP(Table1[[#This Row],[ProductID]],productMaster,4,0)="Active",TRUE,"Anomali")</f>
        <v>1</v>
      </c>
      <c r="L1413">
        <f>VLOOKUP(Table1[[#This Row],[ProductID]],productMaster,10,0)</f>
        <v>1.4923</v>
      </c>
      <c r="M1413" t="str">
        <f>IF(Table1[[#This Row],[UnitPrice]]&gt;115%*Table1[[#This Row],[StandardAcquisitionCost]],"Anomali","")</f>
        <v>Anomali</v>
      </c>
      <c r="N1413" s="80">
        <f>VLOOKUP(Table1[[#This Row],[ProductID]],productMaster,11,0)</f>
        <v>3.99</v>
      </c>
      <c r="O1413" s="80" t="str">
        <f>IF(Table1[[#This Row],[UnitPrice]]&gt;Table1[[#This Row],[sellingPrice]],"Anomali","")</f>
        <v>Anomali</v>
      </c>
      <c r="P1413" s="80" t="str">
        <f>IF(ISNA(VLOOKUP(Table1[[#This Row],[ProductID]],productMaster,1,0)),"Anomali","")</f>
        <v/>
      </c>
    </row>
    <row r="1414" spans="1:16" x14ac:dyDescent="0.25">
      <c r="A1414" s="4">
        <v>918</v>
      </c>
      <c r="B1414" s="4">
        <v>2057</v>
      </c>
      <c r="C1414" s="11">
        <v>44103</v>
      </c>
      <c r="D1414" s="4">
        <v>550</v>
      </c>
      <c r="E1414" s="4">
        <v>923</v>
      </c>
      <c r="F1414" s="41">
        <v>6.1844999999999999</v>
      </c>
      <c r="G1414" s="41">
        <v>3401.4749999999999</v>
      </c>
      <c r="K1414" t="b">
        <f>IF(VLOOKUP(Table1[[#This Row],[ProductID]],productMaster,4,0)="Active",TRUE,"Anomali")</f>
        <v>1</v>
      </c>
      <c r="L1414">
        <f>VLOOKUP(Table1[[#This Row],[ProductID]],productMaster,10,0)</f>
        <v>1.8663000000000001</v>
      </c>
      <c r="M1414" t="str">
        <f>IF(Table1[[#This Row],[UnitPrice]]&gt;115%*Table1[[#This Row],[StandardAcquisitionCost]],"Anomali","")</f>
        <v>Anomali</v>
      </c>
      <c r="N1414" s="80">
        <f>VLOOKUP(Table1[[#This Row],[ProductID]],productMaster,11,0)</f>
        <v>4.99</v>
      </c>
      <c r="O1414" s="80" t="str">
        <f>IF(Table1[[#This Row],[UnitPrice]]&gt;Table1[[#This Row],[sellingPrice]],"Anomali","")</f>
        <v>Anomali</v>
      </c>
      <c r="P1414" s="80" t="str">
        <f>IF(ISNA(VLOOKUP(Table1[[#This Row],[ProductID]],productMaster,1,0)),"Anomali","")</f>
        <v/>
      </c>
    </row>
    <row r="1415" spans="1:16" x14ac:dyDescent="0.25">
      <c r="A1415" s="5">
        <v>919</v>
      </c>
      <c r="B1415" s="5">
        <v>2058</v>
      </c>
      <c r="C1415" s="10">
        <v>44103</v>
      </c>
      <c r="D1415" s="5">
        <v>550</v>
      </c>
      <c r="E1415" s="5">
        <v>319</v>
      </c>
      <c r="F1415" s="40">
        <v>48.583500000000001</v>
      </c>
      <c r="G1415" s="40">
        <v>26720.924999999999</v>
      </c>
      <c r="K1415" t="b">
        <f>IF(VLOOKUP(Table1[[#This Row],[ProductID]],productMaster,4,0)="Active",TRUE,"Anomali")</f>
        <v>1</v>
      </c>
      <c r="L1415">
        <f>VLOOKUP(Table1[[#This Row],[ProductID]],productMaster,10,0)</f>
        <v>0</v>
      </c>
      <c r="M1415" t="str">
        <f>IF(Table1[[#This Row],[UnitPrice]]&gt;115%*Table1[[#This Row],[StandardAcquisitionCost]],"Anomali","")</f>
        <v>Anomali</v>
      </c>
      <c r="N1415" s="80">
        <f>VLOOKUP(Table1[[#This Row],[ProductID]],productMaster,11,0)</f>
        <v>0</v>
      </c>
      <c r="O1415" s="80" t="str">
        <f>IF(Table1[[#This Row],[UnitPrice]]&gt;Table1[[#This Row],[sellingPrice]],"Anomali","")</f>
        <v>Anomali</v>
      </c>
      <c r="P1415" s="80" t="str">
        <f>IF(ISNA(VLOOKUP(Table1[[#This Row],[ProductID]],productMaster,1,0)),"Anomali","")</f>
        <v/>
      </c>
    </row>
    <row r="1416" spans="1:16" x14ac:dyDescent="0.25">
      <c r="A1416" s="4">
        <v>920</v>
      </c>
      <c r="B1416" s="4">
        <v>2059</v>
      </c>
      <c r="C1416" s="11">
        <v>44103</v>
      </c>
      <c r="D1416" s="4">
        <v>550</v>
      </c>
      <c r="E1416" s="4">
        <v>928</v>
      </c>
      <c r="F1416" s="41">
        <v>32.2455</v>
      </c>
      <c r="G1416" s="41">
        <v>17735.025000000001</v>
      </c>
      <c r="K1416" t="b">
        <f>IF(VLOOKUP(Table1[[#This Row],[ProductID]],productMaster,4,0)="Active",TRUE,"Anomali")</f>
        <v>1</v>
      </c>
      <c r="L1416">
        <f>VLOOKUP(Table1[[#This Row],[ProductID]],productMaster,10,0)</f>
        <v>9.3462999999999994</v>
      </c>
      <c r="M1416" t="str">
        <f>IF(Table1[[#This Row],[UnitPrice]]&gt;115%*Table1[[#This Row],[StandardAcquisitionCost]],"Anomali","")</f>
        <v>Anomali</v>
      </c>
      <c r="N1416" s="80">
        <f>VLOOKUP(Table1[[#This Row],[ProductID]],productMaster,11,0)</f>
        <v>24.99</v>
      </c>
      <c r="O1416" s="80" t="str">
        <f>IF(Table1[[#This Row],[UnitPrice]]&gt;Table1[[#This Row],[sellingPrice]],"Anomali","")</f>
        <v>Anomali</v>
      </c>
      <c r="P1416" s="80" t="str">
        <f>IF(ISNA(VLOOKUP(Table1[[#This Row],[ProductID]],productMaster,1,0)),"Anomali","")</f>
        <v/>
      </c>
    </row>
    <row r="1417" spans="1:16" x14ac:dyDescent="0.25">
      <c r="A1417" s="5">
        <v>920</v>
      </c>
      <c r="B1417" s="5">
        <v>2060</v>
      </c>
      <c r="C1417" s="10">
        <v>44103</v>
      </c>
      <c r="D1417" s="5">
        <v>550</v>
      </c>
      <c r="E1417" s="5">
        <v>929</v>
      </c>
      <c r="F1417" s="40">
        <v>36.561</v>
      </c>
      <c r="G1417" s="40">
        <v>20108.55</v>
      </c>
      <c r="K1417" t="b">
        <f>IF(VLOOKUP(Table1[[#This Row],[ProductID]],productMaster,4,0)="Active",TRUE,"Anomali")</f>
        <v>1</v>
      </c>
      <c r="L1417">
        <f>VLOOKUP(Table1[[#This Row],[ProductID]],productMaster,10,0)</f>
        <v>11.2163</v>
      </c>
      <c r="M1417" t="str">
        <f>IF(Table1[[#This Row],[UnitPrice]]&gt;115%*Table1[[#This Row],[StandardAcquisitionCost]],"Anomali","")</f>
        <v>Anomali</v>
      </c>
      <c r="N1417" s="80">
        <f>VLOOKUP(Table1[[#This Row],[ProductID]],productMaster,11,0)</f>
        <v>29.99</v>
      </c>
      <c r="O1417" s="80" t="str">
        <f>IF(Table1[[#This Row],[UnitPrice]]&gt;Table1[[#This Row],[sellingPrice]],"Anomali","")</f>
        <v>Anomali</v>
      </c>
      <c r="P1417" s="80" t="str">
        <f>IF(ISNA(VLOOKUP(Table1[[#This Row],[ProductID]],productMaster,1,0)),"Anomali","")</f>
        <v/>
      </c>
    </row>
    <row r="1418" spans="1:16" x14ac:dyDescent="0.25">
      <c r="A1418" s="4">
        <v>921</v>
      </c>
      <c r="B1418" s="4">
        <v>2061</v>
      </c>
      <c r="C1418" s="11">
        <v>44103</v>
      </c>
      <c r="D1418" s="4">
        <v>550</v>
      </c>
      <c r="E1418" s="4">
        <v>319</v>
      </c>
      <c r="F1418" s="41">
        <v>46.420499999999997</v>
      </c>
      <c r="G1418" s="41">
        <v>25531.275000000001</v>
      </c>
      <c r="K1418" t="b">
        <f>IF(VLOOKUP(Table1[[#This Row],[ProductID]],productMaster,4,0)="Active",TRUE,"Anomali")</f>
        <v>1</v>
      </c>
      <c r="L1418">
        <f>VLOOKUP(Table1[[#This Row],[ProductID]],productMaster,10,0)</f>
        <v>0</v>
      </c>
      <c r="M1418" t="str">
        <f>IF(Table1[[#This Row],[UnitPrice]]&gt;115%*Table1[[#This Row],[StandardAcquisitionCost]],"Anomali","")</f>
        <v>Anomali</v>
      </c>
      <c r="N1418" s="80">
        <f>VLOOKUP(Table1[[#This Row],[ProductID]],productMaster,11,0)</f>
        <v>0</v>
      </c>
      <c r="O1418" s="80" t="str">
        <f>IF(Table1[[#This Row],[UnitPrice]]&gt;Table1[[#This Row],[sellingPrice]],"Anomali","")</f>
        <v>Anomali</v>
      </c>
      <c r="P1418" s="80" t="str">
        <f>IF(ISNA(VLOOKUP(Table1[[#This Row],[ProductID]],productMaster,1,0)),"Anomali","")</f>
        <v/>
      </c>
    </row>
    <row r="1419" spans="1:16" x14ac:dyDescent="0.25">
      <c r="A1419" s="5">
        <v>922</v>
      </c>
      <c r="B1419" s="5">
        <v>2062</v>
      </c>
      <c r="C1419" s="10">
        <v>44103</v>
      </c>
      <c r="D1419" s="5">
        <v>3</v>
      </c>
      <c r="E1419" s="5">
        <v>359</v>
      </c>
      <c r="F1419" s="40">
        <v>47.523000000000003</v>
      </c>
      <c r="G1419" s="40">
        <v>142.56899999999999</v>
      </c>
      <c r="K1419" t="b">
        <f>IF(VLOOKUP(Table1[[#This Row],[ProductID]],productMaster,4,0)="Active",TRUE,"Anomali")</f>
        <v>1</v>
      </c>
      <c r="L1419">
        <f>VLOOKUP(Table1[[#This Row],[ProductID]],productMaster,10,0)</f>
        <v>0</v>
      </c>
      <c r="M1419" t="str">
        <f>IF(Table1[[#This Row],[UnitPrice]]&gt;115%*Table1[[#This Row],[StandardAcquisitionCost]],"Anomali","")</f>
        <v>Anomali</v>
      </c>
      <c r="N1419" s="80">
        <f>VLOOKUP(Table1[[#This Row],[ProductID]],productMaster,11,0)</f>
        <v>0</v>
      </c>
      <c r="O1419" s="80" t="str">
        <f>IF(Table1[[#This Row],[UnitPrice]]&gt;Table1[[#This Row],[sellingPrice]],"Anomali","")</f>
        <v>Anomali</v>
      </c>
      <c r="P1419" s="80" t="str">
        <f>IF(ISNA(VLOOKUP(Table1[[#This Row],[ProductID]],productMaster,1,0)),"Anomali","")</f>
        <v/>
      </c>
    </row>
    <row r="1420" spans="1:16" x14ac:dyDescent="0.25">
      <c r="A1420" s="4">
        <v>922</v>
      </c>
      <c r="B1420" s="4">
        <v>2063</v>
      </c>
      <c r="C1420" s="11">
        <v>44103</v>
      </c>
      <c r="D1420" s="4">
        <v>3</v>
      </c>
      <c r="E1420" s="4">
        <v>360</v>
      </c>
      <c r="F1420" s="41">
        <v>45.423000000000002</v>
      </c>
      <c r="G1420" s="41">
        <v>136.26900000000001</v>
      </c>
      <c r="K1420" t="b">
        <f>IF(VLOOKUP(Table1[[#This Row],[ProductID]],productMaster,4,0)="Active",TRUE,"Anomali")</f>
        <v>1</v>
      </c>
      <c r="L1420">
        <f>VLOOKUP(Table1[[#This Row],[ProductID]],productMaster,10,0)</f>
        <v>0</v>
      </c>
      <c r="M1420" t="str">
        <f>IF(Table1[[#This Row],[UnitPrice]]&gt;115%*Table1[[#This Row],[StandardAcquisitionCost]],"Anomali","")</f>
        <v>Anomali</v>
      </c>
      <c r="N1420" s="80">
        <f>VLOOKUP(Table1[[#This Row],[ProductID]],productMaster,11,0)</f>
        <v>0</v>
      </c>
      <c r="O1420" s="80" t="str">
        <f>IF(Table1[[#This Row],[UnitPrice]]&gt;Table1[[#This Row],[sellingPrice]],"Anomali","")</f>
        <v>Anomali</v>
      </c>
      <c r="P1420" s="80" t="str">
        <f>IF(ISNA(VLOOKUP(Table1[[#This Row],[ProductID]],productMaster,1,0)),"Anomali","")</f>
        <v/>
      </c>
    </row>
    <row r="1421" spans="1:16" x14ac:dyDescent="0.25">
      <c r="A1421" s="5">
        <v>923</v>
      </c>
      <c r="B1421" s="5">
        <v>2064</v>
      </c>
      <c r="C1421" s="10">
        <v>44103</v>
      </c>
      <c r="D1421" s="5">
        <v>3</v>
      </c>
      <c r="E1421" s="5">
        <v>312</v>
      </c>
      <c r="F1421" s="40">
        <v>41.915999999999997</v>
      </c>
      <c r="G1421" s="40">
        <v>125.748</v>
      </c>
      <c r="K1421" t="b">
        <f>IF(VLOOKUP(Table1[[#This Row],[ProductID]],productMaster,4,0)="Active",TRUE,"Anomali")</f>
        <v>1</v>
      </c>
      <c r="L1421">
        <f>VLOOKUP(Table1[[#This Row],[ProductID]],productMaster,10,0)</f>
        <v>0</v>
      </c>
      <c r="M1421" t="str">
        <f>IF(Table1[[#This Row],[UnitPrice]]&gt;115%*Table1[[#This Row],[StandardAcquisitionCost]],"Anomali","")</f>
        <v>Anomali</v>
      </c>
      <c r="N1421" s="80">
        <f>VLOOKUP(Table1[[#This Row],[ProductID]],productMaster,11,0)</f>
        <v>0</v>
      </c>
      <c r="O1421" s="80" t="str">
        <f>IF(Table1[[#This Row],[UnitPrice]]&gt;Table1[[#This Row],[sellingPrice]],"Anomali","")</f>
        <v>Anomali</v>
      </c>
      <c r="P1421" s="80" t="str">
        <f>IF(ISNA(VLOOKUP(Table1[[#This Row],[ProductID]],productMaster,1,0)),"Anomali","")</f>
        <v/>
      </c>
    </row>
    <row r="1422" spans="1:16" x14ac:dyDescent="0.25">
      <c r="A1422" s="4">
        <v>924</v>
      </c>
      <c r="B1422" s="4">
        <v>2065</v>
      </c>
      <c r="C1422" s="11">
        <v>44103</v>
      </c>
      <c r="D1422" s="4">
        <v>3</v>
      </c>
      <c r="E1422" s="4">
        <v>311</v>
      </c>
      <c r="F1422" s="41">
        <v>50.263500000000001</v>
      </c>
      <c r="G1422" s="41">
        <v>150.79050000000001</v>
      </c>
      <c r="K1422" t="b">
        <f>IF(VLOOKUP(Table1[[#This Row],[ProductID]],productMaster,4,0)="Active",TRUE,"Anomali")</f>
        <v>1</v>
      </c>
      <c r="L1422">
        <f>VLOOKUP(Table1[[#This Row],[ProductID]],productMaster,10,0)</f>
        <v>0</v>
      </c>
      <c r="M1422" t="str">
        <f>IF(Table1[[#This Row],[UnitPrice]]&gt;115%*Table1[[#This Row],[StandardAcquisitionCost]],"Anomali","")</f>
        <v>Anomali</v>
      </c>
      <c r="N1422" s="80">
        <f>VLOOKUP(Table1[[#This Row],[ProductID]],productMaster,11,0)</f>
        <v>0</v>
      </c>
      <c r="O1422" s="80" t="str">
        <f>IF(Table1[[#This Row],[UnitPrice]]&gt;Table1[[#This Row],[sellingPrice]],"Anomali","")</f>
        <v>Anomali</v>
      </c>
      <c r="P1422" s="80" t="str">
        <f>IF(ISNA(VLOOKUP(Table1[[#This Row],[ProductID]],productMaster,1,0)),"Anomali","")</f>
        <v/>
      </c>
    </row>
    <row r="1423" spans="1:16" x14ac:dyDescent="0.25">
      <c r="A1423" s="5">
        <v>925</v>
      </c>
      <c r="B1423" s="5">
        <v>2066</v>
      </c>
      <c r="C1423" s="10">
        <v>44105</v>
      </c>
      <c r="D1423" s="5">
        <v>3</v>
      </c>
      <c r="E1423" s="5">
        <v>359</v>
      </c>
      <c r="F1423" s="40">
        <v>47.680500000000002</v>
      </c>
      <c r="G1423" s="40">
        <v>143.04150000000001</v>
      </c>
      <c r="K1423" t="b">
        <f>IF(VLOOKUP(Table1[[#This Row],[ProductID]],productMaster,4,0)="Active",TRUE,"Anomali")</f>
        <v>1</v>
      </c>
      <c r="L1423">
        <f>VLOOKUP(Table1[[#This Row],[ProductID]],productMaster,10,0)</f>
        <v>0</v>
      </c>
      <c r="M1423" t="str">
        <f>IF(Table1[[#This Row],[UnitPrice]]&gt;115%*Table1[[#This Row],[StandardAcquisitionCost]],"Anomali","")</f>
        <v>Anomali</v>
      </c>
      <c r="N1423" s="80">
        <f>VLOOKUP(Table1[[#This Row],[ProductID]],productMaster,11,0)</f>
        <v>0</v>
      </c>
      <c r="O1423" s="80" t="str">
        <f>IF(Table1[[#This Row],[UnitPrice]]&gt;Table1[[#This Row],[sellingPrice]],"Anomali","")</f>
        <v>Anomali</v>
      </c>
      <c r="P1423" s="80" t="str">
        <f>IF(ISNA(VLOOKUP(Table1[[#This Row],[ProductID]],productMaster,1,0)),"Anomali","")</f>
        <v/>
      </c>
    </row>
    <row r="1424" spans="1:16" x14ac:dyDescent="0.25">
      <c r="A1424" s="4">
        <v>925</v>
      </c>
      <c r="B1424" s="4">
        <v>2067</v>
      </c>
      <c r="C1424" s="11">
        <v>44105</v>
      </c>
      <c r="D1424" s="4">
        <v>3</v>
      </c>
      <c r="E1424" s="4">
        <v>360</v>
      </c>
      <c r="F1424" s="41">
        <v>45.580500000000001</v>
      </c>
      <c r="G1424" s="41">
        <v>136.7415</v>
      </c>
      <c r="K1424" t="b">
        <f>IF(VLOOKUP(Table1[[#This Row],[ProductID]],productMaster,4,0)="Active",TRUE,"Anomali")</f>
        <v>1</v>
      </c>
      <c r="L1424">
        <f>VLOOKUP(Table1[[#This Row],[ProductID]],productMaster,10,0)</f>
        <v>0</v>
      </c>
      <c r="M1424" t="str">
        <f>IF(Table1[[#This Row],[UnitPrice]]&gt;115%*Table1[[#This Row],[StandardAcquisitionCost]],"Anomali","")</f>
        <v>Anomali</v>
      </c>
      <c r="N1424" s="80">
        <f>VLOOKUP(Table1[[#This Row],[ProductID]],productMaster,11,0)</f>
        <v>0</v>
      </c>
      <c r="O1424" s="80" t="str">
        <f>IF(Table1[[#This Row],[UnitPrice]]&gt;Table1[[#This Row],[sellingPrice]],"Anomali","")</f>
        <v>Anomali</v>
      </c>
      <c r="P1424" s="80" t="str">
        <f>IF(ISNA(VLOOKUP(Table1[[#This Row],[ProductID]],productMaster,1,0)),"Anomali","")</f>
        <v/>
      </c>
    </row>
    <row r="1425" spans="1:16" x14ac:dyDescent="0.25">
      <c r="A1425" s="5">
        <v>925</v>
      </c>
      <c r="B1425" s="5">
        <v>2068</v>
      </c>
      <c r="C1425" s="10">
        <v>44105</v>
      </c>
      <c r="D1425" s="5">
        <v>3</v>
      </c>
      <c r="E1425" s="5">
        <v>361</v>
      </c>
      <c r="F1425" s="40">
        <v>49.853999999999999</v>
      </c>
      <c r="G1425" s="40">
        <v>149.56200000000001</v>
      </c>
      <c r="K1425" t="b">
        <f>IF(VLOOKUP(Table1[[#This Row],[ProductID]],productMaster,4,0)="Active",TRUE,"Anomali")</f>
        <v>1</v>
      </c>
      <c r="L1425">
        <f>VLOOKUP(Table1[[#This Row],[ProductID]],productMaster,10,0)</f>
        <v>0</v>
      </c>
      <c r="M1425" t="str">
        <f>IF(Table1[[#This Row],[UnitPrice]]&gt;115%*Table1[[#This Row],[StandardAcquisitionCost]],"Anomali","")</f>
        <v>Anomali</v>
      </c>
      <c r="N1425" s="80">
        <f>VLOOKUP(Table1[[#This Row],[ProductID]],productMaster,11,0)</f>
        <v>0</v>
      </c>
      <c r="O1425" s="80" t="str">
        <f>IF(Table1[[#This Row],[UnitPrice]]&gt;Table1[[#This Row],[sellingPrice]],"Anomali","")</f>
        <v>Anomali</v>
      </c>
      <c r="P1425" s="80" t="str">
        <f>IF(ISNA(VLOOKUP(Table1[[#This Row],[ProductID]],productMaster,1,0)),"Anomali","")</f>
        <v/>
      </c>
    </row>
    <row r="1426" spans="1:16" x14ac:dyDescent="0.25">
      <c r="A1426" s="4">
        <v>925</v>
      </c>
      <c r="B1426" s="4">
        <v>2069</v>
      </c>
      <c r="C1426" s="11">
        <v>44105</v>
      </c>
      <c r="D1426" s="4">
        <v>3</v>
      </c>
      <c r="E1426" s="4">
        <v>362</v>
      </c>
      <c r="F1426" s="41">
        <v>45.580500000000001</v>
      </c>
      <c r="G1426" s="41">
        <v>136.7415</v>
      </c>
      <c r="K1426" t="b">
        <f>IF(VLOOKUP(Table1[[#This Row],[ProductID]],productMaster,4,0)="Active",TRUE,"Anomali")</f>
        <v>1</v>
      </c>
      <c r="L1426">
        <f>VLOOKUP(Table1[[#This Row],[ProductID]],productMaster,10,0)</f>
        <v>0</v>
      </c>
      <c r="M1426" t="str">
        <f>IF(Table1[[#This Row],[UnitPrice]]&gt;115%*Table1[[#This Row],[StandardAcquisitionCost]],"Anomali","")</f>
        <v>Anomali</v>
      </c>
      <c r="N1426" s="80">
        <f>VLOOKUP(Table1[[#This Row],[ProductID]],productMaster,11,0)</f>
        <v>0</v>
      </c>
      <c r="O1426" s="80" t="str">
        <f>IF(Table1[[#This Row],[UnitPrice]]&gt;Table1[[#This Row],[sellingPrice]],"Anomali","")</f>
        <v>Anomali</v>
      </c>
      <c r="P1426" s="80" t="str">
        <f>IF(ISNA(VLOOKUP(Table1[[#This Row],[ProductID]],productMaster,1,0)),"Anomali","")</f>
        <v/>
      </c>
    </row>
    <row r="1427" spans="1:16" x14ac:dyDescent="0.25">
      <c r="A1427" s="5">
        <v>925</v>
      </c>
      <c r="B1427" s="5">
        <v>2070</v>
      </c>
      <c r="C1427" s="10">
        <v>44105</v>
      </c>
      <c r="D1427" s="5">
        <v>3</v>
      </c>
      <c r="E1427" s="5">
        <v>363</v>
      </c>
      <c r="F1427" s="40">
        <v>43.480499999999999</v>
      </c>
      <c r="G1427" s="40">
        <v>130.44149999999999</v>
      </c>
      <c r="K1427" t="b">
        <f>IF(VLOOKUP(Table1[[#This Row],[ProductID]],productMaster,4,0)="Active",TRUE,"Anomali")</f>
        <v>1</v>
      </c>
      <c r="L1427">
        <f>VLOOKUP(Table1[[#This Row],[ProductID]],productMaster,10,0)</f>
        <v>0</v>
      </c>
      <c r="M1427" t="str">
        <f>IF(Table1[[#This Row],[UnitPrice]]&gt;115%*Table1[[#This Row],[StandardAcquisitionCost]],"Anomali","")</f>
        <v>Anomali</v>
      </c>
      <c r="N1427" s="80">
        <f>VLOOKUP(Table1[[#This Row],[ProductID]],productMaster,11,0)</f>
        <v>0</v>
      </c>
      <c r="O1427" s="80" t="str">
        <f>IF(Table1[[#This Row],[UnitPrice]]&gt;Table1[[#This Row],[sellingPrice]],"Anomali","")</f>
        <v>Anomali</v>
      </c>
      <c r="P1427" s="80" t="str">
        <f>IF(ISNA(VLOOKUP(Table1[[#This Row],[ProductID]],productMaster,1,0)),"Anomali","")</f>
        <v/>
      </c>
    </row>
    <row r="1428" spans="1:16" x14ac:dyDescent="0.25">
      <c r="A1428" s="4">
        <v>925</v>
      </c>
      <c r="B1428" s="4">
        <v>2071</v>
      </c>
      <c r="C1428" s="11">
        <v>44105</v>
      </c>
      <c r="D1428" s="4">
        <v>3</v>
      </c>
      <c r="E1428" s="4">
        <v>364</v>
      </c>
      <c r="F1428" s="41">
        <v>47.753999999999998</v>
      </c>
      <c r="G1428" s="41">
        <v>143.262</v>
      </c>
      <c r="K1428" t="b">
        <f>IF(VLOOKUP(Table1[[#This Row],[ProductID]],productMaster,4,0)="Active",TRUE,"Anomali")</f>
        <v>1</v>
      </c>
      <c r="L1428">
        <f>VLOOKUP(Table1[[#This Row],[ProductID]],productMaster,10,0)</f>
        <v>0</v>
      </c>
      <c r="M1428" t="str">
        <f>IF(Table1[[#This Row],[UnitPrice]]&gt;115%*Table1[[#This Row],[StandardAcquisitionCost]],"Anomali","")</f>
        <v>Anomali</v>
      </c>
      <c r="N1428" s="80">
        <f>VLOOKUP(Table1[[#This Row],[ProductID]],productMaster,11,0)</f>
        <v>0</v>
      </c>
      <c r="O1428" s="80" t="str">
        <f>IF(Table1[[#This Row],[UnitPrice]]&gt;Table1[[#This Row],[sellingPrice]],"Anomali","")</f>
        <v>Anomali</v>
      </c>
      <c r="P1428" s="80" t="str">
        <f>IF(ISNA(VLOOKUP(Table1[[#This Row],[ProductID]],productMaster,1,0)),"Anomali","")</f>
        <v/>
      </c>
    </row>
    <row r="1429" spans="1:16" x14ac:dyDescent="0.25">
      <c r="A1429" s="5">
        <v>925</v>
      </c>
      <c r="B1429" s="5">
        <v>2072</v>
      </c>
      <c r="C1429" s="10">
        <v>44105</v>
      </c>
      <c r="D1429" s="5">
        <v>3</v>
      </c>
      <c r="E1429" s="5">
        <v>365</v>
      </c>
      <c r="F1429" s="40">
        <v>43.480499999999999</v>
      </c>
      <c r="G1429" s="40">
        <v>130.44149999999999</v>
      </c>
      <c r="K1429" t="b">
        <f>IF(VLOOKUP(Table1[[#This Row],[ProductID]],productMaster,4,0)="Active",TRUE,"Anomali")</f>
        <v>1</v>
      </c>
      <c r="L1429">
        <f>VLOOKUP(Table1[[#This Row],[ProductID]],productMaster,10,0)</f>
        <v>0</v>
      </c>
      <c r="M1429" t="str">
        <f>IF(Table1[[#This Row],[UnitPrice]]&gt;115%*Table1[[#This Row],[StandardAcquisitionCost]],"Anomali","")</f>
        <v>Anomali</v>
      </c>
      <c r="N1429" s="80">
        <f>VLOOKUP(Table1[[#This Row],[ProductID]],productMaster,11,0)</f>
        <v>0</v>
      </c>
      <c r="O1429" s="80" t="str">
        <f>IF(Table1[[#This Row],[UnitPrice]]&gt;Table1[[#This Row],[sellingPrice]],"Anomali","")</f>
        <v>Anomali</v>
      </c>
      <c r="P1429" s="80" t="str">
        <f>IF(ISNA(VLOOKUP(Table1[[#This Row],[ProductID]],productMaster,1,0)),"Anomali","")</f>
        <v/>
      </c>
    </row>
    <row r="1430" spans="1:16" x14ac:dyDescent="0.25">
      <c r="A1430" s="4">
        <v>925</v>
      </c>
      <c r="B1430" s="4">
        <v>2073</v>
      </c>
      <c r="C1430" s="11">
        <v>44105</v>
      </c>
      <c r="D1430" s="4">
        <v>3</v>
      </c>
      <c r="E1430" s="4">
        <v>366</v>
      </c>
      <c r="F1430" s="41">
        <v>41.380499999999998</v>
      </c>
      <c r="G1430" s="41">
        <v>124.14149999999999</v>
      </c>
      <c r="K1430" t="b">
        <f>IF(VLOOKUP(Table1[[#This Row],[ProductID]],productMaster,4,0)="Active",TRUE,"Anomali")</f>
        <v>1</v>
      </c>
      <c r="L1430">
        <f>VLOOKUP(Table1[[#This Row],[ProductID]],productMaster,10,0)</f>
        <v>0</v>
      </c>
      <c r="M1430" t="str">
        <f>IF(Table1[[#This Row],[UnitPrice]]&gt;115%*Table1[[#This Row],[StandardAcquisitionCost]],"Anomali","")</f>
        <v>Anomali</v>
      </c>
      <c r="N1430" s="80">
        <f>VLOOKUP(Table1[[#This Row],[ProductID]],productMaster,11,0)</f>
        <v>0</v>
      </c>
      <c r="O1430" s="80" t="str">
        <f>IF(Table1[[#This Row],[UnitPrice]]&gt;Table1[[#This Row],[sellingPrice]],"Anomali","")</f>
        <v>Anomali</v>
      </c>
      <c r="P1430" s="80" t="str">
        <f>IF(ISNA(VLOOKUP(Table1[[#This Row],[ProductID]],productMaster,1,0)),"Anomali","")</f>
        <v/>
      </c>
    </row>
    <row r="1431" spans="1:16" x14ac:dyDescent="0.25">
      <c r="A1431" s="5">
        <v>925</v>
      </c>
      <c r="B1431" s="5">
        <v>2074</v>
      </c>
      <c r="C1431" s="10">
        <v>44105</v>
      </c>
      <c r="D1431" s="5">
        <v>3</v>
      </c>
      <c r="E1431" s="5">
        <v>367</v>
      </c>
      <c r="F1431" s="40">
        <v>45.654000000000003</v>
      </c>
      <c r="G1431" s="40">
        <v>136.96199999999999</v>
      </c>
      <c r="K1431" t="b">
        <f>IF(VLOOKUP(Table1[[#This Row],[ProductID]],productMaster,4,0)="Active",TRUE,"Anomali")</f>
        <v>1</v>
      </c>
      <c r="L1431">
        <f>VLOOKUP(Table1[[#This Row],[ProductID]],productMaster,10,0)</f>
        <v>0</v>
      </c>
      <c r="M1431" t="str">
        <f>IF(Table1[[#This Row],[UnitPrice]]&gt;115%*Table1[[#This Row],[StandardAcquisitionCost]],"Anomali","")</f>
        <v>Anomali</v>
      </c>
      <c r="N1431" s="80">
        <f>VLOOKUP(Table1[[#This Row],[ProductID]],productMaster,11,0)</f>
        <v>0</v>
      </c>
      <c r="O1431" s="80" t="str">
        <f>IF(Table1[[#This Row],[UnitPrice]]&gt;Table1[[#This Row],[sellingPrice]],"Anomali","")</f>
        <v>Anomali</v>
      </c>
      <c r="P1431" s="80" t="str">
        <f>IF(ISNA(VLOOKUP(Table1[[#This Row],[ProductID]],productMaster,1,0)),"Anomali","")</f>
        <v/>
      </c>
    </row>
    <row r="1432" spans="1:16" x14ac:dyDescent="0.25">
      <c r="A1432" s="4">
        <v>925</v>
      </c>
      <c r="B1432" s="4">
        <v>2075</v>
      </c>
      <c r="C1432" s="11">
        <v>44105</v>
      </c>
      <c r="D1432" s="4">
        <v>3</v>
      </c>
      <c r="E1432" s="4">
        <v>368</v>
      </c>
      <c r="F1432" s="41">
        <v>41.380499999999998</v>
      </c>
      <c r="G1432" s="41">
        <v>124.14149999999999</v>
      </c>
      <c r="K1432" t="b">
        <f>IF(VLOOKUP(Table1[[#This Row],[ProductID]],productMaster,4,0)="Active",TRUE,"Anomali")</f>
        <v>1</v>
      </c>
      <c r="L1432">
        <f>VLOOKUP(Table1[[#This Row],[ProductID]],productMaster,10,0)</f>
        <v>0</v>
      </c>
      <c r="M1432" t="str">
        <f>IF(Table1[[#This Row],[UnitPrice]]&gt;115%*Table1[[#This Row],[StandardAcquisitionCost]],"Anomali","")</f>
        <v>Anomali</v>
      </c>
      <c r="N1432" s="80">
        <f>VLOOKUP(Table1[[#This Row],[ProductID]],productMaster,11,0)</f>
        <v>0</v>
      </c>
      <c r="O1432" s="80" t="str">
        <f>IF(Table1[[#This Row],[UnitPrice]]&gt;Table1[[#This Row],[sellingPrice]],"Anomali","")</f>
        <v>Anomali</v>
      </c>
      <c r="P1432" s="80" t="str">
        <f>IF(ISNA(VLOOKUP(Table1[[#This Row],[ProductID]],productMaster,1,0)),"Anomali","")</f>
        <v/>
      </c>
    </row>
    <row r="1433" spans="1:16" x14ac:dyDescent="0.25">
      <c r="A1433" s="5">
        <v>925</v>
      </c>
      <c r="B1433" s="5">
        <v>2076</v>
      </c>
      <c r="C1433" s="10">
        <v>44105</v>
      </c>
      <c r="D1433" s="5">
        <v>3</v>
      </c>
      <c r="E1433" s="5">
        <v>369</v>
      </c>
      <c r="F1433" s="40">
        <v>39.280500000000004</v>
      </c>
      <c r="G1433" s="40">
        <v>117.8415</v>
      </c>
      <c r="K1433" t="b">
        <f>IF(VLOOKUP(Table1[[#This Row],[ProductID]],productMaster,4,0)="Active",TRUE,"Anomali")</f>
        <v>1</v>
      </c>
      <c r="L1433">
        <f>VLOOKUP(Table1[[#This Row],[ProductID]],productMaster,10,0)</f>
        <v>0</v>
      </c>
      <c r="M1433" t="str">
        <f>IF(Table1[[#This Row],[UnitPrice]]&gt;115%*Table1[[#This Row],[StandardAcquisitionCost]],"Anomali","")</f>
        <v>Anomali</v>
      </c>
      <c r="N1433" s="80">
        <f>VLOOKUP(Table1[[#This Row],[ProductID]],productMaster,11,0)</f>
        <v>0</v>
      </c>
      <c r="O1433" s="80" t="str">
        <f>IF(Table1[[#This Row],[UnitPrice]]&gt;Table1[[#This Row],[sellingPrice]],"Anomali","")</f>
        <v>Anomali</v>
      </c>
      <c r="P1433" s="80" t="str">
        <f>IF(ISNA(VLOOKUP(Table1[[#This Row],[ProductID]],productMaster,1,0)),"Anomali","")</f>
        <v/>
      </c>
    </row>
    <row r="1434" spans="1:16" x14ac:dyDescent="0.25">
      <c r="A1434" s="4">
        <v>925</v>
      </c>
      <c r="B1434" s="4">
        <v>2077</v>
      </c>
      <c r="C1434" s="11">
        <v>44105</v>
      </c>
      <c r="D1434" s="4">
        <v>3</v>
      </c>
      <c r="E1434" s="4">
        <v>370</v>
      </c>
      <c r="F1434" s="41">
        <v>43.554000000000002</v>
      </c>
      <c r="G1434" s="41">
        <v>130.66200000000001</v>
      </c>
      <c r="K1434" t="b">
        <f>IF(VLOOKUP(Table1[[#This Row],[ProductID]],productMaster,4,0)="Active",TRUE,"Anomali")</f>
        <v>1</v>
      </c>
      <c r="L1434">
        <f>VLOOKUP(Table1[[#This Row],[ProductID]],productMaster,10,0)</f>
        <v>0</v>
      </c>
      <c r="M1434" t="str">
        <f>IF(Table1[[#This Row],[UnitPrice]]&gt;115%*Table1[[#This Row],[StandardAcquisitionCost]],"Anomali","")</f>
        <v>Anomali</v>
      </c>
      <c r="N1434" s="80">
        <f>VLOOKUP(Table1[[#This Row],[ProductID]],productMaster,11,0)</f>
        <v>0</v>
      </c>
      <c r="O1434" s="80" t="str">
        <f>IF(Table1[[#This Row],[UnitPrice]]&gt;Table1[[#This Row],[sellingPrice]],"Anomali","")</f>
        <v>Anomali</v>
      </c>
      <c r="P1434" s="80" t="str">
        <f>IF(ISNA(VLOOKUP(Table1[[#This Row],[ProductID]],productMaster,1,0)),"Anomali","")</f>
        <v/>
      </c>
    </row>
    <row r="1435" spans="1:16" x14ac:dyDescent="0.25">
      <c r="A1435" s="5">
        <v>925</v>
      </c>
      <c r="B1435" s="5">
        <v>2078</v>
      </c>
      <c r="C1435" s="10">
        <v>44105</v>
      </c>
      <c r="D1435" s="5">
        <v>3</v>
      </c>
      <c r="E1435" s="5">
        <v>371</v>
      </c>
      <c r="F1435" s="40">
        <v>39.280500000000004</v>
      </c>
      <c r="G1435" s="40">
        <v>117.8415</v>
      </c>
      <c r="K1435" t="b">
        <f>IF(VLOOKUP(Table1[[#This Row],[ProductID]],productMaster,4,0)="Active",TRUE,"Anomali")</f>
        <v>1</v>
      </c>
      <c r="L1435">
        <f>VLOOKUP(Table1[[#This Row],[ProductID]],productMaster,10,0)</f>
        <v>0</v>
      </c>
      <c r="M1435" t="str">
        <f>IF(Table1[[#This Row],[UnitPrice]]&gt;115%*Table1[[#This Row],[StandardAcquisitionCost]],"Anomali","")</f>
        <v>Anomali</v>
      </c>
      <c r="N1435" s="80">
        <f>VLOOKUP(Table1[[#This Row],[ProductID]],productMaster,11,0)</f>
        <v>0</v>
      </c>
      <c r="O1435" s="80" t="str">
        <f>IF(Table1[[#This Row],[UnitPrice]]&gt;Table1[[#This Row],[sellingPrice]],"Anomali","")</f>
        <v>Anomali</v>
      </c>
      <c r="P1435" s="80" t="str">
        <f>IF(ISNA(VLOOKUP(Table1[[#This Row],[ProductID]],productMaster,1,0)),"Anomali","")</f>
        <v/>
      </c>
    </row>
    <row r="1436" spans="1:16" x14ac:dyDescent="0.25">
      <c r="A1436" s="4">
        <v>925</v>
      </c>
      <c r="B1436" s="4">
        <v>2079</v>
      </c>
      <c r="C1436" s="11">
        <v>44105</v>
      </c>
      <c r="D1436" s="4">
        <v>3</v>
      </c>
      <c r="E1436" s="4">
        <v>372</v>
      </c>
      <c r="F1436" s="41">
        <v>37.180500000000002</v>
      </c>
      <c r="G1436" s="41">
        <v>111.5415</v>
      </c>
      <c r="K1436" t="b">
        <f>IF(VLOOKUP(Table1[[#This Row],[ProductID]],productMaster,4,0)="Active",TRUE,"Anomali")</f>
        <v>1</v>
      </c>
      <c r="L1436">
        <f>VLOOKUP(Table1[[#This Row],[ProductID]],productMaster,10,0)</f>
        <v>0</v>
      </c>
      <c r="M1436" t="str">
        <f>IF(Table1[[#This Row],[UnitPrice]]&gt;115%*Table1[[#This Row],[StandardAcquisitionCost]],"Anomali","")</f>
        <v>Anomali</v>
      </c>
      <c r="N1436" s="80">
        <f>VLOOKUP(Table1[[#This Row],[ProductID]],productMaster,11,0)</f>
        <v>0</v>
      </c>
      <c r="O1436" s="80" t="str">
        <f>IF(Table1[[#This Row],[UnitPrice]]&gt;Table1[[#This Row],[sellingPrice]],"Anomali","")</f>
        <v>Anomali</v>
      </c>
      <c r="P1436" s="80" t="str">
        <f>IF(ISNA(VLOOKUP(Table1[[#This Row],[ProductID]],productMaster,1,0)),"Anomali","")</f>
        <v/>
      </c>
    </row>
    <row r="1437" spans="1:16" x14ac:dyDescent="0.25">
      <c r="A1437" s="5">
        <v>925</v>
      </c>
      <c r="B1437" s="5">
        <v>2080</v>
      </c>
      <c r="C1437" s="10">
        <v>44105</v>
      </c>
      <c r="D1437" s="5">
        <v>3</v>
      </c>
      <c r="E1437" s="5">
        <v>373</v>
      </c>
      <c r="F1437" s="40">
        <v>41.454000000000001</v>
      </c>
      <c r="G1437" s="40">
        <v>124.36199999999999</v>
      </c>
      <c r="K1437" t="b">
        <f>IF(VLOOKUP(Table1[[#This Row],[ProductID]],productMaster,4,0)="Active",TRUE,"Anomali")</f>
        <v>1</v>
      </c>
      <c r="L1437">
        <f>VLOOKUP(Table1[[#This Row],[ProductID]],productMaster,10,0)</f>
        <v>0</v>
      </c>
      <c r="M1437" t="str">
        <f>IF(Table1[[#This Row],[UnitPrice]]&gt;115%*Table1[[#This Row],[StandardAcquisitionCost]],"Anomali","")</f>
        <v>Anomali</v>
      </c>
      <c r="N1437" s="80">
        <f>VLOOKUP(Table1[[#This Row],[ProductID]],productMaster,11,0)</f>
        <v>0</v>
      </c>
      <c r="O1437" s="80" t="str">
        <f>IF(Table1[[#This Row],[UnitPrice]]&gt;Table1[[#This Row],[sellingPrice]],"Anomali","")</f>
        <v>Anomali</v>
      </c>
      <c r="P1437" s="80" t="str">
        <f>IF(ISNA(VLOOKUP(Table1[[#This Row],[ProductID]],productMaster,1,0)),"Anomali","")</f>
        <v/>
      </c>
    </row>
    <row r="1438" spans="1:16" x14ac:dyDescent="0.25">
      <c r="A1438" s="4">
        <v>925</v>
      </c>
      <c r="B1438" s="4">
        <v>2081</v>
      </c>
      <c r="C1438" s="11">
        <v>44105</v>
      </c>
      <c r="D1438" s="4">
        <v>3</v>
      </c>
      <c r="E1438" s="4">
        <v>374</v>
      </c>
      <c r="F1438" s="41">
        <v>37.180500000000002</v>
      </c>
      <c r="G1438" s="41">
        <v>111.5415</v>
      </c>
      <c r="K1438" t="b">
        <f>IF(VLOOKUP(Table1[[#This Row],[ProductID]],productMaster,4,0)="Active",TRUE,"Anomali")</f>
        <v>1</v>
      </c>
      <c r="L1438">
        <f>VLOOKUP(Table1[[#This Row],[ProductID]],productMaster,10,0)</f>
        <v>0</v>
      </c>
      <c r="M1438" t="str">
        <f>IF(Table1[[#This Row],[UnitPrice]]&gt;115%*Table1[[#This Row],[StandardAcquisitionCost]],"Anomali","")</f>
        <v>Anomali</v>
      </c>
      <c r="N1438" s="80">
        <f>VLOOKUP(Table1[[#This Row],[ProductID]],productMaster,11,0)</f>
        <v>0</v>
      </c>
      <c r="O1438" s="80" t="str">
        <f>IF(Table1[[#This Row],[UnitPrice]]&gt;Table1[[#This Row],[sellingPrice]],"Anomali","")</f>
        <v>Anomali</v>
      </c>
      <c r="P1438" s="80" t="str">
        <f>IF(ISNA(VLOOKUP(Table1[[#This Row],[ProductID]],productMaster,1,0)),"Anomali","")</f>
        <v/>
      </c>
    </row>
    <row r="1439" spans="1:16" x14ac:dyDescent="0.25">
      <c r="A1439" s="5">
        <v>926</v>
      </c>
      <c r="B1439" s="5">
        <v>2082</v>
      </c>
      <c r="C1439" s="10">
        <v>44105</v>
      </c>
      <c r="D1439" s="5">
        <v>550</v>
      </c>
      <c r="E1439" s="5">
        <v>530</v>
      </c>
      <c r="F1439" s="40">
        <v>16.085999999999999</v>
      </c>
      <c r="G1439" s="40">
        <v>8847.2999999999993</v>
      </c>
      <c r="K1439" t="b">
        <f>IF(VLOOKUP(Table1[[#This Row],[ProductID]],productMaster,4,0)="Active",TRUE,"Anomali")</f>
        <v>1</v>
      </c>
      <c r="L1439">
        <f>VLOOKUP(Table1[[#This Row],[ProductID]],productMaster,10,0)</f>
        <v>0</v>
      </c>
      <c r="M1439" t="str">
        <f>IF(Table1[[#This Row],[UnitPrice]]&gt;115%*Table1[[#This Row],[StandardAcquisitionCost]],"Anomali","")</f>
        <v>Anomali</v>
      </c>
      <c r="N1439" s="80">
        <f>VLOOKUP(Table1[[#This Row],[ProductID]],productMaster,11,0)</f>
        <v>0</v>
      </c>
      <c r="O1439" s="80" t="str">
        <f>IF(Table1[[#This Row],[UnitPrice]]&gt;Table1[[#This Row],[sellingPrice]],"Anomali","")</f>
        <v>Anomali</v>
      </c>
      <c r="P1439" s="80" t="str">
        <f>IF(ISNA(VLOOKUP(Table1[[#This Row],[ProductID]],productMaster,1,0)),"Anomali","")</f>
        <v/>
      </c>
    </row>
    <row r="1440" spans="1:16" x14ac:dyDescent="0.25">
      <c r="A1440" s="4">
        <v>927</v>
      </c>
      <c r="B1440" s="4">
        <v>2083</v>
      </c>
      <c r="C1440" s="11">
        <v>44105</v>
      </c>
      <c r="D1440" s="4">
        <v>3</v>
      </c>
      <c r="E1440" s="4">
        <v>314</v>
      </c>
      <c r="F1440" s="41">
        <v>57.025500000000001</v>
      </c>
      <c r="G1440" s="41">
        <v>171.07650000000001</v>
      </c>
      <c r="K1440" t="b">
        <f>IF(VLOOKUP(Table1[[#This Row],[ProductID]],productMaster,4,0)="Active",TRUE,"Anomali")</f>
        <v>1</v>
      </c>
      <c r="L1440">
        <f>VLOOKUP(Table1[[#This Row],[ProductID]],productMaster,10,0)</f>
        <v>0</v>
      </c>
      <c r="M1440" t="str">
        <f>IF(Table1[[#This Row],[UnitPrice]]&gt;115%*Table1[[#This Row],[StandardAcquisitionCost]],"Anomali","")</f>
        <v>Anomali</v>
      </c>
      <c r="N1440" s="80">
        <f>VLOOKUP(Table1[[#This Row],[ProductID]],productMaster,11,0)</f>
        <v>0</v>
      </c>
      <c r="O1440" s="80" t="str">
        <f>IF(Table1[[#This Row],[UnitPrice]]&gt;Table1[[#This Row],[sellingPrice]],"Anomali","")</f>
        <v>Anomali</v>
      </c>
      <c r="P1440" s="80" t="str">
        <f>IF(ISNA(VLOOKUP(Table1[[#This Row],[ProductID]],productMaster,1,0)),"Anomali","")</f>
        <v/>
      </c>
    </row>
    <row r="1441" spans="1:16" x14ac:dyDescent="0.25">
      <c r="A1441" s="5">
        <v>928</v>
      </c>
      <c r="B1441" s="5">
        <v>2084</v>
      </c>
      <c r="C1441" s="10">
        <v>44105</v>
      </c>
      <c r="D1441" s="5">
        <v>550</v>
      </c>
      <c r="E1441" s="5">
        <v>512</v>
      </c>
      <c r="F1441" s="40">
        <v>37.085999999999999</v>
      </c>
      <c r="G1441" s="40">
        <v>20397.3</v>
      </c>
      <c r="K1441" t="b">
        <f>IF(VLOOKUP(Table1[[#This Row],[ProductID]],productMaster,4,0)="Active",TRUE,"Anomali")</f>
        <v>1</v>
      </c>
      <c r="L1441">
        <f>VLOOKUP(Table1[[#This Row],[ProductID]],productMaster,10,0)</f>
        <v>0</v>
      </c>
      <c r="M1441" t="str">
        <f>IF(Table1[[#This Row],[UnitPrice]]&gt;115%*Table1[[#This Row],[StandardAcquisitionCost]],"Anomali","")</f>
        <v>Anomali</v>
      </c>
      <c r="N1441" s="80">
        <f>VLOOKUP(Table1[[#This Row],[ProductID]],productMaster,11,0)</f>
        <v>0</v>
      </c>
      <c r="O1441" s="80" t="str">
        <f>IF(Table1[[#This Row],[UnitPrice]]&gt;Table1[[#This Row],[sellingPrice]],"Anomali","")</f>
        <v>Anomali</v>
      </c>
      <c r="P1441" s="80" t="str">
        <f>IF(ISNA(VLOOKUP(Table1[[#This Row],[ProductID]],productMaster,1,0)),"Anomali","")</f>
        <v/>
      </c>
    </row>
    <row r="1442" spans="1:16" x14ac:dyDescent="0.25">
      <c r="A1442" s="4">
        <v>929</v>
      </c>
      <c r="B1442" s="4">
        <v>2085</v>
      </c>
      <c r="C1442" s="11">
        <v>44106</v>
      </c>
      <c r="D1442" s="4">
        <v>550</v>
      </c>
      <c r="E1442" s="4">
        <v>513</v>
      </c>
      <c r="F1442" s="41">
        <v>26.596499999999999</v>
      </c>
      <c r="G1442" s="41">
        <v>14628.075000000001</v>
      </c>
      <c r="K1442" t="b">
        <f>IF(VLOOKUP(Table1[[#This Row],[ProductID]],productMaster,4,0)="Active",TRUE,"Anomali")</f>
        <v>1</v>
      </c>
      <c r="L1442">
        <f>VLOOKUP(Table1[[#This Row],[ProductID]],productMaster,10,0)</f>
        <v>0</v>
      </c>
      <c r="M1442" t="str">
        <f>IF(Table1[[#This Row],[UnitPrice]]&gt;115%*Table1[[#This Row],[StandardAcquisitionCost]],"Anomali","")</f>
        <v>Anomali</v>
      </c>
      <c r="N1442" s="80">
        <f>VLOOKUP(Table1[[#This Row],[ProductID]],productMaster,11,0)</f>
        <v>0</v>
      </c>
      <c r="O1442" s="80" t="str">
        <f>IF(Table1[[#This Row],[UnitPrice]]&gt;Table1[[#This Row],[sellingPrice]],"Anomali","")</f>
        <v>Anomali</v>
      </c>
      <c r="P1442" s="80" t="str">
        <f>IF(ISNA(VLOOKUP(Table1[[#This Row],[ProductID]],productMaster,1,0)),"Anomali","")</f>
        <v/>
      </c>
    </row>
    <row r="1443" spans="1:16" x14ac:dyDescent="0.25">
      <c r="A1443" s="5">
        <v>930</v>
      </c>
      <c r="B1443" s="5">
        <v>2086</v>
      </c>
      <c r="C1443" s="10">
        <v>44106</v>
      </c>
      <c r="D1443" s="5">
        <v>550</v>
      </c>
      <c r="E1443" s="5">
        <v>317</v>
      </c>
      <c r="F1443" s="40">
        <v>27.058499999999999</v>
      </c>
      <c r="G1443" s="40">
        <v>14882.174999999999</v>
      </c>
      <c r="K1443" t="b">
        <f>IF(VLOOKUP(Table1[[#This Row],[ProductID]],productMaster,4,0)="Active",TRUE,"Anomali")</f>
        <v>1</v>
      </c>
      <c r="L1443">
        <f>VLOOKUP(Table1[[#This Row],[ProductID]],productMaster,10,0)</f>
        <v>0</v>
      </c>
      <c r="M1443" t="str">
        <f>IF(Table1[[#This Row],[UnitPrice]]&gt;115%*Table1[[#This Row],[StandardAcquisitionCost]],"Anomali","")</f>
        <v>Anomali</v>
      </c>
      <c r="N1443" s="80">
        <f>VLOOKUP(Table1[[#This Row],[ProductID]],productMaster,11,0)</f>
        <v>0</v>
      </c>
      <c r="O1443" s="80" t="str">
        <f>IF(Table1[[#This Row],[UnitPrice]]&gt;Table1[[#This Row],[sellingPrice]],"Anomali","")</f>
        <v>Anomali</v>
      </c>
      <c r="P1443" s="80" t="str">
        <f>IF(ISNA(VLOOKUP(Table1[[#This Row],[ProductID]],productMaster,1,0)),"Anomali","")</f>
        <v/>
      </c>
    </row>
    <row r="1444" spans="1:16" x14ac:dyDescent="0.25">
      <c r="A1444" s="4">
        <v>930</v>
      </c>
      <c r="B1444" s="4">
        <v>2087</v>
      </c>
      <c r="C1444" s="11">
        <v>44106</v>
      </c>
      <c r="D1444" s="4">
        <v>550</v>
      </c>
      <c r="E1444" s="4">
        <v>318</v>
      </c>
      <c r="F1444" s="41">
        <v>33.579000000000001</v>
      </c>
      <c r="G1444" s="41">
        <v>18468.45</v>
      </c>
      <c r="K1444" t="b">
        <f>IF(VLOOKUP(Table1[[#This Row],[ProductID]],productMaster,4,0)="Active",TRUE,"Anomali")</f>
        <v>1</v>
      </c>
      <c r="L1444">
        <f>VLOOKUP(Table1[[#This Row],[ProductID]],productMaster,10,0)</f>
        <v>0</v>
      </c>
      <c r="M1444" t="str">
        <f>IF(Table1[[#This Row],[UnitPrice]]&gt;115%*Table1[[#This Row],[StandardAcquisitionCost]],"Anomali","")</f>
        <v>Anomali</v>
      </c>
      <c r="N1444" s="80">
        <f>VLOOKUP(Table1[[#This Row],[ProductID]],productMaster,11,0)</f>
        <v>0</v>
      </c>
      <c r="O1444" s="80" t="str">
        <f>IF(Table1[[#This Row],[UnitPrice]]&gt;Table1[[#This Row],[sellingPrice]],"Anomali","")</f>
        <v>Anomali</v>
      </c>
      <c r="P1444" s="80" t="str">
        <f>IF(ISNA(VLOOKUP(Table1[[#This Row],[ProductID]],productMaster,1,0)),"Anomali","")</f>
        <v/>
      </c>
    </row>
    <row r="1445" spans="1:16" x14ac:dyDescent="0.25">
      <c r="A1445" s="5">
        <v>930</v>
      </c>
      <c r="B1445" s="5">
        <v>2088</v>
      </c>
      <c r="C1445" s="10">
        <v>44106</v>
      </c>
      <c r="D1445" s="5">
        <v>550</v>
      </c>
      <c r="E1445" s="5">
        <v>319</v>
      </c>
      <c r="F1445" s="40">
        <v>46.063499999999998</v>
      </c>
      <c r="G1445" s="40">
        <v>25334.924999999999</v>
      </c>
      <c r="K1445" t="b">
        <f>IF(VLOOKUP(Table1[[#This Row],[ProductID]],productMaster,4,0)="Active",TRUE,"Anomali")</f>
        <v>1</v>
      </c>
      <c r="L1445">
        <f>VLOOKUP(Table1[[#This Row],[ProductID]],productMaster,10,0)</f>
        <v>0</v>
      </c>
      <c r="M1445" t="str">
        <f>IF(Table1[[#This Row],[UnitPrice]]&gt;115%*Table1[[#This Row],[StandardAcquisitionCost]],"Anomali","")</f>
        <v>Anomali</v>
      </c>
      <c r="N1445" s="80">
        <f>VLOOKUP(Table1[[#This Row],[ProductID]],productMaster,11,0)</f>
        <v>0</v>
      </c>
      <c r="O1445" s="80" t="str">
        <f>IF(Table1[[#This Row],[UnitPrice]]&gt;Table1[[#This Row],[sellingPrice]],"Anomali","")</f>
        <v>Anomali</v>
      </c>
      <c r="P1445" s="80" t="str">
        <f>IF(ISNA(VLOOKUP(Table1[[#This Row],[ProductID]],productMaster,1,0)),"Anomali","")</f>
        <v/>
      </c>
    </row>
    <row r="1446" spans="1:16" x14ac:dyDescent="0.25">
      <c r="A1446" s="4">
        <v>931</v>
      </c>
      <c r="B1446" s="4">
        <v>2089</v>
      </c>
      <c r="C1446" s="11">
        <v>44106</v>
      </c>
      <c r="D1446" s="4">
        <v>3</v>
      </c>
      <c r="E1446" s="4">
        <v>408</v>
      </c>
      <c r="F1446" s="41">
        <v>47.543999999999997</v>
      </c>
      <c r="G1446" s="41">
        <v>142.63200000000001</v>
      </c>
      <c r="K1446" t="b">
        <f>IF(VLOOKUP(Table1[[#This Row],[ProductID]],productMaster,4,0)="Active",TRUE,"Anomali")</f>
        <v>1</v>
      </c>
      <c r="L1446">
        <f>VLOOKUP(Table1[[#This Row],[ProductID]],productMaster,10,0)</f>
        <v>0</v>
      </c>
      <c r="M1446" t="str">
        <f>IF(Table1[[#This Row],[UnitPrice]]&gt;115%*Table1[[#This Row],[StandardAcquisitionCost]],"Anomali","")</f>
        <v>Anomali</v>
      </c>
      <c r="N1446" s="80">
        <f>VLOOKUP(Table1[[#This Row],[ProductID]],productMaster,11,0)</f>
        <v>0</v>
      </c>
      <c r="O1446" s="80" t="str">
        <f>IF(Table1[[#This Row],[UnitPrice]]&gt;Table1[[#This Row],[sellingPrice]],"Anomali","")</f>
        <v>Anomali</v>
      </c>
      <c r="P1446" s="80" t="str">
        <f>IF(ISNA(VLOOKUP(Table1[[#This Row],[ProductID]],productMaster,1,0)),"Anomali","")</f>
        <v/>
      </c>
    </row>
    <row r="1447" spans="1:16" x14ac:dyDescent="0.25">
      <c r="A1447" s="5">
        <v>931</v>
      </c>
      <c r="B1447" s="5">
        <v>2090</v>
      </c>
      <c r="C1447" s="10">
        <v>44106</v>
      </c>
      <c r="D1447" s="5">
        <v>3</v>
      </c>
      <c r="E1447" s="5">
        <v>409</v>
      </c>
      <c r="F1447" s="40">
        <v>43.270499999999998</v>
      </c>
      <c r="G1447" s="40">
        <v>129.8115</v>
      </c>
      <c r="K1447" t="b">
        <f>IF(VLOOKUP(Table1[[#This Row],[ProductID]],productMaster,4,0)="Active",TRUE,"Anomali")</f>
        <v>1</v>
      </c>
      <c r="L1447">
        <f>VLOOKUP(Table1[[#This Row],[ProductID]],productMaster,10,0)</f>
        <v>0</v>
      </c>
      <c r="M1447" t="str">
        <f>IF(Table1[[#This Row],[UnitPrice]]&gt;115%*Table1[[#This Row],[StandardAcquisitionCost]],"Anomali","")</f>
        <v>Anomali</v>
      </c>
      <c r="N1447" s="80">
        <f>VLOOKUP(Table1[[#This Row],[ProductID]],productMaster,11,0)</f>
        <v>0</v>
      </c>
      <c r="O1447" s="80" t="str">
        <f>IF(Table1[[#This Row],[UnitPrice]]&gt;Table1[[#This Row],[sellingPrice]],"Anomali","")</f>
        <v>Anomali</v>
      </c>
      <c r="P1447" s="80" t="str">
        <f>IF(ISNA(VLOOKUP(Table1[[#This Row],[ProductID]],productMaster,1,0)),"Anomali","")</f>
        <v/>
      </c>
    </row>
    <row r="1448" spans="1:16" x14ac:dyDescent="0.25">
      <c r="A1448" s="4">
        <v>931</v>
      </c>
      <c r="B1448" s="4">
        <v>2091</v>
      </c>
      <c r="C1448" s="11">
        <v>44106</v>
      </c>
      <c r="D1448" s="4">
        <v>3</v>
      </c>
      <c r="E1448" s="4">
        <v>410</v>
      </c>
      <c r="F1448" s="41">
        <v>41.170499999999997</v>
      </c>
      <c r="G1448" s="41">
        <v>123.5115</v>
      </c>
      <c r="K1448" t="b">
        <f>IF(VLOOKUP(Table1[[#This Row],[ProductID]],productMaster,4,0)="Active",TRUE,"Anomali")</f>
        <v>1</v>
      </c>
      <c r="L1448">
        <f>VLOOKUP(Table1[[#This Row],[ProductID]],productMaster,10,0)</f>
        <v>0</v>
      </c>
      <c r="M1448" t="str">
        <f>IF(Table1[[#This Row],[UnitPrice]]&gt;115%*Table1[[#This Row],[StandardAcquisitionCost]],"Anomali","")</f>
        <v>Anomali</v>
      </c>
      <c r="N1448" s="80">
        <f>VLOOKUP(Table1[[#This Row],[ProductID]],productMaster,11,0)</f>
        <v>0</v>
      </c>
      <c r="O1448" s="80" t="str">
        <f>IF(Table1[[#This Row],[UnitPrice]]&gt;Table1[[#This Row],[sellingPrice]],"Anomali","")</f>
        <v>Anomali</v>
      </c>
      <c r="P1448" s="80" t="str">
        <f>IF(ISNA(VLOOKUP(Table1[[#This Row],[ProductID]],productMaster,1,0)),"Anomali","")</f>
        <v/>
      </c>
    </row>
    <row r="1449" spans="1:16" x14ac:dyDescent="0.25">
      <c r="A1449" s="5">
        <v>931</v>
      </c>
      <c r="B1449" s="5">
        <v>2092</v>
      </c>
      <c r="C1449" s="10">
        <v>44106</v>
      </c>
      <c r="D1449" s="5">
        <v>3</v>
      </c>
      <c r="E1449" s="5">
        <v>411</v>
      </c>
      <c r="F1449" s="40">
        <v>45.444000000000003</v>
      </c>
      <c r="G1449" s="40">
        <v>136.33199999999999</v>
      </c>
      <c r="K1449" t="b">
        <f>IF(VLOOKUP(Table1[[#This Row],[ProductID]],productMaster,4,0)="Active",TRUE,"Anomali")</f>
        <v>1</v>
      </c>
      <c r="L1449">
        <f>VLOOKUP(Table1[[#This Row],[ProductID]],productMaster,10,0)</f>
        <v>0</v>
      </c>
      <c r="M1449" t="str">
        <f>IF(Table1[[#This Row],[UnitPrice]]&gt;115%*Table1[[#This Row],[StandardAcquisitionCost]],"Anomali","")</f>
        <v>Anomali</v>
      </c>
      <c r="N1449" s="80">
        <f>VLOOKUP(Table1[[#This Row],[ProductID]],productMaster,11,0)</f>
        <v>0</v>
      </c>
      <c r="O1449" s="80" t="str">
        <f>IF(Table1[[#This Row],[UnitPrice]]&gt;Table1[[#This Row],[sellingPrice]],"Anomali","")</f>
        <v>Anomali</v>
      </c>
      <c r="P1449" s="80" t="str">
        <f>IF(ISNA(VLOOKUP(Table1[[#This Row],[ProductID]],productMaster,1,0)),"Anomali","")</f>
        <v/>
      </c>
    </row>
    <row r="1450" spans="1:16" x14ac:dyDescent="0.25">
      <c r="A1450" s="4">
        <v>932</v>
      </c>
      <c r="B1450" s="4">
        <v>2093</v>
      </c>
      <c r="C1450" s="11">
        <v>44106</v>
      </c>
      <c r="D1450" s="4">
        <v>3</v>
      </c>
      <c r="E1450" s="4">
        <v>427</v>
      </c>
      <c r="F1450" s="41">
        <v>47.596499999999999</v>
      </c>
      <c r="G1450" s="41">
        <v>142.7895</v>
      </c>
      <c r="K1450" t="b">
        <f>IF(VLOOKUP(Table1[[#This Row],[ProductID]],productMaster,4,0)="Active",TRUE,"Anomali")</f>
        <v>1</v>
      </c>
      <c r="L1450">
        <f>VLOOKUP(Table1[[#This Row],[ProductID]],productMaster,10,0)</f>
        <v>0</v>
      </c>
      <c r="M1450" t="str">
        <f>IF(Table1[[#This Row],[UnitPrice]]&gt;115%*Table1[[#This Row],[StandardAcquisitionCost]],"Anomali","")</f>
        <v>Anomali</v>
      </c>
      <c r="N1450" s="80">
        <f>VLOOKUP(Table1[[#This Row],[ProductID]],productMaster,11,0)</f>
        <v>0</v>
      </c>
      <c r="O1450" s="80" t="str">
        <f>IF(Table1[[#This Row],[UnitPrice]]&gt;Table1[[#This Row],[sellingPrice]],"Anomali","")</f>
        <v>Anomali</v>
      </c>
      <c r="P1450" s="80" t="str">
        <f>IF(ISNA(VLOOKUP(Table1[[#This Row],[ProductID]],productMaster,1,0)),"Anomali","")</f>
        <v/>
      </c>
    </row>
    <row r="1451" spans="1:16" x14ac:dyDescent="0.25">
      <c r="A1451" s="5">
        <v>932</v>
      </c>
      <c r="B1451" s="5">
        <v>2094</v>
      </c>
      <c r="C1451" s="10">
        <v>44106</v>
      </c>
      <c r="D1451" s="5">
        <v>3</v>
      </c>
      <c r="E1451" s="5">
        <v>428</v>
      </c>
      <c r="F1451" s="40">
        <v>43.323</v>
      </c>
      <c r="G1451" s="40">
        <v>129.96899999999999</v>
      </c>
      <c r="K1451" t="b">
        <f>IF(VLOOKUP(Table1[[#This Row],[ProductID]],productMaster,4,0)="Active",TRUE,"Anomali")</f>
        <v>1</v>
      </c>
      <c r="L1451">
        <f>VLOOKUP(Table1[[#This Row],[ProductID]],productMaster,10,0)</f>
        <v>0</v>
      </c>
      <c r="M1451" t="str">
        <f>IF(Table1[[#This Row],[UnitPrice]]&gt;115%*Table1[[#This Row],[StandardAcquisitionCost]],"Anomali","")</f>
        <v>Anomali</v>
      </c>
      <c r="N1451" s="80">
        <f>VLOOKUP(Table1[[#This Row],[ProductID]],productMaster,11,0)</f>
        <v>0</v>
      </c>
      <c r="O1451" s="80" t="str">
        <f>IF(Table1[[#This Row],[UnitPrice]]&gt;Table1[[#This Row],[sellingPrice]],"Anomali","")</f>
        <v>Anomali</v>
      </c>
      <c r="P1451" s="80" t="str">
        <f>IF(ISNA(VLOOKUP(Table1[[#This Row],[ProductID]],productMaster,1,0)),"Anomali","")</f>
        <v/>
      </c>
    </row>
    <row r="1452" spans="1:16" x14ac:dyDescent="0.25">
      <c r="A1452" s="4">
        <v>933</v>
      </c>
      <c r="B1452" s="4">
        <v>2095</v>
      </c>
      <c r="C1452" s="11">
        <v>44106</v>
      </c>
      <c r="D1452" s="4">
        <v>3</v>
      </c>
      <c r="E1452" s="4">
        <v>320</v>
      </c>
      <c r="F1452" s="41">
        <v>47.470500000000001</v>
      </c>
      <c r="G1452" s="41">
        <v>142.41149999999999</v>
      </c>
      <c r="K1452" t="b">
        <f>IF(VLOOKUP(Table1[[#This Row],[ProductID]],productMaster,4,0)="Active",TRUE,"Anomali")</f>
        <v>1</v>
      </c>
      <c r="L1452">
        <f>VLOOKUP(Table1[[#This Row],[ProductID]],productMaster,10,0)</f>
        <v>0</v>
      </c>
      <c r="M1452" t="str">
        <f>IF(Table1[[#This Row],[UnitPrice]]&gt;115%*Table1[[#This Row],[StandardAcquisitionCost]],"Anomali","")</f>
        <v>Anomali</v>
      </c>
      <c r="N1452" s="80">
        <f>VLOOKUP(Table1[[#This Row],[ProductID]],productMaster,11,0)</f>
        <v>0</v>
      </c>
      <c r="O1452" s="80" t="str">
        <f>IF(Table1[[#This Row],[UnitPrice]]&gt;Table1[[#This Row],[sellingPrice]],"Anomali","")</f>
        <v>Anomali</v>
      </c>
      <c r="P1452" s="80" t="str">
        <f>IF(ISNA(VLOOKUP(Table1[[#This Row],[ProductID]],productMaster,1,0)),"Anomali","")</f>
        <v/>
      </c>
    </row>
    <row r="1453" spans="1:16" x14ac:dyDescent="0.25">
      <c r="A1453" s="5">
        <v>933</v>
      </c>
      <c r="B1453" s="5">
        <v>2096</v>
      </c>
      <c r="C1453" s="10">
        <v>44106</v>
      </c>
      <c r="D1453" s="5">
        <v>3</v>
      </c>
      <c r="E1453" s="5">
        <v>321</v>
      </c>
      <c r="F1453" s="40">
        <v>42.798000000000002</v>
      </c>
      <c r="G1453" s="40">
        <v>128.39400000000001</v>
      </c>
      <c r="K1453" t="b">
        <f>IF(VLOOKUP(Table1[[#This Row],[ProductID]],productMaster,4,0)="Active",TRUE,"Anomali")</f>
        <v>1</v>
      </c>
      <c r="L1453">
        <f>VLOOKUP(Table1[[#This Row],[ProductID]],productMaster,10,0)</f>
        <v>0</v>
      </c>
      <c r="M1453" t="str">
        <f>IF(Table1[[#This Row],[UnitPrice]]&gt;115%*Table1[[#This Row],[StandardAcquisitionCost]],"Anomali","")</f>
        <v>Anomali</v>
      </c>
      <c r="N1453" s="80">
        <f>VLOOKUP(Table1[[#This Row],[ProductID]],productMaster,11,0)</f>
        <v>0</v>
      </c>
      <c r="O1453" s="80" t="str">
        <f>IF(Table1[[#This Row],[UnitPrice]]&gt;Table1[[#This Row],[sellingPrice]],"Anomali","")</f>
        <v>Anomali</v>
      </c>
      <c r="P1453" s="80" t="str">
        <f>IF(ISNA(VLOOKUP(Table1[[#This Row],[ProductID]],productMaster,1,0)),"Anomali","")</f>
        <v/>
      </c>
    </row>
    <row r="1454" spans="1:16" x14ac:dyDescent="0.25">
      <c r="A1454" s="4">
        <v>933</v>
      </c>
      <c r="B1454" s="4">
        <v>2097</v>
      </c>
      <c r="C1454" s="11">
        <v>44106</v>
      </c>
      <c r="D1454" s="4">
        <v>60</v>
      </c>
      <c r="E1454" s="4">
        <v>322</v>
      </c>
      <c r="F1454" s="41">
        <v>25.420500000000001</v>
      </c>
      <c r="G1454" s="41">
        <v>1525.23</v>
      </c>
      <c r="K1454" t="b">
        <f>IF(VLOOKUP(Table1[[#This Row],[ProductID]],productMaster,4,0)="Active",TRUE,"Anomali")</f>
        <v>1</v>
      </c>
      <c r="L1454">
        <f>VLOOKUP(Table1[[#This Row],[ProductID]],productMaster,10,0)</f>
        <v>0</v>
      </c>
      <c r="M1454" t="str">
        <f>IF(Table1[[#This Row],[UnitPrice]]&gt;115%*Table1[[#This Row],[StandardAcquisitionCost]],"Anomali","")</f>
        <v>Anomali</v>
      </c>
      <c r="N1454" s="80">
        <f>VLOOKUP(Table1[[#This Row],[ProductID]],productMaster,11,0)</f>
        <v>0</v>
      </c>
      <c r="O1454" s="80" t="str">
        <f>IF(Table1[[#This Row],[UnitPrice]]&gt;Table1[[#This Row],[sellingPrice]],"Anomali","")</f>
        <v>Anomali</v>
      </c>
      <c r="P1454" s="80" t="str">
        <f>IF(ISNA(VLOOKUP(Table1[[#This Row],[ProductID]],productMaster,1,0)),"Anomali","")</f>
        <v/>
      </c>
    </row>
    <row r="1455" spans="1:16" x14ac:dyDescent="0.25">
      <c r="A1455" s="5">
        <v>934</v>
      </c>
      <c r="B1455" s="5">
        <v>2098</v>
      </c>
      <c r="C1455" s="10">
        <v>44106</v>
      </c>
      <c r="D1455" s="5">
        <v>3</v>
      </c>
      <c r="E1455" s="5">
        <v>447</v>
      </c>
      <c r="F1455" s="40">
        <v>47.680500000000002</v>
      </c>
      <c r="G1455" s="40">
        <v>143.04150000000001</v>
      </c>
      <c r="K1455" t="b">
        <f>IF(VLOOKUP(Table1[[#This Row],[ProductID]],productMaster,4,0)="Active",TRUE,"Anomali")</f>
        <v>1</v>
      </c>
      <c r="L1455">
        <f>VLOOKUP(Table1[[#This Row],[ProductID]],productMaster,10,0)</f>
        <v>0</v>
      </c>
      <c r="M1455" t="str">
        <f>IF(Table1[[#This Row],[UnitPrice]]&gt;115%*Table1[[#This Row],[StandardAcquisitionCost]],"Anomali","")</f>
        <v>Anomali</v>
      </c>
      <c r="N1455" s="80">
        <f>VLOOKUP(Table1[[#This Row],[ProductID]],productMaster,11,0)</f>
        <v>0</v>
      </c>
      <c r="O1455" s="80" t="str">
        <f>IF(Table1[[#This Row],[UnitPrice]]&gt;Table1[[#This Row],[sellingPrice]],"Anomali","")</f>
        <v>Anomali</v>
      </c>
      <c r="P1455" s="80" t="str">
        <f>IF(ISNA(VLOOKUP(Table1[[#This Row],[ProductID]],productMaster,1,0)),"Anomali","")</f>
        <v/>
      </c>
    </row>
    <row r="1456" spans="1:16" x14ac:dyDescent="0.25">
      <c r="A1456" s="4">
        <v>934</v>
      </c>
      <c r="B1456" s="4">
        <v>2099</v>
      </c>
      <c r="C1456" s="11">
        <v>44106</v>
      </c>
      <c r="D1456" s="4">
        <v>3</v>
      </c>
      <c r="E1456" s="4">
        <v>448</v>
      </c>
      <c r="F1456" s="41">
        <v>45.580500000000001</v>
      </c>
      <c r="G1456" s="41">
        <v>136.7415</v>
      </c>
      <c r="K1456" t="b">
        <f>IF(VLOOKUP(Table1[[#This Row],[ProductID]],productMaster,4,0)="Active",TRUE,"Anomali")</f>
        <v>1</v>
      </c>
      <c r="L1456">
        <f>VLOOKUP(Table1[[#This Row],[ProductID]],productMaster,10,0)</f>
        <v>0</v>
      </c>
      <c r="M1456" t="str">
        <f>IF(Table1[[#This Row],[UnitPrice]]&gt;115%*Table1[[#This Row],[StandardAcquisitionCost]],"Anomali","")</f>
        <v>Anomali</v>
      </c>
      <c r="N1456" s="80">
        <f>VLOOKUP(Table1[[#This Row],[ProductID]],productMaster,11,0)</f>
        <v>0</v>
      </c>
      <c r="O1456" s="80" t="str">
        <f>IF(Table1[[#This Row],[UnitPrice]]&gt;Table1[[#This Row],[sellingPrice]],"Anomali","")</f>
        <v>Anomali</v>
      </c>
      <c r="P1456" s="80" t="str">
        <f>IF(ISNA(VLOOKUP(Table1[[#This Row],[ProductID]],productMaster,1,0)),"Anomali","")</f>
        <v/>
      </c>
    </row>
    <row r="1457" spans="1:16" x14ac:dyDescent="0.25">
      <c r="A1457" s="5">
        <v>935</v>
      </c>
      <c r="B1457" s="5">
        <v>2100</v>
      </c>
      <c r="C1457" s="10">
        <v>44106</v>
      </c>
      <c r="D1457" s="5">
        <v>550</v>
      </c>
      <c r="E1457" s="5">
        <v>941</v>
      </c>
      <c r="F1457" s="40">
        <v>62.9895</v>
      </c>
      <c r="G1457" s="40">
        <v>34644.224999999999</v>
      </c>
      <c r="K1457" t="b">
        <f>IF(VLOOKUP(Table1[[#This Row],[ProductID]],productMaster,4,0)="Active",TRUE,"Anomali")</f>
        <v>1</v>
      </c>
      <c r="L1457">
        <f>VLOOKUP(Table1[[#This Row],[ProductID]],productMaster,10,0)</f>
        <v>35.959600000000002</v>
      </c>
      <c r="M1457" t="str">
        <f>IF(Table1[[#This Row],[UnitPrice]]&gt;115%*Table1[[#This Row],[StandardAcquisitionCost]],"Anomali","")</f>
        <v>Anomali</v>
      </c>
      <c r="N1457" s="80">
        <f>VLOOKUP(Table1[[#This Row],[ProductID]],productMaster,11,0)</f>
        <v>80.989999999999995</v>
      </c>
      <c r="O1457" s="80" t="str">
        <f>IF(Table1[[#This Row],[UnitPrice]]&gt;Table1[[#This Row],[sellingPrice]],"Anomali","")</f>
        <v/>
      </c>
      <c r="P1457" s="80" t="str">
        <f>IF(ISNA(VLOOKUP(Table1[[#This Row],[ProductID]],productMaster,1,0)),"Anomali","")</f>
        <v/>
      </c>
    </row>
    <row r="1458" spans="1:16" x14ac:dyDescent="0.25">
      <c r="A1458" s="4">
        <v>936</v>
      </c>
      <c r="B1458" s="4">
        <v>2101</v>
      </c>
      <c r="C1458" s="11">
        <v>44106</v>
      </c>
      <c r="D1458" s="4">
        <v>3</v>
      </c>
      <c r="E1458" s="4">
        <v>320</v>
      </c>
      <c r="F1458" s="41">
        <v>45.3705</v>
      </c>
      <c r="G1458" s="41">
        <v>136.11150000000001</v>
      </c>
      <c r="K1458" t="b">
        <f>IF(VLOOKUP(Table1[[#This Row],[ProductID]],productMaster,4,0)="Active",TRUE,"Anomali")</f>
        <v>1</v>
      </c>
      <c r="L1458">
        <f>VLOOKUP(Table1[[#This Row],[ProductID]],productMaster,10,0)</f>
        <v>0</v>
      </c>
      <c r="M1458" t="str">
        <f>IF(Table1[[#This Row],[UnitPrice]]&gt;115%*Table1[[#This Row],[StandardAcquisitionCost]],"Anomali","")</f>
        <v>Anomali</v>
      </c>
      <c r="N1458" s="80">
        <f>VLOOKUP(Table1[[#This Row],[ProductID]],productMaster,11,0)</f>
        <v>0</v>
      </c>
      <c r="O1458" s="80" t="str">
        <f>IF(Table1[[#This Row],[UnitPrice]]&gt;Table1[[#This Row],[sellingPrice]],"Anomali","")</f>
        <v>Anomali</v>
      </c>
      <c r="P1458" s="80" t="str">
        <f>IF(ISNA(VLOOKUP(Table1[[#This Row],[ProductID]],productMaster,1,0)),"Anomali","")</f>
        <v/>
      </c>
    </row>
    <row r="1459" spans="1:16" x14ac:dyDescent="0.25">
      <c r="A1459" s="5">
        <v>936</v>
      </c>
      <c r="B1459" s="5">
        <v>2102</v>
      </c>
      <c r="C1459" s="10">
        <v>44106</v>
      </c>
      <c r="D1459" s="5">
        <v>3</v>
      </c>
      <c r="E1459" s="5">
        <v>321</v>
      </c>
      <c r="F1459" s="40">
        <v>40.488</v>
      </c>
      <c r="G1459" s="40">
        <v>121.464</v>
      </c>
      <c r="K1459" t="b">
        <f>IF(VLOOKUP(Table1[[#This Row],[ProductID]],productMaster,4,0)="Active",TRUE,"Anomali")</f>
        <v>1</v>
      </c>
      <c r="L1459">
        <f>VLOOKUP(Table1[[#This Row],[ProductID]],productMaster,10,0)</f>
        <v>0</v>
      </c>
      <c r="M1459" t="str">
        <f>IF(Table1[[#This Row],[UnitPrice]]&gt;115%*Table1[[#This Row],[StandardAcquisitionCost]],"Anomali","")</f>
        <v>Anomali</v>
      </c>
      <c r="N1459" s="80">
        <f>VLOOKUP(Table1[[#This Row],[ProductID]],productMaster,11,0)</f>
        <v>0</v>
      </c>
      <c r="O1459" s="80" t="str">
        <f>IF(Table1[[#This Row],[UnitPrice]]&gt;Table1[[#This Row],[sellingPrice]],"Anomali","")</f>
        <v>Anomali</v>
      </c>
      <c r="P1459" s="80" t="str">
        <f>IF(ISNA(VLOOKUP(Table1[[#This Row],[ProductID]],productMaster,1,0)),"Anomali","")</f>
        <v/>
      </c>
    </row>
    <row r="1460" spans="1:16" x14ac:dyDescent="0.25">
      <c r="A1460" s="4">
        <v>936</v>
      </c>
      <c r="B1460" s="4">
        <v>2103</v>
      </c>
      <c r="C1460" s="11">
        <v>44106</v>
      </c>
      <c r="D1460" s="4">
        <v>60</v>
      </c>
      <c r="E1460" s="4">
        <v>322</v>
      </c>
      <c r="F1460" s="41">
        <v>26.365500000000001</v>
      </c>
      <c r="G1460" s="41">
        <v>1581.93</v>
      </c>
      <c r="K1460" t="b">
        <f>IF(VLOOKUP(Table1[[#This Row],[ProductID]],productMaster,4,0)="Active",TRUE,"Anomali")</f>
        <v>1</v>
      </c>
      <c r="L1460">
        <f>VLOOKUP(Table1[[#This Row],[ProductID]],productMaster,10,0)</f>
        <v>0</v>
      </c>
      <c r="M1460" t="str">
        <f>IF(Table1[[#This Row],[UnitPrice]]&gt;115%*Table1[[#This Row],[StandardAcquisitionCost]],"Anomali","")</f>
        <v>Anomali</v>
      </c>
      <c r="N1460" s="80">
        <f>VLOOKUP(Table1[[#This Row],[ProductID]],productMaster,11,0)</f>
        <v>0</v>
      </c>
      <c r="O1460" s="80" t="str">
        <f>IF(Table1[[#This Row],[UnitPrice]]&gt;Table1[[#This Row],[sellingPrice]],"Anomali","")</f>
        <v>Anomali</v>
      </c>
      <c r="P1460" s="80" t="str">
        <f>IF(ISNA(VLOOKUP(Table1[[#This Row],[ProductID]],productMaster,1,0)),"Anomali","")</f>
        <v/>
      </c>
    </row>
    <row r="1461" spans="1:16" x14ac:dyDescent="0.25">
      <c r="A1461" s="5">
        <v>937</v>
      </c>
      <c r="B1461" s="5">
        <v>2104</v>
      </c>
      <c r="C1461" s="10">
        <v>44106</v>
      </c>
      <c r="D1461" s="5">
        <v>3</v>
      </c>
      <c r="E1461" s="5">
        <v>504</v>
      </c>
      <c r="F1461" s="40">
        <v>48.762</v>
      </c>
      <c r="G1461" s="40">
        <v>146.286</v>
      </c>
      <c r="K1461" t="b">
        <f>IF(VLOOKUP(Table1[[#This Row],[ProductID]],productMaster,4,0)="Active",TRUE,"Anomali")</f>
        <v>1</v>
      </c>
      <c r="L1461">
        <f>VLOOKUP(Table1[[#This Row],[ProductID]],productMaster,10,0)</f>
        <v>0</v>
      </c>
      <c r="M1461" t="str">
        <f>IF(Table1[[#This Row],[UnitPrice]]&gt;115%*Table1[[#This Row],[StandardAcquisitionCost]],"Anomali","")</f>
        <v>Anomali</v>
      </c>
      <c r="N1461" s="80">
        <f>VLOOKUP(Table1[[#This Row],[ProductID]],productMaster,11,0)</f>
        <v>0</v>
      </c>
      <c r="O1461" s="80" t="str">
        <f>IF(Table1[[#This Row],[UnitPrice]]&gt;Table1[[#This Row],[sellingPrice]],"Anomali","")</f>
        <v>Anomali</v>
      </c>
      <c r="P1461" s="80" t="str">
        <f>IF(ISNA(VLOOKUP(Table1[[#This Row],[ProductID]],productMaster,1,0)),"Anomali","")</f>
        <v/>
      </c>
    </row>
    <row r="1462" spans="1:16" x14ac:dyDescent="0.25">
      <c r="A1462" s="4">
        <v>938</v>
      </c>
      <c r="B1462" s="4">
        <v>2105</v>
      </c>
      <c r="C1462" s="11">
        <v>44106</v>
      </c>
      <c r="D1462" s="4">
        <v>3</v>
      </c>
      <c r="E1462" s="4">
        <v>497</v>
      </c>
      <c r="F1462" s="41">
        <v>34.188000000000002</v>
      </c>
      <c r="G1462" s="41">
        <v>102.56399999999999</v>
      </c>
      <c r="K1462" t="b">
        <f>IF(VLOOKUP(Table1[[#This Row],[ProductID]],productMaster,4,0)="Active",TRUE,"Anomali")</f>
        <v>1</v>
      </c>
      <c r="L1462">
        <f>VLOOKUP(Table1[[#This Row],[ProductID]],productMaster,10,0)</f>
        <v>0</v>
      </c>
      <c r="M1462" t="str">
        <f>IF(Table1[[#This Row],[UnitPrice]]&gt;115%*Table1[[#This Row],[StandardAcquisitionCost]],"Anomali","")</f>
        <v>Anomali</v>
      </c>
      <c r="N1462" s="80">
        <f>VLOOKUP(Table1[[#This Row],[ProductID]],productMaster,11,0)</f>
        <v>0</v>
      </c>
      <c r="O1462" s="80" t="str">
        <f>IF(Table1[[#This Row],[UnitPrice]]&gt;Table1[[#This Row],[sellingPrice]],"Anomali","")</f>
        <v>Anomali</v>
      </c>
      <c r="P1462" s="80" t="str">
        <f>IF(ISNA(VLOOKUP(Table1[[#This Row],[ProductID]],productMaster,1,0)),"Anomali","")</f>
        <v/>
      </c>
    </row>
    <row r="1463" spans="1:16" x14ac:dyDescent="0.25">
      <c r="A1463" s="5">
        <v>939</v>
      </c>
      <c r="B1463" s="5">
        <v>2106</v>
      </c>
      <c r="C1463" s="10">
        <v>44106</v>
      </c>
      <c r="D1463" s="5">
        <v>3</v>
      </c>
      <c r="E1463" s="5">
        <v>323</v>
      </c>
      <c r="F1463" s="40">
        <v>50.263500000000001</v>
      </c>
      <c r="G1463" s="40">
        <v>150.79050000000001</v>
      </c>
      <c r="K1463" t="b">
        <f>IF(VLOOKUP(Table1[[#This Row],[ProductID]],productMaster,4,0)="Active",TRUE,"Anomali")</f>
        <v>1</v>
      </c>
      <c r="L1463">
        <f>VLOOKUP(Table1[[#This Row],[ProductID]],productMaster,10,0)</f>
        <v>0</v>
      </c>
      <c r="M1463" t="str">
        <f>IF(Table1[[#This Row],[UnitPrice]]&gt;115%*Table1[[#This Row],[StandardAcquisitionCost]],"Anomali","")</f>
        <v>Anomali</v>
      </c>
      <c r="N1463" s="80">
        <f>VLOOKUP(Table1[[#This Row],[ProductID]],productMaster,11,0)</f>
        <v>0</v>
      </c>
      <c r="O1463" s="80" t="str">
        <f>IF(Table1[[#This Row],[UnitPrice]]&gt;Table1[[#This Row],[sellingPrice]],"Anomali","")</f>
        <v>Anomali</v>
      </c>
      <c r="P1463" s="80" t="str">
        <f>IF(ISNA(VLOOKUP(Table1[[#This Row],[ProductID]],productMaster,1,0)),"Anomali","")</f>
        <v/>
      </c>
    </row>
    <row r="1464" spans="1:16" x14ac:dyDescent="0.25">
      <c r="A1464" s="4">
        <v>940</v>
      </c>
      <c r="B1464" s="4">
        <v>2107</v>
      </c>
      <c r="C1464" s="11">
        <v>44106</v>
      </c>
      <c r="D1464" s="4">
        <v>550</v>
      </c>
      <c r="E1464" s="4">
        <v>523</v>
      </c>
      <c r="F1464" s="41">
        <v>10.731</v>
      </c>
      <c r="G1464" s="41">
        <v>5902.05</v>
      </c>
      <c r="K1464" t="b">
        <f>IF(VLOOKUP(Table1[[#This Row],[ProductID]],productMaster,4,0)="Active",TRUE,"Anomali")</f>
        <v>1</v>
      </c>
      <c r="L1464">
        <f>VLOOKUP(Table1[[#This Row],[ProductID]],productMaster,10,0)</f>
        <v>0</v>
      </c>
      <c r="M1464" t="str">
        <f>IF(Table1[[#This Row],[UnitPrice]]&gt;115%*Table1[[#This Row],[StandardAcquisitionCost]],"Anomali","")</f>
        <v>Anomali</v>
      </c>
      <c r="N1464" s="80">
        <f>VLOOKUP(Table1[[#This Row],[ProductID]],productMaster,11,0)</f>
        <v>0</v>
      </c>
      <c r="O1464" s="80" t="str">
        <f>IF(Table1[[#This Row],[UnitPrice]]&gt;Table1[[#This Row],[sellingPrice]],"Anomali","")</f>
        <v>Anomali</v>
      </c>
      <c r="P1464" s="80" t="str">
        <f>IF(ISNA(VLOOKUP(Table1[[#This Row],[ProductID]],productMaster,1,0)),"Anomali","")</f>
        <v/>
      </c>
    </row>
    <row r="1465" spans="1:16" x14ac:dyDescent="0.25">
      <c r="A1465" s="5">
        <v>940</v>
      </c>
      <c r="B1465" s="5">
        <v>2108</v>
      </c>
      <c r="C1465" s="10">
        <v>44106</v>
      </c>
      <c r="D1465" s="5">
        <v>550</v>
      </c>
      <c r="E1465" s="5">
        <v>524</v>
      </c>
      <c r="F1465" s="40">
        <v>14.1225</v>
      </c>
      <c r="G1465" s="40">
        <v>7767.375</v>
      </c>
      <c r="K1465" t="b">
        <f>IF(VLOOKUP(Table1[[#This Row],[ProductID]],productMaster,4,0)="Active",TRUE,"Anomali")</f>
        <v>1</v>
      </c>
      <c r="L1465">
        <f>VLOOKUP(Table1[[#This Row],[ProductID]],productMaster,10,0)</f>
        <v>0</v>
      </c>
      <c r="M1465" t="str">
        <f>IF(Table1[[#This Row],[UnitPrice]]&gt;115%*Table1[[#This Row],[StandardAcquisitionCost]],"Anomali","")</f>
        <v>Anomali</v>
      </c>
      <c r="N1465" s="80">
        <f>VLOOKUP(Table1[[#This Row],[ProductID]],productMaster,11,0)</f>
        <v>0</v>
      </c>
      <c r="O1465" s="80" t="str">
        <f>IF(Table1[[#This Row],[UnitPrice]]&gt;Table1[[#This Row],[sellingPrice]],"Anomali","")</f>
        <v>Anomali</v>
      </c>
      <c r="P1465" s="80" t="str">
        <f>IF(ISNA(VLOOKUP(Table1[[#This Row],[ProductID]],productMaster,1,0)),"Anomali","")</f>
        <v/>
      </c>
    </row>
    <row r="1466" spans="1:16" x14ac:dyDescent="0.25">
      <c r="A1466" s="4">
        <v>941</v>
      </c>
      <c r="B1466" s="4">
        <v>2109</v>
      </c>
      <c r="C1466" s="11">
        <v>44106</v>
      </c>
      <c r="D1466" s="4">
        <v>60</v>
      </c>
      <c r="E1466" s="4">
        <v>492</v>
      </c>
      <c r="F1466" s="41">
        <v>50.263500000000001</v>
      </c>
      <c r="G1466" s="41">
        <v>3015.81</v>
      </c>
      <c r="K1466" t="b">
        <f>IF(VLOOKUP(Table1[[#This Row],[ProductID]],productMaster,4,0)="Active",TRUE,"Anomali")</f>
        <v>1</v>
      </c>
      <c r="L1466">
        <f>VLOOKUP(Table1[[#This Row],[ProductID]],productMaster,10,0)</f>
        <v>0</v>
      </c>
      <c r="M1466" t="str">
        <f>IF(Table1[[#This Row],[UnitPrice]]&gt;115%*Table1[[#This Row],[StandardAcquisitionCost]],"Anomali","")</f>
        <v>Anomali</v>
      </c>
      <c r="N1466" s="80">
        <f>VLOOKUP(Table1[[#This Row],[ProductID]],productMaster,11,0)</f>
        <v>0</v>
      </c>
      <c r="O1466" s="80" t="str">
        <f>IF(Table1[[#This Row],[UnitPrice]]&gt;Table1[[#This Row],[sellingPrice]],"Anomali","")</f>
        <v>Anomali</v>
      </c>
      <c r="P1466" s="80" t="str">
        <f>IF(ISNA(VLOOKUP(Table1[[#This Row],[ProductID]],productMaster,1,0)),"Anomali","")</f>
        <v/>
      </c>
    </row>
    <row r="1467" spans="1:16" x14ac:dyDescent="0.25">
      <c r="A1467" s="5">
        <v>941</v>
      </c>
      <c r="B1467" s="5">
        <v>2110</v>
      </c>
      <c r="C1467" s="10">
        <v>44106</v>
      </c>
      <c r="D1467" s="5">
        <v>60</v>
      </c>
      <c r="E1467" s="5">
        <v>493</v>
      </c>
      <c r="F1467" s="40">
        <v>57.151499999999999</v>
      </c>
      <c r="G1467" s="40">
        <v>3429.09</v>
      </c>
      <c r="K1467" t="b">
        <f>IF(VLOOKUP(Table1[[#This Row],[ProductID]],productMaster,4,0)="Active",TRUE,"Anomali")</f>
        <v>1</v>
      </c>
      <c r="L1467">
        <f>VLOOKUP(Table1[[#This Row],[ProductID]],productMaster,10,0)</f>
        <v>0</v>
      </c>
      <c r="M1467" t="str">
        <f>IF(Table1[[#This Row],[UnitPrice]]&gt;115%*Table1[[#This Row],[StandardAcquisitionCost]],"Anomali","")</f>
        <v>Anomali</v>
      </c>
      <c r="N1467" s="80">
        <f>VLOOKUP(Table1[[#This Row],[ProductID]],productMaster,11,0)</f>
        <v>0</v>
      </c>
      <c r="O1467" s="80" t="str">
        <f>IF(Table1[[#This Row],[UnitPrice]]&gt;Table1[[#This Row],[sellingPrice]],"Anomali","")</f>
        <v>Anomali</v>
      </c>
      <c r="P1467" s="80" t="str">
        <f>IF(ISNA(VLOOKUP(Table1[[#This Row],[ProductID]],productMaster,1,0)),"Anomali","")</f>
        <v/>
      </c>
    </row>
    <row r="1468" spans="1:16" x14ac:dyDescent="0.25">
      <c r="A1468" s="4">
        <v>941</v>
      </c>
      <c r="B1468" s="4">
        <v>2111</v>
      </c>
      <c r="C1468" s="11">
        <v>44106</v>
      </c>
      <c r="D1468" s="4">
        <v>60</v>
      </c>
      <c r="E1468" s="4">
        <v>494</v>
      </c>
      <c r="F1468" s="41">
        <v>53.203499999999998</v>
      </c>
      <c r="G1468" s="41">
        <v>3192.21</v>
      </c>
      <c r="K1468" t="b">
        <f>IF(VLOOKUP(Table1[[#This Row],[ProductID]],productMaster,4,0)="Active",TRUE,"Anomali")</f>
        <v>1</v>
      </c>
      <c r="L1468">
        <f>VLOOKUP(Table1[[#This Row],[ProductID]],productMaster,10,0)</f>
        <v>0</v>
      </c>
      <c r="M1468" t="str">
        <f>IF(Table1[[#This Row],[UnitPrice]]&gt;115%*Table1[[#This Row],[StandardAcquisitionCost]],"Anomali","")</f>
        <v>Anomali</v>
      </c>
      <c r="N1468" s="80">
        <f>VLOOKUP(Table1[[#This Row],[ProductID]],productMaster,11,0)</f>
        <v>0</v>
      </c>
      <c r="O1468" s="80" t="str">
        <f>IF(Table1[[#This Row],[UnitPrice]]&gt;Table1[[#This Row],[sellingPrice]],"Anomali","")</f>
        <v>Anomali</v>
      </c>
      <c r="P1468" s="80" t="str">
        <f>IF(ISNA(VLOOKUP(Table1[[#This Row],[ProductID]],productMaster,1,0)),"Anomali","")</f>
        <v/>
      </c>
    </row>
    <row r="1469" spans="1:16" x14ac:dyDescent="0.25">
      <c r="A1469" s="5">
        <v>941</v>
      </c>
      <c r="B1469" s="5">
        <v>2112</v>
      </c>
      <c r="C1469" s="10">
        <v>44106</v>
      </c>
      <c r="D1469" s="5">
        <v>60</v>
      </c>
      <c r="E1469" s="5">
        <v>495</v>
      </c>
      <c r="F1469" s="40">
        <v>63.692999999999998</v>
      </c>
      <c r="G1469" s="40">
        <v>3821.58</v>
      </c>
      <c r="K1469" t="b">
        <f>IF(VLOOKUP(Table1[[#This Row],[ProductID]],productMaster,4,0)="Active",TRUE,"Anomali")</f>
        <v>1</v>
      </c>
      <c r="L1469">
        <f>VLOOKUP(Table1[[#This Row],[ProductID]],productMaster,10,0)</f>
        <v>0</v>
      </c>
      <c r="M1469" t="str">
        <f>IF(Table1[[#This Row],[UnitPrice]]&gt;115%*Table1[[#This Row],[StandardAcquisitionCost]],"Anomali","")</f>
        <v>Anomali</v>
      </c>
      <c r="N1469" s="80">
        <f>VLOOKUP(Table1[[#This Row],[ProductID]],productMaster,11,0)</f>
        <v>0</v>
      </c>
      <c r="O1469" s="80" t="str">
        <f>IF(Table1[[#This Row],[UnitPrice]]&gt;Table1[[#This Row],[sellingPrice]],"Anomali","")</f>
        <v>Anomali</v>
      </c>
      <c r="P1469" s="80" t="str">
        <f>IF(ISNA(VLOOKUP(Table1[[#This Row],[ProductID]],productMaster,1,0)),"Anomali","")</f>
        <v/>
      </c>
    </row>
    <row r="1470" spans="1:16" x14ac:dyDescent="0.25">
      <c r="A1470" s="4">
        <v>942</v>
      </c>
      <c r="B1470" s="4">
        <v>2113</v>
      </c>
      <c r="C1470" s="11">
        <v>44106</v>
      </c>
      <c r="D1470" s="4">
        <v>550</v>
      </c>
      <c r="E1470" s="4">
        <v>908</v>
      </c>
      <c r="F1470" s="41">
        <v>21.0945</v>
      </c>
      <c r="G1470" s="41">
        <v>11601.975</v>
      </c>
      <c r="K1470" t="b">
        <f>IF(VLOOKUP(Table1[[#This Row],[ProductID]],productMaster,4,0)="Active",TRUE,"Anomali")</f>
        <v>1</v>
      </c>
      <c r="L1470">
        <f>VLOOKUP(Table1[[#This Row],[ProductID]],productMaster,10,0)</f>
        <v>12.0413</v>
      </c>
      <c r="M1470" t="str">
        <f>IF(Table1[[#This Row],[UnitPrice]]&gt;115%*Table1[[#This Row],[StandardAcquisitionCost]],"Anomali","")</f>
        <v>Anomali</v>
      </c>
      <c r="N1470" s="80">
        <f>VLOOKUP(Table1[[#This Row],[ProductID]],productMaster,11,0)</f>
        <v>27.12</v>
      </c>
      <c r="O1470" s="80" t="str">
        <f>IF(Table1[[#This Row],[UnitPrice]]&gt;Table1[[#This Row],[sellingPrice]],"Anomali","")</f>
        <v/>
      </c>
      <c r="P1470" s="80" t="str">
        <f>IF(ISNA(VLOOKUP(Table1[[#This Row],[ProductID]],productMaster,1,0)),"Anomali","")</f>
        <v/>
      </c>
    </row>
    <row r="1471" spans="1:16" x14ac:dyDescent="0.25">
      <c r="A1471" s="5">
        <v>942</v>
      </c>
      <c r="B1471" s="5">
        <v>2114</v>
      </c>
      <c r="C1471" s="10">
        <v>44106</v>
      </c>
      <c r="D1471" s="5">
        <v>550</v>
      </c>
      <c r="E1471" s="5">
        <v>909</v>
      </c>
      <c r="F1471" s="40">
        <v>30.439499999999999</v>
      </c>
      <c r="G1471" s="40">
        <v>16741.724999999999</v>
      </c>
      <c r="K1471" t="b">
        <f>IF(VLOOKUP(Table1[[#This Row],[ProductID]],productMaster,4,0)="Active",TRUE,"Anomali")</f>
        <v>1</v>
      </c>
      <c r="L1471">
        <f>VLOOKUP(Table1[[#This Row],[ProductID]],productMaster,10,0)</f>
        <v>17.3782</v>
      </c>
      <c r="M1471" t="str">
        <f>IF(Table1[[#This Row],[UnitPrice]]&gt;115%*Table1[[#This Row],[StandardAcquisitionCost]],"Anomali","")</f>
        <v>Anomali</v>
      </c>
      <c r="N1471" s="80">
        <f>VLOOKUP(Table1[[#This Row],[ProductID]],productMaster,11,0)</f>
        <v>39.14</v>
      </c>
      <c r="O1471" s="80" t="str">
        <f>IF(Table1[[#This Row],[UnitPrice]]&gt;Table1[[#This Row],[sellingPrice]],"Anomali","")</f>
        <v/>
      </c>
      <c r="P1471" s="80" t="str">
        <f>IF(ISNA(VLOOKUP(Table1[[#This Row],[ProductID]],productMaster,1,0)),"Anomali","")</f>
        <v/>
      </c>
    </row>
    <row r="1472" spans="1:16" x14ac:dyDescent="0.25">
      <c r="A1472" s="4">
        <v>943</v>
      </c>
      <c r="B1472" s="4">
        <v>2115</v>
      </c>
      <c r="C1472" s="11">
        <v>44106</v>
      </c>
      <c r="D1472" s="4">
        <v>60</v>
      </c>
      <c r="E1472" s="4">
        <v>506</v>
      </c>
      <c r="F1472" s="41">
        <v>9.1980000000000004</v>
      </c>
      <c r="G1472" s="41">
        <v>551.88</v>
      </c>
      <c r="K1472" t="b">
        <f>IF(VLOOKUP(Table1[[#This Row],[ProductID]],productMaster,4,0)="Active",TRUE,"Anomali")</f>
        <v>1</v>
      </c>
      <c r="L1472">
        <f>VLOOKUP(Table1[[#This Row],[ProductID]],productMaster,10,0)</f>
        <v>0</v>
      </c>
      <c r="M1472" t="str">
        <f>IF(Table1[[#This Row],[UnitPrice]]&gt;115%*Table1[[#This Row],[StandardAcquisitionCost]],"Anomali","")</f>
        <v>Anomali</v>
      </c>
      <c r="N1472" s="80">
        <f>VLOOKUP(Table1[[#This Row],[ProductID]],productMaster,11,0)</f>
        <v>0</v>
      </c>
      <c r="O1472" s="80" t="str">
        <f>IF(Table1[[#This Row],[UnitPrice]]&gt;Table1[[#This Row],[sellingPrice]],"Anomali","")</f>
        <v>Anomali</v>
      </c>
      <c r="P1472" s="80" t="str">
        <f>IF(ISNA(VLOOKUP(Table1[[#This Row],[ProductID]],productMaster,1,0)),"Anomali","")</f>
        <v/>
      </c>
    </row>
    <row r="1473" spans="1:16" x14ac:dyDescent="0.25">
      <c r="A1473" s="5">
        <v>944</v>
      </c>
      <c r="B1473" s="5">
        <v>2116</v>
      </c>
      <c r="C1473" s="10">
        <v>44106</v>
      </c>
      <c r="D1473" s="5">
        <v>550</v>
      </c>
      <c r="E1473" s="5">
        <v>351</v>
      </c>
      <c r="F1473" s="40">
        <v>5.7750000000000004</v>
      </c>
      <c r="G1473" s="40">
        <v>3176.25</v>
      </c>
      <c r="K1473" t="b">
        <f>IF(VLOOKUP(Table1[[#This Row],[ProductID]],productMaster,4,0)="Active",TRUE,"Anomali")</f>
        <v>1</v>
      </c>
      <c r="L1473">
        <f>VLOOKUP(Table1[[#This Row],[ProductID]],productMaster,10,0)</f>
        <v>0</v>
      </c>
      <c r="M1473" t="str">
        <f>IF(Table1[[#This Row],[UnitPrice]]&gt;115%*Table1[[#This Row],[StandardAcquisitionCost]],"Anomali","")</f>
        <v>Anomali</v>
      </c>
      <c r="N1473" s="80">
        <f>VLOOKUP(Table1[[#This Row],[ProductID]],productMaster,11,0)</f>
        <v>0</v>
      </c>
      <c r="O1473" s="80" t="str">
        <f>IF(Table1[[#This Row],[UnitPrice]]&gt;Table1[[#This Row],[sellingPrice]],"Anomali","")</f>
        <v>Anomali</v>
      </c>
      <c r="P1473" s="80" t="str">
        <f>IF(ISNA(VLOOKUP(Table1[[#This Row],[ProductID]],productMaster,1,0)),"Anomali","")</f>
        <v/>
      </c>
    </row>
    <row r="1474" spans="1:16" x14ac:dyDescent="0.25">
      <c r="A1474" s="4">
        <v>944</v>
      </c>
      <c r="B1474" s="4">
        <v>2117</v>
      </c>
      <c r="C1474" s="11">
        <v>44106</v>
      </c>
      <c r="D1474" s="4">
        <v>550</v>
      </c>
      <c r="E1474" s="4">
        <v>352</v>
      </c>
      <c r="F1474" s="41">
        <v>1.155</v>
      </c>
      <c r="G1474" s="41">
        <v>635.25</v>
      </c>
      <c r="K1474" t="b">
        <f>IF(VLOOKUP(Table1[[#This Row],[ProductID]],productMaster,4,0)="Active",TRUE,"Anomali")</f>
        <v>1</v>
      </c>
      <c r="L1474">
        <f>VLOOKUP(Table1[[#This Row],[ProductID]],productMaster,10,0)</f>
        <v>0</v>
      </c>
      <c r="M1474" t="str">
        <f>IF(Table1[[#This Row],[UnitPrice]]&gt;115%*Table1[[#This Row],[StandardAcquisitionCost]],"Anomali","")</f>
        <v>Anomali</v>
      </c>
      <c r="N1474" s="80">
        <f>VLOOKUP(Table1[[#This Row],[ProductID]],productMaster,11,0)</f>
        <v>0</v>
      </c>
      <c r="O1474" s="80" t="str">
        <f>IF(Table1[[#This Row],[UnitPrice]]&gt;Table1[[#This Row],[sellingPrice]],"Anomali","")</f>
        <v>Anomali</v>
      </c>
      <c r="P1474" s="80" t="str">
        <f>IF(ISNA(VLOOKUP(Table1[[#This Row],[ProductID]],productMaster,1,0)),"Anomali","")</f>
        <v/>
      </c>
    </row>
    <row r="1475" spans="1:16" x14ac:dyDescent="0.25">
      <c r="A1475" s="5">
        <v>945</v>
      </c>
      <c r="B1475" s="5">
        <v>2118</v>
      </c>
      <c r="C1475" s="10">
        <v>44108</v>
      </c>
      <c r="D1475" s="5">
        <v>550</v>
      </c>
      <c r="E1475" s="5">
        <v>507</v>
      </c>
      <c r="F1475" s="40">
        <v>23.393999999999998</v>
      </c>
      <c r="G1475" s="40">
        <v>12866.7</v>
      </c>
      <c r="K1475" t="b">
        <f>IF(VLOOKUP(Table1[[#This Row],[ProductID]],productMaster,4,0)="Active",TRUE,"Anomali")</f>
        <v>1</v>
      </c>
      <c r="L1475">
        <f>VLOOKUP(Table1[[#This Row],[ProductID]],productMaster,10,0)</f>
        <v>0</v>
      </c>
      <c r="M1475" t="str">
        <f>IF(Table1[[#This Row],[UnitPrice]]&gt;115%*Table1[[#This Row],[StandardAcquisitionCost]],"Anomali","")</f>
        <v>Anomali</v>
      </c>
      <c r="N1475" s="80">
        <f>VLOOKUP(Table1[[#This Row],[ProductID]],productMaster,11,0)</f>
        <v>0</v>
      </c>
      <c r="O1475" s="80" t="str">
        <f>IF(Table1[[#This Row],[UnitPrice]]&gt;Table1[[#This Row],[sellingPrice]],"Anomali","")</f>
        <v>Anomali</v>
      </c>
      <c r="P1475" s="80" t="str">
        <f>IF(ISNA(VLOOKUP(Table1[[#This Row],[ProductID]],productMaster,1,0)),"Anomali","")</f>
        <v/>
      </c>
    </row>
    <row r="1476" spans="1:16" x14ac:dyDescent="0.25">
      <c r="A1476" s="4">
        <v>945</v>
      </c>
      <c r="B1476" s="4">
        <v>2119</v>
      </c>
      <c r="C1476" s="11">
        <v>44108</v>
      </c>
      <c r="D1476" s="4">
        <v>550</v>
      </c>
      <c r="E1476" s="4">
        <v>508</v>
      </c>
      <c r="F1476" s="41">
        <v>27.6465</v>
      </c>
      <c r="G1476" s="41">
        <v>15205.575000000001</v>
      </c>
      <c r="K1476" t="b">
        <f>IF(VLOOKUP(Table1[[#This Row],[ProductID]],productMaster,4,0)="Active",TRUE,"Anomali")</f>
        <v>1</v>
      </c>
      <c r="L1476">
        <f>VLOOKUP(Table1[[#This Row],[ProductID]],productMaster,10,0)</f>
        <v>0</v>
      </c>
      <c r="M1476" t="str">
        <f>IF(Table1[[#This Row],[UnitPrice]]&gt;115%*Table1[[#This Row],[StandardAcquisitionCost]],"Anomali","")</f>
        <v>Anomali</v>
      </c>
      <c r="N1476" s="80">
        <f>VLOOKUP(Table1[[#This Row],[ProductID]],productMaster,11,0)</f>
        <v>0</v>
      </c>
      <c r="O1476" s="80" t="str">
        <f>IF(Table1[[#This Row],[UnitPrice]]&gt;Table1[[#This Row],[sellingPrice]],"Anomali","")</f>
        <v>Anomali</v>
      </c>
      <c r="P1476" s="80" t="str">
        <f>IF(ISNA(VLOOKUP(Table1[[#This Row],[ProductID]],productMaster,1,0)),"Anomali","")</f>
        <v/>
      </c>
    </row>
    <row r="1477" spans="1:16" x14ac:dyDescent="0.25">
      <c r="A1477" s="5">
        <v>946</v>
      </c>
      <c r="B1477" s="5">
        <v>2120</v>
      </c>
      <c r="C1477" s="10">
        <v>44108</v>
      </c>
      <c r="D1477" s="5">
        <v>550</v>
      </c>
      <c r="E1477" s="5">
        <v>355</v>
      </c>
      <c r="F1477" s="40">
        <v>1.365</v>
      </c>
      <c r="G1477" s="40">
        <v>750.75</v>
      </c>
      <c r="K1477" t="b">
        <f>IF(VLOOKUP(Table1[[#This Row],[ProductID]],productMaster,4,0)="Active",TRUE,"Anomali")</f>
        <v>1</v>
      </c>
      <c r="L1477">
        <f>VLOOKUP(Table1[[#This Row],[ProductID]],productMaster,10,0)</f>
        <v>0</v>
      </c>
      <c r="M1477" t="str">
        <f>IF(Table1[[#This Row],[UnitPrice]]&gt;115%*Table1[[#This Row],[StandardAcquisitionCost]],"Anomali","")</f>
        <v>Anomali</v>
      </c>
      <c r="N1477" s="80">
        <f>VLOOKUP(Table1[[#This Row],[ProductID]],productMaster,11,0)</f>
        <v>0</v>
      </c>
      <c r="O1477" s="80" t="str">
        <f>IF(Table1[[#This Row],[UnitPrice]]&gt;Table1[[#This Row],[sellingPrice]],"Anomali","")</f>
        <v>Anomali</v>
      </c>
      <c r="P1477" s="80" t="str">
        <f>IF(ISNA(VLOOKUP(Table1[[#This Row],[ProductID]],productMaster,1,0)),"Anomali","")</f>
        <v/>
      </c>
    </row>
    <row r="1478" spans="1:16" x14ac:dyDescent="0.25">
      <c r="A1478" s="4">
        <v>946</v>
      </c>
      <c r="B1478" s="4">
        <v>2121</v>
      </c>
      <c r="C1478" s="11">
        <v>44108</v>
      </c>
      <c r="D1478" s="4">
        <v>550</v>
      </c>
      <c r="E1478" s="4">
        <v>940</v>
      </c>
      <c r="F1478" s="41">
        <v>62.9895</v>
      </c>
      <c r="G1478" s="41">
        <v>34644.224999999999</v>
      </c>
      <c r="K1478" t="b">
        <f>IF(VLOOKUP(Table1[[#This Row],[ProductID]],productMaster,4,0)="Active",TRUE,"Anomali")</f>
        <v>1</v>
      </c>
      <c r="L1478">
        <f>VLOOKUP(Table1[[#This Row],[ProductID]],productMaster,10,0)</f>
        <v>35.959600000000002</v>
      </c>
      <c r="M1478" t="str">
        <f>IF(Table1[[#This Row],[UnitPrice]]&gt;115%*Table1[[#This Row],[StandardAcquisitionCost]],"Anomali","")</f>
        <v>Anomali</v>
      </c>
      <c r="N1478" s="80">
        <f>VLOOKUP(Table1[[#This Row],[ProductID]],productMaster,11,0)</f>
        <v>80.989999999999995</v>
      </c>
      <c r="O1478" s="80" t="str">
        <f>IF(Table1[[#This Row],[UnitPrice]]&gt;Table1[[#This Row],[sellingPrice]],"Anomali","")</f>
        <v/>
      </c>
      <c r="P1478" s="80" t="str">
        <f>IF(ISNA(VLOOKUP(Table1[[#This Row],[ProductID]],productMaster,1,0)),"Anomali","")</f>
        <v/>
      </c>
    </row>
    <row r="1479" spans="1:16" x14ac:dyDescent="0.25">
      <c r="A1479" s="5">
        <v>946</v>
      </c>
      <c r="B1479" s="5">
        <v>2122</v>
      </c>
      <c r="C1479" s="10">
        <v>44108</v>
      </c>
      <c r="D1479" s="5">
        <v>550</v>
      </c>
      <c r="E1479" s="5">
        <v>535</v>
      </c>
      <c r="F1479" s="40">
        <v>3.4860000000000002</v>
      </c>
      <c r="G1479" s="40">
        <v>1917.3</v>
      </c>
      <c r="K1479" t="b">
        <f>IF(VLOOKUP(Table1[[#This Row],[ProductID]],productMaster,4,0)="Active",TRUE,"Anomali")</f>
        <v>1</v>
      </c>
      <c r="L1479">
        <f>VLOOKUP(Table1[[#This Row],[ProductID]],productMaster,10,0)</f>
        <v>0</v>
      </c>
      <c r="M1479" t="str">
        <f>IF(Table1[[#This Row],[UnitPrice]]&gt;115%*Table1[[#This Row],[StandardAcquisitionCost]],"Anomali","")</f>
        <v>Anomali</v>
      </c>
      <c r="N1479" s="80">
        <f>VLOOKUP(Table1[[#This Row],[ProductID]],productMaster,11,0)</f>
        <v>0</v>
      </c>
      <c r="O1479" s="80" t="str">
        <f>IF(Table1[[#This Row],[UnitPrice]]&gt;Table1[[#This Row],[sellingPrice]],"Anomali","")</f>
        <v>Anomali</v>
      </c>
      <c r="P1479" s="80" t="str">
        <f>IF(ISNA(VLOOKUP(Table1[[#This Row],[ProductID]],productMaster,1,0)),"Anomali","")</f>
        <v/>
      </c>
    </row>
    <row r="1480" spans="1:16" x14ac:dyDescent="0.25">
      <c r="A1480" s="4">
        <v>947</v>
      </c>
      <c r="B1480" s="4">
        <v>2123</v>
      </c>
      <c r="C1480" s="11">
        <v>44108</v>
      </c>
      <c r="D1480" s="4">
        <v>550</v>
      </c>
      <c r="E1480" s="4">
        <v>679</v>
      </c>
      <c r="F1480" s="41">
        <v>6.1950000000000003</v>
      </c>
      <c r="G1480" s="41">
        <v>3407.25</v>
      </c>
      <c r="K1480" t="b">
        <f>IF(VLOOKUP(Table1[[#This Row],[ProductID]],productMaster,4,0)="Active",TRUE,"Anomali")</f>
        <v>1</v>
      </c>
      <c r="L1480">
        <f>VLOOKUP(Table1[[#This Row],[ProductID]],productMaster,10,0)</f>
        <v>0</v>
      </c>
      <c r="M1480" t="str">
        <f>IF(Table1[[#This Row],[UnitPrice]]&gt;115%*Table1[[#This Row],[StandardAcquisitionCost]],"Anomali","")</f>
        <v>Anomali</v>
      </c>
      <c r="N1480" s="80">
        <f>VLOOKUP(Table1[[#This Row],[ProductID]],productMaster,11,0)</f>
        <v>0</v>
      </c>
      <c r="O1480" s="80" t="str">
        <f>IF(Table1[[#This Row],[UnitPrice]]&gt;Table1[[#This Row],[sellingPrice]],"Anomali","")</f>
        <v>Anomali</v>
      </c>
      <c r="P1480" s="80" t="str">
        <f>IF(ISNA(VLOOKUP(Table1[[#This Row],[ProductID]],productMaster,1,0)),"Anomali","")</f>
        <v/>
      </c>
    </row>
    <row r="1481" spans="1:16" x14ac:dyDescent="0.25">
      <c r="A1481" s="5">
        <v>948</v>
      </c>
      <c r="B1481" s="5">
        <v>2124</v>
      </c>
      <c r="C1481" s="10">
        <v>44108</v>
      </c>
      <c r="D1481" s="5">
        <v>550</v>
      </c>
      <c r="E1481" s="5">
        <v>507</v>
      </c>
      <c r="F1481" s="40">
        <v>22.165500000000002</v>
      </c>
      <c r="G1481" s="40">
        <v>12191.025</v>
      </c>
      <c r="K1481" t="b">
        <f>IF(VLOOKUP(Table1[[#This Row],[ProductID]],productMaster,4,0)="Active",TRUE,"Anomali")</f>
        <v>1</v>
      </c>
      <c r="L1481">
        <f>VLOOKUP(Table1[[#This Row],[ProductID]],productMaster,10,0)</f>
        <v>0</v>
      </c>
      <c r="M1481" t="str">
        <f>IF(Table1[[#This Row],[UnitPrice]]&gt;115%*Table1[[#This Row],[StandardAcquisitionCost]],"Anomali","")</f>
        <v>Anomali</v>
      </c>
      <c r="N1481" s="80">
        <f>VLOOKUP(Table1[[#This Row],[ProductID]],productMaster,11,0)</f>
        <v>0</v>
      </c>
      <c r="O1481" s="80" t="str">
        <f>IF(Table1[[#This Row],[UnitPrice]]&gt;Table1[[#This Row],[sellingPrice]],"Anomali","")</f>
        <v>Anomali</v>
      </c>
      <c r="P1481" s="80" t="str">
        <f>IF(ISNA(VLOOKUP(Table1[[#This Row],[ProductID]],productMaster,1,0)),"Anomali","")</f>
        <v/>
      </c>
    </row>
    <row r="1482" spans="1:16" x14ac:dyDescent="0.25">
      <c r="A1482" s="4">
        <v>948</v>
      </c>
      <c r="B1482" s="4">
        <v>2125</v>
      </c>
      <c r="C1482" s="11">
        <v>44108</v>
      </c>
      <c r="D1482" s="4">
        <v>550</v>
      </c>
      <c r="E1482" s="4">
        <v>508</v>
      </c>
      <c r="F1482" s="41">
        <v>29.284500000000001</v>
      </c>
      <c r="G1482" s="41">
        <v>16106.475</v>
      </c>
      <c r="K1482" t="b">
        <f>IF(VLOOKUP(Table1[[#This Row],[ProductID]],productMaster,4,0)="Active",TRUE,"Anomali")</f>
        <v>1</v>
      </c>
      <c r="L1482">
        <f>VLOOKUP(Table1[[#This Row],[ProductID]],productMaster,10,0)</f>
        <v>0</v>
      </c>
      <c r="M1482" t="str">
        <f>IF(Table1[[#This Row],[UnitPrice]]&gt;115%*Table1[[#This Row],[StandardAcquisitionCost]],"Anomali","")</f>
        <v>Anomali</v>
      </c>
      <c r="N1482" s="80">
        <f>VLOOKUP(Table1[[#This Row],[ProductID]],productMaster,11,0)</f>
        <v>0</v>
      </c>
      <c r="O1482" s="80" t="str">
        <f>IF(Table1[[#This Row],[UnitPrice]]&gt;Table1[[#This Row],[sellingPrice]],"Anomali","")</f>
        <v>Anomali</v>
      </c>
      <c r="P1482" s="80" t="str">
        <f>IF(ISNA(VLOOKUP(Table1[[#This Row],[ProductID]],productMaster,1,0)),"Anomali","")</f>
        <v/>
      </c>
    </row>
    <row r="1483" spans="1:16" x14ac:dyDescent="0.25">
      <c r="A1483" s="5" t="s">
        <v>2762</v>
      </c>
      <c r="B1483" s="5" t="s">
        <v>2763</v>
      </c>
      <c r="C1483" s="10">
        <v>44196</v>
      </c>
      <c r="D1483" s="5">
        <v>1000</v>
      </c>
      <c r="E1483" s="5">
        <v>506</v>
      </c>
      <c r="F1483" s="40">
        <v>8</v>
      </c>
      <c r="G1483" s="40">
        <v>8000</v>
      </c>
      <c r="K1483" t="b">
        <f>IF(VLOOKUP(Table1[[#This Row],[ProductID]],productMaster,4,0)="Active",TRUE,"Anomali")</f>
        <v>1</v>
      </c>
      <c r="L1483">
        <f>VLOOKUP(Table1[[#This Row],[ProductID]],productMaster,10,0)</f>
        <v>0</v>
      </c>
      <c r="M1483" t="str">
        <f>IF(Table1[[#This Row],[UnitPrice]]&gt;115%*Table1[[#This Row],[StandardAcquisitionCost]],"Anomali","")</f>
        <v>Anomali</v>
      </c>
      <c r="N1483" s="80">
        <f>VLOOKUP(Table1[[#This Row],[ProductID]],productMaster,11,0)</f>
        <v>0</v>
      </c>
      <c r="O1483" s="80" t="str">
        <f>IF(Table1[[#This Row],[UnitPrice]]&gt;Table1[[#This Row],[sellingPrice]],"Anomali","")</f>
        <v>Anomali</v>
      </c>
      <c r="P1483" s="80" t="str">
        <f>IF(ISNA(VLOOKUP(Table1[[#This Row],[ProductID]],productMaster,1,0)),"Anomali","")</f>
        <v/>
      </c>
    </row>
    <row r="1484" spans="1:16" x14ac:dyDescent="0.25">
      <c r="A1484" s="4" t="s">
        <v>2764</v>
      </c>
      <c r="B1484" s="4" t="s">
        <v>2765</v>
      </c>
      <c r="C1484" s="11">
        <v>44196</v>
      </c>
      <c r="D1484" s="4">
        <v>3000</v>
      </c>
      <c r="E1484" s="4">
        <v>508</v>
      </c>
      <c r="F1484" s="41">
        <v>29.284500000000001</v>
      </c>
      <c r="G1484" s="41">
        <v>87853.5</v>
      </c>
      <c r="K1484" t="b">
        <f>IF(VLOOKUP(Table1[[#This Row],[ProductID]],productMaster,4,0)="Active",TRUE,"Anomali")</f>
        <v>1</v>
      </c>
      <c r="L1484">
        <f>VLOOKUP(Table1[[#This Row],[ProductID]],productMaster,10,0)</f>
        <v>0</v>
      </c>
      <c r="M1484" t="str">
        <f>IF(Table1[[#This Row],[UnitPrice]]&gt;115%*Table1[[#This Row],[StandardAcquisitionCost]],"Anomali","")</f>
        <v>Anomali</v>
      </c>
      <c r="N1484" s="80">
        <f>VLOOKUP(Table1[[#This Row],[ProductID]],productMaster,11,0)</f>
        <v>0</v>
      </c>
      <c r="O1484" s="80" t="str">
        <f>IF(Table1[[#This Row],[UnitPrice]]&gt;Table1[[#This Row],[sellingPrice]],"Anomali","")</f>
        <v>Anomali</v>
      </c>
      <c r="P1484" s="80" t="str">
        <f>IF(ISNA(VLOOKUP(Table1[[#This Row],[ProductID]],productMaster,1,0)),"Anomali","")</f>
        <v/>
      </c>
    </row>
    <row r="1485" spans="1:16" x14ac:dyDescent="0.25">
      <c r="A1485" s="5" t="s">
        <v>2766</v>
      </c>
      <c r="B1485" s="5" t="s">
        <v>2767</v>
      </c>
      <c r="C1485" s="10">
        <v>44196</v>
      </c>
      <c r="D1485" s="5">
        <v>2000</v>
      </c>
      <c r="E1485" s="5">
        <v>940</v>
      </c>
      <c r="F1485" s="40">
        <v>62.9895</v>
      </c>
      <c r="G1485" s="40">
        <v>125979</v>
      </c>
      <c r="K1485" t="b">
        <f>IF(VLOOKUP(Table1[[#This Row],[ProductID]],productMaster,4,0)="Active",TRUE,"Anomali")</f>
        <v>1</v>
      </c>
      <c r="L1485">
        <f>VLOOKUP(Table1[[#This Row],[ProductID]],productMaster,10,0)</f>
        <v>35.959600000000002</v>
      </c>
      <c r="M1485" t="str">
        <f>IF(Table1[[#This Row],[UnitPrice]]&gt;115%*Table1[[#This Row],[StandardAcquisitionCost]],"Anomali","")</f>
        <v>Anomali</v>
      </c>
      <c r="N1485" s="80">
        <f>VLOOKUP(Table1[[#This Row],[ProductID]],productMaster,11,0)</f>
        <v>80.989999999999995</v>
      </c>
      <c r="O1485" s="80" t="str">
        <f>IF(Table1[[#This Row],[UnitPrice]]&gt;Table1[[#This Row],[sellingPrice]],"Anomali","")</f>
        <v/>
      </c>
      <c r="P1485" s="80" t="str">
        <f>IF(ISNA(VLOOKUP(Table1[[#This Row],[ProductID]],productMaster,1,0)),"Anomali","")</f>
        <v/>
      </c>
    </row>
    <row r="1486" spans="1:16" x14ac:dyDescent="0.25">
      <c r="A1486" s="4">
        <v>949</v>
      </c>
      <c r="B1486" s="4">
        <v>2126</v>
      </c>
      <c r="C1486" s="11">
        <v>44110</v>
      </c>
      <c r="D1486" s="4">
        <v>3</v>
      </c>
      <c r="E1486" s="4">
        <v>491</v>
      </c>
      <c r="F1486" s="41">
        <v>19.9815</v>
      </c>
      <c r="G1486" s="41">
        <v>59.944499999999998</v>
      </c>
      <c r="K1486" t="b">
        <f>IF(VLOOKUP(Table1[[#This Row],[ProductID]],productMaster,4,0)="Active",TRUE,"Anomali")</f>
        <v>1</v>
      </c>
      <c r="L1486">
        <f>VLOOKUP(Table1[[#This Row],[ProductID]],productMaster,10,0)</f>
        <v>0</v>
      </c>
      <c r="M1486" t="str">
        <f>IF(Table1[[#This Row],[UnitPrice]]&gt;115%*Table1[[#This Row],[StandardAcquisitionCost]],"Anomali","")</f>
        <v>Anomali</v>
      </c>
      <c r="N1486" s="80">
        <f>VLOOKUP(Table1[[#This Row],[ProductID]],productMaster,11,0)</f>
        <v>0</v>
      </c>
      <c r="O1486" s="80" t="str">
        <f>IF(Table1[[#This Row],[UnitPrice]]&gt;Table1[[#This Row],[sellingPrice]],"Anomali","")</f>
        <v>Anomali</v>
      </c>
      <c r="P1486" s="80" t="str">
        <f>IF(ISNA(VLOOKUP(Table1[[#This Row],[ProductID]],productMaster,1,0)),"Anomali","")</f>
        <v/>
      </c>
    </row>
    <row r="1487" spans="1:16" x14ac:dyDescent="0.25">
      <c r="A1487" s="5">
        <v>950</v>
      </c>
      <c r="B1487" s="5">
        <v>2127</v>
      </c>
      <c r="C1487" s="10">
        <v>44110</v>
      </c>
      <c r="D1487" s="5">
        <v>3</v>
      </c>
      <c r="E1487" s="5">
        <v>349</v>
      </c>
      <c r="F1487" s="40">
        <v>39.143999999999998</v>
      </c>
      <c r="G1487" s="40">
        <v>117.432</v>
      </c>
      <c r="K1487" t="b">
        <f>IF(VLOOKUP(Table1[[#This Row],[ProductID]],productMaster,4,0)="Active",TRUE,"Anomali")</f>
        <v>1</v>
      </c>
      <c r="L1487">
        <f>VLOOKUP(Table1[[#This Row],[ProductID]],productMaster,10,0)</f>
        <v>0</v>
      </c>
      <c r="M1487" t="str">
        <f>IF(Table1[[#This Row],[UnitPrice]]&gt;115%*Table1[[#This Row],[StandardAcquisitionCost]],"Anomali","")</f>
        <v>Anomali</v>
      </c>
      <c r="N1487" s="80">
        <f>VLOOKUP(Table1[[#This Row],[ProductID]],productMaster,11,0)</f>
        <v>0</v>
      </c>
      <c r="O1487" s="80" t="str">
        <f>IF(Table1[[#This Row],[UnitPrice]]&gt;Table1[[#This Row],[sellingPrice]],"Anomali","")</f>
        <v>Anomali</v>
      </c>
      <c r="P1487" s="80" t="str">
        <f>IF(ISNA(VLOOKUP(Table1[[#This Row],[ProductID]],productMaster,1,0)),"Anomali","")</f>
        <v/>
      </c>
    </row>
    <row r="1488" spans="1:16" x14ac:dyDescent="0.25">
      <c r="A1488" s="4">
        <v>951</v>
      </c>
      <c r="B1488" s="4">
        <v>2128</v>
      </c>
      <c r="C1488" s="11">
        <v>44110</v>
      </c>
      <c r="D1488" s="4">
        <v>550</v>
      </c>
      <c r="E1488" s="4">
        <v>935</v>
      </c>
      <c r="F1488" s="41">
        <v>31.4895</v>
      </c>
      <c r="G1488" s="41">
        <v>17319.224999999999</v>
      </c>
      <c r="K1488" t="b">
        <f>IF(VLOOKUP(Table1[[#This Row],[ProductID]],productMaster,4,0)="Active",TRUE,"Anomali")</f>
        <v>1</v>
      </c>
      <c r="L1488">
        <f>VLOOKUP(Table1[[#This Row],[ProductID]],productMaster,10,0)</f>
        <v>17.977599999999999</v>
      </c>
      <c r="M1488" t="str">
        <f>IF(Table1[[#This Row],[UnitPrice]]&gt;115%*Table1[[#This Row],[StandardAcquisitionCost]],"Anomali","")</f>
        <v>Anomali</v>
      </c>
      <c r="N1488" s="80">
        <f>VLOOKUP(Table1[[#This Row],[ProductID]],productMaster,11,0)</f>
        <v>40.49</v>
      </c>
      <c r="O1488" s="80" t="str">
        <f>IF(Table1[[#This Row],[UnitPrice]]&gt;Table1[[#This Row],[sellingPrice]],"Anomali","")</f>
        <v/>
      </c>
      <c r="P1488" s="80" t="str">
        <f>IF(ISNA(VLOOKUP(Table1[[#This Row],[ProductID]],productMaster,1,0)),"Anomali","")</f>
        <v/>
      </c>
    </row>
    <row r="1489" spans="1:16" x14ac:dyDescent="0.25">
      <c r="A1489" s="5">
        <v>951</v>
      </c>
      <c r="B1489" s="5">
        <v>2129</v>
      </c>
      <c r="C1489" s="10">
        <v>44110</v>
      </c>
      <c r="D1489" s="5">
        <v>550</v>
      </c>
      <c r="E1489" s="5">
        <v>936</v>
      </c>
      <c r="F1489" s="40">
        <v>48.289499999999997</v>
      </c>
      <c r="G1489" s="40">
        <v>26559.224999999999</v>
      </c>
      <c r="K1489" t="b">
        <f>IF(VLOOKUP(Table1[[#This Row],[ProductID]],productMaster,4,0)="Active",TRUE,"Anomali")</f>
        <v>1</v>
      </c>
      <c r="L1489">
        <f>VLOOKUP(Table1[[#This Row],[ProductID]],productMaster,10,0)</f>
        <v>27.568000000000001</v>
      </c>
      <c r="M1489" t="str">
        <f>IF(Table1[[#This Row],[UnitPrice]]&gt;115%*Table1[[#This Row],[StandardAcquisitionCost]],"Anomali","")</f>
        <v>Anomali</v>
      </c>
      <c r="N1489" s="80">
        <f>VLOOKUP(Table1[[#This Row],[ProductID]],productMaster,11,0)</f>
        <v>62.09</v>
      </c>
      <c r="O1489" s="80" t="str">
        <f>IF(Table1[[#This Row],[UnitPrice]]&gt;Table1[[#This Row],[sellingPrice]],"Anomali","")</f>
        <v/>
      </c>
      <c r="P1489" s="80" t="str">
        <f>IF(ISNA(VLOOKUP(Table1[[#This Row],[ProductID]],productMaster,1,0)),"Anomali","")</f>
        <v/>
      </c>
    </row>
    <row r="1490" spans="1:16" x14ac:dyDescent="0.25">
      <c r="A1490" s="4">
        <v>952</v>
      </c>
      <c r="B1490" s="4">
        <v>2130</v>
      </c>
      <c r="C1490" s="11">
        <v>44110</v>
      </c>
      <c r="D1490" s="4">
        <v>3</v>
      </c>
      <c r="E1490" s="4">
        <v>397</v>
      </c>
      <c r="F1490" s="41">
        <v>47.543999999999997</v>
      </c>
      <c r="G1490" s="41">
        <v>142.63200000000001</v>
      </c>
      <c r="K1490" t="b">
        <f>IF(VLOOKUP(Table1[[#This Row],[ProductID]],productMaster,4,0)="Active",TRUE,"Anomali")</f>
        <v>1</v>
      </c>
      <c r="L1490">
        <f>VLOOKUP(Table1[[#This Row],[ProductID]],productMaster,10,0)</f>
        <v>0</v>
      </c>
      <c r="M1490" t="str">
        <f>IF(Table1[[#This Row],[UnitPrice]]&gt;115%*Table1[[#This Row],[StandardAcquisitionCost]],"Anomali","")</f>
        <v>Anomali</v>
      </c>
      <c r="N1490" s="80">
        <f>VLOOKUP(Table1[[#This Row],[ProductID]],productMaster,11,0)</f>
        <v>0</v>
      </c>
      <c r="O1490" s="80" t="str">
        <f>IF(Table1[[#This Row],[UnitPrice]]&gt;Table1[[#This Row],[sellingPrice]],"Anomali","")</f>
        <v>Anomali</v>
      </c>
      <c r="P1490" s="80" t="str">
        <f>IF(ISNA(VLOOKUP(Table1[[#This Row],[ProductID]],productMaster,1,0)),"Anomali","")</f>
        <v/>
      </c>
    </row>
    <row r="1491" spans="1:16" x14ac:dyDescent="0.25">
      <c r="A1491" s="5">
        <v>953</v>
      </c>
      <c r="B1491" s="5">
        <v>2131</v>
      </c>
      <c r="C1491" s="10">
        <v>44110</v>
      </c>
      <c r="D1491" s="5">
        <v>550</v>
      </c>
      <c r="E1491" s="5">
        <v>485</v>
      </c>
      <c r="F1491" s="40">
        <v>7.8014999999999999</v>
      </c>
      <c r="G1491" s="40">
        <v>4290.8249999999998</v>
      </c>
      <c r="K1491" t="b">
        <f>IF(VLOOKUP(Table1[[#This Row],[ProductID]],productMaster,4,0)="Active",TRUE,"Anomali")</f>
        <v>1</v>
      </c>
      <c r="L1491">
        <f>VLOOKUP(Table1[[#This Row],[ProductID]],productMaster,10,0)</f>
        <v>0</v>
      </c>
      <c r="M1491" t="str">
        <f>IF(Table1[[#This Row],[UnitPrice]]&gt;115%*Table1[[#This Row],[StandardAcquisitionCost]],"Anomali","")</f>
        <v>Anomali</v>
      </c>
      <c r="N1491" s="80">
        <f>VLOOKUP(Table1[[#This Row],[ProductID]],productMaster,11,0)</f>
        <v>0</v>
      </c>
      <c r="O1491" s="80" t="str">
        <f>IF(Table1[[#This Row],[UnitPrice]]&gt;Table1[[#This Row],[sellingPrice]],"Anomali","")</f>
        <v>Anomali</v>
      </c>
      <c r="P1491" s="80" t="str">
        <f>IF(ISNA(VLOOKUP(Table1[[#This Row],[ProductID]],productMaster,1,0)),"Anomali","")</f>
        <v/>
      </c>
    </row>
    <row r="1492" spans="1:16" x14ac:dyDescent="0.25">
      <c r="A1492" s="4">
        <v>953</v>
      </c>
      <c r="B1492" s="4">
        <v>2132</v>
      </c>
      <c r="C1492" s="11">
        <v>44110</v>
      </c>
      <c r="D1492" s="4">
        <v>550</v>
      </c>
      <c r="E1492" s="4">
        <v>486</v>
      </c>
      <c r="F1492" s="41">
        <v>8.7569999999999997</v>
      </c>
      <c r="G1492" s="41">
        <v>4816.3500000000004</v>
      </c>
      <c r="K1492" t="b">
        <f>IF(VLOOKUP(Table1[[#This Row],[ProductID]],productMaster,4,0)="Active",TRUE,"Anomali")</f>
        <v>1</v>
      </c>
      <c r="L1492">
        <f>VLOOKUP(Table1[[#This Row],[ProductID]],productMaster,10,0)</f>
        <v>0</v>
      </c>
      <c r="M1492" t="str">
        <f>IF(Table1[[#This Row],[UnitPrice]]&gt;115%*Table1[[#This Row],[StandardAcquisitionCost]],"Anomali","")</f>
        <v>Anomali</v>
      </c>
      <c r="N1492" s="80">
        <f>VLOOKUP(Table1[[#This Row],[ProductID]],productMaster,11,0)</f>
        <v>0</v>
      </c>
      <c r="O1492" s="80" t="str">
        <f>IF(Table1[[#This Row],[UnitPrice]]&gt;Table1[[#This Row],[sellingPrice]],"Anomali","")</f>
        <v>Anomali</v>
      </c>
      <c r="P1492" s="80" t="str">
        <f>IF(ISNA(VLOOKUP(Table1[[#This Row],[ProductID]],productMaster,1,0)),"Anomali","")</f>
        <v/>
      </c>
    </row>
    <row r="1493" spans="1:16" x14ac:dyDescent="0.25">
      <c r="A1493" s="5">
        <v>953</v>
      </c>
      <c r="B1493" s="5">
        <v>2133</v>
      </c>
      <c r="C1493" s="10">
        <v>44110</v>
      </c>
      <c r="D1493" s="5">
        <v>550</v>
      </c>
      <c r="E1493" s="5">
        <v>487</v>
      </c>
      <c r="F1493" s="40">
        <v>5.8064999999999998</v>
      </c>
      <c r="G1493" s="40">
        <v>3193.5749999999998</v>
      </c>
      <c r="K1493" t="b">
        <f>IF(VLOOKUP(Table1[[#This Row],[ProductID]],productMaster,4,0)="Active",TRUE,"Anomali")</f>
        <v>1</v>
      </c>
      <c r="L1493">
        <f>VLOOKUP(Table1[[#This Row],[ProductID]],productMaster,10,0)</f>
        <v>0</v>
      </c>
      <c r="M1493" t="str">
        <f>IF(Table1[[#This Row],[UnitPrice]]&gt;115%*Table1[[#This Row],[StandardAcquisitionCost]],"Anomali","")</f>
        <v>Anomali</v>
      </c>
      <c r="N1493" s="80">
        <f>VLOOKUP(Table1[[#This Row],[ProductID]],productMaster,11,0)</f>
        <v>0</v>
      </c>
      <c r="O1493" s="80" t="str">
        <f>IF(Table1[[#This Row],[UnitPrice]]&gt;Table1[[#This Row],[sellingPrice]],"Anomali","")</f>
        <v>Anomali</v>
      </c>
      <c r="P1493" s="80" t="str">
        <f>IF(ISNA(VLOOKUP(Table1[[#This Row],[ProductID]],productMaster,1,0)),"Anomali","")</f>
        <v/>
      </c>
    </row>
    <row r="1494" spans="1:16" x14ac:dyDescent="0.25">
      <c r="A1494" s="4">
        <v>954</v>
      </c>
      <c r="B1494" s="4">
        <v>2134</v>
      </c>
      <c r="C1494" s="11">
        <v>44110</v>
      </c>
      <c r="D1494" s="4">
        <v>3</v>
      </c>
      <c r="E1494" s="4">
        <v>402</v>
      </c>
      <c r="F1494" s="41">
        <v>47.470500000000001</v>
      </c>
      <c r="G1494" s="41">
        <v>142.41149999999999</v>
      </c>
      <c r="K1494" t="b">
        <f>IF(VLOOKUP(Table1[[#This Row],[ProductID]],productMaster,4,0)="Active",TRUE,"Anomali")</f>
        <v>1</v>
      </c>
      <c r="L1494">
        <f>VLOOKUP(Table1[[#This Row],[ProductID]],productMaster,10,0)</f>
        <v>0</v>
      </c>
      <c r="M1494" t="str">
        <f>IF(Table1[[#This Row],[UnitPrice]]&gt;115%*Table1[[#This Row],[StandardAcquisitionCost]],"Anomali","")</f>
        <v>Anomali</v>
      </c>
      <c r="N1494" s="80">
        <f>VLOOKUP(Table1[[#This Row],[ProductID]],productMaster,11,0)</f>
        <v>0</v>
      </c>
      <c r="O1494" s="80" t="str">
        <f>IF(Table1[[#This Row],[UnitPrice]]&gt;Table1[[#This Row],[sellingPrice]],"Anomali","")</f>
        <v>Anomali</v>
      </c>
      <c r="P1494" s="80" t="str">
        <f>IF(ISNA(VLOOKUP(Table1[[#This Row],[ProductID]],productMaster,1,0)),"Anomali","")</f>
        <v/>
      </c>
    </row>
    <row r="1495" spans="1:16" x14ac:dyDescent="0.25">
      <c r="A1495" s="5">
        <v>955</v>
      </c>
      <c r="B1495" s="5">
        <v>2135</v>
      </c>
      <c r="C1495" s="10">
        <v>44110</v>
      </c>
      <c r="D1495" s="5">
        <v>550</v>
      </c>
      <c r="E1495" s="5">
        <v>512</v>
      </c>
      <c r="F1495" s="40">
        <v>34.975499999999997</v>
      </c>
      <c r="G1495" s="40">
        <v>19236.525000000001</v>
      </c>
      <c r="K1495" t="b">
        <f>IF(VLOOKUP(Table1[[#This Row],[ProductID]],productMaster,4,0)="Active",TRUE,"Anomali")</f>
        <v>1</v>
      </c>
      <c r="L1495">
        <f>VLOOKUP(Table1[[#This Row],[ProductID]],productMaster,10,0)</f>
        <v>0</v>
      </c>
      <c r="M1495" t="str">
        <f>IF(Table1[[#This Row],[UnitPrice]]&gt;115%*Table1[[#This Row],[StandardAcquisitionCost]],"Anomali","")</f>
        <v>Anomali</v>
      </c>
      <c r="N1495" s="80">
        <f>VLOOKUP(Table1[[#This Row],[ProductID]],productMaster,11,0)</f>
        <v>0</v>
      </c>
      <c r="O1495" s="80" t="str">
        <f>IF(Table1[[#This Row],[UnitPrice]]&gt;Table1[[#This Row],[sellingPrice]],"Anomali","")</f>
        <v>Anomali</v>
      </c>
      <c r="P1495" s="80" t="str">
        <f>IF(ISNA(VLOOKUP(Table1[[#This Row],[ProductID]],productMaster,1,0)),"Anomali","")</f>
        <v/>
      </c>
    </row>
    <row r="1496" spans="1:16" x14ac:dyDescent="0.25">
      <c r="A1496" s="4">
        <v>956</v>
      </c>
      <c r="B1496" s="4">
        <v>2136</v>
      </c>
      <c r="C1496" s="11">
        <v>44110</v>
      </c>
      <c r="D1496" s="4">
        <v>3</v>
      </c>
      <c r="E1496" s="4">
        <v>409</v>
      </c>
      <c r="F1496" s="41">
        <v>41.170499999999997</v>
      </c>
      <c r="G1496" s="41">
        <v>123.5115</v>
      </c>
      <c r="K1496" t="b">
        <f>IF(VLOOKUP(Table1[[#This Row],[ProductID]],productMaster,4,0)="Active",TRUE,"Anomali")</f>
        <v>1</v>
      </c>
      <c r="L1496">
        <f>VLOOKUP(Table1[[#This Row],[ProductID]],productMaster,10,0)</f>
        <v>0</v>
      </c>
      <c r="M1496" t="str">
        <f>IF(Table1[[#This Row],[UnitPrice]]&gt;115%*Table1[[#This Row],[StandardAcquisitionCost]],"Anomali","")</f>
        <v>Anomali</v>
      </c>
      <c r="N1496" s="80">
        <f>VLOOKUP(Table1[[#This Row],[ProductID]],productMaster,11,0)</f>
        <v>0</v>
      </c>
      <c r="O1496" s="80" t="str">
        <f>IF(Table1[[#This Row],[UnitPrice]]&gt;Table1[[#This Row],[sellingPrice]],"Anomali","")</f>
        <v>Anomali</v>
      </c>
      <c r="P1496" s="80" t="str">
        <f>IF(ISNA(VLOOKUP(Table1[[#This Row],[ProductID]],productMaster,1,0)),"Anomali","")</f>
        <v/>
      </c>
    </row>
    <row r="1497" spans="1:16" x14ac:dyDescent="0.25">
      <c r="A1497" s="5">
        <v>956</v>
      </c>
      <c r="B1497" s="5">
        <v>2137</v>
      </c>
      <c r="C1497" s="10">
        <v>44110</v>
      </c>
      <c r="D1497" s="5">
        <v>550</v>
      </c>
      <c r="E1497" s="5">
        <v>914</v>
      </c>
      <c r="F1497" s="40">
        <v>21.0945</v>
      </c>
      <c r="G1497" s="40">
        <v>11601.975</v>
      </c>
      <c r="K1497" t="b">
        <f>IF(VLOOKUP(Table1[[#This Row],[ProductID]],productMaster,4,0)="Active",TRUE,"Anomali")</f>
        <v>1</v>
      </c>
      <c r="L1497">
        <f>VLOOKUP(Table1[[#This Row],[ProductID]],productMaster,10,0)</f>
        <v>12.0413</v>
      </c>
      <c r="M1497" t="str">
        <f>IF(Table1[[#This Row],[UnitPrice]]&gt;115%*Table1[[#This Row],[StandardAcquisitionCost]],"Anomali","")</f>
        <v>Anomali</v>
      </c>
      <c r="N1497" s="80">
        <f>VLOOKUP(Table1[[#This Row],[ProductID]],productMaster,11,0)</f>
        <v>27.12</v>
      </c>
      <c r="O1497" s="80" t="str">
        <f>IF(Table1[[#This Row],[UnitPrice]]&gt;Table1[[#This Row],[sellingPrice]],"Anomali","")</f>
        <v/>
      </c>
      <c r="P1497" s="80" t="str">
        <f>IF(ISNA(VLOOKUP(Table1[[#This Row],[ProductID]],productMaster,1,0)),"Anomali","")</f>
        <v/>
      </c>
    </row>
    <row r="1498" spans="1:16" x14ac:dyDescent="0.25">
      <c r="A1498" s="4">
        <v>956</v>
      </c>
      <c r="B1498" s="4">
        <v>2138</v>
      </c>
      <c r="C1498" s="11">
        <v>44110</v>
      </c>
      <c r="D1498" s="4">
        <v>550</v>
      </c>
      <c r="E1498" s="4">
        <v>915</v>
      </c>
      <c r="F1498" s="41">
        <v>30.439499999999999</v>
      </c>
      <c r="G1498" s="41">
        <v>16741.724999999999</v>
      </c>
      <c r="K1498" t="b">
        <f>IF(VLOOKUP(Table1[[#This Row],[ProductID]],productMaster,4,0)="Active",TRUE,"Anomali")</f>
        <v>1</v>
      </c>
      <c r="L1498">
        <f>VLOOKUP(Table1[[#This Row],[ProductID]],productMaster,10,0)</f>
        <v>17.3782</v>
      </c>
      <c r="M1498" t="str">
        <f>IF(Table1[[#This Row],[UnitPrice]]&gt;115%*Table1[[#This Row],[StandardAcquisitionCost]],"Anomali","")</f>
        <v>Anomali</v>
      </c>
      <c r="N1498" s="80">
        <f>VLOOKUP(Table1[[#This Row],[ProductID]],productMaster,11,0)</f>
        <v>39.14</v>
      </c>
      <c r="O1498" s="80" t="str">
        <f>IF(Table1[[#This Row],[UnitPrice]]&gt;Table1[[#This Row],[sellingPrice]],"Anomali","")</f>
        <v/>
      </c>
      <c r="P1498" s="80" t="str">
        <f>IF(ISNA(VLOOKUP(Table1[[#This Row],[ProductID]],productMaster,1,0)),"Anomali","")</f>
        <v/>
      </c>
    </row>
    <row r="1499" spans="1:16" x14ac:dyDescent="0.25">
      <c r="A1499" s="5">
        <v>956</v>
      </c>
      <c r="B1499" s="5">
        <v>2139</v>
      </c>
      <c r="C1499" s="10">
        <v>44110</v>
      </c>
      <c r="D1499" s="5">
        <v>550</v>
      </c>
      <c r="E1499" s="5">
        <v>916</v>
      </c>
      <c r="F1499" s="40">
        <v>40.939500000000002</v>
      </c>
      <c r="G1499" s="40">
        <v>22516.724999999999</v>
      </c>
      <c r="K1499" t="b">
        <f>IF(VLOOKUP(Table1[[#This Row],[ProductID]],productMaster,4,0)="Active",TRUE,"Anomali")</f>
        <v>1</v>
      </c>
      <c r="L1499">
        <f>VLOOKUP(Table1[[#This Row],[ProductID]],productMaster,10,0)</f>
        <v>23.372199999999999</v>
      </c>
      <c r="M1499" t="str">
        <f>IF(Table1[[#This Row],[UnitPrice]]&gt;115%*Table1[[#This Row],[StandardAcquisitionCost]],"Anomali","")</f>
        <v>Anomali</v>
      </c>
      <c r="N1499" s="80">
        <f>VLOOKUP(Table1[[#This Row],[ProductID]],productMaster,11,0)</f>
        <v>52.64</v>
      </c>
      <c r="O1499" s="80" t="str">
        <f>IF(Table1[[#This Row],[UnitPrice]]&gt;Table1[[#This Row],[sellingPrice]],"Anomali","")</f>
        <v/>
      </c>
      <c r="P1499" s="80" t="str">
        <f>IF(ISNA(VLOOKUP(Table1[[#This Row],[ProductID]],productMaster,1,0)),"Anomali","")</f>
        <v/>
      </c>
    </row>
    <row r="1500" spans="1:16" x14ac:dyDescent="0.25">
      <c r="A1500" s="4">
        <v>957</v>
      </c>
      <c r="B1500" s="4">
        <v>2140</v>
      </c>
      <c r="C1500" s="11">
        <v>44110</v>
      </c>
      <c r="D1500" s="4">
        <v>550</v>
      </c>
      <c r="E1500" s="4">
        <v>525</v>
      </c>
      <c r="F1500" s="41">
        <v>2.3205</v>
      </c>
      <c r="G1500" s="41">
        <v>1276.2750000000001</v>
      </c>
      <c r="K1500" t="b">
        <f>IF(VLOOKUP(Table1[[#This Row],[ProductID]],productMaster,4,0)="Active",TRUE,"Anomali")</f>
        <v>1</v>
      </c>
      <c r="L1500">
        <f>VLOOKUP(Table1[[#This Row],[ProductID]],productMaster,10,0)</f>
        <v>0</v>
      </c>
      <c r="M1500" t="str">
        <f>IF(Table1[[#This Row],[UnitPrice]]&gt;115%*Table1[[#This Row],[StandardAcquisitionCost]],"Anomali","")</f>
        <v>Anomali</v>
      </c>
      <c r="N1500" s="80">
        <f>VLOOKUP(Table1[[#This Row],[ProductID]],productMaster,11,0)</f>
        <v>0</v>
      </c>
      <c r="O1500" s="80" t="str">
        <f>IF(Table1[[#This Row],[UnitPrice]]&gt;Table1[[#This Row],[sellingPrice]],"Anomali","")</f>
        <v>Anomali</v>
      </c>
      <c r="P1500" s="80" t="str">
        <f>IF(ISNA(VLOOKUP(Table1[[#This Row],[ProductID]],productMaster,1,0)),"Anomali","")</f>
        <v/>
      </c>
    </row>
    <row r="1501" spans="1:16" x14ac:dyDescent="0.25">
      <c r="A1501" s="5">
        <v>958</v>
      </c>
      <c r="B1501" s="5">
        <v>2141</v>
      </c>
      <c r="C1501" s="10">
        <v>44110</v>
      </c>
      <c r="D1501" s="5">
        <v>550</v>
      </c>
      <c r="E1501" s="5">
        <v>526</v>
      </c>
      <c r="F1501" s="40">
        <v>3.6435</v>
      </c>
      <c r="G1501" s="40">
        <v>2003.925</v>
      </c>
      <c r="K1501" t="b">
        <f>IF(VLOOKUP(Table1[[#This Row],[ProductID]],productMaster,4,0)="Active",TRUE,"Anomali")</f>
        <v>1</v>
      </c>
      <c r="L1501">
        <f>VLOOKUP(Table1[[#This Row],[ProductID]],productMaster,10,0)</f>
        <v>0</v>
      </c>
      <c r="M1501" t="str">
        <f>IF(Table1[[#This Row],[UnitPrice]]&gt;115%*Table1[[#This Row],[StandardAcquisitionCost]],"Anomali","")</f>
        <v>Anomali</v>
      </c>
      <c r="N1501" s="80">
        <f>VLOOKUP(Table1[[#This Row],[ProductID]],productMaster,11,0)</f>
        <v>0</v>
      </c>
      <c r="O1501" s="80" t="str">
        <f>IF(Table1[[#This Row],[UnitPrice]]&gt;Table1[[#This Row],[sellingPrice]],"Anomali","")</f>
        <v>Anomali</v>
      </c>
      <c r="P1501" s="80" t="str">
        <f>IF(ISNA(VLOOKUP(Table1[[#This Row],[ProductID]],productMaster,1,0)),"Anomali","")</f>
        <v/>
      </c>
    </row>
    <row r="1502" spans="1:16" x14ac:dyDescent="0.25">
      <c r="A1502" s="4">
        <v>959</v>
      </c>
      <c r="B1502" s="4">
        <v>2142</v>
      </c>
      <c r="C1502" s="11">
        <v>44110</v>
      </c>
      <c r="D1502" s="4">
        <v>550</v>
      </c>
      <c r="E1502" s="4">
        <v>908</v>
      </c>
      <c r="F1502" s="41">
        <v>21.0945</v>
      </c>
      <c r="G1502" s="41">
        <v>11601.975</v>
      </c>
      <c r="K1502" t="b">
        <f>IF(VLOOKUP(Table1[[#This Row],[ProductID]],productMaster,4,0)="Active",TRUE,"Anomali")</f>
        <v>1</v>
      </c>
      <c r="L1502">
        <f>VLOOKUP(Table1[[#This Row],[ProductID]],productMaster,10,0)</f>
        <v>12.0413</v>
      </c>
      <c r="M1502" t="str">
        <f>IF(Table1[[#This Row],[UnitPrice]]&gt;115%*Table1[[#This Row],[StandardAcquisitionCost]],"Anomali","")</f>
        <v>Anomali</v>
      </c>
      <c r="N1502" s="80">
        <f>VLOOKUP(Table1[[#This Row],[ProductID]],productMaster,11,0)</f>
        <v>27.12</v>
      </c>
      <c r="O1502" s="80" t="str">
        <f>IF(Table1[[#This Row],[UnitPrice]]&gt;Table1[[#This Row],[sellingPrice]],"Anomali","")</f>
        <v/>
      </c>
      <c r="P1502" s="80" t="str">
        <f>IF(ISNA(VLOOKUP(Table1[[#This Row],[ProductID]],productMaster,1,0)),"Anomali","")</f>
        <v/>
      </c>
    </row>
    <row r="1503" spans="1:16" x14ac:dyDescent="0.25">
      <c r="A1503" s="5">
        <v>959</v>
      </c>
      <c r="B1503" s="5">
        <v>2143</v>
      </c>
      <c r="C1503" s="10">
        <v>44110</v>
      </c>
      <c r="D1503" s="5">
        <v>550</v>
      </c>
      <c r="E1503" s="5">
        <v>909</v>
      </c>
      <c r="F1503" s="40">
        <v>30.439499999999999</v>
      </c>
      <c r="G1503" s="40">
        <v>16741.724999999999</v>
      </c>
      <c r="K1503" t="b">
        <f>IF(VLOOKUP(Table1[[#This Row],[ProductID]],productMaster,4,0)="Active",TRUE,"Anomali")</f>
        <v>1</v>
      </c>
      <c r="L1503">
        <f>VLOOKUP(Table1[[#This Row],[ProductID]],productMaster,10,0)</f>
        <v>17.3782</v>
      </c>
      <c r="M1503" t="str">
        <f>IF(Table1[[#This Row],[UnitPrice]]&gt;115%*Table1[[#This Row],[StandardAcquisitionCost]],"Anomali","")</f>
        <v>Anomali</v>
      </c>
      <c r="N1503" s="80">
        <f>VLOOKUP(Table1[[#This Row],[ProductID]],productMaster,11,0)</f>
        <v>39.14</v>
      </c>
      <c r="O1503" s="80" t="str">
        <f>IF(Table1[[#This Row],[UnitPrice]]&gt;Table1[[#This Row],[sellingPrice]],"Anomali","")</f>
        <v/>
      </c>
      <c r="P1503" s="80" t="str">
        <f>IF(ISNA(VLOOKUP(Table1[[#This Row],[ProductID]],productMaster,1,0)),"Anomali","")</f>
        <v/>
      </c>
    </row>
    <row r="1504" spans="1:16" x14ac:dyDescent="0.25">
      <c r="A1504" s="4">
        <v>959</v>
      </c>
      <c r="B1504" s="4">
        <v>2144</v>
      </c>
      <c r="C1504" s="11">
        <v>44110</v>
      </c>
      <c r="D1504" s="4">
        <v>550</v>
      </c>
      <c r="E1504" s="4">
        <v>913</v>
      </c>
      <c r="F1504" s="41">
        <v>40.939500000000002</v>
      </c>
      <c r="G1504" s="41">
        <v>22516.724999999999</v>
      </c>
      <c r="K1504" t="b">
        <f>IF(VLOOKUP(Table1[[#This Row],[ProductID]],productMaster,4,0)="Active",TRUE,"Anomali")</f>
        <v>1</v>
      </c>
      <c r="L1504">
        <f>VLOOKUP(Table1[[#This Row],[ProductID]],productMaster,10,0)</f>
        <v>23.372199999999999</v>
      </c>
      <c r="M1504" t="str">
        <f>IF(Table1[[#This Row],[UnitPrice]]&gt;115%*Table1[[#This Row],[StandardAcquisitionCost]],"Anomali","")</f>
        <v>Anomali</v>
      </c>
      <c r="N1504" s="80">
        <f>VLOOKUP(Table1[[#This Row],[ProductID]],productMaster,11,0)</f>
        <v>52.64</v>
      </c>
      <c r="O1504" s="80" t="str">
        <f>IF(Table1[[#This Row],[UnitPrice]]&gt;Table1[[#This Row],[sellingPrice]],"Anomali","")</f>
        <v/>
      </c>
      <c r="P1504" s="80" t="str">
        <f>IF(ISNA(VLOOKUP(Table1[[#This Row],[ProductID]],productMaster,1,0)),"Anomali","")</f>
        <v/>
      </c>
    </row>
    <row r="1505" spans="1:16" x14ac:dyDescent="0.25">
      <c r="A1505" s="5">
        <v>960</v>
      </c>
      <c r="B1505" s="5">
        <v>2145</v>
      </c>
      <c r="C1505" s="10">
        <v>44110</v>
      </c>
      <c r="D1505" s="5">
        <v>60</v>
      </c>
      <c r="E1505" s="5">
        <v>356</v>
      </c>
      <c r="F1505" s="40">
        <v>3.6015000000000001</v>
      </c>
      <c r="G1505" s="40">
        <v>216.09</v>
      </c>
      <c r="K1505" t="b">
        <f>IF(VLOOKUP(Table1[[#This Row],[ProductID]],productMaster,4,0)="Active",TRUE,"Anomali")</f>
        <v>1</v>
      </c>
      <c r="L1505">
        <f>VLOOKUP(Table1[[#This Row],[ProductID]],productMaster,10,0)</f>
        <v>0</v>
      </c>
      <c r="M1505" t="str">
        <f>IF(Table1[[#This Row],[UnitPrice]]&gt;115%*Table1[[#This Row],[StandardAcquisitionCost]],"Anomali","")</f>
        <v>Anomali</v>
      </c>
      <c r="N1505" s="80">
        <f>VLOOKUP(Table1[[#This Row],[ProductID]],productMaster,11,0)</f>
        <v>0</v>
      </c>
      <c r="O1505" s="80" t="str">
        <f>IF(Table1[[#This Row],[UnitPrice]]&gt;Table1[[#This Row],[sellingPrice]],"Anomali","")</f>
        <v>Anomali</v>
      </c>
      <c r="P1505" s="80" t="str">
        <f>IF(ISNA(VLOOKUP(Table1[[#This Row],[ProductID]],productMaster,1,0)),"Anomali","")</f>
        <v/>
      </c>
    </row>
    <row r="1506" spans="1:16" x14ac:dyDescent="0.25">
      <c r="A1506" s="4">
        <v>960</v>
      </c>
      <c r="B1506" s="4">
        <v>2146</v>
      </c>
      <c r="C1506" s="11">
        <v>44110</v>
      </c>
      <c r="D1506" s="4">
        <v>60</v>
      </c>
      <c r="E1506" s="4">
        <v>357</v>
      </c>
      <c r="F1506" s="41">
        <v>3.9794999999999998</v>
      </c>
      <c r="G1506" s="41">
        <v>238.77</v>
      </c>
      <c r="K1506" t="b">
        <f>IF(VLOOKUP(Table1[[#This Row],[ProductID]],productMaster,4,0)="Active",TRUE,"Anomali")</f>
        <v>1</v>
      </c>
      <c r="L1506">
        <f>VLOOKUP(Table1[[#This Row],[ProductID]],productMaster,10,0)</f>
        <v>0</v>
      </c>
      <c r="M1506" t="str">
        <f>IF(Table1[[#This Row],[UnitPrice]]&gt;115%*Table1[[#This Row],[StandardAcquisitionCost]],"Anomali","")</f>
        <v>Anomali</v>
      </c>
      <c r="N1506" s="80">
        <f>VLOOKUP(Table1[[#This Row],[ProductID]],productMaster,11,0)</f>
        <v>0</v>
      </c>
      <c r="O1506" s="80" t="str">
        <f>IF(Table1[[#This Row],[UnitPrice]]&gt;Table1[[#This Row],[sellingPrice]],"Anomali","")</f>
        <v>Anomali</v>
      </c>
      <c r="P1506" s="80" t="str">
        <f>IF(ISNA(VLOOKUP(Table1[[#This Row],[ProductID]],productMaster,1,0)),"Anomali","")</f>
        <v/>
      </c>
    </row>
    <row r="1507" spans="1:16" x14ac:dyDescent="0.25">
      <c r="A1507" s="5">
        <v>961</v>
      </c>
      <c r="B1507" s="5">
        <v>2147</v>
      </c>
      <c r="C1507" s="10">
        <v>44110</v>
      </c>
      <c r="D1507" s="5">
        <v>550</v>
      </c>
      <c r="E1507" s="5">
        <v>935</v>
      </c>
      <c r="F1507" s="40">
        <v>31.4895</v>
      </c>
      <c r="G1507" s="40">
        <v>17319.224999999999</v>
      </c>
      <c r="K1507" t="b">
        <f>IF(VLOOKUP(Table1[[#This Row],[ProductID]],productMaster,4,0)="Active",TRUE,"Anomali")</f>
        <v>1</v>
      </c>
      <c r="L1507">
        <f>VLOOKUP(Table1[[#This Row],[ProductID]],productMaster,10,0)</f>
        <v>17.977599999999999</v>
      </c>
      <c r="M1507" t="str">
        <f>IF(Table1[[#This Row],[UnitPrice]]&gt;115%*Table1[[#This Row],[StandardAcquisitionCost]],"Anomali","")</f>
        <v>Anomali</v>
      </c>
      <c r="N1507" s="80">
        <f>VLOOKUP(Table1[[#This Row],[ProductID]],productMaster,11,0)</f>
        <v>40.49</v>
      </c>
      <c r="O1507" s="80" t="str">
        <f>IF(Table1[[#This Row],[UnitPrice]]&gt;Table1[[#This Row],[sellingPrice]],"Anomali","")</f>
        <v/>
      </c>
      <c r="P1507" s="80" t="str">
        <f>IF(ISNA(VLOOKUP(Table1[[#This Row],[ProductID]],productMaster,1,0)),"Anomali","")</f>
        <v/>
      </c>
    </row>
    <row r="1508" spans="1:16" x14ac:dyDescent="0.25">
      <c r="A1508" s="4">
        <v>961</v>
      </c>
      <c r="B1508" s="4">
        <v>2148</v>
      </c>
      <c r="C1508" s="11">
        <v>44110</v>
      </c>
      <c r="D1508" s="4">
        <v>550</v>
      </c>
      <c r="E1508" s="4">
        <v>936</v>
      </c>
      <c r="F1508" s="41">
        <v>48.289499999999997</v>
      </c>
      <c r="G1508" s="41">
        <v>26559.224999999999</v>
      </c>
      <c r="K1508" t="b">
        <f>IF(VLOOKUP(Table1[[#This Row],[ProductID]],productMaster,4,0)="Active",TRUE,"Anomali")</f>
        <v>1</v>
      </c>
      <c r="L1508">
        <f>VLOOKUP(Table1[[#This Row],[ProductID]],productMaster,10,0)</f>
        <v>27.568000000000001</v>
      </c>
      <c r="M1508" t="str">
        <f>IF(Table1[[#This Row],[UnitPrice]]&gt;115%*Table1[[#This Row],[StandardAcquisitionCost]],"Anomali","")</f>
        <v>Anomali</v>
      </c>
      <c r="N1508" s="80">
        <f>VLOOKUP(Table1[[#This Row],[ProductID]],productMaster,11,0)</f>
        <v>62.09</v>
      </c>
      <c r="O1508" s="80" t="str">
        <f>IF(Table1[[#This Row],[UnitPrice]]&gt;Table1[[#This Row],[sellingPrice]],"Anomali","")</f>
        <v/>
      </c>
      <c r="P1508" s="80" t="str">
        <f>IF(ISNA(VLOOKUP(Table1[[#This Row],[ProductID]],productMaster,1,0)),"Anomali","")</f>
        <v/>
      </c>
    </row>
    <row r="1509" spans="1:16" x14ac:dyDescent="0.25">
      <c r="A1509" s="5">
        <v>962</v>
      </c>
      <c r="B1509" s="5">
        <v>2149</v>
      </c>
      <c r="C1509" s="10">
        <v>44110</v>
      </c>
      <c r="D1509" s="5">
        <v>550</v>
      </c>
      <c r="E1509" s="5">
        <v>524</v>
      </c>
      <c r="F1509" s="40">
        <v>12.967499999999999</v>
      </c>
      <c r="G1509" s="40">
        <v>7132.125</v>
      </c>
      <c r="K1509" t="b">
        <f>IF(VLOOKUP(Table1[[#This Row],[ProductID]],productMaster,4,0)="Active",TRUE,"Anomali")</f>
        <v>1</v>
      </c>
      <c r="L1509">
        <f>VLOOKUP(Table1[[#This Row],[ProductID]],productMaster,10,0)</f>
        <v>0</v>
      </c>
      <c r="M1509" t="str">
        <f>IF(Table1[[#This Row],[UnitPrice]]&gt;115%*Table1[[#This Row],[StandardAcquisitionCost]],"Anomali","")</f>
        <v>Anomali</v>
      </c>
      <c r="N1509" s="80">
        <f>VLOOKUP(Table1[[#This Row],[ProductID]],productMaster,11,0)</f>
        <v>0</v>
      </c>
      <c r="O1509" s="80" t="str">
        <f>IF(Table1[[#This Row],[UnitPrice]]&gt;Table1[[#This Row],[sellingPrice]],"Anomali","")</f>
        <v>Anomali</v>
      </c>
      <c r="P1509" s="80" t="str">
        <f>IF(ISNA(VLOOKUP(Table1[[#This Row],[ProductID]],productMaster,1,0)),"Anomali","")</f>
        <v/>
      </c>
    </row>
    <row r="1510" spans="1:16" x14ac:dyDescent="0.25">
      <c r="A1510" s="4">
        <v>963</v>
      </c>
      <c r="B1510" s="4">
        <v>2150</v>
      </c>
      <c r="C1510" s="11">
        <v>44110</v>
      </c>
      <c r="D1510" s="4">
        <v>550</v>
      </c>
      <c r="E1510" s="4">
        <v>911</v>
      </c>
      <c r="F1510" s="41">
        <v>21.0945</v>
      </c>
      <c r="G1510" s="41">
        <v>11601.975</v>
      </c>
      <c r="K1510" t="b">
        <f>IF(VLOOKUP(Table1[[#This Row],[ProductID]],productMaster,4,0)="Active",TRUE,"Anomali")</f>
        <v>1</v>
      </c>
      <c r="L1510">
        <f>VLOOKUP(Table1[[#This Row],[ProductID]],productMaster,10,0)</f>
        <v>12.0413</v>
      </c>
      <c r="M1510" t="str">
        <f>IF(Table1[[#This Row],[UnitPrice]]&gt;115%*Table1[[#This Row],[StandardAcquisitionCost]],"Anomali","")</f>
        <v>Anomali</v>
      </c>
      <c r="N1510" s="80">
        <f>VLOOKUP(Table1[[#This Row],[ProductID]],productMaster,11,0)</f>
        <v>27.12</v>
      </c>
      <c r="O1510" s="80" t="str">
        <f>IF(Table1[[#This Row],[UnitPrice]]&gt;Table1[[#This Row],[sellingPrice]],"Anomali","")</f>
        <v/>
      </c>
      <c r="P1510" s="80" t="str">
        <f>IF(ISNA(VLOOKUP(Table1[[#This Row],[ProductID]],productMaster,1,0)),"Anomali","")</f>
        <v/>
      </c>
    </row>
    <row r="1511" spans="1:16" x14ac:dyDescent="0.25">
      <c r="A1511" s="5">
        <v>963</v>
      </c>
      <c r="B1511" s="5">
        <v>2151</v>
      </c>
      <c r="C1511" s="10">
        <v>44110</v>
      </c>
      <c r="D1511" s="5">
        <v>550</v>
      </c>
      <c r="E1511" s="5">
        <v>912</v>
      </c>
      <c r="F1511" s="40">
        <v>30.439499999999999</v>
      </c>
      <c r="G1511" s="40">
        <v>16741.724999999999</v>
      </c>
      <c r="K1511" t="b">
        <f>IF(VLOOKUP(Table1[[#This Row],[ProductID]],productMaster,4,0)="Active",TRUE,"Anomali")</f>
        <v>1</v>
      </c>
      <c r="L1511">
        <f>VLOOKUP(Table1[[#This Row],[ProductID]],productMaster,10,0)</f>
        <v>17.3782</v>
      </c>
      <c r="M1511" t="str">
        <f>IF(Table1[[#This Row],[UnitPrice]]&gt;115%*Table1[[#This Row],[StandardAcquisitionCost]],"Anomali","")</f>
        <v>Anomali</v>
      </c>
      <c r="N1511" s="80">
        <f>VLOOKUP(Table1[[#This Row],[ProductID]],productMaster,11,0)</f>
        <v>39.14</v>
      </c>
      <c r="O1511" s="80" t="str">
        <f>IF(Table1[[#This Row],[UnitPrice]]&gt;Table1[[#This Row],[sellingPrice]],"Anomali","")</f>
        <v/>
      </c>
      <c r="P1511" s="80" t="str">
        <f>IF(ISNA(VLOOKUP(Table1[[#This Row],[ProductID]],productMaster,1,0)),"Anomali","")</f>
        <v/>
      </c>
    </row>
    <row r="1512" spans="1:16" x14ac:dyDescent="0.25">
      <c r="A1512" s="4">
        <v>964</v>
      </c>
      <c r="B1512" s="4">
        <v>2152</v>
      </c>
      <c r="C1512" s="11">
        <v>44110</v>
      </c>
      <c r="D1512" s="4">
        <v>550</v>
      </c>
      <c r="E1512" s="4">
        <v>910</v>
      </c>
      <c r="F1512" s="41">
        <v>40.939500000000002</v>
      </c>
      <c r="G1512" s="41">
        <v>22516.724999999999</v>
      </c>
      <c r="K1512" t="b">
        <f>IF(VLOOKUP(Table1[[#This Row],[ProductID]],productMaster,4,0)="Active",TRUE,"Anomali")</f>
        <v>1</v>
      </c>
      <c r="L1512">
        <f>VLOOKUP(Table1[[#This Row],[ProductID]],productMaster,10,0)</f>
        <v>23.372199999999999</v>
      </c>
      <c r="M1512" t="str">
        <f>IF(Table1[[#This Row],[UnitPrice]]&gt;115%*Table1[[#This Row],[StandardAcquisitionCost]],"Anomali","")</f>
        <v>Anomali</v>
      </c>
      <c r="N1512" s="80">
        <f>VLOOKUP(Table1[[#This Row],[ProductID]],productMaster,11,0)</f>
        <v>52.64</v>
      </c>
      <c r="O1512" s="80" t="str">
        <f>IF(Table1[[#This Row],[UnitPrice]]&gt;Table1[[#This Row],[sellingPrice]],"Anomali","")</f>
        <v/>
      </c>
      <c r="P1512" s="80" t="str">
        <f>IF(ISNA(VLOOKUP(Table1[[#This Row],[ProductID]],productMaster,1,0)),"Anomali","")</f>
        <v/>
      </c>
    </row>
    <row r="1513" spans="1:16" x14ac:dyDescent="0.25">
      <c r="A1513" s="5">
        <v>965</v>
      </c>
      <c r="B1513" s="5">
        <v>2153</v>
      </c>
      <c r="C1513" s="10">
        <v>44114</v>
      </c>
      <c r="D1513" s="5">
        <v>550</v>
      </c>
      <c r="E1513" s="5">
        <v>527</v>
      </c>
      <c r="F1513" s="40">
        <v>6.7515000000000001</v>
      </c>
      <c r="G1513" s="40">
        <v>3713.3249999999998</v>
      </c>
      <c r="K1513" t="b">
        <f>IF(VLOOKUP(Table1[[#This Row],[ProductID]],productMaster,4,0)="Active",TRUE,"Anomali")</f>
        <v>1</v>
      </c>
      <c r="L1513">
        <f>VLOOKUP(Table1[[#This Row],[ProductID]],productMaster,10,0)</f>
        <v>0</v>
      </c>
      <c r="M1513" t="str">
        <f>IF(Table1[[#This Row],[UnitPrice]]&gt;115%*Table1[[#This Row],[StandardAcquisitionCost]],"Anomali","")</f>
        <v>Anomali</v>
      </c>
      <c r="N1513" s="80">
        <f>VLOOKUP(Table1[[#This Row],[ProductID]],productMaster,11,0)</f>
        <v>0</v>
      </c>
      <c r="O1513" s="80" t="str">
        <f>IF(Table1[[#This Row],[UnitPrice]]&gt;Table1[[#This Row],[sellingPrice]],"Anomali","")</f>
        <v>Anomali</v>
      </c>
      <c r="P1513" s="80" t="str">
        <f>IF(ISNA(VLOOKUP(Table1[[#This Row],[ProductID]],productMaster,1,0)),"Anomali","")</f>
        <v/>
      </c>
    </row>
    <row r="1514" spans="1:16" x14ac:dyDescent="0.25">
      <c r="A1514" s="4">
        <v>966</v>
      </c>
      <c r="B1514" s="4">
        <v>2154</v>
      </c>
      <c r="C1514" s="11">
        <v>44114</v>
      </c>
      <c r="D1514" s="4">
        <v>550</v>
      </c>
      <c r="E1514" s="4">
        <v>938</v>
      </c>
      <c r="F1514" s="41">
        <v>31.4895</v>
      </c>
      <c r="G1514" s="41">
        <v>17319.224999999999</v>
      </c>
      <c r="K1514" t="b">
        <f>IF(VLOOKUP(Table1[[#This Row],[ProductID]],productMaster,4,0)="Active",TRUE,"Anomali")</f>
        <v>1</v>
      </c>
      <c r="L1514">
        <f>VLOOKUP(Table1[[#This Row],[ProductID]],productMaster,10,0)</f>
        <v>17.977599999999999</v>
      </c>
      <c r="M1514" t="str">
        <f>IF(Table1[[#This Row],[UnitPrice]]&gt;115%*Table1[[#This Row],[StandardAcquisitionCost]],"Anomali","")</f>
        <v>Anomali</v>
      </c>
      <c r="N1514" s="80">
        <f>VLOOKUP(Table1[[#This Row],[ProductID]],productMaster,11,0)</f>
        <v>40.49</v>
      </c>
      <c r="O1514" s="80" t="str">
        <f>IF(Table1[[#This Row],[UnitPrice]]&gt;Table1[[#This Row],[sellingPrice]],"Anomali","")</f>
        <v/>
      </c>
      <c r="P1514" s="80" t="str">
        <f>IF(ISNA(VLOOKUP(Table1[[#This Row],[ProductID]],productMaster,1,0)),"Anomali","")</f>
        <v/>
      </c>
    </row>
    <row r="1515" spans="1:16" x14ac:dyDescent="0.25">
      <c r="A1515" s="5">
        <v>966</v>
      </c>
      <c r="B1515" s="5">
        <v>2155</v>
      </c>
      <c r="C1515" s="10">
        <v>44114</v>
      </c>
      <c r="D1515" s="5">
        <v>550</v>
      </c>
      <c r="E1515" s="5">
        <v>939</v>
      </c>
      <c r="F1515" s="40">
        <v>48.289499999999997</v>
      </c>
      <c r="G1515" s="40">
        <v>26559.224999999999</v>
      </c>
      <c r="K1515" t="b">
        <f>IF(VLOOKUP(Table1[[#This Row],[ProductID]],productMaster,4,0)="Active",TRUE,"Anomali")</f>
        <v>1</v>
      </c>
      <c r="L1515">
        <f>VLOOKUP(Table1[[#This Row],[ProductID]],productMaster,10,0)</f>
        <v>27.568000000000001</v>
      </c>
      <c r="M1515" t="str">
        <f>IF(Table1[[#This Row],[UnitPrice]]&gt;115%*Table1[[#This Row],[StandardAcquisitionCost]],"Anomali","")</f>
        <v>Anomali</v>
      </c>
      <c r="N1515" s="80">
        <f>VLOOKUP(Table1[[#This Row],[ProductID]],productMaster,11,0)</f>
        <v>62.09</v>
      </c>
      <c r="O1515" s="80" t="str">
        <f>IF(Table1[[#This Row],[UnitPrice]]&gt;Table1[[#This Row],[sellingPrice]],"Anomali","")</f>
        <v/>
      </c>
      <c r="P1515" s="80" t="str">
        <f>IF(ISNA(VLOOKUP(Table1[[#This Row],[ProductID]],productMaster,1,0)),"Anomali","")</f>
        <v/>
      </c>
    </row>
    <row r="1516" spans="1:16" x14ac:dyDescent="0.25">
      <c r="A1516" s="4">
        <v>966</v>
      </c>
      <c r="B1516" s="4">
        <v>2156</v>
      </c>
      <c r="C1516" s="11">
        <v>44114</v>
      </c>
      <c r="D1516" s="4">
        <v>550</v>
      </c>
      <c r="E1516" s="4">
        <v>509</v>
      </c>
      <c r="F1516" s="41">
        <v>36.277500000000003</v>
      </c>
      <c r="G1516" s="41">
        <v>19952.625</v>
      </c>
      <c r="K1516" t="b">
        <f>IF(VLOOKUP(Table1[[#This Row],[ProductID]],productMaster,4,0)="Active",TRUE,"Anomali")</f>
        <v>1</v>
      </c>
      <c r="L1516">
        <f>VLOOKUP(Table1[[#This Row],[ProductID]],productMaster,10,0)</f>
        <v>0</v>
      </c>
      <c r="M1516" t="str">
        <f>IF(Table1[[#This Row],[UnitPrice]]&gt;115%*Table1[[#This Row],[StandardAcquisitionCost]],"Anomali","")</f>
        <v>Anomali</v>
      </c>
      <c r="N1516" s="80">
        <f>VLOOKUP(Table1[[#This Row],[ProductID]],productMaster,11,0)</f>
        <v>0</v>
      </c>
      <c r="O1516" s="80" t="str">
        <f>IF(Table1[[#This Row],[UnitPrice]]&gt;Table1[[#This Row],[sellingPrice]],"Anomali","")</f>
        <v>Anomali</v>
      </c>
      <c r="P1516" s="80" t="str">
        <f>IF(ISNA(VLOOKUP(Table1[[#This Row],[ProductID]],productMaster,1,0)),"Anomali","")</f>
        <v/>
      </c>
    </row>
    <row r="1517" spans="1:16" x14ac:dyDescent="0.25">
      <c r="A1517" s="5">
        <v>967</v>
      </c>
      <c r="B1517" s="5">
        <v>2157</v>
      </c>
      <c r="C1517" s="10">
        <v>44114</v>
      </c>
      <c r="D1517" s="5">
        <v>60</v>
      </c>
      <c r="E1517" s="5">
        <v>492</v>
      </c>
      <c r="F1517" s="40">
        <v>50.746499999999997</v>
      </c>
      <c r="G1517" s="40">
        <v>3044.79</v>
      </c>
      <c r="K1517" t="b">
        <f>IF(VLOOKUP(Table1[[#This Row],[ProductID]],productMaster,4,0)="Active",TRUE,"Anomali")</f>
        <v>1</v>
      </c>
      <c r="L1517">
        <f>VLOOKUP(Table1[[#This Row],[ProductID]],productMaster,10,0)</f>
        <v>0</v>
      </c>
      <c r="M1517" t="str">
        <f>IF(Table1[[#This Row],[UnitPrice]]&gt;115%*Table1[[#This Row],[StandardAcquisitionCost]],"Anomali","")</f>
        <v>Anomali</v>
      </c>
      <c r="N1517" s="80">
        <f>VLOOKUP(Table1[[#This Row],[ProductID]],productMaster,11,0)</f>
        <v>0</v>
      </c>
      <c r="O1517" s="80" t="str">
        <f>IF(Table1[[#This Row],[UnitPrice]]&gt;Table1[[#This Row],[sellingPrice]],"Anomali","")</f>
        <v>Anomali</v>
      </c>
      <c r="P1517" s="80" t="str">
        <f>IF(ISNA(VLOOKUP(Table1[[#This Row],[ProductID]],productMaster,1,0)),"Anomali","")</f>
        <v/>
      </c>
    </row>
    <row r="1518" spans="1:16" x14ac:dyDescent="0.25">
      <c r="A1518" s="4">
        <v>967</v>
      </c>
      <c r="B1518" s="4">
        <v>2158</v>
      </c>
      <c r="C1518" s="11">
        <v>44114</v>
      </c>
      <c r="D1518" s="4">
        <v>60</v>
      </c>
      <c r="E1518" s="4">
        <v>493</v>
      </c>
      <c r="F1518" s="41">
        <v>58.264499999999998</v>
      </c>
      <c r="G1518" s="41">
        <v>3495.87</v>
      </c>
      <c r="K1518" t="b">
        <f>IF(VLOOKUP(Table1[[#This Row],[ProductID]],productMaster,4,0)="Active",TRUE,"Anomali")</f>
        <v>1</v>
      </c>
      <c r="L1518">
        <f>VLOOKUP(Table1[[#This Row],[ProductID]],productMaster,10,0)</f>
        <v>0</v>
      </c>
      <c r="M1518" t="str">
        <f>IF(Table1[[#This Row],[UnitPrice]]&gt;115%*Table1[[#This Row],[StandardAcquisitionCost]],"Anomali","")</f>
        <v>Anomali</v>
      </c>
      <c r="N1518" s="80">
        <f>VLOOKUP(Table1[[#This Row],[ProductID]],productMaster,11,0)</f>
        <v>0</v>
      </c>
      <c r="O1518" s="80" t="str">
        <f>IF(Table1[[#This Row],[UnitPrice]]&gt;Table1[[#This Row],[sellingPrice]],"Anomali","")</f>
        <v>Anomali</v>
      </c>
      <c r="P1518" s="80" t="str">
        <f>IF(ISNA(VLOOKUP(Table1[[#This Row],[ProductID]],productMaster,1,0)),"Anomali","")</f>
        <v/>
      </c>
    </row>
    <row r="1519" spans="1:16" x14ac:dyDescent="0.25">
      <c r="A1519" s="5">
        <v>967</v>
      </c>
      <c r="B1519" s="5">
        <v>2159</v>
      </c>
      <c r="C1519" s="10">
        <v>44114</v>
      </c>
      <c r="D1519" s="5">
        <v>60</v>
      </c>
      <c r="E1519" s="5">
        <v>494</v>
      </c>
      <c r="F1519" s="40">
        <v>50.746499999999997</v>
      </c>
      <c r="G1519" s="40">
        <v>3044.79</v>
      </c>
      <c r="K1519" t="b">
        <f>IF(VLOOKUP(Table1[[#This Row],[ProductID]],productMaster,4,0)="Active",TRUE,"Anomali")</f>
        <v>1</v>
      </c>
      <c r="L1519">
        <f>VLOOKUP(Table1[[#This Row],[ProductID]],productMaster,10,0)</f>
        <v>0</v>
      </c>
      <c r="M1519" t="str">
        <f>IF(Table1[[#This Row],[UnitPrice]]&gt;115%*Table1[[#This Row],[StandardAcquisitionCost]],"Anomali","")</f>
        <v>Anomali</v>
      </c>
      <c r="N1519" s="80">
        <f>VLOOKUP(Table1[[#This Row],[ProductID]],productMaster,11,0)</f>
        <v>0</v>
      </c>
      <c r="O1519" s="80" t="str">
        <f>IF(Table1[[#This Row],[UnitPrice]]&gt;Table1[[#This Row],[sellingPrice]],"Anomali","")</f>
        <v>Anomali</v>
      </c>
      <c r="P1519" s="80" t="str">
        <f>IF(ISNA(VLOOKUP(Table1[[#This Row],[ProductID]],productMaster,1,0)),"Anomali","")</f>
        <v/>
      </c>
    </row>
    <row r="1520" spans="1:16" x14ac:dyDescent="0.25">
      <c r="A1520" s="4">
        <v>967</v>
      </c>
      <c r="B1520" s="4">
        <v>2160</v>
      </c>
      <c r="C1520" s="11">
        <v>44114</v>
      </c>
      <c r="D1520" s="4">
        <v>60</v>
      </c>
      <c r="E1520" s="4">
        <v>495</v>
      </c>
      <c r="F1520" s="41">
        <v>62.926499999999997</v>
      </c>
      <c r="G1520" s="41">
        <v>3775.59</v>
      </c>
      <c r="K1520" t="b">
        <f>IF(VLOOKUP(Table1[[#This Row],[ProductID]],productMaster,4,0)="Active",TRUE,"Anomali")</f>
        <v>1</v>
      </c>
      <c r="L1520">
        <f>VLOOKUP(Table1[[#This Row],[ProductID]],productMaster,10,0)</f>
        <v>0</v>
      </c>
      <c r="M1520" t="str">
        <f>IF(Table1[[#This Row],[UnitPrice]]&gt;115%*Table1[[#This Row],[StandardAcquisitionCost]],"Anomali","")</f>
        <v>Anomali</v>
      </c>
      <c r="N1520" s="80">
        <f>VLOOKUP(Table1[[#This Row],[ProductID]],productMaster,11,0)</f>
        <v>0</v>
      </c>
      <c r="O1520" s="80" t="str">
        <f>IF(Table1[[#This Row],[UnitPrice]]&gt;Table1[[#This Row],[sellingPrice]],"Anomali","")</f>
        <v>Anomali</v>
      </c>
      <c r="P1520" s="80" t="str">
        <f>IF(ISNA(VLOOKUP(Table1[[#This Row],[ProductID]],productMaster,1,0)),"Anomali","")</f>
        <v/>
      </c>
    </row>
    <row r="1521" spans="1:16" x14ac:dyDescent="0.25">
      <c r="A1521" s="5">
        <v>967</v>
      </c>
      <c r="B1521" s="5">
        <v>2161</v>
      </c>
      <c r="C1521" s="10">
        <v>44114</v>
      </c>
      <c r="D1521" s="5">
        <v>60</v>
      </c>
      <c r="E1521" s="5">
        <v>496</v>
      </c>
      <c r="F1521" s="40">
        <v>49.654499999999999</v>
      </c>
      <c r="G1521" s="40">
        <v>2979.27</v>
      </c>
      <c r="K1521" t="b">
        <f>IF(VLOOKUP(Table1[[#This Row],[ProductID]],productMaster,4,0)="Active",TRUE,"Anomali")</f>
        <v>1</v>
      </c>
      <c r="L1521">
        <f>VLOOKUP(Table1[[#This Row],[ProductID]],productMaster,10,0)</f>
        <v>0</v>
      </c>
      <c r="M1521" t="str">
        <f>IF(Table1[[#This Row],[UnitPrice]]&gt;115%*Table1[[#This Row],[StandardAcquisitionCost]],"Anomali","")</f>
        <v>Anomali</v>
      </c>
      <c r="N1521" s="80">
        <f>VLOOKUP(Table1[[#This Row],[ProductID]],productMaster,11,0)</f>
        <v>0</v>
      </c>
      <c r="O1521" s="80" t="str">
        <f>IF(Table1[[#This Row],[UnitPrice]]&gt;Table1[[#This Row],[sellingPrice]],"Anomali","")</f>
        <v>Anomali</v>
      </c>
      <c r="P1521" s="80" t="str">
        <f>IF(ISNA(VLOOKUP(Table1[[#This Row],[ProductID]],productMaster,1,0)),"Anomali","")</f>
        <v/>
      </c>
    </row>
    <row r="1522" spans="1:16" x14ac:dyDescent="0.25">
      <c r="A1522" s="4">
        <v>968</v>
      </c>
      <c r="B1522" s="4">
        <v>2162</v>
      </c>
      <c r="C1522" s="11">
        <v>44114</v>
      </c>
      <c r="D1522" s="4">
        <v>550</v>
      </c>
      <c r="E1522" s="4">
        <v>523</v>
      </c>
      <c r="F1522" s="41">
        <v>10.384499999999999</v>
      </c>
      <c r="G1522" s="41">
        <v>5711.4750000000004</v>
      </c>
      <c r="K1522" t="b">
        <f>IF(VLOOKUP(Table1[[#This Row],[ProductID]],productMaster,4,0)="Active",TRUE,"Anomali")</f>
        <v>1</v>
      </c>
      <c r="L1522">
        <f>VLOOKUP(Table1[[#This Row],[ProductID]],productMaster,10,0)</f>
        <v>0</v>
      </c>
      <c r="M1522" t="str">
        <f>IF(Table1[[#This Row],[UnitPrice]]&gt;115%*Table1[[#This Row],[StandardAcquisitionCost]],"Anomali","")</f>
        <v>Anomali</v>
      </c>
      <c r="N1522" s="80">
        <f>VLOOKUP(Table1[[#This Row],[ProductID]],productMaster,11,0)</f>
        <v>0</v>
      </c>
      <c r="O1522" s="80" t="str">
        <f>IF(Table1[[#This Row],[UnitPrice]]&gt;Table1[[#This Row],[sellingPrice]],"Anomali","")</f>
        <v>Anomali</v>
      </c>
      <c r="P1522" s="80" t="str">
        <f>IF(ISNA(VLOOKUP(Table1[[#This Row],[ProductID]],productMaster,1,0)),"Anomali","")</f>
        <v/>
      </c>
    </row>
    <row r="1523" spans="1:16" x14ac:dyDescent="0.25">
      <c r="A1523" s="5">
        <v>969</v>
      </c>
      <c r="B1523" s="5">
        <v>2163</v>
      </c>
      <c r="C1523" s="10">
        <v>44114</v>
      </c>
      <c r="D1523" s="5">
        <v>550</v>
      </c>
      <c r="E1523" s="5">
        <v>937</v>
      </c>
      <c r="F1523" s="40">
        <v>62.9895</v>
      </c>
      <c r="G1523" s="40">
        <v>34644.224999999999</v>
      </c>
      <c r="K1523" t="b">
        <f>IF(VLOOKUP(Table1[[#This Row],[ProductID]],productMaster,4,0)="Active",TRUE,"Anomali")</f>
        <v>1</v>
      </c>
      <c r="L1523">
        <f>VLOOKUP(Table1[[#This Row],[ProductID]],productMaster,10,0)</f>
        <v>35.959600000000002</v>
      </c>
      <c r="M1523" t="str">
        <f>IF(Table1[[#This Row],[UnitPrice]]&gt;115%*Table1[[#This Row],[StandardAcquisitionCost]],"Anomali","")</f>
        <v>Anomali</v>
      </c>
      <c r="N1523" s="80">
        <f>VLOOKUP(Table1[[#This Row],[ProductID]],productMaster,11,0)</f>
        <v>80.989999999999995</v>
      </c>
      <c r="O1523" s="80" t="str">
        <f>IF(Table1[[#This Row],[UnitPrice]]&gt;Table1[[#This Row],[sellingPrice]],"Anomali","")</f>
        <v/>
      </c>
      <c r="P1523" s="80" t="str">
        <f>IF(ISNA(VLOOKUP(Table1[[#This Row],[ProductID]],productMaster,1,0)),"Anomali","")</f>
        <v/>
      </c>
    </row>
    <row r="1524" spans="1:16" x14ac:dyDescent="0.25">
      <c r="A1524" s="4">
        <v>970</v>
      </c>
      <c r="B1524" s="4">
        <v>2164</v>
      </c>
      <c r="C1524" s="11">
        <v>44114</v>
      </c>
      <c r="D1524" s="4">
        <v>3</v>
      </c>
      <c r="E1524" s="4">
        <v>473</v>
      </c>
      <c r="F1524" s="41">
        <v>39.122999999999998</v>
      </c>
      <c r="G1524" s="41">
        <v>117.369</v>
      </c>
      <c r="K1524" t="b">
        <f>IF(VLOOKUP(Table1[[#This Row],[ProductID]],productMaster,4,0)="Active",TRUE,"Anomali")</f>
        <v>1</v>
      </c>
      <c r="L1524">
        <f>VLOOKUP(Table1[[#This Row],[ProductID]],productMaster,10,0)</f>
        <v>0</v>
      </c>
      <c r="M1524" t="str">
        <f>IF(Table1[[#This Row],[UnitPrice]]&gt;115%*Table1[[#This Row],[StandardAcquisitionCost]],"Anomali","")</f>
        <v>Anomali</v>
      </c>
      <c r="N1524" s="80">
        <f>VLOOKUP(Table1[[#This Row],[ProductID]],productMaster,11,0)</f>
        <v>0</v>
      </c>
      <c r="O1524" s="80" t="str">
        <f>IF(Table1[[#This Row],[UnitPrice]]&gt;Table1[[#This Row],[sellingPrice]],"Anomali","")</f>
        <v>Anomali</v>
      </c>
      <c r="P1524" s="80" t="str">
        <f>IF(ISNA(VLOOKUP(Table1[[#This Row],[ProductID]],productMaster,1,0)),"Anomali","")</f>
        <v/>
      </c>
    </row>
    <row r="1525" spans="1:16" x14ac:dyDescent="0.25">
      <c r="A1525" s="5">
        <v>970</v>
      </c>
      <c r="B1525" s="5">
        <v>2165</v>
      </c>
      <c r="C1525" s="10">
        <v>44114</v>
      </c>
      <c r="D1525" s="5">
        <v>3</v>
      </c>
      <c r="E1525" s="5">
        <v>474</v>
      </c>
      <c r="F1525" s="40">
        <v>43.396500000000003</v>
      </c>
      <c r="G1525" s="40">
        <v>130.18950000000001</v>
      </c>
      <c r="K1525" t="b">
        <f>IF(VLOOKUP(Table1[[#This Row],[ProductID]],productMaster,4,0)="Active",TRUE,"Anomali")</f>
        <v>1</v>
      </c>
      <c r="L1525">
        <f>VLOOKUP(Table1[[#This Row],[ProductID]],productMaster,10,0)</f>
        <v>0</v>
      </c>
      <c r="M1525" t="str">
        <f>IF(Table1[[#This Row],[UnitPrice]]&gt;115%*Table1[[#This Row],[StandardAcquisitionCost]],"Anomali","")</f>
        <v>Anomali</v>
      </c>
      <c r="N1525" s="80">
        <f>VLOOKUP(Table1[[#This Row],[ProductID]],productMaster,11,0)</f>
        <v>0</v>
      </c>
      <c r="O1525" s="80" t="str">
        <f>IF(Table1[[#This Row],[UnitPrice]]&gt;Table1[[#This Row],[sellingPrice]],"Anomali","")</f>
        <v>Anomali</v>
      </c>
      <c r="P1525" s="80" t="str">
        <f>IF(ISNA(VLOOKUP(Table1[[#This Row],[ProductID]],productMaster,1,0)),"Anomali","")</f>
        <v/>
      </c>
    </row>
    <row r="1526" spans="1:16" x14ac:dyDescent="0.25">
      <c r="A1526" s="4">
        <v>970</v>
      </c>
      <c r="B1526" s="4">
        <v>2166</v>
      </c>
      <c r="C1526" s="11">
        <v>44114</v>
      </c>
      <c r="D1526" s="4">
        <v>3</v>
      </c>
      <c r="E1526" s="4">
        <v>475</v>
      </c>
      <c r="F1526" s="41">
        <v>39.122999999999998</v>
      </c>
      <c r="G1526" s="41">
        <v>117.369</v>
      </c>
      <c r="K1526" t="b">
        <f>IF(VLOOKUP(Table1[[#This Row],[ProductID]],productMaster,4,0)="Active",TRUE,"Anomali")</f>
        <v>1</v>
      </c>
      <c r="L1526">
        <f>VLOOKUP(Table1[[#This Row],[ProductID]],productMaster,10,0)</f>
        <v>0</v>
      </c>
      <c r="M1526" t="str">
        <f>IF(Table1[[#This Row],[UnitPrice]]&gt;115%*Table1[[#This Row],[StandardAcquisitionCost]],"Anomali","")</f>
        <v>Anomali</v>
      </c>
      <c r="N1526" s="80">
        <f>VLOOKUP(Table1[[#This Row],[ProductID]],productMaster,11,0)</f>
        <v>0</v>
      </c>
      <c r="O1526" s="80" t="str">
        <f>IF(Table1[[#This Row],[UnitPrice]]&gt;Table1[[#This Row],[sellingPrice]],"Anomali","")</f>
        <v>Anomali</v>
      </c>
      <c r="P1526" s="80" t="str">
        <f>IF(ISNA(VLOOKUP(Table1[[#This Row],[ProductID]],productMaster,1,0)),"Anomali","")</f>
        <v/>
      </c>
    </row>
    <row r="1527" spans="1:16" x14ac:dyDescent="0.25">
      <c r="A1527" s="5">
        <v>971</v>
      </c>
      <c r="B1527" s="5">
        <v>2167</v>
      </c>
      <c r="C1527" s="10">
        <v>44114</v>
      </c>
      <c r="D1527" s="5">
        <v>3</v>
      </c>
      <c r="E1527" s="5">
        <v>462</v>
      </c>
      <c r="F1527" s="40">
        <v>47.680500000000002</v>
      </c>
      <c r="G1527" s="40">
        <v>143.04150000000001</v>
      </c>
      <c r="K1527" t="b">
        <f>IF(VLOOKUP(Table1[[#This Row],[ProductID]],productMaster,4,0)="Active",TRUE,"Anomali")</f>
        <v>1</v>
      </c>
      <c r="L1527">
        <f>VLOOKUP(Table1[[#This Row],[ProductID]],productMaster,10,0)</f>
        <v>0</v>
      </c>
      <c r="M1527" t="str">
        <f>IF(Table1[[#This Row],[UnitPrice]]&gt;115%*Table1[[#This Row],[StandardAcquisitionCost]],"Anomali","")</f>
        <v>Anomali</v>
      </c>
      <c r="N1527" s="80">
        <f>VLOOKUP(Table1[[#This Row],[ProductID]],productMaster,11,0)</f>
        <v>0</v>
      </c>
      <c r="O1527" s="80" t="str">
        <f>IF(Table1[[#This Row],[UnitPrice]]&gt;Table1[[#This Row],[sellingPrice]],"Anomali","")</f>
        <v>Anomali</v>
      </c>
      <c r="P1527" s="80" t="str">
        <f>IF(ISNA(VLOOKUP(Table1[[#This Row],[ProductID]],productMaster,1,0)),"Anomali","")</f>
        <v/>
      </c>
    </row>
    <row r="1528" spans="1:16" x14ac:dyDescent="0.25">
      <c r="A1528" s="4">
        <v>972</v>
      </c>
      <c r="B1528" s="4">
        <v>2168</v>
      </c>
      <c r="C1528" s="11">
        <v>44114</v>
      </c>
      <c r="D1528" s="4">
        <v>550</v>
      </c>
      <c r="E1528" s="4">
        <v>510</v>
      </c>
      <c r="F1528" s="41">
        <v>23.404499999999999</v>
      </c>
      <c r="G1528" s="41">
        <v>12872.475</v>
      </c>
      <c r="K1528" t="b">
        <f>IF(VLOOKUP(Table1[[#This Row],[ProductID]],productMaster,4,0)="Active",TRUE,"Anomali")</f>
        <v>1</v>
      </c>
      <c r="L1528">
        <f>VLOOKUP(Table1[[#This Row],[ProductID]],productMaster,10,0)</f>
        <v>0</v>
      </c>
      <c r="M1528" t="str">
        <f>IF(Table1[[#This Row],[UnitPrice]]&gt;115%*Table1[[#This Row],[StandardAcquisitionCost]],"Anomali","")</f>
        <v>Anomali</v>
      </c>
      <c r="N1528" s="80">
        <f>VLOOKUP(Table1[[#This Row],[ProductID]],productMaster,11,0)</f>
        <v>0</v>
      </c>
      <c r="O1528" s="80" t="str">
        <f>IF(Table1[[#This Row],[UnitPrice]]&gt;Table1[[#This Row],[sellingPrice]],"Anomali","")</f>
        <v>Anomali</v>
      </c>
      <c r="P1528" s="80" t="str">
        <f>IF(ISNA(VLOOKUP(Table1[[#This Row],[ProductID]],productMaster,1,0)),"Anomali","")</f>
        <v/>
      </c>
    </row>
    <row r="1529" spans="1:16" x14ac:dyDescent="0.25">
      <c r="A1529" s="5">
        <v>972</v>
      </c>
      <c r="B1529" s="5">
        <v>2169</v>
      </c>
      <c r="C1529" s="10">
        <v>44114</v>
      </c>
      <c r="D1529" s="5">
        <v>550</v>
      </c>
      <c r="E1529" s="5">
        <v>511</v>
      </c>
      <c r="F1529" s="40">
        <v>27.867000000000001</v>
      </c>
      <c r="G1529" s="40">
        <v>15326.85</v>
      </c>
      <c r="K1529" t="b">
        <f>IF(VLOOKUP(Table1[[#This Row],[ProductID]],productMaster,4,0)="Active",TRUE,"Anomali")</f>
        <v>1</v>
      </c>
      <c r="L1529">
        <f>VLOOKUP(Table1[[#This Row],[ProductID]],productMaster,10,0)</f>
        <v>0</v>
      </c>
      <c r="M1529" t="str">
        <f>IF(Table1[[#This Row],[UnitPrice]]&gt;115%*Table1[[#This Row],[StandardAcquisitionCost]],"Anomali","")</f>
        <v>Anomali</v>
      </c>
      <c r="N1529" s="80">
        <f>VLOOKUP(Table1[[#This Row],[ProductID]],productMaster,11,0)</f>
        <v>0</v>
      </c>
      <c r="O1529" s="80" t="str">
        <f>IF(Table1[[#This Row],[UnitPrice]]&gt;Table1[[#This Row],[sellingPrice]],"Anomali","")</f>
        <v>Anomali</v>
      </c>
      <c r="P1529" s="80" t="str">
        <f>IF(ISNA(VLOOKUP(Table1[[#This Row],[ProductID]],productMaster,1,0)),"Anomali","")</f>
        <v/>
      </c>
    </row>
    <row r="1530" spans="1:16" x14ac:dyDescent="0.25">
      <c r="A1530" s="4">
        <v>973</v>
      </c>
      <c r="B1530" s="4">
        <v>2170</v>
      </c>
      <c r="C1530" s="11">
        <v>44115</v>
      </c>
      <c r="D1530" s="4">
        <v>3</v>
      </c>
      <c r="E1530" s="4">
        <v>433</v>
      </c>
      <c r="F1530" s="41">
        <v>43.554000000000002</v>
      </c>
      <c r="G1530" s="41">
        <v>130.66200000000001</v>
      </c>
      <c r="K1530" t="b">
        <f>IF(VLOOKUP(Table1[[#This Row],[ProductID]],productMaster,4,0)="Active",TRUE,"Anomali")</f>
        <v>1</v>
      </c>
      <c r="L1530">
        <f>VLOOKUP(Table1[[#This Row],[ProductID]],productMaster,10,0)</f>
        <v>0</v>
      </c>
      <c r="M1530" t="str">
        <f>IF(Table1[[#This Row],[UnitPrice]]&gt;115%*Table1[[#This Row],[StandardAcquisitionCost]],"Anomali","")</f>
        <v>Anomali</v>
      </c>
      <c r="N1530" s="80">
        <f>VLOOKUP(Table1[[#This Row],[ProductID]],productMaster,11,0)</f>
        <v>0</v>
      </c>
      <c r="O1530" s="80" t="str">
        <f>IF(Table1[[#This Row],[UnitPrice]]&gt;Table1[[#This Row],[sellingPrice]],"Anomali","")</f>
        <v>Anomali</v>
      </c>
      <c r="P1530" s="80" t="str">
        <f>IF(ISNA(VLOOKUP(Table1[[#This Row],[ProductID]],productMaster,1,0)),"Anomali","")</f>
        <v/>
      </c>
    </row>
    <row r="1531" spans="1:16" x14ac:dyDescent="0.25">
      <c r="A1531" s="5">
        <v>973</v>
      </c>
      <c r="B1531" s="5">
        <v>2171</v>
      </c>
      <c r="C1531" s="10">
        <v>44115</v>
      </c>
      <c r="D1531" s="5">
        <v>3</v>
      </c>
      <c r="E1531" s="5">
        <v>434</v>
      </c>
      <c r="F1531" s="40">
        <v>39.280500000000004</v>
      </c>
      <c r="G1531" s="40">
        <v>117.8415</v>
      </c>
      <c r="K1531" t="b">
        <f>IF(VLOOKUP(Table1[[#This Row],[ProductID]],productMaster,4,0)="Active",TRUE,"Anomali")</f>
        <v>1</v>
      </c>
      <c r="L1531">
        <f>VLOOKUP(Table1[[#This Row],[ProductID]],productMaster,10,0)</f>
        <v>0</v>
      </c>
      <c r="M1531" t="str">
        <f>IF(Table1[[#This Row],[UnitPrice]]&gt;115%*Table1[[#This Row],[StandardAcquisitionCost]],"Anomali","")</f>
        <v>Anomali</v>
      </c>
      <c r="N1531" s="80">
        <f>VLOOKUP(Table1[[#This Row],[ProductID]],productMaster,11,0)</f>
        <v>0</v>
      </c>
      <c r="O1531" s="80" t="str">
        <f>IF(Table1[[#This Row],[UnitPrice]]&gt;Table1[[#This Row],[sellingPrice]],"Anomali","")</f>
        <v>Anomali</v>
      </c>
      <c r="P1531" s="80" t="str">
        <f>IF(ISNA(VLOOKUP(Table1[[#This Row],[ProductID]],productMaster,1,0)),"Anomali","")</f>
        <v/>
      </c>
    </row>
    <row r="1532" spans="1:16" x14ac:dyDescent="0.25">
      <c r="A1532" s="4">
        <v>973</v>
      </c>
      <c r="B1532" s="4">
        <v>2172</v>
      </c>
      <c r="C1532" s="11">
        <v>44115</v>
      </c>
      <c r="D1532" s="4">
        <v>3</v>
      </c>
      <c r="E1532" s="4">
        <v>435</v>
      </c>
      <c r="F1532" s="41">
        <v>37.180500000000002</v>
      </c>
      <c r="G1532" s="41">
        <v>111.5415</v>
      </c>
      <c r="K1532" t="b">
        <f>IF(VLOOKUP(Table1[[#This Row],[ProductID]],productMaster,4,0)="Active",TRUE,"Anomali")</f>
        <v>1</v>
      </c>
      <c r="L1532">
        <f>VLOOKUP(Table1[[#This Row],[ProductID]],productMaster,10,0)</f>
        <v>0</v>
      </c>
      <c r="M1532" t="str">
        <f>IF(Table1[[#This Row],[UnitPrice]]&gt;115%*Table1[[#This Row],[StandardAcquisitionCost]],"Anomali","")</f>
        <v>Anomali</v>
      </c>
      <c r="N1532" s="80">
        <f>VLOOKUP(Table1[[#This Row],[ProductID]],productMaster,11,0)</f>
        <v>0</v>
      </c>
      <c r="O1532" s="80" t="str">
        <f>IF(Table1[[#This Row],[UnitPrice]]&gt;Table1[[#This Row],[sellingPrice]],"Anomali","")</f>
        <v>Anomali</v>
      </c>
      <c r="P1532" s="80" t="str">
        <f>IF(ISNA(VLOOKUP(Table1[[#This Row],[ProductID]],productMaster,1,0)),"Anomali","")</f>
        <v/>
      </c>
    </row>
    <row r="1533" spans="1:16" x14ac:dyDescent="0.25">
      <c r="A1533" s="5">
        <v>974</v>
      </c>
      <c r="B1533" s="5">
        <v>2173</v>
      </c>
      <c r="C1533" s="10">
        <v>44115</v>
      </c>
      <c r="D1533" s="5">
        <v>3</v>
      </c>
      <c r="E1533" s="5">
        <v>490</v>
      </c>
      <c r="F1533" s="40">
        <v>12.7155</v>
      </c>
      <c r="G1533" s="40">
        <v>38.146500000000003</v>
      </c>
      <c r="K1533" t="b">
        <f>IF(VLOOKUP(Table1[[#This Row],[ProductID]],productMaster,4,0)="Active",TRUE,"Anomali")</f>
        <v>1</v>
      </c>
      <c r="L1533">
        <f>VLOOKUP(Table1[[#This Row],[ProductID]],productMaster,10,0)</f>
        <v>0</v>
      </c>
      <c r="M1533" t="str">
        <f>IF(Table1[[#This Row],[UnitPrice]]&gt;115%*Table1[[#This Row],[StandardAcquisitionCost]],"Anomali","")</f>
        <v>Anomali</v>
      </c>
      <c r="N1533" s="80">
        <f>VLOOKUP(Table1[[#This Row],[ProductID]],productMaster,11,0)</f>
        <v>0</v>
      </c>
      <c r="O1533" s="80" t="str">
        <f>IF(Table1[[#This Row],[UnitPrice]]&gt;Table1[[#This Row],[sellingPrice]],"Anomali","")</f>
        <v>Anomali</v>
      </c>
      <c r="P1533" s="80" t="str">
        <f>IF(ISNA(VLOOKUP(Table1[[#This Row],[ProductID]],productMaster,1,0)),"Anomali","")</f>
        <v/>
      </c>
    </row>
    <row r="1534" spans="1:16" x14ac:dyDescent="0.25">
      <c r="A1534" s="4">
        <v>974</v>
      </c>
      <c r="B1534" s="4">
        <v>2174</v>
      </c>
      <c r="C1534" s="11">
        <v>44115</v>
      </c>
      <c r="D1534" s="4">
        <v>3</v>
      </c>
      <c r="E1534" s="4">
        <v>491</v>
      </c>
      <c r="F1534" s="41">
        <v>19.939499999999999</v>
      </c>
      <c r="G1534" s="41">
        <v>59.8185</v>
      </c>
      <c r="K1534" t="b">
        <f>IF(VLOOKUP(Table1[[#This Row],[ProductID]],productMaster,4,0)="Active",TRUE,"Anomali")</f>
        <v>1</v>
      </c>
      <c r="L1534">
        <f>VLOOKUP(Table1[[#This Row],[ProductID]],productMaster,10,0)</f>
        <v>0</v>
      </c>
      <c r="M1534" t="str">
        <f>IF(Table1[[#This Row],[UnitPrice]]&gt;115%*Table1[[#This Row],[StandardAcquisitionCost]],"Anomali","")</f>
        <v>Anomali</v>
      </c>
      <c r="N1534" s="80">
        <f>VLOOKUP(Table1[[#This Row],[ProductID]],productMaster,11,0)</f>
        <v>0</v>
      </c>
      <c r="O1534" s="80" t="str">
        <f>IF(Table1[[#This Row],[UnitPrice]]&gt;Table1[[#This Row],[sellingPrice]],"Anomali","")</f>
        <v>Anomali</v>
      </c>
      <c r="P1534" s="80" t="str">
        <f>IF(ISNA(VLOOKUP(Table1[[#This Row],[ProductID]],productMaster,1,0)),"Anomali","")</f>
        <v/>
      </c>
    </row>
    <row r="1535" spans="1:16" x14ac:dyDescent="0.25">
      <c r="A1535" s="5">
        <v>975</v>
      </c>
      <c r="B1535" s="5">
        <v>2175</v>
      </c>
      <c r="C1535" s="10">
        <v>44115</v>
      </c>
      <c r="D1535" s="5">
        <v>3</v>
      </c>
      <c r="E1535" s="5">
        <v>528</v>
      </c>
      <c r="F1535" s="40">
        <v>38.156999999999996</v>
      </c>
      <c r="G1535" s="40">
        <v>114.471</v>
      </c>
      <c r="K1535" t="str">
        <f>IF(VLOOKUP(Table1[[#This Row],[ProductID]],productMaster,4,0)="Active",TRUE,"Anomali")</f>
        <v>Anomali</v>
      </c>
      <c r="L1535">
        <f>VLOOKUP(Table1[[#This Row],[ProductID]],productMaster,10,0)</f>
        <v>0</v>
      </c>
      <c r="M1535" t="str">
        <f>IF(Table1[[#This Row],[UnitPrice]]&gt;115%*Table1[[#This Row],[StandardAcquisitionCost]],"Anomali","")</f>
        <v>Anomali</v>
      </c>
      <c r="N1535" s="80">
        <f>VLOOKUP(Table1[[#This Row],[ProductID]],productMaster,11,0)</f>
        <v>0</v>
      </c>
      <c r="O1535" s="80" t="str">
        <f>IF(Table1[[#This Row],[UnitPrice]]&gt;Table1[[#This Row],[sellingPrice]],"Anomali","")</f>
        <v>Anomali</v>
      </c>
      <c r="P1535" s="80" t="str">
        <f>IF(ISNA(VLOOKUP(Table1[[#This Row],[ProductID]],productMaster,1,0)),"Anomali","")</f>
        <v/>
      </c>
    </row>
    <row r="1536" spans="1:16" x14ac:dyDescent="0.25">
      <c r="A1536" s="4">
        <v>976</v>
      </c>
      <c r="B1536" s="4">
        <v>2176</v>
      </c>
      <c r="C1536" s="11">
        <v>44115</v>
      </c>
      <c r="D1536" s="4">
        <v>3</v>
      </c>
      <c r="E1536" s="4">
        <v>505</v>
      </c>
      <c r="F1536" s="41">
        <v>44.215499999999999</v>
      </c>
      <c r="G1536" s="41">
        <v>132.6465</v>
      </c>
      <c r="K1536" t="b">
        <f>IF(VLOOKUP(Table1[[#This Row],[ProductID]],productMaster,4,0)="Active",TRUE,"Anomali")</f>
        <v>1</v>
      </c>
      <c r="L1536">
        <f>VLOOKUP(Table1[[#This Row],[ProductID]],productMaster,10,0)</f>
        <v>0</v>
      </c>
      <c r="M1536" t="str">
        <f>IF(Table1[[#This Row],[UnitPrice]]&gt;115%*Table1[[#This Row],[StandardAcquisitionCost]],"Anomali","")</f>
        <v>Anomali</v>
      </c>
      <c r="N1536" s="80">
        <f>VLOOKUP(Table1[[#This Row],[ProductID]],productMaster,11,0)</f>
        <v>0</v>
      </c>
      <c r="O1536" s="80" t="str">
        <f>IF(Table1[[#This Row],[UnitPrice]]&gt;Table1[[#This Row],[sellingPrice]],"Anomali","")</f>
        <v>Anomali</v>
      </c>
      <c r="P1536" s="80" t="str">
        <f>IF(ISNA(VLOOKUP(Table1[[#This Row],[ProductID]],productMaster,1,0)),"Anomali","")</f>
        <v/>
      </c>
    </row>
    <row r="1537" spans="1:16" x14ac:dyDescent="0.25">
      <c r="A1537" s="5">
        <v>977</v>
      </c>
      <c r="B1537" s="5">
        <v>2177</v>
      </c>
      <c r="C1537" s="10">
        <v>44117</v>
      </c>
      <c r="D1537" s="5">
        <v>550</v>
      </c>
      <c r="E1537" s="5">
        <v>527</v>
      </c>
      <c r="F1537" s="40">
        <v>6.7515000000000001</v>
      </c>
      <c r="G1537" s="40">
        <v>3713.3249999999998</v>
      </c>
      <c r="K1537" t="b">
        <f>IF(VLOOKUP(Table1[[#This Row],[ProductID]],productMaster,4,0)="Active",TRUE,"Anomali")</f>
        <v>1</v>
      </c>
      <c r="L1537">
        <f>VLOOKUP(Table1[[#This Row],[ProductID]],productMaster,10,0)</f>
        <v>0</v>
      </c>
      <c r="M1537" t="str">
        <f>IF(Table1[[#This Row],[UnitPrice]]&gt;115%*Table1[[#This Row],[StandardAcquisitionCost]],"Anomali","")</f>
        <v>Anomali</v>
      </c>
      <c r="N1537" s="80">
        <f>VLOOKUP(Table1[[#This Row],[ProductID]],productMaster,11,0)</f>
        <v>0</v>
      </c>
      <c r="O1537" s="80" t="str">
        <f>IF(Table1[[#This Row],[UnitPrice]]&gt;Table1[[#This Row],[sellingPrice]],"Anomali","")</f>
        <v>Anomali</v>
      </c>
      <c r="P1537" s="80" t="str">
        <f>IF(ISNA(VLOOKUP(Table1[[#This Row],[ProductID]],productMaster,1,0)),"Anomali","")</f>
        <v/>
      </c>
    </row>
    <row r="1538" spans="1:16" x14ac:dyDescent="0.25">
      <c r="A1538" s="4">
        <v>978</v>
      </c>
      <c r="B1538" s="4">
        <v>2178</v>
      </c>
      <c r="C1538" s="11">
        <v>44117</v>
      </c>
      <c r="D1538" s="4">
        <v>550</v>
      </c>
      <c r="E1538" s="4">
        <v>938</v>
      </c>
      <c r="F1538" s="41">
        <v>31.4895</v>
      </c>
      <c r="G1538" s="41">
        <v>17319.224999999999</v>
      </c>
      <c r="K1538" t="b">
        <f>IF(VLOOKUP(Table1[[#This Row],[ProductID]],productMaster,4,0)="Active",TRUE,"Anomali")</f>
        <v>1</v>
      </c>
      <c r="L1538">
        <f>VLOOKUP(Table1[[#This Row],[ProductID]],productMaster,10,0)</f>
        <v>17.977599999999999</v>
      </c>
      <c r="M1538" t="str">
        <f>IF(Table1[[#This Row],[UnitPrice]]&gt;115%*Table1[[#This Row],[StandardAcquisitionCost]],"Anomali","")</f>
        <v>Anomali</v>
      </c>
      <c r="N1538" s="80">
        <f>VLOOKUP(Table1[[#This Row],[ProductID]],productMaster,11,0)</f>
        <v>40.49</v>
      </c>
      <c r="O1538" s="80" t="str">
        <f>IF(Table1[[#This Row],[UnitPrice]]&gt;Table1[[#This Row],[sellingPrice]],"Anomali","")</f>
        <v/>
      </c>
      <c r="P1538" s="80" t="str">
        <f>IF(ISNA(VLOOKUP(Table1[[#This Row],[ProductID]],productMaster,1,0)),"Anomali","")</f>
        <v/>
      </c>
    </row>
    <row r="1539" spans="1:16" x14ac:dyDescent="0.25">
      <c r="A1539" s="5">
        <v>978</v>
      </c>
      <c r="B1539" s="5">
        <v>2179</v>
      </c>
      <c r="C1539" s="10">
        <v>44117</v>
      </c>
      <c r="D1539" s="5">
        <v>550</v>
      </c>
      <c r="E1539" s="5">
        <v>939</v>
      </c>
      <c r="F1539" s="40">
        <v>48.289499999999997</v>
      </c>
      <c r="G1539" s="40">
        <v>26559.224999999999</v>
      </c>
      <c r="K1539" t="b">
        <f>IF(VLOOKUP(Table1[[#This Row],[ProductID]],productMaster,4,0)="Active",TRUE,"Anomali")</f>
        <v>1</v>
      </c>
      <c r="L1539">
        <f>VLOOKUP(Table1[[#This Row],[ProductID]],productMaster,10,0)</f>
        <v>27.568000000000001</v>
      </c>
      <c r="M1539" t="str">
        <f>IF(Table1[[#This Row],[UnitPrice]]&gt;115%*Table1[[#This Row],[StandardAcquisitionCost]],"Anomali","")</f>
        <v>Anomali</v>
      </c>
      <c r="N1539" s="80">
        <f>VLOOKUP(Table1[[#This Row],[ProductID]],productMaster,11,0)</f>
        <v>62.09</v>
      </c>
      <c r="O1539" s="80" t="str">
        <f>IF(Table1[[#This Row],[UnitPrice]]&gt;Table1[[#This Row],[sellingPrice]],"Anomali","")</f>
        <v/>
      </c>
      <c r="P1539" s="80" t="str">
        <f>IF(ISNA(VLOOKUP(Table1[[#This Row],[ProductID]],productMaster,1,0)),"Anomali","")</f>
        <v/>
      </c>
    </row>
    <row r="1540" spans="1:16" x14ac:dyDescent="0.25">
      <c r="A1540" s="4">
        <v>978</v>
      </c>
      <c r="B1540" s="4">
        <v>2180</v>
      </c>
      <c r="C1540" s="11">
        <v>44117</v>
      </c>
      <c r="D1540" s="4">
        <v>550</v>
      </c>
      <c r="E1540" s="4">
        <v>509</v>
      </c>
      <c r="F1540" s="41">
        <v>36.277500000000003</v>
      </c>
      <c r="G1540" s="41">
        <v>19952.625</v>
      </c>
      <c r="K1540" t="b">
        <f>IF(VLOOKUP(Table1[[#This Row],[ProductID]],productMaster,4,0)="Active",TRUE,"Anomali")</f>
        <v>1</v>
      </c>
      <c r="L1540">
        <f>VLOOKUP(Table1[[#This Row],[ProductID]],productMaster,10,0)</f>
        <v>0</v>
      </c>
      <c r="M1540" t="str">
        <f>IF(Table1[[#This Row],[UnitPrice]]&gt;115%*Table1[[#This Row],[StandardAcquisitionCost]],"Anomali","")</f>
        <v>Anomali</v>
      </c>
      <c r="N1540" s="80">
        <f>VLOOKUP(Table1[[#This Row],[ProductID]],productMaster,11,0)</f>
        <v>0</v>
      </c>
      <c r="O1540" s="80" t="str">
        <f>IF(Table1[[#This Row],[UnitPrice]]&gt;Table1[[#This Row],[sellingPrice]],"Anomali","")</f>
        <v>Anomali</v>
      </c>
      <c r="P1540" s="80" t="str">
        <f>IF(ISNA(VLOOKUP(Table1[[#This Row],[ProductID]],productMaster,1,0)),"Anomali","")</f>
        <v/>
      </c>
    </row>
    <row r="1541" spans="1:16" x14ac:dyDescent="0.25">
      <c r="A1541" s="5">
        <v>979</v>
      </c>
      <c r="B1541" s="5">
        <v>2181</v>
      </c>
      <c r="C1541" s="10">
        <v>44117</v>
      </c>
      <c r="D1541" s="5">
        <v>60</v>
      </c>
      <c r="E1541" s="5">
        <v>492</v>
      </c>
      <c r="F1541" s="40">
        <v>50.746499999999997</v>
      </c>
      <c r="G1541" s="40">
        <v>3044.79</v>
      </c>
      <c r="K1541" t="b">
        <f>IF(VLOOKUP(Table1[[#This Row],[ProductID]],productMaster,4,0)="Active",TRUE,"Anomali")</f>
        <v>1</v>
      </c>
      <c r="L1541">
        <f>VLOOKUP(Table1[[#This Row],[ProductID]],productMaster,10,0)</f>
        <v>0</v>
      </c>
      <c r="M1541" t="str">
        <f>IF(Table1[[#This Row],[UnitPrice]]&gt;115%*Table1[[#This Row],[StandardAcquisitionCost]],"Anomali","")</f>
        <v>Anomali</v>
      </c>
      <c r="N1541" s="80">
        <f>VLOOKUP(Table1[[#This Row],[ProductID]],productMaster,11,0)</f>
        <v>0</v>
      </c>
      <c r="O1541" s="80" t="str">
        <f>IF(Table1[[#This Row],[UnitPrice]]&gt;Table1[[#This Row],[sellingPrice]],"Anomali","")</f>
        <v>Anomali</v>
      </c>
      <c r="P1541" s="80" t="str">
        <f>IF(ISNA(VLOOKUP(Table1[[#This Row],[ProductID]],productMaster,1,0)),"Anomali","")</f>
        <v/>
      </c>
    </row>
    <row r="1542" spans="1:16" x14ac:dyDescent="0.25">
      <c r="A1542" s="4">
        <v>979</v>
      </c>
      <c r="B1542" s="4">
        <v>2182</v>
      </c>
      <c r="C1542" s="11">
        <v>44117</v>
      </c>
      <c r="D1542" s="4">
        <v>60</v>
      </c>
      <c r="E1542" s="4">
        <v>493</v>
      </c>
      <c r="F1542" s="41">
        <v>58.264499999999998</v>
      </c>
      <c r="G1542" s="41">
        <v>3495.87</v>
      </c>
      <c r="K1542" t="b">
        <f>IF(VLOOKUP(Table1[[#This Row],[ProductID]],productMaster,4,0)="Active",TRUE,"Anomali")</f>
        <v>1</v>
      </c>
      <c r="L1542">
        <f>VLOOKUP(Table1[[#This Row],[ProductID]],productMaster,10,0)</f>
        <v>0</v>
      </c>
      <c r="M1542" t="str">
        <f>IF(Table1[[#This Row],[UnitPrice]]&gt;115%*Table1[[#This Row],[StandardAcquisitionCost]],"Anomali","")</f>
        <v>Anomali</v>
      </c>
      <c r="N1542" s="80">
        <f>VLOOKUP(Table1[[#This Row],[ProductID]],productMaster,11,0)</f>
        <v>0</v>
      </c>
      <c r="O1542" s="80" t="str">
        <f>IF(Table1[[#This Row],[UnitPrice]]&gt;Table1[[#This Row],[sellingPrice]],"Anomali","")</f>
        <v>Anomali</v>
      </c>
      <c r="P1542" s="80" t="str">
        <f>IF(ISNA(VLOOKUP(Table1[[#This Row],[ProductID]],productMaster,1,0)),"Anomali","")</f>
        <v/>
      </c>
    </row>
    <row r="1543" spans="1:16" x14ac:dyDescent="0.25">
      <c r="A1543" s="5">
        <v>979</v>
      </c>
      <c r="B1543" s="5">
        <v>2183</v>
      </c>
      <c r="C1543" s="10">
        <v>44117</v>
      </c>
      <c r="D1543" s="5">
        <v>60</v>
      </c>
      <c r="E1543" s="5">
        <v>494</v>
      </c>
      <c r="F1543" s="40">
        <v>50.746499999999997</v>
      </c>
      <c r="G1543" s="40">
        <v>3044.79</v>
      </c>
      <c r="K1543" t="b">
        <f>IF(VLOOKUP(Table1[[#This Row],[ProductID]],productMaster,4,0)="Active",TRUE,"Anomali")</f>
        <v>1</v>
      </c>
      <c r="L1543">
        <f>VLOOKUP(Table1[[#This Row],[ProductID]],productMaster,10,0)</f>
        <v>0</v>
      </c>
      <c r="M1543" t="str">
        <f>IF(Table1[[#This Row],[UnitPrice]]&gt;115%*Table1[[#This Row],[StandardAcquisitionCost]],"Anomali","")</f>
        <v>Anomali</v>
      </c>
      <c r="N1543" s="80">
        <f>VLOOKUP(Table1[[#This Row],[ProductID]],productMaster,11,0)</f>
        <v>0</v>
      </c>
      <c r="O1543" s="80" t="str">
        <f>IF(Table1[[#This Row],[UnitPrice]]&gt;Table1[[#This Row],[sellingPrice]],"Anomali","")</f>
        <v>Anomali</v>
      </c>
      <c r="P1543" s="80" t="str">
        <f>IF(ISNA(VLOOKUP(Table1[[#This Row],[ProductID]],productMaster,1,0)),"Anomali","")</f>
        <v/>
      </c>
    </row>
    <row r="1544" spans="1:16" x14ac:dyDescent="0.25">
      <c r="A1544" s="4">
        <v>979</v>
      </c>
      <c r="B1544" s="4">
        <v>2184</v>
      </c>
      <c r="C1544" s="11">
        <v>44117</v>
      </c>
      <c r="D1544" s="4">
        <v>60</v>
      </c>
      <c r="E1544" s="4">
        <v>495</v>
      </c>
      <c r="F1544" s="41">
        <v>62.926499999999997</v>
      </c>
      <c r="G1544" s="41">
        <v>3775.59</v>
      </c>
      <c r="K1544" t="b">
        <f>IF(VLOOKUP(Table1[[#This Row],[ProductID]],productMaster,4,0)="Active",TRUE,"Anomali")</f>
        <v>1</v>
      </c>
      <c r="L1544">
        <f>VLOOKUP(Table1[[#This Row],[ProductID]],productMaster,10,0)</f>
        <v>0</v>
      </c>
      <c r="M1544" t="str">
        <f>IF(Table1[[#This Row],[UnitPrice]]&gt;115%*Table1[[#This Row],[StandardAcquisitionCost]],"Anomali","")</f>
        <v>Anomali</v>
      </c>
      <c r="N1544" s="80">
        <f>VLOOKUP(Table1[[#This Row],[ProductID]],productMaster,11,0)</f>
        <v>0</v>
      </c>
      <c r="O1544" s="80" t="str">
        <f>IF(Table1[[#This Row],[UnitPrice]]&gt;Table1[[#This Row],[sellingPrice]],"Anomali","")</f>
        <v>Anomali</v>
      </c>
      <c r="P1544" s="80" t="str">
        <f>IF(ISNA(VLOOKUP(Table1[[#This Row],[ProductID]],productMaster,1,0)),"Anomali","")</f>
        <v/>
      </c>
    </row>
    <row r="1545" spans="1:16" x14ac:dyDescent="0.25">
      <c r="A1545" s="5">
        <v>979</v>
      </c>
      <c r="B1545" s="5">
        <v>2185</v>
      </c>
      <c r="C1545" s="10">
        <v>44117</v>
      </c>
      <c r="D1545" s="5">
        <v>60</v>
      </c>
      <c r="E1545" s="5">
        <v>496</v>
      </c>
      <c r="F1545" s="40">
        <v>49.654499999999999</v>
      </c>
      <c r="G1545" s="40">
        <v>2979.27</v>
      </c>
      <c r="K1545" t="b">
        <f>IF(VLOOKUP(Table1[[#This Row],[ProductID]],productMaster,4,0)="Active",TRUE,"Anomali")</f>
        <v>1</v>
      </c>
      <c r="L1545">
        <f>VLOOKUP(Table1[[#This Row],[ProductID]],productMaster,10,0)</f>
        <v>0</v>
      </c>
      <c r="M1545" t="str">
        <f>IF(Table1[[#This Row],[UnitPrice]]&gt;115%*Table1[[#This Row],[StandardAcquisitionCost]],"Anomali","")</f>
        <v>Anomali</v>
      </c>
      <c r="N1545" s="80">
        <f>VLOOKUP(Table1[[#This Row],[ProductID]],productMaster,11,0)</f>
        <v>0</v>
      </c>
      <c r="O1545" s="80" t="str">
        <f>IF(Table1[[#This Row],[UnitPrice]]&gt;Table1[[#This Row],[sellingPrice]],"Anomali","")</f>
        <v>Anomali</v>
      </c>
      <c r="P1545" s="80" t="str">
        <f>IF(ISNA(VLOOKUP(Table1[[#This Row],[ProductID]],productMaster,1,0)),"Anomali","")</f>
        <v/>
      </c>
    </row>
    <row r="1546" spans="1:16" x14ac:dyDescent="0.25">
      <c r="A1546" s="4">
        <v>980</v>
      </c>
      <c r="B1546" s="4">
        <v>2186</v>
      </c>
      <c r="C1546" s="11">
        <v>44117</v>
      </c>
      <c r="D1546" s="4">
        <v>550</v>
      </c>
      <c r="E1546" s="4">
        <v>523</v>
      </c>
      <c r="F1546" s="41">
        <v>10.384499999999999</v>
      </c>
      <c r="G1546" s="41">
        <v>5711.4750000000004</v>
      </c>
      <c r="K1546" t="b">
        <f>IF(VLOOKUP(Table1[[#This Row],[ProductID]],productMaster,4,0)="Active",TRUE,"Anomali")</f>
        <v>1</v>
      </c>
      <c r="L1546">
        <f>VLOOKUP(Table1[[#This Row],[ProductID]],productMaster,10,0)</f>
        <v>0</v>
      </c>
      <c r="M1546" t="str">
        <f>IF(Table1[[#This Row],[UnitPrice]]&gt;115%*Table1[[#This Row],[StandardAcquisitionCost]],"Anomali","")</f>
        <v>Anomali</v>
      </c>
      <c r="N1546" s="80">
        <f>VLOOKUP(Table1[[#This Row],[ProductID]],productMaster,11,0)</f>
        <v>0</v>
      </c>
      <c r="O1546" s="80" t="str">
        <f>IF(Table1[[#This Row],[UnitPrice]]&gt;Table1[[#This Row],[sellingPrice]],"Anomali","")</f>
        <v>Anomali</v>
      </c>
      <c r="P1546" s="80" t="str">
        <f>IF(ISNA(VLOOKUP(Table1[[#This Row],[ProductID]],productMaster,1,0)),"Anomali","")</f>
        <v/>
      </c>
    </row>
    <row r="1547" spans="1:16" x14ac:dyDescent="0.25">
      <c r="A1547" s="5">
        <v>981</v>
      </c>
      <c r="B1547" s="5">
        <v>2187</v>
      </c>
      <c r="C1547" s="10">
        <v>44117</v>
      </c>
      <c r="D1547" s="5">
        <v>3</v>
      </c>
      <c r="E1547" s="5">
        <v>436</v>
      </c>
      <c r="F1547" s="40">
        <v>41.454000000000001</v>
      </c>
      <c r="G1547" s="40">
        <v>124.36199999999999</v>
      </c>
      <c r="K1547" t="b">
        <f>IF(VLOOKUP(Table1[[#This Row],[ProductID]],productMaster,4,0)="Active",TRUE,"Anomali")</f>
        <v>1</v>
      </c>
      <c r="L1547">
        <f>VLOOKUP(Table1[[#This Row],[ProductID]],productMaster,10,0)</f>
        <v>0</v>
      </c>
      <c r="M1547" t="str">
        <f>IF(Table1[[#This Row],[UnitPrice]]&gt;115%*Table1[[#This Row],[StandardAcquisitionCost]],"Anomali","")</f>
        <v>Anomali</v>
      </c>
      <c r="N1547" s="80">
        <f>VLOOKUP(Table1[[#This Row],[ProductID]],productMaster,11,0)</f>
        <v>0</v>
      </c>
      <c r="O1547" s="80" t="str">
        <f>IF(Table1[[#This Row],[UnitPrice]]&gt;Table1[[#This Row],[sellingPrice]],"Anomali","")</f>
        <v>Anomali</v>
      </c>
      <c r="P1547" s="80" t="str">
        <f>IF(ISNA(VLOOKUP(Table1[[#This Row],[ProductID]],productMaster,1,0)),"Anomali","")</f>
        <v/>
      </c>
    </row>
    <row r="1548" spans="1:16" x14ac:dyDescent="0.25">
      <c r="A1548" s="4">
        <v>981</v>
      </c>
      <c r="B1548" s="4">
        <v>2188</v>
      </c>
      <c r="C1548" s="11">
        <v>44117</v>
      </c>
      <c r="D1548" s="4">
        <v>3</v>
      </c>
      <c r="E1548" s="4">
        <v>437</v>
      </c>
      <c r="F1548" s="41">
        <v>37.180500000000002</v>
      </c>
      <c r="G1548" s="41">
        <v>111.5415</v>
      </c>
      <c r="K1548" t="b">
        <f>IF(VLOOKUP(Table1[[#This Row],[ProductID]],productMaster,4,0)="Active",TRUE,"Anomali")</f>
        <v>1</v>
      </c>
      <c r="L1548">
        <f>VLOOKUP(Table1[[#This Row],[ProductID]],productMaster,10,0)</f>
        <v>0</v>
      </c>
      <c r="M1548" t="str">
        <f>IF(Table1[[#This Row],[UnitPrice]]&gt;115%*Table1[[#This Row],[StandardAcquisitionCost]],"Anomali","")</f>
        <v>Anomali</v>
      </c>
      <c r="N1548" s="80">
        <f>VLOOKUP(Table1[[#This Row],[ProductID]],productMaster,11,0)</f>
        <v>0</v>
      </c>
      <c r="O1548" s="80" t="str">
        <f>IF(Table1[[#This Row],[UnitPrice]]&gt;Table1[[#This Row],[sellingPrice]],"Anomali","")</f>
        <v>Anomali</v>
      </c>
      <c r="P1548" s="80" t="str">
        <f>IF(ISNA(VLOOKUP(Table1[[#This Row],[ProductID]],productMaster,1,0)),"Anomali","")</f>
        <v/>
      </c>
    </row>
    <row r="1549" spans="1:16" x14ac:dyDescent="0.25">
      <c r="A1549" s="5">
        <v>982</v>
      </c>
      <c r="B1549" s="5">
        <v>2189</v>
      </c>
      <c r="C1549" s="10">
        <v>44117</v>
      </c>
      <c r="D1549" s="5">
        <v>3</v>
      </c>
      <c r="E1549" s="5">
        <v>490</v>
      </c>
      <c r="F1549" s="40">
        <v>12.7155</v>
      </c>
      <c r="G1549" s="40">
        <v>38.146500000000003</v>
      </c>
      <c r="K1549" t="b">
        <f>IF(VLOOKUP(Table1[[#This Row],[ProductID]],productMaster,4,0)="Active",TRUE,"Anomali")</f>
        <v>1</v>
      </c>
      <c r="L1549">
        <f>VLOOKUP(Table1[[#This Row],[ProductID]],productMaster,10,0)</f>
        <v>0</v>
      </c>
      <c r="M1549" t="str">
        <f>IF(Table1[[#This Row],[UnitPrice]]&gt;115%*Table1[[#This Row],[StandardAcquisitionCost]],"Anomali","")</f>
        <v>Anomali</v>
      </c>
      <c r="N1549" s="80">
        <f>VLOOKUP(Table1[[#This Row],[ProductID]],productMaster,11,0)</f>
        <v>0</v>
      </c>
      <c r="O1549" s="80" t="str">
        <f>IF(Table1[[#This Row],[UnitPrice]]&gt;Table1[[#This Row],[sellingPrice]],"Anomali","")</f>
        <v>Anomali</v>
      </c>
      <c r="P1549" s="80" t="str">
        <f>IF(ISNA(VLOOKUP(Table1[[#This Row],[ProductID]],productMaster,1,0)),"Anomali","")</f>
        <v/>
      </c>
    </row>
    <row r="1550" spans="1:16" x14ac:dyDescent="0.25">
      <c r="A1550" s="4">
        <v>982</v>
      </c>
      <c r="B1550" s="4">
        <v>2190</v>
      </c>
      <c r="C1550" s="11">
        <v>44117</v>
      </c>
      <c r="D1550" s="4">
        <v>3</v>
      </c>
      <c r="E1550" s="4">
        <v>491</v>
      </c>
      <c r="F1550" s="41">
        <v>19.939499999999999</v>
      </c>
      <c r="G1550" s="41">
        <v>59.8185</v>
      </c>
      <c r="K1550" t="b">
        <f>IF(VLOOKUP(Table1[[#This Row],[ProductID]],productMaster,4,0)="Active",TRUE,"Anomali")</f>
        <v>1</v>
      </c>
      <c r="L1550">
        <f>VLOOKUP(Table1[[#This Row],[ProductID]],productMaster,10,0)</f>
        <v>0</v>
      </c>
      <c r="M1550" t="str">
        <f>IF(Table1[[#This Row],[UnitPrice]]&gt;115%*Table1[[#This Row],[StandardAcquisitionCost]],"Anomali","")</f>
        <v>Anomali</v>
      </c>
      <c r="N1550" s="80">
        <f>VLOOKUP(Table1[[#This Row],[ProductID]],productMaster,11,0)</f>
        <v>0</v>
      </c>
      <c r="O1550" s="80" t="str">
        <f>IF(Table1[[#This Row],[UnitPrice]]&gt;Table1[[#This Row],[sellingPrice]],"Anomali","")</f>
        <v>Anomali</v>
      </c>
      <c r="P1550" s="80" t="str">
        <f>IF(ISNA(VLOOKUP(Table1[[#This Row],[ProductID]],productMaster,1,0)),"Anomali","")</f>
        <v/>
      </c>
    </row>
    <row r="1551" spans="1:16" x14ac:dyDescent="0.25">
      <c r="A1551" s="5">
        <v>983</v>
      </c>
      <c r="B1551" s="5">
        <v>2191</v>
      </c>
      <c r="C1551" s="10">
        <v>44117</v>
      </c>
      <c r="D1551" s="5">
        <v>3</v>
      </c>
      <c r="E1551" s="5">
        <v>528</v>
      </c>
      <c r="F1551" s="40">
        <v>38.156999999999996</v>
      </c>
      <c r="G1551" s="40">
        <v>114.471</v>
      </c>
      <c r="K1551" t="str">
        <f>IF(VLOOKUP(Table1[[#This Row],[ProductID]],productMaster,4,0)="Active",TRUE,"Anomali")</f>
        <v>Anomali</v>
      </c>
      <c r="L1551">
        <f>VLOOKUP(Table1[[#This Row],[ProductID]],productMaster,10,0)</f>
        <v>0</v>
      </c>
      <c r="M1551" t="str">
        <f>IF(Table1[[#This Row],[UnitPrice]]&gt;115%*Table1[[#This Row],[StandardAcquisitionCost]],"Anomali","")</f>
        <v>Anomali</v>
      </c>
      <c r="N1551" s="80">
        <f>VLOOKUP(Table1[[#This Row],[ProductID]],productMaster,11,0)</f>
        <v>0</v>
      </c>
      <c r="O1551" s="80" t="str">
        <f>IF(Table1[[#This Row],[UnitPrice]]&gt;Table1[[#This Row],[sellingPrice]],"Anomali","")</f>
        <v>Anomali</v>
      </c>
      <c r="P1551" s="80" t="str">
        <f>IF(ISNA(VLOOKUP(Table1[[#This Row],[ProductID]],productMaster,1,0)),"Anomali","")</f>
        <v/>
      </c>
    </row>
    <row r="1552" spans="1:16" x14ac:dyDescent="0.25">
      <c r="A1552" s="4">
        <v>984</v>
      </c>
      <c r="B1552" s="4">
        <v>2192</v>
      </c>
      <c r="C1552" s="11">
        <v>44117</v>
      </c>
      <c r="D1552" s="4">
        <v>3</v>
      </c>
      <c r="E1552" s="4">
        <v>505</v>
      </c>
      <c r="F1552" s="41">
        <v>44.215499999999999</v>
      </c>
      <c r="G1552" s="41">
        <v>132.6465</v>
      </c>
      <c r="K1552" t="b">
        <f>IF(VLOOKUP(Table1[[#This Row],[ProductID]],productMaster,4,0)="Active",TRUE,"Anomali")</f>
        <v>1</v>
      </c>
      <c r="L1552">
        <f>VLOOKUP(Table1[[#This Row],[ProductID]],productMaster,10,0)</f>
        <v>0</v>
      </c>
      <c r="M1552" t="str">
        <f>IF(Table1[[#This Row],[UnitPrice]]&gt;115%*Table1[[#This Row],[StandardAcquisitionCost]],"Anomali","")</f>
        <v>Anomali</v>
      </c>
      <c r="N1552" s="80">
        <f>VLOOKUP(Table1[[#This Row],[ProductID]],productMaster,11,0)</f>
        <v>0</v>
      </c>
      <c r="O1552" s="80" t="str">
        <f>IF(Table1[[#This Row],[UnitPrice]]&gt;Table1[[#This Row],[sellingPrice]],"Anomali","")</f>
        <v>Anomali</v>
      </c>
      <c r="P1552" s="80" t="str">
        <f>IF(ISNA(VLOOKUP(Table1[[#This Row],[ProductID]],productMaster,1,0)),"Anomali","")</f>
        <v/>
      </c>
    </row>
    <row r="1553" spans="1:16" x14ac:dyDescent="0.25">
      <c r="A1553" s="5">
        <v>985</v>
      </c>
      <c r="B1553" s="5">
        <v>2193</v>
      </c>
      <c r="C1553" s="10">
        <v>44117</v>
      </c>
      <c r="D1553" s="5">
        <v>550</v>
      </c>
      <c r="E1553" s="5">
        <v>938</v>
      </c>
      <c r="F1553" s="40">
        <v>31.4895</v>
      </c>
      <c r="G1553" s="40">
        <v>17319.224999999999</v>
      </c>
      <c r="K1553" t="b">
        <f>IF(VLOOKUP(Table1[[#This Row],[ProductID]],productMaster,4,0)="Active",TRUE,"Anomali")</f>
        <v>1</v>
      </c>
      <c r="L1553">
        <f>VLOOKUP(Table1[[#This Row],[ProductID]],productMaster,10,0)</f>
        <v>17.977599999999999</v>
      </c>
      <c r="M1553" t="str">
        <f>IF(Table1[[#This Row],[UnitPrice]]&gt;115%*Table1[[#This Row],[StandardAcquisitionCost]],"Anomali","")</f>
        <v>Anomali</v>
      </c>
      <c r="N1553" s="80">
        <f>VLOOKUP(Table1[[#This Row],[ProductID]],productMaster,11,0)</f>
        <v>40.49</v>
      </c>
      <c r="O1553" s="80" t="str">
        <f>IF(Table1[[#This Row],[UnitPrice]]&gt;Table1[[#This Row],[sellingPrice]],"Anomali","")</f>
        <v/>
      </c>
      <c r="P1553" s="80" t="str">
        <f>IF(ISNA(VLOOKUP(Table1[[#This Row],[ProductID]],productMaster,1,0)),"Anomali","")</f>
        <v/>
      </c>
    </row>
    <row r="1554" spans="1:16" x14ac:dyDescent="0.25">
      <c r="A1554" s="4">
        <v>985</v>
      </c>
      <c r="B1554" s="4">
        <v>2194</v>
      </c>
      <c r="C1554" s="11">
        <v>44117</v>
      </c>
      <c r="D1554" s="4">
        <v>550</v>
      </c>
      <c r="E1554" s="4">
        <v>939</v>
      </c>
      <c r="F1554" s="41">
        <v>48.289499999999997</v>
      </c>
      <c r="G1554" s="41">
        <v>26559.224999999999</v>
      </c>
      <c r="K1554" t="b">
        <f>IF(VLOOKUP(Table1[[#This Row],[ProductID]],productMaster,4,0)="Active",TRUE,"Anomali")</f>
        <v>1</v>
      </c>
      <c r="L1554">
        <f>VLOOKUP(Table1[[#This Row],[ProductID]],productMaster,10,0)</f>
        <v>27.568000000000001</v>
      </c>
      <c r="M1554" t="str">
        <f>IF(Table1[[#This Row],[UnitPrice]]&gt;115%*Table1[[#This Row],[StandardAcquisitionCost]],"Anomali","")</f>
        <v>Anomali</v>
      </c>
      <c r="N1554" s="80">
        <f>VLOOKUP(Table1[[#This Row],[ProductID]],productMaster,11,0)</f>
        <v>62.09</v>
      </c>
      <c r="O1554" s="80" t="str">
        <f>IF(Table1[[#This Row],[UnitPrice]]&gt;Table1[[#This Row],[sellingPrice]],"Anomali","")</f>
        <v/>
      </c>
      <c r="P1554" s="80" t="str">
        <f>IF(ISNA(VLOOKUP(Table1[[#This Row],[ProductID]],productMaster,1,0)),"Anomali","")</f>
        <v/>
      </c>
    </row>
    <row r="1555" spans="1:16" x14ac:dyDescent="0.25">
      <c r="A1555" s="5">
        <v>986</v>
      </c>
      <c r="B1555" s="5">
        <v>2195</v>
      </c>
      <c r="C1555" s="10">
        <v>44117</v>
      </c>
      <c r="D1555" s="5">
        <v>60</v>
      </c>
      <c r="E1555" s="5">
        <v>358</v>
      </c>
      <c r="F1555" s="40">
        <v>6.9824999999999999</v>
      </c>
      <c r="G1555" s="40">
        <v>418.95</v>
      </c>
      <c r="K1555" t="b">
        <f>IF(VLOOKUP(Table1[[#This Row],[ProductID]],productMaster,4,0)="Active",TRUE,"Anomali")</f>
        <v>1</v>
      </c>
      <c r="L1555">
        <f>VLOOKUP(Table1[[#This Row],[ProductID]],productMaster,10,0)</f>
        <v>0</v>
      </c>
      <c r="M1555" t="str">
        <f>IF(Table1[[#This Row],[UnitPrice]]&gt;115%*Table1[[#This Row],[StandardAcquisitionCost]],"Anomali","")</f>
        <v>Anomali</v>
      </c>
      <c r="N1555" s="80">
        <f>VLOOKUP(Table1[[#This Row],[ProductID]],productMaster,11,0)</f>
        <v>0</v>
      </c>
      <c r="O1555" s="80" t="str">
        <f>IF(Table1[[#This Row],[UnitPrice]]&gt;Table1[[#This Row],[sellingPrice]],"Anomali","")</f>
        <v>Anomali</v>
      </c>
      <c r="P1555" s="80" t="str">
        <f>IF(ISNA(VLOOKUP(Table1[[#This Row],[ProductID]],productMaster,1,0)),"Anomali","")</f>
        <v/>
      </c>
    </row>
    <row r="1556" spans="1:16" x14ac:dyDescent="0.25">
      <c r="A1556" s="4">
        <v>987</v>
      </c>
      <c r="B1556" s="4">
        <v>2196</v>
      </c>
      <c r="C1556" s="11">
        <v>44117</v>
      </c>
      <c r="D1556" s="4">
        <v>3</v>
      </c>
      <c r="E1556" s="4">
        <v>458</v>
      </c>
      <c r="F1556" s="41">
        <v>43.323</v>
      </c>
      <c r="G1556" s="41">
        <v>129.96899999999999</v>
      </c>
      <c r="K1556" t="b">
        <f>IF(VLOOKUP(Table1[[#This Row],[ProductID]],productMaster,4,0)="Active",TRUE,"Anomali")</f>
        <v>1</v>
      </c>
      <c r="L1556">
        <f>VLOOKUP(Table1[[#This Row],[ProductID]],productMaster,10,0)</f>
        <v>0</v>
      </c>
      <c r="M1556" t="str">
        <f>IF(Table1[[#This Row],[UnitPrice]]&gt;115%*Table1[[#This Row],[StandardAcquisitionCost]],"Anomali","")</f>
        <v>Anomali</v>
      </c>
      <c r="N1556" s="80">
        <f>VLOOKUP(Table1[[#This Row],[ProductID]],productMaster,11,0)</f>
        <v>0</v>
      </c>
      <c r="O1556" s="80" t="str">
        <f>IF(Table1[[#This Row],[UnitPrice]]&gt;Table1[[#This Row],[sellingPrice]],"Anomali","")</f>
        <v>Anomali</v>
      </c>
      <c r="P1556" s="80" t="str">
        <f>IF(ISNA(VLOOKUP(Table1[[#This Row],[ProductID]],productMaster,1,0)),"Anomali","")</f>
        <v/>
      </c>
    </row>
    <row r="1557" spans="1:16" x14ac:dyDescent="0.25">
      <c r="A1557" s="5">
        <v>987</v>
      </c>
      <c r="B1557" s="5">
        <v>2197</v>
      </c>
      <c r="C1557" s="10">
        <v>44117</v>
      </c>
      <c r="D1557" s="5">
        <v>3</v>
      </c>
      <c r="E1557" s="5">
        <v>459</v>
      </c>
      <c r="F1557" s="40">
        <v>47.596499999999999</v>
      </c>
      <c r="G1557" s="40">
        <v>142.7895</v>
      </c>
      <c r="K1557" t="b">
        <f>IF(VLOOKUP(Table1[[#This Row],[ProductID]],productMaster,4,0)="Active",TRUE,"Anomali")</f>
        <v>1</v>
      </c>
      <c r="L1557">
        <f>VLOOKUP(Table1[[#This Row],[ProductID]],productMaster,10,0)</f>
        <v>0</v>
      </c>
      <c r="M1557" t="str">
        <f>IF(Table1[[#This Row],[UnitPrice]]&gt;115%*Table1[[#This Row],[StandardAcquisitionCost]],"Anomali","")</f>
        <v>Anomali</v>
      </c>
      <c r="N1557" s="80">
        <f>VLOOKUP(Table1[[#This Row],[ProductID]],productMaster,11,0)</f>
        <v>0</v>
      </c>
      <c r="O1557" s="80" t="str">
        <f>IF(Table1[[#This Row],[UnitPrice]]&gt;Table1[[#This Row],[sellingPrice]],"Anomali","")</f>
        <v>Anomali</v>
      </c>
      <c r="P1557" s="80" t="str">
        <f>IF(ISNA(VLOOKUP(Table1[[#This Row],[ProductID]],productMaster,1,0)),"Anomali","")</f>
        <v/>
      </c>
    </row>
    <row r="1558" spans="1:16" x14ac:dyDescent="0.25">
      <c r="A1558" s="4">
        <v>987</v>
      </c>
      <c r="B1558" s="4">
        <v>2198</v>
      </c>
      <c r="C1558" s="11">
        <v>44117</v>
      </c>
      <c r="D1558" s="4">
        <v>3</v>
      </c>
      <c r="E1558" s="4">
        <v>460</v>
      </c>
      <c r="F1558" s="41">
        <v>43.323</v>
      </c>
      <c r="G1558" s="41">
        <v>129.96899999999999</v>
      </c>
      <c r="K1558" t="b">
        <f>IF(VLOOKUP(Table1[[#This Row],[ProductID]],productMaster,4,0)="Active",TRUE,"Anomali")</f>
        <v>1</v>
      </c>
      <c r="L1558">
        <f>VLOOKUP(Table1[[#This Row],[ProductID]],productMaster,10,0)</f>
        <v>0</v>
      </c>
      <c r="M1558" t="str">
        <f>IF(Table1[[#This Row],[UnitPrice]]&gt;115%*Table1[[#This Row],[StandardAcquisitionCost]],"Anomali","")</f>
        <v>Anomali</v>
      </c>
      <c r="N1558" s="80">
        <f>VLOOKUP(Table1[[#This Row],[ProductID]],productMaster,11,0)</f>
        <v>0</v>
      </c>
      <c r="O1558" s="80" t="str">
        <f>IF(Table1[[#This Row],[UnitPrice]]&gt;Table1[[#This Row],[sellingPrice]],"Anomali","")</f>
        <v>Anomali</v>
      </c>
      <c r="P1558" s="80" t="str">
        <f>IF(ISNA(VLOOKUP(Table1[[#This Row],[ProductID]],productMaster,1,0)),"Anomali","")</f>
        <v/>
      </c>
    </row>
    <row r="1559" spans="1:16" x14ac:dyDescent="0.25">
      <c r="A1559" s="5">
        <v>988</v>
      </c>
      <c r="B1559" s="5">
        <v>2199</v>
      </c>
      <c r="C1559" s="10">
        <v>44117</v>
      </c>
      <c r="D1559" s="5">
        <v>60</v>
      </c>
      <c r="E1559" s="5">
        <v>356</v>
      </c>
      <c r="F1559" s="40">
        <v>3.3809999999999998</v>
      </c>
      <c r="G1559" s="40">
        <v>202.86</v>
      </c>
      <c r="K1559" t="b">
        <f>IF(VLOOKUP(Table1[[#This Row],[ProductID]],productMaster,4,0)="Active",TRUE,"Anomali")</f>
        <v>1</v>
      </c>
      <c r="L1559">
        <f>VLOOKUP(Table1[[#This Row],[ProductID]],productMaster,10,0)</f>
        <v>0</v>
      </c>
      <c r="M1559" t="str">
        <f>IF(Table1[[#This Row],[UnitPrice]]&gt;115%*Table1[[#This Row],[StandardAcquisitionCost]],"Anomali","")</f>
        <v>Anomali</v>
      </c>
      <c r="N1559" s="80">
        <f>VLOOKUP(Table1[[#This Row],[ProductID]],productMaster,11,0)</f>
        <v>0</v>
      </c>
      <c r="O1559" s="80" t="str">
        <f>IF(Table1[[#This Row],[UnitPrice]]&gt;Table1[[#This Row],[sellingPrice]],"Anomali","")</f>
        <v>Anomali</v>
      </c>
      <c r="P1559" s="80" t="str">
        <f>IF(ISNA(VLOOKUP(Table1[[#This Row],[ProductID]],productMaster,1,0)),"Anomali","")</f>
        <v/>
      </c>
    </row>
    <row r="1560" spans="1:16" x14ac:dyDescent="0.25">
      <c r="A1560" s="4">
        <v>988</v>
      </c>
      <c r="B1560" s="4">
        <v>2200</v>
      </c>
      <c r="C1560" s="11">
        <v>44117</v>
      </c>
      <c r="D1560" s="4">
        <v>60</v>
      </c>
      <c r="E1560" s="4">
        <v>357</v>
      </c>
      <c r="F1560" s="41">
        <v>4.3155000000000001</v>
      </c>
      <c r="G1560" s="41">
        <v>258.93</v>
      </c>
      <c r="K1560" t="b">
        <f>IF(VLOOKUP(Table1[[#This Row],[ProductID]],productMaster,4,0)="Active",TRUE,"Anomali")</f>
        <v>1</v>
      </c>
      <c r="L1560">
        <f>VLOOKUP(Table1[[#This Row],[ProductID]],productMaster,10,0)</f>
        <v>0</v>
      </c>
      <c r="M1560" t="str">
        <f>IF(Table1[[#This Row],[UnitPrice]]&gt;115%*Table1[[#This Row],[StandardAcquisitionCost]],"Anomali","")</f>
        <v>Anomali</v>
      </c>
      <c r="N1560" s="80">
        <f>VLOOKUP(Table1[[#This Row],[ProductID]],productMaster,11,0)</f>
        <v>0</v>
      </c>
      <c r="O1560" s="80" t="str">
        <f>IF(Table1[[#This Row],[UnitPrice]]&gt;Table1[[#This Row],[sellingPrice]],"Anomali","")</f>
        <v>Anomali</v>
      </c>
      <c r="P1560" s="80" t="str">
        <f>IF(ISNA(VLOOKUP(Table1[[#This Row],[ProductID]],productMaster,1,0)),"Anomali","")</f>
        <v/>
      </c>
    </row>
    <row r="1561" spans="1:16" x14ac:dyDescent="0.25">
      <c r="A1561" s="5">
        <v>989</v>
      </c>
      <c r="B1561" s="5">
        <v>2201</v>
      </c>
      <c r="C1561" s="10">
        <v>44117</v>
      </c>
      <c r="D1561" s="5">
        <v>3</v>
      </c>
      <c r="E1561" s="5">
        <v>380</v>
      </c>
      <c r="F1561" s="40">
        <v>43.344000000000001</v>
      </c>
      <c r="G1561" s="40">
        <v>130.03200000000001</v>
      </c>
      <c r="K1561" t="b">
        <f>IF(VLOOKUP(Table1[[#This Row],[ProductID]],productMaster,4,0)="Active",TRUE,"Anomali")</f>
        <v>1</v>
      </c>
      <c r="L1561">
        <f>VLOOKUP(Table1[[#This Row],[ProductID]],productMaster,10,0)</f>
        <v>0</v>
      </c>
      <c r="M1561" t="str">
        <f>IF(Table1[[#This Row],[UnitPrice]]&gt;115%*Table1[[#This Row],[StandardAcquisitionCost]],"Anomali","")</f>
        <v>Anomali</v>
      </c>
      <c r="N1561" s="80">
        <f>VLOOKUP(Table1[[#This Row],[ProductID]],productMaster,11,0)</f>
        <v>0</v>
      </c>
      <c r="O1561" s="80" t="str">
        <f>IF(Table1[[#This Row],[UnitPrice]]&gt;Table1[[#This Row],[sellingPrice]],"Anomali","")</f>
        <v>Anomali</v>
      </c>
      <c r="P1561" s="80" t="str">
        <f>IF(ISNA(VLOOKUP(Table1[[#This Row],[ProductID]],productMaster,1,0)),"Anomali","")</f>
        <v/>
      </c>
    </row>
    <row r="1562" spans="1:16" x14ac:dyDescent="0.25">
      <c r="A1562" s="4">
        <v>989</v>
      </c>
      <c r="B1562" s="4">
        <v>2202</v>
      </c>
      <c r="C1562" s="11">
        <v>44117</v>
      </c>
      <c r="D1562" s="4">
        <v>3</v>
      </c>
      <c r="E1562" s="4">
        <v>381</v>
      </c>
      <c r="F1562" s="41">
        <v>39.070500000000003</v>
      </c>
      <c r="G1562" s="41">
        <v>117.2115</v>
      </c>
      <c r="K1562" t="b">
        <f>IF(VLOOKUP(Table1[[#This Row],[ProductID]],productMaster,4,0)="Active",TRUE,"Anomali")</f>
        <v>1</v>
      </c>
      <c r="L1562">
        <f>VLOOKUP(Table1[[#This Row],[ProductID]],productMaster,10,0)</f>
        <v>0</v>
      </c>
      <c r="M1562" t="str">
        <f>IF(Table1[[#This Row],[UnitPrice]]&gt;115%*Table1[[#This Row],[StandardAcquisitionCost]],"Anomali","")</f>
        <v>Anomali</v>
      </c>
      <c r="N1562" s="80">
        <f>VLOOKUP(Table1[[#This Row],[ProductID]],productMaster,11,0)</f>
        <v>0</v>
      </c>
      <c r="O1562" s="80" t="str">
        <f>IF(Table1[[#This Row],[UnitPrice]]&gt;Table1[[#This Row],[sellingPrice]],"Anomali","")</f>
        <v>Anomali</v>
      </c>
      <c r="P1562" s="80" t="str">
        <f>IF(ISNA(VLOOKUP(Table1[[#This Row],[ProductID]],productMaster,1,0)),"Anomali","")</f>
        <v/>
      </c>
    </row>
    <row r="1563" spans="1:16" x14ac:dyDescent="0.25">
      <c r="A1563" s="5">
        <v>989</v>
      </c>
      <c r="B1563" s="5">
        <v>2203</v>
      </c>
      <c r="C1563" s="10">
        <v>44117</v>
      </c>
      <c r="D1563" s="5">
        <v>3</v>
      </c>
      <c r="E1563" s="5">
        <v>382</v>
      </c>
      <c r="F1563" s="40">
        <v>36.970500000000001</v>
      </c>
      <c r="G1563" s="40">
        <v>110.9115</v>
      </c>
      <c r="K1563" t="b">
        <f>IF(VLOOKUP(Table1[[#This Row],[ProductID]],productMaster,4,0)="Active",TRUE,"Anomali")</f>
        <v>1</v>
      </c>
      <c r="L1563">
        <f>VLOOKUP(Table1[[#This Row],[ProductID]],productMaster,10,0)</f>
        <v>0</v>
      </c>
      <c r="M1563" t="str">
        <f>IF(Table1[[#This Row],[UnitPrice]]&gt;115%*Table1[[#This Row],[StandardAcquisitionCost]],"Anomali","")</f>
        <v>Anomali</v>
      </c>
      <c r="N1563" s="80">
        <f>VLOOKUP(Table1[[#This Row],[ProductID]],productMaster,11,0)</f>
        <v>0</v>
      </c>
      <c r="O1563" s="80" t="str">
        <f>IF(Table1[[#This Row],[UnitPrice]]&gt;Table1[[#This Row],[sellingPrice]],"Anomali","")</f>
        <v>Anomali</v>
      </c>
      <c r="P1563" s="80" t="str">
        <f>IF(ISNA(VLOOKUP(Table1[[#This Row],[ProductID]],productMaster,1,0)),"Anomali","")</f>
        <v/>
      </c>
    </row>
    <row r="1564" spans="1:16" x14ac:dyDescent="0.25">
      <c r="A1564" s="4">
        <v>989</v>
      </c>
      <c r="B1564" s="4">
        <v>2204</v>
      </c>
      <c r="C1564" s="11">
        <v>44117</v>
      </c>
      <c r="D1564" s="4">
        <v>3</v>
      </c>
      <c r="E1564" s="4">
        <v>383</v>
      </c>
      <c r="F1564" s="41">
        <v>41.244</v>
      </c>
      <c r="G1564" s="41">
        <v>123.732</v>
      </c>
      <c r="K1564" t="b">
        <f>IF(VLOOKUP(Table1[[#This Row],[ProductID]],productMaster,4,0)="Active",TRUE,"Anomali")</f>
        <v>1</v>
      </c>
      <c r="L1564">
        <f>VLOOKUP(Table1[[#This Row],[ProductID]],productMaster,10,0)</f>
        <v>0</v>
      </c>
      <c r="M1564" t="str">
        <f>IF(Table1[[#This Row],[UnitPrice]]&gt;115%*Table1[[#This Row],[StandardAcquisitionCost]],"Anomali","")</f>
        <v>Anomali</v>
      </c>
      <c r="N1564" s="80">
        <f>VLOOKUP(Table1[[#This Row],[ProductID]],productMaster,11,0)</f>
        <v>0</v>
      </c>
      <c r="O1564" s="80" t="str">
        <f>IF(Table1[[#This Row],[UnitPrice]]&gt;Table1[[#This Row],[sellingPrice]],"Anomali","")</f>
        <v>Anomali</v>
      </c>
      <c r="P1564" s="80" t="str">
        <f>IF(ISNA(VLOOKUP(Table1[[#This Row],[ProductID]],productMaster,1,0)),"Anomali","")</f>
        <v/>
      </c>
    </row>
    <row r="1565" spans="1:16" x14ac:dyDescent="0.25">
      <c r="A1565" s="5">
        <v>989</v>
      </c>
      <c r="B1565" s="5">
        <v>2205</v>
      </c>
      <c r="C1565" s="10">
        <v>44117</v>
      </c>
      <c r="D1565" s="5">
        <v>3</v>
      </c>
      <c r="E1565" s="5">
        <v>384</v>
      </c>
      <c r="F1565" s="40">
        <v>36.970500000000001</v>
      </c>
      <c r="G1565" s="40">
        <v>110.9115</v>
      </c>
      <c r="K1565" t="b">
        <f>IF(VLOOKUP(Table1[[#This Row],[ProductID]],productMaster,4,0)="Active",TRUE,"Anomali")</f>
        <v>1</v>
      </c>
      <c r="L1565">
        <f>VLOOKUP(Table1[[#This Row],[ProductID]],productMaster,10,0)</f>
        <v>0</v>
      </c>
      <c r="M1565" t="str">
        <f>IF(Table1[[#This Row],[UnitPrice]]&gt;115%*Table1[[#This Row],[StandardAcquisitionCost]],"Anomali","")</f>
        <v>Anomali</v>
      </c>
      <c r="N1565" s="80">
        <f>VLOOKUP(Table1[[#This Row],[ProductID]],productMaster,11,0)</f>
        <v>0</v>
      </c>
      <c r="O1565" s="80" t="str">
        <f>IF(Table1[[#This Row],[UnitPrice]]&gt;Table1[[#This Row],[sellingPrice]],"Anomali","")</f>
        <v>Anomali</v>
      </c>
      <c r="P1565" s="80" t="str">
        <f>IF(ISNA(VLOOKUP(Table1[[#This Row],[ProductID]],productMaster,1,0)),"Anomali","")</f>
        <v/>
      </c>
    </row>
    <row r="1566" spans="1:16" x14ac:dyDescent="0.25">
      <c r="A1566" s="4">
        <v>990</v>
      </c>
      <c r="B1566" s="4">
        <v>2206</v>
      </c>
      <c r="C1566" s="11">
        <v>44117</v>
      </c>
      <c r="D1566" s="4">
        <v>3</v>
      </c>
      <c r="E1566" s="4">
        <v>490</v>
      </c>
      <c r="F1566" s="41">
        <v>12.358499999999999</v>
      </c>
      <c r="G1566" s="41">
        <v>37.075499999999998</v>
      </c>
      <c r="K1566" t="b">
        <f>IF(VLOOKUP(Table1[[#This Row],[ProductID]],productMaster,4,0)="Active",TRUE,"Anomali")</f>
        <v>1</v>
      </c>
      <c r="L1566">
        <f>VLOOKUP(Table1[[#This Row],[ProductID]],productMaster,10,0)</f>
        <v>0</v>
      </c>
      <c r="M1566" t="str">
        <f>IF(Table1[[#This Row],[UnitPrice]]&gt;115%*Table1[[#This Row],[StandardAcquisitionCost]],"Anomali","")</f>
        <v>Anomali</v>
      </c>
      <c r="N1566" s="80">
        <f>VLOOKUP(Table1[[#This Row],[ProductID]],productMaster,11,0)</f>
        <v>0</v>
      </c>
      <c r="O1566" s="80" t="str">
        <f>IF(Table1[[#This Row],[UnitPrice]]&gt;Table1[[#This Row],[sellingPrice]],"Anomali","")</f>
        <v>Anomali</v>
      </c>
      <c r="P1566" s="80" t="str">
        <f>IF(ISNA(VLOOKUP(Table1[[#This Row],[ProductID]],productMaster,1,0)),"Anomali","")</f>
        <v/>
      </c>
    </row>
    <row r="1567" spans="1:16" x14ac:dyDescent="0.25">
      <c r="A1567" s="5">
        <v>991</v>
      </c>
      <c r="B1567" s="5">
        <v>2207</v>
      </c>
      <c r="C1567" s="10">
        <v>44117</v>
      </c>
      <c r="D1567" s="5">
        <v>550</v>
      </c>
      <c r="E1567" s="5">
        <v>513</v>
      </c>
      <c r="F1567" s="40">
        <v>39.1965</v>
      </c>
      <c r="G1567" s="40">
        <v>21558.075000000001</v>
      </c>
      <c r="K1567" t="b">
        <f>IF(VLOOKUP(Table1[[#This Row],[ProductID]],productMaster,4,0)="Active",TRUE,"Anomali")</f>
        <v>1</v>
      </c>
      <c r="L1567">
        <f>VLOOKUP(Table1[[#This Row],[ProductID]],productMaster,10,0)</f>
        <v>0</v>
      </c>
      <c r="M1567" t="str">
        <f>IF(Table1[[#This Row],[UnitPrice]]&gt;115%*Table1[[#This Row],[StandardAcquisitionCost]],"Anomali","")</f>
        <v>Anomali</v>
      </c>
      <c r="N1567" s="80">
        <f>VLOOKUP(Table1[[#This Row],[ProductID]],productMaster,11,0)</f>
        <v>0</v>
      </c>
      <c r="O1567" s="80" t="str">
        <f>IF(Table1[[#This Row],[UnitPrice]]&gt;Table1[[#This Row],[sellingPrice]],"Anomali","")</f>
        <v>Anomali</v>
      </c>
      <c r="P1567" s="80" t="str">
        <f>IF(ISNA(VLOOKUP(Table1[[#This Row],[ProductID]],productMaster,1,0)),"Anomali","")</f>
        <v/>
      </c>
    </row>
    <row r="1568" spans="1:16" x14ac:dyDescent="0.25">
      <c r="A1568" s="4">
        <v>992</v>
      </c>
      <c r="B1568" s="4">
        <v>2208</v>
      </c>
      <c r="C1568" s="11">
        <v>44117</v>
      </c>
      <c r="D1568" s="4">
        <v>3</v>
      </c>
      <c r="E1568" s="4">
        <v>412</v>
      </c>
      <c r="F1568" s="41">
        <v>39.143999999999998</v>
      </c>
      <c r="G1568" s="41">
        <v>117.432</v>
      </c>
      <c r="K1568" t="b">
        <f>IF(VLOOKUP(Table1[[#This Row],[ProductID]],productMaster,4,0)="Active",TRUE,"Anomali")</f>
        <v>1</v>
      </c>
      <c r="L1568">
        <f>VLOOKUP(Table1[[#This Row],[ProductID]],productMaster,10,0)</f>
        <v>0</v>
      </c>
      <c r="M1568" t="str">
        <f>IF(Table1[[#This Row],[UnitPrice]]&gt;115%*Table1[[#This Row],[StandardAcquisitionCost]],"Anomali","")</f>
        <v>Anomali</v>
      </c>
      <c r="N1568" s="80">
        <f>VLOOKUP(Table1[[#This Row],[ProductID]],productMaster,11,0)</f>
        <v>0</v>
      </c>
      <c r="O1568" s="80" t="str">
        <f>IF(Table1[[#This Row],[UnitPrice]]&gt;Table1[[#This Row],[sellingPrice]],"Anomali","")</f>
        <v>Anomali</v>
      </c>
      <c r="P1568" s="80" t="str">
        <f>IF(ISNA(VLOOKUP(Table1[[#This Row],[ProductID]],productMaster,1,0)),"Anomali","")</f>
        <v/>
      </c>
    </row>
    <row r="1569" spans="1:16" x14ac:dyDescent="0.25">
      <c r="A1569" s="5">
        <v>992</v>
      </c>
      <c r="B1569" s="5">
        <v>2209</v>
      </c>
      <c r="C1569" s="10">
        <v>44117</v>
      </c>
      <c r="D1569" s="5">
        <v>3</v>
      </c>
      <c r="E1569" s="5">
        <v>413</v>
      </c>
      <c r="F1569" s="40">
        <v>47.575499999999998</v>
      </c>
      <c r="G1569" s="40">
        <v>142.72649999999999</v>
      </c>
      <c r="K1569" t="b">
        <f>IF(VLOOKUP(Table1[[#This Row],[ProductID]],productMaster,4,0)="Active",TRUE,"Anomali")</f>
        <v>1</v>
      </c>
      <c r="L1569">
        <f>VLOOKUP(Table1[[#This Row],[ProductID]],productMaster,10,0)</f>
        <v>0</v>
      </c>
      <c r="M1569" t="str">
        <f>IF(Table1[[#This Row],[UnitPrice]]&gt;115%*Table1[[#This Row],[StandardAcquisitionCost]],"Anomali","")</f>
        <v>Anomali</v>
      </c>
      <c r="N1569" s="80">
        <f>VLOOKUP(Table1[[#This Row],[ProductID]],productMaster,11,0)</f>
        <v>0</v>
      </c>
      <c r="O1569" s="80" t="str">
        <f>IF(Table1[[#This Row],[UnitPrice]]&gt;Table1[[#This Row],[sellingPrice]],"Anomali","")</f>
        <v>Anomali</v>
      </c>
      <c r="P1569" s="80" t="str">
        <f>IF(ISNA(VLOOKUP(Table1[[#This Row],[ProductID]],productMaster,1,0)),"Anomali","")</f>
        <v/>
      </c>
    </row>
    <row r="1570" spans="1:16" x14ac:dyDescent="0.25">
      <c r="A1570" s="4">
        <v>993</v>
      </c>
      <c r="B1570" s="4">
        <v>2210</v>
      </c>
      <c r="C1570" s="11">
        <v>44118</v>
      </c>
      <c r="D1570" s="4">
        <v>550</v>
      </c>
      <c r="E1570" s="4">
        <v>933</v>
      </c>
      <c r="F1570" s="41">
        <v>43.984499999999997</v>
      </c>
      <c r="G1570" s="41">
        <v>24191.474999999999</v>
      </c>
      <c r="K1570" t="b">
        <f>IF(VLOOKUP(Table1[[#This Row],[ProductID]],productMaster,4,0)="Active",TRUE,"Anomali")</f>
        <v>1</v>
      </c>
      <c r="L1570">
        <f>VLOOKUP(Table1[[#This Row],[ProductID]],productMaster,10,0)</f>
        <v>12.192399999999999</v>
      </c>
      <c r="M1570" t="str">
        <f>IF(Table1[[#This Row],[UnitPrice]]&gt;115%*Table1[[#This Row],[StandardAcquisitionCost]],"Anomali","")</f>
        <v>Anomali</v>
      </c>
      <c r="N1570" s="80">
        <f>VLOOKUP(Table1[[#This Row],[ProductID]],productMaster,11,0)</f>
        <v>32.6</v>
      </c>
      <c r="O1570" s="80" t="str">
        <f>IF(Table1[[#This Row],[UnitPrice]]&gt;Table1[[#This Row],[sellingPrice]],"Anomali","")</f>
        <v>Anomali</v>
      </c>
      <c r="P1570" s="80" t="str">
        <f>IF(ISNA(VLOOKUP(Table1[[#This Row],[ProductID]],productMaster,1,0)),"Anomali","")</f>
        <v/>
      </c>
    </row>
    <row r="1571" spans="1:16" x14ac:dyDescent="0.25">
      <c r="A1571" s="5">
        <v>993</v>
      </c>
      <c r="B1571" s="5">
        <v>2211</v>
      </c>
      <c r="C1571" s="10">
        <v>44118</v>
      </c>
      <c r="D1571" s="5">
        <v>550</v>
      </c>
      <c r="E1571" s="5">
        <v>934</v>
      </c>
      <c r="F1571" s="40">
        <v>38.146500000000003</v>
      </c>
      <c r="G1571" s="40">
        <v>20980.575000000001</v>
      </c>
      <c r="K1571" t="b">
        <f>IF(VLOOKUP(Table1[[#This Row],[ProductID]],productMaster,4,0)="Active",TRUE,"Anomali")</f>
        <v>1</v>
      </c>
      <c r="L1571">
        <f>VLOOKUP(Table1[[#This Row],[ProductID]],productMaster,10,0)</f>
        <v>10.8423</v>
      </c>
      <c r="M1571" t="str">
        <f>IF(Table1[[#This Row],[UnitPrice]]&gt;115%*Table1[[#This Row],[StandardAcquisitionCost]],"Anomali","")</f>
        <v>Anomali</v>
      </c>
      <c r="N1571" s="80">
        <f>VLOOKUP(Table1[[#This Row],[ProductID]],productMaster,11,0)</f>
        <v>28.99</v>
      </c>
      <c r="O1571" s="80" t="str">
        <f>IF(Table1[[#This Row],[UnitPrice]]&gt;Table1[[#This Row],[sellingPrice]],"Anomali","")</f>
        <v>Anomali</v>
      </c>
      <c r="P1571" s="80" t="str">
        <f>IF(ISNA(VLOOKUP(Table1[[#This Row],[ProductID]],productMaster,1,0)),"Anomali","")</f>
        <v/>
      </c>
    </row>
    <row r="1572" spans="1:16" x14ac:dyDescent="0.25">
      <c r="A1572" s="4">
        <v>994</v>
      </c>
      <c r="B1572" s="4">
        <v>2212</v>
      </c>
      <c r="C1572" s="11">
        <v>44118</v>
      </c>
      <c r="D1572" s="4">
        <v>3</v>
      </c>
      <c r="E1572" s="4">
        <v>428</v>
      </c>
      <c r="F1572" s="41">
        <v>43.480499999999999</v>
      </c>
      <c r="G1572" s="41">
        <v>130.44149999999999</v>
      </c>
      <c r="K1572" t="b">
        <f>IF(VLOOKUP(Table1[[#This Row],[ProductID]],productMaster,4,0)="Active",TRUE,"Anomali")</f>
        <v>1</v>
      </c>
      <c r="L1572">
        <f>VLOOKUP(Table1[[#This Row],[ProductID]],productMaster,10,0)</f>
        <v>0</v>
      </c>
      <c r="M1572" t="str">
        <f>IF(Table1[[#This Row],[UnitPrice]]&gt;115%*Table1[[#This Row],[StandardAcquisitionCost]],"Anomali","")</f>
        <v>Anomali</v>
      </c>
      <c r="N1572" s="80">
        <f>VLOOKUP(Table1[[#This Row],[ProductID]],productMaster,11,0)</f>
        <v>0</v>
      </c>
      <c r="O1572" s="80" t="str">
        <f>IF(Table1[[#This Row],[UnitPrice]]&gt;Table1[[#This Row],[sellingPrice]],"Anomali","")</f>
        <v>Anomali</v>
      </c>
      <c r="P1572" s="80" t="str">
        <f>IF(ISNA(VLOOKUP(Table1[[#This Row],[ProductID]],productMaster,1,0)),"Anomali","")</f>
        <v/>
      </c>
    </row>
    <row r="1573" spans="1:16" x14ac:dyDescent="0.25">
      <c r="A1573" s="5">
        <v>994</v>
      </c>
      <c r="B1573" s="5">
        <v>2213</v>
      </c>
      <c r="C1573" s="10">
        <v>44118</v>
      </c>
      <c r="D1573" s="5">
        <v>3</v>
      </c>
      <c r="E1573" s="5">
        <v>429</v>
      </c>
      <c r="F1573" s="40">
        <v>41.380499999999998</v>
      </c>
      <c r="G1573" s="40">
        <v>124.14149999999999</v>
      </c>
      <c r="K1573" t="b">
        <f>IF(VLOOKUP(Table1[[#This Row],[ProductID]],productMaster,4,0)="Active",TRUE,"Anomali")</f>
        <v>1</v>
      </c>
      <c r="L1573">
        <f>VLOOKUP(Table1[[#This Row],[ProductID]],productMaster,10,0)</f>
        <v>0</v>
      </c>
      <c r="M1573" t="str">
        <f>IF(Table1[[#This Row],[UnitPrice]]&gt;115%*Table1[[#This Row],[StandardAcquisitionCost]],"Anomali","")</f>
        <v>Anomali</v>
      </c>
      <c r="N1573" s="80">
        <f>VLOOKUP(Table1[[#This Row],[ProductID]],productMaster,11,0)</f>
        <v>0</v>
      </c>
      <c r="O1573" s="80" t="str">
        <f>IF(Table1[[#This Row],[UnitPrice]]&gt;Table1[[#This Row],[sellingPrice]],"Anomali","")</f>
        <v>Anomali</v>
      </c>
      <c r="P1573" s="80" t="str">
        <f>IF(ISNA(VLOOKUP(Table1[[#This Row],[ProductID]],productMaster,1,0)),"Anomali","")</f>
        <v/>
      </c>
    </row>
    <row r="1574" spans="1:16" x14ac:dyDescent="0.25">
      <c r="A1574" s="4">
        <v>995</v>
      </c>
      <c r="B1574" s="4">
        <v>2214</v>
      </c>
      <c r="C1574" s="11">
        <v>44118</v>
      </c>
      <c r="D1574" s="4">
        <v>3</v>
      </c>
      <c r="E1574" s="4">
        <v>347</v>
      </c>
      <c r="F1574" s="41">
        <v>43.375500000000002</v>
      </c>
      <c r="G1574" s="41">
        <v>130.12649999999999</v>
      </c>
      <c r="K1574" t="b">
        <f>IF(VLOOKUP(Table1[[#This Row],[ProductID]],productMaster,4,0)="Active",TRUE,"Anomali")</f>
        <v>1</v>
      </c>
      <c r="L1574">
        <f>VLOOKUP(Table1[[#This Row],[ProductID]],productMaster,10,0)</f>
        <v>0</v>
      </c>
      <c r="M1574" t="str">
        <f>IF(Table1[[#This Row],[UnitPrice]]&gt;115%*Table1[[#This Row],[StandardAcquisitionCost]],"Anomali","")</f>
        <v>Anomali</v>
      </c>
      <c r="N1574" s="80">
        <f>VLOOKUP(Table1[[#This Row],[ProductID]],productMaster,11,0)</f>
        <v>0</v>
      </c>
      <c r="O1574" s="80" t="str">
        <f>IF(Table1[[#This Row],[UnitPrice]]&gt;Table1[[#This Row],[sellingPrice]],"Anomali","")</f>
        <v>Anomali</v>
      </c>
      <c r="P1574" s="80" t="str">
        <f>IF(ISNA(VLOOKUP(Table1[[#This Row],[ProductID]],productMaster,1,0)),"Anomali","")</f>
        <v/>
      </c>
    </row>
    <row r="1575" spans="1:16" x14ac:dyDescent="0.25">
      <c r="A1575" s="5">
        <v>995</v>
      </c>
      <c r="B1575" s="5">
        <v>2215</v>
      </c>
      <c r="C1575" s="10">
        <v>44118</v>
      </c>
      <c r="D1575" s="5">
        <v>3</v>
      </c>
      <c r="E1575" s="5">
        <v>348</v>
      </c>
      <c r="F1575" s="40">
        <v>41.275500000000001</v>
      </c>
      <c r="G1575" s="40">
        <v>123.8265</v>
      </c>
      <c r="K1575" t="b">
        <f>IF(VLOOKUP(Table1[[#This Row],[ProductID]],productMaster,4,0)="Active",TRUE,"Anomali")</f>
        <v>1</v>
      </c>
      <c r="L1575">
        <f>VLOOKUP(Table1[[#This Row],[ProductID]],productMaster,10,0)</f>
        <v>0</v>
      </c>
      <c r="M1575" t="str">
        <f>IF(Table1[[#This Row],[UnitPrice]]&gt;115%*Table1[[#This Row],[StandardAcquisitionCost]],"Anomali","")</f>
        <v>Anomali</v>
      </c>
      <c r="N1575" s="80">
        <f>VLOOKUP(Table1[[#This Row],[ProductID]],productMaster,11,0)</f>
        <v>0</v>
      </c>
      <c r="O1575" s="80" t="str">
        <f>IF(Table1[[#This Row],[UnitPrice]]&gt;Table1[[#This Row],[sellingPrice]],"Anomali","")</f>
        <v>Anomali</v>
      </c>
      <c r="P1575" s="80" t="str">
        <f>IF(ISNA(VLOOKUP(Table1[[#This Row],[ProductID]],productMaster,1,0)),"Anomali","")</f>
        <v/>
      </c>
    </row>
    <row r="1576" spans="1:16" x14ac:dyDescent="0.25">
      <c r="A1576" s="4">
        <v>995</v>
      </c>
      <c r="B1576" s="4">
        <v>2216</v>
      </c>
      <c r="C1576" s="11">
        <v>44118</v>
      </c>
      <c r="D1576" s="4">
        <v>3</v>
      </c>
      <c r="E1576" s="4">
        <v>349</v>
      </c>
      <c r="F1576" s="41">
        <v>45.548999999999999</v>
      </c>
      <c r="G1576" s="41">
        <v>136.64699999999999</v>
      </c>
      <c r="K1576" t="b">
        <f>IF(VLOOKUP(Table1[[#This Row],[ProductID]],productMaster,4,0)="Active",TRUE,"Anomali")</f>
        <v>1</v>
      </c>
      <c r="L1576">
        <f>VLOOKUP(Table1[[#This Row],[ProductID]],productMaster,10,0)</f>
        <v>0</v>
      </c>
      <c r="M1576" t="str">
        <f>IF(Table1[[#This Row],[UnitPrice]]&gt;115%*Table1[[#This Row],[StandardAcquisitionCost]],"Anomali","")</f>
        <v>Anomali</v>
      </c>
      <c r="N1576" s="80">
        <f>VLOOKUP(Table1[[#This Row],[ProductID]],productMaster,11,0)</f>
        <v>0</v>
      </c>
      <c r="O1576" s="80" t="str">
        <f>IF(Table1[[#This Row],[UnitPrice]]&gt;Table1[[#This Row],[sellingPrice]],"Anomali","")</f>
        <v>Anomali</v>
      </c>
      <c r="P1576" s="80" t="str">
        <f>IF(ISNA(VLOOKUP(Table1[[#This Row],[ProductID]],productMaster,1,0)),"Anomali","")</f>
        <v/>
      </c>
    </row>
    <row r="1577" spans="1:16" x14ac:dyDescent="0.25">
      <c r="A1577" s="5">
        <v>996</v>
      </c>
      <c r="B1577" s="5">
        <v>2217</v>
      </c>
      <c r="C1577" s="10">
        <v>44118</v>
      </c>
      <c r="D1577" s="5">
        <v>550</v>
      </c>
      <c r="E1577" s="5">
        <v>931</v>
      </c>
      <c r="F1577" s="40">
        <v>34.345500000000001</v>
      </c>
      <c r="G1577" s="40">
        <v>18890.025000000001</v>
      </c>
      <c r="K1577" t="b">
        <f>IF(VLOOKUP(Table1[[#This Row],[ProductID]],productMaster,4,0)="Active",TRUE,"Anomali")</f>
        <v>1</v>
      </c>
      <c r="L1577">
        <f>VLOOKUP(Table1[[#This Row],[ProductID]],productMaster,10,0)</f>
        <v>8.0373000000000001</v>
      </c>
      <c r="M1577" t="str">
        <f>IF(Table1[[#This Row],[UnitPrice]]&gt;115%*Table1[[#This Row],[StandardAcquisitionCost]],"Anomali","")</f>
        <v>Anomali</v>
      </c>
      <c r="N1577" s="80">
        <f>VLOOKUP(Table1[[#This Row],[ProductID]],productMaster,11,0)</f>
        <v>21.49</v>
      </c>
      <c r="O1577" s="80" t="str">
        <f>IF(Table1[[#This Row],[UnitPrice]]&gt;Table1[[#This Row],[sellingPrice]],"Anomali","")</f>
        <v>Anomali</v>
      </c>
      <c r="P1577" s="80" t="str">
        <f>IF(ISNA(VLOOKUP(Table1[[#This Row],[ProductID]],productMaster,1,0)),"Anomali","")</f>
        <v/>
      </c>
    </row>
    <row r="1578" spans="1:16" x14ac:dyDescent="0.25">
      <c r="A1578" s="4">
        <v>996</v>
      </c>
      <c r="B1578" s="4">
        <v>2218</v>
      </c>
      <c r="C1578" s="11">
        <v>44118</v>
      </c>
      <c r="D1578" s="4">
        <v>550</v>
      </c>
      <c r="E1578" s="4">
        <v>932</v>
      </c>
      <c r="F1578" s="41">
        <v>39.238500000000002</v>
      </c>
      <c r="G1578" s="41">
        <v>21581.174999999999</v>
      </c>
      <c r="K1578" t="b">
        <f>IF(VLOOKUP(Table1[[#This Row],[ProductID]],productMaster,4,0)="Active",TRUE,"Anomali")</f>
        <v>1</v>
      </c>
      <c r="L1578">
        <f>VLOOKUP(Table1[[#This Row],[ProductID]],productMaster,10,0)</f>
        <v>9.3462999999999994</v>
      </c>
      <c r="M1578" t="str">
        <f>IF(Table1[[#This Row],[UnitPrice]]&gt;115%*Table1[[#This Row],[StandardAcquisitionCost]],"Anomali","")</f>
        <v>Anomali</v>
      </c>
      <c r="N1578" s="80">
        <f>VLOOKUP(Table1[[#This Row],[ProductID]],productMaster,11,0)</f>
        <v>24.99</v>
      </c>
      <c r="O1578" s="80" t="str">
        <f>IF(Table1[[#This Row],[UnitPrice]]&gt;Table1[[#This Row],[sellingPrice]],"Anomali","")</f>
        <v>Anomali</v>
      </c>
      <c r="P1578" s="80" t="str">
        <f>IF(ISNA(VLOOKUP(Table1[[#This Row],[ProductID]],productMaster,1,0)),"Anomali","")</f>
        <v/>
      </c>
    </row>
    <row r="1579" spans="1:16" x14ac:dyDescent="0.25">
      <c r="A1579" s="5">
        <v>997</v>
      </c>
      <c r="B1579" s="5">
        <v>2219</v>
      </c>
      <c r="C1579" s="10">
        <v>44124</v>
      </c>
      <c r="D1579" s="5">
        <v>3</v>
      </c>
      <c r="E1579" s="5">
        <v>347</v>
      </c>
      <c r="F1579" s="40">
        <v>43.270499999999998</v>
      </c>
      <c r="G1579" s="40">
        <v>129.8115</v>
      </c>
      <c r="K1579" t="b">
        <f>IF(VLOOKUP(Table1[[#This Row],[ProductID]],productMaster,4,0)="Active",TRUE,"Anomali")</f>
        <v>1</v>
      </c>
      <c r="L1579">
        <f>VLOOKUP(Table1[[#This Row],[ProductID]],productMaster,10,0)</f>
        <v>0</v>
      </c>
      <c r="M1579" t="str">
        <f>IF(Table1[[#This Row],[UnitPrice]]&gt;115%*Table1[[#This Row],[StandardAcquisitionCost]],"Anomali","")</f>
        <v>Anomali</v>
      </c>
      <c r="N1579" s="80">
        <f>VLOOKUP(Table1[[#This Row],[ProductID]],productMaster,11,0)</f>
        <v>0</v>
      </c>
      <c r="O1579" s="80" t="str">
        <f>IF(Table1[[#This Row],[UnitPrice]]&gt;Table1[[#This Row],[sellingPrice]],"Anomali","")</f>
        <v>Anomali</v>
      </c>
      <c r="P1579" s="80" t="str">
        <f>IF(ISNA(VLOOKUP(Table1[[#This Row],[ProductID]],productMaster,1,0)),"Anomali","")</f>
        <v/>
      </c>
    </row>
    <row r="1580" spans="1:16" x14ac:dyDescent="0.25">
      <c r="A1580" s="4">
        <v>997</v>
      </c>
      <c r="B1580" s="4">
        <v>2220</v>
      </c>
      <c r="C1580" s="11">
        <v>44124</v>
      </c>
      <c r="D1580" s="4">
        <v>3</v>
      </c>
      <c r="E1580" s="4">
        <v>348</v>
      </c>
      <c r="F1580" s="41">
        <v>41.170499999999997</v>
      </c>
      <c r="G1580" s="41">
        <v>123.5115</v>
      </c>
      <c r="K1580" t="b">
        <f>IF(VLOOKUP(Table1[[#This Row],[ProductID]],productMaster,4,0)="Active",TRUE,"Anomali")</f>
        <v>1</v>
      </c>
      <c r="L1580">
        <f>VLOOKUP(Table1[[#This Row],[ProductID]],productMaster,10,0)</f>
        <v>0</v>
      </c>
      <c r="M1580" t="str">
        <f>IF(Table1[[#This Row],[UnitPrice]]&gt;115%*Table1[[#This Row],[StandardAcquisitionCost]],"Anomali","")</f>
        <v>Anomali</v>
      </c>
      <c r="N1580" s="80">
        <f>VLOOKUP(Table1[[#This Row],[ProductID]],productMaster,11,0)</f>
        <v>0</v>
      </c>
      <c r="O1580" s="80" t="str">
        <f>IF(Table1[[#This Row],[UnitPrice]]&gt;Table1[[#This Row],[sellingPrice]],"Anomali","")</f>
        <v>Anomali</v>
      </c>
      <c r="P1580" s="80" t="str">
        <f>IF(ISNA(VLOOKUP(Table1[[#This Row],[ProductID]],productMaster,1,0)),"Anomali","")</f>
        <v/>
      </c>
    </row>
    <row r="1581" spans="1:16" x14ac:dyDescent="0.25">
      <c r="A1581" s="5">
        <v>997</v>
      </c>
      <c r="B1581" s="5">
        <v>2221</v>
      </c>
      <c r="C1581" s="10">
        <v>44124</v>
      </c>
      <c r="D1581" s="5">
        <v>3</v>
      </c>
      <c r="E1581" s="5">
        <v>349</v>
      </c>
      <c r="F1581" s="40">
        <v>45.444000000000003</v>
      </c>
      <c r="G1581" s="40">
        <v>136.33199999999999</v>
      </c>
      <c r="K1581" t="b">
        <f>IF(VLOOKUP(Table1[[#This Row],[ProductID]],productMaster,4,0)="Active",TRUE,"Anomali")</f>
        <v>1</v>
      </c>
      <c r="L1581">
        <f>VLOOKUP(Table1[[#This Row],[ProductID]],productMaster,10,0)</f>
        <v>0</v>
      </c>
      <c r="M1581" t="str">
        <f>IF(Table1[[#This Row],[UnitPrice]]&gt;115%*Table1[[#This Row],[StandardAcquisitionCost]],"Anomali","")</f>
        <v>Anomali</v>
      </c>
      <c r="N1581" s="80">
        <f>VLOOKUP(Table1[[#This Row],[ProductID]],productMaster,11,0)</f>
        <v>0</v>
      </c>
      <c r="O1581" s="80" t="str">
        <f>IF(Table1[[#This Row],[UnitPrice]]&gt;Table1[[#This Row],[sellingPrice]],"Anomali","")</f>
        <v>Anomali</v>
      </c>
      <c r="P1581" s="80" t="str">
        <f>IF(ISNA(VLOOKUP(Table1[[#This Row],[ProductID]],productMaster,1,0)),"Anomali","")</f>
        <v/>
      </c>
    </row>
    <row r="1582" spans="1:16" x14ac:dyDescent="0.25">
      <c r="A1582" s="4">
        <v>998</v>
      </c>
      <c r="B1582" s="4">
        <v>2222</v>
      </c>
      <c r="C1582" s="11">
        <v>44124</v>
      </c>
      <c r="D1582" s="4">
        <v>550</v>
      </c>
      <c r="E1582" s="4">
        <v>928</v>
      </c>
      <c r="F1582" s="41">
        <v>32.770499999999998</v>
      </c>
      <c r="G1582" s="41">
        <v>18023.775000000001</v>
      </c>
      <c r="K1582" t="b">
        <f>IF(VLOOKUP(Table1[[#This Row],[ProductID]],productMaster,4,0)="Active",TRUE,"Anomali")</f>
        <v>1</v>
      </c>
      <c r="L1582">
        <f>VLOOKUP(Table1[[#This Row],[ProductID]],productMaster,10,0)</f>
        <v>9.3462999999999994</v>
      </c>
      <c r="M1582" t="str">
        <f>IF(Table1[[#This Row],[UnitPrice]]&gt;115%*Table1[[#This Row],[StandardAcquisitionCost]],"Anomali","")</f>
        <v>Anomali</v>
      </c>
      <c r="N1582" s="80">
        <f>VLOOKUP(Table1[[#This Row],[ProductID]],productMaster,11,0)</f>
        <v>24.99</v>
      </c>
      <c r="O1582" s="80" t="str">
        <f>IF(Table1[[#This Row],[UnitPrice]]&gt;Table1[[#This Row],[sellingPrice]],"Anomali","")</f>
        <v>Anomali</v>
      </c>
      <c r="P1582" s="80" t="str">
        <f>IF(ISNA(VLOOKUP(Table1[[#This Row],[ProductID]],productMaster,1,0)),"Anomali","")</f>
        <v/>
      </c>
    </row>
    <row r="1583" spans="1:16" x14ac:dyDescent="0.25">
      <c r="A1583" s="5">
        <v>998</v>
      </c>
      <c r="B1583" s="5">
        <v>2223</v>
      </c>
      <c r="C1583" s="10">
        <v>44124</v>
      </c>
      <c r="D1583" s="5">
        <v>550</v>
      </c>
      <c r="E1583" s="5">
        <v>929</v>
      </c>
      <c r="F1583" s="40">
        <v>37.085999999999999</v>
      </c>
      <c r="G1583" s="40">
        <v>20397.3</v>
      </c>
      <c r="K1583" t="b">
        <f>IF(VLOOKUP(Table1[[#This Row],[ProductID]],productMaster,4,0)="Active",TRUE,"Anomali")</f>
        <v>1</v>
      </c>
      <c r="L1583">
        <f>VLOOKUP(Table1[[#This Row],[ProductID]],productMaster,10,0)</f>
        <v>11.2163</v>
      </c>
      <c r="M1583" t="str">
        <f>IF(Table1[[#This Row],[UnitPrice]]&gt;115%*Table1[[#This Row],[StandardAcquisitionCost]],"Anomali","")</f>
        <v>Anomali</v>
      </c>
      <c r="N1583" s="80">
        <f>VLOOKUP(Table1[[#This Row],[ProductID]],productMaster,11,0)</f>
        <v>29.99</v>
      </c>
      <c r="O1583" s="80" t="str">
        <f>IF(Table1[[#This Row],[UnitPrice]]&gt;Table1[[#This Row],[sellingPrice]],"Anomali","")</f>
        <v>Anomali</v>
      </c>
      <c r="P1583" s="80" t="str">
        <f>IF(ISNA(VLOOKUP(Table1[[#This Row],[ProductID]],productMaster,1,0)),"Anomali","")</f>
        <v/>
      </c>
    </row>
    <row r="1584" spans="1:16" x14ac:dyDescent="0.25">
      <c r="A1584" s="4">
        <v>998</v>
      </c>
      <c r="B1584" s="4">
        <v>2224</v>
      </c>
      <c r="C1584" s="11">
        <v>44124</v>
      </c>
      <c r="D1584" s="4">
        <v>550</v>
      </c>
      <c r="E1584" s="4">
        <v>930</v>
      </c>
      <c r="F1584" s="41">
        <v>43.039499999999997</v>
      </c>
      <c r="G1584" s="41">
        <v>23671.724999999999</v>
      </c>
      <c r="K1584" t="b">
        <f>IF(VLOOKUP(Table1[[#This Row],[ProductID]],productMaster,4,0)="Active",TRUE,"Anomali")</f>
        <v>1</v>
      </c>
      <c r="L1584">
        <f>VLOOKUP(Table1[[#This Row],[ProductID]],productMaster,10,0)</f>
        <v>13.09</v>
      </c>
      <c r="M1584" t="str">
        <f>IF(Table1[[#This Row],[UnitPrice]]&gt;115%*Table1[[#This Row],[StandardAcquisitionCost]],"Anomali","")</f>
        <v>Anomali</v>
      </c>
      <c r="N1584" s="80">
        <f>VLOOKUP(Table1[[#This Row],[ProductID]],productMaster,11,0)</f>
        <v>35</v>
      </c>
      <c r="O1584" s="80" t="str">
        <f>IF(Table1[[#This Row],[UnitPrice]]&gt;Table1[[#This Row],[sellingPrice]],"Anomali","")</f>
        <v>Anomali</v>
      </c>
      <c r="P1584" s="80" t="str">
        <f>IF(ISNA(VLOOKUP(Table1[[#This Row],[ProductID]],productMaster,1,0)),"Anomali","")</f>
        <v/>
      </c>
    </row>
    <row r="1585" spans="1:16" x14ac:dyDescent="0.25">
      <c r="A1585" s="5">
        <v>999</v>
      </c>
      <c r="B1585" s="5">
        <v>2225</v>
      </c>
      <c r="C1585" s="10">
        <v>44124</v>
      </c>
      <c r="D1585" s="5">
        <v>550</v>
      </c>
      <c r="E1585" s="5">
        <v>332</v>
      </c>
      <c r="F1585" s="40">
        <v>10.815</v>
      </c>
      <c r="G1585" s="40">
        <v>5948.25</v>
      </c>
      <c r="K1585" t="b">
        <f>IF(VLOOKUP(Table1[[#This Row],[ProductID]],productMaster,4,0)="Active",TRUE,"Anomali")</f>
        <v>1</v>
      </c>
      <c r="L1585">
        <f>VLOOKUP(Table1[[#This Row],[ProductID]],productMaster,10,0)</f>
        <v>0</v>
      </c>
      <c r="M1585" t="str">
        <f>IF(Table1[[#This Row],[UnitPrice]]&gt;115%*Table1[[#This Row],[StandardAcquisitionCost]],"Anomali","")</f>
        <v>Anomali</v>
      </c>
      <c r="N1585" s="80">
        <f>VLOOKUP(Table1[[#This Row],[ProductID]],productMaster,11,0)</f>
        <v>0</v>
      </c>
      <c r="O1585" s="80" t="str">
        <f>IF(Table1[[#This Row],[UnitPrice]]&gt;Table1[[#This Row],[sellingPrice]],"Anomali","")</f>
        <v>Anomali</v>
      </c>
      <c r="P1585" s="80" t="str">
        <f>IF(ISNA(VLOOKUP(Table1[[#This Row],[ProductID]],productMaster,1,0)),"Anomali","")</f>
        <v/>
      </c>
    </row>
    <row r="1586" spans="1:16" x14ac:dyDescent="0.25">
      <c r="A1586" s="4">
        <v>1000</v>
      </c>
      <c r="B1586" s="4">
        <v>2226</v>
      </c>
      <c r="C1586" s="11">
        <v>44124</v>
      </c>
      <c r="D1586" s="4">
        <v>550</v>
      </c>
      <c r="E1586" s="4">
        <v>948</v>
      </c>
      <c r="F1586" s="41">
        <v>82.834500000000006</v>
      </c>
      <c r="G1586" s="41">
        <v>45558.974999999999</v>
      </c>
      <c r="K1586" t="b">
        <f>IF(VLOOKUP(Table1[[#This Row],[ProductID]],productMaster,4,0)="Active",TRUE,"Anomali")</f>
        <v>1</v>
      </c>
      <c r="L1586">
        <f>VLOOKUP(Table1[[#This Row],[ProductID]],productMaster,10,0)</f>
        <v>47.286000000000001</v>
      </c>
      <c r="M1586" t="str">
        <f>IF(Table1[[#This Row],[UnitPrice]]&gt;115%*Table1[[#This Row],[StandardAcquisitionCost]],"Anomali","")</f>
        <v>Anomali</v>
      </c>
      <c r="N1586" s="80">
        <f>VLOOKUP(Table1[[#This Row],[ProductID]],productMaster,11,0)</f>
        <v>106.5</v>
      </c>
      <c r="O1586" s="80" t="str">
        <f>IF(Table1[[#This Row],[UnitPrice]]&gt;Table1[[#This Row],[sellingPrice]],"Anomali","")</f>
        <v/>
      </c>
      <c r="P1586" s="80" t="str">
        <f>IF(ISNA(VLOOKUP(Table1[[#This Row],[ProductID]],productMaster,1,0)),"Anomali","")</f>
        <v/>
      </c>
    </row>
    <row r="1587" spans="1:16" x14ac:dyDescent="0.25">
      <c r="A1587" s="5">
        <v>1000</v>
      </c>
      <c r="B1587" s="5">
        <v>2227</v>
      </c>
      <c r="C1587" s="10">
        <v>44124</v>
      </c>
      <c r="D1587" s="5">
        <v>550</v>
      </c>
      <c r="E1587" s="5">
        <v>907</v>
      </c>
      <c r="F1587" s="40">
        <v>82.834500000000006</v>
      </c>
      <c r="G1587" s="40">
        <v>45558.974999999999</v>
      </c>
      <c r="K1587" t="b">
        <f>IF(VLOOKUP(Table1[[#This Row],[ProductID]],productMaster,4,0)="Active",TRUE,"Anomali")</f>
        <v>1</v>
      </c>
      <c r="L1587">
        <f>VLOOKUP(Table1[[#This Row],[ProductID]],productMaster,10,0)</f>
        <v>47.286000000000001</v>
      </c>
      <c r="M1587" t="str">
        <f>IF(Table1[[#This Row],[UnitPrice]]&gt;115%*Table1[[#This Row],[StandardAcquisitionCost]],"Anomali","")</f>
        <v>Anomali</v>
      </c>
      <c r="N1587" s="80">
        <f>VLOOKUP(Table1[[#This Row],[ProductID]],productMaster,11,0)</f>
        <v>106.5</v>
      </c>
      <c r="O1587" s="80" t="str">
        <f>IF(Table1[[#This Row],[UnitPrice]]&gt;Table1[[#This Row],[sellingPrice]],"Anomali","")</f>
        <v/>
      </c>
      <c r="P1587" s="80" t="str">
        <f>IF(ISNA(VLOOKUP(Table1[[#This Row],[ProductID]],productMaster,1,0)),"Anomali","")</f>
        <v/>
      </c>
    </row>
    <row r="1588" spans="1:16" x14ac:dyDescent="0.25">
      <c r="A1588" s="4">
        <v>1001</v>
      </c>
      <c r="B1588" s="4">
        <v>2228</v>
      </c>
      <c r="C1588" s="11">
        <v>44124</v>
      </c>
      <c r="D1588" s="4">
        <v>1250</v>
      </c>
      <c r="E1588" s="4">
        <v>325</v>
      </c>
      <c r="F1588" s="41">
        <v>0.21</v>
      </c>
      <c r="G1588" s="41">
        <v>262.5</v>
      </c>
      <c r="K1588" t="b">
        <f>IF(VLOOKUP(Table1[[#This Row],[ProductID]],productMaster,4,0)="Active",TRUE,"Anomali")</f>
        <v>1</v>
      </c>
      <c r="L1588">
        <f>VLOOKUP(Table1[[#This Row],[ProductID]],productMaster,10,0)</f>
        <v>0</v>
      </c>
      <c r="M1588" t="str">
        <f>IF(Table1[[#This Row],[UnitPrice]]&gt;115%*Table1[[#This Row],[StandardAcquisitionCost]],"Anomali","")</f>
        <v>Anomali</v>
      </c>
      <c r="N1588" s="80">
        <f>VLOOKUP(Table1[[#This Row],[ProductID]],productMaster,11,0)</f>
        <v>0</v>
      </c>
      <c r="O1588" s="80" t="str">
        <f>IF(Table1[[#This Row],[UnitPrice]]&gt;Table1[[#This Row],[sellingPrice]],"Anomali","")</f>
        <v>Anomali</v>
      </c>
      <c r="P1588" s="80" t="str">
        <f>IF(ISNA(VLOOKUP(Table1[[#This Row],[ProductID]],productMaster,1,0)),"Anomali","")</f>
        <v/>
      </c>
    </row>
    <row r="1589" spans="1:16" x14ac:dyDescent="0.25">
      <c r="A1589" s="5">
        <v>1001</v>
      </c>
      <c r="B1589" s="5">
        <v>2229</v>
      </c>
      <c r="C1589" s="10">
        <v>44124</v>
      </c>
      <c r="D1589" s="5">
        <v>1250</v>
      </c>
      <c r="E1589" s="5">
        <v>326</v>
      </c>
      <c r="F1589" s="40">
        <v>0.21</v>
      </c>
      <c r="G1589" s="40">
        <v>262.5</v>
      </c>
      <c r="K1589" t="b">
        <f>IF(VLOOKUP(Table1[[#This Row],[ProductID]],productMaster,4,0)="Active",TRUE,"Anomali")</f>
        <v>1</v>
      </c>
      <c r="L1589">
        <f>VLOOKUP(Table1[[#This Row],[ProductID]],productMaster,10,0)</f>
        <v>0</v>
      </c>
      <c r="M1589" t="str">
        <f>IF(Table1[[#This Row],[UnitPrice]]&gt;115%*Table1[[#This Row],[StandardAcquisitionCost]],"Anomali","")</f>
        <v>Anomali</v>
      </c>
      <c r="N1589" s="80">
        <f>VLOOKUP(Table1[[#This Row],[ProductID]],productMaster,11,0)</f>
        <v>0</v>
      </c>
      <c r="O1589" s="80" t="str">
        <f>IF(Table1[[#This Row],[UnitPrice]]&gt;Table1[[#This Row],[sellingPrice]],"Anomali","")</f>
        <v>Anomali</v>
      </c>
      <c r="P1589" s="80" t="str">
        <f>IF(ISNA(VLOOKUP(Table1[[#This Row],[ProductID]],productMaster,1,0)),"Anomali","")</f>
        <v/>
      </c>
    </row>
    <row r="1590" spans="1:16" x14ac:dyDescent="0.25">
      <c r="A1590" s="4">
        <v>1002</v>
      </c>
      <c r="B1590" s="4">
        <v>2230</v>
      </c>
      <c r="C1590" s="11">
        <v>44124</v>
      </c>
      <c r="D1590" s="4">
        <v>3</v>
      </c>
      <c r="E1590" s="4">
        <v>320</v>
      </c>
      <c r="F1590" s="41">
        <v>49.643999999999998</v>
      </c>
      <c r="G1590" s="41">
        <v>148.93199999999999</v>
      </c>
      <c r="K1590" t="b">
        <f>IF(VLOOKUP(Table1[[#This Row],[ProductID]],productMaster,4,0)="Active",TRUE,"Anomali")</f>
        <v>1</v>
      </c>
      <c r="L1590">
        <f>VLOOKUP(Table1[[#This Row],[ProductID]],productMaster,10,0)</f>
        <v>0</v>
      </c>
      <c r="M1590" t="str">
        <f>IF(Table1[[#This Row],[UnitPrice]]&gt;115%*Table1[[#This Row],[StandardAcquisitionCost]],"Anomali","")</f>
        <v>Anomali</v>
      </c>
      <c r="N1590" s="80">
        <f>VLOOKUP(Table1[[#This Row],[ProductID]],productMaster,11,0)</f>
        <v>0</v>
      </c>
      <c r="O1590" s="80" t="str">
        <f>IF(Table1[[#This Row],[UnitPrice]]&gt;Table1[[#This Row],[sellingPrice]],"Anomali","")</f>
        <v>Anomali</v>
      </c>
      <c r="P1590" s="80" t="str">
        <f>IF(ISNA(VLOOKUP(Table1[[#This Row],[ProductID]],productMaster,1,0)),"Anomali","")</f>
        <v/>
      </c>
    </row>
    <row r="1591" spans="1:16" x14ac:dyDescent="0.25">
      <c r="A1591" s="5">
        <v>1002</v>
      </c>
      <c r="B1591" s="5">
        <v>2231</v>
      </c>
      <c r="C1591" s="10">
        <v>44124</v>
      </c>
      <c r="D1591" s="5">
        <v>3</v>
      </c>
      <c r="E1591" s="5">
        <v>321</v>
      </c>
      <c r="F1591" s="40">
        <v>44.320500000000003</v>
      </c>
      <c r="G1591" s="40">
        <v>132.9615</v>
      </c>
      <c r="K1591" t="b">
        <f>IF(VLOOKUP(Table1[[#This Row],[ProductID]],productMaster,4,0)="Active",TRUE,"Anomali")</f>
        <v>1</v>
      </c>
      <c r="L1591">
        <f>VLOOKUP(Table1[[#This Row],[ProductID]],productMaster,10,0)</f>
        <v>0</v>
      </c>
      <c r="M1591" t="str">
        <f>IF(Table1[[#This Row],[UnitPrice]]&gt;115%*Table1[[#This Row],[StandardAcquisitionCost]],"Anomali","")</f>
        <v>Anomali</v>
      </c>
      <c r="N1591" s="80">
        <f>VLOOKUP(Table1[[#This Row],[ProductID]],productMaster,11,0)</f>
        <v>0</v>
      </c>
      <c r="O1591" s="80" t="str">
        <f>IF(Table1[[#This Row],[UnitPrice]]&gt;Table1[[#This Row],[sellingPrice]],"Anomali","")</f>
        <v>Anomali</v>
      </c>
      <c r="P1591" s="80" t="str">
        <f>IF(ISNA(VLOOKUP(Table1[[#This Row],[ProductID]],productMaster,1,0)),"Anomali","")</f>
        <v/>
      </c>
    </row>
    <row r="1592" spans="1:16" x14ac:dyDescent="0.25">
      <c r="A1592" s="4">
        <v>1003</v>
      </c>
      <c r="B1592" s="4">
        <v>2232</v>
      </c>
      <c r="C1592" s="11">
        <v>44124</v>
      </c>
      <c r="D1592" s="4">
        <v>550</v>
      </c>
      <c r="E1592" s="4">
        <v>930</v>
      </c>
      <c r="F1592" s="41">
        <v>42.514499999999998</v>
      </c>
      <c r="G1592" s="41">
        <v>23382.974999999999</v>
      </c>
      <c r="K1592" t="b">
        <f>IF(VLOOKUP(Table1[[#This Row],[ProductID]],productMaster,4,0)="Active",TRUE,"Anomali")</f>
        <v>1</v>
      </c>
      <c r="L1592">
        <f>VLOOKUP(Table1[[#This Row],[ProductID]],productMaster,10,0)</f>
        <v>13.09</v>
      </c>
      <c r="M1592" t="str">
        <f>IF(Table1[[#This Row],[UnitPrice]]&gt;115%*Table1[[#This Row],[StandardAcquisitionCost]],"Anomali","")</f>
        <v>Anomali</v>
      </c>
      <c r="N1592" s="80">
        <f>VLOOKUP(Table1[[#This Row],[ProductID]],productMaster,11,0)</f>
        <v>35</v>
      </c>
      <c r="O1592" s="80" t="str">
        <f>IF(Table1[[#This Row],[UnitPrice]]&gt;Table1[[#This Row],[sellingPrice]],"Anomali","")</f>
        <v>Anomali</v>
      </c>
      <c r="P1592" s="80" t="str">
        <f>IF(ISNA(VLOOKUP(Table1[[#This Row],[ProductID]],productMaster,1,0)),"Anomali","")</f>
        <v/>
      </c>
    </row>
    <row r="1593" spans="1:16" x14ac:dyDescent="0.25">
      <c r="A1593" s="5">
        <v>1003</v>
      </c>
      <c r="B1593" s="5">
        <v>2233</v>
      </c>
      <c r="C1593" s="10">
        <v>44124</v>
      </c>
      <c r="D1593" s="5">
        <v>550</v>
      </c>
      <c r="E1593" s="5">
        <v>921</v>
      </c>
      <c r="F1593" s="40">
        <v>5.5860000000000003</v>
      </c>
      <c r="G1593" s="40">
        <v>3072.3</v>
      </c>
      <c r="K1593" t="b">
        <f>IF(VLOOKUP(Table1[[#This Row],[ProductID]],productMaster,4,0)="Active",TRUE,"Anomali")</f>
        <v>1</v>
      </c>
      <c r="L1593">
        <f>VLOOKUP(Table1[[#This Row],[ProductID]],productMaster,10,0)</f>
        <v>1.8663000000000001</v>
      </c>
      <c r="M1593" t="str">
        <f>IF(Table1[[#This Row],[UnitPrice]]&gt;115%*Table1[[#This Row],[StandardAcquisitionCost]],"Anomali","")</f>
        <v>Anomali</v>
      </c>
      <c r="N1593" s="80">
        <f>VLOOKUP(Table1[[#This Row],[ProductID]],productMaster,11,0)</f>
        <v>4.99</v>
      </c>
      <c r="O1593" s="80" t="str">
        <f>IF(Table1[[#This Row],[UnitPrice]]&gt;Table1[[#This Row],[sellingPrice]],"Anomali","")</f>
        <v>Anomali</v>
      </c>
      <c r="P1593" s="80" t="str">
        <f>IF(ISNA(VLOOKUP(Table1[[#This Row],[ProductID]],productMaster,1,0)),"Anomali","")</f>
        <v/>
      </c>
    </row>
    <row r="1594" spans="1:16" x14ac:dyDescent="0.25">
      <c r="A1594" s="4">
        <v>1004</v>
      </c>
      <c r="B1594" s="4">
        <v>2234</v>
      </c>
      <c r="C1594" s="11">
        <v>44124</v>
      </c>
      <c r="D1594" s="4">
        <v>60</v>
      </c>
      <c r="E1594" s="4">
        <v>952</v>
      </c>
      <c r="F1594" s="41">
        <v>15.7395</v>
      </c>
      <c r="G1594" s="41">
        <v>944.37</v>
      </c>
      <c r="K1594" t="b">
        <f>IF(VLOOKUP(Table1[[#This Row],[ProductID]],productMaster,4,0)="Active",TRUE,"Anomali")</f>
        <v>1</v>
      </c>
      <c r="L1594">
        <f>VLOOKUP(Table1[[#This Row],[ProductID]],productMaster,10,0)</f>
        <v>8.9865999999999993</v>
      </c>
      <c r="M1594" t="str">
        <f>IF(Table1[[#This Row],[UnitPrice]]&gt;115%*Table1[[#This Row],[StandardAcquisitionCost]],"Anomali","")</f>
        <v>Anomali</v>
      </c>
      <c r="N1594" s="80">
        <f>VLOOKUP(Table1[[#This Row],[ProductID]],productMaster,11,0)</f>
        <v>20.239999999999998</v>
      </c>
      <c r="O1594" s="80" t="str">
        <f>IF(Table1[[#This Row],[UnitPrice]]&gt;Table1[[#This Row],[sellingPrice]],"Anomali","")</f>
        <v/>
      </c>
      <c r="P1594" s="80" t="str">
        <f>IF(ISNA(VLOOKUP(Table1[[#This Row],[ProductID]],productMaster,1,0)),"Anomali","")</f>
        <v/>
      </c>
    </row>
    <row r="1595" spans="1:16" x14ac:dyDescent="0.25">
      <c r="A1595" s="5">
        <v>1005</v>
      </c>
      <c r="B1595" s="5">
        <v>2235</v>
      </c>
      <c r="C1595" s="10">
        <v>44124</v>
      </c>
      <c r="D1595" s="5">
        <v>550</v>
      </c>
      <c r="E1595" s="5">
        <v>933</v>
      </c>
      <c r="F1595" s="40">
        <v>43.459499999999998</v>
      </c>
      <c r="G1595" s="40">
        <v>23902.724999999999</v>
      </c>
      <c r="K1595" t="b">
        <f>IF(VLOOKUP(Table1[[#This Row],[ProductID]],productMaster,4,0)="Active",TRUE,"Anomali")</f>
        <v>1</v>
      </c>
      <c r="L1595">
        <f>VLOOKUP(Table1[[#This Row],[ProductID]],productMaster,10,0)</f>
        <v>12.192399999999999</v>
      </c>
      <c r="M1595" t="str">
        <f>IF(Table1[[#This Row],[UnitPrice]]&gt;115%*Table1[[#This Row],[StandardAcquisitionCost]],"Anomali","")</f>
        <v>Anomali</v>
      </c>
      <c r="N1595" s="80">
        <f>VLOOKUP(Table1[[#This Row],[ProductID]],productMaster,11,0)</f>
        <v>32.6</v>
      </c>
      <c r="O1595" s="80" t="str">
        <f>IF(Table1[[#This Row],[UnitPrice]]&gt;Table1[[#This Row],[sellingPrice]],"Anomali","")</f>
        <v>Anomali</v>
      </c>
      <c r="P1595" s="80" t="str">
        <f>IF(ISNA(VLOOKUP(Table1[[#This Row],[ProductID]],productMaster,1,0)),"Anomali","")</f>
        <v/>
      </c>
    </row>
    <row r="1596" spans="1:16" x14ac:dyDescent="0.25">
      <c r="A1596" s="4">
        <v>1005</v>
      </c>
      <c r="B1596" s="4">
        <v>2236</v>
      </c>
      <c r="C1596" s="11">
        <v>44124</v>
      </c>
      <c r="D1596" s="4">
        <v>550</v>
      </c>
      <c r="E1596" s="4">
        <v>934</v>
      </c>
      <c r="F1596" s="41">
        <v>37.621499999999997</v>
      </c>
      <c r="G1596" s="41">
        <v>20691.825000000001</v>
      </c>
      <c r="K1596" t="b">
        <f>IF(VLOOKUP(Table1[[#This Row],[ProductID]],productMaster,4,0)="Active",TRUE,"Anomali")</f>
        <v>1</v>
      </c>
      <c r="L1596">
        <f>VLOOKUP(Table1[[#This Row],[ProductID]],productMaster,10,0)</f>
        <v>10.8423</v>
      </c>
      <c r="M1596" t="str">
        <f>IF(Table1[[#This Row],[UnitPrice]]&gt;115%*Table1[[#This Row],[StandardAcquisitionCost]],"Anomali","")</f>
        <v>Anomali</v>
      </c>
      <c r="N1596" s="80">
        <f>VLOOKUP(Table1[[#This Row],[ProductID]],productMaster,11,0)</f>
        <v>28.99</v>
      </c>
      <c r="O1596" s="80" t="str">
        <f>IF(Table1[[#This Row],[UnitPrice]]&gt;Table1[[#This Row],[sellingPrice]],"Anomali","")</f>
        <v>Anomali</v>
      </c>
      <c r="P1596" s="80" t="str">
        <f>IF(ISNA(VLOOKUP(Table1[[#This Row],[ProductID]],productMaster,1,0)),"Anomali","")</f>
        <v/>
      </c>
    </row>
    <row r="1597" spans="1:16" x14ac:dyDescent="0.25">
      <c r="A1597" s="5">
        <v>1005</v>
      </c>
      <c r="B1597" s="5">
        <v>2237</v>
      </c>
      <c r="C1597" s="10">
        <v>44124</v>
      </c>
      <c r="D1597" s="5">
        <v>550</v>
      </c>
      <c r="E1597" s="5">
        <v>922</v>
      </c>
      <c r="F1597" s="40">
        <v>6.5309999999999997</v>
      </c>
      <c r="G1597" s="40">
        <v>3592.05</v>
      </c>
      <c r="K1597" t="b">
        <f>IF(VLOOKUP(Table1[[#This Row],[ProductID]],productMaster,4,0)="Active",TRUE,"Anomali")</f>
        <v>1</v>
      </c>
      <c r="L1597">
        <f>VLOOKUP(Table1[[#This Row],[ProductID]],productMaster,10,0)</f>
        <v>1.4923</v>
      </c>
      <c r="M1597" t="str">
        <f>IF(Table1[[#This Row],[UnitPrice]]&gt;115%*Table1[[#This Row],[StandardAcquisitionCost]],"Anomali","")</f>
        <v>Anomali</v>
      </c>
      <c r="N1597" s="80">
        <f>VLOOKUP(Table1[[#This Row],[ProductID]],productMaster,11,0)</f>
        <v>3.99</v>
      </c>
      <c r="O1597" s="80" t="str">
        <f>IF(Table1[[#This Row],[UnitPrice]]&gt;Table1[[#This Row],[sellingPrice]],"Anomali","")</f>
        <v>Anomali</v>
      </c>
      <c r="P1597" s="80" t="str">
        <f>IF(ISNA(VLOOKUP(Table1[[#This Row],[ProductID]],productMaster,1,0)),"Anomali","")</f>
        <v/>
      </c>
    </row>
    <row r="1598" spans="1:16" x14ac:dyDescent="0.25">
      <c r="A1598" s="4">
        <v>1005</v>
      </c>
      <c r="B1598" s="4">
        <v>2238</v>
      </c>
      <c r="C1598" s="11">
        <v>44124</v>
      </c>
      <c r="D1598" s="4">
        <v>550</v>
      </c>
      <c r="E1598" s="4">
        <v>923</v>
      </c>
      <c r="F1598" s="41">
        <v>6.1844999999999999</v>
      </c>
      <c r="G1598" s="41">
        <v>3401.4749999999999</v>
      </c>
      <c r="K1598" t="b">
        <f>IF(VLOOKUP(Table1[[#This Row],[ProductID]],productMaster,4,0)="Active",TRUE,"Anomali")</f>
        <v>1</v>
      </c>
      <c r="L1598">
        <f>VLOOKUP(Table1[[#This Row],[ProductID]],productMaster,10,0)</f>
        <v>1.8663000000000001</v>
      </c>
      <c r="M1598" t="str">
        <f>IF(Table1[[#This Row],[UnitPrice]]&gt;115%*Table1[[#This Row],[StandardAcquisitionCost]],"Anomali","")</f>
        <v>Anomali</v>
      </c>
      <c r="N1598" s="80">
        <f>VLOOKUP(Table1[[#This Row],[ProductID]],productMaster,11,0)</f>
        <v>4.99</v>
      </c>
      <c r="O1598" s="80" t="str">
        <f>IF(Table1[[#This Row],[UnitPrice]]&gt;Table1[[#This Row],[sellingPrice]],"Anomali","")</f>
        <v>Anomali</v>
      </c>
      <c r="P1598" s="80" t="str">
        <f>IF(ISNA(VLOOKUP(Table1[[#This Row],[ProductID]],productMaster,1,0)),"Anomali","")</f>
        <v/>
      </c>
    </row>
    <row r="1599" spans="1:16" x14ac:dyDescent="0.25">
      <c r="A1599" s="5">
        <v>1006</v>
      </c>
      <c r="B1599" s="5">
        <v>2239</v>
      </c>
      <c r="C1599" s="10">
        <v>44124</v>
      </c>
      <c r="D1599" s="5">
        <v>550</v>
      </c>
      <c r="E1599" s="5">
        <v>317</v>
      </c>
      <c r="F1599" s="40">
        <v>29.578499999999998</v>
      </c>
      <c r="G1599" s="40">
        <v>16268.174999999999</v>
      </c>
      <c r="K1599" t="b">
        <f>IF(VLOOKUP(Table1[[#This Row],[ProductID]],productMaster,4,0)="Active",TRUE,"Anomali")</f>
        <v>1</v>
      </c>
      <c r="L1599">
        <f>VLOOKUP(Table1[[#This Row],[ProductID]],productMaster,10,0)</f>
        <v>0</v>
      </c>
      <c r="M1599" t="str">
        <f>IF(Table1[[#This Row],[UnitPrice]]&gt;115%*Table1[[#This Row],[StandardAcquisitionCost]],"Anomali","")</f>
        <v>Anomali</v>
      </c>
      <c r="N1599" s="80">
        <f>VLOOKUP(Table1[[#This Row],[ProductID]],productMaster,11,0)</f>
        <v>0</v>
      </c>
      <c r="O1599" s="80" t="str">
        <f>IF(Table1[[#This Row],[UnitPrice]]&gt;Table1[[#This Row],[sellingPrice]],"Anomali","")</f>
        <v>Anomali</v>
      </c>
      <c r="P1599" s="80" t="str">
        <f>IF(ISNA(VLOOKUP(Table1[[#This Row],[ProductID]],productMaster,1,0)),"Anomali","")</f>
        <v/>
      </c>
    </row>
    <row r="1600" spans="1:16" x14ac:dyDescent="0.25">
      <c r="A1600" s="4">
        <v>1006</v>
      </c>
      <c r="B1600" s="4">
        <v>2240</v>
      </c>
      <c r="C1600" s="11">
        <v>44124</v>
      </c>
      <c r="D1600" s="4">
        <v>550</v>
      </c>
      <c r="E1600" s="4">
        <v>318</v>
      </c>
      <c r="F1600" s="41">
        <v>36.098999999999997</v>
      </c>
      <c r="G1600" s="41">
        <v>19854.45</v>
      </c>
      <c r="K1600" t="b">
        <f>IF(VLOOKUP(Table1[[#This Row],[ProductID]],productMaster,4,0)="Active",TRUE,"Anomali")</f>
        <v>1</v>
      </c>
      <c r="L1600">
        <f>VLOOKUP(Table1[[#This Row],[ProductID]],productMaster,10,0)</f>
        <v>0</v>
      </c>
      <c r="M1600" t="str">
        <f>IF(Table1[[#This Row],[UnitPrice]]&gt;115%*Table1[[#This Row],[StandardAcquisitionCost]],"Anomali","")</f>
        <v>Anomali</v>
      </c>
      <c r="N1600" s="80">
        <f>VLOOKUP(Table1[[#This Row],[ProductID]],productMaster,11,0)</f>
        <v>0</v>
      </c>
      <c r="O1600" s="80" t="str">
        <f>IF(Table1[[#This Row],[UnitPrice]]&gt;Table1[[#This Row],[sellingPrice]],"Anomali","")</f>
        <v>Anomali</v>
      </c>
      <c r="P1600" s="80" t="str">
        <f>IF(ISNA(VLOOKUP(Table1[[#This Row],[ProductID]],productMaster,1,0)),"Anomali","")</f>
        <v/>
      </c>
    </row>
    <row r="1601" spans="1:16" x14ac:dyDescent="0.25">
      <c r="A1601" s="5">
        <v>1006</v>
      </c>
      <c r="B1601" s="5">
        <v>2241</v>
      </c>
      <c r="C1601" s="10">
        <v>44124</v>
      </c>
      <c r="D1601" s="5">
        <v>550</v>
      </c>
      <c r="E1601" s="5">
        <v>319</v>
      </c>
      <c r="F1601" s="40">
        <v>48.583500000000001</v>
      </c>
      <c r="G1601" s="40">
        <v>26720.924999999999</v>
      </c>
      <c r="K1601" t="b">
        <f>IF(VLOOKUP(Table1[[#This Row],[ProductID]],productMaster,4,0)="Active",TRUE,"Anomali")</f>
        <v>1</v>
      </c>
      <c r="L1601">
        <f>VLOOKUP(Table1[[#This Row],[ProductID]],productMaster,10,0)</f>
        <v>0</v>
      </c>
      <c r="M1601" t="str">
        <f>IF(Table1[[#This Row],[UnitPrice]]&gt;115%*Table1[[#This Row],[StandardAcquisitionCost]],"Anomali","")</f>
        <v>Anomali</v>
      </c>
      <c r="N1601" s="80">
        <f>VLOOKUP(Table1[[#This Row],[ProductID]],productMaster,11,0)</f>
        <v>0</v>
      </c>
      <c r="O1601" s="80" t="str">
        <f>IF(Table1[[#This Row],[UnitPrice]]&gt;Table1[[#This Row],[sellingPrice]],"Anomali","")</f>
        <v>Anomali</v>
      </c>
      <c r="P1601" s="80" t="str">
        <f>IF(ISNA(VLOOKUP(Table1[[#This Row],[ProductID]],productMaster,1,0)),"Anomali","")</f>
        <v/>
      </c>
    </row>
    <row r="1602" spans="1:16" x14ac:dyDescent="0.25">
      <c r="A1602" s="4">
        <v>1007</v>
      </c>
      <c r="B1602" s="4">
        <v>2242</v>
      </c>
      <c r="C1602" s="11">
        <v>44124</v>
      </c>
      <c r="D1602" s="4">
        <v>550</v>
      </c>
      <c r="E1602" s="4">
        <v>928</v>
      </c>
      <c r="F1602" s="41">
        <v>32.2455</v>
      </c>
      <c r="G1602" s="41">
        <v>17735.025000000001</v>
      </c>
      <c r="K1602" t="b">
        <f>IF(VLOOKUP(Table1[[#This Row],[ProductID]],productMaster,4,0)="Active",TRUE,"Anomali")</f>
        <v>1</v>
      </c>
      <c r="L1602">
        <f>VLOOKUP(Table1[[#This Row],[ProductID]],productMaster,10,0)</f>
        <v>9.3462999999999994</v>
      </c>
      <c r="M1602" t="str">
        <f>IF(Table1[[#This Row],[UnitPrice]]&gt;115%*Table1[[#This Row],[StandardAcquisitionCost]],"Anomali","")</f>
        <v>Anomali</v>
      </c>
      <c r="N1602" s="80">
        <f>VLOOKUP(Table1[[#This Row],[ProductID]],productMaster,11,0)</f>
        <v>24.99</v>
      </c>
      <c r="O1602" s="80" t="str">
        <f>IF(Table1[[#This Row],[UnitPrice]]&gt;Table1[[#This Row],[sellingPrice]],"Anomali","")</f>
        <v>Anomali</v>
      </c>
      <c r="P1602" s="80" t="str">
        <f>IF(ISNA(VLOOKUP(Table1[[#This Row],[ProductID]],productMaster,1,0)),"Anomali","")</f>
        <v/>
      </c>
    </row>
    <row r="1603" spans="1:16" x14ac:dyDescent="0.25">
      <c r="A1603" s="5">
        <v>1007</v>
      </c>
      <c r="B1603" s="5">
        <v>2243</v>
      </c>
      <c r="C1603" s="10">
        <v>44124</v>
      </c>
      <c r="D1603" s="5">
        <v>550</v>
      </c>
      <c r="E1603" s="5">
        <v>929</v>
      </c>
      <c r="F1603" s="40">
        <v>36.561</v>
      </c>
      <c r="G1603" s="40">
        <v>20108.55</v>
      </c>
      <c r="K1603" t="b">
        <f>IF(VLOOKUP(Table1[[#This Row],[ProductID]],productMaster,4,0)="Active",TRUE,"Anomali")</f>
        <v>1</v>
      </c>
      <c r="L1603">
        <f>VLOOKUP(Table1[[#This Row],[ProductID]],productMaster,10,0)</f>
        <v>11.2163</v>
      </c>
      <c r="M1603" t="str">
        <f>IF(Table1[[#This Row],[UnitPrice]]&gt;115%*Table1[[#This Row],[StandardAcquisitionCost]],"Anomali","")</f>
        <v>Anomali</v>
      </c>
      <c r="N1603" s="80">
        <f>VLOOKUP(Table1[[#This Row],[ProductID]],productMaster,11,0)</f>
        <v>29.99</v>
      </c>
      <c r="O1603" s="80" t="str">
        <f>IF(Table1[[#This Row],[UnitPrice]]&gt;Table1[[#This Row],[sellingPrice]],"Anomali","")</f>
        <v>Anomali</v>
      </c>
      <c r="P1603" s="80" t="str">
        <f>IF(ISNA(VLOOKUP(Table1[[#This Row],[ProductID]],productMaster,1,0)),"Anomali","")</f>
        <v/>
      </c>
    </row>
    <row r="1604" spans="1:16" x14ac:dyDescent="0.25">
      <c r="A1604" s="4">
        <v>1008</v>
      </c>
      <c r="B1604" s="4">
        <v>2244</v>
      </c>
      <c r="C1604" s="11">
        <v>44124</v>
      </c>
      <c r="D1604" s="4">
        <v>550</v>
      </c>
      <c r="E1604" s="4">
        <v>319</v>
      </c>
      <c r="F1604" s="41">
        <v>46.420499999999997</v>
      </c>
      <c r="G1604" s="41">
        <v>25531.275000000001</v>
      </c>
      <c r="K1604" t="b">
        <f>IF(VLOOKUP(Table1[[#This Row],[ProductID]],productMaster,4,0)="Active",TRUE,"Anomali")</f>
        <v>1</v>
      </c>
      <c r="L1604">
        <f>VLOOKUP(Table1[[#This Row],[ProductID]],productMaster,10,0)</f>
        <v>0</v>
      </c>
      <c r="M1604" t="str">
        <f>IF(Table1[[#This Row],[UnitPrice]]&gt;115%*Table1[[#This Row],[StandardAcquisitionCost]],"Anomali","")</f>
        <v>Anomali</v>
      </c>
      <c r="N1604" s="80">
        <f>VLOOKUP(Table1[[#This Row],[ProductID]],productMaster,11,0)</f>
        <v>0</v>
      </c>
      <c r="O1604" s="80" t="str">
        <f>IF(Table1[[#This Row],[UnitPrice]]&gt;Table1[[#This Row],[sellingPrice]],"Anomali","")</f>
        <v>Anomali</v>
      </c>
      <c r="P1604" s="80" t="str">
        <f>IF(ISNA(VLOOKUP(Table1[[#This Row],[ProductID]],productMaster,1,0)),"Anomali","")</f>
        <v/>
      </c>
    </row>
    <row r="1605" spans="1:16" x14ac:dyDescent="0.25">
      <c r="A1605" s="5">
        <v>1009</v>
      </c>
      <c r="B1605" s="5">
        <v>2245</v>
      </c>
      <c r="C1605" s="10">
        <v>44124</v>
      </c>
      <c r="D1605" s="5">
        <v>3</v>
      </c>
      <c r="E1605" s="5">
        <v>361</v>
      </c>
      <c r="F1605" s="40">
        <v>49.6965</v>
      </c>
      <c r="G1605" s="40">
        <v>149.08949999999999</v>
      </c>
      <c r="K1605" t="b">
        <f>IF(VLOOKUP(Table1[[#This Row],[ProductID]],productMaster,4,0)="Active",TRUE,"Anomali")</f>
        <v>1</v>
      </c>
      <c r="L1605">
        <f>VLOOKUP(Table1[[#This Row],[ProductID]],productMaster,10,0)</f>
        <v>0</v>
      </c>
      <c r="M1605" t="str">
        <f>IF(Table1[[#This Row],[UnitPrice]]&gt;115%*Table1[[#This Row],[StandardAcquisitionCost]],"Anomali","")</f>
        <v>Anomali</v>
      </c>
      <c r="N1605" s="80">
        <f>VLOOKUP(Table1[[#This Row],[ProductID]],productMaster,11,0)</f>
        <v>0</v>
      </c>
      <c r="O1605" s="80" t="str">
        <f>IF(Table1[[#This Row],[UnitPrice]]&gt;Table1[[#This Row],[sellingPrice]],"Anomali","")</f>
        <v>Anomali</v>
      </c>
      <c r="P1605" s="80" t="str">
        <f>IF(ISNA(VLOOKUP(Table1[[#This Row],[ProductID]],productMaster,1,0)),"Anomali","")</f>
        <v/>
      </c>
    </row>
    <row r="1606" spans="1:16" x14ac:dyDescent="0.25">
      <c r="A1606" s="4">
        <v>1009</v>
      </c>
      <c r="B1606" s="4">
        <v>2246</v>
      </c>
      <c r="C1606" s="11">
        <v>44124</v>
      </c>
      <c r="D1606" s="4">
        <v>3</v>
      </c>
      <c r="E1606" s="4">
        <v>362</v>
      </c>
      <c r="F1606" s="41">
        <v>45.423000000000002</v>
      </c>
      <c r="G1606" s="41">
        <v>136.26900000000001</v>
      </c>
      <c r="K1606" t="b">
        <f>IF(VLOOKUP(Table1[[#This Row],[ProductID]],productMaster,4,0)="Active",TRUE,"Anomali")</f>
        <v>1</v>
      </c>
      <c r="L1606">
        <f>VLOOKUP(Table1[[#This Row],[ProductID]],productMaster,10,0)</f>
        <v>0</v>
      </c>
      <c r="M1606" t="str">
        <f>IF(Table1[[#This Row],[UnitPrice]]&gt;115%*Table1[[#This Row],[StandardAcquisitionCost]],"Anomali","")</f>
        <v>Anomali</v>
      </c>
      <c r="N1606" s="80">
        <f>VLOOKUP(Table1[[#This Row],[ProductID]],productMaster,11,0)</f>
        <v>0</v>
      </c>
      <c r="O1606" s="80" t="str">
        <f>IF(Table1[[#This Row],[UnitPrice]]&gt;Table1[[#This Row],[sellingPrice]],"Anomali","")</f>
        <v>Anomali</v>
      </c>
      <c r="P1606" s="80" t="str">
        <f>IF(ISNA(VLOOKUP(Table1[[#This Row],[ProductID]],productMaster,1,0)),"Anomali","")</f>
        <v/>
      </c>
    </row>
    <row r="1607" spans="1:16" x14ac:dyDescent="0.25">
      <c r="A1607" s="5">
        <v>1009</v>
      </c>
      <c r="B1607" s="5">
        <v>2247</v>
      </c>
      <c r="C1607" s="10">
        <v>44124</v>
      </c>
      <c r="D1607" s="5">
        <v>3</v>
      </c>
      <c r="E1607" s="5">
        <v>363</v>
      </c>
      <c r="F1607" s="40">
        <v>43.323</v>
      </c>
      <c r="G1607" s="40">
        <v>129.96899999999999</v>
      </c>
      <c r="K1607" t="b">
        <f>IF(VLOOKUP(Table1[[#This Row],[ProductID]],productMaster,4,0)="Active",TRUE,"Anomali")</f>
        <v>1</v>
      </c>
      <c r="L1607">
        <f>VLOOKUP(Table1[[#This Row],[ProductID]],productMaster,10,0)</f>
        <v>0</v>
      </c>
      <c r="M1607" t="str">
        <f>IF(Table1[[#This Row],[UnitPrice]]&gt;115%*Table1[[#This Row],[StandardAcquisitionCost]],"Anomali","")</f>
        <v>Anomali</v>
      </c>
      <c r="N1607" s="80">
        <f>VLOOKUP(Table1[[#This Row],[ProductID]],productMaster,11,0)</f>
        <v>0</v>
      </c>
      <c r="O1607" s="80" t="str">
        <f>IF(Table1[[#This Row],[UnitPrice]]&gt;Table1[[#This Row],[sellingPrice]],"Anomali","")</f>
        <v>Anomali</v>
      </c>
      <c r="P1607" s="80" t="str">
        <f>IF(ISNA(VLOOKUP(Table1[[#This Row],[ProductID]],productMaster,1,0)),"Anomali","")</f>
        <v/>
      </c>
    </row>
    <row r="1608" spans="1:16" x14ac:dyDescent="0.25">
      <c r="A1608" s="4">
        <v>1009</v>
      </c>
      <c r="B1608" s="4">
        <v>2248</v>
      </c>
      <c r="C1608" s="11">
        <v>44124</v>
      </c>
      <c r="D1608" s="4">
        <v>3</v>
      </c>
      <c r="E1608" s="4">
        <v>364</v>
      </c>
      <c r="F1608" s="41">
        <v>47.596499999999999</v>
      </c>
      <c r="G1608" s="41">
        <v>142.7895</v>
      </c>
      <c r="K1608" t="b">
        <f>IF(VLOOKUP(Table1[[#This Row],[ProductID]],productMaster,4,0)="Active",TRUE,"Anomali")</f>
        <v>1</v>
      </c>
      <c r="L1608">
        <f>VLOOKUP(Table1[[#This Row],[ProductID]],productMaster,10,0)</f>
        <v>0</v>
      </c>
      <c r="M1608" t="str">
        <f>IF(Table1[[#This Row],[UnitPrice]]&gt;115%*Table1[[#This Row],[StandardAcquisitionCost]],"Anomali","")</f>
        <v>Anomali</v>
      </c>
      <c r="N1608" s="80">
        <f>VLOOKUP(Table1[[#This Row],[ProductID]],productMaster,11,0)</f>
        <v>0</v>
      </c>
      <c r="O1608" s="80" t="str">
        <f>IF(Table1[[#This Row],[UnitPrice]]&gt;Table1[[#This Row],[sellingPrice]],"Anomali","")</f>
        <v>Anomali</v>
      </c>
      <c r="P1608" s="80" t="str">
        <f>IF(ISNA(VLOOKUP(Table1[[#This Row],[ProductID]],productMaster,1,0)),"Anomali","")</f>
        <v/>
      </c>
    </row>
    <row r="1609" spans="1:16" x14ac:dyDescent="0.25">
      <c r="A1609" s="5">
        <v>1009</v>
      </c>
      <c r="B1609" s="5">
        <v>2249</v>
      </c>
      <c r="C1609" s="10">
        <v>44124</v>
      </c>
      <c r="D1609" s="5">
        <v>3</v>
      </c>
      <c r="E1609" s="5">
        <v>365</v>
      </c>
      <c r="F1609" s="40">
        <v>43.323</v>
      </c>
      <c r="G1609" s="40">
        <v>129.96899999999999</v>
      </c>
      <c r="K1609" t="b">
        <f>IF(VLOOKUP(Table1[[#This Row],[ProductID]],productMaster,4,0)="Active",TRUE,"Anomali")</f>
        <v>1</v>
      </c>
      <c r="L1609">
        <f>VLOOKUP(Table1[[#This Row],[ProductID]],productMaster,10,0)</f>
        <v>0</v>
      </c>
      <c r="M1609" t="str">
        <f>IF(Table1[[#This Row],[UnitPrice]]&gt;115%*Table1[[#This Row],[StandardAcquisitionCost]],"Anomali","")</f>
        <v>Anomali</v>
      </c>
      <c r="N1609" s="80">
        <f>VLOOKUP(Table1[[#This Row],[ProductID]],productMaster,11,0)</f>
        <v>0</v>
      </c>
      <c r="O1609" s="80" t="str">
        <f>IF(Table1[[#This Row],[UnitPrice]]&gt;Table1[[#This Row],[sellingPrice]],"Anomali","")</f>
        <v>Anomali</v>
      </c>
      <c r="P1609" s="80" t="str">
        <f>IF(ISNA(VLOOKUP(Table1[[#This Row],[ProductID]],productMaster,1,0)),"Anomali","")</f>
        <v/>
      </c>
    </row>
    <row r="1610" spans="1:16" x14ac:dyDescent="0.25">
      <c r="A1610" s="4">
        <v>1010</v>
      </c>
      <c r="B1610" s="4">
        <v>2250</v>
      </c>
      <c r="C1610" s="11">
        <v>44124</v>
      </c>
      <c r="D1610" s="4">
        <v>3</v>
      </c>
      <c r="E1610" s="4">
        <v>312</v>
      </c>
      <c r="F1610" s="41">
        <v>41.915999999999997</v>
      </c>
      <c r="G1610" s="41">
        <v>125.748</v>
      </c>
      <c r="K1610" t="b">
        <f>IF(VLOOKUP(Table1[[#This Row],[ProductID]],productMaster,4,0)="Active",TRUE,"Anomali")</f>
        <v>1</v>
      </c>
      <c r="L1610">
        <f>VLOOKUP(Table1[[#This Row],[ProductID]],productMaster,10,0)</f>
        <v>0</v>
      </c>
      <c r="M1610" t="str">
        <f>IF(Table1[[#This Row],[UnitPrice]]&gt;115%*Table1[[#This Row],[StandardAcquisitionCost]],"Anomali","")</f>
        <v>Anomali</v>
      </c>
      <c r="N1610" s="80">
        <f>VLOOKUP(Table1[[#This Row],[ProductID]],productMaster,11,0)</f>
        <v>0</v>
      </c>
      <c r="O1610" s="80" t="str">
        <f>IF(Table1[[#This Row],[UnitPrice]]&gt;Table1[[#This Row],[sellingPrice]],"Anomali","")</f>
        <v>Anomali</v>
      </c>
      <c r="P1610" s="80" t="str">
        <f>IF(ISNA(VLOOKUP(Table1[[#This Row],[ProductID]],productMaster,1,0)),"Anomali","")</f>
        <v/>
      </c>
    </row>
    <row r="1611" spans="1:16" x14ac:dyDescent="0.25">
      <c r="A1611" s="5">
        <v>1011</v>
      </c>
      <c r="B1611" s="5">
        <v>2251</v>
      </c>
      <c r="C1611" s="10">
        <v>44124</v>
      </c>
      <c r="D1611" s="5">
        <v>3</v>
      </c>
      <c r="E1611" s="5">
        <v>311</v>
      </c>
      <c r="F1611" s="40">
        <v>50.263500000000001</v>
      </c>
      <c r="G1611" s="40">
        <v>150.79050000000001</v>
      </c>
      <c r="K1611" t="b">
        <f>IF(VLOOKUP(Table1[[#This Row],[ProductID]],productMaster,4,0)="Active",TRUE,"Anomali")</f>
        <v>1</v>
      </c>
      <c r="L1611">
        <f>VLOOKUP(Table1[[#This Row],[ProductID]],productMaster,10,0)</f>
        <v>0</v>
      </c>
      <c r="M1611" t="str">
        <f>IF(Table1[[#This Row],[UnitPrice]]&gt;115%*Table1[[#This Row],[StandardAcquisitionCost]],"Anomali","")</f>
        <v>Anomali</v>
      </c>
      <c r="N1611" s="80">
        <f>VLOOKUP(Table1[[#This Row],[ProductID]],productMaster,11,0)</f>
        <v>0</v>
      </c>
      <c r="O1611" s="80" t="str">
        <f>IF(Table1[[#This Row],[UnitPrice]]&gt;Table1[[#This Row],[sellingPrice]],"Anomali","")</f>
        <v>Anomali</v>
      </c>
      <c r="P1611" s="80" t="str">
        <f>IF(ISNA(VLOOKUP(Table1[[#This Row],[ProductID]],productMaster,1,0)),"Anomali","")</f>
        <v/>
      </c>
    </row>
    <row r="1612" spans="1:16" x14ac:dyDescent="0.25">
      <c r="A1612" s="4">
        <v>1012</v>
      </c>
      <c r="B1612" s="4">
        <v>2252</v>
      </c>
      <c r="C1612" s="11">
        <v>44124</v>
      </c>
      <c r="D1612" s="4">
        <v>3</v>
      </c>
      <c r="E1612" s="4">
        <v>359</v>
      </c>
      <c r="F1612" s="41">
        <v>47.680500000000002</v>
      </c>
      <c r="G1612" s="41">
        <v>143.04150000000001</v>
      </c>
      <c r="K1612" t="b">
        <f>IF(VLOOKUP(Table1[[#This Row],[ProductID]],productMaster,4,0)="Active",TRUE,"Anomali")</f>
        <v>1</v>
      </c>
      <c r="L1612">
        <f>VLOOKUP(Table1[[#This Row],[ProductID]],productMaster,10,0)</f>
        <v>0</v>
      </c>
      <c r="M1612" t="str">
        <f>IF(Table1[[#This Row],[UnitPrice]]&gt;115%*Table1[[#This Row],[StandardAcquisitionCost]],"Anomali","")</f>
        <v>Anomali</v>
      </c>
      <c r="N1612" s="80">
        <f>VLOOKUP(Table1[[#This Row],[ProductID]],productMaster,11,0)</f>
        <v>0</v>
      </c>
      <c r="O1612" s="80" t="str">
        <f>IF(Table1[[#This Row],[UnitPrice]]&gt;Table1[[#This Row],[sellingPrice]],"Anomali","")</f>
        <v>Anomali</v>
      </c>
      <c r="P1612" s="80" t="str">
        <f>IF(ISNA(VLOOKUP(Table1[[#This Row],[ProductID]],productMaster,1,0)),"Anomali","")</f>
        <v/>
      </c>
    </row>
    <row r="1613" spans="1:16" x14ac:dyDescent="0.25">
      <c r="A1613" s="5">
        <v>1012</v>
      </c>
      <c r="B1613" s="5">
        <v>2253</v>
      </c>
      <c r="C1613" s="10">
        <v>44124</v>
      </c>
      <c r="D1613" s="5">
        <v>3</v>
      </c>
      <c r="E1613" s="5">
        <v>360</v>
      </c>
      <c r="F1613" s="40">
        <v>45.580500000000001</v>
      </c>
      <c r="G1613" s="40">
        <v>136.7415</v>
      </c>
      <c r="K1613" t="b">
        <f>IF(VLOOKUP(Table1[[#This Row],[ProductID]],productMaster,4,0)="Active",TRUE,"Anomali")</f>
        <v>1</v>
      </c>
      <c r="L1613">
        <f>VLOOKUP(Table1[[#This Row],[ProductID]],productMaster,10,0)</f>
        <v>0</v>
      </c>
      <c r="M1613" t="str">
        <f>IF(Table1[[#This Row],[UnitPrice]]&gt;115%*Table1[[#This Row],[StandardAcquisitionCost]],"Anomali","")</f>
        <v>Anomali</v>
      </c>
      <c r="N1613" s="80">
        <f>VLOOKUP(Table1[[#This Row],[ProductID]],productMaster,11,0)</f>
        <v>0</v>
      </c>
      <c r="O1613" s="80" t="str">
        <f>IF(Table1[[#This Row],[UnitPrice]]&gt;Table1[[#This Row],[sellingPrice]],"Anomali","")</f>
        <v>Anomali</v>
      </c>
      <c r="P1613" s="80" t="str">
        <f>IF(ISNA(VLOOKUP(Table1[[#This Row],[ProductID]],productMaster,1,0)),"Anomali","")</f>
        <v/>
      </c>
    </row>
    <row r="1614" spans="1:16" x14ac:dyDescent="0.25">
      <c r="A1614" s="4">
        <v>1013</v>
      </c>
      <c r="B1614" s="4">
        <v>2254</v>
      </c>
      <c r="C1614" s="11">
        <v>44128</v>
      </c>
      <c r="D1614" s="4">
        <v>550</v>
      </c>
      <c r="E1614" s="4">
        <v>938</v>
      </c>
      <c r="F1614" s="41">
        <v>31.4895</v>
      </c>
      <c r="G1614" s="41">
        <v>17319.224999999999</v>
      </c>
      <c r="K1614" t="b">
        <f>IF(VLOOKUP(Table1[[#This Row],[ProductID]],productMaster,4,0)="Active",TRUE,"Anomali")</f>
        <v>1</v>
      </c>
      <c r="L1614">
        <f>VLOOKUP(Table1[[#This Row],[ProductID]],productMaster,10,0)</f>
        <v>17.977599999999999</v>
      </c>
      <c r="M1614" t="str">
        <f>IF(Table1[[#This Row],[UnitPrice]]&gt;115%*Table1[[#This Row],[StandardAcquisitionCost]],"Anomali","")</f>
        <v>Anomali</v>
      </c>
      <c r="N1614" s="80">
        <f>VLOOKUP(Table1[[#This Row],[ProductID]],productMaster,11,0)</f>
        <v>40.49</v>
      </c>
      <c r="O1614" s="80" t="str">
        <f>IF(Table1[[#This Row],[UnitPrice]]&gt;Table1[[#This Row],[sellingPrice]],"Anomali","")</f>
        <v/>
      </c>
      <c r="P1614" s="80" t="str">
        <f>IF(ISNA(VLOOKUP(Table1[[#This Row],[ProductID]],productMaster,1,0)),"Anomali","")</f>
        <v/>
      </c>
    </row>
    <row r="1615" spans="1:16" x14ac:dyDescent="0.25">
      <c r="A1615" s="5">
        <v>1013</v>
      </c>
      <c r="B1615" s="5">
        <v>2255</v>
      </c>
      <c r="C1615" s="10">
        <v>44128</v>
      </c>
      <c r="D1615" s="5">
        <v>550</v>
      </c>
      <c r="E1615" s="5">
        <v>939</v>
      </c>
      <c r="F1615" s="40">
        <v>48.289499999999997</v>
      </c>
      <c r="G1615" s="40">
        <v>26559.224999999999</v>
      </c>
      <c r="K1615" t="b">
        <f>IF(VLOOKUP(Table1[[#This Row],[ProductID]],productMaster,4,0)="Active",TRUE,"Anomali")</f>
        <v>1</v>
      </c>
      <c r="L1615">
        <f>VLOOKUP(Table1[[#This Row],[ProductID]],productMaster,10,0)</f>
        <v>27.568000000000001</v>
      </c>
      <c r="M1615" t="str">
        <f>IF(Table1[[#This Row],[UnitPrice]]&gt;115%*Table1[[#This Row],[StandardAcquisitionCost]],"Anomali","")</f>
        <v>Anomali</v>
      </c>
      <c r="N1615" s="80">
        <f>VLOOKUP(Table1[[#This Row],[ProductID]],productMaster,11,0)</f>
        <v>62.09</v>
      </c>
      <c r="O1615" s="80" t="str">
        <f>IF(Table1[[#This Row],[UnitPrice]]&gt;Table1[[#This Row],[sellingPrice]],"Anomali","")</f>
        <v/>
      </c>
      <c r="P1615" s="80" t="str">
        <f>IF(ISNA(VLOOKUP(Table1[[#This Row],[ProductID]],productMaster,1,0)),"Anomali","")</f>
        <v/>
      </c>
    </row>
    <row r="1616" spans="1:16" x14ac:dyDescent="0.25">
      <c r="A1616" s="4">
        <v>1014</v>
      </c>
      <c r="B1616" s="4">
        <v>2256</v>
      </c>
      <c r="C1616" s="11">
        <v>44128</v>
      </c>
      <c r="D1616" s="4">
        <v>60</v>
      </c>
      <c r="E1616" s="4">
        <v>358</v>
      </c>
      <c r="F1616" s="41">
        <v>6.9824999999999999</v>
      </c>
      <c r="G1616" s="41">
        <v>418.95</v>
      </c>
      <c r="K1616" t="b">
        <f>IF(VLOOKUP(Table1[[#This Row],[ProductID]],productMaster,4,0)="Active",TRUE,"Anomali")</f>
        <v>1</v>
      </c>
      <c r="L1616">
        <f>VLOOKUP(Table1[[#This Row],[ProductID]],productMaster,10,0)</f>
        <v>0</v>
      </c>
      <c r="M1616" t="str">
        <f>IF(Table1[[#This Row],[UnitPrice]]&gt;115%*Table1[[#This Row],[StandardAcquisitionCost]],"Anomali","")</f>
        <v>Anomali</v>
      </c>
      <c r="N1616" s="80">
        <f>VLOOKUP(Table1[[#This Row],[ProductID]],productMaster,11,0)</f>
        <v>0</v>
      </c>
      <c r="O1616" s="80" t="str">
        <f>IF(Table1[[#This Row],[UnitPrice]]&gt;Table1[[#This Row],[sellingPrice]],"Anomali","")</f>
        <v>Anomali</v>
      </c>
      <c r="P1616" s="80" t="str">
        <f>IF(ISNA(VLOOKUP(Table1[[#This Row],[ProductID]],productMaster,1,0)),"Anomali","")</f>
        <v/>
      </c>
    </row>
    <row r="1617" spans="1:16" x14ac:dyDescent="0.25">
      <c r="A1617" s="5">
        <v>1015</v>
      </c>
      <c r="B1617" s="5">
        <v>2257</v>
      </c>
      <c r="C1617" s="10">
        <v>44128</v>
      </c>
      <c r="D1617" s="5">
        <v>3</v>
      </c>
      <c r="E1617" s="5">
        <v>375</v>
      </c>
      <c r="F1617" s="40">
        <v>43.270499999999998</v>
      </c>
      <c r="G1617" s="40">
        <v>129.8115</v>
      </c>
      <c r="K1617" t="b">
        <f>IF(VLOOKUP(Table1[[#This Row],[ProductID]],productMaster,4,0)="Active",TRUE,"Anomali")</f>
        <v>1</v>
      </c>
      <c r="L1617">
        <f>VLOOKUP(Table1[[#This Row],[ProductID]],productMaster,10,0)</f>
        <v>0</v>
      </c>
      <c r="M1617" t="str">
        <f>IF(Table1[[#This Row],[UnitPrice]]&gt;115%*Table1[[#This Row],[StandardAcquisitionCost]],"Anomali","")</f>
        <v>Anomali</v>
      </c>
      <c r="N1617" s="80">
        <f>VLOOKUP(Table1[[#This Row],[ProductID]],productMaster,11,0)</f>
        <v>0</v>
      </c>
      <c r="O1617" s="80" t="str">
        <f>IF(Table1[[#This Row],[UnitPrice]]&gt;Table1[[#This Row],[sellingPrice]],"Anomali","")</f>
        <v>Anomali</v>
      </c>
      <c r="P1617" s="80" t="str">
        <f>IF(ISNA(VLOOKUP(Table1[[#This Row],[ProductID]],productMaster,1,0)),"Anomali","")</f>
        <v/>
      </c>
    </row>
    <row r="1618" spans="1:16" x14ac:dyDescent="0.25">
      <c r="A1618" s="4">
        <v>1015</v>
      </c>
      <c r="B1618" s="4">
        <v>2258</v>
      </c>
      <c r="C1618" s="11">
        <v>44128</v>
      </c>
      <c r="D1618" s="4">
        <v>3</v>
      </c>
      <c r="E1618" s="4">
        <v>376</v>
      </c>
      <c r="F1618" s="41">
        <v>47.543999999999997</v>
      </c>
      <c r="G1618" s="41">
        <v>142.63200000000001</v>
      </c>
      <c r="K1618" t="b">
        <f>IF(VLOOKUP(Table1[[#This Row],[ProductID]],productMaster,4,0)="Active",TRUE,"Anomali")</f>
        <v>1</v>
      </c>
      <c r="L1618">
        <f>VLOOKUP(Table1[[#This Row],[ProductID]],productMaster,10,0)</f>
        <v>0</v>
      </c>
      <c r="M1618" t="str">
        <f>IF(Table1[[#This Row],[UnitPrice]]&gt;115%*Table1[[#This Row],[StandardAcquisitionCost]],"Anomali","")</f>
        <v>Anomali</v>
      </c>
      <c r="N1618" s="80">
        <f>VLOOKUP(Table1[[#This Row],[ProductID]],productMaster,11,0)</f>
        <v>0</v>
      </c>
      <c r="O1618" s="80" t="str">
        <f>IF(Table1[[#This Row],[UnitPrice]]&gt;Table1[[#This Row],[sellingPrice]],"Anomali","")</f>
        <v>Anomali</v>
      </c>
      <c r="P1618" s="80" t="str">
        <f>IF(ISNA(VLOOKUP(Table1[[#This Row],[ProductID]],productMaster,1,0)),"Anomali","")</f>
        <v/>
      </c>
    </row>
    <row r="1619" spans="1:16" x14ac:dyDescent="0.25">
      <c r="A1619" s="5">
        <v>1015</v>
      </c>
      <c r="B1619" s="5">
        <v>2259</v>
      </c>
      <c r="C1619" s="10">
        <v>44128</v>
      </c>
      <c r="D1619" s="5">
        <v>3</v>
      </c>
      <c r="E1619" s="5">
        <v>377</v>
      </c>
      <c r="F1619" s="40">
        <v>43.270499999999998</v>
      </c>
      <c r="G1619" s="40">
        <v>129.8115</v>
      </c>
      <c r="K1619" t="b">
        <f>IF(VLOOKUP(Table1[[#This Row],[ProductID]],productMaster,4,0)="Active",TRUE,"Anomali")</f>
        <v>1</v>
      </c>
      <c r="L1619">
        <f>VLOOKUP(Table1[[#This Row],[ProductID]],productMaster,10,0)</f>
        <v>0</v>
      </c>
      <c r="M1619" t="str">
        <f>IF(Table1[[#This Row],[UnitPrice]]&gt;115%*Table1[[#This Row],[StandardAcquisitionCost]],"Anomali","")</f>
        <v>Anomali</v>
      </c>
      <c r="N1619" s="80">
        <f>VLOOKUP(Table1[[#This Row],[ProductID]],productMaster,11,0)</f>
        <v>0</v>
      </c>
      <c r="O1619" s="80" t="str">
        <f>IF(Table1[[#This Row],[UnitPrice]]&gt;Table1[[#This Row],[sellingPrice]],"Anomali","")</f>
        <v>Anomali</v>
      </c>
      <c r="P1619" s="80" t="str">
        <f>IF(ISNA(VLOOKUP(Table1[[#This Row],[ProductID]],productMaster,1,0)),"Anomali","")</f>
        <v/>
      </c>
    </row>
    <row r="1620" spans="1:16" x14ac:dyDescent="0.25">
      <c r="A1620" s="4">
        <v>1015</v>
      </c>
      <c r="B1620" s="4">
        <v>2260</v>
      </c>
      <c r="C1620" s="11">
        <v>44128</v>
      </c>
      <c r="D1620" s="4">
        <v>3</v>
      </c>
      <c r="E1620" s="4">
        <v>378</v>
      </c>
      <c r="F1620" s="41">
        <v>41.170499999999997</v>
      </c>
      <c r="G1620" s="41">
        <v>123.5115</v>
      </c>
      <c r="K1620" t="b">
        <f>IF(VLOOKUP(Table1[[#This Row],[ProductID]],productMaster,4,0)="Active",TRUE,"Anomali")</f>
        <v>1</v>
      </c>
      <c r="L1620">
        <f>VLOOKUP(Table1[[#This Row],[ProductID]],productMaster,10,0)</f>
        <v>0</v>
      </c>
      <c r="M1620" t="str">
        <f>IF(Table1[[#This Row],[UnitPrice]]&gt;115%*Table1[[#This Row],[StandardAcquisitionCost]],"Anomali","")</f>
        <v>Anomali</v>
      </c>
      <c r="N1620" s="80">
        <f>VLOOKUP(Table1[[#This Row],[ProductID]],productMaster,11,0)</f>
        <v>0</v>
      </c>
      <c r="O1620" s="80" t="str">
        <f>IF(Table1[[#This Row],[UnitPrice]]&gt;Table1[[#This Row],[sellingPrice]],"Anomali","")</f>
        <v>Anomali</v>
      </c>
      <c r="P1620" s="80" t="str">
        <f>IF(ISNA(VLOOKUP(Table1[[#This Row],[ProductID]],productMaster,1,0)),"Anomali","")</f>
        <v/>
      </c>
    </row>
    <row r="1621" spans="1:16" x14ac:dyDescent="0.25">
      <c r="A1621" s="5">
        <v>1015</v>
      </c>
      <c r="B1621" s="5">
        <v>2261</v>
      </c>
      <c r="C1621" s="10">
        <v>44128</v>
      </c>
      <c r="D1621" s="5">
        <v>3</v>
      </c>
      <c r="E1621" s="5">
        <v>379</v>
      </c>
      <c r="F1621" s="40">
        <v>45.444000000000003</v>
      </c>
      <c r="G1621" s="40">
        <v>136.33199999999999</v>
      </c>
      <c r="K1621" t="b">
        <f>IF(VLOOKUP(Table1[[#This Row],[ProductID]],productMaster,4,0)="Active",TRUE,"Anomali")</f>
        <v>1</v>
      </c>
      <c r="L1621">
        <f>VLOOKUP(Table1[[#This Row],[ProductID]],productMaster,10,0)</f>
        <v>0</v>
      </c>
      <c r="M1621" t="str">
        <f>IF(Table1[[#This Row],[UnitPrice]]&gt;115%*Table1[[#This Row],[StandardAcquisitionCost]],"Anomali","")</f>
        <v>Anomali</v>
      </c>
      <c r="N1621" s="80">
        <f>VLOOKUP(Table1[[#This Row],[ProductID]],productMaster,11,0)</f>
        <v>0</v>
      </c>
      <c r="O1621" s="80" t="str">
        <f>IF(Table1[[#This Row],[UnitPrice]]&gt;Table1[[#This Row],[sellingPrice]],"Anomali","")</f>
        <v>Anomali</v>
      </c>
      <c r="P1621" s="80" t="str">
        <f>IF(ISNA(VLOOKUP(Table1[[#This Row],[ProductID]],productMaster,1,0)),"Anomali","")</f>
        <v/>
      </c>
    </row>
    <row r="1622" spans="1:16" x14ac:dyDescent="0.25">
      <c r="A1622" s="4">
        <v>1015</v>
      </c>
      <c r="B1622" s="4">
        <v>2262</v>
      </c>
      <c r="C1622" s="11">
        <v>44128</v>
      </c>
      <c r="D1622" s="4">
        <v>3</v>
      </c>
      <c r="E1622" s="4">
        <v>380</v>
      </c>
      <c r="F1622" s="41">
        <v>41.170499999999997</v>
      </c>
      <c r="G1622" s="41">
        <v>123.5115</v>
      </c>
      <c r="K1622" t="b">
        <f>IF(VLOOKUP(Table1[[#This Row],[ProductID]],productMaster,4,0)="Active",TRUE,"Anomali")</f>
        <v>1</v>
      </c>
      <c r="L1622">
        <f>VLOOKUP(Table1[[#This Row],[ProductID]],productMaster,10,0)</f>
        <v>0</v>
      </c>
      <c r="M1622" t="str">
        <f>IF(Table1[[#This Row],[UnitPrice]]&gt;115%*Table1[[#This Row],[StandardAcquisitionCost]],"Anomali","")</f>
        <v>Anomali</v>
      </c>
      <c r="N1622" s="80">
        <f>VLOOKUP(Table1[[#This Row],[ProductID]],productMaster,11,0)</f>
        <v>0</v>
      </c>
      <c r="O1622" s="80" t="str">
        <f>IF(Table1[[#This Row],[UnitPrice]]&gt;Table1[[#This Row],[sellingPrice]],"Anomali","")</f>
        <v>Anomali</v>
      </c>
      <c r="P1622" s="80" t="str">
        <f>IF(ISNA(VLOOKUP(Table1[[#This Row],[ProductID]],productMaster,1,0)),"Anomali","")</f>
        <v/>
      </c>
    </row>
    <row r="1623" spans="1:16" x14ac:dyDescent="0.25">
      <c r="A1623" s="5">
        <v>1015</v>
      </c>
      <c r="B1623" s="5">
        <v>2263</v>
      </c>
      <c r="C1623" s="10">
        <v>44128</v>
      </c>
      <c r="D1623" s="5">
        <v>3</v>
      </c>
      <c r="E1623" s="5">
        <v>381</v>
      </c>
      <c r="F1623" s="40">
        <v>39.070500000000003</v>
      </c>
      <c r="G1623" s="40">
        <v>117.2115</v>
      </c>
      <c r="K1623" t="b">
        <f>IF(VLOOKUP(Table1[[#This Row],[ProductID]],productMaster,4,0)="Active",TRUE,"Anomali")</f>
        <v>1</v>
      </c>
      <c r="L1623">
        <f>VLOOKUP(Table1[[#This Row],[ProductID]],productMaster,10,0)</f>
        <v>0</v>
      </c>
      <c r="M1623" t="str">
        <f>IF(Table1[[#This Row],[UnitPrice]]&gt;115%*Table1[[#This Row],[StandardAcquisitionCost]],"Anomali","")</f>
        <v>Anomali</v>
      </c>
      <c r="N1623" s="80">
        <f>VLOOKUP(Table1[[#This Row],[ProductID]],productMaster,11,0)</f>
        <v>0</v>
      </c>
      <c r="O1623" s="80" t="str">
        <f>IF(Table1[[#This Row],[UnitPrice]]&gt;Table1[[#This Row],[sellingPrice]],"Anomali","")</f>
        <v>Anomali</v>
      </c>
      <c r="P1623" s="80" t="str">
        <f>IF(ISNA(VLOOKUP(Table1[[#This Row],[ProductID]],productMaster,1,0)),"Anomali","")</f>
        <v/>
      </c>
    </row>
    <row r="1624" spans="1:16" x14ac:dyDescent="0.25">
      <c r="A1624" s="4">
        <v>1015</v>
      </c>
      <c r="B1624" s="4">
        <v>2264</v>
      </c>
      <c r="C1624" s="11">
        <v>44128</v>
      </c>
      <c r="D1624" s="4">
        <v>3</v>
      </c>
      <c r="E1624" s="4">
        <v>438</v>
      </c>
      <c r="F1624" s="41">
        <v>47.680500000000002</v>
      </c>
      <c r="G1624" s="41">
        <v>143.04150000000001</v>
      </c>
      <c r="K1624" t="b">
        <f>IF(VLOOKUP(Table1[[#This Row],[ProductID]],productMaster,4,0)="Active",TRUE,"Anomali")</f>
        <v>1</v>
      </c>
      <c r="L1624">
        <f>VLOOKUP(Table1[[#This Row],[ProductID]],productMaster,10,0)</f>
        <v>0</v>
      </c>
      <c r="M1624" t="str">
        <f>IF(Table1[[#This Row],[UnitPrice]]&gt;115%*Table1[[#This Row],[StandardAcquisitionCost]],"Anomali","")</f>
        <v>Anomali</v>
      </c>
      <c r="N1624" s="80">
        <f>VLOOKUP(Table1[[#This Row],[ProductID]],productMaster,11,0)</f>
        <v>0</v>
      </c>
      <c r="O1624" s="80" t="str">
        <f>IF(Table1[[#This Row],[UnitPrice]]&gt;Table1[[#This Row],[sellingPrice]],"Anomali","")</f>
        <v>Anomali</v>
      </c>
      <c r="P1624" s="80" t="str">
        <f>IF(ISNA(VLOOKUP(Table1[[#This Row],[ProductID]],productMaster,1,0)),"Anomali","")</f>
        <v/>
      </c>
    </row>
    <row r="1625" spans="1:16" x14ac:dyDescent="0.25">
      <c r="A1625" s="5">
        <v>1015</v>
      </c>
      <c r="B1625" s="5">
        <v>2265</v>
      </c>
      <c r="C1625" s="10">
        <v>44128</v>
      </c>
      <c r="D1625" s="5">
        <v>3</v>
      </c>
      <c r="E1625" s="5">
        <v>439</v>
      </c>
      <c r="F1625" s="40">
        <v>45.580500000000001</v>
      </c>
      <c r="G1625" s="40">
        <v>136.7415</v>
      </c>
      <c r="K1625" t="b">
        <f>IF(VLOOKUP(Table1[[#This Row],[ProductID]],productMaster,4,0)="Active",TRUE,"Anomali")</f>
        <v>1</v>
      </c>
      <c r="L1625">
        <f>VLOOKUP(Table1[[#This Row],[ProductID]],productMaster,10,0)</f>
        <v>0</v>
      </c>
      <c r="M1625" t="str">
        <f>IF(Table1[[#This Row],[UnitPrice]]&gt;115%*Table1[[#This Row],[StandardAcquisitionCost]],"Anomali","")</f>
        <v>Anomali</v>
      </c>
      <c r="N1625" s="80">
        <f>VLOOKUP(Table1[[#This Row],[ProductID]],productMaster,11,0)</f>
        <v>0</v>
      </c>
      <c r="O1625" s="80" t="str">
        <f>IF(Table1[[#This Row],[UnitPrice]]&gt;Table1[[#This Row],[sellingPrice]],"Anomali","")</f>
        <v>Anomali</v>
      </c>
      <c r="P1625" s="80" t="str">
        <f>IF(ISNA(VLOOKUP(Table1[[#This Row],[ProductID]],productMaster,1,0)),"Anomali","")</f>
        <v/>
      </c>
    </row>
    <row r="1626" spans="1:16" x14ac:dyDescent="0.25">
      <c r="A1626" s="4">
        <v>1015</v>
      </c>
      <c r="B1626" s="4">
        <v>2266</v>
      </c>
      <c r="C1626" s="11">
        <v>44128</v>
      </c>
      <c r="D1626" s="4">
        <v>3</v>
      </c>
      <c r="E1626" s="4">
        <v>440</v>
      </c>
      <c r="F1626" s="41">
        <v>49.853999999999999</v>
      </c>
      <c r="G1626" s="41">
        <v>149.56200000000001</v>
      </c>
      <c r="K1626" t="b">
        <f>IF(VLOOKUP(Table1[[#This Row],[ProductID]],productMaster,4,0)="Active",TRUE,"Anomali")</f>
        <v>1</v>
      </c>
      <c r="L1626">
        <f>VLOOKUP(Table1[[#This Row],[ProductID]],productMaster,10,0)</f>
        <v>0</v>
      </c>
      <c r="M1626" t="str">
        <f>IF(Table1[[#This Row],[UnitPrice]]&gt;115%*Table1[[#This Row],[StandardAcquisitionCost]],"Anomali","")</f>
        <v>Anomali</v>
      </c>
      <c r="N1626" s="80">
        <f>VLOOKUP(Table1[[#This Row],[ProductID]],productMaster,11,0)</f>
        <v>0</v>
      </c>
      <c r="O1626" s="80" t="str">
        <f>IF(Table1[[#This Row],[UnitPrice]]&gt;Table1[[#This Row],[sellingPrice]],"Anomali","")</f>
        <v>Anomali</v>
      </c>
      <c r="P1626" s="80" t="str">
        <f>IF(ISNA(VLOOKUP(Table1[[#This Row],[ProductID]],productMaster,1,0)),"Anomali","")</f>
        <v/>
      </c>
    </row>
    <row r="1627" spans="1:16" x14ac:dyDescent="0.25">
      <c r="A1627" s="5">
        <v>1015</v>
      </c>
      <c r="B1627" s="5">
        <v>2267</v>
      </c>
      <c r="C1627" s="10">
        <v>44128</v>
      </c>
      <c r="D1627" s="5">
        <v>3</v>
      </c>
      <c r="E1627" s="5">
        <v>441</v>
      </c>
      <c r="F1627" s="40">
        <v>45.580500000000001</v>
      </c>
      <c r="G1627" s="40">
        <v>136.7415</v>
      </c>
      <c r="K1627" t="b">
        <f>IF(VLOOKUP(Table1[[#This Row],[ProductID]],productMaster,4,0)="Active",TRUE,"Anomali")</f>
        <v>1</v>
      </c>
      <c r="L1627">
        <f>VLOOKUP(Table1[[#This Row],[ProductID]],productMaster,10,0)</f>
        <v>0</v>
      </c>
      <c r="M1627" t="str">
        <f>IF(Table1[[#This Row],[UnitPrice]]&gt;115%*Table1[[#This Row],[StandardAcquisitionCost]],"Anomali","")</f>
        <v>Anomali</v>
      </c>
      <c r="N1627" s="80">
        <f>VLOOKUP(Table1[[#This Row],[ProductID]],productMaster,11,0)</f>
        <v>0</v>
      </c>
      <c r="O1627" s="80" t="str">
        <f>IF(Table1[[#This Row],[UnitPrice]]&gt;Table1[[#This Row],[sellingPrice]],"Anomali","")</f>
        <v>Anomali</v>
      </c>
      <c r="P1627" s="80" t="str">
        <f>IF(ISNA(VLOOKUP(Table1[[#This Row],[ProductID]],productMaster,1,0)),"Anomali","")</f>
        <v/>
      </c>
    </row>
    <row r="1628" spans="1:16" x14ac:dyDescent="0.25">
      <c r="A1628" s="4">
        <v>1015</v>
      </c>
      <c r="B1628" s="4">
        <v>2268</v>
      </c>
      <c r="C1628" s="11">
        <v>44128</v>
      </c>
      <c r="D1628" s="4">
        <v>3</v>
      </c>
      <c r="E1628" s="4">
        <v>442</v>
      </c>
      <c r="F1628" s="41">
        <v>43.480499999999999</v>
      </c>
      <c r="G1628" s="41">
        <v>130.44149999999999</v>
      </c>
      <c r="K1628" t="b">
        <f>IF(VLOOKUP(Table1[[#This Row],[ProductID]],productMaster,4,0)="Active",TRUE,"Anomali")</f>
        <v>1</v>
      </c>
      <c r="L1628">
        <f>VLOOKUP(Table1[[#This Row],[ProductID]],productMaster,10,0)</f>
        <v>0</v>
      </c>
      <c r="M1628" t="str">
        <f>IF(Table1[[#This Row],[UnitPrice]]&gt;115%*Table1[[#This Row],[StandardAcquisitionCost]],"Anomali","")</f>
        <v>Anomali</v>
      </c>
      <c r="N1628" s="80">
        <f>VLOOKUP(Table1[[#This Row],[ProductID]],productMaster,11,0)</f>
        <v>0</v>
      </c>
      <c r="O1628" s="80" t="str">
        <f>IF(Table1[[#This Row],[UnitPrice]]&gt;Table1[[#This Row],[sellingPrice]],"Anomali","")</f>
        <v>Anomali</v>
      </c>
      <c r="P1628" s="80" t="str">
        <f>IF(ISNA(VLOOKUP(Table1[[#This Row],[ProductID]],productMaster,1,0)),"Anomali","")</f>
        <v/>
      </c>
    </row>
    <row r="1629" spans="1:16" x14ac:dyDescent="0.25">
      <c r="A1629" s="5">
        <v>1015</v>
      </c>
      <c r="B1629" s="5">
        <v>2269</v>
      </c>
      <c r="C1629" s="10">
        <v>44128</v>
      </c>
      <c r="D1629" s="5">
        <v>3</v>
      </c>
      <c r="E1629" s="5">
        <v>443</v>
      </c>
      <c r="F1629" s="40">
        <v>47.753999999999998</v>
      </c>
      <c r="G1629" s="40">
        <v>143.262</v>
      </c>
      <c r="K1629" t="b">
        <f>IF(VLOOKUP(Table1[[#This Row],[ProductID]],productMaster,4,0)="Active",TRUE,"Anomali")</f>
        <v>1</v>
      </c>
      <c r="L1629">
        <f>VLOOKUP(Table1[[#This Row],[ProductID]],productMaster,10,0)</f>
        <v>0</v>
      </c>
      <c r="M1629" t="str">
        <f>IF(Table1[[#This Row],[UnitPrice]]&gt;115%*Table1[[#This Row],[StandardAcquisitionCost]],"Anomali","")</f>
        <v>Anomali</v>
      </c>
      <c r="N1629" s="80">
        <f>VLOOKUP(Table1[[#This Row],[ProductID]],productMaster,11,0)</f>
        <v>0</v>
      </c>
      <c r="O1629" s="80" t="str">
        <f>IF(Table1[[#This Row],[UnitPrice]]&gt;Table1[[#This Row],[sellingPrice]],"Anomali","")</f>
        <v>Anomali</v>
      </c>
      <c r="P1629" s="80" t="str">
        <f>IF(ISNA(VLOOKUP(Table1[[#This Row],[ProductID]],productMaster,1,0)),"Anomali","")</f>
        <v/>
      </c>
    </row>
    <row r="1630" spans="1:16" x14ac:dyDescent="0.25">
      <c r="A1630" s="4">
        <v>1015</v>
      </c>
      <c r="B1630" s="4">
        <v>2270</v>
      </c>
      <c r="C1630" s="11">
        <v>44128</v>
      </c>
      <c r="D1630" s="4">
        <v>3</v>
      </c>
      <c r="E1630" s="4">
        <v>444</v>
      </c>
      <c r="F1630" s="41">
        <v>43.480499999999999</v>
      </c>
      <c r="G1630" s="41">
        <v>130.44149999999999</v>
      </c>
      <c r="K1630" t="b">
        <f>IF(VLOOKUP(Table1[[#This Row],[ProductID]],productMaster,4,0)="Active",TRUE,"Anomali")</f>
        <v>1</v>
      </c>
      <c r="L1630">
        <f>VLOOKUP(Table1[[#This Row],[ProductID]],productMaster,10,0)</f>
        <v>0</v>
      </c>
      <c r="M1630" t="str">
        <f>IF(Table1[[#This Row],[UnitPrice]]&gt;115%*Table1[[#This Row],[StandardAcquisitionCost]],"Anomali","")</f>
        <v>Anomali</v>
      </c>
      <c r="N1630" s="80">
        <f>VLOOKUP(Table1[[#This Row],[ProductID]],productMaster,11,0)</f>
        <v>0</v>
      </c>
      <c r="O1630" s="80" t="str">
        <f>IF(Table1[[#This Row],[UnitPrice]]&gt;Table1[[#This Row],[sellingPrice]],"Anomali","")</f>
        <v>Anomali</v>
      </c>
      <c r="P1630" s="80" t="str">
        <f>IF(ISNA(VLOOKUP(Table1[[#This Row],[ProductID]],productMaster,1,0)),"Anomali","")</f>
        <v/>
      </c>
    </row>
    <row r="1631" spans="1:16" x14ac:dyDescent="0.25">
      <c r="A1631" s="5">
        <v>1015</v>
      </c>
      <c r="B1631" s="5">
        <v>2271</v>
      </c>
      <c r="C1631" s="10">
        <v>44128</v>
      </c>
      <c r="D1631" s="5">
        <v>3</v>
      </c>
      <c r="E1631" s="5">
        <v>445</v>
      </c>
      <c r="F1631" s="40">
        <v>41.380499999999998</v>
      </c>
      <c r="G1631" s="40">
        <v>124.14149999999999</v>
      </c>
      <c r="K1631" t="b">
        <f>IF(VLOOKUP(Table1[[#This Row],[ProductID]],productMaster,4,0)="Active",TRUE,"Anomali")</f>
        <v>1</v>
      </c>
      <c r="L1631">
        <f>VLOOKUP(Table1[[#This Row],[ProductID]],productMaster,10,0)</f>
        <v>0</v>
      </c>
      <c r="M1631" t="str">
        <f>IF(Table1[[#This Row],[UnitPrice]]&gt;115%*Table1[[#This Row],[StandardAcquisitionCost]],"Anomali","")</f>
        <v>Anomali</v>
      </c>
      <c r="N1631" s="80">
        <f>VLOOKUP(Table1[[#This Row],[ProductID]],productMaster,11,0)</f>
        <v>0</v>
      </c>
      <c r="O1631" s="80" t="str">
        <f>IF(Table1[[#This Row],[UnitPrice]]&gt;Table1[[#This Row],[sellingPrice]],"Anomali","")</f>
        <v>Anomali</v>
      </c>
      <c r="P1631" s="80" t="str">
        <f>IF(ISNA(VLOOKUP(Table1[[#This Row],[ProductID]],productMaster,1,0)),"Anomali","")</f>
        <v/>
      </c>
    </row>
    <row r="1632" spans="1:16" x14ac:dyDescent="0.25">
      <c r="A1632" s="4">
        <v>1015</v>
      </c>
      <c r="B1632" s="4">
        <v>2272</v>
      </c>
      <c r="C1632" s="11">
        <v>44128</v>
      </c>
      <c r="D1632" s="4">
        <v>3</v>
      </c>
      <c r="E1632" s="4">
        <v>446</v>
      </c>
      <c r="F1632" s="41">
        <v>45.654000000000003</v>
      </c>
      <c r="G1632" s="41">
        <v>136.96199999999999</v>
      </c>
      <c r="K1632" t="b">
        <f>IF(VLOOKUP(Table1[[#This Row],[ProductID]],productMaster,4,0)="Active",TRUE,"Anomali")</f>
        <v>1</v>
      </c>
      <c r="L1632">
        <f>VLOOKUP(Table1[[#This Row],[ProductID]],productMaster,10,0)</f>
        <v>0</v>
      </c>
      <c r="M1632" t="str">
        <f>IF(Table1[[#This Row],[UnitPrice]]&gt;115%*Table1[[#This Row],[StandardAcquisitionCost]],"Anomali","")</f>
        <v>Anomali</v>
      </c>
      <c r="N1632" s="80">
        <f>VLOOKUP(Table1[[#This Row],[ProductID]],productMaster,11,0)</f>
        <v>0</v>
      </c>
      <c r="O1632" s="80" t="str">
        <f>IF(Table1[[#This Row],[UnitPrice]]&gt;Table1[[#This Row],[sellingPrice]],"Anomali","")</f>
        <v>Anomali</v>
      </c>
      <c r="P1632" s="80" t="str">
        <f>IF(ISNA(VLOOKUP(Table1[[#This Row],[ProductID]],productMaster,1,0)),"Anomali","")</f>
        <v/>
      </c>
    </row>
    <row r="1633" spans="1:16" x14ac:dyDescent="0.25">
      <c r="A1633" s="5">
        <v>1015</v>
      </c>
      <c r="B1633" s="5">
        <v>2273</v>
      </c>
      <c r="C1633" s="10">
        <v>44128</v>
      </c>
      <c r="D1633" s="5">
        <v>3</v>
      </c>
      <c r="E1633" s="5">
        <v>447</v>
      </c>
      <c r="F1633" s="40">
        <v>41.380499999999998</v>
      </c>
      <c r="G1633" s="40">
        <v>124.14149999999999</v>
      </c>
      <c r="K1633" t="b">
        <f>IF(VLOOKUP(Table1[[#This Row],[ProductID]],productMaster,4,0)="Active",TRUE,"Anomali")</f>
        <v>1</v>
      </c>
      <c r="L1633">
        <f>VLOOKUP(Table1[[#This Row],[ProductID]],productMaster,10,0)</f>
        <v>0</v>
      </c>
      <c r="M1633" t="str">
        <f>IF(Table1[[#This Row],[UnitPrice]]&gt;115%*Table1[[#This Row],[StandardAcquisitionCost]],"Anomali","")</f>
        <v>Anomali</v>
      </c>
      <c r="N1633" s="80">
        <f>VLOOKUP(Table1[[#This Row],[ProductID]],productMaster,11,0)</f>
        <v>0</v>
      </c>
      <c r="O1633" s="80" t="str">
        <f>IF(Table1[[#This Row],[UnitPrice]]&gt;Table1[[#This Row],[sellingPrice]],"Anomali","")</f>
        <v>Anomali</v>
      </c>
      <c r="P1633" s="80" t="str">
        <f>IF(ISNA(VLOOKUP(Table1[[#This Row],[ProductID]],productMaster,1,0)),"Anomali","")</f>
        <v/>
      </c>
    </row>
    <row r="1634" spans="1:16" x14ac:dyDescent="0.25">
      <c r="A1634" s="4">
        <v>1015</v>
      </c>
      <c r="B1634" s="4">
        <v>2274</v>
      </c>
      <c r="C1634" s="11">
        <v>44128</v>
      </c>
      <c r="D1634" s="4">
        <v>3</v>
      </c>
      <c r="E1634" s="4">
        <v>448</v>
      </c>
      <c r="F1634" s="41">
        <v>39.280500000000004</v>
      </c>
      <c r="G1634" s="41">
        <v>117.8415</v>
      </c>
      <c r="K1634" t="b">
        <f>IF(VLOOKUP(Table1[[#This Row],[ProductID]],productMaster,4,0)="Active",TRUE,"Anomali")</f>
        <v>1</v>
      </c>
      <c r="L1634">
        <f>VLOOKUP(Table1[[#This Row],[ProductID]],productMaster,10,0)</f>
        <v>0</v>
      </c>
      <c r="M1634" t="str">
        <f>IF(Table1[[#This Row],[UnitPrice]]&gt;115%*Table1[[#This Row],[StandardAcquisitionCost]],"Anomali","")</f>
        <v>Anomali</v>
      </c>
      <c r="N1634" s="80">
        <f>VLOOKUP(Table1[[#This Row],[ProductID]],productMaster,11,0)</f>
        <v>0</v>
      </c>
      <c r="O1634" s="80" t="str">
        <f>IF(Table1[[#This Row],[UnitPrice]]&gt;Table1[[#This Row],[sellingPrice]],"Anomali","")</f>
        <v>Anomali</v>
      </c>
      <c r="P1634" s="80" t="str">
        <f>IF(ISNA(VLOOKUP(Table1[[#This Row],[ProductID]],productMaster,1,0)),"Anomali","")</f>
        <v/>
      </c>
    </row>
    <row r="1635" spans="1:16" x14ac:dyDescent="0.25">
      <c r="A1635" s="5">
        <v>1015</v>
      </c>
      <c r="B1635" s="5">
        <v>2275</v>
      </c>
      <c r="C1635" s="10">
        <v>44128</v>
      </c>
      <c r="D1635" s="5">
        <v>3</v>
      </c>
      <c r="E1635" s="5">
        <v>449</v>
      </c>
      <c r="F1635" s="40">
        <v>43.554000000000002</v>
      </c>
      <c r="G1635" s="40">
        <v>130.66200000000001</v>
      </c>
      <c r="K1635" t="b">
        <f>IF(VLOOKUP(Table1[[#This Row],[ProductID]],productMaster,4,0)="Active",TRUE,"Anomali")</f>
        <v>1</v>
      </c>
      <c r="L1635">
        <f>VLOOKUP(Table1[[#This Row],[ProductID]],productMaster,10,0)</f>
        <v>0</v>
      </c>
      <c r="M1635" t="str">
        <f>IF(Table1[[#This Row],[UnitPrice]]&gt;115%*Table1[[#This Row],[StandardAcquisitionCost]],"Anomali","")</f>
        <v>Anomali</v>
      </c>
      <c r="N1635" s="80">
        <f>VLOOKUP(Table1[[#This Row],[ProductID]],productMaster,11,0)</f>
        <v>0</v>
      </c>
      <c r="O1635" s="80" t="str">
        <f>IF(Table1[[#This Row],[UnitPrice]]&gt;Table1[[#This Row],[sellingPrice]],"Anomali","")</f>
        <v>Anomali</v>
      </c>
      <c r="P1635" s="80" t="str">
        <f>IF(ISNA(VLOOKUP(Table1[[#This Row],[ProductID]],productMaster,1,0)),"Anomali","")</f>
        <v/>
      </c>
    </row>
    <row r="1636" spans="1:16" x14ac:dyDescent="0.25">
      <c r="A1636" s="4">
        <v>1015</v>
      </c>
      <c r="B1636" s="4">
        <v>2276</v>
      </c>
      <c r="C1636" s="11">
        <v>44128</v>
      </c>
      <c r="D1636" s="4">
        <v>3</v>
      </c>
      <c r="E1636" s="4">
        <v>450</v>
      </c>
      <c r="F1636" s="41">
        <v>39.280500000000004</v>
      </c>
      <c r="G1636" s="41">
        <v>117.8415</v>
      </c>
      <c r="K1636" t="b">
        <f>IF(VLOOKUP(Table1[[#This Row],[ProductID]],productMaster,4,0)="Active",TRUE,"Anomali")</f>
        <v>1</v>
      </c>
      <c r="L1636">
        <f>VLOOKUP(Table1[[#This Row],[ProductID]],productMaster,10,0)</f>
        <v>0</v>
      </c>
      <c r="M1636" t="str">
        <f>IF(Table1[[#This Row],[UnitPrice]]&gt;115%*Table1[[#This Row],[StandardAcquisitionCost]],"Anomali","")</f>
        <v>Anomali</v>
      </c>
      <c r="N1636" s="80">
        <f>VLOOKUP(Table1[[#This Row],[ProductID]],productMaster,11,0)</f>
        <v>0</v>
      </c>
      <c r="O1636" s="80" t="str">
        <f>IF(Table1[[#This Row],[UnitPrice]]&gt;Table1[[#This Row],[sellingPrice]],"Anomali","")</f>
        <v>Anomali</v>
      </c>
      <c r="P1636" s="80" t="str">
        <f>IF(ISNA(VLOOKUP(Table1[[#This Row],[ProductID]],productMaster,1,0)),"Anomali","")</f>
        <v/>
      </c>
    </row>
    <row r="1637" spans="1:16" x14ac:dyDescent="0.25">
      <c r="A1637" s="5">
        <v>1015</v>
      </c>
      <c r="B1637" s="5">
        <v>2277</v>
      </c>
      <c r="C1637" s="10">
        <v>44128</v>
      </c>
      <c r="D1637" s="5">
        <v>3</v>
      </c>
      <c r="E1637" s="5">
        <v>451</v>
      </c>
      <c r="F1637" s="40">
        <v>37.180500000000002</v>
      </c>
      <c r="G1637" s="40">
        <v>111.5415</v>
      </c>
      <c r="K1637" t="b">
        <f>IF(VLOOKUP(Table1[[#This Row],[ProductID]],productMaster,4,0)="Active",TRUE,"Anomali")</f>
        <v>1</v>
      </c>
      <c r="L1637">
        <f>VLOOKUP(Table1[[#This Row],[ProductID]],productMaster,10,0)</f>
        <v>0</v>
      </c>
      <c r="M1637" t="str">
        <f>IF(Table1[[#This Row],[UnitPrice]]&gt;115%*Table1[[#This Row],[StandardAcquisitionCost]],"Anomali","")</f>
        <v>Anomali</v>
      </c>
      <c r="N1637" s="80">
        <f>VLOOKUP(Table1[[#This Row],[ProductID]],productMaster,11,0)</f>
        <v>0</v>
      </c>
      <c r="O1637" s="80" t="str">
        <f>IF(Table1[[#This Row],[UnitPrice]]&gt;Table1[[#This Row],[sellingPrice]],"Anomali","")</f>
        <v>Anomali</v>
      </c>
      <c r="P1637" s="80" t="str">
        <f>IF(ISNA(VLOOKUP(Table1[[#This Row],[ProductID]],productMaster,1,0)),"Anomali","")</f>
        <v/>
      </c>
    </row>
    <row r="1638" spans="1:16" x14ac:dyDescent="0.25">
      <c r="A1638" s="4">
        <v>1015</v>
      </c>
      <c r="B1638" s="4">
        <v>2278</v>
      </c>
      <c r="C1638" s="11">
        <v>44128</v>
      </c>
      <c r="D1638" s="4">
        <v>3</v>
      </c>
      <c r="E1638" s="4">
        <v>452</v>
      </c>
      <c r="F1638" s="41">
        <v>41.454000000000001</v>
      </c>
      <c r="G1638" s="41">
        <v>124.36199999999999</v>
      </c>
      <c r="K1638" t="b">
        <f>IF(VLOOKUP(Table1[[#This Row],[ProductID]],productMaster,4,0)="Active",TRUE,"Anomali")</f>
        <v>1</v>
      </c>
      <c r="L1638">
        <f>VLOOKUP(Table1[[#This Row],[ProductID]],productMaster,10,0)</f>
        <v>0</v>
      </c>
      <c r="M1638" t="str">
        <f>IF(Table1[[#This Row],[UnitPrice]]&gt;115%*Table1[[#This Row],[StandardAcquisitionCost]],"Anomali","")</f>
        <v>Anomali</v>
      </c>
      <c r="N1638" s="80">
        <f>VLOOKUP(Table1[[#This Row],[ProductID]],productMaster,11,0)</f>
        <v>0</v>
      </c>
      <c r="O1638" s="80" t="str">
        <f>IF(Table1[[#This Row],[UnitPrice]]&gt;Table1[[#This Row],[sellingPrice]],"Anomali","")</f>
        <v>Anomali</v>
      </c>
      <c r="P1638" s="80" t="str">
        <f>IF(ISNA(VLOOKUP(Table1[[#This Row],[ProductID]],productMaster,1,0)),"Anomali","")</f>
        <v/>
      </c>
    </row>
    <row r="1639" spans="1:16" x14ac:dyDescent="0.25">
      <c r="A1639" s="5">
        <v>1015</v>
      </c>
      <c r="B1639" s="5">
        <v>2279</v>
      </c>
      <c r="C1639" s="10">
        <v>44128</v>
      </c>
      <c r="D1639" s="5">
        <v>3</v>
      </c>
      <c r="E1639" s="5">
        <v>453</v>
      </c>
      <c r="F1639" s="40">
        <v>37.180500000000002</v>
      </c>
      <c r="G1639" s="40">
        <v>111.5415</v>
      </c>
      <c r="K1639" t="b">
        <f>IF(VLOOKUP(Table1[[#This Row],[ProductID]],productMaster,4,0)="Active",TRUE,"Anomali")</f>
        <v>1</v>
      </c>
      <c r="L1639">
        <f>VLOOKUP(Table1[[#This Row],[ProductID]],productMaster,10,0)</f>
        <v>0</v>
      </c>
      <c r="M1639" t="str">
        <f>IF(Table1[[#This Row],[UnitPrice]]&gt;115%*Table1[[#This Row],[StandardAcquisitionCost]],"Anomali","")</f>
        <v>Anomali</v>
      </c>
      <c r="N1639" s="80">
        <f>VLOOKUP(Table1[[#This Row],[ProductID]],productMaster,11,0)</f>
        <v>0</v>
      </c>
      <c r="O1639" s="80" t="str">
        <f>IF(Table1[[#This Row],[UnitPrice]]&gt;Table1[[#This Row],[sellingPrice]],"Anomali","")</f>
        <v>Anomali</v>
      </c>
      <c r="P1639" s="80" t="str">
        <f>IF(ISNA(VLOOKUP(Table1[[#This Row],[ProductID]],productMaster,1,0)),"Anomali","")</f>
        <v/>
      </c>
    </row>
    <row r="1640" spans="1:16" x14ac:dyDescent="0.25">
      <c r="A1640" s="4">
        <v>1015</v>
      </c>
      <c r="B1640" s="4">
        <v>2280</v>
      </c>
      <c r="C1640" s="11">
        <v>44128</v>
      </c>
      <c r="D1640" s="4">
        <v>3</v>
      </c>
      <c r="E1640" s="4">
        <v>454</v>
      </c>
      <c r="F1640" s="41">
        <v>47.523000000000003</v>
      </c>
      <c r="G1640" s="41">
        <v>142.56899999999999</v>
      </c>
      <c r="K1640" t="b">
        <f>IF(VLOOKUP(Table1[[#This Row],[ProductID]],productMaster,4,0)="Active",TRUE,"Anomali")</f>
        <v>1</v>
      </c>
      <c r="L1640">
        <f>VLOOKUP(Table1[[#This Row],[ProductID]],productMaster,10,0)</f>
        <v>0</v>
      </c>
      <c r="M1640" t="str">
        <f>IF(Table1[[#This Row],[UnitPrice]]&gt;115%*Table1[[#This Row],[StandardAcquisitionCost]],"Anomali","")</f>
        <v>Anomali</v>
      </c>
      <c r="N1640" s="80">
        <f>VLOOKUP(Table1[[#This Row],[ProductID]],productMaster,11,0)</f>
        <v>0</v>
      </c>
      <c r="O1640" s="80" t="str">
        <f>IF(Table1[[#This Row],[UnitPrice]]&gt;Table1[[#This Row],[sellingPrice]],"Anomali","")</f>
        <v>Anomali</v>
      </c>
      <c r="P1640" s="80" t="str">
        <f>IF(ISNA(VLOOKUP(Table1[[#This Row],[ProductID]],productMaster,1,0)),"Anomali","")</f>
        <v/>
      </c>
    </row>
    <row r="1641" spans="1:16" x14ac:dyDescent="0.25">
      <c r="A1641" s="5">
        <v>1015</v>
      </c>
      <c r="B1641" s="5">
        <v>2281</v>
      </c>
      <c r="C1641" s="10">
        <v>44128</v>
      </c>
      <c r="D1641" s="5">
        <v>3</v>
      </c>
      <c r="E1641" s="5">
        <v>455</v>
      </c>
      <c r="F1641" s="40">
        <v>45.423000000000002</v>
      </c>
      <c r="G1641" s="40">
        <v>136.26900000000001</v>
      </c>
      <c r="K1641" t="b">
        <f>IF(VLOOKUP(Table1[[#This Row],[ProductID]],productMaster,4,0)="Active",TRUE,"Anomali")</f>
        <v>1</v>
      </c>
      <c r="L1641">
        <f>VLOOKUP(Table1[[#This Row],[ProductID]],productMaster,10,0)</f>
        <v>0</v>
      </c>
      <c r="M1641" t="str">
        <f>IF(Table1[[#This Row],[UnitPrice]]&gt;115%*Table1[[#This Row],[StandardAcquisitionCost]],"Anomali","")</f>
        <v>Anomali</v>
      </c>
      <c r="N1641" s="80">
        <f>VLOOKUP(Table1[[#This Row],[ProductID]],productMaster,11,0)</f>
        <v>0</v>
      </c>
      <c r="O1641" s="80" t="str">
        <f>IF(Table1[[#This Row],[UnitPrice]]&gt;Table1[[#This Row],[sellingPrice]],"Anomali","")</f>
        <v>Anomali</v>
      </c>
      <c r="P1641" s="80" t="str">
        <f>IF(ISNA(VLOOKUP(Table1[[#This Row],[ProductID]],productMaster,1,0)),"Anomali","")</f>
        <v/>
      </c>
    </row>
    <row r="1642" spans="1:16" x14ac:dyDescent="0.25">
      <c r="A1642" s="4">
        <v>1015</v>
      </c>
      <c r="B1642" s="4">
        <v>2282</v>
      </c>
      <c r="C1642" s="11">
        <v>44128</v>
      </c>
      <c r="D1642" s="4">
        <v>3</v>
      </c>
      <c r="E1642" s="4">
        <v>456</v>
      </c>
      <c r="F1642" s="41">
        <v>49.6965</v>
      </c>
      <c r="G1642" s="41">
        <v>149.08949999999999</v>
      </c>
      <c r="K1642" t="b">
        <f>IF(VLOOKUP(Table1[[#This Row],[ProductID]],productMaster,4,0)="Active",TRUE,"Anomali")</f>
        <v>1</v>
      </c>
      <c r="L1642">
        <f>VLOOKUP(Table1[[#This Row],[ProductID]],productMaster,10,0)</f>
        <v>0</v>
      </c>
      <c r="M1642" t="str">
        <f>IF(Table1[[#This Row],[UnitPrice]]&gt;115%*Table1[[#This Row],[StandardAcquisitionCost]],"Anomali","")</f>
        <v>Anomali</v>
      </c>
      <c r="N1642" s="80">
        <f>VLOOKUP(Table1[[#This Row],[ProductID]],productMaster,11,0)</f>
        <v>0</v>
      </c>
      <c r="O1642" s="80" t="str">
        <f>IF(Table1[[#This Row],[UnitPrice]]&gt;Table1[[#This Row],[sellingPrice]],"Anomali","")</f>
        <v>Anomali</v>
      </c>
      <c r="P1642" s="80" t="str">
        <f>IF(ISNA(VLOOKUP(Table1[[#This Row],[ProductID]],productMaster,1,0)),"Anomali","")</f>
        <v/>
      </c>
    </row>
    <row r="1643" spans="1:16" x14ac:dyDescent="0.25">
      <c r="A1643" s="5">
        <v>1015</v>
      </c>
      <c r="B1643" s="5">
        <v>2283</v>
      </c>
      <c r="C1643" s="10">
        <v>44128</v>
      </c>
      <c r="D1643" s="5">
        <v>3</v>
      </c>
      <c r="E1643" s="5">
        <v>457</v>
      </c>
      <c r="F1643" s="40">
        <v>45.423000000000002</v>
      </c>
      <c r="G1643" s="40">
        <v>136.26900000000001</v>
      </c>
      <c r="K1643" t="b">
        <f>IF(VLOOKUP(Table1[[#This Row],[ProductID]],productMaster,4,0)="Active",TRUE,"Anomali")</f>
        <v>1</v>
      </c>
      <c r="L1643">
        <f>VLOOKUP(Table1[[#This Row],[ProductID]],productMaster,10,0)</f>
        <v>0</v>
      </c>
      <c r="M1643" t="str">
        <f>IF(Table1[[#This Row],[UnitPrice]]&gt;115%*Table1[[#This Row],[StandardAcquisitionCost]],"Anomali","")</f>
        <v>Anomali</v>
      </c>
      <c r="N1643" s="80">
        <f>VLOOKUP(Table1[[#This Row],[ProductID]],productMaster,11,0)</f>
        <v>0</v>
      </c>
      <c r="O1643" s="80" t="str">
        <f>IF(Table1[[#This Row],[UnitPrice]]&gt;Table1[[#This Row],[sellingPrice]],"Anomali","")</f>
        <v>Anomali</v>
      </c>
      <c r="P1643" s="80" t="str">
        <f>IF(ISNA(VLOOKUP(Table1[[#This Row],[ProductID]],productMaster,1,0)),"Anomali","")</f>
        <v/>
      </c>
    </row>
    <row r="1644" spans="1:16" x14ac:dyDescent="0.25">
      <c r="A1644" s="4">
        <v>1015</v>
      </c>
      <c r="B1644" s="4">
        <v>2284</v>
      </c>
      <c r="C1644" s="11">
        <v>44128</v>
      </c>
      <c r="D1644" s="4">
        <v>3</v>
      </c>
      <c r="E1644" s="4">
        <v>458</v>
      </c>
      <c r="F1644" s="41">
        <v>43.323</v>
      </c>
      <c r="G1644" s="41">
        <v>129.96899999999999</v>
      </c>
      <c r="K1644" t="b">
        <f>IF(VLOOKUP(Table1[[#This Row],[ProductID]],productMaster,4,0)="Active",TRUE,"Anomali")</f>
        <v>1</v>
      </c>
      <c r="L1644">
        <f>VLOOKUP(Table1[[#This Row],[ProductID]],productMaster,10,0)</f>
        <v>0</v>
      </c>
      <c r="M1644" t="str">
        <f>IF(Table1[[#This Row],[UnitPrice]]&gt;115%*Table1[[#This Row],[StandardAcquisitionCost]],"Anomali","")</f>
        <v>Anomali</v>
      </c>
      <c r="N1644" s="80">
        <f>VLOOKUP(Table1[[#This Row],[ProductID]],productMaster,11,0)</f>
        <v>0</v>
      </c>
      <c r="O1644" s="80" t="str">
        <f>IF(Table1[[#This Row],[UnitPrice]]&gt;Table1[[#This Row],[sellingPrice]],"Anomali","")</f>
        <v>Anomali</v>
      </c>
      <c r="P1644" s="80" t="str">
        <f>IF(ISNA(VLOOKUP(Table1[[#This Row],[ProductID]],productMaster,1,0)),"Anomali","")</f>
        <v/>
      </c>
    </row>
    <row r="1645" spans="1:16" x14ac:dyDescent="0.25">
      <c r="A1645" s="5">
        <v>1015</v>
      </c>
      <c r="B1645" s="5">
        <v>2285</v>
      </c>
      <c r="C1645" s="10">
        <v>44128</v>
      </c>
      <c r="D1645" s="5">
        <v>3</v>
      </c>
      <c r="E1645" s="5">
        <v>459</v>
      </c>
      <c r="F1645" s="40">
        <v>47.596499999999999</v>
      </c>
      <c r="G1645" s="40">
        <v>142.7895</v>
      </c>
      <c r="K1645" t="b">
        <f>IF(VLOOKUP(Table1[[#This Row],[ProductID]],productMaster,4,0)="Active",TRUE,"Anomali")</f>
        <v>1</v>
      </c>
      <c r="L1645">
        <f>VLOOKUP(Table1[[#This Row],[ProductID]],productMaster,10,0)</f>
        <v>0</v>
      </c>
      <c r="M1645" t="str">
        <f>IF(Table1[[#This Row],[UnitPrice]]&gt;115%*Table1[[#This Row],[StandardAcquisitionCost]],"Anomali","")</f>
        <v>Anomali</v>
      </c>
      <c r="N1645" s="80">
        <f>VLOOKUP(Table1[[#This Row],[ProductID]],productMaster,11,0)</f>
        <v>0</v>
      </c>
      <c r="O1645" s="80" t="str">
        <f>IF(Table1[[#This Row],[UnitPrice]]&gt;Table1[[#This Row],[sellingPrice]],"Anomali","")</f>
        <v>Anomali</v>
      </c>
      <c r="P1645" s="80" t="str">
        <f>IF(ISNA(VLOOKUP(Table1[[#This Row],[ProductID]],productMaster,1,0)),"Anomali","")</f>
        <v/>
      </c>
    </row>
    <row r="1646" spans="1:16" x14ac:dyDescent="0.25">
      <c r="A1646" s="4">
        <v>1015</v>
      </c>
      <c r="B1646" s="4">
        <v>2286</v>
      </c>
      <c r="C1646" s="11">
        <v>44128</v>
      </c>
      <c r="D1646" s="4">
        <v>3</v>
      </c>
      <c r="E1646" s="4">
        <v>460</v>
      </c>
      <c r="F1646" s="41">
        <v>43.323</v>
      </c>
      <c r="G1646" s="41">
        <v>129.96899999999999</v>
      </c>
      <c r="K1646" t="b">
        <f>IF(VLOOKUP(Table1[[#This Row],[ProductID]],productMaster,4,0)="Active",TRUE,"Anomali")</f>
        <v>1</v>
      </c>
      <c r="L1646">
        <f>VLOOKUP(Table1[[#This Row],[ProductID]],productMaster,10,0)</f>
        <v>0</v>
      </c>
      <c r="M1646" t="str">
        <f>IF(Table1[[#This Row],[UnitPrice]]&gt;115%*Table1[[#This Row],[StandardAcquisitionCost]],"Anomali","")</f>
        <v>Anomali</v>
      </c>
      <c r="N1646" s="80">
        <f>VLOOKUP(Table1[[#This Row],[ProductID]],productMaster,11,0)</f>
        <v>0</v>
      </c>
      <c r="O1646" s="80" t="str">
        <f>IF(Table1[[#This Row],[UnitPrice]]&gt;Table1[[#This Row],[sellingPrice]],"Anomali","")</f>
        <v>Anomali</v>
      </c>
      <c r="P1646" s="80" t="str">
        <f>IF(ISNA(VLOOKUP(Table1[[#This Row],[ProductID]],productMaster,1,0)),"Anomali","")</f>
        <v/>
      </c>
    </row>
    <row r="1647" spans="1:16" x14ac:dyDescent="0.25">
      <c r="A1647" s="5">
        <v>1016</v>
      </c>
      <c r="B1647" s="5">
        <v>2287</v>
      </c>
      <c r="C1647" s="10">
        <v>44128</v>
      </c>
      <c r="D1647" s="5">
        <v>60</v>
      </c>
      <c r="E1647" s="5">
        <v>356</v>
      </c>
      <c r="F1647" s="40">
        <v>3.3809999999999998</v>
      </c>
      <c r="G1647" s="40">
        <v>202.86</v>
      </c>
      <c r="K1647" t="b">
        <f>IF(VLOOKUP(Table1[[#This Row],[ProductID]],productMaster,4,0)="Active",TRUE,"Anomali")</f>
        <v>1</v>
      </c>
      <c r="L1647">
        <f>VLOOKUP(Table1[[#This Row],[ProductID]],productMaster,10,0)</f>
        <v>0</v>
      </c>
      <c r="M1647" t="str">
        <f>IF(Table1[[#This Row],[UnitPrice]]&gt;115%*Table1[[#This Row],[StandardAcquisitionCost]],"Anomali","")</f>
        <v>Anomali</v>
      </c>
      <c r="N1647" s="80">
        <f>VLOOKUP(Table1[[#This Row],[ProductID]],productMaster,11,0)</f>
        <v>0</v>
      </c>
      <c r="O1647" s="80" t="str">
        <f>IF(Table1[[#This Row],[UnitPrice]]&gt;Table1[[#This Row],[sellingPrice]],"Anomali","")</f>
        <v>Anomali</v>
      </c>
      <c r="P1647" s="80" t="str">
        <f>IF(ISNA(VLOOKUP(Table1[[#This Row],[ProductID]],productMaster,1,0)),"Anomali","")</f>
        <v/>
      </c>
    </row>
    <row r="1648" spans="1:16" x14ac:dyDescent="0.25">
      <c r="A1648" s="4">
        <v>1016</v>
      </c>
      <c r="B1648" s="4">
        <v>2288</v>
      </c>
      <c r="C1648" s="11">
        <v>44128</v>
      </c>
      <c r="D1648" s="4">
        <v>60</v>
      </c>
      <c r="E1648" s="4">
        <v>357</v>
      </c>
      <c r="F1648" s="41">
        <v>4.3155000000000001</v>
      </c>
      <c r="G1648" s="41">
        <v>258.93</v>
      </c>
      <c r="K1648" t="b">
        <f>IF(VLOOKUP(Table1[[#This Row],[ProductID]],productMaster,4,0)="Active",TRUE,"Anomali")</f>
        <v>1</v>
      </c>
      <c r="L1648">
        <f>VLOOKUP(Table1[[#This Row],[ProductID]],productMaster,10,0)</f>
        <v>0</v>
      </c>
      <c r="M1648" t="str">
        <f>IF(Table1[[#This Row],[UnitPrice]]&gt;115%*Table1[[#This Row],[StandardAcquisitionCost]],"Anomali","")</f>
        <v>Anomali</v>
      </c>
      <c r="N1648" s="80">
        <f>VLOOKUP(Table1[[#This Row],[ProductID]],productMaster,11,0)</f>
        <v>0</v>
      </c>
      <c r="O1648" s="80" t="str">
        <f>IF(Table1[[#This Row],[UnitPrice]]&gt;Table1[[#This Row],[sellingPrice]],"Anomali","")</f>
        <v>Anomali</v>
      </c>
      <c r="P1648" s="80" t="str">
        <f>IF(ISNA(VLOOKUP(Table1[[#This Row],[ProductID]],productMaster,1,0)),"Anomali","")</f>
        <v/>
      </c>
    </row>
    <row r="1649" spans="1:16" x14ac:dyDescent="0.25">
      <c r="A1649" s="5">
        <v>1017</v>
      </c>
      <c r="B1649" s="5">
        <v>2289</v>
      </c>
      <c r="C1649" s="10">
        <v>44128</v>
      </c>
      <c r="D1649" s="5">
        <v>3</v>
      </c>
      <c r="E1649" s="5">
        <v>385</v>
      </c>
      <c r="F1649" s="40">
        <v>43.218000000000004</v>
      </c>
      <c r="G1649" s="40">
        <v>129.654</v>
      </c>
      <c r="K1649" t="b">
        <f>IF(VLOOKUP(Table1[[#This Row],[ProductID]],productMaster,4,0)="Active",TRUE,"Anomali")</f>
        <v>1</v>
      </c>
      <c r="L1649">
        <f>VLOOKUP(Table1[[#This Row],[ProductID]],productMaster,10,0)</f>
        <v>0</v>
      </c>
      <c r="M1649" t="str">
        <f>IF(Table1[[#This Row],[UnitPrice]]&gt;115%*Table1[[#This Row],[StandardAcquisitionCost]],"Anomali","")</f>
        <v>Anomali</v>
      </c>
      <c r="N1649" s="80">
        <f>VLOOKUP(Table1[[#This Row],[ProductID]],productMaster,11,0)</f>
        <v>0</v>
      </c>
      <c r="O1649" s="80" t="str">
        <f>IF(Table1[[#This Row],[UnitPrice]]&gt;Table1[[#This Row],[sellingPrice]],"Anomali","")</f>
        <v>Anomali</v>
      </c>
      <c r="P1649" s="80" t="str">
        <f>IF(ISNA(VLOOKUP(Table1[[#This Row],[ProductID]],productMaster,1,0)),"Anomali","")</f>
        <v/>
      </c>
    </row>
    <row r="1650" spans="1:16" x14ac:dyDescent="0.25">
      <c r="A1650" s="4">
        <v>1017</v>
      </c>
      <c r="B1650" s="4">
        <v>2290</v>
      </c>
      <c r="C1650" s="11">
        <v>44128</v>
      </c>
      <c r="D1650" s="4">
        <v>3</v>
      </c>
      <c r="E1650" s="4">
        <v>386</v>
      </c>
      <c r="F1650" s="41">
        <v>47.491500000000002</v>
      </c>
      <c r="G1650" s="41">
        <v>142.47450000000001</v>
      </c>
      <c r="K1650" t="b">
        <f>IF(VLOOKUP(Table1[[#This Row],[ProductID]],productMaster,4,0)="Active",TRUE,"Anomali")</f>
        <v>1</v>
      </c>
      <c r="L1650">
        <f>VLOOKUP(Table1[[#This Row],[ProductID]],productMaster,10,0)</f>
        <v>0</v>
      </c>
      <c r="M1650" t="str">
        <f>IF(Table1[[#This Row],[UnitPrice]]&gt;115%*Table1[[#This Row],[StandardAcquisitionCost]],"Anomali","")</f>
        <v>Anomali</v>
      </c>
      <c r="N1650" s="80">
        <f>VLOOKUP(Table1[[#This Row],[ProductID]],productMaster,11,0)</f>
        <v>0</v>
      </c>
      <c r="O1650" s="80" t="str">
        <f>IF(Table1[[#This Row],[UnitPrice]]&gt;Table1[[#This Row],[sellingPrice]],"Anomali","")</f>
        <v>Anomali</v>
      </c>
      <c r="P1650" s="80" t="str">
        <f>IF(ISNA(VLOOKUP(Table1[[#This Row],[ProductID]],productMaster,1,0)),"Anomali","")</f>
        <v/>
      </c>
    </row>
    <row r="1651" spans="1:16" x14ac:dyDescent="0.25">
      <c r="A1651" s="5">
        <v>1017</v>
      </c>
      <c r="B1651" s="5">
        <v>2291</v>
      </c>
      <c r="C1651" s="10">
        <v>44128</v>
      </c>
      <c r="D1651" s="5">
        <v>3</v>
      </c>
      <c r="E1651" s="5">
        <v>387</v>
      </c>
      <c r="F1651" s="40">
        <v>43.270499999999998</v>
      </c>
      <c r="G1651" s="40">
        <v>129.8115</v>
      </c>
      <c r="K1651" t="b">
        <f>IF(VLOOKUP(Table1[[#This Row],[ProductID]],productMaster,4,0)="Active",TRUE,"Anomali")</f>
        <v>1</v>
      </c>
      <c r="L1651">
        <f>VLOOKUP(Table1[[#This Row],[ProductID]],productMaster,10,0)</f>
        <v>0</v>
      </c>
      <c r="M1651" t="str">
        <f>IF(Table1[[#This Row],[UnitPrice]]&gt;115%*Table1[[#This Row],[StandardAcquisitionCost]],"Anomali","")</f>
        <v>Anomali</v>
      </c>
      <c r="N1651" s="80">
        <f>VLOOKUP(Table1[[#This Row],[ProductID]],productMaster,11,0)</f>
        <v>0</v>
      </c>
      <c r="O1651" s="80" t="str">
        <f>IF(Table1[[#This Row],[UnitPrice]]&gt;Table1[[#This Row],[sellingPrice]],"Anomali","")</f>
        <v>Anomali</v>
      </c>
      <c r="P1651" s="80" t="str">
        <f>IF(ISNA(VLOOKUP(Table1[[#This Row],[ProductID]],productMaster,1,0)),"Anomali","")</f>
        <v/>
      </c>
    </row>
    <row r="1652" spans="1:16" x14ac:dyDescent="0.25">
      <c r="A1652" s="4">
        <v>1017</v>
      </c>
      <c r="B1652" s="4">
        <v>2292</v>
      </c>
      <c r="C1652" s="11">
        <v>44128</v>
      </c>
      <c r="D1652" s="4">
        <v>3</v>
      </c>
      <c r="E1652" s="4">
        <v>388</v>
      </c>
      <c r="F1652" s="41">
        <v>47.543999999999997</v>
      </c>
      <c r="G1652" s="41">
        <v>142.63200000000001</v>
      </c>
      <c r="K1652" t="b">
        <f>IF(VLOOKUP(Table1[[#This Row],[ProductID]],productMaster,4,0)="Active",TRUE,"Anomali")</f>
        <v>1</v>
      </c>
      <c r="L1652">
        <f>VLOOKUP(Table1[[#This Row],[ProductID]],productMaster,10,0)</f>
        <v>0</v>
      </c>
      <c r="M1652" t="str">
        <f>IF(Table1[[#This Row],[UnitPrice]]&gt;115%*Table1[[#This Row],[StandardAcquisitionCost]],"Anomali","")</f>
        <v>Anomali</v>
      </c>
      <c r="N1652" s="80">
        <f>VLOOKUP(Table1[[#This Row],[ProductID]],productMaster,11,0)</f>
        <v>0</v>
      </c>
      <c r="O1652" s="80" t="str">
        <f>IF(Table1[[#This Row],[UnitPrice]]&gt;Table1[[#This Row],[sellingPrice]],"Anomali","")</f>
        <v>Anomali</v>
      </c>
      <c r="P1652" s="80" t="str">
        <f>IF(ISNA(VLOOKUP(Table1[[#This Row],[ProductID]],productMaster,1,0)),"Anomali","")</f>
        <v/>
      </c>
    </row>
    <row r="1653" spans="1:16" x14ac:dyDescent="0.25">
      <c r="A1653" s="5">
        <v>1017</v>
      </c>
      <c r="B1653" s="5">
        <v>2293</v>
      </c>
      <c r="C1653" s="10">
        <v>44128</v>
      </c>
      <c r="D1653" s="5">
        <v>3</v>
      </c>
      <c r="E1653" s="5">
        <v>389</v>
      </c>
      <c r="F1653" s="40">
        <v>43.270499999999998</v>
      </c>
      <c r="G1653" s="40">
        <v>129.8115</v>
      </c>
      <c r="K1653" t="b">
        <f>IF(VLOOKUP(Table1[[#This Row],[ProductID]],productMaster,4,0)="Active",TRUE,"Anomali")</f>
        <v>1</v>
      </c>
      <c r="L1653">
        <f>VLOOKUP(Table1[[#This Row],[ProductID]],productMaster,10,0)</f>
        <v>0</v>
      </c>
      <c r="M1653" t="str">
        <f>IF(Table1[[#This Row],[UnitPrice]]&gt;115%*Table1[[#This Row],[StandardAcquisitionCost]],"Anomali","")</f>
        <v>Anomali</v>
      </c>
      <c r="N1653" s="80">
        <f>VLOOKUP(Table1[[#This Row],[ProductID]],productMaster,11,0)</f>
        <v>0</v>
      </c>
      <c r="O1653" s="80" t="str">
        <f>IF(Table1[[#This Row],[UnitPrice]]&gt;Table1[[#This Row],[sellingPrice]],"Anomali","")</f>
        <v>Anomali</v>
      </c>
      <c r="P1653" s="80" t="str">
        <f>IF(ISNA(VLOOKUP(Table1[[#This Row],[ProductID]],productMaster,1,0)),"Anomali","")</f>
        <v/>
      </c>
    </row>
    <row r="1654" spans="1:16" x14ac:dyDescent="0.25">
      <c r="A1654" s="4">
        <v>1017</v>
      </c>
      <c r="B1654" s="4">
        <v>2294</v>
      </c>
      <c r="C1654" s="11">
        <v>44128</v>
      </c>
      <c r="D1654" s="4">
        <v>3</v>
      </c>
      <c r="E1654" s="4">
        <v>390</v>
      </c>
      <c r="F1654" s="41">
        <v>41.170499999999997</v>
      </c>
      <c r="G1654" s="41">
        <v>123.5115</v>
      </c>
      <c r="K1654" t="b">
        <f>IF(VLOOKUP(Table1[[#This Row],[ProductID]],productMaster,4,0)="Active",TRUE,"Anomali")</f>
        <v>1</v>
      </c>
      <c r="L1654">
        <f>VLOOKUP(Table1[[#This Row],[ProductID]],productMaster,10,0)</f>
        <v>0</v>
      </c>
      <c r="M1654" t="str">
        <f>IF(Table1[[#This Row],[UnitPrice]]&gt;115%*Table1[[#This Row],[StandardAcquisitionCost]],"Anomali","")</f>
        <v>Anomali</v>
      </c>
      <c r="N1654" s="80">
        <f>VLOOKUP(Table1[[#This Row],[ProductID]],productMaster,11,0)</f>
        <v>0</v>
      </c>
      <c r="O1654" s="80" t="str">
        <f>IF(Table1[[#This Row],[UnitPrice]]&gt;Table1[[#This Row],[sellingPrice]],"Anomali","")</f>
        <v>Anomali</v>
      </c>
      <c r="P1654" s="80" t="str">
        <f>IF(ISNA(VLOOKUP(Table1[[#This Row],[ProductID]],productMaster,1,0)),"Anomali","")</f>
        <v/>
      </c>
    </row>
    <row r="1655" spans="1:16" x14ac:dyDescent="0.25">
      <c r="A1655" s="5">
        <v>1018</v>
      </c>
      <c r="B1655" s="5">
        <v>2295</v>
      </c>
      <c r="C1655" s="10">
        <v>44128</v>
      </c>
      <c r="D1655" s="5">
        <v>3</v>
      </c>
      <c r="E1655" s="5">
        <v>490</v>
      </c>
      <c r="F1655" s="40">
        <v>12.358499999999999</v>
      </c>
      <c r="G1655" s="40">
        <v>37.075499999999998</v>
      </c>
      <c r="K1655" t="b">
        <f>IF(VLOOKUP(Table1[[#This Row],[ProductID]],productMaster,4,0)="Active",TRUE,"Anomali")</f>
        <v>1</v>
      </c>
      <c r="L1655">
        <f>VLOOKUP(Table1[[#This Row],[ProductID]],productMaster,10,0)</f>
        <v>0</v>
      </c>
      <c r="M1655" t="str">
        <f>IF(Table1[[#This Row],[UnitPrice]]&gt;115%*Table1[[#This Row],[StandardAcquisitionCost]],"Anomali","")</f>
        <v>Anomali</v>
      </c>
      <c r="N1655" s="80">
        <f>VLOOKUP(Table1[[#This Row],[ProductID]],productMaster,11,0)</f>
        <v>0</v>
      </c>
      <c r="O1655" s="80" t="str">
        <f>IF(Table1[[#This Row],[UnitPrice]]&gt;Table1[[#This Row],[sellingPrice]],"Anomali","")</f>
        <v>Anomali</v>
      </c>
      <c r="P1655" s="80" t="str">
        <f>IF(ISNA(VLOOKUP(Table1[[#This Row],[ProductID]],productMaster,1,0)),"Anomali","")</f>
        <v/>
      </c>
    </row>
    <row r="1656" spans="1:16" x14ac:dyDescent="0.25">
      <c r="A1656" s="4">
        <v>1019</v>
      </c>
      <c r="B1656" s="4">
        <v>2296</v>
      </c>
      <c r="C1656" s="11">
        <v>44128</v>
      </c>
      <c r="D1656" s="4">
        <v>550</v>
      </c>
      <c r="E1656" s="4">
        <v>513</v>
      </c>
      <c r="F1656" s="41">
        <v>39.1965</v>
      </c>
      <c r="G1656" s="41">
        <v>21558.075000000001</v>
      </c>
      <c r="K1656" t="b">
        <f>IF(VLOOKUP(Table1[[#This Row],[ProductID]],productMaster,4,0)="Active",TRUE,"Anomali")</f>
        <v>1</v>
      </c>
      <c r="L1656">
        <f>VLOOKUP(Table1[[#This Row],[ProductID]],productMaster,10,0)</f>
        <v>0</v>
      </c>
      <c r="M1656" t="str">
        <f>IF(Table1[[#This Row],[UnitPrice]]&gt;115%*Table1[[#This Row],[StandardAcquisitionCost]],"Anomali","")</f>
        <v>Anomali</v>
      </c>
      <c r="N1656" s="80">
        <f>VLOOKUP(Table1[[#This Row],[ProductID]],productMaster,11,0)</f>
        <v>0</v>
      </c>
      <c r="O1656" s="80" t="str">
        <f>IF(Table1[[#This Row],[UnitPrice]]&gt;Table1[[#This Row],[sellingPrice]],"Anomali","")</f>
        <v>Anomali</v>
      </c>
      <c r="P1656" s="80" t="str">
        <f>IF(ISNA(VLOOKUP(Table1[[#This Row],[ProductID]],productMaster,1,0)),"Anomali","")</f>
        <v/>
      </c>
    </row>
    <row r="1657" spans="1:16" x14ac:dyDescent="0.25">
      <c r="A1657" s="5">
        <v>1020</v>
      </c>
      <c r="B1657" s="5">
        <v>2297</v>
      </c>
      <c r="C1657" s="10">
        <v>44128</v>
      </c>
      <c r="D1657" s="5">
        <v>3</v>
      </c>
      <c r="E1657" s="5">
        <v>414</v>
      </c>
      <c r="F1657" s="40">
        <v>45.475499999999997</v>
      </c>
      <c r="G1657" s="40">
        <v>136.4265</v>
      </c>
      <c r="K1657" t="b">
        <f>IF(VLOOKUP(Table1[[#This Row],[ProductID]],productMaster,4,0)="Active",TRUE,"Anomali")</f>
        <v>1</v>
      </c>
      <c r="L1657">
        <f>VLOOKUP(Table1[[#This Row],[ProductID]],productMaster,10,0)</f>
        <v>0</v>
      </c>
      <c r="M1657" t="str">
        <f>IF(Table1[[#This Row],[UnitPrice]]&gt;115%*Table1[[#This Row],[StandardAcquisitionCost]],"Anomali","")</f>
        <v>Anomali</v>
      </c>
      <c r="N1657" s="80">
        <f>VLOOKUP(Table1[[#This Row],[ProductID]],productMaster,11,0)</f>
        <v>0</v>
      </c>
      <c r="O1657" s="80" t="str">
        <f>IF(Table1[[#This Row],[UnitPrice]]&gt;Table1[[#This Row],[sellingPrice]],"Anomali","")</f>
        <v>Anomali</v>
      </c>
      <c r="P1657" s="80" t="str">
        <f>IF(ISNA(VLOOKUP(Table1[[#This Row],[ProductID]],productMaster,1,0)),"Anomali","")</f>
        <v/>
      </c>
    </row>
    <row r="1658" spans="1:16" x14ac:dyDescent="0.25">
      <c r="A1658" s="4">
        <v>1020</v>
      </c>
      <c r="B1658" s="4">
        <v>2298</v>
      </c>
      <c r="C1658" s="11">
        <v>44128</v>
      </c>
      <c r="D1658" s="4">
        <v>3</v>
      </c>
      <c r="E1658" s="4">
        <v>415</v>
      </c>
      <c r="F1658" s="41">
        <v>49.749000000000002</v>
      </c>
      <c r="G1658" s="41">
        <v>149.24700000000001</v>
      </c>
      <c r="K1658" t="b">
        <f>IF(VLOOKUP(Table1[[#This Row],[ProductID]],productMaster,4,0)="Active",TRUE,"Anomali")</f>
        <v>1</v>
      </c>
      <c r="L1658">
        <f>VLOOKUP(Table1[[#This Row],[ProductID]],productMaster,10,0)</f>
        <v>0</v>
      </c>
      <c r="M1658" t="str">
        <f>IF(Table1[[#This Row],[UnitPrice]]&gt;115%*Table1[[#This Row],[StandardAcquisitionCost]],"Anomali","")</f>
        <v>Anomali</v>
      </c>
      <c r="N1658" s="80">
        <f>VLOOKUP(Table1[[#This Row],[ProductID]],productMaster,11,0)</f>
        <v>0</v>
      </c>
      <c r="O1658" s="80" t="str">
        <f>IF(Table1[[#This Row],[UnitPrice]]&gt;Table1[[#This Row],[sellingPrice]],"Anomali","")</f>
        <v>Anomali</v>
      </c>
      <c r="P1658" s="80" t="str">
        <f>IF(ISNA(VLOOKUP(Table1[[#This Row],[ProductID]],productMaster,1,0)),"Anomali","")</f>
        <v/>
      </c>
    </row>
    <row r="1659" spans="1:16" x14ac:dyDescent="0.25">
      <c r="A1659" s="5">
        <v>1020</v>
      </c>
      <c r="B1659" s="5">
        <v>2299</v>
      </c>
      <c r="C1659" s="10">
        <v>44128</v>
      </c>
      <c r="D1659" s="5">
        <v>3</v>
      </c>
      <c r="E1659" s="5">
        <v>416</v>
      </c>
      <c r="F1659" s="40">
        <v>45.475499999999997</v>
      </c>
      <c r="G1659" s="40">
        <v>136.4265</v>
      </c>
      <c r="K1659" t="b">
        <f>IF(VLOOKUP(Table1[[#This Row],[ProductID]],productMaster,4,0)="Active",TRUE,"Anomali")</f>
        <v>1</v>
      </c>
      <c r="L1659">
        <f>VLOOKUP(Table1[[#This Row],[ProductID]],productMaster,10,0)</f>
        <v>0</v>
      </c>
      <c r="M1659" t="str">
        <f>IF(Table1[[#This Row],[UnitPrice]]&gt;115%*Table1[[#This Row],[StandardAcquisitionCost]],"Anomali","")</f>
        <v>Anomali</v>
      </c>
      <c r="N1659" s="80">
        <f>VLOOKUP(Table1[[#This Row],[ProductID]],productMaster,11,0)</f>
        <v>0</v>
      </c>
      <c r="O1659" s="80" t="str">
        <f>IF(Table1[[#This Row],[UnitPrice]]&gt;Table1[[#This Row],[sellingPrice]],"Anomali","")</f>
        <v>Anomali</v>
      </c>
      <c r="P1659" s="80" t="str">
        <f>IF(ISNA(VLOOKUP(Table1[[#This Row],[ProductID]],productMaster,1,0)),"Anomali","")</f>
        <v/>
      </c>
    </row>
    <row r="1660" spans="1:16" x14ac:dyDescent="0.25">
      <c r="A1660" s="4">
        <v>1021</v>
      </c>
      <c r="B1660" s="4">
        <v>2300</v>
      </c>
      <c r="C1660" s="11">
        <v>44128</v>
      </c>
      <c r="D1660" s="4">
        <v>550</v>
      </c>
      <c r="E1660" s="4">
        <v>931</v>
      </c>
      <c r="F1660" s="41">
        <v>34.8705</v>
      </c>
      <c r="G1660" s="41">
        <v>19178.775000000001</v>
      </c>
      <c r="K1660" t="b">
        <f>IF(VLOOKUP(Table1[[#This Row],[ProductID]],productMaster,4,0)="Active",TRUE,"Anomali")</f>
        <v>1</v>
      </c>
      <c r="L1660">
        <f>VLOOKUP(Table1[[#This Row],[ProductID]],productMaster,10,0)</f>
        <v>8.0373000000000001</v>
      </c>
      <c r="M1660" t="str">
        <f>IF(Table1[[#This Row],[UnitPrice]]&gt;115%*Table1[[#This Row],[StandardAcquisitionCost]],"Anomali","")</f>
        <v>Anomali</v>
      </c>
      <c r="N1660" s="80">
        <f>VLOOKUP(Table1[[#This Row],[ProductID]],productMaster,11,0)</f>
        <v>21.49</v>
      </c>
      <c r="O1660" s="80" t="str">
        <f>IF(Table1[[#This Row],[UnitPrice]]&gt;Table1[[#This Row],[sellingPrice]],"Anomali","")</f>
        <v>Anomali</v>
      </c>
      <c r="P1660" s="80" t="str">
        <f>IF(ISNA(VLOOKUP(Table1[[#This Row],[ProductID]],productMaster,1,0)),"Anomali","")</f>
        <v/>
      </c>
    </row>
    <row r="1661" spans="1:16" x14ac:dyDescent="0.25">
      <c r="A1661" s="5">
        <v>1021</v>
      </c>
      <c r="B1661" s="5">
        <v>2301</v>
      </c>
      <c r="C1661" s="10">
        <v>44128</v>
      </c>
      <c r="D1661" s="5">
        <v>550</v>
      </c>
      <c r="E1661" s="5">
        <v>932</v>
      </c>
      <c r="F1661" s="40">
        <v>39.763500000000001</v>
      </c>
      <c r="G1661" s="40">
        <v>21869.924999999999</v>
      </c>
      <c r="K1661" t="b">
        <f>IF(VLOOKUP(Table1[[#This Row],[ProductID]],productMaster,4,0)="Active",TRUE,"Anomali")</f>
        <v>1</v>
      </c>
      <c r="L1661">
        <f>VLOOKUP(Table1[[#This Row],[ProductID]],productMaster,10,0)</f>
        <v>9.3462999999999994</v>
      </c>
      <c r="M1661" t="str">
        <f>IF(Table1[[#This Row],[UnitPrice]]&gt;115%*Table1[[#This Row],[StandardAcquisitionCost]],"Anomali","")</f>
        <v>Anomali</v>
      </c>
      <c r="N1661" s="80">
        <f>VLOOKUP(Table1[[#This Row],[ProductID]],productMaster,11,0)</f>
        <v>24.99</v>
      </c>
      <c r="O1661" s="80" t="str">
        <f>IF(Table1[[#This Row],[UnitPrice]]&gt;Table1[[#This Row],[sellingPrice]],"Anomali","")</f>
        <v>Anomali</v>
      </c>
      <c r="P1661" s="80" t="str">
        <f>IF(ISNA(VLOOKUP(Table1[[#This Row],[ProductID]],productMaster,1,0)),"Anomali","")</f>
        <v/>
      </c>
    </row>
    <row r="1662" spans="1:16" x14ac:dyDescent="0.25">
      <c r="A1662" s="4">
        <v>1021</v>
      </c>
      <c r="B1662" s="4">
        <v>2302</v>
      </c>
      <c r="C1662" s="11">
        <v>44128</v>
      </c>
      <c r="D1662" s="4">
        <v>550</v>
      </c>
      <c r="E1662" s="4">
        <v>933</v>
      </c>
      <c r="F1662" s="41">
        <v>43.984499999999997</v>
      </c>
      <c r="G1662" s="41">
        <v>24191.474999999999</v>
      </c>
      <c r="K1662" t="b">
        <f>IF(VLOOKUP(Table1[[#This Row],[ProductID]],productMaster,4,0)="Active",TRUE,"Anomali")</f>
        <v>1</v>
      </c>
      <c r="L1662">
        <f>VLOOKUP(Table1[[#This Row],[ProductID]],productMaster,10,0)</f>
        <v>12.192399999999999</v>
      </c>
      <c r="M1662" t="str">
        <f>IF(Table1[[#This Row],[UnitPrice]]&gt;115%*Table1[[#This Row],[StandardAcquisitionCost]],"Anomali","")</f>
        <v>Anomali</v>
      </c>
      <c r="N1662" s="80">
        <f>VLOOKUP(Table1[[#This Row],[ProductID]],productMaster,11,0)</f>
        <v>32.6</v>
      </c>
      <c r="O1662" s="80" t="str">
        <f>IF(Table1[[#This Row],[UnitPrice]]&gt;Table1[[#This Row],[sellingPrice]],"Anomali","")</f>
        <v>Anomali</v>
      </c>
      <c r="P1662" s="80" t="str">
        <f>IF(ISNA(VLOOKUP(Table1[[#This Row],[ProductID]],productMaster,1,0)),"Anomali","")</f>
        <v/>
      </c>
    </row>
    <row r="1663" spans="1:16" x14ac:dyDescent="0.25">
      <c r="A1663" s="5">
        <v>1021</v>
      </c>
      <c r="B1663" s="5">
        <v>2303</v>
      </c>
      <c r="C1663" s="10">
        <v>44128</v>
      </c>
      <c r="D1663" s="5">
        <v>550</v>
      </c>
      <c r="E1663" s="5">
        <v>934</v>
      </c>
      <c r="F1663" s="40">
        <v>38.146500000000003</v>
      </c>
      <c r="G1663" s="40">
        <v>20980.575000000001</v>
      </c>
      <c r="K1663" t="b">
        <f>IF(VLOOKUP(Table1[[#This Row],[ProductID]],productMaster,4,0)="Active",TRUE,"Anomali")</f>
        <v>1</v>
      </c>
      <c r="L1663">
        <f>VLOOKUP(Table1[[#This Row],[ProductID]],productMaster,10,0)</f>
        <v>10.8423</v>
      </c>
      <c r="M1663" t="str">
        <f>IF(Table1[[#This Row],[UnitPrice]]&gt;115%*Table1[[#This Row],[StandardAcquisitionCost]],"Anomali","")</f>
        <v>Anomali</v>
      </c>
      <c r="N1663" s="80">
        <f>VLOOKUP(Table1[[#This Row],[ProductID]],productMaster,11,0)</f>
        <v>28.99</v>
      </c>
      <c r="O1663" s="80" t="str">
        <f>IF(Table1[[#This Row],[UnitPrice]]&gt;Table1[[#This Row],[sellingPrice]],"Anomali","")</f>
        <v>Anomali</v>
      </c>
      <c r="P1663" s="80" t="str">
        <f>IF(ISNA(VLOOKUP(Table1[[#This Row],[ProductID]],productMaster,1,0)),"Anomali","")</f>
        <v/>
      </c>
    </row>
    <row r="1664" spans="1:16" x14ac:dyDescent="0.25">
      <c r="A1664" s="4">
        <v>1022</v>
      </c>
      <c r="B1664" s="4">
        <v>2304</v>
      </c>
      <c r="C1664" s="11">
        <v>44128</v>
      </c>
      <c r="D1664" s="4">
        <v>3</v>
      </c>
      <c r="E1664" s="4">
        <v>430</v>
      </c>
      <c r="F1664" s="41">
        <v>45.654000000000003</v>
      </c>
      <c r="G1664" s="41">
        <v>136.96199999999999</v>
      </c>
      <c r="K1664" t="b">
        <f>IF(VLOOKUP(Table1[[#This Row],[ProductID]],productMaster,4,0)="Active",TRUE,"Anomali")</f>
        <v>1</v>
      </c>
      <c r="L1664">
        <f>VLOOKUP(Table1[[#This Row],[ProductID]],productMaster,10,0)</f>
        <v>0</v>
      </c>
      <c r="M1664" t="str">
        <f>IF(Table1[[#This Row],[UnitPrice]]&gt;115%*Table1[[#This Row],[StandardAcquisitionCost]],"Anomali","")</f>
        <v>Anomali</v>
      </c>
      <c r="N1664" s="80">
        <f>VLOOKUP(Table1[[#This Row],[ProductID]],productMaster,11,0)</f>
        <v>0</v>
      </c>
      <c r="O1664" s="80" t="str">
        <f>IF(Table1[[#This Row],[UnitPrice]]&gt;Table1[[#This Row],[sellingPrice]],"Anomali","")</f>
        <v>Anomali</v>
      </c>
      <c r="P1664" s="80" t="str">
        <f>IF(ISNA(VLOOKUP(Table1[[#This Row],[ProductID]],productMaster,1,0)),"Anomali","")</f>
        <v/>
      </c>
    </row>
    <row r="1665" spans="1:16" x14ac:dyDescent="0.25">
      <c r="A1665" s="5">
        <v>1022</v>
      </c>
      <c r="B1665" s="5">
        <v>2305</v>
      </c>
      <c r="C1665" s="10">
        <v>44128</v>
      </c>
      <c r="D1665" s="5">
        <v>3</v>
      </c>
      <c r="E1665" s="5">
        <v>431</v>
      </c>
      <c r="F1665" s="40">
        <v>41.380499999999998</v>
      </c>
      <c r="G1665" s="40">
        <v>124.14149999999999</v>
      </c>
      <c r="K1665" t="b">
        <f>IF(VLOOKUP(Table1[[#This Row],[ProductID]],productMaster,4,0)="Active",TRUE,"Anomali")</f>
        <v>1</v>
      </c>
      <c r="L1665">
        <f>VLOOKUP(Table1[[#This Row],[ProductID]],productMaster,10,0)</f>
        <v>0</v>
      </c>
      <c r="M1665" t="str">
        <f>IF(Table1[[#This Row],[UnitPrice]]&gt;115%*Table1[[#This Row],[StandardAcquisitionCost]],"Anomali","")</f>
        <v>Anomali</v>
      </c>
      <c r="N1665" s="80">
        <f>VLOOKUP(Table1[[#This Row],[ProductID]],productMaster,11,0)</f>
        <v>0</v>
      </c>
      <c r="O1665" s="80" t="str">
        <f>IF(Table1[[#This Row],[UnitPrice]]&gt;Table1[[#This Row],[sellingPrice]],"Anomali","")</f>
        <v>Anomali</v>
      </c>
      <c r="P1665" s="80" t="str">
        <f>IF(ISNA(VLOOKUP(Table1[[#This Row],[ProductID]],productMaster,1,0)),"Anomali","")</f>
        <v/>
      </c>
    </row>
    <row r="1666" spans="1:16" x14ac:dyDescent="0.25">
      <c r="A1666" s="4">
        <v>1023</v>
      </c>
      <c r="B1666" s="4">
        <v>2306</v>
      </c>
      <c r="C1666" s="11">
        <v>44128</v>
      </c>
      <c r="D1666" s="4">
        <v>3</v>
      </c>
      <c r="E1666" s="4">
        <v>341</v>
      </c>
      <c r="F1666" s="41">
        <v>47.575499999999998</v>
      </c>
      <c r="G1666" s="41">
        <v>142.72649999999999</v>
      </c>
      <c r="K1666" t="b">
        <f>IF(VLOOKUP(Table1[[#This Row],[ProductID]],productMaster,4,0)="Active",TRUE,"Anomali")</f>
        <v>1</v>
      </c>
      <c r="L1666">
        <f>VLOOKUP(Table1[[#This Row],[ProductID]],productMaster,10,0)</f>
        <v>0</v>
      </c>
      <c r="M1666" t="str">
        <f>IF(Table1[[#This Row],[UnitPrice]]&gt;115%*Table1[[#This Row],[StandardAcquisitionCost]],"Anomali","")</f>
        <v>Anomali</v>
      </c>
      <c r="N1666" s="80">
        <f>VLOOKUP(Table1[[#This Row],[ProductID]],productMaster,11,0)</f>
        <v>0</v>
      </c>
      <c r="O1666" s="80" t="str">
        <f>IF(Table1[[#This Row],[UnitPrice]]&gt;Table1[[#This Row],[sellingPrice]],"Anomali","")</f>
        <v>Anomali</v>
      </c>
      <c r="P1666" s="80" t="str">
        <f>IF(ISNA(VLOOKUP(Table1[[#This Row],[ProductID]],productMaster,1,0)),"Anomali","")</f>
        <v/>
      </c>
    </row>
    <row r="1667" spans="1:16" x14ac:dyDescent="0.25">
      <c r="A1667" s="5">
        <v>1023</v>
      </c>
      <c r="B1667" s="5">
        <v>2307</v>
      </c>
      <c r="C1667" s="10">
        <v>44128</v>
      </c>
      <c r="D1667" s="5">
        <v>3</v>
      </c>
      <c r="E1667" s="5">
        <v>342</v>
      </c>
      <c r="F1667" s="40">
        <v>45.475499999999997</v>
      </c>
      <c r="G1667" s="40">
        <v>136.4265</v>
      </c>
      <c r="K1667" t="b">
        <f>IF(VLOOKUP(Table1[[#This Row],[ProductID]],productMaster,4,0)="Active",TRUE,"Anomali")</f>
        <v>1</v>
      </c>
      <c r="L1667">
        <f>VLOOKUP(Table1[[#This Row],[ProductID]],productMaster,10,0)</f>
        <v>0</v>
      </c>
      <c r="M1667" t="str">
        <f>IF(Table1[[#This Row],[UnitPrice]]&gt;115%*Table1[[#This Row],[StandardAcquisitionCost]],"Anomali","")</f>
        <v>Anomali</v>
      </c>
      <c r="N1667" s="80">
        <f>VLOOKUP(Table1[[#This Row],[ProductID]],productMaster,11,0)</f>
        <v>0</v>
      </c>
      <c r="O1667" s="80" t="str">
        <f>IF(Table1[[#This Row],[UnitPrice]]&gt;Table1[[#This Row],[sellingPrice]],"Anomali","")</f>
        <v>Anomali</v>
      </c>
      <c r="P1667" s="80" t="str">
        <f>IF(ISNA(VLOOKUP(Table1[[#This Row],[ProductID]],productMaster,1,0)),"Anomali","")</f>
        <v/>
      </c>
    </row>
    <row r="1668" spans="1:16" x14ac:dyDescent="0.25">
      <c r="A1668" s="4">
        <v>1023</v>
      </c>
      <c r="B1668" s="4">
        <v>2308</v>
      </c>
      <c r="C1668" s="11">
        <v>44128</v>
      </c>
      <c r="D1668" s="4">
        <v>3</v>
      </c>
      <c r="E1668" s="4">
        <v>343</v>
      </c>
      <c r="F1668" s="41">
        <v>49.749000000000002</v>
      </c>
      <c r="G1668" s="41">
        <v>149.24700000000001</v>
      </c>
      <c r="K1668" t="b">
        <f>IF(VLOOKUP(Table1[[#This Row],[ProductID]],productMaster,4,0)="Active",TRUE,"Anomali")</f>
        <v>1</v>
      </c>
      <c r="L1668">
        <f>VLOOKUP(Table1[[#This Row],[ProductID]],productMaster,10,0)</f>
        <v>0</v>
      </c>
      <c r="M1668" t="str">
        <f>IF(Table1[[#This Row],[UnitPrice]]&gt;115%*Table1[[#This Row],[StandardAcquisitionCost]],"Anomali","")</f>
        <v>Anomali</v>
      </c>
      <c r="N1668" s="80">
        <f>VLOOKUP(Table1[[#This Row],[ProductID]],productMaster,11,0)</f>
        <v>0</v>
      </c>
      <c r="O1668" s="80" t="str">
        <f>IF(Table1[[#This Row],[UnitPrice]]&gt;Table1[[#This Row],[sellingPrice]],"Anomali","")</f>
        <v>Anomali</v>
      </c>
      <c r="P1668" s="80" t="str">
        <f>IF(ISNA(VLOOKUP(Table1[[#This Row],[ProductID]],productMaster,1,0)),"Anomali","")</f>
        <v/>
      </c>
    </row>
    <row r="1669" spans="1:16" x14ac:dyDescent="0.25">
      <c r="A1669" s="5">
        <v>1024</v>
      </c>
      <c r="B1669" s="5">
        <v>2309</v>
      </c>
      <c r="C1669" s="10">
        <v>44128</v>
      </c>
      <c r="D1669" s="5">
        <v>550</v>
      </c>
      <c r="E1669" s="5">
        <v>931</v>
      </c>
      <c r="F1669" s="40">
        <v>34.345500000000001</v>
      </c>
      <c r="G1669" s="40">
        <v>18890.025000000001</v>
      </c>
      <c r="K1669" t="b">
        <f>IF(VLOOKUP(Table1[[#This Row],[ProductID]],productMaster,4,0)="Active",TRUE,"Anomali")</f>
        <v>1</v>
      </c>
      <c r="L1669">
        <f>VLOOKUP(Table1[[#This Row],[ProductID]],productMaster,10,0)</f>
        <v>8.0373000000000001</v>
      </c>
      <c r="M1669" t="str">
        <f>IF(Table1[[#This Row],[UnitPrice]]&gt;115%*Table1[[#This Row],[StandardAcquisitionCost]],"Anomali","")</f>
        <v>Anomali</v>
      </c>
      <c r="N1669" s="80">
        <f>VLOOKUP(Table1[[#This Row],[ProductID]],productMaster,11,0)</f>
        <v>21.49</v>
      </c>
      <c r="O1669" s="80" t="str">
        <f>IF(Table1[[#This Row],[UnitPrice]]&gt;Table1[[#This Row],[sellingPrice]],"Anomali","")</f>
        <v>Anomali</v>
      </c>
      <c r="P1669" s="80" t="str">
        <f>IF(ISNA(VLOOKUP(Table1[[#This Row],[ProductID]],productMaster,1,0)),"Anomali","")</f>
        <v/>
      </c>
    </row>
    <row r="1670" spans="1:16" x14ac:dyDescent="0.25">
      <c r="A1670" s="4">
        <v>1024</v>
      </c>
      <c r="B1670" s="4">
        <v>2310</v>
      </c>
      <c r="C1670" s="11">
        <v>44128</v>
      </c>
      <c r="D1670" s="4">
        <v>550</v>
      </c>
      <c r="E1670" s="4">
        <v>932</v>
      </c>
      <c r="F1670" s="41">
        <v>39.238500000000002</v>
      </c>
      <c r="G1670" s="41">
        <v>21581.174999999999</v>
      </c>
      <c r="K1670" t="b">
        <f>IF(VLOOKUP(Table1[[#This Row],[ProductID]],productMaster,4,0)="Active",TRUE,"Anomali")</f>
        <v>1</v>
      </c>
      <c r="L1670">
        <f>VLOOKUP(Table1[[#This Row],[ProductID]],productMaster,10,0)</f>
        <v>9.3462999999999994</v>
      </c>
      <c r="M1670" t="str">
        <f>IF(Table1[[#This Row],[UnitPrice]]&gt;115%*Table1[[#This Row],[StandardAcquisitionCost]],"Anomali","")</f>
        <v>Anomali</v>
      </c>
      <c r="N1670" s="80">
        <f>VLOOKUP(Table1[[#This Row],[ProductID]],productMaster,11,0)</f>
        <v>24.99</v>
      </c>
      <c r="O1670" s="80" t="str">
        <f>IF(Table1[[#This Row],[UnitPrice]]&gt;Table1[[#This Row],[sellingPrice]],"Anomali","")</f>
        <v>Anomali</v>
      </c>
      <c r="P1670" s="80" t="str">
        <f>IF(ISNA(VLOOKUP(Table1[[#This Row],[ProductID]],productMaster,1,0)),"Anomali","")</f>
        <v/>
      </c>
    </row>
    <row r="1671" spans="1:16" x14ac:dyDescent="0.25">
      <c r="A1671" s="5">
        <v>1025</v>
      </c>
      <c r="B1671" s="5">
        <v>2311</v>
      </c>
      <c r="C1671" s="10">
        <v>44131</v>
      </c>
      <c r="D1671" s="5">
        <v>550</v>
      </c>
      <c r="E1671" s="5">
        <v>530</v>
      </c>
      <c r="F1671" s="40">
        <v>16.085999999999999</v>
      </c>
      <c r="G1671" s="40">
        <v>8847.2999999999993</v>
      </c>
      <c r="K1671" t="b">
        <f>IF(VLOOKUP(Table1[[#This Row],[ProductID]],productMaster,4,0)="Active",TRUE,"Anomali")</f>
        <v>1</v>
      </c>
      <c r="L1671">
        <f>VLOOKUP(Table1[[#This Row],[ProductID]],productMaster,10,0)</f>
        <v>0</v>
      </c>
      <c r="M1671" t="str">
        <f>IF(Table1[[#This Row],[UnitPrice]]&gt;115%*Table1[[#This Row],[StandardAcquisitionCost]],"Anomali","")</f>
        <v>Anomali</v>
      </c>
      <c r="N1671" s="80">
        <f>VLOOKUP(Table1[[#This Row],[ProductID]],productMaster,11,0)</f>
        <v>0</v>
      </c>
      <c r="O1671" s="80" t="str">
        <f>IF(Table1[[#This Row],[UnitPrice]]&gt;Table1[[#This Row],[sellingPrice]],"Anomali","")</f>
        <v>Anomali</v>
      </c>
      <c r="P1671" s="80" t="str">
        <f>IF(ISNA(VLOOKUP(Table1[[#This Row],[ProductID]],productMaster,1,0)),"Anomali","")</f>
        <v/>
      </c>
    </row>
    <row r="1672" spans="1:16" x14ac:dyDescent="0.25">
      <c r="A1672" s="4">
        <v>1026</v>
      </c>
      <c r="B1672" s="4">
        <v>2312</v>
      </c>
      <c r="C1672" s="11">
        <v>44131</v>
      </c>
      <c r="D1672" s="4">
        <v>3</v>
      </c>
      <c r="E1672" s="4">
        <v>314</v>
      </c>
      <c r="F1672" s="41">
        <v>57.025500000000001</v>
      </c>
      <c r="G1672" s="41">
        <v>171.07650000000001</v>
      </c>
      <c r="K1672" t="b">
        <f>IF(VLOOKUP(Table1[[#This Row],[ProductID]],productMaster,4,0)="Active",TRUE,"Anomali")</f>
        <v>1</v>
      </c>
      <c r="L1672">
        <f>VLOOKUP(Table1[[#This Row],[ProductID]],productMaster,10,0)</f>
        <v>0</v>
      </c>
      <c r="M1672" t="str">
        <f>IF(Table1[[#This Row],[UnitPrice]]&gt;115%*Table1[[#This Row],[StandardAcquisitionCost]],"Anomali","")</f>
        <v>Anomali</v>
      </c>
      <c r="N1672" s="80">
        <f>VLOOKUP(Table1[[#This Row],[ProductID]],productMaster,11,0)</f>
        <v>0</v>
      </c>
      <c r="O1672" s="80" t="str">
        <f>IF(Table1[[#This Row],[UnitPrice]]&gt;Table1[[#This Row],[sellingPrice]],"Anomali","")</f>
        <v>Anomali</v>
      </c>
      <c r="P1672" s="80" t="str">
        <f>IF(ISNA(VLOOKUP(Table1[[#This Row],[ProductID]],productMaster,1,0)),"Anomali","")</f>
        <v/>
      </c>
    </row>
    <row r="1673" spans="1:16" x14ac:dyDescent="0.25">
      <c r="A1673" s="5">
        <v>1027</v>
      </c>
      <c r="B1673" s="5">
        <v>2313</v>
      </c>
      <c r="C1673" s="10">
        <v>44131</v>
      </c>
      <c r="D1673" s="5">
        <v>550</v>
      </c>
      <c r="E1673" s="5">
        <v>512</v>
      </c>
      <c r="F1673" s="40">
        <v>37.085999999999999</v>
      </c>
      <c r="G1673" s="40">
        <v>20397.3</v>
      </c>
      <c r="K1673" t="b">
        <f>IF(VLOOKUP(Table1[[#This Row],[ProductID]],productMaster,4,0)="Active",TRUE,"Anomali")</f>
        <v>1</v>
      </c>
      <c r="L1673">
        <f>VLOOKUP(Table1[[#This Row],[ProductID]],productMaster,10,0)</f>
        <v>0</v>
      </c>
      <c r="M1673" t="str">
        <f>IF(Table1[[#This Row],[UnitPrice]]&gt;115%*Table1[[#This Row],[StandardAcquisitionCost]],"Anomali","")</f>
        <v>Anomali</v>
      </c>
      <c r="N1673" s="80">
        <f>VLOOKUP(Table1[[#This Row],[ProductID]],productMaster,11,0)</f>
        <v>0</v>
      </c>
      <c r="O1673" s="80" t="str">
        <f>IF(Table1[[#This Row],[UnitPrice]]&gt;Table1[[#This Row],[sellingPrice]],"Anomali","")</f>
        <v>Anomali</v>
      </c>
      <c r="P1673" s="80" t="str">
        <f>IF(ISNA(VLOOKUP(Table1[[#This Row],[ProductID]],productMaster,1,0)),"Anomali","")</f>
        <v/>
      </c>
    </row>
    <row r="1674" spans="1:16" x14ac:dyDescent="0.25">
      <c r="A1674" s="4">
        <v>1028</v>
      </c>
      <c r="B1674" s="4">
        <v>2314</v>
      </c>
      <c r="C1674" s="11">
        <v>44131</v>
      </c>
      <c r="D1674" s="4">
        <v>550</v>
      </c>
      <c r="E1674" s="4">
        <v>513</v>
      </c>
      <c r="F1674" s="41">
        <v>26.596499999999999</v>
      </c>
      <c r="G1674" s="41">
        <v>14628.075000000001</v>
      </c>
      <c r="K1674" t="b">
        <f>IF(VLOOKUP(Table1[[#This Row],[ProductID]],productMaster,4,0)="Active",TRUE,"Anomali")</f>
        <v>1</v>
      </c>
      <c r="L1674">
        <f>VLOOKUP(Table1[[#This Row],[ProductID]],productMaster,10,0)</f>
        <v>0</v>
      </c>
      <c r="M1674" t="str">
        <f>IF(Table1[[#This Row],[UnitPrice]]&gt;115%*Table1[[#This Row],[StandardAcquisitionCost]],"Anomali","")</f>
        <v>Anomali</v>
      </c>
      <c r="N1674" s="80">
        <f>VLOOKUP(Table1[[#This Row],[ProductID]],productMaster,11,0)</f>
        <v>0</v>
      </c>
      <c r="O1674" s="80" t="str">
        <f>IF(Table1[[#This Row],[UnitPrice]]&gt;Table1[[#This Row],[sellingPrice]],"Anomali","")</f>
        <v>Anomali</v>
      </c>
      <c r="P1674" s="80" t="str">
        <f>IF(ISNA(VLOOKUP(Table1[[#This Row],[ProductID]],productMaster,1,0)),"Anomali","")</f>
        <v/>
      </c>
    </row>
    <row r="1675" spans="1:16" x14ac:dyDescent="0.25">
      <c r="A1675" s="5">
        <v>1029</v>
      </c>
      <c r="B1675" s="5">
        <v>2315</v>
      </c>
      <c r="C1675" s="10">
        <v>44131</v>
      </c>
      <c r="D1675" s="5">
        <v>550</v>
      </c>
      <c r="E1675" s="5">
        <v>317</v>
      </c>
      <c r="F1675" s="40">
        <v>27.058499999999999</v>
      </c>
      <c r="G1675" s="40">
        <v>14882.174999999999</v>
      </c>
      <c r="K1675" t="b">
        <f>IF(VLOOKUP(Table1[[#This Row],[ProductID]],productMaster,4,0)="Active",TRUE,"Anomali")</f>
        <v>1</v>
      </c>
      <c r="L1675">
        <f>VLOOKUP(Table1[[#This Row],[ProductID]],productMaster,10,0)</f>
        <v>0</v>
      </c>
      <c r="M1675" t="str">
        <f>IF(Table1[[#This Row],[UnitPrice]]&gt;115%*Table1[[#This Row],[StandardAcquisitionCost]],"Anomali","")</f>
        <v>Anomali</v>
      </c>
      <c r="N1675" s="80">
        <f>VLOOKUP(Table1[[#This Row],[ProductID]],productMaster,11,0)</f>
        <v>0</v>
      </c>
      <c r="O1675" s="80" t="str">
        <f>IF(Table1[[#This Row],[UnitPrice]]&gt;Table1[[#This Row],[sellingPrice]],"Anomali","")</f>
        <v>Anomali</v>
      </c>
      <c r="P1675" s="80" t="str">
        <f>IF(ISNA(VLOOKUP(Table1[[#This Row],[ProductID]],productMaster,1,0)),"Anomali","")</f>
        <v/>
      </c>
    </row>
    <row r="1676" spans="1:16" x14ac:dyDescent="0.25">
      <c r="A1676" s="4">
        <v>1029</v>
      </c>
      <c r="B1676" s="4">
        <v>2316</v>
      </c>
      <c r="C1676" s="11">
        <v>44131</v>
      </c>
      <c r="D1676" s="4">
        <v>550</v>
      </c>
      <c r="E1676" s="4">
        <v>318</v>
      </c>
      <c r="F1676" s="41">
        <v>33.579000000000001</v>
      </c>
      <c r="G1676" s="41">
        <v>18468.45</v>
      </c>
      <c r="K1676" t="b">
        <f>IF(VLOOKUP(Table1[[#This Row],[ProductID]],productMaster,4,0)="Active",TRUE,"Anomali")</f>
        <v>1</v>
      </c>
      <c r="L1676">
        <f>VLOOKUP(Table1[[#This Row],[ProductID]],productMaster,10,0)</f>
        <v>0</v>
      </c>
      <c r="M1676" t="str">
        <f>IF(Table1[[#This Row],[UnitPrice]]&gt;115%*Table1[[#This Row],[StandardAcquisitionCost]],"Anomali","")</f>
        <v>Anomali</v>
      </c>
      <c r="N1676" s="80">
        <f>VLOOKUP(Table1[[#This Row],[ProductID]],productMaster,11,0)</f>
        <v>0</v>
      </c>
      <c r="O1676" s="80" t="str">
        <f>IF(Table1[[#This Row],[UnitPrice]]&gt;Table1[[#This Row],[sellingPrice]],"Anomali","")</f>
        <v>Anomali</v>
      </c>
      <c r="P1676" s="80" t="str">
        <f>IF(ISNA(VLOOKUP(Table1[[#This Row],[ProductID]],productMaster,1,0)),"Anomali","")</f>
        <v/>
      </c>
    </row>
    <row r="1677" spans="1:16" x14ac:dyDescent="0.25">
      <c r="A1677" s="5">
        <v>1029</v>
      </c>
      <c r="B1677" s="5">
        <v>2317</v>
      </c>
      <c r="C1677" s="10">
        <v>44131</v>
      </c>
      <c r="D1677" s="5">
        <v>550</v>
      </c>
      <c r="E1677" s="5">
        <v>319</v>
      </c>
      <c r="F1677" s="40">
        <v>46.063499999999998</v>
      </c>
      <c r="G1677" s="40">
        <v>25334.924999999999</v>
      </c>
      <c r="K1677" t="b">
        <f>IF(VLOOKUP(Table1[[#This Row],[ProductID]],productMaster,4,0)="Active",TRUE,"Anomali")</f>
        <v>1</v>
      </c>
      <c r="L1677">
        <f>VLOOKUP(Table1[[#This Row],[ProductID]],productMaster,10,0)</f>
        <v>0</v>
      </c>
      <c r="M1677" t="str">
        <f>IF(Table1[[#This Row],[UnitPrice]]&gt;115%*Table1[[#This Row],[StandardAcquisitionCost]],"Anomali","")</f>
        <v>Anomali</v>
      </c>
      <c r="N1677" s="80">
        <f>VLOOKUP(Table1[[#This Row],[ProductID]],productMaster,11,0)</f>
        <v>0</v>
      </c>
      <c r="O1677" s="80" t="str">
        <f>IF(Table1[[#This Row],[UnitPrice]]&gt;Table1[[#This Row],[sellingPrice]],"Anomali","")</f>
        <v>Anomali</v>
      </c>
      <c r="P1677" s="80" t="str">
        <f>IF(ISNA(VLOOKUP(Table1[[#This Row],[ProductID]],productMaster,1,0)),"Anomali","")</f>
        <v/>
      </c>
    </row>
    <row r="1678" spans="1:16" x14ac:dyDescent="0.25">
      <c r="A1678" s="4">
        <v>1030</v>
      </c>
      <c r="B1678" s="4">
        <v>2318</v>
      </c>
      <c r="C1678" s="11">
        <v>44131</v>
      </c>
      <c r="D1678" s="4">
        <v>3</v>
      </c>
      <c r="E1678" s="4">
        <v>412</v>
      </c>
      <c r="F1678" s="41">
        <v>41.170499999999997</v>
      </c>
      <c r="G1678" s="41">
        <v>123.5115</v>
      </c>
      <c r="K1678" t="b">
        <f>IF(VLOOKUP(Table1[[#This Row],[ProductID]],productMaster,4,0)="Active",TRUE,"Anomali")</f>
        <v>1</v>
      </c>
      <c r="L1678">
        <f>VLOOKUP(Table1[[#This Row],[ProductID]],productMaster,10,0)</f>
        <v>0</v>
      </c>
      <c r="M1678" t="str">
        <f>IF(Table1[[#This Row],[UnitPrice]]&gt;115%*Table1[[#This Row],[StandardAcquisitionCost]],"Anomali","")</f>
        <v>Anomali</v>
      </c>
      <c r="N1678" s="80">
        <f>VLOOKUP(Table1[[#This Row],[ProductID]],productMaster,11,0)</f>
        <v>0</v>
      </c>
      <c r="O1678" s="80" t="str">
        <f>IF(Table1[[#This Row],[UnitPrice]]&gt;Table1[[#This Row],[sellingPrice]],"Anomali","")</f>
        <v>Anomali</v>
      </c>
      <c r="P1678" s="80" t="str">
        <f>IF(ISNA(VLOOKUP(Table1[[#This Row],[ProductID]],productMaster,1,0)),"Anomali","")</f>
        <v/>
      </c>
    </row>
    <row r="1679" spans="1:16" x14ac:dyDescent="0.25">
      <c r="A1679" s="5">
        <v>1030</v>
      </c>
      <c r="B1679" s="5">
        <v>2319</v>
      </c>
      <c r="C1679" s="10">
        <v>44131</v>
      </c>
      <c r="D1679" s="5">
        <v>3</v>
      </c>
      <c r="E1679" s="5">
        <v>413</v>
      </c>
      <c r="F1679" s="40">
        <v>39.070500000000003</v>
      </c>
      <c r="G1679" s="40">
        <v>117.2115</v>
      </c>
      <c r="K1679" t="b">
        <f>IF(VLOOKUP(Table1[[#This Row],[ProductID]],productMaster,4,0)="Active",TRUE,"Anomali")</f>
        <v>1</v>
      </c>
      <c r="L1679">
        <f>VLOOKUP(Table1[[#This Row],[ProductID]],productMaster,10,0)</f>
        <v>0</v>
      </c>
      <c r="M1679" t="str">
        <f>IF(Table1[[#This Row],[UnitPrice]]&gt;115%*Table1[[#This Row],[StandardAcquisitionCost]],"Anomali","")</f>
        <v>Anomali</v>
      </c>
      <c r="N1679" s="80">
        <f>VLOOKUP(Table1[[#This Row],[ProductID]],productMaster,11,0)</f>
        <v>0</v>
      </c>
      <c r="O1679" s="80" t="str">
        <f>IF(Table1[[#This Row],[UnitPrice]]&gt;Table1[[#This Row],[sellingPrice]],"Anomali","")</f>
        <v>Anomali</v>
      </c>
      <c r="P1679" s="80" t="str">
        <f>IF(ISNA(VLOOKUP(Table1[[#This Row],[ProductID]],productMaster,1,0)),"Anomali","")</f>
        <v/>
      </c>
    </row>
    <row r="1680" spans="1:16" x14ac:dyDescent="0.25">
      <c r="A1680" s="4">
        <v>1030</v>
      </c>
      <c r="B1680" s="4">
        <v>2320</v>
      </c>
      <c r="C1680" s="11">
        <v>44131</v>
      </c>
      <c r="D1680" s="4">
        <v>3</v>
      </c>
      <c r="E1680" s="4">
        <v>414</v>
      </c>
      <c r="F1680" s="41">
        <v>43.344000000000001</v>
      </c>
      <c r="G1680" s="41">
        <v>130.03200000000001</v>
      </c>
      <c r="K1680" t="b">
        <f>IF(VLOOKUP(Table1[[#This Row],[ProductID]],productMaster,4,0)="Active",TRUE,"Anomali")</f>
        <v>1</v>
      </c>
      <c r="L1680">
        <f>VLOOKUP(Table1[[#This Row],[ProductID]],productMaster,10,0)</f>
        <v>0</v>
      </c>
      <c r="M1680" t="str">
        <f>IF(Table1[[#This Row],[UnitPrice]]&gt;115%*Table1[[#This Row],[StandardAcquisitionCost]],"Anomali","")</f>
        <v>Anomali</v>
      </c>
      <c r="N1680" s="80">
        <f>VLOOKUP(Table1[[#This Row],[ProductID]],productMaster,11,0)</f>
        <v>0</v>
      </c>
      <c r="O1680" s="80" t="str">
        <f>IF(Table1[[#This Row],[UnitPrice]]&gt;Table1[[#This Row],[sellingPrice]],"Anomali","")</f>
        <v>Anomali</v>
      </c>
      <c r="P1680" s="80" t="str">
        <f>IF(ISNA(VLOOKUP(Table1[[#This Row],[ProductID]],productMaster,1,0)),"Anomali","")</f>
        <v/>
      </c>
    </row>
    <row r="1681" spans="1:16" x14ac:dyDescent="0.25">
      <c r="A1681" s="5">
        <v>1031</v>
      </c>
      <c r="B1681" s="5">
        <v>2321</v>
      </c>
      <c r="C1681" s="10">
        <v>44131</v>
      </c>
      <c r="D1681" s="5">
        <v>3</v>
      </c>
      <c r="E1681" s="5">
        <v>429</v>
      </c>
      <c r="F1681" s="40">
        <v>41.222999999999999</v>
      </c>
      <c r="G1681" s="40">
        <v>123.669</v>
      </c>
      <c r="K1681" t="b">
        <f>IF(VLOOKUP(Table1[[#This Row],[ProductID]],productMaster,4,0)="Active",TRUE,"Anomali")</f>
        <v>1</v>
      </c>
      <c r="L1681">
        <f>VLOOKUP(Table1[[#This Row],[ProductID]],productMaster,10,0)</f>
        <v>0</v>
      </c>
      <c r="M1681" t="str">
        <f>IF(Table1[[#This Row],[UnitPrice]]&gt;115%*Table1[[#This Row],[StandardAcquisitionCost]],"Anomali","")</f>
        <v>Anomali</v>
      </c>
      <c r="N1681" s="80">
        <f>VLOOKUP(Table1[[#This Row],[ProductID]],productMaster,11,0)</f>
        <v>0</v>
      </c>
      <c r="O1681" s="80" t="str">
        <f>IF(Table1[[#This Row],[UnitPrice]]&gt;Table1[[#This Row],[sellingPrice]],"Anomali","")</f>
        <v>Anomali</v>
      </c>
      <c r="P1681" s="80" t="str">
        <f>IF(ISNA(VLOOKUP(Table1[[#This Row],[ProductID]],productMaster,1,0)),"Anomali","")</f>
        <v/>
      </c>
    </row>
    <row r="1682" spans="1:16" x14ac:dyDescent="0.25">
      <c r="A1682" s="4">
        <v>1031</v>
      </c>
      <c r="B1682" s="4">
        <v>2322</v>
      </c>
      <c r="C1682" s="11">
        <v>44131</v>
      </c>
      <c r="D1682" s="4">
        <v>3</v>
      </c>
      <c r="E1682" s="4">
        <v>430</v>
      </c>
      <c r="F1682" s="41">
        <v>45.496499999999997</v>
      </c>
      <c r="G1682" s="41">
        <v>136.48949999999999</v>
      </c>
      <c r="K1682" t="b">
        <f>IF(VLOOKUP(Table1[[#This Row],[ProductID]],productMaster,4,0)="Active",TRUE,"Anomali")</f>
        <v>1</v>
      </c>
      <c r="L1682">
        <f>VLOOKUP(Table1[[#This Row],[ProductID]],productMaster,10,0)</f>
        <v>0</v>
      </c>
      <c r="M1682" t="str">
        <f>IF(Table1[[#This Row],[UnitPrice]]&gt;115%*Table1[[#This Row],[StandardAcquisitionCost]],"Anomali","")</f>
        <v>Anomali</v>
      </c>
      <c r="N1682" s="80">
        <f>VLOOKUP(Table1[[#This Row],[ProductID]],productMaster,11,0)</f>
        <v>0</v>
      </c>
      <c r="O1682" s="80" t="str">
        <f>IF(Table1[[#This Row],[UnitPrice]]&gt;Table1[[#This Row],[sellingPrice]],"Anomali","")</f>
        <v>Anomali</v>
      </c>
      <c r="P1682" s="80" t="str">
        <f>IF(ISNA(VLOOKUP(Table1[[#This Row],[ProductID]],productMaster,1,0)),"Anomali","")</f>
        <v/>
      </c>
    </row>
    <row r="1683" spans="1:16" x14ac:dyDescent="0.25">
      <c r="A1683" s="5">
        <v>1031</v>
      </c>
      <c r="B1683" s="5">
        <v>2323</v>
      </c>
      <c r="C1683" s="10">
        <v>44131</v>
      </c>
      <c r="D1683" s="5">
        <v>3</v>
      </c>
      <c r="E1683" s="5">
        <v>431</v>
      </c>
      <c r="F1683" s="40">
        <v>41.222999999999999</v>
      </c>
      <c r="G1683" s="40">
        <v>123.669</v>
      </c>
      <c r="K1683" t="b">
        <f>IF(VLOOKUP(Table1[[#This Row],[ProductID]],productMaster,4,0)="Active",TRUE,"Anomali")</f>
        <v>1</v>
      </c>
      <c r="L1683">
        <f>VLOOKUP(Table1[[#This Row],[ProductID]],productMaster,10,0)</f>
        <v>0</v>
      </c>
      <c r="M1683" t="str">
        <f>IF(Table1[[#This Row],[UnitPrice]]&gt;115%*Table1[[#This Row],[StandardAcquisitionCost]],"Anomali","")</f>
        <v>Anomali</v>
      </c>
      <c r="N1683" s="80">
        <f>VLOOKUP(Table1[[#This Row],[ProductID]],productMaster,11,0)</f>
        <v>0</v>
      </c>
      <c r="O1683" s="80" t="str">
        <f>IF(Table1[[#This Row],[UnitPrice]]&gt;Table1[[#This Row],[sellingPrice]],"Anomali","")</f>
        <v>Anomali</v>
      </c>
      <c r="P1683" s="80" t="str">
        <f>IF(ISNA(VLOOKUP(Table1[[#This Row],[ProductID]],productMaster,1,0)),"Anomali","")</f>
        <v/>
      </c>
    </row>
    <row r="1684" spans="1:16" x14ac:dyDescent="0.25">
      <c r="A1684" s="4">
        <v>1031</v>
      </c>
      <c r="B1684" s="4">
        <v>2324</v>
      </c>
      <c r="C1684" s="11">
        <v>44131</v>
      </c>
      <c r="D1684" s="4">
        <v>3</v>
      </c>
      <c r="E1684" s="4">
        <v>432</v>
      </c>
      <c r="F1684" s="41">
        <v>39.122999999999998</v>
      </c>
      <c r="G1684" s="41">
        <v>117.369</v>
      </c>
      <c r="K1684" t="b">
        <f>IF(VLOOKUP(Table1[[#This Row],[ProductID]],productMaster,4,0)="Active",TRUE,"Anomali")</f>
        <v>1</v>
      </c>
      <c r="L1684">
        <f>VLOOKUP(Table1[[#This Row],[ProductID]],productMaster,10,0)</f>
        <v>0</v>
      </c>
      <c r="M1684" t="str">
        <f>IF(Table1[[#This Row],[UnitPrice]]&gt;115%*Table1[[#This Row],[StandardAcquisitionCost]],"Anomali","")</f>
        <v>Anomali</v>
      </c>
      <c r="N1684" s="80">
        <f>VLOOKUP(Table1[[#This Row],[ProductID]],productMaster,11,0)</f>
        <v>0</v>
      </c>
      <c r="O1684" s="80" t="str">
        <f>IF(Table1[[#This Row],[UnitPrice]]&gt;Table1[[#This Row],[sellingPrice]],"Anomali","")</f>
        <v>Anomali</v>
      </c>
      <c r="P1684" s="80" t="str">
        <f>IF(ISNA(VLOOKUP(Table1[[#This Row],[ProductID]],productMaster,1,0)),"Anomali","")</f>
        <v/>
      </c>
    </row>
    <row r="1685" spans="1:16" x14ac:dyDescent="0.25">
      <c r="A1685" s="5">
        <v>1032</v>
      </c>
      <c r="B1685" s="5">
        <v>2325</v>
      </c>
      <c r="C1685" s="10">
        <v>44131</v>
      </c>
      <c r="D1685" s="5">
        <v>3</v>
      </c>
      <c r="E1685" s="5">
        <v>320</v>
      </c>
      <c r="F1685" s="40">
        <v>47.470500000000001</v>
      </c>
      <c r="G1685" s="40">
        <v>142.41149999999999</v>
      </c>
      <c r="K1685" t="b">
        <f>IF(VLOOKUP(Table1[[#This Row],[ProductID]],productMaster,4,0)="Active",TRUE,"Anomali")</f>
        <v>1</v>
      </c>
      <c r="L1685">
        <f>VLOOKUP(Table1[[#This Row],[ProductID]],productMaster,10,0)</f>
        <v>0</v>
      </c>
      <c r="M1685" t="str">
        <f>IF(Table1[[#This Row],[UnitPrice]]&gt;115%*Table1[[#This Row],[StandardAcquisitionCost]],"Anomali","")</f>
        <v>Anomali</v>
      </c>
      <c r="N1685" s="80">
        <f>VLOOKUP(Table1[[#This Row],[ProductID]],productMaster,11,0)</f>
        <v>0</v>
      </c>
      <c r="O1685" s="80" t="str">
        <f>IF(Table1[[#This Row],[UnitPrice]]&gt;Table1[[#This Row],[sellingPrice]],"Anomali","")</f>
        <v>Anomali</v>
      </c>
      <c r="P1685" s="80" t="str">
        <f>IF(ISNA(VLOOKUP(Table1[[#This Row],[ProductID]],productMaster,1,0)),"Anomali","")</f>
        <v/>
      </c>
    </row>
    <row r="1686" spans="1:16" x14ac:dyDescent="0.25">
      <c r="A1686" s="4">
        <v>1032</v>
      </c>
      <c r="B1686" s="4">
        <v>2326</v>
      </c>
      <c r="C1686" s="11">
        <v>44131</v>
      </c>
      <c r="D1686" s="4">
        <v>3</v>
      </c>
      <c r="E1686" s="4">
        <v>321</v>
      </c>
      <c r="F1686" s="41">
        <v>42.798000000000002</v>
      </c>
      <c r="G1686" s="41">
        <v>128.39400000000001</v>
      </c>
      <c r="K1686" t="b">
        <f>IF(VLOOKUP(Table1[[#This Row],[ProductID]],productMaster,4,0)="Active",TRUE,"Anomali")</f>
        <v>1</v>
      </c>
      <c r="L1686">
        <f>VLOOKUP(Table1[[#This Row],[ProductID]],productMaster,10,0)</f>
        <v>0</v>
      </c>
      <c r="M1686" t="str">
        <f>IF(Table1[[#This Row],[UnitPrice]]&gt;115%*Table1[[#This Row],[StandardAcquisitionCost]],"Anomali","")</f>
        <v>Anomali</v>
      </c>
      <c r="N1686" s="80">
        <f>VLOOKUP(Table1[[#This Row],[ProductID]],productMaster,11,0)</f>
        <v>0</v>
      </c>
      <c r="O1686" s="80" t="str">
        <f>IF(Table1[[#This Row],[UnitPrice]]&gt;Table1[[#This Row],[sellingPrice]],"Anomali","")</f>
        <v>Anomali</v>
      </c>
      <c r="P1686" s="80" t="str">
        <f>IF(ISNA(VLOOKUP(Table1[[#This Row],[ProductID]],productMaster,1,0)),"Anomali","")</f>
        <v/>
      </c>
    </row>
    <row r="1687" spans="1:16" x14ac:dyDescent="0.25">
      <c r="A1687" s="5">
        <v>1033</v>
      </c>
      <c r="B1687" s="5">
        <v>2327</v>
      </c>
      <c r="C1687" s="10">
        <v>44131</v>
      </c>
      <c r="D1687" s="5">
        <v>3</v>
      </c>
      <c r="E1687" s="5">
        <v>449</v>
      </c>
      <c r="F1687" s="40">
        <v>49.853999999999999</v>
      </c>
      <c r="G1687" s="40">
        <v>149.56200000000001</v>
      </c>
      <c r="K1687" t="b">
        <f>IF(VLOOKUP(Table1[[#This Row],[ProductID]],productMaster,4,0)="Active",TRUE,"Anomali")</f>
        <v>1</v>
      </c>
      <c r="L1687">
        <f>VLOOKUP(Table1[[#This Row],[ProductID]],productMaster,10,0)</f>
        <v>0</v>
      </c>
      <c r="M1687" t="str">
        <f>IF(Table1[[#This Row],[UnitPrice]]&gt;115%*Table1[[#This Row],[StandardAcquisitionCost]],"Anomali","")</f>
        <v>Anomali</v>
      </c>
      <c r="N1687" s="80">
        <f>VLOOKUP(Table1[[#This Row],[ProductID]],productMaster,11,0)</f>
        <v>0</v>
      </c>
      <c r="O1687" s="80" t="str">
        <f>IF(Table1[[#This Row],[UnitPrice]]&gt;Table1[[#This Row],[sellingPrice]],"Anomali","")</f>
        <v>Anomali</v>
      </c>
      <c r="P1687" s="80" t="str">
        <f>IF(ISNA(VLOOKUP(Table1[[#This Row],[ProductID]],productMaster,1,0)),"Anomali","")</f>
        <v/>
      </c>
    </row>
    <row r="1688" spans="1:16" x14ac:dyDescent="0.25">
      <c r="A1688" s="4">
        <v>1033</v>
      </c>
      <c r="B1688" s="4">
        <v>2328</v>
      </c>
      <c r="C1688" s="11">
        <v>44131</v>
      </c>
      <c r="D1688" s="4">
        <v>3</v>
      </c>
      <c r="E1688" s="4">
        <v>450</v>
      </c>
      <c r="F1688" s="41">
        <v>45.580500000000001</v>
      </c>
      <c r="G1688" s="41">
        <v>136.7415</v>
      </c>
      <c r="K1688" t="b">
        <f>IF(VLOOKUP(Table1[[#This Row],[ProductID]],productMaster,4,0)="Active",TRUE,"Anomali")</f>
        <v>1</v>
      </c>
      <c r="L1688">
        <f>VLOOKUP(Table1[[#This Row],[ProductID]],productMaster,10,0)</f>
        <v>0</v>
      </c>
      <c r="M1688" t="str">
        <f>IF(Table1[[#This Row],[UnitPrice]]&gt;115%*Table1[[#This Row],[StandardAcquisitionCost]],"Anomali","")</f>
        <v>Anomali</v>
      </c>
      <c r="N1688" s="80">
        <f>VLOOKUP(Table1[[#This Row],[ProductID]],productMaster,11,0)</f>
        <v>0</v>
      </c>
      <c r="O1688" s="80" t="str">
        <f>IF(Table1[[#This Row],[UnitPrice]]&gt;Table1[[#This Row],[sellingPrice]],"Anomali","")</f>
        <v>Anomali</v>
      </c>
      <c r="P1688" s="80" t="str">
        <f>IF(ISNA(VLOOKUP(Table1[[#This Row],[ProductID]],productMaster,1,0)),"Anomali","")</f>
        <v/>
      </c>
    </row>
    <row r="1689" spans="1:16" x14ac:dyDescent="0.25">
      <c r="A1689" s="5">
        <v>1033</v>
      </c>
      <c r="B1689" s="5">
        <v>2329</v>
      </c>
      <c r="C1689" s="10">
        <v>44131</v>
      </c>
      <c r="D1689" s="5">
        <v>3</v>
      </c>
      <c r="E1689" s="5">
        <v>451</v>
      </c>
      <c r="F1689" s="40">
        <v>43.480499999999999</v>
      </c>
      <c r="G1689" s="40">
        <v>130.44149999999999</v>
      </c>
      <c r="K1689" t="b">
        <f>IF(VLOOKUP(Table1[[#This Row],[ProductID]],productMaster,4,0)="Active",TRUE,"Anomali")</f>
        <v>1</v>
      </c>
      <c r="L1689">
        <f>VLOOKUP(Table1[[#This Row],[ProductID]],productMaster,10,0)</f>
        <v>0</v>
      </c>
      <c r="M1689" t="str">
        <f>IF(Table1[[#This Row],[UnitPrice]]&gt;115%*Table1[[#This Row],[StandardAcquisitionCost]],"Anomali","")</f>
        <v>Anomali</v>
      </c>
      <c r="N1689" s="80">
        <f>VLOOKUP(Table1[[#This Row],[ProductID]],productMaster,11,0)</f>
        <v>0</v>
      </c>
      <c r="O1689" s="80" t="str">
        <f>IF(Table1[[#This Row],[UnitPrice]]&gt;Table1[[#This Row],[sellingPrice]],"Anomali","")</f>
        <v>Anomali</v>
      </c>
      <c r="P1689" s="80" t="str">
        <f>IF(ISNA(VLOOKUP(Table1[[#This Row],[ProductID]],productMaster,1,0)),"Anomali","")</f>
        <v/>
      </c>
    </row>
    <row r="1690" spans="1:16" x14ac:dyDescent="0.25">
      <c r="A1690" s="4">
        <v>1034</v>
      </c>
      <c r="B1690" s="4">
        <v>2330</v>
      </c>
      <c r="C1690" s="11">
        <v>44131</v>
      </c>
      <c r="D1690" s="4">
        <v>550</v>
      </c>
      <c r="E1690" s="4">
        <v>941</v>
      </c>
      <c r="F1690" s="41">
        <v>62.9895</v>
      </c>
      <c r="G1690" s="41">
        <v>34644.224999999999</v>
      </c>
      <c r="K1690" t="b">
        <f>IF(VLOOKUP(Table1[[#This Row],[ProductID]],productMaster,4,0)="Active",TRUE,"Anomali")</f>
        <v>1</v>
      </c>
      <c r="L1690">
        <f>VLOOKUP(Table1[[#This Row],[ProductID]],productMaster,10,0)</f>
        <v>35.959600000000002</v>
      </c>
      <c r="M1690" t="str">
        <f>IF(Table1[[#This Row],[UnitPrice]]&gt;115%*Table1[[#This Row],[StandardAcquisitionCost]],"Anomali","")</f>
        <v>Anomali</v>
      </c>
      <c r="N1690" s="80">
        <f>VLOOKUP(Table1[[#This Row],[ProductID]],productMaster,11,0)</f>
        <v>80.989999999999995</v>
      </c>
      <c r="O1690" s="80" t="str">
        <f>IF(Table1[[#This Row],[UnitPrice]]&gt;Table1[[#This Row],[sellingPrice]],"Anomali","")</f>
        <v/>
      </c>
      <c r="P1690" s="80" t="str">
        <f>IF(ISNA(VLOOKUP(Table1[[#This Row],[ProductID]],productMaster,1,0)),"Anomali","")</f>
        <v/>
      </c>
    </row>
    <row r="1691" spans="1:16" x14ac:dyDescent="0.25">
      <c r="A1691" s="5">
        <v>1035</v>
      </c>
      <c r="B1691" s="5">
        <v>2331</v>
      </c>
      <c r="C1691" s="10">
        <v>44131</v>
      </c>
      <c r="D1691" s="5">
        <v>3</v>
      </c>
      <c r="E1691" s="5">
        <v>320</v>
      </c>
      <c r="F1691" s="40">
        <v>45.3705</v>
      </c>
      <c r="G1691" s="40">
        <v>136.11150000000001</v>
      </c>
      <c r="K1691" t="b">
        <f>IF(VLOOKUP(Table1[[#This Row],[ProductID]],productMaster,4,0)="Active",TRUE,"Anomali")</f>
        <v>1</v>
      </c>
      <c r="L1691">
        <f>VLOOKUP(Table1[[#This Row],[ProductID]],productMaster,10,0)</f>
        <v>0</v>
      </c>
      <c r="M1691" t="str">
        <f>IF(Table1[[#This Row],[UnitPrice]]&gt;115%*Table1[[#This Row],[StandardAcquisitionCost]],"Anomali","")</f>
        <v>Anomali</v>
      </c>
      <c r="N1691" s="80">
        <f>VLOOKUP(Table1[[#This Row],[ProductID]],productMaster,11,0)</f>
        <v>0</v>
      </c>
      <c r="O1691" s="80" t="str">
        <f>IF(Table1[[#This Row],[UnitPrice]]&gt;Table1[[#This Row],[sellingPrice]],"Anomali","")</f>
        <v>Anomali</v>
      </c>
      <c r="P1691" s="80" t="str">
        <f>IF(ISNA(VLOOKUP(Table1[[#This Row],[ProductID]],productMaster,1,0)),"Anomali","")</f>
        <v/>
      </c>
    </row>
    <row r="1692" spans="1:16" x14ac:dyDescent="0.25">
      <c r="A1692" s="4">
        <v>1035</v>
      </c>
      <c r="B1692" s="4">
        <v>2332</v>
      </c>
      <c r="C1692" s="11">
        <v>44131</v>
      </c>
      <c r="D1692" s="4">
        <v>3</v>
      </c>
      <c r="E1692" s="4">
        <v>321</v>
      </c>
      <c r="F1692" s="41">
        <v>40.488</v>
      </c>
      <c r="G1692" s="41">
        <v>121.464</v>
      </c>
      <c r="K1692" t="b">
        <f>IF(VLOOKUP(Table1[[#This Row],[ProductID]],productMaster,4,0)="Active",TRUE,"Anomali")</f>
        <v>1</v>
      </c>
      <c r="L1692">
        <f>VLOOKUP(Table1[[#This Row],[ProductID]],productMaster,10,0)</f>
        <v>0</v>
      </c>
      <c r="M1692" t="str">
        <f>IF(Table1[[#This Row],[UnitPrice]]&gt;115%*Table1[[#This Row],[StandardAcquisitionCost]],"Anomali","")</f>
        <v>Anomali</v>
      </c>
      <c r="N1692" s="80">
        <f>VLOOKUP(Table1[[#This Row],[ProductID]],productMaster,11,0)</f>
        <v>0</v>
      </c>
      <c r="O1692" s="80" t="str">
        <f>IF(Table1[[#This Row],[UnitPrice]]&gt;Table1[[#This Row],[sellingPrice]],"Anomali","")</f>
        <v>Anomali</v>
      </c>
      <c r="P1692" s="80" t="str">
        <f>IF(ISNA(VLOOKUP(Table1[[#This Row],[ProductID]],productMaster,1,0)),"Anomali","")</f>
        <v/>
      </c>
    </row>
    <row r="1693" spans="1:16" x14ac:dyDescent="0.25">
      <c r="A1693" s="5">
        <v>1035</v>
      </c>
      <c r="B1693" s="5">
        <v>2333</v>
      </c>
      <c r="C1693" s="10">
        <v>44131</v>
      </c>
      <c r="D1693" s="5">
        <v>60</v>
      </c>
      <c r="E1693" s="5">
        <v>322</v>
      </c>
      <c r="F1693" s="40">
        <v>26.365500000000001</v>
      </c>
      <c r="G1693" s="40">
        <v>1581.93</v>
      </c>
      <c r="K1693" t="b">
        <f>IF(VLOOKUP(Table1[[#This Row],[ProductID]],productMaster,4,0)="Active",TRUE,"Anomali")</f>
        <v>1</v>
      </c>
      <c r="L1693">
        <f>VLOOKUP(Table1[[#This Row],[ProductID]],productMaster,10,0)</f>
        <v>0</v>
      </c>
      <c r="M1693" t="str">
        <f>IF(Table1[[#This Row],[UnitPrice]]&gt;115%*Table1[[#This Row],[StandardAcquisitionCost]],"Anomali","")</f>
        <v>Anomali</v>
      </c>
      <c r="N1693" s="80">
        <f>VLOOKUP(Table1[[#This Row],[ProductID]],productMaster,11,0)</f>
        <v>0</v>
      </c>
      <c r="O1693" s="80" t="str">
        <f>IF(Table1[[#This Row],[UnitPrice]]&gt;Table1[[#This Row],[sellingPrice]],"Anomali","")</f>
        <v>Anomali</v>
      </c>
      <c r="P1693" s="80" t="str">
        <f>IF(ISNA(VLOOKUP(Table1[[#This Row],[ProductID]],productMaster,1,0)),"Anomali","")</f>
        <v/>
      </c>
    </row>
    <row r="1694" spans="1:16" x14ac:dyDescent="0.25">
      <c r="A1694" s="4">
        <v>1036</v>
      </c>
      <c r="B1694" s="4">
        <v>2334</v>
      </c>
      <c r="C1694" s="11">
        <v>44131</v>
      </c>
      <c r="D1694" s="4">
        <v>3</v>
      </c>
      <c r="E1694" s="4">
        <v>504</v>
      </c>
      <c r="F1694" s="41">
        <v>48.762</v>
      </c>
      <c r="G1694" s="41">
        <v>146.286</v>
      </c>
      <c r="K1694" t="b">
        <f>IF(VLOOKUP(Table1[[#This Row],[ProductID]],productMaster,4,0)="Active",TRUE,"Anomali")</f>
        <v>1</v>
      </c>
      <c r="L1694">
        <f>VLOOKUP(Table1[[#This Row],[ProductID]],productMaster,10,0)</f>
        <v>0</v>
      </c>
      <c r="M1694" t="str">
        <f>IF(Table1[[#This Row],[UnitPrice]]&gt;115%*Table1[[#This Row],[StandardAcquisitionCost]],"Anomali","")</f>
        <v>Anomali</v>
      </c>
      <c r="N1694" s="80">
        <f>VLOOKUP(Table1[[#This Row],[ProductID]],productMaster,11,0)</f>
        <v>0</v>
      </c>
      <c r="O1694" s="80" t="str">
        <f>IF(Table1[[#This Row],[UnitPrice]]&gt;Table1[[#This Row],[sellingPrice]],"Anomali","")</f>
        <v>Anomali</v>
      </c>
      <c r="P1694" s="80" t="str">
        <f>IF(ISNA(VLOOKUP(Table1[[#This Row],[ProductID]],productMaster,1,0)),"Anomali","")</f>
        <v/>
      </c>
    </row>
    <row r="1695" spans="1:16" x14ac:dyDescent="0.25">
      <c r="A1695" s="5">
        <v>1037</v>
      </c>
      <c r="B1695" s="5">
        <v>2335</v>
      </c>
      <c r="C1695" s="10">
        <v>44131</v>
      </c>
      <c r="D1695" s="5">
        <v>3</v>
      </c>
      <c r="E1695" s="5">
        <v>497</v>
      </c>
      <c r="F1695" s="40">
        <v>34.188000000000002</v>
      </c>
      <c r="G1695" s="40">
        <v>102.56399999999999</v>
      </c>
      <c r="K1695" t="b">
        <f>IF(VLOOKUP(Table1[[#This Row],[ProductID]],productMaster,4,0)="Active",TRUE,"Anomali")</f>
        <v>1</v>
      </c>
      <c r="L1695">
        <f>VLOOKUP(Table1[[#This Row],[ProductID]],productMaster,10,0)</f>
        <v>0</v>
      </c>
      <c r="M1695" t="str">
        <f>IF(Table1[[#This Row],[UnitPrice]]&gt;115%*Table1[[#This Row],[StandardAcquisitionCost]],"Anomali","")</f>
        <v>Anomali</v>
      </c>
      <c r="N1695" s="80">
        <f>VLOOKUP(Table1[[#This Row],[ProductID]],productMaster,11,0)</f>
        <v>0</v>
      </c>
      <c r="O1695" s="80" t="str">
        <f>IF(Table1[[#This Row],[UnitPrice]]&gt;Table1[[#This Row],[sellingPrice]],"Anomali","")</f>
        <v>Anomali</v>
      </c>
      <c r="P1695" s="80" t="str">
        <f>IF(ISNA(VLOOKUP(Table1[[#This Row],[ProductID]],productMaster,1,0)),"Anomali","")</f>
        <v/>
      </c>
    </row>
    <row r="1696" spans="1:16" x14ac:dyDescent="0.25">
      <c r="A1696" s="4">
        <v>1038</v>
      </c>
      <c r="B1696" s="4">
        <v>2336</v>
      </c>
      <c r="C1696" s="11">
        <v>44131</v>
      </c>
      <c r="D1696" s="4">
        <v>3</v>
      </c>
      <c r="E1696" s="4">
        <v>323</v>
      </c>
      <c r="F1696" s="41">
        <v>50.263500000000001</v>
      </c>
      <c r="G1696" s="41">
        <v>150.79050000000001</v>
      </c>
      <c r="K1696" t="b">
        <f>IF(VLOOKUP(Table1[[#This Row],[ProductID]],productMaster,4,0)="Active",TRUE,"Anomali")</f>
        <v>1</v>
      </c>
      <c r="L1696">
        <f>VLOOKUP(Table1[[#This Row],[ProductID]],productMaster,10,0)</f>
        <v>0</v>
      </c>
      <c r="M1696" t="str">
        <f>IF(Table1[[#This Row],[UnitPrice]]&gt;115%*Table1[[#This Row],[StandardAcquisitionCost]],"Anomali","")</f>
        <v>Anomali</v>
      </c>
      <c r="N1696" s="80">
        <f>VLOOKUP(Table1[[#This Row],[ProductID]],productMaster,11,0)</f>
        <v>0</v>
      </c>
      <c r="O1696" s="80" t="str">
        <f>IF(Table1[[#This Row],[UnitPrice]]&gt;Table1[[#This Row],[sellingPrice]],"Anomali","")</f>
        <v>Anomali</v>
      </c>
      <c r="P1696" s="80" t="str">
        <f>IF(ISNA(VLOOKUP(Table1[[#This Row],[ProductID]],productMaster,1,0)),"Anomali","")</f>
        <v/>
      </c>
    </row>
    <row r="1697" spans="1:16" x14ac:dyDescent="0.25">
      <c r="A1697" s="5">
        <v>1039</v>
      </c>
      <c r="B1697" s="5">
        <v>2337</v>
      </c>
      <c r="C1697" s="10">
        <v>44131</v>
      </c>
      <c r="D1697" s="5">
        <v>550</v>
      </c>
      <c r="E1697" s="5">
        <v>523</v>
      </c>
      <c r="F1697" s="40">
        <v>10.731</v>
      </c>
      <c r="G1697" s="40">
        <v>5902.05</v>
      </c>
      <c r="K1697" t="b">
        <f>IF(VLOOKUP(Table1[[#This Row],[ProductID]],productMaster,4,0)="Active",TRUE,"Anomali")</f>
        <v>1</v>
      </c>
      <c r="L1697">
        <f>VLOOKUP(Table1[[#This Row],[ProductID]],productMaster,10,0)</f>
        <v>0</v>
      </c>
      <c r="M1697" t="str">
        <f>IF(Table1[[#This Row],[UnitPrice]]&gt;115%*Table1[[#This Row],[StandardAcquisitionCost]],"Anomali","")</f>
        <v>Anomali</v>
      </c>
      <c r="N1697" s="80">
        <f>VLOOKUP(Table1[[#This Row],[ProductID]],productMaster,11,0)</f>
        <v>0</v>
      </c>
      <c r="O1697" s="80" t="str">
        <f>IF(Table1[[#This Row],[UnitPrice]]&gt;Table1[[#This Row],[sellingPrice]],"Anomali","")</f>
        <v>Anomali</v>
      </c>
      <c r="P1697" s="80" t="str">
        <f>IF(ISNA(VLOOKUP(Table1[[#This Row],[ProductID]],productMaster,1,0)),"Anomali","")</f>
        <v/>
      </c>
    </row>
    <row r="1698" spans="1:16" x14ac:dyDescent="0.25">
      <c r="A1698" s="4">
        <v>1039</v>
      </c>
      <c r="B1698" s="4">
        <v>2338</v>
      </c>
      <c r="C1698" s="11">
        <v>44131</v>
      </c>
      <c r="D1698" s="4">
        <v>550</v>
      </c>
      <c r="E1698" s="4">
        <v>524</v>
      </c>
      <c r="F1698" s="41">
        <v>14.1225</v>
      </c>
      <c r="G1698" s="41">
        <v>7767.375</v>
      </c>
      <c r="K1698" t="b">
        <f>IF(VLOOKUP(Table1[[#This Row],[ProductID]],productMaster,4,0)="Active",TRUE,"Anomali")</f>
        <v>1</v>
      </c>
      <c r="L1698">
        <f>VLOOKUP(Table1[[#This Row],[ProductID]],productMaster,10,0)</f>
        <v>0</v>
      </c>
      <c r="M1698" t="str">
        <f>IF(Table1[[#This Row],[UnitPrice]]&gt;115%*Table1[[#This Row],[StandardAcquisitionCost]],"Anomali","")</f>
        <v>Anomali</v>
      </c>
      <c r="N1698" s="80">
        <f>VLOOKUP(Table1[[#This Row],[ProductID]],productMaster,11,0)</f>
        <v>0</v>
      </c>
      <c r="O1698" s="80" t="str">
        <f>IF(Table1[[#This Row],[UnitPrice]]&gt;Table1[[#This Row],[sellingPrice]],"Anomali","")</f>
        <v>Anomali</v>
      </c>
      <c r="P1698" s="80" t="str">
        <f>IF(ISNA(VLOOKUP(Table1[[#This Row],[ProductID]],productMaster,1,0)),"Anomali","")</f>
        <v/>
      </c>
    </row>
    <row r="1699" spans="1:16" x14ac:dyDescent="0.25">
      <c r="A1699" s="5">
        <v>1040</v>
      </c>
      <c r="B1699" s="5">
        <v>2339</v>
      </c>
      <c r="C1699" s="10">
        <v>44131</v>
      </c>
      <c r="D1699" s="5">
        <v>60</v>
      </c>
      <c r="E1699" s="5">
        <v>496</v>
      </c>
      <c r="F1699" s="40">
        <v>48.908999999999999</v>
      </c>
      <c r="G1699" s="40">
        <v>2934.54</v>
      </c>
      <c r="K1699" t="b">
        <f>IF(VLOOKUP(Table1[[#This Row],[ProductID]],productMaster,4,0)="Active",TRUE,"Anomali")</f>
        <v>1</v>
      </c>
      <c r="L1699">
        <f>VLOOKUP(Table1[[#This Row],[ProductID]],productMaster,10,0)</f>
        <v>0</v>
      </c>
      <c r="M1699" t="str">
        <f>IF(Table1[[#This Row],[UnitPrice]]&gt;115%*Table1[[#This Row],[StandardAcquisitionCost]],"Anomali","")</f>
        <v>Anomali</v>
      </c>
      <c r="N1699" s="80">
        <f>VLOOKUP(Table1[[#This Row],[ProductID]],productMaster,11,0)</f>
        <v>0</v>
      </c>
      <c r="O1699" s="80" t="str">
        <f>IF(Table1[[#This Row],[UnitPrice]]&gt;Table1[[#This Row],[sellingPrice]],"Anomali","")</f>
        <v>Anomali</v>
      </c>
      <c r="P1699" s="80" t="str">
        <f>IF(ISNA(VLOOKUP(Table1[[#This Row],[ProductID]],productMaster,1,0)),"Anomali","")</f>
        <v/>
      </c>
    </row>
    <row r="1700" spans="1:16" x14ac:dyDescent="0.25">
      <c r="A1700" s="4">
        <v>1041</v>
      </c>
      <c r="B1700" s="4">
        <v>2340</v>
      </c>
      <c r="C1700" s="11">
        <v>44132</v>
      </c>
      <c r="D1700" s="4">
        <v>550</v>
      </c>
      <c r="E1700" s="4">
        <v>910</v>
      </c>
      <c r="F1700" s="41">
        <v>40.939500000000002</v>
      </c>
      <c r="G1700" s="41">
        <v>22516.724999999999</v>
      </c>
      <c r="K1700" t="b">
        <f>IF(VLOOKUP(Table1[[#This Row],[ProductID]],productMaster,4,0)="Active",TRUE,"Anomali")</f>
        <v>1</v>
      </c>
      <c r="L1700">
        <f>VLOOKUP(Table1[[#This Row],[ProductID]],productMaster,10,0)</f>
        <v>23.372199999999999</v>
      </c>
      <c r="M1700" t="str">
        <f>IF(Table1[[#This Row],[UnitPrice]]&gt;115%*Table1[[#This Row],[StandardAcquisitionCost]],"Anomali","")</f>
        <v>Anomali</v>
      </c>
      <c r="N1700" s="80">
        <f>VLOOKUP(Table1[[#This Row],[ProductID]],productMaster,11,0)</f>
        <v>52.64</v>
      </c>
      <c r="O1700" s="80" t="str">
        <f>IF(Table1[[#This Row],[UnitPrice]]&gt;Table1[[#This Row],[sellingPrice]],"Anomali","")</f>
        <v/>
      </c>
      <c r="P1700" s="80" t="str">
        <f>IF(ISNA(VLOOKUP(Table1[[#This Row],[ProductID]],productMaster,1,0)),"Anomali","")</f>
        <v/>
      </c>
    </row>
    <row r="1701" spans="1:16" x14ac:dyDescent="0.25">
      <c r="A1701" s="5">
        <v>1041</v>
      </c>
      <c r="B1701" s="5">
        <v>2341</v>
      </c>
      <c r="C1701" s="10">
        <v>44132</v>
      </c>
      <c r="D1701" s="5">
        <v>550</v>
      </c>
      <c r="E1701" s="5">
        <v>911</v>
      </c>
      <c r="F1701" s="40">
        <v>21.0945</v>
      </c>
      <c r="G1701" s="40">
        <v>11601.975</v>
      </c>
      <c r="K1701" t="b">
        <f>IF(VLOOKUP(Table1[[#This Row],[ProductID]],productMaster,4,0)="Active",TRUE,"Anomali")</f>
        <v>1</v>
      </c>
      <c r="L1701">
        <f>VLOOKUP(Table1[[#This Row],[ProductID]],productMaster,10,0)</f>
        <v>12.0413</v>
      </c>
      <c r="M1701" t="str">
        <f>IF(Table1[[#This Row],[UnitPrice]]&gt;115%*Table1[[#This Row],[StandardAcquisitionCost]],"Anomali","")</f>
        <v>Anomali</v>
      </c>
      <c r="N1701" s="80">
        <f>VLOOKUP(Table1[[#This Row],[ProductID]],productMaster,11,0)</f>
        <v>27.12</v>
      </c>
      <c r="O1701" s="80" t="str">
        <f>IF(Table1[[#This Row],[UnitPrice]]&gt;Table1[[#This Row],[sellingPrice]],"Anomali","")</f>
        <v/>
      </c>
      <c r="P1701" s="80" t="str">
        <f>IF(ISNA(VLOOKUP(Table1[[#This Row],[ProductID]],productMaster,1,0)),"Anomali","")</f>
        <v/>
      </c>
    </row>
    <row r="1702" spans="1:16" x14ac:dyDescent="0.25">
      <c r="A1702" s="4">
        <v>1041</v>
      </c>
      <c r="B1702" s="4">
        <v>2342</v>
      </c>
      <c r="C1702" s="11">
        <v>44132</v>
      </c>
      <c r="D1702" s="4">
        <v>550</v>
      </c>
      <c r="E1702" s="4">
        <v>912</v>
      </c>
      <c r="F1702" s="41">
        <v>30.439499999999999</v>
      </c>
      <c r="G1702" s="41">
        <v>16741.724999999999</v>
      </c>
      <c r="K1702" t="b">
        <f>IF(VLOOKUP(Table1[[#This Row],[ProductID]],productMaster,4,0)="Active",TRUE,"Anomali")</f>
        <v>1</v>
      </c>
      <c r="L1702">
        <f>VLOOKUP(Table1[[#This Row],[ProductID]],productMaster,10,0)</f>
        <v>17.3782</v>
      </c>
      <c r="M1702" t="str">
        <f>IF(Table1[[#This Row],[UnitPrice]]&gt;115%*Table1[[#This Row],[StandardAcquisitionCost]],"Anomali","")</f>
        <v>Anomali</v>
      </c>
      <c r="N1702" s="80">
        <f>VLOOKUP(Table1[[#This Row],[ProductID]],productMaster,11,0)</f>
        <v>39.14</v>
      </c>
      <c r="O1702" s="80" t="str">
        <f>IF(Table1[[#This Row],[UnitPrice]]&gt;Table1[[#This Row],[sellingPrice]],"Anomali","")</f>
        <v/>
      </c>
      <c r="P1702" s="80" t="str">
        <f>IF(ISNA(VLOOKUP(Table1[[#This Row],[ProductID]],productMaster,1,0)),"Anomali","")</f>
        <v/>
      </c>
    </row>
    <row r="1703" spans="1:16" x14ac:dyDescent="0.25">
      <c r="A1703" s="5">
        <v>1041</v>
      </c>
      <c r="B1703" s="5">
        <v>2343</v>
      </c>
      <c r="C1703" s="10">
        <v>44132</v>
      </c>
      <c r="D1703" s="5">
        <v>550</v>
      </c>
      <c r="E1703" s="5">
        <v>913</v>
      </c>
      <c r="F1703" s="40">
        <v>40.939500000000002</v>
      </c>
      <c r="G1703" s="40">
        <v>22516.724999999999</v>
      </c>
      <c r="K1703" t="b">
        <f>IF(VLOOKUP(Table1[[#This Row],[ProductID]],productMaster,4,0)="Active",TRUE,"Anomali")</f>
        <v>1</v>
      </c>
      <c r="L1703">
        <f>VLOOKUP(Table1[[#This Row],[ProductID]],productMaster,10,0)</f>
        <v>23.372199999999999</v>
      </c>
      <c r="M1703" t="str">
        <f>IF(Table1[[#This Row],[UnitPrice]]&gt;115%*Table1[[#This Row],[StandardAcquisitionCost]],"Anomali","")</f>
        <v>Anomali</v>
      </c>
      <c r="N1703" s="80">
        <f>VLOOKUP(Table1[[#This Row],[ProductID]],productMaster,11,0)</f>
        <v>52.64</v>
      </c>
      <c r="O1703" s="80" t="str">
        <f>IF(Table1[[#This Row],[UnitPrice]]&gt;Table1[[#This Row],[sellingPrice]],"Anomali","")</f>
        <v/>
      </c>
      <c r="P1703" s="80" t="str">
        <f>IF(ISNA(VLOOKUP(Table1[[#This Row],[ProductID]],productMaster,1,0)),"Anomali","")</f>
        <v/>
      </c>
    </row>
    <row r="1704" spans="1:16" x14ac:dyDescent="0.25">
      <c r="A1704" s="4">
        <v>1042</v>
      </c>
      <c r="B1704" s="4">
        <v>2344</v>
      </c>
      <c r="C1704" s="11">
        <v>44132</v>
      </c>
      <c r="D1704" s="4">
        <v>60</v>
      </c>
      <c r="E1704" s="4">
        <v>506</v>
      </c>
      <c r="F1704" s="41">
        <v>9.1980000000000004</v>
      </c>
      <c r="G1704" s="41">
        <v>551.88</v>
      </c>
      <c r="K1704" t="b">
        <f>IF(VLOOKUP(Table1[[#This Row],[ProductID]],productMaster,4,0)="Active",TRUE,"Anomali")</f>
        <v>1</v>
      </c>
      <c r="L1704">
        <f>VLOOKUP(Table1[[#This Row],[ProductID]],productMaster,10,0)</f>
        <v>0</v>
      </c>
      <c r="M1704" t="str">
        <f>IF(Table1[[#This Row],[UnitPrice]]&gt;115%*Table1[[#This Row],[StandardAcquisitionCost]],"Anomali","")</f>
        <v>Anomali</v>
      </c>
      <c r="N1704" s="80">
        <f>VLOOKUP(Table1[[#This Row],[ProductID]],productMaster,11,0)</f>
        <v>0</v>
      </c>
      <c r="O1704" s="80" t="str">
        <f>IF(Table1[[#This Row],[UnitPrice]]&gt;Table1[[#This Row],[sellingPrice]],"Anomali","")</f>
        <v>Anomali</v>
      </c>
      <c r="P1704" s="80" t="str">
        <f>IF(ISNA(VLOOKUP(Table1[[#This Row],[ProductID]],productMaster,1,0)),"Anomali","")</f>
        <v/>
      </c>
    </row>
    <row r="1705" spans="1:16" x14ac:dyDescent="0.25">
      <c r="A1705" s="5">
        <v>1043</v>
      </c>
      <c r="B1705" s="5">
        <v>2345</v>
      </c>
      <c r="C1705" s="10">
        <v>44132</v>
      </c>
      <c r="D1705" s="5">
        <v>550</v>
      </c>
      <c r="E1705" s="5">
        <v>679</v>
      </c>
      <c r="F1705" s="40">
        <v>5.7750000000000004</v>
      </c>
      <c r="G1705" s="40">
        <v>3176.25</v>
      </c>
      <c r="K1705" t="b">
        <f>IF(VLOOKUP(Table1[[#This Row],[ProductID]],productMaster,4,0)="Active",TRUE,"Anomali")</f>
        <v>1</v>
      </c>
      <c r="L1705">
        <f>VLOOKUP(Table1[[#This Row],[ProductID]],productMaster,10,0)</f>
        <v>0</v>
      </c>
      <c r="M1705" t="str">
        <f>IF(Table1[[#This Row],[UnitPrice]]&gt;115%*Table1[[#This Row],[StandardAcquisitionCost]],"Anomali","")</f>
        <v>Anomali</v>
      </c>
      <c r="N1705" s="80">
        <f>VLOOKUP(Table1[[#This Row],[ProductID]],productMaster,11,0)</f>
        <v>0</v>
      </c>
      <c r="O1705" s="80" t="str">
        <f>IF(Table1[[#This Row],[UnitPrice]]&gt;Table1[[#This Row],[sellingPrice]],"Anomali","")</f>
        <v>Anomali</v>
      </c>
      <c r="P1705" s="80" t="str">
        <f>IF(ISNA(VLOOKUP(Table1[[#This Row],[ProductID]],productMaster,1,0)),"Anomali","")</f>
        <v/>
      </c>
    </row>
    <row r="1706" spans="1:16" x14ac:dyDescent="0.25">
      <c r="A1706" s="4">
        <v>1044</v>
      </c>
      <c r="B1706" s="4">
        <v>2346</v>
      </c>
      <c r="C1706" s="11">
        <v>44132</v>
      </c>
      <c r="D1706" s="4">
        <v>550</v>
      </c>
      <c r="E1706" s="4">
        <v>507</v>
      </c>
      <c r="F1706" s="41">
        <v>23.393999999999998</v>
      </c>
      <c r="G1706" s="41">
        <v>12866.7</v>
      </c>
      <c r="K1706" t="b">
        <f>IF(VLOOKUP(Table1[[#This Row],[ProductID]],productMaster,4,0)="Active",TRUE,"Anomali")</f>
        <v>1</v>
      </c>
      <c r="L1706">
        <f>VLOOKUP(Table1[[#This Row],[ProductID]],productMaster,10,0)</f>
        <v>0</v>
      </c>
      <c r="M1706" t="str">
        <f>IF(Table1[[#This Row],[UnitPrice]]&gt;115%*Table1[[#This Row],[StandardAcquisitionCost]],"Anomali","")</f>
        <v>Anomali</v>
      </c>
      <c r="N1706" s="80">
        <f>VLOOKUP(Table1[[#This Row],[ProductID]],productMaster,11,0)</f>
        <v>0</v>
      </c>
      <c r="O1706" s="80" t="str">
        <f>IF(Table1[[#This Row],[UnitPrice]]&gt;Table1[[#This Row],[sellingPrice]],"Anomali","")</f>
        <v>Anomali</v>
      </c>
      <c r="P1706" s="80" t="str">
        <f>IF(ISNA(VLOOKUP(Table1[[#This Row],[ProductID]],productMaster,1,0)),"Anomali","")</f>
        <v/>
      </c>
    </row>
    <row r="1707" spans="1:16" x14ac:dyDescent="0.25">
      <c r="A1707" s="5">
        <v>1044</v>
      </c>
      <c r="B1707" s="5">
        <v>2347</v>
      </c>
      <c r="C1707" s="10">
        <v>44132</v>
      </c>
      <c r="D1707" s="5">
        <v>550</v>
      </c>
      <c r="E1707" s="5">
        <v>508</v>
      </c>
      <c r="F1707" s="40">
        <v>27.6465</v>
      </c>
      <c r="G1707" s="40">
        <v>15205.575000000001</v>
      </c>
      <c r="K1707" t="b">
        <f>IF(VLOOKUP(Table1[[#This Row],[ProductID]],productMaster,4,0)="Active",TRUE,"Anomali")</f>
        <v>1</v>
      </c>
      <c r="L1707">
        <f>VLOOKUP(Table1[[#This Row],[ProductID]],productMaster,10,0)</f>
        <v>0</v>
      </c>
      <c r="M1707" t="str">
        <f>IF(Table1[[#This Row],[UnitPrice]]&gt;115%*Table1[[#This Row],[StandardAcquisitionCost]],"Anomali","")</f>
        <v>Anomali</v>
      </c>
      <c r="N1707" s="80">
        <f>VLOOKUP(Table1[[#This Row],[ProductID]],productMaster,11,0)</f>
        <v>0</v>
      </c>
      <c r="O1707" s="80" t="str">
        <f>IF(Table1[[#This Row],[UnitPrice]]&gt;Table1[[#This Row],[sellingPrice]],"Anomali","")</f>
        <v>Anomali</v>
      </c>
      <c r="P1707" s="80" t="str">
        <f>IF(ISNA(VLOOKUP(Table1[[#This Row],[ProductID]],productMaster,1,0)),"Anomali","")</f>
        <v/>
      </c>
    </row>
    <row r="1708" spans="1:16" x14ac:dyDescent="0.25">
      <c r="A1708" s="4">
        <v>1045</v>
      </c>
      <c r="B1708" s="4">
        <v>2348</v>
      </c>
      <c r="C1708" s="11">
        <v>44132</v>
      </c>
      <c r="D1708" s="4">
        <v>550</v>
      </c>
      <c r="E1708" s="4">
        <v>355</v>
      </c>
      <c r="F1708" s="41">
        <v>1.365</v>
      </c>
      <c r="G1708" s="41">
        <v>750.75</v>
      </c>
      <c r="K1708" t="b">
        <f>IF(VLOOKUP(Table1[[#This Row],[ProductID]],productMaster,4,0)="Active",TRUE,"Anomali")</f>
        <v>1</v>
      </c>
      <c r="L1708">
        <f>VLOOKUP(Table1[[#This Row],[ProductID]],productMaster,10,0)</f>
        <v>0</v>
      </c>
      <c r="M1708" t="str">
        <f>IF(Table1[[#This Row],[UnitPrice]]&gt;115%*Table1[[#This Row],[StandardAcquisitionCost]],"Anomali","")</f>
        <v>Anomali</v>
      </c>
      <c r="N1708" s="80">
        <f>VLOOKUP(Table1[[#This Row],[ProductID]],productMaster,11,0)</f>
        <v>0</v>
      </c>
      <c r="O1708" s="80" t="str">
        <f>IF(Table1[[#This Row],[UnitPrice]]&gt;Table1[[#This Row],[sellingPrice]],"Anomali","")</f>
        <v>Anomali</v>
      </c>
      <c r="P1708" s="80" t="str">
        <f>IF(ISNA(VLOOKUP(Table1[[#This Row],[ProductID]],productMaster,1,0)),"Anomali","")</f>
        <v/>
      </c>
    </row>
    <row r="1709" spans="1:16" x14ac:dyDescent="0.25">
      <c r="A1709" s="5">
        <v>1045</v>
      </c>
      <c r="B1709" s="5">
        <v>2349</v>
      </c>
      <c r="C1709" s="10">
        <v>44132</v>
      </c>
      <c r="D1709" s="5">
        <v>550</v>
      </c>
      <c r="E1709" s="5">
        <v>940</v>
      </c>
      <c r="F1709" s="40">
        <v>62.9895</v>
      </c>
      <c r="G1709" s="40">
        <v>34644.224999999999</v>
      </c>
      <c r="K1709" t="b">
        <f>IF(VLOOKUP(Table1[[#This Row],[ProductID]],productMaster,4,0)="Active",TRUE,"Anomali")</f>
        <v>1</v>
      </c>
      <c r="L1709">
        <f>VLOOKUP(Table1[[#This Row],[ProductID]],productMaster,10,0)</f>
        <v>35.959600000000002</v>
      </c>
      <c r="M1709" t="str">
        <f>IF(Table1[[#This Row],[UnitPrice]]&gt;115%*Table1[[#This Row],[StandardAcquisitionCost]],"Anomali","")</f>
        <v>Anomali</v>
      </c>
      <c r="N1709" s="80">
        <f>VLOOKUP(Table1[[#This Row],[ProductID]],productMaster,11,0)</f>
        <v>80.989999999999995</v>
      </c>
      <c r="O1709" s="80" t="str">
        <f>IF(Table1[[#This Row],[UnitPrice]]&gt;Table1[[#This Row],[sellingPrice]],"Anomali","")</f>
        <v/>
      </c>
      <c r="P1709" s="80" t="str">
        <f>IF(ISNA(VLOOKUP(Table1[[#This Row],[ProductID]],productMaster,1,0)),"Anomali","")</f>
        <v/>
      </c>
    </row>
    <row r="1710" spans="1:16" x14ac:dyDescent="0.25">
      <c r="A1710" s="4">
        <v>1045</v>
      </c>
      <c r="B1710" s="4">
        <v>2350</v>
      </c>
      <c r="C1710" s="11">
        <v>44132</v>
      </c>
      <c r="D1710" s="4">
        <v>550</v>
      </c>
      <c r="E1710" s="4">
        <v>535</v>
      </c>
      <c r="F1710" s="41">
        <v>3.4860000000000002</v>
      </c>
      <c r="G1710" s="41">
        <v>1917.3</v>
      </c>
      <c r="K1710" t="b">
        <f>IF(VLOOKUP(Table1[[#This Row],[ProductID]],productMaster,4,0)="Active",TRUE,"Anomali")</f>
        <v>1</v>
      </c>
      <c r="L1710">
        <f>VLOOKUP(Table1[[#This Row],[ProductID]],productMaster,10,0)</f>
        <v>0</v>
      </c>
      <c r="M1710" t="str">
        <f>IF(Table1[[#This Row],[UnitPrice]]&gt;115%*Table1[[#This Row],[StandardAcquisitionCost]],"Anomali","")</f>
        <v>Anomali</v>
      </c>
      <c r="N1710" s="80">
        <f>VLOOKUP(Table1[[#This Row],[ProductID]],productMaster,11,0)</f>
        <v>0</v>
      </c>
      <c r="O1710" s="80" t="str">
        <f>IF(Table1[[#This Row],[UnitPrice]]&gt;Table1[[#This Row],[sellingPrice]],"Anomali","")</f>
        <v>Anomali</v>
      </c>
      <c r="P1710" s="80" t="str">
        <f>IF(ISNA(VLOOKUP(Table1[[#This Row],[ProductID]],productMaster,1,0)),"Anomali","")</f>
        <v/>
      </c>
    </row>
    <row r="1711" spans="1:16" x14ac:dyDescent="0.25">
      <c r="A1711" s="5">
        <v>1046</v>
      </c>
      <c r="B1711" s="5">
        <v>2351</v>
      </c>
      <c r="C1711" s="10">
        <v>44132</v>
      </c>
      <c r="D1711" s="5">
        <v>550</v>
      </c>
      <c r="E1711" s="5">
        <v>351</v>
      </c>
      <c r="F1711" s="40">
        <v>6.1950000000000003</v>
      </c>
      <c r="G1711" s="40">
        <v>3407.25</v>
      </c>
      <c r="K1711" t="b">
        <f>IF(VLOOKUP(Table1[[#This Row],[ProductID]],productMaster,4,0)="Active",TRUE,"Anomali")</f>
        <v>1</v>
      </c>
      <c r="L1711">
        <f>VLOOKUP(Table1[[#This Row],[ProductID]],productMaster,10,0)</f>
        <v>0</v>
      </c>
      <c r="M1711" t="str">
        <f>IF(Table1[[#This Row],[UnitPrice]]&gt;115%*Table1[[#This Row],[StandardAcquisitionCost]],"Anomali","")</f>
        <v>Anomali</v>
      </c>
      <c r="N1711" s="80">
        <f>VLOOKUP(Table1[[#This Row],[ProductID]],productMaster,11,0)</f>
        <v>0</v>
      </c>
      <c r="O1711" s="80" t="str">
        <f>IF(Table1[[#This Row],[UnitPrice]]&gt;Table1[[#This Row],[sellingPrice]],"Anomali","")</f>
        <v>Anomali</v>
      </c>
      <c r="P1711" s="80" t="str">
        <f>IF(ISNA(VLOOKUP(Table1[[#This Row],[ProductID]],productMaster,1,0)),"Anomali","")</f>
        <v/>
      </c>
    </row>
    <row r="1712" spans="1:16" x14ac:dyDescent="0.25">
      <c r="A1712" s="4">
        <v>1046</v>
      </c>
      <c r="B1712" s="4">
        <v>2352</v>
      </c>
      <c r="C1712" s="11">
        <v>44132</v>
      </c>
      <c r="D1712" s="4">
        <v>550</v>
      </c>
      <c r="E1712" s="4">
        <v>352</v>
      </c>
      <c r="F1712" s="41">
        <v>1.47</v>
      </c>
      <c r="G1712" s="41">
        <v>808.5</v>
      </c>
      <c r="K1712" t="b">
        <f>IF(VLOOKUP(Table1[[#This Row],[ProductID]],productMaster,4,0)="Active",TRUE,"Anomali")</f>
        <v>1</v>
      </c>
      <c r="L1712">
        <f>VLOOKUP(Table1[[#This Row],[ProductID]],productMaster,10,0)</f>
        <v>0</v>
      </c>
      <c r="M1712" t="str">
        <f>IF(Table1[[#This Row],[UnitPrice]]&gt;115%*Table1[[#This Row],[StandardAcquisitionCost]],"Anomali","")</f>
        <v>Anomali</v>
      </c>
      <c r="N1712" s="80">
        <f>VLOOKUP(Table1[[#This Row],[ProductID]],productMaster,11,0)</f>
        <v>0</v>
      </c>
      <c r="O1712" s="80" t="str">
        <f>IF(Table1[[#This Row],[UnitPrice]]&gt;Table1[[#This Row],[sellingPrice]],"Anomali","")</f>
        <v>Anomali</v>
      </c>
      <c r="P1712" s="80" t="str">
        <f>IF(ISNA(VLOOKUP(Table1[[#This Row],[ProductID]],productMaster,1,0)),"Anomali","")</f>
        <v/>
      </c>
    </row>
    <row r="1713" spans="1:16" x14ac:dyDescent="0.25">
      <c r="A1713" s="5">
        <v>1046</v>
      </c>
      <c r="B1713" s="5">
        <v>2353</v>
      </c>
      <c r="C1713" s="10">
        <v>44132</v>
      </c>
      <c r="D1713" s="5">
        <v>550</v>
      </c>
      <c r="E1713" s="5">
        <v>679</v>
      </c>
      <c r="F1713" s="40">
        <v>6.1950000000000003</v>
      </c>
      <c r="G1713" s="40">
        <v>3407.25</v>
      </c>
      <c r="K1713" t="b">
        <f>IF(VLOOKUP(Table1[[#This Row],[ProductID]],productMaster,4,0)="Active",TRUE,"Anomali")</f>
        <v>1</v>
      </c>
      <c r="L1713">
        <f>VLOOKUP(Table1[[#This Row],[ProductID]],productMaster,10,0)</f>
        <v>0</v>
      </c>
      <c r="M1713" t="str">
        <f>IF(Table1[[#This Row],[UnitPrice]]&gt;115%*Table1[[#This Row],[StandardAcquisitionCost]],"Anomali","")</f>
        <v>Anomali</v>
      </c>
      <c r="N1713" s="80">
        <f>VLOOKUP(Table1[[#This Row],[ProductID]],productMaster,11,0)</f>
        <v>0</v>
      </c>
      <c r="O1713" s="80" t="str">
        <f>IF(Table1[[#This Row],[UnitPrice]]&gt;Table1[[#This Row],[sellingPrice]],"Anomali","")</f>
        <v>Anomali</v>
      </c>
      <c r="P1713" s="80" t="str">
        <f>IF(ISNA(VLOOKUP(Table1[[#This Row],[ProductID]],productMaster,1,0)),"Anomali","")</f>
        <v/>
      </c>
    </row>
    <row r="1714" spans="1:16" x14ac:dyDescent="0.25">
      <c r="A1714" s="4">
        <v>1047</v>
      </c>
      <c r="B1714" s="4">
        <v>2354</v>
      </c>
      <c r="C1714" s="11">
        <v>44132</v>
      </c>
      <c r="D1714" s="4">
        <v>550</v>
      </c>
      <c r="E1714" s="4">
        <v>507</v>
      </c>
      <c r="F1714" s="41">
        <v>22.165500000000002</v>
      </c>
      <c r="G1714" s="41">
        <v>12191.025</v>
      </c>
      <c r="K1714" t="b">
        <f>IF(VLOOKUP(Table1[[#This Row],[ProductID]],productMaster,4,0)="Active",TRUE,"Anomali")</f>
        <v>1</v>
      </c>
      <c r="L1714">
        <f>VLOOKUP(Table1[[#This Row],[ProductID]],productMaster,10,0)</f>
        <v>0</v>
      </c>
      <c r="M1714" t="str">
        <f>IF(Table1[[#This Row],[UnitPrice]]&gt;115%*Table1[[#This Row],[StandardAcquisitionCost]],"Anomali","")</f>
        <v>Anomali</v>
      </c>
      <c r="N1714" s="80">
        <f>VLOOKUP(Table1[[#This Row],[ProductID]],productMaster,11,0)</f>
        <v>0</v>
      </c>
      <c r="O1714" s="80" t="str">
        <f>IF(Table1[[#This Row],[UnitPrice]]&gt;Table1[[#This Row],[sellingPrice]],"Anomali","")</f>
        <v>Anomali</v>
      </c>
      <c r="P1714" s="80" t="str">
        <f>IF(ISNA(VLOOKUP(Table1[[#This Row],[ProductID]],productMaster,1,0)),"Anomali","")</f>
        <v/>
      </c>
    </row>
    <row r="1715" spans="1:16" x14ac:dyDescent="0.25">
      <c r="A1715" s="5">
        <v>1047</v>
      </c>
      <c r="B1715" s="5">
        <v>2355</v>
      </c>
      <c r="C1715" s="10">
        <v>44132</v>
      </c>
      <c r="D1715" s="5">
        <v>550</v>
      </c>
      <c r="E1715" s="5">
        <v>508</v>
      </c>
      <c r="F1715" s="40">
        <v>29.284500000000001</v>
      </c>
      <c r="G1715" s="40">
        <v>16106.475</v>
      </c>
      <c r="K1715" t="b">
        <f>IF(VLOOKUP(Table1[[#This Row],[ProductID]],productMaster,4,0)="Active",TRUE,"Anomali")</f>
        <v>1</v>
      </c>
      <c r="L1715">
        <f>VLOOKUP(Table1[[#This Row],[ProductID]],productMaster,10,0)</f>
        <v>0</v>
      </c>
      <c r="M1715" t="str">
        <f>IF(Table1[[#This Row],[UnitPrice]]&gt;115%*Table1[[#This Row],[StandardAcquisitionCost]],"Anomali","")</f>
        <v>Anomali</v>
      </c>
      <c r="N1715" s="80">
        <f>VLOOKUP(Table1[[#This Row],[ProductID]],productMaster,11,0)</f>
        <v>0</v>
      </c>
      <c r="O1715" s="80" t="str">
        <f>IF(Table1[[#This Row],[UnitPrice]]&gt;Table1[[#This Row],[sellingPrice]],"Anomali","")</f>
        <v>Anomali</v>
      </c>
      <c r="P1715" s="80" t="str">
        <f>IF(ISNA(VLOOKUP(Table1[[#This Row],[ProductID]],productMaster,1,0)),"Anomali","")</f>
        <v/>
      </c>
    </row>
    <row r="1716" spans="1:16" x14ac:dyDescent="0.25">
      <c r="A1716" s="4">
        <v>1048</v>
      </c>
      <c r="B1716" s="4">
        <v>2356</v>
      </c>
      <c r="C1716" s="11">
        <v>44132</v>
      </c>
      <c r="D1716" s="4">
        <v>3</v>
      </c>
      <c r="E1716" s="4">
        <v>491</v>
      </c>
      <c r="F1716" s="41">
        <v>19.9815</v>
      </c>
      <c r="G1716" s="41">
        <v>59.944499999999998</v>
      </c>
      <c r="K1716" t="b">
        <f>IF(VLOOKUP(Table1[[#This Row],[ProductID]],productMaster,4,0)="Active",TRUE,"Anomali")</f>
        <v>1</v>
      </c>
      <c r="L1716">
        <f>VLOOKUP(Table1[[#This Row],[ProductID]],productMaster,10,0)</f>
        <v>0</v>
      </c>
      <c r="M1716" t="str">
        <f>IF(Table1[[#This Row],[UnitPrice]]&gt;115%*Table1[[#This Row],[StandardAcquisitionCost]],"Anomali","")</f>
        <v>Anomali</v>
      </c>
      <c r="N1716" s="80">
        <f>VLOOKUP(Table1[[#This Row],[ProductID]],productMaster,11,0)</f>
        <v>0</v>
      </c>
      <c r="O1716" s="80" t="str">
        <f>IF(Table1[[#This Row],[UnitPrice]]&gt;Table1[[#This Row],[sellingPrice]],"Anomali","")</f>
        <v>Anomali</v>
      </c>
      <c r="P1716" s="80" t="str">
        <f>IF(ISNA(VLOOKUP(Table1[[#This Row],[ProductID]],productMaster,1,0)),"Anomali","")</f>
        <v/>
      </c>
    </row>
    <row r="1717" spans="1:16" x14ac:dyDescent="0.25">
      <c r="A1717" s="5">
        <v>1049</v>
      </c>
      <c r="B1717" s="5">
        <v>2357</v>
      </c>
      <c r="C1717" s="10">
        <v>44132</v>
      </c>
      <c r="D1717" s="5">
        <v>3</v>
      </c>
      <c r="E1717" s="5">
        <v>341</v>
      </c>
      <c r="F1717" s="40">
        <v>41.170499999999997</v>
      </c>
      <c r="G1717" s="40">
        <v>123.5115</v>
      </c>
      <c r="K1717" t="b">
        <f>IF(VLOOKUP(Table1[[#This Row],[ProductID]],productMaster,4,0)="Active",TRUE,"Anomali")</f>
        <v>1</v>
      </c>
      <c r="L1717">
        <f>VLOOKUP(Table1[[#This Row],[ProductID]],productMaster,10,0)</f>
        <v>0</v>
      </c>
      <c r="M1717" t="str">
        <f>IF(Table1[[#This Row],[UnitPrice]]&gt;115%*Table1[[#This Row],[StandardAcquisitionCost]],"Anomali","")</f>
        <v>Anomali</v>
      </c>
      <c r="N1717" s="80">
        <f>VLOOKUP(Table1[[#This Row],[ProductID]],productMaster,11,0)</f>
        <v>0</v>
      </c>
      <c r="O1717" s="80" t="str">
        <f>IF(Table1[[#This Row],[UnitPrice]]&gt;Table1[[#This Row],[sellingPrice]],"Anomali","")</f>
        <v>Anomali</v>
      </c>
      <c r="P1717" s="80" t="str">
        <f>IF(ISNA(VLOOKUP(Table1[[#This Row],[ProductID]],productMaster,1,0)),"Anomali","")</f>
        <v/>
      </c>
    </row>
    <row r="1718" spans="1:16" x14ac:dyDescent="0.25">
      <c r="A1718" s="4">
        <v>1049</v>
      </c>
      <c r="B1718" s="4">
        <v>2358</v>
      </c>
      <c r="C1718" s="11">
        <v>44132</v>
      </c>
      <c r="D1718" s="4">
        <v>3</v>
      </c>
      <c r="E1718" s="4">
        <v>342</v>
      </c>
      <c r="F1718" s="41">
        <v>39.070500000000003</v>
      </c>
      <c r="G1718" s="41">
        <v>117.2115</v>
      </c>
      <c r="K1718" t="b">
        <f>IF(VLOOKUP(Table1[[#This Row],[ProductID]],productMaster,4,0)="Active",TRUE,"Anomali")</f>
        <v>1</v>
      </c>
      <c r="L1718">
        <f>VLOOKUP(Table1[[#This Row],[ProductID]],productMaster,10,0)</f>
        <v>0</v>
      </c>
      <c r="M1718" t="str">
        <f>IF(Table1[[#This Row],[UnitPrice]]&gt;115%*Table1[[#This Row],[StandardAcquisitionCost]],"Anomali","")</f>
        <v>Anomali</v>
      </c>
      <c r="N1718" s="80">
        <f>VLOOKUP(Table1[[#This Row],[ProductID]],productMaster,11,0)</f>
        <v>0</v>
      </c>
      <c r="O1718" s="80" t="str">
        <f>IF(Table1[[#This Row],[UnitPrice]]&gt;Table1[[#This Row],[sellingPrice]],"Anomali","")</f>
        <v>Anomali</v>
      </c>
      <c r="P1718" s="80" t="str">
        <f>IF(ISNA(VLOOKUP(Table1[[#This Row],[ProductID]],productMaster,1,0)),"Anomali","")</f>
        <v/>
      </c>
    </row>
    <row r="1719" spans="1:16" x14ac:dyDescent="0.25">
      <c r="A1719" s="5">
        <v>1049</v>
      </c>
      <c r="B1719" s="5">
        <v>2359</v>
      </c>
      <c r="C1719" s="10">
        <v>44132</v>
      </c>
      <c r="D1719" s="5">
        <v>3</v>
      </c>
      <c r="E1719" s="5">
        <v>343</v>
      </c>
      <c r="F1719" s="40">
        <v>43.344000000000001</v>
      </c>
      <c r="G1719" s="40">
        <v>130.03200000000001</v>
      </c>
      <c r="K1719" t="b">
        <f>IF(VLOOKUP(Table1[[#This Row],[ProductID]],productMaster,4,0)="Active",TRUE,"Anomali")</f>
        <v>1</v>
      </c>
      <c r="L1719">
        <f>VLOOKUP(Table1[[#This Row],[ProductID]],productMaster,10,0)</f>
        <v>0</v>
      </c>
      <c r="M1719" t="str">
        <f>IF(Table1[[#This Row],[UnitPrice]]&gt;115%*Table1[[#This Row],[StandardAcquisitionCost]],"Anomali","")</f>
        <v>Anomali</v>
      </c>
      <c r="N1719" s="80">
        <f>VLOOKUP(Table1[[#This Row],[ProductID]],productMaster,11,0)</f>
        <v>0</v>
      </c>
      <c r="O1719" s="80" t="str">
        <f>IF(Table1[[#This Row],[UnitPrice]]&gt;Table1[[#This Row],[sellingPrice]],"Anomali","")</f>
        <v>Anomali</v>
      </c>
      <c r="P1719" s="80" t="str">
        <f>IF(ISNA(VLOOKUP(Table1[[#This Row],[ProductID]],productMaster,1,0)),"Anomali","")</f>
        <v/>
      </c>
    </row>
    <row r="1720" spans="1:16" x14ac:dyDescent="0.25">
      <c r="A1720" s="4">
        <v>1049</v>
      </c>
      <c r="B1720" s="4">
        <v>2360</v>
      </c>
      <c r="C1720" s="11">
        <v>44132</v>
      </c>
      <c r="D1720" s="4">
        <v>3</v>
      </c>
      <c r="E1720" s="4">
        <v>344</v>
      </c>
      <c r="F1720" s="41">
        <v>39.070500000000003</v>
      </c>
      <c r="G1720" s="41">
        <v>117.2115</v>
      </c>
      <c r="K1720" t="b">
        <f>IF(VLOOKUP(Table1[[#This Row],[ProductID]],productMaster,4,0)="Active",TRUE,"Anomali")</f>
        <v>1</v>
      </c>
      <c r="L1720">
        <f>VLOOKUP(Table1[[#This Row],[ProductID]],productMaster,10,0)</f>
        <v>0</v>
      </c>
      <c r="M1720" t="str">
        <f>IF(Table1[[#This Row],[UnitPrice]]&gt;115%*Table1[[#This Row],[StandardAcquisitionCost]],"Anomali","")</f>
        <v>Anomali</v>
      </c>
      <c r="N1720" s="80">
        <f>VLOOKUP(Table1[[#This Row],[ProductID]],productMaster,11,0)</f>
        <v>0</v>
      </c>
      <c r="O1720" s="80" t="str">
        <f>IF(Table1[[#This Row],[UnitPrice]]&gt;Table1[[#This Row],[sellingPrice]],"Anomali","")</f>
        <v>Anomali</v>
      </c>
      <c r="P1720" s="80" t="str">
        <f>IF(ISNA(VLOOKUP(Table1[[#This Row],[ProductID]],productMaster,1,0)),"Anomali","")</f>
        <v/>
      </c>
    </row>
    <row r="1721" spans="1:16" x14ac:dyDescent="0.25">
      <c r="A1721" s="5">
        <v>1049</v>
      </c>
      <c r="B1721" s="5">
        <v>2361</v>
      </c>
      <c r="C1721" s="10">
        <v>44132</v>
      </c>
      <c r="D1721" s="5">
        <v>3</v>
      </c>
      <c r="E1721" s="5">
        <v>345</v>
      </c>
      <c r="F1721" s="40">
        <v>36.970500000000001</v>
      </c>
      <c r="G1721" s="40">
        <v>110.9115</v>
      </c>
      <c r="K1721" t="b">
        <f>IF(VLOOKUP(Table1[[#This Row],[ProductID]],productMaster,4,0)="Active",TRUE,"Anomali")</f>
        <v>1</v>
      </c>
      <c r="L1721">
        <f>VLOOKUP(Table1[[#This Row],[ProductID]],productMaster,10,0)</f>
        <v>0</v>
      </c>
      <c r="M1721" t="str">
        <f>IF(Table1[[#This Row],[UnitPrice]]&gt;115%*Table1[[#This Row],[StandardAcquisitionCost]],"Anomali","")</f>
        <v>Anomali</v>
      </c>
      <c r="N1721" s="80">
        <f>VLOOKUP(Table1[[#This Row],[ProductID]],productMaster,11,0)</f>
        <v>0</v>
      </c>
      <c r="O1721" s="80" t="str">
        <f>IF(Table1[[#This Row],[UnitPrice]]&gt;Table1[[#This Row],[sellingPrice]],"Anomali","")</f>
        <v>Anomali</v>
      </c>
      <c r="P1721" s="80" t="str">
        <f>IF(ISNA(VLOOKUP(Table1[[#This Row],[ProductID]],productMaster,1,0)),"Anomali","")</f>
        <v/>
      </c>
    </row>
    <row r="1722" spans="1:16" x14ac:dyDescent="0.25">
      <c r="A1722" s="4">
        <v>1050</v>
      </c>
      <c r="B1722" s="4">
        <v>2362</v>
      </c>
      <c r="C1722" s="11">
        <v>44132</v>
      </c>
      <c r="D1722" s="4">
        <v>550</v>
      </c>
      <c r="E1722" s="4">
        <v>935</v>
      </c>
      <c r="F1722" s="41">
        <v>31.4895</v>
      </c>
      <c r="G1722" s="41">
        <v>17319.224999999999</v>
      </c>
      <c r="K1722" t="b">
        <f>IF(VLOOKUP(Table1[[#This Row],[ProductID]],productMaster,4,0)="Active",TRUE,"Anomali")</f>
        <v>1</v>
      </c>
      <c r="L1722">
        <f>VLOOKUP(Table1[[#This Row],[ProductID]],productMaster,10,0)</f>
        <v>17.977599999999999</v>
      </c>
      <c r="M1722" t="str">
        <f>IF(Table1[[#This Row],[UnitPrice]]&gt;115%*Table1[[#This Row],[StandardAcquisitionCost]],"Anomali","")</f>
        <v>Anomali</v>
      </c>
      <c r="N1722" s="80">
        <f>VLOOKUP(Table1[[#This Row],[ProductID]],productMaster,11,0)</f>
        <v>40.49</v>
      </c>
      <c r="O1722" s="80" t="str">
        <f>IF(Table1[[#This Row],[UnitPrice]]&gt;Table1[[#This Row],[sellingPrice]],"Anomali","")</f>
        <v/>
      </c>
      <c r="P1722" s="80" t="str">
        <f>IF(ISNA(VLOOKUP(Table1[[#This Row],[ProductID]],productMaster,1,0)),"Anomali","")</f>
        <v/>
      </c>
    </row>
    <row r="1723" spans="1:16" x14ac:dyDescent="0.25">
      <c r="A1723" s="5">
        <v>1050</v>
      </c>
      <c r="B1723" s="5">
        <v>2363</v>
      </c>
      <c r="C1723" s="10">
        <v>44132</v>
      </c>
      <c r="D1723" s="5">
        <v>550</v>
      </c>
      <c r="E1723" s="5">
        <v>936</v>
      </c>
      <c r="F1723" s="40">
        <v>48.289499999999997</v>
      </c>
      <c r="G1723" s="40">
        <v>26559.224999999999</v>
      </c>
      <c r="K1723" t="b">
        <f>IF(VLOOKUP(Table1[[#This Row],[ProductID]],productMaster,4,0)="Active",TRUE,"Anomali")</f>
        <v>1</v>
      </c>
      <c r="L1723">
        <f>VLOOKUP(Table1[[#This Row],[ProductID]],productMaster,10,0)</f>
        <v>27.568000000000001</v>
      </c>
      <c r="M1723" t="str">
        <f>IF(Table1[[#This Row],[UnitPrice]]&gt;115%*Table1[[#This Row],[StandardAcquisitionCost]],"Anomali","")</f>
        <v>Anomali</v>
      </c>
      <c r="N1723" s="80">
        <f>VLOOKUP(Table1[[#This Row],[ProductID]],productMaster,11,0)</f>
        <v>62.09</v>
      </c>
      <c r="O1723" s="80" t="str">
        <f>IF(Table1[[#This Row],[UnitPrice]]&gt;Table1[[#This Row],[sellingPrice]],"Anomali","")</f>
        <v/>
      </c>
      <c r="P1723" s="80" t="str">
        <f>IF(ISNA(VLOOKUP(Table1[[#This Row],[ProductID]],productMaster,1,0)),"Anomali","")</f>
        <v/>
      </c>
    </row>
    <row r="1724" spans="1:16" x14ac:dyDescent="0.25">
      <c r="A1724" s="4">
        <v>1051</v>
      </c>
      <c r="B1724" s="4">
        <v>2364</v>
      </c>
      <c r="C1724" s="11">
        <v>44132</v>
      </c>
      <c r="D1724" s="4">
        <v>3</v>
      </c>
      <c r="E1724" s="4">
        <v>375</v>
      </c>
      <c r="F1724" s="41">
        <v>43.344000000000001</v>
      </c>
      <c r="G1724" s="41">
        <v>130.03200000000001</v>
      </c>
      <c r="K1724" t="b">
        <f>IF(VLOOKUP(Table1[[#This Row],[ProductID]],productMaster,4,0)="Active",TRUE,"Anomali")</f>
        <v>1</v>
      </c>
      <c r="L1724">
        <f>VLOOKUP(Table1[[#This Row],[ProductID]],productMaster,10,0)</f>
        <v>0</v>
      </c>
      <c r="M1724" t="str">
        <f>IF(Table1[[#This Row],[UnitPrice]]&gt;115%*Table1[[#This Row],[StandardAcquisitionCost]],"Anomali","")</f>
        <v>Anomali</v>
      </c>
      <c r="N1724" s="80">
        <f>VLOOKUP(Table1[[#This Row],[ProductID]],productMaster,11,0)</f>
        <v>0</v>
      </c>
      <c r="O1724" s="80" t="str">
        <f>IF(Table1[[#This Row],[UnitPrice]]&gt;Table1[[#This Row],[sellingPrice]],"Anomali","")</f>
        <v>Anomali</v>
      </c>
      <c r="P1724" s="80" t="str">
        <f>IF(ISNA(VLOOKUP(Table1[[#This Row],[ProductID]],productMaster,1,0)),"Anomali","")</f>
        <v/>
      </c>
    </row>
    <row r="1725" spans="1:16" x14ac:dyDescent="0.25">
      <c r="A1725" s="5">
        <v>1051</v>
      </c>
      <c r="B1725" s="5">
        <v>2365</v>
      </c>
      <c r="C1725" s="10">
        <v>44132</v>
      </c>
      <c r="D1725" s="5">
        <v>3</v>
      </c>
      <c r="E1725" s="5">
        <v>376</v>
      </c>
      <c r="F1725" s="40">
        <v>39.070500000000003</v>
      </c>
      <c r="G1725" s="40">
        <v>117.2115</v>
      </c>
      <c r="K1725" t="b">
        <f>IF(VLOOKUP(Table1[[#This Row],[ProductID]],productMaster,4,0)="Active",TRUE,"Anomali")</f>
        <v>1</v>
      </c>
      <c r="L1725">
        <f>VLOOKUP(Table1[[#This Row],[ProductID]],productMaster,10,0)</f>
        <v>0</v>
      </c>
      <c r="M1725" t="str">
        <f>IF(Table1[[#This Row],[UnitPrice]]&gt;115%*Table1[[#This Row],[StandardAcquisitionCost]],"Anomali","")</f>
        <v>Anomali</v>
      </c>
      <c r="N1725" s="80">
        <f>VLOOKUP(Table1[[#This Row],[ProductID]],productMaster,11,0)</f>
        <v>0</v>
      </c>
      <c r="O1725" s="80" t="str">
        <f>IF(Table1[[#This Row],[UnitPrice]]&gt;Table1[[#This Row],[sellingPrice]],"Anomali","")</f>
        <v>Anomali</v>
      </c>
      <c r="P1725" s="80" t="str">
        <f>IF(ISNA(VLOOKUP(Table1[[#This Row],[ProductID]],productMaster,1,0)),"Anomali","")</f>
        <v/>
      </c>
    </row>
    <row r="1726" spans="1:16" x14ac:dyDescent="0.25">
      <c r="A1726" s="4">
        <v>1051</v>
      </c>
      <c r="B1726" s="4">
        <v>2366</v>
      </c>
      <c r="C1726" s="11">
        <v>44132</v>
      </c>
      <c r="D1726" s="4">
        <v>3</v>
      </c>
      <c r="E1726" s="4">
        <v>377</v>
      </c>
      <c r="F1726" s="41">
        <v>36.970500000000001</v>
      </c>
      <c r="G1726" s="41">
        <v>110.9115</v>
      </c>
      <c r="K1726" t="b">
        <f>IF(VLOOKUP(Table1[[#This Row],[ProductID]],productMaster,4,0)="Active",TRUE,"Anomali")</f>
        <v>1</v>
      </c>
      <c r="L1726">
        <f>VLOOKUP(Table1[[#This Row],[ProductID]],productMaster,10,0)</f>
        <v>0</v>
      </c>
      <c r="M1726" t="str">
        <f>IF(Table1[[#This Row],[UnitPrice]]&gt;115%*Table1[[#This Row],[StandardAcquisitionCost]],"Anomali","")</f>
        <v>Anomali</v>
      </c>
      <c r="N1726" s="80">
        <f>VLOOKUP(Table1[[#This Row],[ProductID]],productMaster,11,0)</f>
        <v>0</v>
      </c>
      <c r="O1726" s="80" t="str">
        <f>IF(Table1[[#This Row],[UnitPrice]]&gt;Table1[[#This Row],[sellingPrice]],"Anomali","")</f>
        <v>Anomali</v>
      </c>
      <c r="P1726" s="80" t="str">
        <f>IF(ISNA(VLOOKUP(Table1[[#This Row],[ProductID]],productMaster,1,0)),"Anomali","")</f>
        <v/>
      </c>
    </row>
    <row r="1727" spans="1:16" x14ac:dyDescent="0.25">
      <c r="A1727" s="5">
        <v>1051</v>
      </c>
      <c r="B1727" s="5">
        <v>2367</v>
      </c>
      <c r="C1727" s="10">
        <v>44132</v>
      </c>
      <c r="D1727" s="5">
        <v>3</v>
      </c>
      <c r="E1727" s="5">
        <v>378</v>
      </c>
      <c r="F1727" s="40">
        <v>41.244</v>
      </c>
      <c r="G1727" s="40">
        <v>123.732</v>
      </c>
      <c r="K1727" t="b">
        <f>IF(VLOOKUP(Table1[[#This Row],[ProductID]],productMaster,4,0)="Active",TRUE,"Anomali")</f>
        <v>1</v>
      </c>
      <c r="L1727">
        <f>VLOOKUP(Table1[[#This Row],[ProductID]],productMaster,10,0)</f>
        <v>0</v>
      </c>
      <c r="M1727" t="str">
        <f>IF(Table1[[#This Row],[UnitPrice]]&gt;115%*Table1[[#This Row],[StandardAcquisitionCost]],"Anomali","")</f>
        <v>Anomali</v>
      </c>
      <c r="N1727" s="80">
        <f>VLOOKUP(Table1[[#This Row],[ProductID]],productMaster,11,0)</f>
        <v>0</v>
      </c>
      <c r="O1727" s="80" t="str">
        <f>IF(Table1[[#This Row],[UnitPrice]]&gt;Table1[[#This Row],[sellingPrice]],"Anomali","")</f>
        <v>Anomali</v>
      </c>
      <c r="P1727" s="80" t="str">
        <f>IF(ISNA(VLOOKUP(Table1[[#This Row],[ProductID]],productMaster,1,0)),"Anomali","")</f>
        <v/>
      </c>
    </row>
    <row r="1728" spans="1:16" x14ac:dyDescent="0.25">
      <c r="A1728" s="4">
        <v>1052</v>
      </c>
      <c r="B1728" s="4">
        <v>2368</v>
      </c>
      <c r="C1728" s="11">
        <v>44132</v>
      </c>
      <c r="D1728" s="4">
        <v>550</v>
      </c>
      <c r="E1728" s="4">
        <v>488</v>
      </c>
      <c r="F1728" s="41">
        <v>8.8620000000000001</v>
      </c>
      <c r="G1728" s="41">
        <v>4874.1000000000004</v>
      </c>
      <c r="K1728" t="b">
        <f>IF(VLOOKUP(Table1[[#This Row],[ProductID]],productMaster,4,0)="Active",TRUE,"Anomali")</f>
        <v>1</v>
      </c>
      <c r="L1728">
        <f>VLOOKUP(Table1[[#This Row],[ProductID]],productMaster,10,0)</f>
        <v>0</v>
      </c>
      <c r="M1728" t="str">
        <f>IF(Table1[[#This Row],[UnitPrice]]&gt;115%*Table1[[#This Row],[StandardAcquisitionCost]],"Anomali","")</f>
        <v>Anomali</v>
      </c>
      <c r="N1728" s="80">
        <f>VLOOKUP(Table1[[#This Row],[ProductID]],productMaster,11,0)</f>
        <v>0</v>
      </c>
      <c r="O1728" s="80" t="str">
        <f>IF(Table1[[#This Row],[UnitPrice]]&gt;Table1[[#This Row],[sellingPrice]],"Anomali","")</f>
        <v>Anomali</v>
      </c>
      <c r="P1728" s="80" t="str">
        <f>IF(ISNA(VLOOKUP(Table1[[#This Row],[ProductID]],productMaster,1,0)),"Anomali","")</f>
        <v/>
      </c>
    </row>
    <row r="1729" spans="1:16" x14ac:dyDescent="0.25">
      <c r="A1729" s="5">
        <v>1052</v>
      </c>
      <c r="B1729" s="5">
        <v>2369</v>
      </c>
      <c r="C1729" s="10">
        <v>44132</v>
      </c>
      <c r="D1729" s="5">
        <v>550</v>
      </c>
      <c r="E1729" s="5">
        <v>489</v>
      </c>
      <c r="F1729" s="40">
        <v>10.468500000000001</v>
      </c>
      <c r="G1729" s="40">
        <v>5757.6750000000002</v>
      </c>
      <c r="K1729" t="b">
        <f>IF(VLOOKUP(Table1[[#This Row],[ProductID]],productMaster,4,0)="Active",TRUE,"Anomali")</f>
        <v>1</v>
      </c>
      <c r="L1729">
        <f>VLOOKUP(Table1[[#This Row],[ProductID]],productMaster,10,0)</f>
        <v>0</v>
      </c>
      <c r="M1729" t="str">
        <f>IF(Table1[[#This Row],[UnitPrice]]&gt;115%*Table1[[#This Row],[StandardAcquisitionCost]],"Anomali","")</f>
        <v>Anomali</v>
      </c>
      <c r="N1729" s="80">
        <f>VLOOKUP(Table1[[#This Row],[ProductID]],productMaster,11,0)</f>
        <v>0</v>
      </c>
      <c r="O1729" s="80" t="str">
        <f>IF(Table1[[#This Row],[UnitPrice]]&gt;Table1[[#This Row],[sellingPrice]],"Anomali","")</f>
        <v>Anomali</v>
      </c>
      <c r="P1729" s="80" t="str">
        <f>IF(ISNA(VLOOKUP(Table1[[#This Row],[ProductID]],productMaster,1,0)),"Anomali","")</f>
        <v/>
      </c>
    </row>
    <row r="1730" spans="1:16" x14ac:dyDescent="0.25">
      <c r="A1730" s="4">
        <v>1053</v>
      </c>
      <c r="B1730" s="4">
        <v>2370</v>
      </c>
      <c r="C1730" s="11">
        <v>44132</v>
      </c>
      <c r="D1730" s="4">
        <v>3</v>
      </c>
      <c r="E1730" s="4">
        <v>402</v>
      </c>
      <c r="F1730" s="41">
        <v>47.470500000000001</v>
      </c>
      <c r="G1730" s="41">
        <v>142.41149999999999</v>
      </c>
      <c r="K1730" t="b">
        <f>IF(VLOOKUP(Table1[[#This Row],[ProductID]],productMaster,4,0)="Active",TRUE,"Anomali")</f>
        <v>1</v>
      </c>
      <c r="L1730">
        <f>VLOOKUP(Table1[[#This Row],[ProductID]],productMaster,10,0)</f>
        <v>0</v>
      </c>
      <c r="M1730" t="str">
        <f>IF(Table1[[#This Row],[UnitPrice]]&gt;115%*Table1[[#This Row],[StandardAcquisitionCost]],"Anomali","")</f>
        <v>Anomali</v>
      </c>
      <c r="N1730" s="80">
        <f>VLOOKUP(Table1[[#This Row],[ProductID]],productMaster,11,0)</f>
        <v>0</v>
      </c>
      <c r="O1730" s="80" t="str">
        <f>IF(Table1[[#This Row],[UnitPrice]]&gt;Table1[[#This Row],[sellingPrice]],"Anomali","")</f>
        <v>Anomali</v>
      </c>
      <c r="P1730" s="80" t="str">
        <f>IF(ISNA(VLOOKUP(Table1[[#This Row],[ProductID]],productMaster,1,0)),"Anomali","")</f>
        <v/>
      </c>
    </row>
    <row r="1731" spans="1:16" x14ac:dyDescent="0.25">
      <c r="A1731" s="5">
        <v>1054</v>
      </c>
      <c r="B1731" s="5">
        <v>2371</v>
      </c>
      <c r="C1731" s="10">
        <v>44132</v>
      </c>
      <c r="D1731" s="5">
        <v>550</v>
      </c>
      <c r="E1731" s="5">
        <v>510</v>
      </c>
      <c r="F1731" s="40">
        <v>23.079000000000001</v>
      </c>
      <c r="G1731" s="40">
        <v>12693.45</v>
      </c>
      <c r="K1731" t="b">
        <f>IF(VLOOKUP(Table1[[#This Row],[ProductID]],productMaster,4,0)="Active",TRUE,"Anomali")</f>
        <v>1</v>
      </c>
      <c r="L1731">
        <f>VLOOKUP(Table1[[#This Row],[ProductID]],productMaster,10,0)</f>
        <v>0</v>
      </c>
      <c r="M1731" t="str">
        <f>IF(Table1[[#This Row],[UnitPrice]]&gt;115%*Table1[[#This Row],[StandardAcquisitionCost]],"Anomali","")</f>
        <v>Anomali</v>
      </c>
      <c r="N1731" s="80">
        <f>VLOOKUP(Table1[[#This Row],[ProductID]],productMaster,11,0)</f>
        <v>0</v>
      </c>
      <c r="O1731" s="80" t="str">
        <f>IF(Table1[[#This Row],[UnitPrice]]&gt;Table1[[#This Row],[sellingPrice]],"Anomali","")</f>
        <v>Anomali</v>
      </c>
      <c r="P1731" s="80" t="str">
        <f>IF(ISNA(VLOOKUP(Table1[[#This Row],[ProductID]],productMaster,1,0)),"Anomali","")</f>
        <v/>
      </c>
    </row>
    <row r="1732" spans="1:16" x14ac:dyDescent="0.25">
      <c r="A1732" s="4">
        <v>1054</v>
      </c>
      <c r="B1732" s="4">
        <v>2372</v>
      </c>
      <c r="C1732" s="11">
        <v>44132</v>
      </c>
      <c r="D1732" s="4">
        <v>550</v>
      </c>
      <c r="E1732" s="4">
        <v>511</v>
      </c>
      <c r="F1732" s="41">
        <v>29.274000000000001</v>
      </c>
      <c r="G1732" s="41">
        <v>16100.7</v>
      </c>
      <c r="K1732" t="b">
        <f>IF(VLOOKUP(Table1[[#This Row],[ProductID]],productMaster,4,0)="Active",TRUE,"Anomali")</f>
        <v>1</v>
      </c>
      <c r="L1732">
        <f>VLOOKUP(Table1[[#This Row],[ProductID]],productMaster,10,0)</f>
        <v>0</v>
      </c>
      <c r="M1732" t="str">
        <f>IF(Table1[[#This Row],[UnitPrice]]&gt;115%*Table1[[#This Row],[StandardAcquisitionCost]],"Anomali","")</f>
        <v>Anomali</v>
      </c>
      <c r="N1732" s="80">
        <f>VLOOKUP(Table1[[#This Row],[ProductID]],productMaster,11,0)</f>
        <v>0</v>
      </c>
      <c r="O1732" s="80" t="str">
        <f>IF(Table1[[#This Row],[UnitPrice]]&gt;Table1[[#This Row],[sellingPrice]],"Anomali","")</f>
        <v>Anomali</v>
      </c>
      <c r="P1732" s="80" t="str">
        <f>IF(ISNA(VLOOKUP(Table1[[#This Row],[ProductID]],productMaster,1,0)),"Anomali","")</f>
        <v/>
      </c>
    </row>
    <row r="1733" spans="1:16" x14ac:dyDescent="0.25">
      <c r="A1733" s="5">
        <v>1055</v>
      </c>
      <c r="B1733" s="5">
        <v>2373</v>
      </c>
      <c r="C1733" s="10">
        <v>44132</v>
      </c>
      <c r="D1733" s="5">
        <v>3</v>
      </c>
      <c r="E1733" s="5">
        <v>403</v>
      </c>
      <c r="F1733" s="40">
        <v>45.3705</v>
      </c>
      <c r="G1733" s="40">
        <v>136.11150000000001</v>
      </c>
      <c r="K1733" t="b">
        <f>IF(VLOOKUP(Table1[[#This Row],[ProductID]],productMaster,4,0)="Active",TRUE,"Anomali")</f>
        <v>1</v>
      </c>
      <c r="L1733">
        <f>VLOOKUP(Table1[[#This Row],[ProductID]],productMaster,10,0)</f>
        <v>0</v>
      </c>
      <c r="M1733" t="str">
        <f>IF(Table1[[#This Row],[UnitPrice]]&gt;115%*Table1[[#This Row],[StandardAcquisitionCost]],"Anomali","")</f>
        <v>Anomali</v>
      </c>
      <c r="N1733" s="80">
        <f>VLOOKUP(Table1[[#This Row],[ProductID]],productMaster,11,0)</f>
        <v>0</v>
      </c>
      <c r="O1733" s="80" t="str">
        <f>IF(Table1[[#This Row],[UnitPrice]]&gt;Table1[[#This Row],[sellingPrice]],"Anomali","")</f>
        <v>Anomali</v>
      </c>
      <c r="P1733" s="80" t="str">
        <f>IF(ISNA(VLOOKUP(Table1[[#This Row],[ProductID]],productMaster,1,0)),"Anomali","")</f>
        <v/>
      </c>
    </row>
    <row r="1734" spans="1:16" x14ac:dyDescent="0.25">
      <c r="A1734" s="4">
        <v>1055</v>
      </c>
      <c r="B1734" s="4">
        <v>2374</v>
      </c>
      <c r="C1734" s="11">
        <v>44132</v>
      </c>
      <c r="D1734" s="4">
        <v>3</v>
      </c>
      <c r="E1734" s="4">
        <v>404</v>
      </c>
      <c r="F1734" s="41">
        <v>49.643999999999998</v>
      </c>
      <c r="G1734" s="41">
        <v>148.93199999999999</v>
      </c>
      <c r="K1734" t="b">
        <f>IF(VLOOKUP(Table1[[#This Row],[ProductID]],productMaster,4,0)="Active",TRUE,"Anomali")</f>
        <v>1</v>
      </c>
      <c r="L1734">
        <f>VLOOKUP(Table1[[#This Row],[ProductID]],productMaster,10,0)</f>
        <v>0</v>
      </c>
      <c r="M1734" t="str">
        <f>IF(Table1[[#This Row],[UnitPrice]]&gt;115%*Table1[[#This Row],[StandardAcquisitionCost]],"Anomali","")</f>
        <v>Anomali</v>
      </c>
      <c r="N1734" s="80">
        <f>VLOOKUP(Table1[[#This Row],[ProductID]],productMaster,11,0)</f>
        <v>0</v>
      </c>
      <c r="O1734" s="80" t="str">
        <f>IF(Table1[[#This Row],[UnitPrice]]&gt;Table1[[#This Row],[sellingPrice]],"Anomali","")</f>
        <v>Anomali</v>
      </c>
      <c r="P1734" s="80" t="str">
        <f>IF(ISNA(VLOOKUP(Table1[[#This Row],[ProductID]],productMaster,1,0)),"Anomali","")</f>
        <v/>
      </c>
    </row>
    <row r="1735" spans="1:16" x14ac:dyDescent="0.25">
      <c r="A1735" s="5">
        <v>1055</v>
      </c>
      <c r="B1735" s="5">
        <v>2375</v>
      </c>
      <c r="C1735" s="10">
        <v>44132</v>
      </c>
      <c r="D1735" s="5">
        <v>3</v>
      </c>
      <c r="E1735" s="5">
        <v>405</v>
      </c>
      <c r="F1735" s="40">
        <v>45.3705</v>
      </c>
      <c r="G1735" s="40">
        <v>136.11150000000001</v>
      </c>
      <c r="K1735" t="b">
        <f>IF(VLOOKUP(Table1[[#This Row],[ProductID]],productMaster,4,0)="Active",TRUE,"Anomali")</f>
        <v>1</v>
      </c>
      <c r="L1735">
        <f>VLOOKUP(Table1[[#This Row],[ProductID]],productMaster,10,0)</f>
        <v>0</v>
      </c>
      <c r="M1735" t="str">
        <f>IF(Table1[[#This Row],[UnitPrice]]&gt;115%*Table1[[#This Row],[StandardAcquisitionCost]],"Anomali","")</f>
        <v>Anomali</v>
      </c>
      <c r="N1735" s="80">
        <f>VLOOKUP(Table1[[#This Row],[ProductID]],productMaster,11,0)</f>
        <v>0</v>
      </c>
      <c r="O1735" s="80" t="str">
        <f>IF(Table1[[#This Row],[UnitPrice]]&gt;Table1[[#This Row],[sellingPrice]],"Anomali","")</f>
        <v>Anomali</v>
      </c>
      <c r="P1735" s="80" t="str">
        <f>IF(ISNA(VLOOKUP(Table1[[#This Row],[ProductID]],productMaster,1,0)),"Anomali","")</f>
        <v/>
      </c>
    </row>
    <row r="1736" spans="1:16" x14ac:dyDescent="0.25">
      <c r="A1736" s="4">
        <v>1055</v>
      </c>
      <c r="B1736" s="4">
        <v>2376</v>
      </c>
      <c r="C1736" s="11">
        <v>44132</v>
      </c>
      <c r="D1736" s="4">
        <v>3</v>
      </c>
      <c r="E1736" s="4">
        <v>406</v>
      </c>
      <c r="F1736" s="41">
        <v>43.270499999999998</v>
      </c>
      <c r="G1736" s="41">
        <v>129.8115</v>
      </c>
      <c r="K1736" t="b">
        <f>IF(VLOOKUP(Table1[[#This Row],[ProductID]],productMaster,4,0)="Active",TRUE,"Anomali")</f>
        <v>1</v>
      </c>
      <c r="L1736">
        <f>VLOOKUP(Table1[[#This Row],[ProductID]],productMaster,10,0)</f>
        <v>0</v>
      </c>
      <c r="M1736" t="str">
        <f>IF(Table1[[#This Row],[UnitPrice]]&gt;115%*Table1[[#This Row],[StandardAcquisitionCost]],"Anomali","")</f>
        <v>Anomali</v>
      </c>
      <c r="N1736" s="80">
        <f>VLOOKUP(Table1[[#This Row],[ProductID]],productMaster,11,0)</f>
        <v>0</v>
      </c>
      <c r="O1736" s="80" t="str">
        <f>IF(Table1[[#This Row],[UnitPrice]]&gt;Table1[[#This Row],[sellingPrice]],"Anomali","")</f>
        <v>Anomali</v>
      </c>
      <c r="P1736" s="80" t="str">
        <f>IF(ISNA(VLOOKUP(Table1[[#This Row],[ProductID]],productMaster,1,0)),"Anomali","")</f>
        <v/>
      </c>
    </row>
    <row r="1737" spans="1:16" x14ac:dyDescent="0.25">
      <c r="A1737" s="5">
        <v>1055</v>
      </c>
      <c r="B1737" s="5">
        <v>2377</v>
      </c>
      <c r="C1737" s="10">
        <v>44132</v>
      </c>
      <c r="D1737" s="5">
        <v>3</v>
      </c>
      <c r="E1737" s="5">
        <v>407</v>
      </c>
      <c r="F1737" s="40">
        <v>47.543999999999997</v>
      </c>
      <c r="G1737" s="40">
        <v>142.63200000000001</v>
      </c>
      <c r="K1737" t="b">
        <f>IF(VLOOKUP(Table1[[#This Row],[ProductID]],productMaster,4,0)="Active",TRUE,"Anomali")</f>
        <v>1</v>
      </c>
      <c r="L1737">
        <f>VLOOKUP(Table1[[#This Row],[ProductID]],productMaster,10,0)</f>
        <v>0</v>
      </c>
      <c r="M1737" t="str">
        <f>IF(Table1[[#This Row],[UnitPrice]]&gt;115%*Table1[[#This Row],[StandardAcquisitionCost]],"Anomali","")</f>
        <v>Anomali</v>
      </c>
      <c r="N1737" s="80">
        <f>VLOOKUP(Table1[[#This Row],[ProductID]],productMaster,11,0)</f>
        <v>0</v>
      </c>
      <c r="O1737" s="80" t="str">
        <f>IF(Table1[[#This Row],[UnitPrice]]&gt;Table1[[#This Row],[sellingPrice]],"Anomali","")</f>
        <v>Anomali</v>
      </c>
      <c r="P1737" s="80" t="str">
        <f>IF(ISNA(VLOOKUP(Table1[[#This Row],[ProductID]],productMaster,1,0)),"Anomali","")</f>
        <v/>
      </c>
    </row>
    <row r="1738" spans="1:16" x14ac:dyDescent="0.25">
      <c r="A1738" s="4">
        <v>1055</v>
      </c>
      <c r="B1738" s="4">
        <v>2378</v>
      </c>
      <c r="C1738" s="11">
        <v>44132</v>
      </c>
      <c r="D1738" s="4">
        <v>3</v>
      </c>
      <c r="E1738" s="4">
        <v>408</v>
      </c>
      <c r="F1738" s="41">
        <v>43.270499999999998</v>
      </c>
      <c r="G1738" s="41">
        <v>129.8115</v>
      </c>
      <c r="K1738" t="b">
        <f>IF(VLOOKUP(Table1[[#This Row],[ProductID]],productMaster,4,0)="Active",TRUE,"Anomali")</f>
        <v>1</v>
      </c>
      <c r="L1738">
        <f>VLOOKUP(Table1[[#This Row],[ProductID]],productMaster,10,0)</f>
        <v>0</v>
      </c>
      <c r="M1738" t="str">
        <f>IF(Table1[[#This Row],[UnitPrice]]&gt;115%*Table1[[#This Row],[StandardAcquisitionCost]],"Anomali","")</f>
        <v>Anomali</v>
      </c>
      <c r="N1738" s="80">
        <f>VLOOKUP(Table1[[#This Row],[ProductID]],productMaster,11,0)</f>
        <v>0</v>
      </c>
      <c r="O1738" s="80" t="str">
        <f>IF(Table1[[#This Row],[UnitPrice]]&gt;Table1[[#This Row],[sellingPrice]],"Anomali","")</f>
        <v>Anomali</v>
      </c>
      <c r="P1738" s="80" t="str">
        <f>IF(ISNA(VLOOKUP(Table1[[#This Row],[ProductID]],productMaster,1,0)),"Anomali","")</f>
        <v/>
      </c>
    </row>
    <row r="1739" spans="1:16" x14ac:dyDescent="0.25">
      <c r="A1739" s="5">
        <v>1055</v>
      </c>
      <c r="B1739" s="5">
        <v>2379</v>
      </c>
      <c r="C1739" s="10">
        <v>44132</v>
      </c>
      <c r="D1739" s="5">
        <v>3</v>
      </c>
      <c r="E1739" s="5">
        <v>409</v>
      </c>
      <c r="F1739" s="40">
        <v>41.170499999999997</v>
      </c>
      <c r="G1739" s="40">
        <v>123.5115</v>
      </c>
      <c r="K1739" t="b">
        <f>IF(VLOOKUP(Table1[[#This Row],[ProductID]],productMaster,4,0)="Active",TRUE,"Anomali")</f>
        <v>1</v>
      </c>
      <c r="L1739">
        <f>VLOOKUP(Table1[[#This Row],[ProductID]],productMaster,10,0)</f>
        <v>0</v>
      </c>
      <c r="M1739" t="str">
        <f>IF(Table1[[#This Row],[UnitPrice]]&gt;115%*Table1[[#This Row],[StandardAcquisitionCost]],"Anomali","")</f>
        <v>Anomali</v>
      </c>
      <c r="N1739" s="80">
        <f>VLOOKUP(Table1[[#This Row],[ProductID]],productMaster,11,0)</f>
        <v>0</v>
      </c>
      <c r="O1739" s="80" t="str">
        <f>IF(Table1[[#This Row],[UnitPrice]]&gt;Table1[[#This Row],[sellingPrice]],"Anomali","")</f>
        <v>Anomali</v>
      </c>
      <c r="P1739" s="80" t="str">
        <f>IF(ISNA(VLOOKUP(Table1[[#This Row],[ProductID]],productMaster,1,0)),"Anomali","")</f>
        <v/>
      </c>
    </row>
    <row r="1740" spans="1:16" x14ac:dyDescent="0.25">
      <c r="A1740" s="4">
        <v>1055</v>
      </c>
      <c r="B1740" s="4">
        <v>2380</v>
      </c>
      <c r="C1740" s="11">
        <v>44132</v>
      </c>
      <c r="D1740" s="4">
        <v>550</v>
      </c>
      <c r="E1740" s="4">
        <v>914</v>
      </c>
      <c r="F1740" s="41">
        <v>21.0945</v>
      </c>
      <c r="G1740" s="41">
        <v>11601.975</v>
      </c>
      <c r="K1740" t="b">
        <f>IF(VLOOKUP(Table1[[#This Row],[ProductID]],productMaster,4,0)="Active",TRUE,"Anomali")</f>
        <v>1</v>
      </c>
      <c r="L1740">
        <f>VLOOKUP(Table1[[#This Row],[ProductID]],productMaster,10,0)</f>
        <v>12.0413</v>
      </c>
      <c r="M1740" t="str">
        <f>IF(Table1[[#This Row],[UnitPrice]]&gt;115%*Table1[[#This Row],[StandardAcquisitionCost]],"Anomali","")</f>
        <v>Anomali</v>
      </c>
      <c r="N1740" s="80">
        <f>VLOOKUP(Table1[[#This Row],[ProductID]],productMaster,11,0)</f>
        <v>27.12</v>
      </c>
      <c r="O1740" s="80" t="str">
        <f>IF(Table1[[#This Row],[UnitPrice]]&gt;Table1[[#This Row],[sellingPrice]],"Anomali","")</f>
        <v/>
      </c>
      <c r="P1740" s="80" t="str">
        <f>IF(ISNA(VLOOKUP(Table1[[#This Row],[ProductID]],productMaster,1,0)),"Anomali","")</f>
        <v/>
      </c>
    </row>
    <row r="1741" spans="1:16" x14ac:dyDescent="0.25">
      <c r="A1741" s="5">
        <v>1055</v>
      </c>
      <c r="B1741" s="5">
        <v>2381</v>
      </c>
      <c r="C1741" s="10">
        <v>44132</v>
      </c>
      <c r="D1741" s="5">
        <v>550</v>
      </c>
      <c r="E1741" s="5">
        <v>915</v>
      </c>
      <c r="F1741" s="40">
        <v>30.439499999999999</v>
      </c>
      <c r="G1741" s="40">
        <v>16741.724999999999</v>
      </c>
      <c r="K1741" t="b">
        <f>IF(VLOOKUP(Table1[[#This Row],[ProductID]],productMaster,4,0)="Active",TRUE,"Anomali")</f>
        <v>1</v>
      </c>
      <c r="L1741">
        <f>VLOOKUP(Table1[[#This Row],[ProductID]],productMaster,10,0)</f>
        <v>17.3782</v>
      </c>
      <c r="M1741" t="str">
        <f>IF(Table1[[#This Row],[UnitPrice]]&gt;115%*Table1[[#This Row],[StandardAcquisitionCost]],"Anomali","")</f>
        <v>Anomali</v>
      </c>
      <c r="N1741" s="80">
        <f>VLOOKUP(Table1[[#This Row],[ProductID]],productMaster,11,0)</f>
        <v>39.14</v>
      </c>
      <c r="O1741" s="80" t="str">
        <f>IF(Table1[[#This Row],[UnitPrice]]&gt;Table1[[#This Row],[sellingPrice]],"Anomali","")</f>
        <v/>
      </c>
      <c r="P1741" s="80" t="str">
        <f>IF(ISNA(VLOOKUP(Table1[[#This Row],[ProductID]],productMaster,1,0)),"Anomali","")</f>
        <v/>
      </c>
    </row>
    <row r="1742" spans="1:16" x14ac:dyDescent="0.25">
      <c r="A1742" s="4">
        <v>1055</v>
      </c>
      <c r="B1742" s="4">
        <v>2382</v>
      </c>
      <c r="C1742" s="11">
        <v>44132</v>
      </c>
      <c r="D1742" s="4">
        <v>550</v>
      </c>
      <c r="E1742" s="4">
        <v>916</v>
      </c>
      <c r="F1742" s="41">
        <v>40.939500000000002</v>
      </c>
      <c r="G1742" s="41">
        <v>22516.724999999999</v>
      </c>
      <c r="K1742" t="b">
        <f>IF(VLOOKUP(Table1[[#This Row],[ProductID]],productMaster,4,0)="Active",TRUE,"Anomali")</f>
        <v>1</v>
      </c>
      <c r="L1742">
        <f>VLOOKUP(Table1[[#This Row],[ProductID]],productMaster,10,0)</f>
        <v>23.372199999999999</v>
      </c>
      <c r="M1742" t="str">
        <f>IF(Table1[[#This Row],[UnitPrice]]&gt;115%*Table1[[#This Row],[StandardAcquisitionCost]],"Anomali","")</f>
        <v>Anomali</v>
      </c>
      <c r="N1742" s="80">
        <f>VLOOKUP(Table1[[#This Row],[ProductID]],productMaster,11,0)</f>
        <v>52.64</v>
      </c>
      <c r="O1742" s="80" t="str">
        <f>IF(Table1[[#This Row],[UnitPrice]]&gt;Table1[[#This Row],[sellingPrice]],"Anomali","")</f>
        <v/>
      </c>
      <c r="P1742" s="80" t="str">
        <f>IF(ISNA(VLOOKUP(Table1[[#This Row],[ProductID]],productMaster,1,0)),"Anomali","")</f>
        <v/>
      </c>
    </row>
    <row r="1743" spans="1:16" x14ac:dyDescent="0.25">
      <c r="A1743" s="5">
        <v>1056</v>
      </c>
      <c r="B1743" s="5">
        <v>2383</v>
      </c>
      <c r="C1743" s="10">
        <v>44132</v>
      </c>
      <c r="D1743" s="5">
        <v>550</v>
      </c>
      <c r="E1743" s="5">
        <v>525</v>
      </c>
      <c r="F1743" s="40">
        <v>2.3205</v>
      </c>
      <c r="G1743" s="40">
        <v>1276.2750000000001</v>
      </c>
      <c r="K1743" t="b">
        <f>IF(VLOOKUP(Table1[[#This Row],[ProductID]],productMaster,4,0)="Active",TRUE,"Anomali")</f>
        <v>1</v>
      </c>
      <c r="L1743">
        <f>VLOOKUP(Table1[[#This Row],[ProductID]],productMaster,10,0)</f>
        <v>0</v>
      </c>
      <c r="M1743" t="str">
        <f>IF(Table1[[#This Row],[UnitPrice]]&gt;115%*Table1[[#This Row],[StandardAcquisitionCost]],"Anomali","")</f>
        <v>Anomali</v>
      </c>
      <c r="N1743" s="80">
        <f>VLOOKUP(Table1[[#This Row],[ProductID]],productMaster,11,0)</f>
        <v>0</v>
      </c>
      <c r="O1743" s="80" t="str">
        <f>IF(Table1[[#This Row],[UnitPrice]]&gt;Table1[[#This Row],[sellingPrice]],"Anomali","")</f>
        <v>Anomali</v>
      </c>
      <c r="P1743" s="80" t="str">
        <f>IF(ISNA(VLOOKUP(Table1[[#This Row],[ProductID]],productMaster,1,0)),"Anomali","")</f>
        <v/>
      </c>
    </row>
    <row r="1744" spans="1:16" x14ac:dyDescent="0.25">
      <c r="A1744" s="4">
        <v>1057</v>
      </c>
      <c r="B1744" s="4">
        <v>2384</v>
      </c>
      <c r="C1744" s="11">
        <v>44133</v>
      </c>
      <c r="D1744" s="4">
        <v>3</v>
      </c>
      <c r="E1744" s="4">
        <v>341</v>
      </c>
      <c r="F1744" s="41">
        <v>47.470500000000001</v>
      </c>
      <c r="G1744" s="41">
        <v>142.41149999999999</v>
      </c>
      <c r="K1744" t="b">
        <f>IF(VLOOKUP(Table1[[#This Row],[ProductID]],productMaster,4,0)="Active",TRUE,"Anomali")</f>
        <v>1</v>
      </c>
      <c r="L1744">
        <f>VLOOKUP(Table1[[#This Row],[ProductID]],productMaster,10,0)</f>
        <v>0</v>
      </c>
      <c r="M1744" t="str">
        <f>IF(Table1[[#This Row],[UnitPrice]]&gt;115%*Table1[[#This Row],[StandardAcquisitionCost]],"Anomali","")</f>
        <v>Anomali</v>
      </c>
      <c r="N1744" s="80">
        <f>VLOOKUP(Table1[[#This Row],[ProductID]],productMaster,11,0)</f>
        <v>0</v>
      </c>
      <c r="O1744" s="80" t="str">
        <f>IF(Table1[[#This Row],[UnitPrice]]&gt;Table1[[#This Row],[sellingPrice]],"Anomali","")</f>
        <v>Anomali</v>
      </c>
      <c r="P1744" s="80" t="str">
        <f>IF(ISNA(VLOOKUP(Table1[[#This Row],[ProductID]],productMaster,1,0)),"Anomali","")</f>
        <v/>
      </c>
    </row>
    <row r="1745" spans="1:16" x14ac:dyDescent="0.25">
      <c r="A1745" s="5">
        <v>1057</v>
      </c>
      <c r="B1745" s="5">
        <v>2385</v>
      </c>
      <c r="C1745" s="10">
        <v>44133</v>
      </c>
      <c r="D1745" s="5">
        <v>3</v>
      </c>
      <c r="E1745" s="5">
        <v>342</v>
      </c>
      <c r="F1745" s="40">
        <v>45.3705</v>
      </c>
      <c r="G1745" s="40">
        <v>136.11150000000001</v>
      </c>
      <c r="K1745" t="b">
        <f>IF(VLOOKUP(Table1[[#This Row],[ProductID]],productMaster,4,0)="Active",TRUE,"Anomali")</f>
        <v>1</v>
      </c>
      <c r="L1745">
        <f>VLOOKUP(Table1[[#This Row],[ProductID]],productMaster,10,0)</f>
        <v>0</v>
      </c>
      <c r="M1745" t="str">
        <f>IF(Table1[[#This Row],[UnitPrice]]&gt;115%*Table1[[#This Row],[StandardAcquisitionCost]],"Anomali","")</f>
        <v>Anomali</v>
      </c>
      <c r="N1745" s="80">
        <f>VLOOKUP(Table1[[#This Row],[ProductID]],productMaster,11,0)</f>
        <v>0</v>
      </c>
      <c r="O1745" s="80" t="str">
        <f>IF(Table1[[#This Row],[UnitPrice]]&gt;Table1[[#This Row],[sellingPrice]],"Anomali","")</f>
        <v>Anomali</v>
      </c>
      <c r="P1745" s="80" t="str">
        <f>IF(ISNA(VLOOKUP(Table1[[#This Row],[ProductID]],productMaster,1,0)),"Anomali","")</f>
        <v/>
      </c>
    </row>
    <row r="1746" spans="1:16" x14ac:dyDescent="0.25">
      <c r="A1746" s="4">
        <v>1057</v>
      </c>
      <c r="B1746" s="4">
        <v>2386</v>
      </c>
      <c r="C1746" s="11">
        <v>44133</v>
      </c>
      <c r="D1746" s="4">
        <v>3</v>
      </c>
      <c r="E1746" s="4">
        <v>343</v>
      </c>
      <c r="F1746" s="41">
        <v>49.643999999999998</v>
      </c>
      <c r="G1746" s="41">
        <v>148.93199999999999</v>
      </c>
      <c r="K1746" t="b">
        <f>IF(VLOOKUP(Table1[[#This Row],[ProductID]],productMaster,4,0)="Active",TRUE,"Anomali")</f>
        <v>1</v>
      </c>
      <c r="L1746">
        <f>VLOOKUP(Table1[[#This Row],[ProductID]],productMaster,10,0)</f>
        <v>0</v>
      </c>
      <c r="M1746" t="str">
        <f>IF(Table1[[#This Row],[UnitPrice]]&gt;115%*Table1[[#This Row],[StandardAcquisitionCost]],"Anomali","")</f>
        <v>Anomali</v>
      </c>
      <c r="N1746" s="80">
        <f>VLOOKUP(Table1[[#This Row],[ProductID]],productMaster,11,0)</f>
        <v>0</v>
      </c>
      <c r="O1746" s="80" t="str">
        <f>IF(Table1[[#This Row],[UnitPrice]]&gt;Table1[[#This Row],[sellingPrice]],"Anomali","")</f>
        <v>Anomali</v>
      </c>
      <c r="P1746" s="80" t="str">
        <f>IF(ISNA(VLOOKUP(Table1[[#This Row],[ProductID]],productMaster,1,0)),"Anomali","")</f>
        <v/>
      </c>
    </row>
    <row r="1747" spans="1:16" x14ac:dyDescent="0.25">
      <c r="A1747" s="5">
        <v>1057</v>
      </c>
      <c r="B1747" s="5">
        <v>2387</v>
      </c>
      <c r="C1747" s="10">
        <v>44133</v>
      </c>
      <c r="D1747" s="5">
        <v>3</v>
      </c>
      <c r="E1747" s="5">
        <v>344</v>
      </c>
      <c r="F1747" s="40">
        <v>45.3705</v>
      </c>
      <c r="G1747" s="40">
        <v>136.11150000000001</v>
      </c>
      <c r="K1747" t="b">
        <f>IF(VLOOKUP(Table1[[#This Row],[ProductID]],productMaster,4,0)="Active",TRUE,"Anomali")</f>
        <v>1</v>
      </c>
      <c r="L1747">
        <f>VLOOKUP(Table1[[#This Row],[ProductID]],productMaster,10,0)</f>
        <v>0</v>
      </c>
      <c r="M1747" t="str">
        <f>IF(Table1[[#This Row],[UnitPrice]]&gt;115%*Table1[[#This Row],[StandardAcquisitionCost]],"Anomali","")</f>
        <v>Anomali</v>
      </c>
      <c r="N1747" s="80">
        <f>VLOOKUP(Table1[[#This Row],[ProductID]],productMaster,11,0)</f>
        <v>0</v>
      </c>
      <c r="O1747" s="80" t="str">
        <f>IF(Table1[[#This Row],[UnitPrice]]&gt;Table1[[#This Row],[sellingPrice]],"Anomali","")</f>
        <v>Anomali</v>
      </c>
      <c r="P1747" s="80" t="str">
        <f>IF(ISNA(VLOOKUP(Table1[[#This Row],[ProductID]],productMaster,1,0)),"Anomali","")</f>
        <v/>
      </c>
    </row>
    <row r="1748" spans="1:16" x14ac:dyDescent="0.25">
      <c r="A1748" s="4">
        <v>1057</v>
      </c>
      <c r="B1748" s="4">
        <v>2388</v>
      </c>
      <c r="C1748" s="11">
        <v>44133</v>
      </c>
      <c r="D1748" s="4">
        <v>3</v>
      </c>
      <c r="E1748" s="4">
        <v>345</v>
      </c>
      <c r="F1748" s="41">
        <v>43.270499999999998</v>
      </c>
      <c r="G1748" s="41">
        <v>129.8115</v>
      </c>
      <c r="K1748" t="b">
        <f>IF(VLOOKUP(Table1[[#This Row],[ProductID]],productMaster,4,0)="Active",TRUE,"Anomali")</f>
        <v>1</v>
      </c>
      <c r="L1748">
        <f>VLOOKUP(Table1[[#This Row],[ProductID]],productMaster,10,0)</f>
        <v>0</v>
      </c>
      <c r="M1748" t="str">
        <f>IF(Table1[[#This Row],[UnitPrice]]&gt;115%*Table1[[#This Row],[StandardAcquisitionCost]],"Anomali","")</f>
        <v>Anomali</v>
      </c>
      <c r="N1748" s="80">
        <f>VLOOKUP(Table1[[#This Row],[ProductID]],productMaster,11,0)</f>
        <v>0</v>
      </c>
      <c r="O1748" s="80" t="str">
        <f>IF(Table1[[#This Row],[UnitPrice]]&gt;Table1[[#This Row],[sellingPrice]],"Anomali","")</f>
        <v>Anomali</v>
      </c>
      <c r="P1748" s="80" t="str">
        <f>IF(ISNA(VLOOKUP(Table1[[#This Row],[ProductID]],productMaster,1,0)),"Anomali","")</f>
        <v/>
      </c>
    </row>
    <row r="1749" spans="1:16" x14ac:dyDescent="0.25">
      <c r="A1749" s="5">
        <v>1057</v>
      </c>
      <c r="B1749" s="5">
        <v>2389</v>
      </c>
      <c r="C1749" s="10">
        <v>44133</v>
      </c>
      <c r="D1749" s="5">
        <v>3</v>
      </c>
      <c r="E1749" s="5">
        <v>346</v>
      </c>
      <c r="F1749" s="40">
        <v>47.543999999999997</v>
      </c>
      <c r="G1749" s="40">
        <v>142.63200000000001</v>
      </c>
      <c r="K1749" t="b">
        <f>IF(VLOOKUP(Table1[[#This Row],[ProductID]],productMaster,4,0)="Active",TRUE,"Anomali")</f>
        <v>1</v>
      </c>
      <c r="L1749">
        <f>VLOOKUP(Table1[[#This Row],[ProductID]],productMaster,10,0)</f>
        <v>0</v>
      </c>
      <c r="M1749" t="str">
        <f>IF(Table1[[#This Row],[UnitPrice]]&gt;115%*Table1[[#This Row],[StandardAcquisitionCost]],"Anomali","")</f>
        <v>Anomali</v>
      </c>
      <c r="N1749" s="80">
        <f>VLOOKUP(Table1[[#This Row],[ProductID]],productMaster,11,0)</f>
        <v>0</v>
      </c>
      <c r="O1749" s="80" t="str">
        <f>IF(Table1[[#This Row],[UnitPrice]]&gt;Table1[[#This Row],[sellingPrice]],"Anomali","")</f>
        <v>Anomali</v>
      </c>
      <c r="P1749" s="80" t="str">
        <f>IF(ISNA(VLOOKUP(Table1[[#This Row],[ProductID]],productMaster,1,0)),"Anomali","")</f>
        <v/>
      </c>
    </row>
    <row r="1750" spans="1:16" x14ac:dyDescent="0.25">
      <c r="A1750" s="4">
        <v>1058</v>
      </c>
      <c r="B1750" s="4">
        <v>2390</v>
      </c>
      <c r="C1750" s="11">
        <v>44133</v>
      </c>
      <c r="D1750" s="4">
        <v>550</v>
      </c>
      <c r="E1750" s="4">
        <v>928</v>
      </c>
      <c r="F1750" s="41">
        <v>32.770499999999998</v>
      </c>
      <c r="G1750" s="41">
        <v>18023.775000000001</v>
      </c>
      <c r="K1750" t="b">
        <f>IF(VLOOKUP(Table1[[#This Row],[ProductID]],productMaster,4,0)="Active",TRUE,"Anomali")</f>
        <v>1</v>
      </c>
      <c r="L1750">
        <f>VLOOKUP(Table1[[#This Row],[ProductID]],productMaster,10,0)</f>
        <v>9.3462999999999994</v>
      </c>
      <c r="M1750" t="str">
        <f>IF(Table1[[#This Row],[UnitPrice]]&gt;115%*Table1[[#This Row],[StandardAcquisitionCost]],"Anomali","")</f>
        <v>Anomali</v>
      </c>
      <c r="N1750" s="80">
        <f>VLOOKUP(Table1[[#This Row],[ProductID]],productMaster,11,0)</f>
        <v>24.99</v>
      </c>
      <c r="O1750" s="80" t="str">
        <f>IF(Table1[[#This Row],[UnitPrice]]&gt;Table1[[#This Row],[sellingPrice]],"Anomali","")</f>
        <v>Anomali</v>
      </c>
      <c r="P1750" s="80" t="str">
        <f>IF(ISNA(VLOOKUP(Table1[[#This Row],[ProductID]],productMaster,1,0)),"Anomali","")</f>
        <v/>
      </c>
    </row>
    <row r="1751" spans="1:16" x14ac:dyDescent="0.25">
      <c r="A1751" s="5">
        <v>1058</v>
      </c>
      <c r="B1751" s="5">
        <v>2391</v>
      </c>
      <c r="C1751" s="10">
        <v>44133</v>
      </c>
      <c r="D1751" s="5">
        <v>550</v>
      </c>
      <c r="E1751" s="5">
        <v>929</v>
      </c>
      <c r="F1751" s="40">
        <v>37.085999999999999</v>
      </c>
      <c r="G1751" s="40">
        <v>20397.3</v>
      </c>
      <c r="K1751" t="b">
        <f>IF(VLOOKUP(Table1[[#This Row],[ProductID]],productMaster,4,0)="Active",TRUE,"Anomali")</f>
        <v>1</v>
      </c>
      <c r="L1751">
        <f>VLOOKUP(Table1[[#This Row],[ProductID]],productMaster,10,0)</f>
        <v>11.2163</v>
      </c>
      <c r="M1751" t="str">
        <f>IF(Table1[[#This Row],[UnitPrice]]&gt;115%*Table1[[#This Row],[StandardAcquisitionCost]],"Anomali","")</f>
        <v>Anomali</v>
      </c>
      <c r="N1751" s="80">
        <f>VLOOKUP(Table1[[#This Row],[ProductID]],productMaster,11,0)</f>
        <v>29.99</v>
      </c>
      <c r="O1751" s="80" t="str">
        <f>IF(Table1[[#This Row],[UnitPrice]]&gt;Table1[[#This Row],[sellingPrice]],"Anomali","")</f>
        <v>Anomali</v>
      </c>
      <c r="P1751" s="80" t="str">
        <f>IF(ISNA(VLOOKUP(Table1[[#This Row],[ProductID]],productMaster,1,0)),"Anomali","")</f>
        <v/>
      </c>
    </row>
    <row r="1752" spans="1:16" x14ac:dyDescent="0.25">
      <c r="A1752" s="4">
        <v>1058</v>
      </c>
      <c r="B1752" s="4">
        <v>2392</v>
      </c>
      <c r="C1752" s="11">
        <v>44133</v>
      </c>
      <c r="D1752" s="4">
        <v>550</v>
      </c>
      <c r="E1752" s="4">
        <v>930</v>
      </c>
      <c r="F1752" s="41">
        <v>43.039499999999997</v>
      </c>
      <c r="G1752" s="41">
        <v>23671.724999999999</v>
      </c>
      <c r="K1752" t="b">
        <f>IF(VLOOKUP(Table1[[#This Row],[ProductID]],productMaster,4,0)="Active",TRUE,"Anomali")</f>
        <v>1</v>
      </c>
      <c r="L1752">
        <f>VLOOKUP(Table1[[#This Row],[ProductID]],productMaster,10,0)</f>
        <v>13.09</v>
      </c>
      <c r="M1752" t="str">
        <f>IF(Table1[[#This Row],[UnitPrice]]&gt;115%*Table1[[#This Row],[StandardAcquisitionCost]],"Anomali","")</f>
        <v>Anomali</v>
      </c>
      <c r="N1752" s="80">
        <f>VLOOKUP(Table1[[#This Row],[ProductID]],productMaster,11,0)</f>
        <v>35</v>
      </c>
      <c r="O1752" s="80" t="str">
        <f>IF(Table1[[#This Row],[UnitPrice]]&gt;Table1[[#This Row],[sellingPrice]],"Anomali","")</f>
        <v>Anomali</v>
      </c>
      <c r="P1752" s="80" t="str">
        <f>IF(ISNA(VLOOKUP(Table1[[#This Row],[ProductID]],productMaster,1,0)),"Anomali","")</f>
        <v/>
      </c>
    </row>
    <row r="1753" spans="1:16" x14ac:dyDescent="0.25">
      <c r="A1753" s="5">
        <v>1059</v>
      </c>
      <c r="B1753" s="5">
        <v>2393</v>
      </c>
      <c r="C1753" s="10">
        <v>44133</v>
      </c>
      <c r="D1753" s="5">
        <v>550</v>
      </c>
      <c r="E1753" s="5">
        <v>332</v>
      </c>
      <c r="F1753" s="40">
        <v>10.815</v>
      </c>
      <c r="G1753" s="40">
        <v>5948.25</v>
      </c>
      <c r="K1753" t="b">
        <f>IF(VLOOKUP(Table1[[#This Row],[ProductID]],productMaster,4,0)="Active",TRUE,"Anomali")</f>
        <v>1</v>
      </c>
      <c r="L1753">
        <f>VLOOKUP(Table1[[#This Row],[ProductID]],productMaster,10,0)</f>
        <v>0</v>
      </c>
      <c r="M1753" t="str">
        <f>IF(Table1[[#This Row],[UnitPrice]]&gt;115%*Table1[[#This Row],[StandardAcquisitionCost]],"Anomali","")</f>
        <v>Anomali</v>
      </c>
      <c r="N1753" s="80">
        <f>VLOOKUP(Table1[[#This Row],[ProductID]],productMaster,11,0)</f>
        <v>0</v>
      </c>
      <c r="O1753" s="80" t="str">
        <f>IF(Table1[[#This Row],[UnitPrice]]&gt;Table1[[#This Row],[sellingPrice]],"Anomali","")</f>
        <v>Anomali</v>
      </c>
      <c r="P1753" s="80" t="str">
        <f>IF(ISNA(VLOOKUP(Table1[[#This Row],[ProductID]],productMaster,1,0)),"Anomali","")</f>
        <v/>
      </c>
    </row>
    <row r="1754" spans="1:16" x14ac:dyDescent="0.25">
      <c r="A1754" s="4">
        <v>1060</v>
      </c>
      <c r="B1754" s="4">
        <v>2394</v>
      </c>
      <c r="C1754" s="11">
        <v>44133</v>
      </c>
      <c r="D1754" s="4">
        <v>550</v>
      </c>
      <c r="E1754" s="4">
        <v>948</v>
      </c>
      <c r="F1754" s="41">
        <v>82.834500000000006</v>
      </c>
      <c r="G1754" s="41">
        <v>45558.974999999999</v>
      </c>
      <c r="K1754" t="b">
        <f>IF(VLOOKUP(Table1[[#This Row],[ProductID]],productMaster,4,0)="Active",TRUE,"Anomali")</f>
        <v>1</v>
      </c>
      <c r="L1754">
        <f>VLOOKUP(Table1[[#This Row],[ProductID]],productMaster,10,0)</f>
        <v>47.286000000000001</v>
      </c>
      <c r="M1754" t="str">
        <f>IF(Table1[[#This Row],[UnitPrice]]&gt;115%*Table1[[#This Row],[StandardAcquisitionCost]],"Anomali","")</f>
        <v>Anomali</v>
      </c>
      <c r="N1754" s="80">
        <f>VLOOKUP(Table1[[#This Row],[ProductID]],productMaster,11,0)</f>
        <v>106.5</v>
      </c>
      <c r="O1754" s="80" t="str">
        <f>IF(Table1[[#This Row],[UnitPrice]]&gt;Table1[[#This Row],[sellingPrice]],"Anomali","")</f>
        <v/>
      </c>
      <c r="P1754" s="80" t="str">
        <f>IF(ISNA(VLOOKUP(Table1[[#This Row],[ProductID]],productMaster,1,0)),"Anomali","")</f>
        <v/>
      </c>
    </row>
    <row r="1755" spans="1:16" x14ac:dyDescent="0.25">
      <c r="A1755" s="5">
        <v>1060</v>
      </c>
      <c r="B1755" s="5">
        <v>2395</v>
      </c>
      <c r="C1755" s="10">
        <v>44133</v>
      </c>
      <c r="D1755" s="5">
        <v>550</v>
      </c>
      <c r="E1755" s="5">
        <v>907</v>
      </c>
      <c r="F1755" s="40">
        <v>82.834500000000006</v>
      </c>
      <c r="G1755" s="40">
        <v>45558.974999999999</v>
      </c>
      <c r="K1755" t="b">
        <f>IF(VLOOKUP(Table1[[#This Row],[ProductID]],productMaster,4,0)="Active",TRUE,"Anomali")</f>
        <v>1</v>
      </c>
      <c r="L1755">
        <f>VLOOKUP(Table1[[#This Row],[ProductID]],productMaster,10,0)</f>
        <v>47.286000000000001</v>
      </c>
      <c r="M1755" t="str">
        <f>IF(Table1[[#This Row],[UnitPrice]]&gt;115%*Table1[[#This Row],[StandardAcquisitionCost]],"Anomali","")</f>
        <v>Anomali</v>
      </c>
      <c r="N1755" s="80">
        <f>VLOOKUP(Table1[[#This Row],[ProductID]],productMaster,11,0)</f>
        <v>106.5</v>
      </c>
      <c r="O1755" s="80" t="str">
        <f>IF(Table1[[#This Row],[UnitPrice]]&gt;Table1[[#This Row],[sellingPrice]],"Anomali","")</f>
        <v/>
      </c>
      <c r="P1755" s="80" t="str">
        <f>IF(ISNA(VLOOKUP(Table1[[#This Row],[ProductID]],productMaster,1,0)),"Anomali","")</f>
        <v/>
      </c>
    </row>
    <row r="1756" spans="1:16" x14ac:dyDescent="0.25">
      <c r="A1756" s="4">
        <v>1061</v>
      </c>
      <c r="B1756" s="4">
        <v>2396</v>
      </c>
      <c r="C1756" s="11">
        <v>44133</v>
      </c>
      <c r="D1756" s="4">
        <v>1250</v>
      </c>
      <c r="E1756" s="4">
        <v>325</v>
      </c>
      <c r="F1756" s="41">
        <v>0.21</v>
      </c>
      <c r="G1756" s="41">
        <v>262.5</v>
      </c>
      <c r="K1756" t="b">
        <f>IF(VLOOKUP(Table1[[#This Row],[ProductID]],productMaster,4,0)="Active",TRUE,"Anomali")</f>
        <v>1</v>
      </c>
      <c r="L1756">
        <f>VLOOKUP(Table1[[#This Row],[ProductID]],productMaster,10,0)</f>
        <v>0</v>
      </c>
      <c r="M1756" t="str">
        <f>IF(Table1[[#This Row],[UnitPrice]]&gt;115%*Table1[[#This Row],[StandardAcquisitionCost]],"Anomali","")</f>
        <v>Anomali</v>
      </c>
      <c r="N1756" s="80">
        <f>VLOOKUP(Table1[[#This Row],[ProductID]],productMaster,11,0)</f>
        <v>0</v>
      </c>
      <c r="O1756" s="80" t="str">
        <f>IF(Table1[[#This Row],[UnitPrice]]&gt;Table1[[#This Row],[sellingPrice]],"Anomali","")</f>
        <v>Anomali</v>
      </c>
      <c r="P1756" s="80" t="str">
        <f>IF(ISNA(VLOOKUP(Table1[[#This Row],[ProductID]],productMaster,1,0)),"Anomali","")</f>
        <v/>
      </c>
    </row>
    <row r="1757" spans="1:16" x14ac:dyDescent="0.25">
      <c r="A1757" s="5">
        <v>1061</v>
      </c>
      <c r="B1757" s="5">
        <v>2397</v>
      </c>
      <c r="C1757" s="10">
        <v>44133</v>
      </c>
      <c r="D1757" s="5">
        <v>1250</v>
      </c>
      <c r="E1757" s="5">
        <v>326</v>
      </c>
      <c r="F1757" s="40">
        <v>0.21</v>
      </c>
      <c r="G1757" s="40">
        <v>262.5</v>
      </c>
      <c r="K1757" t="b">
        <f>IF(VLOOKUP(Table1[[#This Row],[ProductID]],productMaster,4,0)="Active",TRUE,"Anomali")</f>
        <v>1</v>
      </c>
      <c r="L1757">
        <f>VLOOKUP(Table1[[#This Row],[ProductID]],productMaster,10,0)</f>
        <v>0</v>
      </c>
      <c r="M1757" t="str">
        <f>IF(Table1[[#This Row],[UnitPrice]]&gt;115%*Table1[[#This Row],[StandardAcquisitionCost]],"Anomali","")</f>
        <v>Anomali</v>
      </c>
      <c r="N1757" s="80">
        <f>VLOOKUP(Table1[[#This Row],[ProductID]],productMaster,11,0)</f>
        <v>0</v>
      </c>
      <c r="O1757" s="80" t="str">
        <f>IF(Table1[[#This Row],[UnitPrice]]&gt;Table1[[#This Row],[sellingPrice]],"Anomali","")</f>
        <v>Anomali</v>
      </c>
      <c r="P1757" s="80" t="str">
        <f>IF(ISNA(VLOOKUP(Table1[[#This Row],[ProductID]],productMaster,1,0)),"Anomali","")</f>
        <v/>
      </c>
    </row>
    <row r="1758" spans="1:16" x14ac:dyDescent="0.25">
      <c r="A1758" s="4">
        <v>1062</v>
      </c>
      <c r="B1758" s="4">
        <v>2398</v>
      </c>
      <c r="C1758" s="11">
        <v>44133</v>
      </c>
      <c r="D1758" s="4">
        <v>60</v>
      </c>
      <c r="E1758" s="4">
        <v>322</v>
      </c>
      <c r="F1758" s="41">
        <v>28.6965</v>
      </c>
      <c r="G1758" s="41">
        <v>1721.79</v>
      </c>
      <c r="K1758" t="b">
        <f>IF(VLOOKUP(Table1[[#This Row],[ProductID]],productMaster,4,0)="Active",TRUE,"Anomali")</f>
        <v>1</v>
      </c>
      <c r="L1758">
        <f>VLOOKUP(Table1[[#This Row],[ProductID]],productMaster,10,0)</f>
        <v>0</v>
      </c>
      <c r="M1758" t="str">
        <f>IF(Table1[[#This Row],[UnitPrice]]&gt;115%*Table1[[#This Row],[StandardAcquisitionCost]],"Anomali","")</f>
        <v>Anomali</v>
      </c>
      <c r="N1758" s="80">
        <f>VLOOKUP(Table1[[#This Row],[ProductID]],productMaster,11,0)</f>
        <v>0</v>
      </c>
      <c r="O1758" s="80" t="str">
        <f>IF(Table1[[#This Row],[UnitPrice]]&gt;Table1[[#This Row],[sellingPrice]],"Anomali","")</f>
        <v>Anomali</v>
      </c>
      <c r="P1758" s="80" t="str">
        <f>IF(ISNA(VLOOKUP(Table1[[#This Row],[ProductID]],productMaster,1,0)),"Anomali","")</f>
        <v/>
      </c>
    </row>
    <row r="1759" spans="1:16" x14ac:dyDescent="0.25">
      <c r="A1759" s="5">
        <v>1063</v>
      </c>
      <c r="B1759" s="5">
        <v>2399</v>
      </c>
      <c r="C1759" s="10">
        <v>44133</v>
      </c>
      <c r="D1759" s="5">
        <v>550</v>
      </c>
      <c r="E1759" s="5">
        <v>930</v>
      </c>
      <c r="F1759" s="40">
        <v>42.514499999999998</v>
      </c>
      <c r="G1759" s="40">
        <v>23382.974999999999</v>
      </c>
      <c r="K1759" t="b">
        <f>IF(VLOOKUP(Table1[[#This Row],[ProductID]],productMaster,4,0)="Active",TRUE,"Anomali")</f>
        <v>1</v>
      </c>
      <c r="L1759">
        <f>VLOOKUP(Table1[[#This Row],[ProductID]],productMaster,10,0)</f>
        <v>13.09</v>
      </c>
      <c r="M1759" t="str">
        <f>IF(Table1[[#This Row],[UnitPrice]]&gt;115%*Table1[[#This Row],[StandardAcquisitionCost]],"Anomali","")</f>
        <v>Anomali</v>
      </c>
      <c r="N1759" s="80">
        <f>VLOOKUP(Table1[[#This Row],[ProductID]],productMaster,11,0)</f>
        <v>35</v>
      </c>
      <c r="O1759" s="80" t="str">
        <f>IF(Table1[[#This Row],[UnitPrice]]&gt;Table1[[#This Row],[sellingPrice]],"Anomali","")</f>
        <v>Anomali</v>
      </c>
      <c r="P1759" s="80" t="str">
        <f>IF(ISNA(VLOOKUP(Table1[[#This Row],[ProductID]],productMaster,1,0)),"Anomali","")</f>
        <v/>
      </c>
    </row>
    <row r="1760" spans="1:16" x14ac:dyDescent="0.25">
      <c r="A1760" s="4">
        <v>1063</v>
      </c>
      <c r="B1760" s="4">
        <v>2400</v>
      </c>
      <c r="C1760" s="11">
        <v>44133</v>
      </c>
      <c r="D1760" s="4">
        <v>550</v>
      </c>
      <c r="E1760" s="4">
        <v>921</v>
      </c>
      <c r="F1760" s="41">
        <v>5.5860000000000003</v>
      </c>
      <c r="G1760" s="41">
        <v>3072.3</v>
      </c>
      <c r="K1760" t="b">
        <f>IF(VLOOKUP(Table1[[#This Row],[ProductID]],productMaster,4,0)="Active",TRUE,"Anomali")</f>
        <v>1</v>
      </c>
      <c r="L1760">
        <f>VLOOKUP(Table1[[#This Row],[ProductID]],productMaster,10,0)</f>
        <v>1.8663000000000001</v>
      </c>
      <c r="M1760" t="str">
        <f>IF(Table1[[#This Row],[UnitPrice]]&gt;115%*Table1[[#This Row],[StandardAcquisitionCost]],"Anomali","")</f>
        <v>Anomali</v>
      </c>
      <c r="N1760" s="80">
        <f>VLOOKUP(Table1[[#This Row],[ProductID]],productMaster,11,0)</f>
        <v>4.99</v>
      </c>
      <c r="O1760" s="80" t="str">
        <f>IF(Table1[[#This Row],[UnitPrice]]&gt;Table1[[#This Row],[sellingPrice]],"Anomali","")</f>
        <v>Anomali</v>
      </c>
      <c r="P1760" s="80" t="str">
        <f>IF(ISNA(VLOOKUP(Table1[[#This Row],[ProductID]],productMaster,1,0)),"Anomali","")</f>
        <v/>
      </c>
    </row>
    <row r="1761" spans="1:16" x14ac:dyDescent="0.25">
      <c r="A1761" s="5">
        <v>1064</v>
      </c>
      <c r="B1761" s="5">
        <v>2401</v>
      </c>
      <c r="C1761" s="10">
        <v>44133</v>
      </c>
      <c r="D1761" s="5">
        <v>60</v>
      </c>
      <c r="E1761" s="5">
        <v>952</v>
      </c>
      <c r="F1761" s="40">
        <v>15.7395</v>
      </c>
      <c r="G1761" s="40">
        <v>944.37</v>
      </c>
      <c r="K1761" t="b">
        <f>IF(VLOOKUP(Table1[[#This Row],[ProductID]],productMaster,4,0)="Active",TRUE,"Anomali")</f>
        <v>1</v>
      </c>
      <c r="L1761">
        <f>VLOOKUP(Table1[[#This Row],[ProductID]],productMaster,10,0)</f>
        <v>8.9865999999999993</v>
      </c>
      <c r="M1761" t="str">
        <f>IF(Table1[[#This Row],[UnitPrice]]&gt;115%*Table1[[#This Row],[StandardAcquisitionCost]],"Anomali","")</f>
        <v>Anomali</v>
      </c>
      <c r="N1761" s="80">
        <f>VLOOKUP(Table1[[#This Row],[ProductID]],productMaster,11,0)</f>
        <v>20.239999999999998</v>
      </c>
      <c r="O1761" s="80" t="str">
        <f>IF(Table1[[#This Row],[UnitPrice]]&gt;Table1[[#This Row],[sellingPrice]],"Anomali","")</f>
        <v/>
      </c>
      <c r="P1761" s="80" t="str">
        <f>IF(ISNA(VLOOKUP(Table1[[#This Row],[ProductID]],productMaster,1,0)),"Anomali","")</f>
        <v/>
      </c>
    </row>
    <row r="1762" spans="1:16" x14ac:dyDescent="0.25">
      <c r="A1762" s="4">
        <v>1065</v>
      </c>
      <c r="B1762" s="4">
        <v>2402</v>
      </c>
      <c r="C1762" s="11">
        <v>44138</v>
      </c>
      <c r="D1762" s="4">
        <v>550</v>
      </c>
      <c r="E1762" s="4">
        <v>526</v>
      </c>
      <c r="F1762" s="41">
        <v>3.6435</v>
      </c>
      <c r="G1762" s="41">
        <v>2003.925</v>
      </c>
      <c r="K1762" t="b">
        <f>IF(VLOOKUP(Table1[[#This Row],[ProductID]],productMaster,4,0)="Active",TRUE,"Anomali")</f>
        <v>1</v>
      </c>
      <c r="L1762">
        <f>VLOOKUP(Table1[[#This Row],[ProductID]],productMaster,10,0)</f>
        <v>0</v>
      </c>
      <c r="M1762" t="str">
        <f>IF(Table1[[#This Row],[UnitPrice]]&gt;115%*Table1[[#This Row],[StandardAcquisitionCost]],"Anomali","")</f>
        <v>Anomali</v>
      </c>
      <c r="N1762" s="80">
        <f>VLOOKUP(Table1[[#This Row],[ProductID]],productMaster,11,0)</f>
        <v>0</v>
      </c>
      <c r="O1762" s="80" t="str">
        <f>IF(Table1[[#This Row],[UnitPrice]]&gt;Table1[[#This Row],[sellingPrice]],"Anomali","")</f>
        <v>Anomali</v>
      </c>
      <c r="P1762" s="80" t="str">
        <f>IF(ISNA(VLOOKUP(Table1[[#This Row],[ProductID]],productMaster,1,0)),"Anomali","")</f>
        <v/>
      </c>
    </row>
    <row r="1763" spans="1:16" x14ac:dyDescent="0.25">
      <c r="A1763" s="5">
        <v>1066</v>
      </c>
      <c r="B1763" s="5">
        <v>2403</v>
      </c>
      <c r="C1763" s="10">
        <v>44138</v>
      </c>
      <c r="D1763" s="5">
        <v>550</v>
      </c>
      <c r="E1763" s="5">
        <v>908</v>
      </c>
      <c r="F1763" s="40">
        <v>21.0945</v>
      </c>
      <c r="G1763" s="40">
        <v>11601.975</v>
      </c>
      <c r="K1763" t="b">
        <f>IF(VLOOKUP(Table1[[#This Row],[ProductID]],productMaster,4,0)="Active",TRUE,"Anomali")</f>
        <v>1</v>
      </c>
      <c r="L1763">
        <f>VLOOKUP(Table1[[#This Row],[ProductID]],productMaster,10,0)</f>
        <v>12.0413</v>
      </c>
      <c r="M1763" t="str">
        <f>IF(Table1[[#This Row],[UnitPrice]]&gt;115%*Table1[[#This Row],[StandardAcquisitionCost]],"Anomali","")</f>
        <v>Anomali</v>
      </c>
      <c r="N1763" s="80">
        <f>VLOOKUP(Table1[[#This Row],[ProductID]],productMaster,11,0)</f>
        <v>27.12</v>
      </c>
      <c r="O1763" s="80" t="str">
        <f>IF(Table1[[#This Row],[UnitPrice]]&gt;Table1[[#This Row],[sellingPrice]],"Anomali","")</f>
        <v/>
      </c>
      <c r="P1763" s="80" t="str">
        <f>IF(ISNA(VLOOKUP(Table1[[#This Row],[ProductID]],productMaster,1,0)),"Anomali","")</f>
        <v/>
      </c>
    </row>
    <row r="1764" spans="1:16" x14ac:dyDescent="0.25">
      <c r="A1764" s="4">
        <v>1066</v>
      </c>
      <c r="B1764" s="4">
        <v>2404</v>
      </c>
      <c r="C1764" s="11">
        <v>44138</v>
      </c>
      <c r="D1764" s="4">
        <v>550</v>
      </c>
      <c r="E1764" s="4">
        <v>909</v>
      </c>
      <c r="F1764" s="41">
        <v>30.439499999999999</v>
      </c>
      <c r="G1764" s="41">
        <v>16741.724999999999</v>
      </c>
      <c r="K1764" t="b">
        <f>IF(VLOOKUP(Table1[[#This Row],[ProductID]],productMaster,4,0)="Active",TRUE,"Anomali")</f>
        <v>1</v>
      </c>
      <c r="L1764">
        <f>VLOOKUP(Table1[[#This Row],[ProductID]],productMaster,10,0)</f>
        <v>17.3782</v>
      </c>
      <c r="M1764" t="str">
        <f>IF(Table1[[#This Row],[UnitPrice]]&gt;115%*Table1[[#This Row],[StandardAcquisitionCost]],"Anomali","")</f>
        <v>Anomali</v>
      </c>
      <c r="N1764" s="80">
        <f>VLOOKUP(Table1[[#This Row],[ProductID]],productMaster,11,0)</f>
        <v>39.14</v>
      </c>
      <c r="O1764" s="80" t="str">
        <f>IF(Table1[[#This Row],[UnitPrice]]&gt;Table1[[#This Row],[sellingPrice]],"Anomali","")</f>
        <v/>
      </c>
      <c r="P1764" s="80" t="str">
        <f>IF(ISNA(VLOOKUP(Table1[[#This Row],[ProductID]],productMaster,1,0)),"Anomali","")</f>
        <v/>
      </c>
    </row>
    <row r="1765" spans="1:16" x14ac:dyDescent="0.25">
      <c r="A1765" s="5">
        <v>1066</v>
      </c>
      <c r="B1765" s="5">
        <v>2405</v>
      </c>
      <c r="C1765" s="10">
        <v>44138</v>
      </c>
      <c r="D1765" s="5">
        <v>550</v>
      </c>
      <c r="E1765" s="5">
        <v>913</v>
      </c>
      <c r="F1765" s="40">
        <v>40.939500000000002</v>
      </c>
      <c r="G1765" s="40">
        <v>22516.724999999999</v>
      </c>
      <c r="K1765" t="b">
        <f>IF(VLOOKUP(Table1[[#This Row],[ProductID]],productMaster,4,0)="Active",TRUE,"Anomali")</f>
        <v>1</v>
      </c>
      <c r="L1765">
        <f>VLOOKUP(Table1[[#This Row],[ProductID]],productMaster,10,0)</f>
        <v>23.372199999999999</v>
      </c>
      <c r="M1765" t="str">
        <f>IF(Table1[[#This Row],[UnitPrice]]&gt;115%*Table1[[#This Row],[StandardAcquisitionCost]],"Anomali","")</f>
        <v>Anomali</v>
      </c>
      <c r="N1765" s="80">
        <f>VLOOKUP(Table1[[#This Row],[ProductID]],productMaster,11,0)</f>
        <v>52.64</v>
      </c>
      <c r="O1765" s="80" t="str">
        <f>IF(Table1[[#This Row],[UnitPrice]]&gt;Table1[[#This Row],[sellingPrice]],"Anomali","")</f>
        <v/>
      </c>
      <c r="P1765" s="80" t="str">
        <f>IF(ISNA(VLOOKUP(Table1[[#This Row],[ProductID]],productMaster,1,0)),"Anomali","")</f>
        <v/>
      </c>
    </row>
    <row r="1766" spans="1:16" x14ac:dyDescent="0.25">
      <c r="A1766" s="4">
        <v>1067</v>
      </c>
      <c r="B1766" s="4">
        <v>2406</v>
      </c>
      <c r="C1766" s="11">
        <v>44138</v>
      </c>
      <c r="D1766" s="4">
        <v>60</v>
      </c>
      <c r="E1766" s="4">
        <v>356</v>
      </c>
      <c r="F1766" s="41">
        <v>3.6015000000000001</v>
      </c>
      <c r="G1766" s="41">
        <v>216.09</v>
      </c>
      <c r="K1766" t="b">
        <f>IF(VLOOKUP(Table1[[#This Row],[ProductID]],productMaster,4,0)="Active",TRUE,"Anomali")</f>
        <v>1</v>
      </c>
      <c r="L1766">
        <f>VLOOKUP(Table1[[#This Row],[ProductID]],productMaster,10,0)</f>
        <v>0</v>
      </c>
      <c r="M1766" t="str">
        <f>IF(Table1[[#This Row],[UnitPrice]]&gt;115%*Table1[[#This Row],[StandardAcquisitionCost]],"Anomali","")</f>
        <v>Anomali</v>
      </c>
      <c r="N1766" s="80">
        <f>VLOOKUP(Table1[[#This Row],[ProductID]],productMaster,11,0)</f>
        <v>0</v>
      </c>
      <c r="O1766" s="80" t="str">
        <f>IF(Table1[[#This Row],[UnitPrice]]&gt;Table1[[#This Row],[sellingPrice]],"Anomali","")</f>
        <v>Anomali</v>
      </c>
      <c r="P1766" s="80" t="str">
        <f>IF(ISNA(VLOOKUP(Table1[[#This Row],[ProductID]],productMaster,1,0)),"Anomali","")</f>
        <v/>
      </c>
    </row>
    <row r="1767" spans="1:16" x14ac:dyDescent="0.25">
      <c r="A1767" s="5">
        <v>1067</v>
      </c>
      <c r="B1767" s="5">
        <v>2407</v>
      </c>
      <c r="C1767" s="10">
        <v>44138</v>
      </c>
      <c r="D1767" s="5">
        <v>60</v>
      </c>
      <c r="E1767" s="5">
        <v>357</v>
      </c>
      <c r="F1767" s="40">
        <v>3.9794999999999998</v>
      </c>
      <c r="G1767" s="40">
        <v>238.77</v>
      </c>
      <c r="K1767" t="b">
        <f>IF(VLOOKUP(Table1[[#This Row],[ProductID]],productMaster,4,0)="Active",TRUE,"Anomali")</f>
        <v>1</v>
      </c>
      <c r="L1767">
        <f>VLOOKUP(Table1[[#This Row],[ProductID]],productMaster,10,0)</f>
        <v>0</v>
      </c>
      <c r="M1767" t="str">
        <f>IF(Table1[[#This Row],[UnitPrice]]&gt;115%*Table1[[#This Row],[StandardAcquisitionCost]],"Anomali","")</f>
        <v>Anomali</v>
      </c>
      <c r="N1767" s="80">
        <f>VLOOKUP(Table1[[#This Row],[ProductID]],productMaster,11,0)</f>
        <v>0</v>
      </c>
      <c r="O1767" s="80" t="str">
        <f>IF(Table1[[#This Row],[UnitPrice]]&gt;Table1[[#This Row],[sellingPrice]],"Anomali","")</f>
        <v>Anomali</v>
      </c>
      <c r="P1767" s="80" t="str">
        <f>IF(ISNA(VLOOKUP(Table1[[#This Row],[ProductID]],productMaster,1,0)),"Anomali","")</f>
        <v/>
      </c>
    </row>
    <row r="1768" spans="1:16" x14ac:dyDescent="0.25">
      <c r="A1768" s="4">
        <v>1068</v>
      </c>
      <c r="B1768" s="4">
        <v>2408</v>
      </c>
      <c r="C1768" s="11">
        <v>44138</v>
      </c>
      <c r="D1768" s="4">
        <v>550</v>
      </c>
      <c r="E1768" s="4">
        <v>935</v>
      </c>
      <c r="F1768" s="41">
        <v>31.4895</v>
      </c>
      <c r="G1768" s="41">
        <v>17319.224999999999</v>
      </c>
      <c r="K1768" t="b">
        <f>IF(VLOOKUP(Table1[[#This Row],[ProductID]],productMaster,4,0)="Active",TRUE,"Anomali")</f>
        <v>1</v>
      </c>
      <c r="L1768">
        <f>VLOOKUP(Table1[[#This Row],[ProductID]],productMaster,10,0)</f>
        <v>17.977599999999999</v>
      </c>
      <c r="M1768" t="str">
        <f>IF(Table1[[#This Row],[UnitPrice]]&gt;115%*Table1[[#This Row],[StandardAcquisitionCost]],"Anomali","")</f>
        <v>Anomali</v>
      </c>
      <c r="N1768" s="80">
        <f>VLOOKUP(Table1[[#This Row],[ProductID]],productMaster,11,0)</f>
        <v>40.49</v>
      </c>
      <c r="O1768" s="80" t="str">
        <f>IF(Table1[[#This Row],[UnitPrice]]&gt;Table1[[#This Row],[sellingPrice]],"Anomali","")</f>
        <v/>
      </c>
      <c r="P1768" s="80" t="str">
        <f>IF(ISNA(VLOOKUP(Table1[[#This Row],[ProductID]],productMaster,1,0)),"Anomali","")</f>
        <v/>
      </c>
    </row>
    <row r="1769" spans="1:16" x14ac:dyDescent="0.25">
      <c r="A1769" s="5">
        <v>1068</v>
      </c>
      <c r="B1769" s="5">
        <v>2409</v>
      </c>
      <c r="C1769" s="10">
        <v>44138</v>
      </c>
      <c r="D1769" s="5">
        <v>550</v>
      </c>
      <c r="E1769" s="5">
        <v>936</v>
      </c>
      <c r="F1769" s="40">
        <v>48.289499999999997</v>
      </c>
      <c r="G1769" s="40">
        <v>26559.224999999999</v>
      </c>
      <c r="K1769" t="b">
        <f>IF(VLOOKUP(Table1[[#This Row],[ProductID]],productMaster,4,0)="Active",TRUE,"Anomali")</f>
        <v>1</v>
      </c>
      <c r="L1769">
        <f>VLOOKUP(Table1[[#This Row],[ProductID]],productMaster,10,0)</f>
        <v>27.568000000000001</v>
      </c>
      <c r="M1769" t="str">
        <f>IF(Table1[[#This Row],[UnitPrice]]&gt;115%*Table1[[#This Row],[StandardAcquisitionCost]],"Anomali","")</f>
        <v>Anomali</v>
      </c>
      <c r="N1769" s="80">
        <f>VLOOKUP(Table1[[#This Row],[ProductID]],productMaster,11,0)</f>
        <v>62.09</v>
      </c>
      <c r="O1769" s="80" t="str">
        <f>IF(Table1[[#This Row],[UnitPrice]]&gt;Table1[[#This Row],[sellingPrice]],"Anomali","")</f>
        <v/>
      </c>
      <c r="P1769" s="80" t="str">
        <f>IF(ISNA(VLOOKUP(Table1[[#This Row],[ProductID]],productMaster,1,0)),"Anomali","")</f>
        <v/>
      </c>
    </row>
    <row r="1770" spans="1:16" x14ac:dyDescent="0.25">
      <c r="A1770" s="4">
        <v>1069</v>
      </c>
      <c r="B1770" s="4">
        <v>2410</v>
      </c>
      <c r="C1770" s="11">
        <v>44138</v>
      </c>
      <c r="D1770" s="4">
        <v>550</v>
      </c>
      <c r="E1770" s="4">
        <v>524</v>
      </c>
      <c r="F1770" s="41">
        <v>12.967499999999999</v>
      </c>
      <c r="G1770" s="41">
        <v>7132.125</v>
      </c>
      <c r="K1770" t="b">
        <f>IF(VLOOKUP(Table1[[#This Row],[ProductID]],productMaster,4,0)="Active",TRUE,"Anomali")</f>
        <v>1</v>
      </c>
      <c r="L1770">
        <f>VLOOKUP(Table1[[#This Row],[ProductID]],productMaster,10,0)</f>
        <v>0</v>
      </c>
      <c r="M1770" t="str">
        <f>IF(Table1[[#This Row],[UnitPrice]]&gt;115%*Table1[[#This Row],[StandardAcquisitionCost]],"Anomali","")</f>
        <v>Anomali</v>
      </c>
      <c r="N1770" s="80">
        <f>VLOOKUP(Table1[[#This Row],[ProductID]],productMaster,11,0)</f>
        <v>0</v>
      </c>
      <c r="O1770" s="80" t="str">
        <f>IF(Table1[[#This Row],[UnitPrice]]&gt;Table1[[#This Row],[sellingPrice]],"Anomali","")</f>
        <v>Anomali</v>
      </c>
      <c r="P1770" s="80" t="str">
        <f>IF(ISNA(VLOOKUP(Table1[[#This Row],[ProductID]],productMaster,1,0)),"Anomali","")</f>
        <v/>
      </c>
    </row>
    <row r="1771" spans="1:16" x14ac:dyDescent="0.25">
      <c r="A1771" s="5">
        <v>1070</v>
      </c>
      <c r="B1771" s="5">
        <v>2411</v>
      </c>
      <c r="C1771" s="10">
        <v>44138</v>
      </c>
      <c r="D1771" s="5">
        <v>550</v>
      </c>
      <c r="E1771" s="5">
        <v>911</v>
      </c>
      <c r="F1771" s="40">
        <v>21.0945</v>
      </c>
      <c r="G1771" s="40">
        <v>11601.975</v>
      </c>
      <c r="K1771" t="b">
        <f>IF(VLOOKUP(Table1[[#This Row],[ProductID]],productMaster,4,0)="Active",TRUE,"Anomali")</f>
        <v>1</v>
      </c>
      <c r="L1771">
        <f>VLOOKUP(Table1[[#This Row],[ProductID]],productMaster,10,0)</f>
        <v>12.0413</v>
      </c>
      <c r="M1771" t="str">
        <f>IF(Table1[[#This Row],[UnitPrice]]&gt;115%*Table1[[#This Row],[StandardAcquisitionCost]],"Anomali","")</f>
        <v>Anomali</v>
      </c>
      <c r="N1771" s="80">
        <f>VLOOKUP(Table1[[#This Row],[ProductID]],productMaster,11,0)</f>
        <v>27.12</v>
      </c>
      <c r="O1771" s="80" t="str">
        <f>IF(Table1[[#This Row],[UnitPrice]]&gt;Table1[[#This Row],[sellingPrice]],"Anomali","")</f>
        <v/>
      </c>
      <c r="P1771" s="80" t="str">
        <f>IF(ISNA(VLOOKUP(Table1[[#This Row],[ProductID]],productMaster,1,0)),"Anomali","")</f>
        <v/>
      </c>
    </row>
    <row r="1772" spans="1:16" x14ac:dyDescent="0.25">
      <c r="A1772" s="4">
        <v>1070</v>
      </c>
      <c r="B1772" s="4">
        <v>2412</v>
      </c>
      <c r="C1772" s="11">
        <v>44138</v>
      </c>
      <c r="D1772" s="4">
        <v>550</v>
      </c>
      <c r="E1772" s="4">
        <v>912</v>
      </c>
      <c r="F1772" s="41">
        <v>30.439499999999999</v>
      </c>
      <c r="G1772" s="41">
        <v>16741.724999999999</v>
      </c>
      <c r="K1772" t="b">
        <f>IF(VLOOKUP(Table1[[#This Row],[ProductID]],productMaster,4,0)="Active",TRUE,"Anomali")</f>
        <v>1</v>
      </c>
      <c r="L1772">
        <f>VLOOKUP(Table1[[#This Row],[ProductID]],productMaster,10,0)</f>
        <v>17.3782</v>
      </c>
      <c r="M1772" t="str">
        <f>IF(Table1[[#This Row],[UnitPrice]]&gt;115%*Table1[[#This Row],[StandardAcquisitionCost]],"Anomali","")</f>
        <v>Anomali</v>
      </c>
      <c r="N1772" s="80">
        <f>VLOOKUP(Table1[[#This Row],[ProductID]],productMaster,11,0)</f>
        <v>39.14</v>
      </c>
      <c r="O1772" s="80" t="str">
        <f>IF(Table1[[#This Row],[UnitPrice]]&gt;Table1[[#This Row],[sellingPrice]],"Anomali","")</f>
        <v/>
      </c>
      <c r="P1772" s="80" t="str">
        <f>IF(ISNA(VLOOKUP(Table1[[#This Row],[ProductID]],productMaster,1,0)),"Anomali","")</f>
        <v/>
      </c>
    </row>
    <row r="1773" spans="1:16" x14ac:dyDescent="0.25">
      <c r="A1773" s="5">
        <v>1071</v>
      </c>
      <c r="B1773" s="5">
        <v>2413</v>
      </c>
      <c r="C1773" s="10">
        <v>44138</v>
      </c>
      <c r="D1773" s="5">
        <v>550</v>
      </c>
      <c r="E1773" s="5">
        <v>910</v>
      </c>
      <c r="F1773" s="40">
        <v>40.939500000000002</v>
      </c>
      <c r="G1773" s="40">
        <v>22516.724999999999</v>
      </c>
      <c r="K1773" t="b">
        <f>IF(VLOOKUP(Table1[[#This Row],[ProductID]],productMaster,4,0)="Active",TRUE,"Anomali")</f>
        <v>1</v>
      </c>
      <c r="L1773">
        <f>VLOOKUP(Table1[[#This Row],[ProductID]],productMaster,10,0)</f>
        <v>23.372199999999999</v>
      </c>
      <c r="M1773" t="str">
        <f>IF(Table1[[#This Row],[UnitPrice]]&gt;115%*Table1[[#This Row],[StandardAcquisitionCost]],"Anomali","")</f>
        <v>Anomali</v>
      </c>
      <c r="N1773" s="80">
        <f>VLOOKUP(Table1[[#This Row],[ProductID]],productMaster,11,0)</f>
        <v>52.64</v>
      </c>
      <c r="O1773" s="80" t="str">
        <f>IF(Table1[[#This Row],[UnitPrice]]&gt;Table1[[#This Row],[sellingPrice]],"Anomali","")</f>
        <v/>
      </c>
      <c r="P1773" s="80" t="str">
        <f>IF(ISNA(VLOOKUP(Table1[[#This Row],[ProductID]],productMaster,1,0)),"Anomali","")</f>
        <v/>
      </c>
    </row>
    <row r="1774" spans="1:16" x14ac:dyDescent="0.25">
      <c r="A1774" s="4">
        <v>1072</v>
      </c>
      <c r="B1774" s="4">
        <v>2414</v>
      </c>
      <c r="C1774" s="11">
        <v>44138</v>
      </c>
      <c r="D1774" s="4">
        <v>550</v>
      </c>
      <c r="E1774" s="4">
        <v>937</v>
      </c>
      <c r="F1774" s="41">
        <v>62.9895</v>
      </c>
      <c r="G1774" s="41">
        <v>34644.224999999999</v>
      </c>
      <c r="K1774" t="b">
        <f>IF(VLOOKUP(Table1[[#This Row],[ProductID]],productMaster,4,0)="Active",TRUE,"Anomali")</f>
        <v>1</v>
      </c>
      <c r="L1774">
        <f>VLOOKUP(Table1[[#This Row],[ProductID]],productMaster,10,0)</f>
        <v>35.959600000000002</v>
      </c>
      <c r="M1774" t="str">
        <f>IF(Table1[[#This Row],[UnitPrice]]&gt;115%*Table1[[#This Row],[StandardAcquisitionCost]],"Anomali","")</f>
        <v>Anomali</v>
      </c>
      <c r="N1774" s="80">
        <f>VLOOKUP(Table1[[#This Row],[ProductID]],productMaster,11,0)</f>
        <v>80.989999999999995</v>
      </c>
      <c r="O1774" s="80" t="str">
        <f>IF(Table1[[#This Row],[UnitPrice]]&gt;Table1[[#This Row],[sellingPrice]],"Anomali","")</f>
        <v/>
      </c>
      <c r="P1774" s="80" t="str">
        <f>IF(ISNA(VLOOKUP(Table1[[#This Row],[ProductID]],productMaster,1,0)),"Anomali","")</f>
        <v/>
      </c>
    </row>
    <row r="1775" spans="1:16" x14ac:dyDescent="0.25">
      <c r="A1775" s="5">
        <v>1073</v>
      </c>
      <c r="B1775" s="5">
        <v>2415</v>
      </c>
      <c r="C1775" s="10">
        <v>44138</v>
      </c>
      <c r="D1775" s="5">
        <v>3</v>
      </c>
      <c r="E1775" s="5">
        <v>463</v>
      </c>
      <c r="F1775" s="40">
        <v>47.523000000000003</v>
      </c>
      <c r="G1775" s="40">
        <v>142.56899999999999</v>
      </c>
      <c r="K1775" t="b">
        <f>IF(VLOOKUP(Table1[[#This Row],[ProductID]],productMaster,4,0)="Active",TRUE,"Anomali")</f>
        <v>1</v>
      </c>
      <c r="L1775">
        <f>VLOOKUP(Table1[[#This Row],[ProductID]],productMaster,10,0)</f>
        <v>0</v>
      </c>
      <c r="M1775" t="str">
        <f>IF(Table1[[#This Row],[UnitPrice]]&gt;115%*Table1[[#This Row],[StandardAcquisitionCost]],"Anomali","")</f>
        <v>Anomali</v>
      </c>
      <c r="N1775" s="80">
        <f>VLOOKUP(Table1[[#This Row],[ProductID]],productMaster,11,0)</f>
        <v>0</v>
      </c>
      <c r="O1775" s="80" t="str">
        <f>IF(Table1[[#This Row],[UnitPrice]]&gt;Table1[[#This Row],[sellingPrice]],"Anomali","")</f>
        <v>Anomali</v>
      </c>
      <c r="P1775" s="80" t="str">
        <f>IF(ISNA(VLOOKUP(Table1[[#This Row],[ProductID]],productMaster,1,0)),"Anomali","")</f>
        <v/>
      </c>
    </row>
    <row r="1776" spans="1:16" x14ac:dyDescent="0.25">
      <c r="A1776" s="4">
        <v>1073</v>
      </c>
      <c r="B1776" s="4">
        <v>2416</v>
      </c>
      <c r="C1776" s="11">
        <v>44138</v>
      </c>
      <c r="D1776" s="4">
        <v>3</v>
      </c>
      <c r="E1776" s="4">
        <v>464</v>
      </c>
      <c r="F1776" s="41">
        <v>45.423000000000002</v>
      </c>
      <c r="G1776" s="41">
        <v>136.26900000000001</v>
      </c>
      <c r="K1776" t="b">
        <f>IF(VLOOKUP(Table1[[#This Row],[ProductID]],productMaster,4,0)="Active",TRUE,"Anomali")</f>
        <v>1</v>
      </c>
      <c r="L1776">
        <f>VLOOKUP(Table1[[#This Row],[ProductID]],productMaster,10,0)</f>
        <v>0</v>
      </c>
      <c r="M1776" t="str">
        <f>IF(Table1[[#This Row],[UnitPrice]]&gt;115%*Table1[[#This Row],[StandardAcquisitionCost]],"Anomali","")</f>
        <v>Anomali</v>
      </c>
      <c r="N1776" s="80">
        <f>VLOOKUP(Table1[[#This Row],[ProductID]],productMaster,11,0)</f>
        <v>0</v>
      </c>
      <c r="O1776" s="80" t="str">
        <f>IF(Table1[[#This Row],[UnitPrice]]&gt;Table1[[#This Row],[sellingPrice]],"Anomali","")</f>
        <v>Anomali</v>
      </c>
      <c r="P1776" s="80" t="str">
        <f>IF(ISNA(VLOOKUP(Table1[[#This Row],[ProductID]],productMaster,1,0)),"Anomali","")</f>
        <v/>
      </c>
    </row>
    <row r="1777" spans="1:16" x14ac:dyDescent="0.25">
      <c r="A1777" s="5">
        <v>1073</v>
      </c>
      <c r="B1777" s="5">
        <v>2417</v>
      </c>
      <c r="C1777" s="10">
        <v>44138</v>
      </c>
      <c r="D1777" s="5">
        <v>3</v>
      </c>
      <c r="E1777" s="5">
        <v>465</v>
      </c>
      <c r="F1777" s="40">
        <v>49.6965</v>
      </c>
      <c r="G1777" s="40">
        <v>149.08949999999999</v>
      </c>
      <c r="K1777" t="b">
        <f>IF(VLOOKUP(Table1[[#This Row],[ProductID]],productMaster,4,0)="Active",TRUE,"Anomali")</f>
        <v>1</v>
      </c>
      <c r="L1777">
        <f>VLOOKUP(Table1[[#This Row],[ProductID]],productMaster,10,0)</f>
        <v>0</v>
      </c>
      <c r="M1777" t="str">
        <f>IF(Table1[[#This Row],[UnitPrice]]&gt;115%*Table1[[#This Row],[StandardAcquisitionCost]],"Anomali","")</f>
        <v>Anomali</v>
      </c>
      <c r="N1777" s="80">
        <f>VLOOKUP(Table1[[#This Row],[ProductID]],productMaster,11,0)</f>
        <v>0</v>
      </c>
      <c r="O1777" s="80" t="str">
        <f>IF(Table1[[#This Row],[UnitPrice]]&gt;Table1[[#This Row],[sellingPrice]],"Anomali","")</f>
        <v>Anomali</v>
      </c>
      <c r="P1777" s="80" t="str">
        <f>IF(ISNA(VLOOKUP(Table1[[#This Row],[ProductID]],productMaster,1,0)),"Anomali","")</f>
        <v/>
      </c>
    </row>
    <row r="1778" spans="1:16" x14ac:dyDescent="0.25">
      <c r="A1778" s="4">
        <v>1074</v>
      </c>
      <c r="B1778" s="4">
        <v>2418</v>
      </c>
      <c r="C1778" s="11">
        <v>44138</v>
      </c>
      <c r="D1778" s="4">
        <v>3</v>
      </c>
      <c r="E1778" s="4">
        <v>462</v>
      </c>
      <c r="F1778" s="41">
        <v>47.680500000000002</v>
      </c>
      <c r="G1778" s="41">
        <v>143.04150000000001</v>
      </c>
      <c r="K1778" t="b">
        <f>IF(VLOOKUP(Table1[[#This Row],[ProductID]],productMaster,4,0)="Active",TRUE,"Anomali")</f>
        <v>1</v>
      </c>
      <c r="L1778">
        <f>VLOOKUP(Table1[[#This Row],[ProductID]],productMaster,10,0)</f>
        <v>0</v>
      </c>
      <c r="M1778" t="str">
        <f>IF(Table1[[#This Row],[UnitPrice]]&gt;115%*Table1[[#This Row],[StandardAcquisitionCost]],"Anomali","")</f>
        <v>Anomali</v>
      </c>
      <c r="N1778" s="80">
        <f>VLOOKUP(Table1[[#This Row],[ProductID]],productMaster,11,0)</f>
        <v>0</v>
      </c>
      <c r="O1778" s="80" t="str">
        <f>IF(Table1[[#This Row],[UnitPrice]]&gt;Table1[[#This Row],[sellingPrice]],"Anomali","")</f>
        <v>Anomali</v>
      </c>
      <c r="P1778" s="80" t="str">
        <f>IF(ISNA(VLOOKUP(Table1[[#This Row],[ProductID]],productMaster,1,0)),"Anomali","")</f>
        <v/>
      </c>
    </row>
    <row r="1779" spans="1:16" x14ac:dyDescent="0.25">
      <c r="A1779" s="5">
        <v>1075</v>
      </c>
      <c r="B1779" s="5">
        <v>2419</v>
      </c>
      <c r="C1779" s="10">
        <v>44138</v>
      </c>
      <c r="D1779" s="5">
        <v>550</v>
      </c>
      <c r="E1779" s="5">
        <v>510</v>
      </c>
      <c r="F1779" s="40">
        <v>23.404499999999999</v>
      </c>
      <c r="G1779" s="40">
        <v>12872.475</v>
      </c>
      <c r="K1779" t="b">
        <f>IF(VLOOKUP(Table1[[#This Row],[ProductID]],productMaster,4,0)="Active",TRUE,"Anomali")</f>
        <v>1</v>
      </c>
      <c r="L1779">
        <f>VLOOKUP(Table1[[#This Row],[ProductID]],productMaster,10,0)</f>
        <v>0</v>
      </c>
      <c r="M1779" t="str">
        <f>IF(Table1[[#This Row],[UnitPrice]]&gt;115%*Table1[[#This Row],[StandardAcquisitionCost]],"Anomali","")</f>
        <v>Anomali</v>
      </c>
      <c r="N1779" s="80">
        <f>VLOOKUP(Table1[[#This Row],[ProductID]],productMaster,11,0)</f>
        <v>0</v>
      </c>
      <c r="O1779" s="80" t="str">
        <f>IF(Table1[[#This Row],[UnitPrice]]&gt;Table1[[#This Row],[sellingPrice]],"Anomali","")</f>
        <v>Anomali</v>
      </c>
      <c r="P1779" s="80" t="str">
        <f>IF(ISNA(VLOOKUP(Table1[[#This Row],[ProductID]],productMaster,1,0)),"Anomali","")</f>
        <v/>
      </c>
    </row>
    <row r="1780" spans="1:16" x14ac:dyDescent="0.25">
      <c r="A1780" s="4">
        <v>1075</v>
      </c>
      <c r="B1780" s="4">
        <v>2420</v>
      </c>
      <c r="C1780" s="11">
        <v>44138</v>
      </c>
      <c r="D1780" s="4">
        <v>550</v>
      </c>
      <c r="E1780" s="4">
        <v>511</v>
      </c>
      <c r="F1780" s="41">
        <v>27.867000000000001</v>
      </c>
      <c r="G1780" s="41">
        <v>15326.85</v>
      </c>
      <c r="K1780" t="b">
        <f>IF(VLOOKUP(Table1[[#This Row],[ProductID]],productMaster,4,0)="Active",TRUE,"Anomali")</f>
        <v>1</v>
      </c>
      <c r="L1780">
        <f>VLOOKUP(Table1[[#This Row],[ProductID]],productMaster,10,0)</f>
        <v>0</v>
      </c>
      <c r="M1780" t="str">
        <f>IF(Table1[[#This Row],[UnitPrice]]&gt;115%*Table1[[#This Row],[StandardAcquisitionCost]],"Anomali","")</f>
        <v>Anomali</v>
      </c>
      <c r="N1780" s="80">
        <f>VLOOKUP(Table1[[#This Row],[ProductID]],productMaster,11,0)</f>
        <v>0</v>
      </c>
      <c r="O1780" s="80" t="str">
        <f>IF(Table1[[#This Row],[UnitPrice]]&gt;Table1[[#This Row],[sellingPrice]],"Anomali","")</f>
        <v>Anomali</v>
      </c>
      <c r="P1780" s="80" t="str">
        <f>IF(ISNA(VLOOKUP(Table1[[#This Row],[ProductID]],productMaster,1,0)),"Anomali","")</f>
        <v/>
      </c>
    </row>
    <row r="1781" spans="1:16" x14ac:dyDescent="0.25">
      <c r="A1781" s="5">
        <v>1076</v>
      </c>
      <c r="B1781" s="5">
        <v>2421</v>
      </c>
      <c r="C1781" s="10">
        <v>44138</v>
      </c>
      <c r="D1781" s="5">
        <v>550</v>
      </c>
      <c r="E1781" s="5">
        <v>527</v>
      </c>
      <c r="F1781" s="40">
        <v>6.7515000000000001</v>
      </c>
      <c r="G1781" s="40">
        <v>3713.3249999999998</v>
      </c>
      <c r="K1781" t="b">
        <f>IF(VLOOKUP(Table1[[#This Row],[ProductID]],productMaster,4,0)="Active",TRUE,"Anomali")</f>
        <v>1</v>
      </c>
      <c r="L1781">
        <f>VLOOKUP(Table1[[#This Row],[ProductID]],productMaster,10,0)</f>
        <v>0</v>
      </c>
      <c r="M1781" t="str">
        <f>IF(Table1[[#This Row],[UnitPrice]]&gt;115%*Table1[[#This Row],[StandardAcquisitionCost]],"Anomali","")</f>
        <v>Anomali</v>
      </c>
      <c r="N1781" s="80">
        <f>VLOOKUP(Table1[[#This Row],[ProductID]],productMaster,11,0)</f>
        <v>0</v>
      </c>
      <c r="O1781" s="80" t="str">
        <f>IF(Table1[[#This Row],[UnitPrice]]&gt;Table1[[#This Row],[sellingPrice]],"Anomali","")</f>
        <v>Anomali</v>
      </c>
      <c r="P1781" s="80" t="str">
        <f>IF(ISNA(VLOOKUP(Table1[[#This Row],[ProductID]],productMaster,1,0)),"Anomali","")</f>
        <v/>
      </c>
    </row>
    <row r="1782" spans="1:16" x14ac:dyDescent="0.25">
      <c r="A1782" s="4">
        <v>1077</v>
      </c>
      <c r="B1782" s="4">
        <v>2422</v>
      </c>
      <c r="C1782" s="11">
        <v>44138</v>
      </c>
      <c r="D1782" s="4">
        <v>550</v>
      </c>
      <c r="E1782" s="4">
        <v>938</v>
      </c>
      <c r="F1782" s="41">
        <v>31.4895</v>
      </c>
      <c r="G1782" s="41">
        <v>17319.224999999999</v>
      </c>
      <c r="K1782" t="b">
        <f>IF(VLOOKUP(Table1[[#This Row],[ProductID]],productMaster,4,0)="Active",TRUE,"Anomali")</f>
        <v>1</v>
      </c>
      <c r="L1782">
        <f>VLOOKUP(Table1[[#This Row],[ProductID]],productMaster,10,0)</f>
        <v>17.977599999999999</v>
      </c>
      <c r="M1782" t="str">
        <f>IF(Table1[[#This Row],[UnitPrice]]&gt;115%*Table1[[#This Row],[StandardAcquisitionCost]],"Anomali","")</f>
        <v>Anomali</v>
      </c>
      <c r="N1782" s="80">
        <f>VLOOKUP(Table1[[#This Row],[ProductID]],productMaster,11,0)</f>
        <v>40.49</v>
      </c>
      <c r="O1782" s="80" t="str">
        <f>IF(Table1[[#This Row],[UnitPrice]]&gt;Table1[[#This Row],[sellingPrice]],"Anomali","")</f>
        <v/>
      </c>
      <c r="P1782" s="80" t="str">
        <f>IF(ISNA(VLOOKUP(Table1[[#This Row],[ProductID]],productMaster,1,0)),"Anomali","")</f>
        <v/>
      </c>
    </row>
    <row r="1783" spans="1:16" x14ac:dyDescent="0.25">
      <c r="A1783" s="5">
        <v>1077</v>
      </c>
      <c r="B1783" s="5">
        <v>2423</v>
      </c>
      <c r="C1783" s="10">
        <v>44138</v>
      </c>
      <c r="D1783" s="5">
        <v>550</v>
      </c>
      <c r="E1783" s="5">
        <v>939</v>
      </c>
      <c r="F1783" s="40">
        <v>48.289499999999997</v>
      </c>
      <c r="G1783" s="40">
        <v>26559.224999999999</v>
      </c>
      <c r="K1783" t="b">
        <f>IF(VLOOKUP(Table1[[#This Row],[ProductID]],productMaster,4,0)="Active",TRUE,"Anomali")</f>
        <v>1</v>
      </c>
      <c r="L1783">
        <f>VLOOKUP(Table1[[#This Row],[ProductID]],productMaster,10,0)</f>
        <v>27.568000000000001</v>
      </c>
      <c r="M1783" t="str">
        <f>IF(Table1[[#This Row],[UnitPrice]]&gt;115%*Table1[[#This Row],[StandardAcquisitionCost]],"Anomali","")</f>
        <v>Anomali</v>
      </c>
      <c r="N1783" s="80">
        <f>VLOOKUP(Table1[[#This Row],[ProductID]],productMaster,11,0)</f>
        <v>62.09</v>
      </c>
      <c r="O1783" s="80" t="str">
        <f>IF(Table1[[#This Row],[UnitPrice]]&gt;Table1[[#This Row],[sellingPrice]],"Anomali","")</f>
        <v/>
      </c>
      <c r="P1783" s="80" t="str">
        <f>IF(ISNA(VLOOKUP(Table1[[#This Row],[ProductID]],productMaster,1,0)),"Anomali","")</f>
        <v/>
      </c>
    </row>
    <row r="1784" spans="1:16" x14ac:dyDescent="0.25">
      <c r="A1784" s="4">
        <v>1077</v>
      </c>
      <c r="B1784" s="4">
        <v>2424</v>
      </c>
      <c r="C1784" s="11">
        <v>44138</v>
      </c>
      <c r="D1784" s="4">
        <v>550</v>
      </c>
      <c r="E1784" s="4">
        <v>509</v>
      </c>
      <c r="F1784" s="41">
        <v>36.277500000000003</v>
      </c>
      <c r="G1784" s="41">
        <v>19952.625</v>
      </c>
      <c r="K1784" t="b">
        <f>IF(VLOOKUP(Table1[[#This Row],[ProductID]],productMaster,4,0)="Active",TRUE,"Anomali")</f>
        <v>1</v>
      </c>
      <c r="L1784">
        <f>VLOOKUP(Table1[[#This Row],[ProductID]],productMaster,10,0)</f>
        <v>0</v>
      </c>
      <c r="M1784" t="str">
        <f>IF(Table1[[#This Row],[UnitPrice]]&gt;115%*Table1[[#This Row],[StandardAcquisitionCost]],"Anomali","")</f>
        <v>Anomali</v>
      </c>
      <c r="N1784" s="80">
        <f>VLOOKUP(Table1[[#This Row],[ProductID]],productMaster,11,0)</f>
        <v>0</v>
      </c>
      <c r="O1784" s="80" t="str">
        <f>IF(Table1[[#This Row],[UnitPrice]]&gt;Table1[[#This Row],[sellingPrice]],"Anomali","")</f>
        <v>Anomali</v>
      </c>
      <c r="P1784" s="80" t="str">
        <f>IF(ISNA(VLOOKUP(Table1[[#This Row],[ProductID]],productMaster,1,0)),"Anomali","")</f>
        <v/>
      </c>
    </row>
    <row r="1785" spans="1:16" x14ac:dyDescent="0.25">
      <c r="A1785" s="5">
        <v>1078</v>
      </c>
      <c r="B1785" s="5">
        <v>2425</v>
      </c>
      <c r="C1785" s="10">
        <v>44138</v>
      </c>
      <c r="D1785" s="5">
        <v>60</v>
      </c>
      <c r="E1785" s="5">
        <v>492</v>
      </c>
      <c r="F1785" s="40">
        <v>50.746499999999997</v>
      </c>
      <c r="G1785" s="40">
        <v>3044.79</v>
      </c>
      <c r="K1785" t="b">
        <f>IF(VLOOKUP(Table1[[#This Row],[ProductID]],productMaster,4,0)="Active",TRUE,"Anomali")</f>
        <v>1</v>
      </c>
      <c r="L1785">
        <f>VLOOKUP(Table1[[#This Row],[ProductID]],productMaster,10,0)</f>
        <v>0</v>
      </c>
      <c r="M1785" t="str">
        <f>IF(Table1[[#This Row],[UnitPrice]]&gt;115%*Table1[[#This Row],[StandardAcquisitionCost]],"Anomali","")</f>
        <v>Anomali</v>
      </c>
      <c r="N1785" s="80">
        <f>VLOOKUP(Table1[[#This Row],[ProductID]],productMaster,11,0)</f>
        <v>0</v>
      </c>
      <c r="O1785" s="80" t="str">
        <f>IF(Table1[[#This Row],[UnitPrice]]&gt;Table1[[#This Row],[sellingPrice]],"Anomali","")</f>
        <v>Anomali</v>
      </c>
      <c r="P1785" s="80" t="str">
        <f>IF(ISNA(VLOOKUP(Table1[[#This Row],[ProductID]],productMaster,1,0)),"Anomali","")</f>
        <v/>
      </c>
    </row>
    <row r="1786" spans="1:16" x14ac:dyDescent="0.25">
      <c r="A1786" s="4">
        <v>1078</v>
      </c>
      <c r="B1786" s="4">
        <v>2426</v>
      </c>
      <c r="C1786" s="11">
        <v>44138</v>
      </c>
      <c r="D1786" s="4">
        <v>60</v>
      </c>
      <c r="E1786" s="4">
        <v>493</v>
      </c>
      <c r="F1786" s="41">
        <v>58.264499999999998</v>
      </c>
      <c r="G1786" s="41">
        <v>3495.87</v>
      </c>
      <c r="K1786" t="b">
        <f>IF(VLOOKUP(Table1[[#This Row],[ProductID]],productMaster,4,0)="Active",TRUE,"Anomali")</f>
        <v>1</v>
      </c>
      <c r="L1786">
        <f>VLOOKUP(Table1[[#This Row],[ProductID]],productMaster,10,0)</f>
        <v>0</v>
      </c>
      <c r="M1786" t="str">
        <f>IF(Table1[[#This Row],[UnitPrice]]&gt;115%*Table1[[#This Row],[StandardAcquisitionCost]],"Anomali","")</f>
        <v>Anomali</v>
      </c>
      <c r="N1786" s="80">
        <f>VLOOKUP(Table1[[#This Row],[ProductID]],productMaster,11,0)</f>
        <v>0</v>
      </c>
      <c r="O1786" s="80" t="str">
        <f>IF(Table1[[#This Row],[UnitPrice]]&gt;Table1[[#This Row],[sellingPrice]],"Anomali","")</f>
        <v>Anomali</v>
      </c>
      <c r="P1786" s="80" t="str">
        <f>IF(ISNA(VLOOKUP(Table1[[#This Row],[ProductID]],productMaster,1,0)),"Anomali","")</f>
        <v/>
      </c>
    </row>
    <row r="1787" spans="1:16" x14ac:dyDescent="0.25">
      <c r="A1787" s="5">
        <v>1078</v>
      </c>
      <c r="B1787" s="5">
        <v>2427</v>
      </c>
      <c r="C1787" s="10">
        <v>44138</v>
      </c>
      <c r="D1787" s="5">
        <v>60</v>
      </c>
      <c r="E1787" s="5">
        <v>494</v>
      </c>
      <c r="F1787" s="40">
        <v>50.746499999999997</v>
      </c>
      <c r="G1787" s="40">
        <v>3044.79</v>
      </c>
      <c r="K1787" t="b">
        <f>IF(VLOOKUP(Table1[[#This Row],[ProductID]],productMaster,4,0)="Active",TRUE,"Anomali")</f>
        <v>1</v>
      </c>
      <c r="L1787">
        <f>VLOOKUP(Table1[[#This Row],[ProductID]],productMaster,10,0)</f>
        <v>0</v>
      </c>
      <c r="M1787" t="str">
        <f>IF(Table1[[#This Row],[UnitPrice]]&gt;115%*Table1[[#This Row],[StandardAcquisitionCost]],"Anomali","")</f>
        <v>Anomali</v>
      </c>
      <c r="N1787" s="80">
        <f>VLOOKUP(Table1[[#This Row],[ProductID]],productMaster,11,0)</f>
        <v>0</v>
      </c>
      <c r="O1787" s="80" t="str">
        <f>IF(Table1[[#This Row],[UnitPrice]]&gt;Table1[[#This Row],[sellingPrice]],"Anomali","")</f>
        <v>Anomali</v>
      </c>
      <c r="P1787" s="80" t="str">
        <f>IF(ISNA(VLOOKUP(Table1[[#This Row],[ProductID]],productMaster,1,0)),"Anomali","")</f>
        <v/>
      </c>
    </row>
    <row r="1788" spans="1:16" x14ac:dyDescent="0.25">
      <c r="A1788" s="4">
        <v>1078</v>
      </c>
      <c r="B1788" s="4">
        <v>2428</v>
      </c>
      <c r="C1788" s="11">
        <v>44138</v>
      </c>
      <c r="D1788" s="4">
        <v>60</v>
      </c>
      <c r="E1788" s="4">
        <v>495</v>
      </c>
      <c r="F1788" s="41">
        <v>62.926499999999997</v>
      </c>
      <c r="G1788" s="41">
        <v>3775.59</v>
      </c>
      <c r="K1788" t="b">
        <f>IF(VLOOKUP(Table1[[#This Row],[ProductID]],productMaster,4,0)="Active",TRUE,"Anomali")</f>
        <v>1</v>
      </c>
      <c r="L1788">
        <f>VLOOKUP(Table1[[#This Row],[ProductID]],productMaster,10,0)</f>
        <v>0</v>
      </c>
      <c r="M1788" t="str">
        <f>IF(Table1[[#This Row],[UnitPrice]]&gt;115%*Table1[[#This Row],[StandardAcquisitionCost]],"Anomali","")</f>
        <v>Anomali</v>
      </c>
      <c r="N1788" s="80">
        <f>VLOOKUP(Table1[[#This Row],[ProductID]],productMaster,11,0)</f>
        <v>0</v>
      </c>
      <c r="O1788" s="80" t="str">
        <f>IF(Table1[[#This Row],[UnitPrice]]&gt;Table1[[#This Row],[sellingPrice]],"Anomali","")</f>
        <v>Anomali</v>
      </c>
      <c r="P1788" s="80" t="str">
        <f>IF(ISNA(VLOOKUP(Table1[[#This Row],[ProductID]],productMaster,1,0)),"Anomali","")</f>
        <v/>
      </c>
    </row>
    <row r="1789" spans="1:16" x14ac:dyDescent="0.25">
      <c r="A1789" s="5">
        <v>1078</v>
      </c>
      <c r="B1789" s="5">
        <v>2429</v>
      </c>
      <c r="C1789" s="10">
        <v>44138</v>
      </c>
      <c r="D1789" s="5">
        <v>60</v>
      </c>
      <c r="E1789" s="5">
        <v>496</v>
      </c>
      <c r="F1789" s="40">
        <v>49.654499999999999</v>
      </c>
      <c r="G1789" s="40">
        <v>2979.27</v>
      </c>
      <c r="K1789" t="b">
        <f>IF(VLOOKUP(Table1[[#This Row],[ProductID]],productMaster,4,0)="Active",TRUE,"Anomali")</f>
        <v>1</v>
      </c>
      <c r="L1789">
        <f>VLOOKUP(Table1[[#This Row],[ProductID]],productMaster,10,0)</f>
        <v>0</v>
      </c>
      <c r="M1789" t="str">
        <f>IF(Table1[[#This Row],[UnitPrice]]&gt;115%*Table1[[#This Row],[StandardAcquisitionCost]],"Anomali","")</f>
        <v>Anomali</v>
      </c>
      <c r="N1789" s="80">
        <f>VLOOKUP(Table1[[#This Row],[ProductID]],productMaster,11,0)</f>
        <v>0</v>
      </c>
      <c r="O1789" s="80" t="str">
        <f>IF(Table1[[#This Row],[UnitPrice]]&gt;Table1[[#This Row],[sellingPrice]],"Anomali","")</f>
        <v>Anomali</v>
      </c>
      <c r="P1789" s="80" t="str">
        <f>IF(ISNA(VLOOKUP(Table1[[#This Row],[ProductID]],productMaster,1,0)),"Anomali","")</f>
        <v/>
      </c>
    </row>
    <row r="1790" spans="1:16" x14ac:dyDescent="0.25">
      <c r="A1790" s="4">
        <v>1079</v>
      </c>
      <c r="B1790" s="4">
        <v>2430</v>
      </c>
      <c r="C1790" s="11">
        <v>44138</v>
      </c>
      <c r="D1790" s="4">
        <v>550</v>
      </c>
      <c r="E1790" s="4">
        <v>523</v>
      </c>
      <c r="F1790" s="41">
        <v>10.384499999999999</v>
      </c>
      <c r="G1790" s="41">
        <v>5711.4750000000004</v>
      </c>
      <c r="K1790" t="b">
        <f>IF(VLOOKUP(Table1[[#This Row],[ProductID]],productMaster,4,0)="Active",TRUE,"Anomali")</f>
        <v>1</v>
      </c>
      <c r="L1790">
        <f>VLOOKUP(Table1[[#This Row],[ProductID]],productMaster,10,0)</f>
        <v>0</v>
      </c>
      <c r="M1790" t="str">
        <f>IF(Table1[[#This Row],[UnitPrice]]&gt;115%*Table1[[#This Row],[StandardAcquisitionCost]],"Anomali","")</f>
        <v>Anomali</v>
      </c>
      <c r="N1790" s="80">
        <f>VLOOKUP(Table1[[#This Row],[ProductID]],productMaster,11,0)</f>
        <v>0</v>
      </c>
      <c r="O1790" s="80" t="str">
        <f>IF(Table1[[#This Row],[UnitPrice]]&gt;Table1[[#This Row],[sellingPrice]],"Anomali","")</f>
        <v>Anomali</v>
      </c>
      <c r="P1790" s="80" t="str">
        <f>IF(ISNA(VLOOKUP(Table1[[#This Row],[ProductID]],productMaster,1,0)),"Anomali","")</f>
        <v/>
      </c>
    </row>
    <row r="1791" spans="1:16" x14ac:dyDescent="0.25">
      <c r="A1791" s="5">
        <v>1080</v>
      </c>
      <c r="B1791" s="5">
        <v>2431</v>
      </c>
      <c r="C1791" s="10">
        <v>44138</v>
      </c>
      <c r="D1791" s="5">
        <v>3</v>
      </c>
      <c r="E1791" s="5">
        <v>422</v>
      </c>
      <c r="F1791" s="40">
        <v>47.680500000000002</v>
      </c>
      <c r="G1791" s="40">
        <v>143.04150000000001</v>
      </c>
      <c r="K1791" t="b">
        <f>IF(VLOOKUP(Table1[[#This Row],[ProductID]],productMaster,4,0)="Active",TRUE,"Anomali")</f>
        <v>1</v>
      </c>
      <c r="L1791">
        <f>VLOOKUP(Table1[[#This Row],[ProductID]],productMaster,10,0)</f>
        <v>0</v>
      </c>
      <c r="M1791" t="str">
        <f>IF(Table1[[#This Row],[UnitPrice]]&gt;115%*Table1[[#This Row],[StandardAcquisitionCost]],"Anomali","")</f>
        <v>Anomali</v>
      </c>
      <c r="N1791" s="80">
        <f>VLOOKUP(Table1[[#This Row],[ProductID]],productMaster,11,0)</f>
        <v>0</v>
      </c>
      <c r="O1791" s="80" t="str">
        <f>IF(Table1[[#This Row],[UnitPrice]]&gt;Table1[[#This Row],[sellingPrice]],"Anomali","")</f>
        <v>Anomali</v>
      </c>
      <c r="P1791" s="80" t="str">
        <f>IF(ISNA(VLOOKUP(Table1[[#This Row],[ProductID]],productMaster,1,0)),"Anomali","")</f>
        <v/>
      </c>
    </row>
    <row r="1792" spans="1:16" x14ac:dyDescent="0.25">
      <c r="A1792" s="4">
        <v>1080</v>
      </c>
      <c r="B1792" s="4">
        <v>2432</v>
      </c>
      <c r="C1792" s="11">
        <v>44138</v>
      </c>
      <c r="D1792" s="4">
        <v>3</v>
      </c>
      <c r="E1792" s="4">
        <v>423</v>
      </c>
      <c r="F1792" s="41">
        <v>45.580500000000001</v>
      </c>
      <c r="G1792" s="41">
        <v>136.7415</v>
      </c>
      <c r="K1792" t="b">
        <f>IF(VLOOKUP(Table1[[#This Row],[ProductID]],productMaster,4,0)="Active",TRUE,"Anomali")</f>
        <v>1</v>
      </c>
      <c r="L1792">
        <f>VLOOKUP(Table1[[#This Row],[ProductID]],productMaster,10,0)</f>
        <v>0</v>
      </c>
      <c r="M1792" t="str">
        <f>IF(Table1[[#This Row],[UnitPrice]]&gt;115%*Table1[[#This Row],[StandardAcquisitionCost]],"Anomali","")</f>
        <v>Anomali</v>
      </c>
      <c r="N1792" s="80">
        <f>VLOOKUP(Table1[[#This Row],[ProductID]],productMaster,11,0)</f>
        <v>0</v>
      </c>
      <c r="O1792" s="80" t="str">
        <f>IF(Table1[[#This Row],[UnitPrice]]&gt;Table1[[#This Row],[sellingPrice]],"Anomali","")</f>
        <v>Anomali</v>
      </c>
      <c r="P1792" s="80" t="str">
        <f>IF(ISNA(VLOOKUP(Table1[[#This Row],[ProductID]],productMaster,1,0)),"Anomali","")</f>
        <v/>
      </c>
    </row>
    <row r="1793" spans="1:16" x14ac:dyDescent="0.25">
      <c r="A1793" s="5">
        <v>1080</v>
      </c>
      <c r="B1793" s="5">
        <v>2433</v>
      </c>
      <c r="C1793" s="10">
        <v>44138</v>
      </c>
      <c r="D1793" s="5">
        <v>3</v>
      </c>
      <c r="E1793" s="5">
        <v>424</v>
      </c>
      <c r="F1793" s="40">
        <v>49.853999999999999</v>
      </c>
      <c r="G1793" s="40">
        <v>149.56200000000001</v>
      </c>
      <c r="K1793" t="b">
        <f>IF(VLOOKUP(Table1[[#This Row],[ProductID]],productMaster,4,0)="Active",TRUE,"Anomali")</f>
        <v>1</v>
      </c>
      <c r="L1793">
        <f>VLOOKUP(Table1[[#This Row],[ProductID]],productMaster,10,0)</f>
        <v>0</v>
      </c>
      <c r="M1793" t="str">
        <f>IF(Table1[[#This Row],[UnitPrice]]&gt;115%*Table1[[#This Row],[StandardAcquisitionCost]],"Anomali","")</f>
        <v>Anomali</v>
      </c>
      <c r="N1793" s="80">
        <f>VLOOKUP(Table1[[#This Row],[ProductID]],productMaster,11,0)</f>
        <v>0</v>
      </c>
      <c r="O1793" s="80" t="str">
        <f>IF(Table1[[#This Row],[UnitPrice]]&gt;Table1[[#This Row],[sellingPrice]],"Anomali","")</f>
        <v>Anomali</v>
      </c>
      <c r="P1793" s="80" t="str">
        <f>IF(ISNA(VLOOKUP(Table1[[#This Row],[ProductID]],productMaster,1,0)),"Anomali","")</f>
        <v/>
      </c>
    </row>
    <row r="1794" spans="1:16" x14ac:dyDescent="0.25">
      <c r="A1794" s="4">
        <v>1081</v>
      </c>
      <c r="B1794" s="4">
        <v>2434</v>
      </c>
      <c r="C1794" s="11">
        <v>44139</v>
      </c>
      <c r="D1794" s="4">
        <v>550</v>
      </c>
      <c r="E1794" s="4">
        <v>933</v>
      </c>
      <c r="F1794" s="41">
        <v>43.459499999999998</v>
      </c>
      <c r="G1794" s="41">
        <v>23902.724999999999</v>
      </c>
      <c r="K1794" t="b">
        <f>IF(VLOOKUP(Table1[[#This Row],[ProductID]],productMaster,4,0)="Active",TRUE,"Anomali")</f>
        <v>1</v>
      </c>
      <c r="L1794">
        <f>VLOOKUP(Table1[[#This Row],[ProductID]],productMaster,10,0)</f>
        <v>12.192399999999999</v>
      </c>
      <c r="M1794" t="str">
        <f>IF(Table1[[#This Row],[UnitPrice]]&gt;115%*Table1[[#This Row],[StandardAcquisitionCost]],"Anomali","")</f>
        <v>Anomali</v>
      </c>
      <c r="N1794" s="80">
        <f>VLOOKUP(Table1[[#This Row],[ProductID]],productMaster,11,0)</f>
        <v>32.6</v>
      </c>
      <c r="O1794" s="80" t="str">
        <f>IF(Table1[[#This Row],[UnitPrice]]&gt;Table1[[#This Row],[sellingPrice]],"Anomali","")</f>
        <v>Anomali</v>
      </c>
      <c r="P1794" s="80" t="str">
        <f>IF(ISNA(VLOOKUP(Table1[[#This Row],[ProductID]],productMaster,1,0)),"Anomali","")</f>
        <v/>
      </c>
    </row>
    <row r="1795" spans="1:16" x14ac:dyDescent="0.25">
      <c r="A1795" s="5">
        <v>1081</v>
      </c>
      <c r="B1795" s="5">
        <v>2435</v>
      </c>
      <c r="C1795" s="10">
        <v>44139</v>
      </c>
      <c r="D1795" s="5">
        <v>550</v>
      </c>
      <c r="E1795" s="5">
        <v>934</v>
      </c>
      <c r="F1795" s="40">
        <v>37.621499999999997</v>
      </c>
      <c r="G1795" s="40">
        <v>20691.825000000001</v>
      </c>
      <c r="K1795" t="b">
        <f>IF(VLOOKUP(Table1[[#This Row],[ProductID]],productMaster,4,0)="Active",TRUE,"Anomali")</f>
        <v>1</v>
      </c>
      <c r="L1795">
        <f>VLOOKUP(Table1[[#This Row],[ProductID]],productMaster,10,0)</f>
        <v>10.8423</v>
      </c>
      <c r="M1795" t="str">
        <f>IF(Table1[[#This Row],[UnitPrice]]&gt;115%*Table1[[#This Row],[StandardAcquisitionCost]],"Anomali","")</f>
        <v>Anomali</v>
      </c>
      <c r="N1795" s="80">
        <f>VLOOKUP(Table1[[#This Row],[ProductID]],productMaster,11,0)</f>
        <v>28.99</v>
      </c>
      <c r="O1795" s="80" t="str">
        <f>IF(Table1[[#This Row],[UnitPrice]]&gt;Table1[[#This Row],[sellingPrice]],"Anomali","")</f>
        <v>Anomali</v>
      </c>
      <c r="P1795" s="80" t="str">
        <f>IF(ISNA(VLOOKUP(Table1[[#This Row],[ProductID]],productMaster,1,0)),"Anomali","")</f>
        <v/>
      </c>
    </row>
    <row r="1796" spans="1:16" x14ac:dyDescent="0.25">
      <c r="A1796" s="4">
        <v>1081</v>
      </c>
      <c r="B1796" s="4">
        <v>2436</v>
      </c>
      <c r="C1796" s="11">
        <v>44139</v>
      </c>
      <c r="D1796" s="4">
        <v>550</v>
      </c>
      <c r="E1796" s="4">
        <v>922</v>
      </c>
      <c r="F1796" s="41">
        <v>6.5309999999999997</v>
      </c>
      <c r="G1796" s="41">
        <v>3592.05</v>
      </c>
      <c r="K1796" t="b">
        <f>IF(VLOOKUP(Table1[[#This Row],[ProductID]],productMaster,4,0)="Active",TRUE,"Anomali")</f>
        <v>1</v>
      </c>
      <c r="L1796">
        <f>VLOOKUP(Table1[[#This Row],[ProductID]],productMaster,10,0)</f>
        <v>1.4923</v>
      </c>
      <c r="M1796" t="str">
        <f>IF(Table1[[#This Row],[UnitPrice]]&gt;115%*Table1[[#This Row],[StandardAcquisitionCost]],"Anomali","")</f>
        <v>Anomali</v>
      </c>
      <c r="N1796" s="80">
        <f>VLOOKUP(Table1[[#This Row],[ProductID]],productMaster,11,0)</f>
        <v>3.99</v>
      </c>
      <c r="O1796" s="80" t="str">
        <f>IF(Table1[[#This Row],[UnitPrice]]&gt;Table1[[#This Row],[sellingPrice]],"Anomali","")</f>
        <v>Anomali</v>
      </c>
      <c r="P1796" s="80" t="str">
        <f>IF(ISNA(VLOOKUP(Table1[[#This Row],[ProductID]],productMaster,1,0)),"Anomali","")</f>
        <v/>
      </c>
    </row>
    <row r="1797" spans="1:16" x14ac:dyDescent="0.25">
      <c r="A1797" s="5">
        <v>1081</v>
      </c>
      <c r="B1797" s="5">
        <v>2437</v>
      </c>
      <c r="C1797" s="10">
        <v>44139</v>
      </c>
      <c r="D1797" s="5">
        <v>550</v>
      </c>
      <c r="E1797" s="5">
        <v>923</v>
      </c>
      <c r="F1797" s="40">
        <v>6.1844999999999999</v>
      </c>
      <c r="G1797" s="40">
        <v>3401.4749999999999</v>
      </c>
      <c r="K1797" t="b">
        <f>IF(VLOOKUP(Table1[[#This Row],[ProductID]],productMaster,4,0)="Active",TRUE,"Anomali")</f>
        <v>1</v>
      </c>
      <c r="L1797">
        <f>VLOOKUP(Table1[[#This Row],[ProductID]],productMaster,10,0)</f>
        <v>1.8663000000000001</v>
      </c>
      <c r="M1797" t="str">
        <f>IF(Table1[[#This Row],[UnitPrice]]&gt;115%*Table1[[#This Row],[StandardAcquisitionCost]],"Anomali","")</f>
        <v>Anomali</v>
      </c>
      <c r="N1797" s="80">
        <f>VLOOKUP(Table1[[#This Row],[ProductID]],productMaster,11,0)</f>
        <v>4.99</v>
      </c>
      <c r="O1797" s="80" t="str">
        <f>IF(Table1[[#This Row],[UnitPrice]]&gt;Table1[[#This Row],[sellingPrice]],"Anomali","")</f>
        <v>Anomali</v>
      </c>
      <c r="P1797" s="80" t="str">
        <f>IF(ISNA(VLOOKUP(Table1[[#This Row],[ProductID]],productMaster,1,0)),"Anomali","")</f>
        <v/>
      </c>
    </row>
    <row r="1798" spans="1:16" x14ac:dyDescent="0.25">
      <c r="A1798" s="4">
        <v>1082</v>
      </c>
      <c r="B1798" s="4">
        <v>2438</v>
      </c>
      <c r="C1798" s="11">
        <v>44139</v>
      </c>
      <c r="D1798" s="4">
        <v>550</v>
      </c>
      <c r="E1798" s="4">
        <v>317</v>
      </c>
      <c r="F1798" s="41">
        <v>29.578499999999998</v>
      </c>
      <c r="G1798" s="41">
        <v>16268.174999999999</v>
      </c>
      <c r="K1798" t="b">
        <f>IF(VLOOKUP(Table1[[#This Row],[ProductID]],productMaster,4,0)="Active",TRUE,"Anomali")</f>
        <v>1</v>
      </c>
      <c r="L1798">
        <f>VLOOKUP(Table1[[#This Row],[ProductID]],productMaster,10,0)</f>
        <v>0</v>
      </c>
      <c r="M1798" t="str">
        <f>IF(Table1[[#This Row],[UnitPrice]]&gt;115%*Table1[[#This Row],[StandardAcquisitionCost]],"Anomali","")</f>
        <v>Anomali</v>
      </c>
      <c r="N1798" s="80">
        <f>VLOOKUP(Table1[[#This Row],[ProductID]],productMaster,11,0)</f>
        <v>0</v>
      </c>
      <c r="O1798" s="80" t="str">
        <f>IF(Table1[[#This Row],[UnitPrice]]&gt;Table1[[#This Row],[sellingPrice]],"Anomali","")</f>
        <v>Anomali</v>
      </c>
      <c r="P1798" s="80" t="str">
        <f>IF(ISNA(VLOOKUP(Table1[[#This Row],[ProductID]],productMaster,1,0)),"Anomali","")</f>
        <v/>
      </c>
    </row>
    <row r="1799" spans="1:16" x14ac:dyDescent="0.25">
      <c r="A1799" s="5">
        <v>1082</v>
      </c>
      <c r="B1799" s="5">
        <v>2439</v>
      </c>
      <c r="C1799" s="10">
        <v>44139</v>
      </c>
      <c r="D1799" s="5">
        <v>550</v>
      </c>
      <c r="E1799" s="5">
        <v>318</v>
      </c>
      <c r="F1799" s="40">
        <v>36.098999999999997</v>
      </c>
      <c r="G1799" s="40">
        <v>19854.45</v>
      </c>
      <c r="K1799" t="b">
        <f>IF(VLOOKUP(Table1[[#This Row],[ProductID]],productMaster,4,0)="Active",TRUE,"Anomali")</f>
        <v>1</v>
      </c>
      <c r="L1799">
        <f>VLOOKUP(Table1[[#This Row],[ProductID]],productMaster,10,0)</f>
        <v>0</v>
      </c>
      <c r="M1799" t="str">
        <f>IF(Table1[[#This Row],[UnitPrice]]&gt;115%*Table1[[#This Row],[StandardAcquisitionCost]],"Anomali","")</f>
        <v>Anomali</v>
      </c>
      <c r="N1799" s="80">
        <f>VLOOKUP(Table1[[#This Row],[ProductID]],productMaster,11,0)</f>
        <v>0</v>
      </c>
      <c r="O1799" s="80" t="str">
        <f>IF(Table1[[#This Row],[UnitPrice]]&gt;Table1[[#This Row],[sellingPrice]],"Anomali","")</f>
        <v>Anomali</v>
      </c>
      <c r="P1799" s="80" t="str">
        <f>IF(ISNA(VLOOKUP(Table1[[#This Row],[ProductID]],productMaster,1,0)),"Anomali","")</f>
        <v/>
      </c>
    </row>
    <row r="1800" spans="1:16" x14ac:dyDescent="0.25">
      <c r="A1800" s="4">
        <v>1083</v>
      </c>
      <c r="B1800" s="4">
        <v>2440</v>
      </c>
      <c r="C1800" s="11">
        <v>44139</v>
      </c>
      <c r="D1800" s="4">
        <v>550</v>
      </c>
      <c r="E1800" s="4">
        <v>928</v>
      </c>
      <c r="F1800" s="41">
        <v>32.2455</v>
      </c>
      <c r="G1800" s="41">
        <v>17735.025000000001</v>
      </c>
      <c r="K1800" t="b">
        <f>IF(VLOOKUP(Table1[[#This Row],[ProductID]],productMaster,4,0)="Active",TRUE,"Anomali")</f>
        <v>1</v>
      </c>
      <c r="L1800">
        <f>VLOOKUP(Table1[[#This Row],[ProductID]],productMaster,10,0)</f>
        <v>9.3462999999999994</v>
      </c>
      <c r="M1800" t="str">
        <f>IF(Table1[[#This Row],[UnitPrice]]&gt;115%*Table1[[#This Row],[StandardAcquisitionCost]],"Anomali","")</f>
        <v>Anomali</v>
      </c>
      <c r="N1800" s="80">
        <f>VLOOKUP(Table1[[#This Row],[ProductID]],productMaster,11,0)</f>
        <v>24.99</v>
      </c>
      <c r="O1800" s="80" t="str">
        <f>IF(Table1[[#This Row],[UnitPrice]]&gt;Table1[[#This Row],[sellingPrice]],"Anomali","")</f>
        <v>Anomali</v>
      </c>
      <c r="P1800" s="80" t="str">
        <f>IF(ISNA(VLOOKUP(Table1[[#This Row],[ProductID]],productMaster,1,0)),"Anomali","")</f>
        <v/>
      </c>
    </row>
    <row r="1801" spans="1:16" x14ac:dyDescent="0.25">
      <c r="A1801" s="5">
        <v>1083</v>
      </c>
      <c r="B1801" s="5">
        <v>2441</v>
      </c>
      <c r="C1801" s="10">
        <v>44139</v>
      </c>
      <c r="D1801" s="5">
        <v>550</v>
      </c>
      <c r="E1801" s="5">
        <v>929</v>
      </c>
      <c r="F1801" s="40">
        <v>36.561</v>
      </c>
      <c r="G1801" s="40">
        <v>20108.55</v>
      </c>
      <c r="K1801" t="b">
        <f>IF(VLOOKUP(Table1[[#This Row],[ProductID]],productMaster,4,0)="Active",TRUE,"Anomali")</f>
        <v>1</v>
      </c>
      <c r="L1801">
        <f>VLOOKUP(Table1[[#This Row],[ProductID]],productMaster,10,0)</f>
        <v>11.2163</v>
      </c>
      <c r="M1801" t="str">
        <f>IF(Table1[[#This Row],[UnitPrice]]&gt;115%*Table1[[#This Row],[StandardAcquisitionCost]],"Anomali","")</f>
        <v>Anomali</v>
      </c>
      <c r="N1801" s="80">
        <f>VLOOKUP(Table1[[#This Row],[ProductID]],productMaster,11,0)</f>
        <v>29.99</v>
      </c>
      <c r="O1801" s="80" t="str">
        <f>IF(Table1[[#This Row],[UnitPrice]]&gt;Table1[[#This Row],[sellingPrice]],"Anomali","")</f>
        <v>Anomali</v>
      </c>
      <c r="P1801" s="80" t="str">
        <f>IF(ISNA(VLOOKUP(Table1[[#This Row],[ProductID]],productMaster,1,0)),"Anomali","")</f>
        <v/>
      </c>
    </row>
    <row r="1802" spans="1:16" x14ac:dyDescent="0.25">
      <c r="A1802" s="4">
        <v>1084</v>
      </c>
      <c r="B1802" s="4">
        <v>2442</v>
      </c>
      <c r="C1802" s="11">
        <v>44139</v>
      </c>
      <c r="D1802" s="4">
        <v>550</v>
      </c>
      <c r="E1802" s="4">
        <v>319</v>
      </c>
      <c r="F1802" s="41">
        <v>46.420499999999997</v>
      </c>
      <c r="G1802" s="41">
        <v>25531.275000000001</v>
      </c>
      <c r="K1802" t="b">
        <f>IF(VLOOKUP(Table1[[#This Row],[ProductID]],productMaster,4,0)="Active",TRUE,"Anomali")</f>
        <v>1</v>
      </c>
      <c r="L1802">
        <f>VLOOKUP(Table1[[#This Row],[ProductID]],productMaster,10,0)</f>
        <v>0</v>
      </c>
      <c r="M1802" t="str">
        <f>IF(Table1[[#This Row],[UnitPrice]]&gt;115%*Table1[[#This Row],[StandardAcquisitionCost]],"Anomali","")</f>
        <v>Anomali</v>
      </c>
      <c r="N1802" s="80">
        <f>VLOOKUP(Table1[[#This Row],[ProductID]],productMaster,11,0)</f>
        <v>0</v>
      </c>
      <c r="O1802" s="80" t="str">
        <f>IF(Table1[[#This Row],[UnitPrice]]&gt;Table1[[#This Row],[sellingPrice]],"Anomali","")</f>
        <v>Anomali</v>
      </c>
      <c r="P1802" s="80" t="str">
        <f>IF(ISNA(VLOOKUP(Table1[[#This Row],[ProductID]],productMaster,1,0)),"Anomali","")</f>
        <v/>
      </c>
    </row>
    <row r="1803" spans="1:16" x14ac:dyDescent="0.25">
      <c r="A1803" s="5">
        <v>1085</v>
      </c>
      <c r="B1803" s="5">
        <v>2443</v>
      </c>
      <c r="C1803" s="10">
        <v>44148</v>
      </c>
      <c r="D1803" s="5">
        <v>3</v>
      </c>
      <c r="E1803" s="5">
        <v>366</v>
      </c>
      <c r="F1803" s="40">
        <v>41.222999999999999</v>
      </c>
      <c r="G1803" s="40">
        <v>123.669</v>
      </c>
      <c r="K1803" t="b">
        <f>IF(VLOOKUP(Table1[[#This Row],[ProductID]],productMaster,4,0)="Active",TRUE,"Anomali")</f>
        <v>1</v>
      </c>
      <c r="L1803">
        <f>VLOOKUP(Table1[[#This Row],[ProductID]],productMaster,10,0)</f>
        <v>0</v>
      </c>
      <c r="M1803" t="str">
        <f>IF(Table1[[#This Row],[UnitPrice]]&gt;115%*Table1[[#This Row],[StandardAcquisitionCost]],"Anomali","")</f>
        <v>Anomali</v>
      </c>
      <c r="N1803" s="80">
        <f>VLOOKUP(Table1[[#This Row],[ProductID]],productMaster,11,0)</f>
        <v>0</v>
      </c>
      <c r="O1803" s="80" t="str">
        <f>IF(Table1[[#This Row],[UnitPrice]]&gt;Table1[[#This Row],[sellingPrice]],"Anomali","")</f>
        <v>Anomali</v>
      </c>
      <c r="P1803" s="80" t="str">
        <f>IF(ISNA(VLOOKUP(Table1[[#This Row],[ProductID]],productMaster,1,0)),"Anomali","")</f>
        <v/>
      </c>
    </row>
    <row r="1804" spans="1:16" x14ac:dyDescent="0.25">
      <c r="A1804" s="4">
        <v>1085</v>
      </c>
      <c r="B1804" s="4">
        <v>2444</v>
      </c>
      <c r="C1804" s="11">
        <v>44148</v>
      </c>
      <c r="D1804" s="4">
        <v>3</v>
      </c>
      <c r="E1804" s="4">
        <v>367</v>
      </c>
      <c r="F1804" s="41">
        <v>45.496499999999997</v>
      </c>
      <c r="G1804" s="41">
        <v>136.48949999999999</v>
      </c>
      <c r="K1804" t="b">
        <f>IF(VLOOKUP(Table1[[#This Row],[ProductID]],productMaster,4,0)="Active",TRUE,"Anomali")</f>
        <v>1</v>
      </c>
      <c r="L1804">
        <f>VLOOKUP(Table1[[#This Row],[ProductID]],productMaster,10,0)</f>
        <v>0</v>
      </c>
      <c r="M1804" t="str">
        <f>IF(Table1[[#This Row],[UnitPrice]]&gt;115%*Table1[[#This Row],[StandardAcquisitionCost]],"Anomali","")</f>
        <v>Anomali</v>
      </c>
      <c r="N1804" s="80">
        <f>VLOOKUP(Table1[[#This Row],[ProductID]],productMaster,11,0)</f>
        <v>0</v>
      </c>
      <c r="O1804" s="80" t="str">
        <f>IF(Table1[[#This Row],[UnitPrice]]&gt;Table1[[#This Row],[sellingPrice]],"Anomali","")</f>
        <v>Anomali</v>
      </c>
      <c r="P1804" s="80" t="str">
        <f>IF(ISNA(VLOOKUP(Table1[[#This Row],[ProductID]],productMaster,1,0)),"Anomali","")</f>
        <v/>
      </c>
    </row>
    <row r="1805" spans="1:16" x14ac:dyDescent="0.25">
      <c r="A1805" s="5">
        <v>1085</v>
      </c>
      <c r="B1805" s="5">
        <v>2445</v>
      </c>
      <c r="C1805" s="10">
        <v>44148</v>
      </c>
      <c r="D1805" s="5">
        <v>3</v>
      </c>
      <c r="E1805" s="5">
        <v>368</v>
      </c>
      <c r="F1805" s="40">
        <v>41.222999999999999</v>
      </c>
      <c r="G1805" s="40">
        <v>123.669</v>
      </c>
      <c r="K1805" t="b">
        <f>IF(VLOOKUP(Table1[[#This Row],[ProductID]],productMaster,4,0)="Active",TRUE,"Anomali")</f>
        <v>1</v>
      </c>
      <c r="L1805">
        <f>VLOOKUP(Table1[[#This Row],[ProductID]],productMaster,10,0)</f>
        <v>0</v>
      </c>
      <c r="M1805" t="str">
        <f>IF(Table1[[#This Row],[UnitPrice]]&gt;115%*Table1[[#This Row],[StandardAcquisitionCost]],"Anomali","")</f>
        <v>Anomali</v>
      </c>
      <c r="N1805" s="80">
        <f>VLOOKUP(Table1[[#This Row],[ProductID]],productMaster,11,0)</f>
        <v>0</v>
      </c>
      <c r="O1805" s="80" t="str">
        <f>IF(Table1[[#This Row],[UnitPrice]]&gt;Table1[[#This Row],[sellingPrice]],"Anomali","")</f>
        <v>Anomali</v>
      </c>
      <c r="P1805" s="80" t="str">
        <f>IF(ISNA(VLOOKUP(Table1[[#This Row],[ProductID]],productMaster,1,0)),"Anomali","")</f>
        <v/>
      </c>
    </row>
    <row r="1806" spans="1:16" x14ac:dyDescent="0.25">
      <c r="A1806" s="4">
        <v>1085</v>
      </c>
      <c r="B1806" s="4">
        <v>2446</v>
      </c>
      <c r="C1806" s="11">
        <v>44148</v>
      </c>
      <c r="D1806" s="4">
        <v>3</v>
      </c>
      <c r="E1806" s="4">
        <v>369</v>
      </c>
      <c r="F1806" s="41">
        <v>39.122999999999998</v>
      </c>
      <c r="G1806" s="41">
        <v>117.369</v>
      </c>
      <c r="K1806" t="b">
        <f>IF(VLOOKUP(Table1[[#This Row],[ProductID]],productMaster,4,0)="Active",TRUE,"Anomali")</f>
        <v>1</v>
      </c>
      <c r="L1806">
        <f>VLOOKUP(Table1[[#This Row],[ProductID]],productMaster,10,0)</f>
        <v>0</v>
      </c>
      <c r="M1806" t="str">
        <f>IF(Table1[[#This Row],[UnitPrice]]&gt;115%*Table1[[#This Row],[StandardAcquisitionCost]],"Anomali","")</f>
        <v>Anomali</v>
      </c>
      <c r="N1806" s="80">
        <f>VLOOKUP(Table1[[#This Row],[ProductID]],productMaster,11,0)</f>
        <v>0</v>
      </c>
      <c r="O1806" s="80" t="str">
        <f>IF(Table1[[#This Row],[UnitPrice]]&gt;Table1[[#This Row],[sellingPrice]],"Anomali","")</f>
        <v>Anomali</v>
      </c>
      <c r="P1806" s="80" t="str">
        <f>IF(ISNA(VLOOKUP(Table1[[#This Row],[ProductID]],productMaster,1,0)),"Anomali","")</f>
        <v/>
      </c>
    </row>
    <row r="1807" spans="1:16" x14ac:dyDescent="0.25">
      <c r="A1807" s="5">
        <v>1085</v>
      </c>
      <c r="B1807" s="5">
        <v>2447</v>
      </c>
      <c r="C1807" s="10">
        <v>44148</v>
      </c>
      <c r="D1807" s="5">
        <v>3</v>
      </c>
      <c r="E1807" s="5">
        <v>370</v>
      </c>
      <c r="F1807" s="40">
        <v>43.396500000000003</v>
      </c>
      <c r="G1807" s="40">
        <v>130.18950000000001</v>
      </c>
      <c r="K1807" t="b">
        <f>IF(VLOOKUP(Table1[[#This Row],[ProductID]],productMaster,4,0)="Active",TRUE,"Anomali")</f>
        <v>1</v>
      </c>
      <c r="L1807">
        <f>VLOOKUP(Table1[[#This Row],[ProductID]],productMaster,10,0)</f>
        <v>0</v>
      </c>
      <c r="M1807" t="str">
        <f>IF(Table1[[#This Row],[UnitPrice]]&gt;115%*Table1[[#This Row],[StandardAcquisitionCost]],"Anomali","")</f>
        <v>Anomali</v>
      </c>
      <c r="N1807" s="80">
        <f>VLOOKUP(Table1[[#This Row],[ProductID]],productMaster,11,0)</f>
        <v>0</v>
      </c>
      <c r="O1807" s="80" t="str">
        <f>IF(Table1[[#This Row],[UnitPrice]]&gt;Table1[[#This Row],[sellingPrice]],"Anomali","")</f>
        <v>Anomali</v>
      </c>
      <c r="P1807" s="80" t="str">
        <f>IF(ISNA(VLOOKUP(Table1[[#This Row],[ProductID]],productMaster,1,0)),"Anomali","")</f>
        <v/>
      </c>
    </row>
    <row r="1808" spans="1:16" x14ac:dyDescent="0.25">
      <c r="A1808" s="4">
        <v>1085</v>
      </c>
      <c r="B1808" s="4">
        <v>2448</v>
      </c>
      <c r="C1808" s="11">
        <v>44148</v>
      </c>
      <c r="D1808" s="4">
        <v>3</v>
      </c>
      <c r="E1808" s="4">
        <v>371</v>
      </c>
      <c r="F1808" s="41">
        <v>39.122999999999998</v>
      </c>
      <c r="G1808" s="41">
        <v>117.369</v>
      </c>
      <c r="K1808" t="b">
        <f>IF(VLOOKUP(Table1[[#This Row],[ProductID]],productMaster,4,0)="Active",TRUE,"Anomali")</f>
        <v>1</v>
      </c>
      <c r="L1808">
        <f>VLOOKUP(Table1[[#This Row],[ProductID]],productMaster,10,0)</f>
        <v>0</v>
      </c>
      <c r="M1808" t="str">
        <f>IF(Table1[[#This Row],[UnitPrice]]&gt;115%*Table1[[#This Row],[StandardAcquisitionCost]],"Anomali","")</f>
        <v>Anomali</v>
      </c>
      <c r="N1808" s="80">
        <f>VLOOKUP(Table1[[#This Row],[ProductID]],productMaster,11,0)</f>
        <v>0</v>
      </c>
      <c r="O1808" s="80" t="str">
        <f>IF(Table1[[#This Row],[UnitPrice]]&gt;Table1[[#This Row],[sellingPrice]],"Anomali","")</f>
        <v>Anomali</v>
      </c>
      <c r="P1808" s="80" t="str">
        <f>IF(ISNA(VLOOKUP(Table1[[#This Row],[ProductID]],productMaster,1,0)),"Anomali","")</f>
        <v/>
      </c>
    </row>
    <row r="1809" spans="1:16" x14ac:dyDescent="0.25">
      <c r="A1809" s="5">
        <v>1085</v>
      </c>
      <c r="B1809" s="5">
        <v>2449</v>
      </c>
      <c r="C1809" s="10">
        <v>44148</v>
      </c>
      <c r="D1809" s="5">
        <v>3</v>
      </c>
      <c r="E1809" s="5">
        <v>372</v>
      </c>
      <c r="F1809" s="40">
        <v>37.023000000000003</v>
      </c>
      <c r="G1809" s="40">
        <v>111.069</v>
      </c>
      <c r="K1809" t="b">
        <f>IF(VLOOKUP(Table1[[#This Row],[ProductID]],productMaster,4,0)="Active",TRUE,"Anomali")</f>
        <v>1</v>
      </c>
      <c r="L1809">
        <f>VLOOKUP(Table1[[#This Row],[ProductID]],productMaster,10,0)</f>
        <v>0</v>
      </c>
      <c r="M1809" t="str">
        <f>IF(Table1[[#This Row],[UnitPrice]]&gt;115%*Table1[[#This Row],[StandardAcquisitionCost]],"Anomali","")</f>
        <v>Anomali</v>
      </c>
      <c r="N1809" s="80">
        <f>VLOOKUP(Table1[[#This Row],[ProductID]],productMaster,11,0)</f>
        <v>0</v>
      </c>
      <c r="O1809" s="80" t="str">
        <f>IF(Table1[[#This Row],[UnitPrice]]&gt;Table1[[#This Row],[sellingPrice]],"Anomali","")</f>
        <v>Anomali</v>
      </c>
      <c r="P1809" s="80" t="str">
        <f>IF(ISNA(VLOOKUP(Table1[[#This Row],[ProductID]],productMaster,1,0)),"Anomali","")</f>
        <v/>
      </c>
    </row>
    <row r="1810" spans="1:16" x14ac:dyDescent="0.25">
      <c r="A1810" s="4">
        <v>1085</v>
      </c>
      <c r="B1810" s="4">
        <v>2450</v>
      </c>
      <c r="C1810" s="11">
        <v>44148</v>
      </c>
      <c r="D1810" s="4">
        <v>3</v>
      </c>
      <c r="E1810" s="4">
        <v>373</v>
      </c>
      <c r="F1810" s="41">
        <v>41.296500000000002</v>
      </c>
      <c r="G1810" s="41">
        <v>123.8895</v>
      </c>
      <c r="K1810" t="b">
        <f>IF(VLOOKUP(Table1[[#This Row],[ProductID]],productMaster,4,0)="Active",TRUE,"Anomali")</f>
        <v>1</v>
      </c>
      <c r="L1810">
        <f>VLOOKUP(Table1[[#This Row],[ProductID]],productMaster,10,0)</f>
        <v>0</v>
      </c>
      <c r="M1810" t="str">
        <f>IF(Table1[[#This Row],[UnitPrice]]&gt;115%*Table1[[#This Row],[StandardAcquisitionCost]],"Anomali","")</f>
        <v>Anomali</v>
      </c>
      <c r="N1810" s="80">
        <f>VLOOKUP(Table1[[#This Row],[ProductID]],productMaster,11,0)</f>
        <v>0</v>
      </c>
      <c r="O1810" s="80" t="str">
        <f>IF(Table1[[#This Row],[UnitPrice]]&gt;Table1[[#This Row],[sellingPrice]],"Anomali","")</f>
        <v>Anomali</v>
      </c>
      <c r="P1810" s="80" t="str">
        <f>IF(ISNA(VLOOKUP(Table1[[#This Row],[ProductID]],productMaster,1,0)),"Anomali","")</f>
        <v/>
      </c>
    </row>
    <row r="1811" spans="1:16" x14ac:dyDescent="0.25">
      <c r="A1811" s="5">
        <v>1085</v>
      </c>
      <c r="B1811" s="5">
        <v>2451</v>
      </c>
      <c r="C1811" s="10">
        <v>44148</v>
      </c>
      <c r="D1811" s="5">
        <v>3</v>
      </c>
      <c r="E1811" s="5">
        <v>374</v>
      </c>
      <c r="F1811" s="40">
        <v>37.023000000000003</v>
      </c>
      <c r="G1811" s="40">
        <v>111.069</v>
      </c>
      <c r="K1811" t="b">
        <f>IF(VLOOKUP(Table1[[#This Row],[ProductID]],productMaster,4,0)="Active",TRUE,"Anomali")</f>
        <v>1</v>
      </c>
      <c r="L1811">
        <f>VLOOKUP(Table1[[#This Row],[ProductID]],productMaster,10,0)</f>
        <v>0</v>
      </c>
      <c r="M1811" t="str">
        <f>IF(Table1[[#This Row],[UnitPrice]]&gt;115%*Table1[[#This Row],[StandardAcquisitionCost]],"Anomali","")</f>
        <v>Anomali</v>
      </c>
      <c r="N1811" s="80">
        <f>VLOOKUP(Table1[[#This Row],[ProductID]],productMaster,11,0)</f>
        <v>0</v>
      </c>
      <c r="O1811" s="80" t="str">
        <f>IF(Table1[[#This Row],[UnitPrice]]&gt;Table1[[#This Row],[sellingPrice]],"Anomali","")</f>
        <v>Anomali</v>
      </c>
      <c r="P1811" s="80" t="str">
        <f>IF(ISNA(VLOOKUP(Table1[[#This Row],[ProductID]],productMaster,1,0)),"Anomali","")</f>
        <v/>
      </c>
    </row>
    <row r="1812" spans="1:16" x14ac:dyDescent="0.25">
      <c r="A1812" s="4">
        <v>1086</v>
      </c>
      <c r="B1812" s="4">
        <v>2452</v>
      </c>
      <c r="C1812" s="11">
        <v>44148</v>
      </c>
      <c r="D1812" s="4">
        <v>3</v>
      </c>
      <c r="E1812" s="4">
        <v>312</v>
      </c>
      <c r="F1812" s="41">
        <v>41.915999999999997</v>
      </c>
      <c r="G1812" s="41">
        <v>125.748</v>
      </c>
      <c r="K1812" t="b">
        <f>IF(VLOOKUP(Table1[[#This Row],[ProductID]],productMaster,4,0)="Active",TRUE,"Anomali")</f>
        <v>1</v>
      </c>
      <c r="L1812">
        <f>VLOOKUP(Table1[[#This Row],[ProductID]],productMaster,10,0)</f>
        <v>0</v>
      </c>
      <c r="M1812" t="str">
        <f>IF(Table1[[#This Row],[UnitPrice]]&gt;115%*Table1[[#This Row],[StandardAcquisitionCost]],"Anomali","")</f>
        <v>Anomali</v>
      </c>
      <c r="N1812" s="80">
        <f>VLOOKUP(Table1[[#This Row],[ProductID]],productMaster,11,0)</f>
        <v>0</v>
      </c>
      <c r="O1812" s="80" t="str">
        <f>IF(Table1[[#This Row],[UnitPrice]]&gt;Table1[[#This Row],[sellingPrice]],"Anomali","")</f>
        <v>Anomali</v>
      </c>
      <c r="P1812" s="80" t="str">
        <f>IF(ISNA(VLOOKUP(Table1[[#This Row],[ProductID]],productMaster,1,0)),"Anomali","")</f>
        <v/>
      </c>
    </row>
    <row r="1813" spans="1:16" x14ac:dyDescent="0.25">
      <c r="A1813" s="5">
        <v>1087</v>
      </c>
      <c r="B1813" s="5">
        <v>2453</v>
      </c>
      <c r="C1813" s="10">
        <v>44148</v>
      </c>
      <c r="D1813" s="5">
        <v>3</v>
      </c>
      <c r="E1813" s="5">
        <v>311</v>
      </c>
      <c r="F1813" s="40">
        <v>50.263500000000001</v>
      </c>
      <c r="G1813" s="40">
        <v>150.79050000000001</v>
      </c>
      <c r="K1813" t="b">
        <f>IF(VLOOKUP(Table1[[#This Row],[ProductID]],productMaster,4,0)="Active",TRUE,"Anomali")</f>
        <v>1</v>
      </c>
      <c r="L1813">
        <f>VLOOKUP(Table1[[#This Row],[ProductID]],productMaster,10,0)</f>
        <v>0</v>
      </c>
      <c r="M1813" t="str">
        <f>IF(Table1[[#This Row],[UnitPrice]]&gt;115%*Table1[[#This Row],[StandardAcquisitionCost]],"Anomali","")</f>
        <v>Anomali</v>
      </c>
      <c r="N1813" s="80">
        <f>VLOOKUP(Table1[[#This Row],[ProductID]],productMaster,11,0)</f>
        <v>0</v>
      </c>
      <c r="O1813" s="80" t="str">
        <f>IF(Table1[[#This Row],[UnitPrice]]&gt;Table1[[#This Row],[sellingPrice]],"Anomali","")</f>
        <v>Anomali</v>
      </c>
      <c r="P1813" s="80" t="str">
        <f>IF(ISNA(VLOOKUP(Table1[[#This Row],[ProductID]],productMaster,1,0)),"Anomali","")</f>
        <v/>
      </c>
    </row>
    <row r="1814" spans="1:16" x14ac:dyDescent="0.25">
      <c r="A1814" s="4">
        <v>1088</v>
      </c>
      <c r="B1814" s="4">
        <v>2454</v>
      </c>
      <c r="C1814" s="11">
        <v>44148</v>
      </c>
      <c r="D1814" s="4">
        <v>3</v>
      </c>
      <c r="E1814" s="4">
        <v>361</v>
      </c>
      <c r="F1814" s="41">
        <v>49.853999999999999</v>
      </c>
      <c r="G1814" s="41">
        <v>149.56200000000001</v>
      </c>
      <c r="K1814" t="b">
        <f>IF(VLOOKUP(Table1[[#This Row],[ProductID]],productMaster,4,0)="Active",TRUE,"Anomali")</f>
        <v>1</v>
      </c>
      <c r="L1814">
        <f>VLOOKUP(Table1[[#This Row],[ProductID]],productMaster,10,0)</f>
        <v>0</v>
      </c>
      <c r="M1814" t="str">
        <f>IF(Table1[[#This Row],[UnitPrice]]&gt;115%*Table1[[#This Row],[StandardAcquisitionCost]],"Anomali","")</f>
        <v>Anomali</v>
      </c>
      <c r="N1814" s="80">
        <f>VLOOKUP(Table1[[#This Row],[ProductID]],productMaster,11,0)</f>
        <v>0</v>
      </c>
      <c r="O1814" s="80" t="str">
        <f>IF(Table1[[#This Row],[UnitPrice]]&gt;Table1[[#This Row],[sellingPrice]],"Anomali","")</f>
        <v>Anomali</v>
      </c>
      <c r="P1814" s="80" t="str">
        <f>IF(ISNA(VLOOKUP(Table1[[#This Row],[ProductID]],productMaster,1,0)),"Anomali","")</f>
        <v/>
      </c>
    </row>
    <row r="1815" spans="1:16" x14ac:dyDescent="0.25">
      <c r="A1815" s="5">
        <v>1088</v>
      </c>
      <c r="B1815" s="5">
        <v>2455</v>
      </c>
      <c r="C1815" s="10">
        <v>44148</v>
      </c>
      <c r="D1815" s="5">
        <v>3</v>
      </c>
      <c r="E1815" s="5">
        <v>362</v>
      </c>
      <c r="F1815" s="40">
        <v>45.580500000000001</v>
      </c>
      <c r="G1815" s="40">
        <v>136.7415</v>
      </c>
      <c r="K1815" t="b">
        <f>IF(VLOOKUP(Table1[[#This Row],[ProductID]],productMaster,4,0)="Active",TRUE,"Anomali")</f>
        <v>1</v>
      </c>
      <c r="L1815">
        <f>VLOOKUP(Table1[[#This Row],[ProductID]],productMaster,10,0)</f>
        <v>0</v>
      </c>
      <c r="M1815" t="str">
        <f>IF(Table1[[#This Row],[UnitPrice]]&gt;115%*Table1[[#This Row],[StandardAcquisitionCost]],"Anomali","")</f>
        <v>Anomali</v>
      </c>
      <c r="N1815" s="80">
        <f>VLOOKUP(Table1[[#This Row],[ProductID]],productMaster,11,0)</f>
        <v>0</v>
      </c>
      <c r="O1815" s="80" t="str">
        <f>IF(Table1[[#This Row],[UnitPrice]]&gt;Table1[[#This Row],[sellingPrice]],"Anomali","")</f>
        <v>Anomali</v>
      </c>
      <c r="P1815" s="80" t="str">
        <f>IF(ISNA(VLOOKUP(Table1[[#This Row],[ProductID]],productMaster,1,0)),"Anomali","")</f>
        <v/>
      </c>
    </row>
    <row r="1816" spans="1:16" x14ac:dyDescent="0.25">
      <c r="A1816" s="4">
        <v>1088</v>
      </c>
      <c r="B1816" s="4">
        <v>2456</v>
      </c>
      <c r="C1816" s="11">
        <v>44148</v>
      </c>
      <c r="D1816" s="4">
        <v>3</v>
      </c>
      <c r="E1816" s="4">
        <v>363</v>
      </c>
      <c r="F1816" s="41">
        <v>43.480499999999999</v>
      </c>
      <c r="G1816" s="41">
        <v>130.44149999999999</v>
      </c>
      <c r="K1816" t="b">
        <f>IF(VLOOKUP(Table1[[#This Row],[ProductID]],productMaster,4,0)="Active",TRUE,"Anomali")</f>
        <v>1</v>
      </c>
      <c r="L1816">
        <f>VLOOKUP(Table1[[#This Row],[ProductID]],productMaster,10,0)</f>
        <v>0</v>
      </c>
      <c r="M1816" t="str">
        <f>IF(Table1[[#This Row],[UnitPrice]]&gt;115%*Table1[[#This Row],[StandardAcquisitionCost]],"Anomali","")</f>
        <v>Anomali</v>
      </c>
      <c r="N1816" s="80">
        <f>VLOOKUP(Table1[[#This Row],[ProductID]],productMaster,11,0)</f>
        <v>0</v>
      </c>
      <c r="O1816" s="80" t="str">
        <f>IF(Table1[[#This Row],[UnitPrice]]&gt;Table1[[#This Row],[sellingPrice]],"Anomali","")</f>
        <v>Anomali</v>
      </c>
      <c r="P1816" s="80" t="str">
        <f>IF(ISNA(VLOOKUP(Table1[[#This Row],[ProductID]],productMaster,1,0)),"Anomali","")</f>
        <v/>
      </c>
    </row>
    <row r="1817" spans="1:16" x14ac:dyDescent="0.25">
      <c r="A1817" s="5">
        <v>1088</v>
      </c>
      <c r="B1817" s="5">
        <v>2457</v>
      </c>
      <c r="C1817" s="10">
        <v>44148</v>
      </c>
      <c r="D1817" s="5">
        <v>3</v>
      </c>
      <c r="E1817" s="5">
        <v>364</v>
      </c>
      <c r="F1817" s="40">
        <v>47.753999999999998</v>
      </c>
      <c r="G1817" s="40">
        <v>143.262</v>
      </c>
      <c r="K1817" t="b">
        <f>IF(VLOOKUP(Table1[[#This Row],[ProductID]],productMaster,4,0)="Active",TRUE,"Anomali")</f>
        <v>1</v>
      </c>
      <c r="L1817">
        <f>VLOOKUP(Table1[[#This Row],[ProductID]],productMaster,10,0)</f>
        <v>0</v>
      </c>
      <c r="M1817" t="str">
        <f>IF(Table1[[#This Row],[UnitPrice]]&gt;115%*Table1[[#This Row],[StandardAcquisitionCost]],"Anomali","")</f>
        <v>Anomali</v>
      </c>
      <c r="N1817" s="80">
        <f>VLOOKUP(Table1[[#This Row],[ProductID]],productMaster,11,0)</f>
        <v>0</v>
      </c>
      <c r="O1817" s="80" t="str">
        <f>IF(Table1[[#This Row],[UnitPrice]]&gt;Table1[[#This Row],[sellingPrice]],"Anomali","")</f>
        <v>Anomali</v>
      </c>
      <c r="P1817" s="80" t="str">
        <f>IF(ISNA(VLOOKUP(Table1[[#This Row],[ProductID]],productMaster,1,0)),"Anomali","")</f>
        <v/>
      </c>
    </row>
    <row r="1818" spans="1:16" x14ac:dyDescent="0.25">
      <c r="A1818" s="4">
        <v>1088</v>
      </c>
      <c r="B1818" s="4">
        <v>2458</v>
      </c>
      <c r="C1818" s="11">
        <v>44148</v>
      </c>
      <c r="D1818" s="4">
        <v>3</v>
      </c>
      <c r="E1818" s="4">
        <v>365</v>
      </c>
      <c r="F1818" s="41">
        <v>43.480499999999999</v>
      </c>
      <c r="G1818" s="41">
        <v>130.44149999999999</v>
      </c>
      <c r="K1818" t="b">
        <f>IF(VLOOKUP(Table1[[#This Row],[ProductID]],productMaster,4,0)="Active",TRUE,"Anomali")</f>
        <v>1</v>
      </c>
      <c r="L1818">
        <f>VLOOKUP(Table1[[#This Row],[ProductID]],productMaster,10,0)</f>
        <v>0</v>
      </c>
      <c r="M1818" t="str">
        <f>IF(Table1[[#This Row],[UnitPrice]]&gt;115%*Table1[[#This Row],[StandardAcquisitionCost]],"Anomali","")</f>
        <v>Anomali</v>
      </c>
      <c r="N1818" s="80">
        <f>VLOOKUP(Table1[[#This Row],[ProductID]],productMaster,11,0)</f>
        <v>0</v>
      </c>
      <c r="O1818" s="80" t="str">
        <f>IF(Table1[[#This Row],[UnitPrice]]&gt;Table1[[#This Row],[sellingPrice]],"Anomali","")</f>
        <v>Anomali</v>
      </c>
      <c r="P1818" s="80" t="str">
        <f>IF(ISNA(VLOOKUP(Table1[[#This Row],[ProductID]],productMaster,1,0)),"Anomali","")</f>
        <v/>
      </c>
    </row>
    <row r="1819" spans="1:16" x14ac:dyDescent="0.25">
      <c r="A1819" s="5">
        <v>1089</v>
      </c>
      <c r="B1819" s="5">
        <v>2459</v>
      </c>
      <c r="C1819" s="10">
        <v>44148</v>
      </c>
      <c r="D1819" s="5">
        <v>550</v>
      </c>
      <c r="E1819" s="5">
        <v>530</v>
      </c>
      <c r="F1819" s="40">
        <v>16.085999999999999</v>
      </c>
      <c r="G1819" s="40">
        <v>8847.2999999999993</v>
      </c>
      <c r="K1819" t="b">
        <f>IF(VLOOKUP(Table1[[#This Row],[ProductID]],productMaster,4,0)="Active",TRUE,"Anomali")</f>
        <v>1</v>
      </c>
      <c r="L1819">
        <f>VLOOKUP(Table1[[#This Row],[ProductID]],productMaster,10,0)</f>
        <v>0</v>
      </c>
      <c r="M1819" t="str">
        <f>IF(Table1[[#This Row],[UnitPrice]]&gt;115%*Table1[[#This Row],[StandardAcquisitionCost]],"Anomali","")</f>
        <v>Anomali</v>
      </c>
      <c r="N1819" s="80">
        <f>VLOOKUP(Table1[[#This Row],[ProductID]],productMaster,11,0)</f>
        <v>0</v>
      </c>
      <c r="O1819" s="80" t="str">
        <f>IF(Table1[[#This Row],[UnitPrice]]&gt;Table1[[#This Row],[sellingPrice]],"Anomali","")</f>
        <v>Anomali</v>
      </c>
      <c r="P1819" s="80" t="str">
        <f>IF(ISNA(VLOOKUP(Table1[[#This Row],[ProductID]],productMaster,1,0)),"Anomali","")</f>
        <v/>
      </c>
    </row>
    <row r="1820" spans="1:16" x14ac:dyDescent="0.25">
      <c r="A1820" s="4">
        <v>1090</v>
      </c>
      <c r="B1820" s="4">
        <v>2460</v>
      </c>
      <c r="C1820" s="11">
        <v>44148</v>
      </c>
      <c r="D1820" s="4">
        <v>3</v>
      </c>
      <c r="E1820" s="4">
        <v>314</v>
      </c>
      <c r="F1820" s="41">
        <v>57.025500000000001</v>
      </c>
      <c r="G1820" s="41">
        <v>171.07650000000001</v>
      </c>
      <c r="K1820" t="b">
        <f>IF(VLOOKUP(Table1[[#This Row],[ProductID]],productMaster,4,0)="Active",TRUE,"Anomali")</f>
        <v>1</v>
      </c>
      <c r="L1820">
        <f>VLOOKUP(Table1[[#This Row],[ProductID]],productMaster,10,0)</f>
        <v>0</v>
      </c>
      <c r="M1820" t="str">
        <f>IF(Table1[[#This Row],[UnitPrice]]&gt;115%*Table1[[#This Row],[StandardAcquisitionCost]],"Anomali","")</f>
        <v>Anomali</v>
      </c>
      <c r="N1820" s="80">
        <f>VLOOKUP(Table1[[#This Row],[ProductID]],productMaster,11,0)</f>
        <v>0</v>
      </c>
      <c r="O1820" s="80" t="str">
        <f>IF(Table1[[#This Row],[UnitPrice]]&gt;Table1[[#This Row],[sellingPrice]],"Anomali","")</f>
        <v>Anomali</v>
      </c>
      <c r="P1820" s="80" t="str">
        <f>IF(ISNA(VLOOKUP(Table1[[#This Row],[ProductID]],productMaster,1,0)),"Anomali","")</f>
        <v/>
      </c>
    </row>
    <row r="1821" spans="1:16" x14ac:dyDescent="0.25">
      <c r="A1821" s="5">
        <v>1091</v>
      </c>
      <c r="B1821" s="5">
        <v>2461</v>
      </c>
      <c r="C1821" s="10">
        <v>44148</v>
      </c>
      <c r="D1821" s="5">
        <v>550</v>
      </c>
      <c r="E1821" s="5">
        <v>512</v>
      </c>
      <c r="F1821" s="40">
        <v>37.085999999999999</v>
      </c>
      <c r="G1821" s="40">
        <v>20397.3</v>
      </c>
      <c r="K1821" t="b">
        <f>IF(VLOOKUP(Table1[[#This Row],[ProductID]],productMaster,4,0)="Active",TRUE,"Anomali")</f>
        <v>1</v>
      </c>
      <c r="L1821">
        <f>VLOOKUP(Table1[[#This Row],[ProductID]],productMaster,10,0)</f>
        <v>0</v>
      </c>
      <c r="M1821" t="str">
        <f>IF(Table1[[#This Row],[UnitPrice]]&gt;115%*Table1[[#This Row],[StandardAcquisitionCost]],"Anomali","")</f>
        <v>Anomali</v>
      </c>
      <c r="N1821" s="80">
        <f>VLOOKUP(Table1[[#This Row],[ProductID]],productMaster,11,0)</f>
        <v>0</v>
      </c>
      <c r="O1821" s="80" t="str">
        <f>IF(Table1[[#This Row],[UnitPrice]]&gt;Table1[[#This Row],[sellingPrice]],"Anomali","")</f>
        <v>Anomali</v>
      </c>
      <c r="P1821" s="80" t="str">
        <f>IF(ISNA(VLOOKUP(Table1[[#This Row],[ProductID]],productMaster,1,0)),"Anomali","")</f>
        <v/>
      </c>
    </row>
    <row r="1822" spans="1:16" x14ac:dyDescent="0.25">
      <c r="A1822" s="4">
        <v>1092</v>
      </c>
      <c r="B1822" s="4">
        <v>2462</v>
      </c>
      <c r="C1822" s="11">
        <v>44148</v>
      </c>
      <c r="D1822" s="4">
        <v>550</v>
      </c>
      <c r="E1822" s="4">
        <v>513</v>
      </c>
      <c r="F1822" s="41">
        <v>26.596499999999999</v>
      </c>
      <c r="G1822" s="41">
        <v>14628.075000000001</v>
      </c>
      <c r="K1822" t="b">
        <f>IF(VLOOKUP(Table1[[#This Row],[ProductID]],productMaster,4,0)="Active",TRUE,"Anomali")</f>
        <v>1</v>
      </c>
      <c r="L1822">
        <f>VLOOKUP(Table1[[#This Row],[ProductID]],productMaster,10,0)</f>
        <v>0</v>
      </c>
      <c r="M1822" t="str">
        <f>IF(Table1[[#This Row],[UnitPrice]]&gt;115%*Table1[[#This Row],[StandardAcquisitionCost]],"Anomali","")</f>
        <v>Anomali</v>
      </c>
      <c r="N1822" s="80">
        <f>VLOOKUP(Table1[[#This Row],[ProductID]],productMaster,11,0)</f>
        <v>0</v>
      </c>
      <c r="O1822" s="80" t="str">
        <f>IF(Table1[[#This Row],[UnitPrice]]&gt;Table1[[#This Row],[sellingPrice]],"Anomali","")</f>
        <v>Anomali</v>
      </c>
      <c r="P1822" s="80" t="str">
        <f>IF(ISNA(VLOOKUP(Table1[[#This Row],[ProductID]],productMaster,1,0)),"Anomali","")</f>
        <v/>
      </c>
    </row>
    <row r="1823" spans="1:16" x14ac:dyDescent="0.25">
      <c r="A1823" s="5">
        <v>1093</v>
      </c>
      <c r="B1823" s="5">
        <v>2463</v>
      </c>
      <c r="C1823" s="10">
        <v>44155</v>
      </c>
      <c r="D1823" s="5">
        <v>550</v>
      </c>
      <c r="E1823" s="5">
        <v>317</v>
      </c>
      <c r="F1823" s="40">
        <v>27.058499999999999</v>
      </c>
      <c r="G1823" s="40">
        <v>14882.174999999999</v>
      </c>
      <c r="K1823" t="b">
        <f>IF(VLOOKUP(Table1[[#This Row],[ProductID]],productMaster,4,0)="Active",TRUE,"Anomali")</f>
        <v>1</v>
      </c>
      <c r="L1823">
        <f>VLOOKUP(Table1[[#This Row],[ProductID]],productMaster,10,0)</f>
        <v>0</v>
      </c>
      <c r="M1823" t="str">
        <f>IF(Table1[[#This Row],[UnitPrice]]&gt;115%*Table1[[#This Row],[StandardAcquisitionCost]],"Anomali","")</f>
        <v>Anomali</v>
      </c>
      <c r="N1823" s="80">
        <f>VLOOKUP(Table1[[#This Row],[ProductID]],productMaster,11,0)</f>
        <v>0</v>
      </c>
      <c r="O1823" s="80" t="str">
        <f>IF(Table1[[#This Row],[UnitPrice]]&gt;Table1[[#This Row],[sellingPrice]],"Anomali","")</f>
        <v>Anomali</v>
      </c>
      <c r="P1823" s="80" t="str">
        <f>IF(ISNA(VLOOKUP(Table1[[#This Row],[ProductID]],productMaster,1,0)),"Anomali","")</f>
        <v/>
      </c>
    </row>
    <row r="1824" spans="1:16" x14ac:dyDescent="0.25">
      <c r="A1824" s="4">
        <v>1093</v>
      </c>
      <c r="B1824" s="4">
        <v>2464</v>
      </c>
      <c r="C1824" s="11">
        <v>44155</v>
      </c>
      <c r="D1824" s="4">
        <v>550</v>
      </c>
      <c r="E1824" s="4">
        <v>318</v>
      </c>
      <c r="F1824" s="41">
        <v>33.579000000000001</v>
      </c>
      <c r="G1824" s="41">
        <v>18468.45</v>
      </c>
      <c r="K1824" t="b">
        <f>IF(VLOOKUP(Table1[[#This Row],[ProductID]],productMaster,4,0)="Active",TRUE,"Anomali")</f>
        <v>1</v>
      </c>
      <c r="L1824">
        <f>VLOOKUP(Table1[[#This Row],[ProductID]],productMaster,10,0)</f>
        <v>0</v>
      </c>
      <c r="M1824" t="str">
        <f>IF(Table1[[#This Row],[UnitPrice]]&gt;115%*Table1[[#This Row],[StandardAcquisitionCost]],"Anomali","")</f>
        <v>Anomali</v>
      </c>
      <c r="N1824" s="80">
        <f>VLOOKUP(Table1[[#This Row],[ProductID]],productMaster,11,0)</f>
        <v>0</v>
      </c>
      <c r="O1824" s="80" t="str">
        <f>IF(Table1[[#This Row],[UnitPrice]]&gt;Table1[[#This Row],[sellingPrice]],"Anomali","")</f>
        <v>Anomali</v>
      </c>
      <c r="P1824" s="80" t="str">
        <f>IF(ISNA(VLOOKUP(Table1[[#This Row],[ProductID]],productMaster,1,0)),"Anomali","")</f>
        <v/>
      </c>
    </row>
    <row r="1825" spans="1:16" x14ac:dyDescent="0.25">
      <c r="A1825" s="5">
        <v>1093</v>
      </c>
      <c r="B1825" s="5">
        <v>2465</v>
      </c>
      <c r="C1825" s="10">
        <v>44155</v>
      </c>
      <c r="D1825" s="5">
        <v>550</v>
      </c>
      <c r="E1825" s="5">
        <v>319</v>
      </c>
      <c r="F1825" s="40">
        <v>46.063499999999998</v>
      </c>
      <c r="G1825" s="40">
        <v>25334.924999999999</v>
      </c>
      <c r="K1825" t="b">
        <f>IF(VLOOKUP(Table1[[#This Row],[ProductID]],productMaster,4,0)="Active",TRUE,"Anomali")</f>
        <v>1</v>
      </c>
      <c r="L1825">
        <f>VLOOKUP(Table1[[#This Row],[ProductID]],productMaster,10,0)</f>
        <v>0</v>
      </c>
      <c r="M1825" t="str">
        <f>IF(Table1[[#This Row],[UnitPrice]]&gt;115%*Table1[[#This Row],[StandardAcquisitionCost]],"Anomali","")</f>
        <v>Anomali</v>
      </c>
      <c r="N1825" s="80">
        <f>VLOOKUP(Table1[[#This Row],[ProductID]],productMaster,11,0)</f>
        <v>0</v>
      </c>
      <c r="O1825" s="80" t="str">
        <f>IF(Table1[[#This Row],[UnitPrice]]&gt;Table1[[#This Row],[sellingPrice]],"Anomali","")</f>
        <v>Anomali</v>
      </c>
      <c r="P1825" s="80" t="str">
        <f>IF(ISNA(VLOOKUP(Table1[[#This Row],[ProductID]],productMaster,1,0)),"Anomali","")</f>
        <v/>
      </c>
    </row>
    <row r="1826" spans="1:16" x14ac:dyDescent="0.25">
      <c r="A1826" s="4">
        <v>1094</v>
      </c>
      <c r="B1826" s="4">
        <v>2466</v>
      </c>
      <c r="C1826" s="11">
        <v>44155</v>
      </c>
      <c r="D1826" s="4">
        <v>3</v>
      </c>
      <c r="E1826" s="4">
        <v>415</v>
      </c>
      <c r="F1826" s="41">
        <v>39.070500000000003</v>
      </c>
      <c r="G1826" s="41">
        <v>117.2115</v>
      </c>
      <c r="K1826" t="b">
        <f>IF(VLOOKUP(Table1[[#This Row],[ProductID]],productMaster,4,0)="Active",TRUE,"Anomali")</f>
        <v>1</v>
      </c>
      <c r="L1826">
        <f>VLOOKUP(Table1[[#This Row],[ProductID]],productMaster,10,0)</f>
        <v>0</v>
      </c>
      <c r="M1826" t="str">
        <f>IF(Table1[[#This Row],[UnitPrice]]&gt;115%*Table1[[#This Row],[StandardAcquisitionCost]],"Anomali","")</f>
        <v>Anomali</v>
      </c>
      <c r="N1826" s="80">
        <f>VLOOKUP(Table1[[#This Row],[ProductID]],productMaster,11,0)</f>
        <v>0</v>
      </c>
      <c r="O1826" s="80" t="str">
        <f>IF(Table1[[#This Row],[UnitPrice]]&gt;Table1[[#This Row],[sellingPrice]],"Anomali","")</f>
        <v>Anomali</v>
      </c>
      <c r="P1826" s="80" t="str">
        <f>IF(ISNA(VLOOKUP(Table1[[#This Row],[ProductID]],productMaster,1,0)),"Anomali","")</f>
        <v/>
      </c>
    </row>
    <row r="1827" spans="1:16" x14ac:dyDescent="0.25">
      <c r="A1827" s="5">
        <v>1094</v>
      </c>
      <c r="B1827" s="5">
        <v>2467</v>
      </c>
      <c r="C1827" s="10">
        <v>44155</v>
      </c>
      <c r="D1827" s="5">
        <v>3</v>
      </c>
      <c r="E1827" s="5">
        <v>416</v>
      </c>
      <c r="F1827" s="40">
        <v>36.970500000000001</v>
      </c>
      <c r="G1827" s="40">
        <v>110.9115</v>
      </c>
      <c r="K1827" t="b">
        <f>IF(VLOOKUP(Table1[[#This Row],[ProductID]],productMaster,4,0)="Active",TRUE,"Anomali")</f>
        <v>1</v>
      </c>
      <c r="L1827">
        <f>VLOOKUP(Table1[[#This Row],[ProductID]],productMaster,10,0)</f>
        <v>0</v>
      </c>
      <c r="M1827" t="str">
        <f>IF(Table1[[#This Row],[UnitPrice]]&gt;115%*Table1[[#This Row],[StandardAcquisitionCost]],"Anomali","")</f>
        <v>Anomali</v>
      </c>
      <c r="N1827" s="80">
        <f>VLOOKUP(Table1[[#This Row],[ProductID]],productMaster,11,0)</f>
        <v>0</v>
      </c>
      <c r="O1827" s="80" t="str">
        <f>IF(Table1[[#This Row],[UnitPrice]]&gt;Table1[[#This Row],[sellingPrice]],"Anomali","")</f>
        <v>Anomali</v>
      </c>
      <c r="P1827" s="80" t="str">
        <f>IF(ISNA(VLOOKUP(Table1[[#This Row],[ProductID]],productMaster,1,0)),"Anomali","")</f>
        <v/>
      </c>
    </row>
    <row r="1828" spans="1:16" x14ac:dyDescent="0.25">
      <c r="A1828" s="4">
        <v>1095</v>
      </c>
      <c r="B1828" s="4">
        <v>2468</v>
      </c>
      <c r="C1828" s="11">
        <v>44155</v>
      </c>
      <c r="D1828" s="4">
        <v>3</v>
      </c>
      <c r="E1828" s="4">
        <v>433</v>
      </c>
      <c r="F1828" s="41">
        <v>43.396500000000003</v>
      </c>
      <c r="G1828" s="41">
        <v>130.18950000000001</v>
      </c>
      <c r="K1828" t="b">
        <f>IF(VLOOKUP(Table1[[#This Row],[ProductID]],productMaster,4,0)="Active",TRUE,"Anomali")</f>
        <v>1</v>
      </c>
      <c r="L1828">
        <f>VLOOKUP(Table1[[#This Row],[ProductID]],productMaster,10,0)</f>
        <v>0</v>
      </c>
      <c r="M1828" t="str">
        <f>IF(Table1[[#This Row],[UnitPrice]]&gt;115%*Table1[[#This Row],[StandardAcquisitionCost]],"Anomali","")</f>
        <v>Anomali</v>
      </c>
      <c r="N1828" s="80">
        <f>VLOOKUP(Table1[[#This Row],[ProductID]],productMaster,11,0)</f>
        <v>0</v>
      </c>
      <c r="O1828" s="80" t="str">
        <f>IF(Table1[[#This Row],[UnitPrice]]&gt;Table1[[#This Row],[sellingPrice]],"Anomali","")</f>
        <v>Anomali</v>
      </c>
      <c r="P1828" s="80" t="str">
        <f>IF(ISNA(VLOOKUP(Table1[[#This Row],[ProductID]],productMaster,1,0)),"Anomali","")</f>
        <v/>
      </c>
    </row>
    <row r="1829" spans="1:16" x14ac:dyDescent="0.25">
      <c r="A1829" s="5">
        <v>1095</v>
      </c>
      <c r="B1829" s="5">
        <v>2469</v>
      </c>
      <c r="C1829" s="10">
        <v>44155</v>
      </c>
      <c r="D1829" s="5">
        <v>3</v>
      </c>
      <c r="E1829" s="5">
        <v>434</v>
      </c>
      <c r="F1829" s="40">
        <v>39.122999999999998</v>
      </c>
      <c r="G1829" s="40">
        <v>117.369</v>
      </c>
      <c r="K1829" t="b">
        <f>IF(VLOOKUP(Table1[[#This Row],[ProductID]],productMaster,4,0)="Active",TRUE,"Anomali")</f>
        <v>1</v>
      </c>
      <c r="L1829">
        <f>VLOOKUP(Table1[[#This Row],[ProductID]],productMaster,10,0)</f>
        <v>0</v>
      </c>
      <c r="M1829" t="str">
        <f>IF(Table1[[#This Row],[UnitPrice]]&gt;115%*Table1[[#This Row],[StandardAcquisitionCost]],"Anomali","")</f>
        <v>Anomali</v>
      </c>
      <c r="N1829" s="80">
        <f>VLOOKUP(Table1[[#This Row],[ProductID]],productMaster,11,0)</f>
        <v>0</v>
      </c>
      <c r="O1829" s="80" t="str">
        <f>IF(Table1[[#This Row],[UnitPrice]]&gt;Table1[[#This Row],[sellingPrice]],"Anomali","")</f>
        <v>Anomali</v>
      </c>
      <c r="P1829" s="80" t="str">
        <f>IF(ISNA(VLOOKUP(Table1[[#This Row],[ProductID]],productMaster,1,0)),"Anomali","")</f>
        <v/>
      </c>
    </row>
    <row r="1830" spans="1:16" x14ac:dyDescent="0.25">
      <c r="A1830" s="4">
        <v>1095</v>
      </c>
      <c r="B1830" s="4">
        <v>2470</v>
      </c>
      <c r="C1830" s="11">
        <v>44155</v>
      </c>
      <c r="D1830" s="4">
        <v>3</v>
      </c>
      <c r="E1830" s="4">
        <v>435</v>
      </c>
      <c r="F1830" s="41">
        <v>37.023000000000003</v>
      </c>
      <c r="G1830" s="41">
        <v>111.069</v>
      </c>
      <c r="K1830" t="b">
        <f>IF(VLOOKUP(Table1[[#This Row],[ProductID]],productMaster,4,0)="Active",TRUE,"Anomali")</f>
        <v>1</v>
      </c>
      <c r="L1830">
        <f>VLOOKUP(Table1[[#This Row],[ProductID]],productMaster,10,0)</f>
        <v>0</v>
      </c>
      <c r="M1830" t="str">
        <f>IF(Table1[[#This Row],[UnitPrice]]&gt;115%*Table1[[#This Row],[StandardAcquisitionCost]],"Anomali","")</f>
        <v>Anomali</v>
      </c>
      <c r="N1830" s="80">
        <f>VLOOKUP(Table1[[#This Row],[ProductID]],productMaster,11,0)</f>
        <v>0</v>
      </c>
      <c r="O1830" s="80" t="str">
        <f>IF(Table1[[#This Row],[UnitPrice]]&gt;Table1[[#This Row],[sellingPrice]],"Anomali","")</f>
        <v>Anomali</v>
      </c>
      <c r="P1830" s="80" t="str">
        <f>IF(ISNA(VLOOKUP(Table1[[#This Row],[ProductID]],productMaster,1,0)),"Anomali","")</f>
        <v/>
      </c>
    </row>
    <row r="1831" spans="1:16" x14ac:dyDescent="0.25">
      <c r="A1831" s="5">
        <v>1095</v>
      </c>
      <c r="B1831" s="5">
        <v>2471</v>
      </c>
      <c r="C1831" s="10">
        <v>44155</v>
      </c>
      <c r="D1831" s="5">
        <v>3</v>
      </c>
      <c r="E1831" s="5">
        <v>436</v>
      </c>
      <c r="F1831" s="40">
        <v>41.296500000000002</v>
      </c>
      <c r="G1831" s="40">
        <v>123.8895</v>
      </c>
      <c r="K1831" t="b">
        <f>IF(VLOOKUP(Table1[[#This Row],[ProductID]],productMaster,4,0)="Active",TRUE,"Anomali")</f>
        <v>1</v>
      </c>
      <c r="L1831">
        <f>VLOOKUP(Table1[[#This Row],[ProductID]],productMaster,10,0)</f>
        <v>0</v>
      </c>
      <c r="M1831" t="str">
        <f>IF(Table1[[#This Row],[UnitPrice]]&gt;115%*Table1[[#This Row],[StandardAcquisitionCost]],"Anomali","")</f>
        <v>Anomali</v>
      </c>
      <c r="N1831" s="80">
        <f>VLOOKUP(Table1[[#This Row],[ProductID]],productMaster,11,0)</f>
        <v>0</v>
      </c>
      <c r="O1831" s="80" t="str">
        <f>IF(Table1[[#This Row],[UnitPrice]]&gt;Table1[[#This Row],[sellingPrice]],"Anomali","")</f>
        <v>Anomali</v>
      </c>
      <c r="P1831" s="80" t="str">
        <f>IF(ISNA(VLOOKUP(Table1[[#This Row],[ProductID]],productMaster,1,0)),"Anomali","")</f>
        <v/>
      </c>
    </row>
    <row r="1832" spans="1:16" x14ac:dyDescent="0.25">
      <c r="A1832" s="4">
        <v>1095</v>
      </c>
      <c r="B1832" s="4">
        <v>2472</v>
      </c>
      <c r="C1832" s="11">
        <v>44155</v>
      </c>
      <c r="D1832" s="4">
        <v>3</v>
      </c>
      <c r="E1832" s="4">
        <v>437</v>
      </c>
      <c r="F1832" s="41">
        <v>37.023000000000003</v>
      </c>
      <c r="G1832" s="41">
        <v>111.069</v>
      </c>
      <c r="K1832" t="b">
        <f>IF(VLOOKUP(Table1[[#This Row],[ProductID]],productMaster,4,0)="Active",TRUE,"Anomali")</f>
        <v>1</v>
      </c>
      <c r="L1832">
        <f>VLOOKUP(Table1[[#This Row],[ProductID]],productMaster,10,0)</f>
        <v>0</v>
      </c>
      <c r="M1832" t="str">
        <f>IF(Table1[[#This Row],[UnitPrice]]&gt;115%*Table1[[#This Row],[StandardAcquisitionCost]],"Anomali","")</f>
        <v>Anomali</v>
      </c>
      <c r="N1832" s="80">
        <f>VLOOKUP(Table1[[#This Row],[ProductID]],productMaster,11,0)</f>
        <v>0</v>
      </c>
      <c r="O1832" s="80" t="str">
        <f>IF(Table1[[#This Row],[UnitPrice]]&gt;Table1[[#This Row],[sellingPrice]],"Anomali","")</f>
        <v>Anomali</v>
      </c>
      <c r="P1832" s="80" t="str">
        <f>IF(ISNA(VLOOKUP(Table1[[#This Row],[ProductID]],productMaster,1,0)),"Anomali","")</f>
        <v/>
      </c>
    </row>
    <row r="1833" spans="1:16" x14ac:dyDescent="0.25">
      <c r="A1833" s="5">
        <v>1096</v>
      </c>
      <c r="B1833" s="5">
        <v>2473</v>
      </c>
      <c r="C1833" s="10">
        <v>44155</v>
      </c>
      <c r="D1833" s="5">
        <v>60</v>
      </c>
      <c r="E1833" s="5">
        <v>322</v>
      </c>
      <c r="F1833" s="40">
        <v>25.420500000000001</v>
      </c>
      <c r="G1833" s="40">
        <v>1525.23</v>
      </c>
      <c r="K1833" t="b">
        <f>IF(VLOOKUP(Table1[[#This Row],[ProductID]],productMaster,4,0)="Active",TRUE,"Anomali")</f>
        <v>1</v>
      </c>
      <c r="L1833">
        <f>VLOOKUP(Table1[[#This Row],[ProductID]],productMaster,10,0)</f>
        <v>0</v>
      </c>
      <c r="M1833" t="str">
        <f>IF(Table1[[#This Row],[UnitPrice]]&gt;115%*Table1[[#This Row],[StandardAcquisitionCost]],"Anomali","")</f>
        <v>Anomali</v>
      </c>
      <c r="N1833" s="80">
        <f>VLOOKUP(Table1[[#This Row],[ProductID]],productMaster,11,0)</f>
        <v>0</v>
      </c>
      <c r="O1833" s="80" t="str">
        <f>IF(Table1[[#This Row],[UnitPrice]]&gt;Table1[[#This Row],[sellingPrice]],"Anomali","")</f>
        <v>Anomali</v>
      </c>
      <c r="P1833" s="80" t="str">
        <f>IF(ISNA(VLOOKUP(Table1[[#This Row],[ProductID]],productMaster,1,0)),"Anomali","")</f>
        <v/>
      </c>
    </row>
    <row r="1834" spans="1:16" x14ac:dyDescent="0.25">
      <c r="A1834" s="4">
        <v>1097</v>
      </c>
      <c r="B1834" s="4">
        <v>2474</v>
      </c>
      <c r="C1834" s="11">
        <v>44155</v>
      </c>
      <c r="D1834" s="4">
        <v>3</v>
      </c>
      <c r="E1834" s="4">
        <v>452</v>
      </c>
      <c r="F1834" s="41">
        <v>47.753999999999998</v>
      </c>
      <c r="G1834" s="41">
        <v>143.262</v>
      </c>
      <c r="K1834" t="b">
        <f>IF(VLOOKUP(Table1[[#This Row],[ProductID]],productMaster,4,0)="Active",TRUE,"Anomali")</f>
        <v>1</v>
      </c>
      <c r="L1834">
        <f>VLOOKUP(Table1[[#This Row],[ProductID]],productMaster,10,0)</f>
        <v>0</v>
      </c>
      <c r="M1834" t="str">
        <f>IF(Table1[[#This Row],[UnitPrice]]&gt;115%*Table1[[#This Row],[StandardAcquisitionCost]],"Anomali","")</f>
        <v>Anomali</v>
      </c>
      <c r="N1834" s="80">
        <f>VLOOKUP(Table1[[#This Row],[ProductID]],productMaster,11,0)</f>
        <v>0</v>
      </c>
      <c r="O1834" s="80" t="str">
        <f>IF(Table1[[#This Row],[UnitPrice]]&gt;Table1[[#This Row],[sellingPrice]],"Anomali","")</f>
        <v>Anomali</v>
      </c>
      <c r="P1834" s="80" t="str">
        <f>IF(ISNA(VLOOKUP(Table1[[#This Row],[ProductID]],productMaster,1,0)),"Anomali","")</f>
        <v/>
      </c>
    </row>
    <row r="1835" spans="1:16" x14ac:dyDescent="0.25">
      <c r="A1835" s="5">
        <v>1097</v>
      </c>
      <c r="B1835" s="5">
        <v>2475</v>
      </c>
      <c r="C1835" s="10">
        <v>44155</v>
      </c>
      <c r="D1835" s="5">
        <v>3</v>
      </c>
      <c r="E1835" s="5">
        <v>453</v>
      </c>
      <c r="F1835" s="40">
        <v>43.480499999999999</v>
      </c>
      <c r="G1835" s="40">
        <v>130.44149999999999</v>
      </c>
      <c r="K1835" t="b">
        <f>IF(VLOOKUP(Table1[[#This Row],[ProductID]],productMaster,4,0)="Active",TRUE,"Anomali")</f>
        <v>1</v>
      </c>
      <c r="L1835">
        <f>VLOOKUP(Table1[[#This Row],[ProductID]],productMaster,10,0)</f>
        <v>0</v>
      </c>
      <c r="M1835" t="str">
        <f>IF(Table1[[#This Row],[UnitPrice]]&gt;115%*Table1[[#This Row],[StandardAcquisitionCost]],"Anomali","")</f>
        <v>Anomali</v>
      </c>
      <c r="N1835" s="80">
        <f>VLOOKUP(Table1[[#This Row],[ProductID]],productMaster,11,0)</f>
        <v>0</v>
      </c>
      <c r="O1835" s="80" t="str">
        <f>IF(Table1[[#This Row],[UnitPrice]]&gt;Table1[[#This Row],[sellingPrice]],"Anomali","")</f>
        <v>Anomali</v>
      </c>
      <c r="P1835" s="80" t="str">
        <f>IF(ISNA(VLOOKUP(Table1[[#This Row],[ProductID]],productMaster,1,0)),"Anomali","")</f>
        <v/>
      </c>
    </row>
    <row r="1836" spans="1:16" x14ac:dyDescent="0.25">
      <c r="A1836" s="4">
        <v>1097</v>
      </c>
      <c r="B1836" s="4">
        <v>2476</v>
      </c>
      <c r="C1836" s="11">
        <v>44155</v>
      </c>
      <c r="D1836" s="4">
        <v>3</v>
      </c>
      <c r="E1836" s="4">
        <v>454</v>
      </c>
      <c r="F1836" s="41">
        <v>41.380499999999998</v>
      </c>
      <c r="G1836" s="41">
        <v>124.14149999999999</v>
      </c>
      <c r="K1836" t="b">
        <f>IF(VLOOKUP(Table1[[#This Row],[ProductID]],productMaster,4,0)="Active",TRUE,"Anomali")</f>
        <v>1</v>
      </c>
      <c r="L1836">
        <f>VLOOKUP(Table1[[#This Row],[ProductID]],productMaster,10,0)</f>
        <v>0</v>
      </c>
      <c r="M1836" t="str">
        <f>IF(Table1[[#This Row],[UnitPrice]]&gt;115%*Table1[[#This Row],[StandardAcquisitionCost]],"Anomali","")</f>
        <v>Anomali</v>
      </c>
      <c r="N1836" s="80">
        <f>VLOOKUP(Table1[[#This Row],[ProductID]],productMaster,11,0)</f>
        <v>0</v>
      </c>
      <c r="O1836" s="80" t="str">
        <f>IF(Table1[[#This Row],[UnitPrice]]&gt;Table1[[#This Row],[sellingPrice]],"Anomali","")</f>
        <v>Anomali</v>
      </c>
      <c r="P1836" s="80" t="str">
        <f>IF(ISNA(VLOOKUP(Table1[[#This Row],[ProductID]],productMaster,1,0)),"Anomali","")</f>
        <v/>
      </c>
    </row>
    <row r="1837" spans="1:16" x14ac:dyDescent="0.25">
      <c r="A1837" s="5">
        <v>1097</v>
      </c>
      <c r="B1837" s="5">
        <v>2477</v>
      </c>
      <c r="C1837" s="10">
        <v>44155</v>
      </c>
      <c r="D1837" s="5">
        <v>3</v>
      </c>
      <c r="E1837" s="5">
        <v>455</v>
      </c>
      <c r="F1837" s="40">
        <v>45.654000000000003</v>
      </c>
      <c r="G1837" s="40">
        <v>136.96199999999999</v>
      </c>
      <c r="K1837" t="b">
        <f>IF(VLOOKUP(Table1[[#This Row],[ProductID]],productMaster,4,0)="Active",TRUE,"Anomali")</f>
        <v>1</v>
      </c>
      <c r="L1837">
        <f>VLOOKUP(Table1[[#This Row],[ProductID]],productMaster,10,0)</f>
        <v>0</v>
      </c>
      <c r="M1837" t="str">
        <f>IF(Table1[[#This Row],[UnitPrice]]&gt;115%*Table1[[#This Row],[StandardAcquisitionCost]],"Anomali","")</f>
        <v>Anomali</v>
      </c>
      <c r="N1837" s="80">
        <f>VLOOKUP(Table1[[#This Row],[ProductID]],productMaster,11,0)</f>
        <v>0</v>
      </c>
      <c r="O1837" s="80" t="str">
        <f>IF(Table1[[#This Row],[UnitPrice]]&gt;Table1[[#This Row],[sellingPrice]],"Anomali","")</f>
        <v>Anomali</v>
      </c>
      <c r="P1837" s="80" t="str">
        <f>IF(ISNA(VLOOKUP(Table1[[#This Row],[ProductID]],productMaster,1,0)),"Anomali","")</f>
        <v/>
      </c>
    </row>
    <row r="1838" spans="1:16" x14ac:dyDescent="0.25">
      <c r="A1838" s="4">
        <v>1097</v>
      </c>
      <c r="B1838" s="4">
        <v>2478</v>
      </c>
      <c r="C1838" s="11">
        <v>44155</v>
      </c>
      <c r="D1838" s="4">
        <v>3</v>
      </c>
      <c r="E1838" s="4">
        <v>456</v>
      </c>
      <c r="F1838" s="41">
        <v>41.380499999999998</v>
      </c>
      <c r="G1838" s="41">
        <v>124.14149999999999</v>
      </c>
      <c r="K1838" t="b">
        <f>IF(VLOOKUP(Table1[[#This Row],[ProductID]],productMaster,4,0)="Active",TRUE,"Anomali")</f>
        <v>1</v>
      </c>
      <c r="L1838">
        <f>VLOOKUP(Table1[[#This Row],[ProductID]],productMaster,10,0)</f>
        <v>0</v>
      </c>
      <c r="M1838" t="str">
        <f>IF(Table1[[#This Row],[UnitPrice]]&gt;115%*Table1[[#This Row],[StandardAcquisitionCost]],"Anomali","")</f>
        <v>Anomali</v>
      </c>
      <c r="N1838" s="80">
        <f>VLOOKUP(Table1[[#This Row],[ProductID]],productMaster,11,0)</f>
        <v>0</v>
      </c>
      <c r="O1838" s="80" t="str">
        <f>IF(Table1[[#This Row],[UnitPrice]]&gt;Table1[[#This Row],[sellingPrice]],"Anomali","")</f>
        <v>Anomali</v>
      </c>
      <c r="P1838" s="80" t="str">
        <f>IF(ISNA(VLOOKUP(Table1[[#This Row],[ProductID]],productMaster,1,0)),"Anomali","")</f>
        <v/>
      </c>
    </row>
    <row r="1839" spans="1:16" x14ac:dyDescent="0.25">
      <c r="A1839" s="5">
        <v>1097</v>
      </c>
      <c r="B1839" s="5">
        <v>2479</v>
      </c>
      <c r="C1839" s="10">
        <v>44155</v>
      </c>
      <c r="D1839" s="5">
        <v>3</v>
      </c>
      <c r="E1839" s="5">
        <v>457</v>
      </c>
      <c r="F1839" s="40">
        <v>39.280500000000004</v>
      </c>
      <c r="G1839" s="40">
        <v>117.8415</v>
      </c>
      <c r="K1839" t="b">
        <f>IF(VLOOKUP(Table1[[#This Row],[ProductID]],productMaster,4,0)="Active",TRUE,"Anomali")</f>
        <v>1</v>
      </c>
      <c r="L1839">
        <f>VLOOKUP(Table1[[#This Row],[ProductID]],productMaster,10,0)</f>
        <v>0</v>
      </c>
      <c r="M1839" t="str">
        <f>IF(Table1[[#This Row],[UnitPrice]]&gt;115%*Table1[[#This Row],[StandardAcquisitionCost]],"Anomali","")</f>
        <v>Anomali</v>
      </c>
      <c r="N1839" s="80">
        <f>VLOOKUP(Table1[[#This Row],[ProductID]],productMaster,11,0)</f>
        <v>0</v>
      </c>
      <c r="O1839" s="80" t="str">
        <f>IF(Table1[[#This Row],[UnitPrice]]&gt;Table1[[#This Row],[sellingPrice]],"Anomali","")</f>
        <v>Anomali</v>
      </c>
      <c r="P1839" s="80" t="str">
        <f>IF(ISNA(VLOOKUP(Table1[[#This Row],[ProductID]],productMaster,1,0)),"Anomali","")</f>
        <v/>
      </c>
    </row>
    <row r="1840" spans="1:16" x14ac:dyDescent="0.25">
      <c r="A1840" s="4">
        <v>1098</v>
      </c>
      <c r="B1840" s="4">
        <v>2480</v>
      </c>
      <c r="C1840" s="11">
        <v>44155</v>
      </c>
      <c r="D1840" s="4">
        <v>550</v>
      </c>
      <c r="E1840" s="4">
        <v>941</v>
      </c>
      <c r="F1840" s="41">
        <v>62.9895</v>
      </c>
      <c r="G1840" s="41">
        <v>34644.224999999999</v>
      </c>
      <c r="K1840" t="b">
        <f>IF(VLOOKUP(Table1[[#This Row],[ProductID]],productMaster,4,0)="Active",TRUE,"Anomali")</f>
        <v>1</v>
      </c>
      <c r="L1840">
        <f>VLOOKUP(Table1[[#This Row],[ProductID]],productMaster,10,0)</f>
        <v>35.959600000000002</v>
      </c>
      <c r="M1840" t="str">
        <f>IF(Table1[[#This Row],[UnitPrice]]&gt;115%*Table1[[#This Row],[StandardAcquisitionCost]],"Anomali","")</f>
        <v>Anomali</v>
      </c>
      <c r="N1840" s="80">
        <f>VLOOKUP(Table1[[#This Row],[ProductID]],productMaster,11,0)</f>
        <v>80.989999999999995</v>
      </c>
      <c r="O1840" s="80" t="str">
        <f>IF(Table1[[#This Row],[UnitPrice]]&gt;Table1[[#This Row],[sellingPrice]],"Anomali","")</f>
        <v/>
      </c>
      <c r="P1840" s="80" t="str">
        <f>IF(ISNA(VLOOKUP(Table1[[#This Row],[ProductID]],productMaster,1,0)),"Anomali","")</f>
        <v/>
      </c>
    </row>
    <row r="1841" spans="1:16" x14ac:dyDescent="0.25">
      <c r="A1841" s="5">
        <v>1099</v>
      </c>
      <c r="B1841" s="5">
        <v>2481</v>
      </c>
      <c r="C1841" s="10">
        <v>44155</v>
      </c>
      <c r="D1841" s="5">
        <v>3</v>
      </c>
      <c r="E1841" s="5">
        <v>320</v>
      </c>
      <c r="F1841" s="40">
        <v>45.3705</v>
      </c>
      <c r="G1841" s="40">
        <v>136.11150000000001</v>
      </c>
      <c r="K1841" t="b">
        <f>IF(VLOOKUP(Table1[[#This Row],[ProductID]],productMaster,4,0)="Active",TRUE,"Anomali")</f>
        <v>1</v>
      </c>
      <c r="L1841">
        <f>VLOOKUP(Table1[[#This Row],[ProductID]],productMaster,10,0)</f>
        <v>0</v>
      </c>
      <c r="M1841" t="str">
        <f>IF(Table1[[#This Row],[UnitPrice]]&gt;115%*Table1[[#This Row],[StandardAcquisitionCost]],"Anomali","")</f>
        <v>Anomali</v>
      </c>
      <c r="N1841" s="80">
        <f>VLOOKUP(Table1[[#This Row],[ProductID]],productMaster,11,0)</f>
        <v>0</v>
      </c>
      <c r="O1841" s="80" t="str">
        <f>IF(Table1[[#This Row],[UnitPrice]]&gt;Table1[[#This Row],[sellingPrice]],"Anomali","")</f>
        <v>Anomali</v>
      </c>
      <c r="P1841" s="80" t="str">
        <f>IF(ISNA(VLOOKUP(Table1[[#This Row],[ProductID]],productMaster,1,0)),"Anomali","")</f>
        <v/>
      </c>
    </row>
    <row r="1842" spans="1:16" x14ac:dyDescent="0.25">
      <c r="A1842" s="4">
        <v>1099</v>
      </c>
      <c r="B1842" s="4">
        <v>2482</v>
      </c>
      <c r="C1842" s="11">
        <v>44155</v>
      </c>
      <c r="D1842" s="4">
        <v>3</v>
      </c>
      <c r="E1842" s="4">
        <v>321</v>
      </c>
      <c r="F1842" s="41">
        <v>40.488</v>
      </c>
      <c r="G1842" s="41">
        <v>121.464</v>
      </c>
      <c r="K1842" t="b">
        <f>IF(VLOOKUP(Table1[[#This Row],[ProductID]],productMaster,4,0)="Active",TRUE,"Anomali")</f>
        <v>1</v>
      </c>
      <c r="L1842">
        <f>VLOOKUP(Table1[[#This Row],[ProductID]],productMaster,10,0)</f>
        <v>0</v>
      </c>
      <c r="M1842" t="str">
        <f>IF(Table1[[#This Row],[UnitPrice]]&gt;115%*Table1[[#This Row],[StandardAcquisitionCost]],"Anomali","")</f>
        <v>Anomali</v>
      </c>
      <c r="N1842" s="80">
        <f>VLOOKUP(Table1[[#This Row],[ProductID]],productMaster,11,0)</f>
        <v>0</v>
      </c>
      <c r="O1842" s="80" t="str">
        <f>IF(Table1[[#This Row],[UnitPrice]]&gt;Table1[[#This Row],[sellingPrice]],"Anomali","")</f>
        <v>Anomali</v>
      </c>
      <c r="P1842" s="80" t="str">
        <f>IF(ISNA(VLOOKUP(Table1[[#This Row],[ProductID]],productMaster,1,0)),"Anomali","")</f>
        <v/>
      </c>
    </row>
    <row r="1843" spans="1:16" x14ac:dyDescent="0.25">
      <c r="A1843" s="5">
        <v>1099</v>
      </c>
      <c r="B1843" s="5">
        <v>2483</v>
      </c>
      <c r="C1843" s="10">
        <v>44155</v>
      </c>
      <c r="D1843" s="5">
        <v>60</v>
      </c>
      <c r="E1843" s="5">
        <v>322</v>
      </c>
      <c r="F1843" s="40">
        <v>26.365500000000001</v>
      </c>
      <c r="G1843" s="40">
        <v>1581.93</v>
      </c>
      <c r="K1843" t="b">
        <f>IF(VLOOKUP(Table1[[#This Row],[ProductID]],productMaster,4,0)="Active",TRUE,"Anomali")</f>
        <v>1</v>
      </c>
      <c r="L1843">
        <f>VLOOKUP(Table1[[#This Row],[ProductID]],productMaster,10,0)</f>
        <v>0</v>
      </c>
      <c r="M1843" t="str">
        <f>IF(Table1[[#This Row],[UnitPrice]]&gt;115%*Table1[[#This Row],[StandardAcquisitionCost]],"Anomali","")</f>
        <v>Anomali</v>
      </c>
      <c r="N1843" s="80">
        <f>VLOOKUP(Table1[[#This Row],[ProductID]],productMaster,11,0)</f>
        <v>0</v>
      </c>
      <c r="O1843" s="80" t="str">
        <f>IF(Table1[[#This Row],[UnitPrice]]&gt;Table1[[#This Row],[sellingPrice]],"Anomali","")</f>
        <v>Anomali</v>
      </c>
      <c r="P1843" s="80" t="str">
        <f>IF(ISNA(VLOOKUP(Table1[[#This Row],[ProductID]],productMaster,1,0)),"Anomali","")</f>
        <v/>
      </c>
    </row>
    <row r="1844" spans="1:16" x14ac:dyDescent="0.25">
      <c r="A1844" s="4">
        <v>1100</v>
      </c>
      <c r="B1844" s="4">
        <v>2484</v>
      </c>
      <c r="C1844" s="11">
        <v>44155</v>
      </c>
      <c r="D1844" s="4">
        <v>3</v>
      </c>
      <c r="E1844" s="4">
        <v>504</v>
      </c>
      <c r="F1844" s="41">
        <v>48.762</v>
      </c>
      <c r="G1844" s="41">
        <v>146.286</v>
      </c>
      <c r="K1844" t="b">
        <f>IF(VLOOKUP(Table1[[#This Row],[ProductID]],productMaster,4,0)="Active",TRUE,"Anomali")</f>
        <v>1</v>
      </c>
      <c r="L1844">
        <f>VLOOKUP(Table1[[#This Row],[ProductID]],productMaster,10,0)</f>
        <v>0</v>
      </c>
      <c r="M1844" t="str">
        <f>IF(Table1[[#This Row],[UnitPrice]]&gt;115%*Table1[[#This Row],[StandardAcquisitionCost]],"Anomali","")</f>
        <v>Anomali</v>
      </c>
      <c r="N1844" s="80">
        <f>VLOOKUP(Table1[[#This Row],[ProductID]],productMaster,11,0)</f>
        <v>0</v>
      </c>
      <c r="O1844" s="80" t="str">
        <f>IF(Table1[[#This Row],[UnitPrice]]&gt;Table1[[#This Row],[sellingPrice]],"Anomali","")</f>
        <v>Anomali</v>
      </c>
      <c r="P1844" s="80" t="str">
        <f>IF(ISNA(VLOOKUP(Table1[[#This Row],[ProductID]],productMaster,1,0)),"Anomali","")</f>
        <v/>
      </c>
    </row>
    <row r="1845" spans="1:16" x14ac:dyDescent="0.25">
      <c r="A1845" s="5">
        <v>1101</v>
      </c>
      <c r="B1845" s="5">
        <v>2485</v>
      </c>
      <c r="C1845" s="10">
        <v>44156</v>
      </c>
      <c r="D1845" s="5">
        <v>3</v>
      </c>
      <c r="E1845" s="5">
        <v>497</v>
      </c>
      <c r="F1845" s="40">
        <v>34.188000000000002</v>
      </c>
      <c r="G1845" s="40">
        <v>102.56399999999999</v>
      </c>
      <c r="K1845" t="b">
        <f>IF(VLOOKUP(Table1[[#This Row],[ProductID]],productMaster,4,0)="Active",TRUE,"Anomali")</f>
        <v>1</v>
      </c>
      <c r="L1845">
        <f>VLOOKUP(Table1[[#This Row],[ProductID]],productMaster,10,0)</f>
        <v>0</v>
      </c>
      <c r="M1845" t="str">
        <f>IF(Table1[[#This Row],[UnitPrice]]&gt;115%*Table1[[#This Row],[StandardAcquisitionCost]],"Anomali","")</f>
        <v>Anomali</v>
      </c>
      <c r="N1845" s="80">
        <f>VLOOKUP(Table1[[#This Row],[ProductID]],productMaster,11,0)</f>
        <v>0</v>
      </c>
      <c r="O1845" s="80" t="str">
        <f>IF(Table1[[#This Row],[UnitPrice]]&gt;Table1[[#This Row],[sellingPrice]],"Anomali","")</f>
        <v>Anomali</v>
      </c>
      <c r="P1845" s="80" t="str">
        <f>IF(ISNA(VLOOKUP(Table1[[#This Row],[ProductID]],productMaster,1,0)),"Anomali","")</f>
        <v/>
      </c>
    </row>
    <row r="1846" spans="1:16" x14ac:dyDescent="0.25">
      <c r="A1846" s="4">
        <v>1102</v>
      </c>
      <c r="B1846" s="4">
        <v>2486</v>
      </c>
      <c r="C1846" s="11">
        <v>44156</v>
      </c>
      <c r="D1846" s="4">
        <v>3</v>
      </c>
      <c r="E1846" s="4">
        <v>323</v>
      </c>
      <c r="F1846" s="41">
        <v>50.263500000000001</v>
      </c>
      <c r="G1846" s="41">
        <v>150.79050000000001</v>
      </c>
      <c r="K1846" t="b">
        <f>IF(VLOOKUP(Table1[[#This Row],[ProductID]],productMaster,4,0)="Active",TRUE,"Anomali")</f>
        <v>1</v>
      </c>
      <c r="L1846">
        <f>VLOOKUP(Table1[[#This Row],[ProductID]],productMaster,10,0)</f>
        <v>0</v>
      </c>
      <c r="M1846" t="str">
        <f>IF(Table1[[#This Row],[UnitPrice]]&gt;115%*Table1[[#This Row],[StandardAcquisitionCost]],"Anomali","")</f>
        <v>Anomali</v>
      </c>
      <c r="N1846" s="80">
        <f>VLOOKUP(Table1[[#This Row],[ProductID]],productMaster,11,0)</f>
        <v>0</v>
      </c>
      <c r="O1846" s="80" t="str">
        <f>IF(Table1[[#This Row],[UnitPrice]]&gt;Table1[[#This Row],[sellingPrice]],"Anomali","")</f>
        <v>Anomali</v>
      </c>
      <c r="P1846" s="80" t="str">
        <f>IF(ISNA(VLOOKUP(Table1[[#This Row],[ProductID]],productMaster,1,0)),"Anomali","")</f>
        <v/>
      </c>
    </row>
    <row r="1847" spans="1:16" x14ac:dyDescent="0.25">
      <c r="A1847" s="5">
        <v>1103</v>
      </c>
      <c r="B1847" s="5">
        <v>2487</v>
      </c>
      <c r="C1847" s="10">
        <v>44156</v>
      </c>
      <c r="D1847" s="5">
        <v>550</v>
      </c>
      <c r="E1847" s="5">
        <v>523</v>
      </c>
      <c r="F1847" s="40">
        <v>10.731</v>
      </c>
      <c r="G1847" s="40">
        <v>5902.05</v>
      </c>
      <c r="K1847" t="b">
        <f>IF(VLOOKUP(Table1[[#This Row],[ProductID]],productMaster,4,0)="Active",TRUE,"Anomali")</f>
        <v>1</v>
      </c>
      <c r="L1847">
        <f>VLOOKUP(Table1[[#This Row],[ProductID]],productMaster,10,0)</f>
        <v>0</v>
      </c>
      <c r="M1847" t="str">
        <f>IF(Table1[[#This Row],[UnitPrice]]&gt;115%*Table1[[#This Row],[StandardAcquisitionCost]],"Anomali","")</f>
        <v>Anomali</v>
      </c>
      <c r="N1847" s="80">
        <f>VLOOKUP(Table1[[#This Row],[ProductID]],productMaster,11,0)</f>
        <v>0</v>
      </c>
      <c r="O1847" s="80" t="str">
        <f>IF(Table1[[#This Row],[UnitPrice]]&gt;Table1[[#This Row],[sellingPrice]],"Anomali","")</f>
        <v>Anomali</v>
      </c>
      <c r="P1847" s="80" t="str">
        <f>IF(ISNA(VLOOKUP(Table1[[#This Row],[ProductID]],productMaster,1,0)),"Anomali","")</f>
        <v/>
      </c>
    </row>
    <row r="1848" spans="1:16" x14ac:dyDescent="0.25">
      <c r="A1848" s="4">
        <v>1103</v>
      </c>
      <c r="B1848" s="4">
        <v>2488</v>
      </c>
      <c r="C1848" s="11">
        <v>44156</v>
      </c>
      <c r="D1848" s="4">
        <v>550</v>
      </c>
      <c r="E1848" s="4">
        <v>524</v>
      </c>
      <c r="F1848" s="41">
        <v>14.1225</v>
      </c>
      <c r="G1848" s="41">
        <v>7767.375</v>
      </c>
      <c r="K1848" t="b">
        <f>IF(VLOOKUP(Table1[[#This Row],[ProductID]],productMaster,4,0)="Active",TRUE,"Anomali")</f>
        <v>1</v>
      </c>
      <c r="L1848">
        <f>VLOOKUP(Table1[[#This Row],[ProductID]],productMaster,10,0)</f>
        <v>0</v>
      </c>
      <c r="M1848" t="str">
        <f>IF(Table1[[#This Row],[UnitPrice]]&gt;115%*Table1[[#This Row],[StandardAcquisitionCost]],"Anomali","")</f>
        <v>Anomali</v>
      </c>
      <c r="N1848" s="80">
        <f>VLOOKUP(Table1[[#This Row],[ProductID]],productMaster,11,0)</f>
        <v>0</v>
      </c>
      <c r="O1848" s="80" t="str">
        <f>IF(Table1[[#This Row],[UnitPrice]]&gt;Table1[[#This Row],[sellingPrice]],"Anomali","")</f>
        <v>Anomali</v>
      </c>
      <c r="P1848" s="80" t="str">
        <f>IF(ISNA(VLOOKUP(Table1[[#This Row],[ProductID]],productMaster,1,0)),"Anomali","")</f>
        <v/>
      </c>
    </row>
    <row r="1849" spans="1:16" x14ac:dyDescent="0.25">
      <c r="A1849" s="5">
        <v>1104</v>
      </c>
      <c r="B1849" s="5">
        <v>2489</v>
      </c>
      <c r="C1849" s="10">
        <v>44156</v>
      </c>
      <c r="D1849" s="5">
        <v>60</v>
      </c>
      <c r="E1849" s="5">
        <v>492</v>
      </c>
      <c r="F1849" s="40">
        <v>50.263500000000001</v>
      </c>
      <c r="G1849" s="40">
        <v>3015.81</v>
      </c>
      <c r="K1849" t="b">
        <f>IF(VLOOKUP(Table1[[#This Row],[ProductID]],productMaster,4,0)="Active",TRUE,"Anomali")</f>
        <v>1</v>
      </c>
      <c r="L1849">
        <f>VLOOKUP(Table1[[#This Row],[ProductID]],productMaster,10,0)</f>
        <v>0</v>
      </c>
      <c r="M1849" t="str">
        <f>IF(Table1[[#This Row],[UnitPrice]]&gt;115%*Table1[[#This Row],[StandardAcquisitionCost]],"Anomali","")</f>
        <v>Anomali</v>
      </c>
      <c r="N1849" s="80">
        <f>VLOOKUP(Table1[[#This Row],[ProductID]],productMaster,11,0)</f>
        <v>0</v>
      </c>
      <c r="O1849" s="80" t="str">
        <f>IF(Table1[[#This Row],[UnitPrice]]&gt;Table1[[#This Row],[sellingPrice]],"Anomali","")</f>
        <v>Anomali</v>
      </c>
      <c r="P1849" s="80" t="str">
        <f>IF(ISNA(VLOOKUP(Table1[[#This Row],[ProductID]],productMaster,1,0)),"Anomali","")</f>
        <v/>
      </c>
    </row>
    <row r="1850" spans="1:16" x14ac:dyDescent="0.25">
      <c r="A1850" s="4">
        <v>1104</v>
      </c>
      <c r="B1850" s="4">
        <v>2490</v>
      </c>
      <c r="C1850" s="11">
        <v>44156</v>
      </c>
      <c r="D1850" s="4">
        <v>60</v>
      </c>
      <c r="E1850" s="4">
        <v>493</v>
      </c>
      <c r="F1850" s="41">
        <v>57.151499999999999</v>
      </c>
      <c r="G1850" s="41">
        <v>3429.09</v>
      </c>
      <c r="K1850" t="b">
        <f>IF(VLOOKUP(Table1[[#This Row],[ProductID]],productMaster,4,0)="Active",TRUE,"Anomali")</f>
        <v>1</v>
      </c>
      <c r="L1850">
        <f>VLOOKUP(Table1[[#This Row],[ProductID]],productMaster,10,0)</f>
        <v>0</v>
      </c>
      <c r="M1850" t="str">
        <f>IF(Table1[[#This Row],[UnitPrice]]&gt;115%*Table1[[#This Row],[StandardAcquisitionCost]],"Anomali","")</f>
        <v>Anomali</v>
      </c>
      <c r="N1850" s="80">
        <f>VLOOKUP(Table1[[#This Row],[ProductID]],productMaster,11,0)</f>
        <v>0</v>
      </c>
      <c r="O1850" s="80" t="str">
        <f>IF(Table1[[#This Row],[UnitPrice]]&gt;Table1[[#This Row],[sellingPrice]],"Anomali","")</f>
        <v>Anomali</v>
      </c>
      <c r="P1850" s="80" t="str">
        <f>IF(ISNA(VLOOKUP(Table1[[#This Row],[ProductID]],productMaster,1,0)),"Anomali","")</f>
        <v/>
      </c>
    </row>
    <row r="1851" spans="1:16" x14ac:dyDescent="0.25">
      <c r="A1851" s="5">
        <v>1105</v>
      </c>
      <c r="B1851" s="5">
        <v>2491</v>
      </c>
      <c r="C1851" s="10">
        <v>44156</v>
      </c>
      <c r="D1851" s="5">
        <v>550</v>
      </c>
      <c r="E1851" s="5">
        <v>914</v>
      </c>
      <c r="F1851" s="40">
        <v>21.0945</v>
      </c>
      <c r="G1851" s="40">
        <v>11601.975</v>
      </c>
      <c r="K1851" t="b">
        <f>IF(VLOOKUP(Table1[[#This Row],[ProductID]],productMaster,4,0)="Active",TRUE,"Anomali")</f>
        <v>1</v>
      </c>
      <c r="L1851">
        <f>VLOOKUP(Table1[[#This Row],[ProductID]],productMaster,10,0)</f>
        <v>12.0413</v>
      </c>
      <c r="M1851" t="str">
        <f>IF(Table1[[#This Row],[UnitPrice]]&gt;115%*Table1[[#This Row],[StandardAcquisitionCost]],"Anomali","")</f>
        <v>Anomali</v>
      </c>
      <c r="N1851" s="80">
        <f>VLOOKUP(Table1[[#This Row],[ProductID]],productMaster,11,0)</f>
        <v>27.12</v>
      </c>
      <c r="O1851" s="80" t="str">
        <f>IF(Table1[[#This Row],[UnitPrice]]&gt;Table1[[#This Row],[sellingPrice]],"Anomali","")</f>
        <v/>
      </c>
      <c r="P1851" s="80" t="str">
        <f>IF(ISNA(VLOOKUP(Table1[[#This Row],[ProductID]],productMaster,1,0)),"Anomali","")</f>
        <v/>
      </c>
    </row>
    <row r="1852" spans="1:16" x14ac:dyDescent="0.25">
      <c r="A1852" s="4">
        <v>1105</v>
      </c>
      <c r="B1852" s="4">
        <v>2492</v>
      </c>
      <c r="C1852" s="11">
        <v>44156</v>
      </c>
      <c r="D1852" s="4">
        <v>550</v>
      </c>
      <c r="E1852" s="4">
        <v>915</v>
      </c>
      <c r="F1852" s="41">
        <v>30.439499999999999</v>
      </c>
      <c r="G1852" s="41">
        <v>16741.724999999999</v>
      </c>
      <c r="K1852" t="b">
        <f>IF(VLOOKUP(Table1[[#This Row],[ProductID]],productMaster,4,0)="Active",TRUE,"Anomali")</f>
        <v>1</v>
      </c>
      <c r="L1852">
        <f>VLOOKUP(Table1[[#This Row],[ProductID]],productMaster,10,0)</f>
        <v>17.3782</v>
      </c>
      <c r="M1852" t="str">
        <f>IF(Table1[[#This Row],[UnitPrice]]&gt;115%*Table1[[#This Row],[StandardAcquisitionCost]],"Anomali","")</f>
        <v>Anomali</v>
      </c>
      <c r="N1852" s="80">
        <f>VLOOKUP(Table1[[#This Row],[ProductID]],productMaster,11,0)</f>
        <v>39.14</v>
      </c>
      <c r="O1852" s="80" t="str">
        <f>IF(Table1[[#This Row],[UnitPrice]]&gt;Table1[[#This Row],[sellingPrice]],"Anomali","")</f>
        <v/>
      </c>
      <c r="P1852" s="80" t="str">
        <f>IF(ISNA(VLOOKUP(Table1[[#This Row],[ProductID]],productMaster,1,0)),"Anomali","")</f>
        <v/>
      </c>
    </row>
    <row r="1853" spans="1:16" x14ac:dyDescent="0.25">
      <c r="A1853" s="5">
        <v>1105</v>
      </c>
      <c r="B1853" s="5">
        <v>2493</v>
      </c>
      <c r="C1853" s="10">
        <v>44156</v>
      </c>
      <c r="D1853" s="5">
        <v>550</v>
      </c>
      <c r="E1853" s="5">
        <v>916</v>
      </c>
      <c r="F1853" s="40">
        <v>40.939500000000002</v>
      </c>
      <c r="G1853" s="40">
        <v>22516.724999999999</v>
      </c>
      <c r="K1853" t="b">
        <f>IF(VLOOKUP(Table1[[#This Row],[ProductID]],productMaster,4,0)="Active",TRUE,"Anomali")</f>
        <v>1</v>
      </c>
      <c r="L1853">
        <f>VLOOKUP(Table1[[#This Row],[ProductID]],productMaster,10,0)</f>
        <v>23.372199999999999</v>
      </c>
      <c r="M1853" t="str">
        <f>IF(Table1[[#This Row],[UnitPrice]]&gt;115%*Table1[[#This Row],[StandardAcquisitionCost]],"Anomali","")</f>
        <v>Anomali</v>
      </c>
      <c r="N1853" s="80">
        <f>VLOOKUP(Table1[[#This Row],[ProductID]],productMaster,11,0)</f>
        <v>52.64</v>
      </c>
      <c r="O1853" s="80" t="str">
        <f>IF(Table1[[#This Row],[UnitPrice]]&gt;Table1[[#This Row],[sellingPrice]],"Anomali","")</f>
        <v/>
      </c>
      <c r="P1853" s="80" t="str">
        <f>IF(ISNA(VLOOKUP(Table1[[#This Row],[ProductID]],productMaster,1,0)),"Anomali","")</f>
        <v/>
      </c>
    </row>
    <row r="1854" spans="1:16" x14ac:dyDescent="0.25">
      <c r="A1854" s="4">
        <v>1106</v>
      </c>
      <c r="B1854" s="4">
        <v>2494</v>
      </c>
      <c r="C1854" s="11">
        <v>44156</v>
      </c>
      <c r="D1854" s="4">
        <v>60</v>
      </c>
      <c r="E1854" s="4">
        <v>506</v>
      </c>
      <c r="F1854" s="41">
        <v>9.1980000000000004</v>
      </c>
      <c r="G1854" s="41">
        <v>551.88</v>
      </c>
      <c r="K1854" t="b">
        <f>IF(VLOOKUP(Table1[[#This Row],[ProductID]],productMaster,4,0)="Active",TRUE,"Anomali")</f>
        <v>1</v>
      </c>
      <c r="L1854">
        <f>VLOOKUP(Table1[[#This Row],[ProductID]],productMaster,10,0)</f>
        <v>0</v>
      </c>
      <c r="M1854" t="str">
        <f>IF(Table1[[#This Row],[UnitPrice]]&gt;115%*Table1[[#This Row],[StandardAcquisitionCost]],"Anomali","")</f>
        <v>Anomali</v>
      </c>
      <c r="N1854" s="80">
        <f>VLOOKUP(Table1[[#This Row],[ProductID]],productMaster,11,0)</f>
        <v>0</v>
      </c>
      <c r="O1854" s="80" t="str">
        <f>IF(Table1[[#This Row],[UnitPrice]]&gt;Table1[[#This Row],[sellingPrice]],"Anomali","")</f>
        <v>Anomali</v>
      </c>
      <c r="P1854" s="80" t="str">
        <f>IF(ISNA(VLOOKUP(Table1[[#This Row],[ProductID]],productMaster,1,0)),"Anomali","")</f>
        <v/>
      </c>
    </row>
    <row r="1855" spans="1:16" x14ac:dyDescent="0.25">
      <c r="A1855" s="5">
        <v>1107</v>
      </c>
      <c r="B1855" s="5">
        <v>2495</v>
      </c>
      <c r="C1855" s="10">
        <v>44156</v>
      </c>
      <c r="D1855" s="5">
        <v>550</v>
      </c>
      <c r="E1855" s="5">
        <v>351</v>
      </c>
      <c r="F1855" s="40">
        <v>5.7750000000000004</v>
      </c>
      <c r="G1855" s="40">
        <v>3176.25</v>
      </c>
      <c r="K1855" t="b">
        <f>IF(VLOOKUP(Table1[[#This Row],[ProductID]],productMaster,4,0)="Active",TRUE,"Anomali")</f>
        <v>1</v>
      </c>
      <c r="L1855">
        <f>VLOOKUP(Table1[[#This Row],[ProductID]],productMaster,10,0)</f>
        <v>0</v>
      </c>
      <c r="M1855" t="str">
        <f>IF(Table1[[#This Row],[UnitPrice]]&gt;115%*Table1[[#This Row],[StandardAcquisitionCost]],"Anomali","")</f>
        <v>Anomali</v>
      </c>
      <c r="N1855" s="80">
        <f>VLOOKUP(Table1[[#This Row],[ProductID]],productMaster,11,0)</f>
        <v>0</v>
      </c>
      <c r="O1855" s="80" t="str">
        <f>IF(Table1[[#This Row],[UnitPrice]]&gt;Table1[[#This Row],[sellingPrice]],"Anomali","")</f>
        <v>Anomali</v>
      </c>
      <c r="P1855" s="80" t="str">
        <f>IF(ISNA(VLOOKUP(Table1[[#This Row],[ProductID]],productMaster,1,0)),"Anomali","")</f>
        <v/>
      </c>
    </row>
    <row r="1856" spans="1:16" x14ac:dyDescent="0.25">
      <c r="A1856" s="4">
        <v>1107</v>
      </c>
      <c r="B1856" s="4">
        <v>2496</v>
      </c>
      <c r="C1856" s="11">
        <v>44156</v>
      </c>
      <c r="D1856" s="4">
        <v>550</v>
      </c>
      <c r="E1856" s="4">
        <v>352</v>
      </c>
      <c r="F1856" s="41">
        <v>1.155</v>
      </c>
      <c r="G1856" s="41">
        <v>635.25</v>
      </c>
      <c r="K1856" t="b">
        <f>IF(VLOOKUP(Table1[[#This Row],[ProductID]],productMaster,4,0)="Active",TRUE,"Anomali")</f>
        <v>1</v>
      </c>
      <c r="L1856">
        <f>VLOOKUP(Table1[[#This Row],[ProductID]],productMaster,10,0)</f>
        <v>0</v>
      </c>
      <c r="M1856" t="str">
        <f>IF(Table1[[#This Row],[UnitPrice]]&gt;115%*Table1[[#This Row],[StandardAcquisitionCost]],"Anomali","")</f>
        <v>Anomali</v>
      </c>
      <c r="N1856" s="80">
        <f>VLOOKUP(Table1[[#This Row],[ProductID]],productMaster,11,0)</f>
        <v>0</v>
      </c>
      <c r="O1856" s="80" t="str">
        <f>IF(Table1[[#This Row],[UnitPrice]]&gt;Table1[[#This Row],[sellingPrice]],"Anomali","")</f>
        <v>Anomali</v>
      </c>
      <c r="P1856" s="80" t="str">
        <f>IF(ISNA(VLOOKUP(Table1[[#This Row],[ProductID]],productMaster,1,0)),"Anomali","")</f>
        <v/>
      </c>
    </row>
    <row r="1857" spans="1:16" x14ac:dyDescent="0.25">
      <c r="A1857" s="5">
        <v>1107</v>
      </c>
      <c r="B1857" s="5">
        <v>2497</v>
      </c>
      <c r="C1857" s="10">
        <v>44156</v>
      </c>
      <c r="D1857" s="5">
        <v>550</v>
      </c>
      <c r="E1857" s="5">
        <v>679</v>
      </c>
      <c r="F1857" s="40">
        <v>5.7750000000000004</v>
      </c>
      <c r="G1857" s="40">
        <v>3176.25</v>
      </c>
      <c r="K1857" t="b">
        <f>IF(VLOOKUP(Table1[[#This Row],[ProductID]],productMaster,4,0)="Active",TRUE,"Anomali")</f>
        <v>1</v>
      </c>
      <c r="L1857">
        <f>VLOOKUP(Table1[[#This Row],[ProductID]],productMaster,10,0)</f>
        <v>0</v>
      </c>
      <c r="M1857" t="str">
        <f>IF(Table1[[#This Row],[UnitPrice]]&gt;115%*Table1[[#This Row],[StandardAcquisitionCost]],"Anomali","")</f>
        <v>Anomali</v>
      </c>
      <c r="N1857" s="80">
        <f>VLOOKUP(Table1[[#This Row],[ProductID]],productMaster,11,0)</f>
        <v>0</v>
      </c>
      <c r="O1857" s="80" t="str">
        <f>IF(Table1[[#This Row],[UnitPrice]]&gt;Table1[[#This Row],[sellingPrice]],"Anomali","")</f>
        <v>Anomali</v>
      </c>
      <c r="P1857" s="80" t="str">
        <f>IF(ISNA(VLOOKUP(Table1[[#This Row],[ProductID]],productMaster,1,0)),"Anomali","")</f>
        <v/>
      </c>
    </row>
    <row r="1858" spans="1:16" x14ac:dyDescent="0.25">
      <c r="A1858" s="4">
        <v>1108</v>
      </c>
      <c r="B1858" s="4">
        <v>2498</v>
      </c>
      <c r="C1858" s="11">
        <v>44156</v>
      </c>
      <c r="D1858" s="4">
        <v>550</v>
      </c>
      <c r="E1858" s="4">
        <v>507</v>
      </c>
      <c r="F1858" s="41">
        <v>23.393999999999998</v>
      </c>
      <c r="G1858" s="41">
        <v>12866.7</v>
      </c>
      <c r="K1858" t="b">
        <f>IF(VLOOKUP(Table1[[#This Row],[ProductID]],productMaster,4,0)="Active",TRUE,"Anomali")</f>
        <v>1</v>
      </c>
      <c r="L1858">
        <f>VLOOKUP(Table1[[#This Row],[ProductID]],productMaster,10,0)</f>
        <v>0</v>
      </c>
      <c r="M1858" t="str">
        <f>IF(Table1[[#This Row],[UnitPrice]]&gt;115%*Table1[[#This Row],[StandardAcquisitionCost]],"Anomali","")</f>
        <v>Anomali</v>
      </c>
      <c r="N1858" s="80">
        <f>VLOOKUP(Table1[[#This Row],[ProductID]],productMaster,11,0)</f>
        <v>0</v>
      </c>
      <c r="O1858" s="80" t="str">
        <f>IF(Table1[[#This Row],[UnitPrice]]&gt;Table1[[#This Row],[sellingPrice]],"Anomali","")</f>
        <v>Anomali</v>
      </c>
      <c r="P1858" s="80" t="str">
        <f>IF(ISNA(VLOOKUP(Table1[[#This Row],[ProductID]],productMaster,1,0)),"Anomali","")</f>
        <v/>
      </c>
    </row>
    <row r="1859" spans="1:16" x14ac:dyDescent="0.25">
      <c r="A1859" s="5">
        <v>1108</v>
      </c>
      <c r="B1859" s="5">
        <v>2499</v>
      </c>
      <c r="C1859" s="10">
        <v>44156</v>
      </c>
      <c r="D1859" s="5">
        <v>550</v>
      </c>
      <c r="E1859" s="5">
        <v>508</v>
      </c>
      <c r="F1859" s="40">
        <v>27.6465</v>
      </c>
      <c r="G1859" s="40">
        <v>15205.575000000001</v>
      </c>
      <c r="K1859" t="b">
        <f>IF(VLOOKUP(Table1[[#This Row],[ProductID]],productMaster,4,0)="Active",TRUE,"Anomali")</f>
        <v>1</v>
      </c>
      <c r="L1859">
        <f>VLOOKUP(Table1[[#This Row],[ProductID]],productMaster,10,0)</f>
        <v>0</v>
      </c>
      <c r="M1859" t="str">
        <f>IF(Table1[[#This Row],[UnitPrice]]&gt;115%*Table1[[#This Row],[StandardAcquisitionCost]],"Anomali","")</f>
        <v>Anomali</v>
      </c>
      <c r="N1859" s="80">
        <f>VLOOKUP(Table1[[#This Row],[ProductID]],productMaster,11,0)</f>
        <v>0</v>
      </c>
      <c r="O1859" s="80" t="str">
        <f>IF(Table1[[#This Row],[UnitPrice]]&gt;Table1[[#This Row],[sellingPrice]],"Anomali","")</f>
        <v>Anomali</v>
      </c>
      <c r="P1859" s="80" t="str">
        <f>IF(ISNA(VLOOKUP(Table1[[#This Row],[ProductID]],productMaster,1,0)),"Anomali","")</f>
        <v/>
      </c>
    </row>
    <row r="1860" spans="1:16" x14ac:dyDescent="0.25">
      <c r="A1860" s="4">
        <v>1109</v>
      </c>
      <c r="B1860" s="4">
        <v>2500</v>
      </c>
      <c r="C1860" s="11">
        <v>44156</v>
      </c>
      <c r="D1860" s="4">
        <v>550</v>
      </c>
      <c r="E1860" s="4">
        <v>355</v>
      </c>
      <c r="F1860" s="41">
        <v>1.365</v>
      </c>
      <c r="G1860" s="41">
        <v>750.75</v>
      </c>
      <c r="K1860" t="b">
        <f>IF(VLOOKUP(Table1[[#This Row],[ProductID]],productMaster,4,0)="Active",TRUE,"Anomali")</f>
        <v>1</v>
      </c>
      <c r="L1860">
        <f>VLOOKUP(Table1[[#This Row],[ProductID]],productMaster,10,0)</f>
        <v>0</v>
      </c>
      <c r="M1860" t="str">
        <f>IF(Table1[[#This Row],[UnitPrice]]&gt;115%*Table1[[#This Row],[StandardAcquisitionCost]],"Anomali","")</f>
        <v>Anomali</v>
      </c>
      <c r="N1860" s="80">
        <f>VLOOKUP(Table1[[#This Row],[ProductID]],productMaster,11,0)</f>
        <v>0</v>
      </c>
      <c r="O1860" s="80" t="str">
        <f>IF(Table1[[#This Row],[UnitPrice]]&gt;Table1[[#This Row],[sellingPrice]],"Anomali","")</f>
        <v>Anomali</v>
      </c>
      <c r="P1860" s="80" t="str">
        <f>IF(ISNA(VLOOKUP(Table1[[#This Row],[ProductID]],productMaster,1,0)),"Anomali","")</f>
        <v/>
      </c>
    </row>
    <row r="1861" spans="1:16" x14ac:dyDescent="0.25">
      <c r="A1861" s="5">
        <v>1109</v>
      </c>
      <c r="B1861" s="5">
        <v>2501</v>
      </c>
      <c r="C1861" s="10">
        <v>44156</v>
      </c>
      <c r="D1861" s="5">
        <v>550</v>
      </c>
      <c r="E1861" s="5">
        <v>940</v>
      </c>
      <c r="F1861" s="40">
        <v>62.9895</v>
      </c>
      <c r="G1861" s="40">
        <v>34644.224999999999</v>
      </c>
      <c r="K1861" t="b">
        <f>IF(VLOOKUP(Table1[[#This Row],[ProductID]],productMaster,4,0)="Active",TRUE,"Anomali")</f>
        <v>1</v>
      </c>
      <c r="L1861">
        <f>VLOOKUP(Table1[[#This Row],[ProductID]],productMaster,10,0)</f>
        <v>35.959600000000002</v>
      </c>
      <c r="M1861" t="str">
        <f>IF(Table1[[#This Row],[UnitPrice]]&gt;115%*Table1[[#This Row],[StandardAcquisitionCost]],"Anomali","")</f>
        <v>Anomali</v>
      </c>
      <c r="N1861" s="80">
        <f>VLOOKUP(Table1[[#This Row],[ProductID]],productMaster,11,0)</f>
        <v>80.989999999999995</v>
      </c>
      <c r="O1861" s="80" t="str">
        <f>IF(Table1[[#This Row],[UnitPrice]]&gt;Table1[[#This Row],[sellingPrice]],"Anomali","")</f>
        <v/>
      </c>
      <c r="P1861" s="80" t="str">
        <f>IF(ISNA(VLOOKUP(Table1[[#This Row],[ProductID]],productMaster,1,0)),"Anomali","")</f>
        <v/>
      </c>
    </row>
    <row r="1862" spans="1:16" x14ac:dyDescent="0.25">
      <c r="A1862" s="4">
        <v>1109</v>
      </c>
      <c r="B1862" s="4">
        <v>2502</v>
      </c>
      <c r="C1862" s="11">
        <v>44156</v>
      </c>
      <c r="D1862" s="4">
        <v>550</v>
      </c>
      <c r="E1862" s="4">
        <v>535</v>
      </c>
      <c r="F1862" s="41">
        <v>3.4860000000000002</v>
      </c>
      <c r="G1862" s="41">
        <v>1917.3</v>
      </c>
      <c r="K1862" t="b">
        <f>IF(VLOOKUP(Table1[[#This Row],[ProductID]],productMaster,4,0)="Active",TRUE,"Anomali")</f>
        <v>1</v>
      </c>
      <c r="L1862">
        <f>VLOOKUP(Table1[[#This Row],[ProductID]],productMaster,10,0)</f>
        <v>0</v>
      </c>
      <c r="M1862" t="str">
        <f>IF(Table1[[#This Row],[UnitPrice]]&gt;115%*Table1[[#This Row],[StandardAcquisitionCost]],"Anomali","")</f>
        <v>Anomali</v>
      </c>
      <c r="N1862" s="80">
        <f>VLOOKUP(Table1[[#This Row],[ProductID]],productMaster,11,0)</f>
        <v>0</v>
      </c>
      <c r="O1862" s="80" t="str">
        <f>IF(Table1[[#This Row],[UnitPrice]]&gt;Table1[[#This Row],[sellingPrice]],"Anomali","")</f>
        <v>Anomali</v>
      </c>
      <c r="P1862" s="80" t="str">
        <f>IF(ISNA(VLOOKUP(Table1[[#This Row],[ProductID]],productMaster,1,0)),"Anomali","")</f>
        <v/>
      </c>
    </row>
    <row r="1863" spans="1:16" x14ac:dyDescent="0.25">
      <c r="A1863" s="5">
        <v>1110</v>
      </c>
      <c r="B1863" s="5">
        <v>2503</v>
      </c>
      <c r="C1863" s="10">
        <v>44156</v>
      </c>
      <c r="D1863" s="5">
        <v>550</v>
      </c>
      <c r="E1863" s="5">
        <v>351</v>
      </c>
      <c r="F1863" s="40">
        <v>6.1950000000000003</v>
      </c>
      <c r="G1863" s="40">
        <v>3407.25</v>
      </c>
      <c r="K1863" t="b">
        <f>IF(VLOOKUP(Table1[[#This Row],[ProductID]],productMaster,4,0)="Active",TRUE,"Anomali")</f>
        <v>1</v>
      </c>
      <c r="L1863">
        <f>VLOOKUP(Table1[[#This Row],[ProductID]],productMaster,10,0)</f>
        <v>0</v>
      </c>
      <c r="M1863" t="str">
        <f>IF(Table1[[#This Row],[UnitPrice]]&gt;115%*Table1[[#This Row],[StandardAcquisitionCost]],"Anomali","")</f>
        <v>Anomali</v>
      </c>
      <c r="N1863" s="80">
        <f>VLOOKUP(Table1[[#This Row],[ProductID]],productMaster,11,0)</f>
        <v>0</v>
      </c>
      <c r="O1863" s="80" t="str">
        <f>IF(Table1[[#This Row],[UnitPrice]]&gt;Table1[[#This Row],[sellingPrice]],"Anomali","")</f>
        <v>Anomali</v>
      </c>
      <c r="P1863" s="80" t="str">
        <f>IF(ISNA(VLOOKUP(Table1[[#This Row],[ProductID]],productMaster,1,0)),"Anomali","")</f>
        <v/>
      </c>
    </row>
    <row r="1864" spans="1:16" x14ac:dyDescent="0.25">
      <c r="A1864" s="4">
        <v>1110</v>
      </c>
      <c r="B1864" s="4">
        <v>2504</v>
      </c>
      <c r="C1864" s="11">
        <v>44156</v>
      </c>
      <c r="D1864" s="4">
        <v>550</v>
      </c>
      <c r="E1864" s="4">
        <v>352</v>
      </c>
      <c r="F1864" s="41">
        <v>1.47</v>
      </c>
      <c r="G1864" s="41">
        <v>808.5</v>
      </c>
      <c r="K1864" t="b">
        <f>IF(VLOOKUP(Table1[[#This Row],[ProductID]],productMaster,4,0)="Active",TRUE,"Anomali")</f>
        <v>1</v>
      </c>
      <c r="L1864">
        <f>VLOOKUP(Table1[[#This Row],[ProductID]],productMaster,10,0)</f>
        <v>0</v>
      </c>
      <c r="M1864" t="str">
        <f>IF(Table1[[#This Row],[UnitPrice]]&gt;115%*Table1[[#This Row],[StandardAcquisitionCost]],"Anomali","")</f>
        <v>Anomali</v>
      </c>
      <c r="N1864" s="80">
        <f>VLOOKUP(Table1[[#This Row],[ProductID]],productMaster,11,0)</f>
        <v>0</v>
      </c>
      <c r="O1864" s="80" t="str">
        <f>IF(Table1[[#This Row],[UnitPrice]]&gt;Table1[[#This Row],[sellingPrice]],"Anomali","")</f>
        <v>Anomali</v>
      </c>
      <c r="P1864" s="80" t="str">
        <f>IF(ISNA(VLOOKUP(Table1[[#This Row],[ProductID]],productMaster,1,0)),"Anomali","")</f>
        <v/>
      </c>
    </row>
    <row r="1865" spans="1:16" x14ac:dyDescent="0.25">
      <c r="A1865" s="5">
        <v>1110</v>
      </c>
      <c r="B1865" s="5">
        <v>2505</v>
      </c>
      <c r="C1865" s="10">
        <v>44156</v>
      </c>
      <c r="D1865" s="5">
        <v>550</v>
      </c>
      <c r="E1865" s="5">
        <v>679</v>
      </c>
      <c r="F1865" s="40">
        <v>6.1950000000000003</v>
      </c>
      <c r="G1865" s="40">
        <v>3407.25</v>
      </c>
      <c r="K1865" t="b">
        <f>IF(VLOOKUP(Table1[[#This Row],[ProductID]],productMaster,4,0)="Active",TRUE,"Anomali")</f>
        <v>1</v>
      </c>
      <c r="L1865">
        <f>VLOOKUP(Table1[[#This Row],[ProductID]],productMaster,10,0)</f>
        <v>0</v>
      </c>
      <c r="M1865" t="str">
        <f>IF(Table1[[#This Row],[UnitPrice]]&gt;115%*Table1[[#This Row],[StandardAcquisitionCost]],"Anomali","")</f>
        <v>Anomali</v>
      </c>
      <c r="N1865" s="80">
        <f>VLOOKUP(Table1[[#This Row],[ProductID]],productMaster,11,0)</f>
        <v>0</v>
      </c>
      <c r="O1865" s="80" t="str">
        <f>IF(Table1[[#This Row],[UnitPrice]]&gt;Table1[[#This Row],[sellingPrice]],"Anomali","")</f>
        <v>Anomali</v>
      </c>
      <c r="P1865" s="80" t="str">
        <f>IF(ISNA(VLOOKUP(Table1[[#This Row],[ProductID]],productMaster,1,0)),"Anomali","")</f>
        <v/>
      </c>
    </row>
    <row r="1866" spans="1:16" x14ac:dyDescent="0.25">
      <c r="A1866" s="4">
        <v>1111</v>
      </c>
      <c r="B1866" s="4">
        <v>2506</v>
      </c>
      <c r="C1866" s="11">
        <v>44156</v>
      </c>
      <c r="D1866" s="4">
        <v>550</v>
      </c>
      <c r="E1866" s="4">
        <v>507</v>
      </c>
      <c r="F1866" s="41">
        <v>22.165500000000002</v>
      </c>
      <c r="G1866" s="41">
        <v>12191.025</v>
      </c>
      <c r="K1866" t="b">
        <f>IF(VLOOKUP(Table1[[#This Row],[ProductID]],productMaster,4,0)="Active",TRUE,"Anomali")</f>
        <v>1</v>
      </c>
      <c r="L1866">
        <f>VLOOKUP(Table1[[#This Row],[ProductID]],productMaster,10,0)</f>
        <v>0</v>
      </c>
      <c r="M1866" t="str">
        <f>IF(Table1[[#This Row],[UnitPrice]]&gt;115%*Table1[[#This Row],[StandardAcquisitionCost]],"Anomali","")</f>
        <v>Anomali</v>
      </c>
      <c r="N1866" s="80">
        <f>VLOOKUP(Table1[[#This Row],[ProductID]],productMaster,11,0)</f>
        <v>0</v>
      </c>
      <c r="O1866" s="80" t="str">
        <f>IF(Table1[[#This Row],[UnitPrice]]&gt;Table1[[#This Row],[sellingPrice]],"Anomali","")</f>
        <v>Anomali</v>
      </c>
      <c r="P1866" s="80" t="str">
        <f>IF(ISNA(VLOOKUP(Table1[[#This Row],[ProductID]],productMaster,1,0)),"Anomali","")</f>
        <v/>
      </c>
    </row>
    <row r="1867" spans="1:16" x14ac:dyDescent="0.25">
      <c r="A1867" s="5">
        <v>1111</v>
      </c>
      <c r="B1867" s="5">
        <v>2507</v>
      </c>
      <c r="C1867" s="10">
        <v>44156</v>
      </c>
      <c r="D1867" s="5">
        <v>550</v>
      </c>
      <c r="E1867" s="5">
        <v>508</v>
      </c>
      <c r="F1867" s="40">
        <v>29.284500000000001</v>
      </c>
      <c r="G1867" s="40">
        <v>16106.475</v>
      </c>
      <c r="K1867" t="b">
        <f>IF(VLOOKUP(Table1[[#This Row],[ProductID]],productMaster,4,0)="Active",TRUE,"Anomali")</f>
        <v>1</v>
      </c>
      <c r="L1867">
        <f>VLOOKUP(Table1[[#This Row],[ProductID]],productMaster,10,0)</f>
        <v>0</v>
      </c>
      <c r="M1867" t="str">
        <f>IF(Table1[[#This Row],[UnitPrice]]&gt;115%*Table1[[#This Row],[StandardAcquisitionCost]],"Anomali","")</f>
        <v>Anomali</v>
      </c>
      <c r="N1867" s="80">
        <f>VLOOKUP(Table1[[#This Row],[ProductID]],productMaster,11,0)</f>
        <v>0</v>
      </c>
      <c r="O1867" s="80" t="str">
        <f>IF(Table1[[#This Row],[UnitPrice]]&gt;Table1[[#This Row],[sellingPrice]],"Anomali","")</f>
        <v>Anomali</v>
      </c>
      <c r="P1867" s="80" t="str">
        <f>IF(ISNA(VLOOKUP(Table1[[#This Row],[ProductID]],productMaster,1,0)),"Anomali","")</f>
        <v/>
      </c>
    </row>
    <row r="1868" spans="1:16" x14ac:dyDescent="0.25">
      <c r="A1868" s="4">
        <v>1112</v>
      </c>
      <c r="B1868" s="4">
        <v>2508</v>
      </c>
      <c r="C1868" s="11">
        <v>44156</v>
      </c>
      <c r="D1868" s="4">
        <v>3</v>
      </c>
      <c r="E1868" s="4">
        <v>491</v>
      </c>
      <c r="F1868" s="41">
        <v>19.9815</v>
      </c>
      <c r="G1868" s="41">
        <v>59.944499999999998</v>
      </c>
      <c r="K1868" t="b">
        <f>IF(VLOOKUP(Table1[[#This Row],[ProductID]],productMaster,4,0)="Active",TRUE,"Anomali")</f>
        <v>1</v>
      </c>
      <c r="L1868">
        <f>VLOOKUP(Table1[[#This Row],[ProductID]],productMaster,10,0)</f>
        <v>0</v>
      </c>
      <c r="M1868" t="str">
        <f>IF(Table1[[#This Row],[UnitPrice]]&gt;115%*Table1[[#This Row],[StandardAcquisitionCost]],"Anomali","")</f>
        <v>Anomali</v>
      </c>
      <c r="N1868" s="80">
        <f>VLOOKUP(Table1[[#This Row],[ProductID]],productMaster,11,0)</f>
        <v>0</v>
      </c>
      <c r="O1868" s="80" t="str">
        <f>IF(Table1[[#This Row],[UnitPrice]]&gt;Table1[[#This Row],[sellingPrice]],"Anomali","")</f>
        <v>Anomali</v>
      </c>
      <c r="P1868" s="80" t="str">
        <f>IF(ISNA(VLOOKUP(Table1[[#This Row],[ProductID]],productMaster,1,0)),"Anomali","")</f>
        <v/>
      </c>
    </row>
    <row r="1869" spans="1:16" x14ac:dyDescent="0.25">
      <c r="A1869" s="5">
        <v>1113</v>
      </c>
      <c r="B1869" s="5">
        <v>2509</v>
      </c>
      <c r="C1869" s="10">
        <v>44156</v>
      </c>
      <c r="D1869" s="5">
        <v>3</v>
      </c>
      <c r="E1869" s="5">
        <v>346</v>
      </c>
      <c r="F1869" s="40">
        <v>41.244</v>
      </c>
      <c r="G1869" s="40">
        <v>123.732</v>
      </c>
      <c r="K1869" t="b">
        <f>IF(VLOOKUP(Table1[[#This Row],[ProductID]],productMaster,4,0)="Active",TRUE,"Anomali")</f>
        <v>1</v>
      </c>
      <c r="L1869">
        <f>VLOOKUP(Table1[[#This Row],[ProductID]],productMaster,10,0)</f>
        <v>0</v>
      </c>
      <c r="M1869" t="str">
        <f>IF(Table1[[#This Row],[UnitPrice]]&gt;115%*Table1[[#This Row],[StandardAcquisitionCost]],"Anomali","")</f>
        <v>Anomali</v>
      </c>
      <c r="N1869" s="80">
        <f>VLOOKUP(Table1[[#This Row],[ProductID]],productMaster,11,0)</f>
        <v>0</v>
      </c>
      <c r="O1869" s="80" t="str">
        <f>IF(Table1[[#This Row],[UnitPrice]]&gt;Table1[[#This Row],[sellingPrice]],"Anomali","")</f>
        <v>Anomali</v>
      </c>
      <c r="P1869" s="80" t="str">
        <f>IF(ISNA(VLOOKUP(Table1[[#This Row],[ProductID]],productMaster,1,0)),"Anomali","")</f>
        <v/>
      </c>
    </row>
    <row r="1870" spans="1:16" x14ac:dyDescent="0.25">
      <c r="A1870" s="4">
        <v>1113</v>
      </c>
      <c r="B1870" s="4">
        <v>2510</v>
      </c>
      <c r="C1870" s="11">
        <v>44156</v>
      </c>
      <c r="D1870" s="4">
        <v>3</v>
      </c>
      <c r="E1870" s="4">
        <v>347</v>
      </c>
      <c r="F1870" s="41">
        <v>36.970500000000001</v>
      </c>
      <c r="G1870" s="41">
        <v>110.9115</v>
      </c>
      <c r="K1870" t="b">
        <f>IF(VLOOKUP(Table1[[#This Row],[ProductID]],productMaster,4,0)="Active",TRUE,"Anomali")</f>
        <v>1</v>
      </c>
      <c r="L1870">
        <f>VLOOKUP(Table1[[#This Row],[ProductID]],productMaster,10,0)</f>
        <v>0</v>
      </c>
      <c r="M1870" t="str">
        <f>IF(Table1[[#This Row],[UnitPrice]]&gt;115%*Table1[[#This Row],[StandardAcquisitionCost]],"Anomali","")</f>
        <v>Anomali</v>
      </c>
      <c r="N1870" s="80">
        <f>VLOOKUP(Table1[[#This Row],[ProductID]],productMaster,11,0)</f>
        <v>0</v>
      </c>
      <c r="O1870" s="80" t="str">
        <f>IF(Table1[[#This Row],[UnitPrice]]&gt;Table1[[#This Row],[sellingPrice]],"Anomali","")</f>
        <v>Anomali</v>
      </c>
      <c r="P1870" s="80" t="str">
        <f>IF(ISNA(VLOOKUP(Table1[[#This Row],[ProductID]],productMaster,1,0)),"Anomali","")</f>
        <v/>
      </c>
    </row>
    <row r="1871" spans="1:16" x14ac:dyDescent="0.25">
      <c r="A1871" s="5">
        <v>1113</v>
      </c>
      <c r="B1871" s="5">
        <v>2511</v>
      </c>
      <c r="C1871" s="10">
        <v>44156</v>
      </c>
      <c r="D1871" s="5">
        <v>3</v>
      </c>
      <c r="E1871" s="5">
        <v>348</v>
      </c>
      <c r="F1871" s="40">
        <v>34.8705</v>
      </c>
      <c r="G1871" s="40">
        <v>104.61150000000001</v>
      </c>
      <c r="K1871" t="b">
        <f>IF(VLOOKUP(Table1[[#This Row],[ProductID]],productMaster,4,0)="Active",TRUE,"Anomali")</f>
        <v>1</v>
      </c>
      <c r="L1871">
        <f>VLOOKUP(Table1[[#This Row],[ProductID]],productMaster,10,0)</f>
        <v>0</v>
      </c>
      <c r="M1871" t="str">
        <f>IF(Table1[[#This Row],[UnitPrice]]&gt;115%*Table1[[#This Row],[StandardAcquisitionCost]],"Anomali","")</f>
        <v>Anomali</v>
      </c>
      <c r="N1871" s="80">
        <f>VLOOKUP(Table1[[#This Row],[ProductID]],productMaster,11,0)</f>
        <v>0</v>
      </c>
      <c r="O1871" s="80" t="str">
        <f>IF(Table1[[#This Row],[UnitPrice]]&gt;Table1[[#This Row],[sellingPrice]],"Anomali","")</f>
        <v>Anomali</v>
      </c>
      <c r="P1871" s="80" t="str">
        <f>IF(ISNA(VLOOKUP(Table1[[#This Row],[ProductID]],productMaster,1,0)),"Anomali","")</f>
        <v/>
      </c>
    </row>
    <row r="1872" spans="1:16" x14ac:dyDescent="0.25">
      <c r="A1872" s="4">
        <v>1114</v>
      </c>
      <c r="B1872" s="4">
        <v>2512</v>
      </c>
      <c r="C1872" s="11">
        <v>44156</v>
      </c>
      <c r="D1872" s="4">
        <v>550</v>
      </c>
      <c r="E1872" s="4">
        <v>935</v>
      </c>
      <c r="F1872" s="41">
        <v>31.4895</v>
      </c>
      <c r="G1872" s="41">
        <v>17319.224999999999</v>
      </c>
      <c r="K1872" t="b">
        <f>IF(VLOOKUP(Table1[[#This Row],[ProductID]],productMaster,4,0)="Active",TRUE,"Anomali")</f>
        <v>1</v>
      </c>
      <c r="L1872">
        <f>VLOOKUP(Table1[[#This Row],[ProductID]],productMaster,10,0)</f>
        <v>17.977599999999999</v>
      </c>
      <c r="M1872" t="str">
        <f>IF(Table1[[#This Row],[UnitPrice]]&gt;115%*Table1[[#This Row],[StandardAcquisitionCost]],"Anomali","")</f>
        <v>Anomali</v>
      </c>
      <c r="N1872" s="80">
        <f>VLOOKUP(Table1[[#This Row],[ProductID]],productMaster,11,0)</f>
        <v>40.49</v>
      </c>
      <c r="O1872" s="80" t="str">
        <f>IF(Table1[[#This Row],[UnitPrice]]&gt;Table1[[#This Row],[sellingPrice]],"Anomali","")</f>
        <v/>
      </c>
      <c r="P1872" s="80" t="str">
        <f>IF(ISNA(VLOOKUP(Table1[[#This Row],[ProductID]],productMaster,1,0)),"Anomali","")</f>
        <v/>
      </c>
    </row>
    <row r="1873" spans="1:16" x14ac:dyDescent="0.25">
      <c r="A1873" s="5">
        <v>1114</v>
      </c>
      <c r="B1873" s="5">
        <v>2513</v>
      </c>
      <c r="C1873" s="10">
        <v>44156</v>
      </c>
      <c r="D1873" s="5">
        <v>550</v>
      </c>
      <c r="E1873" s="5">
        <v>936</v>
      </c>
      <c r="F1873" s="40">
        <v>48.289499999999997</v>
      </c>
      <c r="G1873" s="40">
        <v>26559.224999999999</v>
      </c>
      <c r="K1873" t="b">
        <f>IF(VLOOKUP(Table1[[#This Row],[ProductID]],productMaster,4,0)="Active",TRUE,"Anomali")</f>
        <v>1</v>
      </c>
      <c r="L1873">
        <f>VLOOKUP(Table1[[#This Row],[ProductID]],productMaster,10,0)</f>
        <v>27.568000000000001</v>
      </c>
      <c r="M1873" t="str">
        <f>IF(Table1[[#This Row],[UnitPrice]]&gt;115%*Table1[[#This Row],[StandardAcquisitionCost]],"Anomali","")</f>
        <v>Anomali</v>
      </c>
      <c r="N1873" s="80">
        <f>VLOOKUP(Table1[[#This Row],[ProductID]],productMaster,11,0)</f>
        <v>62.09</v>
      </c>
      <c r="O1873" s="80" t="str">
        <f>IF(Table1[[#This Row],[UnitPrice]]&gt;Table1[[#This Row],[sellingPrice]],"Anomali","")</f>
        <v/>
      </c>
      <c r="P1873" s="80" t="str">
        <f>IF(ISNA(VLOOKUP(Table1[[#This Row],[ProductID]],productMaster,1,0)),"Anomali","")</f>
        <v/>
      </c>
    </row>
    <row r="1874" spans="1:16" x14ac:dyDescent="0.25">
      <c r="A1874" s="4">
        <v>1115</v>
      </c>
      <c r="B1874" s="4">
        <v>2514</v>
      </c>
      <c r="C1874" s="11">
        <v>44156</v>
      </c>
      <c r="D1874" s="4">
        <v>3</v>
      </c>
      <c r="E1874" s="4">
        <v>379</v>
      </c>
      <c r="F1874" s="41">
        <v>36.970500000000001</v>
      </c>
      <c r="G1874" s="41">
        <v>110.9115</v>
      </c>
      <c r="K1874" t="b">
        <f>IF(VLOOKUP(Table1[[#This Row],[ProductID]],productMaster,4,0)="Active",TRUE,"Anomali")</f>
        <v>1</v>
      </c>
      <c r="L1874">
        <f>VLOOKUP(Table1[[#This Row],[ProductID]],productMaster,10,0)</f>
        <v>0</v>
      </c>
      <c r="M1874" t="str">
        <f>IF(Table1[[#This Row],[UnitPrice]]&gt;115%*Table1[[#This Row],[StandardAcquisitionCost]],"Anomali","")</f>
        <v>Anomali</v>
      </c>
      <c r="N1874" s="80">
        <f>VLOOKUP(Table1[[#This Row],[ProductID]],productMaster,11,0)</f>
        <v>0</v>
      </c>
      <c r="O1874" s="80" t="str">
        <f>IF(Table1[[#This Row],[UnitPrice]]&gt;Table1[[#This Row],[sellingPrice]],"Anomali","")</f>
        <v>Anomali</v>
      </c>
      <c r="P1874" s="80" t="str">
        <f>IF(ISNA(VLOOKUP(Table1[[#This Row],[ProductID]],productMaster,1,0)),"Anomali","")</f>
        <v/>
      </c>
    </row>
    <row r="1875" spans="1:16" x14ac:dyDescent="0.25">
      <c r="A1875" s="5">
        <v>1115</v>
      </c>
      <c r="B1875" s="5">
        <v>2515</v>
      </c>
      <c r="C1875" s="10">
        <v>44156</v>
      </c>
      <c r="D1875" s="5">
        <v>3</v>
      </c>
      <c r="E1875" s="5">
        <v>380</v>
      </c>
      <c r="F1875" s="40">
        <v>43.218000000000004</v>
      </c>
      <c r="G1875" s="40">
        <v>129.654</v>
      </c>
      <c r="K1875" t="b">
        <f>IF(VLOOKUP(Table1[[#This Row],[ProductID]],productMaster,4,0)="Active",TRUE,"Anomali")</f>
        <v>1</v>
      </c>
      <c r="L1875">
        <f>VLOOKUP(Table1[[#This Row],[ProductID]],productMaster,10,0)</f>
        <v>0</v>
      </c>
      <c r="M1875" t="str">
        <f>IF(Table1[[#This Row],[UnitPrice]]&gt;115%*Table1[[#This Row],[StandardAcquisitionCost]],"Anomali","")</f>
        <v>Anomali</v>
      </c>
      <c r="N1875" s="80">
        <f>VLOOKUP(Table1[[#This Row],[ProductID]],productMaster,11,0)</f>
        <v>0</v>
      </c>
      <c r="O1875" s="80" t="str">
        <f>IF(Table1[[#This Row],[UnitPrice]]&gt;Table1[[#This Row],[sellingPrice]],"Anomali","")</f>
        <v>Anomali</v>
      </c>
      <c r="P1875" s="80" t="str">
        <f>IF(ISNA(VLOOKUP(Table1[[#This Row],[ProductID]],productMaster,1,0)),"Anomali","")</f>
        <v/>
      </c>
    </row>
    <row r="1876" spans="1:16" x14ac:dyDescent="0.25">
      <c r="A1876" s="4">
        <v>1115</v>
      </c>
      <c r="B1876" s="4">
        <v>2516</v>
      </c>
      <c r="C1876" s="11">
        <v>44156</v>
      </c>
      <c r="D1876" s="4">
        <v>3</v>
      </c>
      <c r="E1876" s="4">
        <v>381</v>
      </c>
      <c r="F1876" s="41">
        <v>47.491500000000002</v>
      </c>
      <c r="G1876" s="41">
        <v>142.47450000000001</v>
      </c>
      <c r="K1876" t="b">
        <f>IF(VLOOKUP(Table1[[#This Row],[ProductID]],productMaster,4,0)="Active",TRUE,"Anomali")</f>
        <v>1</v>
      </c>
      <c r="L1876">
        <f>VLOOKUP(Table1[[#This Row],[ProductID]],productMaster,10,0)</f>
        <v>0</v>
      </c>
      <c r="M1876" t="str">
        <f>IF(Table1[[#This Row],[UnitPrice]]&gt;115%*Table1[[#This Row],[StandardAcquisitionCost]],"Anomali","")</f>
        <v>Anomali</v>
      </c>
      <c r="N1876" s="80">
        <f>VLOOKUP(Table1[[#This Row],[ProductID]],productMaster,11,0)</f>
        <v>0</v>
      </c>
      <c r="O1876" s="80" t="str">
        <f>IF(Table1[[#This Row],[UnitPrice]]&gt;Table1[[#This Row],[sellingPrice]],"Anomali","")</f>
        <v>Anomali</v>
      </c>
      <c r="P1876" s="80" t="str">
        <f>IF(ISNA(VLOOKUP(Table1[[#This Row],[ProductID]],productMaster,1,0)),"Anomali","")</f>
        <v/>
      </c>
    </row>
    <row r="1877" spans="1:16" x14ac:dyDescent="0.25">
      <c r="A1877" s="5">
        <v>1115</v>
      </c>
      <c r="B1877" s="5">
        <v>2517</v>
      </c>
      <c r="C1877" s="10">
        <v>44156</v>
      </c>
      <c r="D1877" s="5">
        <v>3</v>
      </c>
      <c r="E1877" s="5">
        <v>382</v>
      </c>
      <c r="F1877" s="40">
        <v>43.270499999999998</v>
      </c>
      <c r="G1877" s="40">
        <v>129.8115</v>
      </c>
      <c r="K1877" t="b">
        <f>IF(VLOOKUP(Table1[[#This Row],[ProductID]],productMaster,4,0)="Active",TRUE,"Anomali")</f>
        <v>1</v>
      </c>
      <c r="L1877">
        <f>VLOOKUP(Table1[[#This Row],[ProductID]],productMaster,10,0)</f>
        <v>0</v>
      </c>
      <c r="M1877" t="str">
        <f>IF(Table1[[#This Row],[UnitPrice]]&gt;115%*Table1[[#This Row],[StandardAcquisitionCost]],"Anomali","")</f>
        <v>Anomali</v>
      </c>
      <c r="N1877" s="80">
        <f>VLOOKUP(Table1[[#This Row],[ProductID]],productMaster,11,0)</f>
        <v>0</v>
      </c>
      <c r="O1877" s="80" t="str">
        <f>IF(Table1[[#This Row],[UnitPrice]]&gt;Table1[[#This Row],[sellingPrice]],"Anomali","")</f>
        <v>Anomali</v>
      </c>
      <c r="P1877" s="80" t="str">
        <f>IF(ISNA(VLOOKUP(Table1[[#This Row],[ProductID]],productMaster,1,0)),"Anomali","")</f>
        <v/>
      </c>
    </row>
    <row r="1878" spans="1:16" x14ac:dyDescent="0.25">
      <c r="A1878" s="4">
        <v>1115</v>
      </c>
      <c r="B1878" s="4">
        <v>2518</v>
      </c>
      <c r="C1878" s="11">
        <v>44156</v>
      </c>
      <c r="D1878" s="4">
        <v>3</v>
      </c>
      <c r="E1878" s="4">
        <v>383</v>
      </c>
      <c r="F1878" s="41">
        <v>47.543999999999997</v>
      </c>
      <c r="G1878" s="41">
        <v>142.63200000000001</v>
      </c>
      <c r="K1878" t="b">
        <f>IF(VLOOKUP(Table1[[#This Row],[ProductID]],productMaster,4,0)="Active",TRUE,"Anomali")</f>
        <v>1</v>
      </c>
      <c r="L1878">
        <f>VLOOKUP(Table1[[#This Row],[ProductID]],productMaster,10,0)</f>
        <v>0</v>
      </c>
      <c r="M1878" t="str">
        <f>IF(Table1[[#This Row],[UnitPrice]]&gt;115%*Table1[[#This Row],[StandardAcquisitionCost]],"Anomali","")</f>
        <v>Anomali</v>
      </c>
      <c r="N1878" s="80">
        <f>VLOOKUP(Table1[[#This Row],[ProductID]],productMaster,11,0)</f>
        <v>0</v>
      </c>
      <c r="O1878" s="80" t="str">
        <f>IF(Table1[[#This Row],[UnitPrice]]&gt;Table1[[#This Row],[sellingPrice]],"Anomali","")</f>
        <v>Anomali</v>
      </c>
      <c r="P1878" s="80" t="str">
        <f>IF(ISNA(VLOOKUP(Table1[[#This Row],[ProductID]],productMaster,1,0)),"Anomali","")</f>
        <v/>
      </c>
    </row>
    <row r="1879" spans="1:16" x14ac:dyDescent="0.25">
      <c r="A1879" s="5">
        <v>1115</v>
      </c>
      <c r="B1879" s="5">
        <v>2519</v>
      </c>
      <c r="C1879" s="10">
        <v>44156</v>
      </c>
      <c r="D1879" s="5">
        <v>3</v>
      </c>
      <c r="E1879" s="5">
        <v>384</v>
      </c>
      <c r="F1879" s="40">
        <v>43.270499999999998</v>
      </c>
      <c r="G1879" s="40">
        <v>129.8115</v>
      </c>
      <c r="K1879" t="b">
        <f>IF(VLOOKUP(Table1[[#This Row],[ProductID]],productMaster,4,0)="Active",TRUE,"Anomali")</f>
        <v>1</v>
      </c>
      <c r="L1879">
        <f>VLOOKUP(Table1[[#This Row],[ProductID]],productMaster,10,0)</f>
        <v>0</v>
      </c>
      <c r="M1879" t="str">
        <f>IF(Table1[[#This Row],[UnitPrice]]&gt;115%*Table1[[#This Row],[StandardAcquisitionCost]],"Anomali","")</f>
        <v>Anomali</v>
      </c>
      <c r="N1879" s="80">
        <f>VLOOKUP(Table1[[#This Row],[ProductID]],productMaster,11,0)</f>
        <v>0</v>
      </c>
      <c r="O1879" s="80" t="str">
        <f>IF(Table1[[#This Row],[UnitPrice]]&gt;Table1[[#This Row],[sellingPrice]],"Anomali","")</f>
        <v>Anomali</v>
      </c>
      <c r="P1879" s="80" t="str">
        <f>IF(ISNA(VLOOKUP(Table1[[#This Row],[ProductID]],productMaster,1,0)),"Anomali","")</f>
        <v/>
      </c>
    </row>
    <row r="1880" spans="1:16" x14ac:dyDescent="0.25">
      <c r="A1880" s="4">
        <v>1115</v>
      </c>
      <c r="B1880" s="4">
        <v>2520</v>
      </c>
      <c r="C1880" s="11">
        <v>44156</v>
      </c>
      <c r="D1880" s="4">
        <v>3</v>
      </c>
      <c r="E1880" s="4">
        <v>385</v>
      </c>
      <c r="F1880" s="41">
        <v>41.170499999999997</v>
      </c>
      <c r="G1880" s="41">
        <v>123.5115</v>
      </c>
      <c r="K1880" t="b">
        <f>IF(VLOOKUP(Table1[[#This Row],[ProductID]],productMaster,4,0)="Active",TRUE,"Anomali")</f>
        <v>1</v>
      </c>
      <c r="L1880">
        <f>VLOOKUP(Table1[[#This Row],[ProductID]],productMaster,10,0)</f>
        <v>0</v>
      </c>
      <c r="M1880" t="str">
        <f>IF(Table1[[#This Row],[UnitPrice]]&gt;115%*Table1[[#This Row],[StandardAcquisitionCost]],"Anomali","")</f>
        <v>Anomali</v>
      </c>
      <c r="N1880" s="80">
        <f>VLOOKUP(Table1[[#This Row],[ProductID]],productMaster,11,0)</f>
        <v>0</v>
      </c>
      <c r="O1880" s="80" t="str">
        <f>IF(Table1[[#This Row],[UnitPrice]]&gt;Table1[[#This Row],[sellingPrice]],"Anomali","")</f>
        <v>Anomali</v>
      </c>
      <c r="P1880" s="80" t="str">
        <f>IF(ISNA(VLOOKUP(Table1[[#This Row],[ProductID]],productMaster,1,0)),"Anomali","")</f>
        <v/>
      </c>
    </row>
    <row r="1881" spans="1:16" x14ac:dyDescent="0.25">
      <c r="A1881" s="5">
        <v>1115</v>
      </c>
      <c r="B1881" s="5">
        <v>2521</v>
      </c>
      <c r="C1881" s="10">
        <v>44156</v>
      </c>
      <c r="D1881" s="5">
        <v>3</v>
      </c>
      <c r="E1881" s="5">
        <v>386</v>
      </c>
      <c r="F1881" s="40">
        <v>45.444000000000003</v>
      </c>
      <c r="G1881" s="40">
        <v>136.33199999999999</v>
      </c>
      <c r="K1881" t="b">
        <f>IF(VLOOKUP(Table1[[#This Row],[ProductID]],productMaster,4,0)="Active",TRUE,"Anomali")</f>
        <v>1</v>
      </c>
      <c r="L1881">
        <f>VLOOKUP(Table1[[#This Row],[ProductID]],productMaster,10,0)</f>
        <v>0</v>
      </c>
      <c r="M1881" t="str">
        <f>IF(Table1[[#This Row],[UnitPrice]]&gt;115%*Table1[[#This Row],[StandardAcquisitionCost]],"Anomali","")</f>
        <v>Anomali</v>
      </c>
      <c r="N1881" s="80">
        <f>VLOOKUP(Table1[[#This Row],[ProductID]],productMaster,11,0)</f>
        <v>0</v>
      </c>
      <c r="O1881" s="80" t="str">
        <f>IF(Table1[[#This Row],[UnitPrice]]&gt;Table1[[#This Row],[sellingPrice]],"Anomali","")</f>
        <v>Anomali</v>
      </c>
      <c r="P1881" s="80" t="str">
        <f>IF(ISNA(VLOOKUP(Table1[[#This Row],[ProductID]],productMaster,1,0)),"Anomali","")</f>
        <v/>
      </c>
    </row>
    <row r="1882" spans="1:16" x14ac:dyDescent="0.25">
      <c r="A1882" s="4">
        <v>1115</v>
      </c>
      <c r="B1882" s="4">
        <v>2522</v>
      </c>
      <c r="C1882" s="11">
        <v>44156</v>
      </c>
      <c r="D1882" s="4">
        <v>3</v>
      </c>
      <c r="E1882" s="4">
        <v>387</v>
      </c>
      <c r="F1882" s="41">
        <v>41.170499999999997</v>
      </c>
      <c r="G1882" s="41">
        <v>123.5115</v>
      </c>
      <c r="K1882" t="b">
        <f>IF(VLOOKUP(Table1[[#This Row],[ProductID]],productMaster,4,0)="Active",TRUE,"Anomali")</f>
        <v>1</v>
      </c>
      <c r="L1882">
        <f>VLOOKUP(Table1[[#This Row],[ProductID]],productMaster,10,0)</f>
        <v>0</v>
      </c>
      <c r="M1882" t="str">
        <f>IF(Table1[[#This Row],[UnitPrice]]&gt;115%*Table1[[#This Row],[StandardAcquisitionCost]],"Anomali","")</f>
        <v>Anomali</v>
      </c>
      <c r="N1882" s="80">
        <f>VLOOKUP(Table1[[#This Row],[ProductID]],productMaster,11,0)</f>
        <v>0</v>
      </c>
      <c r="O1882" s="80" t="str">
        <f>IF(Table1[[#This Row],[UnitPrice]]&gt;Table1[[#This Row],[sellingPrice]],"Anomali","")</f>
        <v>Anomali</v>
      </c>
      <c r="P1882" s="80" t="str">
        <f>IF(ISNA(VLOOKUP(Table1[[#This Row],[ProductID]],productMaster,1,0)),"Anomali","")</f>
        <v/>
      </c>
    </row>
    <row r="1883" spans="1:16" x14ac:dyDescent="0.25">
      <c r="A1883" s="5">
        <v>1115</v>
      </c>
      <c r="B1883" s="5">
        <v>2523</v>
      </c>
      <c r="C1883" s="10">
        <v>44156</v>
      </c>
      <c r="D1883" s="5">
        <v>3</v>
      </c>
      <c r="E1883" s="5">
        <v>388</v>
      </c>
      <c r="F1883" s="40">
        <v>39.070500000000003</v>
      </c>
      <c r="G1883" s="40">
        <v>117.2115</v>
      </c>
      <c r="K1883" t="b">
        <f>IF(VLOOKUP(Table1[[#This Row],[ProductID]],productMaster,4,0)="Active",TRUE,"Anomali")</f>
        <v>1</v>
      </c>
      <c r="L1883">
        <f>VLOOKUP(Table1[[#This Row],[ProductID]],productMaster,10,0)</f>
        <v>0</v>
      </c>
      <c r="M1883" t="str">
        <f>IF(Table1[[#This Row],[UnitPrice]]&gt;115%*Table1[[#This Row],[StandardAcquisitionCost]],"Anomali","")</f>
        <v>Anomali</v>
      </c>
      <c r="N1883" s="80">
        <f>VLOOKUP(Table1[[#This Row],[ProductID]],productMaster,11,0)</f>
        <v>0</v>
      </c>
      <c r="O1883" s="80" t="str">
        <f>IF(Table1[[#This Row],[UnitPrice]]&gt;Table1[[#This Row],[sellingPrice]],"Anomali","")</f>
        <v>Anomali</v>
      </c>
      <c r="P1883" s="80" t="str">
        <f>IF(ISNA(VLOOKUP(Table1[[#This Row],[ProductID]],productMaster,1,0)),"Anomali","")</f>
        <v/>
      </c>
    </row>
    <row r="1884" spans="1:16" x14ac:dyDescent="0.25">
      <c r="A1884" s="4">
        <v>1115</v>
      </c>
      <c r="B1884" s="4">
        <v>2524</v>
      </c>
      <c r="C1884" s="11">
        <v>44156</v>
      </c>
      <c r="D1884" s="4">
        <v>3</v>
      </c>
      <c r="E1884" s="4">
        <v>389</v>
      </c>
      <c r="F1884" s="41">
        <v>43.344000000000001</v>
      </c>
      <c r="G1884" s="41">
        <v>130.03200000000001</v>
      </c>
      <c r="K1884" t="b">
        <f>IF(VLOOKUP(Table1[[#This Row],[ProductID]],productMaster,4,0)="Active",TRUE,"Anomali")</f>
        <v>1</v>
      </c>
      <c r="L1884">
        <f>VLOOKUP(Table1[[#This Row],[ProductID]],productMaster,10,0)</f>
        <v>0</v>
      </c>
      <c r="M1884" t="str">
        <f>IF(Table1[[#This Row],[UnitPrice]]&gt;115%*Table1[[#This Row],[StandardAcquisitionCost]],"Anomali","")</f>
        <v>Anomali</v>
      </c>
      <c r="N1884" s="80">
        <f>VLOOKUP(Table1[[#This Row],[ProductID]],productMaster,11,0)</f>
        <v>0</v>
      </c>
      <c r="O1884" s="80" t="str">
        <f>IF(Table1[[#This Row],[UnitPrice]]&gt;Table1[[#This Row],[sellingPrice]],"Anomali","")</f>
        <v>Anomali</v>
      </c>
      <c r="P1884" s="80" t="str">
        <f>IF(ISNA(VLOOKUP(Table1[[#This Row],[ProductID]],productMaster,1,0)),"Anomali","")</f>
        <v/>
      </c>
    </row>
    <row r="1885" spans="1:16" x14ac:dyDescent="0.25">
      <c r="A1885" s="5">
        <v>1115</v>
      </c>
      <c r="B1885" s="5">
        <v>2525</v>
      </c>
      <c r="C1885" s="10">
        <v>44156</v>
      </c>
      <c r="D1885" s="5">
        <v>3</v>
      </c>
      <c r="E1885" s="5">
        <v>390</v>
      </c>
      <c r="F1885" s="40">
        <v>39.070500000000003</v>
      </c>
      <c r="G1885" s="40">
        <v>117.2115</v>
      </c>
      <c r="K1885" t="b">
        <f>IF(VLOOKUP(Table1[[#This Row],[ProductID]],productMaster,4,0)="Active",TRUE,"Anomali")</f>
        <v>1</v>
      </c>
      <c r="L1885">
        <f>VLOOKUP(Table1[[#This Row],[ProductID]],productMaster,10,0)</f>
        <v>0</v>
      </c>
      <c r="M1885" t="str">
        <f>IF(Table1[[#This Row],[UnitPrice]]&gt;115%*Table1[[#This Row],[StandardAcquisitionCost]],"Anomali","")</f>
        <v>Anomali</v>
      </c>
      <c r="N1885" s="80">
        <f>VLOOKUP(Table1[[#This Row],[ProductID]],productMaster,11,0)</f>
        <v>0</v>
      </c>
      <c r="O1885" s="80" t="str">
        <f>IF(Table1[[#This Row],[UnitPrice]]&gt;Table1[[#This Row],[sellingPrice]],"Anomali","")</f>
        <v>Anomali</v>
      </c>
      <c r="P1885" s="80" t="str">
        <f>IF(ISNA(VLOOKUP(Table1[[#This Row],[ProductID]],productMaster,1,0)),"Anomali","")</f>
        <v/>
      </c>
    </row>
    <row r="1886" spans="1:16" x14ac:dyDescent="0.25">
      <c r="A1886" s="4">
        <v>1115</v>
      </c>
      <c r="B1886" s="4">
        <v>2526</v>
      </c>
      <c r="C1886" s="11">
        <v>44156</v>
      </c>
      <c r="D1886" s="4">
        <v>3</v>
      </c>
      <c r="E1886" s="4">
        <v>391</v>
      </c>
      <c r="F1886" s="41">
        <v>36.970500000000001</v>
      </c>
      <c r="G1886" s="41">
        <v>110.9115</v>
      </c>
      <c r="K1886" t="b">
        <f>IF(VLOOKUP(Table1[[#This Row],[ProductID]],productMaster,4,0)="Active",TRUE,"Anomali")</f>
        <v>1</v>
      </c>
      <c r="L1886">
        <f>VLOOKUP(Table1[[#This Row],[ProductID]],productMaster,10,0)</f>
        <v>0</v>
      </c>
      <c r="M1886" t="str">
        <f>IF(Table1[[#This Row],[UnitPrice]]&gt;115%*Table1[[#This Row],[StandardAcquisitionCost]],"Anomali","")</f>
        <v>Anomali</v>
      </c>
      <c r="N1886" s="80">
        <f>VLOOKUP(Table1[[#This Row],[ProductID]],productMaster,11,0)</f>
        <v>0</v>
      </c>
      <c r="O1886" s="80" t="str">
        <f>IF(Table1[[#This Row],[UnitPrice]]&gt;Table1[[#This Row],[sellingPrice]],"Anomali","")</f>
        <v>Anomali</v>
      </c>
      <c r="P1886" s="80" t="str">
        <f>IF(ISNA(VLOOKUP(Table1[[#This Row],[ProductID]],productMaster,1,0)),"Anomali","")</f>
        <v/>
      </c>
    </row>
    <row r="1887" spans="1:16" x14ac:dyDescent="0.25">
      <c r="A1887" s="5">
        <v>1115</v>
      </c>
      <c r="B1887" s="5">
        <v>2527</v>
      </c>
      <c r="C1887" s="10">
        <v>44156</v>
      </c>
      <c r="D1887" s="5">
        <v>3</v>
      </c>
      <c r="E1887" s="5">
        <v>392</v>
      </c>
      <c r="F1887" s="40">
        <v>41.244</v>
      </c>
      <c r="G1887" s="40">
        <v>123.732</v>
      </c>
      <c r="K1887" t="b">
        <f>IF(VLOOKUP(Table1[[#This Row],[ProductID]],productMaster,4,0)="Active",TRUE,"Anomali")</f>
        <v>1</v>
      </c>
      <c r="L1887">
        <f>VLOOKUP(Table1[[#This Row],[ProductID]],productMaster,10,0)</f>
        <v>0</v>
      </c>
      <c r="M1887" t="str">
        <f>IF(Table1[[#This Row],[UnitPrice]]&gt;115%*Table1[[#This Row],[StandardAcquisitionCost]],"Anomali","")</f>
        <v>Anomali</v>
      </c>
      <c r="N1887" s="80">
        <f>VLOOKUP(Table1[[#This Row],[ProductID]],productMaster,11,0)</f>
        <v>0</v>
      </c>
      <c r="O1887" s="80" t="str">
        <f>IF(Table1[[#This Row],[UnitPrice]]&gt;Table1[[#This Row],[sellingPrice]],"Anomali","")</f>
        <v>Anomali</v>
      </c>
      <c r="P1887" s="80" t="str">
        <f>IF(ISNA(VLOOKUP(Table1[[#This Row],[ProductID]],productMaster,1,0)),"Anomali","")</f>
        <v/>
      </c>
    </row>
    <row r="1888" spans="1:16" x14ac:dyDescent="0.25">
      <c r="A1888" s="4">
        <v>1115</v>
      </c>
      <c r="B1888" s="4">
        <v>2528</v>
      </c>
      <c r="C1888" s="11">
        <v>44156</v>
      </c>
      <c r="D1888" s="4">
        <v>3</v>
      </c>
      <c r="E1888" s="4">
        <v>393</v>
      </c>
      <c r="F1888" s="41">
        <v>36.970500000000001</v>
      </c>
      <c r="G1888" s="41">
        <v>110.9115</v>
      </c>
      <c r="K1888" t="b">
        <f>IF(VLOOKUP(Table1[[#This Row],[ProductID]],productMaster,4,0)="Active",TRUE,"Anomali")</f>
        <v>1</v>
      </c>
      <c r="L1888">
        <f>VLOOKUP(Table1[[#This Row],[ProductID]],productMaster,10,0)</f>
        <v>0</v>
      </c>
      <c r="M1888" t="str">
        <f>IF(Table1[[#This Row],[UnitPrice]]&gt;115%*Table1[[#This Row],[StandardAcquisitionCost]],"Anomali","")</f>
        <v>Anomali</v>
      </c>
      <c r="N1888" s="80">
        <f>VLOOKUP(Table1[[#This Row],[ProductID]],productMaster,11,0)</f>
        <v>0</v>
      </c>
      <c r="O1888" s="80" t="str">
        <f>IF(Table1[[#This Row],[UnitPrice]]&gt;Table1[[#This Row],[sellingPrice]],"Anomali","")</f>
        <v>Anomali</v>
      </c>
      <c r="P1888" s="80" t="str">
        <f>IF(ISNA(VLOOKUP(Table1[[#This Row],[ProductID]],productMaster,1,0)),"Anomali","")</f>
        <v/>
      </c>
    </row>
    <row r="1889" spans="1:16" x14ac:dyDescent="0.25">
      <c r="A1889" s="5">
        <v>1115</v>
      </c>
      <c r="B1889" s="5">
        <v>2529</v>
      </c>
      <c r="C1889" s="10">
        <v>44156</v>
      </c>
      <c r="D1889" s="5">
        <v>3</v>
      </c>
      <c r="E1889" s="5">
        <v>394</v>
      </c>
      <c r="F1889" s="40">
        <v>43.218000000000004</v>
      </c>
      <c r="G1889" s="40">
        <v>129.654</v>
      </c>
      <c r="K1889" t="b">
        <f>IF(VLOOKUP(Table1[[#This Row],[ProductID]],productMaster,4,0)="Active",TRUE,"Anomali")</f>
        <v>1</v>
      </c>
      <c r="L1889">
        <f>VLOOKUP(Table1[[#This Row],[ProductID]],productMaster,10,0)</f>
        <v>0</v>
      </c>
      <c r="M1889" t="str">
        <f>IF(Table1[[#This Row],[UnitPrice]]&gt;115%*Table1[[#This Row],[StandardAcquisitionCost]],"Anomali","")</f>
        <v>Anomali</v>
      </c>
      <c r="N1889" s="80">
        <f>VLOOKUP(Table1[[#This Row],[ProductID]],productMaster,11,0)</f>
        <v>0</v>
      </c>
      <c r="O1889" s="80" t="str">
        <f>IF(Table1[[#This Row],[UnitPrice]]&gt;Table1[[#This Row],[sellingPrice]],"Anomali","")</f>
        <v>Anomali</v>
      </c>
      <c r="P1889" s="80" t="str">
        <f>IF(ISNA(VLOOKUP(Table1[[#This Row],[ProductID]],productMaster,1,0)),"Anomali","")</f>
        <v/>
      </c>
    </row>
    <row r="1890" spans="1:16" x14ac:dyDescent="0.25">
      <c r="A1890" s="4">
        <v>1115</v>
      </c>
      <c r="B1890" s="4">
        <v>2530</v>
      </c>
      <c r="C1890" s="11">
        <v>44156</v>
      </c>
      <c r="D1890" s="4">
        <v>3</v>
      </c>
      <c r="E1890" s="4">
        <v>395</v>
      </c>
      <c r="F1890" s="41">
        <v>47.491500000000002</v>
      </c>
      <c r="G1890" s="41">
        <v>142.47450000000001</v>
      </c>
      <c r="K1890" t="b">
        <f>IF(VLOOKUP(Table1[[#This Row],[ProductID]],productMaster,4,0)="Active",TRUE,"Anomali")</f>
        <v>1</v>
      </c>
      <c r="L1890">
        <f>VLOOKUP(Table1[[#This Row],[ProductID]],productMaster,10,0)</f>
        <v>0</v>
      </c>
      <c r="M1890" t="str">
        <f>IF(Table1[[#This Row],[UnitPrice]]&gt;115%*Table1[[#This Row],[StandardAcquisitionCost]],"Anomali","")</f>
        <v>Anomali</v>
      </c>
      <c r="N1890" s="80">
        <f>VLOOKUP(Table1[[#This Row],[ProductID]],productMaster,11,0)</f>
        <v>0</v>
      </c>
      <c r="O1890" s="80" t="str">
        <f>IF(Table1[[#This Row],[UnitPrice]]&gt;Table1[[#This Row],[sellingPrice]],"Anomali","")</f>
        <v>Anomali</v>
      </c>
      <c r="P1890" s="80" t="str">
        <f>IF(ISNA(VLOOKUP(Table1[[#This Row],[ProductID]],productMaster,1,0)),"Anomali","")</f>
        <v/>
      </c>
    </row>
    <row r="1891" spans="1:16" x14ac:dyDescent="0.25">
      <c r="A1891" s="5">
        <v>1115</v>
      </c>
      <c r="B1891" s="5">
        <v>2531</v>
      </c>
      <c r="C1891" s="10">
        <v>44156</v>
      </c>
      <c r="D1891" s="5">
        <v>3</v>
      </c>
      <c r="E1891" s="5">
        <v>396</v>
      </c>
      <c r="F1891" s="40">
        <v>43.270499999999998</v>
      </c>
      <c r="G1891" s="40">
        <v>129.8115</v>
      </c>
      <c r="K1891" t="b">
        <f>IF(VLOOKUP(Table1[[#This Row],[ProductID]],productMaster,4,0)="Active",TRUE,"Anomali")</f>
        <v>1</v>
      </c>
      <c r="L1891">
        <f>VLOOKUP(Table1[[#This Row],[ProductID]],productMaster,10,0)</f>
        <v>0</v>
      </c>
      <c r="M1891" t="str">
        <f>IF(Table1[[#This Row],[UnitPrice]]&gt;115%*Table1[[#This Row],[StandardAcquisitionCost]],"Anomali","")</f>
        <v>Anomali</v>
      </c>
      <c r="N1891" s="80">
        <f>VLOOKUP(Table1[[#This Row],[ProductID]],productMaster,11,0)</f>
        <v>0</v>
      </c>
      <c r="O1891" s="80" t="str">
        <f>IF(Table1[[#This Row],[UnitPrice]]&gt;Table1[[#This Row],[sellingPrice]],"Anomali","")</f>
        <v>Anomali</v>
      </c>
      <c r="P1891" s="80" t="str">
        <f>IF(ISNA(VLOOKUP(Table1[[#This Row],[ProductID]],productMaster,1,0)),"Anomali","")</f>
        <v/>
      </c>
    </row>
    <row r="1892" spans="1:16" x14ac:dyDescent="0.25">
      <c r="A1892" s="4">
        <v>1115</v>
      </c>
      <c r="B1892" s="4">
        <v>2532</v>
      </c>
      <c r="C1892" s="11">
        <v>44156</v>
      </c>
      <c r="D1892" s="4">
        <v>3</v>
      </c>
      <c r="E1892" s="4">
        <v>397</v>
      </c>
      <c r="F1892" s="41">
        <v>47.543999999999997</v>
      </c>
      <c r="G1892" s="41">
        <v>142.63200000000001</v>
      </c>
      <c r="K1892" t="b">
        <f>IF(VLOOKUP(Table1[[#This Row],[ProductID]],productMaster,4,0)="Active",TRUE,"Anomali")</f>
        <v>1</v>
      </c>
      <c r="L1892">
        <f>VLOOKUP(Table1[[#This Row],[ProductID]],productMaster,10,0)</f>
        <v>0</v>
      </c>
      <c r="M1892" t="str">
        <f>IF(Table1[[#This Row],[UnitPrice]]&gt;115%*Table1[[#This Row],[StandardAcquisitionCost]],"Anomali","")</f>
        <v>Anomali</v>
      </c>
      <c r="N1892" s="80">
        <f>VLOOKUP(Table1[[#This Row],[ProductID]],productMaster,11,0)</f>
        <v>0</v>
      </c>
      <c r="O1892" s="80" t="str">
        <f>IF(Table1[[#This Row],[UnitPrice]]&gt;Table1[[#This Row],[sellingPrice]],"Anomali","")</f>
        <v>Anomali</v>
      </c>
      <c r="P1892" s="80" t="str">
        <f>IF(ISNA(VLOOKUP(Table1[[#This Row],[ProductID]],productMaster,1,0)),"Anomali","")</f>
        <v/>
      </c>
    </row>
    <row r="1893" spans="1:16" x14ac:dyDescent="0.25">
      <c r="A1893" s="5">
        <v>1116</v>
      </c>
      <c r="B1893" s="5">
        <v>2533</v>
      </c>
      <c r="C1893" s="10">
        <v>44156</v>
      </c>
      <c r="D1893" s="5">
        <v>550</v>
      </c>
      <c r="E1893" s="5">
        <v>476</v>
      </c>
      <c r="F1893" s="40">
        <v>15.8865</v>
      </c>
      <c r="G1893" s="40">
        <v>8737.5750000000007</v>
      </c>
      <c r="K1893" t="b">
        <f>IF(VLOOKUP(Table1[[#This Row],[ProductID]],productMaster,4,0)="Active",TRUE,"Anomali")</f>
        <v>1</v>
      </c>
      <c r="L1893">
        <f>VLOOKUP(Table1[[#This Row],[ProductID]],productMaster,10,0)</f>
        <v>0</v>
      </c>
      <c r="M1893" t="str">
        <f>IF(Table1[[#This Row],[UnitPrice]]&gt;115%*Table1[[#This Row],[StandardAcquisitionCost]],"Anomali","")</f>
        <v>Anomali</v>
      </c>
      <c r="N1893" s="80">
        <f>VLOOKUP(Table1[[#This Row],[ProductID]],productMaster,11,0)</f>
        <v>0</v>
      </c>
      <c r="O1893" s="80" t="str">
        <f>IF(Table1[[#This Row],[UnitPrice]]&gt;Table1[[#This Row],[sellingPrice]],"Anomali","")</f>
        <v>Anomali</v>
      </c>
      <c r="P1893" s="80" t="str">
        <f>IF(ISNA(VLOOKUP(Table1[[#This Row],[ProductID]],productMaster,1,0)),"Anomali","")</f>
        <v/>
      </c>
    </row>
    <row r="1894" spans="1:16" x14ac:dyDescent="0.25">
      <c r="A1894" s="4">
        <v>1116</v>
      </c>
      <c r="B1894" s="4">
        <v>2534</v>
      </c>
      <c r="C1894" s="11">
        <v>44156</v>
      </c>
      <c r="D1894" s="4">
        <v>550</v>
      </c>
      <c r="E1894" s="4">
        <v>477</v>
      </c>
      <c r="F1894" s="41">
        <v>11.6655</v>
      </c>
      <c r="G1894" s="41">
        <v>6416.0249999999996</v>
      </c>
      <c r="K1894" t="b">
        <f>IF(VLOOKUP(Table1[[#This Row],[ProductID]],productMaster,4,0)="Active",TRUE,"Anomali")</f>
        <v>1</v>
      </c>
      <c r="L1894">
        <f>VLOOKUP(Table1[[#This Row],[ProductID]],productMaster,10,0)</f>
        <v>0</v>
      </c>
      <c r="M1894" t="str">
        <f>IF(Table1[[#This Row],[UnitPrice]]&gt;115%*Table1[[#This Row],[StandardAcquisitionCost]],"Anomali","")</f>
        <v>Anomali</v>
      </c>
      <c r="N1894" s="80">
        <f>VLOOKUP(Table1[[#This Row],[ProductID]],productMaster,11,0)</f>
        <v>0</v>
      </c>
      <c r="O1894" s="80" t="str">
        <f>IF(Table1[[#This Row],[UnitPrice]]&gt;Table1[[#This Row],[sellingPrice]],"Anomali","")</f>
        <v>Anomali</v>
      </c>
      <c r="P1894" s="80" t="str">
        <f>IF(ISNA(VLOOKUP(Table1[[#This Row],[ProductID]],productMaster,1,0)),"Anomali","")</f>
        <v/>
      </c>
    </row>
    <row r="1895" spans="1:16" x14ac:dyDescent="0.25">
      <c r="A1895" s="5">
        <v>1116</v>
      </c>
      <c r="B1895" s="5">
        <v>2535</v>
      </c>
      <c r="C1895" s="10">
        <v>44156</v>
      </c>
      <c r="D1895" s="5">
        <v>550</v>
      </c>
      <c r="E1895" s="5">
        <v>478</v>
      </c>
      <c r="F1895" s="40">
        <v>11.087999999999999</v>
      </c>
      <c r="G1895" s="40">
        <v>6098.4</v>
      </c>
      <c r="K1895" t="b">
        <f>IF(VLOOKUP(Table1[[#This Row],[ProductID]],productMaster,4,0)="Active",TRUE,"Anomali")</f>
        <v>1</v>
      </c>
      <c r="L1895">
        <f>VLOOKUP(Table1[[#This Row],[ProductID]],productMaster,10,0)</f>
        <v>0</v>
      </c>
      <c r="M1895" t="str">
        <f>IF(Table1[[#This Row],[UnitPrice]]&gt;115%*Table1[[#This Row],[StandardAcquisitionCost]],"Anomali","")</f>
        <v>Anomali</v>
      </c>
      <c r="N1895" s="80">
        <f>VLOOKUP(Table1[[#This Row],[ProductID]],productMaster,11,0)</f>
        <v>0</v>
      </c>
      <c r="O1895" s="80" t="str">
        <f>IF(Table1[[#This Row],[UnitPrice]]&gt;Table1[[#This Row],[sellingPrice]],"Anomali","")</f>
        <v>Anomali</v>
      </c>
      <c r="P1895" s="80" t="str">
        <f>IF(ISNA(VLOOKUP(Table1[[#This Row],[ProductID]],productMaster,1,0)),"Anomali","")</f>
        <v/>
      </c>
    </row>
    <row r="1896" spans="1:16" x14ac:dyDescent="0.25">
      <c r="A1896" s="4">
        <v>1116</v>
      </c>
      <c r="B1896" s="4">
        <v>2536</v>
      </c>
      <c r="C1896" s="11">
        <v>44156</v>
      </c>
      <c r="D1896" s="4">
        <v>550</v>
      </c>
      <c r="E1896" s="4">
        <v>479</v>
      </c>
      <c r="F1896" s="41">
        <v>15.8865</v>
      </c>
      <c r="G1896" s="41">
        <v>8737.5750000000007</v>
      </c>
      <c r="K1896" t="b">
        <f>IF(VLOOKUP(Table1[[#This Row],[ProductID]],productMaster,4,0)="Active",TRUE,"Anomali")</f>
        <v>1</v>
      </c>
      <c r="L1896">
        <f>VLOOKUP(Table1[[#This Row],[ProductID]],productMaster,10,0)</f>
        <v>0</v>
      </c>
      <c r="M1896" t="str">
        <f>IF(Table1[[#This Row],[UnitPrice]]&gt;115%*Table1[[#This Row],[StandardAcquisitionCost]],"Anomali","")</f>
        <v>Anomali</v>
      </c>
      <c r="N1896" s="80">
        <f>VLOOKUP(Table1[[#This Row],[ProductID]],productMaster,11,0)</f>
        <v>0</v>
      </c>
      <c r="O1896" s="80" t="str">
        <f>IF(Table1[[#This Row],[UnitPrice]]&gt;Table1[[#This Row],[sellingPrice]],"Anomali","")</f>
        <v>Anomali</v>
      </c>
      <c r="P1896" s="80" t="str">
        <f>IF(ISNA(VLOOKUP(Table1[[#This Row],[ProductID]],productMaster,1,0)),"Anomali","")</f>
        <v/>
      </c>
    </row>
    <row r="1897" spans="1:16" x14ac:dyDescent="0.25">
      <c r="A1897" s="5">
        <v>1117</v>
      </c>
      <c r="B1897" s="5">
        <v>2537</v>
      </c>
      <c r="C1897" s="10">
        <v>44157</v>
      </c>
      <c r="D1897" s="5">
        <v>3</v>
      </c>
      <c r="E1897" s="5">
        <v>402</v>
      </c>
      <c r="F1897" s="40">
        <v>47.470500000000001</v>
      </c>
      <c r="G1897" s="40">
        <v>142.41149999999999</v>
      </c>
      <c r="K1897" t="b">
        <f>IF(VLOOKUP(Table1[[#This Row],[ProductID]],productMaster,4,0)="Active",TRUE,"Anomali")</f>
        <v>1</v>
      </c>
      <c r="L1897">
        <f>VLOOKUP(Table1[[#This Row],[ProductID]],productMaster,10,0)</f>
        <v>0</v>
      </c>
      <c r="M1897" t="str">
        <f>IF(Table1[[#This Row],[UnitPrice]]&gt;115%*Table1[[#This Row],[StandardAcquisitionCost]],"Anomali","")</f>
        <v>Anomali</v>
      </c>
      <c r="N1897" s="80">
        <f>VLOOKUP(Table1[[#This Row],[ProductID]],productMaster,11,0)</f>
        <v>0</v>
      </c>
      <c r="O1897" s="80" t="str">
        <f>IF(Table1[[#This Row],[UnitPrice]]&gt;Table1[[#This Row],[sellingPrice]],"Anomali","")</f>
        <v>Anomali</v>
      </c>
      <c r="P1897" s="80" t="str">
        <f>IF(ISNA(VLOOKUP(Table1[[#This Row],[ProductID]],productMaster,1,0)),"Anomali","")</f>
        <v/>
      </c>
    </row>
    <row r="1898" spans="1:16" x14ac:dyDescent="0.25">
      <c r="A1898" s="4">
        <v>1118</v>
      </c>
      <c r="B1898" s="4">
        <v>2538</v>
      </c>
      <c r="C1898" s="11">
        <v>44157</v>
      </c>
      <c r="D1898" s="4">
        <v>550</v>
      </c>
      <c r="E1898" s="4">
        <v>512</v>
      </c>
      <c r="F1898" s="41">
        <v>34.975499999999997</v>
      </c>
      <c r="G1898" s="41">
        <v>19236.525000000001</v>
      </c>
      <c r="K1898" t="b">
        <f>IF(VLOOKUP(Table1[[#This Row],[ProductID]],productMaster,4,0)="Active",TRUE,"Anomali")</f>
        <v>1</v>
      </c>
      <c r="L1898">
        <f>VLOOKUP(Table1[[#This Row],[ProductID]],productMaster,10,0)</f>
        <v>0</v>
      </c>
      <c r="M1898" t="str">
        <f>IF(Table1[[#This Row],[UnitPrice]]&gt;115%*Table1[[#This Row],[StandardAcquisitionCost]],"Anomali","")</f>
        <v>Anomali</v>
      </c>
      <c r="N1898" s="80">
        <f>VLOOKUP(Table1[[#This Row],[ProductID]],productMaster,11,0)</f>
        <v>0</v>
      </c>
      <c r="O1898" s="80" t="str">
        <f>IF(Table1[[#This Row],[UnitPrice]]&gt;Table1[[#This Row],[sellingPrice]],"Anomali","")</f>
        <v>Anomali</v>
      </c>
      <c r="P1898" s="80" t="str">
        <f>IF(ISNA(VLOOKUP(Table1[[#This Row],[ProductID]],productMaster,1,0)),"Anomali","")</f>
        <v/>
      </c>
    </row>
    <row r="1899" spans="1:16" x14ac:dyDescent="0.25">
      <c r="A1899" s="5">
        <v>1119</v>
      </c>
      <c r="B1899" s="5">
        <v>2539</v>
      </c>
      <c r="C1899" s="10">
        <v>44157</v>
      </c>
      <c r="D1899" s="5">
        <v>3</v>
      </c>
      <c r="E1899" s="5">
        <v>403</v>
      </c>
      <c r="F1899" s="40">
        <v>45.3705</v>
      </c>
      <c r="G1899" s="40">
        <v>136.11150000000001</v>
      </c>
      <c r="K1899" t="b">
        <f>IF(VLOOKUP(Table1[[#This Row],[ProductID]],productMaster,4,0)="Active",TRUE,"Anomali")</f>
        <v>1</v>
      </c>
      <c r="L1899">
        <f>VLOOKUP(Table1[[#This Row],[ProductID]],productMaster,10,0)</f>
        <v>0</v>
      </c>
      <c r="M1899" t="str">
        <f>IF(Table1[[#This Row],[UnitPrice]]&gt;115%*Table1[[#This Row],[StandardAcquisitionCost]],"Anomali","")</f>
        <v>Anomali</v>
      </c>
      <c r="N1899" s="80">
        <f>VLOOKUP(Table1[[#This Row],[ProductID]],productMaster,11,0)</f>
        <v>0</v>
      </c>
      <c r="O1899" s="80" t="str">
        <f>IF(Table1[[#This Row],[UnitPrice]]&gt;Table1[[#This Row],[sellingPrice]],"Anomali","")</f>
        <v>Anomali</v>
      </c>
      <c r="P1899" s="80" t="str">
        <f>IF(ISNA(VLOOKUP(Table1[[#This Row],[ProductID]],productMaster,1,0)),"Anomali","")</f>
        <v/>
      </c>
    </row>
    <row r="1900" spans="1:16" x14ac:dyDescent="0.25">
      <c r="A1900" s="4">
        <v>1119</v>
      </c>
      <c r="B1900" s="4">
        <v>2540</v>
      </c>
      <c r="C1900" s="11">
        <v>44157</v>
      </c>
      <c r="D1900" s="4">
        <v>3</v>
      </c>
      <c r="E1900" s="4">
        <v>404</v>
      </c>
      <c r="F1900" s="41">
        <v>49.643999999999998</v>
      </c>
      <c r="G1900" s="41">
        <v>148.93199999999999</v>
      </c>
      <c r="K1900" t="b">
        <f>IF(VLOOKUP(Table1[[#This Row],[ProductID]],productMaster,4,0)="Active",TRUE,"Anomali")</f>
        <v>1</v>
      </c>
      <c r="L1900">
        <f>VLOOKUP(Table1[[#This Row],[ProductID]],productMaster,10,0)</f>
        <v>0</v>
      </c>
      <c r="M1900" t="str">
        <f>IF(Table1[[#This Row],[UnitPrice]]&gt;115%*Table1[[#This Row],[StandardAcquisitionCost]],"Anomali","")</f>
        <v>Anomali</v>
      </c>
      <c r="N1900" s="80">
        <f>VLOOKUP(Table1[[#This Row],[ProductID]],productMaster,11,0)</f>
        <v>0</v>
      </c>
      <c r="O1900" s="80" t="str">
        <f>IF(Table1[[#This Row],[UnitPrice]]&gt;Table1[[#This Row],[sellingPrice]],"Anomali","")</f>
        <v>Anomali</v>
      </c>
      <c r="P1900" s="80" t="str">
        <f>IF(ISNA(VLOOKUP(Table1[[#This Row],[ProductID]],productMaster,1,0)),"Anomali","")</f>
        <v/>
      </c>
    </row>
    <row r="1901" spans="1:16" x14ac:dyDescent="0.25">
      <c r="A1901" s="5">
        <v>1119</v>
      </c>
      <c r="B1901" s="5">
        <v>2541</v>
      </c>
      <c r="C1901" s="10">
        <v>44157</v>
      </c>
      <c r="D1901" s="5">
        <v>3</v>
      </c>
      <c r="E1901" s="5">
        <v>405</v>
      </c>
      <c r="F1901" s="40">
        <v>45.3705</v>
      </c>
      <c r="G1901" s="40">
        <v>136.11150000000001</v>
      </c>
      <c r="K1901" t="b">
        <f>IF(VLOOKUP(Table1[[#This Row],[ProductID]],productMaster,4,0)="Active",TRUE,"Anomali")</f>
        <v>1</v>
      </c>
      <c r="L1901">
        <f>VLOOKUP(Table1[[#This Row],[ProductID]],productMaster,10,0)</f>
        <v>0</v>
      </c>
      <c r="M1901" t="str">
        <f>IF(Table1[[#This Row],[UnitPrice]]&gt;115%*Table1[[#This Row],[StandardAcquisitionCost]],"Anomali","")</f>
        <v>Anomali</v>
      </c>
      <c r="N1901" s="80">
        <f>VLOOKUP(Table1[[#This Row],[ProductID]],productMaster,11,0)</f>
        <v>0</v>
      </c>
      <c r="O1901" s="80" t="str">
        <f>IF(Table1[[#This Row],[UnitPrice]]&gt;Table1[[#This Row],[sellingPrice]],"Anomali","")</f>
        <v>Anomali</v>
      </c>
      <c r="P1901" s="80" t="str">
        <f>IF(ISNA(VLOOKUP(Table1[[#This Row],[ProductID]],productMaster,1,0)),"Anomali","")</f>
        <v/>
      </c>
    </row>
    <row r="1902" spans="1:16" x14ac:dyDescent="0.25">
      <c r="A1902" s="4">
        <v>1119</v>
      </c>
      <c r="B1902" s="4">
        <v>2542</v>
      </c>
      <c r="C1902" s="11">
        <v>44157</v>
      </c>
      <c r="D1902" s="4">
        <v>3</v>
      </c>
      <c r="E1902" s="4">
        <v>406</v>
      </c>
      <c r="F1902" s="41">
        <v>43.270499999999998</v>
      </c>
      <c r="G1902" s="41">
        <v>129.8115</v>
      </c>
      <c r="K1902" t="b">
        <f>IF(VLOOKUP(Table1[[#This Row],[ProductID]],productMaster,4,0)="Active",TRUE,"Anomali")</f>
        <v>1</v>
      </c>
      <c r="L1902">
        <f>VLOOKUP(Table1[[#This Row],[ProductID]],productMaster,10,0)</f>
        <v>0</v>
      </c>
      <c r="M1902" t="str">
        <f>IF(Table1[[#This Row],[UnitPrice]]&gt;115%*Table1[[#This Row],[StandardAcquisitionCost]],"Anomali","")</f>
        <v>Anomali</v>
      </c>
      <c r="N1902" s="80">
        <f>VLOOKUP(Table1[[#This Row],[ProductID]],productMaster,11,0)</f>
        <v>0</v>
      </c>
      <c r="O1902" s="80" t="str">
        <f>IF(Table1[[#This Row],[UnitPrice]]&gt;Table1[[#This Row],[sellingPrice]],"Anomali","")</f>
        <v>Anomali</v>
      </c>
      <c r="P1902" s="80" t="str">
        <f>IF(ISNA(VLOOKUP(Table1[[#This Row],[ProductID]],productMaster,1,0)),"Anomali","")</f>
        <v/>
      </c>
    </row>
    <row r="1903" spans="1:16" x14ac:dyDescent="0.25">
      <c r="A1903" s="5">
        <v>1119</v>
      </c>
      <c r="B1903" s="5">
        <v>2543</v>
      </c>
      <c r="C1903" s="10">
        <v>44157</v>
      </c>
      <c r="D1903" s="5">
        <v>3</v>
      </c>
      <c r="E1903" s="5">
        <v>407</v>
      </c>
      <c r="F1903" s="40">
        <v>47.543999999999997</v>
      </c>
      <c r="G1903" s="40">
        <v>142.63200000000001</v>
      </c>
      <c r="K1903" t="b">
        <f>IF(VLOOKUP(Table1[[#This Row],[ProductID]],productMaster,4,0)="Active",TRUE,"Anomali")</f>
        <v>1</v>
      </c>
      <c r="L1903">
        <f>VLOOKUP(Table1[[#This Row],[ProductID]],productMaster,10,0)</f>
        <v>0</v>
      </c>
      <c r="M1903" t="str">
        <f>IF(Table1[[#This Row],[UnitPrice]]&gt;115%*Table1[[#This Row],[StandardAcquisitionCost]],"Anomali","")</f>
        <v>Anomali</v>
      </c>
      <c r="N1903" s="80">
        <f>VLOOKUP(Table1[[#This Row],[ProductID]],productMaster,11,0)</f>
        <v>0</v>
      </c>
      <c r="O1903" s="80" t="str">
        <f>IF(Table1[[#This Row],[UnitPrice]]&gt;Table1[[#This Row],[sellingPrice]],"Anomali","")</f>
        <v>Anomali</v>
      </c>
      <c r="P1903" s="80" t="str">
        <f>IF(ISNA(VLOOKUP(Table1[[#This Row],[ProductID]],productMaster,1,0)),"Anomali","")</f>
        <v/>
      </c>
    </row>
    <row r="1904" spans="1:16" x14ac:dyDescent="0.25">
      <c r="A1904" s="4">
        <v>1120</v>
      </c>
      <c r="B1904" s="4">
        <v>2544</v>
      </c>
      <c r="C1904" s="11">
        <v>44157</v>
      </c>
      <c r="D1904" s="4">
        <v>550</v>
      </c>
      <c r="E1904" s="4">
        <v>525</v>
      </c>
      <c r="F1904" s="41">
        <v>2.3205</v>
      </c>
      <c r="G1904" s="41">
        <v>1276.2750000000001</v>
      </c>
      <c r="K1904" t="b">
        <f>IF(VLOOKUP(Table1[[#This Row],[ProductID]],productMaster,4,0)="Active",TRUE,"Anomali")</f>
        <v>1</v>
      </c>
      <c r="L1904">
        <f>VLOOKUP(Table1[[#This Row],[ProductID]],productMaster,10,0)</f>
        <v>0</v>
      </c>
      <c r="M1904" t="str">
        <f>IF(Table1[[#This Row],[UnitPrice]]&gt;115%*Table1[[#This Row],[StandardAcquisitionCost]],"Anomali","")</f>
        <v>Anomali</v>
      </c>
      <c r="N1904" s="80">
        <f>VLOOKUP(Table1[[#This Row],[ProductID]],productMaster,11,0)</f>
        <v>0</v>
      </c>
      <c r="O1904" s="80" t="str">
        <f>IF(Table1[[#This Row],[UnitPrice]]&gt;Table1[[#This Row],[sellingPrice]],"Anomali","")</f>
        <v>Anomali</v>
      </c>
      <c r="P1904" s="80" t="str">
        <f>IF(ISNA(VLOOKUP(Table1[[#This Row],[ProductID]],productMaster,1,0)),"Anomali","")</f>
        <v/>
      </c>
    </row>
    <row r="1905" spans="1:16" x14ac:dyDescent="0.25">
      <c r="A1905" s="5">
        <v>1121</v>
      </c>
      <c r="B1905" s="5">
        <v>2545</v>
      </c>
      <c r="C1905" s="10">
        <v>44157</v>
      </c>
      <c r="D1905" s="5">
        <v>550</v>
      </c>
      <c r="E1905" s="5">
        <v>526</v>
      </c>
      <c r="F1905" s="40">
        <v>3.6435</v>
      </c>
      <c r="G1905" s="40">
        <v>2003.925</v>
      </c>
      <c r="K1905" t="b">
        <f>IF(VLOOKUP(Table1[[#This Row],[ProductID]],productMaster,4,0)="Active",TRUE,"Anomali")</f>
        <v>1</v>
      </c>
      <c r="L1905">
        <f>VLOOKUP(Table1[[#This Row],[ProductID]],productMaster,10,0)</f>
        <v>0</v>
      </c>
      <c r="M1905" t="str">
        <f>IF(Table1[[#This Row],[UnitPrice]]&gt;115%*Table1[[#This Row],[StandardAcquisitionCost]],"Anomali","")</f>
        <v>Anomali</v>
      </c>
      <c r="N1905" s="80">
        <f>VLOOKUP(Table1[[#This Row],[ProductID]],productMaster,11,0)</f>
        <v>0</v>
      </c>
      <c r="O1905" s="80" t="str">
        <f>IF(Table1[[#This Row],[UnitPrice]]&gt;Table1[[#This Row],[sellingPrice]],"Anomali","")</f>
        <v>Anomali</v>
      </c>
      <c r="P1905" s="80" t="str">
        <f>IF(ISNA(VLOOKUP(Table1[[#This Row],[ProductID]],productMaster,1,0)),"Anomali","")</f>
        <v/>
      </c>
    </row>
    <row r="1906" spans="1:16" x14ac:dyDescent="0.25">
      <c r="A1906" s="4">
        <v>1122</v>
      </c>
      <c r="B1906" s="4">
        <v>2546</v>
      </c>
      <c r="C1906" s="11">
        <v>44157</v>
      </c>
      <c r="D1906" s="4">
        <v>550</v>
      </c>
      <c r="E1906" s="4">
        <v>908</v>
      </c>
      <c r="F1906" s="41">
        <v>21.0945</v>
      </c>
      <c r="G1906" s="41">
        <v>11601.975</v>
      </c>
      <c r="K1906" t="b">
        <f>IF(VLOOKUP(Table1[[#This Row],[ProductID]],productMaster,4,0)="Active",TRUE,"Anomali")</f>
        <v>1</v>
      </c>
      <c r="L1906">
        <f>VLOOKUP(Table1[[#This Row],[ProductID]],productMaster,10,0)</f>
        <v>12.0413</v>
      </c>
      <c r="M1906" t="str">
        <f>IF(Table1[[#This Row],[UnitPrice]]&gt;115%*Table1[[#This Row],[StandardAcquisitionCost]],"Anomali","")</f>
        <v>Anomali</v>
      </c>
      <c r="N1906" s="80">
        <f>VLOOKUP(Table1[[#This Row],[ProductID]],productMaster,11,0)</f>
        <v>27.12</v>
      </c>
      <c r="O1906" s="80" t="str">
        <f>IF(Table1[[#This Row],[UnitPrice]]&gt;Table1[[#This Row],[sellingPrice]],"Anomali","")</f>
        <v/>
      </c>
      <c r="P1906" s="80" t="str">
        <f>IF(ISNA(VLOOKUP(Table1[[#This Row],[ProductID]],productMaster,1,0)),"Anomali","")</f>
        <v/>
      </c>
    </row>
    <row r="1907" spans="1:16" x14ac:dyDescent="0.25">
      <c r="A1907" s="5">
        <v>1122</v>
      </c>
      <c r="B1907" s="5">
        <v>2547</v>
      </c>
      <c r="C1907" s="10">
        <v>44157</v>
      </c>
      <c r="D1907" s="5">
        <v>550</v>
      </c>
      <c r="E1907" s="5">
        <v>909</v>
      </c>
      <c r="F1907" s="40">
        <v>30.439499999999999</v>
      </c>
      <c r="G1907" s="40">
        <v>16741.724999999999</v>
      </c>
      <c r="K1907" t="b">
        <f>IF(VLOOKUP(Table1[[#This Row],[ProductID]],productMaster,4,0)="Active",TRUE,"Anomali")</f>
        <v>1</v>
      </c>
      <c r="L1907">
        <f>VLOOKUP(Table1[[#This Row],[ProductID]],productMaster,10,0)</f>
        <v>17.3782</v>
      </c>
      <c r="M1907" t="str">
        <f>IF(Table1[[#This Row],[UnitPrice]]&gt;115%*Table1[[#This Row],[StandardAcquisitionCost]],"Anomali","")</f>
        <v>Anomali</v>
      </c>
      <c r="N1907" s="80">
        <f>VLOOKUP(Table1[[#This Row],[ProductID]],productMaster,11,0)</f>
        <v>39.14</v>
      </c>
      <c r="O1907" s="80" t="str">
        <f>IF(Table1[[#This Row],[UnitPrice]]&gt;Table1[[#This Row],[sellingPrice]],"Anomali","")</f>
        <v/>
      </c>
      <c r="P1907" s="80" t="str">
        <f>IF(ISNA(VLOOKUP(Table1[[#This Row],[ProductID]],productMaster,1,0)),"Anomali","")</f>
        <v/>
      </c>
    </row>
    <row r="1908" spans="1:16" x14ac:dyDescent="0.25">
      <c r="A1908" s="4">
        <v>1123</v>
      </c>
      <c r="B1908" s="4">
        <v>2548</v>
      </c>
      <c r="C1908" s="11">
        <v>44157</v>
      </c>
      <c r="D1908" s="4">
        <v>60</v>
      </c>
      <c r="E1908" s="4">
        <v>356</v>
      </c>
      <c r="F1908" s="41">
        <v>3.6015000000000001</v>
      </c>
      <c r="G1908" s="41">
        <v>216.09</v>
      </c>
      <c r="K1908" t="b">
        <f>IF(VLOOKUP(Table1[[#This Row],[ProductID]],productMaster,4,0)="Active",TRUE,"Anomali")</f>
        <v>1</v>
      </c>
      <c r="L1908">
        <f>VLOOKUP(Table1[[#This Row],[ProductID]],productMaster,10,0)</f>
        <v>0</v>
      </c>
      <c r="M1908" t="str">
        <f>IF(Table1[[#This Row],[UnitPrice]]&gt;115%*Table1[[#This Row],[StandardAcquisitionCost]],"Anomali","")</f>
        <v>Anomali</v>
      </c>
      <c r="N1908" s="80">
        <f>VLOOKUP(Table1[[#This Row],[ProductID]],productMaster,11,0)</f>
        <v>0</v>
      </c>
      <c r="O1908" s="80" t="str">
        <f>IF(Table1[[#This Row],[UnitPrice]]&gt;Table1[[#This Row],[sellingPrice]],"Anomali","")</f>
        <v>Anomali</v>
      </c>
      <c r="P1908" s="80" t="str">
        <f>IF(ISNA(VLOOKUP(Table1[[#This Row],[ProductID]],productMaster,1,0)),"Anomali","")</f>
        <v/>
      </c>
    </row>
    <row r="1909" spans="1:16" x14ac:dyDescent="0.25">
      <c r="A1909" s="5">
        <v>1123</v>
      </c>
      <c r="B1909" s="5">
        <v>2549</v>
      </c>
      <c r="C1909" s="10">
        <v>44157</v>
      </c>
      <c r="D1909" s="5">
        <v>60</v>
      </c>
      <c r="E1909" s="5">
        <v>357</v>
      </c>
      <c r="F1909" s="40">
        <v>3.9794999999999998</v>
      </c>
      <c r="G1909" s="40">
        <v>238.77</v>
      </c>
      <c r="K1909" t="b">
        <f>IF(VLOOKUP(Table1[[#This Row],[ProductID]],productMaster,4,0)="Active",TRUE,"Anomali")</f>
        <v>1</v>
      </c>
      <c r="L1909">
        <f>VLOOKUP(Table1[[#This Row],[ProductID]],productMaster,10,0)</f>
        <v>0</v>
      </c>
      <c r="M1909" t="str">
        <f>IF(Table1[[#This Row],[UnitPrice]]&gt;115%*Table1[[#This Row],[StandardAcquisitionCost]],"Anomali","")</f>
        <v>Anomali</v>
      </c>
      <c r="N1909" s="80">
        <f>VLOOKUP(Table1[[#This Row],[ProductID]],productMaster,11,0)</f>
        <v>0</v>
      </c>
      <c r="O1909" s="80" t="str">
        <f>IF(Table1[[#This Row],[UnitPrice]]&gt;Table1[[#This Row],[sellingPrice]],"Anomali","")</f>
        <v>Anomali</v>
      </c>
      <c r="P1909" s="80" t="str">
        <f>IF(ISNA(VLOOKUP(Table1[[#This Row],[ProductID]],productMaster,1,0)),"Anomali","")</f>
        <v/>
      </c>
    </row>
    <row r="1910" spans="1:16" x14ac:dyDescent="0.25">
      <c r="A1910" s="4">
        <v>1124</v>
      </c>
      <c r="B1910" s="4">
        <v>2550</v>
      </c>
      <c r="C1910" s="11">
        <v>44157</v>
      </c>
      <c r="D1910" s="4">
        <v>550</v>
      </c>
      <c r="E1910" s="4">
        <v>935</v>
      </c>
      <c r="F1910" s="41">
        <v>31.4895</v>
      </c>
      <c r="G1910" s="41">
        <v>17319.224999999999</v>
      </c>
      <c r="K1910" t="b">
        <f>IF(VLOOKUP(Table1[[#This Row],[ProductID]],productMaster,4,0)="Active",TRUE,"Anomali")</f>
        <v>1</v>
      </c>
      <c r="L1910">
        <f>VLOOKUP(Table1[[#This Row],[ProductID]],productMaster,10,0)</f>
        <v>17.977599999999999</v>
      </c>
      <c r="M1910" t="str">
        <f>IF(Table1[[#This Row],[UnitPrice]]&gt;115%*Table1[[#This Row],[StandardAcquisitionCost]],"Anomali","")</f>
        <v>Anomali</v>
      </c>
      <c r="N1910" s="80">
        <f>VLOOKUP(Table1[[#This Row],[ProductID]],productMaster,11,0)</f>
        <v>40.49</v>
      </c>
      <c r="O1910" s="80" t="str">
        <f>IF(Table1[[#This Row],[UnitPrice]]&gt;Table1[[#This Row],[sellingPrice]],"Anomali","")</f>
        <v/>
      </c>
      <c r="P1910" s="80" t="str">
        <f>IF(ISNA(VLOOKUP(Table1[[#This Row],[ProductID]],productMaster,1,0)),"Anomali","")</f>
        <v/>
      </c>
    </row>
    <row r="1911" spans="1:16" x14ac:dyDescent="0.25">
      <c r="A1911" s="5">
        <v>1124</v>
      </c>
      <c r="B1911" s="5">
        <v>2551</v>
      </c>
      <c r="C1911" s="10">
        <v>44157</v>
      </c>
      <c r="D1911" s="5">
        <v>550</v>
      </c>
      <c r="E1911" s="5">
        <v>936</v>
      </c>
      <c r="F1911" s="40">
        <v>48.289499999999997</v>
      </c>
      <c r="G1911" s="40">
        <v>26559.224999999999</v>
      </c>
      <c r="K1911" t="b">
        <f>IF(VLOOKUP(Table1[[#This Row],[ProductID]],productMaster,4,0)="Active",TRUE,"Anomali")</f>
        <v>1</v>
      </c>
      <c r="L1911">
        <f>VLOOKUP(Table1[[#This Row],[ProductID]],productMaster,10,0)</f>
        <v>27.568000000000001</v>
      </c>
      <c r="M1911" t="str">
        <f>IF(Table1[[#This Row],[UnitPrice]]&gt;115%*Table1[[#This Row],[StandardAcquisitionCost]],"Anomali","")</f>
        <v>Anomali</v>
      </c>
      <c r="N1911" s="80">
        <f>VLOOKUP(Table1[[#This Row],[ProductID]],productMaster,11,0)</f>
        <v>62.09</v>
      </c>
      <c r="O1911" s="80" t="str">
        <f>IF(Table1[[#This Row],[UnitPrice]]&gt;Table1[[#This Row],[sellingPrice]],"Anomali","")</f>
        <v/>
      </c>
      <c r="P1911" s="80" t="str">
        <f>IF(ISNA(VLOOKUP(Table1[[#This Row],[ProductID]],productMaster,1,0)),"Anomali","")</f>
        <v/>
      </c>
    </row>
    <row r="1912" spans="1:16" x14ac:dyDescent="0.25">
      <c r="A1912" s="4">
        <v>1125</v>
      </c>
      <c r="B1912" s="4">
        <v>2552</v>
      </c>
      <c r="C1912" s="11">
        <v>44157</v>
      </c>
      <c r="D1912" s="4">
        <v>550</v>
      </c>
      <c r="E1912" s="4">
        <v>524</v>
      </c>
      <c r="F1912" s="41">
        <v>12.967499999999999</v>
      </c>
      <c r="G1912" s="41">
        <v>7132.125</v>
      </c>
      <c r="K1912" t="b">
        <f>IF(VLOOKUP(Table1[[#This Row],[ProductID]],productMaster,4,0)="Active",TRUE,"Anomali")</f>
        <v>1</v>
      </c>
      <c r="L1912">
        <f>VLOOKUP(Table1[[#This Row],[ProductID]],productMaster,10,0)</f>
        <v>0</v>
      </c>
      <c r="M1912" t="str">
        <f>IF(Table1[[#This Row],[UnitPrice]]&gt;115%*Table1[[#This Row],[StandardAcquisitionCost]],"Anomali","")</f>
        <v>Anomali</v>
      </c>
      <c r="N1912" s="80">
        <f>VLOOKUP(Table1[[#This Row],[ProductID]],productMaster,11,0)</f>
        <v>0</v>
      </c>
      <c r="O1912" s="80" t="str">
        <f>IF(Table1[[#This Row],[UnitPrice]]&gt;Table1[[#This Row],[sellingPrice]],"Anomali","")</f>
        <v>Anomali</v>
      </c>
      <c r="P1912" s="80" t="str">
        <f>IF(ISNA(VLOOKUP(Table1[[#This Row],[ProductID]],productMaster,1,0)),"Anomali","")</f>
        <v/>
      </c>
    </row>
    <row r="1913" spans="1:16" x14ac:dyDescent="0.25">
      <c r="A1913" s="5">
        <v>1126</v>
      </c>
      <c r="B1913" s="5">
        <v>2553</v>
      </c>
      <c r="C1913" s="10">
        <v>44157</v>
      </c>
      <c r="D1913" s="5">
        <v>550</v>
      </c>
      <c r="E1913" s="5">
        <v>911</v>
      </c>
      <c r="F1913" s="40">
        <v>21.0945</v>
      </c>
      <c r="G1913" s="40">
        <v>11601.975</v>
      </c>
      <c r="K1913" t="b">
        <f>IF(VLOOKUP(Table1[[#This Row],[ProductID]],productMaster,4,0)="Active",TRUE,"Anomali")</f>
        <v>1</v>
      </c>
      <c r="L1913">
        <f>VLOOKUP(Table1[[#This Row],[ProductID]],productMaster,10,0)</f>
        <v>12.0413</v>
      </c>
      <c r="M1913" t="str">
        <f>IF(Table1[[#This Row],[UnitPrice]]&gt;115%*Table1[[#This Row],[StandardAcquisitionCost]],"Anomali","")</f>
        <v>Anomali</v>
      </c>
      <c r="N1913" s="80">
        <f>VLOOKUP(Table1[[#This Row],[ProductID]],productMaster,11,0)</f>
        <v>27.12</v>
      </c>
      <c r="O1913" s="80" t="str">
        <f>IF(Table1[[#This Row],[UnitPrice]]&gt;Table1[[#This Row],[sellingPrice]],"Anomali","")</f>
        <v/>
      </c>
      <c r="P1913" s="80" t="str">
        <f>IF(ISNA(VLOOKUP(Table1[[#This Row],[ProductID]],productMaster,1,0)),"Anomali","")</f>
        <v/>
      </c>
    </row>
    <row r="1914" spans="1:16" x14ac:dyDescent="0.25">
      <c r="A1914" s="4">
        <v>1126</v>
      </c>
      <c r="B1914" s="4">
        <v>2554</v>
      </c>
      <c r="C1914" s="11">
        <v>44157</v>
      </c>
      <c r="D1914" s="4">
        <v>550</v>
      </c>
      <c r="E1914" s="4">
        <v>912</v>
      </c>
      <c r="F1914" s="41">
        <v>30.439499999999999</v>
      </c>
      <c r="G1914" s="41">
        <v>16741.724999999999</v>
      </c>
      <c r="K1914" t="b">
        <f>IF(VLOOKUP(Table1[[#This Row],[ProductID]],productMaster,4,0)="Active",TRUE,"Anomali")</f>
        <v>1</v>
      </c>
      <c r="L1914">
        <f>VLOOKUP(Table1[[#This Row],[ProductID]],productMaster,10,0)</f>
        <v>17.3782</v>
      </c>
      <c r="M1914" t="str">
        <f>IF(Table1[[#This Row],[UnitPrice]]&gt;115%*Table1[[#This Row],[StandardAcquisitionCost]],"Anomali","")</f>
        <v>Anomali</v>
      </c>
      <c r="N1914" s="80">
        <f>VLOOKUP(Table1[[#This Row],[ProductID]],productMaster,11,0)</f>
        <v>39.14</v>
      </c>
      <c r="O1914" s="80" t="str">
        <f>IF(Table1[[#This Row],[UnitPrice]]&gt;Table1[[#This Row],[sellingPrice]],"Anomali","")</f>
        <v/>
      </c>
      <c r="P1914" s="80" t="str">
        <f>IF(ISNA(VLOOKUP(Table1[[#This Row],[ProductID]],productMaster,1,0)),"Anomali","")</f>
        <v/>
      </c>
    </row>
    <row r="1915" spans="1:16" x14ac:dyDescent="0.25">
      <c r="A1915" s="5">
        <v>1127</v>
      </c>
      <c r="B1915" s="5">
        <v>2555</v>
      </c>
      <c r="C1915" s="10">
        <v>44157</v>
      </c>
      <c r="D1915" s="5">
        <v>550</v>
      </c>
      <c r="E1915" s="5">
        <v>910</v>
      </c>
      <c r="F1915" s="40">
        <v>40.939500000000002</v>
      </c>
      <c r="G1915" s="40">
        <v>22516.724999999999</v>
      </c>
      <c r="K1915" t="b">
        <f>IF(VLOOKUP(Table1[[#This Row],[ProductID]],productMaster,4,0)="Active",TRUE,"Anomali")</f>
        <v>1</v>
      </c>
      <c r="L1915">
        <f>VLOOKUP(Table1[[#This Row],[ProductID]],productMaster,10,0)</f>
        <v>23.372199999999999</v>
      </c>
      <c r="M1915" t="str">
        <f>IF(Table1[[#This Row],[UnitPrice]]&gt;115%*Table1[[#This Row],[StandardAcquisitionCost]],"Anomali","")</f>
        <v>Anomali</v>
      </c>
      <c r="N1915" s="80">
        <f>VLOOKUP(Table1[[#This Row],[ProductID]],productMaster,11,0)</f>
        <v>52.64</v>
      </c>
      <c r="O1915" s="80" t="str">
        <f>IF(Table1[[#This Row],[UnitPrice]]&gt;Table1[[#This Row],[sellingPrice]],"Anomali","")</f>
        <v/>
      </c>
      <c r="P1915" s="80" t="str">
        <f>IF(ISNA(VLOOKUP(Table1[[#This Row],[ProductID]],productMaster,1,0)),"Anomali","")</f>
        <v/>
      </c>
    </row>
    <row r="1916" spans="1:16" x14ac:dyDescent="0.25">
      <c r="A1916" s="4">
        <v>1128</v>
      </c>
      <c r="B1916" s="4">
        <v>2556</v>
      </c>
      <c r="C1916" s="11">
        <v>44157</v>
      </c>
      <c r="D1916" s="4">
        <v>550</v>
      </c>
      <c r="E1916" s="4">
        <v>937</v>
      </c>
      <c r="F1916" s="41">
        <v>62.9895</v>
      </c>
      <c r="G1916" s="41">
        <v>34644.224999999999</v>
      </c>
      <c r="K1916" t="b">
        <f>IF(VLOOKUP(Table1[[#This Row],[ProductID]],productMaster,4,0)="Active",TRUE,"Anomali")</f>
        <v>1</v>
      </c>
      <c r="L1916">
        <f>VLOOKUP(Table1[[#This Row],[ProductID]],productMaster,10,0)</f>
        <v>35.959600000000002</v>
      </c>
      <c r="M1916" t="str">
        <f>IF(Table1[[#This Row],[UnitPrice]]&gt;115%*Table1[[#This Row],[StandardAcquisitionCost]],"Anomali","")</f>
        <v>Anomali</v>
      </c>
      <c r="N1916" s="80">
        <f>VLOOKUP(Table1[[#This Row],[ProductID]],productMaster,11,0)</f>
        <v>80.989999999999995</v>
      </c>
      <c r="O1916" s="80" t="str">
        <f>IF(Table1[[#This Row],[UnitPrice]]&gt;Table1[[#This Row],[sellingPrice]],"Anomali","")</f>
        <v/>
      </c>
      <c r="P1916" s="80" t="str">
        <f>IF(ISNA(VLOOKUP(Table1[[#This Row],[ProductID]],productMaster,1,0)),"Anomali","")</f>
        <v/>
      </c>
    </row>
    <row r="1917" spans="1:16" x14ac:dyDescent="0.25">
      <c r="A1917" s="5">
        <v>1129</v>
      </c>
      <c r="B1917" s="5">
        <v>2557</v>
      </c>
      <c r="C1917" s="10">
        <v>44157</v>
      </c>
      <c r="D1917" s="5">
        <v>3</v>
      </c>
      <c r="E1917" s="5">
        <v>466</v>
      </c>
      <c r="F1917" s="40">
        <v>45.423000000000002</v>
      </c>
      <c r="G1917" s="40">
        <v>136.26900000000001</v>
      </c>
      <c r="K1917" t="b">
        <f>IF(VLOOKUP(Table1[[#This Row],[ProductID]],productMaster,4,0)="Active",TRUE,"Anomali")</f>
        <v>1</v>
      </c>
      <c r="L1917">
        <f>VLOOKUP(Table1[[#This Row],[ProductID]],productMaster,10,0)</f>
        <v>0</v>
      </c>
      <c r="M1917" t="str">
        <f>IF(Table1[[#This Row],[UnitPrice]]&gt;115%*Table1[[#This Row],[StandardAcquisitionCost]],"Anomali","")</f>
        <v>Anomali</v>
      </c>
      <c r="N1917" s="80">
        <f>VLOOKUP(Table1[[#This Row],[ProductID]],productMaster,11,0)</f>
        <v>0</v>
      </c>
      <c r="O1917" s="80" t="str">
        <f>IF(Table1[[#This Row],[UnitPrice]]&gt;Table1[[#This Row],[sellingPrice]],"Anomali","")</f>
        <v>Anomali</v>
      </c>
      <c r="P1917" s="80" t="str">
        <f>IF(ISNA(VLOOKUP(Table1[[#This Row],[ProductID]],productMaster,1,0)),"Anomali","")</f>
        <v/>
      </c>
    </row>
    <row r="1918" spans="1:16" x14ac:dyDescent="0.25">
      <c r="A1918" s="4">
        <v>1129</v>
      </c>
      <c r="B1918" s="4">
        <v>2558</v>
      </c>
      <c r="C1918" s="11">
        <v>44157</v>
      </c>
      <c r="D1918" s="4">
        <v>3</v>
      </c>
      <c r="E1918" s="4">
        <v>467</v>
      </c>
      <c r="F1918" s="41">
        <v>43.323</v>
      </c>
      <c r="G1918" s="41">
        <v>129.96899999999999</v>
      </c>
      <c r="K1918" t="b">
        <f>IF(VLOOKUP(Table1[[#This Row],[ProductID]],productMaster,4,0)="Active",TRUE,"Anomali")</f>
        <v>1</v>
      </c>
      <c r="L1918">
        <f>VLOOKUP(Table1[[#This Row],[ProductID]],productMaster,10,0)</f>
        <v>0</v>
      </c>
      <c r="M1918" t="str">
        <f>IF(Table1[[#This Row],[UnitPrice]]&gt;115%*Table1[[#This Row],[StandardAcquisitionCost]],"Anomali","")</f>
        <v>Anomali</v>
      </c>
      <c r="N1918" s="80">
        <f>VLOOKUP(Table1[[#This Row],[ProductID]],productMaster,11,0)</f>
        <v>0</v>
      </c>
      <c r="O1918" s="80" t="str">
        <f>IF(Table1[[#This Row],[UnitPrice]]&gt;Table1[[#This Row],[sellingPrice]],"Anomali","")</f>
        <v>Anomali</v>
      </c>
      <c r="P1918" s="80" t="str">
        <f>IF(ISNA(VLOOKUP(Table1[[#This Row],[ProductID]],productMaster,1,0)),"Anomali","")</f>
        <v/>
      </c>
    </row>
    <row r="1919" spans="1:16" x14ac:dyDescent="0.25">
      <c r="A1919" s="5">
        <v>1129</v>
      </c>
      <c r="B1919" s="5">
        <v>2559</v>
      </c>
      <c r="C1919" s="10">
        <v>44157</v>
      </c>
      <c r="D1919" s="5">
        <v>3</v>
      </c>
      <c r="E1919" s="5">
        <v>468</v>
      </c>
      <c r="F1919" s="40">
        <v>47.596499999999999</v>
      </c>
      <c r="G1919" s="40">
        <v>142.7895</v>
      </c>
      <c r="K1919" t="b">
        <f>IF(VLOOKUP(Table1[[#This Row],[ProductID]],productMaster,4,0)="Active",TRUE,"Anomali")</f>
        <v>1</v>
      </c>
      <c r="L1919">
        <f>VLOOKUP(Table1[[#This Row],[ProductID]],productMaster,10,0)</f>
        <v>0</v>
      </c>
      <c r="M1919" t="str">
        <f>IF(Table1[[#This Row],[UnitPrice]]&gt;115%*Table1[[#This Row],[StandardAcquisitionCost]],"Anomali","")</f>
        <v>Anomali</v>
      </c>
      <c r="N1919" s="80">
        <f>VLOOKUP(Table1[[#This Row],[ProductID]],productMaster,11,0)</f>
        <v>0</v>
      </c>
      <c r="O1919" s="80" t="str">
        <f>IF(Table1[[#This Row],[UnitPrice]]&gt;Table1[[#This Row],[sellingPrice]],"Anomali","")</f>
        <v>Anomali</v>
      </c>
      <c r="P1919" s="80" t="str">
        <f>IF(ISNA(VLOOKUP(Table1[[#This Row],[ProductID]],productMaster,1,0)),"Anomali","")</f>
        <v/>
      </c>
    </row>
    <row r="1920" spans="1:16" x14ac:dyDescent="0.25">
      <c r="A1920" s="4">
        <v>1129</v>
      </c>
      <c r="B1920" s="4">
        <v>2560</v>
      </c>
      <c r="C1920" s="11">
        <v>44157</v>
      </c>
      <c r="D1920" s="4">
        <v>3</v>
      </c>
      <c r="E1920" s="4">
        <v>469</v>
      </c>
      <c r="F1920" s="41">
        <v>43.323</v>
      </c>
      <c r="G1920" s="41">
        <v>129.96899999999999</v>
      </c>
      <c r="K1920" t="b">
        <f>IF(VLOOKUP(Table1[[#This Row],[ProductID]],productMaster,4,0)="Active",TRUE,"Anomali")</f>
        <v>1</v>
      </c>
      <c r="L1920">
        <f>VLOOKUP(Table1[[#This Row],[ProductID]],productMaster,10,0)</f>
        <v>0</v>
      </c>
      <c r="M1920" t="str">
        <f>IF(Table1[[#This Row],[UnitPrice]]&gt;115%*Table1[[#This Row],[StandardAcquisitionCost]],"Anomali","")</f>
        <v>Anomali</v>
      </c>
      <c r="N1920" s="80">
        <f>VLOOKUP(Table1[[#This Row],[ProductID]],productMaster,11,0)</f>
        <v>0</v>
      </c>
      <c r="O1920" s="80" t="str">
        <f>IF(Table1[[#This Row],[UnitPrice]]&gt;Table1[[#This Row],[sellingPrice]],"Anomali","")</f>
        <v>Anomali</v>
      </c>
      <c r="P1920" s="80" t="str">
        <f>IF(ISNA(VLOOKUP(Table1[[#This Row],[ProductID]],productMaster,1,0)),"Anomali","")</f>
        <v/>
      </c>
    </row>
    <row r="1921" spans="1:16" x14ac:dyDescent="0.25">
      <c r="A1921" s="5">
        <v>1129</v>
      </c>
      <c r="B1921" s="5">
        <v>2561</v>
      </c>
      <c r="C1921" s="10">
        <v>44157</v>
      </c>
      <c r="D1921" s="5">
        <v>3</v>
      </c>
      <c r="E1921" s="5">
        <v>470</v>
      </c>
      <c r="F1921" s="40">
        <v>41.222999999999999</v>
      </c>
      <c r="G1921" s="40">
        <v>123.669</v>
      </c>
      <c r="K1921" t="b">
        <f>IF(VLOOKUP(Table1[[#This Row],[ProductID]],productMaster,4,0)="Active",TRUE,"Anomali")</f>
        <v>1</v>
      </c>
      <c r="L1921">
        <f>VLOOKUP(Table1[[#This Row],[ProductID]],productMaster,10,0)</f>
        <v>0</v>
      </c>
      <c r="M1921" t="str">
        <f>IF(Table1[[#This Row],[UnitPrice]]&gt;115%*Table1[[#This Row],[StandardAcquisitionCost]],"Anomali","")</f>
        <v>Anomali</v>
      </c>
      <c r="N1921" s="80">
        <f>VLOOKUP(Table1[[#This Row],[ProductID]],productMaster,11,0)</f>
        <v>0</v>
      </c>
      <c r="O1921" s="80" t="str">
        <f>IF(Table1[[#This Row],[UnitPrice]]&gt;Table1[[#This Row],[sellingPrice]],"Anomali","")</f>
        <v>Anomali</v>
      </c>
      <c r="P1921" s="80" t="str">
        <f>IF(ISNA(VLOOKUP(Table1[[#This Row],[ProductID]],productMaster,1,0)),"Anomali","")</f>
        <v/>
      </c>
    </row>
    <row r="1922" spans="1:16" x14ac:dyDescent="0.25">
      <c r="A1922" s="4">
        <v>1130</v>
      </c>
      <c r="B1922" s="4">
        <v>2562</v>
      </c>
      <c r="C1922" s="11">
        <v>44157</v>
      </c>
      <c r="D1922" s="4">
        <v>3</v>
      </c>
      <c r="E1922" s="4">
        <v>462</v>
      </c>
      <c r="F1922" s="41">
        <v>47.680500000000002</v>
      </c>
      <c r="G1922" s="41">
        <v>143.04150000000001</v>
      </c>
      <c r="K1922" t="b">
        <f>IF(VLOOKUP(Table1[[#This Row],[ProductID]],productMaster,4,0)="Active",TRUE,"Anomali")</f>
        <v>1</v>
      </c>
      <c r="L1922">
        <f>VLOOKUP(Table1[[#This Row],[ProductID]],productMaster,10,0)</f>
        <v>0</v>
      </c>
      <c r="M1922" t="str">
        <f>IF(Table1[[#This Row],[UnitPrice]]&gt;115%*Table1[[#This Row],[StandardAcquisitionCost]],"Anomali","")</f>
        <v>Anomali</v>
      </c>
      <c r="N1922" s="80">
        <f>VLOOKUP(Table1[[#This Row],[ProductID]],productMaster,11,0)</f>
        <v>0</v>
      </c>
      <c r="O1922" s="80" t="str">
        <f>IF(Table1[[#This Row],[UnitPrice]]&gt;Table1[[#This Row],[sellingPrice]],"Anomali","")</f>
        <v>Anomali</v>
      </c>
      <c r="P1922" s="80" t="str">
        <f>IF(ISNA(VLOOKUP(Table1[[#This Row],[ProductID]],productMaster,1,0)),"Anomali","")</f>
        <v/>
      </c>
    </row>
    <row r="1923" spans="1:16" x14ac:dyDescent="0.25">
      <c r="A1923" s="5">
        <v>1131</v>
      </c>
      <c r="B1923" s="5">
        <v>2563</v>
      </c>
      <c r="C1923" s="10">
        <v>44157</v>
      </c>
      <c r="D1923" s="5">
        <v>550</v>
      </c>
      <c r="E1923" s="5">
        <v>510</v>
      </c>
      <c r="F1923" s="40">
        <v>23.404499999999999</v>
      </c>
      <c r="G1923" s="40">
        <v>12872.475</v>
      </c>
      <c r="K1923" t="b">
        <f>IF(VLOOKUP(Table1[[#This Row],[ProductID]],productMaster,4,0)="Active",TRUE,"Anomali")</f>
        <v>1</v>
      </c>
      <c r="L1923">
        <f>VLOOKUP(Table1[[#This Row],[ProductID]],productMaster,10,0)</f>
        <v>0</v>
      </c>
      <c r="M1923" t="str">
        <f>IF(Table1[[#This Row],[UnitPrice]]&gt;115%*Table1[[#This Row],[StandardAcquisitionCost]],"Anomali","")</f>
        <v>Anomali</v>
      </c>
      <c r="N1923" s="80">
        <f>VLOOKUP(Table1[[#This Row],[ProductID]],productMaster,11,0)</f>
        <v>0</v>
      </c>
      <c r="O1923" s="80" t="str">
        <f>IF(Table1[[#This Row],[UnitPrice]]&gt;Table1[[#This Row],[sellingPrice]],"Anomali","")</f>
        <v>Anomali</v>
      </c>
      <c r="P1923" s="80" t="str">
        <f>IF(ISNA(VLOOKUP(Table1[[#This Row],[ProductID]],productMaster,1,0)),"Anomali","")</f>
        <v/>
      </c>
    </row>
    <row r="1924" spans="1:16" x14ac:dyDescent="0.25">
      <c r="A1924" s="4">
        <v>1131</v>
      </c>
      <c r="B1924" s="4">
        <v>2564</v>
      </c>
      <c r="C1924" s="11">
        <v>44157</v>
      </c>
      <c r="D1924" s="4">
        <v>550</v>
      </c>
      <c r="E1924" s="4">
        <v>511</v>
      </c>
      <c r="F1924" s="41">
        <v>27.867000000000001</v>
      </c>
      <c r="G1924" s="41">
        <v>15326.85</v>
      </c>
      <c r="K1924" t="b">
        <f>IF(VLOOKUP(Table1[[#This Row],[ProductID]],productMaster,4,0)="Active",TRUE,"Anomali")</f>
        <v>1</v>
      </c>
      <c r="L1924">
        <f>VLOOKUP(Table1[[#This Row],[ProductID]],productMaster,10,0)</f>
        <v>0</v>
      </c>
      <c r="M1924" t="str">
        <f>IF(Table1[[#This Row],[UnitPrice]]&gt;115%*Table1[[#This Row],[StandardAcquisitionCost]],"Anomali","")</f>
        <v>Anomali</v>
      </c>
      <c r="N1924" s="80">
        <f>VLOOKUP(Table1[[#This Row],[ProductID]],productMaster,11,0)</f>
        <v>0</v>
      </c>
      <c r="O1924" s="80" t="str">
        <f>IF(Table1[[#This Row],[UnitPrice]]&gt;Table1[[#This Row],[sellingPrice]],"Anomali","")</f>
        <v>Anomali</v>
      </c>
      <c r="P1924" s="80" t="str">
        <f>IF(ISNA(VLOOKUP(Table1[[#This Row],[ProductID]],productMaster,1,0)),"Anomali","")</f>
        <v/>
      </c>
    </row>
    <row r="1925" spans="1:16" x14ac:dyDescent="0.25">
      <c r="A1925" s="5">
        <v>1132</v>
      </c>
      <c r="B1925" s="5">
        <v>2565</v>
      </c>
      <c r="C1925" s="10">
        <v>44157</v>
      </c>
      <c r="D1925" s="5">
        <v>550</v>
      </c>
      <c r="E1925" s="5">
        <v>527</v>
      </c>
      <c r="F1925" s="40">
        <v>6.7515000000000001</v>
      </c>
      <c r="G1925" s="40">
        <v>3713.3249999999998</v>
      </c>
      <c r="K1925" t="b">
        <f>IF(VLOOKUP(Table1[[#This Row],[ProductID]],productMaster,4,0)="Active",TRUE,"Anomali")</f>
        <v>1</v>
      </c>
      <c r="L1925">
        <f>VLOOKUP(Table1[[#This Row],[ProductID]],productMaster,10,0)</f>
        <v>0</v>
      </c>
      <c r="M1925" t="str">
        <f>IF(Table1[[#This Row],[UnitPrice]]&gt;115%*Table1[[#This Row],[StandardAcquisitionCost]],"Anomali","")</f>
        <v>Anomali</v>
      </c>
      <c r="N1925" s="80">
        <f>VLOOKUP(Table1[[#This Row],[ProductID]],productMaster,11,0)</f>
        <v>0</v>
      </c>
      <c r="O1925" s="80" t="str">
        <f>IF(Table1[[#This Row],[UnitPrice]]&gt;Table1[[#This Row],[sellingPrice]],"Anomali","")</f>
        <v>Anomali</v>
      </c>
      <c r="P1925" s="80" t="str">
        <f>IF(ISNA(VLOOKUP(Table1[[#This Row],[ProductID]],productMaster,1,0)),"Anomali","")</f>
        <v/>
      </c>
    </row>
    <row r="1926" spans="1:16" x14ac:dyDescent="0.25">
      <c r="A1926" s="4">
        <v>1133</v>
      </c>
      <c r="B1926" s="4">
        <v>2566</v>
      </c>
      <c r="C1926" s="11">
        <v>44160</v>
      </c>
      <c r="D1926" s="4">
        <v>550</v>
      </c>
      <c r="E1926" s="4">
        <v>938</v>
      </c>
      <c r="F1926" s="41">
        <v>31.4895</v>
      </c>
      <c r="G1926" s="41">
        <v>17319.224999999999</v>
      </c>
      <c r="K1926" t="b">
        <f>IF(VLOOKUP(Table1[[#This Row],[ProductID]],productMaster,4,0)="Active",TRUE,"Anomali")</f>
        <v>1</v>
      </c>
      <c r="L1926">
        <f>VLOOKUP(Table1[[#This Row],[ProductID]],productMaster,10,0)</f>
        <v>17.977599999999999</v>
      </c>
      <c r="M1926" t="str">
        <f>IF(Table1[[#This Row],[UnitPrice]]&gt;115%*Table1[[#This Row],[StandardAcquisitionCost]],"Anomali","")</f>
        <v>Anomali</v>
      </c>
      <c r="N1926" s="80">
        <f>VLOOKUP(Table1[[#This Row],[ProductID]],productMaster,11,0)</f>
        <v>40.49</v>
      </c>
      <c r="O1926" s="80" t="str">
        <f>IF(Table1[[#This Row],[UnitPrice]]&gt;Table1[[#This Row],[sellingPrice]],"Anomali","")</f>
        <v/>
      </c>
      <c r="P1926" s="80" t="str">
        <f>IF(ISNA(VLOOKUP(Table1[[#This Row],[ProductID]],productMaster,1,0)),"Anomali","")</f>
        <v/>
      </c>
    </row>
    <row r="1927" spans="1:16" x14ac:dyDescent="0.25">
      <c r="A1927" s="5">
        <v>1133</v>
      </c>
      <c r="B1927" s="5">
        <v>2567</v>
      </c>
      <c r="C1927" s="10">
        <v>44160</v>
      </c>
      <c r="D1927" s="5">
        <v>550</v>
      </c>
      <c r="E1927" s="5">
        <v>939</v>
      </c>
      <c r="F1927" s="40">
        <v>48.289499999999997</v>
      </c>
      <c r="G1927" s="40">
        <v>26559.224999999999</v>
      </c>
      <c r="K1927" t="b">
        <f>IF(VLOOKUP(Table1[[#This Row],[ProductID]],productMaster,4,0)="Active",TRUE,"Anomali")</f>
        <v>1</v>
      </c>
      <c r="L1927">
        <f>VLOOKUP(Table1[[#This Row],[ProductID]],productMaster,10,0)</f>
        <v>27.568000000000001</v>
      </c>
      <c r="M1927" t="str">
        <f>IF(Table1[[#This Row],[UnitPrice]]&gt;115%*Table1[[#This Row],[StandardAcquisitionCost]],"Anomali","")</f>
        <v>Anomali</v>
      </c>
      <c r="N1927" s="80">
        <f>VLOOKUP(Table1[[#This Row],[ProductID]],productMaster,11,0)</f>
        <v>62.09</v>
      </c>
      <c r="O1927" s="80" t="str">
        <f>IF(Table1[[#This Row],[UnitPrice]]&gt;Table1[[#This Row],[sellingPrice]],"Anomali","")</f>
        <v/>
      </c>
      <c r="P1927" s="80" t="str">
        <f>IF(ISNA(VLOOKUP(Table1[[#This Row],[ProductID]],productMaster,1,0)),"Anomali","")</f>
        <v/>
      </c>
    </row>
    <row r="1928" spans="1:16" x14ac:dyDescent="0.25">
      <c r="A1928" s="4">
        <v>1133</v>
      </c>
      <c r="B1928" s="4">
        <v>2568</v>
      </c>
      <c r="C1928" s="11">
        <v>44160</v>
      </c>
      <c r="D1928" s="4">
        <v>550</v>
      </c>
      <c r="E1928" s="4">
        <v>509</v>
      </c>
      <c r="F1928" s="41">
        <v>36.277500000000003</v>
      </c>
      <c r="G1928" s="41">
        <v>19952.625</v>
      </c>
      <c r="K1928" t="b">
        <f>IF(VLOOKUP(Table1[[#This Row],[ProductID]],productMaster,4,0)="Active",TRUE,"Anomali")</f>
        <v>1</v>
      </c>
      <c r="L1928">
        <f>VLOOKUP(Table1[[#This Row],[ProductID]],productMaster,10,0)</f>
        <v>0</v>
      </c>
      <c r="M1928" t="str">
        <f>IF(Table1[[#This Row],[UnitPrice]]&gt;115%*Table1[[#This Row],[StandardAcquisitionCost]],"Anomali","")</f>
        <v>Anomali</v>
      </c>
      <c r="N1928" s="80">
        <f>VLOOKUP(Table1[[#This Row],[ProductID]],productMaster,11,0)</f>
        <v>0</v>
      </c>
      <c r="O1928" s="80" t="str">
        <f>IF(Table1[[#This Row],[UnitPrice]]&gt;Table1[[#This Row],[sellingPrice]],"Anomali","")</f>
        <v>Anomali</v>
      </c>
      <c r="P1928" s="80" t="str">
        <f>IF(ISNA(VLOOKUP(Table1[[#This Row],[ProductID]],productMaster,1,0)),"Anomali","")</f>
        <v/>
      </c>
    </row>
    <row r="1929" spans="1:16" x14ac:dyDescent="0.25">
      <c r="A1929" s="5">
        <v>1134</v>
      </c>
      <c r="B1929" s="5">
        <v>2569</v>
      </c>
      <c r="C1929" s="10">
        <v>44160</v>
      </c>
      <c r="D1929" s="5">
        <v>60</v>
      </c>
      <c r="E1929" s="5">
        <v>492</v>
      </c>
      <c r="F1929" s="40">
        <v>50.746499999999997</v>
      </c>
      <c r="G1929" s="40">
        <v>3044.79</v>
      </c>
      <c r="K1929" t="b">
        <f>IF(VLOOKUP(Table1[[#This Row],[ProductID]],productMaster,4,0)="Active",TRUE,"Anomali")</f>
        <v>1</v>
      </c>
      <c r="L1929">
        <f>VLOOKUP(Table1[[#This Row],[ProductID]],productMaster,10,0)</f>
        <v>0</v>
      </c>
      <c r="M1929" t="str">
        <f>IF(Table1[[#This Row],[UnitPrice]]&gt;115%*Table1[[#This Row],[StandardAcquisitionCost]],"Anomali","")</f>
        <v>Anomali</v>
      </c>
      <c r="N1929" s="80">
        <f>VLOOKUP(Table1[[#This Row],[ProductID]],productMaster,11,0)</f>
        <v>0</v>
      </c>
      <c r="O1929" s="80" t="str">
        <f>IF(Table1[[#This Row],[UnitPrice]]&gt;Table1[[#This Row],[sellingPrice]],"Anomali","")</f>
        <v>Anomali</v>
      </c>
      <c r="P1929" s="80" t="str">
        <f>IF(ISNA(VLOOKUP(Table1[[#This Row],[ProductID]],productMaster,1,0)),"Anomali","")</f>
        <v/>
      </c>
    </row>
    <row r="1930" spans="1:16" x14ac:dyDescent="0.25">
      <c r="A1930" s="4">
        <v>1134</v>
      </c>
      <c r="B1930" s="4">
        <v>2570</v>
      </c>
      <c r="C1930" s="11">
        <v>44160</v>
      </c>
      <c r="D1930" s="4">
        <v>60</v>
      </c>
      <c r="E1930" s="4">
        <v>493</v>
      </c>
      <c r="F1930" s="41">
        <v>58.264499999999998</v>
      </c>
      <c r="G1930" s="41">
        <v>3495.87</v>
      </c>
      <c r="K1930" t="b">
        <f>IF(VLOOKUP(Table1[[#This Row],[ProductID]],productMaster,4,0)="Active",TRUE,"Anomali")</f>
        <v>1</v>
      </c>
      <c r="L1930">
        <f>VLOOKUP(Table1[[#This Row],[ProductID]],productMaster,10,0)</f>
        <v>0</v>
      </c>
      <c r="M1930" t="str">
        <f>IF(Table1[[#This Row],[UnitPrice]]&gt;115%*Table1[[#This Row],[StandardAcquisitionCost]],"Anomali","")</f>
        <v>Anomali</v>
      </c>
      <c r="N1930" s="80">
        <f>VLOOKUP(Table1[[#This Row],[ProductID]],productMaster,11,0)</f>
        <v>0</v>
      </c>
      <c r="O1930" s="80" t="str">
        <f>IF(Table1[[#This Row],[UnitPrice]]&gt;Table1[[#This Row],[sellingPrice]],"Anomali","")</f>
        <v>Anomali</v>
      </c>
      <c r="P1930" s="80" t="str">
        <f>IF(ISNA(VLOOKUP(Table1[[#This Row],[ProductID]],productMaster,1,0)),"Anomali","")</f>
        <v/>
      </c>
    </row>
    <row r="1931" spans="1:16" x14ac:dyDescent="0.25">
      <c r="A1931" s="5">
        <v>1135</v>
      </c>
      <c r="B1931" s="5">
        <v>2571</v>
      </c>
      <c r="C1931" s="10">
        <v>44160</v>
      </c>
      <c r="D1931" s="5">
        <v>550</v>
      </c>
      <c r="E1931" s="5">
        <v>523</v>
      </c>
      <c r="F1931" s="40">
        <v>10.384499999999999</v>
      </c>
      <c r="G1931" s="40">
        <v>5711.4750000000004</v>
      </c>
      <c r="K1931" t="b">
        <f>IF(VLOOKUP(Table1[[#This Row],[ProductID]],productMaster,4,0)="Active",TRUE,"Anomali")</f>
        <v>1</v>
      </c>
      <c r="L1931">
        <f>VLOOKUP(Table1[[#This Row],[ProductID]],productMaster,10,0)</f>
        <v>0</v>
      </c>
      <c r="M1931" t="str">
        <f>IF(Table1[[#This Row],[UnitPrice]]&gt;115%*Table1[[#This Row],[StandardAcquisitionCost]],"Anomali","")</f>
        <v>Anomali</v>
      </c>
      <c r="N1931" s="80">
        <f>VLOOKUP(Table1[[#This Row],[ProductID]],productMaster,11,0)</f>
        <v>0</v>
      </c>
      <c r="O1931" s="80" t="str">
        <f>IF(Table1[[#This Row],[UnitPrice]]&gt;Table1[[#This Row],[sellingPrice]],"Anomali","")</f>
        <v>Anomali</v>
      </c>
      <c r="P1931" s="80" t="str">
        <f>IF(ISNA(VLOOKUP(Table1[[#This Row],[ProductID]],productMaster,1,0)),"Anomali","")</f>
        <v/>
      </c>
    </row>
    <row r="1932" spans="1:16" x14ac:dyDescent="0.25">
      <c r="A1932" s="4">
        <v>1136</v>
      </c>
      <c r="B1932" s="4">
        <v>2572</v>
      </c>
      <c r="C1932" s="11">
        <v>44160</v>
      </c>
      <c r="D1932" s="4">
        <v>3</v>
      </c>
      <c r="E1932" s="4">
        <v>425</v>
      </c>
      <c r="F1932" s="41">
        <v>45.580500000000001</v>
      </c>
      <c r="G1932" s="41">
        <v>136.7415</v>
      </c>
      <c r="K1932" t="b">
        <f>IF(VLOOKUP(Table1[[#This Row],[ProductID]],productMaster,4,0)="Active",TRUE,"Anomali")</f>
        <v>1</v>
      </c>
      <c r="L1932">
        <f>VLOOKUP(Table1[[#This Row],[ProductID]],productMaster,10,0)</f>
        <v>0</v>
      </c>
      <c r="M1932" t="str">
        <f>IF(Table1[[#This Row],[UnitPrice]]&gt;115%*Table1[[#This Row],[StandardAcquisitionCost]],"Anomali","")</f>
        <v>Anomali</v>
      </c>
      <c r="N1932" s="80">
        <f>VLOOKUP(Table1[[#This Row],[ProductID]],productMaster,11,0)</f>
        <v>0</v>
      </c>
      <c r="O1932" s="80" t="str">
        <f>IF(Table1[[#This Row],[UnitPrice]]&gt;Table1[[#This Row],[sellingPrice]],"Anomali","")</f>
        <v>Anomali</v>
      </c>
      <c r="P1932" s="80" t="str">
        <f>IF(ISNA(VLOOKUP(Table1[[#This Row],[ProductID]],productMaster,1,0)),"Anomali","")</f>
        <v/>
      </c>
    </row>
    <row r="1933" spans="1:16" x14ac:dyDescent="0.25">
      <c r="A1933" s="5">
        <v>1136</v>
      </c>
      <c r="B1933" s="5">
        <v>2573</v>
      </c>
      <c r="C1933" s="10">
        <v>44160</v>
      </c>
      <c r="D1933" s="5">
        <v>3</v>
      </c>
      <c r="E1933" s="5">
        <v>426</v>
      </c>
      <c r="F1933" s="40">
        <v>43.480499999999999</v>
      </c>
      <c r="G1933" s="40">
        <v>130.44149999999999</v>
      </c>
      <c r="K1933" t="b">
        <f>IF(VLOOKUP(Table1[[#This Row],[ProductID]],productMaster,4,0)="Active",TRUE,"Anomali")</f>
        <v>1</v>
      </c>
      <c r="L1933">
        <f>VLOOKUP(Table1[[#This Row],[ProductID]],productMaster,10,0)</f>
        <v>0</v>
      </c>
      <c r="M1933" t="str">
        <f>IF(Table1[[#This Row],[UnitPrice]]&gt;115%*Table1[[#This Row],[StandardAcquisitionCost]],"Anomali","")</f>
        <v>Anomali</v>
      </c>
      <c r="N1933" s="80">
        <f>VLOOKUP(Table1[[#This Row],[ProductID]],productMaster,11,0)</f>
        <v>0</v>
      </c>
      <c r="O1933" s="80" t="str">
        <f>IF(Table1[[#This Row],[UnitPrice]]&gt;Table1[[#This Row],[sellingPrice]],"Anomali","")</f>
        <v>Anomali</v>
      </c>
      <c r="P1933" s="80" t="str">
        <f>IF(ISNA(VLOOKUP(Table1[[#This Row],[ProductID]],productMaster,1,0)),"Anomali","")</f>
        <v/>
      </c>
    </row>
    <row r="1934" spans="1:16" x14ac:dyDescent="0.25">
      <c r="A1934" s="4">
        <v>1136</v>
      </c>
      <c r="B1934" s="4">
        <v>2574</v>
      </c>
      <c r="C1934" s="11">
        <v>44160</v>
      </c>
      <c r="D1934" s="4">
        <v>3</v>
      </c>
      <c r="E1934" s="4">
        <v>427</v>
      </c>
      <c r="F1934" s="41">
        <v>47.753999999999998</v>
      </c>
      <c r="G1934" s="41">
        <v>143.262</v>
      </c>
      <c r="K1934" t="b">
        <f>IF(VLOOKUP(Table1[[#This Row],[ProductID]],productMaster,4,0)="Active",TRUE,"Anomali")</f>
        <v>1</v>
      </c>
      <c r="L1934">
        <f>VLOOKUP(Table1[[#This Row],[ProductID]],productMaster,10,0)</f>
        <v>0</v>
      </c>
      <c r="M1934" t="str">
        <f>IF(Table1[[#This Row],[UnitPrice]]&gt;115%*Table1[[#This Row],[StandardAcquisitionCost]],"Anomali","")</f>
        <v>Anomali</v>
      </c>
      <c r="N1934" s="80">
        <f>VLOOKUP(Table1[[#This Row],[ProductID]],productMaster,11,0)</f>
        <v>0</v>
      </c>
      <c r="O1934" s="80" t="str">
        <f>IF(Table1[[#This Row],[UnitPrice]]&gt;Table1[[#This Row],[sellingPrice]],"Anomali","")</f>
        <v>Anomali</v>
      </c>
      <c r="P1934" s="80" t="str">
        <f>IF(ISNA(VLOOKUP(Table1[[#This Row],[ProductID]],productMaster,1,0)),"Anomali","")</f>
        <v/>
      </c>
    </row>
    <row r="1935" spans="1:16" x14ac:dyDescent="0.25">
      <c r="A1935" s="5">
        <v>1136</v>
      </c>
      <c r="B1935" s="5">
        <v>2575</v>
      </c>
      <c r="C1935" s="10">
        <v>44160</v>
      </c>
      <c r="D1935" s="5">
        <v>3</v>
      </c>
      <c r="E1935" s="5">
        <v>428</v>
      </c>
      <c r="F1935" s="40">
        <v>43.480499999999999</v>
      </c>
      <c r="G1935" s="40">
        <v>130.44149999999999</v>
      </c>
      <c r="K1935" t="b">
        <f>IF(VLOOKUP(Table1[[#This Row],[ProductID]],productMaster,4,0)="Active",TRUE,"Anomali")</f>
        <v>1</v>
      </c>
      <c r="L1935">
        <f>VLOOKUP(Table1[[#This Row],[ProductID]],productMaster,10,0)</f>
        <v>0</v>
      </c>
      <c r="M1935" t="str">
        <f>IF(Table1[[#This Row],[UnitPrice]]&gt;115%*Table1[[#This Row],[StandardAcquisitionCost]],"Anomali","")</f>
        <v>Anomali</v>
      </c>
      <c r="N1935" s="80">
        <f>VLOOKUP(Table1[[#This Row],[ProductID]],productMaster,11,0)</f>
        <v>0</v>
      </c>
      <c r="O1935" s="80" t="str">
        <f>IF(Table1[[#This Row],[UnitPrice]]&gt;Table1[[#This Row],[sellingPrice]],"Anomali","")</f>
        <v>Anomali</v>
      </c>
      <c r="P1935" s="80" t="str">
        <f>IF(ISNA(VLOOKUP(Table1[[#This Row],[ProductID]],productMaster,1,0)),"Anomali","")</f>
        <v/>
      </c>
    </row>
    <row r="1936" spans="1:16" x14ac:dyDescent="0.25">
      <c r="A1936" s="4">
        <v>1137</v>
      </c>
      <c r="B1936" s="4">
        <v>2576</v>
      </c>
      <c r="C1936" s="11">
        <v>44160</v>
      </c>
      <c r="D1936" s="4">
        <v>3</v>
      </c>
      <c r="E1936" s="4">
        <v>490</v>
      </c>
      <c r="F1936" s="41">
        <v>12.7155</v>
      </c>
      <c r="G1936" s="41">
        <v>38.146500000000003</v>
      </c>
      <c r="K1936" t="b">
        <f>IF(VLOOKUP(Table1[[#This Row],[ProductID]],productMaster,4,0)="Active",TRUE,"Anomali")</f>
        <v>1</v>
      </c>
      <c r="L1936">
        <f>VLOOKUP(Table1[[#This Row],[ProductID]],productMaster,10,0)</f>
        <v>0</v>
      </c>
      <c r="M1936" t="str">
        <f>IF(Table1[[#This Row],[UnitPrice]]&gt;115%*Table1[[#This Row],[StandardAcquisitionCost]],"Anomali","")</f>
        <v>Anomali</v>
      </c>
      <c r="N1936" s="80">
        <f>VLOOKUP(Table1[[#This Row],[ProductID]],productMaster,11,0)</f>
        <v>0</v>
      </c>
      <c r="O1936" s="80" t="str">
        <f>IF(Table1[[#This Row],[UnitPrice]]&gt;Table1[[#This Row],[sellingPrice]],"Anomali","")</f>
        <v>Anomali</v>
      </c>
      <c r="P1936" s="80" t="str">
        <f>IF(ISNA(VLOOKUP(Table1[[#This Row],[ProductID]],productMaster,1,0)),"Anomali","")</f>
        <v/>
      </c>
    </row>
    <row r="1937" spans="1:16" x14ac:dyDescent="0.25">
      <c r="A1937" s="5">
        <v>1137</v>
      </c>
      <c r="B1937" s="5">
        <v>2577</v>
      </c>
      <c r="C1937" s="10">
        <v>44160</v>
      </c>
      <c r="D1937" s="5">
        <v>3</v>
      </c>
      <c r="E1937" s="5">
        <v>491</v>
      </c>
      <c r="F1937" s="40">
        <v>19.939499999999999</v>
      </c>
      <c r="G1937" s="40">
        <v>59.8185</v>
      </c>
      <c r="K1937" t="b">
        <f>IF(VLOOKUP(Table1[[#This Row],[ProductID]],productMaster,4,0)="Active",TRUE,"Anomali")</f>
        <v>1</v>
      </c>
      <c r="L1937">
        <f>VLOOKUP(Table1[[#This Row],[ProductID]],productMaster,10,0)</f>
        <v>0</v>
      </c>
      <c r="M1937" t="str">
        <f>IF(Table1[[#This Row],[UnitPrice]]&gt;115%*Table1[[#This Row],[StandardAcquisitionCost]],"Anomali","")</f>
        <v>Anomali</v>
      </c>
      <c r="N1937" s="80">
        <f>VLOOKUP(Table1[[#This Row],[ProductID]],productMaster,11,0)</f>
        <v>0</v>
      </c>
      <c r="O1937" s="80" t="str">
        <f>IF(Table1[[#This Row],[UnitPrice]]&gt;Table1[[#This Row],[sellingPrice]],"Anomali","")</f>
        <v>Anomali</v>
      </c>
      <c r="P1937" s="80" t="str">
        <f>IF(ISNA(VLOOKUP(Table1[[#This Row],[ProductID]],productMaster,1,0)),"Anomali","")</f>
        <v/>
      </c>
    </row>
    <row r="1938" spans="1:16" x14ac:dyDescent="0.25">
      <c r="A1938" s="4">
        <v>1138</v>
      </c>
      <c r="B1938" s="4">
        <v>2578</v>
      </c>
      <c r="C1938" s="11">
        <v>44160</v>
      </c>
      <c r="D1938" s="4">
        <v>3</v>
      </c>
      <c r="E1938" s="4">
        <v>528</v>
      </c>
      <c r="F1938" s="41">
        <v>38.156999999999996</v>
      </c>
      <c r="G1938" s="41">
        <v>114.471</v>
      </c>
      <c r="K1938" t="str">
        <f>IF(VLOOKUP(Table1[[#This Row],[ProductID]],productMaster,4,0)="Active",TRUE,"Anomali")</f>
        <v>Anomali</v>
      </c>
      <c r="L1938">
        <f>VLOOKUP(Table1[[#This Row],[ProductID]],productMaster,10,0)</f>
        <v>0</v>
      </c>
      <c r="M1938" t="str">
        <f>IF(Table1[[#This Row],[UnitPrice]]&gt;115%*Table1[[#This Row],[StandardAcquisitionCost]],"Anomali","")</f>
        <v>Anomali</v>
      </c>
      <c r="N1938" s="80">
        <f>VLOOKUP(Table1[[#This Row],[ProductID]],productMaster,11,0)</f>
        <v>0</v>
      </c>
      <c r="O1938" s="80" t="str">
        <f>IF(Table1[[#This Row],[UnitPrice]]&gt;Table1[[#This Row],[sellingPrice]],"Anomali","")</f>
        <v>Anomali</v>
      </c>
      <c r="P1938" s="80" t="str">
        <f>IF(ISNA(VLOOKUP(Table1[[#This Row],[ProductID]],productMaster,1,0)),"Anomali","")</f>
        <v/>
      </c>
    </row>
    <row r="1939" spans="1:16" x14ac:dyDescent="0.25">
      <c r="A1939" s="5">
        <v>1139</v>
      </c>
      <c r="B1939" s="5">
        <v>2579</v>
      </c>
      <c r="C1939" s="10">
        <v>44160</v>
      </c>
      <c r="D1939" s="5">
        <v>3</v>
      </c>
      <c r="E1939" s="5">
        <v>505</v>
      </c>
      <c r="F1939" s="40">
        <v>44.215499999999999</v>
      </c>
      <c r="G1939" s="40">
        <v>132.6465</v>
      </c>
      <c r="K1939" t="b">
        <f>IF(VLOOKUP(Table1[[#This Row],[ProductID]],productMaster,4,0)="Active",TRUE,"Anomali")</f>
        <v>1</v>
      </c>
      <c r="L1939">
        <f>VLOOKUP(Table1[[#This Row],[ProductID]],productMaster,10,0)</f>
        <v>0</v>
      </c>
      <c r="M1939" t="str">
        <f>IF(Table1[[#This Row],[UnitPrice]]&gt;115%*Table1[[#This Row],[StandardAcquisitionCost]],"Anomali","")</f>
        <v>Anomali</v>
      </c>
      <c r="N1939" s="80">
        <f>VLOOKUP(Table1[[#This Row],[ProductID]],productMaster,11,0)</f>
        <v>0</v>
      </c>
      <c r="O1939" s="80" t="str">
        <f>IF(Table1[[#This Row],[UnitPrice]]&gt;Table1[[#This Row],[sellingPrice]],"Anomali","")</f>
        <v>Anomali</v>
      </c>
      <c r="P1939" s="80" t="str">
        <f>IF(ISNA(VLOOKUP(Table1[[#This Row],[ProductID]],productMaster,1,0)),"Anomali","")</f>
        <v/>
      </c>
    </row>
    <row r="1940" spans="1:16" x14ac:dyDescent="0.25">
      <c r="A1940" s="4">
        <v>1140</v>
      </c>
      <c r="B1940" s="4">
        <v>2580</v>
      </c>
      <c r="C1940" s="11">
        <v>44160</v>
      </c>
      <c r="D1940" s="4">
        <v>550</v>
      </c>
      <c r="E1940" s="4">
        <v>938</v>
      </c>
      <c r="F1940" s="41">
        <v>31.4895</v>
      </c>
      <c r="G1940" s="41">
        <v>17319.224999999999</v>
      </c>
      <c r="K1940" t="b">
        <f>IF(VLOOKUP(Table1[[#This Row],[ProductID]],productMaster,4,0)="Active",TRUE,"Anomali")</f>
        <v>1</v>
      </c>
      <c r="L1940">
        <f>VLOOKUP(Table1[[#This Row],[ProductID]],productMaster,10,0)</f>
        <v>17.977599999999999</v>
      </c>
      <c r="M1940" t="str">
        <f>IF(Table1[[#This Row],[UnitPrice]]&gt;115%*Table1[[#This Row],[StandardAcquisitionCost]],"Anomali","")</f>
        <v>Anomali</v>
      </c>
      <c r="N1940" s="80">
        <f>VLOOKUP(Table1[[#This Row],[ProductID]],productMaster,11,0)</f>
        <v>40.49</v>
      </c>
      <c r="O1940" s="80" t="str">
        <f>IF(Table1[[#This Row],[UnitPrice]]&gt;Table1[[#This Row],[sellingPrice]],"Anomali","")</f>
        <v/>
      </c>
      <c r="P1940" s="80" t="str">
        <f>IF(ISNA(VLOOKUP(Table1[[#This Row],[ProductID]],productMaster,1,0)),"Anomali","")</f>
        <v/>
      </c>
    </row>
    <row r="1941" spans="1:16" x14ac:dyDescent="0.25">
      <c r="A1941" s="5">
        <v>1140</v>
      </c>
      <c r="B1941" s="5">
        <v>2581</v>
      </c>
      <c r="C1941" s="10">
        <v>44160</v>
      </c>
      <c r="D1941" s="5">
        <v>550</v>
      </c>
      <c r="E1941" s="5">
        <v>939</v>
      </c>
      <c r="F1941" s="40">
        <v>48.289499999999997</v>
      </c>
      <c r="G1941" s="40">
        <v>26559.224999999999</v>
      </c>
      <c r="K1941" t="b">
        <f>IF(VLOOKUP(Table1[[#This Row],[ProductID]],productMaster,4,0)="Active",TRUE,"Anomali")</f>
        <v>1</v>
      </c>
      <c r="L1941">
        <f>VLOOKUP(Table1[[#This Row],[ProductID]],productMaster,10,0)</f>
        <v>27.568000000000001</v>
      </c>
      <c r="M1941" t="str">
        <f>IF(Table1[[#This Row],[UnitPrice]]&gt;115%*Table1[[#This Row],[StandardAcquisitionCost]],"Anomali","")</f>
        <v>Anomali</v>
      </c>
      <c r="N1941" s="80">
        <f>VLOOKUP(Table1[[#This Row],[ProductID]],productMaster,11,0)</f>
        <v>62.09</v>
      </c>
      <c r="O1941" s="80" t="str">
        <f>IF(Table1[[#This Row],[UnitPrice]]&gt;Table1[[#This Row],[sellingPrice]],"Anomali","")</f>
        <v/>
      </c>
      <c r="P1941" s="80" t="str">
        <f>IF(ISNA(VLOOKUP(Table1[[#This Row],[ProductID]],productMaster,1,0)),"Anomali","")</f>
        <v/>
      </c>
    </row>
    <row r="1942" spans="1:16" x14ac:dyDescent="0.25">
      <c r="A1942" s="4">
        <v>1141</v>
      </c>
      <c r="B1942" s="4">
        <v>2582</v>
      </c>
      <c r="C1942" s="11">
        <v>44160</v>
      </c>
      <c r="D1942" s="4">
        <v>60</v>
      </c>
      <c r="E1942" s="4">
        <v>358</v>
      </c>
      <c r="F1942" s="41">
        <v>6.9824999999999999</v>
      </c>
      <c r="G1942" s="41">
        <v>418.95</v>
      </c>
      <c r="K1942" t="b">
        <f>IF(VLOOKUP(Table1[[#This Row],[ProductID]],productMaster,4,0)="Active",TRUE,"Anomali")</f>
        <v>1</v>
      </c>
      <c r="L1942">
        <f>VLOOKUP(Table1[[#This Row],[ProductID]],productMaster,10,0)</f>
        <v>0</v>
      </c>
      <c r="M1942" t="str">
        <f>IF(Table1[[#This Row],[UnitPrice]]&gt;115%*Table1[[#This Row],[StandardAcquisitionCost]],"Anomali","")</f>
        <v>Anomali</v>
      </c>
      <c r="N1942" s="80">
        <f>VLOOKUP(Table1[[#This Row],[ProductID]],productMaster,11,0)</f>
        <v>0</v>
      </c>
      <c r="O1942" s="80" t="str">
        <f>IF(Table1[[#This Row],[UnitPrice]]&gt;Table1[[#This Row],[sellingPrice]],"Anomali","")</f>
        <v>Anomali</v>
      </c>
      <c r="P1942" s="80" t="str">
        <f>IF(ISNA(VLOOKUP(Table1[[#This Row],[ProductID]],productMaster,1,0)),"Anomali","")</f>
        <v/>
      </c>
    </row>
    <row r="1943" spans="1:16" x14ac:dyDescent="0.25">
      <c r="A1943" s="5">
        <v>1142</v>
      </c>
      <c r="B1943" s="5">
        <v>2583</v>
      </c>
      <c r="C1943" s="10">
        <v>44160</v>
      </c>
      <c r="D1943" s="5">
        <v>3</v>
      </c>
      <c r="E1943" s="5">
        <v>375</v>
      </c>
      <c r="F1943" s="40">
        <v>43.270499999999998</v>
      </c>
      <c r="G1943" s="40">
        <v>129.8115</v>
      </c>
      <c r="K1943" t="b">
        <f>IF(VLOOKUP(Table1[[#This Row],[ProductID]],productMaster,4,0)="Active",TRUE,"Anomali")</f>
        <v>1</v>
      </c>
      <c r="L1943">
        <f>VLOOKUP(Table1[[#This Row],[ProductID]],productMaster,10,0)</f>
        <v>0</v>
      </c>
      <c r="M1943" t="str">
        <f>IF(Table1[[#This Row],[UnitPrice]]&gt;115%*Table1[[#This Row],[StandardAcquisitionCost]],"Anomali","")</f>
        <v>Anomali</v>
      </c>
      <c r="N1943" s="80">
        <f>VLOOKUP(Table1[[#This Row],[ProductID]],productMaster,11,0)</f>
        <v>0</v>
      </c>
      <c r="O1943" s="80" t="str">
        <f>IF(Table1[[#This Row],[UnitPrice]]&gt;Table1[[#This Row],[sellingPrice]],"Anomali","")</f>
        <v>Anomali</v>
      </c>
      <c r="P1943" s="80" t="str">
        <f>IF(ISNA(VLOOKUP(Table1[[#This Row],[ProductID]],productMaster,1,0)),"Anomali","")</f>
        <v/>
      </c>
    </row>
    <row r="1944" spans="1:16" x14ac:dyDescent="0.25">
      <c r="A1944" s="4">
        <v>1142</v>
      </c>
      <c r="B1944" s="4">
        <v>2584</v>
      </c>
      <c r="C1944" s="11">
        <v>44160</v>
      </c>
      <c r="D1944" s="4">
        <v>3</v>
      </c>
      <c r="E1944" s="4">
        <v>376</v>
      </c>
      <c r="F1944" s="41">
        <v>47.543999999999997</v>
      </c>
      <c r="G1944" s="41">
        <v>142.63200000000001</v>
      </c>
      <c r="K1944" t="b">
        <f>IF(VLOOKUP(Table1[[#This Row],[ProductID]],productMaster,4,0)="Active",TRUE,"Anomali")</f>
        <v>1</v>
      </c>
      <c r="L1944">
        <f>VLOOKUP(Table1[[#This Row],[ProductID]],productMaster,10,0)</f>
        <v>0</v>
      </c>
      <c r="M1944" t="str">
        <f>IF(Table1[[#This Row],[UnitPrice]]&gt;115%*Table1[[#This Row],[StandardAcquisitionCost]],"Anomali","")</f>
        <v>Anomali</v>
      </c>
      <c r="N1944" s="80">
        <f>VLOOKUP(Table1[[#This Row],[ProductID]],productMaster,11,0)</f>
        <v>0</v>
      </c>
      <c r="O1944" s="80" t="str">
        <f>IF(Table1[[#This Row],[UnitPrice]]&gt;Table1[[#This Row],[sellingPrice]],"Anomali","")</f>
        <v>Anomali</v>
      </c>
      <c r="P1944" s="80" t="str">
        <f>IF(ISNA(VLOOKUP(Table1[[#This Row],[ProductID]],productMaster,1,0)),"Anomali","")</f>
        <v/>
      </c>
    </row>
    <row r="1945" spans="1:16" x14ac:dyDescent="0.25">
      <c r="A1945" s="5">
        <v>1143</v>
      </c>
      <c r="B1945" s="5">
        <v>2585</v>
      </c>
      <c r="C1945" s="10">
        <v>44160</v>
      </c>
      <c r="D1945" s="5">
        <v>60</v>
      </c>
      <c r="E1945" s="5">
        <v>356</v>
      </c>
      <c r="F1945" s="40">
        <v>3.3809999999999998</v>
      </c>
      <c r="G1945" s="40">
        <v>202.86</v>
      </c>
      <c r="K1945" t="b">
        <f>IF(VLOOKUP(Table1[[#This Row],[ProductID]],productMaster,4,0)="Active",TRUE,"Anomali")</f>
        <v>1</v>
      </c>
      <c r="L1945">
        <f>VLOOKUP(Table1[[#This Row],[ProductID]],productMaster,10,0)</f>
        <v>0</v>
      </c>
      <c r="M1945" t="str">
        <f>IF(Table1[[#This Row],[UnitPrice]]&gt;115%*Table1[[#This Row],[StandardAcquisitionCost]],"Anomali","")</f>
        <v>Anomali</v>
      </c>
      <c r="N1945" s="80">
        <f>VLOOKUP(Table1[[#This Row],[ProductID]],productMaster,11,0)</f>
        <v>0</v>
      </c>
      <c r="O1945" s="80" t="str">
        <f>IF(Table1[[#This Row],[UnitPrice]]&gt;Table1[[#This Row],[sellingPrice]],"Anomali","")</f>
        <v>Anomali</v>
      </c>
      <c r="P1945" s="80" t="str">
        <f>IF(ISNA(VLOOKUP(Table1[[#This Row],[ProductID]],productMaster,1,0)),"Anomali","")</f>
        <v/>
      </c>
    </row>
    <row r="1946" spans="1:16" x14ac:dyDescent="0.25">
      <c r="A1946" s="4">
        <v>1143</v>
      </c>
      <c r="B1946" s="4">
        <v>2586</v>
      </c>
      <c r="C1946" s="11">
        <v>44160</v>
      </c>
      <c r="D1946" s="4">
        <v>60</v>
      </c>
      <c r="E1946" s="4">
        <v>357</v>
      </c>
      <c r="F1946" s="41">
        <v>4.3155000000000001</v>
      </c>
      <c r="G1946" s="41">
        <v>258.93</v>
      </c>
      <c r="K1946" t="b">
        <f>IF(VLOOKUP(Table1[[#This Row],[ProductID]],productMaster,4,0)="Active",TRUE,"Anomali")</f>
        <v>1</v>
      </c>
      <c r="L1946">
        <f>VLOOKUP(Table1[[#This Row],[ProductID]],productMaster,10,0)</f>
        <v>0</v>
      </c>
      <c r="M1946" t="str">
        <f>IF(Table1[[#This Row],[UnitPrice]]&gt;115%*Table1[[#This Row],[StandardAcquisitionCost]],"Anomali","")</f>
        <v>Anomali</v>
      </c>
      <c r="N1946" s="80">
        <f>VLOOKUP(Table1[[#This Row],[ProductID]],productMaster,11,0)</f>
        <v>0</v>
      </c>
      <c r="O1946" s="80" t="str">
        <f>IF(Table1[[#This Row],[UnitPrice]]&gt;Table1[[#This Row],[sellingPrice]],"Anomali","")</f>
        <v>Anomali</v>
      </c>
      <c r="P1946" s="80" t="str">
        <f>IF(ISNA(VLOOKUP(Table1[[#This Row],[ProductID]],productMaster,1,0)),"Anomali","")</f>
        <v/>
      </c>
    </row>
    <row r="1947" spans="1:16" x14ac:dyDescent="0.25">
      <c r="A1947" s="5">
        <v>1144</v>
      </c>
      <c r="B1947" s="5">
        <v>2587</v>
      </c>
      <c r="C1947" s="10">
        <v>44160</v>
      </c>
      <c r="D1947" s="5">
        <v>3</v>
      </c>
      <c r="E1947" s="5">
        <v>391</v>
      </c>
      <c r="F1947" s="40">
        <v>45.444000000000003</v>
      </c>
      <c r="G1947" s="40">
        <v>136.33199999999999</v>
      </c>
      <c r="K1947" t="b">
        <f>IF(VLOOKUP(Table1[[#This Row],[ProductID]],productMaster,4,0)="Active",TRUE,"Anomali")</f>
        <v>1</v>
      </c>
      <c r="L1947">
        <f>VLOOKUP(Table1[[#This Row],[ProductID]],productMaster,10,0)</f>
        <v>0</v>
      </c>
      <c r="M1947" t="str">
        <f>IF(Table1[[#This Row],[UnitPrice]]&gt;115%*Table1[[#This Row],[StandardAcquisitionCost]],"Anomali","")</f>
        <v>Anomali</v>
      </c>
      <c r="N1947" s="80">
        <f>VLOOKUP(Table1[[#This Row],[ProductID]],productMaster,11,0)</f>
        <v>0</v>
      </c>
      <c r="O1947" s="80" t="str">
        <f>IF(Table1[[#This Row],[UnitPrice]]&gt;Table1[[#This Row],[sellingPrice]],"Anomali","")</f>
        <v>Anomali</v>
      </c>
      <c r="P1947" s="80" t="str">
        <f>IF(ISNA(VLOOKUP(Table1[[#This Row],[ProductID]],productMaster,1,0)),"Anomali","")</f>
        <v/>
      </c>
    </row>
    <row r="1948" spans="1:16" x14ac:dyDescent="0.25">
      <c r="A1948" s="4">
        <v>1144</v>
      </c>
      <c r="B1948" s="4">
        <v>2588</v>
      </c>
      <c r="C1948" s="11">
        <v>44160</v>
      </c>
      <c r="D1948" s="4">
        <v>3</v>
      </c>
      <c r="E1948" s="4">
        <v>392</v>
      </c>
      <c r="F1948" s="41">
        <v>41.170499999999997</v>
      </c>
      <c r="G1948" s="41">
        <v>123.5115</v>
      </c>
      <c r="K1948" t="b">
        <f>IF(VLOOKUP(Table1[[#This Row],[ProductID]],productMaster,4,0)="Active",TRUE,"Anomali")</f>
        <v>1</v>
      </c>
      <c r="L1948">
        <f>VLOOKUP(Table1[[#This Row],[ProductID]],productMaster,10,0)</f>
        <v>0</v>
      </c>
      <c r="M1948" t="str">
        <f>IF(Table1[[#This Row],[UnitPrice]]&gt;115%*Table1[[#This Row],[StandardAcquisitionCost]],"Anomali","")</f>
        <v>Anomali</v>
      </c>
      <c r="N1948" s="80">
        <f>VLOOKUP(Table1[[#This Row],[ProductID]],productMaster,11,0)</f>
        <v>0</v>
      </c>
      <c r="O1948" s="80" t="str">
        <f>IF(Table1[[#This Row],[UnitPrice]]&gt;Table1[[#This Row],[sellingPrice]],"Anomali","")</f>
        <v>Anomali</v>
      </c>
      <c r="P1948" s="80" t="str">
        <f>IF(ISNA(VLOOKUP(Table1[[#This Row],[ProductID]],productMaster,1,0)),"Anomali","")</f>
        <v/>
      </c>
    </row>
    <row r="1949" spans="1:16" x14ac:dyDescent="0.25">
      <c r="A1949" s="5">
        <v>1145</v>
      </c>
      <c r="B1949" s="5">
        <v>2589</v>
      </c>
      <c r="C1949" s="10">
        <v>44160</v>
      </c>
      <c r="D1949" s="5">
        <v>3</v>
      </c>
      <c r="E1949" s="5">
        <v>490</v>
      </c>
      <c r="F1949" s="40">
        <v>12.358499999999999</v>
      </c>
      <c r="G1949" s="40">
        <v>37.075499999999998</v>
      </c>
      <c r="K1949" t="b">
        <f>IF(VLOOKUP(Table1[[#This Row],[ProductID]],productMaster,4,0)="Active",TRUE,"Anomali")</f>
        <v>1</v>
      </c>
      <c r="L1949">
        <f>VLOOKUP(Table1[[#This Row],[ProductID]],productMaster,10,0)</f>
        <v>0</v>
      </c>
      <c r="M1949" t="str">
        <f>IF(Table1[[#This Row],[UnitPrice]]&gt;115%*Table1[[#This Row],[StandardAcquisitionCost]],"Anomali","")</f>
        <v>Anomali</v>
      </c>
      <c r="N1949" s="80">
        <f>VLOOKUP(Table1[[#This Row],[ProductID]],productMaster,11,0)</f>
        <v>0</v>
      </c>
      <c r="O1949" s="80" t="str">
        <f>IF(Table1[[#This Row],[UnitPrice]]&gt;Table1[[#This Row],[sellingPrice]],"Anomali","")</f>
        <v>Anomali</v>
      </c>
      <c r="P1949" s="80" t="str">
        <f>IF(ISNA(VLOOKUP(Table1[[#This Row],[ProductID]],productMaster,1,0)),"Anomali","")</f>
        <v/>
      </c>
    </row>
    <row r="1950" spans="1:16" x14ac:dyDescent="0.25">
      <c r="A1950" s="4">
        <v>1146</v>
      </c>
      <c r="B1950" s="4">
        <v>2590</v>
      </c>
      <c r="C1950" s="11">
        <v>44160</v>
      </c>
      <c r="D1950" s="4">
        <v>550</v>
      </c>
      <c r="E1950" s="4">
        <v>513</v>
      </c>
      <c r="F1950" s="41">
        <v>39.1965</v>
      </c>
      <c r="G1950" s="41">
        <v>21558.075000000001</v>
      </c>
      <c r="K1950" t="b">
        <f>IF(VLOOKUP(Table1[[#This Row],[ProductID]],productMaster,4,0)="Active",TRUE,"Anomali")</f>
        <v>1</v>
      </c>
      <c r="L1950">
        <f>VLOOKUP(Table1[[#This Row],[ProductID]],productMaster,10,0)</f>
        <v>0</v>
      </c>
      <c r="M1950" t="str">
        <f>IF(Table1[[#This Row],[UnitPrice]]&gt;115%*Table1[[#This Row],[StandardAcquisitionCost]],"Anomali","")</f>
        <v>Anomali</v>
      </c>
      <c r="N1950" s="80">
        <f>VLOOKUP(Table1[[#This Row],[ProductID]],productMaster,11,0)</f>
        <v>0</v>
      </c>
      <c r="O1950" s="80" t="str">
        <f>IF(Table1[[#This Row],[UnitPrice]]&gt;Table1[[#This Row],[sellingPrice]],"Anomali","")</f>
        <v>Anomali</v>
      </c>
      <c r="P1950" s="80" t="str">
        <f>IF(ISNA(VLOOKUP(Table1[[#This Row],[ProductID]],productMaster,1,0)),"Anomali","")</f>
        <v/>
      </c>
    </row>
    <row r="1951" spans="1:16" x14ac:dyDescent="0.25">
      <c r="A1951" s="5">
        <v>1147</v>
      </c>
      <c r="B1951" s="5">
        <v>2591</v>
      </c>
      <c r="C1951" s="10">
        <v>44160</v>
      </c>
      <c r="D1951" s="5">
        <v>3</v>
      </c>
      <c r="E1951" s="5">
        <v>417</v>
      </c>
      <c r="F1951" s="40">
        <v>43.375500000000002</v>
      </c>
      <c r="G1951" s="40">
        <v>130.12649999999999</v>
      </c>
      <c r="K1951" t="b">
        <f>IF(VLOOKUP(Table1[[#This Row],[ProductID]],productMaster,4,0)="Active",TRUE,"Anomali")</f>
        <v>1</v>
      </c>
      <c r="L1951">
        <f>VLOOKUP(Table1[[#This Row],[ProductID]],productMaster,10,0)</f>
        <v>0</v>
      </c>
      <c r="M1951" t="str">
        <f>IF(Table1[[#This Row],[UnitPrice]]&gt;115%*Table1[[#This Row],[StandardAcquisitionCost]],"Anomali","")</f>
        <v>Anomali</v>
      </c>
      <c r="N1951" s="80">
        <f>VLOOKUP(Table1[[#This Row],[ProductID]],productMaster,11,0)</f>
        <v>0</v>
      </c>
      <c r="O1951" s="80" t="str">
        <f>IF(Table1[[#This Row],[UnitPrice]]&gt;Table1[[#This Row],[sellingPrice]],"Anomali","")</f>
        <v>Anomali</v>
      </c>
      <c r="P1951" s="80" t="str">
        <f>IF(ISNA(VLOOKUP(Table1[[#This Row],[ProductID]],productMaster,1,0)),"Anomali","")</f>
        <v/>
      </c>
    </row>
    <row r="1952" spans="1:16" x14ac:dyDescent="0.25">
      <c r="A1952" s="4">
        <v>1147</v>
      </c>
      <c r="B1952" s="4">
        <v>2592</v>
      </c>
      <c r="C1952" s="11">
        <v>44160</v>
      </c>
      <c r="D1952" s="4">
        <v>3</v>
      </c>
      <c r="E1952" s="4">
        <v>418</v>
      </c>
      <c r="F1952" s="41">
        <v>47.649000000000001</v>
      </c>
      <c r="G1952" s="41">
        <v>142.947</v>
      </c>
      <c r="K1952" t="b">
        <f>IF(VLOOKUP(Table1[[#This Row],[ProductID]],productMaster,4,0)="Active",TRUE,"Anomali")</f>
        <v>1</v>
      </c>
      <c r="L1952">
        <f>VLOOKUP(Table1[[#This Row],[ProductID]],productMaster,10,0)</f>
        <v>0</v>
      </c>
      <c r="M1952" t="str">
        <f>IF(Table1[[#This Row],[UnitPrice]]&gt;115%*Table1[[#This Row],[StandardAcquisitionCost]],"Anomali","")</f>
        <v>Anomali</v>
      </c>
      <c r="N1952" s="80">
        <f>VLOOKUP(Table1[[#This Row],[ProductID]],productMaster,11,0)</f>
        <v>0</v>
      </c>
      <c r="O1952" s="80" t="str">
        <f>IF(Table1[[#This Row],[UnitPrice]]&gt;Table1[[#This Row],[sellingPrice]],"Anomali","")</f>
        <v>Anomali</v>
      </c>
      <c r="P1952" s="80" t="str">
        <f>IF(ISNA(VLOOKUP(Table1[[#This Row],[ProductID]],productMaster,1,0)),"Anomali","")</f>
        <v/>
      </c>
    </row>
    <row r="1953" spans="1:16" x14ac:dyDescent="0.25">
      <c r="A1953" s="5">
        <v>1147</v>
      </c>
      <c r="B1953" s="5">
        <v>2593</v>
      </c>
      <c r="C1953" s="10">
        <v>44160</v>
      </c>
      <c r="D1953" s="5">
        <v>3</v>
      </c>
      <c r="E1953" s="5">
        <v>419</v>
      </c>
      <c r="F1953" s="40">
        <v>43.375500000000002</v>
      </c>
      <c r="G1953" s="40">
        <v>130.12649999999999</v>
      </c>
      <c r="K1953" t="b">
        <f>IF(VLOOKUP(Table1[[#This Row],[ProductID]],productMaster,4,0)="Active",TRUE,"Anomali")</f>
        <v>1</v>
      </c>
      <c r="L1953">
        <f>VLOOKUP(Table1[[#This Row],[ProductID]],productMaster,10,0)</f>
        <v>0</v>
      </c>
      <c r="M1953" t="str">
        <f>IF(Table1[[#This Row],[UnitPrice]]&gt;115%*Table1[[#This Row],[StandardAcquisitionCost]],"Anomali","")</f>
        <v>Anomali</v>
      </c>
      <c r="N1953" s="80">
        <f>VLOOKUP(Table1[[#This Row],[ProductID]],productMaster,11,0)</f>
        <v>0</v>
      </c>
      <c r="O1953" s="80" t="str">
        <f>IF(Table1[[#This Row],[UnitPrice]]&gt;Table1[[#This Row],[sellingPrice]],"Anomali","")</f>
        <v>Anomali</v>
      </c>
      <c r="P1953" s="80" t="str">
        <f>IF(ISNA(VLOOKUP(Table1[[#This Row],[ProductID]],productMaster,1,0)),"Anomali","")</f>
        <v/>
      </c>
    </row>
    <row r="1954" spans="1:16" x14ac:dyDescent="0.25">
      <c r="A1954" s="4">
        <v>1147</v>
      </c>
      <c r="B1954" s="4">
        <v>2594</v>
      </c>
      <c r="C1954" s="11">
        <v>44160</v>
      </c>
      <c r="D1954" s="4">
        <v>3</v>
      </c>
      <c r="E1954" s="4">
        <v>420</v>
      </c>
      <c r="F1954" s="41">
        <v>41.275500000000001</v>
      </c>
      <c r="G1954" s="41">
        <v>123.8265</v>
      </c>
      <c r="K1954" t="b">
        <f>IF(VLOOKUP(Table1[[#This Row],[ProductID]],productMaster,4,0)="Active",TRUE,"Anomali")</f>
        <v>1</v>
      </c>
      <c r="L1954">
        <f>VLOOKUP(Table1[[#This Row],[ProductID]],productMaster,10,0)</f>
        <v>0</v>
      </c>
      <c r="M1954" t="str">
        <f>IF(Table1[[#This Row],[UnitPrice]]&gt;115%*Table1[[#This Row],[StandardAcquisitionCost]],"Anomali","")</f>
        <v>Anomali</v>
      </c>
      <c r="N1954" s="80">
        <f>VLOOKUP(Table1[[#This Row],[ProductID]],productMaster,11,0)</f>
        <v>0</v>
      </c>
      <c r="O1954" s="80" t="str">
        <f>IF(Table1[[#This Row],[UnitPrice]]&gt;Table1[[#This Row],[sellingPrice]],"Anomali","")</f>
        <v>Anomali</v>
      </c>
      <c r="P1954" s="80" t="str">
        <f>IF(ISNA(VLOOKUP(Table1[[#This Row],[ProductID]],productMaster,1,0)),"Anomali","")</f>
        <v/>
      </c>
    </row>
    <row r="1955" spans="1:16" x14ac:dyDescent="0.25">
      <c r="A1955" s="5">
        <v>1147</v>
      </c>
      <c r="B1955" s="5">
        <v>2595</v>
      </c>
      <c r="C1955" s="10">
        <v>44160</v>
      </c>
      <c r="D1955" s="5">
        <v>3</v>
      </c>
      <c r="E1955" s="5">
        <v>421</v>
      </c>
      <c r="F1955" s="40">
        <v>45.548999999999999</v>
      </c>
      <c r="G1955" s="40">
        <v>136.64699999999999</v>
      </c>
      <c r="K1955" t="b">
        <f>IF(VLOOKUP(Table1[[#This Row],[ProductID]],productMaster,4,0)="Active",TRUE,"Anomali")</f>
        <v>1</v>
      </c>
      <c r="L1955">
        <f>VLOOKUP(Table1[[#This Row],[ProductID]],productMaster,10,0)</f>
        <v>0</v>
      </c>
      <c r="M1955" t="str">
        <f>IF(Table1[[#This Row],[UnitPrice]]&gt;115%*Table1[[#This Row],[StandardAcquisitionCost]],"Anomali","")</f>
        <v>Anomali</v>
      </c>
      <c r="N1955" s="80">
        <f>VLOOKUP(Table1[[#This Row],[ProductID]],productMaster,11,0)</f>
        <v>0</v>
      </c>
      <c r="O1955" s="80" t="str">
        <f>IF(Table1[[#This Row],[UnitPrice]]&gt;Table1[[#This Row],[sellingPrice]],"Anomali","")</f>
        <v>Anomali</v>
      </c>
      <c r="P1955" s="80" t="str">
        <f>IF(ISNA(VLOOKUP(Table1[[#This Row],[ProductID]],productMaster,1,0)),"Anomali","")</f>
        <v/>
      </c>
    </row>
    <row r="1956" spans="1:16" x14ac:dyDescent="0.25">
      <c r="A1956" s="4">
        <v>1148</v>
      </c>
      <c r="B1956" s="4">
        <v>2596</v>
      </c>
      <c r="C1956" s="11">
        <v>44160</v>
      </c>
      <c r="D1956" s="4">
        <v>550</v>
      </c>
      <c r="E1956" s="4">
        <v>931</v>
      </c>
      <c r="F1956" s="41">
        <v>34.8705</v>
      </c>
      <c r="G1956" s="41">
        <v>19178.775000000001</v>
      </c>
      <c r="K1956" t="b">
        <f>IF(VLOOKUP(Table1[[#This Row],[ProductID]],productMaster,4,0)="Active",TRUE,"Anomali")</f>
        <v>1</v>
      </c>
      <c r="L1956">
        <f>VLOOKUP(Table1[[#This Row],[ProductID]],productMaster,10,0)</f>
        <v>8.0373000000000001</v>
      </c>
      <c r="M1956" t="str">
        <f>IF(Table1[[#This Row],[UnitPrice]]&gt;115%*Table1[[#This Row],[StandardAcquisitionCost]],"Anomali","")</f>
        <v>Anomali</v>
      </c>
      <c r="N1956" s="80">
        <f>VLOOKUP(Table1[[#This Row],[ProductID]],productMaster,11,0)</f>
        <v>21.49</v>
      </c>
      <c r="O1956" s="80" t="str">
        <f>IF(Table1[[#This Row],[UnitPrice]]&gt;Table1[[#This Row],[sellingPrice]],"Anomali","")</f>
        <v>Anomali</v>
      </c>
      <c r="P1956" s="80" t="str">
        <f>IF(ISNA(VLOOKUP(Table1[[#This Row],[ProductID]],productMaster,1,0)),"Anomali","")</f>
        <v/>
      </c>
    </row>
    <row r="1957" spans="1:16" x14ac:dyDescent="0.25">
      <c r="A1957" s="5">
        <v>1148</v>
      </c>
      <c r="B1957" s="5">
        <v>2597</v>
      </c>
      <c r="C1957" s="10">
        <v>44160</v>
      </c>
      <c r="D1957" s="5">
        <v>550</v>
      </c>
      <c r="E1957" s="5">
        <v>932</v>
      </c>
      <c r="F1957" s="40">
        <v>39.763500000000001</v>
      </c>
      <c r="G1957" s="40">
        <v>21869.924999999999</v>
      </c>
      <c r="K1957" t="b">
        <f>IF(VLOOKUP(Table1[[#This Row],[ProductID]],productMaster,4,0)="Active",TRUE,"Anomali")</f>
        <v>1</v>
      </c>
      <c r="L1957">
        <f>VLOOKUP(Table1[[#This Row],[ProductID]],productMaster,10,0)</f>
        <v>9.3462999999999994</v>
      </c>
      <c r="M1957" t="str">
        <f>IF(Table1[[#This Row],[UnitPrice]]&gt;115%*Table1[[#This Row],[StandardAcquisitionCost]],"Anomali","")</f>
        <v>Anomali</v>
      </c>
      <c r="N1957" s="80">
        <f>VLOOKUP(Table1[[#This Row],[ProductID]],productMaster,11,0)</f>
        <v>24.99</v>
      </c>
      <c r="O1957" s="80" t="str">
        <f>IF(Table1[[#This Row],[UnitPrice]]&gt;Table1[[#This Row],[sellingPrice]],"Anomali","")</f>
        <v>Anomali</v>
      </c>
      <c r="P1957" s="80" t="str">
        <f>IF(ISNA(VLOOKUP(Table1[[#This Row],[ProductID]],productMaster,1,0)),"Anomali","")</f>
        <v/>
      </c>
    </row>
    <row r="1958" spans="1:16" x14ac:dyDescent="0.25">
      <c r="A1958" s="4">
        <v>1148</v>
      </c>
      <c r="B1958" s="4">
        <v>2598</v>
      </c>
      <c r="C1958" s="11">
        <v>44160</v>
      </c>
      <c r="D1958" s="4">
        <v>550</v>
      </c>
      <c r="E1958" s="4">
        <v>933</v>
      </c>
      <c r="F1958" s="41">
        <v>43.984499999999997</v>
      </c>
      <c r="G1958" s="41">
        <v>24191.474999999999</v>
      </c>
      <c r="K1958" t="b">
        <f>IF(VLOOKUP(Table1[[#This Row],[ProductID]],productMaster,4,0)="Active",TRUE,"Anomali")</f>
        <v>1</v>
      </c>
      <c r="L1958">
        <f>VLOOKUP(Table1[[#This Row],[ProductID]],productMaster,10,0)</f>
        <v>12.192399999999999</v>
      </c>
      <c r="M1958" t="str">
        <f>IF(Table1[[#This Row],[UnitPrice]]&gt;115%*Table1[[#This Row],[StandardAcquisitionCost]],"Anomali","")</f>
        <v>Anomali</v>
      </c>
      <c r="N1958" s="80">
        <f>VLOOKUP(Table1[[#This Row],[ProductID]],productMaster,11,0)</f>
        <v>32.6</v>
      </c>
      <c r="O1958" s="80" t="str">
        <f>IF(Table1[[#This Row],[UnitPrice]]&gt;Table1[[#This Row],[sellingPrice]],"Anomali","")</f>
        <v>Anomali</v>
      </c>
      <c r="P1958" s="80" t="str">
        <f>IF(ISNA(VLOOKUP(Table1[[#This Row],[ProductID]],productMaster,1,0)),"Anomali","")</f>
        <v/>
      </c>
    </row>
    <row r="1959" spans="1:16" x14ac:dyDescent="0.25">
      <c r="A1959" s="5">
        <v>1148</v>
      </c>
      <c r="B1959" s="5">
        <v>2599</v>
      </c>
      <c r="C1959" s="10">
        <v>44160</v>
      </c>
      <c r="D1959" s="5">
        <v>550</v>
      </c>
      <c r="E1959" s="5">
        <v>934</v>
      </c>
      <c r="F1959" s="40">
        <v>38.146500000000003</v>
      </c>
      <c r="G1959" s="40">
        <v>20980.575000000001</v>
      </c>
      <c r="K1959" t="b">
        <f>IF(VLOOKUP(Table1[[#This Row],[ProductID]],productMaster,4,0)="Active",TRUE,"Anomali")</f>
        <v>1</v>
      </c>
      <c r="L1959">
        <f>VLOOKUP(Table1[[#This Row],[ProductID]],productMaster,10,0)</f>
        <v>10.8423</v>
      </c>
      <c r="M1959" t="str">
        <f>IF(Table1[[#This Row],[UnitPrice]]&gt;115%*Table1[[#This Row],[StandardAcquisitionCost]],"Anomali","")</f>
        <v>Anomali</v>
      </c>
      <c r="N1959" s="80">
        <f>VLOOKUP(Table1[[#This Row],[ProductID]],productMaster,11,0)</f>
        <v>28.99</v>
      </c>
      <c r="O1959" s="80" t="str">
        <f>IF(Table1[[#This Row],[UnitPrice]]&gt;Table1[[#This Row],[sellingPrice]],"Anomali","")</f>
        <v>Anomali</v>
      </c>
      <c r="P1959" s="80" t="str">
        <f>IF(ISNA(VLOOKUP(Table1[[#This Row],[ProductID]],productMaster,1,0)),"Anomali","")</f>
        <v/>
      </c>
    </row>
    <row r="1960" spans="1:16" x14ac:dyDescent="0.25">
      <c r="A1960" s="4">
        <v>1149</v>
      </c>
      <c r="B1960" s="4">
        <v>2600</v>
      </c>
      <c r="C1960" s="11">
        <v>44161</v>
      </c>
      <c r="D1960" s="4">
        <v>3</v>
      </c>
      <c r="E1960" s="4">
        <v>432</v>
      </c>
      <c r="F1960" s="41">
        <v>39.280500000000004</v>
      </c>
      <c r="G1960" s="41">
        <v>117.8415</v>
      </c>
      <c r="K1960" t="b">
        <f>IF(VLOOKUP(Table1[[#This Row],[ProductID]],productMaster,4,0)="Active",TRUE,"Anomali")</f>
        <v>1</v>
      </c>
      <c r="L1960">
        <f>VLOOKUP(Table1[[#This Row],[ProductID]],productMaster,10,0)</f>
        <v>0</v>
      </c>
      <c r="M1960" t="str">
        <f>IF(Table1[[#This Row],[UnitPrice]]&gt;115%*Table1[[#This Row],[StandardAcquisitionCost]],"Anomali","")</f>
        <v>Anomali</v>
      </c>
      <c r="N1960" s="80">
        <f>VLOOKUP(Table1[[#This Row],[ProductID]],productMaster,11,0)</f>
        <v>0</v>
      </c>
      <c r="O1960" s="80" t="str">
        <f>IF(Table1[[#This Row],[UnitPrice]]&gt;Table1[[#This Row],[sellingPrice]],"Anomali","")</f>
        <v>Anomali</v>
      </c>
      <c r="P1960" s="80" t="str">
        <f>IF(ISNA(VLOOKUP(Table1[[#This Row],[ProductID]],productMaster,1,0)),"Anomali","")</f>
        <v/>
      </c>
    </row>
    <row r="1961" spans="1:16" x14ac:dyDescent="0.25">
      <c r="A1961" s="5">
        <v>1149</v>
      </c>
      <c r="B1961" s="5">
        <v>2601</v>
      </c>
      <c r="C1961" s="10">
        <v>44161</v>
      </c>
      <c r="D1961" s="5">
        <v>3</v>
      </c>
      <c r="E1961" s="5">
        <v>433</v>
      </c>
      <c r="F1961" s="40">
        <v>43.554000000000002</v>
      </c>
      <c r="G1961" s="40">
        <v>130.66200000000001</v>
      </c>
      <c r="K1961" t="b">
        <f>IF(VLOOKUP(Table1[[#This Row],[ProductID]],productMaster,4,0)="Active",TRUE,"Anomali")</f>
        <v>1</v>
      </c>
      <c r="L1961">
        <f>VLOOKUP(Table1[[#This Row],[ProductID]],productMaster,10,0)</f>
        <v>0</v>
      </c>
      <c r="M1961" t="str">
        <f>IF(Table1[[#This Row],[UnitPrice]]&gt;115%*Table1[[#This Row],[StandardAcquisitionCost]],"Anomali","")</f>
        <v>Anomali</v>
      </c>
      <c r="N1961" s="80">
        <f>VLOOKUP(Table1[[#This Row],[ProductID]],productMaster,11,0)</f>
        <v>0</v>
      </c>
      <c r="O1961" s="80" t="str">
        <f>IF(Table1[[#This Row],[UnitPrice]]&gt;Table1[[#This Row],[sellingPrice]],"Anomali","")</f>
        <v>Anomali</v>
      </c>
      <c r="P1961" s="80" t="str">
        <f>IF(ISNA(VLOOKUP(Table1[[#This Row],[ProductID]],productMaster,1,0)),"Anomali","")</f>
        <v/>
      </c>
    </row>
    <row r="1962" spans="1:16" x14ac:dyDescent="0.25">
      <c r="A1962" s="4">
        <v>1149</v>
      </c>
      <c r="B1962" s="4">
        <v>2602</v>
      </c>
      <c r="C1962" s="11">
        <v>44161</v>
      </c>
      <c r="D1962" s="4">
        <v>3</v>
      </c>
      <c r="E1962" s="4">
        <v>434</v>
      </c>
      <c r="F1962" s="41">
        <v>39.280500000000004</v>
      </c>
      <c r="G1962" s="41">
        <v>117.8415</v>
      </c>
      <c r="K1962" t="b">
        <f>IF(VLOOKUP(Table1[[#This Row],[ProductID]],productMaster,4,0)="Active",TRUE,"Anomali")</f>
        <v>1</v>
      </c>
      <c r="L1962">
        <f>VLOOKUP(Table1[[#This Row],[ProductID]],productMaster,10,0)</f>
        <v>0</v>
      </c>
      <c r="M1962" t="str">
        <f>IF(Table1[[#This Row],[UnitPrice]]&gt;115%*Table1[[#This Row],[StandardAcquisitionCost]],"Anomali","")</f>
        <v>Anomali</v>
      </c>
      <c r="N1962" s="80">
        <f>VLOOKUP(Table1[[#This Row],[ProductID]],productMaster,11,0)</f>
        <v>0</v>
      </c>
      <c r="O1962" s="80" t="str">
        <f>IF(Table1[[#This Row],[UnitPrice]]&gt;Table1[[#This Row],[sellingPrice]],"Anomali","")</f>
        <v>Anomali</v>
      </c>
      <c r="P1962" s="80" t="str">
        <f>IF(ISNA(VLOOKUP(Table1[[#This Row],[ProductID]],productMaster,1,0)),"Anomali","")</f>
        <v/>
      </c>
    </row>
    <row r="1963" spans="1:16" x14ac:dyDescent="0.25">
      <c r="A1963" s="5">
        <v>1149</v>
      </c>
      <c r="B1963" s="5">
        <v>2603</v>
      </c>
      <c r="C1963" s="10">
        <v>44161</v>
      </c>
      <c r="D1963" s="5">
        <v>3</v>
      </c>
      <c r="E1963" s="5">
        <v>435</v>
      </c>
      <c r="F1963" s="40">
        <v>37.180500000000002</v>
      </c>
      <c r="G1963" s="40">
        <v>111.5415</v>
      </c>
      <c r="K1963" t="b">
        <f>IF(VLOOKUP(Table1[[#This Row],[ProductID]],productMaster,4,0)="Active",TRUE,"Anomali")</f>
        <v>1</v>
      </c>
      <c r="L1963">
        <f>VLOOKUP(Table1[[#This Row],[ProductID]],productMaster,10,0)</f>
        <v>0</v>
      </c>
      <c r="M1963" t="str">
        <f>IF(Table1[[#This Row],[UnitPrice]]&gt;115%*Table1[[#This Row],[StandardAcquisitionCost]],"Anomali","")</f>
        <v>Anomali</v>
      </c>
      <c r="N1963" s="80">
        <f>VLOOKUP(Table1[[#This Row],[ProductID]],productMaster,11,0)</f>
        <v>0</v>
      </c>
      <c r="O1963" s="80" t="str">
        <f>IF(Table1[[#This Row],[UnitPrice]]&gt;Table1[[#This Row],[sellingPrice]],"Anomali","")</f>
        <v>Anomali</v>
      </c>
      <c r="P1963" s="80" t="str">
        <f>IF(ISNA(VLOOKUP(Table1[[#This Row],[ProductID]],productMaster,1,0)),"Anomali","")</f>
        <v/>
      </c>
    </row>
    <row r="1964" spans="1:16" x14ac:dyDescent="0.25">
      <c r="A1964" s="4">
        <v>1149</v>
      </c>
      <c r="B1964" s="4">
        <v>2604</v>
      </c>
      <c r="C1964" s="11">
        <v>44161</v>
      </c>
      <c r="D1964" s="4">
        <v>3</v>
      </c>
      <c r="E1964" s="4">
        <v>436</v>
      </c>
      <c r="F1964" s="41">
        <v>41.454000000000001</v>
      </c>
      <c r="G1964" s="41">
        <v>124.36199999999999</v>
      </c>
      <c r="K1964" t="b">
        <f>IF(VLOOKUP(Table1[[#This Row],[ProductID]],productMaster,4,0)="Active",TRUE,"Anomali")</f>
        <v>1</v>
      </c>
      <c r="L1964">
        <f>VLOOKUP(Table1[[#This Row],[ProductID]],productMaster,10,0)</f>
        <v>0</v>
      </c>
      <c r="M1964" t="str">
        <f>IF(Table1[[#This Row],[UnitPrice]]&gt;115%*Table1[[#This Row],[StandardAcquisitionCost]],"Anomali","")</f>
        <v>Anomali</v>
      </c>
      <c r="N1964" s="80">
        <f>VLOOKUP(Table1[[#This Row],[ProductID]],productMaster,11,0)</f>
        <v>0</v>
      </c>
      <c r="O1964" s="80" t="str">
        <f>IF(Table1[[#This Row],[UnitPrice]]&gt;Table1[[#This Row],[sellingPrice]],"Anomali","")</f>
        <v>Anomali</v>
      </c>
      <c r="P1964" s="80" t="str">
        <f>IF(ISNA(VLOOKUP(Table1[[#This Row],[ProductID]],productMaster,1,0)),"Anomali","")</f>
        <v/>
      </c>
    </row>
    <row r="1965" spans="1:16" x14ac:dyDescent="0.25">
      <c r="A1965" s="5">
        <v>1150</v>
      </c>
      <c r="B1965" s="5">
        <v>2605</v>
      </c>
      <c r="C1965" s="10">
        <v>44161</v>
      </c>
      <c r="D1965" s="5">
        <v>3</v>
      </c>
      <c r="E1965" s="5">
        <v>344</v>
      </c>
      <c r="F1965" s="40">
        <v>45.475499999999997</v>
      </c>
      <c r="G1965" s="40">
        <v>136.4265</v>
      </c>
      <c r="K1965" t="b">
        <f>IF(VLOOKUP(Table1[[#This Row],[ProductID]],productMaster,4,0)="Active",TRUE,"Anomali")</f>
        <v>1</v>
      </c>
      <c r="L1965">
        <f>VLOOKUP(Table1[[#This Row],[ProductID]],productMaster,10,0)</f>
        <v>0</v>
      </c>
      <c r="M1965" t="str">
        <f>IF(Table1[[#This Row],[UnitPrice]]&gt;115%*Table1[[#This Row],[StandardAcquisitionCost]],"Anomali","")</f>
        <v>Anomali</v>
      </c>
      <c r="N1965" s="80">
        <f>VLOOKUP(Table1[[#This Row],[ProductID]],productMaster,11,0)</f>
        <v>0</v>
      </c>
      <c r="O1965" s="80" t="str">
        <f>IF(Table1[[#This Row],[UnitPrice]]&gt;Table1[[#This Row],[sellingPrice]],"Anomali","")</f>
        <v>Anomali</v>
      </c>
      <c r="P1965" s="80" t="str">
        <f>IF(ISNA(VLOOKUP(Table1[[#This Row],[ProductID]],productMaster,1,0)),"Anomali","")</f>
        <v/>
      </c>
    </row>
    <row r="1966" spans="1:16" x14ac:dyDescent="0.25">
      <c r="A1966" s="4">
        <v>1150</v>
      </c>
      <c r="B1966" s="4">
        <v>2606</v>
      </c>
      <c r="C1966" s="11">
        <v>44161</v>
      </c>
      <c r="D1966" s="4">
        <v>3</v>
      </c>
      <c r="E1966" s="4">
        <v>345</v>
      </c>
      <c r="F1966" s="41">
        <v>43.375500000000002</v>
      </c>
      <c r="G1966" s="41">
        <v>130.12649999999999</v>
      </c>
      <c r="K1966" t="b">
        <f>IF(VLOOKUP(Table1[[#This Row],[ProductID]],productMaster,4,0)="Active",TRUE,"Anomali")</f>
        <v>1</v>
      </c>
      <c r="L1966">
        <f>VLOOKUP(Table1[[#This Row],[ProductID]],productMaster,10,0)</f>
        <v>0</v>
      </c>
      <c r="M1966" t="str">
        <f>IF(Table1[[#This Row],[UnitPrice]]&gt;115%*Table1[[#This Row],[StandardAcquisitionCost]],"Anomali","")</f>
        <v>Anomali</v>
      </c>
      <c r="N1966" s="80">
        <f>VLOOKUP(Table1[[#This Row],[ProductID]],productMaster,11,0)</f>
        <v>0</v>
      </c>
      <c r="O1966" s="80" t="str">
        <f>IF(Table1[[#This Row],[UnitPrice]]&gt;Table1[[#This Row],[sellingPrice]],"Anomali","")</f>
        <v>Anomali</v>
      </c>
      <c r="P1966" s="80" t="str">
        <f>IF(ISNA(VLOOKUP(Table1[[#This Row],[ProductID]],productMaster,1,0)),"Anomali","")</f>
        <v/>
      </c>
    </row>
    <row r="1967" spans="1:16" x14ac:dyDescent="0.25">
      <c r="A1967" s="5">
        <v>1150</v>
      </c>
      <c r="B1967" s="5">
        <v>2607</v>
      </c>
      <c r="C1967" s="10">
        <v>44161</v>
      </c>
      <c r="D1967" s="5">
        <v>3</v>
      </c>
      <c r="E1967" s="5">
        <v>346</v>
      </c>
      <c r="F1967" s="40">
        <v>47.649000000000001</v>
      </c>
      <c r="G1967" s="40">
        <v>142.947</v>
      </c>
      <c r="K1967" t="b">
        <f>IF(VLOOKUP(Table1[[#This Row],[ProductID]],productMaster,4,0)="Active",TRUE,"Anomali")</f>
        <v>1</v>
      </c>
      <c r="L1967">
        <f>VLOOKUP(Table1[[#This Row],[ProductID]],productMaster,10,0)</f>
        <v>0</v>
      </c>
      <c r="M1967" t="str">
        <f>IF(Table1[[#This Row],[UnitPrice]]&gt;115%*Table1[[#This Row],[StandardAcquisitionCost]],"Anomali","")</f>
        <v>Anomali</v>
      </c>
      <c r="N1967" s="80">
        <f>VLOOKUP(Table1[[#This Row],[ProductID]],productMaster,11,0)</f>
        <v>0</v>
      </c>
      <c r="O1967" s="80" t="str">
        <f>IF(Table1[[#This Row],[UnitPrice]]&gt;Table1[[#This Row],[sellingPrice]],"Anomali","")</f>
        <v>Anomali</v>
      </c>
      <c r="P1967" s="80" t="str">
        <f>IF(ISNA(VLOOKUP(Table1[[#This Row],[ProductID]],productMaster,1,0)),"Anomali","")</f>
        <v/>
      </c>
    </row>
    <row r="1968" spans="1:16" x14ac:dyDescent="0.25">
      <c r="A1968" s="4">
        <v>1151</v>
      </c>
      <c r="B1968" s="4">
        <v>2608</v>
      </c>
      <c r="C1968" s="11">
        <v>44161</v>
      </c>
      <c r="D1968" s="4">
        <v>550</v>
      </c>
      <c r="E1968" s="4">
        <v>931</v>
      </c>
      <c r="F1968" s="41">
        <v>34.345500000000001</v>
      </c>
      <c r="G1968" s="41">
        <v>18890.025000000001</v>
      </c>
      <c r="K1968" t="b">
        <f>IF(VLOOKUP(Table1[[#This Row],[ProductID]],productMaster,4,0)="Active",TRUE,"Anomali")</f>
        <v>1</v>
      </c>
      <c r="L1968">
        <f>VLOOKUP(Table1[[#This Row],[ProductID]],productMaster,10,0)</f>
        <v>8.0373000000000001</v>
      </c>
      <c r="M1968" t="str">
        <f>IF(Table1[[#This Row],[UnitPrice]]&gt;115%*Table1[[#This Row],[StandardAcquisitionCost]],"Anomali","")</f>
        <v>Anomali</v>
      </c>
      <c r="N1968" s="80">
        <f>VLOOKUP(Table1[[#This Row],[ProductID]],productMaster,11,0)</f>
        <v>21.49</v>
      </c>
      <c r="O1968" s="80" t="str">
        <f>IF(Table1[[#This Row],[UnitPrice]]&gt;Table1[[#This Row],[sellingPrice]],"Anomali","")</f>
        <v>Anomali</v>
      </c>
      <c r="P1968" s="80" t="str">
        <f>IF(ISNA(VLOOKUP(Table1[[#This Row],[ProductID]],productMaster,1,0)),"Anomali","")</f>
        <v/>
      </c>
    </row>
    <row r="1969" spans="1:16" x14ac:dyDescent="0.25">
      <c r="A1969" s="5">
        <v>1151</v>
      </c>
      <c r="B1969" s="5">
        <v>2609</v>
      </c>
      <c r="C1969" s="10">
        <v>44161</v>
      </c>
      <c r="D1969" s="5">
        <v>550</v>
      </c>
      <c r="E1969" s="5">
        <v>932</v>
      </c>
      <c r="F1969" s="40">
        <v>39.238500000000002</v>
      </c>
      <c r="G1969" s="40">
        <v>21581.174999999999</v>
      </c>
      <c r="K1969" t="b">
        <f>IF(VLOOKUP(Table1[[#This Row],[ProductID]],productMaster,4,0)="Active",TRUE,"Anomali")</f>
        <v>1</v>
      </c>
      <c r="L1969">
        <f>VLOOKUP(Table1[[#This Row],[ProductID]],productMaster,10,0)</f>
        <v>9.3462999999999994</v>
      </c>
      <c r="M1969" t="str">
        <f>IF(Table1[[#This Row],[UnitPrice]]&gt;115%*Table1[[#This Row],[StandardAcquisitionCost]],"Anomali","")</f>
        <v>Anomali</v>
      </c>
      <c r="N1969" s="80">
        <f>VLOOKUP(Table1[[#This Row],[ProductID]],productMaster,11,0)</f>
        <v>24.99</v>
      </c>
      <c r="O1969" s="80" t="str">
        <f>IF(Table1[[#This Row],[UnitPrice]]&gt;Table1[[#This Row],[sellingPrice]],"Anomali","")</f>
        <v>Anomali</v>
      </c>
      <c r="P1969" s="80" t="str">
        <f>IF(ISNA(VLOOKUP(Table1[[#This Row],[ProductID]],productMaster,1,0)),"Anomali","")</f>
        <v/>
      </c>
    </row>
    <row r="1970" spans="1:16" x14ac:dyDescent="0.25">
      <c r="A1970" s="4">
        <v>1152</v>
      </c>
      <c r="B1970" s="4">
        <v>2610</v>
      </c>
      <c r="C1970" s="11">
        <v>44161</v>
      </c>
      <c r="D1970" s="4">
        <v>3</v>
      </c>
      <c r="E1970" s="4">
        <v>347</v>
      </c>
      <c r="F1970" s="41">
        <v>43.270499999999998</v>
      </c>
      <c r="G1970" s="41">
        <v>129.8115</v>
      </c>
      <c r="K1970" t="b">
        <f>IF(VLOOKUP(Table1[[#This Row],[ProductID]],productMaster,4,0)="Active",TRUE,"Anomali")</f>
        <v>1</v>
      </c>
      <c r="L1970">
        <f>VLOOKUP(Table1[[#This Row],[ProductID]],productMaster,10,0)</f>
        <v>0</v>
      </c>
      <c r="M1970" t="str">
        <f>IF(Table1[[#This Row],[UnitPrice]]&gt;115%*Table1[[#This Row],[StandardAcquisitionCost]],"Anomali","")</f>
        <v>Anomali</v>
      </c>
      <c r="N1970" s="80">
        <f>VLOOKUP(Table1[[#This Row],[ProductID]],productMaster,11,0)</f>
        <v>0</v>
      </c>
      <c r="O1970" s="80" t="str">
        <f>IF(Table1[[#This Row],[UnitPrice]]&gt;Table1[[#This Row],[sellingPrice]],"Anomali","")</f>
        <v>Anomali</v>
      </c>
      <c r="P1970" s="80" t="str">
        <f>IF(ISNA(VLOOKUP(Table1[[#This Row],[ProductID]],productMaster,1,0)),"Anomali","")</f>
        <v/>
      </c>
    </row>
    <row r="1971" spans="1:16" x14ac:dyDescent="0.25">
      <c r="A1971" s="5">
        <v>1152</v>
      </c>
      <c r="B1971" s="5">
        <v>2611</v>
      </c>
      <c r="C1971" s="10">
        <v>44161</v>
      </c>
      <c r="D1971" s="5">
        <v>3</v>
      </c>
      <c r="E1971" s="5">
        <v>348</v>
      </c>
      <c r="F1971" s="40">
        <v>41.170499999999997</v>
      </c>
      <c r="G1971" s="40">
        <v>123.5115</v>
      </c>
      <c r="K1971" t="b">
        <f>IF(VLOOKUP(Table1[[#This Row],[ProductID]],productMaster,4,0)="Active",TRUE,"Anomali")</f>
        <v>1</v>
      </c>
      <c r="L1971">
        <f>VLOOKUP(Table1[[#This Row],[ProductID]],productMaster,10,0)</f>
        <v>0</v>
      </c>
      <c r="M1971" t="str">
        <f>IF(Table1[[#This Row],[UnitPrice]]&gt;115%*Table1[[#This Row],[StandardAcquisitionCost]],"Anomali","")</f>
        <v>Anomali</v>
      </c>
      <c r="N1971" s="80">
        <f>VLOOKUP(Table1[[#This Row],[ProductID]],productMaster,11,0)</f>
        <v>0</v>
      </c>
      <c r="O1971" s="80" t="str">
        <f>IF(Table1[[#This Row],[UnitPrice]]&gt;Table1[[#This Row],[sellingPrice]],"Anomali","")</f>
        <v>Anomali</v>
      </c>
      <c r="P1971" s="80" t="str">
        <f>IF(ISNA(VLOOKUP(Table1[[#This Row],[ProductID]],productMaster,1,0)),"Anomali","")</f>
        <v/>
      </c>
    </row>
    <row r="1972" spans="1:16" x14ac:dyDescent="0.25">
      <c r="A1972" s="4">
        <v>1153</v>
      </c>
      <c r="B1972" s="4">
        <v>2612</v>
      </c>
      <c r="C1972" s="11">
        <v>44161</v>
      </c>
      <c r="D1972" s="4">
        <v>550</v>
      </c>
      <c r="E1972" s="4">
        <v>928</v>
      </c>
      <c r="F1972" s="41">
        <v>32.770499999999998</v>
      </c>
      <c r="G1972" s="41">
        <v>18023.775000000001</v>
      </c>
      <c r="K1972" t="b">
        <f>IF(VLOOKUP(Table1[[#This Row],[ProductID]],productMaster,4,0)="Active",TRUE,"Anomali")</f>
        <v>1</v>
      </c>
      <c r="L1972">
        <f>VLOOKUP(Table1[[#This Row],[ProductID]],productMaster,10,0)</f>
        <v>9.3462999999999994</v>
      </c>
      <c r="M1972" t="str">
        <f>IF(Table1[[#This Row],[UnitPrice]]&gt;115%*Table1[[#This Row],[StandardAcquisitionCost]],"Anomali","")</f>
        <v>Anomali</v>
      </c>
      <c r="N1972" s="80">
        <f>VLOOKUP(Table1[[#This Row],[ProductID]],productMaster,11,0)</f>
        <v>24.99</v>
      </c>
      <c r="O1972" s="80" t="str">
        <f>IF(Table1[[#This Row],[UnitPrice]]&gt;Table1[[#This Row],[sellingPrice]],"Anomali","")</f>
        <v>Anomali</v>
      </c>
      <c r="P1972" s="80" t="str">
        <f>IF(ISNA(VLOOKUP(Table1[[#This Row],[ProductID]],productMaster,1,0)),"Anomali","")</f>
        <v/>
      </c>
    </row>
    <row r="1973" spans="1:16" x14ac:dyDescent="0.25">
      <c r="A1973" s="5">
        <v>1153</v>
      </c>
      <c r="B1973" s="5">
        <v>2613</v>
      </c>
      <c r="C1973" s="10">
        <v>44161</v>
      </c>
      <c r="D1973" s="5">
        <v>550</v>
      </c>
      <c r="E1973" s="5">
        <v>929</v>
      </c>
      <c r="F1973" s="40">
        <v>37.085999999999999</v>
      </c>
      <c r="G1973" s="40">
        <v>20397.3</v>
      </c>
      <c r="K1973" t="b">
        <f>IF(VLOOKUP(Table1[[#This Row],[ProductID]],productMaster,4,0)="Active",TRUE,"Anomali")</f>
        <v>1</v>
      </c>
      <c r="L1973">
        <f>VLOOKUP(Table1[[#This Row],[ProductID]],productMaster,10,0)</f>
        <v>11.2163</v>
      </c>
      <c r="M1973" t="str">
        <f>IF(Table1[[#This Row],[UnitPrice]]&gt;115%*Table1[[#This Row],[StandardAcquisitionCost]],"Anomali","")</f>
        <v>Anomali</v>
      </c>
      <c r="N1973" s="80">
        <f>VLOOKUP(Table1[[#This Row],[ProductID]],productMaster,11,0)</f>
        <v>29.99</v>
      </c>
      <c r="O1973" s="80" t="str">
        <f>IF(Table1[[#This Row],[UnitPrice]]&gt;Table1[[#This Row],[sellingPrice]],"Anomali","")</f>
        <v>Anomali</v>
      </c>
      <c r="P1973" s="80" t="str">
        <f>IF(ISNA(VLOOKUP(Table1[[#This Row],[ProductID]],productMaster,1,0)),"Anomali","")</f>
        <v/>
      </c>
    </row>
    <row r="1974" spans="1:16" x14ac:dyDescent="0.25">
      <c r="A1974" s="4">
        <v>1153</v>
      </c>
      <c r="B1974" s="4">
        <v>2614</v>
      </c>
      <c r="C1974" s="11">
        <v>44161</v>
      </c>
      <c r="D1974" s="4">
        <v>550</v>
      </c>
      <c r="E1974" s="4">
        <v>930</v>
      </c>
      <c r="F1974" s="41">
        <v>43.039499999999997</v>
      </c>
      <c r="G1974" s="41">
        <v>23671.724999999999</v>
      </c>
      <c r="K1974" t="b">
        <f>IF(VLOOKUP(Table1[[#This Row],[ProductID]],productMaster,4,0)="Active",TRUE,"Anomali")</f>
        <v>1</v>
      </c>
      <c r="L1974">
        <f>VLOOKUP(Table1[[#This Row],[ProductID]],productMaster,10,0)</f>
        <v>13.09</v>
      </c>
      <c r="M1974" t="str">
        <f>IF(Table1[[#This Row],[UnitPrice]]&gt;115%*Table1[[#This Row],[StandardAcquisitionCost]],"Anomali","")</f>
        <v>Anomali</v>
      </c>
      <c r="N1974" s="80">
        <f>VLOOKUP(Table1[[#This Row],[ProductID]],productMaster,11,0)</f>
        <v>35</v>
      </c>
      <c r="O1974" s="80" t="str">
        <f>IF(Table1[[#This Row],[UnitPrice]]&gt;Table1[[#This Row],[sellingPrice]],"Anomali","")</f>
        <v>Anomali</v>
      </c>
      <c r="P1974" s="80" t="str">
        <f>IF(ISNA(VLOOKUP(Table1[[#This Row],[ProductID]],productMaster,1,0)),"Anomali","")</f>
        <v/>
      </c>
    </row>
    <row r="1975" spans="1:16" x14ac:dyDescent="0.25">
      <c r="A1975" s="5">
        <v>1154</v>
      </c>
      <c r="B1975" s="5">
        <v>2615</v>
      </c>
      <c r="C1975" s="10">
        <v>44161</v>
      </c>
      <c r="D1975" s="5">
        <v>550</v>
      </c>
      <c r="E1975" s="5">
        <v>332</v>
      </c>
      <c r="F1975" s="40">
        <v>10.815</v>
      </c>
      <c r="G1975" s="40">
        <v>5948.25</v>
      </c>
      <c r="K1975" t="b">
        <f>IF(VLOOKUP(Table1[[#This Row],[ProductID]],productMaster,4,0)="Active",TRUE,"Anomali")</f>
        <v>1</v>
      </c>
      <c r="L1975">
        <f>VLOOKUP(Table1[[#This Row],[ProductID]],productMaster,10,0)</f>
        <v>0</v>
      </c>
      <c r="M1975" t="str">
        <f>IF(Table1[[#This Row],[UnitPrice]]&gt;115%*Table1[[#This Row],[StandardAcquisitionCost]],"Anomali","")</f>
        <v>Anomali</v>
      </c>
      <c r="N1975" s="80">
        <f>VLOOKUP(Table1[[#This Row],[ProductID]],productMaster,11,0)</f>
        <v>0</v>
      </c>
      <c r="O1975" s="80" t="str">
        <f>IF(Table1[[#This Row],[UnitPrice]]&gt;Table1[[#This Row],[sellingPrice]],"Anomali","")</f>
        <v>Anomali</v>
      </c>
      <c r="P1975" s="80" t="str">
        <f>IF(ISNA(VLOOKUP(Table1[[#This Row],[ProductID]],productMaster,1,0)),"Anomali","")</f>
        <v/>
      </c>
    </row>
    <row r="1976" spans="1:16" x14ac:dyDescent="0.25">
      <c r="A1976" s="4">
        <v>1155</v>
      </c>
      <c r="B1976" s="4">
        <v>2616</v>
      </c>
      <c r="C1976" s="11">
        <v>44161</v>
      </c>
      <c r="D1976" s="4">
        <v>550</v>
      </c>
      <c r="E1976" s="4">
        <v>948</v>
      </c>
      <c r="F1976" s="41">
        <v>82.834500000000006</v>
      </c>
      <c r="G1976" s="41">
        <v>45558.974999999999</v>
      </c>
      <c r="K1976" t="b">
        <f>IF(VLOOKUP(Table1[[#This Row],[ProductID]],productMaster,4,0)="Active",TRUE,"Anomali")</f>
        <v>1</v>
      </c>
      <c r="L1976">
        <f>VLOOKUP(Table1[[#This Row],[ProductID]],productMaster,10,0)</f>
        <v>47.286000000000001</v>
      </c>
      <c r="M1976" t="str">
        <f>IF(Table1[[#This Row],[UnitPrice]]&gt;115%*Table1[[#This Row],[StandardAcquisitionCost]],"Anomali","")</f>
        <v>Anomali</v>
      </c>
      <c r="N1976" s="80">
        <f>VLOOKUP(Table1[[#This Row],[ProductID]],productMaster,11,0)</f>
        <v>106.5</v>
      </c>
      <c r="O1976" s="80" t="str">
        <f>IF(Table1[[#This Row],[UnitPrice]]&gt;Table1[[#This Row],[sellingPrice]],"Anomali","")</f>
        <v/>
      </c>
      <c r="P1976" s="80" t="str">
        <f>IF(ISNA(VLOOKUP(Table1[[#This Row],[ProductID]],productMaster,1,0)),"Anomali","")</f>
        <v/>
      </c>
    </row>
    <row r="1977" spans="1:16" x14ac:dyDescent="0.25">
      <c r="A1977" s="5">
        <v>1155</v>
      </c>
      <c r="B1977" s="5">
        <v>2617</v>
      </c>
      <c r="C1977" s="10">
        <v>44161</v>
      </c>
      <c r="D1977" s="5">
        <v>550</v>
      </c>
      <c r="E1977" s="5">
        <v>907</v>
      </c>
      <c r="F1977" s="40">
        <v>82.834500000000006</v>
      </c>
      <c r="G1977" s="40">
        <v>45558.974999999999</v>
      </c>
      <c r="K1977" t="b">
        <f>IF(VLOOKUP(Table1[[#This Row],[ProductID]],productMaster,4,0)="Active",TRUE,"Anomali")</f>
        <v>1</v>
      </c>
      <c r="L1977">
        <f>VLOOKUP(Table1[[#This Row],[ProductID]],productMaster,10,0)</f>
        <v>47.286000000000001</v>
      </c>
      <c r="M1977" t="str">
        <f>IF(Table1[[#This Row],[UnitPrice]]&gt;115%*Table1[[#This Row],[StandardAcquisitionCost]],"Anomali","")</f>
        <v>Anomali</v>
      </c>
      <c r="N1977" s="80">
        <f>VLOOKUP(Table1[[#This Row],[ProductID]],productMaster,11,0)</f>
        <v>106.5</v>
      </c>
      <c r="O1977" s="80" t="str">
        <f>IF(Table1[[#This Row],[UnitPrice]]&gt;Table1[[#This Row],[sellingPrice]],"Anomali","")</f>
        <v/>
      </c>
      <c r="P1977" s="80" t="str">
        <f>IF(ISNA(VLOOKUP(Table1[[#This Row],[ProductID]],productMaster,1,0)),"Anomali","")</f>
        <v/>
      </c>
    </row>
    <row r="1978" spans="1:16" x14ac:dyDescent="0.25">
      <c r="A1978" s="4">
        <v>1156</v>
      </c>
      <c r="B1978" s="4">
        <v>2618</v>
      </c>
      <c r="C1978" s="11">
        <v>44161</v>
      </c>
      <c r="D1978" s="4">
        <v>1250</v>
      </c>
      <c r="E1978" s="4">
        <v>325</v>
      </c>
      <c r="F1978" s="41">
        <v>0.21</v>
      </c>
      <c r="G1978" s="41">
        <v>262.5</v>
      </c>
      <c r="K1978" t="b">
        <f>IF(VLOOKUP(Table1[[#This Row],[ProductID]],productMaster,4,0)="Active",TRUE,"Anomali")</f>
        <v>1</v>
      </c>
      <c r="L1978">
        <f>VLOOKUP(Table1[[#This Row],[ProductID]],productMaster,10,0)</f>
        <v>0</v>
      </c>
      <c r="M1978" t="str">
        <f>IF(Table1[[#This Row],[UnitPrice]]&gt;115%*Table1[[#This Row],[StandardAcquisitionCost]],"Anomali","")</f>
        <v>Anomali</v>
      </c>
      <c r="N1978" s="80">
        <f>VLOOKUP(Table1[[#This Row],[ProductID]],productMaster,11,0)</f>
        <v>0</v>
      </c>
      <c r="O1978" s="80" t="str">
        <f>IF(Table1[[#This Row],[UnitPrice]]&gt;Table1[[#This Row],[sellingPrice]],"Anomali","")</f>
        <v>Anomali</v>
      </c>
      <c r="P1978" s="80" t="str">
        <f>IF(ISNA(VLOOKUP(Table1[[#This Row],[ProductID]],productMaster,1,0)),"Anomali","")</f>
        <v/>
      </c>
    </row>
    <row r="1979" spans="1:16" x14ac:dyDescent="0.25">
      <c r="A1979" s="5">
        <v>1156</v>
      </c>
      <c r="B1979" s="5">
        <v>2619</v>
      </c>
      <c r="C1979" s="10">
        <v>44161</v>
      </c>
      <c r="D1979" s="5">
        <v>1250</v>
      </c>
      <c r="E1979" s="5">
        <v>326</v>
      </c>
      <c r="F1979" s="40">
        <v>0.21</v>
      </c>
      <c r="G1979" s="40">
        <v>262.5</v>
      </c>
      <c r="K1979" t="b">
        <f>IF(VLOOKUP(Table1[[#This Row],[ProductID]],productMaster,4,0)="Active",TRUE,"Anomali")</f>
        <v>1</v>
      </c>
      <c r="L1979">
        <f>VLOOKUP(Table1[[#This Row],[ProductID]],productMaster,10,0)</f>
        <v>0</v>
      </c>
      <c r="M1979" t="str">
        <f>IF(Table1[[#This Row],[UnitPrice]]&gt;115%*Table1[[#This Row],[StandardAcquisitionCost]],"Anomali","")</f>
        <v>Anomali</v>
      </c>
      <c r="N1979" s="80">
        <f>VLOOKUP(Table1[[#This Row],[ProductID]],productMaster,11,0)</f>
        <v>0</v>
      </c>
      <c r="O1979" s="80" t="str">
        <f>IF(Table1[[#This Row],[UnitPrice]]&gt;Table1[[#This Row],[sellingPrice]],"Anomali","")</f>
        <v>Anomali</v>
      </c>
      <c r="P1979" s="80" t="str">
        <f>IF(ISNA(VLOOKUP(Table1[[#This Row],[ProductID]],productMaster,1,0)),"Anomali","")</f>
        <v/>
      </c>
    </row>
    <row r="1980" spans="1:16" x14ac:dyDescent="0.25">
      <c r="A1980" s="4">
        <v>1157</v>
      </c>
      <c r="B1980" s="4">
        <v>2620</v>
      </c>
      <c r="C1980" s="11">
        <v>44161</v>
      </c>
      <c r="D1980" s="4">
        <v>3</v>
      </c>
      <c r="E1980" s="4">
        <v>320</v>
      </c>
      <c r="F1980" s="41">
        <v>49.643999999999998</v>
      </c>
      <c r="G1980" s="41">
        <v>148.93199999999999</v>
      </c>
      <c r="K1980" t="b">
        <f>IF(VLOOKUP(Table1[[#This Row],[ProductID]],productMaster,4,0)="Active",TRUE,"Anomali")</f>
        <v>1</v>
      </c>
      <c r="L1980">
        <f>VLOOKUP(Table1[[#This Row],[ProductID]],productMaster,10,0)</f>
        <v>0</v>
      </c>
      <c r="M1980" t="str">
        <f>IF(Table1[[#This Row],[UnitPrice]]&gt;115%*Table1[[#This Row],[StandardAcquisitionCost]],"Anomali","")</f>
        <v>Anomali</v>
      </c>
      <c r="N1980" s="80">
        <f>VLOOKUP(Table1[[#This Row],[ProductID]],productMaster,11,0)</f>
        <v>0</v>
      </c>
      <c r="O1980" s="80" t="str">
        <f>IF(Table1[[#This Row],[UnitPrice]]&gt;Table1[[#This Row],[sellingPrice]],"Anomali","")</f>
        <v>Anomali</v>
      </c>
      <c r="P1980" s="80" t="str">
        <f>IF(ISNA(VLOOKUP(Table1[[#This Row],[ProductID]],productMaster,1,0)),"Anomali","")</f>
        <v/>
      </c>
    </row>
    <row r="1981" spans="1:16" x14ac:dyDescent="0.25">
      <c r="A1981" s="5">
        <v>1157</v>
      </c>
      <c r="B1981" s="5">
        <v>2621</v>
      </c>
      <c r="C1981" s="10">
        <v>44161</v>
      </c>
      <c r="D1981" s="5">
        <v>3</v>
      </c>
      <c r="E1981" s="5">
        <v>321</v>
      </c>
      <c r="F1981" s="40">
        <v>44.320500000000003</v>
      </c>
      <c r="G1981" s="40">
        <v>132.9615</v>
      </c>
      <c r="K1981" t="b">
        <f>IF(VLOOKUP(Table1[[#This Row],[ProductID]],productMaster,4,0)="Active",TRUE,"Anomali")</f>
        <v>1</v>
      </c>
      <c r="L1981">
        <f>VLOOKUP(Table1[[#This Row],[ProductID]],productMaster,10,0)</f>
        <v>0</v>
      </c>
      <c r="M1981" t="str">
        <f>IF(Table1[[#This Row],[UnitPrice]]&gt;115%*Table1[[#This Row],[StandardAcquisitionCost]],"Anomali","")</f>
        <v>Anomali</v>
      </c>
      <c r="N1981" s="80">
        <f>VLOOKUP(Table1[[#This Row],[ProductID]],productMaster,11,0)</f>
        <v>0</v>
      </c>
      <c r="O1981" s="80" t="str">
        <f>IF(Table1[[#This Row],[UnitPrice]]&gt;Table1[[#This Row],[sellingPrice]],"Anomali","")</f>
        <v>Anomali</v>
      </c>
      <c r="P1981" s="80" t="str">
        <f>IF(ISNA(VLOOKUP(Table1[[#This Row],[ProductID]],productMaster,1,0)),"Anomali","")</f>
        <v/>
      </c>
    </row>
    <row r="1982" spans="1:16" x14ac:dyDescent="0.25">
      <c r="A1982" s="4">
        <v>1157</v>
      </c>
      <c r="B1982" s="4">
        <v>2622</v>
      </c>
      <c r="C1982" s="11">
        <v>44161</v>
      </c>
      <c r="D1982" s="4">
        <v>60</v>
      </c>
      <c r="E1982" s="4">
        <v>322</v>
      </c>
      <c r="F1982" s="41">
        <v>28.6965</v>
      </c>
      <c r="G1982" s="41">
        <v>1721.79</v>
      </c>
      <c r="K1982" t="b">
        <f>IF(VLOOKUP(Table1[[#This Row],[ProductID]],productMaster,4,0)="Active",TRUE,"Anomali")</f>
        <v>1</v>
      </c>
      <c r="L1982">
        <f>VLOOKUP(Table1[[#This Row],[ProductID]],productMaster,10,0)</f>
        <v>0</v>
      </c>
      <c r="M1982" t="str">
        <f>IF(Table1[[#This Row],[UnitPrice]]&gt;115%*Table1[[#This Row],[StandardAcquisitionCost]],"Anomali","")</f>
        <v>Anomali</v>
      </c>
      <c r="N1982" s="80">
        <f>VLOOKUP(Table1[[#This Row],[ProductID]],productMaster,11,0)</f>
        <v>0</v>
      </c>
      <c r="O1982" s="80" t="str">
        <f>IF(Table1[[#This Row],[UnitPrice]]&gt;Table1[[#This Row],[sellingPrice]],"Anomali","")</f>
        <v>Anomali</v>
      </c>
      <c r="P1982" s="80" t="str">
        <f>IF(ISNA(VLOOKUP(Table1[[#This Row],[ProductID]],productMaster,1,0)),"Anomali","")</f>
        <v/>
      </c>
    </row>
    <row r="1983" spans="1:16" x14ac:dyDescent="0.25">
      <c r="A1983" s="5">
        <v>1158</v>
      </c>
      <c r="B1983" s="5">
        <v>2623</v>
      </c>
      <c r="C1983" s="10">
        <v>44161</v>
      </c>
      <c r="D1983" s="5">
        <v>550</v>
      </c>
      <c r="E1983" s="5">
        <v>930</v>
      </c>
      <c r="F1983" s="40">
        <v>42.514499999999998</v>
      </c>
      <c r="G1983" s="40">
        <v>23382.974999999999</v>
      </c>
      <c r="K1983" t="b">
        <f>IF(VLOOKUP(Table1[[#This Row],[ProductID]],productMaster,4,0)="Active",TRUE,"Anomali")</f>
        <v>1</v>
      </c>
      <c r="L1983">
        <f>VLOOKUP(Table1[[#This Row],[ProductID]],productMaster,10,0)</f>
        <v>13.09</v>
      </c>
      <c r="M1983" t="str">
        <f>IF(Table1[[#This Row],[UnitPrice]]&gt;115%*Table1[[#This Row],[StandardAcquisitionCost]],"Anomali","")</f>
        <v>Anomali</v>
      </c>
      <c r="N1983" s="80">
        <f>VLOOKUP(Table1[[#This Row],[ProductID]],productMaster,11,0)</f>
        <v>35</v>
      </c>
      <c r="O1983" s="80" t="str">
        <f>IF(Table1[[#This Row],[UnitPrice]]&gt;Table1[[#This Row],[sellingPrice]],"Anomali","")</f>
        <v>Anomali</v>
      </c>
      <c r="P1983" s="80" t="str">
        <f>IF(ISNA(VLOOKUP(Table1[[#This Row],[ProductID]],productMaster,1,0)),"Anomali","")</f>
        <v/>
      </c>
    </row>
    <row r="1984" spans="1:16" x14ac:dyDescent="0.25">
      <c r="A1984" s="4">
        <v>1158</v>
      </c>
      <c r="B1984" s="4">
        <v>2624</v>
      </c>
      <c r="C1984" s="11">
        <v>44161</v>
      </c>
      <c r="D1984" s="4">
        <v>550</v>
      </c>
      <c r="E1984" s="4">
        <v>921</v>
      </c>
      <c r="F1984" s="41">
        <v>5.5860000000000003</v>
      </c>
      <c r="G1984" s="41">
        <v>3072.3</v>
      </c>
      <c r="K1984" t="b">
        <f>IF(VLOOKUP(Table1[[#This Row],[ProductID]],productMaster,4,0)="Active",TRUE,"Anomali")</f>
        <v>1</v>
      </c>
      <c r="L1984">
        <f>VLOOKUP(Table1[[#This Row],[ProductID]],productMaster,10,0)</f>
        <v>1.8663000000000001</v>
      </c>
      <c r="M1984" t="str">
        <f>IF(Table1[[#This Row],[UnitPrice]]&gt;115%*Table1[[#This Row],[StandardAcquisitionCost]],"Anomali","")</f>
        <v>Anomali</v>
      </c>
      <c r="N1984" s="80">
        <f>VLOOKUP(Table1[[#This Row],[ProductID]],productMaster,11,0)</f>
        <v>4.99</v>
      </c>
      <c r="O1984" s="80" t="str">
        <f>IF(Table1[[#This Row],[UnitPrice]]&gt;Table1[[#This Row],[sellingPrice]],"Anomali","")</f>
        <v>Anomali</v>
      </c>
      <c r="P1984" s="80" t="str">
        <f>IF(ISNA(VLOOKUP(Table1[[#This Row],[ProductID]],productMaster,1,0)),"Anomali","")</f>
        <v/>
      </c>
    </row>
    <row r="1985" spans="1:16" x14ac:dyDescent="0.25">
      <c r="A1985" s="5">
        <v>1159</v>
      </c>
      <c r="B1985" s="5">
        <v>2625</v>
      </c>
      <c r="C1985" s="10">
        <v>44161</v>
      </c>
      <c r="D1985" s="5">
        <v>60</v>
      </c>
      <c r="E1985" s="5">
        <v>952</v>
      </c>
      <c r="F1985" s="40">
        <v>15.7395</v>
      </c>
      <c r="G1985" s="40">
        <v>944.37</v>
      </c>
      <c r="K1985" t="b">
        <f>IF(VLOOKUP(Table1[[#This Row],[ProductID]],productMaster,4,0)="Active",TRUE,"Anomali")</f>
        <v>1</v>
      </c>
      <c r="L1985">
        <f>VLOOKUP(Table1[[#This Row],[ProductID]],productMaster,10,0)</f>
        <v>8.9865999999999993</v>
      </c>
      <c r="M1985" t="str">
        <f>IF(Table1[[#This Row],[UnitPrice]]&gt;115%*Table1[[#This Row],[StandardAcquisitionCost]],"Anomali","")</f>
        <v>Anomali</v>
      </c>
      <c r="N1985" s="80">
        <f>VLOOKUP(Table1[[#This Row],[ProductID]],productMaster,11,0)</f>
        <v>20.239999999999998</v>
      </c>
      <c r="O1985" s="80" t="str">
        <f>IF(Table1[[#This Row],[UnitPrice]]&gt;Table1[[#This Row],[sellingPrice]],"Anomali","")</f>
        <v/>
      </c>
      <c r="P1985" s="80" t="str">
        <f>IF(ISNA(VLOOKUP(Table1[[#This Row],[ProductID]],productMaster,1,0)),"Anomali","")</f>
        <v/>
      </c>
    </row>
    <row r="1986" spans="1:16" x14ac:dyDescent="0.25">
      <c r="A1986" s="4">
        <v>1160</v>
      </c>
      <c r="B1986" s="4">
        <v>2626</v>
      </c>
      <c r="C1986" s="11">
        <v>44161</v>
      </c>
      <c r="D1986" s="4">
        <v>550</v>
      </c>
      <c r="E1986" s="4">
        <v>933</v>
      </c>
      <c r="F1986" s="41">
        <v>43.459499999999998</v>
      </c>
      <c r="G1986" s="41">
        <v>23902.724999999999</v>
      </c>
      <c r="K1986" t="b">
        <f>IF(VLOOKUP(Table1[[#This Row],[ProductID]],productMaster,4,0)="Active",TRUE,"Anomali")</f>
        <v>1</v>
      </c>
      <c r="L1986">
        <f>VLOOKUP(Table1[[#This Row],[ProductID]],productMaster,10,0)</f>
        <v>12.192399999999999</v>
      </c>
      <c r="M1986" t="str">
        <f>IF(Table1[[#This Row],[UnitPrice]]&gt;115%*Table1[[#This Row],[StandardAcquisitionCost]],"Anomali","")</f>
        <v>Anomali</v>
      </c>
      <c r="N1986" s="80">
        <f>VLOOKUP(Table1[[#This Row],[ProductID]],productMaster,11,0)</f>
        <v>32.6</v>
      </c>
      <c r="O1986" s="80" t="str">
        <f>IF(Table1[[#This Row],[UnitPrice]]&gt;Table1[[#This Row],[sellingPrice]],"Anomali","")</f>
        <v>Anomali</v>
      </c>
      <c r="P1986" s="80" t="str">
        <f>IF(ISNA(VLOOKUP(Table1[[#This Row],[ProductID]],productMaster,1,0)),"Anomali","")</f>
        <v/>
      </c>
    </row>
    <row r="1987" spans="1:16" x14ac:dyDescent="0.25">
      <c r="A1987" s="5">
        <v>1160</v>
      </c>
      <c r="B1987" s="5">
        <v>2627</v>
      </c>
      <c r="C1987" s="10">
        <v>44161</v>
      </c>
      <c r="D1987" s="5">
        <v>550</v>
      </c>
      <c r="E1987" s="5">
        <v>934</v>
      </c>
      <c r="F1987" s="40">
        <v>37.621499999999997</v>
      </c>
      <c r="G1987" s="40">
        <v>20691.825000000001</v>
      </c>
      <c r="K1987" t="b">
        <f>IF(VLOOKUP(Table1[[#This Row],[ProductID]],productMaster,4,0)="Active",TRUE,"Anomali")</f>
        <v>1</v>
      </c>
      <c r="L1987">
        <f>VLOOKUP(Table1[[#This Row],[ProductID]],productMaster,10,0)</f>
        <v>10.8423</v>
      </c>
      <c r="M1987" t="str">
        <f>IF(Table1[[#This Row],[UnitPrice]]&gt;115%*Table1[[#This Row],[StandardAcquisitionCost]],"Anomali","")</f>
        <v>Anomali</v>
      </c>
      <c r="N1987" s="80">
        <f>VLOOKUP(Table1[[#This Row],[ProductID]],productMaster,11,0)</f>
        <v>28.99</v>
      </c>
      <c r="O1987" s="80" t="str">
        <f>IF(Table1[[#This Row],[UnitPrice]]&gt;Table1[[#This Row],[sellingPrice]],"Anomali","")</f>
        <v>Anomali</v>
      </c>
      <c r="P1987" s="80" t="str">
        <f>IF(ISNA(VLOOKUP(Table1[[#This Row],[ProductID]],productMaster,1,0)),"Anomali","")</f>
        <v/>
      </c>
    </row>
    <row r="1988" spans="1:16" x14ac:dyDescent="0.25">
      <c r="A1988" s="4">
        <v>1160</v>
      </c>
      <c r="B1988" s="4">
        <v>2628</v>
      </c>
      <c r="C1988" s="11">
        <v>44161</v>
      </c>
      <c r="D1988" s="4">
        <v>550</v>
      </c>
      <c r="E1988" s="4">
        <v>922</v>
      </c>
      <c r="F1988" s="41">
        <v>6.5309999999999997</v>
      </c>
      <c r="G1988" s="41">
        <v>3592.05</v>
      </c>
      <c r="K1988" t="b">
        <f>IF(VLOOKUP(Table1[[#This Row],[ProductID]],productMaster,4,0)="Active",TRUE,"Anomali")</f>
        <v>1</v>
      </c>
      <c r="L1988">
        <f>VLOOKUP(Table1[[#This Row],[ProductID]],productMaster,10,0)</f>
        <v>1.4923</v>
      </c>
      <c r="M1988" t="str">
        <f>IF(Table1[[#This Row],[UnitPrice]]&gt;115%*Table1[[#This Row],[StandardAcquisitionCost]],"Anomali","")</f>
        <v>Anomali</v>
      </c>
      <c r="N1988" s="80">
        <f>VLOOKUP(Table1[[#This Row],[ProductID]],productMaster,11,0)</f>
        <v>3.99</v>
      </c>
      <c r="O1988" s="80" t="str">
        <f>IF(Table1[[#This Row],[UnitPrice]]&gt;Table1[[#This Row],[sellingPrice]],"Anomali","")</f>
        <v>Anomali</v>
      </c>
      <c r="P1988" s="80" t="str">
        <f>IF(ISNA(VLOOKUP(Table1[[#This Row],[ProductID]],productMaster,1,0)),"Anomali","")</f>
        <v/>
      </c>
    </row>
    <row r="1989" spans="1:16" x14ac:dyDescent="0.25">
      <c r="A1989" s="5">
        <v>1161</v>
      </c>
      <c r="B1989" s="5">
        <v>2629</v>
      </c>
      <c r="C1989" s="10">
        <v>44161</v>
      </c>
      <c r="D1989" s="5">
        <v>550</v>
      </c>
      <c r="E1989" s="5">
        <v>319</v>
      </c>
      <c r="F1989" s="40">
        <v>48.583500000000001</v>
      </c>
      <c r="G1989" s="40">
        <v>26720.924999999999</v>
      </c>
      <c r="K1989" t="b">
        <f>IF(VLOOKUP(Table1[[#This Row],[ProductID]],productMaster,4,0)="Active",TRUE,"Anomali")</f>
        <v>1</v>
      </c>
      <c r="L1989">
        <f>VLOOKUP(Table1[[#This Row],[ProductID]],productMaster,10,0)</f>
        <v>0</v>
      </c>
      <c r="M1989" t="str">
        <f>IF(Table1[[#This Row],[UnitPrice]]&gt;115%*Table1[[#This Row],[StandardAcquisitionCost]],"Anomali","")</f>
        <v>Anomali</v>
      </c>
      <c r="N1989" s="80">
        <f>VLOOKUP(Table1[[#This Row],[ProductID]],productMaster,11,0)</f>
        <v>0</v>
      </c>
      <c r="O1989" s="80" t="str">
        <f>IF(Table1[[#This Row],[UnitPrice]]&gt;Table1[[#This Row],[sellingPrice]],"Anomali","")</f>
        <v>Anomali</v>
      </c>
      <c r="P1989" s="80" t="str">
        <f>IF(ISNA(VLOOKUP(Table1[[#This Row],[ProductID]],productMaster,1,0)),"Anomali","")</f>
        <v/>
      </c>
    </row>
    <row r="1990" spans="1:16" x14ac:dyDescent="0.25">
      <c r="A1990" s="4">
        <v>1162</v>
      </c>
      <c r="B1990" s="4">
        <v>2630</v>
      </c>
      <c r="C1990" s="11">
        <v>44161</v>
      </c>
      <c r="D1990" s="4">
        <v>550</v>
      </c>
      <c r="E1990" s="4">
        <v>928</v>
      </c>
      <c r="F1990" s="41">
        <v>32.2455</v>
      </c>
      <c r="G1990" s="41">
        <v>17735.025000000001</v>
      </c>
      <c r="K1990" t="b">
        <f>IF(VLOOKUP(Table1[[#This Row],[ProductID]],productMaster,4,0)="Active",TRUE,"Anomali")</f>
        <v>1</v>
      </c>
      <c r="L1990">
        <f>VLOOKUP(Table1[[#This Row],[ProductID]],productMaster,10,0)</f>
        <v>9.3462999999999994</v>
      </c>
      <c r="M1990" t="str">
        <f>IF(Table1[[#This Row],[UnitPrice]]&gt;115%*Table1[[#This Row],[StandardAcquisitionCost]],"Anomali","")</f>
        <v>Anomali</v>
      </c>
      <c r="N1990" s="80">
        <f>VLOOKUP(Table1[[#This Row],[ProductID]],productMaster,11,0)</f>
        <v>24.99</v>
      </c>
      <c r="O1990" s="80" t="str">
        <f>IF(Table1[[#This Row],[UnitPrice]]&gt;Table1[[#This Row],[sellingPrice]],"Anomali","")</f>
        <v>Anomali</v>
      </c>
      <c r="P1990" s="80" t="str">
        <f>IF(ISNA(VLOOKUP(Table1[[#This Row],[ProductID]],productMaster,1,0)),"Anomali","")</f>
        <v/>
      </c>
    </row>
    <row r="1991" spans="1:16" x14ac:dyDescent="0.25">
      <c r="A1991" s="5">
        <v>1162</v>
      </c>
      <c r="B1991" s="5">
        <v>2631</v>
      </c>
      <c r="C1991" s="10">
        <v>44161</v>
      </c>
      <c r="D1991" s="5">
        <v>550</v>
      </c>
      <c r="E1991" s="5">
        <v>929</v>
      </c>
      <c r="F1991" s="40">
        <v>36.561</v>
      </c>
      <c r="G1991" s="40">
        <v>20108.55</v>
      </c>
      <c r="K1991" t="b">
        <f>IF(VLOOKUP(Table1[[#This Row],[ProductID]],productMaster,4,0)="Active",TRUE,"Anomali")</f>
        <v>1</v>
      </c>
      <c r="L1991">
        <f>VLOOKUP(Table1[[#This Row],[ProductID]],productMaster,10,0)</f>
        <v>11.2163</v>
      </c>
      <c r="M1991" t="str">
        <f>IF(Table1[[#This Row],[UnitPrice]]&gt;115%*Table1[[#This Row],[StandardAcquisitionCost]],"Anomali","")</f>
        <v>Anomali</v>
      </c>
      <c r="N1991" s="80">
        <f>VLOOKUP(Table1[[#This Row],[ProductID]],productMaster,11,0)</f>
        <v>29.99</v>
      </c>
      <c r="O1991" s="80" t="str">
        <f>IF(Table1[[#This Row],[UnitPrice]]&gt;Table1[[#This Row],[sellingPrice]],"Anomali","")</f>
        <v>Anomali</v>
      </c>
      <c r="P1991" s="80" t="str">
        <f>IF(ISNA(VLOOKUP(Table1[[#This Row],[ProductID]],productMaster,1,0)),"Anomali","")</f>
        <v/>
      </c>
    </row>
    <row r="1992" spans="1:16" x14ac:dyDescent="0.25">
      <c r="A1992" s="4">
        <v>1163</v>
      </c>
      <c r="B1992" s="4">
        <v>2632</v>
      </c>
      <c r="C1992" s="11">
        <v>44161</v>
      </c>
      <c r="D1992" s="4">
        <v>550</v>
      </c>
      <c r="E1992" s="4">
        <v>319</v>
      </c>
      <c r="F1992" s="41">
        <v>46.420499999999997</v>
      </c>
      <c r="G1992" s="41">
        <v>25531.275000000001</v>
      </c>
      <c r="K1992" t="b">
        <f>IF(VLOOKUP(Table1[[#This Row],[ProductID]],productMaster,4,0)="Active",TRUE,"Anomali")</f>
        <v>1</v>
      </c>
      <c r="L1992">
        <f>VLOOKUP(Table1[[#This Row],[ProductID]],productMaster,10,0)</f>
        <v>0</v>
      </c>
      <c r="M1992" t="str">
        <f>IF(Table1[[#This Row],[UnitPrice]]&gt;115%*Table1[[#This Row],[StandardAcquisitionCost]],"Anomali","")</f>
        <v>Anomali</v>
      </c>
      <c r="N1992" s="80">
        <f>VLOOKUP(Table1[[#This Row],[ProductID]],productMaster,11,0)</f>
        <v>0</v>
      </c>
      <c r="O1992" s="80" t="str">
        <f>IF(Table1[[#This Row],[UnitPrice]]&gt;Table1[[#This Row],[sellingPrice]],"Anomali","")</f>
        <v>Anomali</v>
      </c>
      <c r="P1992" s="80" t="str">
        <f>IF(ISNA(VLOOKUP(Table1[[#This Row],[ProductID]],productMaster,1,0)),"Anomali","")</f>
        <v/>
      </c>
    </row>
    <row r="1993" spans="1:16" x14ac:dyDescent="0.25">
      <c r="A1993" s="5">
        <v>1164</v>
      </c>
      <c r="B1993" s="5">
        <v>2633</v>
      </c>
      <c r="C1993" s="10">
        <v>44161</v>
      </c>
      <c r="D1993" s="5">
        <v>3</v>
      </c>
      <c r="E1993" s="5">
        <v>359</v>
      </c>
      <c r="F1993" s="40">
        <v>47.523000000000003</v>
      </c>
      <c r="G1993" s="40">
        <v>142.56899999999999</v>
      </c>
      <c r="K1993" t="b">
        <f>IF(VLOOKUP(Table1[[#This Row],[ProductID]],productMaster,4,0)="Active",TRUE,"Anomali")</f>
        <v>1</v>
      </c>
      <c r="L1993">
        <f>VLOOKUP(Table1[[#This Row],[ProductID]],productMaster,10,0)</f>
        <v>0</v>
      </c>
      <c r="M1993" t="str">
        <f>IF(Table1[[#This Row],[UnitPrice]]&gt;115%*Table1[[#This Row],[StandardAcquisitionCost]],"Anomali","")</f>
        <v>Anomali</v>
      </c>
      <c r="N1993" s="80">
        <f>VLOOKUP(Table1[[#This Row],[ProductID]],productMaster,11,0)</f>
        <v>0</v>
      </c>
      <c r="O1993" s="80" t="str">
        <f>IF(Table1[[#This Row],[UnitPrice]]&gt;Table1[[#This Row],[sellingPrice]],"Anomali","")</f>
        <v>Anomali</v>
      </c>
      <c r="P1993" s="80" t="str">
        <f>IF(ISNA(VLOOKUP(Table1[[#This Row],[ProductID]],productMaster,1,0)),"Anomali","")</f>
        <v/>
      </c>
    </row>
    <row r="1994" spans="1:16" x14ac:dyDescent="0.25">
      <c r="A1994" s="4">
        <v>1164</v>
      </c>
      <c r="B1994" s="4">
        <v>2634</v>
      </c>
      <c r="C1994" s="11">
        <v>44161</v>
      </c>
      <c r="D1994" s="4">
        <v>3</v>
      </c>
      <c r="E1994" s="4">
        <v>360</v>
      </c>
      <c r="F1994" s="41">
        <v>45.423000000000002</v>
      </c>
      <c r="G1994" s="41">
        <v>136.26900000000001</v>
      </c>
      <c r="K1994" t="b">
        <f>IF(VLOOKUP(Table1[[#This Row],[ProductID]],productMaster,4,0)="Active",TRUE,"Anomali")</f>
        <v>1</v>
      </c>
      <c r="L1994">
        <f>VLOOKUP(Table1[[#This Row],[ProductID]],productMaster,10,0)</f>
        <v>0</v>
      </c>
      <c r="M1994" t="str">
        <f>IF(Table1[[#This Row],[UnitPrice]]&gt;115%*Table1[[#This Row],[StandardAcquisitionCost]],"Anomali","")</f>
        <v>Anomali</v>
      </c>
      <c r="N1994" s="80">
        <f>VLOOKUP(Table1[[#This Row],[ProductID]],productMaster,11,0)</f>
        <v>0</v>
      </c>
      <c r="O1994" s="80" t="str">
        <f>IF(Table1[[#This Row],[UnitPrice]]&gt;Table1[[#This Row],[sellingPrice]],"Anomali","")</f>
        <v>Anomali</v>
      </c>
      <c r="P1994" s="80" t="str">
        <f>IF(ISNA(VLOOKUP(Table1[[#This Row],[ProductID]],productMaster,1,0)),"Anomali","")</f>
        <v/>
      </c>
    </row>
    <row r="1995" spans="1:16" x14ac:dyDescent="0.25">
      <c r="A1995" s="5">
        <v>1165</v>
      </c>
      <c r="B1995" s="5">
        <v>2635</v>
      </c>
      <c r="C1995" s="10">
        <v>44162</v>
      </c>
      <c r="D1995" s="5">
        <v>3</v>
      </c>
      <c r="E1995" s="5">
        <v>312</v>
      </c>
      <c r="F1995" s="40">
        <v>41.915999999999997</v>
      </c>
      <c r="G1995" s="40">
        <v>125.748</v>
      </c>
      <c r="K1995" t="b">
        <f>IF(VLOOKUP(Table1[[#This Row],[ProductID]],productMaster,4,0)="Active",TRUE,"Anomali")</f>
        <v>1</v>
      </c>
      <c r="L1995">
        <f>VLOOKUP(Table1[[#This Row],[ProductID]],productMaster,10,0)</f>
        <v>0</v>
      </c>
      <c r="M1995" t="str">
        <f>IF(Table1[[#This Row],[UnitPrice]]&gt;115%*Table1[[#This Row],[StandardAcquisitionCost]],"Anomali","")</f>
        <v>Anomali</v>
      </c>
      <c r="N1995" s="80">
        <f>VLOOKUP(Table1[[#This Row],[ProductID]],productMaster,11,0)</f>
        <v>0</v>
      </c>
      <c r="O1995" s="80" t="str">
        <f>IF(Table1[[#This Row],[UnitPrice]]&gt;Table1[[#This Row],[sellingPrice]],"Anomali","")</f>
        <v>Anomali</v>
      </c>
      <c r="P1995" s="80" t="str">
        <f>IF(ISNA(VLOOKUP(Table1[[#This Row],[ProductID]],productMaster,1,0)),"Anomali","")</f>
        <v/>
      </c>
    </row>
    <row r="1996" spans="1:16" x14ac:dyDescent="0.25">
      <c r="A1996" s="4">
        <v>1166</v>
      </c>
      <c r="B1996" s="4">
        <v>2636</v>
      </c>
      <c r="C1996" s="11">
        <v>44162</v>
      </c>
      <c r="D1996" s="4">
        <v>3</v>
      </c>
      <c r="E1996" s="4">
        <v>311</v>
      </c>
      <c r="F1996" s="41">
        <v>50.263500000000001</v>
      </c>
      <c r="G1996" s="41">
        <v>150.79050000000001</v>
      </c>
      <c r="K1996" t="b">
        <f>IF(VLOOKUP(Table1[[#This Row],[ProductID]],productMaster,4,0)="Active",TRUE,"Anomali")</f>
        <v>1</v>
      </c>
      <c r="L1996">
        <f>VLOOKUP(Table1[[#This Row],[ProductID]],productMaster,10,0)</f>
        <v>0</v>
      </c>
      <c r="M1996" t="str">
        <f>IF(Table1[[#This Row],[UnitPrice]]&gt;115%*Table1[[#This Row],[StandardAcquisitionCost]],"Anomali","")</f>
        <v>Anomali</v>
      </c>
      <c r="N1996" s="80">
        <f>VLOOKUP(Table1[[#This Row],[ProductID]],productMaster,11,0)</f>
        <v>0</v>
      </c>
      <c r="O1996" s="80" t="str">
        <f>IF(Table1[[#This Row],[UnitPrice]]&gt;Table1[[#This Row],[sellingPrice]],"Anomali","")</f>
        <v>Anomali</v>
      </c>
      <c r="P1996" s="80" t="str">
        <f>IF(ISNA(VLOOKUP(Table1[[#This Row],[ProductID]],productMaster,1,0)),"Anomali","")</f>
        <v/>
      </c>
    </row>
    <row r="1997" spans="1:16" x14ac:dyDescent="0.25">
      <c r="A1997" s="5">
        <v>1167</v>
      </c>
      <c r="B1997" s="5">
        <v>2637</v>
      </c>
      <c r="C1997" s="10">
        <v>44162</v>
      </c>
      <c r="D1997" s="5">
        <v>3</v>
      </c>
      <c r="E1997" s="5">
        <v>366</v>
      </c>
      <c r="F1997" s="40">
        <v>41.380499999999998</v>
      </c>
      <c r="G1997" s="40">
        <v>124.14149999999999</v>
      </c>
      <c r="K1997" t="b">
        <f>IF(VLOOKUP(Table1[[#This Row],[ProductID]],productMaster,4,0)="Active",TRUE,"Anomali")</f>
        <v>1</v>
      </c>
      <c r="L1997">
        <f>VLOOKUP(Table1[[#This Row],[ProductID]],productMaster,10,0)</f>
        <v>0</v>
      </c>
      <c r="M1997" t="str">
        <f>IF(Table1[[#This Row],[UnitPrice]]&gt;115%*Table1[[#This Row],[StandardAcquisitionCost]],"Anomali","")</f>
        <v>Anomali</v>
      </c>
      <c r="N1997" s="80">
        <f>VLOOKUP(Table1[[#This Row],[ProductID]],productMaster,11,0)</f>
        <v>0</v>
      </c>
      <c r="O1997" s="80" t="str">
        <f>IF(Table1[[#This Row],[UnitPrice]]&gt;Table1[[#This Row],[sellingPrice]],"Anomali","")</f>
        <v>Anomali</v>
      </c>
      <c r="P1997" s="80" t="str">
        <f>IF(ISNA(VLOOKUP(Table1[[#This Row],[ProductID]],productMaster,1,0)),"Anomali","")</f>
        <v/>
      </c>
    </row>
    <row r="1998" spans="1:16" x14ac:dyDescent="0.25">
      <c r="A1998" s="4">
        <v>1167</v>
      </c>
      <c r="B1998" s="4">
        <v>2638</v>
      </c>
      <c r="C1998" s="11">
        <v>44162</v>
      </c>
      <c r="D1998" s="4">
        <v>3</v>
      </c>
      <c r="E1998" s="4">
        <v>367</v>
      </c>
      <c r="F1998" s="41">
        <v>45.654000000000003</v>
      </c>
      <c r="G1998" s="41">
        <v>136.96199999999999</v>
      </c>
      <c r="K1998" t="b">
        <f>IF(VLOOKUP(Table1[[#This Row],[ProductID]],productMaster,4,0)="Active",TRUE,"Anomali")</f>
        <v>1</v>
      </c>
      <c r="L1998">
        <f>VLOOKUP(Table1[[#This Row],[ProductID]],productMaster,10,0)</f>
        <v>0</v>
      </c>
      <c r="M1998" t="str">
        <f>IF(Table1[[#This Row],[UnitPrice]]&gt;115%*Table1[[#This Row],[StandardAcquisitionCost]],"Anomali","")</f>
        <v>Anomali</v>
      </c>
      <c r="N1998" s="80">
        <f>VLOOKUP(Table1[[#This Row],[ProductID]],productMaster,11,0)</f>
        <v>0</v>
      </c>
      <c r="O1998" s="80" t="str">
        <f>IF(Table1[[#This Row],[UnitPrice]]&gt;Table1[[#This Row],[sellingPrice]],"Anomali","")</f>
        <v>Anomali</v>
      </c>
      <c r="P1998" s="80" t="str">
        <f>IF(ISNA(VLOOKUP(Table1[[#This Row],[ProductID]],productMaster,1,0)),"Anomali","")</f>
        <v/>
      </c>
    </row>
    <row r="1999" spans="1:16" x14ac:dyDescent="0.25">
      <c r="A1999" s="5">
        <v>1167</v>
      </c>
      <c r="B1999" s="5">
        <v>2639</v>
      </c>
      <c r="C1999" s="10">
        <v>44162</v>
      </c>
      <c r="D1999" s="5">
        <v>3</v>
      </c>
      <c r="E1999" s="5">
        <v>368</v>
      </c>
      <c r="F1999" s="40">
        <v>41.380499999999998</v>
      </c>
      <c r="G1999" s="40">
        <v>124.14149999999999</v>
      </c>
      <c r="K1999" t="b">
        <f>IF(VLOOKUP(Table1[[#This Row],[ProductID]],productMaster,4,0)="Active",TRUE,"Anomali")</f>
        <v>1</v>
      </c>
      <c r="L1999">
        <f>VLOOKUP(Table1[[#This Row],[ProductID]],productMaster,10,0)</f>
        <v>0</v>
      </c>
      <c r="M1999" t="str">
        <f>IF(Table1[[#This Row],[UnitPrice]]&gt;115%*Table1[[#This Row],[StandardAcquisitionCost]],"Anomali","")</f>
        <v>Anomali</v>
      </c>
      <c r="N1999" s="80">
        <f>VLOOKUP(Table1[[#This Row],[ProductID]],productMaster,11,0)</f>
        <v>0</v>
      </c>
      <c r="O1999" s="80" t="str">
        <f>IF(Table1[[#This Row],[UnitPrice]]&gt;Table1[[#This Row],[sellingPrice]],"Anomali","")</f>
        <v>Anomali</v>
      </c>
      <c r="P1999" s="80" t="str">
        <f>IF(ISNA(VLOOKUP(Table1[[#This Row],[ProductID]],productMaster,1,0)),"Anomali","")</f>
        <v/>
      </c>
    </row>
    <row r="2000" spans="1:16" x14ac:dyDescent="0.25">
      <c r="A2000" s="4">
        <v>1167</v>
      </c>
      <c r="B2000" s="4">
        <v>2640</v>
      </c>
      <c r="C2000" s="11">
        <v>44162</v>
      </c>
      <c r="D2000" s="4">
        <v>3</v>
      </c>
      <c r="E2000" s="4">
        <v>369</v>
      </c>
      <c r="F2000" s="41">
        <v>39.280500000000004</v>
      </c>
      <c r="G2000" s="41">
        <v>117.8415</v>
      </c>
      <c r="K2000" t="b">
        <f>IF(VLOOKUP(Table1[[#This Row],[ProductID]],productMaster,4,0)="Active",TRUE,"Anomali")</f>
        <v>1</v>
      </c>
      <c r="L2000">
        <f>VLOOKUP(Table1[[#This Row],[ProductID]],productMaster,10,0)</f>
        <v>0</v>
      </c>
      <c r="M2000" t="str">
        <f>IF(Table1[[#This Row],[UnitPrice]]&gt;115%*Table1[[#This Row],[StandardAcquisitionCost]],"Anomali","")</f>
        <v>Anomali</v>
      </c>
      <c r="N2000" s="80">
        <f>VLOOKUP(Table1[[#This Row],[ProductID]],productMaster,11,0)</f>
        <v>0</v>
      </c>
      <c r="O2000" s="80" t="str">
        <f>IF(Table1[[#This Row],[UnitPrice]]&gt;Table1[[#This Row],[sellingPrice]],"Anomali","")</f>
        <v>Anomali</v>
      </c>
      <c r="P2000" s="80" t="str">
        <f>IF(ISNA(VLOOKUP(Table1[[#This Row],[ProductID]],productMaster,1,0)),"Anomali","")</f>
        <v/>
      </c>
    </row>
    <row r="2001" spans="1:16" x14ac:dyDescent="0.25">
      <c r="A2001" s="5">
        <v>1167</v>
      </c>
      <c r="B2001" s="5">
        <v>2641</v>
      </c>
      <c r="C2001" s="10">
        <v>44162</v>
      </c>
      <c r="D2001" s="5">
        <v>3</v>
      </c>
      <c r="E2001" s="5">
        <v>370</v>
      </c>
      <c r="F2001" s="40">
        <v>43.554000000000002</v>
      </c>
      <c r="G2001" s="40">
        <v>130.66200000000001</v>
      </c>
      <c r="K2001" t="b">
        <f>IF(VLOOKUP(Table1[[#This Row],[ProductID]],productMaster,4,0)="Active",TRUE,"Anomali")</f>
        <v>1</v>
      </c>
      <c r="L2001">
        <f>VLOOKUP(Table1[[#This Row],[ProductID]],productMaster,10,0)</f>
        <v>0</v>
      </c>
      <c r="M2001" t="str">
        <f>IF(Table1[[#This Row],[UnitPrice]]&gt;115%*Table1[[#This Row],[StandardAcquisitionCost]],"Anomali","")</f>
        <v>Anomali</v>
      </c>
      <c r="N2001" s="80">
        <f>VLOOKUP(Table1[[#This Row],[ProductID]],productMaster,11,0)</f>
        <v>0</v>
      </c>
      <c r="O2001" s="80" t="str">
        <f>IF(Table1[[#This Row],[UnitPrice]]&gt;Table1[[#This Row],[sellingPrice]],"Anomali","")</f>
        <v>Anomali</v>
      </c>
      <c r="P2001" s="80" t="str">
        <f>IF(ISNA(VLOOKUP(Table1[[#This Row],[ProductID]],productMaster,1,0)),"Anomali","")</f>
        <v/>
      </c>
    </row>
    <row r="2002" spans="1:16" x14ac:dyDescent="0.25">
      <c r="A2002" s="4">
        <v>1167</v>
      </c>
      <c r="B2002" s="4">
        <v>2642</v>
      </c>
      <c r="C2002" s="11">
        <v>44162</v>
      </c>
      <c r="D2002" s="4">
        <v>3</v>
      </c>
      <c r="E2002" s="4">
        <v>371</v>
      </c>
      <c r="F2002" s="41">
        <v>39.280500000000004</v>
      </c>
      <c r="G2002" s="41">
        <v>117.8415</v>
      </c>
      <c r="K2002" t="b">
        <f>IF(VLOOKUP(Table1[[#This Row],[ProductID]],productMaster,4,0)="Active",TRUE,"Anomali")</f>
        <v>1</v>
      </c>
      <c r="L2002">
        <f>VLOOKUP(Table1[[#This Row],[ProductID]],productMaster,10,0)</f>
        <v>0</v>
      </c>
      <c r="M2002" t="str">
        <f>IF(Table1[[#This Row],[UnitPrice]]&gt;115%*Table1[[#This Row],[StandardAcquisitionCost]],"Anomali","")</f>
        <v>Anomali</v>
      </c>
      <c r="N2002" s="80">
        <f>VLOOKUP(Table1[[#This Row],[ProductID]],productMaster,11,0)</f>
        <v>0</v>
      </c>
      <c r="O2002" s="80" t="str">
        <f>IF(Table1[[#This Row],[UnitPrice]]&gt;Table1[[#This Row],[sellingPrice]],"Anomali","")</f>
        <v>Anomali</v>
      </c>
      <c r="P2002" s="80" t="str">
        <f>IF(ISNA(VLOOKUP(Table1[[#This Row],[ProductID]],productMaster,1,0)),"Anomali","")</f>
        <v/>
      </c>
    </row>
    <row r="2003" spans="1:16" x14ac:dyDescent="0.25">
      <c r="A2003" s="5">
        <v>1168</v>
      </c>
      <c r="B2003" s="5">
        <v>2643</v>
      </c>
      <c r="C2003" s="10">
        <v>44162</v>
      </c>
      <c r="D2003" s="5">
        <v>550</v>
      </c>
      <c r="E2003" s="5">
        <v>530</v>
      </c>
      <c r="F2003" s="40">
        <v>16.085999999999999</v>
      </c>
      <c r="G2003" s="40">
        <v>8847.2999999999993</v>
      </c>
      <c r="K2003" t="b">
        <f>IF(VLOOKUP(Table1[[#This Row],[ProductID]],productMaster,4,0)="Active",TRUE,"Anomali")</f>
        <v>1</v>
      </c>
      <c r="L2003">
        <f>VLOOKUP(Table1[[#This Row],[ProductID]],productMaster,10,0)</f>
        <v>0</v>
      </c>
      <c r="M2003" t="str">
        <f>IF(Table1[[#This Row],[UnitPrice]]&gt;115%*Table1[[#This Row],[StandardAcquisitionCost]],"Anomali","")</f>
        <v>Anomali</v>
      </c>
      <c r="N2003" s="80">
        <f>VLOOKUP(Table1[[#This Row],[ProductID]],productMaster,11,0)</f>
        <v>0</v>
      </c>
      <c r="O2003" s="80" t="str">
        <f>IF(Table1[[#This Row],[UnitPrice]]&gt;Table1[[#This Row],[sellingPrice]],"Anomali","")</f>
        <v>Anomali</v>
      </c>
      <c r="P2003" s="80" t="str">
        <f>IF(ISNA(VLOOKUP(Table1[[#This Row],[ProductID]],productMaster,1,0)),"Anomali","")</f>
        <v/>
      </c>
    </row>
    <row r="2004" spans="1:16" x14ac:dyDescent="0.25">
      <c r="A2004" s="4">
        <v>1169</v>
      </c>
      <c r="B2004" s="4">
        <v>2644</v>
      </c>
      <c r="C2004" s="11">
        <v>44162</v>
      </c>
      <c r="D2004" s="4">
        <v>3</v>
      </c>
      <c r="E2004" s="4">
        <v>314</v>
      </c>
      <c r="F2004" s="41">
        <v>57.025500000000001</v>
      </c>
      <c r="G2004" s="41">
        <v>171.07650000000001</v>
      </c>
      <c r="K2004" t="b">
        <f>IF(VLOOKUP(Table1[[#This Row],[ProductID]],productMaster,4,0)="Active",TRUE,"Anomali")</f>
        <v>1</v>
      </c>
      <c r="L2004">
        <f>VLOOKUP(Table1[[#This Row],[ProductID]],productMaster,10,0)</f>
        <v>0</v>
      </c>
      <c r="M2004" t="str">
        <f>IF(Table1[[#This Row],[UnitPrice]]&gt;115%*Table1[[#This Row],[StandardAcquisitionCost]],"Anomali","")</f>
        <v>Anomali</v>
      </c>
      <c r="N2004" s="80">
        <f>VLOOKUP(Table1[[#This Row],[ProductID]],productMaster,11,0)</f>
        <v>0</v>
      </c>
      <c r="O2004" s="80" t="str">
        <f>IF(Table1[[#This Row],[UnitPrice]]&gt;Table1[[#This Row],[sellingPrice]],"Anomali","")</f>
        <v>Anomali</v>
      </c>
      <c r="P2004" s="80" t="str">
        <f>IF(ISNA(VLOOKUP(Table1[[#This Row],[ProductID]],productMaster,1,0)),"Anomali","")</f>
        <v/>
      </c>
    </row>
    <row r="2005" spans="1:16" x14ac:dyDescent="0.25">
      <c r="A2005" s="5">
        <v>1170</v>
      </c>
      <c r="B2005" s="5">
        <v>2645</v>
      </c>
      <c r="C2005" s="10">
        <v>44162</v>
      </c>
      <c r="D2005" s="5">
        <v>550</v>
      </c>
      <c r="E2005" s="5">
        <v>512</v>
      </c>
      <c r="F2005" s="40">
        <v>37.085999999999999</v>
      </c>
      <c r="G2005" s="40">
        <v>20397.3</v>
      </c>
      <c r="K2005" t="b">
        <f>IF(VLOOKUP(Table1[[#This Row],[ProductID]],productMaster,4,0)="Active",TRUE,"Anomali")</f>
        <v>1</v>
      </c>
      <c r="L2005">
        <f>VLOOKUP(Table1[[#This Row],[ProductID]],productMaster,10,0)</f>
        <v>0</v>
      </c>
      <c r="M2005" t="str">
        <f>IF(Table1[[#This Row],[UnitPrice]]&gt;115%*Table1[[#This Row],[StandardAcquisitionCost]],"Anomali","")</f>
        <v>Anomali</v>
      </c>
      <c r="N2005" s="80">
        <f>VLOOKUP(Table1[[#This Row],[ProductID]],productMaster,11,0)</f>
        <v>0</v>
      </c>
      <c r="O2005" s="80" t="str">
        <f>IF(Table1[[#This Row],[UnitPrice]]&gt;Table1[[#This Row],[sellingPrice]],"Anomali","")</f>
        <v>Anomali</v>
      </c>
      <c r="P2005" s="80" t="str">
        <f>IF(ISNA(VLOOKUP(Table1[[#This Row],[ProductID]],productMaster,1,0)),"Anomali","")</f>
        <v/>
      </c>
    </row>
    <row r="2006" spans="1:16" x14ac:dyDescent="0.25">
      <c r="A2006" s="4">
        <v>1171</v>
      </c>
      <c r="B2006" s="4">
        <v>2646</v>
      </c>
      <c r="C2006" s="11">
        <v>44162</v>
      </c>
      <c r="D2006" s="4">
        <v>550</v>
      </c>
      <c r="E2006" s="4">
        <v>513</v>
      </c>
      <c r="F2006" s="41">
        <v>26.596499999999999</v>
      </c>
      <c r="G2006" s="41">
        <v>14628.075000000001</v>
      </c>
      <c r="K2006" t="b">
        <f>IF(VLOOKUP(Table1[[#This Row],[ProductID]],productMaster,4,0)="Active",TRUE,"Anomali")</f>
        <v>1</v>
      </c>
      <c r="L2006">
        <f>VLOOKUP(Table1[[#This Row],[ProductID]],productMaster,10,0)</f>
        <v>0</v>
      </c>
      <c r="M2006" t="str">
        <f>IF(Table1[[#This Row],[UnitPrice]]&gt;115%*Table1[[#This Row],[StandardAcquisitionCost]],"Anomali","")</f>
        <v>Anomali</v>
      </c>
      <c r="N2006" s="80">
        <f>VLOOKUP(Table1[[#This Row],[ProductID]],productMaster,11,0)</f>
        <v>0</v>
      </c>
      <c r="O2006" s="80" t="str">
        <f>IF(Table1[[#This Row],[UnitPrice]]&gt;Table1[[#This Row],[sellingPrice]],"Anomali","")</f>
        <v>Anomali</v>
      </c>
      <c r="P2006" s="80" t="str">
        <f>IF(ISNA(VLOOKUP(Table1[[#This Row],[ProductID]],productMaster,1,0)),"Anomali","")</f>
        <v/>
      </c>
    </row>
    <row r="2007" spans="1:16" x14ac:dyDescent="0.25">
      <c r="A2007" s="5">
        <v>1172</v>
      </c>
      <c r="B2007" s="5">
        <v>2647</v>
      </c>
      <c r="C2007" s="10">
        <v>44162</v>
      </c>
      <c r="D2007" s="5">
        <v>550</v>
      </c>
      <c r="E2007" s="5">
        <v>317</v>
      </c>
      <c r="F2007" s="40">
        <v>27.058499999999999</v>
      </c>
      <c r="G2007" s="40">
        <v>14882.174999999999</v>
      </c>
      <c r="K2007" t="b">
        <f>IF(VLOOKUP(Table1[[#This Row],[ProductID]],productMaster,4,0)="Active",TRUE,"Anomali")</f>
        <v>1</v>
      </c>
      <c r="L2007">
        <f>VLOOKUP(Table1[[#This Row],[ProductID]],productMaster,10,0)</f>
        <v>0</v>
      </c>
      <c r="M2007" t="str">
        <f>IF(Table1[[#This Row],[UnitPrice]]&gt;115%*Table1[[#This Row],[StandardAcquisitionCost]],"Anomali","")</f>
        <v>Anomali</v>
      </c>
      <c r="N2007" s="80">
        <f>VLOOKUP(Table1[[#This Row],[ProductID]],productMaster,11,0)</f>
        <v>0</v>
      </c>
      <c r="O2007" s="80" t="str">
        <f>IF(Table1[[#This Row],[UnitPrice]]&gt;Table1[[#This Row],[sellingPrice]],"Anomali","")</f>
        <v>Anomali</v>
      </c>
      <c r="P2007" s="80" t="str">
        <f>IF(ISNA(VLOOKUP(Table1[[#This Row],[ProductID]],productMaster,1,0)),"Anomali","")</f>
        <v/>
      </c>
    </row>
    <row r="2008" spans="1:16" x14ac:dyDescent="0.25">
      <c r="A2008" s="4">
        <v>1172</v>
      </c>
      <c r="B2008" s="4">
        <v>2648</v>
      </c>
      <c r="C2008" s="11">
        <v>44162</v>
      </c>
      <c r="D2008" s="4">
        <v>550</v>
      </c>
      <c r="E2008" s="4">
        <v>318</v>
      </c>
      <c r="F2008" s="41">
        <v>33.579000000000001</v>
      </c>
      <c r="G2008" s="41">
        <v>18468.45</v>
      </c>
      <c r="K2008" t="b">
        <f>IF(VLOOKUP(Table1[[#This Row],[ProductID]],productMaster,4,0)="Active",TRUE,"Anomali")</f>
        <v>1</v>
      </c>
      <c r="L2008">
        <f>VLOOKUP(Table1[[#This Row],[ProductID]],productMaster,10,0)</f>
        <v>0</v>
      </c>
      <c r="M2008" t="str">
        <f>IF(Table1[[#This Row],[UnitPrice]]&gt;115%*Table1[[#This Row],[StandardAcquisitionCost]],"Anomali","")</f>
        <v>Anomali</v>
      </c>
      <c r="N2008" s="80">
        <f>VLOOKUP(Table1[[#This Row],[ProductID]],productMaster,11,0)</f>
        <v>0</v>
      </c>
      <c r="O2008" s="80" t="str">
        <f>IF(Table1[[#This Row],[UnitPrice]]&gt;Table1[[#This Row],[sellingPrice]],"Anomali","")</f>
        <v>Anomali</v>
      </c>
      <c r="P2008" s="80" t="str">
        <f>IF(ISNA(VLOOKUP(Table1[[#This Row],[ProductID]],productMaster,1,0)),"Anomali","")</f>
        <v/>
      </c>
    </row>
    <row r="2009" spans="1:16" x14ac:dyDescent="0.25">
      <c r="A2009" s="5">
        <v>1173</v>
      </c>
      <c r="B2009" s="5">
        <v>2649</v>
      </c>
      <c r="C2009" s="10">
        <v>44162</v>
      </c>
      <c r="D2009" s="5">
        <v>3</v>
      </c>
      <c r="E2009" s="5">
        <v>417</v>
      </c>
      <c r="F2009" s="40">
        <v>41.244</v>
      </c>
      <c r="G2009" s="40">
        <v>123.732</v>
      </c>
      <c r="K2009" t="b">
        <f>IF(VLOOKUP(Table1[[#This Row],[ProductID]],productMaster,4,0)="Active",TRUE,"Anomali")</f>
        <v>1</v>
      </c>
      <c r="L2009">
        <f>VLOOKUP(Table1[[#This Row],[ProductID]],productMaster,10,0)</f>
        <v>0</v>
      </c>
      <c r="M2009" t="str">
        <f>IF(Table1[[#This Row],[UnitPrice]]&gt;115%*Table1[[#This Row],[StandardAcquisitionCost]],"Anomali","")</f>
        <v>Anomali</v>
      </c>
      <c r="N2009" s="80">
        <f>VLOOKUP(Table1[[#This Row],[ProductID]],productMaster,11,0)</f>
        <v>0</v>
      </c>
      <c r="O2009" s="80" t="str">
        <f>IF(Table1[[#This Row],[UnitPrice]]&gt;Table1[[#This Row],[sellingPrice]],"Anomali","")</f>
        <v>Anomali</v>
      </c>
      <c r="P2009" s="80" t="str">
        <f>IF(ISNA(VLOOKUP(Table1[[#This Row],[ProductID]],productMaster,1,0)),"Anomali","")</f>
        <v/>
      </c>
    </row>
    <row r="2010" spans="1:16" x14ac:dyDescent="0.25">
      <c r="A2010" s="4">
        <v>1173</v>
      </c>
      <c r="B2010" s="4">
        <v>2650</v>
      </c>
      <c r="C2010" s="11">
        <v>44162</v>
      </c>
      <c r="D2010" s="4">
        <v>3</v>
      </c>
      <c r="E2010" s="4">
        <v>418</v>
      </c>
      <c r="F2010" s="41">
        <v>36.970500000000001</v>
      </c>
      <c r="G2010" s="41">
        <v>110.9115</v>
      </c>
      <c r="K2010" t="b">
        <f>IF(VLOOKUP(Table1[[#This Row],[ProductID]],productMaster,4,0)="Active",TRUE,"Anomali")</f>
        <v>1</v>
      </c>
      <c r="L2010">
        <f>VLOOKUP(Table1[[#This Row],[ProductID]],productMaster,10,0)</f>
        <v>0</v>
      </c>
      <c r="M2010" t="str">
        <f>IF(Table1[[#This Row],[UnitPrice]]&gt;115%*Table1[[#This Row],[StandardAcquisitionCost]],"Anomali","")</f>
        <v>Anomali</v>
      </c>
      <c r="N2010" s="80">
        <f>VLOOKUP(Table1[[#This Row],[ProductID]],productMaster,11,0)</f>
        <v>0</v>
      </c>
      <c r="O2010" s="80" t="str">
        <f>IF(Table1[[#This Row],[UnitPrice]]&gt;Table1[[#This Row],[sellingPrice]],"Anomali","")</f>
        <v>Anomali</v>
      </c>
      <c r="P2010" s="80" t="str">
        <f>IF(ISNA(VLOOKUP(Table1[[#This Row],[ProductID]],productMaster,1,0)),"Anomali","")</f>
        <v/>
      </c>
    </row>
    <row r="2011" spans="1:16" x14ac:dyDescent="0.25">
      <c r="A2011" s="5">
        <v>1173</v>
      </c>
      <c r="B2011" s="5">
        <v>2651</v>
      </c>
      <c r="C2011" s="10">
        <v>44162</v>
      </c>
      <c r="D2011" s="5">
        <v>3</v>
      </c>
      <c r="E2011" s="5">
        <v>419</v>
      </c>
      <c r="F2011" s="40">
        <v>34.8705</v>
      </c>
      <c r="G2011" s="40">
        <v>104.61150000000001</v>
      </c>
      <c r="K2011" t="b">
        <f>IF(VLOOKUP(Table1[[#This Row],[ProductID]],productMaster,4,0)="Active",TRUE,"Anomali")</f>
        <v>1</v>
      </c>
      <c r="L2011">
        <f>VLOOKUP(Table1[[#This Row],[ProductID]],productMaster,10,0)</f>
        <v>0</v>
      </c>
      <c r="M2011" t="str">
        <f>IF(Table1[[#This Row],[UnitPrice]]&gt;115%*Table1[[#This Row],[StandardAcquisitionCost]],"Anomali","")</f>
        <v>Anomali</v>
      </c>
      <c r="N2011" s="80">
        <f>VLOOKUP(Table1[[#This Row],[ProductID]],productMaster,11,0)</f>
        <v>0</v>
      </c>
      <c r="O2011" s="80" t="str">
        <f>IF(Table1[[#This Row],[UnitPrice]]&gt;Table1[[#This Row],[sellingPrice]],"Anomali","")</f>
        <v>Anomali</v>
      </c>
      <c r="P2011" s="80" t="str">
        <f>IF(ISNA(VLOOKUP(Table1[[#This Row],[ProductID]],productMaster,1,0)),"Anomali","")</f>
        <v/>
      </c>
    </row>
    <row r="2012" spans="1:16" x14ac:dyDescent="0.25">
      <c r="A2012" s="4">
        <v>1174</v>
      </c>
      <c r="B2012" s="4">
        <v>2652</v>
      </c>
      <c r="C2012" s="11">
        <v>44162</v>
      </c>
      <c r="D2012" s="4">
        <v>3</v>
      </c>
      <c r="E2012" s="4">
        <v>422</v>
      </c>
      <c r="F2012" s="41">
        <v>47.523000000000003</v>
      </c>
      <c r="G2012" s="41">
        <v>142.56899999999999</v>
      </c>
      <c r="K2012" t="b">
        <f>IF(VLOOKUP(Table1[[#This Row],[ProductID]],productMaster,4,0)="Active",TRUE,"Anomali")</f>
        <v>1</v>
      </c>
      <c r="L2012">
        <f>VLOOKUP(Table1[[#This Row],[ProductID]],productMaster,10,0)</f>
        <v>0</v>
      </c>
      <c r="M2012" t="str">
        <f>IF(Table1[[#This Row],[UnitPrice]]&gt;115%*Table1[[#This Row],[StandardAcquisitionCost]],"Anomali","")</f>
        <v>Anomali</v>
      </c>
      <c r="N2012" s="80">
        <f>VLOOKUP(Table1[[#This Row],[ProductID]],productMaster,11,0)</f>
        <v>0</v>
      </c>
      <c r="O2012" s="80" t="str">
        <f>IF(Table1[[#This Row],[UnitPrice]]&gt;Table1[[#This Row],[sellingPrice]],"Anomali","")</f>
        <v>Anomali</v>
      </c>
      <c r="P2012" s="80" t="str">
        <f>IF(ISNA(VLOOKUP(Table1[[#This Row],[ProductID]],productMaster,1,0)),"Anomali","")</f>
        <v/>
      </c>
    </row>
    <row r="2013" spans="1:16" x14ac:dyDescent="0.25">
      <c r="A2013" s="5">
        <v>1174</v>
      </c>
      <c r="B2013" s="5">
        <v>2653</v>
      </c>
      <c r="C2013" s="10">
        <v>44162</v>
      </c>
      <c r="D2013" s="5">
        <v>3</v>
      </c>
      <c r="E2013" s="5">
        <v>423</v>
      </c>
      <c r="F2013" s="40">
        <v>45.423000000000002</v>
      </c>
      <c r="G2013" s="40">
        <v>136.26900000000001</v>
      </c>
      <c r="K2013" t="b">
        <f>IF(VLOOKUP(Table1[[#This Row],[ProductID]],productMaster,4,0)="Active",TRUE,"Anomali")</f>
        <v>1</v>
      </c>
      <c r="L2013">
        <f>VLOOKUP(Table1[[#This Row],[ProductID]],productMaster,10,0)</f>
        <v>0</v>
      </c>
      <c r="M2013" t="str">
        <f>IF(Table1[[#This Row],[UnitPrice]]&gt;115%*Table1[[#This Row],[StandardAcquisitionCost]],"Anomali","")</f>
        <v>Anomali</v>
      </c>
      <c r="N2013" s="80">
        <f>VLOOKUP(Table1[[#This Row],[ProductID]],productMaster,11,0)</f>
        <v>0</v>
      </c>
      <c r="O2013" s="80" t="str">
        <f>IF(Table1[[#This Row],[UnitPrice]]&gt;Table1[[#This Row],[sellingPrice]],"Anomali","")</f>
        <v>Anomali</v>
      </c>
      <c r="P2013" s="80" t="str">
        <f>IF(ISNA(VLOOKUP(Table1[[#This Row],[ProductID]],productMaster,1,0)),"Anomali","")</f>
        <v/>
      </c>
    </row>
    <row r="2014" spans="1:16" x14ac:dyDescent="0.25">
      <c r="A2014" s="4">
        <v>1175</v>
      </c>
      <c r="B2014" s="4">
        <v>2654</v>
      </c>
      <c r="C2014" s="11">
        <v>44162</v>
      </c>
      <c r="D2014" s="4">
        <v>3</v>
      </c>
      <c r="E2014" s="4">
        <v>320</v>
      </c>
      <c r="F2014" s="41">
        <v>47.470500000000001</v>
      </c>
      <c r="G2014" s="41">
        <v>142.41149999999999</v>
      </c>
      <c r="K2014" t="b">
        <f>IF(VLOOKUP(Table1[[#This Row],[ProductID]],productMaster,4,0)="Active",TRUE,"Anomali")</f>
        <v>1</v>
      </c>
      <c r="L2014">
        <f>VLOOKUP(Table1[[#This Row],[ProductID]],productMaster,10,0)</f>
        <v>0</v>
      </c>
      <c r="M2014" t="str">
        <f>IF(Table1[[#This Row],[UnitPrice]]&gt;115%*Table1[[#This Row],[StandardAcquisitionCost]],"Anomali","")</f>
        <v>Anomali</v>
      </c>
      <c r="N2014" s="80">
        <f>VLOOKUP(Table1[[#This Row],[ProductID]],productMaster,11,0)</f>
        <v>0</v>
      </c>
      <c r="O2014" s="80" t="str">
        <f>IF(Table1[[#This Row],[UnitPrice]]&gt;Table1[[#This Row],[sellingPrice]],"Anomali","")</f>
        <v>Anomali</v>
      </c>
      <c r="P2014" s="80" t="str">
        <f>IF(ISNA(VLOOKUP(Table1[[#This Row],[ProductID]],productMaster,1,0)),"Anomali","")</f>
        <v/>
      </c>
    </row>
    <row r="2015" spans="1:16" x14ac:dyDescent="0.25">
      <c r="A2015" s="5">
        <v>1175</v>
      </c>
      <c r="B2015" s="5">
        <v>2655</v>
      </c>
      <c r="C2015" s="10">
        <v>44162</v>
      </c>
      <c r="D2015" s="5">
        <v>3</v>
      </c>
      <c r="E2015" s="5">
        <v>321</v>
      </c>
      <c r="F2015" s="40">
        <v>42.798000000000002</v>
      </c>
      <c r="G2015" s="40">
        <v>128.39400000000001</v>
      </c>
      <c r="K2015" t="b">
        <f>IF(VLOOKUP(Table1[[#This Row],[ProductID]],productMaster,4,0)="Active",TRUE,"Anomali")</f>
        <v>1</v>
      </c>
      <c r="L2015">
        <f>VLOOKUP(Table1[[#This Row],[ProductID]],productMaster,10,0)</f>
        <v>0</v>
      </c>
      <c r="M2015" t="str">
        <f>IF(Table1[[#This Row],[UnitPrice]]&gt;115%*Table1[[#This Row],[StandardAcquisitionCost]],"Anomali","")</f>
        <v>Anomali</v>
      </c>
      <c r="N2015" s="80">
        <f>VLOOKUP(Table1[[#This Row],[ProductID]],productMaster,11,0)</f>
        <v>0</v>
      </c>
      <c r="O2015" s="80" t="str">
        <f>IF(Table1[[#This Row],[UnitPrice]]&gt;Table1[[#This Row],[sellingPrice]],"Anomali","")</f>
        <v>Anomali</v>
      </c>
      <c r="P2015" s="80" t="str">
        <f>IF(ISNA(VLOOKUP(Table1[[#This Row],[ProductID]],productMaster,1,0)),"Anomali","")</f>
        <v/>
      </c>
    </row>
    <row r="2016" spans="1:16" x14ac:dyDescent="0.25">
      <c r="A2016" s="4">
        <v>1175</v>
      </c>
      <c r="B2016" s="4">
        <v>2656</v>
      </c>
      <c r="C2016" s="11">
        <v>44162</v>
      </c>
      <c r="D2016" s="4">
        <v>60</v>
      </c>
      <c r="E2016" s="4">
        <v>322</v>
      </c>
      <c r="F2016" s="41">
        <v>25.420500000000001</v>
      </c>
      <c r="G2016" s="41">
        <v>1525.23</v>
      </c>
      <c r="K2016" t="b">
        <f>IF(VLOOKUP(Table1[[#This Row],[ProductID]],productMaster,4,0)="Active",TRUE,"Anomali")</f>
        <v>1</v>
      </c>
      <c r="L2016">
        <f>VLOOKUP(Table1[[#This Row],[ProductID]],productMaster,10,0)</f>
        <v>0</v>
      </c>
      <c r="M2016" t="str">
        <f>IF(Table1[[#This Row],[UnitPrice]]&gt;115%*Table1[[#This Row],[StandardAcquisitionCost]],"Anomali","")</f>
        <v>Anomali</v>
      </c>
      <c r="N2016" s="80">
        <f>VLOOKUP(Table1[[#This Row],[ProductID]],productMaster,11,0)</f>
        <v>0</v>
      </c>
      <c r="O2016" s="80" t="str">
        <f>IF(Table1[[#This Row],[UnitPrice]]&gt;Table1[[#This Row],[sellingPrice]],"Anomali","")</f>
        <v>Anomali</v>
      </c>
      <c r="P2016" s="80" t="str">
        <f>IF(ISNA(VLOOKUP(Table1[[#This Row],[ProductID]],productMaster,1,0)),"Anomali","")</f>
        <v/>
      </c>
    </row>
    <row r="2017" spans="1:16" x14ac:dyDescent="0.25">
      <c r="A2017" s="5">
        <v>1176</v>
      </c>
      <c r="B2017" s="5">
        <v>2657</v>
      </c>
      <c r="C2017" s="10">
        <v>44162</v>
      </c>
      <c r="D2017" s="5">
        <v>3</v>
      </c>
      <c r="E2017" s="5">
        <v>458</v>
      </c>
      <c r="F2017" s="40">
        <v>43.554000000000002</v>
      </c>
      <c r="G2017" s="40">
        <v>130.66200000000001</v>
      </c>
      <c r="K2017" t="b">
        <f>IF(VLOOKUP(Table1[[#This Row],[ProductID]],productMaster,4,0)="Active",TRUE,"Anomali")</f>
        <v>1</v>
      </c>
      <c r="L2017">
        <f>VLOOKUP(Table1[[#This Row],[ProductID]],productMaster,10,0)</f>
        <v>0</v>
      </c>
      <c r="M2017" t="str">
        <f>IF(Table1[[#This Row],[UnitPrice]]&gt;115%*Table1[[#This Row],[StandardAcquisitionCost]],"Anomali","")</f>
        <v>Anomali</v>
      </c>
      <c r="N2017" s="80">
        <f>VLOOKUP(Table1[[#This Row],[ProductID]],productMaster,11,0)</f>
        <v>0</v>
      </c>
      <c r="O2017" s="80" t="str">
        <f>IF(Table1[[#This Row],[UnitPrice]]&gt;Table1[[#This Row],[sellingPrice]],"Anomali","")</f>
        <v>Anomali</v>
      </c>
      <c r="P2017" s="80" t="str">
        <f>IF(ISNA(VLOOKUP(Table1[[#This Row],[ProductID]],productMaster,1,0)),"Anomali","")</f>
        <v/>
      </c>
    </row>
    <row r="2018" spans="1:16" x14ac:dyDescent="0.25">
      <c r="A2018" s="4">
        <v>1176</v>
      </c>
      <c r="B2018" s="4">
        <v>2658</v>
      </c>
      <c r="C2018" s="11">
        <v>44162</v>
      </c>
      <c r="D2018" s="4">
        <v>3</v>
      </c>
      <c r="E2018" s="4">
        <v>459</v>
      </c>
      <c r="F2018" s="41">
        <v>39.280500000000004</v>
      </c>
      <c r="G2018" s="41">
        <v>117.8415</v>
      </c>
      <c r="K2018" t="b">
        <f>IF(VLOOKUP(Table1[[#This Row],[ProductID]],productMaster,4,0)="Active",TRUE,"Anomali")</f>
        <v>1</v>
      </c>
      <c r="L2018">
        <f>VLOOKUP(Table1[[#This Row],[ProductID]],productMaster,10,0)</f>
        <v>0</v>
      </c>
      <c r="M2018" t="str">
        <f>IF(Table1[[#This Row],[UnitPrice]]&gt;115%*Table1[[#This Row],[StandardAcquisitionCost]],"Anomali","")</f>
        <v>Anomali</v>
      </c>
      <c r="N2018" s="80">
        <f>VLOOKUP(Table1[[#This Row],[ProductID]],productMaster,11,0)</f>
        <v>0</v>
      </c>
      <c r="O2018" s="80" t="str">
        <f>IF(Table1[[#This Row],[UnitPrice]]&gt;Table1[[#This Row],[sellingPrice]],"Anomali","")</f>
        <v>Anomali</v>
      </c>
      <c r="P2018" s="80" t="str">
        <f>IF(ISNA(VLOOKUP(Table1[[#This Row],[ProductID]],productMaster,1,0)),"Anomali","")</f>
        <v/>
      </c>
    </row>
    <row r="2019" spans="1:16" x14ac:dyDescent="0.25">
      <c r="A2019" s="5">
        <v>1176</v>
      </c>
      <c r="B2019" s="5">
        <v>2659</v>
      </c>
      <c r="C2019" s="10">
        <v>44162</v>
      </c>
      <c r="D2019" s="5">
        <v>3</v>
      </c>
      <c r="E2019" s="5">
        <v>460</v>
      </c>
      <c r="F2019" s="40">
        <v>37.180500000000002</v>
      </c>
      <c r="G2019" s="40">
        <v>111.5415</v>
      </c>
      <c r="K2019" t="b">
        <f>IF(VLOOKUP(Table1[[#This Row],[ProductID]],productMaster,4,0)="Active",TRUE,"Anomali")</f>
        <v>1</v>
      </c>
      <c r="L2019">
        <f>VLOOKUP(Table1[[#This Row],[ProductID]],productMaster,10,0)</f>
        <v>0</v>
      </c>
      <c r="M2019" t="str">
        <f>IF(Table1[[#This Row],[UnitPrice]]&gt;115%*Table1[[#This Row],[StandardAcquisitionCost]],"Anomali","")</f>
        <v>Anomali</v>
      </c>
      <c r="N2019" s="80">
        <f>VLOOKUP(Table1[[#This Row],[ProductID]],productMaster,11,0)</f>
        <v>0</v>
      </c>
      <c r="O2019" s="80" t="str">
        <f>IF(Table1[[#This Row],[UnitPrice]]&gt;Table1[[#This Row],[sellingPrice]],"Anomali","")</f>
        <v>Anomali</v>
      </c>
      <c r="P2019" s="80" t="str">
        <f>IF(ISNA(VLOOKUP(Table1[[#This Row],[ProductID]],productMaster,1,0)),"Anomali","")</f>
        <v/>
      </c>
    </row>
    <row r="2020" spans="1:16" x14ac:dyDescent="0.25">
      <c r="A2020" s="4">
        <v>1176</v>
      </c>
      <c r="B2020" s="4">
        <v>2660</v>
      </c>
      <c r="C2020" s="11">
        <v>44162</v>
      </c>
      <c r="D2020" s="4">
        <v>3</v>
      </c>
      <c r="E2020" s="4">
        <v>461</v>
      </c>
      <c r="F2020" s="41">
        <v>41.454000000000001</v>
      </c>
      <c r="G2020" s="41">
        <v>124.36199999999999</v>
      </c>
      <c r="K2020" t="b">
        <f>IF(VLOOKUP(Table1[[#This Row],[ProductID]],productMaster,4,0)="Active",TRUE,"Anomali")</f>
        <v>1</v>
      </c>
      <c r="L2020">
        <f>VLOOKUP(Table1[[#This Row],[ProductID]],productMaster,10,0)</f>
        <v>0</v>
      </c>
      <c r="M2020" t="str">
        <f>IF(Table1[[#This Row],[UnitPrice]]&gt;115%*Table1[[#This Row],[StandardAcquisitionCost]],"Anomali","")</f>
        <v>Anomali</v>
      </c>
      <c r="N2020" s="80">
        <f>VLOOKUP(Table1[[#This Row],[ProductID]],productMaster,11,0)</f>
        <v>0</v>
      </c>
      <c r="O2020" s="80" t="str">
        <f>IF(Table1[[#This Row],[UnitPrice]]&gt;Table1[[#This Row],[sellingPrice]],"Anomali","")</f>
        <v>Anomali</v>
      </c>
      <c r="P2020" s="80" t="str">
        <f>IF(ISNA(VLOOKUP(Table1[[#This Row],[ProductID]],productMaster,1,0)),"Anomali","")</f>
        <v/>
      </c>
    </row>
    <row r="2021" spans="1:16" x14ac:dyDescent="0.25">
      <c r="A2021" s="5">
        <v>1177</v>
      </c>
      <c r="B2021" s="5">
        <v>2661</v>
      </c>
      <c r="C2021" s="10">
        <v>44164</v>
      </c>
      <c r="D2021" s="5">
        <v>550</v>
      </c>
      <c r="E2021" s="5">
        <v>941</v>
      </c>
      <c r="F2021" s="40">
        <v>62.9895</v>
      </c>
      <c r="G2021" s="40">
        <v>34644.224999999999</v>
      </c>
      <c r="K2021" t="b">
        <f>IF(VLOOKUP(Table1[[#This Row],[ProductID]],productMaster,4,0)="Active",TRUE,"Anomali")</f>
        <v>1</v>
      </c>
      <c r="L2021">
        <f>VLOOKUP(Table1[[#This Row],[ProductID]],productMaster,10,0)</f>
        <v>35.959600000000002</v>
      </c>
      <c r="M2021" t="str">
        <f>IF(Table1[[#This Row],[UnitPrice]]&gt;115%*Table1[[#This Row],[StandardAcquisitionCost]],"Anomali","")</f>
        <v>Anomali</v>
      </c>
      <c r="N2021" s="80">
        <f>VLOOKUP(Table1[[#This Row],[ProductID]],productMaster,11,0)</f>
        <v>80.989999999999995</v>
      </c>
      <c r="O2021" s="80" t="str">
        <f>IF(Table1[[#This Row],[UnitPrice]]&gt;Table1[[#This Row],[sellingPrice]],"Anomali","")</f>
        <v/>
      </c>
      <c r="P2021" s="80" t="str">
        <f>IF(ISNA(VLOOKUP(Table1[[#This Row],[ProductID]],productMaster,1,0)),"Anomali","")</f>
        <v/>
      </c>
    </row>
    <row r="2022" spans="1:16" x14ac:dyDescent="0.25">
      <c r="A2022" s="4">
        <v>1178</v>
      </c>
      <c r="B2022" s="4">
        <v>2662</v>
      </c>
      <c r="C2022" s="11">
        <v>44164</v>
      </c>
      <c r="D2022" s="4">
        <v>3</v>
      </c>
      <c r="E2022" s="4">
        <v>320</v>
      </c>
      <c r="F2022" s="41">
        <v>45.3705</v>
      </c>
      <c r="G2022" s="41">
        <v>136.11150000000001</v>
      </c>
      <c r="K2022" t="b">
        <f>IF(VLOOKUP(Table1[[#This Row],[ProductID]],productMaster,4,0)="Active",TRUE,"Anomali")</f>
        <v>1</v>
      </c>
      <c r="L2022">
        <f>VLOOKUP(Table1[[#This Row],[ProductID]],productMaster,10,0)</f>
        <v>0</v>
      </c>
      <c r="M2022" t="str">
        <f>IF(Table1[[#This Row],[UnitPrice]]&gt;115%*Table1[[#This Row],[StandardAcquisitionCost]],"Anomali","")</f>
        <v>Anomali</v>
      </c>
      <c r="N2022" s="80">
        <f>VLOOKUP(Table1[[#This Row],[ProductID]],productMaster,11,0)</f>
        <v>0</v>
      </c>
      <c r="O2022" s="80" t="str">
        <f>IF(Table1[[#This Row],[UnitPrice]]&gt;Table1[[#This Row],[sellingPrice]],"Anomali","")</f>
        <v>Anomali</v>
      </c>
      <c r="P2022" s="80" t="str">
        <f>IF(ISNA(VLOOKUP(Table1[[#This Row],[ProductID]],productMaster,1,0)),"Anomali","")</f>
        <v/>
      </c>
    </row>
    <row r="2023" spans="1:16" x14ac:dyDescent="0.25">
      <c r="A2023" s="5">
        <v>1178</v>
      </c>
      <c r="B2023" s="5">
        <v>2663</v>
      </c>
      <c r="C2023" s="10">
        <v>44164</v>
      </c>
      <c r="D2023" s="5">
        <v>3</v>
      </c>
      <c r="E2023" s="5">
        <v>321</v>
      </c>
      <c r="F2023" s="40">
        <v>40.488</v>
      </c>
      <c r="G2023" s="40">
        <v>121.464</v>
      </c>
      <c r="K2023" t="b">
        <f>IF(VLOOKUP(Table1[[#This Row],[ProductID]],productMaster,4,0)="Active",TRUE,"Anomali")</f>
        <v>1</v>
      </c>
      <c r="L2023">
        <f>VLOOKUP(Table1[[#This Row],[ProductID]],productMaster,10,0)</f>
        <v>0</v>
      </c>
      <c r="M2023" t="str">
        <f>IF(Table1[[#This Row],[UnitPrice]]&gt;115%*Table1[[#This Row],[StandardAcquisitionCost]],"Anomali","")</f>
        <v>Anomali</v>
      </c>
      <c r="N2023" s="80">
        <f>VLOOKUP(Table1[[#This Row],[ProductID]],productMaster,11,0)</f>
        <v>0</v>
      </c>
      <c r="O2023" s="80" t="str">
        <f>IF(Table1[[#This Row],[UnitPrice]]&gt;Table1[[#This Row],[sellingPrice]],"Anomali","")</f>
        <v>Anomali</v>
      </c>
      <c r="P2023" s="80" t="str">
        <f>IF(ISNA(VLOOKUP(Table1[[#This Row],[ProductID]],productMaster,1,0)),"Anomali","")</f>
        <v/>
      </c>
    </row>
    <row r="2024" spans="1:16" x14ac:dyDescent="0.25">
      <c r="A2024" s="4">
        <v>1178</v>
      </c>
      <c r="B2024" s="4">
        <v>2664</v>
      </c>
      <c r="C2024" s="11">
        <v>44164</v>
      </c>
      <c r="D2024" s="4">
        <v>60</v>
      </c>
      <c r="E2024" s="4">
        <v>322</v>
      </c>
      <c r="F2024" s="41">
        <v>26.365500000000001</v>
      </c>
      <c r="G2024" s="41">
        <v>1581.93</v>
      </c>
      <c r="K2024" t="b">
        <f>IF(VLOOKUP(Table1[[#This Row],[ProductID]],productMaster,4,0)="Active",TRUE,"Anomali")</f>
        <v>1</v>
      </c>
      <c r="L2024">
        <f>VLOOKUP(Table1[[#This Row],[ProductID]],productMaster,10,0)</f>
        <v>0</v>
      </c>
      <c r="M2024" t="str">
        <f>IF(Table1[[#This Row],[UnitPrice]]&gt;115%*Table1[[#This Row],[StandardAcquisitionCost]],"Anomali","")</f>
        <v>Anomali</v>
      </c>
      <c r="N2024" s="80">
        <f>VLOOKUP(Table1[[#This Row],[ProductID]],productMaster,11,0)</f>
        <v>0</v>
      </c>
      <c r="O2024" s="80" t="str">
        <f>IF(Table1[[#This Row],[UnitPrice]]&gt;Table1[[#This Row],[sellingPrice]],"Anomali","")</f>
        <v>Anomali</v>
      </c>
      <c r="P2024" s="80" t="str">
        <f>IF(ISNA(VLOOKUP(Table1[[#This Row],[ProductID]],productMaster,1,0)),"Anomali","")</f>
        <v/>
      </c>
    </row>
    <row r="2025" spans="1:16" x14ac:dyDescent="0.25">
      <c r="A2025" s="5">
        <v>1179</v>
      </c>
      <c r="B2025" s="5">
        <v>2665</v>
      </c>
      <c r="C2025" s="10">
        <v>44164</v>
      </c>
      <c r="D2025" s="5">
        <v>3</v>
      </c>
      <c r="E2025" s="5">
        <v>504</v>
      </c>
      <c r="F2025" s="40">
        <v>48.762</v>
      </c>
      <c r="G2025" s="40">
        <v>146.286</v>
      </c>
      <c r="K2025" t="b">
        <f>IF(VLOOKUP(Table1[[#This Row],[ProductID]],productMaster,4,0)="Active",TRUE,"Anomali")</f>
        <v>1</v>
      </c>
      <c r="L2025">
        <f>VLOOKUP(Table1[[#This Row],[ProductID]],productMaster,10,0)</f>
        <v>0</v>
      </c>
      <c r="M2025" t="str">
        <f>IF(Table1[[#This Row],[UnitPrice]]&gt;115%*Table1[[#This Row],[StandardAcquisitionCost]],"Anomali","")</f>
        <v>Anomali</v>
      </c>
      <c r="N2025" s="80">
        <f>VLOOKUP(Table1[[#This Row],[ProductID]],productMaster,11,0)</f>
        <v>0</v>
      </c>
      <c r="O2025" s="80" t="str">
        <f>IF(Table1[[#This Row],[UnitPrice]]&gt;Table1[[#This Row],[sellingPrice]],"Anomali","")</f>
        <v>Anomali</v>
      </c>
      <c r="P2025" s="80" t="str">
        <f>IF(ISNA(VLOOKUP(Table1[[#This Row],[ProductID]],productMaster,1,0)),"Anomali","")</f>
        <v/>
      </c>
    </row>
    <row r="2026" spans="1:16" x14ac:dyDescent="0.25">
      <c r="A2026" s="4">
        <v>1180</v>
      </c>
      <c r="B2026" s="4">
        <v>2666</v>
      </c>
      <c r="C2026" s="11">
        <v>44164</v>
      </c>
      <c r="D2026" s="4">
        <v>3</v>
      </c>
      <c r="E2026" s="4">
        <v>497</v>
      </c>
      <c r="F2026" s="41">
        <v>34.188000000000002</v>
      </c>
      <c r="G2026" s="41">
        <v>102.56399999999999</v>
      </c>
      <c r="K2026" t="b">
        <f>IF(VLOOKUP(Table1[[#This Row],[ProductID]],productMaster,4,0)="Active",TRUE,"Anomali")</f>
        <v>1</v>
      </c>
      <c r="L2026">
        <f>VLOOKUP(Table1[[#This Row],[ProductID]],productMaster,10,0)</f>
        <v>0</v>
      </c>
      <c r="M2026" t="str">
        <f>IF(Table1[[#This Row],[UnitPrice]]&gt;115%*Table1[[#This Row],[StandardAcquisitionCost]],"Anomali","")</f>
        <v>Anomali</v>
      </c>
      <c r="N2026" s="80">
        <f>VLOOKUP(Table1[[#This Row],[ProductID]],productMaster,11,0)</f>
        <v>0</v>
      </c>
      <c r="O2026" s="80" t="str">
        <f>IF(Table1[[#This Row],[UnitPrice]]&gt;Table1[[#This Row],[sellingPrice]],"Anomali","")</f>
        <v>Anomali</v>
      </c>
      <c r="P2026" s="80" t="str">
        <f>IF(ISNA(VLOOKUP(Table1[[#This Row],[ProductID]],productMaster,1,0)),"Anomali","")</f>
        <v/>
      </c>
    </row>
    <row r="2027" spans="1:16" x14ac:dyDescent="0.25">
      <c r="A2027" s="5">
        <v>1181</v>
      </c>
      <c r="B2027" s="5">
        <v>2667</v>
      </c>
      <c r="C2027" s="10">
        <v>44164</v>
      </c>
      <c r="D2027" s="5">
        <v>3</v>
      </c>
      <c r="E2027" s="5">
        <v>323</v>
      </c>
      <c r="F2027" s="40">
        <v>50.263500000000001</v>
      </c>
      <c r="G2027" s="40">
        <v>150.79050000000001</v>
      </c>
      <c r="K2027" t="b">
        <f>IF(VLOOKUP(Table1[[#This Row],[ProductID]],productMaster,4,0)="Active",TRUE,"Anomali")</f>
        <v>1</v>
      </c>
      <c r="L2027">
        <f>VLOOKUP(Table1[[#This Row],[ProductID]],productMaster,10,0)</f>
        <v>0</v>
      </c>
      <c r="M2027" t="str">
        <f>IF(Table1[[#This Row],[UnitPrice]]&gt;115%*Table1[[#This Row],[StandardAcquisitionCost]],"Anomali","")</f>
        <v>Anomali</v>
      </c>
      <c r="N2027" s="80">
        <f>VLOOKUP(Table1[[#This Row],[ProductID]],productMaster,11,0)</f>
        <v>0</v>
      </c>
      <c r="O2027" s="80" t="str">
        <f>IF(Table1[[#This Row],[UnitPrice]]&gt;Table1[[#This Row],[sellingPrice]],"Anomali","")</f>
        <v>Anomali</v>
      </c>
      <c r="P2027" s="80" t="str">
        <f>IF(ISNA(VLOOKUP(Table1[[#This Row],[ProductID]],productMaster,1,0)),"Anomali","")</f>
        <v/>
      </c>
    </row>
    <row r="2028" spans="1:16" x14ac:dyDescent="0.25">
      <c r="A2028" s="4">
        <v>1182</v>
      </c>
      <c r="B2028" s="4">
        <v>2668</v>
      </c>
      <c r="C2028" s="11">
        <v>44164</v>
      </c>
      <c r="D2028" s="4">
        <v>550</v>
      </c>
      <c r="E2028" s="4">
        <v>523</v>
      </c>
      <c r="F2028" s="41">
        <v>10.731</v>
      </c>
      <c r="G2028" s="41">
        <v>5902.05</v>
      </c>
      <c r="K2028" t="b">
        <f>IF(VLOOKUP(Table1[[#This Row],[ProductID]],productMaster,4,0)="Active",TRUE,"Anomali")</f>
        <v>1</v>
      </c>
      <c r="L2028">
        <f>VLOOKUP(Table1[[#This Row],[ProductID]],productMaster,10,0)</f>
        <v>0</v>
      </c>
      <c r="M2028" t="str">
        <f>IF(Table1[[#This Row],[UnitPrice]]&gt;115%*Table1[[#This Row],[StandardAcquisitionCost]],"Anomali","")</f>
        <v>Anomali</v>
      </c>
      <c r="N2028" s="80">
        <f>VLOOKUP(Table1[[#This Row],[ProductID]],productMaster,11,0)</f>
        <v>0</v>
      </c>
      <c r="O2028" s="80" t="str">
        <f>IF(Table1[[#This Row],[UnitPrice]]&gt;Table1[[#This Row],[sellingPrice]],"Anomali","")</f>
        <v>Anomali</v>
      </c>
      <c r="P2028" s="80" t="str">
        <f>IF(ISNA(VLOOKUP(Table1[[#This Row],[ProductID]],productMaster,1,0)),"Anomali","")</f>
        <v/>
      </c>
    </row>
    <row r="2029" spans="1:16" x14ac:dyDescent="0.25">
      <c r="A2029" s="5">
        <v>1182</v>
      </c>
      <c r="B2029" s="5">
        <v>2669</v>
      </c>
      <c r="C2029" s="10">
        <v>44164</v>
      </c>
      <c r="D2029" s="5">
        <v>550</v>
      </c>
      <c r="E2029" s="5">
        <v>524</v>
      </c>
      <c r="F2029" s="40">
        <v>14.1225</v>
      </c>
      <c r="G2029" s="40">
        <v>7767.375</v>
      </c>
      <c r="K2029" t="b">
        <f>IF(VLOOKUP(Table1[[#This Row],[ProductID]],productMaster,4,0)="Active",TRUE,"Anomali")</f>
        <v>1</v>
      </c>
      <c r="L2029">
        <f>VLOOKUP(Table1[[#This Row],[ProductID]],productMaster,10,0)</f>
        <v>0</v>
      </c>
      <c r="M2029" t="str">
        <f>IF(Table1[[#This Row],[UnitPrice]]&gt;115%*Table1[[#This Row],[StandardAcquisitionCost]],"Anomali","")</f>
        <v>Anomali</v>
      </c>
      <c r="N2029" s="80">
        <f>VLOOKUP(Table1[[#This Row],[ProductID]],productMaster,11,0)</f>
        <v>0</v>
      </c>
      <c r="O2029" s="80" t="str">
        <f>IF(Table1[[#This Row],[UnitPrice]]&gt;Table1[[#This Row],[sellingPrice]],"Anomali","")</f>
        <v>Anomali</v>
      </c>
      <c r="P2029" s="80" t="str">
        <f>IF(ISNA(VLOOKUP(Table1[[#This Row],[ProductID]],productMaster,1,0)),"Anomali","")</f>
        <v/>
      </c>
    </row>
    <row r="2030" spans="1:16" x14ac:dyDescent="0.25">
      <c r="A2030" s="4">
        <v>1183</v>
      </c>
      <c r="B2030" s="4">
        <v>2670</v>
      </c>
      <c r="C2030" s="11">
        <v>44164</v>
      </c>
      <c r="D2030" s="4">
        <v>60</v>
      </c>
      <c r="E2030" s="4">
        <v>494</v>
      </c>
      <c r="F2030" s="41">
        <v>53.203499999999998</v>
      </c>
      <c r="G2030" s="41">
        <v>3192.21</v>
      </c>
      <c r="K2030" t="b">
        <f>IF(VLOOKUP(Table1[[#This Row],[ProductID]],productMaster,4,0)="Active",TRUE,"Anomali")</f>
        <v>1</v>
      </c>
      <c r="L2030">
        <f>VLOOKUP(Table1[[#This Row],[ProductID]],productMaster,10,0)</f>
        <v>0</v>
      </c>
      <c r="M2030" t="str">
        <f>IF(Table1[[#This Row],[UnitPrice]]&gt;115%*Table1[[#This Row],[StandardAcquisitionCost]],"Anomali","")</f>
        <v>Anomali</v>
      </c>
      <c r="N2030" s="80">
        <f>VLOOKUP(Table1[[#This Row],[ProductID]],productMaster,11,0)</f>
        <v>0</v>
      </c>
      <c r="O2030" s="80" t="str">
        <f>IF(Table1[[#This Row],[UnitPrice]]&gt;Table1[[#This Row],[sellingPrice]],"Anomali","")</f>
        <v>Anomali</v>
      </c>
      <c r="P2030" s="80" t="str">
        <f>IF(ISNA(VLOOKUP(Table1[[#This Row],[ProductID]],productMaster,1,0)),"Anomali","")</f>
        <v/>
      </c>
    </row>
    <row r="2031" spans="1:16" x14ac:dyDescent="0.25">
      <c r="A2031" s="5">
        <v>1183</v>
      </c>
      <c r="B2031" s="5">
        <v>2671</v>
      </c>
      <c r="C2031" s="10">
        <v>44164</v>
      </c>
      <c r="D2031" s="5">
        <v>60</v>
      </c>
      <c r="E2031" s="5">
        <v>495</v>
      </c>
      <c r="F2031" s="40">
        <v>63.692999999999998</v>
      </c>
      <c r="G2031" s="40">
        <v>3821.58</v>
      </c>
      <c r="K2031" t="b">
        <f>IF(VLOOKUP(Table1[[#This Row],[ProductID]],productMaster,4,0)="Active",TRUE,"Anomali")</f>
        <v>1</v>
      </c>
      <c r="L2031">
        <f>VLOOKUP(Table1[[#This Row],[ProductID]],productMaster,10,0)</f>
        <v>0</v>
      </c>
      <c r="M2031" t="str">
        <f>IF(Table1[[#This Row],[UnitPrice]]&gt;115%*Table1[[#This Row],[StandardAcquisitionCost]],"Anomali","")</f>
        <v>Anomali</v>
      </c>
      <c r="N2031" s="80">
        <f>VLOOKUP(Table1[[#This Row],[ProductID]],productMaster,11,0)</f>
        <v>0</v>
      </c>
      <c r="O2031" s="80" t="str">
        <f>IF(Table1[[#This Row],[UnitPrice]]&gt;Table1[[#This Row],[sellingPrice]],"Anomali","")</f>
        <v>Anomali</v>
      </c>
      <c r="P2031" s="80" t="str">
        <f>IF(ISNA(VLOOKUP(Table1[[#This Row],[ProductID]],productMaster,1,0)),"Anomali","")</f>
        <v/>
      </c>
    </row>
    <row r="2032" spans="1:16" x14ac:dyDescent="0.25">
      <c r="A2032" s="4">
        <v>1183</v>
      </c>
      <c r="B2032" s="4">
        <v>2672</v>
      </c>
      <c r="C2032" s="11">
        <v>44164</v>
      </c>
      <c r="D2032" s="4">
        <v>60</v>
      </c>
      <c r="E2032" s="4">
        <v>496</v>
      </c>
      <c r="F2032" s="41">
        <v>48.908999999999999</v>
      </c>
      <c r="G2032" s="41">
        <v>2934.54</v>
      </c>
      <c r="K2032" t="b">
        <f>IF(VLOOKUP(Table1[[#This Row],[ProductID]],productMaster,4,0)="Active",TRUE,"Anomali")</f>
        <v>1</v>
      </c>
      <c r="L2032">
        <f>VLOOKUP(Table1[[#This Row],[ProductID]],productMaster,10,0)</f>
        <v>0</v>
      </c>
      <c r="M2032" t="str">
        <f>IF(Table1[[#This Row],[UnitPrice]]&gt;115%*Table1[[#This Row],[StandardAcquisitionCost]],"Anomali","")</f>
        <v>Anomali</v>
      </c>
      <c r="N2032" s="80">
        <f>VLOOKUP(Table1[[#This Row],[ProductID]],productMaster,11,0)</f>
        <v>0</v>
      </c>
      <c r="O2032" s="80" t="str">
        <f>IF(Table1[[#This Row],[UnitPrice]]&gt;Table1[[#This Row],[sellingPrice]],"Anomali","")</f>
        <v>Anomali</v>
      </c>
      <c r="P2032" s="80" t="str">
        <f>IF(ISNA(VLOOKUP(Table1[[#This Row],[ProductID]],productMaster,1,0)),"Anomali","")</f>
        <v/>
      </c>
    </row>
    <row r="2033" spans="1:16" x14ac:dyDescent="0.25">
      <c r="A2033" s="5">
        <v>1184</v>
      </c>
      <c r="B2033" s="5">
        <v>2673</v>
      </c>
      <c r="C2033" s="10">
        <v>44164</v>
      </c>
      <c r="D2033" s="5">
        <v>550</v>
      </c>
      <c r="E2033" s="5">
        <v>908</v>
      </c>
      <c r="F2033" s="40">
        <v>21.0945</v>
      </c>
      <c r="G2033" s="40">
        <v>11601.975</v>
      </c>
      <c r="K2033" t="b">
        <f>IF(VLOOKUP(Table1[[#This Row],[ProductID]],productMaster,4,0)="Active",TRUE,"Anomali")</f>
        <v>1</v>
      </c>
      <c r="L2033">
        <f>VLOOKUP(Table1[[#This Row],[ProductID]],productMaster,10,0)</f>
        <v>12.0413</v>
      </c>
      <c r="M2033" t="str">
        <f>IF(Table1[[#This Row],[UnitPrice]]&gt;115%*Table1[[#This Row],[StandardAcquisitionCost]],"Anomali","")</f>
        <v>Anomali</v>
      </c>
      <c r="N2033" s="80">
        <f>VLOOKUP(Table1[[#This Row],[ProductID]],productMaster,11,0)</f>
        <v>27.12</v>
      </c>
      <c r="O2033" s="80" t="str">
        <f>IF(Table1[[#This Row],[UnitPrice]]&gt;Table1[[#This Row],[sellingPrice]],"Anomali","")</f>
        <v/>
      </c>
      <c r="P2033" s="80" t="str">
        <f>IF(ISNA(VLOOKUP(Table1[[#This Row],[ProductID]],productMaster,1,0)),"Anomali","")</f>
        <v/>
      </c>
    </row>
    <row r="2034" spans="1:16" x14ac:dyDescent="0.25">
      <c r="A2034" s="4">
        <v>1184</v>
      </c>
      <c r="B2034" s="4">
        <v>2674</v>
      </c>
      <c r="C2034" s="11">
        <v>44164</v>
      </c>
      <c r="D2034" s="4">
        <v>550</v>
      </c>
      <c r="E2034" s="4">
        <v>909</v>
      </c>
      <c r="F2034" s="41">
        <v>30.439499999999999</v>
      </c>
      <c r="G2034" s="41">
        <v>16741.724999999999</v>
      </c>
      <c r="K2034" t="b">
        <f>IF(VLOOKUP(Table1[[#This Row],[ProductID]],productMaster,4,0)="Active",TRUE,"Anomali")</f>
        <v>1</v>
      </c>
      <c r="L2034">
        <f>VLOOKUP(Table1[[#This Row],[ProductID]],productMaster,10,0)</f>
        <v>17.3782</v>
      </c>
      <c r="M2034" t="str">
        <f>IF(Table1[[#This Row],[UnitPrice]]&gt;115%*Table1[[#This Row],[StandardAcquisitionCost]],"Anomali","")</f>
        <v>Anomali</v>
      </c>
      <c r="N2034" s="80">
        <f>VLOOKUP(Table1[[#This Row],[ProductID]],productMaster,11,0)</f>
        <v>39.14</v>
      </c>
      <c r="O2034" s="80" t="str">
        <f>IF(Table1[[#This Row],[UnitPrice]]&gt;Table1[[#This Row],[sellingPrice]],"Anomali","")</f>
        <v/>
      </c>
      <c r="P2034" s="80" t="str">
        <f>IF(ISNA(VLOOKUP(Table1[[#This Row],[ProductID]],productMaster,1,0)),"Anomali","")</f>
        <v/>
      </c>
    </row>
    <row r="2035" spans="1:16" x14ac:dyDescent="0.25">
      <c r="A2035" s="5">
        <v>1185</v>
      </c>
      <c r="B2035" s="5">
        <v>2675</v>
      </c>
      <c r="C2035" s="10">
        <v>44164</v>
      </c>
      <c r="D2035" s="5">
        <v>60</v>
      </c>
      <c r="E2035" s="5">
        <v>506</v>
      </c>
      <c r="F2035" s="40">
        <v>9.1980000000000004</v>
      </c>
      <c r="G2035" s="40">
        <v>551.88</v>
      </c>
      <c r="K2035" t="b">
        <f>IF(VLOOKUP(Table1[[#This Row],[ProductID]],productMaster,4,0)="Active",TRUE,"Anomali")</f>
        <v>1</v>
      </c>
      <c r="L2035">
        <f>VLOOKUP(Table1[[#This Row],[ProductID]],productMaster,10,0)</f>
        <v>0</v>
      </c>
      <c r="M2035" t="str">
        <f>IF(Table1[[#This Row],[UnitPrice]]&gt;115%*Table1[[#This Row],[StandardAcquisitionCost]],"Anomali","")</f>
        <v>Anomali</v>
      </c>
      <c r="N2035" s="80">
        <f>VLOOKUP(Table1[[#This Row],[ProductID]],productMaster,11,0)</f>
        <v>0</v>
      </c>
      <c r="O2035" s="80" t="str">
        <f>IF(Table1[[#This Row],[UnitPrice]]&gt;Table1[[#This Row],[sellingPrice]],"Anomali","")</f>
        <v>Anomali</v>
      </c>
      <c r="P2035" s="80" t="str">
        <f>IF(ISNA(VLOOKUP(Table1[[#This Row],[ProductID]],productMaster,1,0)),"Anomali","")</f>
        <v/>
      </c>
    </row>
    <row r="2036" spans="1:16" x14ac:dyDescent="0.25">
      <c r="A2036" s="4">
        <v>1186</v>
      </c>
      <c r="B2036" s="4">
        <v>2676</v>
      </c>
      <c r="C2036" s="11">
        <v>44164</v>
      </c>
      <c r="D2036" s="4">
        <v>550</v>
      </c>
      <c r="E2036" s="4">
        <v>351</v>
      </c>
      <c r="F2036" s="41">
        <v>5.7750000000000004</v>
      </c>
      <c r="G2036" s="41">
        <v>3176.25</v>
      </c>
      <c r="K2036" t="b">
        <f>IF(VLOOKUP(Table1[[#This Row],[ProductID]],productMaster,4,0)="Active",TRUE,"Anomali")</f>
        <v>1</v>
      </c>
      <c r="L2036">
        <f>VLOOKUP(Table1[[#This Row],[ProductID]],productMaster,10,0)</f>
        <v>0</v>
      </c>
      <c r="M2036" t="str">
        <f>IF(Table1[[#This Row],[UnitPrice]]&gt;115%*Table1[[#This Row],[StandardAcquisitionCost]],"Anomali","")</f>
        <v>Anomali</v>
      </c>
      <c r="N2036" s="80">
        <f>VLOOKUP(Table1[[#This Row],[ProductID]],productMaster,11,0)</f>
        <v>0</v>
      </c>
      <c r="O2036" s="80" t="str">
        <f>IF(Table1[[#This Row],[UnitPrice]]&gt;Table1[[#This Row],[sellingPrice]],"Anomali","")</f>
        <v>Anomali</v>
      </c>
      <c r="P2036" s="80" t="str">
        <f>IF(ISNA(VLOOKUP(Table1[[#This Row],[ProductID]],productMaster,1,0)),"Anomali","")</f>
        <v/>
      </c>
    </row>
    <row r="2037" spans="1:16" x14ac:dyDescent="0.25">
      <c r="A2037" s="5">
        <v>1186</v>
      </c>
      <c r="B2037" s="5">
        <v>2677</v>
      </c>
      <c r="C2037" s="10">
        <v>44164</v>
      </c>
      <c r="D2037" s="5">
        <v>550</v>
      </c>
      <c r="E2037" s="5">
        <v>352</v>
      </c>
      <c r="F2037" s="40">
        <v>1.155</v>
      </c>
      <c r="G2037" s="40">
        <v>635.25</v>
      </c>
      <c r="K2037" t="b">
        <f>IF(VLOOKUP(Table1[[#This Row],[ProductID]],productMaster,4,0)="Active",TRUE,"Anomali")</f>
        <v>1</v>
      </c>
      <c r="L2037">
        <f>VLOOKUP(Table1[[#This Row],[ProductID]],productMaster,10,0)</f>
        <v>0</v>
      </c>
      <c r="M2037" t="str">
        <f>IF(Table1[[#This Row],[UnitPrice]]&gt;115%*Table1[[#This Row],[StandardAcquisitionCost]],"Anomali","")</f>
        <v>Anomali</v>
      </c>
      <c r="N2037" s="80">
        <f>VLOOKUP(Table1[[#This Row],[ProductID]],productMaster,11,0)</f>
        <v>0</v>
      </c>
      <c r="O2037" s="80" t="str">
        <f>IF(Table1[[#This Row],[UnitPrice]]&gt;Table1[[#This Row],[sellingPrice]],"Anomali","")</f>
        <v>Anomali</v>
      </c>
      <c r="P2037" s="80" t="str">
        <f>IF(ISNA(VLOOKUP(Table1[[#This Row],[ProductID]],productMaster,1,0)),"Anomali","")</f>
        <v/>
      </c>
    </row>
    <row r="2038" spans="1:16" x14ac:dyDescent="0.25">
      <c r="A2038" s="4">
        <v>1186</v>
      </c>
      <c r="B2038" s="4">
        <v>2678</v>
      </c>
      <c r="C2038" s="11">
        <v>44164</v>
      </c>
      <c r="D2038" s="4">
        <v>550</v>
      </c>
      <c r="E2038" s="4">
        <v>679</v>
      </c>
      <c r="F2038" s="41">
        <v>5.7750000000000004</v>
      </c>
      <c r="G2038" s="41">
        <v>3176.25</v>
      </c>
      <c r="K2038" t="b">
        <f>IF(VLOOKUP(Table1[[#This Row],[ProductID]],productMaster,4,0)="Active",TRUE,"Anomali")</f>
        <v>1</v>
      </c>
      <c r="L2038">
        <f>VLOOKUP(Table1[[#This Row],[ProductID]],productMaster,10,0)</f>
        <v>0</v>
      </c>
      <c r="M2038" t="str">
        <f>IF(Table1[[#This Row],[UnitPrice]]&gt;115%*Table1[[#This Row],[StandardAcquisitionCost]],"Anomali","")</f>
        <v>Anomali</v>
      </c>
      <c r="N2038" s="80">
        <f>VLOOKUP(Table1[[#This Row],[ProductID]],productMaster,11,0)</f>
        <v>0</v>
      </c>
      <c r="O2038" s="80" t="str">
        <f>IF(Table1[[#This Row],[UnitPrice]]&gt;Table1[[#This Row],[sellingPrice]],"Anomali","")</f>
        <v>Anomali</v>
      </c>
      <c r="P2038" s="80" t="str">
        <f>IF(ISNA(VLOOKUP(Table1[[#This Row],[ProductID]],productMaster,1,0)),"Anomali","")</f>
        <v/>
      </c>
    </row>
    <row r="2039" spans="1:16" x14ac:dyDescent="0.25">
      <c r="A2039" s="5">
        <v>1187</v>
      </c>
      <c r="B2039" s="5">
        <v>2679</v>
      </c>
      <c r="C2039" s="10">
        <v>44164</v>
      </c>
      <c r="D2039" s="5">
        <v>550</v>
      </c>
      <c r="E2039" s="5">
        <v>507</v>
      </c>
      <c r="F2039" s="40">
        <v>23.393999999999998</v>
      </c>
      <c r="G2039" s="40">
        <v>12866.7</v>
      </c>
      <c r="K2039" t="b">
        <f>IF(VLOOKUP(Table1[[#This Row],[ProductID]],productMaster,4,0)="Active",TRUE,"Anomali")</f>
        <v>1</v>
      </c>
      <c r="L2039">
        <f>VLOOKUP(Table1[[#This Row],[ProductID]],productMaster,10,0)</f>
        <v>0</v>
      </c>
      <c r="M2039" t="str">
        <f>IF(Table1[[#This Row],[UnitPrice]]&gt;115%*Table1[[#This Row],[StandardAcquisitionCost]],"Anomali","")</f>
        <v>Anomali</v>
      </c>
      <c r="N2039" s="80">
        <f>VLOOKUP(Table1[[#This Row],[ProductID]],productMaster,11,0)</f>
        <v>0</v>
      </c>
      <c r="O2039" s="80" t="str">
        <f>IF(Table1[[#This Row],[UnitPrice]]&gt;Table1[[#This Row],[sellingPrice]],"Anomali","")</f>
        <v>Anomali</v>
      </c>
      <c r="P2039" s="80" t="str">
        <f>IF(ISNA(VLOOKUP(Table1[[#This Row],[ProductID]],productMaster,1,0)),"Anomali","")</f>
        <v/>
      </c>
    </row>
    <row r="2040" spans="1:16" x14ac:dyDescent="0.25">
      <c r="A2040" s="4">
        <v>1187</v>
      </c>
      <c r="B2040" s="4">
        <v>2680</v>
      </c>
      <c r="C2040" s="11">
        <v>44164</v>
      </c>
      <c r="D2040" s="4">
        <v>550</v>
      </c>
      <c r="E2040" s="4">
        <v>508</v>
      </c>
      <c r="F2040" s="41">
        <v>27.6465</v>
      </c>
      <c r="G2040" s="41">
        <v>15205.575000000001</v>
      </c>
      <c r="K2040" t="b">
        <f>IF(VLOOKUP(Table1[[#This Row],[ProductID]],productMaster,4,0)="Active",TRUE,"Anomali")</f>
        <v>1</v>
      </c>
      <c r="L2040">
        <f>VLOOKUP(Table1[[#This Row],[ProductID]],productMaster,10,0)</f>
        <v>0</v>
      </c>
      <c r="M2040" t="str">
        <f>IF(Table1[[#This Row],[UnitPrice]]&gt;115%*Table1[[#This Row],[StandardAcquisitionCost]],"Anomali","")</f>
        <v>Anomali</v>
      </c>
      <c r="N2040" s="80">
        <f>VLOOKUP(Table1[[#This Row],[ProductID]],productMaster,11,0)</f>
        <v>0</v>
      </c>
      <c r="O2040" s="80" t="str">
        <f>IF(Table1[[#This Row],[UnitPrice]]&gt;Table1[[#This Row],[sellingPrice]],"Anomali","")</f>
        <v>Anomali</v>
      </c>
      <c r="P2040" s="80" t="str">
        <f>IF(ISNA(VLOOKUP(Table1[[#This Row],[ProductID]],productMaster,1,0)),"Anomali","")</f>
        <v/>
      </c>
    </row>
    <row r="2041" spans="1:16" x14ac:dyDescent="0.25">
      <c r="A2041" s="5">
        <v>1188</v>
      </c>
      <c r="B2041" s="5">
        <v>2681</v>
      </c>
      <c r="C2041" s="10">
        <v>44164</v>
      </c>
      <c r="D2041" s="5">
        <v>550</v>
      </c>
      <c r="E2041" s="5">
        <v>355</v>
      </c>
      <c r="F2041" s="40">
        <v>1.365</v>
      </c>
      <c r="G2041" s="40">
        <v>750.75</v>
      </c>
      <c r="K2041" t="b">
        <f>IF(VLOOKUP(Table1[[#This Row],[ProductID]],productMaster,4,0)="Active",TRUE,"Anomali")</f>
        <v>1</v>
      </c>
      <c r="L2041">
        <f>VLOOKUP(Table1[[#This Row],[ProductID]],productMaster,10,0)</f>
        <v>0</v>
      </c>
      <c r="M2041" t="str">
        <f>IF(Table1[[#This Row],[UnitPrice]]&gt;115%*Table1[[#This Row],[StandardAcquisitionCost]],"Anomali","")</f>
        <v>Anomali</v>
      </c>
      <c r="N2041" s="80">
        <f>VLOOKUP(Table1[[#This Row],[ProductID]],productMaster,11,0)</f>
        <v>0</v>
      </c>
      <c r="O2041" s="80" t="str">
        <f>IF(Table1[[#This Row],[UnitPrice]]&gt;Table1[[#This Row],[sellingPrice]],"Anomali","")</f>
        <v>Anomali</v>
      </c>
      <c r="P2041" s="80" t="str">
        <f>IF(ISNA(VLOOKUP(Table1[[#This Row],[ProductID]],productMaster,1,0)),"Anomali","")</f>
        <v/>
      </c>
    </row>
    <row r="2042" spans="1:16" x14ac:dyDescent="0.25">
      <c r="A2042" s="4">
        <v>1188</v>
      </c>
      <c r="B2042" s="4">
        <v>2682</v>
      </c>
      <c r="C2042" s="11">
        <v>44164</v>
      </c>
      <c r="D2042" s="4">
        <v>550</v>
      </c>
      <c r="E2042" s="4">
        <v>940</v>
      </c>
      <c r="F2042" s="41">
        <v>62.9895</v>
      </c>
      <c r="G2042" s="41">
        <v>34644.224999999999</v>
      </c>
      <c r="K2042" t="b">
        <f>IF(VLOOKUP(Table1[[#This Row],[ProductID]],productMaster,4,0)="Active",TRUE,"Anomali")</f>
        <v>1</v>
      </c>
      <c r="L2042">
        <f>VLOOKUP(Table1[[#This Row],[ProductID]],productMaster,10,0)</f>
        <v>35.959600000000002</v>
      </c>
      <c r="M2042" t="str">
        <f>IF(Table1[[#This Row],[UnitPrice]]&gt;115%*Table1[[#This Row],[StandardAcquisitionCost]],"Anomali","")</f>
        <v>Anomali</v>
      </c>
      <c r="N2042" s="80">
        <f>VLOOKUP(Table1[[#This Row],[ProductID]],productMaster,11,0)</f>
        <v>80.989999999999995</v>
      </c>
      <c r="O2042" s="80" t="str">
        <f>IF(Table1[[#This Row],[UnitPrice]]&gt;Table1[[#This Row],[sellingPrice]],"Anomali","")</f>
        <v/>
      </c>
      <c r="P2042" s="80" t="str">
        <f>IF(ISNA(VLOOKUP(Table1[[#This Row],[ProductID]],productMaster,1,0)),"Anomali","")</f>
        <v/>
      </c>
    </row>
    <row r="2043" spans="1:16" x14ac:dyDescent="0.25">
      <c r="A2043" s="5">
        <v>1188</v>
      </c>
      <c r="B2043" s="5">
        <v>2683</v>
      </c>
      <c r="C2043" s="10">
        <v>44164</v>
      </c>
      <c r="D2043" s="5">
        <v>550</v>
      </c>
      <c r="E2043" s="5">
        <v>535</v>
      </c>
      <c r="F2043" s="40">
        <v>3.4860000000000002</v>
      </c>
      <c r="G2043" s="40">
        <v>1917.3</v>
      </c>
      <c r="K2043" t="b">
        <f>IF(VLOOKUP(Table1[[#This Row],[ProductID]],productMaster,4,0)="Active",TRUE,"Anomali")</f>
        <v>1</v>
      </c>
      <c r="L2043">
        <f>VLOOKUP(Table1[[#This Row],[ProductID]],productMaster,10,0)</f>
        <v>0</v>
      </c>
      <c r="M2043" t="str">
        <f>IF(Table1[[#This Row],[UnitPrice]]&gt;115%*Table1[[#This Row],[StandardAcquisitionCost]],"Anomali","")</f>
        <v>Anomali</v>
      </c>
      <c r="N2043" s="80">
        <f>VLOOKUP(Table1[[#This Row],[ProductID]],productMaster,11,0)</f>
        <v>0</v>
      </c>
      <c r="O2043" s="80" t="str">
        <f>IF(Table1[[#This Row],[UnitPrice]]&gt;Table1[[#This Row],[sellingPrice]],"Anomali","")</f>
        <v>Anomali</v>
      </c>
      <c r="P2043" s="80" t="str">
        <f>IF(ISNA(VLOOKUP(Table1[[#This Row],[ProductID]],productMaster,1,0)),"Anomali","")</f>
        <v/>
      </c>
    </row>
    <row r="2044" spans="1:16" x14ac:dyDescent="0.25">
      <c r="A2044" s="4">
        <v>1189</v>
      </c>
      <c r="B2044" s="4">
        <v>2684</v>
      </c>
      <c r="C2044" s="11">
        <v>44167</v>
      </c>
      <c r="D2044" s="4">
        <v>550</v>
      </c>
      <c r="E2044" s="4">
        <v>351</v>
      </c>
      <c r="F2044" s="41">
        <v>6.1950000000000003</v>
      </c>
      <c r="G2044" s="41">
        <v>3407.25</v>
      </c>
      <c r="K2044" t="b">
        <f>IF(VLOOKUP(Table1[[#This Row],[ProductID]],productMaster,4,0)="Active",TRUE,"Anomali")</f>
        <v>1</v>
      </c>
      <c r="L2044">
        <f>VLOOKUP(Table1[[#This Row],[ProductID]],productMaster,10,0)</f>
        <v>0</v>
      </c>
      <c r="M2044" t="str">
        <f>IF(Table1[[#This Row],[UnitPrice]]&gt;115%*Table1[[#This Row],[StandardAcquisitionCost]],"Anomali","")</f>
        <v>Anomali</v>
      </c>
      <c r="N2044" s="80">
        <f>VLOOKUP(Table1[[#This Row],[ProductID]],productMaster,11,0)</f>
        <v>0</v>
      </c>
      <c r="O2044" s="80" t="str">
        <f>IF(Table1[[#This Row],[UnitPrice]]&gt;Table1[[#This Row],[sellingPrice]],"Anomali","")</f>
        <v>Anomali</v>
      </c>
      <c r="P2044" s="80" t="str">
        <f>IF(ISNA(VLOOKUP(Table1[[#This Row],[ProductID]],productMaster,1,0)),"Anomali","")</f>
        <v/>
      </c>
    </row>
    <row r="2045" spans="1:16" x14ac:dyDescent="0.25">
      <c r="A2045" s="5">
        <v>1189</v>
      </c>
      <c r="B2045" s="5">
        <v>2685</v>
      </c>
      <c r="C2045" s="10">
        <v>44167</v>
      </c>
      <c r="D2045" s="5">
        <v>550</v>
      </c>
      <c r="E2045" s="5">
        <v>352</v>
      </c>
      <c r="F2045" s="40">
        <v>1.47</v>
      </c>
      <c r="G2045" s="40">
        <v>808.5</v>
      </c>
      <c r="K2045" t="b">
        <f>IF(VLOOKUP(Table1[[#This Row],[ProductID]],productMaster,4,0)="Active",TRUE,"Anomali")</f>
        <v>1</v>
      </c>
      <c r="L2045">
        <f>VLOOKUP(Table1[[#This Row],[ProductID]],productMaster,10,0)</f>
        <v>0</v>
      </c>
      <c r="M2045" t="str">
        <f>IF(Table1[[#This Row],[UnitPrice]]&gt;115%*Table1[[#This Row],[StandardAcquisitionCost]],"Anomali","")</f>
        <v>Anomali</v>
      </c>
      <c r="N2045" s="80">
        <f>VLOOKUP(Table1[[#This Row],[ProductID]],productMaster,11,0)</f>
        <v>0</v>
      </c>
      <c r="O2045" s="80" t="str">
        <f>IF(Table1[[#This Row],[UnitPrice]]&gt;Table1[[#This Row],[sellingPrice]],"Anomali","")</f>
        <v>Anomali</v>
      </c>
      <c r="P2045" s="80" t="str">
        <f>IF(ISNA(VLOOKUP(Table1[[#This Row],[ProductID]],productMaster,1,0)),"Anomali","")</f>
        <v/>
      </c>
    </row>
    <row r="2046" spans="1:16" x14ac:dyDescent="0.25">
      <c r="A2046" s="4">
        <v>1189</v>
      </c>
      <c r="B2046" s="4">
        <v>2686</v>
      </c>
      <c r="C2046" s="11">
        <v>44167</v>
      </c>
      <c r="D2046" s="4">
        <v>550</v>
      </c>
      <c r="E2046" s="4">
        <v>679</v>
      </c>
      <c r="F2046" s="41">
        <v>6.1950000000000003</v>
      </c>
      <c r="G2046" s="41">
        <v>3407.25</v>
      </c>
      <c r="K2046" t="b">
        <f>IF(VLOOKUP(Table1[[#This Row],[ProductID]],productMaster,4,0)="Active",TRUE,"Anomali")</f>
        <v>1</v>
      </c>
      <c r="L2046">
        <f>VLOOKUP(Table1[[#This Row],[ProductID]],productMaster,10,0)</f>
        <v>0</v>
      </c>
      <c r="M2046" t="str">
        <f>IF(Table1[[#This Row],[UnitPrice]]&gt;115%*Table1[[#This Row],[StandardAcquisitionCost]],"Anomali","")</f>
        <v>Anomali</v>
      </c>
      <c r="N2046" s="80">
        <f>VLOOKUP(Table1[[#This Row],[ProductID]],productMaster,11,0)</f>
        <v>0</v>
      </c>
      <c r="O2046" s="80" t="str">
        <f>IF(Table1[[#This Row],[UnitPrice]]&gt;Table1[[#This Row],[sellingPrice]],"Anomali","")</f>
        <v>Anomali</v>
      </c>
      <c r="P2046" s="80" t="str">
        <f>IF(ISNA(VLOOKUP(Table1[[#This Row],[ProductID]],productMaster,1,0)),"Anomali","")</f>
        <v/>
      </c>
    </row>
    <row r="2047" spans="1:16" x14ac:dyDescent="0.25">
      <c r="A2047" s="5">
        <v>1190</v>
      </c>
      <c r="B2047" s="5">
        <v>2687</v>
      </c>
      <c r="C2047" s="10">
        <v>44167</v>
      </c>
      <c r="D2047" s="5">
        <v>550</v>
      </c>
      <c r="E2047" s="5">
        <v>507</v>
      </c>
      <c r="F2047" s="40">
        <v>22.165500000000002</v>
      </c>
      <c r="G2047" s="40">
        <v>12191.025</v>
      </c>
      <c r="K2047" t="b">
        <f>IF(VLOOKUP(Table1[[#This Row],[ProductID]],productMaster,4,0)="Active",TRUE,"Anomali")</f>
        <v>1</v>
      </c>
      <c r="L2047">
        <f>VLOOKUP(Table1[[#This Row],[ProductID]],productMaster,10,0)</f>
        <v>0</v>
      </c>
      <c r="M2047" t="str">
        <f>IF(Table1[[#This Row],[UnitPrice]]&gt;115%*Table1[[#This Row],[StandardAcquisitionCost]],"Anomali","")</f>
        <v>Anomali</v>
      </c>
      <c r="N2047" s="80">
        <f>VLOOKUP(Table1[[#This Row],[ProductID]],productMaster,11,0)</f>
        <v>0</v>
      </c>
      <c r="O2047" s="80" t="str">
        <f>IF(Table1[[#This Row],[UnitPrice]]&gt;Table1[[#This Row],[sellingPrice]],"Anomali","")</f>
        <v>Anomali</v>
      </c>
      <c r="P2047" s="80" t="str">
        <f>IF(ISNA(VLOOKUP(Table1[[#This Row],[ProductID]],productMaster,1,0)),"Anomali","")</f>
        <v/>
      </c>
    </row>
    <row r="2048" spans="1:16" x14ac:dyDescent="0.25">
      <c r="A2048" s="4">
        <v>1190</v>
      </c>
      <c r="B2048" s="4">
        <v>2688</v>
      </c>
      <c r="C2048" s="11">
        <v>44167</v>
      </c>
      <c r="D2048" s="4">
        <v>550</v>
      </c>
      <c r="E2048" s="4">
        <v>508</v>
      </c>
      <c r="F2048" s="41">
        <v>29.284500000000001</v>
      </c>
      <c r="G2048" s="41">
        <v>16106.475</v>
      </c>
      <c r="K2048" t="b">
        <f>IF(VLOOKUP(Table1[[#This Row],[ProductID]],productMaster,4,0)="Active",TRUE,"Anomali")</f>
        <v>1</v>
      </c>
      <c r="L2048">
        <f>VLOOKUP(Table1[[#This Row],[ProductID]],productMaster,10,0)</f>
        <v>0</v>
      </c>
      <c r="M2048" t="str">
        <f>IF(Table1[[#This Row],[UnitPrice]]&gt;115%*Table1[[#This Row],[StandardAcquisitionCost]],"Anomali","")</f>
        <v>Anomali</v>
      </c>
      <c r="N2048" s="80">
        <f>VLOOKUP(Table1[[#This Row],[ProductID]],productMaster,11,0)</f>
        <v>0</v>
      </c>
      <c r="O2048" s="80" t="str">
        <f>IF(Table1[[#This Row],[UnitPrice]]&gt;Table1[[#This Row],[sellingPrice]],"Anomali","")</f>
        <v>Anomali</v>
      </c>
      <c r="P2048" s="80" t="str">
        <f>IF(ISNA(VLOOKUP(Table1[[#This Row],[ProductID]],productMaster,1,0)),"Anomali","")</f>
        <v/>
      </c>
    </row>
    <row r="2049" spans="1:16" x14ac:dyDescent="0.25">
      <c r="A2049" s="5">
        <v>1191</v>
      </c>
      <c r="B2049" s="5">
        <v>2689</v>
      </c>
      <c r="C2049" s="10">
        <v>44167</v>
      </c>
      <c r="D2049" s="5">
        <v>3</v>
      </c>
      <c r="E2049" s="5">
        <v>491</v>
      </c>
      <c r="F2049" s="40">
        <v>19.9815</v>
      </c>
      <c r="G2049" s="40">
        <v>59.944499999999998</v>
      </c>
      <c r="K2049" t="b">
        <f>IF(VLOOKUP(Table1[[#This Row],[ProductID]],productMaster,4,0)="Active",TRUE,"Anomali")</f>
        <v>1</v>
      </c>
      <c r="L2049">
        <f>VLOOKUP(Table1[[#This Row],[ProductID]],productMaster,10,0)</f>
        <v>0</v>
      </c>
      <c r="M2049" t="str">
        <f>IF(Table1[[#This Row],[UnitPrice]]&gt;115%*Table1[[#This Row],[StandardAcquisitionCost]],"Anomali","")</f>
        <v>Anomali</v>
      </c>
      <c r="N2049" s="80">
        <f>VLOOKUP(Table1[[#This Row],[ProductID]],productMaster,11,0)</f>
        <v>0</v>
      </c>
      <c r="O2049" s="80" t="str">
        <f>IF(Table1[[#This Row],[UnitPrice]]&gt;Table1[[#This Row],[sellingPrice]],"Anomali","")</f>
        <v>Anomali</v>
      </c>
      <c r="P2049" s="80" t="str">
        <f>IF(ISNA(VLOOKUP(Table1[[#This Row],[ProductID]],productMaster,1,0)),"Anomali","")</f>
        <v/>
      </c>
    </row>
    <row r="2050" spans="1:16" x14ac:dyDescent="0.25">
      <c r="A2050" s="4">
        <v>1192</v>
      </c>
      <c r="B2050" s="4">
        <v>2690</v>
      </c>
      <c r="C2050" s="11">
        <v>44167</v>
      </c>
      <c r="D2050" s="4">
        <v>3</v>
      </c>
      <c r="E2050" s="4">
        <v>349</v>
      </c>
      <c r="F2050" s="41">
        <v>39.143999999999998</v>
      </c>
      <c r="G2050" s="41">
        <v>117.432</v>
      </c>
      <c r="K2050" t="b">
        <f>IF(VLOOKUP(Table1[[#This Row],[ProductID]],productMaster,4,0)="Active",TRUE,"Anomali")</f>
        <v>1</v>
      </c>
      <c r="L2050">
        <f>VLOOKUP(Table1[[#This Row],[ProductID]],productMaster,10,0)</f>
        <v>0</v>
      </c>
      <c r="M2050" t="str">
        <f>IF(Table1[[#This Row],[UnitPrice]]&gt;115%*Table1[[#This Row],[StandardAcquisitionCost]],"Anomali","")</f>
        <v>Anomali</v>
      </c>
      <c r="N2050" s="80">
        <f>VLOOKUP(Table1[[#This Row],[ProductID]],productMaster,11,0)</f>
        <v>0</v>
      </c>
      <c r="O2050" s="80" t="str">
        <f>IF(Table1[[#This Row],[UnitPrice]]&gt;Table1[[#This Row],[sellingPrice]],"Anomali","")</f>
        <v>Anomali</v>
      </c>
      <c r="P2050" s="80" t="str">
        <f>IF(ISNA(VLOOKUP(Table1[[#This Row],[ProductID]],productMaster,1,0)),"Anomali","")</f>
        <v/>
      </c>
    </row>
    <row r="2051" spans="1:16" x14ac:dyDescent="0.25">
      <c r="A2051" s="5">
        <v>1193</v>
      </c>
      <c r="B2051" s="5">
        <v>2691</v>
      </c>
      <c r="C2051" s="10">
        <v>44167</v>
      </c>
      <c r="D2051" s="5">
        <v>550</v>
      </c>
      <c r="E2051" s="5">
        <v>935</v>
      </c>
      <c r="F2051" s="40">
        <v>31.4895</v>
      </c>
      <c r="G2051" s="40">
        <v>17319.224999999999</v>
      </c>
      <c r="K2051" t="b">
        <f>IF(VLOOKUP(Table1[[#This Row],[ProductID]],productMaster,4,0)="Active",TRUE,"Anomali")</f>
        <v>1</v>
      </c>
      <c r="L2051">
        <f>VLOOKUP(Table1[[#This Row],[ProductID]],productMaster,10,0)</f>
        <v>17.977599999999999</v>
      </c>
      <c r="M2051" t="str">
        <f>IF(Table1[[#This Row],[UnitPrice]]&gt;115%*Table1[[#This Row],[StandardAcquisitionCost]],"Anomali","")</f>
        <v>Anomali</v>
      </c>
      <c r="N2051" s="80">
        <f>VLOOKUP(Table1[[#This Row],[ProductID]],productMaster,11,0)</f>
        <v>40.49</v>
      </c>
      <c r="O2051" s="80" t="str">
        <f>IF(Table1[[#This Row],[UnitPrice]]&gt;Table1[[#This Row],[sellingPrice]],"Anomali","")</f>
        <v/>
      </c>
      <c r="P2051" s="80" t="str">
        <f>IF(ISNA(VLOOKUP(Table1[[#This Row],[ProductID]],productMaster,1,0)),"Anomali","")</f>
        <v/>
      </c>
    </row>
    <row r="2052" spans="1:16" x14ac:dyDescent="0.25">
      <c r="A2052" s="4">
        <v>1193</v>
      </c>
      <c r="B2052" s="4">
        <v>2692</v>
      </c>
      <c r="C2052" s="11">
        <v>44167</v>
      </c>
      <c r="D2052" s="4">
        <v>550</v>
      </c>
      <c r="E2052" s="4">
        <v>936</v>
      </c>
      <c r="F2052" s="41">
        <v>48.289499999999997</v>
      </c>
      <c r="G2052" s="41">
        <v>26559.224999999999</v>
      </c>
      <c r="K2052" t="b">
        <f>IF(VLOOKUP(Table1[[#This Row],[ProductID]],productMaster,4,0)="Active",TRUE,"Anomali")</f>
        <v>1</v>
      </c>
      <c r="L2052">
        <f>VLOOKUP(Table1[[#This Row],[ProductID]],productMaster,10,0)</f>
        <v>27.568000000000001</v>
      </c>
      <c r="M2052" t="str">
        <f>IF(Table1[[#This Row],[UnitPrice]]&gt;115%*Table1[[#This Row],[StandardAcquisitionCost]],"Anomali","")</f>
        <v>Anomali</v>
      </c>
      <c r="N2052" s="80">
        <f>VLOOKUP(Table1[[#This Row],[ProductID]],productMaster,11,0)</f>
        <v>62.09</v>
      </c>
      <c r="O2052" s="80" t="str">
        <f>IF(Table1[[#This Row],[UnitPrice]]&gt;Table1[[#This Row],[sellingPrice]],"Anomali","")</f>
        <v/>
      </c>
      <c r="P2052" s="80" t="str">
        <f>IF(ISNA(VLOOKUP(Table1[[#This Row],[ProductID]],productMaster,1,0)),"Anomali","")</f>
        <v/>
      </c>
    </row>
    <row r="2053" spans="1:16" x14ac:dyDescent="0.25">
      <c r="A2053" s="5">
        <v>1194</v>
      </c>
      <c r="B2053" s="5">
        <v>2693</v>
      </c>
      <c r="C2053" s="10">
        <v>44167</v>
      </c>
      <c r="D2053" s="5">
        <v>3</v>
      </c>
      <c r="E2053" s="5">
        <v>375</v>
      </c>
      <c r="F2053" s="40">
        <v>43.344000000000001</v>
      </c>
      <c r="G2053" s="40">
        <v>130.03200000000001</v>
      </c>
      <c r="K2053" t="b">
        <f>IF(VLOOKUP(Table1[[#This Row],[ProductID]],productMaster,4,0)="Active",TRUE,"Anomali")</f>
        <v>1</v>
      </c>
      <c r="L2053">
        <f>VLOOKUP(Table1[[#This Row],[ProductID]],productMaster,10,0)</f>
        <v>0</v>
      </c>
      <c r="M2053" t="str">
        <f>IF(Table1[[#This Row],[UnitPrice]]&gt;115%*Table1[[#This Row],[StandardAcquisitionCost]],"Anomali","")</f>
        <v>Anomali</v>
      </c>
      <c r="N2053" s="80">
        <f>VLOOKUP(Table1[[#This Row],[ProductID]],productMaster,11,0)</f>
        <v>0</v>
      </c>
      <c r="O2053" s="80" t="str">
        <f>IF(Table1[[#This Row],[UnitPrice]]&gt;Table1[[#This Row],[sellingPrice]],"Anomali","")</f>
        <v>Anomali</v>
      </c>
      <c r="P2053" s="80" t="str">
        <f>IF(ISNA(VLOOKUP(Table1[[#This Row],[ProductID]],productMaster,1,0)),"Anomali","")</f>
        <v/>
      </c>
    </row>
    <row r="2054" spans="1:16" x14ac:dyDescent="0.25">
      <c r="A2054" s="4">
        <v>1194</v>
      </c>
      <c r="B2054" s="4">
        <v>2694</v>
      </c>
      <c r="C2054" s="11">
        <v>44167</v>
      </c>
      <c r="D2054" s="4">
        <v>3</v>
      </c>
      <c r="E2054" s="4">
        <v>376</v>
      </c>
      <c r="F2054" s="41">
        <v>39.070500000000003</v>
      </c>
      <c r="G2054" s="41">
        <v>117.2115</v>
      </c>
      <c r="K2054" t="b">
        <f>IF(VLOOKUP(Table1[[#This Row],[ProductID]],productMaster,4,0)="Active",TRUE,"Anomali")</f>
        <v>1</v>
      </c>
      <c r="L2054">
        <f>VLOOKUP(Table1[[#This Row],[ProductID]],productMaster,10,0)</f>
        <v>0</v>
      </c>
      <c r="M2054" t="str">
        <f>IF(Table1[[#This Row],[UnitPrice]]&gt;115%*Table1[[#This Row],[StandardAcquisitionCost]],"Anomali","")</f>
        <v>Anomali</v>
      </c>
      <c r="N2054" s="80">
        <f>VLOOKUP(Table1[[#This Row],[ProductID]],productMaster,11,0)</f>
        <v>0</v>
      </c>
      <c r="O2054" s="80" t="str">
        <f>IF(Table1[[#This Row],[UnitPrice]]&gt;Table1[[#This Row],[sellingPrice]],"Anomali","")</f>
        <v>Anomali</v>
      </c>
      <c r="P2054" s="80" t="str">
        <f>IF(ISNA(VLOOKUP(Table1[[#This Row],[ProductID]],productMaster,1,0)),"Anomali","")</f>
        <v/>
      </c>
    </row>
    <row r="2055" spans="1:16" x14ac:dyDescent="0.25">
      <c r="A2055" s="5">
        <v>1195</v>
      </c>
      <c r="B2055" s="5">
        <v>2695</v>
      </c>
      <c r="C2055" s="10">
        <v>44167</v>
      </c>
      <c r="D2055" s="5">
        <v>550</v>
      </c>
      <c r="E2055" s="5">
        <v>480</v>
      </c>
      <c r="F2055" s="40">
        <v>11.6655</v>
      </c>
      <c r="G2055" s="40">
        <v>6416.0249999999996</v>
      </c>
      <c r="K2055" t="b">
        <f>IF(VLOOKUP(Table1[[#This Row],[ProductID]],productMaster,4,0)="Active",TRUE,"Anomali")</f>
        <v>1</v>
      </c>
      <c r="L2055">
        <f>VLOOKUP(Table1[[#This Row],[ProductID]],productMaster,10,0)</f>
        <v>0</v>
      </c>
      <c r="M2055" t="str">
        <f>IF(Table1[[#This Row],[UnitPrice]]&gt;115%*Table1[[#This Row],[StandardAcquisitionCost]],"Anomali","")</f>
        <v>Anomali</v>
      </c>
      <c r="N2055" s="80">
        <f>VLOOKUP(Table1[[#This Row],[ProductID]],productMaster,11,0)</f>
        <v>0</v>
      </c>
      <c r="O2055" s="80" t="str">
        <f>IF(Table1[[#This Row],[UnitPrice]]&gt;Table1[[#This Row],[sellingPrice]],"Anomali","")</f>
        <v>Anomali</v>
      </c>
      <c r="P2055" s="80" t="str">
        <f>IF(ISNA(VLOOKUP(Table1[[#This Row],[ProductID]],productMaster,1,0)),"Anomali","")</f>
        <v/>
      </c>
    </row>
    <row r="2056" spans="1:16" x14ac:dyDescent="0.25">
      <c r="A2056" s="4">
        <v>1195</v>
      </c>
      <c r="B2056" s="4">
        <v>2696</v>
      </c>
      <c r="C2056" s="11">
        <v>44167</v>
      </c>
      <c r="D2056" s="4">
        <v>550</v>
      </c>
      <c r="E2056" s="4">
        <v>481</v>
      </c>
      <c r="F2056" s="41">
        <v>11.087999999999999</v>
      </c>
      <c r="G2056" s="41">
        <v>6098.4</v>
      </c>
      <c r="K2056" t="b">
        <f>IF(VLOOKUP(Table1[[#This Row],[ProductID]],productMaster,4,0)="Active",TRUE,"Anomali")</f>
        <v>1</v>
      </c>
      <c r="L2056">
        <f>VLOOKUP(Table1[[#This Row],[ProductID]],productMaster,10,0)</f>
        <v>0</v>
      </c>
      <c r="M2056" t="str">
        <f>IF(Table1[[#This Row],[UnitPrice]]&gt;115%*Table1[[#This Row],[StandardAcquisitionCost]],"Anomali","")</f>
        <v>Anomali</v>
      </c>
      <c r="N2056" s="80">
        <f>VLOOKUP(Table1[[#This Row],[ProductID]],productMaster,11,0)</f>
        <v>0</v>
      </c>
      <c r="O2056" s="80" t="str">
        <f>IF(Table1[[#This Row],[UnitPrice]]&gt;Table1[[#This Row],[sellingPrice]],"Anomali","")</f>
        <v>Anomali</v>
      </c>
      <c r="P2056" s="80" t="str">
        <f>IF(ISNA(VLOOKUP(Table1[[#This Row],[ProductID]],productMaster,1,0)),"Anomali","")</f>
        <v/>
      </c>
    </row>
    <row r="2057" spans="1:16" x14ac:dyDescent="0.25">
      <c r="A2057" s="5">
        <v>1195</v>
      </c>
      <c r="B2057" s="5">
        <v>2697</v>
      </c>
      <c r="C2057" s="10">
        <v>44167</v>
      </c>
      <c r="D2057" s="5">
        <v>550</v>
      </c>
      <c r="E2057" s="5">
        <v>482</v>
      </c>
      <c r="F2057" s="40">
        <v>8.7569999999999997</v>
      </c>
      <c r="G2057" s="40">
        <v>4816.3500000000004</v>
      </c>
      <c r="K2057" t="b">
        <f>IF(VLOOKUP(Table1[[#This Row],[ProductID]],productMaster,4,0)="Active",TRUE,"Anomali")</f>
        <v>1</v>
      </c>
      <c r="L2057">
        <f>VLOOKUP(Table1[[#This Row],[ProductID]],productMaster,10,0)</f>
        <v>0</v>
      </c>
      <c r="M2057" t="str">
        <f>IF(Table1[[#This Row],[UnitPrice]]&gt;115%*Table1[[#This Row],[StandardAcquisitionCost]],"Anomali","")</f>
        <v>Anomali</v>
      </c>
      <c r="N2057" s="80">
        <f>VLOOKUP(Table1[[#This Row],[ProductID]],productMaster,11,0)</f>
        <v>0</v>
      </c>
      <c r="O2057" s="80" t="str">
        <f>IF(Table1[[#This Row],[UnitPrice]]&gt;Table1[[#This Row],[sellingPrice]],"Anomali","")</f>
        <v>Anomali</v>
      </c>
      <c r="P2057" s="80" t="str">
        <f>IF(ISNA(VLOOKUP(Table1[[#This Row],[ProductID]],productMaster,1,0)),"Anomali","")</f>
        <v/>
      </c>
    </row>
    <row r="2058" spans="1:16" x14ac:dyDescent="0.25">
      <c r="A2058" s="4">
        <v>1195</v>
      </c>
      <c r="B2058" s="4">
        <v>2698</v>
      </c>
      <c r="C2058" s="11">
        <v>44167</v>
      </c>
      <c r="D2058" s="4">
        <v>550</v>
      </c>
      <c r="E2058" s="4">
        <v>483</v>
      </c>
      <c r="F2058" s="41">
        <v>9.6914999999999996</v>
      </c>
      <c r="G2058" s="41">
        <v>5330.3249999999998</v>
      </c>
      <c r="K2058" t="b">
        <f>IF(VLOOKUP(Table1[[#This Row],[ProductID]],productMaster,4,0)="Active",TRUE,"Anomali")</f>
        <v>1</v>
      </c>
      <c r="L2058">
        <f>VLOOKUP(Table1[[#This Row],[ProductID]],productMaster,10,0)</f>
        <v>0</v>
      </c>
      <c r="M2058" t="str">
        <f>IF(Table1[[#This Row],[UnitPrice]]&gt;115%*Table1[[#This Row],[StandardAcquisitionCost]],"Anomali","")</f>
        <v>Anomali</v>
      </c>
      <c r="N2058" s="80">
        <f>VLOOKUP(Table1[[#This Row],[ProductID]],productMaster,11,0)</f>
        <v>0</v>
      </c>
      <c r="O2058" s="80" t="str">
        <f>IF(Table1[[#This Row],[UnitPrice]]&gt;Table1[[#This Row],[sellingPrice]],"Anomali","")</f>
        <v>Anomali</v>
      </c>
      <c r="P2058" s="80" t="str">
        <f>IF(ISNA(VLOOKUP(Table1[[#This Row],[ProductID]],productMaster,1,0)),"Anomali","")</f>
        <v/>
      </c>
    </row>
    <row r="2059" spans="1:16" x14ac:dyDescent="0.25">
      <c r="A2059" s="5">
        <v>1195</v>
      </c>
      <c r="B2059" s="5">
        <v>2699</v>
      </c>
      <c r="C2059" s="10">
        <v>44167</v>
      </c>
      <c r="D2059" s="5">
        <v>550</v>
      </c>
      <c r="E2059" s="5">
        <v>484</v>
      </c>
      <c r="F2059" s="40">
        <v>6.8775000000000004</v>
      </c>
      <c r="G2059" s="40">
        <v>3782.625</v>
      </c>
      <c r="K2059" t="b">
        <f>IF(VLOOKUP(Table1[[#This Row],[ProductID]],productMaster,4,0)="Active",TRUE,"Anomali")</f>
        <v>1</v>
      </c>
      <c r="L2059">
        <f>VLOOKUP(Table1[[#This Row],[ProductID]],productMaster,10,0)</f>
        <v>0</v>
      </c>
      <c r="M2059" t="str">
        <f>IF(Table1[[#This Row],[UnitPrice]]&gt;115%*Table1[[#This Row],[StandardAcquisitionCost]],"Anomali","")</f>
        <v>Anomali</v>
      </c>
      <c r="N2059" s="80">
        <f>VLOOKUP(Table1[[#This Row],[ProductID]],productMaster,11,0)</f>
        <v>0</v>
      </c>
      <c r="O2059" s="80" t="str">
        <f>IF(Table1[[#This Row],[UnitPrice]]&gt;Table1[[#This Row],[sellingPrice]],"Anomali","")</f>
        <v>Anomali</v>
      </c>
      <c r="P2059" s="80" t="str">
        <f>IF(ISNA(VLOOKUP(Table1[[#This Row],[ProductID]],productMaster,1,0)),"Anomali","")</f>
        <v/>
      </c>
    </row>
    <row r="2060" spans="1:16" x14ac:dyDescent="0.25">
      <c r="A2060" s="4">
        <v>1195</v>
      </c>
      <c r="B2060" s="4">
        <v>2700</v>
      </c>
      <c r="C2060" s="11">
        <v>44167</v>
      </c>
      <c r="D2060" s="4">
        <v>550</v>
      </c>
      <c r="E2060" s="4">
        <v>485</v>
      </c>
      <c r="F2060" s="41">
        <v>7.8014999999999999</v>
      </c>
      <c r="G2060" s="41">
        <v>4290.8249999999998</v>
      </c>
      <c r="K2060" t="b">
        <f>IF(VLOOKUP(Table1[[#This Row],[ProductID]],productMaster,4,0)="Active",TRUE,"Anomali")</f>
        <v>1</v>
      </c>
      <c r="L2060">
        <f>VLOOKUP(Table1[[#This Row],[ProductID]],productMaster,10,0)</f>
        <v>0</v>
      </c>
      <c r="M2060" t="str">
        <f>IF(Table1[[#This Row],[UnitPrice]]&gt;115%*Table1[[#This Row],[StandardAcquisitionCost]],"Anomali","")</f>
        <v>Anomali</v>
      </c>
      <c r="N2060" s="80">
        <f>VLOOKUP(Table1[[#This Row],[ProductID]],productMaster,11,0)</f>
        <v>0</v>
      </c>
      <c r="O2060" s="80" t="str">
        <f>IF(Table1[[#This Row],[UnitPrice]]&gt;Table1[[#This Row],[sellingPrice]],"Anomali","")</f>
        <v>Anomali</v>
      </c>
      <c r="P2060" s="80" t="str">
        <f>IF(ISNA(VLOOKUP(Table1[[#This Row],[ProductID]],productMaster,1,0)),"Anomali","")</f>
        <v/>
      </c>
    </row>
    <row r="2061" spans="1:16" x14ac:dyDescent="0.25">
      <c r="A2061" s="5">
        <v>1195</v>
      </c>
      <c r="B2061" s="5">
        <v>2701</v>
      </c>
      <c r="C2061" s="10">
        <v>44167</v>
      </c>
      <c r="D2061" s="5">
        <v>550</v>
      </c>
      <c r="E2061" s="5">
        <v>486</v>
      </c>
      <c r="F2061" s="40">
        <v>8.7569999999999997</v>
      </c>
      <c r="G2061" s="40">
        <v>4816.3500000000004</v>
      </c>
      <c r="K2061" t="b">
        <f>IF(VLOOKUP(Table1[[#This Row],[ProductID]],productMaster,4,0)="Active",TRUE,"Anomali")</f>
        <v>1</v>
      </c>
      <c r="L2061">
        <f>VLOOKUP(Table1[[#This Row],[ProductID]],productMaster,10,0)</f>
        <v>0</v>
      </c>
      <c r="M2061" t="str">
        <f>IF(Table1[[#This Row],[UnitPrice]]&gt;115%*Table1[[#This Row],[StandardAcquisitionCost]],"Anomali","")</f>
        <v>Anomali</v>
      </c>
      <c r="N2061" s="80">
        <f>VLOOKUP(Table1[[#This Row],[ProductID]],productMaster,11,0)</f>
        <v>0</v>
      </c>
      <c r="O2061" s="80" t="str">
        <f>IF(Table1[[#This Row],[UnitPrice]]&gt;Table1[[#This Row],[sellingPrice]],"Anomali","")</f>
        <v>Anomali</v>
      </c>
      <c r="P2061" s="80" t="str">
        <f>IF(ISNA(VLOOKUP(Table1[[#This Row],[ProductID]],productMaster,1,0)),"Anomali","")</f>
        <v/>
      </c>
    </row>
    <row r="2062" spans="1:16" x14ac:dyDescent="0.25">
      <c r="A2062" s="4">
        <v>1195</v>
      </c>
      <c r="B2062" s="4">
        <v>2702</v>
      </c>
      <c r="C2062" s="11">
        <v>44167</v>
      </c>
      <c r="D2062" s="4">
        <v>550</v>
      </c>
      <c r="E2062" s="4">
        <v>487</v>
      </c>
      <c r="F2062" s="41">
        <v>5.8064999999999998</v>
      </c>
      <c r="G2062" s="41">
        <v>3193.5749999999998</v>
      </c>
      <c r="K2062" t="b">
        <f>IF(VLOOKUP(Table1[[#This Row],[ProductID]],productMaster,4,0)="Active",TRUE,"Anomali")</f>
        <v>1</v>
      </c>
      <c r="L2062">
        <f>VLOOKUP(Table1[[#This Row],[ProductID]],productMaster,10,0)</f>
        <v>0</v>
      </c>
      <c r="M2062" t="str">
        <f>IF(Table1[[#This Row],[UnitPrice]]&gt;115%*Table1[[#This Row],[StandardAcquisitionCost]],"Anomali","")</f>
        <v>Anomali</v>
      </c>
      <c r="N2062" s="80">
        <f>VLOOKUP(Table1[[#This Row],[ProductID]],productMaster,11,0)</f>
        <v>0</v>
      </c>
      <c r="O2062" s="80" t="str">
        <f>IF(Table1[[#This Row],[UnitPrice]]&gt;Table1[[#This Row],[sellingPrice]],"Anomali","")</f>
        <v>Anomali</v>
      </c>
      <c r="P2062" s="80" t="str">
        <f>IF(ISNA(VLOOKUP(Table1[[#This Row],[ProductID]],productMaster,1,0)),"Anomali","")</f>
        <v/>
      </c>
    </row>
    <row r="2063" spans="1:16" x14ac:dyDescent="0.25">
      <c r="A2063" s="5">
        <v>1195</v>
      </c>
      <c r="B2063" s="5">
        <v>2703</v>
      </c>
      <c r="C2063" s="10">
        <v>44167</v>
      </c>
      <c r="D2063" s="5">
        <v>550</v>
      </c>
      <c r="E2063" s="5">
        <v>488</v>
      </c>
      <c r="F2063" s="40">
        <v>8.8620000000000001</v>
      </c>
      <c r="G2063" s="40">
        <v>4874.1000000000004</v>
      </c>
      <c r="K2063" t="b">
        <f>IF(VLOOKUP(Table1[[#This Row],[ProductID]],productMaster,4,0)="Active",TRUE,"Anomali")</f>
        <v>1</v>
      </c>
      <c r="L2063">
        <f>VLOOKUP(Table1[[#This Row],[ProductID]],productMaster,10,0)</f>
        <v>0</v>
      </c>
      <c r="M2063" t="str">
        <f>IF(Table1[[#This Row],[UnitPrice]]&gt;115%*Table1[[#This Row],[StandardAcquisitionCost]],"Anomali","")</f>
        <v>Anomali</v>
      </c>
      <c r="N2063" s="80">
        <f>VLOOKUP(Table1[[#This Row],[ProductID]],productMaster,11,0)</f>
        <v>0</v>
      </c>
      <c r="O2063" s="80" t="str">
        <f>IF(Table1[[#This Row],[UnitPrice]]&gt;Table1[[#This Row],[sellingPrice]],"Anomali","")</f>
        <v>Anomali</v>
      </c>
      <c r="P2063" s="80" t="str">
        <f>IF(ISNA(VLOOKUP(Table1[[#This Row],[ProductID]],productMaster,1,0)),"Anomali","")</f>
        <v/>
      </c>
    </row>
    <row r="2064" spans="1:16" x14ac:dyDescent="0.25">
      <c r="A2064" s="4">
        <v>1195</v>
      </c>
      <c r="B2064" s="4">
        <v>2704</v>
      </c>
      <c r="C2064" s="11">
        <v>44167</v>
      </c>
      <c r="D2064" s="4">
        <v>550</v>
      </c>
      <c r="E2064" s="4">
        <v>489</v>
      </c>
      <c r="F2064" s="41">
        <v>10.468500000000001</v>
      </c>
      <c r="G2064" s="41">
        <v>5757.6750000000002</v>
      </c>
      <c r="K2064" t="b">
        <f>IF(VLOOKUP(Table1[[#This Row],[ProductID]],productMaster,4,0)="Active",TRUE,"Anomali")</f>
        <v>1</v>
      </c>
      <c r="L2064">
        <f>VLOOKUP(Table1[[#This Row],[ProductID]],productMaster,10,0)</f>
        <v>0</v>
      </c>
      <c r="M2064" t="str">
        <f>IF(Table1[[#This Row],[UnitPrice]]&gt;115%*Table1[[#This Row],[StandardAcquisitionCost]],"Anomali","")</f>
        <v>Anomali</v>
      </c>
      <c r="N2064" s="80">
        <f>VLOOKUP(Table1[[#This Row],[ProductID]],productMaster,11,0)</f>
        <v>0</v>
      </c>
      <c r="O2064" s="80" t="str">
        <f>IF(Table1[[#This Row],[UnitPrice]]&gt;Table1[[#This Row],[sellingPrice]],"Anomali","")</f>
        <v>Anomali</v>
      </c>
      <c r="P2064" s="80" t="str">
        <f>IF(ISNA(VLOOKUP(Table1[[#This Row],[ProductID]],productMaster,1,0)),"Anomali","")</f>
        <v/>
      </c>
    </row>
    <row r="2065" spans="1:16" x14ac:dyDescent="0.25">
      <c r="A2065" s="5">
        <v>1196</v>
      </c>
      <c r="B2065" s="5">
        <v>2705</v>
      </c>
      <c r="C2065" s="10">
        <v>44167</v>
      </c>
      <c r="D2065" s="5">
        <v>3</v>
      </c>
      <c r="E2065" s="5">
        <v>402</v>
      </c>
      <c r="F2065" s="40">
        <v>47.470500000000001</v>
      </c>
      <c r="G2065" s="40">
        <v>142.41149999999999</v>
      </c>
      <c r="K2065" t="b">
        <f>IF(VLOOKUP(Table1[[#This Row],[ProductID]],productMaster,4,0)="Active",TRUE,"Anomali")</f>
        <v>1</v>
      </c>
      <c r="L2065">
        <f>VLOOKUP(Table1[[#This Row],[ProductID]],productMaster,10,0)</f>
        <v>0</v>
      </c>
      <c r="M2065" t="str">
        <f>IF(Table1[[#This Row],[UnitPrice]]&gt;115%*Table1[[#This Row],[StandardAcquisitionCost]],"Anomali","")</f>
        <v>Anomali</v>
      </c>
      <c r="N2065" s="80">
        <f>VLOOKUP(Table1[[#This Row],[ProductID]],productMaster,11,0)</f>
        <v>0</v>
      </c>
      <c r="O2065" s="80" t="str">
        <f>IF(Table1[[#This Row],[UnitPrice]]&gt;Table1[[#This Row],[sellingPrice]],"Anomali","")</f>
        <v>Anomali</v>
      </c>
      <c r="P2065" s="80" t="str">
        <f>IF(ISNA(VLOOKUP(Table1[[#This Row],[ProductID]],productMaster,1,0)),"Anomali","")</f>
        <v/>
      </c>
    </row>
    <row r="2066" spans="1:16" x14ac:dyDescent="0.25">
      <c r="A2066" s="4">
        <v>1197</v>
      </c>
      <c r="B2066" s="4">
        <v>2706</v>
      </c>
      <c r="C2066" s="11">
        <v>44167</v>
      </c>
      <c r="D2066" s="4">
        <v>550</v>
      </c>
      <c r="E2066" s="4">
        <v>510</v>
      </c>
      <c r="F2066" s="41">
        <v>23.079000000000001</v>
      </c>
      <c r="G2066" s="41">
        <v>12693.45</v>
      </c>
      <c r="K2066" t="b">
        <f>IF(VLOOKUP(Table1[[#This Row],[ProductID]],productMaster,4,0)="Active",TRUE,"Anomali")</f>
        <v>1</v>
      </c>
      <c r="L2066">
        <f>VLOOKUP(Table1[[#This Row],[ProductID]],productMaster,10,0)</f>
        <v>0</v>
      </c>
      <c r="M2066" t="str">
        <f>IF(Table1[[#This Row],[UnitPrice]]&gt;115%*Table1[[#This Row],[StandardAcquisitionCost]],"Anomali","")</f>
        <v>Anomali</v>
      </c>
      <c r="N2066" s="80">
        <f>VLOOKUP(Table1[[#This Row],[ProductID]],productMaster,11,0)</f>
        <v>0</v>
      </c>
      <c r="O2066" s="80" t="str">
        <f>IF(Table1[[#This Row],[UnitPrice]]&gt;Table1[[#This Row],[sellingPrice]],"Anomali","")</f>
        <v>Anomali</v>
      </c>
      <c r="P2066" s="80" t="str">
        <f>IF(ISNA(VLOOKUP(Table1[[#This Row],[ProductID]],productMaster,1,0)),"Anomali","")</f>
        <v/>
      </c>
    </row>
    <row r="2067" spans="1:16" x14ac:dyDescent="0.25">
      <c r="A2067" s="5">
        <v>1197</v>
      </c>
      <c r="B2067" s="5">
        <v>2707</v>
      </c>
      <c r="C2067" s="10">
        <v>44167</v>
      </c>
      <c r="D2067" s="5">
        <v>550</v>
      </c>
      <c r="E2067" s="5">
        <v>511</v>
      </c>
      <c r="F2067" s="40">
        <v>29.274000000000001</v>
      </c>
      <c r="G2067" s="40">
        <v>16100.7</v>
      </c>
      <c r="K2067" t="b">
        <f>IF(VLOOKUP(Table1[[#This Row],[ProductID]],productMaster,4,0)="Active",TRUE,"Anomali")</f>
        <v>1</v>
      </c>
      <c r="L2067">
        <f>VLOOKUP(Table1[[#This Row],[ProductID]],productMaster,10,0)</f>
        <v>0</v>
      </c>
      <c r="M2067" t="str">
        <f>IF(Table1[[#This Row],[UnitPrice]]&gt;115%*Table1[[#This Row],[StandardAcquisitionCost]],"Anomali","")</f>
        <v>Anomali</v>
      </c>
      <c r="N2067" s="80">
        <f>VLOOKUP(Table1[[#This Row],[ProductID]],productMaster,11,0)</f>
        <v>0</v>
      </c>
      <c r="O2067" s="80" t="str">
        <f>IF(Table1[[#This Row],[UnitPrice]]&gt;Table1[[#This Row],[sellingPrice]],"Anomali","")</f>
        <v>Anomali</v>
      </c>
      <c r="P2067" s="80" t="str">
        <f>IF(ISNA(VLOOKUP(Table1[[#This Row],[ProductID]],productMaster,1,0)),"Anomali","")</f>
        <v/>
      </c>
    </row>
    <row r="2068" spans="1:16" x14ac:dyDescent="0.25">
      <c r="A2068" s="4">
        <v>1197</v>
      </c>
      <c r="B2068" s="4">
        <v>2708</v>
      </c>
      <c r="C2068" s="11">
        <v>44167</v>
      </c>
      <c r="D2068" s="4">
        <v>550</v>
      </c>
      <c r="E2068" s="4">
        <v>512</v>
      </c>
      <c r="F2068" s="41">
        <v>34.975499999999997</v>
      </c>
      <c r="G2068" s="41">
        <v>19236.525000000001</v>
      </c>
      <c r="K2068" t="b">
        <f>IF(VLOOKUP(Table1[[#This Row],[ProductID]],productMaster,4,0)="Active",TRUE,"Anomali")</f>
        <v>1</v>
      </c>
      <c r="L2068">
        <f>VLOOKUP(Table1[[#This Row],[ProductID]],productMaster,10,0)</f>
        <v>0</v>
      </c>
      <c r="M2068" t="str">
        <f>IF(Table1[[#This Row],[UnitPrice]]&gt;115%*Table1[[#This Row],[StandardAcquisitionCost]],"Anomali","")</f>
        <v>Anomali</v>
      </c>
      <c r="N2068" s="80">
        <f>VLOOKUP(Table1[[#This Row],[ProductID]],productMaster,11,0)</f>
        <v>0</v>
      </c>
      <c r="O2068" s="80" t="str">
        <f>IF(Table1[[#This Row],[UnitPrice]]&gt;Table1[[#This Row],[sellingPrice]],"Anomali","")</f>
        <v>Anomali</v>
      </c>
      <c r="P2068" s="80" t="str">
        <f>IF(ISNA(VLOOKUP(Table1[[#This Row],[ProductID]],productMaster,1,0)),"Anomali","")</f>
        <v/>
      </c>
    </row>
    <row r="2069" spans="1:16" x14ac:dyDescent="0.25">
      <c r="A2069" s="5">
        <v>1198</v>
      </c>
      <c r="B2069" s="5">
        <v>2709</v>
      </c>
      <c r="C2069" s="10">
        <v>44167</v>
      </c>
      <c r="D2069" s="5">
        <v>3</v>
      </c>
      <c r="E2069" s="5">
        <v>408</v>
      </c>
      <c r="F2069" s="40">
        <v>43.270499999999998</v>
      </c>
      <c r="G2069" s="40">
        <v>129.8115</v>
      </c>
      <c r="K2069" t="b">
        <f>IF(VLOOKUP(Table1[[#This Row],[ProductID]],productMaster,4,0)="Active",TRUE,"Anomali")</f>
        <v>1</v>
      </c>
      <c r="L2069">
        <f>VLOOKUP(Table1[[#This Row],[ProductID]],productMaster,10,0)</f>
        <v>0</v>
      </c>
      <c r="M2069" t="str">
        <f>IF(Table1[[#This Row],[UnitPrice]]&gt;115%*Table1[[#This Row],[StandardAcquisitionCost]],"Anomali","")</f>
        <v>Anomali</v>
      </c>
      <c r="N2069" s="80">
        <f>VLOOKUP(Table1[[#This Row],[ProductID]],productMaster,11,0)</f>
        <v>0</v>
      </c>
      <c r="O2069" s="80" t="str">
        <f>IF(Table1[[#This Row],[UnitPrice]]&gt;Table1[[#This Row],[sellingPrice]],"Anomali","")</f>
        <v>Anomali</v>
      </c>
      <c r="P2069" s="80" t="str">
        <f>IF(ISNA(VLOOKUP(Table1[[#This Row],[ProductID]],productMaster,1,0)),"Anomali","")</f>
        <v/>
      </c>
    </row>
    <row r="2070" spans="1:16" x14ac:dyDescent="0.25">
      <c r="A2070" s="4">
        <v>1198</v>
      </c>
      <c r="B2070" s="4">
        <v>2710</v>
      </c>
      <c r="C2070" s="11">
        <v>44167</v>
      </c>
      <c r="D2070" s="4">
        <v>3</v>
      </c>
      <c r="E2070" s="4">
        <v>409</v>
      </c>
      <c r="F2070" s="41">
        <v>41.170499999999997</v>
      </c>
      <c r="G2070" s="41">
        <v>123.5115</v>
      </c>
      <c r="K2070" t="b">
        <f>IF(VLOOKUP(Table1[[#This Row],[ProductID]],productMaster,4,0)="Active",TRUE,"Anomali")</f>
        <v>1</v>
      </c>
      <c r="L2070">
        <f>VLOOKUP(Table1[[#This Row],[ProductID]],productMaster,10,0)</f>
        <v>0</v>
      </c>
      <c r="M2070" t="str">
        <f>IF(Table1[[#This Row],[UnitPrice]]&gt;115%*Table1[[#This Row],[StandardAcquisitionCost]],"Anomali","")</f>
        <v>Anomali</v>
      </c>
      <c r="N2070" s="80">
        <f>VLOOKUP(Table1[[#This Row],[ProductID]],productMaster,11,0)</f>
        <v>0</v>
      </c>
      <c r="O2070" s="80" t="str">
        <f>IF(Table1[[#This Row],[UnitPrice]]&gt;Table1[[#This Row],[sellingPrice]],"Anomali","")</f>
        <v>Anomali</v>
      </c>
      <c r="P2070" s="80" t="str">
        <f>IF(ISNA(VLOOKUP(Table1[[#This Row],[ProductID]],productMaster,1,0)),"Anomali","")</f>
        <v/>
      </c>
    </row>
    <row r="2071" spans="1:16" x14ac:dyDescent="0.25">
      <c r="A2071" s="5">
        <v>1198</v>
      </c>
      <c r="B2071" s="5">
        <v>2711</v>
      </c>
      <c r="C2071" s="10">
        <v>44167</v>
      </c>
      <c r="D2071" s="5">
        <v>550</v>
      </c>
      <c r="E2071" s="5">
        <v>914</v>
      </c>
      <c r="F2071" s="40">
        <v>21.0945</v>
      </c>
      <c r="G2071" s="40">
        <v>11601.975</v>
      </c>
      <c r="K2071" t="b">
        <f>IF(VLOOKUP(Table1[[#This Row],[ProductID]],productMaster,4,0)="Active",TRUE,"Anomali")</f>
        <v>1</v>
      </c>
      <c r="L2071">
        <f>VLOOKUP(Table1[[#This Row],[ProductID]],productMaster,10,0)</f>
        <v>12.0413</v>
      </c>
      <c r="M2071" t="str">
        <f>IF(Table1[[#This Row],[UnitPrice]]&gt;115%*Table1[[#This Row],[StandardAcquisitionCost]],"Anomali","")</f>
        <v>Anomali</v>
      </c>
      <c r="N2071" s="80">
        <f>VLOOKUP(Table1[[#This Row],[ProductID]],productMaster,11,0)</f>
        <v>27.12</v>
      </c>
      <c r="O2071" s="80" t="str">
        <f>IF(Table1[[#This Row],[UnitPrice]]&gt;Table1[[#This Row],[sellingPrice]],"Anomali","")</f>
        <v/>
      </c>
      <c r="P2071" s="80" t="str">
        <f>IF(ISNA(VLOOKUP(Table1[[#This Row],[ProductID]],productMaster,1,0)),"Anomali","")</f>
        <v/>
      </c>
    </row>
    <row r="2072" spans="1:16" x14ac:dyDescent="0.25">
      <c r="A2072" s="4">
        <v>1198</v>
      </c>
      <c r="B2072" s="4">
        <v>2712</v>
      </c>
      <c r="C2072" s="11">
        <v>44167</v>
      </c>
      <c r="D2072" s="4">
        <v>550</v>
      </c>
      <c r="E2072" s="4">
        <v>915</v>
      </c>
      <c r="F2072" s="41">
        <v>30.439499999999999</v>
      </c>
      <c r="G2072" s="41">
        <v>16741.724999999999</v>
      </c>
      <c r="K2072" t="b">
        <f>IF(VLOOKUP(Table1[[#This Row],[ProductID]],productMaster,4,0)="Active",TRUE,"Anomali")</f>
        <v>1</v>
      </c>
      <c r="L2072">
        <f>VLOOKUP(Table1[[#This Row],[ProductID]],productMaster,10,0)</f>
        <v>17.3782</v>
      </c>
      <c r="M2072" t="str">
        <f>IF(Table1[[#This Row],[UnitPrice]]&gt;115%*Table1[[#This Row],[StandardAcquisitionCost]],"Anomali","")</f>
        <v>Anomali</v>
      </c>
      <c r="N2072" s="80">
        <f>VLOOKUP(Table1[[#This Row],[ProductID]],productMaster,11,0)</f>
        <v>39.14</v>
      </c>
      <c r="O2072" s="80" t="str">
        <f>IF(Table1[[#This Row],[UnitPrice]]&gt;Table1[[#This Row],[sellingPrice]],"Anomali","")</f>
        <v/>
      </c>
      <c r="P2072" s="80" t="str">
        <f>IF(ISNA(VLOOKUP(Table1[[#This Row],[ProductID]],productMaster,1,0)),"Anomali","")</f>
        <v/>
      </c>
    </row>
    <row r="2073" spans="1:16" x14ac:dyDescent="0.25">
      <c r="A2073" s="5">
        <v>1198</v>
      </c>
      <c r="B2073" s="5">
        <v>2713</v>
      </c>
      <c r="C2073" s="10">
        <v>44167</v>
      </c>
      <c r="D2073" s="5">
        <v>550</v>
      </c>
      <c r="E2073" s="5">
        <v>916</v>
      </c>
      <c r="F2073" s="40">
        <v>40.939500000000002</v>
      </c>
      <c r="G2073" s="40">
        <v>22516.724999999999</v>
      </c>
      <c r="K2073" t="b">
        <f>IF(VLOOKUP(Table1[[#This Row],[ProductID]],productMaster,4,0)="Active",TRUE,"Anomali")</f>
        <v>1</v>
      </c>
      <c r="L2073">
        <f>VLOOKUP(Table1[[#This Row],[ProductID]],productMaster,10,0)</f>
        <v>23.372199999999999</v>
      </c>
      <c r="M2073" t="str">
        <f>IF(Table1[[#This Row],[UnitPrice]]&gt;115%*Table1[[#This Row],[StandardAcquisitionCost]],"Anomali","")</f>
        <v>Anomali</v>
      </c>
      <c r="N2073" s="80">
        <f>VLOOKUP(Table1[[#This Row],[ProductID]],productMaster,11,0)</f>
        <v>52.64</v>
      </c>
      <c r="O2073" s="80" t="str">
        <f>IF(Table1[[#This Row],[UnitPrice]]&gt;Table1[[#This Row],[sellingPrice]],"Anomali","")</f>
        <v/>
      </c>
      <c r="P2073" s="80" t="str">
        <f>IF(ISNA(VLOOKUP(Table1[[#This Row],[ProductID]],productMaster,1,0)),"Anomali","")</f>
        <v/>
      </c>
    </row>
    <row r="2074" spans="1:16" x14ac:dyDescent="0.25">
      <c r="A2074" s="4">
        <v>1199</v>
      </c>
      <c r="B2074" s="4">
        <v>2714</v>
      </c>
      <c r="C2074" s="11">
        <v>44167</v>
      </c>
      <c r="D2074" s="4">
        <v>550</v>
      </c>
      <c r="E2074" s="4">
        <v>525</v>
      </c>
      <c r="F2074" s="41">
        <v>2.3205</v>
      </c>
      <c r="G2074" s="41">
        <v>1276.2750000000001</v>
      </c>
      <c r="K2074" t="b">
        <f>IF(VLOOKUP(Table1[[#This Row],[ProductID]],productMaster,4,0)="Active",TRUE,"Anomali")</f>
        <v>1</v>
      </c>
      <c r="L2074">
        <f>VLOOKUP(Table1[[#This Row],[ProductID]],productMaster,10,0)</f>
        <v>0</v>
      </c>
      <c r="M2074" t="str">
        <f>IF(Table1[[#This Row],[UnitPrice]]&gt;115%*Table1[[#This Row],[StandardAcquisitionCost]],"Anomali","")</f>
        <v>Anomali</v>
      </c>
      <c r="N2074" s="80">
        <f>VLOOKUP(Table1[[#This Row],[ProductID]],productMaster,11,0)</f>
        <v>0</v>
      </c>
      <c r="O2074" s="80" t="str">
        <f>IF(Table1[[#This Row],[UnitPrice]]&gt;Table1[[#This Row],[sellingPrice]],"Anomali","")</f>
        <v>Anomali</v>
      </c>
      <c r="P2074" s="80" t="str">
        <f>IF(ISNA(VLOOKUP(Table1[[#This Row],[ProductID]],productMaster,1,0)),"Anomali","")</f>
        <v/>
      </c>
    </row>
    <row r="2075" spans="1:16" x14ac:dyDescent="0.25">
      <c r="A2075" s="5">
        <v>1200</v>
      </c>
      <c r="B2075" s="5">
        <v>2715</v>
      </c>
      <c r="C2075" s="10">
        <v>44167</v>
      </c>
      <c r="D2075" s="5">
        <v>550</v>
      </c>
      <c r="E2075" s="5">
        <v>526</v>
      </c>
      <c r="F2075" s="40">
        <v>3.6435</v>
      </c>
      <c r="G2075" s="40">
        <v>2003.925</v>
      </c>
      <c r="K2075" t="b">
        <f>IF(VLOOKUP(Table1[[#This Row],[ProductID]],productMaster,4,0)="Active",TRUE,"Anomali")</f>
        <v>1</v>
      </c>
      <c r="L2075">
        <f>VLOOKUP(Table1[[#This Row],[ProductID]],productMaster,10,0)</f>
        <v>0</v>
      </c>
      <c r="M2075" t="str">
        <f>IF(Table1[[#This Row],[UnitPrice]]&gt;115%*Table1[[#This Row],[StandardAcquisitionCost]],"Anomali","")</f>
        <v>Anomali</v>
      </c>
      <c r="N2075" s="80">
        <f>VLOOKUP(Table1[[#This Row],[ProductID]],productMaster,11,0)</f>
        <v>0</v>
      </c>
      <c r="O2075" s="80" t="str">
        <f>IF(Table1[[#This Row],[UnitPrice]]&gt;Table1[[#This Row],[sellingPrice]],"Anomali","")</f>
        <v>Anomali</v>
      </c>
      <c r="P2075" s="80" t="str">
        <f>IF(ISNA(VLOOKUP(Table1[[#This Row],[ProductID]],productMaster,1,0)),"Anomali","")</f>
        <v/>
      </c>
    </row>
    <row r="2076" spans="1:16" x14ac:dyDescent="0.25">
      <c r="A2076" s="4">
        <v>1201</v>
      </c>
      <c r="B2076" s="4">
        <v>2716</v>
      </c>
      <c r="C2076" s="11">
        <v>44168</v>
      </c>
      <c r="D2076" s="4">
        <v>550</v>
      </c>
      <c r="E2076" s="4">
        <v>913</v>
      </c>
      <c r="F2076" s="41">
        <v>40.939500000000002</v>
      </c>
      <c r="G2076" s="41">
        <v>22516.724999999999</v>
      </c>
      <c r="K2076" t="b">
        <f>IF(VLOOKUP(Table1[[#This Row],[ProductID]],productMaster,4,0)="Active",TRUE,"Anomali")</f>
        <v>1</v>
      </c>
      <c r="L2076">
        <f>VLOOKUP(Table1[[#This Row],[ProductID]],productMaster,10,0)</f>
        <v>23.372199999999999</v>
      </c>
      <c r="M2076" t="str">
        <f>IF(Table1[[#This Row],[UnitPrice]]&gt;115%*Table1[[#This Row],[StandardAcquisitionCost]],"Anomali","")</f>
        <v>Anomali</v>
      </c>
      <c r="N2076" s="80">
        <f>VLOOKUP(Table1[[#This Row],[ProductID]],productMaster,11,0)</f>
        <v>52.64</v>
      </c>
      <c r="O2076" s="80" t="str">
        <f>IF(Table1[[#This Row],[UnitPrice]]&gt;Table1[[#This Row],[sellingPrice]],"Anomali","")</f>
        <v/>
      </c>
      <c r="P2076" s="80" t="str">
        <f>IF(ISNA(VLOOKUP(Table1[[#This Row],[ProductID]],productMaster,1,0)),"Anomali","")</f>
        <v/>
      </c>
    </row>
    <row r="2077" spans="1:16" x14ac:dyDescent="0.25">
      <c r="A2077" s="5">
        <v>1202</v>
      </c>
      <c r="B2077" s="5">
        <v>2717</v>
      </c>
      <c r="C2077" s="10">
        <v>44168</v>
      </c>
      <c r="D2077" s="5">
        <v>60</v>
      </c>
      <c r="E2077" s="5">
        <v>356</v>
      </c>
      <c r="F2077" s="40">
        <v>3.6015000000000001</v>
      </c>
      <c r="G2077" s="40">
        <v>216.09</v>
      </c>
      <c r="K2077" t="b">
        <f>IF(VLOOKUP(Table1[[#This Row],[ProductID]],productMaster,4,0)="Active",TRUE,"Anomali")</f>
        <v>1</v>
      </c>
      <c r="L2077">
        <f>VLOOKUP(Table1[[#This Row],[ProductID]],productMaster,10,0)</f>
        <v>0</v>
      </c>
      <c r="M2077" t="str">
        <f>IF(Table1[[#This Row],[UnitPrice]]&gt;115%*Table1[[#This Row],[StandardAcquisitionCost]],"Anomali","")</f>
        <v>Anomali</v>
      </c>
      <c r="N2077" s="80">
        <f>VLOOKUP(Table1[[#This Row],[ProductID]],productMaster,11,0)</f>
        <v>0</v>
      </c>
      <c r="O2077" s="80" t="str">
        <f>IF(Table1[[#This Row],[UnitPrice]]&gt;Table1[[#This Row],[sellingPrice]],"Anomali","")</f>
        <v>Anomali</v>
      </c>
      <c r="P2077" s="80" t="str">
        <f>IF(ISNA(VLOOKUP(Table1[[#This Row],[ProductID]],productMaster,1,0)),"Anomali","")</f>
        <v/>
      </c>
    </row>
    <row r="2078" spans="1:16" x14ac:dyDescent="0.25">
      <c r="A2078" s="4">
        <v>1202</v>
      </c>
      <c r="B2078" s="4">
        <v>2718</v>
      </c>
      <c r="C2078" s="11">
        <v>44168</v>
      </c>
      <c r="D2078" s="4">
        <v>60</v>
      </c>
      <c r="E2078" s="4">
        <v>357</v>
      </c>
      <c r="F2078" s="41">
        <v>3.9794999999999998</v>
      </c>
      <c r="G2078" s="41">
        <v>238.77</v>
      </c>
      <c r="K2078" t="b">
        <f>IF(VLOOKUP(Table1[[#This Row],[ProductID]],productMaster,4,0)="Active",TRUE,"Anomali")</f>
        <v>1</v>
      </c>
      <c r="L2078">
        <f>VLOOKUP(Table1[[#This Row],[ProductID]],productMaster,10,0)</f>
        <v>0</v>
      </c>
      <c r="M2078" t="str">
        <f>IF(Table1[[#This Row],[UnitPrice]]&gt;115%*Table1[[#This Row],[StandardAcquisitionCost]],"Anomali","")</f>
        <v>Anomali</v>
      </c>
      <c r="N2078" s="80">
        <f>VLOOKUP(Table1[[#This Row],[ProductID]],productMaster,11,0)</f>
        <v>0</v>
      </c>
      <c r="O2078" s="80" t="str">
        <f>IF(Table1[[#This Row],[UnitPrice]]&gt;Table1[[#This Row],[sellingPrice]],"Anomali","")</f>
        <v>Anomali</v>
      </c>
      <c r="P2078" s="80" t="str">
        <f>IF(ISNA(VLOOKUP(Table1[[#This Row],[ProductID]],productMaster,1,0)),"Anomali","")</f>
        <v/>
      </c>
    </row>
    <row r="2079" spans="1:16" x14ac:dyDescent="0.25">
      <c r="A2079" s="5">
        <v>1203</v>
      </c>
      <c r="B2079" s="5">
        <v>2719</v>
      </c>
      <c r="C2079" s="10">
        <v>44168</v>
      </c>
      <c r="D2079" s="5">
        <v>550</v>
      </c>
      <c r="E2079" s="5">
        <v>935</v>
      </c>
      <c r="F2079" s="40">
        <v>31.4895</v>
      </c>
      <c r="G2079" s="40">
        <v>17319.224999999999</v>
      </c>
      <c r="K2079" t="b">
        <f>IF(VLOOKUP(Table1[[#This Row],[ProductID]],productMaster,4,0)="Active",TRUE,"Anomali")</f>
        <v>1</v>
      </c>
      <c r="L2079">
        <f>VLOOKUP(Table1[[#This Row],[ProductID]],productMaster,10,0)</f>
        <v>17.977599999999999</v>
      </c>
      <c r="M2079" t="str">
        <f>IF(Table1[[#This Row],[UnitPrice]]&gt;115%*Table1[[#This Row],[StandardAcquisitionCost]],"Anomali","")</f>
        <v>Anomali</v>
      </c>
      <c r="N2079" s="80">
        <f>VLOOKUP(Table1[[#This Row],[ProductID]],productMaster,11,0)</f>
        <v>40.49</v>
      </c>
      <c r="O2079" s="80" t="str">
        <f>IF(Table1[[#This Row],[UnitPrice]]&gt;Table1[[#This Row],[sellingPrice]],"Anomali","")</f>
        <v/>
      </c>
      <c r="P2079" s="80" t="str">
        <f>IF(ISNA(VLOOKUP(Table1[[#This Row],[ProductID]],productMaster,1,0)),"Anomali","")</f>
        <v/>
      </c>
    </row>
    <row r="2080" spans="1:16" x14ac:dyDescent="0.25">
      <c r="A2080" s="4">
        <v>1203</v>
      </c>
      <c r="B2080" s="4">
        <v>2720</v>
      </c>
      <c r="C2080" s="11">
        <v>44168</v>
      </c>
      <c r="D2080" s="4">
        <v>550</v>
      </c>
      <c r="E2080" s="4">
        <v>936</v>
      </c>
      <c r="F2080" s="41">
        <v>48.289499999999997</v>
      </c>
      <c r="G2080" s="41">
        <v>26559.224999999999</v>
      </c>
      <c r="K2080" t="b">
        <f>IF(VLOOKUP(Table1[[#This Row],[ProductID]],productMaster,4,0)="Active",TRUE,"Anomali")</f>
        <v>1</v>
      </c>
      <c r="L2080">
        <f>VLOOKUP(Table1[[#This Row],[ProductID]],productMaster,10,0)</f>
        <v>27.568000000000001</v>
      </c>
      <c r="M2080" t="str">
        <f>IF(Table1[[#This Row],[UnitPrice]]&gt;115%*Table1[[#This Row],[StandardAcquisitionCost]],"Anomali","")</f>
        <v>Anomali</v>
      </c>
      <c r="N2080" s="80">
        <f>VLOOKUP(Table1[[#This Row],[ProductID]],productMaster,11,0)</f>
        <v>62.09</v>
      </c>
      <c r="O2080" s="80" t="str">
        <f>IF(Table1[[#This Row],[UnitPrice]]&gt;Table1[[#This Row],[sellingPrice]],"Anomali","")</f>
        <v/>
      </c>
      <c r="P2080" s="80" t="str">
        <f>IF(ISNA(VLOOKUP(Table1[[#This Row],[ProductID]],productMaster,1,0)),"Anomali","")</f>
        <v/>
      </c>
    </row>
    <row r="2081" spans="1:16" x14ac:dyDescent="0.25">
      <c r="A2081" s="5">
        <v>1204</v>
      </c>
      <c r="B2081" s="5">
        <v>2721</v>
      </c>
      <c r="C2081" s="10">
        <v>44168</v>
      </c>
      <c r="D2081" s="5">
        <v>550</v>
      </c>
      <c r="E2081" s="5">
        <v>524</v>
      </c>
      <c r="F2081" s="40">
        <v>12.967499999999999</v>
      </c>
      <c r="G2081" s="40">
        <v>7132.125</v>
      </c>
      <c r="K2081" t="b">
        <f>IF(VLOOKUP(Table1[[#This Row],[ProductID]],productMaster,4,0)="Active",TRUE,"Anomali")</f>
        <v>1</v>
      </c>
      <c r="L2081">
        <f>VLOOKUP(Table1[[#This Row],[ProductID]],productMaster,10,0)</f>
        <v>0</v>
      </c>
      <c r="M2081" t="str">
        <f>IF(Table1[[#This Row],[UnitPrice]]&gt;115%*Table1[[#This Row],[StandardAcquisitionCost]],"Anomali","")</f>
        <v>Anomali</v>
      </c>
      <c r="N2081" s="80">
        <f>VLOOKUP(Table1[[#This Row],[ProductID]],productMaster,11,0)</f>
        <v>0</v>
      </c>
      <c r="O2081" s="80" t="str">
        <f>IF(Table1[[#This Row],[UnitPrice]]&gt;Table1[[#This Row],[sellingPrice]],"Anomali","")</f>
        <v>Anomali</v>
      </c>
      <c r="P2081" s="80" t="str">
        <f>IF(ISNA(VLOOKUP(Table1[[#This Row],[ProductID]],productMaster,1,0)),"Anomali","")</f>
        <v/>
      </c>
    </row>
    <row r="2082" spans="1:16" x14ac:dyDescent="0.25">
      <c r="A2082" s="4">
        <v>1205</v>
      </c>
      <c r="B2082" s="4">
        <v>2722</v>
      </c>
      <c r="C2082" s="11">
        <v>44169</v>
      </c>
      <c r="D2082" s="4">
        <v>550</v>
      </c>
      <c r="E2082" s="4">
        <v>911</v>
      </c>
      <c r="F2082" s="41">
        <v>21.0945</v>
      </c>
      <c r="G2082" s="41">
        <v>11601.975</v>
      </c>
      <c r="K2082" t="b">
        <f>IF(VLOOKUP(Table1[[#This Row],[ProductID]],productMaster,4,0)="Active",TRUE,"Anomali")</f>
        <v>1</v>
      </c>
      <c r="L2082">
        <f>VLOOKUP(Table1[[#This Row],[ProductID]],productMaster,10,0)</f>
        <v>12.0413</v>
      </c>
      <c r="M2082" t="str">
        <f>IF(Table1[[#This Row],[UnitPrice]]&gt;115%*Table1[[#This Row],[StandardAcquisitionCost]],"Anomali","")</f>
        <v>Anomali</v>
      </c>
      <c r="N2082" s="80">
        <f>VLOOKUP(Table1[[#This Row],[ProductID]],productMaster,11,0)</f>
        <v>27.12</v>
      </c>
      <c r="O2082" s="80" t="str">
        <f>IF(Table1[[#This Row],[UnitPrice]]&gt;Table1[[#This Row],[sellingPrice]],"Anomali","")</f>
        <v/>
      </c>
      <c r="P2082" s="80" t="str">
        <f>IF(ISNA(VLOOKUP(Table1[[#This Row],[ProductID]],productMaster,1,0)),"Anomali","")</f>
        <v/>
      </c>
    </row>
    <row r="2083" spans="1:16" x14ac:dyDescent="0.25">
      <c r="A2083" s="5">
        <v>1205</v>
      </c>
      <c r="B2083" s="5">
        <v>2723</v>
      </c>
      <c r="C2083" s="10">
        <v>44169</v>
      </c>
      <c r="D2083" s="5">
        <v>550</v>
      </c>
      <c r="E2083" s="5">
        <v>912</v>
      </c>
      <c r="F2083" s="40">
        <v>30.439499999999999</v>
      </c>
      <c r="G2083" s="40">
        <v>16741.724999999999</v>
      </c>
      <c r="K2083" t="b">
        <f>IF(VLOOKUP(Table1[[#This Row],[ProductID]],productMaster,4,0)="Active",TRUE,"Anomali")</f>
        <v>1</v>
      </c>
      <c r="L2083">
        <f>VLOOKUP(Table1[[#This Row],[ProductID]],productMaster,10,0)</f>
        <v>17.3782</v>
      </c>
      <c r="M2083" t="str">
        <f>IF(Table1[[#This Row],[UnitPrice]]&gt;115%*Table1[[#This Row],[StandardAcquisitionCost]],"Anomali","")</f>
        <v>Anomali</v>
      </c>
      <c r="N2083" s="80">
        <f>VLOOKUP(Table1[[#This Row],[ProductID]],productMaster,11,0)</f>
        <v>39.14</v>
      </c>
      <c r="O2083" s="80" t="str">
        <f>IF(Table1[[#This Row],[UnitPrice]]&gt;Table1[[#This Row],[sellingPrice]],"Anomali","")</f>
        <v/>
      </c>
      <c r="P2083" s="80" t="str">
        <f>IF(ISNA(VLOOKUP(Table1[[#This Row],[ProductID]],productMaster,1,0)),"Anomali","")</f>
        <v/>
      </c>
    </row>
    <row r="2084" spans="1:16" x14ac:dyDescent="0.25">
      <c r="A2084" s="4">
        <v>1206</v>
      </c>
      <c r="B2084" s="4">
        <v>2724</v>
      </c>
      <c r="C2084" s="11">
        <v>44169</v>
      </c>
      <c r="D2084" s="4">
        <v>550</v>
      </c>
      <c r="E2084" s="4">
        <v>910</v>
      </c>
      <c r="F2084" s="41">
        <v>40.939500000000002</v>
      </c>
      <c r="G2084" s="41">
        <v>22516.724999999999</v>
      </c>
      <c r="K2084" t="b">
        <f>IF(VLOOKUP(Table1[[#This Row],[ProductID]],productMaster,4,0)="Active",TRUE,"Anomali")</f>
        <v>1</v>
      </c>
      <c r="L2084">
        <f>VLOOKUP(Table1[[#This Row],[ProductID]],productMaster,10,0)</f>
        <v>23.372199999999999</v>
      </c>
      <c r="M2084" t="str">
        <f>IF(Table1[[#This Row],[UnitPrice]]&gt;115%*Table1[[#This Row],[StandardAcquisitionCost]],"Anomali","")</f>
        <v>Anomali</v>
      </c>
      <c r="N2084" s="80">
        <f>VLOOKUP(Table1[[#This Row],[ProductID]],productMaster,11,0)</f>
        <v>52.64</v>
      </c>
      <c r="O2084" s="80" t="str">
        <f>IF(Table1[[#This Row],[UnitPrice]]&gt;Table1[[#This Row],[sellingPrice]],"Anomali","")</f>
        <v/>
      </c>
      <c r="P2084" s="80" t="str">
        <f>IF(ISNA(VLOOKUP(Table1[[#This Row],[ProductID]],productMaster,1,0)),"Anomali","")</f>
        <v/>
      </c>
    </row>
    <row r="2085" spans="1:16" x14ac:dyDescent="0.25">
      <c r="A2085" s="5">
        <v>1207</v>
      </c>
      <c r="B2085" s="5">
        <v>2725</v>
      </c>
      <c r="C2085" s="10">
        <v>44169</v>
      </c>
      <c r="D2085" s="5">
        <v>550</v>
      </c>
      <c r="E2085" s="5">
        <v>937</v>
      </c>
      <c r="F2085" s="40">
        <v>62.9895</v>
      </c>
      <c r="G2085" s="40">
        <v>34644.224999999999</v>
      </c>
      <c r="K2085" t="b">
        <f>IF(VLOOKUP(Table1[[#This Row],[ProductID]],productMaster,4,0)="Active",TRUE,"Anomali")</f>
        <v>1</v>
      </c>
      <c r="L2085">
        <f>VLOOKUP(Table1[[#This Row],[ProductID]],productMaster,10,0)</f>
        <v>35.959600000000002</v>
      </c>
      <c r="M2085" t="str">
        <f>IF(Table1[[#This Row],[UnitPrice]]&gt;115%*Table1[[#This Row],[StandardAcquisitionCost]],"Anomali","")</f>
        <v>Anomali</v>
      </c>
      <c r="N2085" s="80">
        <f>VLOOKUP(Table1[[#This Row],[ProductID]],productMaster,11,0)</f>
        <v>80.989999999999995</v>
      </c>
      <c r="O2085" s="80" t="str">
        <f>IF(Table1[[#This Row],[UnitPrice]]&gt;Table1[[#This Row],[sellingPrice]],"Anomali","")</f>
        <v/>
      </c>
      <c r="P2085" s="80" t="str">
        <f>IF(ISNA(VLOOKUP(Table1[[#This Row],[ProductID]],productMaster,1,0)),"Anomali","")</f>
        <v/>
      </c>
    </row>
    <row r="2086" spans="1:16" x14ac:dyDescent="0.25">
      <c r="A2086" s="4">
        <v>1208</v>
      </c>
      <c r="B2086" s="4">
        <v>2726</v>
      </c>
      <c r="C2086" s="11">
        <v>44169</v>
      </c>
      <c r="D2086" s="4">
        <v>3</v>
      </c>
      <c r="E2086" s="4">
        <v>471</v>
      </c>
      <c r="F2086" s="41">
        <v>45.496499999999997</v>
      </c>
      <c r="G2086" s="41">
        <v>136.48949999999999</v>
      </c>
      <c r="K2086" t="b">
        <f>IF(VLOOKUP(Table1[[#This Row],[ProductID]],productMaster,4,0)="Active",TRUE,"Anomali")</f>
        <v>1</v>
      </c>
      <c r="L2086">
        <f>VLOOKUP(Table1[[#This Row],[ProductID]],productMaster,10,0)</f>
        <v>0</v>
      </c>
      <c r="M2086" t="str">
        <f>IF(Table1[[#This Row],[UnitPrice]]&gt;115%*Table1[[#This Row],[StandardAcquisitionCost]],"Anomali","")</f>
        <v>Anomali</v>
      </c>
      <c r="N2086" s="80">
        <f>VLOOKUP(Table1[[#This Row],[ProductID]],productMaster,11,0)</f>
        <v>0</v>
      </c>
      <c r="O2086" s="80" t="str">
        <f>IF(Table1[[#This Row],[UnitPrice]]&gt;Table1[[#This Row],[sellingPrice]],"Anomali","")</f>
        <v>Anomali</v>
      </c>
      <c r="P2086" s="80" t="str">
        <f>IF(ISNA(VLOOKUP(Table1[[#This Row],[ProductID]],productMaster,1,0)),"Anomali","")</f>
        <v/>
      </c>
    </row>
    <row r="2087" spans="1:16" x14ac:dyDescent="0.25">
      <c r="A2087" s="5">
        <v>1208</v>
      </c>
      <c r="B2087" s="5">
        <v>2727</v>
      </c>
      <c r="C2087" s="10">
        <v>44169</v>
      </c>
      <c r="D2087" s="5">
        <v>3</v>
      </c>
      <c r="E2087" s="5">
        <v>472</v>
      </c>
      <c r="F2087" s="40">
        <v>41.222999999999999</v>
      </c>
      <c r="G2087" s="40">
        <v>123.669</v>
      </c>
      <c r="K2087" t="b">
        <f>IF(VLOOKUP(Table1[[#This Row],[ProductID]],productMaster,4,0)="Active",TRUE,"Anomali")</f>
        <v>1</v>
      </c>
      <c r="L2087">
        <f>VLOOKUP(Table1[[#This Row],[ProductID]],productMaster,10,0)</f>
        <v>0</v>
      </c>
      <c r="M2087" t="str">
        <f>IF(Table1[[#This Row],[UnitPrice]]&gt;115%*Table1[[#This Row],[StandardAcquisitionCost]],"Anomali","")</f>
        <v>Anomali</v>
      </c>
      <c r="N2087" s="80">
        <f>VLOOKUP(Table1[[#This Row],[ProductID]],productMaster,11,0)</f>
        <v>0</v>
      </c>
      <c r="O2087" s="80" t="str">
        <f>IF(Table1[[#This Row],[UnitPrice]]&gt;Table1[[#This Row],[sellingPrice]],"Anomali","")</f>
        <v>Anomali</v>
      </c>
      <c r="P2087" s="80" t="str">
        <f>IF(ISNA(VLOOKUP(Table1[[#This Row],[ProductID]],productMaster,1,0)),"Anomali","")</f>
        <v/>
      </c>
    </row>
    <row r="2088" spans="1:16" x14ac:dyDescent="0.25">
      <c r="A2088" s="4">
        <v>1208</v>
      </c>
      <c r="B2088" s="4">
        <v>2728</v>
      </c>
      <c r="C2088" s="11">
        <v>44169</v>
      </c>
      <c r="D2088" s="4">
        <v>3</v>
      </c>
      <c r="E2088" s="4">
        <v>473</v>
      </c>
      <c r="F2088" s="41">
        <v>39.122999999999998</v>
      </c>
      <c r="G2088" s="41">
        <v>117.369</v>
      </c>
      <c r="K2088" t="b">
        <f>IF(VLOOKUP(Table1[[#This Row],[ProductID]],productMaster,4,0)="Active",TRUE,"Anomali")</f>
        <v>1</v>
      </c>
      <c r="L2088">
        <f>VLOOKUP(Table1[[#This Row],[ProductID]],productMaster,10,0)</f>
        <v>0</v>
      </c>
      <c r="M2088" t="str">
        <f>IF(Table1[[#This Row],[UnitPrice]]&gt;115%*Table1[[#This Row],[StandardAcquisitionCost]],"Anomali","")</f>
        <v>Anomali</v>
      </c>
      <c r="N2088" s="80">
        <f>VLOOKUP(Table1[[#This Row],[ProductID]],productMaster,11,0)</f>
        <v>0</v>
      </c>
      <c r="O2088" s="80" t="str">
        <f>IF(Table1[[#This Row],[UnitPrice]]&gt;Table1[[#This Row],[sellingPrice]],"Anomali","")</f>
        <v>Anomali</v>
      </c>
      <c r="P2088" s="80" t="str">
        <f>IF(ISNA(VLOOKUP(Table1[[#This Row],[ProductID]],productMaster,1,0)),"Anomali","")</f>
        <v/>
      </c>
    </row>
    <row r="2089" spans="1:16" x14ac:dyDescent="0.25">
      <c r="A2089" s="5">
        <v>1208</v>
      </c>
      <c r="B2089" s="5">
        <v>2729</v>
      </c>
      <c r="C2089" s="10">
        <v>44169</v>
      </c>
      <c r="D2089" s="5">
        <v>3</v>
      </c>
      <c r="E2089" s="5">
        <v>474</v>
      </c>
      <c r="F2089" s="40">
        <v>43.396500000000003</v>
      </c>
      <c r="G2089" s="40">
        <v>130.18950000000001</v>
      </c>
      <c r="K2089" t="b">
        <f>IF(VLOOKUP(Table1[[#This Row],[ProductID]],productMaster,4,0)="Active",TRUE,"Anomali")</f>
        <v>1</v>
      </c>
      <c r="L2089">
        <f>VLOOKUP(Table1[[#This Row],[ProductID]],productMaster,10,0)</f>
        <v>0</v>
      </c>
      <c r="M2089" t="str">
        <f>IF(Table1[[#This Row],[UnitPrice]]&gt;115%*Table1[[#This Row],[StandardAcquisitionCost]],"Anomali","")</f>
        <v>Anomali</v>
      </c>
      <c r="N2089" s="80">
        <f>VLOOKUP(Table1[[#This Row],[ProductID]],productMaster,11,0)</f>
        <v>0</v>
      </c>
      <c r="O2089" s="80" t="str">
        <f>IF(Table1[[#This Row],[UnitPrice]]&gt;Table1[[#This Row],[sellingPrice]],"Anomali","")</f>
        <v>Anomali</v>
      </c>
      <c r="P2089" s="80" t="str">
        <f>IF(ISNA(VLOOKUP(Table1[[#This Row],[ProductID]],productMaster,1,0)),"Anomali","")</f>
        <v/>
      </c>
    </row>
    <row r="2090" spans="1:16" x14ac:dyDescent="0.25">
      <c r="A2090" s="4">
        <v>1208</v>
      </c>
      <c r="B2090" s="4">
        <v>2730</v>
      </c>
      <c r="C2090" s="11">
        <v>44169</v>
      </c>
      <c r="D2090" s="4">
        <v>3</v>
      </c>
      <c r="E2090" s="4">
        <v>475</v>
      </c>
      <c r="F2090" s="41">
        <v>39.122999999999998</v>
      </c>
      <c r="G2090" s="41">
        <v>117.369</v>
      </c>
      <c r="K2090" t="b">
        <f>IF(VLOOKUP(Table1[[#This Row],[ProductID]],productMaster,4,0)="Active",TRUE,"Anomali")</f>
        <v>1</v>
      </c>
      <c r="L2090">
        <f>VLOOKUP(Table1[[#This Row],[ProductID]],productMaster,10,0)</f>
        <v>0</v>
      </c>
      <c r="M2090" t="str">
        <f>IF(Table1[[#This Row],[UnitPrice]]&gt;115%*Table1[[#This Row],[StandardAcquisitionCost]],"Anomali","")</f>
        <v>Anomali</v>
      </c>
      <c r="N2090" s="80">
        <f>VLOOKUP(Table1[[#This Row],[ProductID]],productMaster,11,0)</f>
        <v>0</v>
      </c>
      <c r="O2090" s="80" t="str">
        <f>IF(Table1[[#This Row],[UnitPrice]]&gt;Table1[[#This Row],[sellingPrice]],"Anomali","")</f>
        <v>Anomali</v>
      </c>
      <c r="P2090" s="80" t="str">
        <f>IF(ISNA(VLOOKUP(Table1[[#This Row],[ProductID]],productMaster,1,0)),"Anomali","")</f>
        <v/>
      </c>
    </row>
    <row r="2091" spans="1:16" x14ac:dyDescent="0.25">
      <c r="A2091" s="5">
        <v>1209</v>
      </c>
      <c r="B2091" s="5">
        <v>2731</v>
      </c>
      <c r="C2091" s="10">
        <v>44169</v>
      </c>
      <c r="D2091" s="5">
        <v>3</v>
      </c>
      <c r="E2091" s="5">
        <v>462</v>
      </c>
      <c r="F2091" s="40">
        <v>47.680500000000002</v>
      </c>
      <c r="G2091" s="40">
        <v>143.04150000000001</v>
      </c>
      <c r="K2091" t="b">
        <f>IF(VLOOKUP(Table1[[#This Row],[ProductID]],productMaster,4,0)="Active",TRUE,"Anomali")</f>
        <v>1</v>
      </c>
      <c r="L2091">
        <f>VLOOKUP(Table1[[#This Row],[ProductID]],productMaster,10,0)</f>
        <v>0</v>
      </c>
      <c r="M2091" t="str">
        <f>IF(Table1[[#This Row],[UnitPrice]]&gt;115%*Table1[[#This Row],[StandardAcquisitionCost]],"Anomali","")</f>
        <v>Anomali</v>
      </c>
      <c r="N2091" s="80">
        <f>VLOOKUP(Table1[[#This Row],[ProductID]],productMaster,11,0)</f>
        <v>0</v>
      </c>
      <c r="O2091" s="80" t="str">
        <f>IF(Table1[[#This Row],[UnitPrice]]&gt;Table1[[#This Row],[sellingPrice]],"Anomali","")</f>
        <v>Anomali</v>
      </c>
      <c r="P2091" s="80" t="str">
        <f>IF(ISNA(VLOOKUP(Table1[[#This Row],[ProductID]],productMaster,1,0)),"Anomali","")</f>
        <v/>
      </c>
    </row>
    <row r="2092" spans="1:16" x14ac:dyDescent="0.25">
      <c r="A2092" s="4">
        <v>1210</v>
      </c>
      <c r="B2092" s="4">
        <v>2732</v>
      </c>
      <c r="C2092" s="11">
        <v>44169</v>
      </c>
      <c r="D2092" s="4">
        <v>550</v>
      </c>
      <c r="E2092" s="4">
        <v>510</v>
      </c>
      <c r="F2092" s="41">
        <v>23.404499999999999</v>
      </c>
      <c r="G2092" s="41">
        <v>12872.475</v>
      </c>
      <c r="K2092" t="b">
        <f>IF(VLOOKUP(Table1[[#This Row],[ProductID]],productMaster,4,0)="Active",TRUE,"Anomali")</f>
        <v>1</v>
      </c>
      <c r="L2092">
        <f>VLOOKUP(Table1[[#This Row],[ProductID]],productMaster,10,0)</f>
        <v>0</v>
      </c>
      <c r="M2092" t="str">
        <f>IF(Table1[[#This Row],[UnitPrice]]&gt;115%*Table1[[#This Row],[StandardAcquisitionCost]],"Anomali","")</f>
        <v>Anomali</v>
      </c>
      <c r="N2092" s="80">
        <f>VLOOKUP(Table1[[#This Row],[ProductID]],productMaster,11,0)</f>
        <v>0</v>
      </c>
      <c r="O2092" s="80" t="str">
        <f>IF(Table1[[#This Row],[UnitPrice]]&gt;Table1[[#This Row],[sellingPrice]],"Anomali","")</f>
        <v>Anomali</v>
      </c>
      <c r="P2092" s="80" t="str">
        <f>IF(ISNA(VLOOKUP(Table1[[#This Row],[ProductID]],productMaster,1,0)),"Anomali","")</f>
        <v/>
      </c>
    </row>
    <row r="2093" spans="1:16" x14ac:dyDescent="0.25">
      <c r="A2093" s="5">
        <v>1210</v>
      </c>
      <c r="B2093" s="5">
        <v>2733</v>
      </c>
      <c r="C2093" s="10">
        <v>44169</v>
      </c>
      <c r="D2093" s="5">
        <v>550</v>
      </c>
      <c r="E2093" s="5">
        <v>511</v>
      </c>
      <c r="F2093" s="40">
        <v>27.867000000000001</v>
      </c>
      <c r="G2093" s="40">
        <v>15326.85</v>
      </c>
      <c r="K2093" t="b">
        <f>IF(VLOOKUP(Table1[[#This Row],[ProductID]],productMaster,4,0)="Active",TRUE,"Anomali")</f>
        <v>1</v>
      </c>
      <c r="L2093">
        <f>VLOOKUP(Table1[[#This Row],[ProductID]],productMaster,10,0)</f>
        <v>0</v>
      </c>
      <c r="M2093" t="str">
        <f>IF(Table1[[#This Row],[UnitPrice]]&gt;115%*Table1[[#This Row],[StandardAcquisitionCost]],"Anomali","")</f>
        <v>Anomali</v>
      </c>
      <c r="N2093" s="80">
        <f>VLOOKUP(Table1[[#This Row],[ProductID]],productMaster,11,0)</f>
        <v>0</v>
      </c>
      <c r="O2093" s="80" t="str">
        <f>IF(Table1[[#This Row],[UnitPrice]]&gt;Table1[[#This Row],[sellingPrice]],"Anomali","")</f>
        <v>Anomali</v>
      </c>
      <c r="P2093" s="80" t="str">
        <f>IF(ISNA(VLOOKUP(Table1[[#This Row],[ProductID]],productMaster,1,0)),"Anomali","")</f>
        <v/>
      </c>
    </row>
    <row r="2094" spans="1:16" x14ac:dyDescent="0.25">
      <c r="A2094" s="4">
        <v>1211</v>
      </c>
      <c r="B2094" s="4">
        <v>2734</v>
      </c>
      <c r="C2094" s="11">
        <v>44169</v>
      </c>
      <c r="D2094" s="4">
        <v>550</v>
      </c>
      <c r="E2094" s="4">
        <v>527</v>
      </c>
      <c r="F2094" s="41">
        <v>6.7515000000000001</v>
      </c>
      <c r="G2094" s="41">
        <v>3713.3249999999998</v>
      </c>
      <c r="K2094" t="b">
        <f>IF(VLOOKUP(Table1[[#This Row],[ProductID]],productMaster,4,0)="Active",TRUE,"Anomali")</f>
        <v>1</v>
      </c>
      <c r="L2094">
        <f>VLOOKUP(Table1[[#This Row],[ProductID]],productMaster,10,0)</f>
        <v>0</v>
      </c>
      <c r="M2094" t="str">
        <f>IF(Table1[[#This Row],[UnitPrice]]&gt;115%*Table1[[#This Row],[StandardAcquisitionCost]],"Anomali","")</f>
        <v>Anomali</v>
      </c>
      <c r="N2094" s="80">
        <f>VLOOKUP(Table1[[#This Row],[ProductID]],productMaster,11,0)</f>
        <v>0</v>
      </c>
      <c r="O2094" s="80" t="str">
        <f>IF(Table1[[#This Row],[UnitPrice]]&gt;Table1[[#This Row],[sellingPrice]],"Anomali","")</f>
        <v>Anomali</v>
      </c>
      <c r="P2094" s="80" t="str">
        <f>IF(ISNA(VLOOKUP(Table1[[#This Row],[ProductID]],productMaster,1,0)),"Anomali","")</f>
        <v/>
      </c>
    </row>
    <row r="2095" spans="1:16" x14ac:dyDescent="0.25">
      <c r="A2095" s="5">
        <v>1212</v>
      </c>
      <c r="B2095" s="5">
        <v>2735</v>
      </c>
      <c r="C2095" s="10">
        <v>44169</v>
      </c>
      <c r="D2095" s="5">
        <v>550</v>
      </c>
      <c r="E2095" s="5">
        <v>938</v>
      </c>
      <c r="F2095" s="40">
        <v>31.4895</v>
      </c>
      <c r="G2095" s="40">
        <v>17319.224999999999</v>
      </c>
      <c r="K2095" t="b">
        <f>IF(VLOOKUP(Table1[[#This Row],[ProductID]],productMaster,4,0)="Active",TRUE,"Anomali")</f>
        <v>1</v>
      </c>
      <c r="L2095">
        <f>VLOOKUP(Table1[[#This Row],[ProductID]],productMaster,10,0)</f>
        <v>17.977599999999999</v>
      </c>
      <c r="M2095" t="str">
        <f>IF(Table1[[#This Row],[UnitPrice]]&gt;115%*Table1[[#This Row],[StandardAcquisitionCost]],"Anomali","")</f>
        <v>Anomali</v>
      </c>
      <c r="N2095" s="80">
        <f>VLOOKUP(Table1[[#This Row],[ProductID]],productMaster,11,0)</f>
        <v>40.49</v>
      </c>
      <c r="O2095" s="80" t="str">
        <f>IF(Table1[[#This Row],[UnitPrice]]&gt;Table1[[#This Row],[sellingPrice]],"Anomali","")</f>
        <v/>
      </c>
      <c r="P2095" s="80" t="str">
        <f>IF(ISNA(VLOOKUP(Table1[[#This Row],[ProductID]],productMaster,1,0)),"Anomali","")</f>
        <v/>
      </c>
    </row>
    <row r="2096" spans="1:16" x14ac:dyDescent="0.25">
      <c r="A2096" s="4">
        <v>1212</v>
      </c>
      <c r="B2096" s="4">
        <v>2736</v>
      </c>
      <c r="C2096" s="11">
        <v>44169</v>
      </c>
      <c r="D2096" s="4">
        <v>550</v>
      </c>
      <c r="E2096" s="4">
        <v>939</v>
      </c>
      <c r="F2096" s="41">
        <v>48.289499999999997</v>
      </c>
      <c r="G2096" s="41">
        <v>26559.224999999999</v>
      </c>
      <c r="K2096" t="b">
        <f>IF(VLOOKUP(Table1[[#This Row],[ProductID]],productMaster,4,0)="Active",TRUE,"Anomali")</f>
        <v>1</v>
      </c>
      <c r="L2096">
        <f>VLOOKUP(Table1[[#This Row],[ProductID]],productMaster,10,0)</f>
        <v>27.568000000000001</v>
      </c>
      <c r="M2096" t="str">
        <f>IF(Table1[[#This Row],[UnitPrice]]&gt;115%*Table1[[#This Row],[StandardAcquisitionCost]],"Anomali","")</f>
        <v>Anomali</v>
      </c>
      <c r="N2096" s="80">
        <f>VLOOKUP(Table1[[#This Row],[ProductID]],productMaster,11,0)</f>
        <v>62.09</v>
      </c>
      <c r="O2096" s="80" t="str">
        <f>IF(Table1[[#This Row],[UnitPrice]]&gt;Table1[[#This Row],[sellingPrice]],"Anomali","")</f>
        <v/>
      </c>
      <c r="P2096" s="80" t="str">
        <f>IF(ISNA(VLOOKUP(Table1[[#This Row],[ProductID]],productMaster,1,0)),"Anomali","")</f>
        <v/>
      </c>
    </row>
    <row r="2097" spans="1:16" x14ac:dyDescent="0.25">
      <c r="A2097" s="5">
        <v>1213</v>
      </c>
      <c r="B2097" s="5">
        <v>2737</v>
      </c>
      <c r="C2097" s="10">
        <v>44169</v>
      </c>
      <c r="D2097" s="5">
        <v>60</v>
      </c>
      <c r="E2097" s="5">
        <v>494</v>
      </c>
      <c r="F2097" s="40">
        <v>50.746499999999997</v>
      </c>
      <c r="G2097" s="40">
        <v>3044.79</v>
      </c>
      <c r="K2097" t="b">
        <f>IF(VLOOKUP(Table1[[#This Row],[ProductID]],productMaster,4,0)="Active",TRUE,"Anomali")</f>
        <v>1</v>
      </c>
      <c r="L2097">
        <f>VLOOKUP(Table1[[#This Row],[ProductID]],productMaster,10,0)</f>
        <v>0</v>
      </c>
      <c r="M2097" t="str">
        <f>IF(Table1[[#This Row],[UnitPrice]]&gt;115%*Table1[[#This Row],[StandardAcquisitionCost]],"Anomali","")</f>
        <v>Anomali</v>
      </c>
      <c r="N2097" s="80">
        <f>VLOOKUP(Table1[[#This Row],[ProductID]],productMaster,11,0)</f>
        <v>0</v>
      </c>
      <c r="O2097" s="80" t="str">
        <f>IF(Table1[[#This Row],[UnitPrice]]&gt;Table1[[#This Row],[sellingPrice]],"Anomali","")</f>
        <v>Anomali</v>
      </c>
      <c r="P2097" s="80" t="str">
        <f>IF(ISNA(VLOOKUP(Table1[[#This Row],[ProductID]],productMaster,1,0)),"Anomali","")</f>
        <v/>
      </c>
    </row>
    <row r="2098" spans="1:16" x14ac:dyDescent="0.25">
      <c r="A2098" s="4">
        <v>1213</v>
      </c>
      <c r="B2098" s="4">
        <v>2738</v>
      </c>
      <c r="C2098" s="11">
        <v>44169</v>
      </c>
      <c r="D2098" s="4">
        <v>60</v>
      </c>
      <c r="E2098" s="4">
        <v>495</v>
      </c>
      <c r="F2098" s="41">
        <v>62.926499999999997</v>
      </c>
      <c r="G2098" s="41">
        <v>3775.59</v>
      </c>
      <c r="K2098" t="b">
        <f>IF(VLOOKUP(Table1[[#This Row],[ProductID]],productMaster,4,0)="Active",TRUE,"Anomali")</f>
        <v>1</v>
      </c>
      <c r="L2098">
        <f>VLOOKUP(Table1[[#This Row],[ProductID]],productMaster,10,0)</f>
        <v>0</v>
      </c>
      <c r="M2098" t="str">
        <f>IF(Table1[[#This Row],[UnitPrice]]&gt;115%*Table1[[#This Row],[StandardAcquisitionCost]],"Anomali","")</f>
        <v>Anomali</v>
      </c>
      <c r="N2098" s="80">
        <f>VLOOKUP(Table1[[#This Row],[ProductID]],productMaster,11,0)</f>
        <v>0</v>
      </c>
      <c r="O2098" s="80" t="str">
        <f>IF(Table1[[#This Row],[UnitPrice]]&gt;Table1[[#This Row],[sellingPrice]],"Anomali","")</f>
        <v>Anomali</v>
      </c>
      <c r="P2098" s="80" t="str">
        <f>IF(ISNA(VLOOKUP(Table1[[#This Row],[ProductID]],productMaster,1,0)),"Anomali","")</f>
        <v/>
      </c>
    </row>
    <row r="2099" spans="1:16" x14ac:dyDescent="0.25">
      <c r="A2099" s="5">
        <v>1213</v>
      </c>
      <c r="B2099" s="5">
        <v>2739</v>
      </c>
      <c r="C2099" s="10">
        <v>44169</v>
      </c>
      <c r="D2099" s="5">
        <v>60</v>
      </c>
      <c r="E2099" s="5">
        <v>496</v>
      </c>
      <c r="F2099" s="40">
        <v>49.654499999999999</v>
      </c>
      <c r="G2099" s="40">
        <v>2979.27</v>
      </c>
      <c r="K2099" t="b">
        <f>IF(VLOOKUP(Table1[[#This Row],[ProductID]],productMaster,4,0)="Active",TRUE,"Anomali")</f>
        <v>1</v>
      </c>
      <c r="L2099">
        <f>VLOOKUP(Table1[[#This Row],[ProductID]],productMaster,10,0)</f>
        <v>0</v>
      </c>
      <c r="M2099" t="str">
        <f>IF(Table1[[#This Row],[UnitPrice]]&gt;115%*Table1[[#This Row],[StandardAcquisitionCost]],"Anomali","")</f>
        <v>Anomali</v>
      </c>
      <c r="N2099" s="80">
        <f>VLOOKUP(Table1[[#This Row],[ProductID]],productMaster,11,0)</f>
        <v>0</v>
      </c>
      <c r="O2099" s="80" t="str">
        <f>IF(Table1[[#This Row],[UnitPrice]]&gt;Table1[[#This Row],[sellingPrice]],"Anomali","")</f>
        <v>Anomali</v>
      </c>
      <c r="P2099" s="80" t="str">
        <f>IF(ISNA(VLOOKUP(Table1[[#This Row],[ProductID]],productMaster,1,0)),"Anomali","")</f>
        <v/>
      </c>
    </row>
    <row r="2100" spans="1:16" x14ac:dyDescent="0.25">
      <c r="A2100" s="4">
        <v>1214</v>
      </c>
      <c r="B2100" s="4">
        <v>2740</v>
      </c>
      <c r="C2100" s="11">
        <v>44169</v>
      </c>
      <c r="D2100" s="4">
        <v>550</v>
      </c>
      <c r="E2100" s="4">
        <v>523</v>
      </c>
      <c r="F2100" s="41">
        <v>10.384499999999999</v>
      </c>
      <c r="G2100" s="41">
        <v>5711.4750000000004</v>
      </c>
      <c r="K2100" t="b">
        <f>IF(VLOOKUP(Table1[[#This Row],[ProductID]],productMaster,4,0)="Active",TRUE,"Anomali")</f>
        <v>1</v>
      </c>
      <c r="L2100">
        <f>VLOOKUP(Table1[[#This Row],[ProductID]],productMaster,10,0)</f>
        <v>0</v>
      </c>
      <c r="M2100" t="str">
        <f>IF(Table1[[#This Row],[UnitPrice]]&gt;115%*Table1[[#This Row],[StandardAcquisitionCost]],"Anomali","")</f>
        <v>Anomali</v>
      </c>
      <c r="N2100" s="80">
        <f>VLOOKUP(Table1[[#This Row],[ProductID]],productMaster,11,0)</f>
        <v>0</v>
      </c>
      <c r="O2100" s="80" t="str">
        <f>IF(Table1[[#This Row],[UnitPrice]]&gt;Table1[[#This Row],[sellingPrice]],"Anomali","")</f>
        <v>Anomali</v>
      </c>
      <c r="P2100" s="80" t="str">
        <f>IF(ISNA(VLOOKUP(Table1[[#This Row],[ProductID]],productMaster,1,0)),"Anomali","")</f>
        <v/>
      </c>
    </row>
    <row r="2101" spans="1:16" x14ac:dyDescent="0.25">
      <c r="A2101" s="5">
        <v>1215</v>
      </c>
      <c r="B2101" s="5">
        <v>2741</v>
      </c>
      <c r="C2101" s="10">
        <v>44169</v>
      </c>
      <c r="D2101" s="5">
        <v>3</v>
      </c>
      <c r="E2101" s="5">
        <v>429</v>
      </c>
      <c r="F2101" s="40">
        <v>41.380499999999998</v>
      </c>
      <c r="G2101" s="40">
        <v>124.14149999999999</v>
      </c>
      <c r="K2101" t="b">
        <f>IF(VLOOKUP(Table1[[#This Row],[ProductID]],productMaster,4,0)="Active",TRUE,"Anomali")</f>
        <v>1</v>
      </c>
      <c r="L2101">
        <f>VLOOKUP(Table1[[#This Row],[ProductID]],productMaster,10,0)</f>
        <v>0</v>
      </c>
      <c r="M2101" t="str">
        <f>IF(Table1[[#This Row],[UnitPrice]]&gt;115%*Table1[[#This Row],[StandardAcquisitionCost]],"Anomali","")</f>
        <v>Anomali</v>
      </c>
      <c r="N2101" s="80">
        <f>VLOOKUP(Table1[[#This Row],[ProductID]],productMaster,11,0)</f>
        <v>0</v>
      </c>
      <c r="O2101" s="80" t="str">
        <f>IF(Table1[[#This Row],[UnitPrice]]&gt;Table1[[#This Row],[sellingPrice]],"Anomali","")</f>
        <v>Anomali</v>
      </c>
      <c r="P2101" s="80" t="str">
        <f>IF(ISNA(VLOOKUP(Table1[[#This Row],[ProductID]],productMaster,1,0)),"Anomali","")</f>
        <v/>
      </c>
    </row>
    <row r="2102" spans="1:16" x14ac:dyDescent="0.25">
      <c r="A2102" s="4">
        <v>1215</v>
      </c>
      <c r="B2102" s="4">
        <v>2742</v>
      </c>
      <c r="C2102" s="11">
        <v>44169</v>
      </c>
      <c r="D2102" s="4">
        <v>3</v>
      </c>
      <c r="E2102" s="4">
        <v>430</v>
      </c>
      <c r="F2102" s="41">
        <v>45.654000000000003</v>
      </c>
      <c r="G2102" s="41">
        <v>136.96199999999999</v>
      </c>
      <c r="K2102" t="b">
        <f>IF(VLOOKUP(Table1[[#This Row],[ProductID]],productMaster,4,0)="Active",TRUE,"Anomali")</f>
        <v>1</v>
      </c>
      <c r="L2102">
        <f>VLOOKUP(Table1[[#This Row],[ProductID]],productMaster,10,0)</f>
        <v>0</v>
      </c>
      <c r="M2102" t="str">
        <f>IF(Table1[[#This Row],[UnitPrice]]&gt;115%*Table1[[#This Row],[StandardAcquisitionCost]],"Anomali","")</f>
        <v>Anomali</v>
      </c>
      <c r="N2102" s="80">
        <f>VLOOKUP(Table1[[#This Row],[ProductID]],productMaster,11,0)</f>
        <v>0</v>
      </c>
      <c r="O2102" s="80" t="str">
        <f>IF(Table1[[#This Row],[UnitPrice]]&gt;Table1[[#This Row],[sellingPrice]],"Anomali","")</f>
        <v>Anomali</v>
      </c>
      <c r="P2102" s="80" t="str">
        <f>IF(ISNA(VLOOKUP(Table1[[#This Row],[ProductID]],productMaster,1,0)),"Anomali","")</f>
        <v/>
      </c>
    </row>
    <row r="2103" spans="1:16" x14ac:dyDescent="0.25">
      <c r="A2103" s="5">
        <v>1215</v>
      </c>
      <c r="B2103" s="5">
        <v>2743</v>
      </c>
      <c r="C2103" s="10">
        <v>44169</v>
      </c>
      <c r="D2103" s="5">
        <v>3</v>
      </c>
      <c r="E2103" s="5">
        <v>431</v>
      </c>
      <c r="F2103" s="40">
        <v>41.380499999999998</v>
      </c>
      <c r="G2103" s="40">
        <v>124.14149999999999</v>
      </c>
      <c r="K2103" t="b">
        <f>IF(VLOOKUP(Table1[[#This Row],[ProductID]],productMaster,4,0)="Active",TRUE,"Anomali")</f>
        <v>1</v>
      </c>
      <c r="L2103">
        <f>VLOOKUP(Table1[[#This Row],[ProductID]],productMaster,10,0)</f>
        <v>0</v>
      </c>
      <c r="M2103" t="str">
        <f>IF(Table1[[#This Row],[UnitPrice]]&gt;115%*Table1[[#This Row],[StandardAcquisitionCost]],"Anomali","")</f>
        <v>Anomali</v>
      </c>
      <c r="N2103" s="80">
        <f>VLOOKUP(Table1[[#This Row],[ProductID]],productMaster,11,0)</f>
        <v>0</v>
      </c>
      <c r="O2103" s="80" t="str">
        <f>IF(Table1[[#This Row],[UnitPrice]]&gt;Table1[[#This Row],[sellingPrice]],"Anomali","")</f>
        <v>Anomali</v>
      </c>
      <c r="P2103" s="80" t="str">
        <f>IF(ISNA(VLOOKUP(Table1[[#This Row],[ProductID]],productMaster,1,0)),"Anomali","")</f>
        <v/>
      </c>
    </row>
    <row r="2104" spans="1:16" x14ac:dyDescent="0.25">
      <c r="A2104" s="4">
        <v>1215</v>
      </c>
      <c r="B2104" s="4">
        <v>2744</v>
      </c>
      <c r="C2104" s="11">
        <v>44169</v>
      </c>
      <c r="D2104" s="4">
        <v>3</v>
      </c>
      <c r="E2104" s="4">
        <v>432</v>
      </c>
      <c r="F2104" s="41">
        <v>39.280500000000004</v>
      </c>
      <c r="G2104" s="41">
        <v>117.8415</v>
      </c>
      <c r="K2104" t="b">
        <f>IF(VLOOKUP(Table1[[#This Row],[ProductID]],productMaster,4,0)="Active",TRUE,"Anomali")</f>
        <v>1</v>
      </c>
      <c r="L2104">
        <f>VLOOKUP(Table1[[#This Row],[ProductID]],productMaster,10,0)</f>
        <v>0</v>
      </c>
      <c r="M2104" t="str">
        <f>IF(Table1[[#This Row],[UnitPrice]]&gt;115%*Table1[[#This Row],[StandardAcquisitionCost]],"Anomali","")</f>
        <v>Anomali</v>
      </c>
      <c r="N2104" s="80">
        <f>VLOOKUP(Table1[[#This Row],[ProductID]],productMaster,11,0)</f>
        <v>0</v>
      </c>
      <c r="O2104" s="80" t="str">
        <f>IF(Table1[[#This Row],[UnitPrice]]&gt;Table1[[#This Row],[sellingPrice]],"Anomali","")</f>
        <v>Anomali</v>
      </c>
      <c r="P2104" s="80" t="str">
        <f>IF(ISNA(VLOOKUP(Table1[[#This Row],[ProductID]],productMaster,1,0)),"Anomali","")</f>
        <v/>
      </c>
    </row>
    <row r="2105" spans="1:16" x14ac:dyDescent="0.25">
      <c r="A2105" s="5">
        <v>1215</v>
      </c>
      <c r="B2105" s="5">
        <v>2745</v>
      </c>
      <c r="C2105" s="10">
        <v>44169</v>
      </c>
      <c r="D2105" s="5">
        <v>3</v>
      </c>
      <c r="E2105" s="5">
        <v>433</v>
      </c>
      <c r="F2105" s="40">
        <v>43.554000000000002</v>
      </c>
      <c r="G2105" s="40">
        <v>130.66200000000001</v>
      </c>
      <c r="K2105" t="b">
        <f>IF(VLOOKUP(Table1[[#This Row],[ProductID]],productMaster,4,0)="Active",TRUE,"Anomali")</f>
        <v>1</v>
      </c>
      <c r="L2105">
        <f>VLOOKUP(Table1[[#This Row],[ProductID]],productMaster,10,0)</f>
        <v>0</v>
      </c>
      <c r="M2105" t="str">
        <f>IF(Table1[[#This Row],[UnitPrice]]&gt;115%*Table1[[#This Row],[StandardAcquisitionCost]],"Anomali","")</f>
        <v>Anomali</v>
      </c>
      <c r="N2105" s="80">
        <f>VLOOKUP(Table1[[#This Row],[ProductID]],productMaster,11,0)</f>
        <v>0</v>
      </c>
      <c r="O2105" s="80" t="str">
        <f>IF(Table1[[#This Row],[UnitPrice]]&gt;Table1[[#This Row],[sellingPrice]],"Anomali","")</f>
        <v>Anomali</v>
      </c>
      <c r="P2105" s="80" t="str">
        <f>IF(ISNA(VLOOKUP(Table1[[#This Row],[ProductID]],productMaster,1,0)),"Anomali","")</f>
        <v/>
      </c>
    </row>
    <row r="2106" spans="1:16" x14ac:dyDescent="0.25">
      <c r="A2106" s="4">
        <v>1215</v>
      </c>
      <c r="B2106" s="4">
        <v>2746</v>
      </c>
      <c r="C2106" s="11">
        <v>44169</v>
      </c>
      <c r="D2106" s="4">
        <v>3</v>
      </c>
      <c r="E2106" s="4">
        <v>434</v>
      </c>
      <c r="F2106" s="41">
        <v>39.280500000000004</v>
      </c>
      <c r="G2106" s="41">
        <v>117.8415</v>
      </c>
      <c r="K2106" t="b">
        <f>IF(VLOOKUP(Table1[[#This Row],[ProductID]],productMaster,4,0)="Active",TRUE,"Anomali")</f>
        <v>1</v>
      </c>
      <c r="L2106">
        <f>VLOOKUP(Table1[[#This Row],[ProductID]],productMaster,10,0)</f>
        <v>0</v>
      </c>
      <c r="M2106" t="str">
        <f>IF(Table1[[#This Row],[UnitPrice]]&gt;115%*Table1[[#This Row],[StandardAcquisitionCost]],"Anomali","")</f>
        <v>Anomali</v>
      </c>
      <c r="N2106" s="80">
        <f>VLOOKUP(Table1[[#This Row],[ProductID]],productMaster,11,0)</f>
        <v>0</v>
      </c>
      <c r="O2106" s="80" t="str">
        <f>IF(Table1[[#This Row],[UnitPrice]]&gt;Table1[[#This Row],[sellingPrice]],"Anomali","")</f>
        <v>Anomali</v>
      </c>
      <c r="P2106" s="80" t="str">
        <f>IF(ISNA(VLOOKUP(Table1[[#This Row],[ProductID]],productMaster,1,0)),"Anomali","")</f>
        <v/>
      </c>
    </row>
    <row r="2107" spans="1:16" x14ac:dyDescent="0.25">
      <c r="A2107" s="5">
        <v>1215</v>
      </c>
      <c r="B2107" s="5">
        <v>2747</v>
      </c>
      <c r="C2107" s="10">
        <v>44169</v>
      </c>
      <c r="D2107" s="5">
        <v>3</v>
      </c>
      <c r="E2107" s="5">
        <v>435</v>
      </c>
      <c r="F2107" s="40">
        <v>37.180500000000002</v>
      </c>
      <c r="G2107" s="40">
        <v>111.5415</v>
      </c>
      <c r="K2107" t="b">
        <f>IF(VLOOKUP(Table1[[#This Row],[ProductID]],productMaster,4,0)="Active",TRUE,"Anomali")</f>
        <v>1</v>
      </c>
      <c r="L2107">
        <f>VLOOKUP(Table1[[#This Row],[ProductID]],productMaster,10,0)</f>
        <v>0</v>
      </c>
      <c r="M2107" t="str">
        <f>IF(Table1[[#This Row],[UnitPrice]]&gt;115%*Table1[[#This Row],[StandardAcquisitionCost]],"Anomali","")</f>
        <v>Anomali</v>
      </c>
      <c r="N2107" s="80">
        <f>VLOOKUP(Table1[[#This Row],[ProductID]],productMaster,11,0)</f>
        <v>0</v>
      </c>
      <c r="O2107" s="80" t="str">
        <f>IF(Table1[[#This Row],[UnitPrice]]&gt;Table1[[#This Row],[sellingPrice]],"Anomali","")</f>
        <v>Anomali</v>
      </c>
      <c r="P2107" s="80" t="str">
        <f>IF(ISNA(VLOOKUP(Table1[[#This Row],[ProductID]],productMaster,1,0)),"Anomali","")</f>
        <v/>
      </c>
    </row>
    <row r="2108" spans="1:16" x14ac:dyDescent="0.25">
      <c r="A2108" s="4">
        <v>1215</v>
      </c>
      <c r="B2108" s="4">
        <v>2748</v>
      </c>
      <c r="C2108" s="11">
        <v>44169</v>
      </c>
      <c r="D2108" s="4">
        <v>3</v>
      </c>
      <c r="E2108" s="4">
        <v>436</v>
      </c>
      <c r="F2108" s="41">
        <v>41.454000000000001</v>
      </c>
      <c r="G2108" s="41">
        <v>124.36199999999999</v>
      </c>
      <c r="K2108" t="b">
        <f>IF(VLOOKUP(Table1[[#This Row],[ProductID]],productMaster,4,0)="Active",TRUE,"Anomali")</f>
        <v>1</v>
      </c>
      <c r="L2108">
        <f>VLOOKUP(Table1[[#This Row],[ProductID]],productMaster,10,0)</f>
        <v>0</v>
      </c>
      <c r="M2108" t="str">
        <f>IF(Table1[[#This Row],[UnitPrice]]&gt;115%*Table1[[#This Row],[StandardAcquisitionCost]],"Anomali","")</f>
        <v>Anomali</v>
      </c>
      <c r="N2108" s="80">
        <f>VLOOKUP(Table1[[#This Row],[ProductID]],productMaster,11,0)</f>
        <v>0</v>
      </c>
      <c r="O2108" s="80" t="str">
        <f>IF(Table1[[#This Row],[UnitPrice]]&gt;Table1[[#This Row],[sellingPrice]],"Anomali","")</f>
        <v>Anomali</v>
      </c>
      <c r="P2108" s="80" t="str">
        <f>IF(ISNA(VLOOKUP(Table1[[#This Row],[ProductID]],productMaster,1,0)),"Anomali","")</f>
        <v/>
      </c>
    </row>
    <row r="2109" spans="1:16" x14ac:dyDescent="0.25">
      <c r="A2109" s="5">
        <v>1215</v>
      </c>
      <c r="B2109" s="5">
        <v>2749</v>
      </c>
      <c r="C2109" s="10">
        <v>44169</v>
      </c>
      <c r="D2109" s="5">
        <v>3</v>
      </c>
      <c r="E2109" s="5">
        <v>437</v>
      </c>
      <c r="F2109" s="40">
        <v>37.180500000000002</v>
      </c>
      <c r="G2109" s="40">
        <v>111.5415</v>
      </c>
      <c r="K2109" t="b">
        <f>IF(VLOOKUP(Table1[[#This Row],[ProductID]],productMaster,4,0)="Active",TRUE,"Anomali")</f>
        <v>1</v>
      </c>
      <c r="L2109">
        <f>VLOOKUP(Table1[[#This Row],[ProductID]],productMaster,10,0)</f>
        <v>0</v>
      </c>
      <c r="M2109" t="str">
        <f>IF(Table1[[#This Row],[UnitPrice]]&gt;115%*Table1[[#This Row],[StandardAcquisitionCost]],"Anomali","")</f>
        <v>Anomali</v>
      </c>
      <c r="N2109" s="80">
        <f>VLOOKUP(Table1[[#This Row],[ProductID]],productMaster,11,0)</f>
        <v>0</v>
      </c>
      <c r="O2109" s="80" t="str">
        <f>IF(Table1[[#This Row],[UnitPrice]]&gt;Table1[[#This Row],[sellingPrice]],"Anomali","")</f>
        <v>Anomali</v>
      </c>
      <c r="P2109" s="80" t="str">
        <f>IF(ISNA(VLOOKUP(Table1[[#This Row],[ProductID]],productMaster,1,0)),"Anomali","")</f>
        <v/>
      </c>
    </row>
    <row r="2110" spans="1:16" x14ac:dyDescent="0.25">
      <c r="A2110" s="4">
        <v>1216</v>
      </c>
      <c r="B2110" s="4">
        <v>2750</v>
      </c>
      <c r="C2110" s="11">
        <v>44169</v>
      </c>
      <c r="D2110" s="4">
        <v>3</v>
      </c>
      <c r="E2110" s="4">
        <v>490</v>
      </c>
      <c r="F2110" s="41">
        <v>12.7155</v>
      </c>
      <c r="G2110" s="41">
        <v>38.146500000000003</v>
      </c>
      <c r="K2110" t="b">
        <f>IF(VLOOKUP(Table1[[#This Row],[ProductID]],productMaster,4,0)="Active",TRUE,"Anomali")</f>
        <v>1</v>
      </c>
      <c r="L2110">
        <f>VLOOKUP(Table1[[#This Row],[ProductID]],productMaster,10,0)</f>
        <v>0</v>
      </c>
      <c r="M2110" t="str">
        <f>IF(Table1[[#This Row],[UnitPrice]]&gt;115%*Table1[[#This Row],[StandardAcquisitionCost]],"Anomali","")</f>
        <v>Anomali</v>
      </c>
      <c r="N2110" s="80">
        <f>VLOOKUP(Table1[[#This Row],[ProductID]],productMaster,11,0)</f>
        <v>0</v>
      </c>
      <c r="O2110" s="80" t="str">
        <f>IF(Table1[[#This Row],[UnitPrice]]&gt;Table1[[#This Row],[sellingPrice]],"Anomali","")</f>
        <v>Anomali</v>
      </c>
      <c r="P2110" s="80" t="str">
        <f>IF(ISNA(VLOOKUP(Table1[[#This Row],[ProductID]],productMaster,1,0)),"Anomali","")</f>
        <v/>
      </c>
    </row>
    <row r="2111" spans="1:16" x14ac:dyDescent="0.25">
      <c r="A2111" s="5">
        <v>1216</v>
      </c>
      <c r="B2111" s="5">
        <v>2751</v>
      </c>
      <c r="C2111" s="10">
        <v>44169</v>
      </c>
      <c r="D2111" s="5">
        <v>3</v>
      </c>
      <c r="E2111" s="5">
        <v>491</v>
      </c>
      <c r="F2111" s="40">
        <v>19.939499999999999</v>
      </c>
      <c r="G2111" s="40">
        <v>59.8185</v>
      </c>
      <c r="K2111" t="b">
        <f>IF(VLOOKUP(Table1[[#This Row],[ProductID]],productMaster,4,0)="Active",TRUE,"Anomali")</f>
        <v>1</v>
      </c>
      <c r="L2111">
        <f>VLOOKUP(Table1[[#This Row],[ProductID]],productMaster,10,0)</f>
        <v>0</v>
      </c>
      <c r="M2111" t="str">
        <f>IF(Table1[[#This Row],[UnitPrice]]&gt;115%*Table1[[#This Row],[StandardAcquisitionCost]],"Anomali","")</f>
        <v>Anomali</v>
      </c>
      <c r="N2111" s="80">
        <f>VLOOKUP(Table1[[#This Row],[ProductID]],productMaster,11,0)</f>
        <v>0</v>
      </c>
      <c r="O2111" s="80" t="str">
        <f>IF(Table1[[#This Row],[UnitPrice]]&gt;Table1[[#This Row],[sellingPrice]],"Anomali","")</f>
        <v>Anomali</v>
      </c>
      <c r="P2111" s="80" t="str">
        <f>IF(ISNA(VLOOKUP(Table1[[#This Row],[ProductID]],productMaster,1,0)),"Anomali","")</f>
        <v/>
      </c>
    </row>
    <row r="2112" spans="1:16" x14ac:dyDescent="0.25">
      <c r="A2112" s="4">
        <v>1217</v>
      </c>
      <c r="B2112" s="4">
        <v>2752</v>
      </c>
      <c r="C2112" s="11">
        <v>44169</v>
      </c>
      <c r="D2112" s="4">
        <v>3</v>
      </c>
      <c r="E2112" s="4">
        <v>528</v>
      </c>
      <c r="F2112" s="41">
        <v>38.156999999999996</v>
      </c>
      <c r="G2112" s="41">
        <v>114.471</v>
      </c>
      <c r="K2112" t="str">
        <f>IF(VLOOKUP(Table1[[#This Row],[ProductID]],productMaster,4,0)="Active",TRUE,"Anomali")</f>
        <v>Anomali</v>
      </c>
      <c r="L2112">
        <f>VLOOKUP(Table1[[#This Row],[ProductID]],productMaster,10,0)</f>
        <v>0</v>
      </c>
      <c r="M2112" t="str">
        <f>IF(Table1[[#This Row],[UnitPrice]]&gt;115%*Table1[[#This Row],[StandardAcquisitionCost]],"Anomali","")</f>
        <v>Anomali</v>
      </c>
      <c r="N2112" s="80">
        <f>VLOOKUP(Table1[[#This Row],[ProductID]],productMaster,11,0)</f>
        <v>0</v>
      </c>
      <c r="O2112" s="80" t="str">
        <f>IF(Table1[[#This Row],[UnitPrice]]&gt;Table1[[#This Row],[sellingPrice]],"Anomali","")</f>
        <v>Anomali</v>
      </c>
      <c r="P2112" s="80" t="str">
        <f>IF(ISNA(VLOOKUP(Table1[[#This Row],[ProductID]],productMaster,1,0)),"Anomali","")</f>
        <v/>
      </c>
    </row>
    <row r="2113" spans="1:16" x14ac:dyDescent="0.25">
      <c r="A2113" s="5">
        <v>1218</v>
      </c>
      <c r="B2113" s="5">
        <v>2753</v>
      </c>
      <c r="C2113" s="10">
        <v>44169</v>
      </c>
      <c r="D2113" s="5">
        <v>3</v>
      </c>
      <c r="E2113" s="5">
        <v>505</v>
      </c>
      <c r="F2113" s="40">
        <v>44.215499999999999</v>
      </c>
      <c r="G2113" s="40">
        <v>132.6465</v>
      </c>
      <c r="K2113" t="b">
        <f>IF(VLOOKUP(Table1[[#This Row],[ProductID]],productMaster,4,0)="Active",TRUE,"Anomali")</f>
        <v>1</v>
      </c>
      <c r="L2113">
        <f>VLOOKUP(Table1[[#This Row],[ProductID]],productMaster,10,0)</f>
        <v>0</v>
      </c>
      <c r="M2113" t="str">
        <f>IF(Table1[[#This Row],[UnitPrice]]&gt;115%*Table1[[#This Row],[StandardAcquisitionCost]],"Anomali","")</f>
        <v>Anomali</v>
      </c>
      <c r="N2113" s="80">
        <f>VLOOKUP(Table1[[#This Row],[ProductID]],productMaster,11,0)</f>
        <v>0</v>
      </c>
      <c r="O2113" s="80" t="str">
        <f>IF(Table1[[#This Row],[UnitPrice]]&gt;Table1[[#This Row],[sellingPrice]],"Anomali","")</f>
        <v>Anomali</v>
      </c>
      <c r="P2113" s="80" t="str">
        <f>IF(ISNA(VLOOKUP(Table1[[#This Row],[ProductID]],productMaster,1,0)),"Anomali","")</f>
        <v/>
      </c>
    </row>
    <row r="2114" spans="1:16" x14ac:dyDescent="0.25">
      <c r="A2114" s="4">
        <v>1219</v>
      </c>
      <c r="B2114" s="4">
        <v>2754</v>
      </c>
      <c r="C2114" s="11">
        <v>44169</v>
      </c>
      <c r="D2114" s="4">
        <v>550</v>
      </c>
      <c r="E2114" s="4">
        <v>938</v>
      </c>
      <c r="F2114" s="41">
        <v>31.4895</v>
      </c>
      <c r="G2114" s="41">
        <v>17319.224999999999</v>
      </c>
      <c r="K2114" t="b">
        <f>IF(VLOOKUP(Table1[[#This Row],[ProductID]],productMaster,4,0)="Active",TRUE,"Anomali")</f>
        <v>1</v>
      </c>
      <c r="L2114">
        <f>VLOOKUP(Table1[[#This Row],[ProductID]],productMaster,10,0)</f>
        <v>17.977599999999999</v>
      </c>
      <c r="M2114" t="str">
        <f>IF(Table1[[#This Row],[UnitPrice]]&gt;115%*Table1[[#This Row],[StandardAcquisitionCost]],"Anomali","")</f>
        <v>Anomali</v>
      </c>
      <c r="N2114" s="80">
        <f>VLOOKUP(Table1[[#This Row],[ProductID]],productMaster,11,0)</f>
        <v>40.49</v>
      </c>
      <c r="O2114" s="80" t="str">
        <f>IF(Table1[[#This Row],[UnitPrice]]&gt;Table1[[#This Row],[sellingPrice]],"Anomali","")</f>
        <v/>
      </c>
      <c r="P2114" s="80" t="str">
        <f>IF(ISNA(VLOOKUP(Table1[[#This Row],[ProductID]],productMaster,1,0)),"Anomali","")</f>
        <v/>
      </c>
    </row>
    <row r="2115" spans="1:16" x14ac:dyDescent="0.25">
      <c r="A2115" s="5">
        <v>1219</v>
      </c>
      <c r="B2115" s="5">
        <v>2755</v>
      </c>
      <c r="C2115" s="10">
        <v>44169</v>
      </c>
      <c r="D2115" s="5">
        <v>550</v>
      </c>
      <c r="E2115" s="5">
        <v>939</v>
      </c>
      <c r="F2115" s="40">
        <v>48.289499999999997</v>
      </c>
      <c r="G2115" s="40">
        <v>26559.224999999999</v>
      </c>
      <c r="K2115" t="b">
        <f>IF(VLOOKUP(Table1[[#This Row],[ProductID]],productMaster,4,0)="Active",TRUE,"Anomali")</f>
        <v>1</v>
      </c>
      <c r="L2115">
        <f>VLOOKUP(Table1[[#This Row],[ProductID]],productMaster,10,0)</f>
        <v>27.568000000000001</v>
      </c>
      <c r="M2115" t="str">
        <f>IF(Table1[[#This Row],[UnitPrice]]&gt;115%*Table1[[#This Row],[StandardAcquisitionCost]],"Anomali","")</f>
        <v>Anomali</v>
      </c>
      <c r="N2115" s="80">
        <f>VLOOKUP(Table1[[#This Row],[ProductID]],productMaster,11,0)</f>
        <v>62.09</v>
      </c>
      <c r="O2115" s="80" t="str">
        <f>IF(Table1[[#This Row],[UnitPrice]]&gt;Table1[[#This Row],[sellingPrice]],"Anomali","")</f>
        <v/>
      </c>
      <c r="P2115" s="80" t="str">
        <f>IF(ISNA(VLOOKUP(Table1[[#This Row],[ProductID]],productMaster,1,0)),"Anomali","")</f>
        <v/>
      </c>
    </row>
    <row r="2116" spans="1:16" x14ac:dyDescent="0.25">
      <c r="A2116" s="4">
        <v>1220</v>
      </c>
      <c r="B2116" s="4">
        <v>2756</v>
      </c>
      <c r="C2116" s="11">
        <v>44169</v>
      </c>
      <c r="D2116" s="4">
        <v>60</v>
      </c>
      <c r="E2116" s="4">
        <v>358</v>
      </c>
      <c r="F2116" s="41">
        <v>6.9824999999999999</v>
      </c>
      <c r="G2116" s="41">
        <v>418.95</v>
      </c>
      <c r="K2116" t="b">
        <f>IF(VLOOKUP(Table1[[#This Row],[ProductID]],productMaster,4,0)="Active",TRUE,"Anomali")</f>
        <v>1</v>
      </c>
      <c r="L2116">
        <f>VLOOKUP(Table1[[#This Row],[ProductID]],productMaster,10,0)</f>
        <v>0</v>
      </c>
      <c r="M2116" t="str">
        <f>IF(Table1[[#This Row],[UnitPrice]]&gt;115%*Table1[[#This Row],[StandardAcquisitionCost]],"Anomali","")</f>
        <v>Anomali</v>
      </c>
      <c r="N2116" s="80">
        <f>VLOOKUP(Table1[[#This Row],[ProductID]],productMaster,11,0)</f>
        <v>0</v>
      </c>
      <c r="O2116" s="80" t="str">
        <f>IF(Table1[[#This Row],[UnitPrice]]&gt;Table1[[#This Row],[sellingPrice]],"Anomali","")</f>
        <v>Anomali</v>
      </c>
      <c r="P2116" s="80" t="str">
        <f>IF(ISNA(VLOOKUP(Table1[[#This Row],[ProductID]],productMaster,1,0)),"Anomali","")</f>
        <v/>
      </c>
    </row>
    <row r="2117" spans="1:16" x14ac:dyDescent="0.25">
      <c r="A2117" s="5">
        <v>1221</v>
      </c>
      <c r="B2117" s="5">
        <v>2757</v>
      </c>
      <c r="C2117" s="10">
        <v>44170</v>
      </c>
      <c r="D2117" s="5">
        <v>3</v>
      </c>
      <c r="E2117" s="5">
        <v>377</v>
      </c>
      <c r="F2117" s="40">
        <v>43.270499999999998</v>
      </c>
      <c r="G2117" s="40">
        <v>129.8115</v>
      </c>
      <c r="K2117" t="b">
        <f>IF(VLOOKUP(Table1[[#This Row],[ProductID]],productMaster,4,0)="Active",TRUE,"Anomali")</f>
        <v>1</v>
      </c>
      <c r="L2117">
        <f>VLOOKUP(Table1[[#This Row],[ProductID]],productMaster,10,0)</f>
        <v>0</v>
      </c>
      <c r="M2117" t="str">
        <f>IF(Table1[[#This Row],[UnitPrice]]&gt;115%*Table1[[#This Row],[StandardAcquisitionCost]],"Anomali","")</f>
        <v>Anomali</v>
      </c>
      <c r="N2117" s="80">
        <f>VLOOKUP(Table1[[#This Row],[ProductID]],productMaster,11,0)</f>
        <v>0</v>
      </c>
      <c r="O2117" s="80" t="str">
        <f>IF(Table1[[#This Row],[UnitPrice]]&gt;Table1[[#This Row],[sellingPrice]],"Anomali","")</f>
        <v>Anomali</v>
      </c>
      <c r="P2117" s="80" t="str">
        <f>IF(ISNA(VLOOKUP(Table1[[#This Row],[ProductID]],productMaster,1,0)),"Anomali","")</f>
        <v/>
      </c>
    </row>
    <row r="2118" spans="1:16" x14ac:dyDescent="0.25">
      <c r="A2118" s="4">
        <v>1221</v>
      </c>
      <c r="B2118" s="4">
        <v>2758</v>
      </c>
      <c r="C2118" s="11">
        <v>44170</v>
      </c>
      <c r="D2118" s="4">
        <v>3</v>
      </c>
      <c r="E2118" s="4">
        <v>378</v>
      </c>
      <c r="F2118" s="41">
        <v>41.170499999999997</v>
      </c>
      <c r="G2118" s="41">
        <v>123.5115</v>
      </c>
      <c r="K2118" t="b">
        <f>IF(VLOOKUP(Table1[[#This Row],[ProductID]],productMaster,4,0)="Active",TRUE,"Anomali")</f>
        <v>1</v>
      </c>
      <c r="L2118">
        <f>VLOOKUP(Table1[[#This Row],[ProductID]],productMaster,10,0)</f>
        <v>0</v>
      </c>
      <c r="M2118" t="str">
        <f>IF(Table1[[#This Row],[UnitPrice]]&gt;115%*Table1[[#This Row],[StandardAcquisitionCost]],"Anomali","")</f>
        <v>Anomali</v>
      </c>
      <c r="N2118" s="80">
        <f>VLOOKUP(Table1[[#This Row],[ProductID]],productMaster,11,0)</f>
        <v>0</v>
      </c>
      <c r="O2118" s="80" t="str">
        <f>IF(Table1[[#This Row],[UnitPrice]]&gt;Table1[[#This Row],[sellingPrice]],"Anomali","")</f>
        <v>Anomali</v>
      </c>
      <c r="P2118" s="80" t="str">
        <f>IF(ISNA(VLOOKUP(Table1[[#This Row],[ProductID]],productMaster,1,0)),"Anomali","")</f>
        <v/>
      </c>
    </row>
    <row r="2119" spans="1:16" x14ac:dyDescent="0.25">
      <c r="A2119" s="5">
        <v>1221</v>
      </c>
      <c r="B2119" s="5">
        <v>2759</v>
      </c>
      <c r="C2119" s="10">
        <v>44170</v>
      </c>
      <c r="D2119" s="5">
        <v>3</v>
      </c>
      <c r="E2119" s="5">
        <v>379</v>
      </c>
      <c r="F2119" s="40">
        <v>45.444000000000003</v>
      </c>
      <c r="G2119" s="40">
        <v>136.33199999999999</v>
      </c>
      <c r="K2119" t="b">
        <f>IF(VLOOKUP(Table1[[#This Row],[ProductID]],productMaster,4,0)="Active",TRUE,"Anomali")</f>
        <v>1</v>
      </c>
      <c r="L2119">
        <f>VLOOKUP(Table1[[#This Row],[ProductID]],productMaster,10,0)</f>
        <v>0</v>
      </c>
      <c r="M2119" t="str">
        <f>IF(Table1[[#This Row],[UnitPrice]]&gt;115%*Table1[[#This Row],[StandardAcquisitionCost]],"Anomali","")</f>
        <v>Anomali</v>
      </c>
      <c r="N2119" s="80">
        <f>VLOOKUP(Table1[[#This Row],[ProductID]],productMaster,11,0)</f>
        <v>0</v>
      </c>
      <c r="O2119" s="80" t="str">
        <f>IF(Table1[[#This Row],[UnitPrice]]&gt;Table1[[#This Row],[sellingPrice]],"Anomali","")</f>
        <v>Anomali</v>
      </c>
      <c r="P2119" s="80" t="str">
        <f>IF(ISNA(VLOOKUP(Table1[[#This Row],[ProductID]],productMaster,1,0)),"Anomali","")</f>
        <v/>
      </c>
    </row>
    <row r="2120" spans="1:16" x14ac:dyDescent="0.25">
      <c r="A2120" s="4">
        <v>1221</v>
      </c>
      <c r="B2120" s="4">
        <v>2760</v>
      </c>
      <c r="C2120" s="11">
        <v>44170</v>
      </c>
      <c r="D2120" s="4">
        <v>3</v>
      </c>
      <c r="E2120" s="4">
        <v>380</v>
      </c>
      <c r="F2120" s="41">
        <v>41.170499999999997</v>
      </c>
      <c r="G2120" s="41">
        <v>123.5115</v>
      </c>
      <c r="K2120" t="b">
        <f>IF(VLOOKUP(Table1[[#This Row],[ProductID]],productMaster,4,0)="Active",TRUE,"Anomali")</f>
        <v>1</v>
      </c>
      <c r="L2120">
        <f>VLOOKUP(Table1[[#This Row],[ProductID]],productMaster,10,0)</f>
        <v>0</v>
      </c>
      <c r="M2120" t="str">
        <f>IF(Table1[[#This Row],[UnitPrice]]&gt;115%*Table1[[#This Row],[StandardAcquisitionCost]],"Anomali","")</f>
        <v>Anomali</v>
      </c>
      <c r="N2120" s="80">
        <f>VLOOKUP(Table1[[#This Row],[ProductID]],productMaster,11,0)</f>
        <v>0</v>
      </c>
      <c r="O2120" s="80" t="str">
        <f>IF(Table1[[#This Row],[UnitPrice]]&gt;Table1[[#This Row],[sellingPrice]],"Anomali","")</f>
        <v>Anomali</v>
      </c>
      <c r="P2120" s="80" t="str">
        <f>IF(ISNA(VLOOKUP(Table1[[#This Row],[ProductID]],productMaster,1,0)),"Anomali","")</f>
        <v/>
      </c>
    </row>
    <row r="2121" spans="1:16" x14ac:dyDescent="0.25">
      <c r="A2121" s="5">
        <v>1222</v>
      </c>
      <c r="B2121" s="5">
        <v>2761</v>
      </c>
      <c r="C2121" s="10">
        <v>44170</v>
      </c>
      <c r="D2121" s="5">
        <v>60</v>
      </c>
      <c r="E2121" s="5">
        <v>356</v>
      </c>
      <c r="F2121" s="40">
        <v>3.3809999999999998</v>
      </c>
      <c r="G2121" s="40">
        <v>202.86</v>
      </c>
      <c r="K2121" t="b">
        <f>IF(VLOOKUP(Table1[[#This Row],[ProductID]],productMaster,4,0)="Active",TRUE,"Anomali")</f>
        <v>1</v>
      </c>
      <c r="L2121">
        <f>VLOOKUP(Table1[[#This Row],[ProductID]],productMaster,10,0)</f>
        <v>0</v>
      </c>
      <c r="M2121" t="str">
        <f>IF(Table1[[#This Row],[UnitPrice]]&gt;115%*Table1[[#This Row],[StandardAcquisitionCost]],"Anomali","")</f>
        <v>Anomali</v>
      </c>
      <c r="N2121" s="80">
        <f>VLOOKUP(Table1[[#This Row],[ProductID]],productMaster,11,0)</f>
        <v>0</v>
      </c>
      <c r="O2121" s="80" t="str">
        <f>IF(Table1[[#This Row],[UnitPrice]]&gt;Table1[[#This Row],[sellingPrice]],"Anomali","")</f>
        <v>Anomali</v>
      </c>
      <c r="P2121" s="80" t="str">
        <f>IF(ISNA(VLOOKUP(Table1[[#This Row],[ProductID]],productMaster,1,0)),"Anomali","")</f>
        <v/>
      </c>
    </row>
    <row r="2122" spans="1:16" x14ac:dyDescent="0.25">
      <c r="A2122" s="4">
        <v>1222</v>
      </c>
      <c r="B2122" s="4">
        <v>2762</v>
      </c>
      <c r="C2122" s="11">
        <v>44170</v>
      </c>
      <c r="D2122" s="4">
        <v>60</v>
      </c>
      <c r="E2122" s="4">
        <v>357</v>
      </c>
      <c r="F2122" s="41">
        <v>4.3155000000000001</v>
      </c>
      <c r="G2122" s="41">
        <v>258.93</v>
      </c>
      <c r="K2122" t="b">
        <f>IF(VLOOKUP(Table1[[#This Row],[ProductID]],productMaster,4,0)="Active",TRUE,"Anomali")</f>
        <v>1</v>
      </c>
      <c r="L2122">
        <f>VLOOKUP(Table1[[#This Row],[ProductID]],productMaster,10,0)</f>
        <v>0</v>
      </c>
      <c r="M2122" t="str">
        <f>IF(Table1[[#This Row],[UnitPrice]]&gt;115%*Table1[[#This Row],[StandardAcquisitionCost]],"Anomali","")</f>
        <v>Anomali</v>
      </c>
      <c r="N2122" s="80">
        <f>VLOOKUP(Table1[[#This Row],[ProductID]],productMaster,11,0)</f>
        <v>0</v>
      </c>
      <c r="O2122" s="80" t="str">
        <f>IF(Table1[[#This Row],[UnitPrice]]&gt;Table1[[#This Row],[sellingPrice]],"Anomali","")</f>
        <v>Anomali</v>
      </c>
      <c r="P2122" s="80" t="str">
        <f>IF(ISNA(VLOOKUP(Table1[[#This Row],[ProductID]],productMaster,1,0)),"Anomali","")</f>
        <v/>
      </c>
    </row>
    <row r="2123" spans="1:16" x14ac:dyDescent="0.25">
      <c r="A2123" s="5">
        <v>1223</v>
      </c>
      <c r="B2123" s="5">
        <v>2763</v>
      </c>
      <c r="C2123" s="10">
        <v>44170</v>
      </c>
      <c r="D2123" s="5">
        <v>3</v>
      </c>
      <c r="E2123" s="5">
        <v>393</v>
      </c>
      <c r="F2123" s="40">
        <v>39.070500000000003</v>
      </c>
      <c r="G2123" s="40">
        <v>117.2115</v>
      </c>
      <c r="K2123" t="b">
        <f>IF(VLOOKUP(Table1[[#This Row],[ProductID]],productMaster,4,0)="Active",TRUE,"Anomali")</f>
        <v>1</v>
      </c>
      <c r="L2123">
        <f>VLOOKUP(Table1[[#This Row],[ProductID]],productMaster,10,0)</f>
        <v>0</v>
      </c>
      <c r="M2123" t="str">
        <f>IF(Table1[[#This Row],[UnitPrice]]&gt;115%*Table1[[#This Row],[StandardAcquisitionCost]],"Anomali","")</f>
        <v>Anomali</v>
      </c>
      <c r="N2123" s="80">
        <f>VLOOKUP(Table1[[#This Row],[ProductID]],productMaster,11,0)</f>
        <v>0</v>
      </c>
      <c r="O2123" s="80" t="str">
        <f>IF(Table1[[#This Row],[UnitPrice]]&gt;Table1[[#This Row],[sellingPrice]],"Anomali","")</f>
        <v>Anomali</v>
      </c>
      <c r="P2123" s="80" t="str">
        <f>IF(ISNA(VLOOKUP(Table1[[#This Row],[ProductID]],productMaster,1,0)),"Anomali","")</f>
        <v/>
      </c>
    </row>
    <row r="2124" spans="1:16" x14ac:dyDescent="0.25">
      <c r="A2124" s="4">
        <v>1223</v>
      </c>
      <c r="B2124" s="4">
        <v>2764</v>
      </c>
      <c r="C2124" s="11">
        <v>44170</v>
      </c>
      <c r="D2124" s="4">
        <v>3</v>
      </c>
      <c r="E2124" s="4">
        <v>394</v>
      </c>
      <c r="F2124" s="41">
        <v>43.344000000000001</v>
      </c>
      <c r="G2124" s="41">
        <v>130.03200000000001</v>
      </c>
      <c r="K2124" t="b">
        <f>IF(VLOOKUP(Table1[[#This Row],[ProductID]],productMaster,4,0)="Active",TRUE,"Anomali")</f>
        <v>1</v>
      </c>
      <c r="L2124">
        <f>VLOOKUP(Table1[[#This Row],[ProductID]],productMaster,10,0)</f>
        <v>0</v>
      </c>
      <c r="M2124" t="str">
        <f>IF(Table1[[#This Row],[UnitPrice]]&gt;115%*Table1[[#This Row],[StandardAcquisitionCost]],"Anomali","")</f>
        <v>Anomali</v>
      </c>
      <c r="N2124" s="80">
        <f>VLOOKUP(Table1[[#This Row],[ProductID]],productMaster,11,0)</f>
        <v>0</v>
      </c>
      <c r="O2124" s="80" t="str">
        <f>IF(Table1[[#This Row],[UnitPrice]]&gt;Table1[[#This Row],[sellingPrice]],"Anomali","")</f>
        <v>Anomali</v>
      </c>
      <c r="P2124" s="80" t="str">
        <f>IF(ISNA(VLOOKUP(Table1[[#This Row],[ProductID]],productMaster,1,0)),"Anomali","")</f>
        <v/>
      </c>
    </row>
    <row r="2125" spans="1:16" x14ac:dyDescent="0.25">
      <c r="A2125" s="5">
        <v>1223</v>
      </c>
      <c r="B2125" s="5">
        <v>2765</v>
      </c>
      <c r="C2125" s="10">
        <v>44170</v>
      </c>
      <c r="D2125" s="5">
        <v>3</v>
      </c>
      <c r="E2125" s="5">
        <v>395</v>
      </c>
      <c r="F2125" s="40">
        <v>39.070500000000003</v>
      </c>
      <c r="G2125" s="40">
        <v>117.2115</v>
      </c>
      <c r="K2125" t="b">
        <f>IF(VLOOKUP(Table1[[#This Row],[ProductID]],productMaster,4,0)="Active",TRUE,"Anomali")</f>
        <v>1</v>
      </c>
      <c r="L2125">
        <f>VLOOKUP(Table1[[#This Row],[ProductID]],productMaster,10,0)</f>
        <v>0</v>
      </c>
      <c r="M2125" t="str">
        <f>IF(Table1[[#This Row],[UnitPrice]]&gt;115%*Table1[[#This Row],[StandardAcquisitionCost]],"Anomali","")</f>
        <v>Anomali</v>
      </c>
      <c r="N2125" s="80">
        <f>VLOOKUP(Table1[[#This Row],[ProductID]],productMaster,11,0)</f>
        <v>0</v>
      </c>
      <c r="O2125" s="80" t="str">
        <f>IF(Table1[[#This Row],[UnitPrice]]&gt;Table1[[#This Row],[sellingPrice]],"Anomali","")</f>
        <v>Anomali</v>
      </c>
      <c r="P2125" s="80" t="str">
        <f>IF(ISNA(VLOOKUP(Table1[[#This Row],[ProductID]],productMaster,1,0)),"Anomali","")</f>
        <v/>
      </c>
    </row>
    <row r="2126" spans="1:16" x14ac:dyDescent="0.25">
      <c r="A2126" s="4">
        <v>1224</v>
      </c>
      <c r="B2126" s="4">
        <v>2766</v>
      </c>
      <c r="C2126" s="11">
        <v>44170</v>
      </c>
      <c r="D2126" s="4">
        <v>3</v>
      </c>
      <c r="E2126" s="4">
        <v>490</v>
      </c>
      <c r="F2126" s="41">
        <v>12.358499999999999</v>
      </c>
      <c r="G2126" s="41">
        <v>37.075499999999998</v>
      </c>
      <c r="K2126" t="b">
        <f>IF(VLOOKUP(Table1[[#This Row],[ProductID]],productMaster,4,0)="Active",TRUE,"Anomali")</f>
        <v>1</v>
      </c>
      <c r="L2126">
        <f>VLOOKUP(Table1[[#This Row],[ProductID]],productMaster,10,0)</f>
        <v>0</v>
      </c>
      <c r="M2126" t="str">
        <f>IF(Table1[[#This Row],[UnitPrice]]&gt;115%*Table1[[#This Row],[StandardAcquisitionCost]],"Anomali","")</f>
        <v>Anomali</v>
      </c>
      <c r="N2126" s="80">
        <f>VLOOKUP(Table1[[#This Row],[ProductID]],productMaster,11,0)</f>
        <v>0</v>
      </c>
      <c r="O2126" s="80" t="str">
        <f>IF(Table1[[#This Row],[UnitPrice]]&gt;Table1[[#This Row],[sellingPrice]],"Anomali","")</f>
        <v>Anomali</v>
      </c>
      <c r="P2126" s="80" t="str">
        <f>IF(ISNA(VLOOKUP(Table1[[#This Row],[ProductID]],productMaster,1,0)),"Anomali","")</f>
        <v/>
      </c>
    </row>
    <row r="2127" spans="1:16" x14ac:dyDescent="0.25">
      <c r="A2127" s="5">
        <v>1225</v>
      </c>
      <c r="B2127" s="5">
        <v>2767</v>
      </c>
      <c r="C2127" s="10">
        <v>44171</v>
      </c>
      <c r="D2127" s="5">
        <v>550</v>
      </c>
      <c r="E2127" s="5">
        <v>513</v>
      </c>
      <c r="F2127" s="40">
        <v>39.1965</v>
      </c>
      <c r="G2127" s="40">
        <v>21558.075000000001</v>
      </c>
      <c r="K2127" t="b">
        <f>IF(VLOOKUP(Table1[[#This Row],[ProductID]],productMaster,4,0)="Active",TRUE,"Anomali")</f>
        <v>1</v>
      </c>
      <c r="L2127">
        <f>VLOOKUP(Table1[[#This Row],[ProductID]],productMaster,10,0)</f>
        <v>0</v>
      </c>
      <c r="M2127" t="str">
        <f>IF(Table1[[#This Row],[UnitPrice]]&gt;115%*Table1[[#This Row],[StandardAcquisitionCost]],"Anomali","")</f>
        <v>Anomali</v>
      </c>
      <c r="N2127" s="80">
        <f>VLOOKUP(Table1[[#This Row],[ProductID]],productMaster,11,0)</f>
        <v>0</v>
      </c>
      <c r="O2127" s="80" t="str">
        <f>IF(Table1[[#This Row],[UnitPrice]]&gt;Table1[[#This Row],[sellingPrice]],"Anomali","")</f>
        <v>Anomali</v>
      </c>
      <c r="P2127" s="80" t="str">
        <f>IF(ISNA(VLOOKUP(Table1[[#This Row],[ProductID]],productMaster,1,0)),"Anomali","")</f>
        <v/>
      </c>
    </row>
    <row r="2128" spans="1:16" x14ac:dyDescent="0.25">
      <c r="A2128" s="4">
        <v>1226</v>
      </c>
      <c r="B2128" s="4">
        <v>2768</v>
      </c>
      <c r="C2128" s="11">
        <v>44171</v>
      </c>
      <c r="D2128" s="4">
        <v>3</v>
      </c>
      <c r="E2128" s="4">
        <v>403</v>
      </c>
      <c r="F2128" s="41">
        <v>45.444000000000003</v>
      </c>
      <c r="G2128" s="41">
        <v>136.33199999999999</v>
      </c>
      <c r="K2128" t="b">
        <f>IF(VLOOKUP(Table1[[#This Row],[ProductID]],productMaster,4,0)="Active",TRUE,"Anomali")</f>
        <v>1</v>
      </c>
      <c r="L2128">
        <f>VLOOKUP(Table1[[#This Row],[ProductID]],productMaster,10,0)</f>
        <v>0</v>
      </c>
      <c r="M2128" t="str">
        <f>IF(Table1[[#This Row],[UnitPrice]]&gt;115%*Table1[[#This Row],[StandardAcquisitionCost]],"Anomali","")</f>
        <v>Anomali</v>
      </c>
      <c r="N2128" s="80">
        <f>VLOOKUP(Table1[[#This Row],[ProductID]],productMaster,11,0)</f>
        <v>0</v>
      </c>
      <c r="O2128" s="80" t="str">
        <f>IF(Table1[[#This Row],[UnitPrice]]&gt;Table1[[#This Row],[sellingPrice]],"Anomali","")</f>
        <v>Anomali</v>
      </c>
      <c r="P2128" s="80" t="str">
        <f>IF(ISNA(VLOOKUP(Table1[[#This Row],[ProductID]],productMaster,1,0)),"Anomali","")</f>
        <v/>
      </c>
    </row>
    <row r="2129" spans="1:16" x14ac:dyDescent="0.25">
      <c r="A2129" s="5">
        <v>1226</v>
      </c>
      <c r="B2129" s="5">
        <v>2769</v>
      </c>
      <c r="C2129" s="10">
        <v>44171</v>
      </c>
      <c r="D2129" s="5">
        <v>3</v>
      </c>
      <c r="E2129" s="5">
        <v>404</v>
      </c>
      <c r="F2129" s="40">
        <v>41.170499999999997</v>
      </c>
      <c r="G2129" s="40">
        <v>123.5115</v>
      </c>
      <c r="K2129" t="b">
        <f>IF(VLOOKUP(Table1[[#This Row],[ProductID]],productMaster,4,0)="Active",TRUE,"Anomali")</f>
        <v>1</v>
      </c>
      <c r="L2129">
        <f>VLOOKUP(Table1[[#This Row],[ProductID]],productMaster,10,0)</f>
        <v>0</v>
      </c>
      <c r="M2129" t="str">
        <f>IF(Table1[[#This Row],[UnitPrice]]&gt;115%*Table1[[#This Row],[StandardAcquisitionCost]],"Anomali","")</f>
        <v>Anomali</v>
      </c>
      <c r="N2129" s="80">
        <f>VLOOKUP(Table1[[#This Row],[ProductID]],productMaster,11,0)</f>
        <v>0</v>
      </c>
      <c r="O2129" s="80" t="str">
        <f>IF(Table1[[#This Row],[UnitPrice]]&gt;Table1[[#This Row],[sellingPrice]],"Anomali","")</f>
        <v>Anomali</v>
      </c>
      <c r="P2129" s="80" t="str">
        <f>IF(ISNA(VLOOKUP(Table1[[#This Row],[ProductID]],productMaster,1,0)),"Anomali","")</f>
        <v/>
      </c>
    </row>
    <row r="2130" spans="1:16" x14ac:dyDescent="0.25">
      <c r="A2130" s="4">
        <v>1226</v>
      </c>
      <c r="B2130" s="4">
        <v>2770</v>
      </c>
      <c r="C2130" s="11">
        <v>44171</v>
      </c>
      <c r="D2130" s="4">
        <v>3</v>
      </c>
      <c r="E2130" s="4">
        <v>405</v>
      </c>
      <c r="F2130" s="41">
        <v>39.070500000000003</v>
      </c>
      <c r="G2130" s="41">
        <v>117.2115</v>
      </c>
      <c r="K2130" t="b">
        <f>IF(VLOOKUP(Table1[[#This Row],[ProductID]],productMaster,4,0)="Active",TRUE,"Anomali")</f>
        <v>1</v>
      </c>
      <c r="L2130">
        <f>VLOOKUP(Table1[[#This Row],[ProductID]],productMaster,10,0)</f>
        <v>0</v>
      </c>
      <c r="M2130" t="str">
        <f>IF(Table1[[#This Row],[UnitPrice]]&gt;115%*Table1[[#This Row],[StandardAcquisitionCost]],"Anomali","")</f>
        <v>Anomali</v>
      </c>
      <c r="N2130" s="80">
        <f>VLOOKUP(Table1[[#This Row],[ProductID]],productMaster,11,0)</f>
        <v>0</v>
      </c>
      <c r="O2130" s="80" t="str">
        <f>IF(Table1[[#This Row],[UnitPrice]]&gt;Table1[[#This Row],[sellingPrice]],"Anomali","")</f>
        <v>Anomali</v>
      </c>
      <c r="P2130" s="80" t="str">
        <f>IF(ISNA(VLOOKUP(Table1[[#This Row],[ProductID]],productMaster,1,0)),"Anomali","")</f>
        <v/>
      </c>
    </row>
    <row r="2131" spans="1:16" x14ac:dyDescent="0.25">
      <c r="A2131" s="5">
        <v>1226</v>
      </c>
      <c r="B2131" s="5">
        <v>2771</v>
      </c>
      <c r="C2131" s="10">
        <v>44171</v>
      </c>
      <c r="D2131" s="5">
        <v>3</v>
      </c>
      <c r="E2131" s="5">
        <v>406</v>
      </c>
      <c r="F2131" s="40">
        <v>43.344000000000001</v>
      </c>
      <c r="G2131" s="40">
        <v>130.03200000000001</v>
      </c>
      <c r="K2131" t="b">
        <f>IF(VLOOKUP(Table1[[#This Row],[ProductID]],productMaster,4,0)="Active",TRUE,"Anomali")</f>
        <v>1</v>
      </c>
      <c r="L2131">
        <f>VLOOKUP(Table1[[#This Row],[ProductID]],productMaster,10,0)</f>
        <v>0</v>
      </c>
      <c r="M2131" t="str">
        <f>IF(Table1[[#This Row],[UnitPrice]]&gt;115%*Table1[[#This Row],[StandardAcquisitionCost]],"Anomali","")</f>
        <v>Anomali</v>
      </c>
      <c r="N2131" s="80">
        <f>VLOOKUP(Table1[[#This Row],[ProductID]],productMaster,11,0)</f>
        <v>0</v>
      </c>
      <c r="O2131" s="80" t="str">
        <f>IF(Table1[[#This Row],[UnitPrice]]&gt;Table1[[#This Row],[sellingPrice]],"Anomali","")</f>
        <v>Anomali</v>
      </c>
      <c r="P2131" s="80" t="str">
        <f>IF(ISNA(VLOOKUP(Table1[[#This Row],[ProductID]],productMaster,1,0)),"Anomali","")</f>
        <v/>
      </c>
    </row>
    <row r="2132" spans="1:16" x14ac:dyDescent="0.25">
      <c r="A2132" s="4">
        <v>1227</v>
      </c>
      <c r="B2132" s="4">
        <v>2772</v>
      </c>
      <c r="C2132" s="11">
        <v>44171</v>
      </c>
      <c r="D2132" s="4">
        <v>550</v>
      </c>
      <c r="E2132" s="4">
        <v>931</v>
      </c>
      <c r="F2132" s="41">
        <v>34.8705</v>
      </c>
      <c r="G2132" s="41">
        <v>19178.775000000001</v>
      </c>
      <c r="K2132" t="b">
        <f>IF(VLOOKUP(Table1[[#This Row],[ProductID]],productMaster,4,0)="Active",TRUE,"Anomali")</f>
        <v>1</v>
      </c>
      <c r="L2132">
        <f>VLOOKUP(Table1[[#This Row],[ProductID]],productMaster,10,0)</f>
        <v>8.0373000000000001</v>
      </c>
      <c r="M2132" t="str">
        <f>IF(Table1[[#This Row],[UnitPrice]]&gt;115%*Table1[[#This Row],[StandardAcquisitionCost]],"Anomali","")</f>
        <v>Anomali</v>
      </c>
      <c r="N2132" s="80">
        <f>VLOOKUP(Table1[[#This Row],[ProductID]],productMaster,11,0)</f>
        <v>21.49</v>
      </c>
      <c r="O2132" s="80" t="str">
        <f>IF(Table1[[#This Row],[UnitPrice]]&gt;Table1[[#This Row],[sellingPrice]],"Anomali","")</f>
        <v>Anomali</v>
      </c>
      <c r="P2132" s="80" t="str">
        <f>IF(ISNA(VLOOKUP(Table1[[#This Row],[ProductID]],productMaster,1,0)),"Anomali","")</f>
        <v/>
      </c>
    </row>
    <row r="2133" spans="1:16" x14ac:dyDescent="0.25">
      <c r="A2133" s="5">
        <v>1227</v>
      </c>
      <c r="B2133" s="5">
        <v>2773</v>
      </c>
      <c r="C2133" s="10">
        <v>44171</v>
      </c>
      <c r="D2133" s="5">
        <v>550</v>
      </c>
      <c r="E2133" s="5">
        <v>932</v>
      </c>
      <c r="F2133" s="40">
        <v>39.763500000000001</v>
      </c>
      <c r="G2133" s="40">
        <v>21869.924999999999</v>
      </c>
      <c r="K2133" t="b">
        <f>IF(VLOOKUP(Table1[[#This Row],[ProductID]],productMaster,4,0)="Active",TRUE,"Anomali")</f>
        <v>1</v>
      </c>
      <c r="L2133">
        <f>VLOOKUP(Table1[[#This Row],[ProductID]],productMaster,10,0)</f>
        <v>9.3462999999999994</v>
      </c>
      <c r="M2133" t="str">
        <f>IF(Table1[[#This Row],[UnitPrice]]&gt;115%*Table1[[#This Row],[StandardAcquisitionCost]],"Anomali","")</f>
        <v>Anomali</v>
      </c>
      <c r="N2133" s="80">
        <f>VLOOKUP(Table1[[#This Row],[ProductID]],productMaster,11,0)</f>
        <v>24.99</v>
      </c>
      <c r="O2133" s="80" t="str">
        <f>IF(Table1[[#This Row],[UnitPrice]]&gt;Table1[[#This Row],[sellingPrice]],"Anomali","")</f>
        <v>Anomali</v>
      </c>
      <c r="P2133" s="80" t="str">
        <f>IF(ISNA(VLOOKUP(Table1[[#This Row],[ProductID]],productMaster,1,0)),"Anomali","")</f>
        <v/>
      </c>
    </row>
    <row r="2134" spans="1:16" x14ac:dyDescent="0.25">
      <c r="A2134" s="4">
        <v>1227</v>
      </c>
      <c r="B2134" s="4">
        <v>2774</v>
      </c>
      <c r="C2134" s="11">
        <v>44171</v>
      </c>
      <c r="D2134" s="4">
        <v>550</v>
      </c>
      <c r="E2134" s="4">
        <v>933</v>
      </c>
      <c r="F2134" s="41">
        <v>43.984499999999997</v>
      </c>
      <c r="G2134" s="41">
        <v>24191.474999999999</v>
      </c>
      <c r="K2134" t="b">
        <f>IF(VLOOKUP(Table1[[#This Row],[ProductID]],productMaster,4,0)="Active",TRUE,"Anomali")</f>
        <v>1</v>
      </c>
      <c r="L2134">
        <f>VLOOKUP(Table1[[#This Row],[ProductID]],productMaster,10,0)</f>
        <v>12.192399999999999</v>
      </c>
      <c r="M2134" t="str">
        <f>IF(Table1[[#This Row],[UnitPrice]]&gt;115%*Table1[[#This Row],[StandardAcquisitionCost]],"Anomali","")</f>
        <v>Anomali</v>
      </c>
      <c r="N2134" s="80">
        <f>VLOOKUP(Table1[[#This Row],[ProductID]],productMaster,11,0)</f>
        <v>32.6</v>
      </c>
      <c r="O2134" s="80" t="str">
        <f>IF(Table1[[#This Row],[UnitPrice]]&gt;Table1[[#This Row],[sellingPrice]],"Anomali","")</f>
        <v>Anomali</v>
      </c>
      <c r="P2134" s="80" t="str">
        <f>IF(ISNA(VLOOKUP(Table1[[#This Row],[ProductID]],productMaster,1,0)),"Anomali","")</f>
        <v/>
      </c>
    </row>
    <row r="2135" spans="1:16" x14ac:dyDescent="0.25">
      <c r="A2135" s="5">
        <v>1227</v>
      </c>
      <c r="B2135" s="5">
        <v>2775</v>
      </c>
      <c r="C2135" s="10">
        <v>44171</v>
      </c>
      <c r="D2135" s="5">
        <v>550</v>
      </c>
      <c r="E2135" s="5">
        <v>934</v>
      </c>
      <c r="F2135" s="40">
        <v>38.146500000000003</v>
      </c>
      <c r="G2135" s="40">
        <v>20980.575000000001</v>
      </c>
      <c r="K2135" t="b">
        <f>IF(VLOOKUP(Table1[[#This Row],[ProductID]],productMaster,4,0)="Active",TRUE,"Anomali")</f>
        <v>1</v>
      </c>
      <c r="L2135">
        <f>VLOOKUP(Table1[[#This Row],[ProductID]],productMaster,10,0)</f>
        <v>10.8423</v>
      </c>
      <c r="M2135" t="str">
        <f>IF(Table1[[#This Row],[UnitPrice]]&gt;115%*Table1[[#This Row],[StandardAcquisitionCost]],"Anomali","")</f>
        <v>Anomali</v>
      </c>
      <c r="N2135" s="80">
        <f>VLOOKUP(Table1[[#This Row],[ProductID]],productMaster,11,0)</f>
        <v>28.99</v>
      </c>
      <c r="O2135" s="80" t="str">
        <f>IF(Table1[[#This Row],[UnitPrice]]&gt;Table1[[#This Row],[sellingPrice]],"Anomali","")</f>
        <v>Anomali</v>
      </c>
      <c r="P2135" s="80" t="str">
        <f>IF(ISNA(VLOOKUP(Table1[[#This Row],[ProductID]],productMaster,1,0)),"Anomali","")</f>
        <v/>
      </c>
    </row>
    <row r="2136" spans="1:16" x14ac:dyDescent="0.25">
      <c r="A2136" s="4">
        <v>1228</v>
      </c>
      <c r="B2136" s="4">
        <v>2776</v>
      </c>
      <c r="C2136" s="11">
        <v>44171</v>
      </c>
      <c r="D2136" s="4">
        <v>3</v>
      </c>
      <c r="E2136" s="4">
        <v>437</v>
      </c>
      <c r="F2136" s="41">
        <v>37.180500000000002</v>
      </c>
      <c r="G2136" s="41">
        <v>111.5415</v>
      </c>
      <c r="K2136" t="b">
        <f>IF(VLOOKUP(Table1[[#This Row],[ProductID]],productMaster,4,0)="Active",TRUE,"Anomali")</f>
        <v>1</v>
      </c>
      <c r="L2136">
        <f>VLOOKUP(Table1[[#This Row],[ProductID]],productMaster,10,0)</f>
        <v>0</v>
      </c>
      <c r="M2136" t="str">
        <f>IF(Table1[[#This Row],[UnitPrice]]&gt;115%*Table1[[#This Row],[StandardAcquisitionCost]],"Anomali","")</f>
        <v>Anomali</v>
      </c>
      <c r="N2136" s="80">
        <f>VLOOKUP(Table1[[#This Row],[ProductID]],productMaster,11,0)</f>
        <v>0</v>
      </c>
      <c r="O2136" s="80" t="str">
        <f>IF(Table1[[#This Row],[UnitPrice]]&gt;Table1[[#This Row],[sellingPrice]],"Anomali","")</f>
        <v>Anomali</v>
      </c>
      <c r="P2136" s="80" t="str">
        <f>IF(ISNA(VLOOKUP(Table1[[#This Row],[ProductID]],productMaster,1,0)),"Anomali","")</f>
        <v/>
      </c>
    </row>
    <row r="2137" spans="1:16" x14ac:dyDescent="0.25">
      <c r="A2137" s="5">
        <v>1229</v>
      </c>
      <c r="B2137" s="5">
        <v>2777</v>
      </c>
      <c r="C2137" s="10">
        <v>44171</v>
      </c>
      <c r="D2137" s="5">
        <v>3</v>
      </c>
      <c r="E2137" s="5">
        <v>347</v>
      </c>
      <c r="F2137" s="40">
        <v>43.375500000000002</v>
      </c>
      <c r="G2137" s="40">
        <v>130.12649999999999</v>
      </c>
      <c r="K2137" t="b">
        <f>IF(VLOOKUP(Table1[[#This Row],[ProductID]],productMaster,4,0)="Active",TRUE,"Anomali")</f>
        <v>1</v>
      </c>
      <c r="L2137">
        <f>VLOOKUP(Table1[[#This Row],[ProductID]],productMaster,10,0)</f>
        <v>0</v>
      </c>
      <c r="M2137" t="str">
        <f>IF(Table1[[#This Row],[UnitPrice]]&gt;115%*Table1[[#This Row],[StandardAcquisitionCost]],"Anomali","")</f>
        <v>Anomali</v>
      </c>
      <c r="N2137" s="80">
        <f>VLOOKUP(Table1[[#This Row],[ProductID]],productMaster,11,0)</f>
        <v>0</v>
      </c>
      <c r="O2137" s="80" t="str">
        <f>IF(Table1[[#This Row],[UnitPrice]]&gt;Table1[[#This Row],[sellingPrice]],"Anomali","")</f>
        <v>Anomali</v>
      </c>
      <c r="P2137" s="80" t="str">
        <f>IF(ISNA(VLOOKUP(Table1[[#This Row],[ProductID]],productMaster,1,0)),"Anomali","")</f>
        <v/>
      </c>
    </row>
    <row r="2138" spans="1:16" x14ac:dyDescent="0.25">
      <c r="A2138" s="4">
        <v>1229</v>
      </c>
      <c r="B2138" s="4">
        <v>2778</v>
      </c>
      <c r="C2138" s="11">
        <v>44171</v>
      </c>
      <c r="D2138" s="4">
        <v>3</v>
      </c>
      <c r="E2138" s="4">
        <v>348</v>
      </c>
      <c r="F2138" s="41">
        <v>41.275500000000001</v>
      </c>
      <c r="G2138" s="41">
        <v>123.8265</v>
      </c>
      <c r="K2138" t="b">
        <f>IF(VLOOKUP(Table1[[#This Row],[ProductID]],productMaster,4,0)="Active",TRUE,"Anomali")</f>
        <v>1</v>
      </c>
      <c r="L2138">
        <f>VLOOKUP(Table1[[#This Row],[ProductID]],productMaster,10,0)</f>
        <v>0</v>
      </c>
      <c r="M2138" t="str">
        <f>IF(Table1[[#This Row],[UnitPrice]]&gt;115%*Table1[[#This Row],[StandardAcquisitionCost]],"Anomali","")</f>
        <v>Anomali</v>
      </c>
      <c r="N2138" s="80">
        <f>VLOOKUP(Table1[[#This Row],[ProductID]],productMaster,11,0)</f>
        <v>0</v>
      </c>
      <c r="O2138" s="80" t="str">
        <f>IF(Table1[[#This Row],[UnitPrice]]&gt;Table1[[#This Row],[sellingPrice]],"Anomali","")</f>
        <v>Anomali</v>
      </c>
      <c r="P2138" s="80" t="str">
        <f>IF(ISNA(VLOOKUP(Table1[[#This Row],[ProductID]],productMaster,1,0)),"Anomali","")</f>
        <v/>
      </c>
    </row>
    <row r="2139" spans="1:16" x14ac:dyDescent="0.25">
      <c r="A2139" s="5">
        <v>1229</v>
      </c>
      <c r="B2139" s="5">
        <v>2779</v>
      </c>
      <c r="C2139" s="10">
        <v>44171</v>
      </c>
      <c r="D2139" s="5">
        <v>3</v>
      </c>
      <c r="E2139" s="5">
        <v>349</v>
      </c>
      <c r="F2139" s="40">
        <v>45.548999999999999</v>
      </c>
      <c r="G2139" s="40">
        <v>136.64699999999999</v>
      </c>
      <c r="K2139" t="b">
        <f>IF(VLOOKUP(Table1[[#This Row],[ProductID]],productMaster,4,0)="Active",TRUE,"Anomali")</f>
        <v>1</v>
      </c>
      <c r="L2139">
        <f>VLOOKUP(Table1[[#This Row],[ProductID]],productMaster,10,0)</f>
        <v>0</v>
      </c>
      <c r="M2139" t="str">
        <f>IF(Table1[[#This Row],[UnitPrice]]&gt;115%*Table1[[#This Row],[StandardAcquisitionCost]],"Anomali","")</f>
        <v>Anomali</v>
      </c>
      <c r="N2139" s="80">
        <f>VLOOKUP(Table1[[#This Row],[ProductID]],productMaster,11,0)</f>
        <v>0</v>
      </c>
      <c r="O2139" s="80" t="str">
        <f>IF(Table1[[#This Row],[UnitPrice]]&gt;Table1[[#This Row],[sellingPrice]],"Anomali","")</f>
        <v>Anomali</v>
      </c>
      <c r="P2139" s="80" t="str">
        <f>IF(ISNA(VLOOKUP(Table1[[#This Row],[ProductID]],productMaster,1,0)),"Anomali","")</f>
        <v/>
      </c>
    </row>
    <row r="2140" spans="1:16" x14ac:dyDescent="0.25">
      <c r="A2140" s="4">
        <v>1230</v>
      </c>
      <c r="B2140" s="4">
        <v>2780</v>
      </c>
      <c r="C2140" s="11">
        <v>44171</v>
      </c>
      <c r="D2140" s="4">
        <v>550</v>
      </c>
      <c r="E2140" s="4">
        <v>931</v>
      </c>
      <c r="F2140" s="41">
        <v>34.345500000000001</v>
      </c>
      <c r="G2140" s="41">
        <v>18890.025000000001</v>
      </c>
      <c r="K2140" t="b">
        <f>IF(VLOOKUP(Table1[[#This Row],[ProductID]],productMaster,4,0)="Active",TRUE,"Anomali")</f>
        <v>1</v>
      </c>
      <c r="L2140">
        <f>VLOOKUP(Table1[[#This Row],[ProductID]],productMaster,10,0)</f>
        <v>8.0373000000000001</v>
      </c>
      <c r="M2140" t="str">
        <f>IF(Table1[[#This Row],[UnitPrice]]&gt;115%*Table1[[#This Row],[StandardAcquisitionCost]],"Anomali","")</f>
        <v>Anomali</v>
      </c>
      <c r="N2140" s="80">
        <f>VLOOKUP(Table1[[#This Row],[ProductID]],productMaster,11,0)</f>
        <v>21.49</v>
      </c>
      <c r="O2140" s="80" t="str">
        <f>IF(Table1[[#This Row],[UnitPrice]]&gt;Table1[[#This Row],[sellingPrice]],"Anomali","")</f>
        <v>Anomali</v>
      </c>
      <c r="P2140" s="80" t="str">
        <f>IF(ISNA(VLOOKUP(Table1[[#This Row],[ProductID]],productMaster,1,0)),"Anomali","")</f>
        <v/>
      </c>
    </row>
    <row r="2141" spans="1:16" x14ac:dyDescent="0.25">
      <c r="A2141" s="5">
        <v>1230</v>
      </c>
      <c r="B2141" s="5">
        <v>2781</v>
      </c>
      <c r="C2141" s="10">
        <v>44171</v>
      </c>
      <c r="D2141" s="5">
        <v>550</v>
      </c>
      <c r="E2141" s="5">
        <v>932</v>
      </c>
      <c r="F2141" s="40">
        <v>39.238500000000002</v>
      </c>
      <c r="G2141" s="40">
        <v>21581.174999999999</v>
      </c>
      <c r="K2141" t="b">
        <f>IF(VLOOKUP(Table1[[#This Row],[ProductID]],productMaster,4,0)="Active",TRUE,"Anomali")</f>
        <v>1</v>
      </c>
      <c r="L2141">
        <f>VLOOKUP(Table1[[#This Row],[ProductID]],productMaster,10,0)</f>
        <v>9.3462999999999994</v>
      </c>
      <c r="M2141" t="str">
        <f>IF(Table1[[#This Row],[UnitPrice]]&gt;115%*Table1[[#This Row],[StandardAcquisitionCost]],"Anomali","")</f>
        <v>Anomali</v>
      </c>
      <c r="N2141" s="80">
        <f>VLOOKUP(Table1[[#This Row],[ProductID]],productMaster,11,0)</f>
        <v>24.99</v>
      </c>
      <c r="O2141" s="80" t="str">
        <f>IF(Table1[[#This Row],[UnitPrice]]&gt;Table1[[#This Row],[sellingPrice]],"Anomali","")</f>
        <v>Anomali</v>
      </c>
      <c r="P2141" s="80" t="str">
        <f>IF(ISNA(VLOOKUP(Table1[[#This Row],[ProductID]],productMaster,1,0)),"Anomali","")</f>
        <v/>
      </c>
    </row>
    <row r="2142" spans="1:16" x14ac:dyDescent="0.25">
      <c r="A2142" s="4">
        <v>1231</v>
      </c>
      <c r="B2142" s="4">
        <v>2782</v>
      </c>
      <c r="C2142" s="11">
        <v>44171</v>
      </c>
      <c r="D2142" s="4">
        <v>3</v>
      </c>
      <c r="E2142" s="4">
        <v>349</v>
      </c>
      <c r="F2142" s="41">
        <v>45.444000000000003</v>
      </c>
      <c r="G2142" s="41">
        <v>136.33199999999999</v>
      </c>
      <c r="K2142" t="b">
        <f>IF(VLOOKUP(Table1[[#This Row],[ProductID]],productMaster,4,0)="Active",TRUE,"Anomali")</f>
        <v>1</v>
      </c>
      <c r="L2142">
        <f>VLOOKUP(Table1[[#This Row],[ProductID]],productMaster,10,0)</f>
        <v>0</v>
      </c>
      <c r="M2142" t="str">
        <f>IF(Table1[[#This Row],[UnitPrice]]&gt;115%*Table1[[#This Row],[StandardAcquisitionCost]],"Anomali","")</f>
        <v>Anomali</v>
      </c>
      <c r="N2142" s="80">
        <f>VLOOKUP(Table1[[#This Row],[ProductID]],productMaster,11,0)</f>
        <v>0</v>
      </c>
      <c r="O2142" s="80" t="str">
        <f>IF(Table1[[#This Row],[UnitPrice]]&gt;Table1[[#This Row],[sellingPrice]],"Anomali","")</f>
        <v>Anomali</v>
      </c>
      <c r="P2142" s="80" t="str">
        <f>IF(ISNA(VLOOKUP(Table1[[#This Row],[ProductID]],productMaster,1,0)),"Anomali","")</f>
        <v/>
      </c>
    </row>
    <row r="2143" spans="1:16" x14ac:dyDescent="0.25">
      <c r="A2143" s="5">
        <v>1232</v>
      </c>
      <c r="B2143" s="5">
        <v>2783</v>
      </c>
      <c r="C2143" s="10">
        <v>44171</v>
      </c>
      <c r="D2143" s="5">
        <v>550</v>
      </c>
      <c r="E2143" s="5">
        <v>928</v>
      </c>
      <c r="F2143" s="40">
        <v>32.770499999999998</v>
      </c>
      <c r="G2143" s="40">
        <v>18023.775000000001</v>
      </c>
      <c r="K2143" t="b">
        <f>IF(VLOOKUP(Table1[[#This Row],[ProductID]],productMaster,4,0)="Active",TRUE,"Anomali")</f>
        <v>1</v>
      </c>
      <c r="L2143">
        <f>VLOOKUP(Table1[[#This Row],[ProductID]],productMaster,10,0)</f>
        <v>9.3462999999999994</v>
      </c>
      <c r="M2143" t="str">
        <f>IF(Table1[[#This Row],[UnitPrice]]&gt;115%*Table1[[#This Row],[StandardAcquisitionCost]],"Anomali","")</f>
        <v>Anomali</v>
      </c>
      <c r="N2143" s="80">
        <f>VLOOKUP(Table1[[#This Row],[ProductID]],productMaster,11,0)</f>
        <v>24.99</v>
      </c>
      <c r="O2143" s="80" t="str">
        <f>IF(Table1[[#This Row],[UnitPrice]]&gt;Table1[[#This Row],[sellingPrice]],"Anomali","")</f>
        <v>Anomali</v>
      </c>
      <c r="P2143" s="80" t="str">
        <f>IF(ISNA(VLOOKUP(Table1[[#This Row],[ProductID]],productMaster,1,0)),"Anomali","")</f>
        <v/>
      </c>
    </row>
    <row r="2144" spans="1:16" x14ac:dyDescent="0.25">
      <c r="A2144" s="4">
        <v>1232</v>
      </c>
      <c r="B2144" s="4">
        <v>2784</v>
      </c>
      <c r="C2144" s="11">
        <v>44171</v>
      </c>
      <c r="D2144" s="4">
        <v>550</v>
      </c>
      <c r="E2144" s="4">
        <v>929</v>
      </c>
      <c r="F2144" s="41">
        <v>37.085999999999999</v>
      </c>
      <c r="G2144" s="41">
        <v>20397.3</v>
      </c>
      <c r="K2144" t="b">
        <f>IF(VLOOKUP(Table1[[#This Row],[ProductID]],productMaster,4,0)="Active",TRUE,"Anomali")</f>
        <v>1</v>
      </c>
      <c r="L2144">
        <f>VLOOKUP(Table1[[#This Row],[ProductID]],productMaster,10,0)</f>
        <v>11.2163</v>
      </c>
      <c r="M2144" t="str">
        <f>IF(Table1[[#This Row],[UnitPrice]]&gt;115%*Table1[[#This Row],[StandardAcquisitionCost]],"Anomali","")</f>
        <v>Anomali</v>
      </c>
      <c r="N2144" s="80">
        <f>VLOOKUP(Table1[[#This Row],[ProductID]],productMaster,11,0)</f>
        <v>29.99</v>
      </c>
      <c r="O2144" s="80" t="str">
        <f>IF(Table1[[#This Row],[UnitPrice]]&gt;Table1[[#This Row],[sellingPrice]],"Anomali","")</f>
        <v>Anomali</v>
      </c>
      <c r="P2144" s="80" t="str">
        <f>IF(ISNA(VLOOKUP(Table1[[#This Row],[ProductID]],productMaster,1,0)),"Anomali","")</f>
        <v/>
      </c>
    </row>
    <row r="2145" spans="1:16" x14ac:dyDescent="0.25">
      <c r="A2145" s="5">
        <v>1233</v>
      </c>
      <c r="B2145" s="5">
        <v>2785</v>
      </c>
      <c r="C2145" s="10">
        <v>44171</v>
      </c>
      <c r="D2145" s="5">
        <v>550</v>
      </c>
      <c r="E2145" s="5">
        <v>332</v>
      </c>
      <c r="F2145" s="40">
        <v>10.815</v>
      </c>
      <c r="G2145" s="40">
        <v>5948.25</v>
      </c>
      <c r="K2145" t="b">
        <f>IF(VLOOKUP(Table1[[#This Row],[ProductID]],productMaster,4,0)="Active",TRUE,"Anomali")</f>
        <v>1</v>
      </c>
      <c r="L2145">
        <f>VLOOKUP(Table1[[#This Row],[ProductID]],productMaster,10,0)</f>
        <v>0</v>
      </c>
      <c r="M2145" t="str">
        <f>IF(Table1[[#This Row],[UnitPrice]]&gt;115%*Table1[[#This Row],[StandardAcquisitionCost]],"Anomali","")</f>
        <v>Anomali</v>
      </c>
      <c r="N2145" s="80">
        <f>VLOOKUP(Table1[[#This Row],[ProductID]],productMaster,11,0)</f>
        <v>0</v>
      </c>
      <c r="O2145" s="80" t="str">
        <f>IF(Table1[[#This Row],[UnitPrice]]&gt;Table1[[#This Row],[sellingPrice]],"Anomali","")</f>
        <v>Anomali</v>
      </c>
      <c r="P2145" s="80" t="str">
        <f>IF(ISNA(VLOOKUP(Table1[[#This Row],[ProductID]],productMaster,1,0)),"Anomali","")</f>
        <v/>
      </c>
    </row>
    <row r="2146" spans="1:16" x14ac:dyDescent="0.25">
      <c r="A2146" s="4">
        <v>1234</v>
      </c>
      <c r="B2146" s="4">
        <v>2786</v>
      </c>
      <c r="C2146" s="11">
        <v>44171</v>
      </c>
      <c r="D2146" s="4">
        <v>550</v>
      </c>
      <c r="E2146" s="4">
        <v>948</v>
      </c>
      <c r="F2146" s="41">
        <v>82.834500000000006</v>
      </c>
      <c r="G2146" s="41">
        <v>45558.974999999999</v>
      </c>
      <c r="K2146" t="b">
        <f>IF(VLOOKUP(Table1[[#This Row],[ProductID]],productMaster,4,0)="Active",TRUE,"Anomali")</f>
        <v>1</v>
      </c>
      <c r="L2146">
        <f>VLOOKUP(Table1[[#This Row],[ProductID]],productMaster,10,0)</f>
        <v>47.286000000000001</v>
      </c>
      <c r="M2146" t="str">
        <f>IF(Table1[[#This Row],[UnitPrice]]&gt;115%*Table1[[#This Row],[StandardAcquisitionCost]],"Anomali","")</f>
        <v>Anomali</v>
      </c>
      <c r="N2146" s="80">
        <f>VLOOKUP(Table1[[#This Row],[ProductID]],productMaster,11,0)</f>
        <v>106.5</v>
      </c>
      <c r="O2146" s="80" t="str">
        <f>IF(Table1[[#This Row],[UnitPrice]]&gt;Table1[[#This Row],[sellingPrice]],"Anomali","")</f>
        <v/>
      </c>
      <c r="P2146" s="80" t="str">
        <f>IF(ISNA(VLOOKUP(Table1[[#This Row],[ProductID]],productMaster,1,0)),"Anomali","")</f>
        <v/>
      </c>
    </row>
    <row r="2147" spans="1:16" x14ac:dyDescent="0.25">
      <c r="A2147" s="5">
        <v>1234</v>
      </c>
      <c r="B2147" s="5">
        <v>2787</v>
      </c>
      <c r="C2147" s="10">
        <v>44171</v>
      </c>
      <c r="D2147" s="5">
        <v>550</v>
      </c>
      <c r="E2147" s="5">
        <v>907</v>
      </c>
      <c r="F2147" s="40">
        <v>82.834500000000006</v>
      </c>
      <c r="G2147" s="40">
        <v>45558.974999999999</v>
      </c>
      <c r="K2147" t="b">
        <f>IF(VLOOKUP(Table1[[#This Row],[ProductID]],productMaster,4,0)="Active",TRUE,"Anomali")</f>
        <v>1</v>
      </c>
      <c r="L2147">
        <f>VLOOKUP(Table1[[#This Row],[ProductID]],productMaster,10,0)</f>
        <v>47.286000000000001</v>
      </c>
      <c r="M2147" t="str">
        <f>IF(Table1[[#This Row],[UnitPrice]]&gt;115%*Table1[[#This Row],[StandardAcquisitionCost]],"Anomali","")</f>
        <v>Anomali</v>
      </c>
      <c r="N2147" s="80">
        <f>VLOOKUP(Table1[[#This Row],[ProductID]],productMaster,11,0)</f>
        <v>106.5</v>
      </c>
      <c r="O2147" s="80" t="str">
        <f>IF(Table1[[#This Row],[UnitPrice]]&gt;Table1[[#This Row],[sellingPrice]],"Anomali","")</f>
        <v/>
      </c>
      <c r="P2147" s="80" t="str">
        <f>IF(ISNA(VLOOKUP(Table1[[#This Row],[ProductID]],productMaster,1,0)),"Anomali","")</f>
        <v/>
      </c>
    </row>
    <row r="2148" spans="1:16" x14ac:dyDescent="0.25">
      <c r="A2148" s="4">
        <v>1235</v>
      </c>
      <c r="B2148" s="4">
        <v>2788</v>
      </c>
      <c r="C2148" s="11">
        <v>44171</v>
      </c>
      <c r="D2148" s="4">
        <v>1250</v>
      </c>
      <c r="E2148" s="4">
        <v>325</v>
      </c>
      <c r="F2148" s="41">
        <v>0.21</v>
      </c>
      <c r="G2148" s="41">
        <v>262.5</v>
      </c>
      <c r="K2148" t="b">
        <f>IF(VLOOKUP(Table1[[#This Row],[ProductID]],productMaster,4,0)="Active",TRUE,"Anomali")</f>
        <v>1</v>
      </c>
      <c r="L2148">
        <f>VLOOKUP(Table1[[#This Row],[ProductID]],productMaster,10,0)</f>
        <v>0</v>
      </c>
      <c r="M2148" t="str">
        <f>IF(Table1[[#This Row],[UnitPrice]]&gt;115%*Table1[[#This Row],[StandardAcquisitionCost]],"Anomali","")</f>
        <v>Anomali</v>
      </c>
      <c r="N2148" s="80">
        <f>VLOOKUP(Table1[[#This Row],[ProductID]],productMaster,11,0)</f>
        <v>0</v>
      </c>
      <c r="O2148" s="80" t="str">
        <f>IF(Table1[[#This Row],[UnitPrice]]&gt;Table1[[#This Row],[sellingPrice]],"Anomali","")</f>
        <v>Anomali</v>
      </c>
      <c r="P2148" s="80" t="str">
        <f>IF(ISNA(VLOOKUP(Table1[[#This Row],[ProductID]],productMaster,1,0)),"Anomali","")</f>
        <v/>
      </c>
    </row>
    <row r="2149" spans="1:16" x14ac:dyDescent="0.25">
      <c r="A2149" s="5">
        <v>1235</v>
      </c>
      <c r="B2149" s="5">
        <v>2789</v>
      </c>
      <c r="C2149" s="10">
        <v>44171</v>
      </c>
      <c r="D2149" s="5">
        <v>1250</v>
      </c>
      <c r="E2149" s="5">
        <v>326</v>
      </c>
      <c r="F2149" s="40">
        <v>0.21</v>
      </c>
      <c r="G2149" s="40">
        <v>262.5</v>
      </c>
      <c r="K2149" t="b">
        <f>IF(VLOOKUP(Table1[[#This Row],[ProductID]],productMaster,4,0)="Active",TRUE,"Anomali")</f>
        <v>1</v>
      </c>
      <c r="L2149">
        <f>VLOOKUP(Table1[[#This Row],[ProductID]],productMaster,10,0)</f>
        <v>0</v>
      </c>
      <c r="M2149" t="str">
        <f>IF(Table1[[#This Row],[UnitPrice]]&gt;115%*Table1[[#This Row],[StandardAcquisitionCost]],"Anomali","")</f>
        <v>Anomali</v>
      </c>
      <c r="N2149" s="80">
        <f>VLOOKUP(Table1[[#This Row],[ProductID]],productMaster,11,0)</f>
        <v>0</v>
      </c>
      <c r="O2149" s="80" t="str">
        <f>IF(Table1[[#This Row],[UnitPrice]]&gt;Table1[[#This Row],[sellingPrice]],"Anomali","")</f>
        <v>Anomali</v>
      </c>
      <c r="P2149" s="80" t="str">
        <f>IF(ISNA(VLOOKUP(Table1[[#This Row],[ProductID]],productMaster,1,0)),"Anomali","")</f>
        <v/>
      </c>
    </row>
    <row r="2150" spans="1:16" x14ac:dyDescent="0.25">
      <c r="A2150" s="4">
        <v>1236</v>
      </c>
      <c r="B2150" s="4">
        <v>2790</v>
      </c>
      <c r="C2150" s="11">
        <v>44171</v>
      </c>
      <c r="D2150" s="4">
        <v>3</v>
      </c>
      <c r="E2150" s="4">
        <v>320</v>
      </c>
      <c r="F2150" s="41">
        <v>49.643999999999998</v>
      </c>
      <c r="G2150" s="41">
        <v>148.93199999999999</v>
      </c>
      <c r="K2150" t="b">
        <f>IF(VLOOKUP(Table1[[#This Row],[ProductID]],productMaster,4,0)="Active",TRUE,"Anomali")</f>
        <v>1</v>
      </c>
      <c r="L2150">
        <f>VLOOKUP(Table1[[#This Row],[ProductID]],productMaster,10,0)</f>
        <v>0</v>
      </c>
      <c r="M2150" t="str">
        <f>IF(Table1[[#This Row],[UnitPrice]]&gt;115%*Table1[[#This Row],[StandardAcquisitionCost]],"Anomali","")</f>
        <v>Anomali</v>
      </c>
      <c r="N2150" s="80">
        <f>VLOOKUP(Table1[[#This Row],[ProductID]],productMaster,11,0)</f>
        <v>0</v>
      </c>
      <c r="O2150" s="80" t="str">
        <f>IF(Table1[[#This Row],[UnitPrice]]&gt;Table1[[#This Row],[sellingPrice]],"Anomali","")</f>
        <v>Anomali</v>
      </c>
      <c r="P2150" s="80" t="str">
        <f>IF(ISNA(VLOOKUP(Table1[[#This Row],[ProductID]],productMaster,1,0)),"Anomali","")</f>
        <v/>
      </c>
    </row>
    <row r="2151" spans="1:16" x14ac:dyDescent="0.25">
      <c r="A2151" s="5">
        <v>1236</v>
      </c>
      <c r="B2151" s="5">
        <v>2791</v>
      </c>
      <c r="C2151" s="10">
        <v>44171</v>
      </c>
      <c r="D2151" s="5">
        <v>3</v>
      </c>
      <c r="E2151" s="5">
        <v>321</v>
      </c>
      <c r="F2151" s="40">
        <v>44.320500000000003</v>
      </c>
      <c r="G2151" s="40">
        <v>132.9615</v>
      </c>
      <c r="K2151" t="b">
        <f>IF(VLOOKUP(Table1[[#This Row],[ProductID]],productMaster,4,0)="Active",TRUE,"Anomali")</f>
        <v>1</v>
      </c>
      <c r="L2151">
        <f>VLOOKUP(Table1[[#This Row],[ProductID]],productMaster,10,0)</f>
        <v>0</v>
      </c>
      <c r="M2151" t="str">
        <f>IF(Table1[[#This Row],[UnitPrice]]&gt;115%*Table1[[#This Row],[StandardAcquisitionCost]],"Anomali","")</f>
        <v>Anomali</v>
      </c>
      <c r="N2151" s="80">
        <f>VLOOKUP(Table1[[#This Row],[ProductID]],productMaster,11,0)</f>
        <v>0</v>
      </c>
      <c r="O2151" s="80" t="str">
        <f>IF(Table1[[#This Row],[UnitPrice]]&gt;Table1[[#This Row],[sellingPrice]],"Anomali","")</f>
        <v>Anomali</v>
      </c>
      <c r="P2151" s="80" t="str">
        <f>IF(ISNA(VLOOKUP(Table1[[#This Row],[ProductID]],productMaster,1,0)),"Anomali","")</f>
        <v/>
      </c>
    </row>
    <row r="2152" spans="1:16" x14ac:dyDescent="0.25">
      <c r="A2152" s="4">
        <v>1236</v>
      </c>
      <c r="B2152" s="4">
        <v>2792</v>
      </c>
      <c r="C2152" s="11">
        <v>44171</v>
      </c>
      <c r="D2152" s="4">
        <v>60</v>
      </c>
      <c r="E2152" s="4">
        <v>322</v>
      </c>
      <c r="F2152" s="41">
        <v>28.6965</v>
      </c>
      <c r="G2152" s="41">
        <v>1721.79</v>
      </c>
      <c r="K2152" t="b">
        <f>IF(VLOOKUP(Table1[[#This Row],[ProductID]],productMaster,4,0)="Active",TRUE,"Anomali")</f>
        <v>1</v>
      </c>
      <c r="L2152">
        <f>VLOOKUP(Table1[[#This Row],[ProductID]],productMaster,10,0)</f>
        <v>0</v>
      </c>
      <c r="M2152" t="str">
        <f>IF(Table1[[#This Row],[UnitPrice]]&gt;115%*Table1[[#This Row],[StandardAcquisitionCost]],"Anomali","")</f>
        <v>Anomali</v>
      </c>
      <c r="N2152" s="80">
        <f>VLOOKUP(Table1[[#This Row],[ProductID]],productMaster,11,0)</f>
        <v>0</v>
      </c>
      <c r="O2152" s="80" t="str">
        <f>IF(Table1[[#This Row],[UnitPrice]]&gt;Table1[[#This Row],[sellingPrice]],"Anomali","")</f>
        <v>Anomali</v>
      </c>
      <c r="P2152" s="80" t="str">
        <f>IF(ISNA(VLOOKUP(Table1[[#This Row],[ProductID]],productMaster,1,0)),"Anomali","")</f>
        <v/>
      </c>
    </row>
    <row r="2153" spans="1:16" x14ac:dyDescent="0.25">
      <c r="A2153" s="5">
        <v>1237</v>
      </c>
      <c r="B2153" s="5">
        <v>2793</v>
      </c>
      <c r="C2153" s="10">
        <v>44171</v>
      </c>
      <c r="D2153" s="5">
        <v>550</v>
      </c>
      <c r="E2153" s="5">
        <v>930</v>
      </c>
      <c r="F2153" s="40">
        <v>42.514499999999998</v>
      </c>
      <c r="G2153" s="40">
        <v>23382.974999999999</v>
      </c>
      <c r="K2153" t="b">
        <f>IF(VLOOKUP(Table1[[#This Row],[ProductID]],productMaster,4,0)="Active",TRUE,"Anomali")</f>
        <v>1</v>
      </c>
      <c r="L2153">
        <f>VLOOKUP(Table1[[#This Row],[ProductID]],productMaster,10,0)</f>
        <v>13.09</v>
      </c>
      <c r="M2153" t="str">
        <f>IF(Table1[[#This Row],[UnitPrice]]&gt;115%*Table1[[#This Row],[StandardAcquisitionCost]],"Anomali","")</f>
        <v>Anomali</v>
      </c>
      <c r="N2153" s="80">
        <f>VLOOKUP(Table1[[#This Row],[ProductID]],productMaster,11,0)</f>
        <v>35</v>
      </c>
      <c r="O2153" s="80" t="str">
        <f>IF(Table1[[#This Row],[UnitPrice]]&gt;Table1[[#This Row],[sellingPrice]],"Anomali","")</f>
        <v>Anomali</v>
      </c>
      <c r="P2153" s="80" t="str">
        <f>IF(ISNA(VLOOKUP(Table1[[#This Row],[ProductID]],productMaster,1,0)),"Anomali","")</f>
        <v/>
      </c>
    </row>
    <row r="2154" spans="1:16" x14ac:dyDescent="0.25">
      <c r="A2154" s="4">
        <v>1237</v>
      </c>
      <c r="B2154" s="4">
        <v>2794</v>
      </c>
      <c r="C2154" s="11">
        <v>44171</v>
      </c>
      <c r="D2154" s="4">
        <v>550</v>
      </c>
      <c r="E2154" s="4">
        <v>921</v>
      </c>
      <c r="F2154" s="41">
        <v>5.5860000000000003</v>
      </c>
      <c r="G2154" s="41">
        <v>3072.3</v>
      </c>
      <c r="K2154" t="b">
        <f>IF(VLOOKUP(Table1[[#This Row],[ProductID]],productMaster,4,0)="Active",TRUE,"Anomali")</f>
        <v>1</v>
      </c>
      <c r="L2154">
        <f>VLOOKUP(Table1[[#This Row],[ProductID]],productMaster,10,0)</f>
        <v>1.8663000000000001</v>
      </c>
      <c r="M2154" t="str">
        <f>IF(Table1[[#This Row],[UnitPrice]]&gt;115%*Table1[[#This Row],[StandardAcquisitionCost]],"Anomali","")</f>
        <v>Anomali</v>
      </c>
      <c r="N2154" s="80">
        <f>VLOOKUP(Table1[[#This Row],[ProductID]],productMaster,11,0)</f>
        <v>4.99</v>
      </c>
      <c r="O2154" s="80" t="str">
        <f>IF(Table1[[#This Row],[UnitPrice]]&gt;Table1[[#This Row],[sellingPrice]],"Anomali","")</f>
        <v>Anomali</v>
      </c>
      <c r="P2154" s="80" t="str">
        <f>IF(ISNA(VLOOKUP(Table1[[#This Row],[ProductID]],productMaster,1,0)),"Anomali","")</f>
        <v/>
      </c>
    </row>
    <row r="2155" spans="1:16" x14ac:dyDescent="0.25">
      <c r="A2155" s="5">
        <v>1238</v>
      </c>
      <c r="B2155" s="5">
        <v>2795</v>
      </c>
      <c r="C2155" s="10">
        <v>44171</v>
      </c>
      <c r="D2155" s="5">
        <v>60</v>
      </c>
      <c r="E2155" s="5">
        <v>952</v>
      </c>
      <c r="F2155" s="40">
        <v>15.7395</v>
      </c>
      <c r="G2155" s="40">
        <v>944.37</v>
      </c>
      <c r="K2155" t="b">
        <f>IF(VLOOKUP(Table1[[#This Row],[ProductID]],productMaster,4,0)="Active",TRUE,"Anomali")</f>
        <v>1</v>
      </c>
      <c r="L2155">
        <f>VLOOKUP(Table1[[#This Row],[ProductID]],productMaster,10,0)</f>
        <v>8.9865999999999993</v>
      </c>
      <c r="M2155" t="str">
        <f>IF(Table1[[#This Row],[UnitPrice]]&gt;115%*Table1[[#This Row],[StandardAcquisitionCost]],"Anomali","")</f>
        <v>Anomali</v>
      </c>
      <c r="N2155" s="80">
        <f>VLOOKUP(Table1[[#This Row],[ProductID]],productMaster,11,0)</f>
        <v>20.239999999999998</v>
      </c>
      <c r="O2155" s="80" t="str">
        <f>IF(Table1[[#This Row],[UnitPrice]]&gt;Table1[[#This Row],[sellingPrice]],"Anomali","")</f>
        <v/>
      </c>
      <c r="P2155" s="80" t="str">
        <f>IF(ISNA(VLOOKUP(Table1[[#This Row],[ProductID]],productMaster,1,0)),"Anomali","")</f>
        <v/>
      </c>
    </row>
    <row r="2156" spans="1:16" x14ac:dyDescent="0.25">
      <c r="A2156" s="4">
        <v>1239</v>
      </c>
      <c r="B2156" s="4">
        <v>2796</v>
      </c>
      <c r="C2156" s="11">
        <v>44171</v>
      </c>
      <c r="D2156" s="4">
        <v>550</v>
      </c>
      <c r="E2156" s="4">
        <v>923</v>
      </c>
      <c r="F2156" s="41">
        <v>6.1844999999999999</v>
      </c>
      <c r="G2156" s="41">
        <v>3401.4749999999999</v>
      </c>
      <c r="K2156" t="b">
        <f>IF(VLOOKUP(Table1[[#This Row],[ProductID]],productMaster,4,0)="Active",TRUE,"Anomali")</f>
        <v>1</v>
      </c>
      <c r="L2156">
        <f>VLOOKUP(Table1[[#This Row],[ProductID]],productMaster,10,0)</f>
        <v>1.8663000000000001</v>
      </c>
      <c r="M2156" t="str">
        <f>IF(Table1[[#This Row],[UnitPrice]]&gt;115%*Table1[[#This Row],[StandardAcquisitionCost]],"Anomali","")</f>
        <v>Anomali</v>
      </c>
      <c r="N2156" s="80">
        <f>VLOOKUP(Table1[[#This Row],[ProductID]],productMaster,11,0)</f>
        <v>4.99</v>
      </c>
      <c r="O2156" s="80" t="str">
        <f>IF(Table1[[#This Row],[UnitPrice]]&gt;Table1[[#This Row],[sellingPrice]],"Anomali","")</f>
        <v>Anomali</v>
      </c>
      <c r="P2156" s="80" t="str">
        <f>IF(ISNA(VLOOKUP(Table1[[#This Row],[ProductID]],productMaster,1,0)),"Anomali","")</f>
        <v/>
      </c>
    </row>
    <row r="2157" spans="1:16" x14ac:dyDescent="0.25">
      <c r="A2157" s="5">
        <v>1240</v>
      </c>
      <c r="B2157" s="5">
        <v>2797</v>
      </c>
      <c r="C2157" s="10">
        <v>44171</v>
      </c>
      <c r="D2157" s="5">
        <v>550</v>
      </c>
      <c r="E2157" s="5">
        <v>317</v>
      </c>
      <c r="F2157" s="40">
        <v>29.578499999999998</v>
      </c>
      <c r="G2157" s="40">
        <v>16268.174999999999</v>
      </c>
      <c r="K2157" t="b">
        <f>IF(VLOOKUP(Table1[[#This Row],[ProductID]],productMaster,4,0)="Active",TRUE,"Anomali")</f>
        <v>1</v>
      </c>
      <c r="L2157">
        <f>VLOOKUP(Table1[[#This Row],[ProductID]],productMaster,10,0)</f>
        <v>0</v>
      </c>
      <c r="M2157" t="str">
        <f>IF(Table1[[#This Row],[UnitPrice]]&gt;115%*Table1[[#This Row],[StandardAcquisitionCost]],"Anomali","")</f>
        <v>Anomali</v>
      </c>
      <c r="N2157" s="80">
        <f>VLOOKUP(Table1[[#This Row],[ProductID]],productMaster,11,0)</f>
        <v>0</v>
      </c>
      <c r="O2157" s="80" t="str">
        <f>IF(Table1[[#This Row],[UnitPrice]]&gt;Table1[[#This Row],[sellingPrice]],"Anomali","")</f>
        <v>Anomali</v>
      </c>
      <c r="P2157" s="80" t="str">
        <f>IF(ISNA(VLOOKUP(Table1[[#This Row],[ProductID]],productMaster,1,0)),"Anomali","")</f>
        <v/>
      </c>
    </row>
    <row r="2158" spans="1:16" x14ac:dyDescent="0.25">
      <c r="A2158" s="4">
        <v>1240</v>
      </c>
      <c r="B2158" s="4">
        <v>2798</v>
      </c>
      <c r="C2158" s="11">
        <v>44171</v>
      </c>
      <c r="D2158" s="4">
        <v>550</v>
      </c>
      <c r="E2158" s="4">
        <v>318</v>
      </c>
      <c r="F2158" s="41">
        <v>36.098999999999997</v>
      </c>
      <c r="G2158" s="41">
        <v>19854.45</v>
      </c>
      <c r="K2158" t="b">
        <f>IF(VLOOKUP(Table1[[#This Row],[ProductID]],productMaster,4,0)="Active",TRUE,"Anomali")</f>
        <v>1</v>
      </c>
      <c r="L2158">
        <f>VLOOKUP(Table1[[#This Row],[ProductID]],productMaster,10,0)</f>
        <v>0</v>
      </c>
      <c r="M2158" t="str">
        <f>IF(Table1[[#This Row],[UnitPrice]]&gt;115%*Table1[[#This Row],[StandardAcquisitionCost]],"Anomali","")</f>
        <v>Anomali</v>
      </c>
      <c r="N2158" s="80">
        <f>VLOOKUP(Table1[[#This Row],[ProductID]],productMaster,11,0)</f>
        <v>0</v>
      </c>
      <c r="O2158" s="80" t="str">
        <f>IF(Table1[[#This Row],[UnitPrice]]&gt;Table1[[#This Row],[sellingPrice]],"Anomali","")</f>
        <v>Anomali</v>
      </c>
      <c r="P2158" s="80" t="str">
        <f>IF(ISNA(VLOOKUP(Table1[[#This Row],[ProductID]],productMaster,1,0)),"Anomali","")</f>
        <v/>
      </c>
    </row>
    <row r="2159" spans="1:16" x14ac:dyDescent="0.25">
      <c r="A2159" s="5">
        <v>1240</v>
      </c>
      <c r="B2159" s="5">
        <v>2799</v>
      </c>
      <c r="C2159" s="10">
        <v>44171</v>
      </c>
      <c r="D2159" s="5">
        <v>550</v>
      </c>
      <c r="E2159" s="5">
        <v>319</v>
      </c>
      <c r="F2159" s="40">
        <v>48.583500000000001</v>
      </c>
      <c r="G2159" s="40">
        <v>26720.924999999999</v>
      </c>
      <c r="K2159" t="b">
        <f>IF(VLOOKUP(Table1[[#This Row],[ProductID]],productMaster,4,0)="Active",TRUE,"Anomali")</f>
        <v>1</v>
      </c>
      <c r="L2159">
        <f>VLOOKUP(Table1[[#This Row],[ProductID]],productMaster,10,0)</f>
        <v>0</v>
      </c>
      <c r="M2159" t="str">
        <f>IF(Table1[[#This Row],[UnitPrice]]&gt;115%*Table1[[#This Row],[StandardAcquisitionCost]],"Anomali","")</f>
        <v>Anomali</v>
      </c>
      <c r="N2159" s="80">
        <f>VLOOKUP(Table1[[#This Row],[ProductID]],productMaster,11,0)</f>
        <v>0</v>
      </c>
      <c r="O2159" s="80" t="str">
        <f>IF(Table1[[#This Row],[UnitPrice]]&gt;Table1[[#This Row],[sellingPrice]],"Anomali","")</f>
        <v>Anomali</v>
      </c>
      <c r="P2159" s="80" t="str">
        <f>IF(ISNA(VLOOKUP(Table1[[#This Row],[ProductID]],productMaster,1,0)),"Anomali","")</f>
        <v/>
      </c>
    </row>
    <row r="2160" spans="1:16" x14ac:dyDescent="0.25">
      <c r="A2160" s="4">
        <v>1241</v>
      </c>
      <c r="B2160" s="4">
        <v>2800</v>
      </c>
      <c r="C2160" s="11">
        <v>44174</v>
      </c>
      <c r="D2160" s="4">
        <v>550</v>
      </c>
      <c r="E2160" s="4">
        <v>928</v>
      </c>
      <c r="F2160" s="41">
        <v>32.2455</v>
      </c>
      <c r="G2160" s="41">
        <v>17735.025000000001</v>
      </c>
      <c r="K2160" t="b">
        <f>IF(VLOOKUP(Table1[[#This Row],[ProductID]],productMaster,4,0)="Active",TRUE,"Anomali")</f>
        <v>1</v>
      </c>
      <c r="L2160">
        <f>VLOOKUP(Table1[[#This Row],[ProductID]],productMaster,10,0)</f>
        <v>9.3462999999999994</v>
      </c>
      <c r="M2160" t="str">
        <f>IF(Table1[[#This Row],[UnitPrice]]&gt;115%*Table1[[#This Row],[StandardAcquisitionCost]],"Anomali","")</f>
        <v>Anomali</v>
      </c>
      <c r="N2160" s="80">
        <f>VLOOKUP(Table1[[#This Row],[ProductID]],productMaster,11,0)</f>
        <v>24.99</v>
      </c>
      <c r="O2160" s="80" t="str">
        <f>IF(Table1[[#This Row],[UnitPrice]]&gt;Table1[[#This Row],[sellingPrice]],"Anomali","")</f>
        <v>Anomali</v>
      </c>
      <c r="P2160" s="80" t="str">
        <f>IF(ISNA(VLOOKUP(Table1[[#This Row],[ProductID]],productMaster,1,0)),"Anomali","")</f>
        <v/>
      </c>
    </row>
    <row r="2161" spans="1:16" x14ac:dyDescent="0.25">
      <c r="A2161" s="5">
        <v>1241</v>
      </c>
      <c r="B2161" s="5">
        <v>2801</v>
      </c>
      <c r="C2161" s="10">
        <v>44174</v>
      </c>
      <c r="D2161" s="5">
        <v>550</v>
      </c>
      <c r="E2161" s="5">
        <v>929</v>
      </c>
      <c r="F2161" s="40">
        <v>36.561</v>
      </c>
      <c r="G2161" s="40">
        <v>20108.55</v>
      </c>
      <c r="K2161" t="b">
        <f>IF(VLOOKUP(Table1[[#This Row],[ProductID]],productMaster,4,0)="Active",TRUE,"Anomali")</f>
        <v>1</v>
      </c>
      <c r="L2161">
        <f>VLOOKUP(Table1[[#This Row],[ProductID]],productMaster,10,0)</f>
        <v>11.2163</v>
      </c>
      <c r="M2161" t="str">
        <f>IF(Table1[[#This Row],[UnitPrice]]&gt;115%*Table1[[#This Row],[StandardAcquisitionCost]],"Anomali","")</f>
        <v>Anomali</v>
      </c>
      <c r="N2161" s="80">
        <f>VLOOKUP(Table1[[#This Row],[ProductID]],productMaster,11,0)</f>
        <v>29.99</v>
      </c>
      <c r="O2161" s="80" t="str">
        <f>IF(Table1[[#This Row],[UnitPrice]]&gt;Table1[[#This Row],[sellingPrice]],"Anomali","")</f>
        <v>Anomali</v>
      </c>
      <c r="P2161" s="80" t="str">
        <f>IF(ISNA(VLOOKUP(Table1[[#This Row],[ProductID]],productMaster,1,0)),"Anomali","")</f>
        <v/>
      </c>
    </row>
    <row r="2162" spans="1:16" x14ac:dyDescent="0.25">
      <c r="A2162" s="4">
        <v>1242</v>
      </c>
      <c r="B2162" s="4">
        <v>2802</v>
      </c>
      <c r="C2162" s="11">
        <v>44174</v>
      </c>
      <c r="D2162" s="4">
        <v>550</v>
      </c>
      <c r="E2162" s="4">
        <v>319</v>
      </c>
      <c r="F2162" s="41">
        <v>46.420499999999997</v>
      </c>
      <c r="G2162" s="41">
        <v>25531.275000000001</v>
      </c>
      <c r="K2162" t="b">
        <f>IF(VLOOKUP(Table1[[#This Row],[ProductID]],productMaster,4,0)="Active",TRUE,"Anomali")</f>
        <v>1</v>
      </c>
      <c r="L2162">
        <f>VLOOKUP(Table1[[#This Row],[ProductID]],productMaster,10,0)</f>
        <v>0</v>
      </c>
      <c r="M2162" t="str">
        <f>IF(Table1[[#This Row],[UnitPrice]]&gt;115%*Table1[[#This Row],[StandardAcquisitionCost]],"Anomali","")</f>
        <v>Anomali</v>
      </c>
      <c r="N2162" s="80">
        <f>VLOOKUP(Table1[[#This Row],[ProductID]],productMaster,11,0)</f>
        <v>0</v>
      </c>
      <c r="O2162" s="80" t="str">
        <f>IF(Table1[[#This Row],[UnitPrice]]&gt;Table1[[#This Row],[sellingPrice]],"Anomali","")</f>
        <v>Anomali</v>
      </c>
      <c r="P2162" s="80" t="str">
        <f>IF(ISNA(VLOOKUP(Table1[[#This Row],[ProductID]],productMaster,1,0)),"Anomali","")</f>
        <v/>
      </c>
    </row>
    <row r="2163" spans="1:16" x14ac:dyDescent="0.25">
      <c r="A2163" s="5">
        <v>1243</v>
      </c>
      <c r="B2163" s="5">
        <v>2803</v>
      </c>
      <c r="C2163" s="10">
        <v>44174</v>
      </c>
      <c r="D2163" s="5">
        <v>3</v>
      </c>
      <c r="E2163" s="5">
        <v>361</v>
      </c>
      <c r="F2163" s="40">
        <v>49.6965</v>
      </c>
      <c r="G2163" s="40">
        <v>149.08949999999999</v>
      </c>
      <c r="K2163" t="b">
        <f>IF(VLOOKUP(Table1[[#This Row],[ProductID]],productMaster,4,0)="Active",TRUE,"Anomali")</f>
        <v>1</v>
      </c>
      <c r="L2163">
        <f>VLOOKUP(Table1[[#This Row],[ProductID]],productMaster,10,0)</f>
        <v>0</v>
      </c>
      <c r="M2163" t="str">
        <f>IF(Table1[[#This Row],[UnitPrice]]&gt;115%*Table1[[#This Row],[StandardAcquisitionCost]],"Anomali","")</f>
        <v>Anomali</v>
      </c>
      <c r="N2163" s="80">
        <f>VLOOKUP(Table1[[#This Row],[ProductID]],productMaster,11,0)</f>
        <v>0</v>
      </c>
      <c r="O2163" s="80" t="str">
        <f>IF(Table1[[#This Row],[UnitPrice]]&gt;Table1[[#This Row],[sellingPrice]],"Anomali","")</f>
        <v>Anomali</v>
      </c>
      <c r="P2163" s="80" t="str">
        <f>IF(ISNA(VLOOKUP(Table1[[#This Row],[ProductID]],productMaster,1,0)),"Anomali","")</f>
        <v/>
      </c>
    </row>
    <row r="2164" spans="1:16" x14ac:dyDescent="0.25">
      <c r="A2164" s="4">
        <v>1243</v>
      </c>
      <c r="B2164" s="4">
        <v>2804</v>
      </c>
      <c r="C2164" s="11">
        <v>44174</v>
      </c>
      <c r="D2164" s="4">
        <v>3</v>
      </c>
      <c r="E2164" s="4">
        <v>362</v>
      </c>
      <c r="F2164" s="41">
        <v>45.423000000000002</v>
      </c>
      <c r="G2164" s="41">
        <v>136.26900000000001</v>
      </c>
      <c r="K2164" t="b">
        <f>IF(VLOOKUP(Table1[[#This Row],[ProductID]],productMaster,4,0)="Active",TRUE,"Anomali")</f>
        <v>1</v>
      </c>
      <c r="L2164">
        <f>VLOOKUP(Table1[[#This Row],[ProductID]],productMaster,10,0)</f>
        <v>0</v>
      </c>
      <c r="M2164" t="str">
        <f>IF(Table1[[#This Row],[UnitPrice]]&gt;115%*Table1[[#This Row],[StandardAcquisitionCost]],"Anomali","")</f>
        <v>Anomali</v>
      </c>
      <c r="N2164" s="80">
        <f>VLOOKUP(Table1[[#This Row],[ProductID]],productMaster,11,0)</f>
        <v>0</v>
      </c>
      <c r="O2164" s="80" t="str">
        <f>IF(Table1[[#This Row],[UnitPrice]]&gt;Table1[[#This Row],[sellingPrice]],"Anomali","")</f>
        <v>Anomali</v>
      </c>
      <c r="P2164" s="80" t="str">
        <f>IF(ISNA(VLOOKUP(Table1[[#This Row],[ProductID]],productMaster,1,0)),"Anomali","")</f>
        <v/>
      </c>
    </row>
    <row r="2165" spans="1:16" x14ac:dyDescent="0.25">
      <c r="A2165" s="5">
        <v>1243</v>
      </c>
      <c r="B2165" s="5">
        <v>2805</v>
      </c>
      <c r="C2165" s="10">
        <v>44174</v>
      </c>
      <c r="D2165" s="5">
        <v>3</v>
      </c>
      <c r="E2165" s="5">
        <v>363</v>
      </c>
      <c r="F2165" s="40">
        <v>43.323</v>
      </c>
      <c r="G2165" s="40">
        <v>129.96899999999999</v>
      </c>
      <c r="K2165" t="b">
        <f>IF(VLOOKUP(Table1[[#This Row],[ProductID]],productMaster,4,0)="Active",TRUE,"Anomali")</f>
        <v>1</v>
      </c>
      <c r="L2165">
        <f>VLOOKUP(Table1[[#This Row],[ProductID]],productMaster,10,0)</f>
        <v>0</v>
      </c>
      <c r="M2165" t="str">
        <f>IF(Table1[[#This Row],[UnitPrice]]&gt;115%*Table1[[#This Row],[StandardAcquisitionCost]],"Anomali","")</f>
        <v>Anomali</v>
      </c>
      <c r="N2165" s="80">
        <f>VLOOKUP(Table1[[#This Row],[ProductID]],productMaster,11,0)</f>
        <v>0</v>
      </c>
      <c r="O2165" s="80" t="str">
        <f>IF(Table1[[#This Row],[UnitPrice]]&gt;Table1[[#This Row],[sellingPrice]],"Anomali","")</f>
        <v>Anomali</v>
      </c>
      <c r="P2165" s="80" t="str">
        <f>IF(ISNA(VLOOKUP(Table1[[#This Row],[ProductID]],productMaster,1,0)),"Anomali","")</f>
        <v/>
      </c>
    </row>
    <row r="2166" spans="1:16" x14ac:dyDescent="0.25">
      <c r="A2166" s="4">
        <v>1244</v>
      </c>
      <c r="B2166" s="4">
        <v>2806</v>
      </c>
      <c r="C2166" s="11">
        <v>44174</v>
      </c>
      <c r="D2166" s="4">
        <v>3</v>
      </c>
      <c r="E2166" s="4">
        <v>312</v>
      </c>
      <c r="F2166" s="41">
        <v>41.915999999999997</v>
      </c>
      <c r="G2166" s="41">
        <v>125.748</v>
      </c>
      <c r="K2166" t="b">
        <f>IF(VLOOKUP(Table1[[#This Row],[ProductID]],productMaster,4,0)="Active",TRUE,"Anomali")</f>
        <v>1</v>
      </c>
      <c r="L2166">
        <f>VLOOKUP(Table1[[#This Row],[ProductID]],productMaster,10,0)</f>
        <v>0</v>
      </c>
      <c r="M2166" t="str">
        <f>IF(Table1[[#This Row],[UnitPrice]]&gt;115%*Table1[[#This Row],[StandardAcquisitionCost]],"Anomali","")</f>
        <v>Anomali</v>
      </c>
      <c r="N2166" s="80">
        <f>VLOOKUP(Table1[[#This Row],[ProductID]],productMaster,11,0)</f>
        <v>0</v>
      </c>
      <c r="O2166" s="80" t="str">
        <f>IF(Table1[[#This Row],[UnitPrice]]&gt;Table1[[#This Row],[sellingPrice]],"Anomali","")</f>
        <v>Anomali</v>
      </c>
      <c r="P2166" s="80" t="str">
        <f>IF(ISNA(VLOOKUP(Table1[[#This Row],[ProductID]],productMaster,1,0)),"Anomali","")</f>
        <v/>
      </c>
    </row>
    <row r="2167" spans="1:16" x14ac:dyDescent="0.25">
      <c r="A2167" s="5">
        <v>1245</v>
      </c>
      <c r="B2167" s="5">
        <v>2807</v>
      </c>
      <c r="C2167" s="10">
        <v>44174</v>
      </c>
      <c r="D2167" s="5">
        <v>3</v>
      </c>
      <c r="E2167" s="5">
        <v>311</v>
      </c>
      <c r="F2167" s="40">
        <v>50.263500000000001</v>
      </c>
      <c r="G2167" s="40">
        <v>150.79050000000001</v>
      </c>
      <c r="K2167" t="b">
        <f>IF(VLOOKUP(Table1[[#This Row],[ProductID]],productMaster,4,0)="Active",TRUE,"Anomali")</f>
        <v>1</v>
      </c>
      <c r="L2167">
        <f>VLOOKUP(Table1[[#This Row],[ProductID]],productMaster,10,0)</f>
        <v>0</v>
      </c>
      <c r="M2167" t="str">
        <f>IF(Table1[[#This Row],[UnitPrice]]&gt;115%*Table1[[#This Row],[StandardAcquisitionCost]],"Anomali","")</f>
        <v>Anomali</v>
      </c>
      <c r="N2167" s="80">
        <f>VLOOKUP(Table1[[#This Row],[ProductID]],productMaster,11,0)</f>
        <v>0</v>
      </c>
      <c r="O2167" s="80" t="str">
        <f>IF(Table1[[#This Row],[UnitPrice]]&gt;Table1[[#This Row],[sellingPrice]],"Anomali","")</f>
        <v>Anomali</v>
      </c>
      <c r="P2167" s="80" t="str">
        <f>IF(ISNA(VLOOKUP(Table1[[#This Row],[ProductID]],productMaster,1,0)),"Anomali","")</f>
        <v/>
      </c>
    </row>
    <row r="2168" spans="1:16" x14ac:dyDescent="0.25">
      <c r="A2168" s="4">
        <v>1246</v>
      </c>
      <c r="B2168" s="4">
        <v>2808</v>
      </c>
      <c r="C2168" s="11">
        <v>44174</v>
      </c>
      <c r="D2168" s="4">
        <v>3</v>
      </c>
      <c r="E2168" s="4">
        <v>372</v>
      </c>
      <c r="F2168" s="41">
        <v>37.180500000000002</v>
      </c>
      <c r="G2168" s="41">
        <v>111.5415</v>
      </c>
      <c r="K2168" t="b">
        <f>IF(VLOOKUP(Table1[[#This Row],[ProductID]],productMaster,4,0)="Active",TRUE,"Anomali")</f>
        <v>1</v>
      </c>
      <c r="L2168">
        <f>VLOOKUP(Table1[[#This Row],[ProductID]],productMaster,10,0)</f>
        <v>0</v>
      </c>
      <c r="M2168" t="str">
        <f>IF(Table1[[#This Row],[UnitPrice]]&gt;115%*Table1[[#This Row],[StandardAcquisitionCost]],"Anomali","")</f>
        <v>Anomali</v>
      </c>
      <c r="N2168" s="80">
        <f>VLOOKUP(Table1[[#This Row],[ProductID]],productMaster,11,0)</f>
        <v>0</v>
      </c>
      <c r="O2168" s="80" t="str">
        <f>IF(Table1[[#This Row],[UnitPrice]]&gt;Table1[[#This Row],[sellingPrice]],"Anomali","")</f>
        <v>Anomali</v>
      </c>
      <c r="P2168" s="80" t="str">
        <f>IF(ISNA(VLOOKUP(Table1[[#This Row],[ProductID]],productMaster,1,0)),"Anomali","")</f>
        <v/>
      </c>
    </row>
    <row r="2169" spans="1:16" x14ac:dyDescent="0.25">
      <c r="A2169" s="5">
        <v>1246</v>
      </c>
      <c r="B2169" s="5">
        <v>2809</v>
      </c>
      <c r="C2169" s="10">
        <v>44174</v>
      </c>
      <c r="D2169" s="5">
        <v>3</v>
      </c>
      <c r="E2169" s="5">
        <v>373</v>
      </c>
      <c r="F2169" s="40">
        <v>41.454000000000001</v>
      </c>
      <c r="G2169" s="40">
        <v>124.36199999999999</v>
      </c>
      <c r="K2169" t="b">
        <f>IF(VLOOKUP(Table1[[#This Row],[ProductID]],productMaster,4,0)="Active",TRUE,"Anomali")</f>
        <v>1</v>
      </c>
      <c r="L2169">
        <f>VLOOKUP(Table1[[#This Row],[ProductID]],productMaster,10,0)</f>
        <v>0</v>
      </c>
      <c r="M2169" t="str">
        <f>IF(Table1[[#This Row],[UnitPrice]]&gt;115%*Table1[[#This Row],[StandardAcquisitionCost]],"Anomali","")</f>
        <v>Anomali</v>
      </c>
      <c r="N2169" s="80">
        <f>VLOOKUP(Table1[[#This Row],[ProductID]],productMaster,11,0)</f>
        <v>0</v>
      </c>
      <c r="O2169" s="80" t="str">
        <f>IF(Table1[[#This Row],[UnitPrice]]&gt;Table1[[#This Row],[sellingPrice]],"Anomali","")</f>
        <v>Anomali</v>
      </c>
      <c r="P2169" s="80" t="str">
        <f>IF(ISNA(VLOOKUP(Table1[[#This Row],[ProductID]],productMaster,1,0)),"Anomali","")</f>
        <v/>
      </c>
    </row>
    <row r="2170" spans="1:16" x14ac:dyDescent="0.25">
      <c r="A2170" s="4">
        <v>1246</v>
      </c>
      <c r="B2170" s="4">
        <v>2810</v>
      </c>
      <c r="C2170" s="11">
        <v>44174</v>
      </c>
      <c r="D2170" s="4">
        <v>3</v>
      </c>
      <c r="E2170" s="4">
        <v>374</v>
      </c>
      <c r="F2170" s="41">
        <v>37.180500000000002</v>
      </c>
      <c r="G2170" s="41">
        <v>111.5415</v>
      </c>
      <c r="K2170" t="b">
        <f>IF(VLOOKUP(Table1[[#This Row],[ProductID]],productMaster,4,0)="Active",TRUE,"Anomali")</f>
        <v>1</v>
      </c>
      <c r="L2170">
        <f>VLOOKUP(Table1[[#This Row],[ProductID]],productMaster,10,0)</f>
        <v>0</v>
      </c>
      <c r="M2170" t="str">
        <f>IF(Table1[[#This Row],[UnitPrice]]&gt;115%*Table1[[#This Row],[StandardAcquisitionCost]],"Anomali","")</f>
        <v>Anomali</v>
      </c>
      <c r="N2170" s="80">
        <f>VLOOKUP(Table1[[#This Row],[ProductID]],productMaster,11,0)</f>
        <v>0</v>
      </c>
      <c r="O2170" s="80" t="str">
        <f>IF(Table1[[#This Row],[UnitPrice]]&gt;Table1[[#This Row],[sellingPrice]],"Anomali","")</f>
        <v>Anomali</v>
      </c>
      <c r="P2170" s="80" t="str">
        <f>IF(ISNA(VLOOKUP(Table1[[#This Row],[ProductID]],productMaster,1,0)),"Anomali","")</f>
        <v/>
      </c>
    </row>
    <row r="2171" spans="1:16" x14ac:dyDescent="0.25">
      <c r="A2171" s="5">
        <v>1247</v>
      </c>
      <c r="B2171" s="5">
        <v>2811</v>
      </c>
      <c r="C2171" s="10">
        <v>44174</v>
      </c>
      <c r="D2171" s="5">
        <v>550</v>
      </c>
      <c r="E2171" s="5">
        <v>530</v>
      </c>
      <c r="F2171" s="40">
        <v>16.085999999999999</v>
      </c>
      <c r="G2171" s="40">
        <v>8847.2999999999993</v>
      </c>
      <c r="K2171" t="b">
        <f>IF(VLOOKUP(Table1[[#This Row],[ProductID]],productMaster,4,0)="Active",TRUE,"Anomali")</f>
        <v>1</v>
      </c>
      <c r="L2171">
        <f>VLOOKUP(Table1[[#This Row],[ProductID]],productMaster,10,0)</f>
        <v>0</v>
      </c>
      <c r="M2171" t="str">
        <f>IF(Table1[[#This Row],[UnitPrice]]&gt;115%*Table1[[#This Row],[StandardAcquisitionCost]],"Anomali","")</f>
        <v>Anomali</v>
      </c>
      <c r="N2171" s="80">
        <f>VLOOKUP(Table1[[#This Row],[ProductID]],productMaster,11,0)</f>
        <v>0</v>
      </c>
      <c r="O2171" s="80" t="str">
        <f>IF(Table1[[#This Row],[UnitPrice]]&gt;Table1[[#This Row],[sellingPrice]],"Anomali","")</f>
        <v>Anomali</v>
      </c>
      <c r="P2171" s="80" t="str">
        <f>IF(ISNA(VLOOKUP(Table1[[#This Row],[ProductID]],productMaster,1,0)),"Anomali","")</f>
        <v/>
      </c>
    </row>
    <row r="2172" spans="1:16" x14ac:dyDescent="0.25">
      <c r="A2172" s="4">
        <v>1248</v>
      </c>
      <c r="B2172" s="4">
        <v>2812</v>
      </c>
      <c r="C2172" s="11">
        <v>44174</v>
      </c>
      <c r="D2172" s="4">
        <v>3</v>
      </c>
      <c r="E2172" s="4">
        <v>314</v>
      </c>
      <c r="F2172" s="41">
        <v>57.025500000000001</v>
      </c>
      <c r="G2172" s="41">
        <v>171.07650000000001</v>
      </c>
      <c r="K2172" t="b">
        <f>IF(VLOOKUP(Table1[[#This Row],[ProductID]],productMaster,4,0)="Active",TRUE,"Anomali")</f>
        <v>1</v>
      </c>
      <c r="L2172">
        <f>VLOOKUP(Table1[[#This Row],[ProductID]],productMaster,10,0)</f>
        <v>0</v>
      </c>
      <c r="M2172" t="str">
        <f>IF(Table1[[#This Row],[UnitPrice]]&gt;115%*Table1[[#This Row],[StandardAcquisitionCost]],"Anomali","")</f>
        <v>Anomali</v>
      </c>
      <c r="N2172" s="80">
        <f>VLOOKUP(Table1[[#This Row],[ProductID]],productMaster,11,0)</f>
        <v>0</v>
      </c>
      <c r="O2172" s="80" t="str">
        <f>IF(Table1[[#This Row],[UnitPrice]]&gt;Table1[[#This Row],[sellingPrice]],"Anomali","")</f>
        <v>Anomali</v>
      </c>
      <c r="P2172" s="80" t="str">
        <f>IF(ISNA(VLOOKUP(Table1[[#This Row],[ProductID]],productMaster,1,0)),"Anomali","")</f>
        <v/>
      </c>
    </row>
    <row r="2173" spans="1:16" x14ac:dyDescent="0.25">
      <c r="A2173" s="5">
        <v>1249</v>
      </c>
      <c r="B2173" s="5">
        <v>2813</v>
      </c>
      <c r="C2173" s="10">
        <v>44174</v>
      </c>
      <c r="D2173" s="5">
        <v>550</v>
      </c>
      <c r="E2173" s="5">
        <v>512</v>
      </c>
      <c r="F2173" s="40">
        <v>37.085999999999999</v>
      </c>
      <c r="G2173" s="40">
        <v>20397.3</v>
      </c>
      <c r="K2173" t="b">
        <f>IF(VLOOKUP(Table1[[#This Row],[ProductID]],productMaster,4,0)="Active",TRUE,"Anomali")</f>
        <v>1</v>
      </c>
      <c r="L2173">
        <f>VLOOKUP(Table1[[#This Row],[ProductID]],productMaster,10,0)</f>
        <v>0</v>
      </c>
      <c r="M2173" t="str">
        <f>IF(Table1[[#This Row],[UnitPrice]]&gt;115%*Table1[[#This Row],[StandardAcquisitionCost]],"Anomali","")</f>
        <v>Anomali</v>
      </c>
      <c r="N2173" s="80">
        <f>VLOOKUP(Table1[[#This Row],[ProductID]],productMaster,11,0)</f>
        <v>0</v>
      </c>
      <c r="O2173" s="80" t="str">
        <f>IF(Table1[[#This Row],[UnitPrice]]&gt;Table1[[#This Row],[sellingPrice]],"Anomali","")</f>
        <v>Anomali</v>
      </c>
      <c r="P2173" s="80" t="str">
        <f>IF(ISNA(VLOOKUP(Table1[[#This Row],[ProductID]],productMaster,1,0)),"Anomali","")</f>
        <v/>
      </c>
    </row>
    <row r="2174" spans="1:16" x14ac:dyDescent="0.25">
      <c r="A2174" s="4">
        <v>1250</v>
      </c>
      <c r="B2174" s="4">
        <v>2814</v>
      </c>
      <c r="C2174" s="11">
        <v>44174</v>
      </c>
      <c r="D2174" s="4">
        <v>550</v>
      </c>
      <c r="E2174" s="4">
        <v>513</v>
      </c>
      <c r="F2174" s="41">
        <v>26.596499999999999</v>
      </c>
      <c r="G2174" s="41">
        <v>14628.075000000001</v>
      </c>
      <c r="K2174" t="b">
        <f>IF(VLOOKUP(Table1[[#This Row],[ProductID]],productMaster,4,0)="Active",TRUE,"Anomali")</f>
        <v>1</v>
      </c>
      <c r="L2174">
        <f>VLOOKUP(Table1[[#This Row],[ProductID]],productMaster,10,0)</f>
        <v>0</v>
      </c>
      <c r="M2174" t="str">
        <f>IF(Table1[[#This Row],[UnitPrice]]&gt;115%*Table1[[#This Row],[StandardAcquisitionCost]],"Anomali","")</f>
        <v>Anomali</v>
      </c>
      <c r="N2174" s="80">
        <f>VLOOKUP(Table1[[#This Row],[ProductID]],productMaster,11,0)</f>
        <v>0</v>
      </c>
      <c r="O2174" s="80" t="str">
        <f>IF(Table1[[#This Row],[UnitPrice]]&gt;Table1[[#This Row],[sellingPrice]],"Anomali","")</f>
        <v>Anomali</v>
      </c>
      <c r="P2174" s="80" t="str">
        <f>IF(ISNA(VLOOKUP(Table1[[#This Row],[ProductID]],productMaster,1,0)),"Anomali","")</f>
        <v/>
      </c>
    </row>
    <row r="2175" spans="1:16" x14ac:dyDescent="0.25">
      <c r="A2175" s="5">
        <v>1251</v>
      </c>
      <c r="B2175" s="5">
        <v>2815</v>
      </c>
      <c r="C2175" s="10">
        <v>44174</v>
      </c>
      <c r="D2175" s="5">
        <v>550</v>
      </c>
      <c r="E2175" s="5">
        <v>319</v>
      </c>
      <c r="F2175" s="40">
        <v>46.063499999999998</v>
      </c>
      <c r="G2175" s="40">
        <v>25334.924999999999</v>
      </c>
      <c r="K2175" t="b">
        <f>IF(VLOOKUP(Table1[[#This Row],[ProductID]],productMaster,4,0)="Active",TRUE,"Anomali")</f>
        <v>1</v>
      </c>
      <c r="L2175">
        <f>VLOOKUP(Table1[[#This Row],[ProductID]],productMaster,10,0)</f>
        <v>0</v>
      </c>
      <c r="M2175" t="str">
        <f>IF(Table1[[#This Row],[UnitPrice]]&gt;115%*Table1[[#This Row],[StandardAcquisitionCost]],"Anomali","")</f>
        <v>Anomali</v>
      </c>
      <c r="N2175" s="80">
        <f>VLOOKUP(Table1[[#This Row],[ProductID]],productMaster,11,0)</f>
        <v>0</v>
      </c>
      <c r="O2175" s="80" t="str">
        <f>IF(Table1[[#This Row],[UnitPrice]]&gt;Table1[[#This Row],[sellingPrice]],"Anomali","")</f>
        <v>Anomali</v>
      </c>
      <c r="P2175" s="80" t="str">
        <f>IF(ISNA(VLOOKUP(Table1[[#This Row],[ProductID]],productMaster,1,0)),"Anomali","")</f>
        <v/>
      </c>
    </row>
    <row r="2176" spans="1:16" x14ac:dyDescent="0.25">
      <c r="A2176" s="4">
        <v>1252</v>
      </c>
      <c r="B2176" s="4">
        <v>2816</v>
      </c>
      <c r="C2176" s="11">
        <v>44174</v>
      </c>
      <c r="D2176" s="4">
        <v>3</v>
      </c>
      <c r="E2176" s="4">
        <v>420</v>
      </c>
      <c r="F2176" s="41">
        <v>39.143999999999998</v>
      </c>
      <c r="G2176" s="41">
        <v>117.432</v>
      </c>
      <c r="K2176" t="b">
        <f>IF(VLOOKUP(Table1[[#This Row],[ProductID]],productMaster,4,0)="Active",TRUE,"Anomali")</f>
        <v>1</v>
      </c>
      <c r="L2176">
        <f>VLOOKUP(Table1[[#This Row],[ProductID]],productMaster,10,0)</f>
        <v>0</v>
      </c>
      <c r="M2176" t="str">
        <f>IF(Table1[[#This Row],[UnitPrice]]&gt;115%*Table1[[#This Row],[StandardAcquisitionCost]],"Anomali","")</f>
        <v>Anomali</v>
      </c>
      <c r="N2176" s="80">
        <f>VLOOKUP(Table1[[#This Row],[ProductID]],productMaster,11,0)</f>
        <v>0</v>
      </c>
      <c r="O2176" s="80" t="str">
        <f>IF(Table1[[#This Row],[UnitPrice]]&gt;Table1[[#This Row],[sellingPrice]],"Anomali","")</f>
        <v>Anomali</v>
      </c>
      <c r="P2176" s="80" t="str">
        <f>IF(ISNA(VLOOKUP(Table1[[#This Row],[ProductID]],productMaster,1,0)),"Anomali","")</f>
        <v/>
      </c>
    </row>
    <row r="2177" spans="1:16" x14ac:dyDescent="0.25">
      <c r="A2177" s="5">
        <v>1252</v>
      </c>
      <c r="B2177" s="5">
        <v>2817</v>
      </c>
      <c r="C2177" s="10">
        <v>44174</v>
      </c>
      <c r="D2177" s="5">
        <v>3</v>
      </c>
      <c r="E2177" s="5">
        <v>421</v>
      </c>
      <c r="F2177" s="40">
        <v>47.575499999999998</v>
      </c>
      <c r="G2177" s="40">
        <v>142.72649999999999</v>
      </c>
      <c r="K2177" t="b">
        <f>IF(VLOOKUP(Table1[[#This Row],[ProductID]],productMaster,4,0)="Active",TRUE,"Anomali")</f>
        <v>1</v>
      </c>
      <c r="L2177">
        <f>VLOOKUP(Table1[[#This Row],[ProductID]],productMaster,10,0)</f>
        <v>0</v>
      </c>
      <c r="M2177" t="str">
        <f>IF(Table1[[#This Row],[UnitPrice]]&gt;115%*Table1[[#This Row],[StandardAcquisitionCost]],"Anomali","")</f>
        <v>Anomali</v>
      </c>
      <c r="N2177" s="80">
        <f>VLOOKUP(Table1[[#This Row],[ProductID]],productMaster,11,0)</f>
        <v>0</v>
      </c>
      <c r="O2177" s="80" t="str">
        <f>IF(Table1[[#This Row],[UnitPrice]]&gt;Table1[[#This Row],[sellingPrice]],"Anomali","")</f>
        <v>Anomali</v>
      </c>
      <c r="P2177" s="80" t="str">
        <f>IF(ISNA(VLOOKUP(Table1[[#This Row],[ProductID]],productMaster,1,0)),"Anomali","")</f>
        <v/>
      </c>
    </row>
    <row r="2178" spans="1:16" x14ac:dyDescent="0.25">
      <c r="A2178" s="4">
        <v>1253</v>
      </c>
      <c r="B2178" s="4">
        <v>2818</v>
      </c>
      <c r="C2178" s="11">
        <v>44174</v>
      </c>
      <c r="D2178" s="4">
        <v>3</v>
      </c>
      <c r="E2178" s="4">
        <v>424</v>
      </c>
      <c r="F2178" s="41">
        <v>49.6965</v>
      </c>
      <c r="G2178" s="41">
        <v>149.08949999999999</v>
      </c>
      <c r="K2178" t="b">
        <f>IF(VLOOKUP(Table1[[#This Row],[ProductID]],productMaster,4,0)="Active",TRUE,"Anomali")</f>
        <v>1</v>
      </c>
      <c r="L2178">
        <f>VLOOKUP(Table1[[#This Row],[ProductID]],productMaster,10,0)</f>
        <v>0</v>
      </c>
      <c r="M2178" t="str">
        <f>IF(Table1[[#This Row],[UnitPrice]]&gt;115%*Table1[[#This Row],[StandardAcquisitionCost]],"Anomali","")</f>
        <v>Anomali</v>
      </c>
      <c r="N2178" s="80">
        <f>VLOOKUP(Table1[[#This Row],[ProductID]],productMaster,11,0)</f>
        <v>0</v>
      </c>
      <c r="O2178" s="80" t="str">
        <f>IF(Table1[[#This Row],[UnitPrice]]&gt;Table1[[#This Row],[sellingPrice]],"Anomali","")</f>
        <v>Anomali</v>
      </c>
      <c r="P2178" s="80" t="str">
        <f>IF(ISNA(VLOOKUP(Table1[[#This Row],[ProductID]],productMaster,1,0)),"Anomali","")</f>
        <v/>
      </c>
    </row>
    <row r="2179" spans="1:16" x14ac:dyDescent="0.25">
      <c r="A2179" s="5">
        <v>1253</v>
      </c>
      <c r="B2179" s="5">
        <v>2819</v>
      </c>
      <c r="C2179" s="10">
        <v>44174</v>
      </c>
      <c r="D2179" s="5">
        <v>3</v>
      </c>
      <c r="E2179" s="5">
        <v>425</v>
      </c>
      <c r="F2179" s="40">
        <v>45.423000000000002</v>
      </c>
      <c r="G2179" s="40">
        <v>136.26900000000001</v>
      </c>
      <c r="K2179" t="b">
        <f>IF(VLOOKUP(Table1[[#This Row],[ProductID]],productMaster,4,0)="Active",TRUE,"Anomali")</f>
        <v>1</v>
      </c>
      <c r="L2179">
        <f>VLOOKUP(Table1[[#This Row],[ProductID]],productMaster,10,0)</f>
        <v>0</v>
      </c>
      <c r="M2179" t="str">
        <f>IF(Table1[[#This Row],[UnitPrice]]&gt;115%*Table1[[#This Row],[StandardAcquisitionCost]],"Anomali","")</f>
        <v>Anomali</v>
      </c>
      <c r="N2179" s="80">
        <f>VLOOKUP(Table1[[#This Row],[ProductID]],productMaster,11,0)</f>
        <v>0</v>
      </c>
      <c r="O2179" s="80" t="str">
        <f>IF(Table1[[#This Row],[UnitPrice]]&gt;Table1[[#This Row],[sellingPrice]],"Anomali","")</f>
        <v>Anomali</v>
      </c>
      <c r="P2179" s="80" t="str">
        <f>IF(ISNA(VLOOKUP(Table1[[#This Row],[ProductID]],productMaster,1,0)),"Anomali","")</f>
        <v/>
      </c>
    </row>
    <row r="2180" spans="1:16" x14ac:dyDescent="0.25">
      <c r="A2180" s="4">
        <v>1253</v>
      </c>
      <c r="B2180" s="4">
        <v>2820</v>
      </c>
      <c r="C2180" s="11">
        <v>44174</v>
      </c>
      <c r="D2180" s="4">
        <v>3</v>
      </c>
      <c r="E2180" s="4">
        <v>426</v>
      </c>
      <c r="F2180" s="41">
        <v>43.323</v>
      </c>
      <c r="G2180" s="41">
        <v>129.96899999999999</v>
      </c>
      <c r="K2180" t="b">
        <f>IF(VLOOKUP(Table1[[#This Row],[ProductID]],productMaster,4,0)="Active",TRUE,"Anomali")</f>
        <v>1</v>
      </c>
      <c r="L2180">
        <f>VLOOKUP(Table1[[#This Row],[ProductID]],productMaster,10,0)</f>
        <v>0</v>
      </c>
      <c r="M2180" t="str">
        <f>IF(Table1[[#This Row],[UnitPrice]]&gt;115%*Table1[[#This Row],[StandardAcquisitionCost]],"Anomali","")</f>
        <v>Anomali</v>
      </c>
      <c r="N2180" s="80">
        <f>VLOOKUP(Table1[[#This Row],[ProductID]],productMaster,11,0)</f>
        <v>0</v>
      </c>
      <c r="O2180" s="80" t="str">
        <f>IF(Table1[[#This Row],[UnitPrice]]&gt;Table1[[#This Row],[sellingPrice]],"Anomali","")</f>
        <v>Anomali</v>
      </c>
      <c r="P2180" s="80" t="str">
        <f>IF(ISNA(VLOOKUP(Table1[[#This Row],[ProductID]],productMaster,1,0)),"Anomali","")</f>
        <v/>
      </c>
    </row>
    <row r="2181" spans="1:16" x14ac:dyDescent="0.25">
      <c r="A2181" s="5">
        <v>1254</v>
      </c>
      <c r="B2181" s="5">
        <v>2821</v>
      </c>
      <c r="C2181" s="10">
        <v>44174</v>
      </c>
      <c r="D2181" s="5">
        <v>3</v>
      </c>
      <c r="E2181" s="5">
        <v>320</v>
      </c>
      <c r="F2181" s="40">
        <v>47.470500000000001</v>
      </c>
      <c r="G2181" s="40">
        <v>142.41149999999999</v>
      </c>
      <c r="K2181" t="b">
        <f>IF(VLOOKUP(Table1[[#This Row],[ProductID]],productMaster,4,0)="Active",TRUE,"Anomali")</f>
        <v>1</v>
      </c>
      <c r="L2181">
        <f>VLOOKUP(Table1[[#This Row],[ProductID]],productMaster,10,0)</f>
        <v>0</v>
      </c>
      <c r="M2181" t="str">
        <f>IF(Table1[[#This Row],[UnitPrice]]&gt;115%*Table1[[#This Row],[StandardAcquisitionCost]],"Anomali","")</f>
        <v>Anomali</v>
      </c>
      <c r="N2181" s="80">
        <f>VLOOKUP(Table1[[#This Row],[ProductID]],productMaster,11,0)</f>
        <v>0</v>
      </c>
      <c r="O2181" s="80" t="str">
        <f>IF(Table1[[#This Row],[UnitPrice]]&gt;Table1[[#This Row],[sellingPrice]],"Anomali","")</f>
        <v>Anomali</v>
      </c>
      <c r="P2181" s="80" t="str">
        <f>IF(ISNA(VLOOKUP(Table1[[#This Row],[ProductID]],productMaster,1,0)),"Anomali","")</f>
        <v/>
      </c>
    </row>
    <row r="2182" spans="1:16" x14ac:dyDescent="0.25">
      <c r="A2182" s="4">
        <v>1254</v>
      </c>
      <c r="B2182" s="4">
        <v>2822</v>
      </c>
      <c r="C2182" s="11">
        <v>44174</v>
      </c>
      <c r="D2182" s="4">
        <v>3</v>
      </c>
      <c r="E2182" s="4">
        <v>321</v>
      </c>
      <c r="F2182" s="41">
        <v>42.798000000000002</v>
      </c>
      <c r="G2182" s="41">
        <v>128.39400000000001</v>
      </c>
      <c r="K2182" t="b">
        <f>IF(VLOOKUP(Table1[[#This Row],[ProductID]],productMaster,4,0)="Active",TRUE,"Anomali")</f>
        <v>1</v>
      </c>
      <c r="L2182">
        <f>VLOOKUP(Table1[[#This Row],[ProductID]],productMaster,10,0)</f>
        <v>0</v>
      </c>
      <c r="M2182" t="str">
        <f>IF(Table1[[#This Row],[UnitPrice]]&gt;115%*Table1[[#This Row],[StandardAcquisitionCost]],"Anomali","")</f>
        <v>Anomali</v>
      </c>
      <c r="N2182" s="80">
        <f>VLOOKUP(Table1[[#This Row],[ProductID]],productMaster,11,0)</f>
        <v>0</v>
      </c>
      <c r="O2182" s="80" t="str">
        <f>IF(Table1[[#This Row],[UnitPrice]]&gt;Table1[[#This Row],[sellingPrice]],"Anomali","")</f>
        <v>Anomali</v>
      </c>
      <c r="P2182" s="80" t="str">
        <f>IF(ISNA(VLOOKUP(Table1[[#This Row],[ProductID]],productMaster,1,0)),"Anomali","")</f>
        <v/>
      </c>
    </row>
    <row r="2183" spans="1:16" x14ac:dyDescent="0.25">
      <c r="A2183" s="5">
        <v>1255</v>
      </c>
      <c r="B2183" s="5">
        <v>2823</v>
      </c>
      <c r="C2183" s="10">
        <v>44174</v>
      </c>
      <c r="D2183" s="5">
        <v>3</v>
      </c>
      <c r="E2183" s="5">
        <v>438</v>
      </c>
      <c r="F2183" s="40">
        <v>41.222999999999999</v>
      </c>
      <c r="G2183" s="40">
        <v>123.669</v>
      </c>
      <c r="K2183" t="b">
        <f>IF(VLOOKUP(Table1[[#This Row],[ProductID]],productMaster,4,0)="Active",TRUE,"Anomali")</f>
        <v>1</v>
      </c>
      <c r="L2183">
        <f>VLOOKUP(Table1[[#This Row],[ProductID]],productMaster,10,0)</f>
        <v>0</v>
      </c>
      <c r="M2183" t="str">
        <f>IF(Table1[[#This Row],[UnitPrice]]&gt;115%*Table1[[#This Row],[StandardAcquisitionCost]],"Anomali","")</f>
        <v>Anomali</v>
      </c>
      <c r="N2183" s="80">
        <f>VLOOKUP(Table1[[#This Row],[ProductID]],productMaster,11,0)</f>
        <v>0</v>
      </c>
      <c r="O2183" s="80" t="str">
        <f>IF(Table1[[#This Row],[UnitPrice]]&gt;Table1[[#This Row],[sellingPrice]],"Anomali","")</f>
        <v>Anomali</v>
      </c>
      <c r="P2183" s="80" t="str">
        <f>IF(ISNA(VLOOKUP(Table1[[#This Row],[ProductID]],productMaster,1,0)),"Anomali","")</f>
        <v/>
      </c>
    </row>
    <row r="2184" spans="1:16" x14ac:dyDescent="0.25">
      <c r="A2184" s="4">
        <v>1255</v>
      </c>
      <c r="B2184" s="4">
        <v>2824</v>
      </c>
      <c r="C2184" s="11">
        <v>44174</v>
      </c>
      <c r="D2184" s="4">
        <v>3</v>
      </c>
      <c r="E2184" s="4">
        <v>439</v>
      </c>
      <c r="F2184" s="41">
        <v>45.496499999999997</v>
      </c>
      <c r="G2184" s="41">
        <v>136.48949999999999</v>
      </c>
      <c r="K2184" t="b">
        <f>IF(VLOOKUP(Table1[[#This Row],[ProductID]],productMaster,4,0)="Active",TRUE,"Anomali")</f>
        <v>1</v>
      </c>
      <c r="L2184">
        <f>VLOOKUP(Table1[[#This Row],[ProductID]],productMaster,10,0)</f>
        <v>0</v>
      </c>
      <c r="M2184" t="str">
        <f>IF(Table1[[#This Row],[UnitPrice]]&gt;115%*Table1[[#This Row],[StandardAcquisitionCost]],"Anomali","")</f>
        <v>Anomali</v>
      </c>
      <c r="N2184" s="80">
        <f>VLOOKUP(Table1[[#This Row],[ProductID]],productMaster,11,0)</f>
        <v>0</v>
      </c>
      <c r="O2184" s="80" t="str">
        <f>IF(Table1[[#This Row],[UnitPrice]]&gt;Table1[[#This Row],[sellingPrice]],"Anomali","")</f>
        <v>Anomali</v>
      </c>
      <c r="P2184" s="80" t="str">
        <f>IF(ISNA(VLOOKUP(Table1[[#This Row],[ProductID]],productMaster,1,0)),"Anomali","")</f>
        <v/>
      </c>
    </row>
    <row r="2185" spans="1:16" x14ac:dyDescent="0.25">
      <c r="A2185" s="5">
        <v>1255</v>
      </c>
      <c r="B2185" s="5">
        <v>2825</v>
      </c>
      <c r="C2185" s="10">
        <v>44174</v>
      </c>
      <c r="D2185" s="5">
        <v>3</v>
      </c>
      <c r="E2185" s="5">
        <v>440</v>
      </c>
      <c r="F2185" s="40">
        <v>41.222999999999999</v>
      </c>
      <c r="G2185" s="40">
        <v>123.669</v>
      </c>
      <c r="K2185" t="b">
        <f>IF(VLOOKUP(Table1[[#This Row],[ProductID]],productMaster,4,0)="Active",TRUE,"Anomali")</f>
        <v>1</v>
      </c>
      <c r="L2185">
        <f>VLOOKUP(Table1[[#This Row],[ProductID]],productMaster,10,0)</f>
        <v>0</v>
      </c>
      <c r="M2185" t="str">
        <f>IF(Table1[[#This Row],[UnitPrice]]&gt;115%*Table1[[#This Row],[StandardAcquisitionCost]],"Anomali","")</f>
        <v>Anomali</v>
      </c>
      <c r="N2185" s="80">
        <f>VLOOKUP(Table1[[#This Row],[ProductID]],productMaster,11,0)</f>
        <v>0</v>
      </c>
      <c r="O2185" s="80" t="str">
        <f>IF(Table1[[#This Row],[UnitPrice]]&gt;Table1[[#This Row],[sellingPrice]],"Anomali","")</f>
        <v>Anomali</v>
      </c>
      <c r="P2185" s="80" t="str">
        <f>IF(ISNA(VLOOKUP(Table1[[#This Row],[ProductID]],productMaster,1,0)),"Anomali","")</f>
        <v/>
      </c>
    </row>
    <row r="2186" spans="1:16" x14ac:dyDescent="0.25">
      <c r="A2186" s="4">
        <v>1255</v>
      </c>
      <c r="B2186" s="4">
        <v>2826</v>
      </c>
      <c r="C2186" s="11">
        <v>44174</v>
      </c>
      <c r="D2186" s="4">
        <v>3</v>
      </c>
      <c r="E2186" s="4">
        <v>441</v>
      </c>
      <c r="F2186" s="41">
        <v>39.122999999999998</v>
      </c>
      <c r="G2186" s="41">
        <v>117.369</v>
      </c>
      <c r="K2186" t="b">
        <f>IF(VLOOKUP(Table1[[#This Row],[ProductID]],productMaster,4,0)="Active",TRUE,"Anomali")</f>
        <v>1</v>
      </c>
      <c r="L2186">
        <f>VLOOKUP(Table1[[#This Row],[ProductID]],productMaster,10,0)</f>
        <v>0</v>
      </c>
      <c r="M2186" t="str">
        <f>IF(Table1[[#This Row],[UnitPrice]]&gt;115%*Table1[[#This Row],[StandardAcquisitionCost]],"Anomali","")</f>
        <v>Anomali</v>
      </c>
      <c r="N2186" s="80">
        <f>VLOOKUP(Table1[[#This Row],[ProductID]],productMaster,11,0)</f>
        <v>0</v>
      </c>
      <c r="O2186" s="80" t="str">
        <f>IF(Table1[[#This Row],[UnitPrice]]&gt;Table1[[#This Row],[sellingPrice]],"Anomali","")</f>
        <v>Anomali</v>
      </c>
      <c r="P2186" s="80" t="str">
        <f>IF(ISNA(VLOOKUP(Table1[[#This Row],[ProductID]],productMaster,1,0)),"Anomali","")</f>
        <v/>
      </c>
    </row>
    <row r="2187" spans="1:16" x14ac:dyDescent="0.25">
      <c r="A2187" s="5">
        <v>1255</v>
      </c>
      <c r="B2187" s="5">
        <v>2827</v>
      </c>
      <c r="C2187" s="10">
        <v>44174</v>
      </c>
      <c r="D2187" s="5">
        <v>3</v>
      </c>
      <c r="E2187" s="5">
        <v>442</v>
      </c>
      <c r="F2187" s="40">
        <v>43.396500000000003</v>
      </c>
      <c r="G2187" s="40">
        <v>130.18950000000001</v>
      </c>
      <c r="K2187" t="b">
        <f>IF(VLOOKUP(Table1[[#This Row],[ProductID]],productMaster,4,0)="Active",TRUE,"Anomali")</f>
        <v>1</v>
      </c>
      <c r="L2187">
        <f>VLOOKUP(Table1[[#This Row],[ProductID]],productMaster,10,0)</f>
        <v>0</v>
      </c>
      <c r="M2187" t="str">
        <f>IF(Table1[[#This Row],[UnitPrice]]&gt;115%*Table1[[#This Row],[StandardAcquisitionCost]],"Anomali","")</f>
        <v>Anomali</v>
      </c>
      <c r="N2187" s="80">
        <f>VLOOKUP(Table1[[#This Row],[ProductID]],productMaster,11,0)</f>
        <v>0</v>
      </c>
      <c r="O2187" s="80" t="str">
        <f>IF(Table1[[#This Row],[UnitPrice]]&gt;Table1[[#This Row],[sellingPrice]],"Anomali","")</f>
        <v>Anomali</v>
      </c>
      <c r="P2187" s="80" t="str">
        <f>IF(ISNA(VLOOKUP(Table1[[#This Row],[ProductID]],productMaster,1,0)),"Anomali","")</f>
        <v/>
      </c>
    </row>
    <row r="2188" spans="1:16" x14ac:dyDescent="0.25">
      <c r="A2188" s="4">
        <v>1255</v>
      </c>
      <c r="B2188" s="4">
        <v>2828</v>
      </c>
      <c r="C2188" s="11">
        <v>44174</v>
      </c>
      <c r="D2188" s="4">
        <v>3</v>
      </c>
      <c r="E2188" s="4">
        <v>443</v>
      </c>
      <c r="F2188" s="41">
        <v>39.122999999999998</v>
      </c>
      <c r="G2188" s="41">
        <v>117.369</v>
      </c>
      <c r="K2188" t="b">
        <f>IF(VLOOKUP(Table1[[#This Row],[ProductID]],productMaster,4,0)="Active",TRUE,"Anomali")</f>
        <v>1</v>
      </c>
      <c r="L2188">
        <f>VLOOKUP(Table1[[#This Row],[ProductID]],productMaster,10,0)</f>
        <v>0</v>
      </c>
      <c r="M2188" t="str">
        <f>IF(Table1[[#This Row],[UnitPrice]]&gt;115%*Table1[[#This Row],[StandardAcquisitionCost]],"Anomali","")</f>
        <v>Anomali</v>
      </c>
      <c r="N2188" s="80">
        <f>VLOOKUP(Table1[[#This Row],[ProductID]],productMaster,11,0)</f>
        <v>0</v>
      </c>
      <c r="O2188" s="80" t="str">
        <f>IF(Table1[[#This Row],[UnitPrice]]&gt;Table1[[#This Row],[sellingPrice]],"Anomali","")</f>
        <v>Anomali</v>
      </c>
      <c r="P2188" s="80" t="str">
        <f>IF(ISNA(VLOOKUP(Table1[[#This Row],[ProductID]],productMaster,1,0)),"Anomali","")</f>
        <v/>
      </c>
    </row>
    <row r="2189" spans="1:16" x14ac:dyDescent="0.25">
      <c r="A2189" s="5">
        <v>1255</v>
      </c>
      <c r="B2189" s="5">
        <v>2829</v>
      </c>
      <c r="C2189" s="10">
        <v>44174</v>
      </c>
      <c r="D2189" s="5">
        <v>3</v>
      </c>
      <c r="E2189" s="5">
        <v>444</v>
      </c>
      <c r="F2189" s="40">
        <v>37.023000000000003</v>
      </c>
      <c r="G2189" s="40">
        <v>111.069</v>
      </c>
      <c r="K2189" t="b">
        <f>IF(VLOOKUP(Table1[[#This Row],[ProductID]],productMaster,4,0)="Active",TRUE,"Anomali")</f>
        <v>1</v>
      </c>
      <c r="L2189">
        <f>VLOOKUP(Table1[[#This Row],[ProductID]],productMaster,10,0)</f>
        <v>0</v>
      </c>
      <c r="M2189" t="str">
        <f>IF(Table1[[#This Row],[UnitPrice]]&gt;115%*Table1[[#This Row],[StandardAcquisitionCost]],"Anomali","")</f>
        <v>Anomali</v>
      </c>
      <c r="N2189" s="80">
        <f>VLOOKUP(Table1[[#This Row],[ProductID]],productMaster,11,0)</f>
        <v>0</v>
      </c>
      <c r="O2189" s="80" t="str">
        <f>IF(Table1[[#This Row],[UnitPrice]]&gt;Table1[[#This Row],[sellingPrice]],"Anomali","")</f>
        <v>Anomali</v>
      </c>
      <c r="P2189" s="80" t="str">
        <f>IF(ISNA(VLOOKUP(Table1[[#This Row],[ProductID]],productMaster,1,0)),"Anomali","")</f>
        <v/>
      </c>
    </row>
    <row r="2190" spans="1:16" x14ac:dyDescent="0.25">
      <c r="A2190" s="4">
        <v>1255</v>
      </c>
      <c r="B2190" s="4">
        <v>2830</v>
      </c>
      <c r="C2190" s="11">
        <v>44174</v>
      </c>
      <c r="D2190" s="4">
        <v>3</v>
      </c>
      <c r="E2190" s="4">
        <v>445</v>
      </c>
      <c r="F2190" s="41">
        <v>41.296500000000002</v>
      </c>
      <c r="G2190" s="41">
        <v>123.8895</v>
      </c>
      <c r="K2190" t="b">
        <f>IF(VLOOKUP(Table1[[#This Row],[ProductID]],productMaster,4,0)="Active",TRUE,"Anomali")</f>
        <v>1</v>
      </c>
      <c r="L2190">
        <f>VLOOKUP(Table1[[#This Row],[ProductID]],productMaster,10,0)</f>
        <v>0</v>
      </c>
      <c r="M2190" t="str">
        <f>IF(Table1[[#This Row],[UnitPrice]]&gt;115%*Table1[[#This Row],[StandardAcquisitionCost]],"Anomali","")</f>
        <v>Anomali</v>
      </c>
      <c r="N2190" s="80">
        <f>VLOOKUP(Table1[[#This Row],[ProductID]],productMaster,11,0)</f>
        <v>0</v>
      </c>
      <c r="O2190" s="80" t="str">
        <f>IF(Table1[[#This Row],[UnitPrice]]&gt;Table1[[#This Row],[sellingPrice]],"Anomali","")</f>
        <v>Anomali</v>
      </c>
      <c r="P2190" s="80" t="str">
        <f>IF(ISNA(VLOOKUP(Table1[[#This Row],[ProductID]],productMaster,1,0)),"Anomali","")</f>
        <v/>
      </c>
    </row>
    <row r="2191" spans="1:16" x14ac:dyDescent="0.25">
      <c r="A2191" s="5">
        <v>1255</v>
      </c>
      <c r="B2191" s="5">
        <v>2831</v>
      </c>
      <c r="C2191" s="10">
        <v>44174</v>
      </c>
      <c r="D2191" s="5">
        <v>3</v>
      </c>
      <c r="E2191" s="5">
        <v>446</v>
      </c>
      <c r="F2191" s="40">
        <v>37.023000000000003</v>
      </c>
      <c r="G2191" s="40">
        <v>111.069</v>
      </c>
      <c r="K2191" t="b">
        <f>IF(VLOOKUP(Table1[[#This Row],[ProductID]],productMaster,4,0)="Active",TRUE,"Anomali")</f>
        <v>1</v>
      </c>
      <c r="L2191">
        <f>VLOOKUP(Table1[[#This Row],[ProductID]],productMaster,10,0)</f>
        <v>0</v>
      </c>
      <c r="M2191" t="str">
        <f>IF(Table1[[#This Row],[UnitPrice]]&gt;115%*Table1[[#This Row],[StandardAcquisitionCost]],"Anomali","")</f>
        <v>Anomali</v>
      </c>
      <c r="N2191" s="80">
        <f>VLOOKUP(Table1[[#This Row],[ProductID]],productMaster,11,0)</f>
        <v>0</v>
      </c>
      <c r="O2191" s="80" t="str">
        <f>IF(Table1[[#This Row],[UnitPrice]]&gt;Table1[[#This Row],[sellingPrice]],"Anomali","")</f>
        <v>Anomali</v>
      </c>
      <c r="P2191" s="80" t="str">
        <f>IF(ISNA(VLOOKUP(Table1[[#This Row],[ProductID]],productMaster,1,0)),"Anomali","")</f>
        <v/>
      </c>
    </row>
    <row r="2192" spans="1:16" x14ac:dyDescent="0.25">
      <c r="A2192" s="4">
        <v>1255</v>
      </c>
      <c r="B2192" s="4">
        <v>2832</v>
      </c>
      <c r="C2192" s="11">
        <v>44174</v>
      </c>
      <c r="D2192" s="4">
        <v>3</v>
      </c>
      <c r="E2192" s="4">
        <v>447</v>
      </c>
      <c r="F2192" s="41">
        <v>47.680500000000002</v>
      </c>
      <c r="G2192" s="41">
        <v>143.04150000000001</v>
      </c>
      <c r="K2192" t="b">
        <f>IF(VLOOKUP(Table1[[#This Row],[ProductID]],productMaster,4,0)="Active",TRUE,"Anomali")</f>
        <v>1</v>
      </c>
      <c r="L2192">
        <f>VLOOKUP(Table1[[#This Row],[ProductID]],productMaster,10,0)</f>
        <v>0</v>
      </c>
      <c r="M2192" t="str">
        <f>IF(Table1[[#This Row],[UnitPrice]]&gt;115%*Table1[[#This Row],[StandardAcquisitionCost]],"Anomali","")</f>
        <v>Anomali</v>
      </c>
      <c r="N2192" s="80">
        <f>VLOOKUP(Table1[[#This Row],[ProductID]],productMaster,11,0)</f>
        <v>0</v>
      </c>
      <c r="O2192" s="80" t="str">
        <f>IF(Table1[[#This Row],[UnitPrice]]&gt;Table1[[#This Row],[sellingPrice]],"Anomali","")</f>
        <v>Anomali</v>
      </c>
      <c r="P2192" s="80" t="str">
        <f>IF(ISNA(VLOOKUP(Table1[[#This Row],[ProductID]],productMaster,1,0)),"Anomali","")</f>
        <v/>
      </c>
    </row>
    <row r="2193" spans="1:16" x14ac:dyDescent="0.25">
      <c r="A2193" s="5">
        <v>1255</v>
      </c>
      <c r="B2193" s="5">
        <v>2833</v>
      </c>
      <c r="C2193" s="10">
        <v>44174</v>
      </c>
      <c r="D2193" s="5">
        <v>3</v>
      </c>
      <c r="E2193" s="5">
        <v>448</v>
      </c>
      <c r="F2193" s="40">
        <v>45.580500000000001</v>
      </c>
      <c r="G2193" s="40">
        <v>136.7415</v>
      </c>
      <c r="K2193" t="b">
        <f>IF(VLOOKUP(Table1[[#This Row],[ProductID]],productMaster,4,0)="Active",TRUE,"Anomali")</f>
        <v>1</v>
      </c>
      <c r="L2193">
        <f>VLOOKUP(Table1[[#This Row],[ProductID]],productMaster,10,0)</f>
        <v>0</v>
      </c>
      <c r="M2193" t="str">
        <f>IF(Table1[[#This Row],[UnitPrice]]&gt;115%*Table1[[#This Row],[StandardAcquisitionCost]],"Anomali","")</f>
        <v>Anomali</v>
      </c>
      <c r="N2193" s="80">
        <f>VLOOKUP(Table1[[#This Row],[ProductID]],productMaster,11,0)</f>
        <v>0</v>
      </c>
      <c r="O2193" s="80" t="str">
        <f>IF(Table1[[#This Row],[UnitPrice]]&gt;Table1[[#This Row],[sellingPrice]],"Anomali","")</f>
        <v>Anomali</v>
      </c>
      <c r="P2193" s="80" t="str">
        <f>IF(ISNA(VLOOKUP(Table1[[#This Row],[ProductID]],productMaster,1,0)),"Anomali","")</f>
        <v/>
      </c>
    </row>
    <row r="2194" spans="1:16" x14ac:dyDescent="0.25">
      <c r="A2194" s="4">
        <v>1255</v>
      </c>
      <c r="B2194" s="4">
        <v>2834</v>
      </c>
      <c r="C2194" s="11">
        <v>44174</v>
      </c>
      <c r="D2194" s="4">
        <v>3</v>
      </c>
      <c r="E2194" s="4">
        <v>449</v>
      </c>
      <c r="F2194" s="41">
        <v>49.853999999999999</v>
      </c>
      <c r="G2194" s="41">
        <v>149.56200000000001</v>
      </c>
      <c r="K2194" t="b">
        <f>IF(VLOOKUP(Table1[[#This Row],[ProductID]],productMaster,4,0)="Active",TRUE,"Anomali")</f>
        <v>1</v>
      </c>
      <c r="L2194">
        <f>VLOOKUP(Table1[[#This Row],[ProductID]],productMaster,10,0)</f>
        <v>0</v>
      </c>
      <c r="M2194" t="str">
        <f>IF(Table1[[#This Row],[UnitPrice]]&gt;115%*Table1[[#This Row],[StandardAcquisitionCost]],"Anomali","")</f>
        <v>Anomali</v>
      </c>
      <c r="N2194" s="80">
        <f>VLOOKUP(Table1[[#This Row],[ProductID]],productMaster,11,0)</f>
        <v>0</v>
      </c>
      <c r="O2194" s="80" t="str">
        <f>IF(Table1[[#This Row],[UnitPrice]]&gt;Table1[[#This Row],[sellingPrice]],"Anomali","")</f>
        <v>Anomali</v>
      </c>
      <c r="P2194" s="80" t="str">
        <f>IF(ISNA(VLOOKUP(Table1[[#This Row],[ProductID]],productMaster,1,0)),"Anomali","")</f>
        <v/>
      </c>
    </row>
    <row r="2195" spans="1:16" x14ac:dyDescent="0.25">
      <c r="A2195" s="5">
        <v>1255</v>
      </c>
      <c r="B2195" s="5">
        <v>2835</v>
      </c>
      <c r="C2195" s="10">
        <v>44174</v>
      </c>
      <c r="D2195" s="5">
        <v>3</v>
      </c>
      <c r="E2195" s="5">
        <v>450</v>
      </c>
      <c r="F2195" s="40">
        <v>45.580500000000001</v>
      </c>
      <c r="G2195" s="40">
        <v>136.7415</v>
      </c>
      <c r="K2195" t="b">
        <f>IF(VLOOKUP(Table1[[#This Row],[ProductID]],productMaster,4,0)="Active",TRUE,"Anomali")</f>
        <v>1</v>
      </c>
      <c r="L2195">
        <f>VLOOKUP(Table1[[#This Row],[ProductID]],productMaster,10,0)</f>
        <v>0</v>
      </c>
      <c r="M2195" t="str">
        <f>IF(Table1[[#This Row],[UnitPrice]]&gt;115%*Table1[[#This Row],[StandardAcquisitionCost]],"Anomali","")</f>
        <v>Anomali</v>
      </c>
      <c r="N2195" s="80">
        <f>VLOOKUP(Table1[[#This Row],[ProductID]],productMaster,11,0)</f>
        <v>0</v>
      </c>
      <c r="O2195" s="80" t="str">
        <f>IF(Table1[[#This Row],[UnitPrice]]&gt;Table1[[#This Row],[sellingPrice]],"Anomali","")</f>
        <v>Anomali</v>
      </c>
      <c r="P2195" s="80" t="str">
        <f>IF(ISNA(VLOOKUP(Table1[[#This Row],[ProductID]],productMaster,1,0)),"Anomali","")</f>
        <v/>
      </c>
    </row>
    <row r="2196" spans="1:16" x14ac:dyDescent="0.25">
      <c r="A2196" s="4">
        <v>1255</v>
      </c>
      <c r="B2196" s="4">
        <v>2836</v>
      </c>
      <c r="C2196" s="11">
        <v>44174</v>
      </c>
      <c r="D2196" s="4">
        <v>3</v>
      </c>
      <c r="E2196" s="4">
        <v>451</v>
      </c>
      <c r="F2196" s="41">
        <v>43.480499999999999</v>
      </c>
      <c r="G2196" s="41">
        <v>130.44149999999999</v>
      </c>
      <c r="K2196" t="b">
        <f>IF(VLOOKUP(Table1[[#This Row],[ProductID]],productMaster,4,0)="Active",TRUE,"Anomali")</f>
        <v>1</v>
      </c>
      <c r="L2196">
        <f>VLOOKUP(Table1[[#This Row],[ProductID]],productMaster,10,0)</f>
        <v>0</v>
      </c>
      <c r="M2196" t="str">
        <f>IF(Table1[[#This Row],[UnitPrice]]&gt;115%*Table1[[#This Row],[StandardAcquisitionCost]],"Anomali","")</f>
        <v>Anomali</v>
      </c>
      <c r="N2196" s="80">
        <f>VLOOKUP(Table1[[#This Row],[ProductID]],productMaster,11,0)</f>
        <v>0</v>
      </c>
      <c r="O2196" s="80" t="str">
        <f>IF(Table1[[#This Row],[UnitPrice]]&gt;Table1[[#This Row],[sellingPrice]],"Anomali","")</f>
        <v>Anomali</v>
      </c>
      <c r="P2196" s="80" t="str">
        <f>IF(ISNA(VLOOKUP(Table1[[#This Row],[ProductID]],productMaster,1,0)),"Anomali","")</f>
        <v/>
      </c>
    </row>
    <row r="2197" spans="1:16" x14ac:dyDescent="0.25">
      <c r="A2197" s="5">
        <v>1255</v>
      </c>
      <c r="B2197" s="5">
        <v>2837</v>
      </c>
      <c r="C2197" s="10">
        <v>44174</v>
      </c>
      <c r="D2197" s="5">
        <v>3</v>
      </c>
      <c r="E2197" s="5">
        <v>452</v>
      </c>
      <c r="F2197" s="40">
        <v>47.753999999999998</v>
      </c>
      <c r="G2197" s="40">
        <v>143.262</v>
      </c>
      <c r="K2197" t="b">
        <f>IF(VLOOKUP(Table1[[#This Row],[ProductID]],productMaster,4,0)="Active",TRUE,"Anomali")</f>
        <v>1</v>
      </c>
      <c r="L2197">
        <f>VLOOKUP(Table1[[#This Row],[ProductID]],productMaster,10,0)</f>
        <v>0</v>
      </c>
      <c r="M2197" t="str">
        <f>IF(Table1[[#This Row],[UnitPrice]]&gt;115%*Table1[[#This Row],[StandardAcquisitionCost]],"Anomali","")</f>
        <v>Anomali</v>
      </c>
      <c r="N2197" s="80">
        <f>VLOOKUP(Table1[[#This Row],[ProductID]],productMaster,11,0)</f>
        <v>0</v>
      </c>
      <c r="O2197" s="80" t="str">
        <f>IF(Table1[[#This Row],[UnitPrice]]&gt;Table1[[#This Row],[sellingPrice]],"Anomali","")</f>
        <v>Anomali</v>
      </c>
      <c r="P2197" s="80" t="str">
        <f>IF(ISNA(VLOOKUP(Table1[[#This Row],[ProductID]],productMaster,1,0)),"Anomali","")</f>
        <v/>
      </c>
    </row>
    <row r="2198" spans="1:16" x14ac:dyDescent="0.25">
      <c r="A2198" s="4">
        <v>1255</v>
      </c>
      <c r="B2198" s="4">
        <v>2838</v>
      </c>
      <c r="C2198" s="11">
        <v>44174</v>
      </c>
      <c r="D2198" s="4">
        <v>3</v>
      </c>
      <c r="E2198" s="4">
        <v>453</v>
      </c>
      <c r="F2198" s="41">
        <v>43.480499999999999</v>
      </c>
      <c r="G2198" s="41">
        <v>130.44149999999999</v>
      </c>
      <c r="K2198" t="b">
        <f>IF(VLOOKUP(Table1[[#This Row],[ProductID]],productMaster,4,0)="Active",TRUE,"Anomali")</f>
        <v>1</v>
      </c>
      <c r="L2198">
        <f>VLOOKUP(Table1[[#This Row],[ProductID]],productMaster,10,0)</f>
        <v>0</v>
      </c>
      <c r="M2198" t="str">
        <f>IF(Table1[[#This Row],[UnitPrice]]&gt;115%*Table1[[#This Row],[StandardAcquisitionCost]],"Anomali","")</f>
        <v>Anomali</v>
      </c>
      <c r="N2198" s="80">
        <f>VLOOKUP(Table1[[#This Row],[ProductID]],productMaster,11,0)</f>
        <v>0</v>
      </c>
      <c r="O2198" s="80" t="str">
        <f>IF(Table1[[#This Row],[UnitPrice]]&gt;Table1[[#This Row],[sellingPrice]],"Anomali","")</f>
        <v>Anomali</v>
      </c>
      <c r="P2198" s="80" t="str">
        <f>IF(ISNA(VLOOKUP(Table1[[#This Row],[ProductID]],productMaster,1,0)),"Anomali","")</f>
        <v/>
      </c>
    </row>
    <row r="2199" spans="1:16" x14ac:dyDescent="0.25">
      <c r="A2199" s="5">
        <v>1255</v>
      </c>
      <c r="B2199" s="5">
        <v>2839</v>
      </c>
      <c r="C2199" s="10">
        <v>44174</v>
      </c>
      <c r="D2199" s="5">
        <v>3</v>
      </c>
      <c r="E2199" s="5">
        <v>454</v>
      </c>
      <c r="F2199" s="40">
        <v>41.380499999999998</v>
      </c>
      <c r="G2199" s="40">
        <v>124.14149999999999</v>
      </c>
      <c r="K2199" t="b">
        <f>IF(VLOOKUP(Table1[[#This Row],[ProductID]],productMaster,4,0)="Active",TRUE,"Anomali")</f>
        <v>1</v>
      </c>
      <c r="L2199">
        <f>VLOOKUP(Table1[[#This Row],[ProductID]],productMaster,10,0)</f>
        <v>0</v>
      </c>
      <c r="M2199" t="str">
        <f>IF(Table1[[#This Row],[UnitPrice]]&gt;115%*Table1[[#This Row],[StandardAcquisitionCost]],"Anomali","")</f>
        <v>Anomali</v>
      </c>
      <c r="N2199" s="80">
        <f>VLOOKUP(Table1[[#This Row],[ProductID]],productMaster,11,0)</f>
        <v>0</v>
      </c>
      <c r="O2199" s="80" t="str">
        <f>IF(Table1[[#This Row],[UnitPrice]]&gt;Table1[[#This Row],[sellingPrice]],"Anomali","")</f>
        <v>Anomali</v>
      </c>
      <c r="P2199" s="80" t="str">
        <f>IF(ISNA(VLOOKUP(Table1[[#This Row],[ProductID]],productMaster,1,0)),"Anomali","")</f>
        <v/>
      </c>
    </row>
    <row r="2200" spans="1:16" x14ac:dyDescent="0.25">
      <c r="A2200" s="4">
        <v>1255</v>
      </c>
      <c r="B2200" s="4">
        <v>2840</v>
      </c>
      <c r="C2200" s="11">
        <v>44174</v>
      </c>
      <c r="D2200" s="4">
        <v>3</v>
      </c>
      <c r="E2200" s="4">
        <v>455</v>
      </c>
      <c r="F2200" s="41">
        <v>45.654000000000003</v>
      </c>
      <c r="G2200" s="41">
        <v>136.96199999999999</v>
      </c>
      <c r="K2200" t="b">
        <f>IF(VLOOKUP(Table1[[#This Row],[ProductID]],productMaster,4,0)="Active",TRUE,"Anomali")</f>
        <v>1</v>
      </c>
      <c r="L2200">
        <f>VLOOKUP(Table1[[#This Row],[ProductID]],productMaster,10,0)</f>
        <v>0</v>
      </c>
      <c r="M2200" t="str">
        <f>IF(Table1[[#This Row],[UnitPrice]]&gt;115%*Table1[[#This Row],[StandardAcquisitionCost]],"Anomali","")</f>
        <v>Anomali</v>
      </c>
      <c r="N2200" s="80">
        <f>VLOOKUP(Table1[[#This Row],[ProductID]],productMaster,11,0)</f>
        <v>0</v>
      </c>
      <c r="O2200" s="80" t="str">
        <f>IF(Table1[[#This Row],[UnitPrice]]&gt;Table1[[#This Row],[sellingPrice]],"Anomali","")</f>
        <v>Anomali</v>
      </c>
      <c r="P2200" s="80" t="str">
        <f>IF(ISNA(VLOOKUP(Table1[[#This Row],[ProductID]],productMaster,1,0)),"Anomali","")</f>
        <v/>
      </c>
    </row>
    <row r="2201" spans="1:16" x14ac:dyDescent="0.25">
      <c r="A2201" s="5">
        <v>1255</v>
      </c>
      <c r="B2201" s="5">
        <v>2841</v>
      </c>
      <c r="C2201" s="10">
        <v>44174</v>
      </c>
      <c r="D2201" s="5">
        <v>3</v>
      </c>
      <c r="E2201" s="5">
        <v>456</v>
      </c>
      <c r="F2201" s="40">
        <v>41.380499999999998</v>
      </c>
      <c r="G2201" s="40">
        <v>124.14149999999999</v>
      </c>
      <c r="K2201" t="b">
        <f>IF(VLOOKUP(Table1[[#This Row],[ProductID]],productMaster,4,0)="Active",TRUE,"Anomali")</f>
        <v>1</v>
      </c>
      <c r="L2201">
        <f>VLOOKUP(Table1[[#This Row],[ProductID]],productMaster,10,0)</f>
        <v>0</v>
      </c>
      <c r="M2201" t="str">
        <f>IF(Table1[[#This Row],[UnitPrice]]&gt;115%*Table1[[#This Row],[StandardAcquisitionCost]],"Anomali","")</f>
        <v>Anomali</v>
      </c>
      <c r="N2201" s="80">
        <f>VLOOKUP(Table1[[#This Row],[ProductID]],productMaster,11,0)</f>
        <v>0</v>
      </c>
      <c r="O2201" s="80" t="str">
        <f>IF(Table1[[#This Row],[UnitPrice]]&gt;Table1[[#This Row],[sellingPrice]],"Anomali","")</f>
        <v>Anomali</v>
      </c>
      <c r="P2201" s="80" t="str">
        <f>IF(ISNA(VLOOKUP(Table1[[#This Row],[ProductID]],productMaster,1,0)),"Anomali","")</f>
        <v/>
      </c>
    </row>
    <row r="2202" spans="1:16" x14ac:dyDescent="0.25">
      <c r="A2202" s="4">
        <v>1255</v>
      </c>
      <c r="B2202" s="4">
        <v>2842</v>
      </c>
      <c r="C2202" s="11">
        <v>44174</v>
      </c>
      <c r="D2202" s="4">
        <v>3</v>
      </c>
      <c r="E2202" s="4">
        <v>457</v>
      </c>
      <c r="F2202" s="41">
        <v>39.280500000000004</v>
      </c>
      <c r="G2202" s="41">
        <v>117.8415</v>
      </c>
      <c r="K2202" t="b">
        <f>IF(VLOOKUP(Table1[[#This Row],[ProductID]],productMaster,4,0)="Active",TRUE,"Anomali")</f>
        <v>1</v>
      </c>
      <c r="L2202">
        <f>VLOOKUP(Table1[[#This Row],[ProductID]],productMaster,10,0)</f>
        <v>0</v>
      </c>
      <c r="M2202" t="str">
        <f>IF(Table1[[#This Row],[UnitPrice]]&gt;115%*Table1[[#This Row],[StandardAcquisitionCost]],"Anomali","")</f>
        <v>Anomali</v>
      </c>
      <c r="N2202" s="80">
        <f>VLOOKUP(Table1[[#This Row],[ProductID]],productMaster,11,0)</f>
        <v>0</v>
      </c>
      <c r="O2202" s="80" t="str">
        <f>IF(Table1[[#This Row],[UnitPrice]]&gt;Table1[[#This Row],[sellingPrice]],"Anomali","")</f>
        <v>Anomali</v>
      </c>
      <c r="P2202" s="80" t="str">
        <f>IF(ISNA(VLOOKUP(Table1[[#This Row],[ProductID]],productMaster,1,0)),"Anomali","")</f>
        <v/>
      </c>
    </row>
    <row r="2203" spans="1:16" x14ac:dyDescent="0.25">
      <c r="A2203" s="5">
        <v>1255</v>
      </c>
      <c r="B2203" s="5">
        <v>2843</v>
      </c>
      <c r="C2203" s="10">
        <v>44174</v>
      </c>
      <c r="D2203" s="5">
        <v>3</v>
      </c>
      <c r="E2203" s="5">
        <v>458</v>
      </c>
      <c r="F2203" s="40">
        <v>43.554000000000002</v>
      </c>
      <c r="G2203" s="40">
        <v>130.66200000000001</v>
      </c>
      <c r="K2203" t="b">
        <f>IF(VLOOKUP(Table1[[#This Row],[ProductID]],productMaster,4,0)="Active",TRUE,"Anomali")</f>
        <v>1</v>
      </c>
      <c r="L2203">
        <f>VLOOKUP(Table1[[#This Row],[ProductID]],productMaster,10,0)</f>
        <v>0</v>
      </c>
      <c r="M2203" t="str">
        <f>IF(Table1[[#This Row],[UnitPrice]]&gt;115%*Table1[[#This Row],[StandardAcquisitionCost]],"Anomali","")</f>
        <v>Anomali</v>
      </c>
      <c r="N2203" s="80">
        <f>VLOOKUP(Table1[[#This Row],[ProductID]],productMaster,11,0)</f>
        <v>0</v>
      </c>
      <c r="O2203" s="80" t="str">
        <f>IF(Table1[[#This Row],[UnitPrice]]&gt;Table1[[#This Row],[sellingPrice]],"Anomali","")</f>
        <v>Anomali</v>
      </c>
      <c r="P2203" s="80" t="str">
        <f>IF(ISNA(VLOOKUP(Table1[[#This Row],[ProductID]],productMaster,1,0)),"Anomali","")</f>
        <v/>
      </c>
    </row>
    <row r="2204" spans="1:16" x14ac:dyDescent="0.25">
      <c r="A2204" s="4">
        <v>1255</v>
      </c>
      <c r="B2204" s="4">
        <v>2844</v>
      </c>
      <c r="C2204" s="11">
        <v>44174</v>
      </c>
      <c r="D2204" s="4">
        <v>3</v>
      </c>
      <c r="E2204" s="4">
        <v>459</v>
      </c>
      <c r="F2204" s="41">
        <v>39.280500000000004</v>
      </c>
      <c r="G2204" s="41">
        <v>117.8415</v>
      </c>
      <c r="K2204" t="b">
        <f>IF(VLOOKUP(Table1[[#This Row],[ProductID]],productMaster,4,0)="Active",TRUE,"Anomali")</f>
        <v>1</v>
      </c>
      <c r="L2204">
        <f>VLOOKUP(Table1[[#This Row],[ProductID]],productMaster,10,0)</f>
        <v>0</v>
      </c>
      <c r="M2204" t="str">
        <f>IF(Table1[[#This Row],[UnitPrice]]&gt;115%*Table1[[#This Row],[StandardAcquisitionCost]],"Anomali","")</f>
        <v>Anomali</v>
      </c>
      <c r="N2204" s="80">
        <f>VLOOKUP(Table1[[#This Row],[ProductID]],productMaster,11,0)</f>
        <v>0</v>
      </c>
      <c r="O2204" s="80" t="str">
        <f>IF(Table1[[#This Row],[UnitPrice]]&gt;Table1[[#This Row],[sellingPrice]],"Anomali","")</f>
        <v>Anomali</v>
      </c>
      <c r="P2204" s="80" t="str">
        <f>IF(ISNA(VLOOKUP(Table1[[#This Row],[ProductID]],productMaster,1,0)),"Anomali","")</f>
        <v/>
      </c>
    </row>
    <row r="2205" spans="1:16" x14ac:dyDescent="0.25">
      <c r="A2205" s="5">
        <v>1255</v>
      </c>
      <c r="B2205" s="5">
        <v>2845</v>
      </c>
      <c r="C2205" s="10">
        <v>44174</v>
      </c>
      <c r="D2205" s="5">
        <v>3</v>
      </c>
      <c r="E2205" s="5">
        <v>460</v>
      </c>
      <c r="F2205" s="40">
        <v>37.180500000000002</v>
      </c>
      <c r="G2205" s="40">
        <v>111.5415</v>
      </c>
      <c r="K2205" t="b">
        <f>IF(VLOOKUP(Table1[[#This Row],[ProductID]],productMaster,4,0)="Active",TRUE,"Anomali")</f>
        <v>1</v>
      </c>
      <c r="L2205">
        <f>VLOOKUP(Table1[[#This Row],[ProductID]],productMaster,10,0)</f>
        <v>0</v>
      </c>
      <c r="M2205" t="str">
        <f>IF(Table1[[#This Row],[UnitPrice]]&gt;115%*Table1[[#This Row],[StandardAcquisitionCost]],"Anomali","")</f>
        <v>Anomali</v>
      </c>
      <c r="N2205" s="80">
        <f>VLOOKUP(Table1[[#This Row],[ProductID]],productMaster,11,0)</f>
        <v>0</v>
      </c>
      <c r="O2205" s="80" t="str">
        <f>IF(Table1[[#This Row],[UnitPrice]]&gt;Table1[[#This Row],[sellingPrice]],"Anomali","")</f>
        <v>Anomali</v>
      </c>
      <c r="P2205" s="80" t="str">
        <f>IF(ISNA(VLOOKUP(Table1[[#This Row],[ProductID]],productMaster,1,0)),"Anomali","")</f>
        <v/>
      </c>
    </row>
    <row r="2206" spans="1:16" x14ac:dyDescent="0.25">
      <c r="A2206" s="4">
        <v>1255</v>
      </c>
      <c r="B2206" s="4">
        <v>2846</v>
      </c>
      <c r="C2206" s="11">
        <v>44174</v>
      </c>
      <c r="D2206" s="4">
        <v>3</v>
      </c>
      <c r="E2206" s="4">
        <v>461</v>
      </c>
      <c r="F2206" s="41">
        <v>41.454000000000001</v>
      </c>
      <c r="G2206" s="41">
        <v>124.36199999999999</v>
      </c>
      <c r="K2206" t="b">
        <f>IF(VLOOKUP(Table1[[#This Row],[ProductID]],productMaster,4,0)="Active",TRUE,"Anomali")</f>
        <v>1</v>
      </c>
      <c r="L2206">
        <f>VLOOKUP(Table1[[#This Row],[ProductID]],productMaster,10,0)</f>
        <v>0</v>
      </c>
      <c r="M2206" t="str">
        <f>IF(Table1[[#This Row],[UnitPrice]]&gt;115%*Table1[[#This Row],[StandardAcquisitionCost]],"Anomali","")</f>
        <v>Anomali</v>
      </c>
      <c r="N2206" s="80">
        <f>VLOOKUP(Table1[[#This Row],[ProductID]],productMaster,11,0)</f>
        <v>0</v>
      </c>
      <c r="O2206" s="80" t="str">
        <f>IF(Table1[[#This Row],[UnitPrice]]&gt;Table1[[#This Row],[sellingPrice]],"Anomali","")</f>
        <v>Anomali</v>
      </c>
      <c r="P2206" s="80" t="str">
        <f>IF(ISNA(VLOOKUP(Table1[[#This Row],[ProductID]],productMaster,1,0)),"Anomali","")</f>
        <v/>
      </c>
    </row>
    <row r="2207" spans="1:16" x14ac:dyDescent="0.25">
      <c r="A2207" s="5">
        <v>1256</v>
      </c>
      <c r="B2207" s="5">
        <v>2847</v>
      </c>
      <c r="C2207" s="10">
        <v>44174</v>
      </c>
      <c r="D2207" s="5">
        <v>550</v>
      </c>
      <c r="E2207" s="5">
        <v>941</v>
      </c>
      <c r="F2207" s="40">
        <v>62.9895</v>
      </c>
      <c r="G2207" s="40">
        <v>34644.224999999999</v>
      </c>
      <c r="K2207" t="b">
        <f>IF(VLOOKUP(Table1[[#This Row],[ProductID]],productMaster,4,0)="Active",TRUE,"Anomali")</f>
        <v>1</v>
      </c>
      <c r="L2207">
        <f>VLOOKUP(Table1[[#This Row],[ProductID]],productMaster,10,0)</f>
        <v>35.959600000000002</v>
      </c>
      <c r="M2207" t="str">
        <f>IF(Table1[[#This Row],[UnitPrice]]&gt;115%*Table1[[#This Row],[StandardAcquisitionCost]],"Anomali","")</f>
        <v>Anomali</v>
      </c>
      <c r="N2207" s="80">
        <f>VLOOKUP(Table1[[#This Row],[ProductID]],productMaster,11,0)</f>
        <v>80.989999999999995</v>
      </c>
      <c r="O2207" s="80" t="str">
        <f>IF(Table1[[#This Row],[UnitPrice]]&gt;Table1[[#This Row],[sellingPrice]],"Anomali","")</f>
        <v/>
      </c>
      <c r="P2207" s="80" t="str">
        <f>IF(ISNA(VLOOKUP(Table1[[#This Row],[ProductID]],productMaster,1,0)),"Anomali","")</f>
        <v/>
      </c>
    </row>
    <row r="2208" spans="1:16" x14ac:dyDescent="0.25">
      <c r="A2208" s="4">
        <v>1257</v>
      </c>
      <c r="B2208" s="4">
        <v>2848</v>
      </c>
      <c r="C2208" s="11">
        <v>44175</v>
      </c>
      <c r="D2208" s="4">
        <v>3</v>
      </c>
      <c r="E2208" s="4">
        <v>320</v>
      </c>
      <c r="F2208" s="41">
        <v>45.3705</v>
      </c>
      <c r="G2208" s="41">
        <v>136.11150000000001</v>
      </c>
      <c r="K2208" t="b">
        <f>IF(VLOOKUP(Table1[[#This Row],[ProductID]],productMaster,4,0)="Active",TRUE,"Anomali")</f>
        <v>1</v>
      </c>
      <c r="L2208">
        <f>VLOOKUP(Table1[[#This Row],[ProductID]],productMaster,10,0)</f>
        <v>0</v>
      </c>
      <c r="M2208" t="str">
        <f>IF(Table1[[#This Row],[UnitPrice]]&gt;115%*Table1[[#This Row],[StandardAcquisitionCost]],"Anomali","")</f>
        <v>Anomali</v>
      </c>
      <c r="N2208" s="80">
        <f>VLOOKUP(Table1[[#This Row],[ProductID]],productMaster,11,0)</f>
        <v>0</v>
      </c>
      <c r="O2208" s="80" t="str">
        <f>IF(Table1[[#This Row],[UnitPrice]]&gt;Table1[[#This Row],[sellingPrice]],"Anomali","")</f>
        <v>Anomali</v>
      </c>
      <c r="P2208" s="80" t="str">
        <f>IF(ISNA(VLOOKUP(Table1[[#This Row],[ProductID]],productMaster,1,0)),"Anomali","")</f>
        <v/>
      </c>
    </row>
    <row r="2209" spans="1:16" x14ac:dyDescent="0.25">
      <c r="A2209" s="5">
        <v>1257</v>
      </c>
      <c r="B2209" s="5">
        <v>2849</v>
      </c>
      <c r="C2209" s="10">
        <v>44175</v>
      </c>
      <c r="D2209" s="5">
        <v>3</v>
      </c>
      <c r="E2209" s="5">
        <v>321</v>
      </c>
      <c r="F2209" s="40">
        <v>40.488</v>
      </c>
      <c r="G2209" s="40">
        <v>121.464</v>
      </c>
      <c r="K2209" t="b">
        <f>IF(VLOOKUP(Table1[[#This Row],[ProductID]],productMaster,4,0)="Active",TRUE,"Anomali")</f>
        <v>1</v>
      </c>
      <c r="L2209">
        <f>VLOOKUP(Table1[[#This Row],[ProductID]],productMaster,10,0)</f>
        <v>0</v>
      </c>
      <c r="M2209" t="str">
        <f>IF(Table1[[#This Row],[UnitPrice]]&gt;115%*Table1[[#This Row],[StandardAcquisitionCost]],"Anomali","")</f>
        <v>Anomali</v>
      </c>
      <c r="N2209" s="80">
        <f>VLOOKUP(Table1[[#This Row],[ProductID]],productMaster,11,0)</f>
        <v>0</v>
      </c>
      <c r="O2209" s="80" t="str">
        <f>IF(Table1[[#This Row],[UnitPrice]]&gt;Table1[[#This Row],[sellingPrice]],"Anomali","")</f>
        <v>Anomali</v>
      </c>
      <c r="P2209" s="80" t="str">
        <f>IF(ISNA(VLOOKUP(Table1[[#This Row],[ProductID]],productMaster,1,0)),"Anomali","")</f>
        <v/>
      </c>
    </row>
    <row r="2210" spans="1:16" x14ac:dyDescent="0.25">
      <c r="A2210" s="4">
        <v>1257</v>
      </c>
      <c r="B2210" s="4">
        <v>2850</v>
      </c>
      <c r="C2210" s="11">
        <v>44175</v>
      </c>
      <c r="D2210" s="4">
        <v>60</v>
      </c>
      <c r="E2210" s="4">
        <v>322</v>
      </c>
      <c r="F2210" s="41">
        <v>26.365500000000001</v>
      </c>
      <c r="G2210" s="41">
        <v>1581.93</v>
      </c>
      <c r="K2210" t="b">
        <f>IF(VLOOKUP(Table1[[#This Row],[ProductID]],productMaster,4,0)="Active",TRUE,"Anomali")</f>
        <v>1</v>
      </c>
      <c r="L2210">
        <f>VLOOKUP(Table1[[#This Row],[ProductID]],productMaster,10,0)</f>
        <v>0</v>
      </c>
      <c r="M2210" t="str">
        <f>IF(Table1[[#This Row],[UnitPrice]]&gt;115%*Table1[[#This Row],[StandardAcquisitionCost]],"Anomali","")</f>
        <v>Anomali</v>
      </c>
      <c r="N2210" s="80">
        <f>VLOOKUP(Table1[[#This Row],[ProductID]],productMaster,11,0)</f>
        <v>0</v>
      </c>
      <c r="O2210" s="80" t="str">
        <f>IF(Table1[[#This Row],[UnitPrice]]&gt;Table1[[#This Row],[sellingPrice]],"Anomali","")</f>
        <v>Anomali</v>
      </c>
      <c r="P2210" s="80" t="str">
        <f>IF(ISNA(VLOOKUP(Table1[[#This Row],[ProductID]],productMaster,1,0)),"Anomali","")</f>
        <v/>
      </c>
    </row>
    <row r="2211" spans="1:16" x14ac:dyDescent="0.25">
      <c r="A2211" s="5">
        <v>1258</v>
      </c>
      <c r="B2211" s="5">
        <v>2851</v>
      </c>
      <c r="C2211" s="10">
        <v>44175</v>
      </c>
      <c r="D2211" s="5">
        <v>3</v>
      </c>
      <c r="E2211" s="5">
        <v>504</v>
      </c>
      <c r="F2211" s="40">
        <v>48.762</v>
      </c>
      <c r="G2211" s="40">
        <v>146.286</v>
      </c>
      <c r="K2211" t="b">
        <f>IF(VLOOKUP(Table1[[#This Row],[ProductID]],productMaster,4,0)="Active",TRUE,"Anomali")</f>
        <v>1</v>
      </c>
      <c r="L2211">
        <f>VLOOKUP(Table1[[#This Row],[ProductID]],productMaster,10,0)</f>
        <v>0</v>
      </c>
      <c r="M2211" t="str">
        <f>IF(Table1[[#This Row],[UnitPrice]]&gt;115%*Table1[[#This Row],[StandardAcquisitionCost]],"Anomali","")</f>
        <v>Anomali</v>
      </c>
      <c r="N2211" s="80">
        <f>VLOOKUP(Table1[[#This Row],[ProductID]],productMaster,11,0)</f>
        <v>0</v>
      </c>
      <c r="O2211" s="80" t="str">
        <f>IF(Table1[[#This Row],[UnitPrice]]&gt;Table1[[#This Row],[sellingPrice]],"Anomali","")</f>
        <v>Anomali</v>
      </c>
      <c r="P2211" s="80" t="str">
        <f>IF(ISNA(VLOOKUP(Table1[[#This Row],[ProductID]],productMaster,1,0)),"Anomali","")</f>
        <v/>
      </c>
    </row>
    <row r="2212" spans="1:16" x14ac:dyDescent="0.25">
      <c r="A2212" s="4">
        <v>1259</v>
      </c>
      <c r="B2212" s="4">
        <v>2852</v>
      </c>
      <c r="C2212" s="11">
        <v>44175</v>
      </c>
      <c r="D2212" s="4">
        <v>3</v>
      </c>
      <c r="E2212" s="4">
        <v>497</v>
      </c>
      <c r="F2212" s="41">
        <v>34.188000000000002</v>
      </c>
      <c r="G2212" s="41">
        <v>102.56399999999999</v>
      </c>
      <c r="K2212" t="b">
        <f>IF(VLOOKUP(Table1[[#This Row],[ProductID]],productMaster,4,0)="Active",TRUE,"Anomali")</f>
        <v>1</v>
      </c>
      <c r="L2212">
        <f>VLOOKUP(Table1[[#This Row],[ProductID]],productMaster,10,0)</f>
        <v>0</v>
      </c>
      <c r="M2212" t="str">
        <f>IF(Table1[[#This Row],[UnitPrice]]&gt;115%*Table1[[#This Row],[StandardAcquisitionCost]],"Anomali","")</f>
        <v>Anomali</v>
      </c>
      <c r="N2212" s="80">
        <f>VLOOKUP(Table1[[#This Row],[ProductID]],productMaster,11,0)</f>
        <v>0</v>
      </c>
      <c r="O2212" s="80" t="str">
        <f>IF(Table1[[#This Row],[UnitPrice]]&gt;Table1[[#This Row],[sellingPrice]],"Anomali","")</f>
        <v>Anomali</v>
      </c>
      <c r="P2212" s="80" t="str">
        <f>IF(ISNA(VLOOKUP(Table1[[#This Row],[ProductID]],productMaster,1,0)),"Anomali","")</f>
        <v/>
      </c>
    </row>
    <row r="2213" spans="1:16" x14ac:dyDescent="0.25">
      <c r="A2213" s="5">
        <v>1260</v>
      </c>
      <c r="B2213" s="5">
        <v>2853</v>
      </c>
      <c r="C2213" s="10">
        <v>44175</v>
      </c>
      <c r="D2213" s="5">
        <v>3</v>
      </c>
      <c r="E2213" s="5">
        <v>323</v>
      </c>
      <c r="F2213" s="40">
        <v>50.263500000000001</v>
      </c>
      <c r="G2213" s="40">
        <v>150.79050000000001</v>
      </c>
      <c r="K2213" t="b">
        <f>IF(VLOOKUP(Table1[[#This Row],[ProductID]],productMaster,4,0)="Active",TRUE,"Anomali")</f>
        <v>1</v>
      </c>
      <c r="L2213">
        <f>VLOOKUP(Table1[[#This Row],[ProductID]],productMaster,10,0)</f>
        <v>0</v>
      </c>
      <c r="M2213" t="str">
        <f>IF(Table1[[#This Row],[UnitPrice]]&gt;115%*Table1[[#This Row],[StandardAcquisitionCost]],"Anomali","")</f>
        <v>Anomali</v>
      </c>
      <c r="N2213" s="80">
        <f>VLOOKUP(Table1[[#This Row],[ProductID]],productMaster,11,0)</f>
        <v>0</v>
      </c>
      <c r="O2213" s="80" t="str">
        <f>IF(Table1[[#This Row],[UnitPrice]]&gt;Table1[[#This Row],[sellingPrice]],"Anomali","")</f>
        <v>Anomali</v>
      </c>
      <c r="P2213" s="80" t="str">
        <f>IF(ISNA(VLOOKUP(Table1[[#This Row],[ProductID]],productMaster,1,0)),"Anomali","")</f>
        <v/>
      </c>
    </row>
    <row r="2214" spans="1:16" x14ac:dyDescent="0.25">
      <c r="A2214" s="4">
        <v>1261</v>
      </c>
      <c r="B2214" s="4">
        <v>2854</v>
      </c>
      <c r="C2214" s="11">
        <v>44175</v>
      </c>
      <c r="D2214" s="4">
        <v>550</v>
      </c>
      <c r="E2214" s="4">
        <v>523</v>
      </c>
      <c r="F2214" s="41">
        <v>10.731</v>
      </c>
      <c r="G2214" s="41">
        <v>5902.05</v>
      </c>
      <c r="K2214" t="b">
        <f>IF(VLOOKUP(Table1[[#This Row],[ProductID]],productMaster,4,0)="Active",TRUE,"Anomali")</f>
        <v>1</v>
      </c>
      <c r="L2214">
        <f>VLOOKUP(Table1[[#This Row],[ProductID]],productMaster,10,0)</f>
        <v>0</v>
      </c>
      <c r="M2214" t="str">
        <f>IF(Table1[[#This Row],[UnitPrice]]&gt;115%*Table1[[#This Row],[StandardAcquisitionCost]],"Anomali","")</f>
        <v>Anomali</v>
      </c>
      <c r="N2214" s="80">
        <f>VLOOKUP(Table1[[#This Row],[ProductID]],productMaster,11,0)</f>
        <v>0</v>
      </c>
      <c r="O2214" s="80" t="str">
        <f>IF(Table1[[#This Row],[UnitPrice]]&gt;Table1[[#This Row],[sellingPrice]],"Anomali","")</f>
        <v>Anomali</v>
      </c>
      <c r="P2214" s="80" t="str">
        <f>IF(ISNA(VLOOKUP(Table1[[#This Row],[ProductID]],productMaster,1,0)),"Anomali","")</f>
        <v/>
      </c>
    </row>
    <row r="2215" spans="1:16" x14ac:dyDescent="0.25">
      <c r="A2215" s="5">
        <v>1261</v>
      </c>
      <c r="B2215" s="5">
        <v>2855</v>
      </c>
      <c r="C2215" s="10">
        <v>44175</v>
      </c>
      <c r="D2215" s="5">
        <v>550</v>
      </c>
      <c r="E2215" s="5">
        <v>524</v>
      </c>
      <c r="F2215" s="40">
        <v>14.1225</v>
      </c>
      <c r="G2215" s="40">
        <v>7767.375</v>
      </c>
      <c r="K2215" t="b">
        <f>IF(VLOOKUP(Table1[[#This Row],[ProductID]],productMaster,4,0)="Active",TRUE,"Anomali")</f>
        <v>1</v>
      </c>
      <c r="L2215">
        <f>VLOOKUP(Table1[[#This Row],[ProductID]],productMaster,10,0)</f>
        <v>0</v>
      </c>
      <c r="M2215" t="str">
        <f>IF(Table1[[#This Row],[UnitPrice]]&gt;115%*Table1[[#This Row],[StandardAcquisitionCost]],"Anomali","")</f>
        <v>Anomali</v>
      </c>
      <c r="N2215" s="80">
        <f>VLOOKUP(Table1[[#This Row],[ProductID]],productMaster,11,0)</f>
        <v>0</v>
      </c>
      <c r="O2215" s="80" t="str">
        <f>IF(Table1[[#This Row],[UnitPrice]]&gt;Table1[[#This Row],[sellingPrice]],"Anomali","")</f>
        <v>Anomali</v>
      </c>
      <c r="P2215" s="80" t="str">
        <f>IF(ISNA(VLOOKUP(Table1[[#This Row],[ProductID]],productMaster,1,0)),"Anomali","")</f>
        <v/>
      </c>
    </row>
    <row r="2216" spans="1:16" x14ac:dyDescent="0.25">
      <c r="A2216" s="4">
        <v>1262</v>
      </c>
      <c r="B2216" s="4">
        <v>2856</v>
      </c>
      <c r="C2216" s="11">
        <v>44175</v>
      </c>
      <c r="D2216" s="4">
        <v>60</v>
      </c>
      <c r="E2216" s="4">
        <v>492</v>
      </c>
      <c r="F2216" s="41">
        <v>50.263500000000001</v>
      </c>
      <c r="G2216" s="41">
        <v>3015.81</v>
      </c>
      <c r="K2216" t="b">
        <f>IF(VLOOKUP(Table1[[#This Row],[ProductID]],productMaster,4,0)="Active",TRUE,"Anomali")</f>
        <v>1</v>
      </c>
      <c r="L2216">
        <f>VLOOKUP(Table1[[#This Row],[ProductID]],productMaster,10,0)</f>
        <v>0</v>
      </c>
      <c r="M2216" t="str">
        <f>IF(Table1[[#This Row],[UnitPrice]]&gt;115%*Table1[[#This Row],[StandardAcquisitionCost]],"Anomali","")</f>
        <v>Anomali</v>
      </c>
      <c r="N2216" s="80">
        <f>VLOOKUP(Table1[[#This Row],[ProductID]],productMaster,11,0)</f>
        <v>0</v>
      </c>
      <c r="O2216" s="80" t="str">
        <f>IF(Table1[[#This Row],[UnitPrice]]&gt;Table1[[#This Row],[sellingPrice]],"Anomali","")</f>
        <v>Anomali</v>
      </c>
      <c r="P2216" s="80" t="str">
        <f>IF(ISNA(VLOOKUP(Table1[[#This Row],[ProductID]],productMaster,1,0)),"Anomali","")</f>
        <v/>
      </c>
    </row>
    <row r="2217" spans="1:16" x14ac:dyDescent="0.25">
      <c r="A2217" s="5">
        <v>1262</v>
      </c>
      <c r="B2217" s="5">
        <v>2857</v>
      </c>
      <c r="C2217" s="10">
        <v>44175</v>
      </c>
      <c r="D2217" s="5">
        <v>60</v>
      </c>
      <c r="E2217" s="5">
        <v>493</v>
      </c>
      <c r="F2217" s="40">
        <v>57.151499999999999</v>
      </c>
      <c r="G2217" s="40">
        <v>3429.09</v>
      </c>
      <c r="K2217" t="b">
        <f>IF(VLOOKUP(Table1[[#This Row],[ProductID]],productMaster,4,0)="Active",TRUE,"Anomali")</f>
        <v>1</v>
      </c>
      <c r="L2217">
        <f>VLOOKUP(Table1[[#This Row],[ProductID]],productMaster,10,0)</f>
        <v>0</v>
      </c>
      <c r="M2217" t="str">
        <f>IF(Table1[[#This Row],[UnitPrice]]&gt;115%*Table1[[#This Row],[StandardAcquisitionCost]],"Anomali","")</f>
        <v>Anomali</v>
      </c>
      <c r="N2217" s="80">
        <f>VLOOKUP(Table1[[#This Row],[ProductID]],productMaster,11,0)</f>
        <v>0</v>
      </c>
      <c r="O2217" s="80" t="str">
        <f>IF(Table1[[#This Row],[UnitPrice]]&gt;Table1[[#This Row],[sellingPrice]],"Anomali","")</f>
        <v>Anomali</v>
      </c>
      <c r="P2217" s="80" t="str">
        <f>IF(ISNA(VLOOKUP(Table1[[#This Row],[ProductID]],productMaster,1,0)),"Anomali","")</f>
        <v/>
      </c>
    </row>
    <row r="2218" spans="1:16" x14ac:dyDescent="0.25">
      <c r="A2218" s="4">
        <v>1263</v>
      </c>
      <c r="B2218" s="4">
        <v>2858</v>
      </c>
      <c r="C2218" s="11">
        <v>44175</v>
      </c>
      <c r="D2218" s="4">
        <v>550</v>
      </c>
      <c r="E2218" s="4">
        <v>910</v>
      </c>
      <c r="F2218" s="41">
        <v>40.939500000000002</v>
      </c>
      <c r="G2218" s="41">
        <v>22516.724999999999</v>
      </c>
      <c r="K2218" t="b">
        <f>IF(VLOOKUP(Table1[[#This Row],[ProductID]],productMaster,4,0)="Active",TRUE,"Anomali")</f>
        <v>1</v>
      </c>
      <c r="L2218">
        <f>VLOOKUP(Table1[[#This Row],[ProductID]],productMaster,10,0)</f>
        <v>23.372199999999999</v>
      </c>
      <c r="M2218" t="str">
        <f>IF(Table1[[#This Row],[UnitPrice]]&gt;115%*Table1[[#This Row],[StandardAcquisitionCost]],"Anomali","")</f>
        <v>Anomali</v>
      </c>
      <c r="N2218" s="80">
        <f>VLOOKUP(Table1[[#This Row],[ProductID]],productMaster,11,0)</f>
        <v>52.64</v>
      </c>
      <c r="O2218" s="80" t="str">
        <f>IF(Table1[[#This Row],[UnitPrice]]&gt;Table1[[#This Row],[sellingPrice]],"Anomali","")</f>
        <v/>
      </c>
      <c r="P2218" s="80" t="str">
        <f>IF(ISNA(VLOOKUP(Table1[[#This Row],[ProductID]],productMaster,1,0)),"Anomali","")</f>
        <v/>
      </c>
    </row>
    <row r="2219" spans="1:16" x14ac:dyDescent="0.25">
      <c r="A2219" s="5">
        <v>1263</v>
      </c>
      <c r="B2219" s="5">
        <v>2859</v>
      </c>
      <c r="C2219" s="10">
        <v>44175</v>
      </c>
      <c r="D2219" s="5">
        <v>550</v>
      </c>
      <c r="E2219" s="5">
        <v>911</v>
      </c>
      <c r="F2219" s="40">
        <v>21.0945</v>
      </c>
      <c r="G2219" s="40">
        <v>11601.975</v>
      </c>
      <c r="K2219" t="b">
        <f>IF(VLOOKUP(Table1[[#This Row],[ProductID]],productMaster,4,0)="Active",TRUE,"Anomali")</f>
        <v>1</v>
      </c>
      <c r="L2219">
        <f>VLOOKUP(Table1[[#This Row],[ProductID]],productMaster,10,0)</f>
        <v>12.0413</v>
      </c>
      <c r="M2219" t="str">
        <f>IF(Table1[[#This Row],[UnitPrice]]&gt;115%*Table1[[#This Row],[StandardAcquisitionCost]],"Anomali","")</f>
        <v>Anomali</v>
      </c>
      <c r="N2219" s="80">
        <f>VLOOKUP(Table1[[#This Row],[ProductID]],productMaster,11,0)</f>
        <v>27.12</v>
      </c>
      <c r="O2219" s="80" t="str">
        <f>IF(Table1[[#This Row],[UnitPrice]]&gt;Table1[[#This Row],[sellingPrice]],"Anomali","")</f>
        <v/>
      </c>
      <c r="P2219" s="80" t="str">
        <f>IF(ISNA(VLOOKUP(Table1[[#This Row],[ProductID]],productMaster,1,0)),"Anomali","")</f>
        <v/>
      </c>
    </row>
    <row r="2220" spans="1:16" x14ac:dyDescent="0.25">
      <c r="A2220" s="4">
        <v>1263</v>
      </c>
      <c r="B2220" s="4">
        <v>2860</v>
      </c>
      <c r="C2220" s="11">
        <v>44175</v>
      </c>
      <c r="D2220" s="4">
        <v>550</v>
      </c>
      <c r="E2220" s="4">
        <v>912</v>
      </c>
      <c r="F2220" s="41">
        <v>30.439499999999999</v>
      </c>
      <c r="G2220" s="41">
        <v>16741.724999999999</v>
      </c>
      <c r="K2220" t="b">
        <f>IF(VLOOKUP(Table1[[#This Row],[ProductID]],productMaster,4,0)="Active",TRUE,"Anomali")</f>
        <v>1</v>
      </c>
      <c r="L2220">
        <f>VLOOKUP(Table1[[#This Row],[ProductID]],productMaster,10,0)</f>
        <v>17.3782</v>
      </c>
      <c r="M2220" t="str">
        <f>IF(Table1[[#This Row],[UnitPrice]]&gt;115%*Table1[[#This Row],[StandardAcquisitionCost]],"Anomali","")</f>
        <v>Anomali</v>
      </c>
      <c r="N2220" s="80">
        <f>VLOOKUP(Table1[[#This Row],[ProductID]],productMaster,11,0)</f>
        <v>39.14</v>
      </c>
      <c r="O2220" s="80" t="str">
        <f>IF(Table1[[#This Row],[UnitPrice]]&gt;Table1[[#This Row],[sellingPrice]],"Anomali","")</f>
        <v/>
      </c>
      <c r="P2220" s="80" t="str">
        <f>IF(ISNA(VLOOKUP(Table1[[#This Row],[ProductID]],productMaster,1,0)),"Anomali","")</f>
        <v/>
      </c>
    </row>
    <row r="2221" spans="1:16" x14ac:dyDescent="0.25">
      <c r="A2221" s="5">
        <v>1264</v>
      </c>
      <c r="B2221" s="5">
        <v>2861</v>
      </c>
      <c r="C2221" s="10">
        <v>44175</v>
      </c>
      <c r="D2221" s="5">
        <v>60</v>
      </c>
      <c r="E2221" s="5">
        <v>506</v>
      </c>
      <c r="F2221" s="40">
        <v>9.1980000000000004</v>
      </c>
      <c r="G2221" s="40">
        <v>551.88</v>
      </c>
      <c r="K2221" t="b">
        <f>IF(VLOOKUP(Table1[[#This Row],[ProductID]],productMaster,4,0)="Active",TRUE,"Anomali")</f>
        <v>1</v>
      </c>
      <c r="L2221">
        <f>VLOOKUP(Table1[[#This Row],[ProductID]],productMaster,10,0)</f>
        <v>0</v>
      </c>
      <c r="M2221" t="str">
        <f>IF(Table1[[#This Row],[UnitPrice]]&gt;115%*Table1[[#This Row],[StandardAcquisitionCost]],"Anomali","")</f>
        <v>Anomali</v>
      </c>
      <c r="N2221" s="80">
        <f>VLOOKUP(Table1[[#This Row],[ProductID]],productMaster,11,0)</f>
        <v>0</v>
      </c>
      <c r="O2221" s="80" t="str">
        <f>IF(Table1[[#This Row],[UnitPrice]]&gt;Table1[[#This Row],[sellingPrice]],"Anomali","")</f>
        <v>Anomali</v>
      </c>
      <c r="P2221" s="80" t="str">
        <f>IF(ISNA(VLOOKUP(Table1[[#This Row],[ProductID]],productMaster,1,0)),"Anomali","")</f>
        <v/>
      </c>
    </row>
    <row r="2222" spans="1:16" x14ac:dyDescent="0.25">
      <c r="A2222" s="4">
        <v>1265</v>
      </c>
      <c r="B2222" s="4">
        <v>2862</v>
      </c>
      <c r="C2222" s="11">
        <v>44176</v>
      </c>
      <c r="D2222" s="4">
        <v>550</v>
      </c>
      <c r="E2222" s="4">
        <v>351</v>
      </c>
      <c r="F2222" s="41">
        <v>5.7750000000000004</v>
      </c>
      <c r="G2222" s="41">
        <v>3176.25</v>
      </c>
      <c r="K2222" t="b">
        <f>IF(VLOOKUP(Table1[[#This Row],[ProductID]],productMaster,4,0)="Active",TRUE,"Anomali")</f>
        <v>1</v>
      </c>
      <c r="L2222">
        <f>VLOOKUP(Table1[[#This Row],[ProductID]],productMaster,10,0)</f>
        <v>0</v>
      </c>
      <c r="M2222" t="str">
        <f>IF(Table1[[#This Row],[UnitPrice]]&gt;115%*Table1[[#This Row],[StandardAcquisitionCost]],"Anomali","")</f>
        <v>Anomali</v>
      </c>
      <c r="N2222" s="80">
        <f>VLOOKUP(Table1[[#This Row],[ProductID]],productMaster,11,0)</f>
        <v>0</v>
      </c>
      <c r="O2222" s="80" t="str">
        <f>IF(Table1[[#This Row],[UnitPrice]]&gt;Table1[[#This Row],[sellingPrice]],"Anomali","")</f>
        <v>Anomali</v>
      </c>
      <c r="P2222" s="80" t="str">
        <f>IF(ISNA(VLOOKUP(Table1[[#This Row],[ProductID]],productMaster,1,0)),"Anomali","")</f>
        <v/>
      </c>
    </row>
    <row r="2223" spans="1:16" x14ac:dyDescent="0.25">
      <c r="A2223" s="5">
        <v>1265</v>
      </c>
      <c r="B2223" s="5">
        <v>2863</v>
      </c>
      <c r="C2223" s="10">
        <v>44176</v>
      </c>
      <c r="D2223" s="5">
        <v>550</v>
      </c>
      <c r="E2223" s="5">
        <v>352</v>
      </c>
      <c r="F2223" s="40">
        <v>1.155</v>
      </c>
      <c r="G2223" s="40">
        <v>635.25</v>
      </c>
      <c r="K2223" t="b">
        <f>IF(VLOOKUP(Table1[[#This Row],[ProductID]],productMaster,4,0)="Active",TRUE,"Anomali")</f>
        <v>1</v>
      </c>
      <c r="L2223">
        <f>VLOOKUP(Table1[[#This Row],[ProductID]],productMaster,10,0)</f>
        <v>0</v>
      </c>
      <c r="M2223" t="str">
        <f>IF(Table1[[#This Row],[UnitPrice]]&gt;115%*Table1[[#This Row],[StandardAcquisitionCost]],"Anomali","")</f>
        <v>Anomali</v>
      </c>
      <c r="N2223" s="80">
        <f>VLOOKUP(Table1[[#This Row],[ProductID]],productMaster,11,0)</f>
        <v>0</v>
      </c>
      <c r="O2223" s="80" t="str">
        <f>IF(Table1[[#This Row],[UnitPrice]]&gt;Table1[[#This Row],[sellingPrice]],"Anomali","")</f>
        <v>Anomali</v>
      </c>
      <c r="P2223" s="80" t="str">
        <f>IF(ISNA(VLOOKUP(Table1[[#This Row],[ProductID]],productMaster,1,0)),"Anomali","")</f>
        <v/>
      </c>
    </row>
    <row r="2224" spans="1:16" x14ac:dyDescent="0.25">
      <c r="A2224" s="4">
        <v>1265</v>
      </c>
      <c r="B2224" s="4">
        <v>2864</v>
      </c>
      <c r="C2224" s="11">
        <v>44176</v>
      </c>
      <c r="D2224" s="4">
        <v>550</v>
      </c>
      <c r="E2224" s="4">
        <v>679</v>
      </c>
      <c r="F2224" s="41">
        <v>5.7750000000000004</v>
      </c>
      <c r="G2224" s="41">
        <v>3176.25</v>
      </c>
      <c r="K2224" t="b">
        <f>IF(VLOOKUP(Table1[[#This Row],[ProductID]],productMaster,4,0)="Active",TRUE,"Anomali")</f>
        <v>1</v>
      </c>
      <c r="L2224">
        <f>VLOOKUP(Table1[[#This Row],[ProductID]],productMaster,10,0)</f>
        <v>0</v>
      </c>
      <c r="M2224" t="str">
        <f>IF(Table1[[#This Row],[UnitPrice]]&gt;115%*Table1[[#This Row],[StandardAcquisitionCost]],"Anomali","")</f>
        <v>Anomali</v>
      </c>
      <c r="N2224" s="80">
        <f>VLOOKUP(Table1[[#This Row],[ProductID]],productMaster,11,0)</f>
        <v>0</v>
      </c>
      <c r="O2224" s="80" t="str">
        <f>IF(Table1[[#This Row],[UnitPrice]]&gt;Table1[[#This Row],[sellingPrice]],"Anomali","")</f>
        <v>Anomali</v>
      </c>
      <c r="P2224" s="80" t="str">
        <f>IF(ISNA(VLOOKUP(Table1[[#This Row],[ProductID]],productMaster,1,0)),"Anomali","")</f>
        <v/>
      </c>
    </row>
    <row r="2225" spans="1:16" x14ac:dyDescent="0.25">
      <c r="A2225" s="5">
        <v>1266</v>
      </c>
      <c r="B2225" s="5">
        <v>2865</v>
      </c>
      <c r="C2225" s="10">
        <v>44176</v>
      </c>
      <c r="D2225" s="5">
        <v>550</v>
      </c>
      <c r="E2225" s="5">
        <v>507</v>
      </c>
      <c r="F2225" s="40">
        <v>23.393999999999998</v>
      </c>
      <c r="G2225" s="40">
        <v>12866.7</v>
      </c>
      <c r="K2225" t="b">
        <f>IF(VLOOKUP(Table1[[#This Row],[ProductID]],productMaster,4,0)="Active",TRUE,"Anomali")</f>
        <v>1</v>
      </c>
      <c r="L2225">
        <f>VLOOKUP(Table1[[#This Row],[ProductID]],productMaster,10,0)</f>
        <v>0</v>
      </c>
      <c r="M2225" t="str">
        <f>IF(Table1[[#This Row],[UnitPrice]]&gt;115%*Table1[[#This Row],[StandardAcquisitionCost]],"Anomali","")</f>
        <v>Anomali</v>
      </c>
      <c r="N2225" s="80">
        <f>VLOOKUP(Table1[[#This Row],[ProductID]],productMaster,11,0)</f>
        <v>0</v>
      </c>
      <c r="O2225" s="80" t="str">
        <f>IF(Table1[[#This Row],[UnitPrice]]&gt;Table1[[#This Row],[sellingPrice]],"Anomali","")</f>
        <v>Anomali</v>
      </c>
      <c r="P2225" s="80" t="str">
        <f>IF(ISNA(VLOOKUP(Table1[[#This Row],[ProductID]],productMaster,1,0)),"Anomali","")</f>
        <v/>
      </c>
    </row>
    <row r="2226" spans="1:16" x14ac:dyDescent="0.25">
      <c r="A2226" s="4">
        <v>1266</v>
      </c>
      <c r="B2226" s="4">
        <v>2866</v>
      </c>
      <c r="C2226" s="11">
        <v>44176</v>
      </c>
      <c r="D2226" s="4">
        <v>550</v>
      </c>
      <c r="E2226" s="4">
        <v>508</v>
      </c>
      <c r="F2226" s="41">
        <v>27.6465</v>
      </c>
      <c r="G2226" s="41">
        <v>15205.575000000001</v>
      </c>
      <c r="K2226" t="b">
        <f>IF(VLOOKUP(Table1[[#This Row],[ProductID]],productMaster,4,0)="Active",TRUE,"Anomali")</f>
        <v>1</v>
      </c>
      <c r="L2226">
        <f>VLOOKUP(Table1[[#This Row],[ProductID]],productMaster,10,0)</f>
        <v>0</v>
      </c>
      <c r="M2226" t="str">
        <f>IF(Table1[[#This Row],[UnitPrice]]&gt;115%*Table1[[#This Row],[StandardAcquisitionCost]],"Anomali","")</f>
        <v>Anomali</v>
      </c>
      <c r="N2226" s="80">
        <f>VLOOKUP(Table1[[#This Row],[ProductID]],productMaster,11,0)</f>
        <v>0</v>
      </c>
      <c r="O2226" s="80" t="str">
        <f>IF(Table1[[#This Row],[UnitPrice]]&gt;Table1[[#This Row],[sellingPrice]],"Anomali","")</f>
        <v>Anomali</v>
      </c>
      <c r="P2226" s="80" t="str">
        <f>IF(ISNA(VLOOKUP(Table1[[#This Row],[ProductID]],productMaster,1,0)),"Anomali","")</f>
        <v/>
      </c>
    </row>
    <row r="2227" spans="1:16" x14ac:dyDescent="0.25">
      <c r="A2227" s="5">
        <v>1267</v>
      </c>
      <c r="B2227" s="5">
        <v>2867</v>
      </c>
      <c r="C2227" s="10">
        <v>44176</v>
      </c>
      <c r="D2227" s="5">
        <v>550</v>
      </c>
      <c r="E2227" s="5">
        <v>355</v>
      </c>
      <c r="F2227" s="40">
        <v>1.365</v>
      </c>
      <c r="G2227" s="40">
        <v>750.75</v>
      </c>
      <c r="K2227" t="b">
        <f>IF(VLOOKUP(Table1[[#This Row],[ProductID]],productMaster,4,0)="Active",TRUE,"Anomali")</f>
        <v>1</v>
      </c>
      <c r="L2227">
        <f>VLOOKUP(Table1[[#This Row],[ProductID]],productMaster,10,0)</f>
        <v>0</v>
      </c>
      <c r="M2227" t="str">
        <f>IF(Table1[[#This Row],[UnitPrice]]&gt;115%*Table1[[#This Row],[StandardAcquisitionCost]],"Anomali","")</f>
        <v>Anomali</v>
      </c>
      <c r="N2227" s="80">
        <f>VLOOKUP(Table1[[#This Row],[ProductID]],productMaster,11,0)</f>
        <v>0</v>
      </c>
      <c r="O2227" s="80" t="str">
        <f>IF(Table1[[#This Row],[UnitPrice]]&gt;Table1[[#This Row],[sellingPrice]],"Anomali","")</f>
        <v>Anomali</v>
      </c>
      <c r="P2227" s="80" t="str">
        <f>IF(ISNA(VLOOKUP(Table1[[#This Row],[ProductID]],productMaster,1,0)),"Anomali","")</f>
        <v/>
      </c>
    </row>
    <row r="2228" spans="1:16" x14ac:dyDescent="0.25">
      <c r="A2228" s="4">
        <v>1267</v>
      </c>
      <c r="B2228" s="4">
        <v>2868</v>
      </c>
      <c r="C2228" s="11">
        <v>44176</v>
      </c>
      <c r="D2228" s="4">
        <v>550</v>
      </c>
      <c r="E2228" s="4">
        <v>940</v>
      </c>
      <c r="F2228" s="41">
        <v>62.9895</v>
      </c>
      <c r="G2228" s="41">
        <v>34644.224999999999</v>
      </c>
      <c r="K2228" t="b">
        <f>IF(VLOOKUP(Table1[[#This Row],[ProductID]],productMaster,4,0)="Active",TRUE,"Anomali")</f>
        <v>1</v>
      </c>
      <c r="L2228">
        <f>VLOOKUP(Table1[[#This Row],[ProductID]],productMaster,10,0)</f>
        <v>35.959600000000002</v>
      </c>
      <c r="M2228" t="str">
        <f>IF(Table1[[#This Row],[UnitPrice]]&gt;115%*Table1[[#This Row],[StandardAcquisitionCost]],"Anomali","")</f>
        <v>Anomali</v>
      </c>
      <c r="N2228" s="80">
        <f>VLOOKUP(Table1[[#This Row],[ProductID]],productMaster,11,0)</f>
        <v>80.989999999999995</v>
      </c>
      <c r="O2228" s="80" t="str">
        <f>IF(Table1[[#This Row],[UnitPrice]]&gt;Table1[[#This Row],[sellingPrice]],"Anomali","")</f>
        <v/>
      </c>
      <c r="P2228" s="80" t="str">
        <f>IF(ISNA(VLOOKUP(Table1[[#This Row],[ProductID]],productMaster,1,0)),"Anomali","")</f>
        <v/>
      </c>
    </row>
    <row r="2229" spans="1:16" x14ac:dyDescent="0.25">
      <c r="A2229" s="5">
        <v>1267</v>
      </c>
      <c r="B2229" s="5">
        <v>2869</v>
      </c>
      <c r="C2229" s="10">
        <v>44176</v>
      </c>
      <c r="D2229" s="5">
        <v>550</v>
      </c>
      <c r="E2229" s="5">
        <v>535</v>
      </c>
      <c r="F2229" s="40">
        <v>3.4860000000000002</v>
      </c>
      <c r="G2229" s="40">
        <v>1917.3</v>
      </c>
      <c r="K2229" t="b">
        <f>IF(VLOOKUP(Table1[[#This Row],[ProductID]],productMaster,4,0)="Active",TRUE,"Anomali")</f>
        <v>1</v>
      </c>
      <c r="L2229">
        <f>VLOOKUP(Table1[[#This Row],[ProductID]],productMaster,10,0)</f>
        <v>0</v>
      </c>
      <c r="M2229" t="str">
        <f>IF(Table1[[#This Row],[UnitPrice]]&gt;115%*Table1[[#This Row],[StandardAcquisitionCost]],"Anomali","")</f>
        <v>Anomali</v>
      </c>
      <c r="N2229" s="80">
        <f>VLOOKUP(Table1[[#This Row],[ProductID]],productMaster,11,0)</f>
        <v>0</v>
      </c>
      <c r="O2229" s="80" t="str">
        <f>IF(Table1[[#This Row],[UnitPrice]]&gt;Table1[[#This Row],[sellingPrice]],"Anomali","")</f>
        <v>Anomali</v>
      </c>
      <c r="P2229" s="80" t="str">
        <f>IF(ISNA(VLOOKUP(Table1[[#This Row],[ProductID]],productMaster,1,0)),"Anomali","")</f>
        <v/>
      </c>
    </row>
    <row r="2230" spans="1:16" x14ac:dyDescent="0.25">
      <c r="A2230" s="4">
        <v>1268</v>
      </c>
      <c r="B2230" s="4">
        <v>2870</v>
      </c>
      <c r="C2230" s="11">
        <v>44176</v>
      </c>
      <c r="D2230" s="4">
        <v>550</v>
      </c>
      <c r="E2230" s="4">
        <v>351</v>
      </c>
      <c r="F2230" s="41">
        <v>6.1950000000000003</v>
      </c>
      <c r="G2230" s="41">
        <v>3407.25</v>
      </c>
      <c r="K2230" t="b">
        <f>IF(VLOOKUP(Table1[[#This Row],[ProductID]],productMaster,4,0)="Active",TRUE,"Anomali")</f>
        <v>1</v>
      </c>
      <c r="L2230">
        <f>VLOOKUP(Table1[[#This Row],[ProductID]],productMaster,10,0)</f>
        <v>0</v>
      </c>
      <c r="M2230" t="str">
        <f>IF(Table1[[#This Row],[UnitPrice]]&gt;115%*Table1[[#This Row],[StandardAcquisitionCost]],"Anomali","")</f>
        <v>Anomali</v>
      </c>
      <c r="N2230" s="80">
        <f>VLOOKUP(Table1[[#This Row],[ProductID]],productMaster,11,0)</f>
        <v>0</v>
      </c>
      <c r="O2230" s="80" t="str">
        <f>IF(Table1[[#This Row],[UnitPrice]]&gt;Table1[[#This Row],[sellingPrice]],"Anomali","")</f>
        <v>Anomali</v>
      </c>
      <c r="P2230" s="80" t="str">
        <f>IF(ISNA(VLOOKUP(Table1[[#This Row],[ProductID]],productMaster,1,0)),"Anomali","")</f>
        <v/>
      </c>
    </row>
    <row r="2231" spans="1:16" x14ac:dyDescent="0.25">
      <c r="A2231" s="5">
        <v>1268</v>
      </c>
      <c r="B2231" s="5">
        <v>2871</v>
      </c>
      <c r="C2231" s="10">
        <v>44176</v>
      </c>
      <c r="D2231" s="5">
        <v>550</v>
      </c>
      <c r="E2231" s="5">
        <v>352</v>
      </c>
      <c r="F2231" s="40">
        <v>1.47</v>
      </c>
      <c r="G2231" s="40">
        <v>808.5</v>
      </c>
      <c r="K2231" t="b">
        <f>IF(VLOOKUP(Table1[[#This Row],[ProductID]],productMaster,4,0)="Active",TRUE,"Anomali")</f>
        <v>1</v>
      </c>
      <c r="L2231">
        <f>VLOOKUP(Table1[[#This Row],[ProductID]],productMaster,10,0)</f>
        <v>0</v>
      </c>
      <c r="M2231" t="str">
        <f>IF(Table1[[#This Row],[UnitPrice]]&gt;115%*Table1[[#This Row],[StandardAcquisitionCost]],"Anomali","")</f>
        <v>Anomali</v>
      </c>
      <c r="N2231" s="80">
        <f>VLOOKUP(Table1[[#This Row],[ProductID]],productMaster,11,0)</f>
        <v>0</v>
      </c>
      <c r="O2231" s="80" t="str">
        <f>IF(Table1[[#This Row],[UnitPrice]]&gt;Table1[[#This Row],[sellingPrice]],"Anomali","")</f>
        <v>Anomali</v>
      </c>
      <c r="P2231" s="80" t="str">
        <f>IF(ISNA(VLOOKUP(Table1[[#This Row],[ProductID]],productMaster,1,0)),"Anomali","")</f>
        <v/>
      </c>
    </row>
    <row r="2232" spans="1:16" x14ac:dyDescent="0.25">
      <c r="A2232" s="4">
        <v>1268</v>
      </c>
      <c r="B2232" s="4">
        <v>2872</v>
      </c>
      <c r="C2232" s="11">
        <v>44176</v>
      </c>
      <c r="D2232" s="4">
        <v>550</v>
      </c>
      <c r="E2232" s="4">
        <v>679</v>
      </c>
      <c r="F2232" s="41">
        <v>6.1950000000000003</v>
      </c>
      <c r="G2232" s="41">
        <v>3407.25</v>
      </c>
      <c r="K2232" t="b">
        <f>IF(VLOOKUP(Table1[[#This Row],[ProductID]],productMaster,4,0)="Active",TRUE,"Anomali")</f>
        <v>1</v>
      </c>
      <c r="L2232">
        <f>VLOOKUP(Table1[[#This Row],[ProductID]],productMaster,10,0)</f>
        <v>0</v>
      </c>
      <c r="M2232" t="str">
        <f>IF(Table1[[#This Row],[UnitPrice]]&gt;115%*Table1[[#This Row],[StandardAcquisitionCost]],"Anomali","")</f>
        <v>Anomali</v>
      </c>
      <c r="N2232" s="80">
        <f>VLOOKUP(Table1[[#This Row],[ProductID]],productMaster,11,0)</f>
        <v>0</v>
      </c>
      <c r="O2232" s="80" t="str">
        <f>IF(Table1[[#This Row],[UnitPrice]]&gt;Table1[[#This Row],[sellingPrice]],"Anomali","")</f>
        <v>Anomali</v>
      </c>
      <c r="P2232" s="80" t="str">
        <f>IF(ISNA(VLOOKUP(Table1[[#This Row],[ProductID]],productMaster,1,0)),"Anomali","")</f>
        <v/>
      </c>
    </row>
    <row r="2233" spans="1:16" x14ac:dyDescent="0.25">
      <c r="A2233" s="5">
        <v>1269</v>
      </c>
      <c r="B2233" s="5">
        <v>2873</v>
      </c>
      <c r="C2233" s="10">
        <v>44176</v>
      </c>
      <c r="D2233" s="5">
        <v>550</v>
      </c>
      <c r="E2233" s="5">
        <v>507</v>
      </c>
      <c r="F2233" s="40">
        <v>22.165500000000002</v>
      </c>
      <c r="G2233" s="40">
        <v>12191.025</v>
      </c>
      <c r="K2233" t="b">
        <f>IF(VLOOKUP(Table1[[#This Row],[ProductID]],productMaster,4,0)="Active",TRUE,"Anomali")</f>
        <v>1</v>
      </c>
      <c r="L2233">
        <f>VLOOKUP(Table1[[#This Row],[ProductID]],productMaster,10,0)</f>
        <v>0</v>
      </c>
      <c r="M2233" t="str">
        <f>IF(Table1[[#This Row],[UnitPrice]]&gt;115%*Table1[[#This Row],[StandardAcquisitionCost]],"Anomali","")</f>
        <v>Anomali</v>
      </c>
      <c r="N2233" s="80">
        <f>VLOOKUP(Table1[[#This Row],[ProductID]],productMaster,11,0)</f>
        <v>0</v>
      </c>
      <c r="O2233" s="80" t="str">
        <f>IF(Table1[[#This Row],[UnitPrice]]&gt;Table1[[#This Row],[sellingPrice]],"Anomali","")</f>
        <v>Anomali</v>
      </c>
      <c r="P2233" s="80" t="str">
        <f>IF(ISNA(VLOOKUP(Table1[[#This Row],[ProductID]],productMaster,1,0)),"Anomali","")</f>
        <v/>
      </c>
    </row>
    <row r="2234" spans="1:16" x14ac:dyDescent="0.25">
      <c r="A2234" s="4">
        <v>1269</v>
      </c>
      <c r="B2234" s="4">
        <v>2874</v>
      </c>
      <c r="C2234" s="11">
        <v>44176</v>
      </c>
      <c r="D2234" s="4">
        <v>550</v>
      </c>
      <c r="E2234" s="4">
        <v>508</v>
      </c>
      <c r="F2234" s="41">
        <v>29.284500000000001</v>
      </c>
      <c r="G2234" s="41">
        <v>16106.475</v>
      </c>
      <c r="K2234" t="b">
        <f>IF(VLOOKUP(Table1[[#This Row],[ProductID]],productMaster,4,0)="Active",TRUE,"Anomali")</f>
        <v>1</v>
      </c>
      <c r="L2234">
        <f>VLOOKUP(Table1[[#This Row],[ProductID]],productMaster,10,0)</f>
        <v>0</v>
      </c>
      <c r="M2234" t="str">
        <f>IF(Table1[[#This Row],[UnitPrice]]&gt;115%*Table1[[#This Row],[StandardAcquisitionCost]],"Anomali","")</f>
        <v>Anomali</v>
      </c>
      <c r="N2234" s="80">
        <f>VLOOKUP(Table1[[#This Row],[ProductID]],productMaster,11,0)</f>
        <v>0</v>
      </c>
      <c r="O2234" s="80" t="str">
        <f>IF(Table1[[#This Row],[UnitPrice]]&gt;Table1[[#This Row],[sellingPrice]],"Anomali","")</f>
        <v>Anomali</v>
      </c>
      <c r="P2234" s="80" t="str">
        <f>IF(ISNA(VLOOKUP(Table1[[#This Row],[ProductID]],productMaster,1,0)),"Anomali","")</f>
        <v/>
      </c>
    </row>
    <row r="2235" spans="1:16" x14ac:dyDescent="0.25">
      <c r="A2235" s="5">
        <v>1270</v>
      </c>
      <c r="B2235" s="5">
        <v>2875</v>
      </c>
      <c r="C2235" s="10">
        <v>44176</v>
      </c>
      <c r="D2235" s="5">
        <v>3</v>
      </c>
      <c r="E2235" s="5">
        <v>491</v>
      </c>
      <c r="F2235" s="40">
        <v>19.9815</v>
      </c>
      <c r="G2235" s="40">
        <v>59.944499999999998</v>
      </c>
      <c r="K2235" t="b">
        <f>IF(VLOOKUP(Table1[[#This Row],[ProductID]],productMaster,4,0)="Active",TRUE,"Anomali")</f>
        <v>1</v>
      </c>
      <c r="L2235">
        <f>VLOOKUP(Table1[[#This Row],[ProductID]],productMaster,10,0)</f>
        <v>0</v>
      </c>
      <c r="M2235" t="str">
        <f>IF(Table1[[#This Row],[UnitPrice]]&gt;115%*Table1[[#This Row],[StandardAcquisitionCost]],"Anomali","")</f>
        <v>Anomali</v>
      </c>
      <c r="N2235" s="80">
        <f>VLOOKUP(Table1[[#This Row],[ProductID]],productMaster,11,0)</f>
        <v>0</v>
      </c>
      <c r="O2235" s="80" t="str">
        <f>IF(Table1[[#This Row],[UnitPrice]]&gt;Table1[[#This Row],[sellingPrice]],"Anomali","")</f>
        <v>Anomali</v>
      </c>
      <c r="P2235" s="80" t="str">
        <f>IF(ISNA(VLOOKUP(Table1[[#This Row],[ProductID]],productMaster,1,0)),"Anomali","")</f>
        <v/>
      </c>
    </row>
    <row r="2236" spans="1:16" x14ac:dyDescent="0.25">
      <c r="A2236" s="4">
        <v>1271</v>
      </c>
      <c r="B2236" s="4">
        <v>2876</v>
      </c>
      <c r="C2236" s="11">
        <v>44176</v>
      </c>
      <c r="D2236" s="4">
        <v>3</v>
      </c>
      <c r="E2236" s="4">
        <v>341</v>
      </c>
      <c r="F2236" s="41">
        <v>41.170499999999997</v>
      </c>
      <c r="G2236" s="41">
        <v>123.5115</v>
      </c>
      <c r="K2236" t="b">
        <f>IF(VLOOKUP(Table1[[#This Row],[ProductID]],productMaster,4,0)="Active",TRUE,"Anomali")</f>
        <v>1</v>
      </c>
      <c r="L2236">
        <f>VLOOKUP(Table1[[#This Row],[ProductID]],productMaster,10,0)</f>
        <v>0</v>
      </c>
      <c r="M2236" t="str">
        <f>IF(Table1[[#This Row],[UnitPrice]]&gt;115%*Table1[[#This Row],[StandardAcquisitionCost]],"Anomali","")</f>
        <v>Anomali</v>
      </c>
      <c r="N2236" s="80">
        <f>VLOOKUP(Table1[[#This Row],[ProductID]],productMaster,11,0)</f>
        <v>0</v>
      </c>
      <c r="O2236" s="80" t="str">
        <f>IF(Table1[[#This Row],[UnitPrice]]&gt;Table1[[#This Row],[sellingPrice]],"Anomali","")</f>
        <v>Anomali</v>
      </c>
      <c r="P2236" s="80" t="str">
        <f>IF(ISNA(VLOOKUP(Table1[[#This Row],[ProductID]],productMaster,1,0)),"Anomali","")</f>
        <v/>
      </c>
    </row>
    <row r="2237" spans="1:16" x14ac:dyDescent="0.25">
      <c r="A2237" s="5">
        <v>1271</v>
      </c>
      <c r="B2237" s="5">
        <v>2877</v>
      </c>
      <c r="C2237" s="10">
        <v>44176</v>
      </c>
      <c r="D2237" s="5">
        <v>3</v>
      </c>
      <c r="E2237" s="5">
        <v>342</v>
      </c>
      <c r="F2237" s="40">
        <v>39.070500000000003</v>
      </c>
      <c r="G2237" s="40">
        <v>117.2115</v>
      </c>
      <c r="K2237" t="b">
        <f>IF(VLOOKUP(Table1[[#This Row],[ProductID]],productMaster,4,0)="Active",TRUE,"Anomali")</f>
        <v>1</v>
      </c>
      <c r="L2237">
        <f>VLOOKUP(Table1[[#This Row],[ProductID]],productMaster,10,0)</f>
        <v>0</v>
      </c>
      <c r="M2237" t="str">
        <f>IF(Table1[[#This Row],[UnitPrice]]&gt;115%*Table1[[#This Row],[StandardAcquisitionCost]],"Anomali","")</f>
        <v>Anomali</v>
      </c>
      <c r="N2237" s="80">
        <f>VLOOKUP(Table1[[#This Row],[ProductID]],productMaster,11,0)</f>
        <v>0</v>
      </c>
      <c r="O2237" s="80" t="str">
        <f>IF(Table1[[#This Row],[UnitPrice]]&gt;Table1[[#This Row],[sellingPrice]],"Anomali","")</f>
        <v>Anomali</v>
      </c>
      <c r="P2237" s="80" t="str">
        <f>IF(ISNA(VLOOKUP(Table1[[#This Row],[ProductID]],productMaster,1,0)),"Anomali","")</f>
        <v/>
      </c>
    </row>
    <row r="2238" spans="1:16" x14ac:dyDescent="0.25">
      <c r="A2238" s="4">
        <v>1271</v>
      </c>
      <c r="B2238" s="4">
        <v>2878</v>
      </c>
      <c r="C2238" s="11">
        <v>44176</v>
      </c>
      <c r="D2238" s="4">
        <v>3</v>
      </c>
      <c r="E2238" s="4">
        <v>343</v>
      </c>
      <c r="F2238" s="41">
        <v>43.344000000000001</v>
      </c>
      <c r="G2238" s="41">
        <v>130.03200000000001</v>
      </c>
      <c r="K2238" t="b">
        <f>IF(VLOOKUP(Table1[[#This Row],[ProductID]],productMaster,4,0)="Active",TRUE,"Anomali")</f>
        <v>1</v>
      </c>
      <c r="L2238">
        <f>VLOOKUP(Table1[[#This Row],[ProductID]],productMaster,10,0)</f>
        <v>0</v>
      </c>
      <c r="M2238" t="str">
        <f>IF(Table1[[#This Row],[UnitPrice]]&gt;115%*Table1[[#This Row],[StandardAcquisitionCost]],"Anomali","")</f>
        <v>Anomali</v>
      </c>
      <c r="N2238" s="80">
        <f>VLOOKUP(Table1[[#This Row],[ProductID]],productMaster,11,0)</f>
        <v>0</v>
      </c>
      <c r="O2238" s="80" t="str">
        <f>IF(Table1[[#This Row],[UnitPrice]]&gt;Table1[[#This Row],[sellingPrice]],"Anomali","")</f>
        <v>Anomali</v>
      </c>
      <c r="P2238" s="80" t="str">
        <f>IF(ISNA(VLOOKUP(Table1[[#This Row],[ProductID]],productMaster,1,0)),"Anomali","")</f>
        <v/>
      </c>
    </row>
    <row r="2239" spans="1:16" x14ac:dyDescent="0.25">
      <c r="A2239" s="5">
        <v>1271</v>
      </c>
      <c r="B2239" s="5">
        <v>2879</v>
      </c>
      <c r="C2239" s="10">
        <v>44176</v>
      </c>
      <c r="D2239" s="5">
        <v>3</v>
      </c>
      <c r="E2239" s="5">
        <v>344</v>
      </c>
      <c r="F2239" s="40">
        <v>39.070500000000003</v>
      </c>
      <c r="G2239" s="40">
        <v>117.2115</v>
      </c>
      <c r="K2239" t="b">
        <f>IF(VLOOKUP(Table1[[#This Row],[ProductID]],productMaster,4,0)="Active",TRUE,"Anomali")</f>
        <v>1</v>
      </c>
      <c r="L2239">
        <f>VLOOKUP(Table1[[#This Row],[ProductID]],productMaster,10,0)</f>
        <v>0</v>
      </c>
      <c r="M2239" t="str">
        <f>IF(Table1[[#This Row],[UnitPrice]]&gt;115%*Table1[[#This Row],[StandardAcquisitionCost]],"Anomali","")</f>
        <v>Anomali</v>
      </c>
      <c r="N2239" s="80">
        <f>VLOOKUP(Table1[[#This Row],[ProductID]],productMaster,11,0)</f>
        <v>0</v>
      </c>
      <c r="O2239" s="80" t="str">
        <f>IF(Table1[[#This Row],[UnitPrice]]&gt;Table1[[#This Row],[sellingPrice]],"Anomali","")</f>
        <v>Anomali</v>
      </c>
      <c r="P2239" s="80" t="str">
        <f>IF(ISNA(VLOOKUP(Table1[[#This Row],[ProductID]],productMaster,1,0)),"Anomali","")</f>
        <v/>
      </c>
    </row>
    <row r="2240" spans="1:16" x14ac:dyDescent="0.25">
      <c r="A2240" s="4">
        <v>1272</v>
      </c>
      <c r="B2240" s="4">
        <v>2880</v>
      </c>
      <c r="C2240" s="11">
        <v>44176</v>
      </c>
      <c r="D2240" s="4">
        <v>550</v>
      </c>
      <c r="E2240" s="4">
        <v>935</v>
      </c>
      <c r="F2240" s="41">
        <v>31.4895</v>
      </c>
      <c r="G2240" s="41">
        <v>17319.224999999999</v>
      </c>
      <c r="K2240" t="b">
        <f>IF(VLOOKUP(Table1[[#This Row],[ProductID]],productMaster,4,0)="Active",TRUE,"Anomali")</f>
        <v>1</v>
      </c>
      <c r="L2240">
        <f>VLOOKUP(Table1[[#This Row],[ProductID]],productMaster,10,0)</f>
        <v>17.977599999999999</v>
      </c>
      <c r="M2240" t="str">
        <f>IF(Table1[[#This Row],[UnitPrice]]&gt;115%*Table1[[#This Row],[StandardAcquisitionCost]],"Anomali","")</f>
        <v>Anomali</v>
      </c>
      <c r="N2240" s="80">
        <f>VLOOKUP(Table1[[#This Row],[ProductID]],productMaster,11,0)</f>
        <v>40.49</v>
      </c>
      <c r="O2240" s="80" t="str">
        <f>IF(Table1[[#This Row],[UnitPrice]]&gt;Table1[[#This Row],[sellingPrice]],"Anomali","")</f>
        <v/>
      </c>
      <c r="P2240" s="80" t="str">
        <f>IF(ISNA(VLOOKUP(Table1[[#This Row],[ProductID]],productMaster,1,0)),"Anomali","")</f>
        <v/>
      </c>
    </row>
    <row r="2241" spans="1:16" x14ac:dyDescent="0.25">
      <c r="A2241" s="5">
        <v>1272</v>
      </c>
      <c r="B2241" s="5">
        <v>2881</v>
      </c>
      <c r="C2241" s="10">
        <v>44176</v>
      </c>
      <c r="D2241" s="5">
        <v>550</v>
      </c>
      <c r="E2241" s="5">
        <v>936</v>
      </c>
      <c r="F2241" s="40">
        <v>48.289499999999997</v>
      </c>
      <c r="G2241" s="40">
        <v>26559.224999999999</v>
      </c>
      <c r="K2241" t="b">
        <f>IF(VLOOKUP(Table1[[#This Row],[ProductID]],productMaster,4,0)="Active",TRUE,"Anomali")</f>
        <v>1</v>
      </c>
      <c r="L2241">
        <f>VLOOKUP(Table1[[#This Row],[ProductID]],productMaster,10,0)</f>
        <v>27.568000000000001</v>
      </c>
      <c r="M2241" t="str">
        <f>IF(Table1[[#This Row],[UnitPrice]]&gt;115%*Table1[[#This Row],[StandardAcquisitionCost]],"Anomali","")</f>
        <v>Anomali</v>
      </c>
      <c r="N2241" s="80">
        <f>VLOOKUP(Table1[[#This Row],[ProductID]],productMaster,11,0)</f>
        <v>62.09</v>
      </c>
      <c r="O2241" s="80" t="str">
        <f>IF(Table1[[#This Row],[UnitPrice]]&gt;Table1[[#This Row],[sellingPrice]],"Anomali","")</f>
        <v/>
      </c>
      <c r="P2241" s="80" t="str">
        <f>IF(ISNA(VLOOKUP(Table1[[#This Row],[ProductID]],productMaster,1,0)),"Anomali","")</f>
        <v/>
      </c>
    </row>
    <row r="2242" spans="1:16" x14ac:dyDescent="0.25">
      <c r="A2242" s="4">
        <v>1273</v>
      </c>
      <c r="B2242" s="4">
        <v>2882</v>
      </c>
      <c r="C2242" s="11">
        <v>44176</v>
      </c>
      <c r="D2242" s="4">
        <v>3</v>
      </c>
      <c r="E2242" s="4">
        <v>377</v>
      </c>
      <c r="F2242" s="41">
        <v>36.970500000000001</v>
      </c>
      <c r="G2242" s="41">
        <v>110.9115</v>
      </c>
      <c r="K2242" t="b">
        <f>IF(VLOOKUP(Table1[[#This Row],[ProductID]],productMaster,4,0)="Active",TRUE,"Anomali")</f>
        <v>1</v>
      </c>
      <c r="L2242">
        <f>VLOOKUP(Table1[[#This Row],[ProductID]],productMaster,10,0)</f>
        <v>0</v>
      </c>
      <c r="M2242" t="str">
        <f>IF(Table1[[#This Row],[UnitPrice]]&gt;115%*Table1[[#This Row],[StandardAcquisitionCost]],"Anomali","")</f>
        <v>Anomali</v>
      </c>
      <c r="N2242" s="80">
        <f>VLOOKUP(Table1[[#This Row],[ProductID]],productMaster,11,0)</f>
        <v>0</v>
      </c>
      <c r="O2242" s="80" t="str">
        <f>IF(Table1[[#This Row],[UnitPrice]]&gt;Table1[[#This Row],[sellingPrice]],"Anomali","")</f>
        <v>Anomali</v>
      </c>
      <c r="P2242" s="80" t="str">
        <f>IF(ISNA(VLOOKUP(Table1[[#This Row],[ProductID]],productMaster,1,0)),"Anomali","")</f>
        <v/>
      </c>
    </row>
    <row r="2243" spans="1:16" x14ac:dyDescent="0.25">
      <c r="A2243" s="5">
        <v>1273</v>
      </c>
      <c r="B2243" s="5">
        <v>2883</v>
      </c>
      <c r="C2243" s="10">
        <v>44176</v>
      </c>
      <c r="D2243" s="5">
        <v>3</v>
      </c>
      <c r="E2243" s="5">
        <v>378</v>
      </c>
      <c r="F2243" s="40">
        <v>41.244</v>
      </c>
      <c r="G2243" s="40">
        <v>123.732</v>
      </c>
      <c r="K2243" t="b">
        <f>IF(VLOOKUP(Table1[[#This Row],[ProductID]],productMaster,4,0)="Active",TRUE,"Anomali")</f>
        <v>1</v>
      </c>
      <c r="L2243">
        <f>VLOOKUP(Table1[[#This Row],[ProductID]],productMaster,10,0)</f>
        <v>0</v>
      </c>
      <c r="M2243" t="str">
        <f>IF(Table1[[#This Row],[UnitPrice]]&gt;115%*Table1[[#This Row],[StandardAcquisitionCost]],"Anomali","")</f>
        <v>Anomali</v>
      </c>
      <c r="N2243" s="80">
        <f>VLOOKUP(Table1[[#This Row],[ProductID]],productMaster,11,0)</f>
        <v>0</v>
      </c>
      <c r="O2243" s="80" t="str">
        <f>IF(Table1[[#This Row],[UnitPrice]]&gt;Table1[[#This Row],[sellingPrice]],"Anomali","")</f>
        <v>Anomali</v>
      </c>
      <c r="P2243" s="80" t="str">
        <f>IF(ISNA(VLOOKUP(Table1[[#This Row],[ProductID]],productMaster,1,0)),"Anomali","")</f>
        <v/>
      </c>
    </row>
    <row r="2244" spans="1:16" x14ac:dyDescent="0.25">
      <c r="A2244" s="4">
        <v>1273</v>
      </c>
      <c r="B2244" s="4">
        <v>2884</v>
      </c>
      <c r="C2244" s="11">
        <v>44176</v>
      </c>
      <c r="D2244" s="4">
        <v>3</v>
      </c>
      <c r="E2244" s="4">
        <v>379</v>
      </c>
      <c r="F2244" s="41">
        <v>36.970500000000001</v>
      </c>
      <c r="G2244" s="41">
        <v>110.9115</v>
      </c>
      <c r="K2244" t="b">
        <f>IF(VLOOKUP(Table1[[#This Row],[ProductID]],productMaster,4,0)="Active",TRUE,"Anomali")</f>
        <v>1</v>
      </c>
      <c r="L2244">
        <f>VLOOKUP(Table1[[#This Row],[ProductID]],productMaster,10,0)</f>
        <v>0</v>
      </c>
      <c r="M2244" t="str">
        <f>IF(Table1[[#This Row],[UnitPrice]]&gt;115%*Table1[[#This Row],[StandardAcquisitionCost]],"Anomali","")</f>
        <v>Anomali</v>
      </c>
      <c r="N2244" s="80">
        <f>VLOOKUP(Table1[[#This Row],[ProductID]],productMaster,11,0)</f>
        <v>0</v>
      </c>
      <c r="O2244" s="80" t="str">
        <f>IF(Table1[[#This Row],[UnitPrice]]&gt;Table1[[#This Row],[sellingPrice]],"Anomali","")</f>
        <v>Anomali</v>
      </c>
      <c r="P2244" s="80" t="str">
        <f>IF(ISNA(VLOOKUP(Table1[[#This Row],[ProductID]],productMaster,1,0)),"Anomali","")</f>
        <v/>
      </c>
    </row>
    <row r="2245" spans="1:16" x14ac:dyDescent="0.25">
      <c r="A2245" s="5">
        <v>1274</v>
      </c>
      <c r="B2245" s="5">
        <v>2885</v>
      </c>
      <c r="C2245" s="10">
        <v>44176</v>
      </c>
      <c r="D2245" s="5">
        <v>550</v>
      </c>
      <c r="E2245" s="5">
        <v>476</v>
      </c>
      <c r="F2245" s="40">
        <v>15.8865</v>
      </c>
      <c r="G2245" s="40">
        <v>8737.5750000000007</v>
      </c>
      <c r="K2245" t="b">
        <f>IF(VLOOKUP(Table1[[#This Row],[ProductID]],productMaster,4,0)="Active",TRUE,"Anomali")</f>
        <v>1</v>
      </c>
      <c r="L2245">
        <f>VLOOKUP(Table1[[#This Row],[ProductID]],productMaster,10,0)</f>
        <v>0</v>
      </c>
      <c r="M2245" t="str">
        <f>IF(Table1[[#This Row],[UnitPrice]]&gt;115%*Table1[[#This Row],[StandardAcquisitionCost]],"Anomali","")</f>
        <v>Anomali</v>
      </c>
      <c r="N2245" s="80">
        <f>VLOOKUP(Table1[[#This Row],[ProductID]],productMaster,11,0)</f>
        <v>0</v>
      </c>
      <c r="O2245" s="80" t="str">
        <f>IF(Table1[[#This Row],[UnitPrice]]&gt;Table1[[#This Row],[sellingPrice]],"Anomali","")</f>
        <v>Anomali</v>
      </c>
      <c r="P2245" s="80" t="str">
        <f>IF(ISNA(VLOOKUP(Table1[[#This Row],[ProductID]],productMaster,1,0)),"Anomali","")</f>
        <v/>
      </c>
    </row>
    <row r="2246" spans="1:16" x14ac:dyDescent="0.25">
      <c r="A2246" s="4">
        <v>1274</v>
      </c>
      <c r="B2246" s="4">
        <v>2886</v>
      </c>
      <c r="C2246" s="11">
        <v>44176</v>
      </c>
      <c r="D2246" s="4">
        <v>550</v>
      </c>
      <c r="E2246" s="4">
        <v>477</v>
      </c>
      <c r="F2246" s="41">
        <v>11.6655</v>
      </c>
      <c r="G2246" s="41">
        <v>6416.0249999999996</v>
      </c>
      <c r="K2246" t="b">
        <f>IF(VLOOKUP(Table1[[#This Row],[ProductID]],productMaster,4,0)="Active",TRUE,"Anomali")</f>
        <v>1</v>
      </c>
      <c r="L2246">
        <f>VLOOKUP(Table1[[#This Row],[ProductID]],productMaster,10,0)</f>
        <v>0</v>
      </c>
      <c r="M2246" t="str">
        <f>IF(Table1[[#This Row],[UnitPrice]]&gt;115%*Table1[[#This Row],[StandardAcquisitionCost]],"Anomali","")</f>
        <v>Anomali</v>
      </c>
      <c r="N2246" s="80">
        <f>VLOOKUP(Table1[[#This Row],[ProductID]],productMaster,11,0)</f>
        <v>0</v>
      </c>
      <c r="O2246" s="80" t="str">
        <f>IF(Table1[[#This Row],[UnitPrice]]&gt;Table1[[#This Row],[sellingPrice]],"Anomali","")</f>
        <v>Anomali</v>
      </c>
      <c r="P2246" s="80" t="str">
        <f>IF(ISNA(VLOOKUP(Table1[[#This Row],[ProductID]],productMaster,1,0)),"Anomali","")</f>
        <v/>
      </c>
    </row>
    <row r="2247" spans="1:16" x14ac:dyDescent="0.25">
      <c r="A2247" s="5">
        <v>1275</v>
      </c>
      <c r="B2247" s="5">
        <v>2887</v>
      </c>
      <c r="C2247" s="10">
        <v>44176</v>
      </c>
      <c r="D2247" s="5">
        <v>3</v>
      </c>
      <c r="E2247" s="5">
        <v>402</v>
      </c>
      <c r="F2247" s="40">
        <v>47.470500000000001</v>
      </c>
      <c r="G2247" s="40">
        <v>142.41149999999999</v>
      </c>
      <c r="K2247" t="b">
        <f>IF(VLOOKUP(Table1[[#This Row],[ProductID]],productMaster,4,0)="Active",TRUE,"Anomali")</f>
        <v>1</v>
      </c>
      <c r="L2247">
        <f>VLOOKUP(Table1[[#This Row],[ProductID]],productMaster,10,0)</f>
        <v>0</v>
      </c>
      <c r="M2247" t="str">
        <f>IF(Table1[[#This Row],[UnitPrice]]&gt;115%*Table1[[#This Row],[StandardAcquisitionCost]],"Anomali","")</f>
        <v>Anomali</v>
      </c>
      <c r="N2247" s="80">
        <f>VLOOKUP(Table1[[#This Row],[ProductID]],productMaster,11,0)</f>
        <v>0</v>
      </c>
      <c r="O2247" s="80" t="str">
        <f>IF(Table1[[#This Row],[UnitPrice]]&gt;Table1[[#This Row],[sellingPrice]],"Anomali","")</f>
        <v>Anomali</v>
      </c>
      <c r="P2247" s="80" t="str">
        <f>IF(ISNA(VLOOKUP(Table1[[#This Row],[ProductID]],productMaster,1,0)),"Anomali","")</f>
        <v/>
      </c>
    </row>
    <row r="2248" spans="1:16" x14ac:dyDescent="0.25">
      <c r="A2248" s="4">
        <v>1276</v>
      </c>
      <c r="B2248" s="4">
        <v>2888</v>
      </c>
      <c r="C2248" s="11">
        <v>44176</v>
      </c>
      <c r="D2248" s="4">
        <v>550</v>
      </c>
      <c r="E2248" s="4">
        <v>510</v>
      </c>
      <c r="F2248" s="41">
        <v>23.079000000000001</v>
      </c>
      <c r="G2248" s="41">
        <v>12693.45</v>
      </c>
      <c r="K2248" t="b">
        <f>IF(VLOOKUP(Table1[[#This Row],[ProductID]],productMaster,4,0)="Active",TRUE,"Anomali")</f>
        <v>1</v>
      </c>
      <c r="L2248">
        <f>VLOOKUP(Table1[[#This Row],[ProductID]],productMaster,10,0)</f>
        <v>0</v>
      </c>
      <c r="M2248" t="str">
        <f>IF(Table1[[#This Row],[UnitPrice]]&gt;115%*Table1[[#This Row],[StandardAcquisitionCost]],"Anomali","")</f>
        <v>Anomali</v>
      </c>
      <c r="N2248" s="80">
        <f>VLOOKUP(Table1[[#This Row],[ProductID]],productMaster,11,0)</f>
        <v>0</v>
      </c>
      <c r="O2248" s="80" t="str">
        <f>IF(Table1[[#This Row],[UnitPrice]]&gt;Table1[[#This Row],[sellingPrice]],"Anomali","")</f>
        <v>Anomali</v>
      </c>
      <c r="P2248" s="80" t="str">
        <f>IF(ISNA(VLOOKUP(Table1[[#This Row],[ProductID]],productMaster,1,0)),"Anomali","")</f>
        <v/>
      </c>
    </row>
    <row r="2249" spans="1:16" x14ac:dyDescent="0.25">
      <c r="A2249" s="5">
        <v>1276</v>
      </c>
      <c r="B2249" s="5">
        <v>2889</v>
      </c>
      <c r="C2249" s="10">
        <v>44176</v>
      </c>
      <c r="D2249" s="5">
        <v>550</v>
      </c>
      <c r="E2249" s="5">
        <v>511</v>
      </c>
      <c r="F2249" s="40">
        <v>29.274000000000001</v>
      </c>
      <c r="G2249" s="40">
        <v>16100.7</v>
      </c>
      <c r="K2249" t="b">
        <f>IF(VLOOKUP(Table1[[#This Row],[ProductID]],productMaster,4,0)="Active",TRUE,"Anomali")</f>
        <v>1</v>
      </c>
      <c r="L2249">
        <f>VLOOKUP(Table1[[#This Row],[ProductID]],productMaster,10,0)</f>
        <v>0</v>
      </c>
      <c r="M2249" t="str">
        <f>IF(Table1[[#This Row],[UnitPrice]]&gt;115%*Table1[[#This Row],[StandardAcquisitionCost]],"Anomali","")</f>
        <v>Anomali</v>
      </c>
      <c r="N2249" s="80">
        <f>VLOOKUP(Table1[[#This Row],[ProductID]],productMaster,11,0)</f>
        <v>0</v>
      </c>
      <c r="O2249" s="80" t="str">
        <f>IF(Table1[[#This Row],[UnitPrice]]&gt;Table1[[#This Row],[sellingPrice]],"Anomali","")</f>
        <v>Anomali</v>
      </c>
      <c r="P2249" s="80" t="str">
        <f>IF(ISNA(VLOOKUP(Table1[[#This Row],[ProductID]],productMaster,1,0)),"Anomali","")</f>
        <v/>
      </c>
    </row>
    <row r="2250" spans="1:16" x14ac:dyDescent="0.25">
      <c r="A2250" s="4">
        <v>1276</v>
      </c>
      <c r="B2250" s="4">
        <v>2890</v>
      </c>
      <c r="C2250" s="11">
        <v>44176</v>
      </c>
      <c r="D2250" s="4">
        <v>550</v>
      </c>
      <c r="E2250" s="4">
        <v>512</v>
      </c>
      <c r="F2250" s="41">
        <v>34.975499999999997</v>
      </c>
      <c r="G2250" s="41">
        <v>19236.525000000001</v>
      </c>
      <c r="K2250" t="b">
        <f>IF(VLOOKUP(Table1[[#This Row],[ProductID]],productMaster,4,0)="Active",TRUE,"Anomali")</f>
        <v>1</v>
      </c>
      <c r="L2250">
        <f>VLOOKUP(Table1[[#This Row],[ProductID]],productMaster,10,0)</f>
        <v>0</v>
      </c>
      <c r="M2250" t="str">
        <f>IF(Table1[[#This Row],[UnitPrice]]&gt;115%*Table1[[#This Row],[StandardAcquisitionCost]],"Anomali","")</f>
        <v>Anomali</v>
      </c>
      <c r="N2250" s="80">
        <f>VLOOKUP(Table1[[#This Row],[ProductID]],productMaster,11,0)</f>
        <v>0</v>
      </c>
      <c r="O2250" s="80" t="str">
        <f>IF(Table1[[#This Row],[UnitPrice]]&gt;Table1[[#This Row],[sellingPrice]],"Anomali","")</f>
        <v>Anomali</v>
      </c>
      <c r="P2250" s="80" t="str">
        <f>IF(ISNA(VLOOKUP(Table1[[#This Row],[ProductID]],productMaster,1,0)),"Anomali","")</f>
        <v/>
      </c>
    </row>
    <row r="2251" spans="1:16" x14ac:dyDescent="0.25">
      <c r="A2251" s="5">
        <v>1277</v>
      </c>
      <c r="B2251" s="5">
        <v>2891</v>
      </c>
      <c r="C2251" s="10">
        <v>44176</v>
      </c>
      <c r="D2251" s="5">
        <v>3</v>
      </c>
      <c r="E2251" s="5">
        <v>403</v>
      </c>
      <c r="F2251" s="40">
        <v>45.3705</v>
      </c>
      <c r="G2251" s="40">
        <v>136.11150000000001</v>
      </c>
      <c r="K2251" t="b">
        <f>IF(VLOOKUP(Table1[[#This Row],[ProductID]],productMaster,4,0)="Active",TRUE,"Anomali")</f>
        <v>1</v>
      </c>
      <c r="L2251">
        <f>VLOOKUP(Table1[[#This Row],[ProductID]],productMaster,10,0)</f>
        <v>0</v>
      </c>
      <c r="M2251" t="str">
        <f>IF(Table1[[#This Row],[UnitPrice]]&gt;115%*Table1[[#This Row],[StandardAcquisitionCost]],"Anomali","")</f>
        <v>Anomali</v>
      </c>
      <c r="N2251" s="80">
        <f>VLOOKUP(Table1[[#This Row],[ProductID]],productMaster,11,0)</f>
        <v>0</v>
      </c>
      <c r="O2251" s="80" t="str">
        <f>IF(Table1[[#This Row],[UnitPrice]]&gt;Table1[[#This Row],[sellingPrice]],"Anomali","")</f>
        <v>Anomali</v>
      </c>
      <c r="P2251" s="80" t="str">
        <f>IF(ISNA(VLOOKUP(Table1[[#This Row],[ProductID]],productMaster,1,0)),"Anomali","")</f>
        <v/>
      </c>
    </row>
    <row r="2252" spans="1:16" x14ac:dyDescent="0.25">
      <c r="A2252" s="4">
        <v>1277</v>
      </c>
      <c r="B2252" s="4">
        <v>2892</v>
      </c>
      <c r="C2252" s="11">
        <v>44176</v>
      </c>
      <c r="D2252" s="4">
        <v>3</v>
      </c>
      <c r="E2252" s="4">
        <v>404</v>
      </c>
      <c r="F2252" s="41">
        <v>49.643999999999998</v>
      </c>
      <c r="G2252" s="41">
        <v>148.93199999999999</v>
      </c>
      <c r="K2252" t="b">
        <f>IF(VLOOKUP(Table1[[#This Row],[ProductID]],productMaster,4,0)="Active",TRUE,"Anomali")</f>
        <v>1</v>
      </c>
      <c r="L2252">
        <f>VLOOKUP(Table1[[#This Row],[ProductID]],productMaster,10,0)</f>
        <v>0</v>
      </c>
      <c r="M2252" t="str">
        <f>IF(Table1[[#This Row],[UnitPrice]]&gt;115%*Table1[[#This Row],[StandardAcquisitionCost]],"Anomali","")</f>
        <v>Anomali</v>
      </c>
      <c r="N2252" s="80">
        <f>VLOOKUP(Table1[[#This Row],[ProductID]],productMaster,11,0)</f>
        <v>0</v>
      </c>
      <c r="O2252" s="80" t="str">
        <f>IF(Table1[[#This Row],[UnitPrice]]&gt;Table1[[#This Row],[sellingPrice]],"Anomali","")</f>
        <v>Anomali</v>
      </c>
      <c r="P2252" s="80" t="str">
        <f>IF(ISNA(VLOOKUP(Table1[[#This Row],[ProductID]],productMaster,1,0)),"Anomali","")</f>
        <v/>
      </c>
    </row>
    <row r="2253" spans="1:16" x14ac:dyDescent="0.25">
      <c r="A2253" s="5">
        <v>1277</v>
      </c>
      <c r="B2253" s="5">
        <v>2893</v>
      </c>
      <c r="C2253" s="10">
        <v>44176</v>
      </c>
      <c r="D2253" s="5">
        <v>3</v>
      </c>
      <c r="E2253" s="5">
        <v>405</v>
      </c>
      <c r="F2253" s="40">
        <v>45.3705</v>
      </c>
      <c r="G2253" s="40">
        <v>136.11150000000001</v>
      </c>
      <c r="K2253" t="b">
        <f>IF(VLOOKUP(Table1[[#This Row],[ProductID]],productMaster,4,0)="Active",TRUE,"Anomali")</f>
        <v>1</v>
      </c>
      <c r="L2253">
        <f>VLOOKUP(Table1[[#This Row],[ProductID]],productMaster,10,0)</f>
        <v>0</v>
      </c>
      <c r="M2253" t="str">
        <f>IF(Table1[[#This Row],[UnitPrice]]&gt;115%*Table1[[#This Row],[StandardAcquisitionCost]],"Anomali","")</f>
        <v>Anomali</v>
      </c>
      <c r="N2253" s="80">
        <f>VLOOKUP(Table1[[#This Row],[ProductID]],productMaster,11,0)</f>
        <v>0</v>
      </c>
      <c r="O2253" s="80" t="str">
        <f>IF(Table1[[#This Row],[UnitPrice]]&gt;Table1[[#This Row],[sellingPrice]],"Anomali","")</f>
        <v>Anomali</v>
      </c>
      <c r="P2253" s="80" t="str">
        <f>IF(ISNA(VLOOKUP(Table1[[#This Row],[ProductID]],productMaster,1,0)),"Anomali","")</f>
        <v/>
      </c>
    </row>
    <row r="2254" spans="1:16" x14ac:dyDescent="0.25">
      <c r="A2254" s="4">
        <v>1277</v>
      </c>
      <c r="B2254" s="4">
        <v>2894</v>
      </c>
      <c r="C2254" s="11">
        <v>44176</v>
      </c>
      <c r="D2254" s="4">
        <v>3</v>
      </c>
      <c r="E2254" s="4">
        <v>406</v>
      </c>
      <c r="F2254" s="41">
        <v>43.270499999999998</v>
      </c>
      <c r="G2254" s="41">
        <v>129.8115</v>
      </c>
      <c r="K2254" t="b">
        <f>IF(VLOOKUP(Table1[[#This Row],[ProductID]],productMaster,4,0)="Active",TRUE,"Anomali")</f>
        <v>1</v>
      </c>
      <c r="L2254">
        <f>VLOOKUP(Table1[[#This Row],[ProductID]],productMaster,10,0)</f>
        <v>0</v>
      </c>
      <c r="M2254" t="str">
        <f>IF(Table1[[#This Row],[UnitPrice]]&gt;115%*Table1[[#This Row],[StandardAcquisitionCost]],"Anomali","")</f>
        <v>Anomali</v>
      </c>
      <c r="N2254" s="80">
        <f>VLOOKUP(Table1[[#This Row],[ProductID]],productMaster,11,0)</f>
        <v>0</v>
      </c>
      <c r="O2254" s="80" t="str">
        <f>IF(Table1[[#This Row],[UnitPrice]]&gt;Table1[[#This Row],[sellingPrice]],"Anomali","")</f>
        <v>Anomali</v>
      </c>
      <c r="P2254" s="80" t="str">
        <f>IF(ISNA(VLOOKUP(Table1[[#This Row],[ProductID]],productMaster,1,0)),"Anomali","")</f>
        <v/>
      </c>
    </row>
    <row r="2255" spans="1:16" x14ac:dyDescent="0.25">
      <c r="A2255" s="5">
        <v>1277</v>
      </c>
      <c r="B2255" s="5">
        <v>2895</v>
      </c>
      <c r="C2255" s="10">
        <v>44176</v>
      </c>
      <c r="D2255" s="5">
        <v>3</v>
      </c>
      <c r="E2255" s="5">
        <v>407</v>
      </c>
      <c r="F2255" s="40">
        <v>47.543999999999997</v>
      </c>
      <c r="G2255" s="40">
        <v>142.63200000000001</v>
      </c>
      <c r="K2255" t="b">
        <f>IF(VLOOKUP(Table1[[#This Row],[ProductID]],productMaster,4,0)="Active",TRUE,"Anomali")</f>
        <v>1</v>
      </c>
      <c r="L2255">
        <f>VLOOKUP(Table1[[#This Row],[ProductID]],productMaster,10,0)</f>
        <v>0</v>
      </c>
      <c r="M2255" t="str">
        <f>IF(Table1[[#This Row],[UnitPrice]]&gt;115%*Table1[[#This Row],[StandardAcquisitionCost]],"Anomali","")</f>
        <v>Anomali</v>
      </c>
      <c r="N2255" s="80">
        <f>VLOOKUP(Table1[[#This Row],[ProductID]],productMaster,11,0)</f>
        <v>0</v>
      </c>
      <c r="O2255" s="80" t="str">
        <f>IF(Table1[[#This Row],[UnitPrice]]&gt;Table1[[#This Row],[sellingPrice]],"Anomali","")</f>
        <v>Anomali</v>
      </c>
      <c r="P2255" s="80" t="str">
        <f>IF(ISNA(VLOOKUP(Table1[[#This Row],[ProductID]],productMaster,1,0)),"Anomali","")</f>
        <v/>
      </c>
    </row>
    <row r="2256" spans="1:16" x14ac:dyDescent="0.25">
      <c r="A2256" s="4">
        <v>1277</v>
      </c>
      <c r="B2256" s="4">
        <v>2896</v>
      </c>
      <c r="C2256" s="11">
        <v>44176</v>
      </c>
      <c r="D2256" s="4">
        <v>3</v>
      </c>
      <c r="E2256" s="4">
        <v>408</v>
      </c>
      <c r="F2256" s="41">
        <v>43.270499999999998</v>
      </c>
      <c r="G2256" s="41">
        <v>129.8115</v>
      </c>
      <c r="K2256" t="b">
        <f>IF(VLOOKUP(Table1[[#This Row],[ProductID]],productMaster,4,0)="Active",TRUE,"Anomali")</f>
        <v>1</v>
      </c>
      <c r="L2256">
        <f>VLOOKUP(Table1[[#This Row],[ProductID]],productMaster,10,0)</f>
        <v>0</v>
      </c>
      <c r="M2256" t="str">
        <f>IF(Table1[[#This Row],[UnitPrice]]&gt;115%*Table1[[#This Row],[StandardAcquisitionCost]],"Anomali","")</f>
        <v>Anomali</v>
      </c>
      <c r="N2256" s="80">
        <f>VLOOKUP(Table1[[#This Row],[ProductID]],productMaster,11,0)</f>
        <v>0</v>
      </c>
      <c r="O2256" s="80" t="str">
        <f>IF(Table1[[#This Row],[UnitPrice]]&gt;Table1[[#This Row],[sellingPrice]],"Anomali","")</f>
        <v>Anomali</v>
      </c>
      <c r="P2256" s="80" t="str">
        <f>IF(ISNA(VLOOKUP(Table1[[#This Row],[ProductID]],productMaster,1,0)),"Anomali","")</f>
        <v/>
      </c>
    </row>
    <row r="2257" spans="1:16" x14ac:dyDescent="0.25">
      <c r="A2257" s="5">
        <v>1278</v>
      </c>
      <c r="B2257" s="5">
        <v>2897</v>
      </c>
      <c r="C2257" s="10">
        <v>44176</v>
      </c>
      <c r="D2257" s="5">
        <v>550</v>
      </c>
      <c r="E2257" s="5">
        <v>525</v>
      </c>
      <c r="F2257" s="40">
        <v>2.3205</v>
      </c>
      <c r="G2257" s="40">
        <v>1276.2750000000001</v>
      </c>
      <c r="K2257" t="b">
        <f>IF(VLOOKUP(Table1[[#This Row],[ProductID]],productMaster,4,0)="Active",TRUE,"Anomali")</f>
        <v>1</v>
      </c>
      <c r="L2257">
        <f>VLOOKUP(Table1[[#This Row],[ProductID]],productMaster,10,0)</f>
        <v>0</v>
      </c>
      <c r="M2257" t="str">
        <f>IF(Table1[[#This Row],[UnitPrice]]&gt;115%*Table1[[#This Row],[StandardAcquisitionCost]],"Anomali","")</f>
        <v>Anomali</v>
      </c>
      <c r="N2257" s="80">
        <f>VLOOKUP(Table1[[#This Row],[ProductID]],productMaster,11,0)</f>
        <v>0</v>
      </c>
      <c r="O2257" s="80" t="str">
        <f>IF(Table1[[#This Row],[UnitPrice]]&gt;Table1[[#This Row],[sellingPrice]],"Anomali","")</f>
        <v>Anomali</v>
      </c>
      <c r="P2257" s="80" t="str">
        <f>IF(ISNA(VLOOKUP(Table1[[#This Row],[ProductID]],productMaster,1,0)),"Anomali","")</f>
        <v/>
      </c>
    </row>
    <row r="2258" spans="1:16" x14ac:dyDescent="0.25">
      <c r="A2258" s="4">
        <v>1279</v>
      </c>
      <c r="B2258" s="4">
        <v>2898</v>
      </c>
      <c r="C2258" s="11">
        <v>44176</v>
      </c>
      <c r="D2258" s="4">
        <v>550</v>
      </c>
      <c r="E2258" s="4">
        <v>526</v>
      </c>
      <c r="F2258" s="41">
        <v>3.6435</v>
      </c>
      <c r="G2258" s="41">
        <v>2003.925</v>
      </c>
      <c r="K2258" t="b">
        <f>IF(VLOOKUP(Table1[[#This Row],[ProductID]],productMaster,4,0)="Active",TRUE,"Anomali")</f>
        <v>1</v>
      </c>
      <c r="L2258">
        <f>VLOOKUP(Table1[[#This Row],[ProductID]],productMaster,10,0)</f>
        <v>0</v>
      </c>
      <c r="M2258" t="str">
        <f>IF(Table1[[#This Row],[UnitPrice]]&gt;115%*Table1[[#This Row],[StandardAcquisitionCost]],"Anomali","")</f>
        <v>Anomali</v>
      </c>
      <c r="N2258" s="80">
        <f>VLOOKUP(Table1[[#This Row],[ProductID]],productMaster,11,0)</f>
        <v>0</v>
      </c>
      <c r="O2258" s="80" t="str">
        <f>IF(Table1[[#This Row],[UnitPrice]]&gt;Table1[[#This Row],[sellingPrice]],"Anomali","")</f>
        <v>Anomali</v>
      </c>
      <c r="P2258" s="80" t="str">
        <f>IF(ISNA(VLOOKUP(Table1[[#This Row],[ProductID]],productMaster,1,0)),"Anomali","")</f>
        <v/>
      </c>
    </row>
    <row r="2259" spans="1:16" x14ac:dyDescent="0.25">
      <c r="A2259" s="5">
        <v>1280</v>
      </c>
      <c r="B2259" s="5">
        <v>2899</v>
      </c>
      <c r="C2259" s="10">
        <v>44176</v>
      </c>
      <c r="D2259" s="5">
        <v>550</v>
      </c>
      <c r="E2259" s="5">
        <v>908</v>
      </c>
      <c r="F2259" s="40">
        <v>21.0945</v>
      </c>
      <c r="G2259" s="40">
        <v>11601.975</v>
      </c>
      <c r="K2259" t="b">
        <f>IF(VLOOKUP(Table1[[#This Row],[ProductID]],productMaster,4,0)="Active",TRUE,"Anomali")</f>
        <v>1</v>
      </c>
      <c r="L2259">
        <f>VLOOKUP(Table1[[#This Row],[ProductID]],productMaster,10,0)</f>
        <v>12.0413</v>
      </c>
      <c r="M2259" t="str">
        <f>IF(Table1[[#This Row],[UnitPrice]]&gt;115%*Table1[[#This Row],[StandardAcquisitionCost]],"Anomali","")</f>
        <v>Anomali</v>
      </c>
      <c r="N2259" s="80">
        <f>VLOOKUP(Table1[[#This Row],[ProductID]],productMaster,11,0)</f>
        <v>27.12</v>
      </c>
      <c r="O2259" s="80" t="str">
        <f>IF(Table1[[#This Row],[UnitPrice]]&gt;Table1[[#This Row],[sellingPrice]],"Anomali","")</f>
        <v/>
      </c>
      <c r="P2259" s="80" t="str">
        <f>IF(ISNA(VLOOKUP(Table1[[#This Row],[ProductID]],productMaster,1,0)),"Anomali","")</f>
        <v/>
      </c>
    </row>
    <row r="2260" spans="1:16" x14ac:dyDescent="0.25">
      <c r="A2260" s="4">
        <v>1280</v>
      </c>
      <c r="B2260" s="4">
        <v>2900</v>
      </c>
      <c r="C2260" s="11">
        <v>44176</v>
      </c>
      <c r="D2260" s="4">
        <v>550</v>
      </c>
      <c r="E2260" s="4">
        <v>909</v>
      </c>
      <c r="F2260" s="41">
        <v>30.439499999999999</v>
      </c>
      <c r="G2260" s="41">
        <v>16741.724999999999</v>
      </c>
      <c r="K2260" t="b">
        <f>IF(VLOOKUP(Table1[[#This Row],[ProductID]],productMaster,4,0)="Active",TRUE,"Anomali")</f>
        <v>1</v>
      </c>
      <c r="L2260">
        <f>VLOOKUP(Table1[[#This Row],[ProductID]],productMaster,10,0)</f>
        <v>17.3782</v>
      </c>
      <c r="M2260" t="str">
        <f>IF(Table1[[#This Row],[UnitPrice]]&gt;115%*Table1[[#This Row],[StandardAcquisitionCost]],"Anomali","")</f>
        <v>Anomali</v>
      </c>
      <c r="N2260" s="80">
        <f>VLOOKUP(Table1[[#This Row],[ProductID]],productMaster,11,0)</f>
        <v>39.14</v>
      </c>
      <c r="O2260" s="80" t="str">
        <f>IF(Table1[[#This Row],[UnitPrice]]&gt;Table1[[#This Row],[sellingPrice]],"Anomali","")</f>
        <v/>
      </c>
      <c r="P2260" s="80" t="str">
        <f>IF(ISNA(VLOOKUP(Table1[[#This Row],[ProductID]],productMaster,1,0)),"Anomali","")</f>
        <v/>
      </c>
    </row>
    <row r="2261" spans="1:16" x14ac:dyDescent="0.25">
      <c r="A2261" s="5">
        <v>1280</v>
      </c>
      <c r="B2261" s="5">
        <v>2901</v>
      </c>
      <c r="C2261" s="10">
        <v>44176</v>
      </c>
      <c r="D2261" s="5">
        <v>550</v>
      </c>
      <c r="E2261" s="5">
        <v>913</v>
      </c>
      <c r="F2261" s="40">
        <v>40.939500000000002</v>
      </c>
      <c r="G2261" s="40">
        <v>22516.724999999999</v>
      </c>
      <c r="K2261" t="b">
        <f>IF(VLOOKUP(Table1[[#This Row],[ProductID]],productMaster,4,0)="Active",TRUE,"Anomali")</f>
        <v>1</v>
      </c>
      <c r="L2261">
        <f>VLOOKUP(Table1[[#This Row],[ProductID]],productMaster,10,0)</f>
        <v>23.372199999999999</v>
      </c>
      <c r="M2261" t="str">
        <f>IF(Table1[[#This Row],[UnitPrice]]&gt;115%*Table1[[#This Row],[StandardAcquisitionCost]],"Anomali","")</f>
        <v>Anomali</v>
      </c>
      <c r="N2261" s="80">
        <f>VLOOKUP(Table1[[#This Row],[ProductID]],productMaster,11,0)</f>
        <v>52.64</v>
      </c>
      <c r="O2261" s="80" t="str">
        <f>IF(Table1[[#This Row],[UnitPrice]]&gt;Table1[[#This Row],[sellingPrice]],"Anomali","")</f>
        <v/>
      </c>
      <c r="P2261" s="80" t="str">
        <f>IF(ISNA(VLOOKUP(Table1[[#This Row],[ProductID]],productMaster,1,0)),"Anomali","")</f>
        <v/>
      </c>
    </row>
    <row r="2262" spans="1:16" x14ac:dyDescent="0.25">
      <c r="A2262" s="4">
        <v>1281</v>
      </c>
      <c r="B2262" s="4">
        <v>2902</v>
      </c>
      <c r="C2262" s="11">
        <v>44177</v>
      </c>
      <c r="D2262" s="4">
        <v>60</v>
      </c>
      <c r="E2262" s="4">
        <v>356</v>
      </c>
      <c r="F2262" s="41">
        <v>3.6015000000000001</v>
      </c>
      <c r="G2262" s="41">
        <v>216.09</v>
      </c>
      <c r="K2262" t="b">
        <f>IF(VLOOKUP(Table1[[#This Row],[ProductID]],productMaster,4,0)="Active",TRUE,"Anomali")</f>
        <v>1</v>
      </c>
      <c r="L2262">
        <f>VLOOKUP(Table1[[#This Row],[ProductID]],productMaster,10,0)</f>
        <v>0</v>
      </c>
      <c r="M2262" t="str">
        <f>IF(Table1[[#This Row],[UnitPrice]]&gt;115%*Table1[[#This Row],[StandardAcquisitionCost]],"Anomali","")</f>
        <v>Anomali</v>
      </c>
      <c r="N2262" s="80">
        <f>VLOOKUP(Table1[[#This Row],[ProductID]],productMaster,11,0)</f>
        <v>0</v>
      </c>
      <c r="O2262" s="80" t="str">
        <f>IF(Table1[[#This Row],[UnitPrice]]&gt;Table1[[#This Row],[sellingPrice]],"Anomali","")</f>
        <v>Anomali</v>
      </c>
      <c r="P2262" s="80" t="str">
        <f>IF(ISNA(VLOOKUP(Table1[[#This Row],[ProductID]],productMaster,1,0)),"Anomali","")</f>
        <v/>
      </c>
    </row>
    <row r="2263" spans="1:16" x14ac:dyDescent="0.25">
      <c r="A2263" s="5">
        <v>1281</v>
      </c>
      <c r="B2263" s="5">
        <v>2903</v>
      </c>
      <c r="C2263" s="10">
        <v>44177</v>
      </c>
      <c r="D2263" s="5">
        <v>60</v>
      </c>
      <c r="E2263" s="5">
        <v>357</v>
      </c>
      <c r="F2263" s="40">
        <v>3.9794999999999998</v>
      </c>
      <c r="G2263" s="40">
        <v>238.77</v>
      </c>
      <c r="K2263" t="b">
        <f>IF(VLOOKUP(Table1[[#This Row],[ProductID]],productMaster,4,0)="Active",TRUE,"Anomali")</f>
        <v>1</v>
      </c>
      <c r="L2263">
        <f>VLOOKUP(Table1[[#This Row],[ProductID]],productMaster,10,0)</f>
        <v>0</v>
      </c>
      <c r="M2263" t="str">
        <f>IF(Table1[[#This Row],[UnitPrice]]&gt;115%*Table1[[#This Row],[StandardAcquisitionCost]],"Anomali","")</f>
        <v>Anomali</v>
      </c>
      <c r="N2263" s="80">
        <f>VLOOKUP(Table1[[#This Row],[ProductID]],productMaster,11,0)</f>
        <v>0</v>
      </c>
      <c r="O2263" s="80" t="str">
        <f>IF(Table1[[#This Row],[UnitPrice]]&gt;Table1[[#This Row],[sellingPrice]],"Anomali","")</f>
        <v>Anomali</v>
      </c>
      <c r="P2263" s="80" t="str">
        <f>IF(ISNA(VLOOKUP(Table1[[#This Row],[ProductID]],productMaster,1,0)),"Anomali","")</f>
        <v/>
      </c>
    </row>
    <row r="2264" spans="1:16" x14ac:dyDescent="0.25">
      <c r="A2264" s="4">
        <v>1282</v>
      </c>
      <c r="B2264" s="4">
        <v>2904</v>
      </c>
      <c r="C2264" s="11">
        <v>44177</v>
      </c>
      <c r="D2264" s="4">
        <v>550</v>
      </c>
      <c r="E2264" s="4">
        <v>935</v>
      </c>
      <c r="F2264" s="41">
        <v>31.4895</v>
      </c>
      <c r="G2264" s="41">
        <v>17319.224999999999</v>
      </c>
      <c r="K2264" t="b">
        <f>IF(VLOOKUP(Table1[[#This Row],[ProductID]],productMaster,4,0)="Active",TRUE,"Anomali")</f>
        <v>1</v>
      </c>
      <c r="L2264">
        <f>VLOOKUP(Table1[[#This Row],[ProductID]],productMaster,10,0)</f>
        <v>17.977599999999999</v>
      </c>
      <c r="M2264" t="str">
        <f>IF(Table1[[#This Row],[UnitPrice]]&gt;115%*Table1[[#This Row],[StandardAcquisitionCost]],"Anomali","")</f>
        <v>Anomali</v>
      </c>
      <c r="N2264" s="80">
        <f>VLOOKUP(Table1[[#This Row],[ProductID]],productMaster,11,0)</f>
        <v>40.49</v>
      </c>
      <c r="O2264" s="80" t="str">
        <f>IF(Table1[[#This Row],[UnitPrice]]&gt;Table1[[#This Row],[sellingPrice]],"Anomali","")</f>
        <v/>
      </c>
      <c r="P2264" s="80" t="str">
        <f>IF(ISNA(VLOOKUP(Table1[[#This Row],[ProductID]],productMaster,1,0)),"Anomali","")</f>
        <v/>
      </c>
    </row>
    <row r="2265" spans="1:16" x14ac:dyDescent="0.25">
      <c r="A2265" s="5">
        <v>1282</v>
      </c>
      <c r="B2265" s="5">
        <v>2905</v>
      </c>
      <c r="C2265" s="10">
        <v>44177</v>
      </c>
      <c r="D2265" s="5">
        <v>550</v>
      </c>
      <c r="E2265" s="5">
        <v>936</v>
      </c>
      <c r="F2265" s="40">
        <v>48.289499999999997</v>
      </c>
      <c r="G2265" s="40">
        <v>26559.224999999999</v>
      </c>
      <c r="K2265" t="b">
        <f>IF(VLOOKUP(Table1[[#This Row],[ProductID]],productMaster,4,0)="Active",TRUE,"Anomali")</f>
        <v>1</v>
      </c>
      <c r="L2265">
        <f>VLOOKUP(Table1[[#This Row],[ProductID]],productMaster,10,0)</f>
        <v>27.568000000000001</v>
      </c>
      <c r="M2265" t="str">
        <f>IF(Table1[[#This Row],[UnitPrice]]&gt;115%*Table1[[#This Row],[StandardAcquisitionCost]],"Anomali","")</f>
        <v>Anomali</v>
      </c>
      <c r="N2265" s="80">
        <f>VLOOKUP(Table1[[#This Row],[ProductID]],productMaster,11,0)</f>
        <v>62.09</v>
      </c>
      <c r="O2265" s="80" t="str">
        <f>IF(Table1[[#This Row],[UnitPrice]]&gt;Table1[[#This Row],[sellingPrice]],"Anomali","")</f>
        <v/>
      </c>
      <c r="P2265" s="80" t="str">
        <f>IF(ISNA(VLOOKUP(Table1[[#This Row],[ProductID]],productMaster,1,0)),"Anomali","")</f>
        <v/>
      </c>
    </row>
    <row r="2266" spans="1:16" x14ac:dyDescent="0.25">
      <c r="A2266" s="4">
        <v>1283</v>
      </c>
      <c r="B2266" s="4">
        <v>2906</v>
      </c>
      <c r="C2266" s="11">
        <v>44177</v>
      </c>
      <c r="D2266" s="4">
        <v>550</v>
      </c>
      <c r="E2266" s="4">
        <v>524</v>
      </c>
      <c r="F2266" s="41">
        <v>12.967499999999999</v>
      </c>
      <c r="G2266" s="41">
        <v>7132.125</v>
      </c>
      <c r="K2266" t="b">
        <f>IF(VLOOKUP(Table1[[#This Row],[ProductID]],productMaster,4,0)="Active",TRUE,"Anomali")</f>
        <v>1</v>
      </c>
      <c r="L2266">
        <f>VLOOKUP(Table1[[#This Row],[ProductID]],productMaster,10,0)</f>
        <v>0</v>
      </c>
      <c r="M2266" t="str">
        <f>IF(Table1[[#This Row],[UnitPrice]]&gt;115%*Table1[[#This Row],[StandardAcquisitionCost]],"Anomali","")</f>
        <v>Anomali</v>
      </c>
      <c r="N2266" s="80">
        <f>VLOOKUP(Table1[[#This Row],[ProductID]],productMaster,11,0)</f>
        <v>0</v>
      </c>
      <c r="O2266" s="80" t="str">
        <f>IF(Table1[[#This Row],[UnitPrice]]&gt;Table1[[#This Row],[sellingPrice]],"Anomali","")</f>
        <v>Anomali</v>
      </c>
      <c r="P2266" s="80" t="str">
        <f>IF(ISNA(VLOOKUP(Table1[[#This Row],[ProductID]],productMaster,1,0)),"Anomali","")</f>
        <v/>
      </c>
    </row>
    <row r="2267" spans="1:16" x14ac:dyDescent="0.25">
      <c r="A2267" s="5">
        <v>1284</v>
      </c>
      <c r="B2267" s="5">
        <v>2907</v>
      </c>
      <c r="C2267" s="10">
        <v>44177</v>
      </c>
      <c r="D2267" s="5">
        <v>550</v>
      </c>
      <c r="E2267" s="5">
        <v>911</v>
      </c>
      <c r="F2267" s="40">
        <v>21.0945</v>
      </c>
      <c r="G2267" s="40">
        <v>11601.975</v>
      </c>
      <c r="K2267" t="b">
        <f>IF(VLOOKUP(Table1[[#This Row],[ProductID]],productMaster,4,0)="Active",TRUE,"Anomali")</f>
        <v>1</v>
      </c>
      <c r="L2267">
        <f>VLOOKUP(Table1[[#This Row],[ProductID]],productMaster,10,0)</f>
        <v>12.0413</v>
      </c>
      <c r="M2267" t="str">
        <f>IF(Table1[[#This Row],[UnitPrice]]&gt;115%*Table1[[#This Row],[StandardAcquisitionCost]],"Anomali","")</f>
        <v>Anomali</v>
      </c>
      <c r="N2267" s="80">
        <f>VLOOKUP(Table1[[#This Row],[ProductID]],productMaster,11,0)</f>
        <v>27.12</v>
      </c>
      <c r="O2267" s="80" t="str">
        <f>IF(Table1[[#This Row],[UnitPrice]]&gt;Table1[[#This Row],[sellingPrice]],"Anomali","")</f>
        <v/>
      </c>
      <c r="P2267" s="80" t="str">
        <f>IF(ISNA(VLOOKUP(Table1[[#This Row],[ProductID]],productMaster,1,0)),"Anomali","")</f>
        <v/>
      </c>
    </row>
    <row r="2268" spans="1:16" x14ac:dyDescent="0.25">
      <c r="A2268" s="4">
        <v>1284</v>
      </c>
      <c r="B2268" s="4">
        <v>2908</v>
      </c>
      <c r="C2268" s="11">
        <v>44177</v>
      </c>
      <c r="D2268" s="4">
        <v>550</v>
      </c>
      <c r="E2268" s="4">
        <v>912</v>
      </c>
      <c r="F2268" s="41">
        <v>30.439499999999999</v>
      </c>
      <c r="G2268" s="41">
        <v>16741.724999999999</v>
      </c>
      <c r="K2268" t="b">
        <f>IF(VLOOKUP(Table1[[#This Row],[ProductID]],productMaster,4,0)="Active",TRUE,"Anomali")</f>
        <v>1</v>
      </c>
      <c r="L2268">
        <f>VLOOKUP(Table1[[#This Row],[ProductID]],productMaster,10,0)</f>
        <v>17.3782</v>
      </c>
      <c r="M2268" t="str">
        <f>IF(Table1[[#This Row],[UnitPrice]]&gt;115%*Table1[[#This Row],[StandardAcquisitionCost]],"Anomali","")</f>
        <v>Anomali</v>
      </c>
      <c r="N2268" s="80">
        <f>VLOOKUP(Table1[[#This Row],[ProductID]],productMaster,11,0)</f>
        <v>39.14</v>
      </c>
      <c r="O2268" s="80" t="str">
        <f>IF(Table1[[#This Row],[UnitPrice]]&gt;Table1[[#This Row],[sellingPrice]],"Anomali","")</f>
        <v/>
      </c>
      <c r="P2268" s="80" t="str">
        <f>IF(ISNA(VLOOKUP(Table1[[#This Row],[ProductID]],productMaster,1,0)),"Anomali","")</f>
        <v/>
      </c>
    </row>
    <row r="2269" spans="1:16" x14ac:dyDescent="0.25">
      <c r="A2269" s="5">
        <v>1285</v>
      </c>
      <c r="B2269" s="5">
        <v>2909</v>
      </c>
      <c r="C2269" s="10">
        <v>44177</v>
      </c>
      <c r="D2269" s="5">
        <v>550</v>
      </c>
      <c r="E2269" s="5">
        <v>910</v>
      </c>
      <c r="F2269" s="40">
        <v>40.939500000000002</v>
      </c>
      <c r="G2269" s="40">
        <v>22516.724999999999</v>
      </c>
      <c r="K2269" t="b">
        <f>IF(VLOOKUP(Table1[[#This Row],[ProductID]],productMaster,4,0)="Active",TRUE,"Anomali")</f>
        <v>1</v>
      </c>
      <c r="L2269">
        <f>VLOOKUP(Table1[[#This Row],[ProductID]],productMaster,10,0)</f>
        <v>23.372199999999999</v>
      </c>
      <c r="M2269" t="str">
        <f>IF(Table1[[#This Row],[UnitPrice]]&gt;115%*Table1[[#This Row],[StandardAcquisitionCost]],"Anomali","")</f>
        <v>Anomali</v>
      </c>
      <c r="N2269" s="80">
        <f>VLOOKUP(Table1[[#This Row],[ProductID]],productMaster,11,0)</f>
        <v>52.64</v>
      </c>
      <c r="O2269" s="80" t="str">
        <f>IF(Table1[[#This Row],[UnitPrice]]&gt;Table1[[#This Row],[sellingPrice]],"Anomali","")</f>
        <v/>
      </c>
      <c r="P2269" s="80" t="str">
        <f>IF(ISNA(VLOOKUP(Table1[[#This Row],[ProductID]],productMaster,1,0)),"Anomali","")</f>
        <v/>
      </c>
    </row>
    <row r="2270" spans="1:16" x14ac:dyDescent="0.25">
      <c r="A2270" s="4">
        <v>1286</v>
      </c>
      <c r="B2270" s="4">
        <v>2910</v>
      </c>
      <c r="C2270" s="11">
        <v>44177</v>
      </c>
      <c r="D2270" s="4">
        <v>550</v>
      </c>
      <c r="E2270" s="4">
        <v>937</v>
      </c>
      <c r="F2270" s="41">
        <v>62.9895</v>
      </c>
      <c r="G2270" s="41">
        <v>34644.224999999999</v>
      </c>
      <c r="K2270" t="b">
        <f>IF(VLOOKUP(Table1[[#This Row],[ProductID]],productMaster,4,0)="Active",TRUE,"Anomali")</f>
        <v>1</v>
      </c>
      <c r="L2270">
        <f>VLOOKUP(Table1[[#This Row],[ProductID]],productMaster,10,0)</f>
        <v>35.959600000000002</v>
      </c>
      <c r="M2270" t="str">
        <f>IF(Table1[[#This Row],[UnitPrice]]&gt;115%*Table1[[#This Row],[StandardAcquisitionCost]],"Anomali","")</f>
        <v>Anomali</v>
      </c>
      <c r="N2270" s="80">
        <f>VLOOKUP(Table1[[#This Row],[ProductID]],productMaster,11,0)</f>
        <v>80.989999999999995</v>
      </c>
      <c r="O2270" s="80" t="str">
        <f>IF(Table1[[#This Row],[UnitPrice]]&gt;Table1[[#This Row],[sellingPrice]],"Anomali","")</f>
        <v/>
      </c>
      <c r="P2270" s="80" t="str">
        <f>IF(ISNA(VLOOKUP(Table1[[#This Row],[ProductID]],productMaster,1,0)),"Anomali","")</f>
        <v/>
      </c>
    </row>
    <row r="2271" spans="1:16" x14ac:dyDescent="0.25">
      <c r="A2271" s="5">
        <v>1287</v>
      </c>
      <c r="B2271" s="5">
        <v>2911</v>
      </c>
      <c r="C2271" s="10">
        <v>44177</v>
      </c>
      <c r="D2271" s="5">
        <v>3</v>
      </c>
      <c r="E2271" s="5">
        <v>463</v>
      </c>
      <c r="F2271" s="40">
        <v>47.523000000000003</v>
      </c>
      <c r="G2271" s="40">
        <v>142.56899999999999</v>
      </c>
      <c r="K2271" t="b">
        <f>IF(VLOOKUP(Table1[[#This Row],[ProductID]],productMaster,4,0)="Active",TRUE,"Anomali")</f>
        <v>1</v>
      </c>
      <c r="L2271">
        <f>VLOOKUP(Table1[[#This Row],[ProductID]],productMaster,10,0)</f>
        <v>0</v>
      </c>
      <c r="M2271" t="str">
        <f>IF(Table1[[#This Row],[UnitPrice]]&gt;115%*Table1[[#This Row],[StandardAcquisitionCost]],"Anomali","")</f>
        <v>Anomali</v>
      </c>
      <c r="N2271" s="80">
        <f>VLOOKUP(Table1[[#This Row],[ProductID]],productMaster,11,0)</f>
        <v>0</v>
      </c>
      <c r="O2271" s="80" t="str">
        <f>IF(Table1[[#This Row],[UnitPrice]]&gt;Table1[[#This Row],[sellingPrice]],"Anomali","")</f>
        <v>Anomali</v>
      </c>
      <c r="P2271" s="80" t="str">
        <f>IF(ISNA(VLOOKUP(Table1[[#This Row],[ProductID]],productMaster,1,0)),"Anomali","")</f>
        <v/>
      </c>
    </row>
    <row r="2272" spans="1:16" x14ac:dyDescent="0.25">
      <c r="A2272" s="4">
        <v>1287</v>
      </c>
      <c r="B2272" s="4">
        <v>2912</v>
      </c>
      <c r="C2272" s="11">
        <v>44177</v>
      </c>
      <c r="D2272" s="4">
        <v>3</v>
      </c>
      <c r="E2272" s="4">
        <v>464</v>
      </c>
      <c r="F2272" s="41">
        <v>45.423000000000002</v>
      </c>
      <c r="G2272" s="41">
        <v>136.26900000000001</v>
      </c>
      <c r="K2272" t="b">
        <f>IF(VLOOKUP(Table1[[#This Row],[ProductID]],productMaster,4,0)="Active",TRUE,"Anomali")</f>
        <v>1</v>
      </c>
      <c r="L2272">
        <f>VLOOKUP(Table1[[#This Row],[ProductID]],productMaster,10,0)</f>
        <v>0</v>
      </c>
      <c r="M2272" t="str">
        <f>IF(Table1[[#This Row],[UnitPrice]]&gt;115%*Table1[[#This Row],[StandardAcquisitionCost]],"Anomali","")</f>
        <v>Anomali</v>
      </c>
      <c r="N2272" s="80">
        <f>VLOOKUP(Table1[[#This Row],[ProductID]],productMaster,11,0)</f>
        <v>0</v>
      </c>
      <c r="O2272" s="80" t="str">
        <f>IF(Table1[[#This Row],[UnitPrice]]&gt;Table1[[#This Row],[sellingPrice]],"Anomali","")</f>
        <v>Anomali</v>
      </c>
      <c r="P2272" s="80" t="str">
        <f>IF(ISNA(VLOOKUP(Table1[[#This Row],[ProductID]],productMaster,1,0)),"Anomali","")</f>
        <v/>
      </c>
    </row>
    <row r="2273" spans="1:16" x14ac:dyDescent="0.25">
      <c r="A2273" s="5">
        <v>1287</v>
      </c>
      <c r="B2273" s="5">
        <v>2913</v>
      </c>
      <c r="C2273" s="10">
        <v>44177</v>
      </c>
      <c r="D2273" s="5">
        <v>3</v>
      </c>
      <c r="E2273" s="5">
        <v>465</v>
      </c>
      <c r="F2273" s="40">
        <v>49.6965</v>
      </c>
      <c r="G2273" s="40">
        <v>149.08949999999999</v>
      </c>
      <c r="K2273" t="b">
        <f>IF(VLOOKUP(Table1[[#This Row],[ProductID]],productMaster,4,0)="Active",TRUE,"Anomali")</f>
        <v>1</v>
      </c>
      <c r="L2273">
        <f>VLOOKUP(Table1[[#This Row],[ProductID]],productMaster,10,0)</f>
        <v>0</v>
      </c>
      <c r="M2273" t="str">
        <f>IF(Table1[[#This Row],[UnitPrice]]&gt;115%*Table1[[#This Row],[StandardAcquisitionCost]],"Anomali","")</f>
        <v>Anomali</v>
      </c>
      <c r="N2273" s="80">
        <f>VLOOKUP(Table1[[#This Row],[ProductID]],productMaster,11,0)</f>
        <v>0</v>
      </c>
      <c r="O2273" s="80" t="str">
        <f>IF(Table1[[#This Row],[UnitPrice]]&gt;Table1[[#This Row],[sellingPrice]],"Anomali","")</f>
        <v>Anomali</v>
      </c>
      <c r="P2273" s="80" t="str">
        <f>IF(ISNA(VLOOKUP(Table1[[#This Row],[ProductID]],productMaster,1,0)),"Anomali","")</f>
        <v/>
      </c>
    </row>
    <row r="2274" spans="1:16" x14ac:dyDescent="0.25">
      <c r="A2274" s="4">
        <v>1287</v>
      </c>
      <c r="B2274" s="4">
        <v>2914</v>
      </c>
      <c r="C2274" s="11">
        <v>44177</v>
      </c>
      <c r="D2274" s="4">
        <v>3</v>
      </c>
      <c r="E2274" s="4">
        <v>466</v>
      </c>
      <c r="F2274" s="41">
        <v>45.423000000000002</v>
      </c>
      <c r="G2274" s="41">
        <v>136.26900000000001</v>
      </c>
      <c r="K2274" t="b">
        <f>IF(VLOOKUP(Table1[[#This Row],[ProductID]],productMaster,4,0)="Active",TRUE,"Anomali")</f>
        <v>1</v>
      </c>
      <c r="L2274">
        <f>VLOOKUP(Table1[[#This Row],[ProductID]],productMaster,10,0)</f>
        <v>0</v>
      </c>
      <c r="M2274" t="str">
        <f>IF(Table1[[#This Row],[UnitPrice]]&gt;115%*Table1[[#This Row],[StandardAcquisitionCost]],"Anomali","")</f>
        <v>Anomali</v>
      </c>
      <c r="N2274" s="80">
        <f>VLOOKUP(Table1[[#This Row],[ProductID]],productMaster,11,0)</f>
        <v>0</v>
      </c>
      <c r="O2274" s="80" t="str">
        <f>IF(Table1[[#This Row],[UnitPrice]]&gt;Table1[[#This Row],[sellingPrice]],"Anomali","")</f>
        <v>Anomali</v>
      </c>
      <c r="P2274" s="80" t="str">
        <f>IF(ISNA(VLOOKUP(Table1[[#This Row],[ProductID]],productMaster,1,0)),"Anomali","")</f>
        <v/>
      </c>
    </row>
    <row r="2275" spans="1:16" x14ac:dyDescent="0.25">
      <c r="A2275" s="5">
        <v>1287</v>
      </c>
      <c r="B2275" s="5">
        <v>2915</v>
      </c>
      <c r="C2275" s="10">
        <v>44177</v>
      </c>
      <c r="D2275" s="5">
        <v>3</v>
      </c>
      <c r="E2275" s="5">
        <v>467</v>
      </c>
      <c r="F2275" s="40">
        <v>43.323</v>
      </c>
      <c r="G2275" s="40">
        <v>129.96899999999999</v>
      </c>
      <c r="K2275" t="b">
        <f>IF(VLOOKUP(Table1[[#This Row],[ProductID]],productMaster,4,0)="Active",TRUE,"Anomali")</f>
        <v>1</v>
      </c>
      <c r="L2275">
        <f>VLOOKUP(Table1[[#This Row],[ProductID]],productMaster,10,0)</f>
        <v>0</v>
      </c>
      <c r="M2275" t="str">
        <f>IF(Table1[[#This Row],[UnitPrice]]&gt;115%*Table1[[#This Row],[StandardAcquisitionCost]],"Anomali","")</f>
        <v>Anomali</v>
      </c>
      <c r="N2275" s="80">
        <f>VLOOKUP(Table1[[#This Row],[ProductID]],productMaster,11,0)</f>
        <v>0</v>
      </c>
      <c r="O2275" s="80" t="str">
        <f>IF(Table1[[#This Row],[UnitPrice]]&gt;Table1[[#This Row],[sellingPrice]],"Anomali","")</f>
        <v>Anomali</v>
      </c>
      <c r="P2275" s="80" t="str">
        <f>IF(ISNA(VLOOKUP(Table1[[#This Row],[ProductID]],productMaster,1,0)),"Anomali","")</f>
        <v/>
      </c>
    </row>
    <row r="2276" spans="1:16" x14ac:dyDescent="0.25">
      <c r="A2276" s="4">
        <v>1287</v>
      </c>
      <c r="B2276" s="4">
        <v>2916</v>
      </c>
      <c r="C2276" s="11">
        <v>44177</v>
      </c>
      <c r="D2276" s="4">
        <v>3</v>
      </c>
      <c r="E2276" s="4">
        <v>468</v>
      </c>
      <c r="F2276" s="41">
        <v>47.596499999999999</v>
      </c>
      <c r="G2276" s="41">
        <v>142.7895</v>
      </c>
      <c r="K2276" t="b">
        <f>IF(VLOOKUP(Table1[[#This Row],[ProductID]],productMaster,4,0)="Active",TRUE,"Anomali")</f>
        <v>1</v>
      </c>
      <c r="L2276">
        <f>VLOOKUP(Table1[[#This Row],[ProductID]],productMaster,10,0)</f>
        <v>0</v>
      </c>
      <c r="M2276" t="str">
        <f>IF(Table1[[#This Row],[UnitPrice]]&gt;115%*Table1[[#This Row],[StandardAcquisitionCost]],"Anomali","")</f>
        <v>Anomali</v>
      </c>
      <c r="N2276" s="80">
        <f>VLOOKUP(Table1[[#This Row],[ProductID]],productMaster,11,0)</f>
        <v>0</v>
      </c>
      <c r="O2276" s="80" t="str">
        <f>IF(Table1[[#This Row],[UnitPrice]]&gt;Table1[[#This Row],[sellingPrice]],"Anomali","")</f>
        <v>Anomali</v>
      </c>
      <c r="P2276" s="80" t="str">
        <f>IF(ISNA(VLOOKUP(Table1[[#This Row],[ProductID]],productMaster,1,0)),"Anomali","")</f>
        <v/>
      </c>
    </row>
    <row r="2277" spans="1:16" x14ac:dyDescent="0.25">
      <c r="A2277" s="5">
        <v>1288</v>
      </c>
      <c r="B2277" s="5">
        <v>2917</v>
      </c>
      <c r="C2277" s="10">
        <v>44177</v>
      </c>
      <c r="D2277" s="5">
        <v>3</v>
      </c>
      <c r="E2277" s="5">
        <v>462</v>
      </c>
      <c r="F2277" s="40">
        <v>47.680500000000002</v>
      </c>
      <c r="G2277" s="40">
        <v>143.04150000000001</v>
      </c>
      <c r="K2277" t="b">
        <f>IF(VLOOKUP(Table1[[#This Row],[ProductID]],productMaster,4,0)="Active",TRUE,"Anomali")</f>
        <v>1</v>
      </c>
      <c r="L2277">
        <f>VLOOKUP(Table1[[#This Row],[ProductID]],productMaster,10,0)</f>
        <v>0</v>
      </c>
      <c r="M2277" t="str">
        <f>IF(Table1[[#This Row],[UnitPrice]]&gt;115%*Table1[[#This Row],[StandardAcquisitionCost]],"Anomali","")</f>
        <v>Anomali</v>
      </c>
      <c r="N2277" s="80">
        <f>VLOOKUP(Table1[[#This Row],[ProductID]],productMaster,11,0)</f>
        <v>0</v>
      </c>
      <c r="O2277" s="80" t="str">
        <f>IF(Table1[[#This Row],[UnitPrice]]&gt;Table1[[#This Row],[sellingPrice]],"Anomali","")</f>
        <v>Anomali</v>
      </c>
      <c r="P2277" s="80" t="str">
        <f>IF(ISNA(VLOOKUP(Table1[[#This Row],[ProductID]],productMaster,1,0)),"Anomali","")</f>
        <v/>
      </c>
    </row>
    <row r="2278" spans="1:16" x14ac:dyDescent="0.25">
      <c r="A2278" s="4">
        <v>1289</v>
      </c>
      <c r="B2278" s="4">
        <v>2918</v>
      </c>
      <c r="C2278" s="11">
        <v>44177</v>
      </c>
      <c r="D2278" s="4">
        <v>550</v>
      </c>
      <c r="E2278" s="4">
        <v>510</v>
      </c>
      <c r="F2278" s="41">
        <v>23.404499999999999</v>
      </c>
      <c r="G2278" s="41">
        <v>12872.475</v>
      </c>
      <c r="K2278" t="b">
        <f>IF(VLOOKUP(Table1[[#This Row],[ProductID]],productMaster,4,0)="Active",TRUE,"Anomali")</f>
        <v>1</v>
      </c>
      <c r="L2278">
        <f>VLOOKUP(Table1[[#This Row],[ProductID]],productMaster,10,0)</f>
        <v>0</v>
      </c>
      <c r="M2278" t="str">
        <f>IF(Table1[[#This Row],[UnitPrice]]&gt;115%*Table1[[#This Row],[StandardAcquisitionCost]],"Anomali","")</f>
        <v>Anomali</v>
      </c>
      <c r="N2278" s="80">
        <f>VLOOKUP(Table1[[#This Row],[ProductID]],productMaster,11,0)</f>
        <v>0</v>
      </c>
      <c r="O2278" s="80" t="str">
        <f>IF(Table1[[#This Row],[UnitPrice]]&gt;Table1[[#This Row],[sellingPrice]],"Anomali","")</f>
        <v>Anomali</v>
      </c>
      <c r="P2278" s="80" t="str">
        <f>IF(ISNA(VLOOKUP(Table1[[#This Row],[ProductID]],productMaster,1,0)),"Anomali","")</f>
        <v/>
      </c>
    </row>
    <row r="2279" spans="1:16" x14ac:dyDescent="0.25">
      <c r="A2279" s="5">
        <v>1289</v>
      </c>
      <c r="B2279" s="5">
        <v>2919</v>
      </c>
      <c r="C2279" s="10">
        <v>44177</v>
      </c>
      <c r="D2279" s="5">
        <v>550</v>
      </c>
      <c r="E2279" s="5">
        <v>511</v>
      </c>
      <c r="F2279" s="40">
        <v>27.867000000000001</v>
      </c>
      <c r="G2279" s="40">
        <v>15326.85</v>
      </c>
      <c r="K2279" t="b">
        <f>IF(VLOOKUP(Table1[[#This Row],[ProductID]],productMaster,4,0)="Active",TRUE,"Anomali")</f>
        <v>1</v>
      </c>
      <c r="L2279">
        <f>VLOOKUP(Table1[[#This Row],[ProductID]],productMaster,10,0)</f>
        <v>0</v>
      </c>
      <c r="M2279" t="str">
        <f>IF(Table1[[#This Row],[UnitPrice]]&gt;115%*Table1[[#This Row],[StandardAcquisitionCost]],"Anomali","")</f>
        <v>Anomali</v>
      </c>
      <c r="N2279" s="80">
        <f>VLOOKUP(Table1[[#This Row],[ProductID]],productMaster,11,0)</f>
        <v>0</v>
      </c>
      <c r="O2279" s="80" t="str">
        <f>IF(Table1[[#This Row],[UnitPrice]]&gt;Table1[[#This Row],[sellingPrice]],"Anomali","")</f>
        <v>Anomali</v>
      </c>
      <c r="P2279" s="80" t="str">
        <f>IF(ISNA(VLOOKUP(Table1[[#This Row],[ProductID]],productMaster,1,0)),"Anomali","")</f>
        <v/>
      </c>
    </row>
    <row r="2280" spans="1:16" x14ac:dyDescent="0.25">
      <c r="A2280" s="4">
        <v>1290</v>
      </c>
      <c r="B2280" s="4">
        <v>2920</v>
      </c>
      <c r="C2280" s="11">
        <v>44177</v>
      </c>
      <c r="D2280" s="4">
        <v>550</v>
      </c>
      <c r="E2280" s="4">
        <v>527</v>
      </c>
      <c r="F2280" s="41">
        <v>6.7515000000000001</v>
      </c>
      <c r="G2280" s="41">
        <v>3713.3249999999998</v>
      </c>
      <c r="K2280" t="b">
        <f>IF(VLOOKUP(Table1[[#This Row],[ProductID]],productMaster,4,0)="Active",TRUE,"Anomali")</f>
        <v>1</v>
      </c>
      <c r="L2280">
        <f>VLOOKUP(Table1[[#This Row],[ProductID]],productMaster,10,0)</f>
        <v>0</v>
      </c>
      <c r="M2280" t="str">
        <f>IF(Table1[[#This Row],[UnitPrice]]&gt;115%*Table1[[#This Row],[StandardAcquisitionCost]],"Anomali","")</f>
        <v>Anomali</v>
      </c>
      <c r="N2280" s="80">
        <f>VLOOKUP(Table1[[#This Row],[ProductID]],productMaster,11,0)</f>
        <v>0</v>
      </c>
      <c r="O2280" s="80" t="str">
        <f>IF(Table1[[#This Row],[UnitPrice]]&gt;Table1[[#This Row],[sellingPrice]],"Anomali","")</f>
        <v>Anomali</v>
      </c>
      <c r="P2280" s="80" t="str">
        <f>IF(ISNA(VLOOKUP(Table1[[#This Row],[ProductID]],productMaster,1,0)),"Anomali","")</f>
        <v/>
      </c>
    </row>
    <row r="2281" spans="1:16" x14ac:dyDescent="0.25">
      <c r="A2281" s="5">
        <v>1291</v>
      </c>
      <c r="B2281" s="5">
        <v>2921</v>
      </c>
      <c r="C2281" s="10">
        <v>44177</v>
      </c>
      <c r="D2281" s="5">
        <v>550</v>
      </c>
      <c r="E2281" s="5">
        <v>509</v>
      </c>
      <c r="F2281" s="40">
        <v>36.277500000000003</v>
      </c>
      <c r="G2281" s="40">
        <v>19952.625</v>
      </c>
      <c r="K2281" t="b">
        <f>IF(VLOOKUP(Table1[[#This Row],[ProductID]],productMaster,4,0)="Active",TRUE,"Anomali")</f>
        <v>1</v>
      </c>
      <c r="L2281">
        <f>VLOOKUP(Table1[[#This Row],[ProductID]],productMaster,10,0)</f>
        <v>0</v>
      </c>
      <c r="M2281" t="str">
        <f>IF(Table1[[#This Row],[UnitPrice]]&gt;115%*Table1[[#This Row],[StandardAcquisitionCost]],"Anomali","")</f>
        <v>Anomali</v>
      </c>
      <c r="N2281" s="80">
        <f>VLOOKUP(Table1[[#This Row],[ProductID]],productMaster,11,0)</f>
        <v>0</v>
      </c>
      <c r="O2281" s="80" t="str">
        <f>IF(Table1[[#This Row],[UnitPrice]]&gt;Table1[[#This Row],[sellingPrice]],"Anomali","")</f>
        <v>Anomali</v>
      </c>
      <c r="P2281" s="80" t="str">
        <f>IF(ISNA(VLOOKUP(Table1[[#This Row],[ProductID]],productMaster,1,0)),"Anomali","")</f>
        <v/>
      </c>
    </row>
    <row r="2282" spans="1:16" x14ac:dyDescent="0.25">
      <c r="A2282" s="4">
        <v>1292</v>
      </c>
      <c r="B2282" s="4">
        <v>2922</v>
      </c>
      <c r="C2282" s="11">
        <v>44177</v>
      </c>
      <c r="D2282" s="4">
        <v>60</v>
      </c>
      <c r="E2282" s="4">
        <v>492</v>
      </c>
      <c r="F2282" s="41">
        <v>50.746499999999997</v>
      </c>
      <c r="G2282" s="41">
        <v>3044.79</v>
      </c>
      <c r="K2282" t="b">
        <f>IF(VLOOKUP(Table1[[#This Row],[ProductID]],productMaster,4,0)="Active",TRUE,"Anomali")</f>
        <v>1</v>
      </c>
      <c r="L2282">
        <f>VLOOKUP(Table1[[#This Row],[ProductID]],productMaster,10,0)</f>
        <v>0</v>
      </c>
      <c r="M2282" t="str">
        <f>IF(Table1[[#This Row],[UnitPrice]]&gt;115%*Table1[[#This Row],[StandardAcquisitionCost]],"Anomali","")</f>
        <v>Anomali</v>
      </c>
      <c r="N2282" s="80">
        <f>VLOOKUP(Table1[[#This Row],[ProductID]],productMaster,11,0)</f>
        <v>0</v>
      </c>
      <c r="O2282" s="80" t="str">
        <f>IF(Table1[[#This Row],[UnitPrice]]&gt;Table1[[#This Row],[sellingPrice]],"Anomali","")</f>
        <v>Anomali</v>
      </c>
      <c r="P2282" s="80" t="str">
        <f>IF(ISNA(VLOOKUP(Table1[[#This Row],[ProductID]],productMaster,1,0)),"Anomali","")</f>
        <v/>
      </c>
    </row>
    <row r="2283" spans="1:16" x14ac:dyDescent="0.25">
      <c r="A2283" s="5">
        <v>1292</v>
      </c>
      <c r="B2283" s="5">
        <v>2923</v>
      </c>
      <c r="C2283" s="10">
        <v>44177</v>
      </c>
      <c r="D2283" s="5">
        <v>60</v>
      </c>
      <c r="E2283" s="5">
        <v>493</v>
      </c>
      <c r="F2283" s="40">
        <v>58.264499999999998</v>
      </c>
      <c r="G2283" s="40">
        <v>3495.87</v>
      </c>
      <c r="K2283" t="b">
        <f>IF(VLOOKUP(Table1[[#This Row],[ProductID]],productMaster,4,0)="Active",TRUE,"Anomali")</f>
        <v>1</v>
      </c>
      <c r="L2283">
        <f>VLOOKUP(Table1[[#This Row],[ProductID]],productMaster,10,0)</f>
        <v>0</v>
      </c>
      <c r="M2283" t="str">
        <f>IF(Table1[[#This Row],[UnitPrice]]&gt;115%*Table1[[#This Row],[StandardAcquisitionCost]],"Anomali","")</f>
        <v>Anomali</v>
      </c>
      <c r="N2283" s="80">
        <f>VLOOKUP(Table1[[#This Row],[ProductID]],productMaster,11,0)</f>
        <v>0</v>
      </c>
      <c r="O2283" s="80" t="str">
        <f>IF(Table1[[#This Row],[UnitPrice]]&gt;Table1[[#This Row],[sellingPrice]],"Anomali","")</f>
        <v>Anomali</v>
      </c>
      <c r="P2283" s="80" t="str">
        <f>IF(ISNA(VLOOKUP(Table1[[#This Row],[ProductID]],productMaster,1,0)),"Anomali","")</f>
        <v/>
      </c>
    </row>
    <row r="2284" spans="1:16" x14ac:dyDescent="0.25">
      <c r="A2284" s="4">
        <v>1293</v>
      </c>
      <c r="B2284" s="4">
        <v>2924</v>
      </c>
      <c r="C2284" s="11">
        <v>44177</v>
      </c>
      <c r="D2284" s="4">
        <v>550</v>
      </c>
      <c r="E2284" s="4">
        <v>523</v>
      </c>
      <c r="F2284" s="41">
        <v>10.384499999999999</v>
      </c>
      <c r="G2284" s="41">
        <v>5711.4750000000004</v>
      </c>
      <c r="K2284" t="b">
        <f>IF(VLOOKUP(Table1[[#This Row],[ProductID]],productMaster,4,0)="Active",TRUE,"Anomali")</f>
        <v>1</v>
      </c>
      <c r="L2284">
        <f>VLOOKUP(Table1[[#This Row],[ProductID]],productMaster,10,0)</f>
        <v>0</v>
      </c>
      <c r="M2284" t="str">
        <f>IF(Table1[[#This Row],[UnitPrice]]&gt;115%*Table1[[#This Row],[StandardAcquisitionCost]],"Anomali","")</f>
        <v>Anomali</v>
      </c>
      <c r="N2284" s="80">
        <f>VLOOKUP(Table1[[#This Row],[ProductID]],productMaster,11,0)</f>
        <v>0</v>
      </c>
      <c r="O2284" s="80" t="str">
        <f>IF(Table1[[#This Row],[UnitPrice]]&gt;Table1[[#This Row],[sellingPrice]],"Anomali","")</f>
        <v>Anomali</v>
      </c>
      <c r="P2284" s="80" t="str">
        <f>IF(ISNA(VLOOKUP(Table1[[#This Row],[ProductID]],productMaster,1,0)),"Anomali","")</f>
        <v/>
      </c>
    </row>
    <row r="2285" spans="1:16" x14ac:dyDescent="0.25">
      <c r="A2285" s="5">
        <v>1294</v>
      </c>
      <c r="B2285" s="5">
        <v>2925</v>
      </c>
      <c r="C2285" s="10">
        <v>44177</v>
      </c>
      <c r="D2285" s="5">
        <v>3</v>
      </c>
      <c r="E2285" s="5">
        <v>422</v>
      </c>
      <c r="F2285" s="40">
        <v>47.680500000000002</v>
      </c>
      <c r="G2285" s="40">
        <v>143.04150000000001</v>
      </c>
      <c r="K2285" t="b">
        <f>IF(VLOOKUP(Table1[[#This Row],[ProductID]],productMaster,4,0)="Active",TRUE,"Anomali")</f>
        <v>1</v>
      </c>
      <c r="L2285">
        <f>VLOOKUP(Table1[[#This Row],[ProductID]],productMaster,10,0)</f>
        <v>0</v>
      </c>
      <c r="M2285" t="str">
        <f>IF(Table1[[#This Row],[UnitPrice]]&gt;115%*Table1[[#This Row],[StandardAcquisitionCost]],"Anomali","")</f>
        <v>Anomali</v>
      </c>
      <c r="N2285" s="80">
        <f>VLOOKUP(Table1[[#This Row],[ProductID]],productMaster,11,0)</f>
        <v>0</v>
      </c>
      <c r="O2285" s="80" t="str">
        <f>IF(Table1[[#This Row],[UnitPrice]]&gt;Table1[[#This Row],[sellingPrice]],"Anomali","")</f>
        <v>Anomali</v>
      </c>
      <c r="P2285" s="80" t="str">
        <f>IF(ISNA(VLOOKUP(Table1[[#This Row],[ProductID]],productMaster,1,0)),"Anomali","")</f>
        <v/>
      </c>
    </row>
    <row r="2286" spans="1:16" x14ac:dyDescent="0.25">
      <c r="A2286" s="4">
        <v>1294</v>
      </c>
      <c r="B2286" s="4">
        <v>2926</v>
      </c>
      <c r="C2286" s="11">
        <v>44177</v>
      </c>
      <c r="D2286" s="4">
        <v>3</v>
      </c>
      <c r="E2286" s="4">
        <v>423</v>
      </c>
      <c r="F2286" s="41">
        <v>45.580500000000001</v>
      </c>
      <c r="G2286" s="41">
        <v>136.7415</v>
      </c>
      <c r="K2286" t="b">
        <f>IF(VLOOKUP(Table1[[#This Row],[ProductID]],productMaster,4,0)="Active",TRUE,"Anomali")</f>
        <v>1</v>
      </c>
      <c r="L2286">
        <f>VLOOKUP(Table1[[#This Row],[ProductID]],productMaster,10,0)</f>
        <v>0</v>
      </c>
      <c r="M2286" t="str">
        <f>IF(Table1[[#This Row],[UnitPrice]]&gt;115%*Table1[[#This Row],[StandardAcquisitionCost]],"Anomali","")</f>
        <v>Anomali</v>
      </c>
      <c r="N2286" s="80">
        <f>VLOOKUP(Table1[[#This Row],[ProductID]],productMaster,11,0)</f>
        <v>0</v>
      </c>
      <c r="O2286" s="80" t="str">
        <f>IF(Table1[[#This Row],[UnitPrice]]&gt;Table1[[#This Row],[sellingPrice]],"Anomali","")</f>
        <v>Anomali</v>
      </c>
      <c r="P2286" s="80" t="str">
        <f>IF(ISNA(VLOOKUP(Table1[[#This Row],[ProductID]],productMaster,1,0)),"Anomali","")</f>
        <v/>
      </c>
    </row>
    <row r="2287" spans="1:16" x14ac:dyDescent="0.25">
      <c r="A2287" s="5">
        <v>1295</v>
      </c>
      <c r="B2287" s="5">
        <v>2927</v>
      </c>
      <c r="C2287" s="10">
        <v>44177</v>
      </c>
      <c r="D2287" s="5">
        <v>3</v>
      </c>
      <c r="E2287" s="5">
        <v>490</v>
      </c>
      <c r="F2287" s="40">
        <v>12.7155</v>
      </c>
      <c r="G2287" s="40">
        <v>38.146500000000003</v>
      </c>
      <c r="K2287" t="b">
        <f>IF(VLOOKUP(Table1[[#This Row],[ProductID]],productMaster,4,0)="Active",TRUE,"Anomali")</f>
        <v>1</v>
      </c>
      <c r="L2287">
        <f>VLOOKUP(Table1[[#This Row],[ProductID]],productMaster,10,0)</f>
        <v>0</v>
      </c>
      <c r="M2287" t="str">
        <f>IF(Table1[[#This Row],[UnitPrice]]&gt;115%*Table1[[#This Row],[StandardAcquisitionCost]],"Anomali","")</f>
        <v>Anomali</v>
      </c>
      <c r="N2287" s="80">
        <f>VLOOKUP(Table1[[#This Row],[ProductID]],productMaster,11,0)</f>
        <v>0</v>
      </c>
      <c r="O2287" s="80" t="str">
        <f>IF(Table1[[#This Row],[UnitPrice]]&gt;Table1[[#This Row],[sellingPrice]],"Anomali","")</f>
        <v>Anomali</v>
      </c>
      <c r="P2287" s="80" t="str">
        <f>IF(ISNA(VLOOKUP(Table1[[#This Row],[ProductID]],productMaster,1,0)),"Anomali","")</f>
        <v/>
      </c>
    </row>
    <row r="2288" spans="1:16" x14ac:dyDescent="0.25">
      <c r="A2288" s="4">
        <v>1295</v>
      </c>
      <c r="B2288" s="4">
        <v>2928</v>
      </c>
      <c r="C2288" s="11">
        <v>44177</v>
      </c>
      <c r="D2288" s="4">
        <v>3</v>
      </c>
      <c r="E2288" s="4">
        <v>491</v>
      </c>
      <c r="F2288" s="41">
        <v>19.939499999999999</v>
      </c>
      <c r="G2288" s="41">
        <v>59.8185</v>
      </c>
      <c r="K2288" t="b">
        <f>IF(VLOOKUP(Table1[[#This Row],[ProductID]],productMaster,4,0)="Active",TRUE,"Anomali")</f>
        <v>1</v>
      </c>
      <c r="L2288">
        <f>VLOOKUP(Table1[[#This Row],[ProductID]],productMaster,10,0)</f>
        <v>0</v>
      </c>
      <c r="M2288" t="str">
        <f>IF(Table1[[#This Row],[UnitPrice]]&gt;115%*Table1[[#This Row],[StandardAcquisitionCost]],"Anomali","")</f>
        <v>Anomali</v>
      </c>
      <c r="N2288" s="80">
        <f>VLOOKUP(Table1[[#This Row],[ProductID]],productMaster,11,0)</f>
        <v>0</v>
      </c>
      <c r="O2288" s="80" t="str">
        <f>IF(Table1[[#This Row],[UnitPrice]]&gt;Table1[[#This Row],[sellingPrice]],"Anomali","")</f>
        <v>Anomali</v>
      </c>
      <c r="P2288" s="80" t="str">
        <f>IF(ISNA(VLOOKUP(Table1[[#This Row],[ProductID]],productMaster,1,0)),"Anomali","")</f>
        <v/>
      </c>
    </row>
    <row r="2289" spans="1:16" x14ac:dyDescent="0.25">
      <c r="A2289" s="5">
        <v>1296</v>
      </c>
      <c r="B2289" s="5">
        <v>2929</v>
      </c>
      <c r="C2289" s="10">
        <v>44177</v>
      </c>
      <c r="D2289" s="5">
        <v>3</v>
      </c>
      <c r="E2289" s="5">
        <v>528</v>
      </c>
      <c r="F2289" s="40">
        <v>38.156999999999996</v>
      </c>
      <c r="G2289" s="40">
        <v>114.471</v>
      </c>
      <c r="K2289" t="str">
        <f>IF(VLOOKUP(Table1[[#This Row],[ProductID]],productMaster,4,0)="Active",TRUE,"Anomali")</f>
        <v>Anomali</v>
      </c>
      <c r="L2289">
        <f>VLOOKUP(Table1[[#This Row],[ProductID]],productMaster,10,0)</f>
        <v>0</v>
      </c>
      <c r="M2289" t="str">
        <f>IF(Table1[[#This Row],[UnitPrice]]&gt;115%*Table1[[#This Row],[StandardAcquisitionCost]],"Anomali","")</f>
        <v>Anomali</v>
      </c>
      <c r="N2289" s="80">
        <f>VLOOKUP(Table1[[#This Row],[ProductID]],productMaster,11,0)</f>
        <v>0</v>
      </c>
      <c r="O2289" s="80" t="str">
        <f>IF(Table1[[#This Row],[UnitPrice]]&gt;Table1[[#This Row],[sellingPrice]],"Anomali","")</f>
        <v>Anomali</v>
      </c>
      <c r="P2289" s="80" t="str">
        <f>IF(ISNA(VLOOKUP(Table1[[#This Row],[ProductID]],productMaster,1,0)),"Anomali","")</f>
        <v/>
      </c>
    </row>
    <row r="2290" spans="1:16" x14ac:dyDescent="0.25">
      <c r="A2290" s="4">
        <v>1297</v>
      </c>
      <c r="B2290" s="4">
        <v>2930</v>
      </c>
      <c r="C2290" s="11">
        <v>44178</v>
      </c>
      <c r="D2290" s="4">
        <v>3</v>
      </c>
      <c r="E2290" s="4">
        <v>505</v>
      </c>
      <c r="F2290" s="41">
        <v>44.215499999999999</v>
      </c>
      <c r="G2290" s="41">
        <v>132.6465</v>
      </c>
      <c r="K2290" t="b">
        <f>IF(VLOOKUP(Table1[[#This Row],[ProductID]],productMaster,4,0)="Active",TRUE,"Anomali")</f>
        <v>1</v>
      </c>
      <c r="L2290">
        <f>VLOOKUP(Table1[[#This Row],[ProductID]],productMaster,10,0)</f>
        <v>0</v>
      </c>
      <c r="M2290" t="str">
        <f>IF(Table1[[#This Row],[UnitPrice]]&gt;115%*Table1[[#This Row],[StandardAcquisitionCost]],"Anomali","")</f>
        <v>Anomali</v>
      </c>
      <c r="N2290" s="80">
        <f>VLOOKUP(Table1[[#This Row],[ProductID]],productMaster,11,0)</f>
        <v>0</v>
      </c>
      <c r="O2290" s="80" t="str">
        <f>IF(Table1[[#This Row],[UnitPrice]]&gt;Table1[[#This Row],[sellingPrice]],"Anomali","")</f>
        <v>Anomali</v>
      </c>
      <c r="P2290" s="80" t="str">
        <f>IF(ISNA(VLOOKUP(Table1[[#This Row],[ProductID]],productMaster,1,0)),"Anomali","")</f>
        <v/>
      </c>
    </row>
    <row r="2291" spans="1:16" x14ac:dyDescent="0.25">
      <c r="A2291" s="5">
        <v>1298</v>
      </c>
      <c r="B2291" s="5">
        <v>2931</v>
      </c>
      <c r="C2291" s="10">
        <v>44178</v>
      </c>
      <c r="D2291" s="5">
        <v>550</v>
      </c>
      <c r="E2291" s="5">
        <v>938</v>
      </c>
      <c r="F2291" s="40">
        <v>31.4895</v>
      </c>
      <c r="G2291" s="40">
        <v>17319.224999999999</v>
      </c>
      <c r="K2291" t="b">
        <f>IF(VLOOKUP(Table1[[#This Row],[ProductID]],productMaster,4,0)="Active",TRUE,"Anomali")</f>
        <v>1</v>
      </c>
      <c r="L2291">
        <f>VLOOKUP(Table1[[#This Row],[ProductID]],productMaster,10,0)</f>
        <v>17.977599999999999</v>
      </c>
      <c r="M2291" t="str">
        <f>IF(Table1[[#This Row],[UnitPrice]]&gt;115%*Table1[[#This Row],[StandardAcquisitionCost]],"Anomali","")</f>
        <v>Anomali</v>
      </c>
      <c r="N2291" s="80">
        <f>VLOOKUP(Table1[[#This Row],[ProductID]],productMaster,11,0)</f>
        <v>40.49</v>
      </c>
      <c r="O2291" s="80" t="str">
        <f>IF(Table1[[#This Row],[UnitPrice]]&gt;Table1[[#This Row],[sellingPrice]],"Anomali","")</f>
        <v/>
      </c>
      <c r="P2291" s="80" t="str">
        <f>IF(ISNA(VLOOKUP(Table1[[#This Row],[ProductID]],productMaster,1,0)),"Anomali","")</f>
        <v/>
      </c>
    </row>
    <row r="2292" spans="1:16" x14ac:dyDescent="0.25">
      <c r="A2292" s="4">
        <v>1298</v>
      </c>
      <c r="B2292" s="4">
        <v>2932</v>
      </c>
      <c r="C2292" s="11">
        <v>44178</v>
      </c>
      <c r="D2292" s="4">
        <v>550</v>
      </c>
      <c r="E2292" s="4">
        <v>939</v>
      </c>
      <c r="F2292" s="41">
        <v>48.289499999999997</v>
      </c>
      <c r="G2292" s="41">
        <v>26559.224999999999</v>
      </c>
      <c r="K2292" t="b">
        <f>IF(VLOOKUP(Table1[[#This Row],[ProductID]],productMaster,4,0)="Active",TRUE,"Anomali")</f>
        <v>1</v>
      </c>
      <c r="L2292">
        <f>VLOOKUP(Table1[[#This Row],[ProductID]],productMaster,10,0)</f>
        <v>27.568000000000001</v>
      </c>
      <c r="M2292" t="str">
        <f>IF(Table1[[#This Row],[UnitPrice]]&gt;115%*Table1[[#This Row],[StandardAcquisitionCost]],"Anomali","")</f>
        <v>Anomali</v>
      </c>
      <c r="N2292" s="80">
        <f>VLOOKUP(Table1[[#This Row],[ProductID]],productMaster,11,0)</f>
        <v>62.09</v>
      </c>
      <c r="O2292" s="80" t="str">
        <f>IF(Table1[[#This Row],[UnitPrice]]&gt;Table1[[#This Row],[sellingPrice]],"Anomali","")</f>
        <v/>
      </c>
      <c r="P2292" s="80" t="str">
        <f>IF(ISNA(VLOOKUP(Table1[[#This Row],[ProductID]],productMaster,1,0)),"Anomali","")</f>
        <v/>
      </c>
    </row>
    <row r="2293" spans="1:16" x14ac:dyDescent="0.25">
      <c r="A2293" s="5">
        <v>1299</v>
      </c>
      <c r="B2293" s="5">
        <v>2933</v>
      </c>
      <c r="C2293" s="10">
        <v>44178</v>
      </c>
      <c r="D2293" s="5">
        <v>60</v>
      </c>
      <c r="E2293" s="5">
        <v>358</v>
      </c>
      <c r="F2293" s="40">
        <v>6.9824999999999999</v>
      </c>
      <c r="G2293" s="40">
        <v>418.95</v>
      </c>
      <c r="K2293" t="b">
        <f>IF(VLOOKUP(Table1[[#This Row],[ProductID]],productMaster,4,0)="Active",TRUE,"Anomali")</f>
        <v>1</v>
      </c>
      <c r="L2293">
        <f>VLOOKUP(Table1[[#This Row],[ProductID]],productMaster,10,0)</f>
        <v>0</v>
      </c>
      <c r="M2293" t="str">
        <f>IF(Table1[[#This Row],[UnitPrice]]&gt;115%*Table1[[#This Row],[StandardAcquisitionCost]],"Anomali","")</f>
        <v>Anomali</v>
      </c>
      <c r="N2293" s="80">
        <f>VLOOKUP(Table1[[#This Row],[ProductID]],productMaster,11,0)</f>
        <v>0</v>
      </c>
      <c r="O2293" s="80" t="str">
        <f>IF(Table1[[#This Row],[UnitPrice]]&gt;Table1[[#This Row],[sellingPrice]],"Anomali","")</f>
        <v>Anomali</v>
      </c>
      <c r="P2293" s="80" t="str">
        <f>IF(ISNA(VLOOKUP(Table1[[#This Row],[ProductID]],productMaster,1,0)),"Anomali","")</f>
        <v/>
      </c>
    </row>
    <row r="2294" spans="1:16" x14ac:dyDescent="0.25">
      <c r="A2294" s="4">
        <v>1300</v>
      </c>
      <c r="B2294" s="4">
        <v>2934</v>
      </c>
      <c r="C2294" s="11">
        <v>44178</v>
      </c>
      <c r="D2294" s="4">
        <v>3</v>
      </c>
      <c r="E2294" s="4">
        <v>381</v>
      </c>
      <c r="F2294" s="41">
        <v>39.070500000000003</v>
      </c>
      <c r="G2294" s="41">
        <v>117.2115</v>
      </c>
      <c r="K2294" t="b">
        <f>IF(VLOOKUP(Table1[[#This Row],[ProductID]],productMaster,4,0)="Active",TRUE,"Anomali")</f>
        <v>1</v>
      </c>
      <c r="L2294">
        <f>VLOOKUP(Table1[[#This Row],[ProductID]],productMaster,10,0)</f>
        <v>0</v>
      </c>
      <c r="M2294" t="str">
        <f>IF(Table1[[#This Row],[UnitPrice]]&gt;115%*Table1[[#This Row],[StandardAcquisitionCost]],"Anomali","")</f>
        <v>Anomali</v>
      </c>
      <c r="N2294" s="80">
        <f>VLOOKUP(Table1[[#This Row],[ProductID]],productMaster,11,0)</f>
        <v>0</v>
      </c>
      <c r="O2294" s="80" t="str">
        <f>IF(Table1[[#This Row],[UnitPrice]]&gt;Table1[[#This Row],[sellingPrice]],"Anomali","")</f>
        <v>Anomali</v>
      </c>
      <c r="P2294" s="80" t="str">
        <f>IF(ISNA(VLOOKUP(Table1[[#This Row],[ProductID]],productMaster,1,0)),"Anomali","")</f>
        <v/>
      </c>
    </row>
    <row r="2295" spans="1:16" x14ac:dyDescent="0.25">
      <c r="A2295" s="5">
        <v>1300</v>
      </c>
      <c r="B2295" s="5">
        <v>2935</v>
      </c>
      <c r="C2295" s="10">
        <v>44178</v>
      </c>
      <c r="D2295" s="5">
        <v>3</v>
      </c>
      <c r="E2295" s="5">
        <v>438</v>
      </c>
      <c r="F2295" s="40">
        <v>47.680500000000002</v>
      </c>
      <c r="G2295" s="40">
        <v>143.04150000000001</v>
      </c>
      <c r="K2295" t="b">
        <f>IF(VLOOKUP(Table1[[#This Row],[ProductID]],productMaster,4,0)="Active",TRUE,"Anomali")</f>
        <v>1</v>
      </c>
      <c r="L2295">
        <f>VLOOKUP(Table1[[#This Row],[ProductID]],productMaster,10,0)</f>
        <v>0</v>
      </c>
      <c r="M2295" t="str">
        <f>IF(Table1[[#This Row],[UnitPrice]]&gt;115%*Table1[[#This Row],[StandardAcquisitionCost]],"Anomali","")</f>
        <v>Anomali</v>
      </c>
      <c r="N2295" s="80">
        <f>VLOOKUP(Table1[[#This Row],[ProductID]],productMaster,11,0)</f>
        <v>0</v>
      </c>
      <c r="O2295" s="80" t="str">
        <f>IF(Table1[[#This Row],[UnitPrice]]&gt;Table1[[#This Row],[sellingPrice]],"Anomali","")</f>
        <v>Anomali</v>
      </c>
      <c r="P2295" s="80" t="str">
        <f>IF(ISNA(VLOOKUP(Table1[[#This Row],[ProductID]],productMaster,1,0)),"Anomali","")</f>
        <v/>
      </c>
    </row>
    <row r="2296" spans="1:16" x14ac:dyDescent="0.25">
      <c r="A2296" s="4">
        <v>1300</v>
      </c>
      <c r="B2296" s="4">
        <v>2936</v>
      </c>
      <c r="C2296" s="11">
        <v>44178</v>
      </c>
      <c r="D2296" s="4">
        <v>3</v>
      </c>
      <c r="E2296" s="4">
        <v>439</v>
      </c>
      <c r="F2296" s="41">
        <v>45.580500000000001</v>
      </c>
      <c r="G2296" s="41">
        <v>136.7415</v>
      </c>
      <c r="K2296" t="b">
        <f>IF(VLOOKUP(Table1[[#This Row],[ProductID]],productMaster,4,0)="Active",TRUE,"Anomali")</f>
        <v>1</v>
      </c>
      <c r="L2296">
        <f>VLOOKUP(Table1[[#This Row],[ProductID]],productMaster,10,0)</f>
        <v>0</v>
      </c>
      <c r="M2296" t="str">
        <f>IF(Table1[[#This Row],[UnitPrice]]&gt;115%*Table1[[#This Row],[StandardAcquisitionCost]],"Anomali","")</f>
        <v>Anomali</v>
      </c>
      <c r="N2296" s="80">
        <f>VLOOKUP(Table1[[#This Row],[ProductID]],productMaster,11,0)</f>
        <v>0</v>
      </c>
      <c r="O2296" s="80" t="str">
        <f>IF(Table1[[#This Row],[UnitPrice]]&gt;Table1[[#This Row],[sellingPrice]],"Anomali","")</f>
        <v>Anomali</v>
      </c>
      <c r="P2296" s="80" t="str">
        <f>IF(ISNA(VLOOKUP(Table1[[#This Row],[ProductID]],productMaster,1,0)),"Anomali","")</f>
        <v/>
      </c>
    </row>
    <row r="2297" spans="1:16" x14ac:dyDescent="0.25">
      <c r="A2297" s="5">
        <v>1301</v>
      </c>
      <c r="B2297" s="5">
        <v>2937</v>
      </c>
      <c r="C2297" s="10">
        <v>44178</v>
      </c>
      <c r="D2297" s="5">
        <v>60</v>
      </c>
      <c r="E2297" s="5">
        <v>356</v>
      </c>
      <c r="F2297" s="40">
        <v>3.3809999999999998</v>
      </c>
      <c r="G2297" s="40">
        <v>202.86</v>
      </c>
      <c r="K2297" t="b">
        <f>IF(VLOOKUP(Table1[[#This Row],[ProductID]],productMaster,4,0)="Active",TRUE,"Anomali")</f>
        <v>1</v>
      </c>
      <c r="L2297">
        <f>VLOOKUP(Table1[[#This Row],[ProductID]],productMaster,10,0)</f>
        <v>0</v>
      </c>
      <c r="M2297" t="str">
        <f>IF(Table1[[#This Row],[UnitPrice]]&gt;115%*Table1[[#This Row],[StandardAcquisitionCost]],"Anomali","")</f>
        <v>Anomali</v>
      </c>
      <c r="N2297" s="80">
        <f>VLOOKUP(Table1[[#This Row],[ProductID]],productMaster,11,0)</f>
        <v>0</v>
      </c>
      <c r="O2297" s="80" t="str">
        <f>IF(Table1[[#This Row],[UnitPrice]]&gt;Table1[[#This Row],[sellingPrice]],"Anomali","")</f>
        <v>Anomali</v>
      </c>
      <c r="P2297" s="80" t="str">
        <f>IF(ISNA(VLOOKUP(Table1[[#This Row],[ProductID]],productMaster,1,0)),"Anomali","")</f>
        <v/>
      </c>
    </row>
    <row r="2298" spans="1:16" x14ac:dyDescent="0.25">
      <c r="A2298" s="4">
        <v>1301</v>
      </c>
      <c r="B2298" s="4">
        <v>2938</v>
      </c>
      <c r="C2298" s="11">
        <v>44178</v>
      </c>
      <c r="D2298" s="4">
        <v>60</v>
      </c>
      <c r="E2298" s="4">
        <v>357</v>
      </c>
      <c r="F2298" s="41">
        <v>4.3155000000000001</v>
      </c>
      <c r="G2298" s="41">
        <v>258.93</v>
      </c>
      <c r="K2298" t="b">
        <f>IF(VLOOKUP(Table1[[#This Row],[ProductID]],productMaster,4,0)="Active",TRUE,"Anomali")</f>
        <v>1</v>
      </c>
      <c r="L2298">
        <f>VLOOKUP(Table1[[#This Row],[ProductID]],productMaster,10,0)</f>
        <v>0</v>
      </c>
      <c r="M2298" t="str">
        <f>IF(Table1[[#This Row],[UnitPrice]]&gt;115%*Table1[[#This Row],[StandardAcquisitionCost]],"Anomali","")</f>
        <v>Anomali</v>
      </c>
      <c r="N2298" s="80">
        <f>VLOOKUP(Table1[[#This Row],[ProductID]],productMaster,11,0)</f>
        <v>0</v>
      </c>
      <c r="O2298" s="80" t="str">
        <f>IF(Table1[[#This Row],[UnitPrice]]&gt;Table1[[#This Row],[sellingPrice]],"Anomali","")</f>
        <v>Anomali</v>
      </c>
      <c r="P2298" s="80" t="str">
        <f>IF(ISNA(VLOOKUP(Table1[[#This Row],[ProductID]],productMaster,1,0)),"Anomali","")</f>
        <v/>
      </c>
    </row>
    <row r="2299" spans="1:16" x14ac:dyDescent="0.25">
      <c r="A2299" s="5">
        <v>1302</v>
      </c>
      <c r="B2299" s="5">
        <v>2939</v>
      </c>
      <c r="C2299" s="10">
        <v>44178</v>
      </c>
      <c r="D2299" s="5">
        <v>3</v>
      </c>
      <c r="E2299" s="5">
        <v>396</v>
      </c>
      <c r="F2299" s="40">
        <v>36.970500000000001</v>
      </c>
      <c r="G2299" s="40">
        <v>110.9115</v>
      </c>
      <c r="K2299" t="b">
        <f>IF(VLOOKUP(Table1[[#This Row],[ProductID]],productMaster,4,0)="Active",TRUE,"Anomali")</f>
        <v>1</v>
      </c>
      <c r="L2299">
        <f>VLOOKUP(Table1[[#This Row],[ProductID]],productMaster,10,0)</f>
        <v>0</v>
      </c>
      <c r="M2299" t="str">
        <f>IF(Table1[[#This Row],[UnitPrice]]&gt;115%*Table1[[#This Row],[StandardAcquisitionCost]],"Anomali","")</f>
        <v>Anomali</v>
      </c>
      <c r="N2299" s="80">
        <f>VLOOKUP(Table1[[#This Row],[ProductID]],productMaster,11,0)</f>
        <v>0</v>
      </c>
      <c r="O2299" s="80" t="str">
        <f>IF(Table1[[#This Row],[UnitPrice]]&gt;Table1[[#This Row],[sellingPrice]],"Anomali","")</f>
        <v>Anomali</v>
      </c>
      <c r="P2299" s="80" t="str">
        <f>IF(ISNA(VLOOKUP(Table1[[#This Row],[ProductID]],productMaster,1,0)),"Anomali","")</f>
        <v/>
      </c>
    </row>
    <row r="2300" spans="1:16" x14ac:dyDescent="0.25">
      <c r="A2300" s="4">
        <v>1302</v>
      </c>
      <c r="B2300" s="4">
        <v>2940</v>
      </c>
      <c r="C2300" s="11">
        <v>44178</v>
      </c>
      <c r="D2300" s="4">
        <v>3</v>
      </c>
      <c r="E2300" s="4">
        <v>397</v>
      </c>
      <c r="F2300" s="41">
        <v>41.244</v>
      </c>
      <c r="G2300" s="41">
        <v>123.732</v>
      </c>
      <c r="K2300" t="b">
        <f>IF(VLOOKUP(Table1[[#This Row],[ProductID]],productMaster,4,0)="Active",TRUE,"Anomali")</f>
        <v>1</v>
      </c>
      <c r="L2300">
        <f>VLOOKUP(Table1[[#This Row],[ProductID]],productMaster,10,0)</f>
        <v>0</v>
      </c>
      <c r="M2300" t="str">
        <f>IF(Table1[[#This Row],[UnitPrice]]&gt;115%*Table1[[#This Row],[StandardAcquisitionCost]],"Anomali","")</f>
        <v>Anomali</v>
      </c>
      <c r="N2300" s="80">
        <f>VLOOKUP(Table1[[#This Row],[ProductID]],productMaster,11,0)</f>
        <v>0</v>
      </c>
      <c r="O2300" s="80" t="str">
        <f>IF(Table1[[#This Row],[UnitPrice]]&gt;Table1[[#This Row],[sellingPrice]],"Anomali","")</f>
        <v>Anomali</v>
      </c>
      <c r="P2300" s="80" t="str">
        <f>IF(ISNA(VLOOKUP(Table1[[#This Row],[ProductID]],productMaster,1,0)),"Anomali","")</f>
        <v/>
      </c>
    </row>
    <row r="2301" spans="1:16" x14ac:dyDescent="0.25">
      <c r="A2301" s="5">
        <v>1303</v>
      </c>
      <c r="B2301" s="5">
        <v>2941</v>
      </c>
      <c r="C2301" s="10">
        <v>44178</v>
      </c>
      <c r="D2301" s="5">
        <v>3</v>
      </c>
      <c r="E2301" s="5">
        <v>490</v>
      </c>
      <c r="F2301" s="40">
        <v>12.358499999999999</v>
      </c>
      <c r="G2301" s="40">
        <v>37.075499999999998</v>
      </c>
      <c r="K2301" t="b">
        <f>IF(VLOOKUP(Table1[[#This Row],[ProductID]],productMaster,4,0)="Active",TRUE,"Anomali")</f>
        <v>1</v>
      </c>
      <c r="L2301">
        <f>VLOOKUP(Table1[[#This Row],[ProductID]],productMaster,10,0)</f>
        <v>0</v>
      </c>
      <c r="M2301" t="str">
        <f>IF(Table1[[#This Row],[UnitPrice]]&gt;115%*Table1[[#This Row],[StandardAcquisitionCost]],"Anomali","")</f>
        <v>Anomali</v>
      </c>
      <c r="N2301" s="80">
        <f>VLOOKUP(Table1[[#This Row],[ProductID]],productMaster,11,0)</f>
        <v>0</v>
      </c>
      <c r="O2301" s="80" t="str">
        <f>IF(Table1[[#This Row],[UnitPrice]]&gt;Table1[[#This Row],[sellingPrice]],"Anomali","")</f>
        <v>Anomali</v>
      </c>
      <c r="P2301" s="80" t="str">
        <f>IF(ISNA(VLOOKUP(Table1[[#This Row],[ProductID]],productMaster,1,0)),"Anomali","")</f>
        <v/>
      </c>
    </row>
    <row r="2302" spans="1:16" x14ac:dyDescent="0.25">
      <c r="A2302" s="4">
        <v>1304</v>
      </c>
      <c r="B2302" s="4">
        <v>2942</v>
      </c>
      <c r="C2302" s="11">
        <v>44178</v>
      </c>
      <c r="D2302" s="4">
        <v>550</v>
      </c>
      <c r="E2302" s="4">
        <v>513</v>
      </c>
      <c r="F2302" s="41">
        <v>39.1965</v>
      </c>
      <c r="G2302" s="41">
        <v>21558.075000000001</v>
      </c>
      <c r="K2302" t="b">
        <f>IF(VLOOKUP(Table1[[#This Row],[ProductID]],productMaster,4,0)="Active",TRUE,"Anomali")</f>
        <v>1</v>
      </c>
      <c r="L2302">
        <f>VLOOKUP(Table1[[#This Row],[ProductID]],productMaster,10,0)</f>
        <v>0</v>
      </c>
      <c r="M2302" t="str">
        <f>IF(Table1[[#This Row],[UnitPrice]]&gt;115%*Table1[[#This Row],[StandardAcquisitionCost]],"Anomali","")</f>
        <v>Anomali</v>
      </c>
      <c r="N2302" s="80">
        <f>VLOOKUP(Table1[[#This Row],[ProductID]],productMaster,11,0)</f>
        <v>0</v>
      </c>
      <c r="O2302" s="80" t="str">
        <f>IF(Table1[[#This Row],[UnitPrice]]&gt;Table1[[#This Row],[sellingPrice]],"Anomali","")</f>
        <v>Anomali</v>
      </c>
      <c r="P2302" s="80" t="str">
        <f>IF(ISNA(VLOOKUP(Table1[[#This Row],[ProductID]],productMaster,1,0)),"Anomali","")</f>
        <v/>
      </c>
    </row>
    <row r="2303" spans="1:16" x14ac:dyDescent="0.25">
      <c r="A2303" s="5">
        <v>1305</v>
      </c>
      <c r="B2303" s="5">
        <v>2943</v>
      </c>
      <c r="C2303" s="10">
        <v>44178</v>
      </c>
      <c r="D2303" s="5">
        <v>3</v>
      </c>
      <c r="E2303" s="5">
        <v>407</v>
      </c>
      <c r="F2303" s="40">
        <v>39.070500000000003</v>
      </c>
      <c r="G2303" s="40">
        <v>117.2115</v>
      </c>
      <c r="K2303" t="b">
        <f>IF(VLOOKUP(Table1[[#This Row],[ProductID]],productMaster,4,0)="Active",TRUE,"Anomali")</f>
        <v>1</v>
      </c>
      <c r="L2303">
        <f>VLOOKUP(Table1[[#This Row],[ProductID]],productMaster,10,0)</f>
        <v>0</v>
      </c>
      <c r="M2303" t="str">
        <f>IF(Table1[[#This Row],[UnitPrice]]&gt;115%*Table1[[#This Row],[StandardAcquisitionCost]],"Anomali","")</f>
        <v>Anomali</v>
      </c>
      <c r="N2303" s="80">
        <f>VLOOKUP(Table1[[#This Row],[ProductID]],productMaster,11,0)</f>
        <v>0</v>
      </c>
      <c r="O2303" s="80" t="str">
        <f>IF(Table1[[#This Row],[UnitPrice]]&gt;Table1[[#This Row],[sellingPrice]],"Anomali","")</f>
        <v>Anomali</v>
      </c>
      <c r="P2303" s="80" t="str">
        <f>IF(ISNA(VLOOKUP(Table1[[#This Row],[ProductID]],productMaster,1,0)),"Anomali","")</f>
        <v/>
      </c>
    </row>
    <row r="2304" spans="1:16" x14ac:dyDescent="0.25">
      <c r="A2304" s="4">
        <v>1305</v>
      </c>
      <c r="B2304" s="4">
        <v>2944</v>
      </c>
      <c r="C2304" s="11">
        <v>44178</v>
      </c>
      <c r="D2304" s="4">
        <v>3</v>
      </c>
      <c r="E2304" s="4">
        <v>408</v>
      </c>
      <c r="F2304" s="41">
        <v>36.970500000000001</v>
      </c>
      <c r="G2304" s="41">
        <v>110.9115</v>
      </c>
      <c r="K2304" t="b">
        <f>IF(VLOOKUP(Table1[[#This Row],[ProductID]],productMaster,4,0)="Active",TRUE,"Anomali")</f>
        <v>1</v>
      </c>
      <c r="L2304">
        <f>VLOOKUP(Table1[[#This Row],[ProductID]],productMaster,10,0)</f>
        <v>0</v>
      </c>
      <c r="M2304" t="str">
        <f>IF(Table1[[#This Row],[UnitPrice]]&gt;115%*Table1[[#This Row],[StandardAcquisitionCost]],"Anomali","")</f>
        <v>Anomali</v>
      </c>
      <c r="N2304" s="80">
        <f>VLOOKUP(Table1[[#This Row],[ProductID]],productMaster,11,0)</f>
        <v>0</v>
      </c>
      <c r="O2304" s="80" t="str">
        <f>IF(Table1[[#This Row],[UnitPrice]]&gt;Table1[[#This Row],[sellingPrice]],"Anomali","")</f>
        <v>Anomali</v>
      </c>
      <c r="P2304" s="80" t="str">
        <f>IF(ISNA(VLOOKUP(Table1[[#This Row],[ProductID]],productMaster,1,0)),"Anomali","")</f>
        <v/>
      </c>
    </row>
    <row r="2305" spans="1:16" x14ac:dyDescent="0.25">
      <c r="A2305" s="5">
        <v>1305</v>
      </c>
      <c r="B2305" s="5">
        <v>2945</v>
      </c>
      <c r="C2305" s="10">
        <v>44178</v>
      </c>
      <c r="D2305" s="5">
        <v>3</v>
      </c>
      <c r="E2305" s="5">
        <v>409</v>
      </c>
      <c r="F2305" s="40">
        <v>41.244</v>
      </c>
      <c r="G2305" s="40">
        <v>123.732</v>
      </c>
      <c r="K2305" t="b">
        <f>IF(VLOOKUP(Table1[[#This Row],[ProductID]],productMaster,4,0)="Active",TRUE,"Anomali")</f>
        <v>1</v>
      </c>
      <c r="L2305">
        <f>VLOOKUP(Table1[[#This Row],[ProductID]],productMaster,10,0)</f>
        <v>0</v>
      </c>
      <c r="M2305" t="str">
        <f>IF(Table1[[#This Row],[UnitPrice]]&gt;115%*Table1[[#This Row],[StandardAcquisitionCost]],"Anomali","")</f>
        <v>Anomali</v>
      </c>
      <c r="N2305" s="80">
        <f>VLOOKUP(Table1[[#This Row],[ProductID]],productMaster,11,0)</f>
        <v>0</v>
      </c>
      <c r="O2305" s="80" t="str">
        <f>IF(Table1[[#This Row],[UnitPrice]]&gt;Table1[[#This Row],[sellingPrice]],"Anomali","")</f>
        <v>Anomali</v>
      </c>
      <c r="P2305" s="80" t="str">
        <f>IF(ISNA(VLOOKUP(Table1[[#This Row],[ProductID]],productMaster,1,0)),"Anomali","")</f>
        <v/>
      </c>
    </row>
    <row r="2306" spans="1:16" x14ac:dyDescent="0.25">
      <c r="A2306" s="4">
        <v>1305</v>
      </c>
      <c r="B2306" s="4">
        <v>2946</v>
      </c>
      <c r="C2306" s="11">
        <v>44178</v>
      </c>
      <c r="D2306" s="4">
        <v>3</v>
      </c>
      <c r="E2306" s="4">
        <v>410</v>
      </c>
      <c r="F2306" s="41">
        <v>36.970500000000001</v>
      </c>
      <c r="G2306" s="41">
        <v>110.9115</v>
      </c>
      <c r="K2306" t="b">
        <f>IF(VLOOKUP(Table1[[#This Row],[ProductID]],productMaster,4,0)="Active",TRUE,"Anomali")</f>
        <v>1</v>
      </c>
      <c r="L2306">
        <f>VLOOKUP(Table1[[#This Row],[ProductID]],productMaster,10,0)</f>
        <v>0</v>
      </c>
      <c r="M2306" t="str">
        <f>IF(Table1[[#This Row],[UnitPrice]]&gt;115%*Table1[[#This Row],[StandardAcquisitionCost]],"Anomali","")</f>
        <v>Anomali</v>
      </c>
      <c r="N2306" s="80">
        <f>VLOOKUP(Table1[[#This Row],[ProductID]],productMaster,11,0)</f>
        <v>0</v>
      </c>
      <c r="O2306" s="80" t="str">
        <f>IF(Table1[[#This Row],[UnitPrice]]&gt;Table1[[#This Row],[sellingPrice]],"Anomali","")</f>
        <v>Anomali</v>
      </c>
      <c r="P2306" s="80" t="str">
        <f>IF(ISNA(VLOOKUP(Table1[[#This Row],[ProductID]],productMaster,1,0)),"Anomali","")</f>
        <v/>
      </c>
    </row>
    <row r="2307" spans="1:16" x14ac:dyDescent="0.25">
      <c r="A2307" s="5">
        <v>1305</v>
      </c>
      <c r="B2307" s="5">
        <v>2947</v>
      </c>
      <c r="C2307" s="10">
        <v>44178</v>
      </c>
      <c r="D2307" s="5">
        <v>3</v>
      </c>
      <c r="E2307" s="5">
        <v>411</v>
      </c>
      <c r="F2307" s="40">
        <v>34.8705</v>
      </c>
      <c r="G2307" s="40">
        <v>104.61150000000001</v>
      </c>
      <c r="K2307" t="b">
        <f>IF(VLOOKUP(Table1[[#This Row],[ProductID]],productMaster,4,0)="Active",TRUE,"Anomali")</f>
        <v>1</v>
      </c>
      <c r="L2307">
        <f>VLOOKUP(Table1[[#This Row],[ProductID]],productMaster,10,0)</f>
        <v>0</v>
      </c>
      <c r="M2307" t="str">
        <f>IF(Table1[[#This Row],[UnitPrice]]&gt;115%*Table1[[#This Row],[StandardAcquisitionCost]],"Anomali","")</f>
        <v>Anomali</v>
      </c>
      <c r="N2307" s="80">
        <f>VLOOKUP(Table1[[#This Row],[ProductID]],productMaster,11,0)</f>
        <v>0</v>
      </c>
      <c r="O2307" s="80" t="str">
        <f>IF(Table1[[#This Row],[UnitPrice]]&gt;Table1[[#This Row],[sellingPrice]],"Anomali","")</f>
        <v>Anomali</v>
      </c>
      <c r="P2307" s="80" t="str">
        <f>IF(ISNA(VLOOKUP(Table1[[#This Row],[ProductID]],productMaster,1,0)),"Anomali","")</f>
        <v/>
      </c>
    </row>
    <row r="2308" spans="1:16" x14ac:dyDescent="0.25">
      <c r="A2308" s="4">
        <v>1305</v>
      </c>
      <c r="B2308" s="4">
        <v>2948</v>
      </c>
      <c r="C2308" s="11">
        <v>44178</v>
      </c>
      <c r="D2308" s="4">
        <v>3</v>
      </c>
      <c r="E2308" s="4">
        <v>412</v>
      </c>
      <c r="F2308" s="41">
        <v>39.143999999999998</v>
      </c>
      <c r="G2308" s="41">
        <v>117.432</v>
      </c>
      <c r="K2308" t="b">
        <f>IF(VLOOKUP(Table1[[#This Row],[ProductID]],productMaster,4,0)="Active",TRUE,"Anomali")</f>
        <v>1</v>
      </c>
      <c r="L2308">
        <f>VLOOKUP(Table1[[#This Row],[ProductID]],productMaster,10,0)</f>
        <v>0</v>
      </c>
      <c r="M2308" t="str">
        <f>IF(Table1[[#This Row],[UnitPrice]]&gt;115%*Table1[[#This Row],[StandardAcquisitionCost]],"Anomali","")</f>
        <v>Anomali</v>
      </c>
      <c r="N2308" s="80">
        <f>VLOOKUP(Table1[[#This Row],[ProductID]],productMaster,11,0)</f>
        <v>0</v>
      </c>
      <c r="O2308" s="80" t="str">
        <f>IF(Table1[[#This Row],[UnitPrice]]&gt;Table1[[#This Row],[sellingPrice]],"Anomali","")</f>
        <v>Anomali</v>
      </c>
      <c r="P2308" s="80" t="str">
        <f>IF(ISNA(VLOOKUP(Table1[[#This Row],[ProductID]],productMaster,1,0)),"Anomali","")</f>
        <v/>
      </c>
    </row>
    <row r="2309" spans="1:16" x14ac:dyDescent="0.25">
      <c r="A2309" s="5">
        <v>1305</v>
      </c>
      <c r="B2309" s="5">
        <v>2949</v>
      </c>
      <c r="C2309" s="10">
        <v>44178</v>
      </c>
      <c r="D2309" s="5">
        <v>3</v>
      </c>
      <c r="E2309" s="5">
        <v>413</v>
      </c>
      <c r="F2309" s="40">
        <v>47.575499999999998</v>
      </c>
      <c r="G2309" s="40">
        <v>142.72649999999999</v>
      </c>
      <c r="K2309" t="b">
        <f>IF(VLOOKUP(Table1[[#This Row],[ProductID]],productMaster,4,0)="Active",TRUE,"Anomali")</f>
        <v>1</v>
      </c>
      <c r="L2309">
        <f>VLOOKUP(Table1[[#This Row],[ProductID]],productMaster,10,0)</f>
        <v>0</v>
      </c>
      <c r="M2309" t="str">
        <f>IF(Table1[[#This Row],[UnitPrice]]&gt;115%*Table1[[#This Row],[StandardAcquisitionCost]],"Anomali","")</f>
        <v>Anomali</v>
      </c>
      <c r="N2309" s="80">
        <f>VLOOKUP(Table1[[#This Row],[ProductID]],productMaster,11,0)</f>
        <v>0</v>
      </c>
      <c r="O2309" s="80" t="str">
        <f>IF(Table1[[#This Row],[UnitPrice]]&gt;Table1[[#This Row],[sellingPrice]],"Anomali","")</f>
        <v>Anomali</v>
      </c>
      <c r="P2309" s="80" t="str">
        <f>IF(ISNA(VLOOKUP(Table1[[#This Row],[ProductID]],productMaster,1,0)),"Anomali","")</f>
        <v/>
      </c>
    </row>
    <row r="2310" spans="1:16" x14ac:dyDescent="0.25">
      <c r="A2310" s="4">
        <v>1305</v>
      </c>
      <c r="B2310" s="4">
        <v>2950</v>
      </c>
      <c r="C2310" s="11">
        <v>44178</v>
      </c>
      <c r="D2310" s="4">
        <v>3</v>
      </c>
      <c r="E2310" s="4">
        <v>414</v>
      </c>
      <c r="F2310" s="41">
        <v>45.475499999999997</v>
      </c>
      <c r="G2310" s="41">
        <v>136.4265</v>
      </c>
      <c r="K2310" t="b">
        <f>IF(VLOOKUP(Table1[[#This Row],[ProductID]],productMaster,4,0)="Active",TRUE,"Anomali")</f>
        <v>1</v>
      </c>
      <c r="L2310">
        <f>VLOOKUP(Table1[[#This Row],[ProductID]],productMaster,10,0)</f>
        <v>0</v>
      </c>
      <c r="M2310" t="str">
        <f>IF(Table1[[#This Row],[UnitPrice]]&gt;115%*Table1[[#This Row],[StandardAcquisitionCost]],"Anomali","")</f>
        <v>Anomali</v>
      </c>
      <c r="N2310" s="80">
        <f>VLOOKUP(Table1[[#This Row],[ProductID]],productMaster,11,0)</f>
        <v>0</v>
      </c>
      <c r="O2310" s="80" t="str">
        <f>IF(Table1[[#This Row],[UnitPrice]]&gt;Table1[[#This Row],[sellingPrice]],"Anomali","")</f>
        <v>Anomali</v>
      </c>
      <c r="P2310" s="80" t="str">
        <f>IF(ISNA(VLOOKUP(Table1[[#This Row],[ProductID]],productMaster,1,0)),"Anomali","")</f>
        <v/>
      </c>
    </row>
    <row r="2311" spans="1:16" x14ac:dyDescent="0.25">
      <c r="A2311" s="5">
        <v>1305</v>
      </c>
      <c r="B2311" s="5">
        <v>2951</v>
      </c>
      <c r="C2311" s="10">
        <v>44178</v>
      </c>
      <c r="D2311" s="5">
        <v>3</v>
      </c>
      <c r="E2311" s="5">
        <v>415</v>
      </c>
      <c r="F2311" s="40">
        <v>49.749000000000002</v>
      </c>
      <c r="G2311" s="40">
        <v>149.24700000000001</v>
      </c>
      <c r="K2311" t="b">
        <f>IF(VLOOKUP(Table1[[#This Row],[ProductID]],productMaster,4,0)="Active",TRUE,"Anomali")</f>
        <v>1</v>
      </c>
      <c r="L2311">
        <f>VLOOKUP(Table1[[#This Row],[ProductID]],productMaster,10,0)</f>
        <v>0</v>
      </c>
      <c r="M2311" t="str">
        <f>IF(Table1[[#This Row],[UnitPrice]]&gt;115%*Table1[[#This Row],[StandardAcquisitionCost]],"Anomali","")</f>
        <v>Anomali</v>
      </c>
      <c r="N2311" s="80">
        <f>VLOOKUP(Table1[[#This Row],[ProductID]],productMaster,11,0)</f>
        <v>0</v>
      </c>
      <c r="O2311" s="80" t="str">
        <f>IF(Table1[[#This Row],[UnitPrice]]&gt;Table1[[#This Row],[sellingPrice]],"Anomali","")</f>
        <v>Anomali</v>
      </c>
      <c r="P2311" s="80" t="str">
        <f>IF(ISNA(VLOOKUP(Table1[[#This Row],[ProductID]],productMaster,1,0)),"Anomali","")</f>
        <v/>
      </c>
    </row>
    <row r="2312" spans="1:16" x14ac:dyDescent="0.25">
      <c r="A2312" s="4">
        <v>1305</v>
      </c>
      <c r="B2312" s="4">
        <v>2952</v>
      </c>
      <c r="C2312" s="11">
        <v>44178</v>
      </c>
      <c r="D2312" s="4">
        <v>3</v>
      </c>
      <c r="E2312" s="4">
        <v>416</v>
      </c>
      <c r="F2312" s="41">
        <v>45.475499999999997</v>
      </c>
      <c r="G2312" s="41">
        <v>136.4265</v>
      </c>
      <c r="K2312" t="b">
        <f>IF(VLOOKUP(Table1[[#This Row],[ProductID]],productMaster,4,0)="Active",TRUE,"Anomali")</f>
        <v>1</v>
      </c>
      <c r="L2312">
        <f>VLOOKUP(Table1[[#This Row],[ProductID]],productMaster,10,0)</f>
        <v>0</v>
      </c>
      <c r="M2312" t="str">
        <f>IF(Table1[[#This Row],[UnitPrice]]&gt;115%*Table1[[#This Row],[StandardAcquisitionCost]],"Anomali","")</f>
        <v>Anomali</v>
      </c>
      <c r="N2312" s="80">
        <f>VLOOKUP(Table1[[#This Row],[ProductID]],productMaster,11,0)</f>
        <v>0</v>
      </c>
      <c r="O2312" s="80" t="str">
        <f>IF(Table1[[#This Row],[UnitPrice]]&gt;Table1[[#This Row],[sellingPrice]],"Anomali","")</f>
        <v>Anomali</v>
      </c>
      <c r="P2312" s="80" t="str">
        <f>IF(ISNA(VLOOKUP(Table1[[#This Row],[ProductID]],productMaster,1,0)),"Anomali","")</f>
        <v/>
      </c>
    </row>
    <row r="2313" spans="1:16" x14ac:dyDescent="0.25">
      <c r="A2313" s="5">
        <v>1305</v>
      </c>
      <c r="B2313" s="5">
        <v>2953</v>
      </c>
      <c r="C2313" s="10">
        <v>44178</v>
      </c>
      <c r="D2313" s="5">
        <v>3</v>
      </c>
      <c r="E2313" s="5">
        <v>417</v>
      </c>
      <c r="F2313" s="40">
        <v>43.375500000000002</v>
      </c>
      <c r="G2313" s="40">
        <v>130.12649999999999</v>
      </c>
      <c r="K2313" t="b">
        <f>IF(VLOOKUP(Table1[[#This Row],[ProductID]],productMaster,4,0)="Active",TRUE,"Anomali")</f>
        <v>1</v>
      </c>
      <c r="L2313">
        <f>VLOOKUP(Table1[[#This Row],[ProductID]],productMaster,10,0)</f>
        <v>0</v>
      </c>
      <c r="M2313" t="str">
        <f>IF(Table1[[#This Row],[UnitPrice]]&gt;115%*Table1[[#This Row],[StandardAcquisitionCost]],"Anomali","")</f>
        <v>Anomali</v>
      </c>
      <c r="N2313" s="80">
        <f>VLOOKUP(Table1[[#This Row],[ProductID]],productMaster,11,0)</f>
        <v>0</v>
      </c>
      <c r="O2313" s="80" t="str">
        <f>IF(Table1[[#This Row],[UnitPrice]]&gt;Table1[[#This Row],[sellingPrice]],"Anomali","")</f>
        <v>Anomali</v>
      </c>
      <c r="P2313" s="80" t="str">
        <f>IF(ISNA(VLOOKUP(Table1[[#This Row],[ProductID]],productMaster,1,0)),"Anomali","")</f>
        <v/>
      </c>
    </row>
    <row r="2314" spans="1:16" x14ac:dyDescent="0.25">
      <c r="A2314" s="4">
        <v>1305</v>
      </c>
      <c r="B2314" s="4">
        <v>2954</v>
      </c>
      <c r="C2314" s="11">
        <v>44178</v>
      </c>
      <c r="D2314" s="4">
        <v>3</v>
      </c>
      <c r="E2314" s="4">
        <v>418</v>
      </c>
      <c r="F2314" s="41">
        <v>47.649000000000001</v>
      </c>
      <c r="G2314" s="41">
        <v>142.947</v>
      </c>
      <c r="K2314" t="b">
        <f>IF(VLOOKUP(Table1[[#This Row],[ProductID]],productMaster,4,0)="Active",TRUE,"Anomali")</f>
        <v>1</v>
      </c>
      <c r="L2314">
        <f>VLOOKUP(Table1[[#This Row],[ProductID]],productMaster,10,0)</f>
        <v>0</v>
      </c>
      <c r="M2314" t="str">
        <f>IF(Table1[[#This Row],[UnitPrice]]&gt;115%*Table1[[#This Row],[StandardAcquisitionCost]],"Anomali","")</f>
        <v>Anomali</v>
      </c>
      <c r="N2314" s="80">
        <f>VLOOKUP(Table1[[#This Row],[ProductID]],productMaster,11,0)</f>
        <v>0</v>
      </c>
      <c r="O2314" s="80" t="str">
        <f>IF(Table1[[#This Row],[UnitPrice]]&gt;Table1[[#This Row],[sellingPrice]],"Anomali","")</f>
        <v>Anomali</v>
      </c>
      <c r="P2314" s="80" t="str">
        <f>IF(ISNA(VLOOKUP(Table1[[#This Row],[ProductID]],productMaster,1,0)),"Anomali","")</f>
        <v/>
      </c>
    </row>
    <row r="2315" spans="1:16" x14ac:dyDescent="0.25">
      <c r="A2315" s="5">
        <v>1305</v>
      </c>
      <c r="B2315" s="5">
        <v>2955</v>
      </c>
      <c r="C2315" s="10">
        <v>44178</v>
      </c>
      <c r="D2315" s="5">
        <v>3</v>
      </c>
      <c r="E2315" s="5">
        <v>419</v>
      </c>
      <c r="F2315" s="40">
        <v>43.375500000000002</v>
      </c>
      <c r="G2315" s="40">
        <v>130.12649999999999</v>
      </c>
      <c r="K2315" t="b">
        <f>IF(VLOOKUP(Table1[[#This Row],[ProductID]],productMaster,4,0)="Active",TRUE,"Anomali")</f>
        <v>1</v>
      </c>
      <c r="L2315">
        <f>VLOOKUP(Table1[[#This Row],[ProductID]],productMaster,10,0)</f>
        <v>0</v>
      </c>
      <c r="M2315" t="str">
        <f>IF(Table1[[#This Row],[UnitPrice]]&gt;115%*Table1[[#This Row],[StandardAcquisitionCost]],"Anomali","")</f>
        <v>Anomali</v>
      </c>
      <c r="N2315" s="80">
        <f>VLOOKUP(Table1[[#This Row],[ProductID]],productMaster,11,0)</f>
        <v>0</v>
      </c>
      <c r="O2315" s="80" t="str">
        <f>IF(Table1[[#This Row],[UnitPrice]]&gt;Table1[[#This Row],[sellingPrice]],"Anomali","")</f>
        <v>Anomali</v>
      </c>
      <c r="P2315" s="80" t="str">
        <f>IF(ISNA(VLOOKUP(Table1[[#This Row],[ProductID]],productMaster,1,0)),"Anomali","")</f>
        <v/>
      </c>
    </row>
    <row r="2316" spans="1:16" x14ac:dyDescent="0.25">
      <c r="A2316" s="4">
        <v>1305</v>
      </c>
      <c r="B2316" s="4">
        <v>2956</v>
      </c>
      <c r="C2316" s="11">
        <v>44178</v>
      </c>
      <c r="D2316" s="4">
        <v>3</v>
      </c>
      <c r="E2316" s="4">
        <v>420</v>
      </c>
      <c r="F2316" s="41">
        <v>41.275500000000001</v>
      </c>
      <c r="G2316" s="41">
        <v>123.8265</v>
      </c>
      <c r="K2316" t="b">
        <f>IF(VLOOKUP(Table1[[#This Row],[ProductID]],productMaster,4,0)="Active",TRUE,"Anomali")</f>
        <v>1</v>
      </c>
      <c r="L2316">
        <f>VLOOKUP(Table1[[#This Row],[ProductID]],productMaster,10,0)</f>
        <v>0</v>
      </c>
      <c r="M2316" t="str">
        <f>IF(Table1[[#This Row],[UnitPrice]]&gt;115%*Table1[[#This Row],[StandardAcquisitionCost]],"Anomali","")</f>
        <v>Anomali</v>
      </c>
      <c r="N2316" s="80">
        <f>VLOOKUP(Table1[[#This Row],[ProductID]],productMaster,11,0)</f>
        <v>0</v>
      </c>
      <c r="O2316" s="80" t="str">
        <f>IF(Table1[[#This Row],[UnitPrice]]&gt;Table1[[#This Row],[sellingPrice]],"Anomali","")</f>
        <v>Anomali</v>
      </c>
      <c r="P2316" s="80" t="str">
        <f>IF(ISNA(VLOOKUP(Table1[[#This Row],[ProductID]],productMaster,1,0)),"Anomali","")</f>
        <v/>
      </c>
    </row>
    <row r="2317" spans="1:16" x14ac:dyDescent="0.25">
      <c r="A2317" s="5">
        <v>1305</v>
      </c>
      <c r="B2317" s="5">
        <v>2957</v>
      </c>
      <c r="C2317" s="10">
        <v>44178</v>
      </c>
      <c r="D2317" s="5">
        <v>3</v>
      </c>
      <c r="E2317" s="5">
        <v>421</v>
      </c>
      <c r="F2317" s="40">
        <v>45.548999999999999</v>
      </c>
      <c r="G2317" s="40">
        <v>136.64699999999999</v>
      </c>
      <c r="K2317" t="b">
        <f>IF(VLOOKUP(Table1[[#This Row],[ProductID]],productMaster,4,0)="Active",TRUE,"Anomali")</f>
        <v>1</v>
      </c>
      <c r="L2317">
        <f>VLOOKUP(Table1[[#This Row],[ProductID]],productMaster,10,0)</f>
        <v>0</v>
      </c>
      <c r="M2317" t="str">
        <f>IF(Table1[[#This Row],[UnitPrice]]&gt;115%*Table1[[#This Row],[StandardAcquisitionCost]],"Anomali","")</f>
        <v>Anomali</v>
      </c>
      <c r="N2317" s="80">
        <f>VLOOKUP(Table1[[#This Row],[ProductID]],productMaster,11,0)</f>
        <v>0</v>
      </c>
      <c r="O2317" s="80" t="str">
        <f>IF(Table1[[#This Row],[UnitPrice]]&gt;Table1[[#This Row],[sellingPrice]],"Anomali","")</f>
        <v>Anomali</v>
      </c>
      <c r="P2317" s="80" t="str">
        <f>IF(ISNA(VLOOKUP(Table1[[#This Row],[ProductID]],productMaster,1,0)),"Anomali","")</f>
        <v/>
      </c>
    </row>
    <row r="2318" spans="1:16" x14ac:dyDescent="0.25">
      <c r="A2318" s="4">
        <v>1306</v>
      </c>
      <c r="B2318" s="4">
        <v>2958</v>
      </c>
      <c r="C2318" s="11">
        <v>44178</v>
      </c>
      <c r="D2318" s="4">
        <v>550</v>
      </c>
      <c r="E2318" s="4">
        <v>931</v>
      </c>
      <c r="F2318" s="41">
        <v>34.8705</v>
      </c>
      <c r="G2318" s="41">
        <v>19178.775000000001</v>
      </c>
      <c r="K2318" t="b">
        <f>IF(VLOOKUP(Table1[[#This Row],[ProductID]],productMaster,4,0)="Active",TRUE,"Anomali")</f>
        <v>1</v>
      </c>
      <c r="L2318">
        <f>VLOOKUP(Table1[[#This Row],[ProductID]],productMaster,10,0)</f>
        <v>8.0373000000000001</v>
      </c>
      <c r="M2318" t="str">
        <f>IF(Table1[[#This Row],[UnitPrice]]&gt;115%*Table1[[#This Row],[StandardAcquisitionCost]],"Anomali","")</f>
        <v>Anomali</v>
      </c>
      <c r="N2318" s="80">
        <f>VLOOKUP(Table1[[#This Row],[ProductID]],productMaster,11,0)</f>
        <v>21.49</v>
      </c>
      <c r="O2318" s="80" t="str">
        <f>IF(Table1[[#This Row],[UnitPrice]]&gt;Table1[[#This Row],[sellingPrice]],"Anomali","")</f>
        <v>Anomali</v>
      </c>
      <c r="P2318" s="80" t="str">
        <f>IF(ISNA(VLOOKUP(Table1[[#This Row],[ProductID]],productMaster,1,0)),"Anomali","")</f>
        <v/>
      </c>
    </row>
    <row r="2319" spans="1:16" x14ac:dyDescent="0.25">
      <c r="A2319" s="5">
        <v>1306</v>
      </c>
      <c r="B2319" s="5">
        <v>2959</v>
      </c>
      <c r="C2319" s="10">
        <v>44178</v>
      </c>
      <c r="D2319" s="5">
        <v>550</v>
      </c>
      <c r="E2319" s="5">
        <v>932</v>
      </c>
      <c r="F2319" s="40">
        <v>39.763500000000001</v>
      </c>
      <c r="G2319" s="40">
        <v>21869.924999999999</v>
      </c>
      <c r="K2319" t="b">
        <f>IF(VLOOKUP(Table1[[#This Row],[ProductID]],productMaster,4,0)="Active",TRUE,"Anomali")</f>
        <v>1</v>
      </c>
      <c r="L2319">
        <f>VLOOKUP(Table1[[#This Row],[ProductID]],productMaster,10,0)</f>
        <v>9.3462999999999994</v>
      </c>
      <c r="M2319" t="str">
        <f>IF(Table1[[#This Row],[UnitPrice]]&gt;115%*Table1[[#This Row],[StandardAcquisitionCost]],"Anomali","")</f>
        <v>Anomali</v>
      </c>
      <c r="N2319" s="80">
        <f>VLOOKUP(Table1[[#This Row],[ProductID]],productMaster,11,0)</f>
        <v>24.99</v>
      </c>
      <c r="O2319" s="80" t="str">
        <f>IF(Table1[[#This Row],[UnitPrice]]&gt;Table1[[#This Row],[sellingPrice]],"Anomali","")</f>
        <v>Anomali</v>
      </c>
      <c r="P2319" s="80" t="str">
        <f>IF(ISNA(VLOOKUP(Table1[[#This Row],[ProductID]],productMaster,1,0)),"Anomali","")</f>
        <v/>
      </c>
    </row>
    <row r="2320" spans="1:16" x14ac:dyDescent="0.25">
      <c r="A2320" s="4">
        <v>1306</v>
      </c>
      <c r="B2320" s="4">
        <v>2960</v>
      </c>
      <c r="C2320" s="11">
        <v>44178</v>
      </c>
      <c r="D2320" s="4">
        <v>550</v>
      </c>
      <c r="E2320" s="4">
        <v>933</v>
      </c>
      <c r="F2320" s="41">
        <v>43.984499999999997</v>
      </c>
      <c r="G2320" s="41">
        <v>24191.474999999999</v>
      </c>
      <c r="K2320" t="b">
        <f>IF(VLOOKUP(Table1[[#This Row],[ProductID]],productMaster,4,0)="Active",TRUE,"Anomali")</f>
        <v>1</v>
      </c>
      <c r="L2320">
        <f>VLOOKUP(Table1[[#This Row],[ProductID]],productMaster,10,0)</f>
        <v>12.192399999999999</v>
      </c>
      <c r="M2320" t="str">
        <f>IF(Table1[[#This Row],[UnitPrice]]&gt;115%*Table1[[#This Row],[StandardAcquisitionCost]],"Anomali","")</f>
        <v>Anomali</v>
      </c>
      <c r="N2320" s="80">
        <f>VLOOKUP(Table1[[#This Row],[ProductID]],productMaster,11,0)</f>
        <v>32.6</v>
      </c>
      <c r="O2320" s="80" t="str">
        <f>IF(Table1[[#This Row],[UnitPrice]]&gt;Table1[[#This Row],[sellingPrice]],"Anomali","")</f>
        <v>Anomali</v>
      </c>
      <c r="P2320" s="80" t="str">
        <f>IF(ISNA(VLOOKUP(Table1[[#This Row],[ProductID]],productMaster,1,0)),"Anomali","")</f>
        <v/>
      </c>
    </row>
    <row r="2321" spans="1:16" x14ac:dyDescent="0.25">
      <c r="A2321" s="5">
        <v>1306</v>
      </c>
      <c r="B2321" s="5">
        <v>2961</v>
      </c>
      <c r="C2321" s="10">
        <v>44178</v>
      </c>
      <c r="D2321" s="5">
        <v>550</v>
      </c>
      <c r="E2321" s="5">
        <v>934</v>
      </c>
      <c r="F2321" s="40">
        <v>38.146500000000003</v>
      </c>
      <c r="G2321" s="40">
        <v>20980.575000000001</v>
      </c>
      <c r="K2321" t="b">
        <f>IF(VLOOKUP(Table1[[#This Row],[ProductID]],productMaster,4,0)="Active",TRUE,"Anomali")</f>
        <v>1</v>
      </c>
      <c r="L2321">
        <f>VLOOKUP(Table1[[#This Row],[ProductID]],productMaster,10,0)</f>
        <v>10.8423</v>
      </c>
      <c r="M2321" t="str">
        <f>IF(Table1[[#This Row],[UnitPrice]]&gt;115%*Table1[[#This Row],[StandardAcquisitionCost]],"Anomali","")</f>
        <v>Anomali</v>
      </c>
      <c r="N2321" s="80">
        <f>VLOOKUP(Table1[[#This Row],[ProductID]],productMaster,11,0)</f>
        <v>28.99</v>
      </c>
      <c r="O2321" s="80" t="str">
        <f>IF(Table1[[#This Row],[UnitPrice]]&gt;Table1[[#This Row],[sellingPrice]],"Anomali","")</f>
        <v>Anomali</v>
      </c>
      <c r="P2321" s="80" t="str">
        <f>IF(ISNA(VLOOKUP(Table1[[#This Row],[ProductID]],productMaster,1,0)),"Anomali","")</f>
        <v/>
      </c>
    </row>
    <row r="2322" spans="1:16" x14ac:dyDescent="0.25">
      <c r="A2322" s="4">
        <v>1307</v>
      </c>
      <c r="B2322" s="4">
        <v>2962</v>
      </c>
      <c r="C2322" s="11">
        <v>44178</v>
      </c>
      <c r="D2322" s="4">
        <v>3</v>
      </c>
      <c r="E2322" s="4">
        <v>422</v>
      </c>
      <c r="F2322" s="41">
        <v>47.680500000000002</v>
      </c>
      <c r="G2322" s="41">
        <v>143.04150000000001</v>
      </c>
      <c r="K2322" t="b">
        <f>IF(VLOOKUP(Table1[[#This Row],[ProductID]],productMaster,4,0)="Active",TRUE,"Anomali")</f>
        <v>1</v>
      </c>
      <c r="L2322">
        <f>VLOOKUP(Table1[[#This Row],[ProductID]],productMaster,10,0)</f>
        <v>0</v>
      </c>
      <c r="M2322" t="str">
        <f>IF(Table1[[#This Row],[UnitPrice]]&gt;115%*Table1[[#This Row],[StandardAcquisitionCost]],"Anomali","")</f>
        <v>Anomali</v>
      </c>
      <c r="N2322" s="80">
        <f>VLOOKUP(Table1[[#This Row],[ProductID]],productMaster,11,0)</f>
        <v>0</v>
      </c>
      <c r="O2322" s="80" t="str">
        <f>IF(Table1[[#This Row],[UnitPrice]]&gt;Table1[[#This Row],[sellingPrice]],"Anomali","")</f>
        <v>Anomali</v>
      </c>
      <c r="P2322" s="80" t="str">
        <f>IF(ISNA(VLOOKUP(Table1[[#This Row],[ProductID]],productMaster,1,0)),"Anomali","")</f>
        <v/>
      </c>
    </row>
    <row r="2323" spans="1:16" x14ac:dyDescent="0.25">
      <c r="A2323" s="5">
        <v>1307</v>
      </c>
      <c r="B2323" s="5">
        <v>2963</v>
      </c>
      <c r="C2323" s="10">
        <v>44178</v>
      </c>
      <c r="D2323" s="5">
        <v>3</v>
      </c>
      <c r="E2323" s="5">
        <v>423</v>
      </c>
      <c r="F2323" s="40">
        <v>45.580500000000001</v>
      </c>
      <c r="G2323" s="40">
        <v>136.7415</v>
      </c>
      <c r="K2323" t="b">
        <f>IF(VLOOKUP(Table1[[#This Row],[ProductID]],productMaster,4,0)="Active",TRUE,"Anomali")</f>
        <v>1</v>
      </c>
      <c r="L2323">
        <f>VLOOKUP(Table1[[#This Row],[ProductID]],productMaster,10,0)</f>
        <v>0</v>
      </c>
      <c r="M2323" t="str">
        <f>IF(Table1[[#This Row],[UnitPrice]]&gt;115%*Table1[[#This Row],[StandardAcquisitionCost]],"Anomali","")</f>
        <v>Anomali</v>
      </c>
      <c r="N2323" s="80">
        <f>VLOOKUP(Table1[[#This Row],[ProductID]],productMaster,11,0)</f>
        <v>0</v>
      </c>
      <c r="O2323" s="80" t="str">
        <f>IF(Table1[[#This Row],[UnitPrice]]&gt;Table1[[#This Row],[sellingPrice]],"Anomali","")</f>
        <v>Anomali</v>
      </c>
      <c r="P2323" s="80" t="str">
        <f>IF(ISNA(VLOOKUP(Table1[[#This Row],[ProductID]],productMaster,1,0)),"Anomali","")</f>
        <v/>
      </c>
    </row>
    <row r="2324" spans="1:16" x14ac:dyDescent="0.25">
      <c r="A2324" s="4">
        <v>1307</v>
      </c>
      <c r="B2324" s="4">
        <v>2964</v>
      </c>
      <c r="C2324" s="11">
        <v>44178</v>
      </c>
      <c r="D2324" s="4">
        <v>3</v>
      </c>
      <c r="E2324" s="4">
        <v>424</v>
      </c>
      <c r="F2324" s="41">
        <v>49.853999999999999</v>
      </c>
      <c r="G2324" s="41">
        <v>149.56200000000001</v>
      </c>
      <c r="K2324" t="b">
        <f>IF(VLOOKUP(Table1[[#This Row],[ProductID]],productMaster,4,0)="Active",TRUE,"Anomali")</f>
        <v>1</v>
      </c>
      <c r="L2324">
        <f>VLOOKUP(Table1[[#This Row],[ProductID]],productMaster,10,0)</f>
        <v>0</v>
      </c>
      <c r="M2324" t="str">
        <f>IF(Table1[[#This Row],[UnitPrice]]&gt;115%*Table1[[#This Row],[StandardAcquisitionCost]],"Anomali","")</f>
        <v>Anomali</v>
      </c>
      <c r="N2324" s="80">
        <f>VLOOKUP(Table1[[#This Row],[ProductID]],productMaster,11,0)</f>
        <v>0</v>
      </c>
      <c r="O2324" s="80" t="str">
        <f>IF(Table1[[#This Row],[UnitPrice]]&gt;Table1[[#This Row],[sellingPrice]],"Anomali","")</f>
        <v>Anomali</v>
      </c>
      <c r="P2324" s="80" t="str">
        <f>IF(ISNA(VLOOKUP(Table1[[#This Row],[ProductID]],productMaster,1,0)),"Anomali","")</f>
        <v/>
      </c>
    </row>
    <row r="2325" spans="1:16" x14ac:dyDescent="0.25">
      <c r="A2325" s="5">
        <v>1307</v>
      </c>
      <c r="B2325" s="5">
        <v>2965</v>
      </c>
      <c r="C2325" s="10">
        <v>44178</v>
      </c>
      <c r="D2325" s="5">
        <v>3</v>
      </c>
      <c r="E2325" s="5">
        <v>425</v>
      </c>
      <c r="F2325" s="40">
        <v>45.580500000000001</v>
      </c>
      <c r="G2325" s="40">
        <v>136.7415</v>
      </c>
      <c r="K2325" t="b">
        <f>IF(VLOOKUP(Table1[[#This Row],[ProductID]],productMaster,4,0)="Active",TRUE,"Anomali")</f>
        <v>1</v>
      </c>
      <c r="L2325">
        <f>VLOOKUP(Table1[[#This Row],[ProductID]],productMaster,10,0)</f>
        <v>0</v>
      </c>
      <c r="M2325" t="str">
        <f>IF(Table1[[#This Row],[UnitPrice]]&gt;115%*Table1[[#This Row],[StandardAcquisitionCost]],"Anomali","")</f>
        <v>Anomali</v>
      </c>
      <c r="N2325" s="80">
        <f>VLOOKUP(Table1[[#This Row],[ProductID]],productMaster,11,0)</f>
        <v>0</v>
      </c>
      <c r="O2325" s="80" t="str">
        <f>IF(Table1[[#This Row],[UnitPrice]]&gt;Table1[[#This Row],[sellingPrice]],"Anomali","")</f>
        <v>Anomali</v>
      </c>
      <c r="P2325" s="80" t="str">
        <f>IF(ISNA(VLOOKUP(Table1[[#This Row],[ProductID]],productMaster,1,0)),"Anomali","")</f>
        <v/>
      </c>
    </row>
    <row r="2326" spans="1:16" x14ac:dyDescent="0.25">
      <c r="A2326" s="4">
        <v>1307</v>
      </c>
      <c r="B2326" s="4">
        <v>2966</v>
      </c>
      <c r="C2326" s="11">
        <v>44178</v>
      </c>
      <c r="D2326" s="4">
        <v>3</v>
      </c>
      <c r="E2326" s="4">
        <v>426</v>
      </c>
      <c r="F2326" s="41">
        <v>43.480499999999999</v>
      </c>
      <c r="G2326" s="41">
        <v>130.44149999999999</v>
      </c>
      <c r="K2326" t="b">
        <f>IF(VLOOKUP(Table1[[#This Row],[ProductID]],productMaster,4,0)="Active",TRUE,"Anomali")</f>
        <v>1</v>
      </c>
      <c r="L2326">
        <f>VLOOKUP(Table1[[#This Row],[ProductID]],productMaster,10,0)</f>
        <v>0</v>
      </c>
      <c r="M2326" t="str">
        <f>IF(Table1[[#This Row],[UnitPrice]]&gt;115%*Table1[[#This Row],[StandardAcquisitionCost]],"Anomali","")</f>
        <v>Anomali</v>
      </c>
      <c r="N2326" s="80">
        <f>VLOOKUP(Table1[[#This Row],[ProductID]],productMaster,11,0)</f>
        <v>0</v>
      </c>
      <c r="O2326" s="80" t="str">
        <f>IF(Table1[[#This Row],[UnitPrice]]&gt;Table1[[#This Row],[sellingPrice]],"Anomali","")</f>
        <v>Anomali</v>
      </c>
      <c r="P2326" s="80" t="str">
        <f>IF(ISNA(VLOOKUP(Table1[[#This Row],[ProductID]],productMaster,1,0)),"Anomali","")</f>
        <v/>
      </c>
    </row>
    <row r="2327" spans="1:16" x14ac:dyDescent="0.25">
      <c r="A2327" s="5">
        <v>1307</v>
      </c>
      <c r="B2327" s="5">
        <v>2967</v>
      </c>
      <c r="C2327" s="10">
        <v>44178</v>
      </c>
      <c r="D2327" s="5">
        <v>3</v>
      </c>
      <c r="E2327" s="5">
        <v>427</v>
      </c>
      <c r="F2327" s="40">
        <v>47.753999999999998</v>
      </c>
      <c r="G2327" s="40">
        <v>143.262</v>
      </c>
      <c r="K2327" t="b">
        <f>IF(VLOOKUP(Table1[[#This Row],[ProductID]],productMaster,4,0)="Active",TRUE,"Anomali")</f>
        <v>1</v>
      </c>
      <c r="L2327">
        <f>VLOOKUP(Table1[[#This Row],[ProductID]],productMaster,10,0)</f>
        <v>0</v>
      </c>
      <c r="M2327" t="str">
        <f>IF(Table1[[#This Row],[UnitPrice]]&gt;115%*Table1[[#This Row],[StandardAcquisitionCost]],"Anomali","")</f>
        <v>Anomali</v>
      </c>
      <c r="N2327" s="80">
        <f>VLOOKUP(Table1[[#This Row],[ProductID]],productMaster,11,0)</f>
        <v>0</v>
      </c>
      <c r="O2327" s="80" t="str">
        <f>IF(Table1[[#This Row],[UnitPrice]]&gt;Table1[[#This Row],[sellingPrice]],"Anomali","")</f>
        <v>Anomali</v>
      </c>
      <c r="P2327" s="80" t="str">
        <f>IF(ISNA(VLOOKUP(Table1[[#This Row],[ProductID]],productMaster,1,0)),"Anomali","")</f>
        <v/>
      </c>
    </row>
    <row r="2328" spans="1:16" x14ac:dyDescent="0.25">
      <c r="A2328" s="4">
        <v>1308</v>
      </c>
      <c r="B2328" s="4">
        <v>2968</v>
      </c>
      <c r="C2328" s="11">
        <v>44178</v>
      </c>
      <c r="D2328" s="4">
        <v>3</v>
      </c>
      <c r="E2328" s="4">
        <v>341</v>
      </c>
      <c r="F2328" s="41">
        <v>47.575499999999998</v>
      </c>
      <c r="G2328" s="41">
        <v>142.72649999999999</v>
      </c>
      <c r="K2328" t="b">
        <f>IF(VLOOKUP(Table1[[#This Row],[ProductID]],productMaster,4,0)="Active",TRUE,"Anomali")</f>
        <v>1</v>
      </c>
      <c r="L2328">
        <f>VLOOKUP(Table1[[#This Row],[ProductID]],productMaster,10,0)</f>
        <v>0</v>
      </c>
      <c r="M2328" t="str">
        <f>IF(Table1[[#This Row],[UnitPrice]]&gt;115%*Table1[[#This Row],[StandardAcquisitionCost]],"Anomali","")</f>
        <v>Anomali</v>
      </c>
      <c r="N2328" s="80">
        <f>VLOOKUP(Table1[[#This Row],[ProductID]],productMaster,11,0)</f>
        <v>0</v>
      </c>
      <c r="O2328" s="80" t="str">
        <f>IF(Table1[[#This Row],[UnitPrice]]&gt;Table1[[#This Row],[sellingPrice]],"Anomali","")</f>
        <v>Anomali</v>
      </c>
      <c r="P2328" s="80" t="str">
        <f>IF(ISNA(VLOOKUP(Table1[[#This Row],[ProductID]],productMaster,1,0)),"Anomali","")</f>
        <v/>
      </c>
    </row>
    <row r="2329" spans="1:16" x14ac:dyDescent="0.25">
      <c r="A2329" s="5">
        <v>1308</v>
      </c>
      <c r="B2329" s="5">
        <v>2969</v>
      </c>
      <c r="C2329" s="10">
        <v>44178</v>
      </c>
      <c r="D2329" s="5">
        <v>3</v>
      </c>
      <c r="E2329" s="5">
        <v>342</v>
      </c>
      <c r="F2329" s="40">
        <v>45.475499999999997</v>
      </c>
      <c r="G2329" s="40">
        <v>136.4265</v>
      </c>
      <c r="K2329" t="b">
        <f>IF(VLOOKUP(Table1[[#This Row],[ProductID]],productMaster,4,0)="Active",TRUE,"Anomali")</f>
        <v>1</v>
      </c>
      <c r="L2329">
        <f>VLOOKUP(Table1[[#This Row],[ProductID]],productMaster,10,0)</f>
        <v>0</v>
      </c>
      <c r="M2329" t="str">
        <f>IF(Table1[[#This Row],[UnitPrice]]&gt;115%*Table1[[#This Row],[StandardAcquisitionCost]],"Anomali","")</f>
        <v>Anomali</v>
      </c>
      <c r="N2329" s="80">
        <f>VLOOKUP(Table1[[#This Row],[ProductID]],productMaster,11,0)</f>
        <v>0</v>
      </c>
      <c r="O2329" s="80" t="str">
        <f>IF(Table1[[#This Row],[UnitPrice]]&gt;Table1[[#This Row],[sellingPrice]],"Anomali","")</f>
        <v>Anomali</v>
      </c>
      <c r="P2329" s="80" t="str">
        <f>IF(ISNA(VLOOKUP(Table1[[#This Row],[ProductID]],productMaster,1,0)),"Anomali","")</f>
        <v/>
      </c>
    </row>
    <row r="2330" spans="1:16" x14ac:dyDescent="0.25">
      <c r="A2330" s="4">
        <v>1308</v>
      </c>
      <c r="B2330" s="4">
        <v>2970</v>
      </c>
      <c r="C2330" s="11">
        <v>44178</v>
      </c>
      <c r="D2330" s="4">
        <v>3</v>
      </c>
      <c r="E2330" s="4">
        <v>343</v>
      </c>
      <c r="F2330" s="41">
        <v>49.749000000000002</v>
      </c>
      <c r="G2330" s="41">
        <v>149.24700000000001</v>
      </c>
      <c r="K2330" t="b">
        <f>IF(VLOOKUP(Table1[[#This Row],[ProductID]],productMaster,4,0)="Active",TRUE,"Anomali")</f>
        <v>1</v>
      </c>
      <c r="L2330">
        <f>VLOOKUP(Table1[[#This Row],[ProductID]],productMaster,10,0)</f>
        <v>0</v>
      </c>
      <c r="M2330" t="str">
        <f>IF(Table1[[#This Row],[UnitPrice]]&gt;115%*Table1[[#This Row],[StandardAcquisitionCost]],"Anomali","")</f>
        <v>Anomali</v>
      </c>
      <c r="N2330" s="80">
        <f>VLOOKUP(Table1[[#This Row],[ProductID]],productMaster,11,0)</f>
        <v>0</v>
      </c>
      <c r="O2330" s="80" t="str">
        <f>IF(Table1[[#This Row],[UnitPrice]]&gt;Table1[[#This Row],[sellingPrice]],"Anomali","")</f>
        <v>Anomali</v>
      </c>
      <c r="P2330" s="80" t="str">
        <f>IF(ISNA(VLOOKUP(Table1[[#This Row],[ProductID]],productMaster,1,0)),"Anomali","")</f>
        <v/>
      </c>
    </row>
    <row r="2331" spans="1:16" x14ac:dyDescent="0.25">
      <c r="A2331" s="5">
        <v>1308</v>
      </c>
      <c r="B2331" s="5">
        <v>2971</v>
      </c>
      <c r="C2331" s="10">
        <v>44178</v>
      </c>
      <c r="D2331" s="5">
        <v>3</v>
      </c>
      <c r="E2331" s="5">
        <v>344</v>
      </c>
      <c r="F2331" s="40">
        <v>45.475499999999997</v>
      </c>
      <c r="G2331" s="40">
        <v>136.4265</v>
      </c>
      <c r="K2331" t="b">
        <f>IF(VLOOKUP(Table1[[#This Row],[ProductID]],productMaster,4,0)="Active",TRUE,"Anomali")</f>
        <v>1</v>
      </c>
      <c r="L2331">
        <f>VLOOKUP(Table1[[#This Row],[ProductID]],productMaster,10,0)</f>
        <v>0</v>
      </c>
      <c r="M2331" t="str">
        <f>IF(Table1[[#This Row],[UnitPrice]]&gt;115%*Table1[[#This Row],[StandardAcquisitionCost]],"Anomali","")</f>
        <v>Anomali</v>
      </c>
      <c r="N2331" s="80">
        <f>VLOOKUP(Table1[[#This Row],[ProductID]],productMaster,11,0)</f>
        <v>0</v>
      </c>
      <c r="O2331" s="80" t="str">
        <f>IF(Table1[[#This Row],[UnitPrice]]&gt;Table1[[#This Row],[sellingPrice]],"Anomali","")</f>
        <v>Anomali</v>
      </c>
      <c r="P2331" s="80" t="str">
        <f>IF(ISNA(VLOOKUP(Table1[[#This Row],[ProductID]],productMaster,1,0)),"Anomali","")</f>
        <v/>
      </c>
    </row>
    <row r="2332" spans="1:16" x14ac:dyDescent="0.25">
      <c r="A2332" s="4">
        <v>1308</v>
      </c>
      <c r="B2332" s="4">
        <v>2972</v>
      </c>
      <c r="C2332" s="11">
        <v>44178</v>
      </c>
      <c r="D2332" s="4">
        <v>3</v>
      </c>
      <c r="E2332" s="4">
        <v>345</v>
      </c>
      <c r="F2332" s="41">
        <v>43.375500000000002</v>
      </c>
      <c r="G2332" s="41">
        <v>130.12649999999999</v>
      </c>
      <c r="K2332" t="b">
        <f>IF(VLOOKUP(Table1[[#This Row],[ProductID]],productMaster,4,0)="Active",TRUE,"Anomali")</f>
        <v>1</v>
      </c>
      <c r="L2332">
        <f>VLOOKUP(Table1[[#This Row],[ProductID]],productMaster,10,0)</f>
        <v>0</v>
      </c>
      <c r="M2332" t="str">
        <f>IF(Table1[[#This Row],[UnitPrice]]&gt;115%*Table1[[#This Row],[StandardAcquisitionCost]],"Anomali","")</f>
        <v>Anomali</v>
      </c>
      <c r="N2332" s="80">
        <f>VLOOKUP(Table1[[#This Row],[ProductID]],productMaster,11,0)</f>
        <v>0</v>
      </c>
      <c r="O2332" s="80" t="str">
        <f>IF(Table1[[#This Row],[UnitPrice]]&gt;Table1[[#This Row],[sellingPrice]],"Anomali","")</f>
        <v>Anomali</v>
      </c>
      <c r="P2332" s="80" t="str">
        <f>IF(ISNA(VLOOKUP(Table1[[#This Row],[ProductID]],productMaster,1,0)),"Anomali","")</f>
        <v/>
      </c>
    </row>
    <row r="2333" spans="1:16" x14ac:dyDescent="0.25">
      <c r="A2333" s="5">
        <v>1309</v>
      </c>
      <c r="B2333" s="5">
        <v>2973</v>
      </c>
      <c r="C2333" s="10">
        <v>44178</v>
      </c>
      <c r="D2333" s="5">
        <v>550</v>
      </c>
      <c r="E2333" s="5">
        <v>931</v>
      </c>
      <c r="F2333" s="40">
        <v>34.345500000000001</v>
      </c>
      <c r="G2333" s="40">
        <v>18890.025000000001</v>
      </c>
      <c r="K2333" t="b">
        <f>IF(VLOOKUP(Table1[[#This Row],[ProductID]],productMaster,4,0)="Active",TRUE,"Anomali")</f>
        <v>1</v>
      </c>
      <c r="L2333">
        <f>VLOOKUP(Table1[[#This Row],[ProductID]],productMaster,10,0)</f>
        <v>8.0373000000000001</v>
      </c>
      <c r="M2333" t="str">
        <f>IF(Table1[[#This Row],[UnitPrice]]&gt;115%*Table1[[#This Row],[StandardAcquisitionCost]],"Anomali","")</f>
        <v>Anomali</v>
      </c>
      <c r="N2333" s="80">
        <f>VLOOKUP(Table1[[#This Row],[ProductID]],productMaster,11,0)</f>
        <v>21.49</v>
      </c>
      <c r="O2333" s="80" t="str">
        <f>IF(Table1[[#This Row],[UnitPrice]]&gt;Table1[[#This Row],[sellingPrice]],"Anomali","")</f>
        <v>Anomali</v>
      </c>
      <c r="P2333" s="80" t="str">
        <f>IF(ISNA(VLOOKUP(Table1[[#This Row],[ProductID]],productMaster,1,0)),"Anomali","")</f>
        <v/>
      </c>
    </row>
    <row r="2334" spans="1:16" x14ac:dyDescent="0.25">
      <c r="A2334" s="4">
        <v>1309</v>
      </c>
      <c r="B2334" s="4">
        <v>2974</v>
      </c>
      <c r="C2334" s="11">
        <v>44178</v>
      </c>
      <c r="D2334" s="4">
        <v>550</v>
      </c>
      <c r="E2334" s="4">
        <v>932</v>
      </c>
      <c r="F2334" s="41">
        <v>39.238500000000002</v>
      </c>
      <c r="G2334" s="41">
        <v>21581.174999999999</v>
      </c>
      <c r="K2334" t="b">
        <f>IF(VLOOKUP(Table1[[#This Row],[ProductID]],productMaster,4,0)="Active",TRUE,"Anomali")</f>
        <v>1</v>
      </c>
      <c r="L2334">
        <f>VLOOKUP(Table1[[#This Row],[ProductID]],productMaster,10,0)</f>
        <v>9.3462999999999994</v>
      </c>
      <c r="M2334" t="str">
        <f>IF(Table1[[#This Row],[UnitPrice]]&gt;115%*Table1[[#This Row],[StandardAcquisitionCost]],"Anomali","")</f>
        <v>Anomali</v>
      </c>
      <c r="N2334" s="80">
        <f>VLOOKUP(Table1[[#This Row],[ProductID]],productMaster,11,0)</f>
        <v>24.99</v>
      </c>
      <c r="O2334" s="80" t="str">
        <f>IF(Table1[[#This Row],[UnitPrice]]&gt;Table1[[#This Row],[sellingPrice]],"Anomali","")</f>
        <v>Anomali</v>
      </c>
      <c r="P2334" s="80" t="str">
        <f>IF(ISNA(VLOOKUP(Table1[[#This Row],[ProductID]],productMaster,1,0)),"Anomali","")</f>
        <v/>
      </c>
    </row>
    <row r="2335" spans="1:16" x14ac:dyDescent="0.25">
      <c r="A2335" s="5">
        <v>1310</v>
      </c>
      <c r="B2335" s="5">
        <v>2975</v>
      </c>
      <c r="C2335" s="10">
        <v>44178</v>
      </c>
      <c r="D2335" s="5">
        <v>3</v>
      </c>
      <c r="E2335" s="5">
        <v>341</v>
      </c>
      <c r="F2335" s="40">
        <v>47.470500000000001</v>
      </c>
      <c r="G2335" s="40">
        <v>142.41149999999999</v>
      </c>
      <c r="K2335" t="b">
        <f>IF(VLOOKUP(Table1[[#This Row],[ProductID]],productMaster,4,0)="Active",TRUE,"Anomali")</f>
        <v>1</v>
      </c>
      <c r="L2335">
        <f>VLOOKUP(Table1[[#This Row],[ProductID]],productMaster,10,0)</f>
        <v>0</v>
      </c>
      <c r="M2335" t="str">
        <f>IF(Table1[[#This Row],[UnitPrice]]&gt;115%*Table1[[#This Row],[StandardAcquisitionCost]],"Anomali","")</f>
        <v>Anomali</v>
      </c>
      <c r="N2335" s="80">
        <f>VLOOKUP(Table1[[#This Row],[ProductID]],productMaster,11,0)</f>
        <v>0</v>
      </c>
      <c r="O2335" s="80" t="str">
        <f>IF(Table1[[#This Row],[UnitPrice]]&gt;Table1[[#This Row],[sellingPrice]],"Anomali","")</f>
        <v>Anomali</v>
      </c>
      <c r="P2335" s="80" t="str">
        <f>IF(ISNA(VLOOKUP(Table1[[#This Row],[ProductID]],productMaster,1,0)),"Anomali","")</f>
        <v/>
      </c>
    </row>
    <row r="2336" spans="1:16" x14ac:dyDescent="0.25">
      <c r="A2336" s="4">
        <v>1310</v>
      </c>
      <c r="B2336" s="4">
        <v>2976</v>
      </c>
      <c r="C2336" s="11">
        <v>44178</v>
      </c>
      <c r="D2336" s="4">
        <v>3</v>
      </c>
      <c r="E2336" s="4">
        <v>342</v>
      </c>
      <c r="F2336" s="41">
        <v>45.3705</v>
      </c>
      <c r="G2336" s="41">
        <v>136.11150000000001</v>
      </c>
      <c r="K2336" t="b">
        <f>IF(VLOOKUP(Table1[[#This Row],[ProductID]],productMaster,4,0)="Active",TRUE,"Anomali")</f>
        <v>1</v>
      </c>
      <c r="L2336">
        <f>VLOOKUP(Table1[[#This Row],[ProductID]],productMaster,10,0)</f>
        <v>0</v>
      </c>
      <c r="M2336" t="str">
        <f>IF(Table1[[#This Row],[UnitPrice]]&gt;115%*Table1[[#This Row],[StandardAcquisitionCost]],"Anomali","")</f>
        <v>Anomali</v>
      </c>
      <c r="N2336" s="80">
        <f>VLOOKUP(Table1[[#This Row],[ProductID]],productMaster,11,0)</f>
        <v>0</v>
      </c>
      <c r="O2336" s="80" t="str">
        <f>IF(Table1[[#This Row],[UnitPrice]]&gt;Table1[[#This Row],[sellingPrice]],"Anomali","")</f>
        <v>Anomali</v>
      </c>
      <c r="P2336" s="80" t="str">
        <f>IF(ISNA(VLOOKUP(Table1[[#This Row],[ProductID]],productMaster,1,0)),"Anomali","")</f>
        <v/>
      </c>
    </row>
    <row r="2337" spans="1:16" x14ac:dyDescent="0.25">
      <c r="A2337" s="5">
        <v>1310</v>
      </c>
      <c r="B2337" s="5">
        <v>2977</v>
      </c>
      <c r="C2337" s="10">
        <v>44178</v>
      </c>
      <c r="D2337" s="5">
        <v>3</v>
      </c>
      <c r="E2337" s="5">
        <v>343</v>
      </c>
      <c r="F2337" s="40">
        <v>49.643999999999998</v>
      </c>
      <c r="G2337" s="40">
        <v>148.93199999999999</v>
      </c>
      <c r="K2337" t="b">
        <f>IF(VLOOKUP(Table1[[#This Row],[ProductID]],productMaster,4,0)="Active",TRUE,"Anomali")</f>
        <v>1</v>
      </c>
      <c r="L2337">
        <f>VLOOKUP(Table1[[#This Row],[ProductID]],productMaster,10,0)</f>
        <v>0</v>
      </c>
      <c r="M2337" t="str">
        <f>IF(Table1[[#This Row],[UnitPrice]]&gt;115%*Table1[[#This Row],[StandardAcquisitionCost]],"Anomali","")</f>
        <v>Anomali</v>
      </c>
      <c r="N2337" s="80">
        <f>VLOOKUP(Table1[[#This Row],[ProductID]],productMaster,11,0)</f>
        <v>0</v>
      </c>
      <c r="O2337" s="80" t="str">
        <f>IF(Table1[[#This Row],[UnitPrice]]&gt;Table1[[#This Row],[sellingPrice]],"Anomali","")</f>
        <v>Anomali</v>
      </c>
      <c r="P2337" s="80" t="str">
        <f>IF(ISNA(VLOOKUP(Table1[[#This Row],[ProductID]],productMaster,1,0)),"Anomali","")</f>
        <v/>
      </c>
    </row>
    <row r="2338" spans="1:16" x14ac:dyDescent="0.25">
      <c r="A2338" s="4">
        <v>1311</v>
      </c>
      <c r="B2338" s="4">
        <v>2978</v>
      </c>
      <c r="C2338" s="11">
        <v>44178</v>
      </c>
      <c r="D2338" s="4">
        <v>550</v>
      </c>
      <c r="E2338" s="4">
        <v>930</v>
      </c>
      <c r="F2338" s="41">
        <v>43.039499999999997</v>
      </c>
      <c r="G2338" s="41">
        <v>23671.724999999999</v>
      </c>
      <c r="K2338" t="b">
        <f>IF(VLOOKUP(Table1[[#This Row],[ProductID]],productMaster,4,0)="Active",TRUE,"Anomali")</f>
        <v>1</v>
      </c>
      <c r="L2338">
        <f>VLOOKUP(Table1[[#This Row],[ProductID]],productMaster,10,0)</f>
        <v>13.09</v>
      </c>
      <c r="M2338" t="str">
        <f>IF(Table1[[#This Row],[UnitPrice]]&gt;115%*Table1[[#This Row],[StandardAcquisitionCost]],"Anomali","")</f>
        <v>Anomali</v>
      </c>
      <c r="N2338" s="80">
        <f>VLOOKUP(Table1[[#This Row],[ProductID]],productMaster,11,0)</f>
        <v>35</v>
      </c>
      <c r="O2338" s="80" t="str">
        <f>IF(Table1[[#This Row],[UnitPrice]]&gt;Table1[[#This Row],[sellingPrice]],"Anomali","")</f>
        <v>Anomali</v>
      </c>
      <c r="P2338" s="80" t="str">
        <f>IF(ISNA(VLOOKUP(Table1[[#This Row],[ProductID]],productMaster,1,0)),"Anomali","")</f>
        <v/>
      </c>
    </row>
    <row r="2339" spans="1:16" x14ac:dyDescent="0.25">
      <c r="A2339" s="5">
        <v>1312</v>
      </c>
      <c r="B2339" s="5">
        <v>2979</v>
      </c>
      <c r="C2339" s="10">
        <v>44178</v>
      </c>
      <c r="D2339" s="5">
        <v>550</v>
      </c>
      <c r="E2339" s="5">
        <v>332</v>
      </c>
      <c r="F2339" s="40">
        <v>10.815</v>
      </c>
      <c r="G2339" s="40">
        <v>5948.25</v>
      </c>
      <c r="K2339" t="b">
        <f>IF(VLOOKUP(Table1[[#This Row],[ProductID]],productMaster,4,0)="Active",TRUE,"Anomali")</f>
        <v>1</v>
      </c>
      <c r="L2339">
        <f>VLOOKUP(Table1[[#This Row],[ProductID]],productMaster,10,0)</f>
        <v>0</v>
      </c>
      <c r="M2339" t="str">
        <f>IF(Table1[[#This Row],[UnitPrice]]&gt;115%*Table1[[#This Row],[StandardAcquisitionCost]],"Anomali","")</f>
        <v>Anomali</v>
      </c>
      <c r="N2339" s="80">
        <f>VLOOKUP(Table1[[#This Row],[ProductID]],productMaster,11,0)</f>
        <v>0</v>
      </c>
      <c r="O2339" s="80" t="str">
        <f>IF(Table1[[#This Row],[UnitPrice]]&gt;Table1[[#This Row],[sellingPrice]],"Anomali","")</f>
        <v>Anomali</v>
      </c>
      <c r="P2339" s="80" t="str">
        <f>IF(ISNA(VLOOKUP(Table1[[#This Row],[ProductID]],productMaster,1,0)),"Anomali","")</f>
        <v/>
      </c>
    </row>
    <row r="2340" spans="1:16" x14ac:dyDescent="0.25">
      <c r="A2340" s="4">
        <v>1313</v>
      </c>
      <c r="B2340" s="4">
        <v>2980</v>
      </c>
      <c r="C2340" s="11">
        <v>44181</v>
      </c>
      <c r="D2340" s="4">
        <v>550</v>
      </c>
      <c r="E2340" s="4">
        <v>948</v>
      </c>
      <c r="F2340" s="41">
        <v>82.834500000000006</v>
      </c>
      <c r="G2340" s="41">
        <v>45558.974999999999</v>
      </c>
      <c r="K2340" t="b">
        <f>IF(VLOOKUP(Table1[[#This Row],[ProductID]],productMaster,4,0)="Active",TRUE,"Anomali")</f>
        <v>1</v>
      </c>
      <c r="L2340">
        <f>VLOOKUP(Table1[[#This Row],[ProductID]],productMaster,10,0)</f>
        <v>47.286000000000001</v>
      </c>
      <c r="M2340" t="str">
        <f>IF(Table1[[#This Row],[UnitPrice]]&gt;115%*Table1[[#This Row],[StandardAcquisitionCost]],"Anomali","")</f>
        <v>Anomali</v>
      </c>
      <c r="N2340" s="80">
        <f>VLOOKUP(Table1[[#This Row],[ProductID]],productMaster,11,0)</f>
        <v>106.5</v>
      </c>
      <c r="O2340" s="80" t="str">
        <f>IF(Table1[[#This Row],[UnitPrice]]&gt;Table1[[#This Row],[sellingPrice]],"Anomali","")</f>
        <v/>
      </c>
      <c r="P2340" s="80" t="str">
        <f>IF(ISNA(VLOOKUP(Table1[[#This Row],[ProductID]],productMaster,1,0)),"Anomali","")</f>
        <v/>
      </c>
    </row>
    <row r="2341" spans="1:16" x14ac:dyDescent="0.25">
      <c r="A2341" s="5">
        <v>1313</v>
      </c>
      <c r="B2341" s="5">
        <v>2981</v>
      </c>
      <c r="C2341" s="10">
        <v>44181</v>
      </c>
      <c r="D2341" s="5">
        <v>550</v>
      </c>
      <c r="E2341" s="5">
        <v>907</v>
      </c>
      <c r="F2341" s="40">
        <v>82.834500000000006</v>
      </c>
      <c r="G2341" s="40">
        <v>45558.974999999999</v>
      </c>
      <c r="K2341" t="b">
        <f>IF(VLOOKUP(Table1[[#This Row],[ProductID]],productMaster,4,0)="Active",TRUE,"Anomali")</f>
        <v>1</v>
      </c>
      <c r="L2341">
        <f>VLOOKUP(Table1[[#This Row],[ProductID]],productMaster,10,0)</f>
        <v>47.286000000000001</v>
      </c>
      <c r="M2341" t="str">
        <f>IF(Table1[[#This Row],[UnitPrice]]&gt;115%*Table1[[#This Row],[StandardAcquisitionCost]],"Anomali","")</f>
        <v>Anomali</v>
      </c>
      <c r="N2341" s="80">
        <f>VLOOKUP(Table1[[#This Row],[ProductID]],productMaster,11,0)</f>
        <v>106.5</v>
      </c>
      <c r="O2341" s="80" t="str">
        <f>IF(Table1[[#This Row],[UnitPrice]]&gt;Table1[[#This Row],[sellingPrice]],"Anomali","")</f>
        <v/>
      </c>
      <c r="P2341" s="80" t="str">
        <f>IF(ISNA(VLOOKUP(Table1[[#This Row],[ProductID]],productMaster,1,0)),"Anomali","")</f>
        <v/>
      </c>
    </row>
    <row r="2342" spans="1:16" x14ac:dyDescent="0.25">
      <c r="A2342" s="4">
        <v>1314</v>
      </c>
      <c r="B2342" s="4">
        <v>2982</v>
      </c>
      <c r="C2342" s="11">
        <v>44181</v>
      </c>
      <c r="D2342" s="4">
        <v>1250</v>
      </c>
      <c r="E2342" s="4">
        <v>325</v>
      </c>
      <c r="F2342" s="41">
        <v>0.21</v>
      </c>
      <c r="G2342" s="41">
        <v>262.5</v>
      </c>
      <c r="K2342" t="b">
        <f>IF(VLOOKUP(Table1[[#This Row],[ProductID]],productMaster,4,0)="Active",TRUE,"Anomali")</f>
        <v>1</v>
      </c>
      <c r="L2342">
        <f>VLOOKUP(Table1[[#This Row],[ProductID]],productMaster,10,0)</f>
        <v>0</v>
      </c>
      <c r="M2342" t="str">
        <f>IF(Table1[[#This Row],[UnitPrice]]&gt;115%*Table1[[#This Row],[StandardAcquisitionCost]],"Anomali","")</f>
        <v>Anomali</v>
      </c>
      <c r="N2342" s="80">
        <f>VLOOKUP(Table1[[#This Row],[ProductID]],productMaster,11,0)</f>
        <v>0</v>
      </c>
      <c r="O2342" s="80" t="str">
        <f>IF(Table1[[#This Row],[UnitPrice]]&gt;Table1[[#This Row],[sellingPrice]],"Anomali","")</f>
        <v>Anomali</v>
      </c>
      <c r="P2342" s="80" t="str">
        <f>IF(ISNA(VLOOKUP(Table1[[#This Row],[ProductID]],productMaster,1,0)),"Anomali","")</f>
        <v/>
      </c>
    </row>
    <row r="2343" spans="1:16" x14ac:dyDescent="0.25">
      <c r="A2343" s="5">
        <v>1314</v>
      </c>
      <c r="B2343" s="5">
        <v>2983</v>
      </c>
      <c r="C2343" s="10">
        <v>44181</v>
      </c>
      <c r="D2343" s="5">
        <v>1250</v>
      </c>
      <c r="E2343" s="5">
        <v>326</v>
      </c>
      <c r="F2343" s="40">
        <v>0.21</v>
      </c>
      <c r="G2343" s="40">
        <v>262.5</v>
      </c>
      <c r="K2343" t="b">
        <f>IF(VLOOKUP(Table1[[#This Row],[ProductID]],productMaster,4,0)="Active",TRUE,"Anomali")</f>
        <v>1</v>
      </c>
      <c r="L2343">
        <f>VLOOKUP(Table1[[#This Row],[ProductID]],productMaster,10,0)</f>
        <v>0</v>
      </c>
      <c r="M2343" t="str">
        <f>IF(Table1[[#This Row],[UnitPrice]]&gt;115%*Table1[[#This Row],[StandardAcquisitionCost]],"Anomali","")</f>
        <v>Anomali</v>
      </c>
      <c r="N2343" s="80">
        <f>VLOOKUP(Table1[[#This Row],[ProductID]],productMaster,11,0)</f>
        <v>0</v>
      </c>
      <c r="O2343" s="80" t="str">
        <f>IF(Table1[[#This Row],[UnitPrice]]&gt;Table1[[#This Row],[sellingPrice]],"Anomali","")</f>
        <v>Anomali</v>
      </c>
      <c r="P2343" s="80" t="str">
        <f>IF(ISNA(VLOOKUP(Table1[[#This Row],[ProductID]],productMaster,1,0)),"Anomali","")</f>
        <v/>
      </c>
    </row>
    <row r="2344" spans="1:16" x14ac:dyDescent="0.25">
      <c r="A2344" s="4">
        <v>1315</v>
      </c>
      <c r="B2344" s="4">
        <v>2984</v>
      </c>
      <c r="C2344" s="11">
        <v>44181</v>
      </c>
      <c r="D2344" s="4">
        <v>3</v>
      </c>
      <c r="E2344" s="4">
        <v>320</v>
      </c>
      <c r="F2344" s="41">
        <v>49.643999999999998</v>
      </c>
      <c r="G2344" s="41">
        <v>148.93199999999999</v>
      </c>
      <c r="K2344" t="b">
        <f>IF(VLOOKUP(Table1[[#This Row],[ProductID]],productMaster,4,0)="Active",TRUE,"Anomali")</f>
        <v>1</v>
      </c>
      <c r="L2344">
        <f>VLOOKUP(Table1[[#This Row],[ProductID]],productMaster,10,0)</f>
        <v>0</v>
      </c>
      <c r="M2344" t="str">
        <f>IF(Table1[[#This Row],[UnitPrice]]&gt;115%*Table1[[#This Row],[StandardAcquisitionCost]],"Anomali","")</f>
        <v>Anomali</v>
      </c>
      <c r="N2344" s="80">
        <f>VLOOKUP(Table1[[#This Row],[ProductID]],productMaster,11,0)</f>
        <v>0</v>
      </c>
      <c r="O2344" s="80" t="str">
        <f>IF(Table1[[#This Row],[UnitPrice]]&gt;Table1[[#This Row],[sellingPrice]],"Anomali","")</f>
        <v>Anomali</v>
      </c>
      <c r="P2344" s="80" t="str">
        <f>IF(ISNA(VLOOKUP(Table1[[#This Row],[ProductID]],productMaster,1,0)),"Anomali","")</f>
        <v/>
      </c>
    </row>
    <row r="2345" spans="1:16" x14ac:dyDescent="0.25">
      <c r="A2345" s="5">
        <v>1315</v>
      </c>
      <c r="B2345" s="5">
        <v>2985</v>
      </c>
      <c r="C2345" s="10">
        <v>44181</v>
      </c>
      <c r="D2345" s="5">
        <v>3</v>
      </c>
      <c r="E2345" s="5">
        <v>321</v>
      </c>
      <c r="F2345" s="40">
        <v>44.320500000000003</v>
      </c>
      <c r="G2345" s="40">
        <v>132.9615</v>
      </c>
      <c r="K2345" t="b">
        <f>IF(VLOOKUP(Table1[[#This Row],[ProductID]],productMaster,4,0)="Active",TRUE,"Anomali")</f>
        <v>1</v>
      </c>
      <c r="L2345">
        <f>VLOOKUP(Table1[[#This Row],[ProductID]],productMaster,10,0)</f>
        <v>0</v>
      </c>
      <c r="M2345" t="str">
        <f>IF(Table1[[#This Row],[UnitPrice]]&gt;115%*Table1[[#This Row],[StandardAcquisitionCost]],"Anomali","")</f>
        <v>Anomali</v>
      </c>
      <c r="N2345" s="80">
        <f>VLOOKUP(Table1[[#This Row],[ProductID]],productMaster,11,0)</f>
        <v>0</v>
      </c>
      <c r="O2345" s="80" t="str">
        <f>IF(Table1[[#This Row],[UnitPrice]]&gt;Table1[[#This Row],[sellingPrice]],"Anomali","")</f>
        <v>Anomali</v>
      </c>
      <c r="P2345" s="80" t="str">
        <f>IF(ISNA(VLOOKUP(Table1[[#This Row],[ProductID]],productMaster,1,0)),"Anomali","")</f>
        <v/>
      </c>
    </row>
    <row r="2346" spans="1:16" x14ac:dyDescent="0.25">
      <c r="A2346" s="4">
        <v>1315</v>
      </c>
      <c r="B2346" s="4">
        <v>2986</v>
      </c>
      <c r="C2346" s="11">
        <v>44181</v>
      </c>
      <c r="D2346" s="4">
        <v>60</v>
      </c>
      <c r="E2346" s="4">
        <v>322</v>
      </c>
      <c r="F2346" s="41">
        <v>28.6965</v>
      </c>
      <c r="G2346" s="41">
        <v>1721.79</v>
      </c>
      <c r="K2346" t="b">
        <f>IF(VLOOKUP(Table1[[#This Row],[ProductID]],productMaster,4,0)="Active",TRUE,"Anomali")</f>
        <v>1</v>
      </c>
      <c r="L2346">
        <f>VLOOKUP(Table1[[#This Row],[ProductID]],productMaster,10,0)</f>
        <v>0</v>
      </c>
      <c r="M2346" t="str">
        <f>IF(Table1[[#This Row],[UnitPrice]]&gt;115%*Table1[[#This Row],[StandardAcquisitionCost]],"Anomali","")</f>
        <v>Anomali</v>
      </c>
      <c r="N2346" s="80">
        <f>VLOOKUP(Table1[[#This Row],[ProductID]],productMaster,11,0)</f>
        <v>0</v>
      </c>
      <c r="O2346" s="80" t="str">
        <f>IF(Table1[[#This Row],[UnitPrice]]&gt;Table1[[#This Row],[sellingPrice]],"Anomali","")</f>
        <v>Anomali</v>
      </c>
      <c r="P2346" s="80" t="str">
        <f>IF(ISNA(VLOOKUP(Table1[[#This Row],[ProductID]],productMaster,1,0)),"Anomali","")</f>
        <v/>
      </c>
    </row>
    <row r="2347" spans="1:16" x14ac:dyDescent="0.25">
      <c r="A2347" s="5">
        <v>1316</v>
      </c>
      <c r="B2347" s="5">
        <v>2987</v>
      </c>
      <c r="C2347" s="10">
        <v>44181</v>
      </c>
      <c r="D2347" s="5">
        <v>550</v>
      </c>
      <c r="E2347" s="5">
        <v>930</v>
      </c>
      <c r="F2347" s="40">
        <v>42.514499999999998</v>
      </c>
      <c r="G2347" s="40">
        <v>23382.974999999999</v>
      </c>
      <c r="K2347" t="b">
        <f>IF(VLOOKUP(Table1[[#This Row],[ProductID]],productMaster,4,0)="Active",TRUE,"Anomali")</f>
        <v>1</v>
      </c>
      <c r="L2347">
        <f>VLOOKUP(Table1[[#This Row],[ProductID]],productMaster,10,0)</f>
        <v>13.09</v>
      </c>
      <c r="M2347" t="str">
        <f>IF(Table1[[#This Row],[UnitPrice]]&gt;115%*Table1[[#This Row],[StandardAcquisitionCost]],"Anomali","")</f>
        <v>Anomali</v>
      </c>
      <c r="N2347" s="80">
        <f>VLOOKUP(Table1[[#This Row],[ProductID]],productMaster,11,0)</f>
        <v>35</v>
      </c>
      <c r="O2347" s="80" t="str">
        <f>IF(Table1[[#This Row],[UnitPrice]]&gt;Table1[[#This Row],[sellingPrice]],"Anomali","")</f>
        <v>Anomali</v>
      </c>
      <c r="P2347" s="80" t="str">
        <f>IF(ISNA(VLOOKUP(Table1[[#This Row],[ProductID]],productMaster,1,0)),"Anomali","")</f>
        <v/>
      </c>
    </row>
    <row r="2348" spans="1:16" x14ac:dyDescent="0.25">
      <c r="A2348" s="4">
        <v>1316</v>
      </c>
      <c r="B2348" s="4">
        <v>2988</v>
      </c>
      <c r="C2348" s="11">
        <v>44181</v>
      </c>
      <c r="D2348" s="4">
        <v>550</v>
      </c>
      <c r="E2348" s="4">
        <v>921</v>
      </c>
      <c r="F2348" s="41">
        <v>5.5860000000000003</v>
      </c>
      <c r="G2348" s="41">
        <v>3072.3</v>
      </c>
      <c r="K2348" t="b">
        <f>IF(VLOOKUP(Table1[[#This Row],[ProductID]],productMaster,4,0)="Active",TRUE,"Anomali")</f>
        <v>1</v>
      </c>
      <c r="L2348">
        <f>VLOOKUP(Table1[[#This Row],[ProductID]],productMaster,10,0)</f>
        <v>1.8663000000000001</v>
      </c>
      <c r="M2348" t="str">
        <f>IF(Table1[[#This Row],[UnitPrice]]&gt;115%*Table1[[#This Row],[StandardAcquisitionCost]],"Anomali","")</f>
        <v>Anomali</v>
      </c>
      <c r="N2348" s="80">
        <f>VLOOKUP(Table1[[#This Row],[ProductID]],productMaster,11,0)</f>
        <v>4.99</v>
      </c>
      <c r="O2348" s="80" t="str">
        <f>IF(Table1[[#This Row],[UnitPrice]]&gt;Table1[[#This Row],[sellingPrice]],"Anomali","")</f>
        <v>Anomali</v>
      </c>
      <c r="P2348" s="80" t="str">
        <f>IF(ISNA(VLOOKUP(Table1[[#This Row],[ProductID]],productMaster,1,0)),"Anomali","")</f>
        <v/>
      </c>
    </row>
    <row r="2349" spans="1:16" x14ac:dyDescent="0.25">
      <c r="A2349" s="5">
        <v>1317</v>
      </c>
      <c r="B2349" s="5">
        <v>2989</v>
      </c>
      <c r="C2349" s="10">
        <v>44181</v>
      </c>
      <c r="D2349" s="5">
        <v>60</v>
      </c>
      <c r="E2349" s="5">
        <v>952</v>
      </c>
      <c r="F2349" s="40">
        <v>15.7395</v>
      </c>
      <c r="G2349" s="40">
        <v>944.37</v>
      </c>
      <c r="K2349" t="b">
        <f>IF(VLOOKUP(Table1[[#This Row],[ProductID]],productMaster,4,0)="Active",TRUE,"Anomali")</f>
        <v>1</v>
      </c>
      <c r="L2349">
        <f>VLOOKUP(Table1[[#This Row],[ProductID]],productMaster,10,0)</f>
        <v>8.9865999999999993</v>
      </c>
      <c r="M2349" t="str">
        <f>IF(Table1[[#This Row],[UnitPrice]]&gt;115%*Table1[[#This Row],[StandardAcquisitionCost]],"Anomali","")</f>
        <v>Anomali</v>
      </c>
      <c r="N2349" s="80">
        <f>VLOOKUP(Table1[[#This Row],[ProductID]],productMaster,11,0)</f>
        <v>20.239999999999998</v>
      </c>
      <c r="O2349" s="80" t="str">
        <f>IF(Table1[[#This Row],[UnitPrice]]&gt;Table1[[#This Row],[sellingPrice]],"Anomali","")</f>
        <v/>
      </c>
      <c r="P2349" s="80" t="str">
        <f>IF(ISNA(VLOOKUP(Table1[[#This Row],[ProductID]],productMaster,1,0)),"Anomali","")</f>
        <v/>
      </c>
    </row>
    <row r="2350" spans="1:16" x14ac:dyDescent="0.25">
      <c r="A2350" s="4">
        <v>1318</v>
      </c>
      <c r="B2350" s="4">
        <v>2990</v>
      </c>
      <c r="C2350" s="11">
        <v>44181</v>
      </c>
      <c r="D2350" s="4">
        <v>550</v>
      </c>
      <c r="E2350" s="4">
        <v>933</v>
      </c>
      <c r="F2350" s="41">
        <v>43.459499999999998</v>
      </c>
      <c r="G2350" s="41">
        <v>23902.724999999999</v>
      </c>
      <c r="K2350" t="b">
        <f>IF(VLOOKUP(Table1[[#This Row],[ProductID]],productMaster,4,0)="Active",TRUE,"Anomali")</f>
        <v>1</v>
      </c>
      <c r="L2350">
        <f>VLOOKUP(Table1[[#This Row],[ProductID]],productMaster,10,0)</f>
        <v>12.192399999999999</v>
      </c>
      <c r="M2350" t="str">
        <f>IF(Table1[[#This Row],[UnitPrice]]&gt;115%*Table1[[#This Row],[StandardAcquisitionCost]],"Anomali","")</f>
        <v>Anomali</v>
      </c>
      <c r="N2350" s="80">
        <f>VLOOKUP(Table1[[#This Row],[ProductID]],productMaster,11,0)</f>
        <v>32.6</v>
      </c>
      <c r="O2350" s="80" t="str">
        <f>IF(Table1[[#This Row],[UnitPrice]]&gt;Table1[[#This Row],[sellingPrice]],"Anomali","")</f>
        <v>Anomali</v>
      </c>
      <c r="P2350" s="80" t="str">
        <f>IF(ISNA(VLOOKUP(Table1[[#This Row],[ProductID]],productMaster,1,0)),"Anomali","")</f>
        <v/>
      </c>
    </row>
    <row r="2351" spans="1:16" x14ac:dyDescent="0.25">
      <c r="A2351" s="5">
        <v>1318</v>
      </c>
      <c r="B2351" s="5">
        <v>2991</v>
      </c>
      <c r="C2351" s="10">
        <v>44181</v>
      </c>
      <c r="D2351" s="5">
        <v>550</v>
      </c>
      <c r="E2351" s="5">
        <v>934</v>
      </c>
      <c r="F2351" s="40">
        <v>37.621499999999997</v>
      </c>
      <c r="G2351" s="40">
        <v>20691.825000000001</v>
      </c>
      <c r="K2351" t="b">
        <f>IF(VLOOKUP(Table1[[#This Row],[ProductID]],productMaster,4,0)="Active",TRUE,"Anomali")</f>
        <v>1</v>
      </c>
      <c r="L2351">
        <f>VLOOKUP(Table1[[#This Row],[ProductID]],productMaster,10,0)</f>
        <v>10.8423</v>
      </c>
      <c r="M2351" t="str">
        <f>IF(Table1[[#This Row],[UnitPrice]]&gt;115%*Table1[[#This Row],[StandardAcquisitionCost]],"Anomali","")</f>
        <v>Anomali</v>
      </c>
      <c r="N2351" s="80">
        <f>VLOOKUP(Table1[[#This Row],[ProductID]],productMaster,11,0)</f>
        <v>28.99</v>
      </c>
      <c r="O2351" s="80" t="str">
        <f>IF(Table1[[#This Row],[UnitPrice]]&gt;Table1[[#This Row],[sellingPrice]],"Anomali","")</f>
        <v>Anomali</v>
      </c>
      <c r="P2351" s="80" t="str">
        <f>IF(ISNA(VLOOKUP(Table1[[#This Row],[ProductID]],productMaster,1,0)),"Anomali","")</f>
        <v/>
      </c>
    </row>
    <row r="2352" spans="1:16" x14ac:dyDescent="0.25">
      <c r="A2352" s="4">
        <v>1318</v>
      </c>
      <c r="B2352" s="4">
        <v>2992</v>
      </c>
      <c r="C2352" s="11">
        <v>44181</v>
      </c>
      <c r="D2352" s="4">
        <v>550</v>
      </c>
      <c r="E2352" s="4">
        <v>922</v>
      </c>
      <c r="F2352" s="41">
        <v>6.5309999999999997</v>
      </c>
      <c r="G2352" s="41">
        <v>3592.05</v>
      </c>
      <c r="K2352" t="b">
        <f>IF(VLOOKUP(Table1[[#This Row],[ProductID]],productMaster,4,0)="Active",TRUE,"Anomali")</f>
        <v>1</v>
      </c>
      <c r="L2352">
        <f>VLOOKUP(Table1[[#This Row],[ProductID]],productMaster,10,0)</f>
        <v>1.4923</v>
      </c>
      <c r="M2352" t="str">
        <f>IF(Table1[[#This Row],[UnitPrice]]&gt;115%*Table1[[#This Row],[StandardAcquisitionCost]],"Anomali","")</f>
        <v>Anomali</v>
      </c>
      <c r="N2352" s="80">
        <f>VLOOKUP(Table1[[#This Row],[ProductID]],productMaster,11,0)</f>
        <v>3.99</v>
      </c>
      <c r="O2352" s="80" t="str">
        <f>IF(Table1[[#This Row],[UnitPrice]]&gt;Table1[[#This Row],[sellingPrice]],"Anomali","")</f>
        <v>Anomali</v>
      </c>
      <c r="P2352" s="80" t="str">
        <f>IF(ISNA(VLOOKUP(Table1[[#This Row],[ProductID]],productMaster,1,0)),"Anomali","")</f>
        <v/>
      </c>
    </row>
    <row r="2353" spans="1:16" x14ac:dyDescent="0.25">
      <c r="A2353" s="5">
        <v>1318</v>
      </c>
      <c r="B2353" s="5">
        <v>2993</v>
      </c>
      <c r="C2353" s="10">
        <v>44181</v>
      </c>
      <c r="D2353" s="5">
        <v>550</v>
      </c>
      <c r="E2353" s="5">
        <v>923</v>
      </c>
      <c r="F2353" s="40">
        <v>6.1844999999999999</v>
      </c>
      <c r="G2353" s="40">
        <v>3401.4749999999999</v>
      </c>
      <c r="K2353" t="b">
        <f>IF(VLOOKUP(Table1[[#This Row],[ProductID]],productMaster,4,0)="Active",TRUE,"Anomali")</f>
        <v>1</v>
      </c>
      <c r="L2353">
        <f>VLOOKUP(Table1[[#This Row],[ProductID]],productMaster,10,0)</f>
        <v>1.8663000000000001</v>
      </c>
      <c r="M2353" t="str">
        <f>IF(Table1[[#This Row],[UnitPrice]]&gt;115%*Table1[[#This Row],[StandardAcquisitionCost]],"Anomali","")</f>
        <v>Anomali</v>
      </c>
      <c r="N2353" s="80">
        <f>VLOOKUP(Table1[[#This Row],[ProductID]],productMaster,11,0)</f>
        <v>4.99</v>
      </c>
      <c r="O2353" s="80" t="str">
        <f>IF(Table1[[#This Row],[UnitPrice]]&gt;Table1[[#This Row],[sellingPrice]],"Anomali","")</f>
        <v>Anomali</v>
      </c>
      <c r="P2353" s="80" t="str">
        <f>IF(ISNA(VLOOKUP(Table1[[#This Row],[ProductID]],productMaster,1,0)),"Anomali","")</f>
        <v/>
      </c>
    </row>
    <row r="2354" spans="1:16" x14ac:dyDescent="0.25">
      <c r="A2354" s="4">
        <v>1319</v>
      </c>
      <c r="B2354" s="4">
        <v>2994</v>
      </c>
      <c r="C2354" s="11">
        <v>44181</v>
      </c>
      <c r="D2354" s="4">
        <v>550</v>
      </c>
      <c r="E2354" s="4">
        <v>317</v>
      </c>
      <c r="F2354" s="41">
        <v>29.578499999999998</v>
      </c>
      <c r="G2354" s="41">
        <v>16268.174999999999</v>
      </c>
      <c r="K2354" t="b">
        <f>IF(VLOOKUP(Table1[[#This Row],[ProductID]],productMaster,4,0)="Active",TRUE,"Anomali")</f>
        <v>1</v>
      </c>
      <c r="L2354">
        <f>VLOOKUP(Table1[[#This Row],[ProductID]],productMaster,10,0)</f>
        <v>0</v>
      </c>
      <c r="M2354" t="str">
        <f>IF(Table1[[#This Row],[UnitPrice]]&gt;115%*Table1[[#This Row],[StandardAcquisitionCost]],"Anomali","")</f>
        <v>Anomali</v>
      </c>
      <c r="N2354" s="80">
        <f>VLOOKUP(Table1[[#This Row],[ProductID]],productMaster,11,0)</f>
        <v>0</v>
      </c>
      <c r="O2354" s="80" t="str">
        <f>IF(Table1[[#This Row],[UnitPrice]]&gt;Table1[[#This Row],[sellingPrice]],"Anomali","")</f>
        <v>Anomali</v>
      </c>
      <c r="P2354" s="80" t="str">
        <f>IF(ISNA(VLOOKUP(Table1[[#This Row],[ProductID]],productMaster,1,0)),"Anomali","")</f>
        <v/>
      </c>
    </row>
    <row r="2355" spans="1:16" x14ac:dyDescent="0.25">
      <c r="A2355" s="5">
        <v>1319</v>
      </c>
      <c r="B2355" s="5">
        <v>2995</v>
      </c>
      <c r="C2355" s="10">
        <v>44181</v>
      </c>
      <c r="D2355" s="5">
        <v>550</v>
      </c>
      <c r="E2355" s="5">
        <v>318</v>
      </c>
      <c r="F2355" s="40">
        <v>36.098999999999997</v>
      </c>
      <c r="G2355" s="40">
        <v>19854.45</v>
      </c>
      <c r="K2355" t="b">
        <f>IF(VLOOKUP(Table1[[#This Row],[ProductID]],productMaster,4,0)="Active",TRUE,"Anomali")</f>
        <v>1</v>
      </c>
      <c r="L2355">
        <f>VLOOKUP(Table1[[#This Row],[ProductID]],productMaster,10,0)</f>
        <v>0</v>
      </c>
      <c r="M2355" t="str">
        <f>IF(Table1[[#This Row],[UnitPrice]]&gt;115%*Table1[[#This Row],[StandardAcquisitionCost]],"Anomali","")</f>
        <v>Anomali</v>
      </c>
      <c r="N2355" s="80">
        <f>VLOOKUP(Table1[[#This Row],[ProductID]],productMaster,11,0)</f>
        <v>0</v>
      </c>
      <c r="O2355" s="80" t="str">
        <f>IF(Table1[[#This Row],[UnitPrice]]&gt;Table1[[#This Row],[sellingPrice]],"Anomali","")</f>
        <v>Anomali</v>
      </c>
      <c r="P2355" s="80" t="str">
        <f>IF(ISNA(VLOOKUP(Table1[[#This Row],[ProductID]],productMaster,1,0)),"Anomali","")</f>
        <v/>
      </c>
    </row>
    <row r="2356" spans="1:16" x14ac:dyDescent="0.25">
      <c r="A2356" s="4">
        <v>1319</v>
      </c>
      <c r="B2356" s="4">
        <v>2996</v>
      </c>
      <c r="C2356" s="11">
        <v>44181</v>
      </c>
      <c r="D2356" s="4">
        <v>550</v>
      </c>
      <c r="E2356" s="4">
        <v>319</v>
      </c>
      <c r="F2356" s="41">
        <v>48.583500000000001</v>
      </c>
      <c r="G2356" s="41">
        <v>26720.924999999999</v>
      </c>
      <c r="K2356" t="b">
        <f>IF(VLOOKUP(Table1[[#This Row],[ProductID]],productMaster,4,0)="Active",TRUE,"Anomali")</f>
        <v>1</v>
      </c>
      <c r="L2356">
        <f>VLOOKUP(Table1[[#This Row],[ProductID]],productMaster,10,0)</f>
        <v>0</v>
      </c>
      <c r="M2356" t="str">
        <f>IF(Table1[[#This Row],[UnitPrice]]&gt;115%*Table1[[#This Row],[StandardAcquisitionCost]],"Anomali","")</f>
        <v>Anomali</v>
      </c>
      <c r="N2356" s="80">
        <f>VLOOKUP(Table1[[#This Row],[ProductID]],productMaster,11,0)</f>
        <v>0</v>
      </c>
      <c r="O2356" s="80" t="str">
        <f>IF(Table1[[#This Row],[UnitPrice]]&gt;Table1[[#This Row],[sellingPrice]],"Anomali","")</f>
        <v>Anomali</v>
      </c>
      <c r="P2356" s="80" t="str">
        <f>IF(ISNA(VLOOKUP(Table1[[#This Row],[ProductID]],productMaster,1,0)),"Anomali","")</f>
        <v/>
      </c>
    </row>
    <row r="2357" spans="1:16" x14ac:dyDescent="0.25">
      <c r="A2357" s="5">
        <v>1320</v>
      </c>
      <c r="B2357" s="5">
        <v>2997</v>
      </c>
      <c r="C2357" s="10">
        <v>44181</v>
      </c>
      <c r="D2357" s="5">
        <v>550</v>
      </c>
      <c r="E2357" s="5">
        <v>928</v>
      </c>
      <c r="F2357" s="40">
        <v>32.2455</v>
      </c>
      <c r="G2357" s="40">
        <v>17735.025000000001</v>
      </c>
      <c r="K2357" t="b">
        <f>IF(VLOOKUP(Table1[[#This Row],[ProductID]],productMaster,4,0)="Active",TRUE,"Anomali")</f>
        <v>1</v>
      </c>
      <c r="L2357">
        <f>VLOOKUP(Table1[[#This Row],[ProductID]],productMaster,10,0)</f>
        <v>9.3462999999999994</v>
      </c>
      <c r="M2357" t="str">
        <f>IF(Table1[[#This Row],[UnitPrice]]&gt;115%*Table1[[#This Row],[StandardAcquisitionCost]],"Anomali","")</f>
        <v>Anomali</v>
      </c>
      <c r="N2357" s="80">
        <f>VLOOKUP(Table1[[#This Row],[ProductID]],productMaster,11,0)</f>
        <v>24.99</v>
      </c>
      <c r="O2357" s="80" t="str">
        <f>IF(Table1[[#This Row],[UnitPrice]]&gt;Table1[[#This Row],[sellingPrice]],"Anomali","")</f>
        <v>Anomali</v>
      </c>
      <c r="P2357" s="80" t="str">
        <f>IF(ISNA(VLOOKUP(Table1[[#This Row],[ProductID]],productMaster,1,0)),"Anomali","")</f>
        <v/>
      </c>
    </row>
    <row r="2358" spans="1:16" x14ac:dyDescent="0.25">
      <c r="A2358" s="4">
        <v>1320</v>
      </c>
      <c r="B2358" s="4">
        <v>2998</v>
      </c>
      <c r="C2358" s="11">
        <v>44181</v>
      </c>
      <c r="D2358" s="4">
        <v>550</v>
      </c>
      <c r="E2358" s="4">
        <v>929</v>
      </c>
      <c r="F2358" s="41">
        <v>36.561</v>
      </c>
      <c r="G2358" s="41">
        <v>20108.55</v>
      </c>
      <c r="K2358" t="b">
        <f>IF(VLOOKUP(Table1[[#This Row],[ProductID]],productMaster,4,0)="Active",TRUE,"Anomali")</f>
        <v>1</v>
      </c>
      <c r="L2358">
        <f>VLOOKUP(Table1[[#This Row],[ProductID]],productMaster,10,0)</f>
        <v>11.2163</v>
      </c>
      <c r="M2358" t="str">
        <f>IF(Table1[[#This Row],[UnitPrice]]&gt;115%*Table1[[#This Row],[StandardAcquisitionCost]],"Anomali","")</f>
        <v>Anomali</v>
      </c>
      <c r="N2358" s="80">
        <f>VLOOKUP(Table1[[#This Row],[ProductID]],productMaster,11,0)</f>
        <v>29.99</v>
      </c>
      <c r="O2358" s="80" t="str">
        <f>IF(Table1[[#This Row],[UnitPrice]]&gt;Table1[[#This Row],[sellingPrice]],"Anomali","")</f>
        <v>Anomali</v>
      </c>
      <c r="P2358" s="80" t="str">
        <f>IF(ISNA(VLOOKUP(Table1[[#This Row],[ProductID]],productMaster,1,0)),"Anomali","")</f>
        <v/>
      </c>
    </row>
    <row r="2359" spans="1:16" x14ac:dyDescent="0.25">
      <c r="A2359" s="5">
        <v>1321</v>
      </c>
      <c r="B2359" s="5">
        <v>2999</v>
      </c>
      <c r="C2359" s="10">
        <v>44182</v>
      </c>
      <c r="D2359" s="5">
        <v>550</v>
      </c>
      <c r="E2359" s="5">
        <v>319</v>
      </c>
      <c r="F2359" s="40">
        <v>46.420499999999997</v>
      </c>
      <c r="G2359" s="40">
        <v>25531.275000000001</v>
      </c>
      <c r="K2359" t="b">
        <f>IF(VLOOKUP(Table1[[#This Row],[ProductID]],productMaster,4,0)="Active",TRUE,"Anomali")</f>
        <v>1</v>
      </c>
      <c r="L2359">
        <f>VLOOKUP(Table1[[#This Row],[ProductID]],productMaster,10,0)</f>
        <v>0</v>
      </c>
      <c r="M2359" t="str">
        <f>IF(Table1[[#This Row],[UnitPrice]]&gt;115%*Table1[[#This Row],[StandardAcquisitionCost]],"Anomali","")</f>
        <v>Anomali</v>
      </c>
      <c r="N2359" s="80">
        <f>VLOOKUP(Table1[[#This Row],[ProductID]],productMaster,11,0)</f>
        <v>0</v>
      </c>
      <c r="O2359" s="80" t="str">
        <f>IF(Table1[[#This Row],[UnitPrice]]&gt;Table1[[#This Row],[sellingPrice]],"Anomali","")</f>
        <v>Anomali</v>
      </c>
      <c r="P2359" s="80" t="str">
        <f>IF(ISNA(VLOOKUP(Table1[[#This Row],[ProductID]],productMaster,1,0)),"Anomali","")</f>
        <v/>
      </c>
    </row>
    <row r="2360" spans="1:16" x14ac:dyDescent="0.25">
      <c r="A2360" s="4">
        <v>1322</v>
      </c>
      <c r="B2360" s="4">
        <v>3000</v>
      </c>
      <c r="C2360" s="11">
        <v>44182</v>
      </c>
      <c r="D2360" s="4">
        <v>3</v>
      </c>
      <c r="E2360" s="4">
        <v>364</v>
      </c>
      <c r="F2360" s="41">
        <v>47.596499999999999</v>
      </c>
      <c r="G2360" s="41">
        <v>142.7895</v>
      </c>
      <c r="K2360" t="b">
        <f>IF(VLOOKUP(Table1[[#This Row],[ProductID]],productMaster,4,0)="Active",TRUE,"Anomali")</f>
        <v>1</v>
      </c>
      <c r="L2360">
        <f>VLOOKUP(Table1[[#This Row],[ProductID]],productMaster,10,0)</f>
        <v>0</v>
      </c>
      <c r="M2360" t="str">
        <f>IF(Table1[[#This Row],[UnitPrice]]&gt;115%*Table1[[#This Row],[StandardAcquisitionCost]],"Anomali","")</f>
        <v>Anomali</v>
      </c>
      <c r="N2360" s="80">
        <f>VLOOKUP(Table1[[#This Row],[ProductID]],productMaster,11,0)</f>
        <v>0</v>
      </c>
      <c r="O2360" s="80" t="str">
        <f>IF(Table1[[#This Row],[UnitPrice]]&gt;Table1[[#This Row],[sellingPrice]],"Anomali","")</f>
        <v>Anomali</v>
      </c>
      <c r="P2360" s="80" t="str">
        <f>IF(ISNA(VLOOKUP(Table1[[#This Row],[ProductID]],productMaster,1,0)),"Anomali","")</f>
        <v/>
      </c>
    </row>
    <row r="2361" spans="1:16" x14ac:dyDescent="0.25">
      <c r="A2361" s="5">
        <v>1322</v>
      </c>
      <c r="B2361" s="5">
        <v>3001</v>
      </c>
      <c r="C2361" s="10">
        <v>44182</v>
      </c>
      <c r="D2361" s="5">
        <v>3</v>
      </c>
      <c r="E2361" s="5">
        <v>365</v>
      </c>
      <c r="F2361" s="40">
        <v>43.323</v>
      </c>
      <c r="G2361" s="40">
        <v>129.96899999999999</v>
      </c>
      <c r="K2361" t="b">
        <f>IF(VLOOKUP(Table1[[#This Row],[ProductID]],productMaster,4,0)="Active",TRUE,"Anomali")</f>
        <v>1</v>
      </c>
      <c r="L2361">
        <f>VLOOKUP(Table1[[#This Row],[ProductID]],productMaster,10,0)</f>
        <v>0</v>
      </c>
      <c r="M2361" t="str">
        <f>IF(Table1[[#This Row],[UnitPrice]]&gt;115%*Table1[[#This Row],[StandardAcquisitionCost]],"Anomali","")</f>
        <v>Anomali</v>
      </c>
      <c r="N2361" s="80">
        <f>VLOOKUP(Table1[[#This Row],[ProductID]],productMaster,11,0)</f>
        <v>0</v>
      </c>
      <c r="O2361" s="80" t="str">
        <f>IF(Table1[[#This Row],[UnitPrice]]&gt;Table1[[#This Row],[sellingPrice]],"Anomali","")</f>
        <v>Anomali</v>
      </c>
      <c r="P2361" s="80" t="str">
        <f>IF(ISNA(VLOOKUP(Table1[[#This Row],[ProductID]],productMaster,1,0)),"Anomali","")</f>
        <v/>
      </c>
    </row>
    <row r="2362" spans="1:16" x14ac:dyDescent="0.25">
      <c r="A2362" s="4">
        <v>1323</v>
      </c>
      <c r="B2362" s="4">
        <v>3002</v>
      </c>
      <c r="C2362" s="11">
        <v>44182</v>
      </c>
      <c r="D2362" s="4">
        <v>3</v>
      </c>
      <c r="E2362" s="4">
        <v>312</v>
      </c>
      <c r="F2362" s="41">
        <v>41.915999999999997</v>
      </c>
      <c r="G2362" s="41">
        <v>125.748</v>
      </c>
      <c r="K2362" t="b">
        <f>IF(VLOOKUP(Table1[[#This Row],[ProductID]],productMaster,4,0)="Active",TRUE,"Anomali")</f>
        <v>1</v>
      </c>
      <c r="L2362">
        <f>VLOOKUP(Table1[[#This Row],[ProductID]],productMaster,10,0)</f>
        <v>0</v>
      </c>
      <c r="M2362" t="str">
        <f>IF(Table1[[#This Row],[UnitPrice]]&gt;115%*Table1[[#This Row],[StandardAcquisitionCost]],"Anomali","")</f>
        <v>Anomali</v>
      </c>
      <c r="N2362" s="80">
        <f>VLOOKUP(Table1[[#This Row],[ProductID]],productMaster,11,0)</f>
        <v>0</v>
      </c>
      <c r="O2362" s="80" t="str">
        <f>IF(Table1[[#This Row],[UnitPrice]]&gt;Table1[[#This Row],[sellingPrice]],"Anomali","")</f>
        <v>Anomali</v>
      </c>
      <c r="P2362" s="80" t="str">
        <f>IF(ISNA(VLOOKUP(Table1[[#This Row],[ProductID]],productMaster,1,0)),"Anomali","")</f>
        <v/>
      </c>
    </row>
    <row r="2363" spans="1:16" x14ac:dyDescent="0.25">
      <c r="A2363" s="5">
        <v>1324</v>
      </c>
      <c r="B2363" s="5">
        <v>3003</v>
      </c>
      <c r="C2363" s="10">
        <v>44182</v>
      </c>
      <c r="D2363" s="5">
        <v>3</v>
      </c>
      <c r="E2363" s="5">
        <v>311</v>
      </c>
      <c r="F2363" s="40">
        <v>50.263500000000001</v>
      </c>
      <c r="G2363" s="40">
        <v>150.79050000000001</v>
      </c>
      <c r="K2363" t="b">
        <f>IF(VLOOKUP(Table1[[#This Row],[ProductID]],productMaster,4,0)="Active",TRUE,"Anomali")</f>
        <v>1</v>
      </c>
      <c r="L2363">
        <f>VLOOKUP(Table1[[#This Row],[ProductID]],productMaster,10,0)</f>
        <v>0</v>
      </c>
      <c r="M2363" t="str">
        <f>IF(Table1[[#This Row],[UnitPrice]]&gt;115%*Table1[[#This Row],[StandardAcquisitionCost]],"Anomali","")</f>
        <v>Anomali</v>
      </c>
      <c r="N2363" s="80">
        <f>VLOOKUP(Table1[[#This Row],[ProductID]],productMaster,11,0)</f>
        <v>0</v>
      </c>
      <c r="O2363" s="80" t="str">
        <f>IF(Table1[[#This Row],[UnitPrice]]&gt;Table1[[#This Row],[sellingPrice]],"Anomali","")</f>
        <v>Anomali</v>
      </c>
      <c r="P2363" s="80" t="str">
        <f>IF(ISNA(VLOOKUP(Table1[[#This Row],[ProductID]],productMaster,1,0)),"Anomali","")</f>
        <v/>
      </c>
    </row>
    <row r="2364" spans="1:16" x14ac:dyDescent="0.25">
      <c r="A2364" s="4">
        <v>1325</v>
      </c>
      <c r="B2364" s="4">
        <v>3004</v>
      </c>
      <c r="C2364" s="11">
        <v>44183</v>
      </c>
      <c r="D2364" s="4">
        <v>3</v>
      </c>
      <c r="E2364" s="4">
        <v>359</v>
      </c>
      <c r="F2364" s="41">
        <v>47.680500000000002</v>
      </c>
      <c r="G2364" s="41">
        <v>143.04150000000001</v>
      </c>
      <c r="K2364" t="b">
        <f>IF(VLOOKUP(Table1[[#This Row],[ProductID]],productMaster,4,0)="Active",TRUE,"Anomali")</f>
        <v>1</v>
      </c>
      <c r="L2364">
        <f>VLOOKUP(Table1[[#This Row],[ProductID]],productMaster,10,0)</f>
        <v>0</v>
      </c>
      <c r="M2364" t="str">
        <f>IF(Table1[[#This Row],[UnitPrice]]&gt;115%*Table1[[#This Row],[StandardAcquisitionCost]],"Anomali","")</f>
        <v>Anomali</v>
      </c>
      <c r="N2364" s="80">
        <f>VLOOKUP(Table1[[#This Row],[ProductID]],productMaster,11,0)</f>
        <v>0</v>
      </c>
      <c r="O2364" s="80" t="str">
        <f>IF(Table1[[#This Row],[UnitPrice]]&gt;Table1[[#This Row],[sellingPrice]],"Anomali","")</f>
        <v>Anomali</v>
      </c>
      <c r="P2364" s="80" t="str">
        <f>IF(ISNA(VLOOKUP(Table1[[#This Row],[ProductID]],productMaster,1,0)),"Anomali","")</f>
        <v/>
      </c>
    </row>
    <row r="2365" spans="1:16" x14ac:dyDescent="0.25">
      <c r="A2365" s="5">
        <v>1325</v>
      </c>
      <c r="B2365" s="5">
        <v>3005</v>
      </c>
      <c r="C2365" s="10">
        <v>44183</v>
      </c>
      <c r="D2365" s="5">
        <v>3</v>
      </c>
      <c r="E2365" s="5">
        <v>360</v>
      </c>
      <c r="F2365" s="40">
        <v>45.580500000000001</v>
      </c>
      <c r="G2365" s="40">
        <v>136.7415</v>
      </c>
      <c r="K2365" t="b">
        <f>IF(VLOOKUP(Table1[[#This Row],[ProductID]],productMaster,4,0)="Active",TRUE,"Anomali")</f>
        <v>1</v>
      </c>
      <c r="L2365">
        <f>VLOOKUP(Table1[[#This Row],[ProductID]],productMaster,10,0)</f>
        <v>0</v>
      </c>
      <c r="M2365" t="str">
        <f>IF(Table1[[#This Row],[UnitPrice]]&gt;115%*Table1[[#This Row],[StandardAcquisitionCost]],"Anomali","")</f>
        <v>Anomali</v>
      </c>
      <c r="N2365" s="80">
        <f>VLOOKUP(Table1[[#This Row],[ProductID]],productMaster,11,0)</f>
        <v>0</v>
      </c>
      <c r="O2365" s="80" t="str">
        <f>IF(Table1[[#This Row],[UnitPrice]]&gt;Table1[[#This Row],[sellingPrice]],"Anomali","")</f>
        <v>Anomali</v>
      </c>
      <c r="P2365" s="80" t="str">
        <f>IF(ISNA(VLOOKUP(Table1[[#This Row],[ProductID]],productMaster,1,0)),"Anomali","")</f>
        <v/>
      </c>
    </row>
    <row r="2366" spans="1:16" x14ac:dyDescent="0.25">
      <c r="A2366" s="4">
        <v>1325</v>
      </c>
      <c r="B2366" s="4">
        <v>3006</v>
      </c>
      <c r="C2366" s="11">
        <v>44183</v>
      </c>
      <c r="D2366" s="4">
        <v>3</v>
      </c>
      <c r="E2366" s="4">
        <v>361</v>
      </c>
      <c r="F2366" s="41">
        <v>49.853999999999999</v>
      </c>
      <c r="G2366" s="41">
        <v>149.56200000000001</v>
      </c>
      <c r="K2366" t="b">
        <f>IF(VLOOKUP(Table1[[#This Row],[ProductID]],productMaster,4,0)="Active",TRUE,"Anomali")</f>
        <v>1</v>
      </c>
      <c r="L2366">
        <f>VLOOKUP(Table1[[#This Row],[ProductID]],productMaster,10,0)</f>
        <v>0</v>
      </c>
      <c r="M2366" t="str">
        <f>IF(Table1[[#This Row],[UnitPrice]]&gt;115%*Table1[[#This Row],[StandardAcquisitionCost]],"Anomali","")</f>
        <v>Anomali</v>
      </c>
      <c r="N2366" s="80">
        <f>VLOOKUP(Table1[[#This Row],[ProductID]],productMaster,11,0)</f>
        <v>0</v>
      </c>
      <c r="O2366" s="80" t="str">
        <f>IF(Table1[[#This Row],[UnitPrice]]&gt;Table1[[#This Row],[sellingPrice]],"Anomali","")</f>
        <v>Anomali</v>
      </c>
      <c r="P2366" s="80" t="str">
        <f>IF(ISNA(VLOOKUP(Table1[[#This Row],[ProductID]],productMaster,1,0)),"Anomali","")</f>
        <v/>
      </c>
    </row>
    <row r="2367" spans="1:16" x14ac:dyDescent="0.25">
      <c r="A2367" s="5">
        <v>1325</v>
      </c>
      <c r="B2367" s="5">
        <v>3007</v>
      </c>
      <c r="C2367" s="10">
        <v>44183</v>
      </c>
      <c r="D2367" s="5">
        <v>3</v>
      </c>
      <c r="E2367" s="5">
        <v>362</v>
      </c>
      <c r="F2367" s="40">
        <v>45.580500000000001</v>
      </c>
      <c r="G2367" s="40">
        <v>136.7415</v>
      </c>
      <c r="K2367" t="b">
        <f>IF(VLOOKUP(Table1[[#This Row],[ProductID]],productMaster,4,0)="Active",TRUE,"Anomali")</f>
        <v>1</v>
      </c>
      <c r="L2367">
        <f>VLOOKUP(Table1[[#This Row],[ProductID]],productMaster,10,0)</f>
        <v>0</v>
      </c>
      <c r="M2367" t="str">
        <f>IF(Table1[[#This Row],[UnitPrice]]&gt;115%*Table1[[#This Row],[StandardAcquisitionCost]],"Anomali","")</f>
        <v>Anomali</v>
      </c>
      <c r="N2367" s="80">
        <f>VLOOKUP(Table1[[#This Row],[ProductID]],productMaster,11,0)</f>
        <v>0</v>
      </c>
      <c r="O2367" s="80" t="str">
        <f>IF(Table1[[#This Row],[UnitPrice]]&gt;Table1[[#This Row],[sellingPrice]],"Anomali","")</f>
        <v>Anomali</v>
      </c>
      <c r="P2367" s="80" t="str">
        <f>IF(ISNA(VLOOKUP(Table1[[#This Row],[ProductID]],productMaster,1,0)),"Anomali","")</f>
        <v/>
      </c>
    </row>
    <row r="2368" spans="1:16" x14ac:dyDescent="0.25">
      <c r="A2368" s="4">
        <v>1325</v>
      </c>
      <c r="B2368" s="4">
        <v>3008</v>
      </c>
      <c r="C2368" s="11">
        <v>44183</v>
      </c>
      <c r="D2368" s="4">
        <v>3</v>
      </c>
      <c r="E2368" s="4">
        <v>363</v>
      </c>
      <c r="F2368" s="41">
        <v>43.480499999999999</v>
      </c>
      <c r="G2368" s="41">
        <v>130.44149999999999</v>
      </c>
      <c r="K2368" t="b">
        <f>IF(VLOOKUP(Table1[[#This Row],[ProductID]],productMaster,4,0)="Active",TRUE,"Anomali")</f>
        <v>1</v>
      </c>
      <c r="L2368">
        <f>VLOOKUP(Table1[[#This Row],[ProductID]],productMaster,10,0)</f>
        <v>0</v>
      </c>
      <c r="M2368" t="str">
        <f>IF(Table1[[#This Row],[UnitPrice]]&gt;115%*Table1[[#This Row],[StandardAcquisitionCost]],"Anomali","")</f>
        <v>Anomali</v>
      </c>
      <c r="N2368" s="80">
        <f>VLOOKUP(Table1[[#This Row],[ProductID]],productMaster,11,0)</f>
        <v>0</v>
      </c>
      <c r="O2368" s="80" t="str">
        <f>IF(Table1[[#This Row],[UnitPrice]]&gt;Table1[[#This Row],[sellingPrice]],"Anomali","")</f>
        <v>Anomali</v>
      </c>
      <c r="P2368" s="80" t="str">
        <f>IF(ISNA(VLOOKUP(Table1[[#This Row],[ProductID]],productMaster,1,0)),"Anomali","")</f>
        <v/>
      </c>
    </row>
    <row r="2369" spans="1:16" x14ac:dyDescent="0.25">
      <c r="A2369" s="5">
        <v>1325</v>
      </c>
      <c r="B2369" s="5">
        <v>3009</v>
      </c>
      <c r="C2369" s="10">
        <v>44183</v>
      </c>
      <c r="D2369" s="5">
        <v>3</v>
      </c>
      <c r="E2369" s="5">
        <v>364</v>
      </c>
      <c r="F2369" s="40">
        <v>47.753999999999998</v>
      </c>
      <c r="G2369" s="40">
        <v>143.262</v>
      </c>
      <c r="K2369" t="b">
        <f>IF(VLOOKUP(Table1[[#This Row],[ProductID]],productMaster,4,0)="Active",TRUE,"Anomali")</f>
        <v>1</v>
      </c>
      <c r="L2369">
        <f>VLOOKUP(Table1[[#This Row],[ProductID]],productMaster,10,0)</f>
        <v>0</v>
      </c>
      <c r="M2369" t="str">
        <f>IF(Table1[[#This Row],[UnitPrice]]&gt;115%*Table1[[#This Row],[StandardAcquisitionCost]],"Anomali","")</f>
        <v>Anomali</v>
      </c>
      <c r="N2369" s="80">
        <f>VLOOKUP(Table1[[#This Row],[ProductID]],productMaster,11,0)</f>
        <v>0</v>
      </c>
      <c r="O2369" s="80" t="str">
        <f>IF(Table1[[#This Row],[UnitPrice]]&gt;Table1[[#This Row],[sellingPrice]],"Anomali","")</f>
        <v>Anomali</v>
      </c>
      <c r="P2369" s="80" t="str">
        <f>IF(ISNA(VLOOKUP(Table1[[#This Row],[ProductID]],productMaster,1,0)),"Anomali","")</f>
        <v/>
      </c>
    </row>
    <row r="2370" spans="1:16" x14ac:dyDescent="0.25">
      <c r="A2370" s="4">
        <v>1325</v>
      </c>
      <c r="B2370" s="4">
        <v>3010</v>
      </c>
      <c r="C2370" s="11">
        <v>44183</v>
      </c>
      <c r="D2370" s="4">
        <v>3</v>
      </c>
      <c r="E2370" s="4">
        <v>365</v>
      </c>
      <c r="F2370" s="41">
        <v>43.480499999999999</v>
      </c>
      <c r="G2370" s="41">
        <v>130.44149999999999</v>
      </c>
      <c r="K2370" t="b">
        <f>IF(VLOOKUP(Table1[[#This Row],[ProductID]],productMaster,4,0)="Active",TRUE,"Anomali")</f>
        <v>1</v>
      </c>
      <c r="L2370">
        <f>VLOOKUP(Table1[[#This Row],[ProductID]],productMaster,10,0)</f>
        <v>0</v>
      </c>
      <c r="M2370" t="str">
        <f>IF(Table1[[#This Row],[UnitPrice]]&gt;115%*Table1[[#This Row],[StandardAcquisitionCost]],"Anomali","")</f>
        <v>Anomali</v>
      </c>
      <c r="N2370" s="80">
        <f>VLOOKUP(Table1[[#This Row],[ProductID]],productMaster,11,0)</f>
        <v>0</v>
      </c>
      <c r="O2370" s="80" t="str">
        <f>IF(Table1[[#This Row],[UnitPrice]]&gt;Table1[[#This Row],[sellingPrice]],"Anomali","")</f>
        <v>Anomali</v>
      </c>
      <c r="P2370" s="80" t="str">
        <f>IF(ISNA(VLOOKUP(Table1[[#This Row],[ProductID]],productMaster,1,0)),"Anomali","")</f>
        <v/>
      </c>
    </row>
    <row r="2371" spans="1:16" x14ac:dyDescent="0.25">
      <c r="A2371" s="5">
        <v>1325</v>
      </c>
      <c r="B2371" s="5">
        <v>3011</v>
      </c>
      <c r="C2371" s="10">
        <v>44183</v>
      </c>
      <c r="D2371" s="5">
        <v>3</v>
      </c>
      <c r="E2371" s="5">
        <v>366</v>
      </c>
      <c r="F2371" s="40">
        <v>41.380499999999998</v>
      </c>
      <c r="G2371" s="40">
        <v>124.14149999999999</v>
      </c>
      <c r="K2371" t="b">
        <f>IF(VLOOKUP(Table1[[#This Row],[ProductID]],productMaster,4,0)="Active",TRUE,"Anomali")</f>
        <v>1</v>
      </c>
      <c r="L2371">
        <f>VLOOKUP(Table1[[#This Row],[ProductID]],productMaster,10,0)</f>
        <v>0</v>
      </c>
      <c r="M2371" t="str">
        <f>IF(Table1[[#This Row],[UnitPrice]]&gt;115%*Table1[[#This Row],[StandardAcquisitionCost]],"Anomali","")</f>
        <v>Anomali</v>
      </c>
      <c r="N2371" s="80">
        <f>VLOOKUP(Table1[[#This Row],[ProductID]],productMaster,11,0)</f>
        <v>0</v>
      </c>
      <c r="O2371" s="80" t="str">
        <f>IF(Table1[[#This Row],[UnitPrice]]&gt;Table1[[#This Row],[sellingPrice]],"Anomali","")</f>
        <v>Anomali</v>
      </c>
      <c r="P2371" s="80" t="str">
        <f>IF(ISNA(VLOOKUP(Table1[[#This Row],[ProductID]],productMaster,1,0)),"Anomali","")</f>
        <v/>
      </c>
    </row>
    <row r="2372" spans="1:16" x14ac:dyDescent="0.25">
      <c r="A2372" s="4">
        <v>1325</v>
      </c>
      <c r="B2372" s="4">
        <v>3012</v>
      </c>
      <c r="C2372" s="11">
        <v>44183</v>
      </c>
      <c r="D2372" s="4">
        <v>3</v>
      </c>
      <c r="E2372" s="4">
        <v>367</v>
      </c>
      <c r="F2372" s="41">
        <v>45.654000000000003</v>
      </c>
      <c r="G2372" s="41">
        <v>136.96199999999999</v>
      </c>
      <c r="K2372" t="b">
        <f>IF(VLOOKUP(Table1[[#This Row],[ProductID]],productMaster,4,0)="Active",TRUE,"Anomali")</f>
        <v>1</v>
      </c>
      <c r="L2372">
        <f>VLOOKUP(Table1[[#This Row],[ProductID]],productMaster,10,0)</f>
        <v>0</v>
      </c>
      <c r="M2372" t="str">
        <f>IF(Table1[[#This Row],[UnitPrice]]&gt;115%*Table1[[#This Row],[StandardAcquisitionCost]],"Anomali","")</f>
        <v>Anomali</v>
      </c>
      <c r="N2372" s="80">
        <f>VLOOKUP(Table1[[#This Row],[ProductID]],productMaster,11,0)</f>
        <v>0</v>
      </c>
      <c r="O2372" s="80" t="str">
        <f>IF(Table1[[#This Row],[UnitPrice]]&gt;Table1[[#This Row],[sellingPrice]],"Anomali","")</f>
        <v>Anomali</v>
      </c>
      <c r="P2372" s="80" t="str">
        <f>IF(ISNA(VLOOKUP(Table1[[#This Row],[ProductID]],productMaster,1,0)),"Anomali","")</f>
        <v/>
      </c>
    </row>
    <row r="2373" spans="1:16" x14ac:dyDescent="0.25">
      <c r="A2373" s="5">
        <v>1325</v>
      </c>
      <c r="B2373" s="5">
        <v>3013</v>
      </c>
      <c r="C2373" s="10">
        <v>44183</v>
      </c>
      <c r="D2373" s="5">
        <v>3</v>
      </c>
      <c r="E2373" s="5">
        <v>368</v>
      </c>
      <c r="F2373" s="40">
        <v>41.380499999999998</v>
      </c>
      <c r="G2373" s="40">
        <v>124.14149999999999</v>
      </c>
      <c r="K2373" t="b">
        <f>IF(VLOOKUP(Table1[[#This Row],[ProductID]],productMaster,4,0)="Active",TRUE,"Anomali")</f>
        <v>1</v>
      </c>
      <c r="L2373">
        <f>VLOOKUP(Table1[[#This Row],[ProductID]],productMaster,10,0)</f>
        <v>0</v>
      </c>
      <c r="M2373" t="str">
        <f>IF(Table1[[#This Row],[UnitPrice]]&gt;115%*Table1[[#This Row],[StandardAcquisitionCost]],"Anomali","")</f>
        <v>Anomali</v>
      </c>
      <c r="N2373" s="80">
        <f>VLOOKUP(Table1[[#This Row],[ProductID]],productMaster,11,0)</f>
        <v>0</v>
      </c>
      <c r="O2373" s="80" t="str">
        <f>IF(Table1[[#This Row],[UnitPrice]]&gt;Table1[[#This Row],[sellingPrice]],"Anomali","")</f>
        <v>Anomali</v>
      </c>
      <c r="P2373" s="80" t="str">
        <f>IF(ISNA(VLOOKUP(Table1[[#This Row],[ProductID]],productMaster,1,0)),"Anomali","")</f>
        <v/>
      </c>
    </row>
    <row r="2374" spans="1:16" x14ac:dyDescent="0.25">
      <c r="A2374" s="4">
        <v>1325</v>
      </c>
      <c r="B2374" s="4">
        <v>3014</v>
      </c>
      <c r="C2374" s="11">
        <v>44183</v>
      </c>
      <c r="D2374" s="4">
        <v>3</v>
      </c>
      <c r="E2374" s="4">
        <v>369</v>
      </c>
      <c r="F2374" s="41">
        <v>39.280500000000004</v>
      </c>
      <c r="G2374" s="41">
        <v>117.8415</v>
      </c>
      <c r="K2374" t="b">
        <f>IF(VLOOKUP(Table1[[#This Row],[ProductID]],productMaster,4,0)="Active",TRUE,"Anomali")</f>
        <v>1</v>
      </c>
      <c r="L2374">
        <f>VLOOKUP(Table1[[#This Row],[ProductID]],productMaster,10,0)</f>
        <v>0</v>
      </c>
      <c r="M2374" t="str">
        <f>IF(Table1[[#This Row],[UnitPrice]]&gt;115%*Table1[[#This Row],[StandardAcquisitionCost]],"Anomali","")</f>
        <v>Anomali</v>
      </c>
      <c r="N2374" s="80">
        <f>VLOOKUP(Table1[[#This Row],[ProductID]],productMaster,11,0)</f>
        <v>0</v>
      </c>
      <c r="O2374" s="80" t="str">
        <f>IF(Table1[[#This Row],[UnitPrice]]&gt;Table1[[#This Row],[sellingPrice]],"Anomali","")</f>
        <v>Anomali</v>
      </c>
      <c r="P2374" s="80" t="str">
        <f>IF(ISNA(VLOOKUP(Table1[[#This Row],[ProductID]],productMaster,1,0)),"Anomali","")</f>
        <v/>
      </c>
    </row>
    <row r="2375" spans="1:16" x14ac:dyDescent="0.25">
      <c r="A2375" s="5">
        <v>1325</v>
      </c>
      <c r="B2375" s="5">
        <v>3015</v>
      </c>
      <c r="C2375" s="10">
        <v>44183</v>
      </c>
      <c r="D2375" s="5">
        <v>3</v>
      </c>
      <c r="E2375" s="5">
        <v>370</v>
      </c>
      <c r="F2375" s="40">
        <v>43.554000000000002</v>
      </c>
      <c r="G2375" s="40">
        <v>130.66200000000001</v>
      </c>
      <c r="K2375" t="b">
        <f>IF(VLOOKUP(Table1[[#This Row],[ProductID]],productMaster,4,0)="Active",TRUE,"Anomali")</f>
        <v>1</v>
      </c>
      <c r="L2375">
        <f>VLOOKUP(Table1[[#This Row],[ProductID]],productMaster,10,0)</f>
        <v>0</v>
      </c>
      <c r="M2375" t="str">
        <f>IF(Table1[[#This Row],[UnitPrice]]&gt;115%*Table1[[#This Row],[StandardAcquisitionCost]],"Anomali","")</f>
        <v>Anomali</v>
      </c>
      <c r="N2375" s="80">
        <f>VLOOKUP(Table1[[#This Row],[ProductID]],productMaster,11,0)</f>
        <v>0</v>
      </c>
      <c r="O2375" s="80" t="str">
        <f>IF(Table1[[#This Row],[UnitPrice]]&gt;Table1[[#This Row],[sellingPrice]],"Anomali","")</f>
        <v>Anomali</v>
      </c>
      <c r="P2375" s="80" t="str">
        <f>IF(ISNA(VLOOKUP(Table1[[#This Row],[ProductID]],productMaster,1,0)),"Anomali","")</f>
        <v/>
      </c>
    </row>
    <row r="2376" spans="1:16" x14ac:dyDescent="0.25">
      <c r="A2376" s="4">
        <v>1325</v>
      </c>
      <c r="B2376" s="4">
        <v>3016</v>
      </c>
      <c r="C2376" s="11">
        <v>44183</v>
      </c>
      <c r="D2376" s="4">
        <v>3</v>
      </c>
      <c r="E2376" s="4">
        <v>371</v>
      </c>
      <c r="F2376" s="41">
        <v>39.280500000000004</v>
      </c>
      <c r="G2376" s="41">
        <v>117.8415</v>
      </c>
      <c r="K2376" t="b">
        <f>IF(VLOOKUP(Table1[[#This Row],[ProductID]],productMaster,4,0)="Active",TRUE,"Anomali")</f>
        <v>1</v>
      </c>
      <c r="L2376">
        <f>VLOOKUP(Table1[[#This Row],[ProductID]],productMaster,10,0)</f>
        <v>0</v>
      </c>
      <c r="M2376" t="str">
        <f>IF(Table1[[#This Row],[UnitPrice]]&gt;115%*Table1[[#This Row],[StandardAcquisitionCost]],"Anomali","")</f>
        <v>Anomali</v>
      </c>
      <c r="N2376" s="80">
        <f>VLOOKUP(Table1[[#This Row],[ProductID]],productMaster,11,0)</f>
        <v>0</v>
      </c>
      <c r="O2376" s="80" t="str">
        <f>IF(Table1[[#This Row],[UnitPrice]]&gt;Table1[[#This Row],[sellingPrice]],"Anomali","")</f>
        <v>Anomali</v>
      </c>
      <c r="P2376" s="80" t="str">
        <f>IF(ISNA(VLOOKUP(Table1[[#This Row],[ProductID]],productMaster,1,0)),"Anomali","")</f>
        <v/>
      </c>
    </row>
    <row r="2377" spans="1:16" x14ac:dyDescent="0.25">
      <c r="A2377" s="5">
        <v>1325</v>
      </c>
      <c r="B2377" s="5">
        <v>3017</v>
      </c>
      <c r="C2377" s="10">
        <v>44183</v>
      </c>
      <c r="D2377" s="5">
        <v>3</v>
      </c>
      <c r="E2377" s="5">
        <v>372</v>
      </c>
      <c r="F2377" s="40">
        <v>37.180500000000002</v>
      </c>
      <c r="G2377" s="40">
        <v>111.5415</v>
      </c>
      <c r="K2377" t="b">
        <f>IF(VLOOKUP(Table1[[#This Row],[ProductID]],productMaster,4,0)="Active",TRUE,"Anomali")</f>
        <v>1</v>
      </c>
      <c r="L2377">
        <f>VLOOKUP(Table1[[#This Row],[ProductID]],productMaster,10,0)</f>
        <v>0</v>
      </c>
      <c r="M2377" t="str">
        <f>IF(Table1[[#This Row],[UnitPrice]]&gt;115%*Table1[[#This Row],[StandardAcquisitionCost]],"Anomali","")</f>
        <v>Anomali</v>
      </c>
      <c r="N2377" s="80">
        <f>VLOOKUP(Table1[[#This Row],[ProductID]],productMaster,11,0)</f>
        <v>0</v>
      </c>
      <c r="O2377" s="80" t="str">
        <f>IF(Table1[[#This Row],[UnitPrice]]&gt;Table1[[#This Row],[sellingPrice]],"Anomali","")</f>
        <v>Anomali</v>
      </c>
      <c r="P2377" s="80" t="str">
        <f>IF(ISNA(VLOOKUP(Table1[[#This Row],[ProductID]],productMaster,1,0)),"Anomali","")</f>
        <v/>
      </c>
    </row>
    <row r="2378" spans="1:16" x14ac:dyDescent="0.25">
      <c r="A2378" s="4">
        <v>1325</v>
      </c>
      <c r="B2378" s="4">
        <v>3018</v>
      </c>
      <c r="C2378" s="11">
        <v>44183</v>
      </c>
      <c r="D2378" s="4">
        <v>3</v>
      </c>
      <c r="E2378" s="4">
        <v>373</v>
      </c>
      <c r="F2378" s="41">
        <v>41.454000000000001</v>
      </c>
      <c r="G2378" s="41">
        <v>124.36199999999999</v>
      </c>
      <c r="K2378" t="b">
        <f>IF(VLOOKUP(Table1[[#This Row],[ProductID]],productMaster,4,0)="Active",TRUE,"Anomali")</f>
        <v>1</v>
      </c>
      <c r="L2378">
        <f>VLOOKUP(Table1[[#This Row],[ProductID]],productMaster,10,0)</f>
        <v>0</v>
      </c>
      <c r="M2378" t="str">
        <f>IF(Table1[[#This Row],[UnitPrice]]&gt;115%*Table1[[#This Row],[StandardAcquisitionCost]],"Anomali","")</f>
        <v>Anomali</v>
      </c>
      <c r="N2378" s="80">
        <f>VLOOKUP(Table1[[#This Row],[ProductID]],productMaster,11,0)</f>
        <v>0</v>
      </c>
      <c r="O2378" s="80" t="str">
        <f>IF(Table1[[#This Row],[UnitPrice]]&gt;Table1[[#This Row],[sellingPrice]],"Anomali","")</f>
        <v>Anomali</v>
      </c>
      <c r="P2378" s="80" t="str">
        <f>IF(ISNA(VLOOKUP(Table1[[#This Row],[ProductID]],productMaster,1,0)),"Anomali","")</f>
        <v/>
      </c>
    </row>
    <row r="2379" spans="1:16" x14ac:dyDescent="0.25">
      <c r="A2379" s="5">
        <v>1325</v>
      </c>
      <c r="B2379" s="5">
        <v>3019</v>
      </c>
      <c r="C2379" s="10">
        <v>44183</v>
      </c>
      <c r="D2379" s="5">
        <v>3</v>
      </c>
      <c r="E2379" s="5">
        <v>374</v>
      </c>
      <c r="F2379" s="40">
        <v>37.180500000000002</v>
      </c>
      <c r="G2379" s="40">
        <v>111.5415</v>
      </c>
      <c r="K2379" t="b">
        <f>IF(VLOOKUP(Table1[[#This Row],[ProductID]],productMaster,4,0)="Active",TRUE,"Anomali")</f>
        <v>1</v>
      </c>
      <c r="L2379">
        <f>VLOOKUP(Table1[[#This Row],[ProductID]],productMaster,10,0)</f>
        <v>0</v>
      </c>
      <c r="M2379" t="str">
        <f>IF(Table1[[#This Row],[UnitPrice]]&gt;115%*Table1[[#This Row],[StandardAcquisitionCost]],"Anomali","")</f>
        <v>Anomali</v>
      </c>
      <c r="N2379" s="80">
        <f>VLOOKUP(Table1[[#This Row],[ProductID]],productMaster,11,0)</f>
        <v>0</v>
      </c>
      <c r="O2379" s="80" t="str">
        <f>IF(Table1[[#This Row],[UnitPrice]]&gt;Table1[[#This Row],[sellingPrice]],"Anomali","")</f>
        <v>Anomali</v>
      </c>
      <c r="P2379" s="80" t="str">
        <f>IF(ISNA(VLOOKUP(Table1[[#This Row],[ProductID]],productMaster,1,0)),"Anomali","")</f>
        <v/>
      </c>
    </row>
    <row r="2380" spans="1:16" x14ac:dyDescent="0.25">
      <c r="A2380" s="4">
        <v>1326</v>
      </c>
      <c r="B2380" s="4">
        <v>3020</v>
      </c>
      <c r="C2380" s="11">
        <v>44183</v>
      </c>
      <c r="D2380" s="4">
        <v>550</v>
      </c>
      <c r="E2380" s="4">
        <v>530</v>
      </c>
      <c r="F2380" s="41">
        <v>16.085999999999999</v>
      </c>
      <c r="G2380" s="41">
        <v>8847.2999999999993</v>
      </c>
      <c r="K2380" t="b">
        <f>IF(VLOOKUP(Table1[[#This Row],[ProductID]],productMaster,4,0)="Active",TRUE,"Anomali")</f>
        <v>1</v>
      </c>
      <c r="L2380">
        <f>VLOOKUP(Table1[[#This Row],[ProductID]],productMaster,10,0)</f>
        <v>0</v>
      </c>
      <c r="M2380" t="str">
        <f>IF(Table1[[#This Row],[UnitPrice]]&gt;115%*Table1[[#This Row],[StandardAcquisitionCost]],"Anomali","")</f>
        <v>Anomali</v>
      </c>
      <c r="N2380" s="80">
        <f>VLOOKUP(Table1[[#This Row],[ProductID]],productMaster,11,0)</f>
        <v>0</v>
      </c>
      <c r="O2380" s="80" t="str">
        <f>IF(Table1[[#This Row],[UnitPrice]]&gt;Table1[[#This Row],[sellingPrice]],"Anomali","")</f>
        <v>Anomali</v>
      </c>
      <c r="P2380" s="80" t="str">
        <f>IF(ISNA(VLOOKUP(Table1[[#This Row],[ProductID]],productMaster,1,0)),"Anomali","")</f>
        <v/>
      </c>
    </row>
    <row r="2381" spans="1:16" x14ac:dyDescent="0.25">
      <c r="A2381" s="5">
        <v>1327</v>
      </c>
      <c r="B2381" s="5">
        <v>3021</v>
      </c>
      <c r="C2381" s="10">
        <v>44183</v>
      </c>
      <c r="D2381" s="5">
        <v>3</v>
      </c>
      <c r="E2381" s="5">
        <v>314</v>
      </c>
      <c r="F2381" s="40">
        <v>57.025500000000001</v>
      </c>
      <c r="G2381" s="40">
        <v>171.07650000000001</v>
      </c>
      <c r="K2381" t="b">
        <f>IF(VLOOKUP(Table1[[#This Row],[ProductID]],productMaster,4,0)="Active",TRUE,"Anomali")</f>
        <v>1</v>
      </c>
      <c r="L2381">
        <f>VLOOKUP(Table1[[#This Row],[ProductID]],productMaster,10,0)</f>
        <v>0</v>
      </c>
      <c r="M2381" t="str">
        <f>IF(Table1[[#This Row],[UnitPrice]]&gt;115%*Table1[[#This Row],[StandardAcquisitionCost]],"Anomali","")</f>
        <v>Anomali</v>
      </c>
      <c r="N2381" s="80">
        <f>VLOOKUP(Table1[[#This Row],[ProductID]],productMaster,11,0)</f>
        <v>0</v>
      </c>
      <c r="O2381" s="80" t="str">
        <f>IF(Table1[[#This Row],[UnitPrice]]&gt;Table1[[#This Row],[sellingPrice]],"Anomali","")</f>
        <v>Anomali</v>
      </c>
      <c r="P2381" s="80" t="str">
        <f>IF(ISNA(VLOOKUP(Table1[[#This Row],[ProductID]],productMaster,1,0)),"Anomali","")</f>
        <v/>
      </c>
    </row>
    <row r="2382" spans="1:16" x14ac:dyDescent="0.25">
      <c r="A2382" s="4">
        <v>1328</v>
      </c>
      <c r="B2382" s="4">
        <v>3022</v>
      </c>
      <c r="C2382" s="11">
        <v>44183</v>
      </c>
      <c r="D2382" s="4">
        <v>550</v>
      </c>
      <c r="E2382" s="4">
        <v>512</v>
      </c>
      <c r="F2382" s="41">
        <v>37.085999999999999</v>
      </c>
      <c r="G2382" s="41">
        <v>20397.3</v>
      </c>
      <c r="K2382" t="b">
        <f>IF(VLOOKUP(Table1[[#This Row],[ProductID]],productMaster,4,0)="Active",TRUE,"Anomali")</f>
        <v>1</v>
      </c>
      <c r="L2382">
        <f>VLOOKUP(Table1[[#This Row],[ProductID]],productMaster,10,0)</f>
        <v>0</v>
      </c>
      <c r="M2382" t="str">
        <f>IF(Table1[[#This Row],[UnitPrice]]&gt;115%*Table1[[#This Row],[StandardAcquisitionCost]],"Anomali","")</f>
        <v>Anomali</v>
      </c>
      <c r="N2382" s="80">
        <f>VLOOKUP(Table1[[#This Row],[ProductID]],productMaster,11,0)</f>
        <v>0</v>
      </c>
      <c r="O2382" s="80" t="str">
        <f>IF(Table1[[#This Row],[UnitPrice]]&gt;Table1[[#This Row],[sellingPrice]],"Anomali","")</f>
        <v>Anomali</v>
      </c>
      <c r="P2382" s="80" t="str">
        <f>IF(ISNA(VLOOKUP(Table1[[#This Row],[ProductID]],productMaster,1,0)),"Anomali","")</f>
        <v/>
      </c>
    </row>
    <row r="2383" spans="1:16" x14ac:dyDescent="0.25">
      <c r="A2383" s="5">
        <v>1329</v>
      </c>
      <c r="B2383" s="5">
        <v>3023</v>
      </c>
      <c r="C2383" s="10">
        <v>44183</v>
      </c>
      <c r="D2383" s="5">
        <v>550</v>
      </c>
      <c r="E2383" s="5">
        <v>513</v>
      </c>
      <c r="F2383" s="40">
        <v>26.596499999999999</v>
      </c>
      <c r="G2383" s="40">
        <v>14628.075000000001</v>
      </c>
      <c r="K2383" t="b">
        <f>IF(VLOOKUP(Table1[[#This Row],[ProductID]],productMaster,4,0)="Active",TRUE,"Anomali")</f>
        <v>1</v>
      </c>
      <c r="L2383">
        <f>VLOOKUP(Table1[[#This Row],[ProductID]],productMaster,10,0)</f>
        <v>0</v>
      </c>
      <c r="M2383" t="str">
        <f>IF(Table1[[#This Row],[UnitPrice]]&gt;115%*Table1[[#This Row],[StandardAcquisitionCost]],"Anomali","")</f>
        <v>Anomali</v>
      </c>
      <c r="N2383" s="80">
        <f>VLOOKUP(Table1[[#This Row],[ProductID]],productMaster,11,0)</f>
        <v>0</v>
      </c>
      <c r="O2383" s="80" t="str">
        <f>IF(Table1[[#This Row],[UnitPrice]]&gt;Table1[[#This Row],[sellingPrice]],"Anomali","")</f>
        <v>Anomali</v>
      </c>
      <c r="P2383" s="80" t="str">
        <f>IF(ISNA(VLOOKUP(Table1[[#This Row],[ProductID]],productMaster,1,0)),"Anomali","")</f>
        <v/>
      </c>
    </row>
    <row r="2384" spans="1:16" x14ac:dyDescent="0.25">
      <c r="A2384" s="4">
        <v>1330</v>
      </c>
      <c r="B2384" s="4">
        <v>3024</v>
      </c>
      <c r="C2384" s="11">
        <v>44183</v>
      </c>
      <c r="D2384" s="4">
        <v>550</v>
      </c>
      <c r="E2384" s="4">
        <v>317</v>
      </c>
      <c r="F2384" s="41">
        <v>27.058499999999999</v>
      </c>
      <c r="G2384" s="41">
        <v>14882.174999999999</v>
      </c>
      <c r="K2384" t="b">
        <f>IF(VLOOKUP(Table1[[#This Row],[ProductID]],productMaster,4,0)="Active",TRUE,"Anomali")</f>
        <v>1</v>
      </c>
      <c r="L2384">
        <f>VLOOKUP(Table1[[#This Row],[ProductID]],productMaster,10,0)</f>
        <v>0</v>
      </c>
      <c r="M2384" t="str">
        <f>IF(Table1[[#This Row],[UnitPrice]]&gt;115%*Table1[[#This Row],[StandardAcquisitionCost]],"Anomali","")</f>
        <v>Anomali</v>
      </c>
      <c r="N2384" s="80">
        <f>VLOOKUP(Table1[[#This Row],[ProductID]],productMaster,11,0)</f>
        <v>0</v>
      </c>
      <c r="O2384" s="80" t="str">
        <f>IF(Table1[[#This Row],[UnitPrice]]&gt;Table1[[#This Row],[sellingPrice]],"Anomali","")</f>
        <v>Anomali</v>
      </c>
      <c r="P2384" s="80" t="str">
        <f>IF(ISNA(VLOOKUP(Table1[[#This Row],[ProductID]],productMaster,1,0)),"Anomali","")</f>
        <v/>
      </c>
    </row>
    <row r="2385" spans="1:16" x14ac:dyDescent="0.25">
      <c r="A2385" s="5">
        <v>1330</v>
      </c>
      <c r="B2385" s="5">
        <v>3025</v>
      </c>
      <c r="C2385" s="10">
        <v>44183</v>
      </c>
      <c r="D2385" s="5">
        <v>550</v>
      </c>
      <c r="E2385" s="5">
        <v>318</v>
      </c>
      <c r="F2385" s="40">
        <v>33.579000000000001</v>
      </c>
      <c r="G2385" s="40">
        <v>18468.45</v>
      </c>
      <c r="K2385" t="b">
        <f>IF(VLOOKUP(Table1[[#This Row],[ProductID]],productMaster,4,0)="Active",TRUE,"Anomali")</f>
        <v>1</v>
      </c>
      <c r="L2385">
        <f>VLOOKUP(Table1[[#This Row],[ProductID]],productMaster,10,0)</f>
        <v>0</v>
      </c>
      <c r="M2385" t="str">
        <f>IF(Table1[[#This Row],[UnitPrice]]&gt;115%*Table1[[#This Row],[StandardAcquisitionCost]],"Anomali","")</f>
        <v>Anomali</v>
      </c>
      <c r="N2385" s="80">
        <f>VLOOKUP(Table1[[#This Row],[ProductID]],productMaster,11,0)</f>
        <v>0</v>
      </c>
      <c r="O2385" s="80" t="str">
        <f>IF(Table1[[#This Row],[UnitPrice]]&gt;Table1[[#This Row],[sellingPrice]],"Anomali","")</f>
        <v>Anomali</v>
      </c>
      <c r="P2385" s="80" t="str">
        <f>IF(ISNA(VLOOKUP(Table1[[#This Row],[ProductID]],productMaster,1,0)),"Anomali","")</f>
        <v/>
      </c>
    </row>
    <row r="2386" spans="1:16" x14ac:dyDescent="0.25">
      <c r="A2386" s="4">
        <v>1330</v>
      </c>
      <c r="B2386" s="4">
        <v>3026</v>
      </c>
      <c r="C2386" s="11">
        <v>44183</v>
      </c>
      <c r="D2386" s="4">
        <v>550</v>
      </c>
      <c r="E2386" s="4">
        <v>319</v>
      </c>
      <c r="F2386" s="41">
        <v>46.063499999999998</v>
      </c>
      <c r="G2386" s="41">
        <v>25334.924999999999</v>
      </c>
      <c r="K2386" t="b">
        <f>IF(VLOOKUP(Table1[[#This Row],[ProductID]],productMaster,4,0)="Active",TRUE,"Anomali")</f>
        <v>1</v>
      </c>
      <c r="L2386">
        <f>VLOOKUP(Table1[[#This Row],[ProductID]],productMaster,10,0)</f>
        <v>0</v>
      </c>
      <c r="M2386" t="str">
        <f>IF(Table1[[#This Row],[UnitPrice]]&gt;115%*Table1[[#This Row],[StandardAcquisitionCost]],"Anomali","")</f>
        <v>Anomali</v>
      </c>
      <c r="N2386" s="80">
        <f>VLOOKUP(Table1[[#This Row],[ProductID]],productMaster,11,0)</f>
        <v>0</v>
      </c>
      <c r="O2386" s="80" t="str">
        <f>IF(Table1[[#This Row],[UnitPrice]]&gt;Table1[[#This Row],[sellingPrice]],"Anomali","")</f>
        <v>Anomali</v>
      </c>
      <c r="P2386" s="80" t="str">
        <f>IF(ISNA(VLOOKUP(Table1[[#This Row],[ProductID]],productMaster,1,0)),"Anomali","")</f>
        <v/>
      </c>
    </row>
    <row r="2387" spans="1:16" x14ac:dyDescent="0.25">
      <c r="A2387" s="5">
        <v>1331</v>
      </c>
      <c r="B2387" s="5">
        <v>3027</v>
      </c>
      <c r="C2387" s="10">
        <v>44183</v>
      </c>
      <c r="D2387" s="5">
        <v>3</v>
      </c>
      <c r="E2387" s="5">
        <v>403</v>
      </c>
      <c r="F2387" s="40">
        <v>47.470500000000001</v>
      </c>
      <c r="G2387" s="40">
        <v>142.41149999999999</v>
      </c>
      <c r="K2387" t="b">
        <f>IF(VLOOKUP(Table1[[#This Row],[ProductID]],productMaster,4,0)="Active",TRUE,"Anomali")</f>
        <v>1</v>
      </c>
      <c r="L2387">
        <f>VLOOKUP(Table1[[#This Row],[ProductID]],productMaster,10,0)</f>
        <v>0</v>
      </c>
      <c r="M2387" t="str">
        <f>IF(Table1[[#This Row],[UnitPrice]]&gt;115%*Table1[[#This Row],[StandardAcquisitionCost]],"Anomali","")</f>
        <v>Anomali</v>
      </c>
      <c r="N2387" s="80">
        <f>VLOOKUP(Table1[[#This Row],[ProductID]],productMaster,11,0)</f>
        <v>0</v>
      </c>
      <c r="O2387" s="80" t="str">
        <f>IF(Table1[[#This Row],[UnitPrice]]&gt;Table1[[#This Row],[sellingPrice]],"Anomali","")</f>
        <v>Anomali</v>
      </c>
      <c r="P2387" s="80" t="str">
        <f>IF(ISNA(VLOOKUP(Table1[[#This Row],[ProductID]],productMaster,1,0)),"Anomali","")</f>
        <v/>
      </c>
    </row>
    <row r="2388" spans="1:16" x14ac:dyDescent="0.25">
      <c r="A2388" s="4">
        <v>1331</v>
      </c>
      <c r="B2388" s="4">
        <v>3028</v>
      </c>
      <c r="C2388" s="11">
        <v>44183</v>
      </c>
      <c r="D2388" s="4">
        <v>3</v>
      </c>
      <c r="E2388" s="4">
        <v>404</v>
      </c>
      <c r="F2388" s="41">
        <v>45.3705</v>
      </c>
      <c r="G2388" s="41">
        <v>136.11150000000001</v>
      </c>
      <c r="K2388" t="b">
        <f>IF(VLOOKUP(Table1[[#This Row],[ProductID]],productMaster,4,0)="Active",TRUE,"Anomali")</f>
        <v>1</v>
      </c>
      <c r="L2388">
        <f>VLOOKUP(Table1[[#This Row],[ProductID]],productMaster,10,0)</f>
        <v>0</v>
      </c>
      <c r="M2388" t="str">
        <f>IF(Table1[[#This Row],[UnitPrice]]&gt;115%*Table1[[#This Row],[StandardAcquisitionCost]],"Anomali","")</f>
        <v>Anomali</v>
      </c>
      <c r="N2388" s="80">
        <f>VLOOKUP(Table1[[#This Row],[ProductID]],productMaster,11,0)</f>
        <v>0</v>
      </c>
      <c r="O2388" s="80" t="str">
        <f>IF(Table1[[#This Row],[UnitPrice]]&gt;Table1[[#This Row],[sellingPrice]],"Anomali","")</f>
        <v>Anomali</v>
      </c>
      <c r="P2388" s="80" t="str">
        <f>IF(ISNA(VLOOKUP(Table1[[#This Row],[ProductID]],productMaster,1,0)),"Anomali","")</f>
        <v/>
      </c>
    </row>
    <row r="2389" spans="1:16" x14ac:dyDescent="0.25">
      <c r="A2389" s="5">
        <v>1331</v>
      </c>
      <c r="B2389" s="5">
        <v>3029</v>
      </c>
      <c r="C2389" s="10">
        <v>44183</v>
      </c>
      <c r="D2389" s="5">
        <v>3</v>
      </c>
      <c r="E2389" s="5">
        <v>405</v>
      </c>
      <c r="F2389" s="40">
        <v>49.643999999999998</v>
      </c>
      <c r="G2389" s="40">
        <v>148.93199999999999</v>
      </c>
      <c r="K2389" t="b">
        <f>IF(VLOOKUP(Table1[[#This Row],[ProductID]],productMaster,4,0)="Active",TRUE,"Anomali")</f>
        <v>1</v>
      </c>
      <c r="L2389">
        <f>VLOOKUP(Table1[[#This Row],[ProductID]],productMaster,10,0)</f>
        <v>0</v>
      </c>
      <c r="M2389" t="str">
        <f>IF(Table1[[#This Row],[UnitPrice]]&gt;115%*Table1[[#This Row],[StandardAcquisitionCost]],"Anomali","")</f>
        <v>Anomali</v>
      </c>
      <c r="N2389" s="80">
        <f>VLOOKUP(Table1[[#This Row],[ProductID]],productMaster,11,0)</f>
        <v>0</v>
      </c>
      <c r="O2389" s="80" t="str">
        <f>IF(Table1[[#This Row],[UnitPrice]]&gt;Table1[[#This Row],[sellingPrice]],"Anomali","")</f>
        <v>Anomali</v>
      </c>
      <c r="P2389" s="80" t="str">
        <f>IF(ISNA(VLOOKUP(Table1[[#This Row],[ProductID]],productMaster,1,0)),"Anomali","")</f>
        <v/>
      </c>
    </row>
    <row r="2390" spans="1:16" x14ac:dyDescent="0.25">
      <c r="A2390" s="4">
        <v>1331</v>
      </c>
      <c r="B2390" s="4">
        <v>3030</v>
      </c>
      <c r="C2390" s="11">
        <v>44183</v>
      </c>
      <c r="D2390" s="4">
        <v>3</v>
      </c>
      <c r="E2390" s="4">
        <v>406</v>
      </c>
      <c r="F2390" s="41">
        <v>45.3705</v>
      </c>
      <c r="G2390" s="41">
        <v>136.11150000000001</v>
      </c>
      <c r="K2390" t="b">
        <f>IF(VLOOKUP(Table1[[#This Row],[ProductID]],productMaster,4,0)="Active",TRUE,"Anomali")</f>
        <v>1</v>
      </c>
      <c r="L2390">
        <f>VLOOKUP(Table1[[#This Row],[ProductID]],productMaster,10,0)</f>
        <v>0</v>
      </c>
      <c r="M2390" t="str">
        <f>IF(Table1[[#This Row],[UnitPrice]]&gt;115%*Table1[[#This Row],[StandardAcquisitionCost]],"Anomali","")</f>
        <v>Anomali</v>
      </c>
      <c r="N2390" s="80">
        <f>VLOOKUP(Table1[[#This Row],[ProductID]],productMaster,11,0)</f>
        <v>0</v>
      </c>
      <c r="O2390" s="80" t="str">
        <f>IF(Table1[[#This Row],[UnitPrice]]&gt;Table1[[#This Row],[sellingPrice]],"Anomali","")</f>
        <v>Anomali</v>
      </c>
      <c r="P2390" s="80" t="str">
        <f>IF(ISNA(VLOOKUP(Table1[[#This Row],[ProductID]],productMaster,1,0)),"Anomali","")</f>
        <v/>
      </c>
    </row>
    <row r="2391" spans="1:16" x14ac:dyDescent="0.25">
      <c r="A2391" s="5">
        <v>1332</v>
      </c>
      <c r="B2391" s="5">
        <v>3031</v>
      </c>
      <c r="C2391" s="10">
        <v>44183</v>
      </c>
      <c r="D2391" s="5">
        <v>3</v>
      </c>
      <c r="E2391" s="5">
        <v>427</v>
      </c>
      <c r="F2391" s="40">
        <v>47.596499999999999</v>
      </c>
      <c r="G2391" s="40">
        <v>142.7895</v>
      </c>
      <c r="K2391" t="b">
        <f>IF(VLOOKUP(Table1[[#This Row],[ProductID]],productMaster,4,0)="Active",TRUE,"Anomali")</f>
        <v>1</v>
      </c>
      <c r="L2391">
        <f>VLOOKUP(Table1[[#This Row],[ProductID]],productMaster,10,0)</f>
        <v>0</v>
      </c>
      <c r="M2391" t="str">
        <f>IF(Table1[[#This Row],[UnitPrice]]&gt;115%*Table1[[#This Row],[StandardAcquisitionCost]],"Anomali","")</f>
        <v>Anomali</v>
      </c>
      <c r="N2391" s="80">
        <f>VLOOKUP(Table1[[#This Row],[ProductID]],productMaster,11,0)</f>
        <v>0</v>
      </c>
      <c r="O2391" s="80" t="str">
        <f>IF(Table1[[#This Row],[UnitPrice]]&gt;Table1[[#This Row],[sellingPrice]],"Anomali","")</f>
        <v>Anomali</v>
      </c>
      <c r="P2391" s="80" t="str">
        <f>IF(ISNA(VLOOKUP(Table1[[#This Row],[ProductID]],productMaster,1,0)),"Anomali","")</f>
        <v/>
      </c>
    </row>
    <row r="2392" spans="1:16" x14ac:dyDescent="0.25">
      <c r="A2392" s="4">
        <v>1332</v>
      </c>
      <c r="B2392" s="4">
        <v>3032</v>
      </c>
      <c r="C2392" s="11">
        <v>44183</v>
      </c>
      <c r="D2392" s="4">
        <v>3</v>
      </c>
      <c r="E2392" s="4">
        <v>428</v>
      </c>
      <c r="F2392" s="41">
        <v>43.323</v>
      </c>
      <c r="G2392" s="41">
        <v>129.96899999999999</v>
      </c>
      <c r="K2392" t="b">
        <f>IF(VLOOKUP(Table1[[#This Row],[ProductID]],productMaster,4,0)="Active",TRUE,"Anomali")</f>
        <v>1</v>
      </c>
      <c r="L2392">
        <f>VLOOKUP(Table1[[#This Row],[ProductID]],productMaster,10,0)</f>
        <v>0</v>
      </c>
      <c r="M2392" t="str">
        <f>IF(Table1[[#This Row],[UnitPrice]]&gt;115%*Table1[[#This Row],[StandardAcquisitionCost]],"Anomali","")</f>
        <v>Anomali</v>
      </c>
      <c r="N2392" s="80">
        <f>VLOOKUP(Table1[[#This Row],[ProductID]],productMaster,11,0)</f>
        <v>0</v>
      </c>
      <c r="O2392" s="80" t="str">
        <f>IF(Table1[[#This Row],[UnitPrice]]&gt;Table1[[#This Row],[sellingPrice]],"Anomali","")</f>
        <v>Anomali</v>
      </c>
      <c r="P2392" s="80" t="str">
        <f>IF(ISNA(VLOOKUP(Table1[[#This Row],[ProductID]],productMaster,1,0)),"Anomali","")</f>
        <v/>
      </c>
    </row>
    <row r="2393" spans="1:16" x14ac:dyDescent="0.25">
      <c r="A2393" s="5">
        <v>1333</v>
      </c>
      <c r="B2393" s="5">
        <v>3033</v>
      </c>
      <c r="C2393" s="10">
        <v>44183</v>
      </c>
      <c r="D2393" s="5">
        <v>60</v>
      </c>
      <c r="E2393" s="5">
        <v>322</v>
      </c>
      <c r="F2393" s="40">
        <v>25.420500000000001</v>
      </c>
      <c r="G2393" s="40">
        <v>1525.23</v>
      </c>
      <c r="K2393" t="b">
        <f>IF(VLOOKUP(Table1[[#This Row],[ProductID]],productMaster,4,0)="Active",TRUE,"Anomali")</f>
        <v>1</v>
      </c>
      <c r="L2393">
        <f>VLOOKUP(Table1[[#This Row],[ProductID]],productMaster,10,0)</f>
        <v>0</v>
      </c>
      <c r="M2393" t="str">
        <f>IF(Table1[[#This Row],[UnitPrice]]&gt;115%*Table1[[#This Row],[StandardAcquisitionCost]],"Anomali","")</f>
        <v>Anomali</v>
      </c>
      <c r="N2393" s="80">
        <f>VLOOKUP(Table1[[#This Row],[ProductID]],productMaster,11,0)</f>
        <v>0</v>
      </c>
      <c r="O2393" s="80" t="str">
        <f>IF(Table1[[#This Row],[UnitPrice]]&gt;Table1[[#This Row],[sellingPrice]],"Anomali","")</f>
        <v>Anomali</v>
      </c>
      <c r="P2393" s="80" t="str">
        <f>IF(ISNA(VLOOKUP(Table1[[#This Row],[ProductID]],productMaster,1,0)),"Anomali","")</f>
        <v/>
      </c>
    </row>
    <row r="2394" spans="1:16" x14ac:dyDescent="0.25">
      <c r="A2394" s="4">
        <v>1334</v>
      </c>
      <c r="B2394" s="4">
        <v>3034</v>
      </c>
      <c r="C2394" s="11">
        <v>44183</v>
      </c>
      <c r="D2394" s="4">
        <v>3</v>
      </c>
      <c r="E2394" s="4">
        <v>438</v>
      </c>
      <c r="F2394" s="41">
        <v>41.222999999999999</v>
      </c>
      <c r="G2394" s="41">
        <v>123.669</v>
      </c>
      <c r="K2394" t="b">
        <f>IF(VLOOKUP(Table1[[#This Row],[ProductID]],productMaster,4,0)="Active",TRUE,"Anomali")</f>
        <v>1</v>
      </c>
      <c r="L2394">
        <f>VLOOKUP(Table1[[#This Row],[ProductID]],productMaster,10,0)</f>
        <v>0</v>
      </c>
      <c r="M2394" t="str">
        <f>IF(Table1[[#This Row],[UnitPrice]]&gt;115%*Table1[[#This Row],[StandardAcquisitionCost]],"Anomali","")</f>
        <v>Anomali</v>
      </c>
      <c r="N2394" s="80">
        <f>VLOOKUP(Table1[[#This Row],[ProductID]],productMaster,11,0)</f>
        <v>0</v>
      </c>
      <c r="O2394" s="80" t="str">
        <f>IF(Table1[[#This Row],[UnitPrice]]&gt;Table1[[#This Row],[sellingPrice]],"Anomali","")</f>
        <v>Anomali</v>
      </c>
      <c r="P2394" s="80" t="str">
        <f>IF(ISNA(VLOOKUP(Table1[[#This Row],[ProductID]],productMaster,1,0)),"Anomali","")</f>
        <v/>
      </c>
    </row>
    <row r="2395" spans="1:16" x14ac:dyDescent="0.25">
      <c r="A2395" s="5">
        <v>1334</v>
      </c>
      <c r="B2395" s="5">
        <v>3035</v>
      </c>
      <c r="C2395" s="10">
        <v>44183</v>
      </c>
      <c r="D2395" s="5">
        <v>3</v>
      </c>
      <c r="E2395" s="5">
        <v>439</v>
      </c>
      <c r="F2395" s="40">
        <v>45.496499999999997</v>
      </c>
      <c r="G2395" s="40">
        <v>136.48949999999999</v>
      </c>
      <c r="K2395" t="b">
        <f>IF(VLOOKUP(Table1[[#This Row],[ProductID]],productMaster,4,0)="Active",TRUE,"Anomali")</f>
        <v>1</v>
      </c>
      <c r="L2395">
        <f>VLOOKUP(Table1[[#This Row],[ProductID]],productMaster,10,0)</f>
        <v>0</v>
      </c>
      <c r="M2395" t="str">
        <f>IF(Table1[[#This Row],[UnitPrice]]&gt;115%*Table1[[#This Row],[StandardAcquisitionCost]],"Anomali","")</f>
        <v>Anomali</v>
      </c>
      <c r="N2395" s="80">
        <f>VLOOKUP(Table1[[#This Row],[ProductID]],productMaster,11,0)</f>
        <v>0</v>
      </c>
      <c r="O2395" s="80" t="str">
        <f>IF(Table1[[#This Row],[UnitPrice]]&gt;Table1[[#This Row],[sellingPrice]],"Anomali","")</f>
        <v>Anomali</v>
      </c>
      <c r="P2395" s="80" t="str">
        <f>IF(ISNA(VLOOKUP(Table1[[#This Row],[ProductID]],productMaster,1,0)),"Anomali","")</f>
        <v/>
      </c>
    </row>
    <row r="2396" spans="1:16" x14ac:dyDescent="0.25">
      <c r="A2396" s="4">
        <v>1335</v>
      </c>
      <c r="B2396" s="4">
        <v>3036</v>
      </c>
      <c r="C2396" s="11">
        <v>44183</v>
      </c>
      <c r="D2396" s="4">
        <v>550</v>
      </c>
      <c r="E2396" s="4">
        <v>941</v>
      </c>
      <c r="F2396" s="41">
        <v>62.9895</v>
      </c>
      <c r="G2396" s="41">
        <v>34644.224999999999</v>
      </c>
      <c r="K2396" t="b">
        <f>IF(VLOOKUP(Table1[[#This Row],[ProductID]],productMaster,4,0)="Active",TRUE,"Anomali")</f>
        <v>1</v>
      </c>
      <c r="L2396">
        <f>VLOOKUP(Table1[[#This Row],[ProductID]],productMaster,10,0)</f>
        <v>35.959600000000002</v>
      </c>
      <c r="M2396" t="str">
        <f>IF(Table1[[#This Row],[UnitPrice]]&gt;115%*Table1[[#This Row],[StandardAcquisitionCost]],"Anomali","")</f>
        <v>Anomali</v>
      </c>
      <c r="N2396" s="80">
        <f>VLOOKUP(Table1[[#This Row],[ProductID]],productMaster,11,0)</f>
        <v>80.989999999999995</v>
      </c>
      <c r="O2396" s="80" t="str">
        <f>IF(Table1[[#This Row],[UnitPrice]]&gt;Table1[[#This Row],[sellingPrice]],"Anomali","")</f>
        <v/>
      </c>
      <c r="P2396" s="80" t="str">
        <f>IF(ISNA(VLOOKUP(Table1[[#This Row],[ProductID]],productMaster,1,0)),"Anomali","")</f>
        <v/>
      </c>
    </row>
    <row r="2397" spans="1:16" x14ac:dyDescent="0.25">
      <c r="A2397" s="5">
        <v>1336</v>
      </c>
      <c r="B2397" s="5">
        <v>3037</v>
      </c>
      <c r="C2397" s="10">
        <v>44183</v>
      </c>
      <c r="D2397" s="5">
        <v>3</v>
      </c>
      <c r="E2397" s="5">
        <v>320</v>
      </c>
      <c r="F2397" s="40">
        <v>45.3705</v>
      </c>
      <c r="G2397" s="40">
        <v>136.11150000000001</v>
      </c>
      <c r="K2397" t="b">
        <f>IF(VLOOKUP(Table1[[#This Row],[ProductID]],productMaster,4,0)="Active",TRUE,"Anomali")</f>
        <v>1</v>
      </c>
      <c r="L2397">
        <f>VLOOKUP(Table1[[#This Row],[ProductID]],productMaster,10,0)</f>
        <v>0</v>
      </c>
      <c r="M2397" t="str">
        <f>IF(Table1[[#This Row],[UnitPrice]]&gt;115%*Table1[[#This Row],[StandardAcquisitionCost]],"Anomali","")</f>
        <v>Anomali</v>
      </c>
      <c r="N2397" s="80">
        <f>VLOOKUP(Table1[[#This Row],[ProductID]],productMaster,11,0)</f>
        <v>0</v>
      </c>
      <c r="O2397" s="80" t="str">
        <f>IF(Table1[[#This Row],[UnitPrice]]&gt;Table1[[#This Row],[sellingPrice]],"Anomali","")</f>
        <v>Anomali</v>
      </c>
      <c r="P2397" s="80" t="str">
        <f>IF(ISNA(VLOOKUP(Table1[[#This Row],[ProductID]],productMaster,1,0)),"Anomali","")</f>
        <v/>
      </c>
    </row>
    <row r="2398" spans="1:16" x14ac:dyDescent="0.25">
      <c r="A2398" s="4">
        <v>1336</v>
      </c>
      <c r="B2398" s="4">
        <v>3038</v>
      </c>
      <c r="C2398" s="11">
        <v>44183</v>
      </c>
      <c r="D2398" s="4">
        <v>3</v>
      </c>
      <c r="E2398" s="4">
        <v>321</v>
      </c>
      <c r="F2398" s="41">
        <v>40.488</v>
      </c>
      <c r="G2398" s="41">
        <v>121.464</v>
      </c>
      <c r="K2398" t="b">
        <f>IF(VLOOKUP(Table1[[#This Row],[ProductID]],productMaster,4,0)="Active",TRUE,"Anomali")</f>
        <v>1</v>
      </c>
      <c r="L2398">
        <f>VLOOKUP(Table1[[#This Row],[ProductID]],productMaster,10,0)</f>
        <v>0</v>
      </c>
      <c r="M2398" t="str">
        <f>IF(Table1[[#This Row],[UnitPrice]]&gt;115%*Table1[[#This Row],[StandardAcquisitionCost]],"Anomali","")</f>
        <v>Anomali</v>
      </c>
      <c r="N2398" s="80">
        <f>VLOOKUP(Table1[[#This Row],[ProductID]],productMaster,11,0)</f>
        <v>0</v>
      </c>
      <c r="O2398" s="80" t="str">
        <f>IF(Table1[[#This Row],[UnitPrice]]&gt;Table1[[#This Row],[sellingPrice]],"Anomali","")</f>
        <v>Anomali</v>
      </c>
      <c r="P2398" s="80" t="str">
        <f>IF(ISNA(VLOOKUP(Table1[[#This Row],[ProductID]],productMaster,1,0)),"Anomali","")</f>
        <v/>
      </c>
    </row>
    <row r="2399" spans="1:16" x14ac:dyDescent="0.25">
      <c r="A2399" s="5">
        <v>1336</v>
      </c>
      <c r="B2399" s="5">
        <v>3039</v>
      </c>
      <c r="C2399" s="10">
        <v>44183</v>
      </c>
      <c r="D2399" s="5">
        <v>60</v>
      </c>
      <c r="E2399" s="5">
        <v>322</v>
      </c>
      <c r="F2399" s="40">
        <v>26.365500000000001</v>
      </c>
      <c r="G2399" s="40">
        <v>1581.93</v>
      </c>
      <c r="K2399" t="b">
        <f>IF(VLOOKUP(Table1[[#This Row],[ProductID]],productMaster,4,0)="Active",TRUE,"Anomali")</f>
        <v>1</v>
      </c>
      <c r="L2399">
        <f>VLOOKUP(Table1[[#This Row],[ProductID]],productMaster,10,0)</f>
        <v>0</v>
      </c>
      <c r="M2399" t="str">
        <f>IF(Table1[[#This Row],[UnitPrice]]&gt;115%*Table1[[#This Row],[StandardAcquisitionCost]],"Anomali","")</f>
        <v>Anomali</v>
      </c>
      <c r="N2399" s="80">
        <f>VLOOKUP(Table1[[#This Row],[ProductID]],productMaster,11,0)</f>
        <v>0</v>
      </c>
      <c r="O2399" s="80" t="str">
        <f>IF(Table1[[#This Row],[UnitPrice]]&gt;Table1[[#This Row],[sellingPrice]],"Anomali","")</f>
        <v>Anomali</v>
      </c>
      <c r="P2399" s="80" t="str">
        <f>IF(ISNA(VLOOKUP(Table1[[#This Row],[ProductID]],productMaster,1,0)),"Anomali","")</f>
        <v/>
      </c>
    </row>
    <row r="2400" spans="1:16" x14ac:dyDescent="0.25">
      <c r="A2400" s="4">
        <v>1337</v>
      </c>
      <c r="B2400" s="4">
        <v>3040</v>
      </c>
      <c r="C2400" s="11">
        <v>44183</v>
      </c>
      <c r="D2400" s="4">
        <v>3</v>
      </c>
      <c r="E2400" s="4">
        <v>504</v>
      </c>
      <c r="F2400" s="41">
        <v>48.762</v>
      </c>
      <c r="G2400" s="41">
        <v>146.286</v>
      </c>
      <c r="K2400" t="b">
        <f>IF(VLOOKUP(Table1[[#This Row],[ProductID]],productMaster,4,0)="Active",TRUE,"Anomali")</f>
        <v>1</v>
      </c>
      <c r="L2400">
        <f>VLOOKUP(Table1[[#This Row],[ProductID]],productMaster,10,0)</f>
        <v>0</v>
      </c>
      <c r="M2400" t="str">
        <f>IF(Table1[[#This Row],[UnitPrice]]&gt;115%*Table1[[#This Row],[StandardAcquisitionCost]],"Anomali","")</f>
        <v>Anomali</v>
      </c>
      <c r="N2400" s="80">
        <f>VLOOKUP(Table1[[#This Row],[ProductID]],productMaster,11,0)</f>
        <v>0</v>
      </c>
      <c r="O2400" s="80" t="str">
        <f>IF(Table1[[#This Row],[UnitPrice]]&gt;Table1[[#This Row],[sellingPrice]],"Anomali","")</f>
        <v>Anomali</v>
      </c>
      <c r="P2400" s="80" t="str">
        <f>IF(ISNA(VLOOKUP(Table1[[#This Row],[ProductID]],productMaster,1,0)),"Anomali","")</f>
        <v/>
      </c>
    </row>
    <row r="2401" spans="1:16" x14ac:dyDescent="0.25">
      <c r="A2401" s="5">
        <v>1338</v>
      </c>
      <c r="B2401" s="5">
        <v>3041</v>
      </c>
      <c r="C2401" s="10">
        <v>44183</v>
      </c>
      <c r="D2401" s="5">
        <v>3</v>
      </c>
      <c r="E2401" s="5">
        <v>497</v>
      </c>
      <c r="F2401" s="40">
        <v>34.188000000000002</v>
      </c>
      <c r="G2401" s="40">
        <v>102.56399999999999</v>
      </c>
      <c r="K2401" t="b">
        <f>IF(VLOOKUP(Table1[[#This Row],[ProductID]],productMaster,4,0)="Active",TRUE,"Anomali")</f>
        <v>1</v>
      </c>
      <c r="L2401">
        <f>VLOOKUP(Table1[[#This Row],[ProductID]],productMaster,10,0)</f>
        <v>0</v>
      </c>
      <c r="M2401" t="str">
        <f>IF(Table1[[#This Row],[UnitPrice]]&gt;115%*Table1[[#This Row],[StandardAcquisitionCost]],"Anomali","")</f>
        <v>Anomali</v>
      </c>
      <c r="N2401" s="80">
        <f>VLOOKUP(Table1[[#This Row],[ProductID]],productMaster,11,0)</f>
        <v>0</v>
      </c>
      <c r="O2401" s="80" t="str">
        <f>IF(Table1[[#This Row],[UnitPrice]]&gt;Table1[[#This Row],[sellingPrice]],"Anomali","")</f>
        <v>Anomali</v>
      </c>
      <c r="P2401" s="80" t="str">
        <f>IF(ISNA(VLOOKUP(Table1[[#This Row],[ProductID]],productMaster,1,0)),"Anomali","")</f>
        <v/>
      </c>
    </row>
    <row r="2402" spans="1:16" x14ac:dyDescent="0.25">
      <c r="A2402" s="4">
        <v>1339</v>
      </c>
      <c r="B2402" s="4">
        <v>3042</v>
      </c>
      <c r="C2402" s="11">
        <v>44183</v>
      </c>
      <c r="D2402" s="4">
        <v>3</v>
      </c>
      <c r="E2402" s="4">
        <v>323</v>
      </c>
      <c r="F2402" s="41">
        <v>50.263500000000001</v>
      </c>
      <c r="G2402" s="41">
        <v>150.79050000000001</v>
      </c>
      <c r="K2402" t="b">
        <f>IF(VLOOKUP(Table1[[#This Row],[ProductID]],productMaster,4,0)="Active",TRUE,"Anomali")</f>
        <v>1</v>
      </c>
      <c r="L2402">
        <f>VLOOKUP(Table1[[#This Row],[ProductID]],productMaster,10,0)</f>
        <v>0</v>
      </c>
      <c r="M2402" t="str">
        <f>IF(Table1[[#This Row],[UnitPrice]]&gt;115%*Table1[[#This Row],[StandardAcquisitionCost]],"Anomali","")</f>
        <v>Anomali</v>
      </c>
      <c r="N2402" s="80">
        <f>VLOOKUP(Table1[[#This Row],[ProductID]],productMaster,11,0)</f>
        <v>0</v>
      </c>
      <c r="O2402" s="80" t="str">
        <f>IF(Table1[[#This Row],[UnitPrice]]&gt;Table1[[#This Row],[sellingPrice]],"Anomali","")</f>
        <v>Anomali</v>
      </c>
      <c r="P2402" s="80" t="str">
        <f>IF(ISNA(VLOOKUP(Table1[[#This Row],[ProductID]],productMaster,1,0)),"Anomali","")</f>
        <v/>
      </c>
    </row>
    <row r="2403" spans="1:16" x14ac:dyDescent="0.25">
      <c r="A2403" s="5">
        <v>1340</v>
      </c>
      <c r="B2403" s="5">
        <v>3043</v>
      </c>
      <c r="C2403" s="10">
        <v>44183</v>
      </c>
      <c r="D2403" s="5">
        <v>550</v>
      </c>
      <c r="E2403" s="5">
        <v>523</v>
      </c>
      <c r="F2403" s="40">
        <v>10.731</v>
      </c>
      <c r="G2403" s="40">
        <v>5902.05</v>
      </c>
      <c r="K2403" t="b">
        <f>IF(VLOOKUP(Table1[[#This Row],[ProductID]],productMaster,4,0)="Active",TRUE,"Anomali")</f>
        <v>1</v>
      </c>
      <c r="L2403">
        <f>VLOOKUP(Table1[[#This Row],[ProductID]],productMaster,10,0)</f>
        <v>0</v>
      </c>
      <c r="M2403" t="str">
        <f>IF(Table1[[#This Row],[UnitPrice]]&gt;115%*Table1[[#This Row],[StandardAcquisitionCost]],"Anomali","")</f>
        <v>Anomali</v>
      </c>
      <c r="N2403" s="80">
        <f>VLOOKUP(Table1[[#This Row],[ProductID]],productMaster,11,0)</f>
        <v>0</v>
      </c>
      <c r="O2403" s="80" t="str">
        <f>IF(Table1[[#This Row],[UnitPrice]]&gt;Table1[[#This Row],[sellingPrice]],"Anomali","")</f>
        <v>Anomali</v>
      </c>
      <c r="P2403" s="80" t="str">
        <f>IF(ISNA(VLOOKUP(Table1[[#This Row],[ProductID]],productMaster,1,0)),"Anomali","")</f>
        <v/>
      </c>
    </row>
    <row r="2404" spans="1:16" x14ac:dyDescent="0.25">
      <c r="A2404" s="4">
        <v>1340</v>
      </c>
      <c r="B2404" s="4">
        <v>3044</v>
      </c>
      <c r="C2404" s="11">
        <v>44183</v>
      </c>
      <c r="D2404" s="4">
        <v>550</v>
      </c>
      <c r="E2404" s="4">
        <v>524</v>
      </c>
      <c r="F2404" s="41">
        <v>14.1225</v>
      </c>
      <c r="G2404" s="41">
        <v>7767.375</v>
      </c>
      <c r="K2404" t="b">
        <f>IF(VLOOKUP(Table1[[#This Row],[ProductID]],productMaster,4,0)="Active",TRUE,"Anomali")</f>
        <v>1</v>
      </c>
      <c r="L2404">
        <f>VLOOKUP(Table1[[#This Row],[ProductID]],productMaster,10,0)</f>
        <v>0</v>
      </c>
      <c r="M2404" t="str">
        <f>IF(Table1[[#This Row],[UnitPrice]]&gt;115%*Table1[[#This Row],[StandardAcquisitionCost]],"Anomali","")</f>
        <v>Anomali</v>
      </c>
      <c r="N2404" s="80">
        <f>VLOOKUP(Table1[[#This Row],[ProductID]],productMaster,11,0)</f>
        <v>0</v>
      </c>
      <c r="O2404" s="80" t="str">
        <f>IF(Table1[[#This Row],[UnitPrice]]&gt;Table1[[#This Row],[sellingPrice]],"Anomali","")</f>
        <v>Anomali</v>
      </c>
      <c r="P2404" s="80" t="str">
        <f>IF(ISNA(VLOOKUP(Table1[[#This Row],[ProductID]],productMaster,1,0)),"Anomali","")</f>
        <v/>
      </c>
    </row>
    <row r="2405" spans="1:16" x14ac:dyDescent="0.25">
      <c r="A2405" s="5">
        <v>1341</v>
      </c>
      <c r="B2405" s="5">
        <v>3045</v>
      </c>
      <c r="C2405" s="10">
        <v>44184</v>
      </c>
      <c r="D2405" s="5">
        <v>60</v>
      </c>
      <c r="E2405" s="5">
        <v>494</v>
      </c>
      <c r="F2405" s="40">
        <v>53.203499999999998</v>
      </c>
      <c r="G2405" s="40">
        <v>3192.21</v>
      </c>
      <c r="K2405" t="b">
        <f>IF(VLOOKUP(Table1[[#This Row],[ProductID]],productMaster,4,0)="Active",TRUE,"Anomali")</f>
        <v>1</v>
      </c>
      <c r="L2405">
        <f>VLOOKUP(Table1[[#This Row],[ProductID]],productMaster,10,0)</f>
        <v>0</v>
      </c>
      <c r="M2405" t="str">
        <f>IF(Table1[[#This Row],[UnitPrice]]&gt;115%*Table1[[#This Row],[StandardAcquisitionCost]],"Anomali","")</f>
        <v>Anomali</v>
      </c>
      <c r="N2405" s="80">
        <f>VLOOKUP(Table1[[#This Row],[ProductID]],productMaster,11,0)</f>
        <v>0</v>
      </c>
      <c r="O2405" s="80" t="str">
        <f>IF(Table1[[#This Row],[UnitPrice]]&gt;Table1[[#This Row],[sellingPrice]],"Anomali","")</f>
        <v>Anomali</v>
      </c>
      <c r="P2405" s="80" t="str">
        <f>IF(ISNA(VLOOKUP(Table1[[#This Row],[ProductID]],productMaster,1,0)),"Anomali","")</f>
        <v/>
      </c>
    </row>
    <row r="2406" spans="1:16" x14ac:dyDescent="0.25">
      <c r="A2406" s="4">
        <v>1341</v>
      </c>
      <c r="B2406" s="4">
        <v>3046</v>
      </c>
      <c r="C2406" s="11">
        <v>44184</v>
      </c>
      <c r="D2406" s="4">
        <v>60</v>
      </c>
      <c r="E2406" s="4">
        <v>495</v>
      </c>
      <c r="F2406" s="41">
        <v>63.692999999999998</v>
      </c>
      <c r="G2406" s="41">
        <v>3821.58</v>
      </c>
      <c r="K2406" t="b">
        <f>IF(VLOOKUP(Table1[[#This Row],[ProductID]],productMaster,4,0)="Active",TRUE,"Anomali")</f>
        <v>1</v>
      </c>
      <c r="L2406">
        <f>VLOOKUP(Table1[[#This Row],[ProductID]],productMaster,10,0)</f>
        <v>0</v>
      </c>
      <c r="M2406" t="str">
        <f>IF(Table1[[#This Row],[UnitPrice]]&gt;115%*Table1[[#This Row],[StandardAcquisitionCost]],"Anomali","")</f>
        <v>Anomali</v>
      </c>
      <c r="N2406" s="80">
        <f>VLOOKUP(Table1[[#This Row],[ProductID]],productMaster,11,0)</f>
        <v>0</v>
      </c>
      <c r="O2406" s="80" t="str">
        <f>IF(Table1[[#This Row],[UnitPrice]]&gt;Table1[[#This Row],[sellingPrice]],"Anomali","")</f>
        <v>Anomali</v>
      </c>
      <c r="P2406" s="80" t="str">
        <f>IF(ISNA(VLOOKUP(Table1[[#This Row],[ProductID]],productMaster,1,0)),"Anomali","")</f>
        <v/>
      </c>
    </row>
    <row r="2407" spans="1:16" x14ac:dyDescent="0.25">
      <c r="A2407" s="5">
        <v>1341</v>
      </c>
      <c r="B2407" s="5">
        <v>3047</v>
      </c>
      <c r="C2407" s="10">
        <v>44184</v>
      </c>
      <c r="D2407" s="5">
        <v>60</v>
      </c>
      <c r="E2407" s="5">
        <v>496</v>
      </c>
      <c r="F2407" s="40">
        <v>48.908999999999999</v>
      </c>
      <c r="G2407" s="40">
        <v>2934.54</v>
      </c>
      <c r="K2407" t="b">
        <f>IF(VLOOKUP(Table1[[#This Row],[ProductID]],productMaster,4,0)="Active",TRUE,"Anomali")</f>
        <v>1</v>
      </c>
      <c r="L2407">
        <f>VLOOKUP(Table1[[#This Row],[ProductID]],productMaster,10,0)</f>
        <v>0</v>
      </c>
      <c r="M2407" t="str">
        <f>IF(Table1[[#This Row],[UnitPrice]]&gt;115%*Table1[[#This Row],[StandardAcquisitionCost]],"Anomali","")</f>
        <v>Anomali</v>
      </c>
      <c r="N2407" s="80">
        <f>VLOOKUP(Table1[[#This Row],[ProductID]],productMaster,11,0)</f>
        <v>0</v>
      </c>
      <c r="O2407" s="80" t="str">
        <f>IF(Table1[[#This Row],[UnitPrice]]&gt;Table1[[#This Row],[sellingPrice]],"Anomali","")</f>
        <v>Anomali</v>
      </c>
      <c r="P2407" s="80" t="str">
        <f>IF(ISNA(VLOOKUP(Table1[[#This Row],[ProductID]],productMaster,1,0)),"Anomali","")</f>
        <v/>
      </c>
    </row>
    <row r="2408" spans="1:16" x14ac:dyDescent="0.25">
      <c r="A2408" s="4">
        <v>1342</v>
      </c>
      <c r="B2408" s="4">
        <v>3048</v>
      </c>
      <c r="C2408" s="11">
        <v>44184</v>
      </c>
      <c r="D2408" s="4">
        <v>550</v>
      </c>
      <c r="E2408" s="4">
        <v>913</v>
      </c>
      <c r="F2408" s="41">
        <v>40.939500000000002</v>
      </c>
      <c r="G2408" s="41">
        <v>22516.724999999999</v>
      </c>
      <c r="K2408" t="b">
        <f>IF(VLOOKUP(Table1[[#This Row],[ProductID]],productMaster,4,0)="Active",TRUE,"Anomali")</f>
        <v>1</v>
      </c>
      <c r="L2408">
        <f>VLOOKUP(Table1[[#This Row],[ProductID]],productMaster,10,0)</f>
        <v>23.372199999999999</v>
      </c>
      <c r="M2408" t="str">
        <f>IF(Table1[[#This Row],[UnitPrice]]&gt;115%*Table1[[#This Row],[StandardAcquisitionCost]],"Anomali","")</f>
        <v>Anomali</v>
      </c>
      <c r="N2408" s="80">
        <f>VLOOKUP(Table1[[#This Row],[ProductID]],productMaster,11,0)</f>
        <v>52.64</v>
      </c>
      <c r="O2408" s="80" t="str">
        <f>IF(Table1[[#This Row],[UnitPrice]]&gt;Table1[[#This Row],[sellingPrice]],"Anomali","")</f>
        <v/>
      </c>
      <c r="P2408" s="80" t="str">
        <f>IF(ISNA(VLOOKUP(Table1[[#This Row],[ProductID]],productMaster,1,0)),"Anomali","")</f>
        <v/>
      </c>
    </row>
    <row r="2409" spans="1:16" x14ac:dyDescent="0.25">
      <c r="A2409" s="5">
        <v>1342</v>
      </c>
      <c r="B2409" s="5">
        <v>3049</v>
      </c>
      <c r="C2409" s="10">
        <v>44184</v>
      </c>
      <c r="D2409" s="5">
        <v>550</v>
      </c>
      <c r="E2409" s="5">
        <v>914</v>
      </c>
      <c r="F2409" s="40">
        <v>21.0945</v>
      </c>
      <c r="G2409" s="40">
        <v>11601.975</v>
      </c>
      <c r="K2409" t="b">
        <f>IF(VLOOKUP(Table1[[#This Row],[ProductID]],productMaster,4,0)="Active",TRUE,"Anomali")</f>
        <v>1</v>
      </c>
      <c r="L2409">
        <f>VLOOKUP(Table1[[#This Row],[ProductID]],productMaster,10,0)</f>
        <v>12.0413</v>
      </c>
      <c r="M2409" t="str">
        <f>IF(Table1[[#This Row],[UnitPrice]]&gt;115%*Table1[[#This Row],[StandardAcquisitionCost]],"Anomali","")</f>
        <v>Anomali</v>
      </c>
      <c r="N2409" s="80">
        <f>VLOOKUP(Table1[[#This Row],[ProductID]],productMaster,11,0)</f>
        <v>27.12</v>
      </c>
      <c r="O2409" s="80" t="str">
        <f>IF(Table1[[#This Row],[UnitPrice]]&gt;Table1[[#This Row],[sellingPrice]],"Anomali","")</f>
        <v/>
      </c>
      <c r="P2409" s="80" t="str">
        <f>IF(ISNA(VLOOKUP(Table1[[#This Row],[ProductID]],productMaster,1,0)),"Anomali","")</f>
        <v/>
      </c>
    </row>
    <row r="2410" spans="1:16" x14ac:dyDescent="0.25">
      <c r="A2410" s="4">
        <v>1343</v>
      </c>
      <c r="B2410" s="4">
        <v>3050</v>
      </c>
      <c r="C2410" s="11">
        <v>44184</v>
      </c>
      <c r="D2410" s="4">
        <v>60</v>
      </c>
      <c r="E2410" s="4">
        <v>506</v>
      </c>
      <c r="F2410" s="41">
        <v>9.1980000000000004</v>
      </c>
      <c r="G2410" s="41">
        <v>551.88</v>
      </c>
      <c r="K2410" t="b">
        <f>IF(VLOOKUP(Table1[[#This Row],[ProductID]],productMaster,4,0)="Active",TRUE,"Anomali")</f>
        <v>1</v>
      </c>
      <c r="L2410">
        <f>VLOOKUP(Table1[[#This Row],[ProductID]],productMaster,10,0)</f>
        <v>0</v>
      </c>
      <c r="M2410" t="str">
        <f>IF(Table1[[#This Row],[UnitPrice]]&gt;115%*Table1[[#This Row],[StandardAcquisitionCost]],"Anomali","")</f>
        <v>Anomali</v>
      </c>
      <c r="N2410" s="80">
        <f>VLOOKUP(Table1[[#This Row],[ProductID]],productMaster,11,0)</f>
        <v>0</v>
      </c>
      <c r="O2410" s="80" t="str">
        <f>IF(Table1[[#This Row],[UnitPrice]]&gt;Table1[[#This Row],[sellingPrice]],"Anomali","")</f>
        <v>Anomali</v>
      </c>
      <c r="P2410" s="80" t="str">
        <f>IF(ISNA(VLOOKUP(Table1[[#This Row],[ProductID]],productMaster,1,0)),"Anomali","")</f>
        <v/>
      </c>
    </row>
    <row r="2411" spans="1:16" x14ac:dyDescent="0.25">
      <c r="A2411" s="5">
        <v>1344</v>
      </c>
      <c r="B2411" s="5">
        <v>3051</v>
      </c>
      <c r="C2411" s="10">
        <v>44184</v>
      </c>
      <c r="D2411" s="5">
        <v>550</v>
      </c>
      <c r="E2411" s="5">
        <v>351</v>
      </c>
      <c r="F2411" s="40">
        <v>5.7750000000000004</v>
      </c>
      <c r="G2411" s="40">
        <v>3176.25</v>
      </c>
      <c r="K2411" t="b">
        <f>IF(VLOOKUP(Table1[[#This Row],[ProductID]],productMaster,4,0)="Active",TRUE,"Anomali")</f>
        <v>1</v>
      </c>
      <c r="L2411">
        <f>VLOOKUP(Table1[[#This Row],[ProductID]],productMaster,10,0)</f>
        <v>0</v>
      </c>
      <c r="M2411" t="str">
        <f>IF(Table1[[#This Row],[UnitPrice]]&gt;115%*Table1[[#This Row],[StandardAcquisitionCost]],"Anomali","")</f>
        <v>Anomali</v>
      </c>
      <c r="N2411" s="80">
        <f>VLOOKUP(Table1[[#This Row],[ProductID]],productMaster,11,0)</f>
        <v>0</v>
      </c>
      <c r="O2411" s="80" t="str">
        <f>IF(Table1[[#This Row],[UnitPrice]]&gt;Table1[[#This Row],[sellingPrice]],"Anomali","")</f>
        <v>Anomali</v>
      </c>
      <c r="P2411" s="80" t="str">
        <f>IF(ISNA(VLOOKUP(Table1[[#This Row],[ProductID]],productMaster,1,0)),"Anomali","")</f>
        <v/>
      </c>
    </row>
    <row r="2412" spans="1:16" x14ac:dyDescent="0.25">
      <c r="A2412" s="4">
        <v>1344</v>
      </c>
      <c r="B2412" s="4">
        <v>3052</v>
      </c>
      <c r="C2412" s="11">
        <v>44184</v>
      </c>
      <c r="D2412" s="4">
        <v>550</v>
      </c>
      <c r="E2412" s="4">
        <v>352</v>
      </c>
      <c r="F2412" s="41">
        <v>1.155</v>
      </c>
      <c r="G2412" s="41">
        <v>635.25</v>
      </c>
      <c r="K2412" t="b">
        <f>IF(VLOOKUP(Table1[[#This Row],[ProductID]],productMaster,4,0)="Active",TRUE,"Anomali")</f>
        <v>1</v>
      </c>
      <c r="L2412">
        <f>VLOOKUP(Table1[[#This Row],[ProductID]],productMaster,10,0)</f>
        <v>0</v>
      </c>
      <c r="M2412" t="str">
        <f>IF(Table1[[#This Row],[UnitPrice]]&gt;115%*Table1[[#This Row],[StandardAcquisitionCost]],"Anomali","")</f>
        <v>Anomali</v>
      </c>
      <c r="N2412" s="80">
        <f>VLOOKUP(Table1[[#This Row],[ProductID]],productMaster,11,0)</f>
        <v>0</v>
      </c>
      <c r="O2412" s="80" t="str">
        <f>IF(Table1[[#This Row],[UnitPrice]]&gt;Table1[[#This Row],[sellingPrice]],"Anomali","")</f>
        <v>Anomali</v>
      </c>
      <c r="P2412" s="80" t="str">
        <f>IF(ISNA(VLOOKUP(Table1[[#This Row],[ProductID]],productMaster,1,0)),"Anomali","")</f>
        <v/>
      </c>
    </row>
    <row r="2413" spans="1:16" x14ac:dyDescent="0.25">
      <c r="A2413" s="5">
        <v>1345</v>
      </c>
      <c r="B2413" s="5">
        <v>3053</v>
      </c>
      <c r="C2413" s="10">
        <v>44184</v>
      </c>
      <c r="D2413" s="5">
        <v>550</v>
      </c>
      <c r="E2413" s="5">
        <v>507</v>
      </c>
      <c r="F2413" s="40">
        <v>23.393999999999998</v>
      </c>
      <c r="G2413" s="40">
        <v>12866.7</v>
      </c>
      <c r="K2413" t="b">
        <f>IF(VLOOKUP(Table1[[#This Row],[ProductID]],productMaster,4,0)="Active",TRUE,"Anomali")</f>
        <v>1</v>
      </c>
      <c r="L2413">
        <f>VLOOKUP(Table1[[#This Row],[ProductID]],productMaster,10,0)</f>
        <v>0</v>
      </c>
      <c r="M2413" t="str">
        <f>IF(Table1[[#This Row],[UnitPrice]]&gt;115%*Table1[[#This Row],[StandardAcquisitionCost]],"Anomali","")</f>
        <v>Anomali</v>
      </c>
      <c r="N2413" s="80">
        <f>VLOOKUP(Table1[[#This Row],[ProductID]],productMaster,11,0)</f>
        <v>0</v>
      </c>
      <c r="O2413" s="80" t="str">
        <f>IF(Table1[[#This Row],[UnitPrice]]&gt;Table1[[#This Row],[sellingPrice]],"Anomali","")</f>
        <v>Anomali</v>
      </c>
      <c r="P2413" s="80" t="str">
        <f>IF(ISNA(VLOOKUP(Table1[[#This Row],[ProductID]],productMaster,1,0)),"Anomali","")</f>
        <v/>
      </c>
    </row>
    <row r="2414" spans="1:16" x14ac:dyDescent="0.25">
      <c r="A2414" s="4">
        <v>1345</v>
      </c>
      <c r="B2414" s="4">
        <v>3054</v>
      </c>
      <c r="C2414" s="11">
        <v>44184</v>
      </c>
      <c r="D2414" s="4">
        <v>550</v>
      </c>
      <c r="E2414" s="4">
        <v>508</v>
      </c>
      <c r="F2414" s="41">
        <v>27.6465</v>
      </c>
      <c r="G2414" s="41">
        <v>15205.575000000001</v>
      </c>
      <c r="K2414" t="b">
        <f>IF(VLOOKUP(Table1[[#This Row],[ProductID]],productMaster,4,0)="Active",TRUE,"Anomali")</f>
        <v>1</v>
      </c>
      <c r="L2414">
        <f>VLOOKUP(Table1[[#This Row],[ProductID]],productMaster,10,0)</f>
        <v>0</v>
      </c>
      <c r="M2414" t="str">
        <f>IF(Table1[[#This Row],[UnitPrice]]&gt;115%*Table1[[#This Row],[StandardAcquisitionCost]],"Anomali","")</f>
        <v>Anomali</v>
      </c>
      <c r="N2414" s="80">
        <f>VLOOKUP(Table1[[#This Row],[ProductID]],productMaster,11,0)</f>
        <v>0</v>
      </c>
      <c r="O2414" s="80" t="str">
        <f>IF(Table1[[#This Row],[UnitPrice]]&gt;Table1[[#This Row],[sellingPrice]],"Anomali","")</f>
        <v>Anomali</v>
      </c>
      <c r="P2414" s="80" t="str">
        <f>IF(ISNA(VLOOKUP(Table1[[#This Row],[ProductID]],productMaster,1,0)),"Anomali","")</f>
        <v/>
      </c>
    </row>
    <row r="2415" spans="1:16" x14ac:dyDescent="0.25">
      <c r="A2415" s="5">
        <v>1346</v>
      </c>
      <c r="B2415" s="5">
        <v>3055</v>
      </c>
      <c r="C2415" s="10">
        <v>44184</v>
      </c>
      <c r="D2415" s="5">
        <v>550</v>
      </c>
      <c r="E2415" s="5">
        <v>355</v>
      </c>
      <c r="F2415" s="40">
        <v>1.365</v>
      </c>
      <c r="G2415" s="40">
        <v>750.75</v>
      </c>
      <c r="K2415" t="b">
        <f>IF(VLOOKUP(Table1[[#This Row],[ProductID]],productMaster,4,0)="Active",TRUE,"Anomali")</f>
        <v>1</v>
      </c>
      <c r="L2415">
        <f>VLOOKUP(Table1[[#This Row],[ProductID]],productMaster,10,0)</f>
        <v>0</v>
      </c>
      <c r="M2415" t="str">
        <f>IF(Table1[[#This Row],[UnitPrice]]&gt;115%*Table1[[#This Row],[StandardAcquisitionCost]],"Anomali","")</f>
        <v>Anomali</v>
      </c>
      <c r="N2415" s="80">
        <f>VLOOKUP(Table1[[#This Row],[ProductID]],productMaster,11,0)</f>
        <v>0</v>
      </c>
      <c r="O2415" s="80" t="str">
        <f>IF(Table1[[#This Row],[UnitPrice]]&gt;Table1[[#This Row],[sellingPrice]],"Anomali","")</f>
        <v>Anomali</v>
      </c>
      <c r="P2415" s="80" t="str">
        <f>IF(ISNA(VLOOKUP(Table1[[#This Row],[ProductID]],productMaster,1,0)),"Anomali","")</f>
        <v/>
      </c>
    </row>
    <row r="2416" spans="1:16" x14ac:dyDescent="0.25">
      <c r="A2416" s="4">
        <v>1346</v>
      </c>
      <c r="B2416" s="4">
        <v>3056</v>
      </c>
      <c r="C2416" s="11">
        <v>44184</v>
      </c>
      <c r="D2416" s="4">
        <v>550</v>
      </c>
      <c r="E2416" s="4">
        <v>940</v>
      </c>
      <c r="F2416" s="41">
        <v>62.9895</v>
      </c>
      <c r="G2416" s="41">
        <v>34644.224999999999</v>
      </c>
      <c r="K2416" t="b">
        <f>IF(VLOOKUP(Table1[[#This Row],[ProductID]],productMaster,4,0)="Active",TRUE,"Anomali")</f>
        <v>1</v>
      </c>
      <c r="L2416">
        <f>VLOOKUP(Table1[[#This Row],[ProductID]],productMaster,10,0)</f>
        <v>35.959600000000002</v>
      </c>
      <c r="M2416" t="str">
        <f>IF(Table1[[#This Row],[UnitPrice]]&gt;115%*Table1[[#This Row],[StandardAcquisitionCost]],"Anomali","")</f>
        <v>Anomali</v>
      </c>
      <c r="N2416" s="80">
        <f>VLOOKUP(Table1[[#This Row],[ProductID]],productMaster,11,0)</f>
        <v>80.989999999999995</v>
      </c>
      <c r="O2416" s="80" t="str">
        <f>IF(Table1[[#This Row],[UnitPrice]]&gt;Table1[[#This Row],[sellingPrice]],"Anomali","")</f>
        <v/>
      </c>
      <c r="P2416" s="80" t="str">
        <f>IF(ISNA(VLOOKUP(Table1[[#This Row],[ProductID]],productMaster,1,0)),"Anomali","")</f>
        <v/>
      </c>
    </row>
    <row r="2417" spans="1:16" x14ac:dyDescent="0.25">
      <c r="A2417" s="5">
        <v>1346</v>
      </c>
      <c r="B2417" s="5">
        <v>3057</v>
      </c>
      <c r="C2417" s="10">
        <v>44184</v>
      </c>
      <c r="D2417" s="5">
        <v>550</v>
      </c>
      <c r="E2417" s="5">
        <v>535</v>
      </c>
      <c r="F2417" s="40">
        <v>3.4860000000000002</v>
      </c>
      <c r="G2417" s="40">
        <v>1917.3</v>
      </c>
      <c r="K2417" t="b">
        <f>IF(VLOOKUP(Table1[[#This Row],[ProductID]],productMaster,4,0)="Active",TRUE,"Anomali")</f>
        <v>1</v>
      </c>
      <c r="L2417">
        <f>VLOOKUP(Table1[[#This Row],[ProductID]],productMaster,10,0)</f>
        <v>0</v>
      </c>
      <c r="M2417" t="str">
        <f>IF(Table1[[#This Row],[UnitPrice]]&gt;115%*Table1[[#This Row],[StandardAcquisitionCost]],"Anomali","")</f>
        <v>Anomali</v>
      </c>
      <c r="N2417" s="80">
        <f>VLOOKUP(Table1[[#This Row],[ProductID]],productMaster,11,0)</f>
        <v>0</v>
      </c>
      <c r="O2417" s="80" t="str">
        <f>IF(Table1[[#This Row],[UnitPrice]]&gt;Table1[[#This Row],[sellingPrice]],"Anomali","")</f>
        <v>Anomali</v>
      </c>
      <c r="P2417" s="80" t="str">
        <f>IF(ISNA(VLOOKUP(Table1[[#This Row],[ProductID]],productMaster,1,0)),"Anomali","")</f>
        <v/>
      </c>
    </row>
    <row r="2418" spans="1:16" x14ac:dyDescent="0.25">
      <c r="A2418" s="4">
        <v>1347</v>
      </c>
      <c r="B2418" s="4">
        <v>3058</v>
      </c>
      <c r="C2418" s="11">
        <v>44184</v>
      </c>
      <c r="D2418" s="4">
        <v>550</v>
      </c>
      <c r="E2418" s="4">
        <v>351</v>
      </c>
      <c r="F2418" s="41">
        <v>6.1950000000000003</v>
      </c>
      <c r="G2418" s="41">
        <v>3407.25</v>
      </c>
      <c r="K2418" t="b">
        <f>IF(VLOOKUP(Table1[[#This Row],[ProductID]],productMaster,4,0)="Active",TRUE,"Anomali")</f>
        <v>1</v>
      </c>
      <c r="L2418">
        <f>VLOOKUP(Table1[[#This Row],[ProductID]],productMaster,10,0)</f>
        <v>0</v>
      </c>
      <c r="M2418" t="str">
        <f>IF(Table1[[#This Row],[UnitPrice]]&gt;115%*Table1[[#This Row],[StandardAcquisitionCost]],"Anomali","")</f>
        <v>Anomali</v>
      </c>
      <c r="N2418" s="80">
        <f>VLOOKUP(Table1[[#This Row],[ProductID]],productMaster,11,0)</f>
        <v>0</v>
      </c>
      <c r="O2418" s="80" t="str">
        <f>IF(Table1[[#This Row],[UnitPrice]]&gt;Table1[[#This Row],[sellingPrice]],"Anomali","")</f>
        <v>Anomali</v>
      </c>
      <c r="P2418" s="80" t="str">
        <f>IF(ISNA(VLOOKUP(Table1[[#This Row],[ProductID]],productMaster,1,0)),"Anomali","")</f>
        <v/>
      </c>
    </row>
    <row r="2419" spans="1:16" x14ac:dyDescent="0.25">
      <c r="A2419" s="5">
        <v>1347</v>
      </c>
      <c r="B2419" s="5">
        <v>3059</v>
      </c>
      <c r="C2419" s="10">
        <v>44184</v>
      </c>
      <c r="D2419" s="5">
        <v>550</v>
      </c>
      <c r="E2419" s="5">
        <v>352</v>
      </c>
      <c r="F2419" s="40">
        <v>1.47</v>
      </c>
      <c r="G2419" s="40">
        <v>808.5</v>
      </c>
      <c r="K2419" t="b">
        <f>IF(VLOOKUP(Table1[[#This Row],[ProductID]],productMaster,4,0)="Active",TRUE,"Anomali")</f>
        <v>1</v>
      </c>
      <c r="L2419">
        <f>VLOOKUP(Table1[[#This Row],[ProductID]],productMaster,10,0)</f>
        <v>0</v>
      </c>
      <c r="M2419" t="str">
        <f>IF(Table1[[#This Row],[UnitPrice]]&gt;115%*Table1[[#This Row],[StandardAcquisitionCost]],"Anomali","")</f>
        <v>Anomali</v>
      </c>
      <c r="N2419" s="80">
        <f>VLOOKUP(Table1[[#This Row],[ProductID]],productMaster,11,0)</f>
        <v>0</v>
      </c>
      <c r="O2419" s="80" t="str">
        <f>IF(Table1[[#This Row],[UnitPrice]]&gt;Table1[[#This Row],[sellingPrice]],"Anomali","")</f>
        <v>Anomali</v>
      </c>
      <c r="P2419" s="80" t="str">
        <f>IF(ISNA(VLOOKUP(Table1[[#This Row],[ProductID]],productMaster,1,0)),"Anomali","")</f>
        <v/>
      </c>
    </row>
    <row r="2420" spans="1:16" x14ac:dyDescent="0.25">
      <c r="A2420" s="4">
        <v>1347</v>
      </c>
      <c r="B2420" s="4">
        <v>3060</v>
      </c>
      <c r="C2420" s="11">
        <v>44184</v>
      </c>
      <c r="D2420" s="4">
        <v>550</v>
      </c>
      <c r="E2420" s="4">
        <v>679</v>
      </c>
      <c r="F2420" s="41">
        <v>6.1950000000000003</v>
      </c>
      <c r="G2420" s="41">
        <v>3407.25</v>
      </c>
      <c r="K2420" t="b">
        <f>IF(VLOOKUP(Table1[[#This Row],[ProductID]],productMaster,4,0)="Active",TRUE,"Anomali")</f>
        <v>1</v>
      </c>
      <c r="L2420">
        <f>VLOOKUP(Table1[[#This Row],[ProductID]],productMaster,10,0)</f>
        <v>0</v>
      </c>
      <c r="M2420" t="str">
        <f>IF(Table1[[#This Row],[UnitPrice]]&gt;115%*Table1[[#This Row],[StandardAcquisitionCost]],"Anomali","")</f>
        <v>Anomali</v>
      </c>
      <c r="N2420" s="80">
        <f>VLOOKUP(Table1[[#This Row],[ProductID]],productMaster,11,0)</f>
        <v>0</v>
      </c>
      <c r="O2420" s="80" t="str">
        <f>IF(Table1[[#This Row],[UnitPrice]]&gt;Table1[[#This Row],[sellingPrice]],"Anomali","")</f>
        <v>Anomali</v>
      </c>
      <c r="P2420" s="80" t="str">
        <f>IF(ISNA(VLOOKUP(Table1[[#This Row],[ProductID]],productMaster,1,0)),"Anomali","")</f>
        <v/>
      </c>
    </row>
    <row r="2421" spans="1:16" x14ac:dyDescent="0.25">
      <c r="A2421" s="5">
        <v>1348</v>
      </c>
      <c r="B2421" s="5">
        <v>3061</v>
      </c>
      <c r="C2421" s="10">
        <v>44184</v>
      </c>
      <c r="D2421" s="5">
        <v>550</v>
      </c>
      <c r="E2421" s="5">
        <v>507</v>
      </c>
      <c r="F2421" s="40">
        <v>22.165500000000002</v>
      </c>
      <c r="G2421" s="40">
        <v>12191.025</v>
      </c>
      <c r="K2421" t="b">
        <f>IF(VLOOKUP(Table1[[#This Row],[ProductID]],productMaster,4,0)="Active",TRUE,"Anomali")</f>
        <v>1</v>
      </c>
      <c r="L2421">
        <f>VLOOKUP(Table1[[#This Row],[ProductID]],productMaster,10,0)</f>
        <v>0</v>
      </c>
      <c r="M2421" t="str">
        <f>IF(Table1[[#This Row],[UnitPrice]]&gt;115%*Table1[[#This Row],[StandardAcquisitionCost]],"Anomali","")</f>
        <v>Anomali</v>
      </c>
      <c r="N2421" s="80">
        <f>VLOOKUP(Table1[[#This Row],[ProductID]],productMaster,11,0)</f>
        <v>0</v>
      </c>
      <c r="O2421" s="80" t="str">
        <f>IF(Table1[[#This Row],[UnitPrice]]&gt;Table1[[#This Row],[sellingPrice]],"Anomali","")</f>
        <v>Anomali</v>
      </c>
      <c r="P2421" s="80" t="str">
        <f>IF(ISNA(VLOOKUP(Table1[[#This Row],[ProductID]],productMaster,1,0)),"Anomali","")</f>
        <v/>
      </c>
    </row>
    <row r="2422" spans="1:16" x14ac:dyDescent="0.25">
      <c r="A2422" s="4">
        <v>1348</v>
      </c>
      <c r="B2422" s="4">
        <v>3062</v>
      </c>
      <c r="C2422" s="11">
        <v>44184</v>
      </c>
      <c r="D2422" s="4">
        <v>550</v>
      </c>
      <c r="E2422" s="4">
        <v>508</v>
      </c>
      <c r="F2422" s="41">
        <v>29.284500000000001</v>
      </c>
      <c r="G2422" s="41">
        <v>16106.475</v>
      </c>
      <c r="K2422" t="b">
        <f>IF(VLOOKUP(Table1[[#This Row],[ProductID]],productMaster,4,0)="Active",TRUE,"Anomali")</f>
        <v>1</v>
      </c>
      <c r="L2422">
        <f>VLOOKUP(Table1[[#This Row],[ProductID]],productMaster,10,0)</f>
        <v>0</v>
      </c>
      <c r="M2422" t="str">
        <f>IF(Table1[[#This Row],[UnitPrice]]&gt;115%*Table1[[#This Row],[StandardAcquisitionCost]],"Anomali","")</f>
        <v>Anomali</v>
      </c>
      <c r="N2422" s="80">
        <f>VLOOKUP(Table1[[#This Row],[ProductID]],productMaster,11,0)</f>
        <v>0</v>
      </c>
      <c r="O2422" s="80" t="str">
        <f>IF(Table1[[#This Row],[UnitPrice]]&gt;Table1[[#This Row],[sellingPrice]],"Anomali","")</f>
        <v>Anomali</v>
      </c>
      <c r="P2422" s="80" t="str">
        <f>IF(ISNA(VLOOKUP(Table1[[#This Row],[ProductID]],productMaster,1,0)),"Anomali","")</f>
        <v/>
      </c>
    </row>
    <row r="2423" spans="1:16" x14ac:dyDescent="0.25">
      <c r="A2423" s="5">
        <v>1349</v>
      </c>
      <c r="B2423" s="5">
        <v>3063</v>
      </c>
      <c r="C2423" s="10">
        <v>44184</v>
      </c>
      <c r="D2423" s="5">
        <v>3</v>
      </c>
      <c r="E2423" s="5">
        <v>491</v>
      </c>
      <c r="F2423" s="40">
        <v>19.9815</v>
      </c>
      <c r="G2423" s="40">
        <v>59.944499999999998</v>
      </c>
      <c r="K2423" t="b">
        <f>IF(VLOOKUP(Table1[[#This Row],[ProductID]],productMaster,4,0)="Active",TRUE,"Anomali")</f>
        <v>1</v>
      </c>
      <c r="L2423">
        <f>VLOOKUP(Table1[[#This Row],[ProductID]],productMaster,10,0)</f>
        <v>0</v>
      </c>
      <c r="M2423" t="str">
        <f>IF(Table1[[#This Row],[UnitPrice]]&gt;115%*Table1[[#This Row],[StandardAcquisitionCost]],"Anomali","")</f>
        <v>Anomali</v>
      </c>
      <c r="N2423" s="80">
        <f>VLOOKUP(Table1[[#This Row],[ProductID]],productMaster,11,0)</f>
        <v>0</v>
      </c>
      <c r="O2423" s="80" t="str">
        <f>IF(Table1[[#This Row],[UnitPrice]]&gt;Table1[[#This Row],[sellingPrice]],"Anomali","")</f>
        <v>Anomali</v>
      </c>
      <c r="P2423" s="80" t="str">
        <f>IF(ISNA(VLOOKUP(Table1[[#This Row],[ProductID]],productMaster,1,0)),"Anomali","")</f>
        <v/>
      </c>
    </row>
    <row r="2424" spans="1:16" x14ac:dyDescent="0.25">
      <c r="A2424" s="4">
        <v>1350</v>
      </c>
      <c r="B2424" s="4">
        <v>3064</v>
      </c>
      <c r="C2424" s="11">
        <v>44184</v>
      </c>
      <c r="D2424" s="4">
        <v>3</v>
      </c>
      <c r="E2424" s="4">
        <v>345</v>
      </c>
      <c r="F2424" s="41">
        <v>36.970500000000001</v>
      </c>
      <c r="G2424" s="41">
        <v>110.9115</v>
      </c>
      <c r="K2424" t="b">
        <f>IF(VLOOKUP(Table1[[#This Row],[ProductID]],productMaster,4,0)="Active",TRUE,"Anomali")</f>
        <v>1</v>
      </c>
      <c r="L2424">
        <f>VLOOKUP(Table1[[#This Row],[ProductID]],productMaster,10,0)</f>
        <v>0</v>
      </c>
      <c r="M2424" t="str">
        <f>IF(Table1[[#This Row],[UnitPrice]]&gt;115%*Table1[[#This Row],[StandardAcquisitionCost]],"Anomali","")</f>
        <v>Anomali</v>
      </c>
      <c r="N2424" s="80">
        <f>VLOOKUP(Table1[[#This Row],[ProductID]],productMaster,11,0)</f>
        <v>0</v>
      </c>
      <c r="O2424" s="80" t="str">
        <f>IF(Table1[[#This Row],[UnitPrice]]&gt;Table1[[#This Row],[sellingPrice]],"Anomali","")</f>
        <v>Anomali</v>
      </c>
      <c r="P2424" s="80" t="str">
        <f>IF(ISNA(VLOOKUP(Table1[[#This Row],[ProductID]],productMaster,1,0)),"Anomali","")</f>
        <v/>
      </c>
    </row>
    <row r="2425" spans="1:16" x14ac:dyDescent="0.25">
      <c r="A2425" s="5">
        <v>1350</v>
      </c>
      <c r="B2425" s="5">
        <v>3065</v>
      </c>
      <c r="C2425" s="10">
        <v>44184</v>
      </c>
      <c r="D2425" s="5">
        <v>3</v>
      </c>
      <c r="E2425" s="5">
        <v>346</v>
      </c>
      <c r="F2425" s="40">
        <v>41.244</v>
      </c>
      <c r="G2425" s="40">
        <v>123.732</v>
      </c>
      <c r="K2425" t="b">
        <f>IF(VLOOKUP(Table1[[#This Row],[ProductID]],productMaster,4,0)="Active",TRUE,"Anomali")</f>
        <v>1</v>
      </c>
      <c r="L2425">
        <f>VLOOKUP(Table1[[#This Row],[ProductID]],productMaster,10,0)</f>
        <v>0</v>
      </c>
      <c r="M2425" t="str">
        <f>IF(Table1[[#This Row],[UnitPrice]]&gt;115%*Table1[[#This Row],[StandardAcquisitionCost]],"Anomali","")</f>
        <v>Anomali</v>
      </c>
      <c r="N2425" s="80">
        <f>VLOOKUP(Table1[[#This Row],[ProductID]],productMaster,11,0)</f>
        <v>0</v>
      </c>
      <c r="O2425" s="80" t="str">
        <f>IF(Table1[[#This Row],[UnitPrice]]&gt;Table1[[#This Row],[sellingPrice]],"Anomali","")</f>
        <v>Anomali</v>
      </c>
      <c r="P2425" s="80" t="str">
        <f>IF(ISNA(VLOOKUP(Table1[[#This Row],[ProductID]],productMaster,1,0)),"Anomali","")</f>
        <v/>
      </c>
    </row>
    <row r="2426" spans="1:16" x14ac:dyDescent="0.25">
      <c r="A2426" s="4">
        <v>1350</v>
      </c>
      <c r="B2426" s="4">
        <v>3066</v>
      </c>
      <c r="C2426" s="11">
        <v>44184</v>
      </c>
      <c r="D2426" s="4">
        <v>3</v>
      </c>
      <c r="E2426" s="4">
        <v>347</v>
      </c>
      <c r="F2426" s="41">
        <v>36.970500000000001</v>
      </c>
      <c r="G2426" s="41">
        <v>110.9115</v>
      </c>
      <c r="K2426" t="b">
        <f>IF(VLOOKUP(Table1[[#This Row],[ProductID]],productMaster,4,0)="Active",TRUE,"Anomali")</f>
        <v>1</v>
      </c>
      <c r="L2426">
        <f>VLOOKUP(Table1[[#This Row],[ProductID]],productMaster,10,0)</f>
        <v>0</v>
      </c>
      <c r="M2426" t="str">
        <f>IF(Table1[[#This Row],[UnitPrice]]&gt;115%*Table1[[#This Row],[StandardAcquisitionCost]],"Anomali","")</f>
        <v>Anomali</v>
      </c>
      <c r="N2426" s="80">
        <f>VLOOKUP(Table1[[#This Row],[ProductID]],productMaster,11,0)</f>
        <v>0</v>
      </c>
      <c r="O2426" s="80" t="str">
        <f>IF(Table1[[#This Row],[UnitPrice]]&gt;Table1[[#This Row],[sellingPrice]],"Anomali","")</f>
        <v>Anomali</v>
      </c>
      <c r="P2426" s="80" t="str">
        <f>IF(ISNA(VLOOKUP(Table1[[#This Row],[ProductID]],productMaster,1,0)),"Anomali","")</f>
        <v/>
      </c>
    </row>
    <row r="2427" spans="1:16" x14ac:dyDescent="0.25">
      <c r="A2427" s="5">
        <v>1351</v>
      </c>
      <c r="B2427" s="5">
        <v>3067</v>
      </c>
      <c r="C2427" s="10">
        <v>44184</v>
      </c>
      <c r="D2427" s="5">
        <v>550</v>
      </c>
      <c r="E2427" s="5">
        <v>935</v>
      </c>
      <c r="F2427" s="40">
        <v>31.4895</v>
      </c>
      <c r="G2427" s="40">
        <v>17319.224999999999</v>
      </c>
      <c r="K2427" t="b">
        <f>IF(VLOOKUP(Table1[[#This Row],[ProductID]],productMaster,4,0)="Active",TRUE,"Anomali")</f>
        <v>1</v>
      </c>
      <c r="L2427">
        <f>VLOOKUP(Table1[[#This Row],[ProductID]],productMaster,10,0)</f>
        <v>17.977599999999999</v>
      </c>
      <c r="M2427" t="str">
        <f>IF(Table1[[#This Row],[UnitPrice]]&gt;115%*Table1[[#This Row],[StandardAcquisitionCost]],"Anomali","")</f>
        <v>Anomali</v>
      </c>
      <c r="N2427" s="80">
        <f>VLOOKUP(Table1[[#This Row],[ProductID]],productMaster,11,0)</f>
        <v>40.49</v>
      </c>
      <c r="O2427" s="80" t="str">
        <f>IF(Table1[[#This Row],[UnitPrice]]&gt;Table1[[#This Row],[sellingPrice]],"Anomali","")</f>
        <v/>
      </c>
      <c r="P2427" s="80" t="str">
        <f>IF(ISNA(VLOOKUP(Table1[[#This Row],[ProductID]],productMaster,1,0)),"Anomali","")</f>
        <v/>
      </c>
    </row>
    <row r="2428" spans="1:16" x14ac:dyDescent="0.25">
      <c r="A2428" s="4">
        <v>1351</v>
      </c>
      <c r="B2428" s="4">
        <v>3068</v>
      </c>
      <c r="C2428" s="11">
        <v>44184</v>
      </c>
      <c r="D2428" s="4">
        <v>550</v>
      </c>
      <c r="E2428" s="4">
        <v>936</v>
      </c>
      <c r="F2428" s="41">
        <v>48.289499999999997</v>
      </c>
      <c r="G2428" s="41">
        <v>26559.224999999999</v>
      </c>
      <c r="K2428" t="b">
        <f>IF(VLOOKUP(Table1[[#This Row],[ProductID]],productMaster,4,0)="Active",TRUE,"Anomali")</f>
        <v>1</v>
      </c>
      <c r="L2428">
        <f>VLOOKUP(Table1[[#This Row],[ProductID]],productMaster,10,0)</f>
        <v>27.568000000000001</v>
      </c>
      <c r="M2428" t="str">
        <f>IF(Table1[[#This Row],[UnitPrice]]&gt;115%*Table1[[#This Row],[StandardAcquisitionCost]],"Anomali","")</f>
        <v>Anomali</v>
      </c>
      <c r="N2428" s="80">
        <f>VLOOKUP(Table1[[#This Row],[ProductID]],productMaster,11,0)</f>
        <v>62.09</v>
      </c>
      <c r="O2428" s="80" t="str">
        <f>IF(Table1[[#This Row],[UnitPrice]]&gt;Table1[[#This Row],[sellingPrice]],"Anomali","")</f>
        <v/>
      </c>
      <c r="P2428" s="80" t="str">
        <f>IF(ISNA(VLOOKUP(Table1[[#This Row],[ProductID]],productMaster,1,0)),"Anomali","")</f>
        <v/>
      </c>
    </row>
    <row r="2429" spans="1:16" x14ac:dyDescent="0.25">
      <c r="A2429" s="5">
        <v>1352</v>
      </c>
      <c r="B2429" s="5">
        <v>3069</v>
      </c>
      <c r="C2429" s="10">
        <v>44184</v>
      </c>
      <c r="D2429" s="5">
        <v>3</v>
      </c>
      <c r="E2429" s="5">
        <v>380</v>
      </c>
      <c r="F2429" s="40">
        <v>43.218000000000004</v>
      </c>
      <c r="G2429" s="40">
        <v>129.654</v>
      </c>
      <c r="K2429" t="b">
        <f>IF(VLOOKUP(Table1[[#This Row],[ProductID]],productMaster,4,0)="Active",TRUE,"Anomali")</f>
        <v>1</v>
      </c>
      <c r="L2429">
        <f>VLOOKUP(Table1[[#This Row],[ProductID]],productMaster,10,0)</f>
        <v>0</v>
      </c>
      <c r="M2429" t="str">
        <f>IF(Table1[[#This Row],[UnitPrice]]&gt;115%*Table1[[#This Row],[StandardAcquisitionCost]],"Anomali","")</f>
        <v>Anomali</v>
      </c>
      <c r="N2429" s="80">
        <f>VLOOKUP(Table1[[#This Row],[ProductID]],productMaster,11,0)</f>
        <v>0</v>
      </c>
      <c r="O2429" s="80" t="str">
        <f>IF(Table1[[#This Row],[UnitPrice]]&gt;Table1[[#This Row],[sellingPrice]],"Anomali","")</f>
        <v>Anomali</v>
      </c>
      <c r="P2429" s="80" t="str">
        <f>IF(ISNA(VLOOKUP(Table1[[#This Row],[ProductID]],productMaster,1,0)),"Anomali","")</f>
        <v/>
      </c>
    </row>
    <row r="2430" spans="1:16" x14ac:dyDescent="0.25">
      <c r="A2430" s="4">
        <v>1352</v>
      </c>
      <c r="B2430" s="4">
        <v>3070</v>
      </c>
      <c r="C2430" s="11">
        <v>44184</v>
      </c>
      <c r="D2430" s="4">
        <v>3</v>
      </c>
      <c r="E2430" s="4">
        <v>381</v>
      </c>
      <c r="F2430" s="41">
        <v>47.491500000000002</v>
      </c>
      <c r="G2430" s="41">
        <v>142.47450000000001</v>
      </c>
      <c r="K2430" t="b">
        <f>IF(VLOOKUP(Table1[[#This Row],[ProductID]],productMaster,4,0)="Active",TRUE,"Anomali")</f>
        <v>1</v>
      </c>
      <c r="L2430">
        <f>VLOOKUP(Table1[[#This Row],[ProductID]],productMaster,10,0)</f>
        <v>0</v>
      </c>
      <c r="M2430" t="str">
        <f>IF(Table1[[#This Row],[UnitPrice]]&gt;115%*Table1[[#This Row],[StandardAcquisitionCost]],"Anomali","")</f>
        <v>Anomali</v>
      </c>
      <c r="N2430" s="80">
        <f>VLOOKUP(Table1[[#This Row],[ProductID]],productMaster,11,0)</f>
        <v>0</v>
      </c>
      <c r="O2430" s="80" t="str">
        <f>IF(Table1[[#This Row],[UnitPrice]]&gt;Table1[[#This Row],[sellingPrice]],"Anomali","")</f>
        <v>Anomali</v>
      </c>
      <c r="P2430" s="80" t="str">
        <f>IF(ISNA(VLOOKUP(Table1[[#This Row],[ProductID]],productMaster,1,0)),"Anomali","")</f>
        <v/>
      </c>
    </row>
    <row r="2431" spans="1:16" x14ac:dyDescent="0.25">
      <c r="A2431" s="5">
        <v>1353</v>
      </c>
      <c r="B2431" s="5">
        <v>3071</v>
      </c>
      <c r="C2431" s="10">
        <v>44184</v>
      </c>
      <c r="D2431" s="5">
        <v>550</v>
      </c>
      <c r="E2431" s="5">
        <v>478</v>
      </c>
      <c r="F2431" s="40">
        <v>11.087999999999999</v>
      </c>
      <c r="G2431" s="40">
        <v>6098.4</v>
      </c>
      <c r="K2431" t="b">
        <f>IF(VLOOKUP(Table1[[#This Row],[ProductID]],productMaster,4,0)="Active",TRUE,"Anomali")</f>
        <v>1</v>
      </c>
      <c r="L2431">
        <f>VLOOKUP(Table1[[#This Row],[ProductID]],productMaster,10,0)</f>
        <v>0</v>
      </c>
      <c r="M2431" t="str">
        <f>IF(Table1[[#This Row],[UnitPrice]]&gt;115%*Table1[[#This Row],[StandardAcquisitionCost]],"Anomali","")</f>
        <v>Anomali</v>
      </c>
      <c r="N2431" s="80">
        <f>VLOOKUP(Table1[[#This Row],[ProductID]],productMaster,11,0)</f>
        <v>0</v>
      </c>
      <c r="O2431" s="80" t="str">
        <f>IF(Table1[[#This Row],[UnitPrice]]&gt;Table1[[#This Row],[sellingPrice]],"Anomali","")</f>
        <v>Anomali</v>
      </c>
      <c r="P2431" s="80" t="str">
        <f>IF(ISNA(VLOOKUP(Table1[[#This Row],[ProductID]],productMaster,1,0)),"Anomali","")</f>
        <v/>
      </c>
    </row>
    <row r="2432" spans="1:16" x14ac:dyDescent="0.25">
      <c r="A2432" s="4">
        <v>1353</v>
      </c>
      <c r="B2432" s="4">
        <v>3072</v>
      </c>
      <c r="C2432" s="11">
        <v>44184</v>
      </c>
      <c r="D2432" s="4">
        <v>550</v>
      </c>
      <c r="E2432" s="4">
        <v>479</v>
      </c>
      <c r="F2432" s="41">
        <v>15.8865</v>
      </c>
      <c r="G2432" s="41">
        <v>8737.5750000000007</v>
      </c>
      <c r="K2432" t="b">
        <f>IF(VLOOKUP(Table1[[#This Row],[ProductID]],productMaster,4,0)="Active",TRUE,"Anomali")</f>
        <v>1</v>
      </c>
      <c r="L2432">
        <f>VLOOKUP(Table1[[#This Row],[ProductID]],productMaster,10,0)</f>
        <v>0</v>
      </c>
      <c r="M2432" t="str">
        <f>IF(Table1[[#This Row],[UnitPrice]]&gt;115%*Table1[[#This Row],[StandardAcquisitionCost]],"Anomali","")</f>
        <v>Anomali</v>
      </c>
      <c r="N2432" s="80">
        <f>VLOOKUP(Table1[[#This Row],[ProductID]],productMaster,11,0)</f>
        <v>0</v>
      </c>
      <c r="O2432" s="80" t="str">
        <f>IF(Table1[[#This Row],[UnitPrice]]&gt;Table1[[#This Row],[sellingPrice]],"Anomali","")</f>
        <v>Anomali</v>
      </c>
      <c r="P2432" s="80" t="str">
        <f>IF(ISNA(VLOOKUP(Table1[[#This Row],[ProductID]],productMaster,1,0)),"Anomali","")</f>
        <v/>
      </c>
    </row>
    <row r="2433" spans="1:16" x14ac:dyDescent="0.25">
      <c r="A2433" s="5">
        <v>1353</v>
      </c>
      <c r="B2433" s="5">
        <v>3073</v>
      </c>
      <c r="C2433" s="10">
        <v>44184</v>
      </c>
      <c r="D2433" s="5">
        <v>550</v>
      </c>
      <c r="E2433" s="5">
        <v>480</v>
      </c>
      <c r="F2433" s="40">
        <v>11.6655</v>
      </c>
      <c r="G2433" s="40">
        <v>6416.0249999999996</v>
      </c>
      <c r="K2433" t="b">
        <f>IF(VLOOKUP(Table1[[#This Row],[ProductID]],productMaster,4,0)="Active",TRUE,"Anomali")</f>
        <v>1</v>
      </c>
      <c r="L2433">
        <f>VLOOKUP(Table1[[#This Row],[ProductID]],productMaster,10,0)</f>
        <v>0</v>
      </c>
      <c r="M2433" t="str">
        <f>IF(Table1[[#This Row],[UnitPrice]]&gt;115%*Table1[[#This Row],[StandardAcquisitionCost]],"Anomali","")</f>
        <v>Anomali</v>
      </c>
      <c r="N2433" s="80">
        <f>VLOOKUP(Table1[[#This Row],[ProductID]],productMaster,11,0)</f>
        <v>0</v>
      </c>
      <c r="O2433" s="80" t="str">
        <f>IF(Table1[[#This Row],[UnitPrice]]&gt;Table1[[#This Row],[sellingPrice]],"Anomali","")</f>
        <v>Anomali</v>
      </c>
      <c r="P2433" s="80" t="str">
        <f>IF(ISNA(VLOOKUP(Table1[[#This Row],[ProductID]],productMaster,1,0)),"Anomali","")</f>
        <v/>
      </c>
    </row>
    <row r="2434" spans="1:16" x14ac:dyDescent="0.25">
      <c r="A2434" s="4">
        <v>1354</v>
      </c>
      <c r="B2434" s="4">
        <v>3074</v>
      </c>
      <c r="C2434" s="11">
        <v>44184</v>
      </c>
      <c r="D2434" s="4">
        <v>3</v>
      </c>
      <c r="E2434" s="4">
        <v>402</v>
      </c>
      <c r="F2434" s="41">
        <v>47.470500000000001</v>
      </c>
      <c r="G2434" s="41">
        <v>142.41149999999999</v>
      </c>
      <c r="K2434" t="b">
        <f>IF(VLOOKUP(Table1[[#This Row],[ProductID]],productMaster,4,0)="Active",TRUE,"Anomali")</f>
        <v>1</v>
      </c>
      <c r="L2434">
        <f>VLOOKUP(Table1[[#This Row],[ProductID]],productMaster,10,0)</f>
        <v>0</v>
      </c>
      <c r="M2434" t="str">
        <f>IF(Table1[[#This Row],[UnitPrice]]&gt;115%*Table1[[#This Row],[StandardAcquisitionCost]],"Anomali","")</f>
        <v>Anomali</v>
      </c>
      <c r="N2434" s="80">
        <f>VLOOKUP(Table1[[#This Row],[ProductID]],productMaster,11,0)</f>
        <v>0</v>
      </c>
      <c r="O2434" s="80" t="str">
        <f>IF(Table1[[#This Row],[UnitPrice]]&gt;Table1[[#This Row],[sellingPrice]],"Anomali","")</f>
        <v>Anomali</v>
      </c>
      <c r="P2434" s="80" t="str">
        <f>IF(ISNA(VLOOKUP(Table1[[#This Row],[ProductID]],productMaster,1,0)),"Anomali","")</f>
        <v/>
      </c>
    </row>
    <row r="2435" spans="1:16" x14ac:dyDescent="0.25">
      <c r="A2435" s="5">
        <v>1355</v>
      </c>
      <c r="B2435" s="5">
        <v>3075</v>
      </c>
      <c r="C2435" s="10">
        <v>44184</v>
      </c>
      <c r="D2435" s="5">
        <v>550</v>
      </c>
      <c r="E2435" s="5">
        <v>510</v>
      </c>
      <c r="F2435" s="40">
        <v>23.079000000000001</v>
      </c>
      <c r="G2435" s="40">
        <v>12693.45</v>
      </c>
      <c r="K2435" t="b">
        <f>IF(VLOOKUP(Table1[[#This Row],[ProductID]],productMaster,4,0)="Active",TRUE,"Anomali")</f>
        <v>1</v>
      </c>
      <c r="L2435">
        <f>VLOOKUP(Table1[[#This Row],[ProductID]],productMaster,10,0)</f>
        <v>0</v>
      </c>
      <c r="M2435" t="str">
        <f>IF(Table1[[#This Row],[UnitPrice]]&gt;115%*Table1[[#This Row],[StandardAcquisitionCost]],"Anomali","")</f>
        <v>Anomali</v>
      </c>
      <c r="N2435" s="80">
        <f>VLOOKUP(Table1[[#This Row],[ProductID]],productMaster,11,0)</f>
        <v>0</v>
      </c>
      <c r="O2435" s="80" t="str">
        <f>IF(Table1[[#This Row],[UnitPrice]]&gt;Table1[[#This Row],[sellingPrice]],"Anomali","")</f>
        <v>Anomali</v>
      </c>
      <c r="P2435" s="80" t="str">
        <f>IF(ISNA(VLOOKUP(Table1[[#This Row],[ProductID]],productMaster,1,0)),"Anomali","")</f>
        <v/>
      </c>
    </row>
    <row r="2436" spans="1:16" x14ac:dyDescent="0.25">
      <c r="A2436" s="4">
        <v>1355</v>
      </c>
      <c r="B2436" s="4">
        <v>3076</v>
      </c>
      <c r="C2436" s="11">
        <v>44184</v>
      </c>
      <c r="D2436" s="4">
        <v>550</v>
      </c>
      <c r="E2436" s="4">
        <v>511</v>
      </c>
      <c r="F2436" s="41">
        <v>29.274000000000001</v>
      </c>
      <c r="G2436" s="41">
        <v>16100.7</v>
      </c>
      <c r="K2436" t="b">
        <f>IF(VLOOKUP(Table1[[#This Row],[ProductID]],productMaster,4,0)="Active",TRUE,"Anomali")</f>
        <v>1</v>
      </c>
      <c r="L2436">
        <f>VLOOKUP(Table1[[#This Row],[ProductID]],productMaster,10,0)</f>
        <v>0</v>
      </c>
      <c r="M2436" t="str">
        <f>IF(Table1[[#This Row],[UnitPrice]]&gt;115%*Table1[[#This Row],[StandardAcquisitionCost]],"Anomali","")</f>
        <v>Anomali</v>
      </c>
      <c r="N2436" s="80">
        <f>VLOOKUP(Table1[[#This Row],[ProductID]],productMaster,11,0)</f>
        <v>0</v>
      </c>
      <c r="O2436" s="80" t="str">
        <f>IF(Table1[[#This Row],[UnitPrice]]&gt;Table1[[#This Row],[sellingPrice]],"Anomali","")</f>
        <v>Anomali</v>
      </c>
      <c r="P2436" s="80" t="str">
        <f>IF(ISNA(VLOOKUP(Table1[[#This Row],[ProductID]],productMaster,1,0)),"Anomali","")</f>
        <v/>
      </c>
    </row>
    <row r="2437" spans="1:16" x14ac:dyDescent="0.25">
      <c r="A2437" s="5">
        <v>1355</v>
      </c>
      <c r="B2437" s="5">
        <v>3077</v>
      </c>
      <c r="C2437" s="10">
        <v>44184</v>
      </c>
      <c r="D2437" s="5">
        <v>550</v>
      </c>
      <c r="E2437" s="5">
        <v>512</v>
      </c>
      <c r="F2437" s="40">
        <v>34.975499999999997</v>
      </c>
      <c r="G2437" s="40">
        <v>19236.525000000001</v>
      </c>
      <c r="K2437" t="b">
        <f>IF(VLOOKUP(Table1[[#This Row],[ProductID]],productMaster,4,0)="Active",TRUE,"Anomali")</f>
        <v>1</v>
      </c>
      <c r="L2437">
        <f>VLOOKUP(Table1[[#This Row],[ProductID]],productMaster,10,0)</f>
        <v>0</v>
      </c>
      <c r="M2437" t="str">
        <f>IF(Table1[[#This Row],[UnitPrice]]&gt;115%*Table1[[#This Row],[StandardAcquisitionCost]],"Anomali","")</f>
        <v>Anomali</v>
      </c>
      <c r="N2437" s="80">
        <f>VLOOKUP(Table1[[#This Row],[ProductID]],productMaster,11,0)</f>
        <v>0</v>
      </c>
      <c r="O2437" s="80" t="str">
        <f>IF(Table1[[#This Row],[UnitPrice]]&gt;Table1[[#This Row],[sellingPrice]],"Anomali","")</f>
        <v>Anomali</v>
      </c>
      <c r="P2437" s="80" t="str">
        <f>IF(ISNA(VLOOKUP(Table1[[#This Row],[ProductID]],productMaster,1,0)),"Anomali","")</f>
        <v/>
      </c>
    </row>
    <row r="2438" spans="1:16" x14ac:dyDescent="0.25">
      <c r="A2438" s="4">
        <v>1356</v>
      </c>
      <c r="B2438" s="4">
        <v>3078</v>
      </c>
      <c r="C2438" s="11">
        <v>44184</v>
      </c>
      <c r="D2438" s="4">
        <v>3</v>
      </c>
      <c r="E2438" s="4">
        <v>409</v>
      </c>
      <c r="F2438" s="41">
        <v>41.170499999999997</v>
      </c>
      <c r="G2438" s="41">
        <v>123.5115</v>
      </c>
      <c r="K2438" t="b">
        <f>IF(VLOOKUP(Table1[[#This Row],[ProductID]],productMaster,4,0)="Active",TRUE,"Anomali")</f>
        <v>1</v>
      </c>
      <c r="L2438">
        <f>VLOOKUP(Table1[[#This Row],[ProductID]],productMaster,10,0)</f>
        <v>0</v>
      </c>
      <c r="M2438" t="str">
        <f>IF(Table1[[#This Row],[UnitPrice]]&gt;115%*Table1[[#This Row],[StandardAcquisitionCost]],"Anomali","")</f>
        <v>Anomali</v>
      </c>
      <c r="N2438" s="80">
        <f>VLOOKUP(Table1[[#This Row],[ProductID]],productMaster,11,0)</f>
        <v>0</v>
      </c>
      <c r="O2438" s="80" t="str">
        <f>IF(Table1[[#This Row],[UnitPrice]]&gt;Table1[[#This Row],[sellingPrice]],"Anomali","")</f>
        <v>Anomali</v>
      </c>
      <c r="P2438" s="80" t="str">
        <f>IF(ISNA(VLOOKUP(Table1[[#This Row],[ProductID]],productMaster,1,0)),"Anomali","")</f>
        <v/>
      </c>
    </row>
    <row r="2439" spans="1:16" x14ac:dyDescent="0.25">
      <c r="A2439" s="5">
        <v>1356</v>
      </c>
      <c r="B2439" s="5">
        <v>3079</v>
      </c>
      <c r="C2439" s="10">
        <v>44184</v>
      </c>
      <c r="D2439" s="5">
        <v>550</v>
      </c>
      <c r="E2439" s="5">
        <v>914</v>
      </c>
      <c r="F2439" s="40">
        <v>21.0945</v>
      </c>
      <c r="G2439" s="40">
        <v>11601.975</v>
      </c>
      <c r="K2439" t="b">
        <f>IF(VLOOKUP(Table1[[#This Row],[ProductID]],productMaster,4,0)="Active",TRUE,"Anomali")</f>
        <v>1</v>
      </c>
      <c r="L2439">
        <f>VLOOKUP(Table1[[#This Row],[ProductID]],productMaster,10,0)</f>
        <v>12.0413</v>
      </c>
      <c r="M2439" t="str">
        <f>IF(Table1[[#This Row],[UnitPrice]]&gt;115%*Table1[[#This Row],[StandardAcquisitionCost]],"Anomali","")</f>
        <v>Anomali</v>
      </c>
      <c r="N2439" s="80">
        <f>VLOOKUP(Table1[[#This Row],[ProductID]],productMaster,11,0)</f>
        <v>27.12</v>
      </c>
      <c r="O2439" s="80" t="str">
        <f>IF(Table1[[#This Row],[UnitPrice]]&gt;Table1[[#This Row],[sellingPrice]],"Anomali","")</f>
        <v/>
      </c>
      <c r="P2439" s="80" t="str">
        <f>IF(ISNA(VLOOKUP(Table1[[#This Row],[ProductID]],productMaster,1,0)),"Anomali","")</f>
        <v/>
      </c>
    </row>
    <row r="2440" spans="1:16" x14ac:dyDescent="0.25">
      <c r="A2440" s="4">
        <v>1356</v>
      </c>
      <c r="B2440" s="4">
        <v>3080</v>
      </c>
      <c r="C2440" s="11">
        <v>44184</v>
      </c>
      <c r="D2440" s="4">
        <v>550</v>
      </c>
      <c r="E2440" s="4">
        <v>915</v>
      </c>
      <c r="F2440" s="41">
        <v>30.439499999999999</v>
      </c>
      <c r="G2440" s="41">
        <v>16741.724999999999</v>
      </c>
      <c r="K2440" t="b">
        <f>IF(VLOOKUP(Table1[[#This Row],[ProductID]],productMaster,4,0)="Active",TRUE,"Anomali")</f>
        <v>1</v>
      </c>
      <c r="L2440">
        <f>VLOOKUP(Table1[[#This Row],[ProductID]],productMaster,10,0)</f>
        <v>17.3782</v>
      </c>
      <c r="M2440" t="str">
        <f>IF(Table1[[#This Row],[UnitPrice]]&gt;115%*Table1[[#This Row],[StandardAcquisitionCost]],"Anomali","")</f>
        <v>Anomali</v>
      </c>
      <c r="N2440" s="80">
        <f>VLOOKUP(Table1[[#This Row],[ProductID]],productMaster,11,0)</f>
        <v>39.14</v>
      </c>
      <c r="O2440" s="80" t="str">
        <f>IF(Table1[[#This Row],[UnitPrice]]&gt;Table1[[#This Row],[sellingPrice]],"Anomali","")</f>
        <v/>
      </c>
      <c r="P2440" s="80" t="str">
        <f>IF(ISNA(VLOOKUP(Table1[[#This Row],[ProductID]],productMaster,1,0)),"Anomali","")</f>
        <v/>
      </c>
    </row>
    <row r="2441" spans="1:16" x14ac:dyDescent="0.25">
      <c r="A2441" s="5">
        <v>1356</v>
      </c>
      <c r="B2441" s="5">
        <v>3081</v>
      </c>
      <c r="C2441" s="10">
        <v>44184</v>
      </c>
      <c r="D2441" s="5">
        <v>550</v>
      </c>
      <c r="E2441" s="5">
        <v>916</v>
      </c>
      <c r="F2441" s="40">
        <v>40.939500000000002</v>
      </c>
      <c r="G2441" s="40">
        <v>22516.724999999999</v>
      </c>
      <c r="K2441" t="b">
        <f>IF(VLOOKUP(Table1[[#This Row],[ProductID]],productMaster,4,0)="Active",TRUE,"Anomali")</f>
        <v>1</v>
      </c>
      <c r="L2441">
        <f>VLOOKUP(Table1[[#This Row],[ProductID]],productMaster,10,0)</f>
        <v>23.372199999999999</v>
      </c>
      <c r="M2441" t="str">
        <f>IF(Table1[[#This Row],[UnitPrice]]&gt;115%*Table1[[#This Row],[StandardAcquisitionCost]],"Anomali","")</f>
        <v>Anomali</v>
      </c>
      <c r="N2441" s="80">
        <f>VLOOKUP(Table1[[#This Row],[ProductID]],productMaster,11,0)</f>
        <v>52.64</v>
      </c>
      <c r="O2441" s="80" t="str">
        <f>IF(Table1[[#This Row],[UnitPrice]]&gt;Table1[[#This Row],[sellingPrice]],"Anomali","")</f>
        <v/>
      </c>
      <c r="P2441" s="80" t="str">
        <f>IF(ISNA(VLOOKUP(Table1[[#This Row],[ProductID]],productMaster,1,0)),"Anomali","")</f>
        <v/>
      </c>
    </row>
    <row r="2442" spans="1:16" x14ac:dyDescent="0.25">
      <c r="A2442" s="4">
        <v>1357</v>
      </c>
      <c r="B2442" s="4">
        <v>3082</v>
      </c>
      <c r="C2442" s="11">
        <v>44185</v>
      </c>
      <c r="D2442" s="4">
        <v>550</v>
      </c>
      <c r="E2442" s="4">
        <v>525</v>
      </c>
      <c r="F2442" s="41">
        <v>2.3205</v>
      </c>
      <c r="G2442" s="41">
        <v>1276.2750000000001</v>
      </c>
      <c r="K2442" t="b">
        <f>IF(VLOOKUP(Table1[[#This Row],[ProductID]],productMaster,4,0)="Active",TRUE,"Anomali")</f>
        <v>1</v>
      </c>
      <c r="L2442">
        <f>VLOOKUP(Table1[[#This Row],[ProductID]],productMaster,10,0)</f>
        <v>0</v>
      </c>
      <c r="M2442" t="str">
        <f>IF(Table1[[#This Row],[UnitPrice]]&gt;115%*Table1[[#This Row],[StandardAcquisitionCost]],"Anomali","")</f>
        <v>Anomali</v>
      </c>
      <c r="N2442" s="80">
        <f>VLOOKUP(Table1[[#This Row],[ProductID]],productMaster,11,0)</f>
        <v>0</v>
      </c>
      <c r="O2442" s="80" t="str">
        <f>IF(Table1[[#This Row],[UnitPrice]]&gt;Table1[[#This Row],[sellingPrice]],"Anomali","")</f>
        <v>Anomali</v>
      </c>
      <c r="P2442" s="80" t="str">
        <f>IF(ISNA(VLOOKUP(Table1[[#This Row],[ProductID]],productMaster,1,0)),"Anomali","")</f>
        <v/>
      </c>
    </row>
    <row r="2443" spans="1:16" x14ac:dyDescent="0.25">
      <c r="A2443" s="5">
        <v>1358</v>
      </c>
      <c r="B2443" s="5">
        <v>3083</v>
      </c>
      <c r="C2443" s="10">
        <v>44185</v>
      </c>
      <c r="D2443" s="5">
        <v>550</v>
      </c>
      <c r="E2443" s="5">
        <v>526</v>
      </c>
      <c r="F2443" s="40">
        <v>3.6435</v>
      </c>
      <c r="G2443" s="40">
        <v>2003.925</v>
      </c>
      <c r="K2443" t="b">
        <f>IF(VLOOKUP(Table1[[#This Row],[ProductID]],productMaster,4,0)="Active",TRUE,"Anomali")</f>
        <v>1</v>
      </c>
      <c r="L2443">
        <f>VLOOKUP(Table1[[#This Row],[ProductID]],productMaster,10,0)</f>
        <v>0</v>
      </c>
      <c r="M2443" t="str">
        <f>IF(Table1[[#This Row],[UnitPrice]]&gt;115%*Table1[[#This Row],[StandardAcquisitionCost]],"Anomali","")</f>
        <v>Anomali</v>
      </c>
      <c r="N2443" s="80">
        <f>VLOOKUP(Table1[[#This Row],[ProductID]],productMaster,11,0)</f>
        <v>0</v>
      </c>
      <c r="O2443" s="80" t="str">
        <f>IF(Table1[[#This Row],[UnitPrice]]&gt;Table1[[#This Row],[sellingPrice]],"Anomali","")</f>
        <v>Anomali</v>
      </c>
      <c r="P2443" s="80" t="str">
        <f>IF(ISNA(VLOOKUP(Table1[[#This Row],[ProductID]],productMaster,1,0)),"Anomali","")</f>
        <v/>
      </c>
    </row>
    <row r="2444" spans="1:16" x14ac:dyDescent="0.25">
      <c r="A2444" s="4">
        <v>1359</v>
      </c>
      <c r="B2444" s="4">
        <v>3084</v>
      </c>
      <c r="C2444" s="11">
        <v>44185</v>
      </c>
      <c r="D2444" s="4">
        <v>550</v>
      </c>
      <c r="E2444" s="4">
        <v>908</v>
      </c>
      <c r="F2444" s="41">
        <v>21.0945</v>
      </c>
      <c r="G2444" s="41">
        <v>11601.975</v>
      </c>
      <c r="K2444" t="b">
        <f>IF(VLOOKUP(Table1[[#This Row],[ProductID]],productMaster,4,0)="Active",TRUE,"Anomali")</f>
        <v>1</v>
      </c>
      <c r="L2444">
        <f>VLOOKUP(Table1[[#This Row],[ProductID]],productMaster,10,0)</f>
        <v>12.0413</v>
      </c>
      <c r="M2444" t="str">
        <f>IF(Table1[[#This Row],[UnitPrice]]&gt;115%*Table1[[#This Row],[StandardAcquisitionCost]],"Anomali","")</f>
        <v>Anomali</v>
      </c>
      <c r="N2444" s="80">
        <f>VLOOKUP(Table1[[#This Row],[ProductID]],productMaster,11,0)</f>
        <v>27.12</v>
      </c>
      <c r="O2444" s="80" t="str">
        <f>IF(Table1[[#This Row],[UnitPrice]]&gt;Table1[[#This Row],[sellingPrice]],"Anomali","")</f>
        <v/>
      </c>
      <c r="P2444" s="80" t="str">
        <f>IF(ISNA(VLOOKUP(Table1[[#This Row],[ProductID]],productMaster,1,0)),"Anomali","")</f>
        <v/>
      </c>
    </row>
    <row r="2445" spans="1:16" x14ac:dyDescent="0.25">
      <c r="A2445" s="5">
        <v>1359</v>
      </c>
      <c r="B2445" s="5">
        <v>3085</v>
      </c>
      <c r="C2445" s="10">
        <v>44185</v>
      </c>
      <c r="D2445" s="5">
        <v>550</v>
      </c>
      <c r="E2445" s="5">
        <v>909</v>
      </c>
      <c r="F2445" s="40">
        <v>30.439499999999999</v>
      </c>
      <c r="G2445" s="40">
        <v>16741.724999999999</v>
      </c>
      <c r="K2445" t="b">
        <f>IF(VLOOKUP(Table1[[#This Row],[ProductID]],productMaster,4,0)="Active",TRUE,"Anomali")</f>
        <v>1</v>
      </c>
      <c r="L2445">
        <f>VLOOKUP(Table1[[#This Row],[ProductID]],productMaster,10,0)</f>
        <v>17.3782</v>
      </c>
      <c r="M2445" t="str">
        <f>IF(Table1[[#This Row],[UnitPrice]]&gt;115%*Table1[[#This Row],[StandardAcquisitionCost]],"Anomali","")</f>
        <v>Anomali</v>
      </c>
      <c r="N2445" s="80">
        <f>VLOOKUP(Table1[[#This Row],[ProductID]],productMaster,11,0)</f>
        <v>39.14</v>
      </c>
      <c r="O2445" s="80" t="str">
        <f>IF(Table1[[#This Row],[UnitPrice]]&gt;Table1[[#This Row],[sellingPrice]],"Anomali","")</f>
        <v/>
      </c>
      <c r="P2445" s="80" t="str">
        <f>IF(ISNA(VLOOKUP(Table1[[#This Row],[ProductID]],productMaster,1,0)),"Anomali","")</f>
        <v/>
      </c>
    </row>
    <row r="2446" spans="1:16" x14ac:dyDescent="0.25">
      <c r="A2446" s="4">
        <v>1359</v>
      </c>
      <c r="B2446" s="4">
        <v>3086</v>
      </c>
      <c r="C2446" s="11">
        <v>44185</v>
      </c>
      <c r="D2446" s="4">
        <v>550</v>
      </c>
      <c r="E2446" s="4">
        <v>913</v>
      </c>
      <c r="F2446" s="41">
        <v>40.939500000000002</v>
      </c>
      <c r="G2446" s="41">
        <v>22516.724999999999</v>
      </c>
      <c r="K2446" t="b">
        <f>IF(VLOOKUP(Table1[[#This Row],[ProductID]],productMaster,4,0)="Active",TRUE,"Anomali")</f>
        <v>1</v>
      </c>
      <c r="L2446">
        <f>VLOOKUP(Table1[[#This Row],[ProductID]],productMaster,10,0)</f>
        <v>23.372199999999999</v>
      </c>
      <c r="M2446" t="str">
        <f>IF(Table1[[#This Row],[UnitPrice]]&gt;115%*Table1[[#This Row],[StandardAcquisitionCost]],"Anomali","")</f>
        <v>Anomali</v>
      </c>
      <c r="N2446" s="80">
        <f>VLOOKUP(Table1[[#This Row],[ProductID]],productMaster,11,0)</f>
        <v>52.64</v>
      </c>
      <c r="O2446" s="80" t="str">
        <f>IF(Table1[[#This Row],[UnitPrice]]&gt;Table1[[#This Row],[sellingPrice]],"Anomali","")</f>
        <v/>
      </c>
      <c r="P2446" s="80" t="str">
        <f>IF(ISNA(VLOOKUP(Table1[[#This Row],[ProductID]],productMaster,1,0)),"Anomali","")</f>
        <v/>
      </c>
    </row>
    <row r="2447" spans="1:16" x14ac:dyDescent="0.25">
      <c r="A2447" s="5">
        <v>1360</v>
      </c>
      <c r="B2447" s="5">
        <v>3087</v>
      </c>
      <c r="C2447" s="10">
        <v>44185</v>
      </c>
      <c r="D2447" s="5">
        <v>60</v>
      </c>
      <c r="E2447" s="5">
        <v>356</v>
      </c>
      <c r="F2447" s="40">
        <v>3.6015000000000001</v>
      </c>
      <c r="G2447" s="40">
        <v>216.09</v>
      </c>
      <c r="K2447" t="b">
        <f>IF(VLOOKUP(Table1[[#This Row],[ProductID]],productMaster,4,0)="Active",TRUE,"Anomali")</f>
        <v>1</v>
      </c>
      <c r="L2447">
        <f>VLOOKUP(Table1[[#This Row],[ProductID]],productMaster,10,0)</f>
        <v>0</v>
      </c>
      <c r="M2447" t="str">
        <f>IF(Table1[[#This Row],[UnitPrice]]&gt;115%*Table1[[#This Row],[StandardAcquisitionCost]],"Anomali","")</f>
        <v>Anomali</v>
      </c>
      <c r="N2447" s="80">
        <f>VLOOKUP(Table1[[#This Row],[ProductID]],productMaster,11,0)</f>
        <v>0</v>
      </c>
      <c r="O2447" s="80" t="str">
        <f>IF(Table1[[#This Row],[UnitPrice]]&gt;Table1[[#This Row],[sellingPrice]],"Anomali","")</f>
        <v>Anomali</v>
      </c>
      <c r="P2447" s="80" t="str">
        <f>IF(ISNA(VLOOKUP(Table1[[#This Row],[ProductID]],productMaster,1,0)),"Anomali","")</f>
        <v/>
      </c>
    </row>
    <row r="2448" spans="1:16" x14ac:dyDescent="0.25">
      <c r="A2448" s="4">
        <v>1360</v>
      </c>
      <c r="B2448" s="4">
        <v>3088</v>
      </c>
      <c r="C2448" s="11">
        <v>44185</v>
      </c>
      <c r="D2448" s="4">
        <v>60</v>
      </c>
      <c r="E2448" s="4">
        <v>357</v>
      </c>
      <c r="F2448" s="41">
        <v>3.9794999999999998</v>
      </c>
      <c r="G2448" s="41">
        <v>238.77</v>
      </c>
      <c r="K2448" t="b">
        <f>IF(VLOOKUP(Table1[[#This Row],[ProductID]],productMaster,4,0)="Active",TRUE,"Anomali")</f>
        <v>1</v>
      </c>
      <c r="L2448">
        <f>VLOOKUP(Table1[[#This Row],[ProductID]],productMaster,10,0)</f>
        <v>0</v>
      </c>
      <c r="M2448" t="str">
        <f>IF(Table1[[#This Row],[UnitPrice]]&gt;115%*Table1[[#This Row],[StandardAcquisitionCost]],"Anomali","")</f>
        <v>Anomali</v>
      </c>
      <c r="N2448" s="80">
        <f>VLOOKUP(Table1[[#This Row],[ProductID]],productMaster,11,0)</f>
        <v>0</v>
      </c>
      <c r="O2448" s="80" t="str">
        <f>IF(Table1[[#This Row],[UnitPrice]]&gt;Table1[[#This Row],[sellingPrice]],"Anomali","")</f>
        <v>Anomali</v>
      </c>
      <c r="P2448" s="80" t="str">
        <f>IF(ISNA(VLOOKUP(Table1[[#This Row],[ProductID]],productMaster,1,0)),"Anomali","")</f>
        <v/>
      </c>
    </row>
    <row r="2449" spans="1:16" x14ac:dyDescent="0.25">
      <c r="A2449" s="5">
        <v>1361</v>
      </c>
      <c r="B2449" s="5">
        <v>3089</v>
      </c>
      <c r="C2449" s="10">
        <v>44185</v>
      </c>
      <c r="D2449" s="5">
        <v>550</v>
      </c>
      <c r="E2449" s="5">
        <v>935</v>
      </c>
      <c r="F2449" s="40">
        <v>31.4895</v>
      </c>
      <c r="G2449" s="40">
        <v>17319.224999999999</v>
      </c>
      <c r="K2449" t="b">
        <f>IF(VLOOKUP(Table1[[#This Row],[ProductID]],productMaster,4,0)="Active",TRUE,"Anomali")</f>
        <v>1</v>
      </c>
      <c r="L2449">
        <f>VLOOKUP(Table1[[#This Row],[ProductID]],productMaster,10,0)</f>
        <v>17.977599999999999</v>
      </c>
      <c r="M2449" t="str">
        <f>IF(Table1[[#This Row],[UnitPrice]]&gt;115%*Table1[[#This Row],[StandardAcquisitionCost]],"Anomali","")</f>
        <v>Anomali</v>
      </c>
      <c r="N2449" s="80">
        <f>VLOOKUP(Table1[[#This Row],[ProductID]],productMaster,11,0)</f>
        <v>40.49</v>
      </c>
      <c r="O2449" s="80" t="str">
        <f>IF(Table1[[#This Row],[UnitPrice]]&gt;Table1[[#This Row],[sellingPrice]],"Anomali","")</f>
        <v/>
      </c>
      <c r="P2449" s="80" t="str">
        <f>IF(ISNA(VLOOKUP(Table1[[#This Row],[ProductID]],productMaster,1,0)),"Anomali","")</f>
        <v/>
      </c>
    </row>
    <row r="2450" spans="1:16" x14ac:dyDescent="0.25">
      <c r="A2450" s="4">
        <v>1361</v>
      </c>
      <c r="B2450" s="4">
        <v>3090</v>
      </c>
      <c r="C2450" s="11">
        <v>44185</v>
      </c>
      <c r="D2450" s="4">
        <v>550</v>
      </c>
      <c r="E2450" s="4">
        <v>936</v>
      </c>
      <c r="F2450" s="41">
        <v>48.289499999999997</v>
      </c>
      <c r="G2450" s="41">
        <v>26559.224999999999</v>
      </c>
      <c r="K2450" t="b">
        <f>IF(VLOOKUP(Table1[[#This Row],[ProductID]],productMaster,4,0)="Active",TRUE,"Anomali")</f>
        <v>1</v>
      </c>
      <c r="L2450">
        <f>VLOOKUP(Table1[[#This Row],[ProductID]],productMaster,10,0)</f>
        <v>27.568000000000001</v>
      </c>
      <c r="M2450" t="str">
        <f>IF(Table1[[#This Row],[UnitPrice]]&gt;115%*Table1[[#This Row],[StandardAcquisitionCost]],"Anomali","")</f>
        <v>Anomali</v>
      </c>
      <c r="N2450" s="80">
        <f>VLOOKUP(Table1[[#This Row],[ProductID]],productMaster,11,0)</f>
        <v>62.09</v>
      </c>
      <c r="O2450" s="80" t="str">
        <f>IF(Table1[[#This Row],[UnitPrice]]&gt;Table1[[#This Row],[sellingPrice]],"Anomali","")</f>
        <v/>
      </c>
      <c r="P2450" s="80" t="str">
        <f>IF(ISNA(VLOOKUP(Table1[[#This Row],[ProductID]],productMaster,1,0)),"Anomali","")</f>
        <v/>
      </c>
    </row>
    <row r="2451" spans="1:16" x14ac:dyDescent="0.25">
      <c r="A2451" s="5">
        <v>1362</v>
      </c>
      <c r="B2451" s="5">
        <v>3091</v>
      </c>
      <c r="C2451" s="10">
        <v>44185</v>
      </c>
      <c r="D2451" s="5">
        <v>550</v>
      </c>
      <c r="E2451" s="5">
        <v>524</v>
      </c>
      <c r="F2451" s="40">
        <v>12.967499999999999</v>
      </c>
      <c r="G2451" s="40">
        <v>7132.125</v>
      </c>
      <c r="K2451" t="b">
        <f>IF(VLOOKUP(Table1[[#This Row],[ProductID]],productMaster,4,0)="Active",TRUE,"Anomali")</f>
        <v>1</v>
      </c>
      <c r="L2451">
        <f>VLOOKUP(Table1[[#This Row],[ProductID]],productMaster,10,0)</f>
        <v>0</v>
      </c>
      <c r="M2451" t="str">
        <f>IF(Table1[[#This Row],[UnitPrice]]&gt;115%*Table1[[#This Row],[StandardAcquisitionCost]],"Anomali","")</f>
        <v>Anomali</v>
      </c>
      <c r="N2451" s="80">
        <f>VLOOKUP(Table1[[#This Row],[ProductID]],productMaster,11,0)</f>
        <v>0</v>
      </c>
      <c r="O2451" s="80" t="str">
        <f>IF(Table1[[#This Row],[UnitPrice]]&gt;Table1[[#This Row],[sellingPrice]],"Anomali","")</f>
        <v>Anomali</v>
      </c>
      <c r="P2451" s="80" t="str">
        <f>IF(ISNA(VLOOKUP(Table1[[#This Row],[ProductID]],productMaster,1,0)),"Anomali","")</f>
        <v/>
      </c>
    </row>
    <row r="2452" spans="1:16" x14ac:dyDescent="0.25">
      <c r="A2452" s="4">
        <v>1363</v>
      </c>
      <c r="B2452" s="4">
        <v>3092</v>
      </c>
      <c r="C2452" s="11">
        <v>44185</v>
      </c>
      <c r="D2452" s="4">
        <v>550</v>
      </c>
      <c r="E2452" s="4">
        <v>911</v>
      </c>
      <c r="F2452" s="41">
        <v>21.0945</v>
      </c>
      <c r="G2452" s="41">
        <v>11601.975</v>
      </c>
      <c r="K2452" t="b">
        <f>IF(VLOOKUP(Table1[[#This Row],[ProductID]],productMaster,4,0)="Active",TRUE,"Anomali")</f>
        <v>1</v>
      </c>
      <c r="L2452">
        <f>VLOOKUP(Table1[[#This Row],[ProductID]],productMaster,10,0)</f>
        <v>12.0413</v>
      </c>
      <c r="M2452" t="str">
        <f>IF(Table1[[#This Row],[UnitPrice]]&gt;115%*Table1[[#This Row],[StandardAcquisitionCost]],"Anomali","")</f>
        <v>Anomali</v>
      </c>
      <c r="N2452" s="80">
        <f>VLOOKUP(Table1[[#This Row],[ProductID]],productMaster,11,0)</f>
        <v>27.12</v>
      </c>
      <c r="O2452" s="80" t="str">
        <f>IF(Table1[[#This Row],[UnitPrice]]&gt;Table1[[#This Row],[sellingPrice]],"Anomali","")</f>
        <v/>
      </c>
      <c r="P2452" s="80" t="str">
        <f>IF(ISNA(VLOOKUP(Table1[[#This Row],[ProductID]],productMaster,1,0)),"Anomali","")</f>
        <v/>
      </c>
    </row>
    <row r="2453" spans="1:16" x14ac:dyDescent="0.25">
      <c r="A2453" s="5">
        <v>1363</v>
      </c>
      <c r="B2453" s="5">
        <v>3093</v>
      </c>
      <c r="C2453" s="10">
        <v>44185</v>
      </c>
      <c r="D2453" s="5">
        <v>550</v>
      </c>
      <c r="E2453" s="5">
        <v>912</v>
      </c>
      <c r="F2453" s="40">
        <v>30.439499999999999</v>
      </c>
      <c r="G2453" s="40">
        <v>16741.724999999999</v>
      </c>
      <c r="K2453" t="b">
        <f>IF(VLOOKUP(Table1[[#This Row],[ProductID]],productMaster,4,0)="Active",TRUE,"Anomali")</f>
        <v>1</v>
      </c>
      <c r="L2453">
        <f>VLOOKUP(Table1[[#This Row],[ProductID]],productMaster,10,0)</f>
        <v>17.3782</v>
      </c>
      <c r="M2453" t="str">
        <f>IF(Table1[[#This Row],[UnitPrice]]&gt;115%*Table1[[#This Row],[StandardAcquisitionCost]],"Anomali","")</f>
        <v>Anomali</v>
      </c>
      <c r="N2453" s="80">
        <f>VLOOKUP(Table1[[#This Row],[ProductID]],productMaster,11,0)</f>
        <v>39.14</v>
      </c>
      <c r="O2453" s="80" t="str">
        <f>IF(Table1[[#This Row],[UnitPrice]]&gt;Table1[[#This Row],[sellingPrice]],"Anomali","")</f>
        <v/>
      </c>
      <c r="P2453" s="80" t="str">
        <f>IF(ISNA(VLOOKUP(Table1[[#This Row],[ProductID]],productMaster,1,0)),"Anomali","")</f>
        <v/>
      </c>
    </row>
    <row r="2454" spans="1:16" x14ac:dyDescent="0.25">
      <c r="A2454" s="4">
        <v>1364</v>
      </c>
      <c r="B2454" s="4">
        <v>3094</v>
      </c>
      <c r="C2454" s="11">
        <v>44185</v>
      </c>
      <c r="D2454" s="4">
        <v>550</v>
      </c>
      <c r="E2454" s="4">
        <v>910</v>
      </c>
      <c r="F2454" s="41">
        <v>40.939500000000002</v>
      </c>
      <c r="G2454" s="41">
        <v>22516.724999999999</v>
      </c>
      <c r="K2454" t="b">
        <f>IF(VLOOKUP(Table1[[#This Row],[ProductID]],productMaster,4,0)="Active",TRUE,"Anomali")</f>
        <v>1</v>
      </c>
      <c r="L2454">
        <f>VLOOKUP(Table1[[#This Row],[ProductID]],productMaster,10,0)</f>
        <v>23.372199999999999</v>
      </c>
      <c r="M2454" t="str">
        <f>IF(Table1[[#This Row],[UnitPrice]]&gt;115%*Table1[[#This Row],[StandardAcquisitionCost]],"Anomali","")</f>
        <v>Anomali</v>
      </c>
      <c r="N2454" s="80">
        <f>VLOOKUP(Table1[[#This Row],[ProductID]],productMaster,11,0)</f>
        <v>52.64</v>
      </c>
      <c r="O2454" s="80" t="str">
        <f>IF(Table1[[#This Row],[UnitPrice]]&gt;Table1[[#This Row],[sellingPrice]],"Anomali","")</f>
        <v/>
      </c>
      <c r="P2454" s="80" t="str">
        <f>IF(ISNA(VLOOKUP(Table1[[#This Row],[ProductID]],productMaster,1,0)),"Anomali","")</f>
        <v/>
      </c>
    </row>
    <row r="2455" spans="1:16" x14ac:dyDescent="0.25">
      <c r="A2455" s="5">
        <v>1365</v>
      </c>
      <c r="B2455" s="5">
        <v>3095</v>
      </c>
      <c r="C2455" s="10">
        <v>44185</v>
      </c>
      <c r="D2455" s="5">
        <v>550</v>
      </c>
      <c r="E2455" s="5">
        <v>937</v>
      </c>
      <c r="F2455" s="40">
        <v>62.9895</v>
      </c>
      <c r="G2455" s="40">
        <v>34644.224999999999</v>
      </c>
      <c r="K2455" t="b">
        <f>IF(VLOOKUP(Table1[[#This Row],[ProductID]],productMaster,4,0)="Active",TRUE,"Anomali")</f>
        <v>1</v>
      </c>
      <c r="L2455">
        <f>VLOOKUP(Table1[[#This Row],[ProductID]],productMaster,10,0)</f>
        <v>35.959600000000002</v>
      </c>
      <c r="M2455" t="str">
        <f>IF(Table1[[#This Row],[UnitPrice]]&gt;115%*Table1[[#This Row],[StandardAcquisitionCost]],"Anomali","")</f>
        <v>Anomali</v>
      </c>
      <c r="N2455" s="80">
        <f>VLOOKUP(Table1[[#This Row],[ProductID]],productMaster,11,0)</f>
        <v>80.989999999999995</v>
      </c>
      <c r="O2455" s="80" t="str">
        <f>IF(Table1[[#This Row],[UnitPrice]]&gt;Table1[[#This Row],[sellingPrice]],"Anomali","")</f>
        <v/>
      </c>
      <c r="P2455" s="80" t="str">
        <f>IF(ISNA(VLOOKUP(Table1[[#This Row],[ProductID]],productMaster,1,0)),"Anomali","")</f>
        <v/>
      </c>
    </row>
    <row r="2456" spans="1:16" x14ac:dyDescent="0.25">
      <c r="A2456" s="4">
        <v>1366</v>
      </c>
      <c r="B2456" s="4">
        <v>3096</v>
      </c>
      <c r="C2456" s="11">
        <v>44185</v>
      </c>
      <c r="D2456" s="4">
        <v>3</v>
      </c>
      <c r="E2456" s="4">
        <v>469</v>
      </c>
      <c r="F2456" s="41">
        <v>43.323</v>
      </c>
      <c r="G2456" s="41">
        <v>129.96899999999999</v>
      </c>
      <c r="K2456" t="b">
        <f>IF(VLOOKUP(Table1[[#This Row],[ProductID]],productMaster,4,0)="Active",TRUE,"Anomali")</f>
        <v>1</v>
      </c>
      <c r="L2456">
        <f>VLOOKUP(Table1[[#This Row],[ProductID]],productMaster,10,0)</f>
        <v>0</v>
      </c>
      <c r="M2456" t="str">
        <f>IF(Table1[[#This Row],[UnitPrice]]&gt;115%*Table1[[#This Row],[StandardAcquisitionCost]],"Anomali","")</f>
        <v>Anomali</v>
      </c>
      <c r="N2456" s="80">
        <f>VLOOKUP(Table1[[#This Row],[ProductID]],productMaster,11,0)</f>
        <v>0</v>
      </c>
      <c r="O2456" s="80" t="str">
        <f>IF(Table1[[#This Row],[UnitPrice]]&gt;Table1[[#This Row],[sellingPrice]],"Anomali","")</f>
        <v>Anomali</v>
      </c>
      <c r="P2456" s="80" t="str">
        <f>IF(ISNA(VLOOKUP(Table1[[#This Row],[ProductID]],productMaster,1,0)),"Anomali","")</f>
        <v/>
      </c>
    </row>
    <row r="2457" spans="1:16" x14ac:dyDescent="0.25">
      <c r="A2457" s="5">
        <v>1366</v>
      </c>
      <c r="B2457" s="5">
        <v>3097</v>
      </c>
      <c r="C2457" s="10">
        <v>44185</v>
      </c>
      <c r="D2457" s="5">
        <v>3</v>
      </c>
      <c r="E2457" s="5">
        <v>470</v>
      </c>
      <c r="F2457" s="40">
        <v>41.222999999999999</v>
      </c>
      <c r="G2457" s="40">
        <v>123.669</v>
      </c>
      <c r="K2457" t="b">
        <f>IF(VLOOKUP(Table1[[#This Row],[ProductID]],productMaster,4,0)="Active",TRUE,"Anomali")</f>
        <v>1</v>
      </c>
      <c r="L2457">
        <f>VLOOKUP(Table1[[#This Row],[ProductID]],productMaster,10,0)</f>
        <v>0</v>
      </c>
      <c r="M2457" t="str">
        <f>IF(Table1[[#This Row],[UnitPrice]]&gt;115%*Table1[[#This Row],[StandardAcquisitionCost]],"Anomali","")</f>
        <v>Anomali</v>
      </c>
      <c r="N2457" s="80">
        <f>VLOOKUP(Table1[[#This Row],[ProductID]],productMaster,11,0)</f>
        <v>0</v>
      </c>
      <c r="O2457" s="80" t="str">
        <f>IF(Table1[[#This Row],[UnitPrice]]&gt;Table1[[#This Row],[sellingPrice]],"Anomali","")</f>
        <v>Anomali</v>
      </c>
      <c r="P2457" s="80" t="str">
        <f>IF(ISNA(VLOOKUP(Table1[[#This Row],[ProductID]],productMaster,1,0)),"Anomali","")</f>
        <v/>
      </c>
    </row>
    <row r="2458" spans="1:16" x14ac:dyDescent="0.25">
      <c r="A2458" s="4">
        <v>1366</v>
      </c>
      <c r="B2458" s="4">
        <v>3098</v>
      </c>
      <c r="C2458" s="11">
        <v>44185</v>
      </c>
      <c r="D2458" s="4">
        <v>3</v>
      </c>
      <c r="E2458" s="4">
        <v>471</v>
      </c>
      <c r="F2458" s="41">
        <v>45.496499999999997</v>
      </c>
      <c r="G2458" s="41">
        <v>136.48949999999999</v>
      </c>
      <c r="K2458" t="b">
        <f>IF(VLOOKUP(Table1[[#This Row],[ProductID]],productMaster,4,0)="Active",TRUE,"Anomali")</f>
        <v>1</v>
      </c>
      <c r="L2458">
        <f>VLOOKUP(Table1[[#This Row],[ProductID]],productMaster,10,0)</f>
        <v>0</v>
      </c>
      <c r="M2458" t="str">
        <f>IF(Table1[[#This Row],[UnitPrice]]&gt;115%*Table1[[#This Row],[StandardAcquisitionCost]],"Anomali","")</f>
        <v>Anomali</v>
      </c>
      <c r="N2458" s="80">
        <f>VLOOKUP(Table1[[#This Row],[ProductID]],productMaster,11,0)</f>
        <v>0</v>
      </c>
      <c r="O2458" s="80" t="str">
        <f>IF(Table1[[#This Row],[UnitPrice]]&gt;Table1[[#This Row],[sellingPrice]],"Anomali","")</f>
        <v>Anomali</v>
      </c>
      <c r="P2458" s="80" t="str">
        <f>IF(ISNA(VLOOKUP(Table1[[#This Row],[ProductID]],productMaster,1,0)),"Anomali","")</f>
        <v/>
      </c>
    </row>
    <row r="2459" spans="1:16" x14ac:dyDescent="0.25">
      <c r="A2459" s="5">
        <v>1366</v>
      </c>
      <c r="B2459" s="5">
        <v>3099</v>
      </c>
      <c r="C2459" s="10">
        <v>44185</v>
      </c>
      <c r="D2459" s="5">
        <v>3</v>
      </c>
      <c r="E2459" s="5">
        <v>472</v>
      </c>
      <c r="F2459" s="40">
        <v>41.222999999999999</v>
      </c>
      <c r="G2459" s="40">
        <v>123.669</v>
      </c>
      <c r="K2459" t="b">
        <f>IF(VLOOKUP(Table1[[#This Row],[ProductID]],productMaster,4,0)="Active",TRUE,"Anomali")</f>
        <v>1</v>
      </c>
      <c r="L2459">
        <f>VLOOKUP(Table1[[#This Row],[ProductID]],productMaster,10,0)</f>
        <v>0</v>
      </c>
      <c r="M2459" t="str">
        <f>IF(Table1[[#This Row],[UnitPrice]]&gt;115%*Table1[[#This Row],[StandardAcquisitionCost]],"Anomali","")</f>
        <v>Anomali</v>
      </c>
      <c r="N2459" s="80">
        <f>VLOOKUP(Table1[[#This Row],[ProductID]],productMaster,11,0)</f>
        <v>0</v>
      </c>
      <c r="O2459" s="80" t="str">
        <f>IF(Table1[[#This Row],[UnitPrice]]&gt;Table1[[#This Row],[sellingPrice]],"Anomali","")</f>
        <v>Anomali</v>
      </c>
      <c r="P2459" s="80" t="str">
        <f>IF(ISNA(VLOOKUP(Table1[[#This Row],[ProductID]],productMaster,1,0)),"Anomali","")</f>
        <v/>
      </c>
    </row>
    <row r="2460" spans="1:16" x14ac:dyDescent="0.25">
      <c r="A2460" s="4">
        <v>1367</v>
      </c>
      <c r="B2460" s="4">
        <v>3100</v>
      </c>
      <c r="C2460" s="11">
        <v>44185</v>
      </c>
      <c r="D2460" s="4">
        <v>3</v>
      </c>
      <c r="E2460" s="4">
        <v>462</v>
      </c>
      <c r="F2460" s="41">
        <v>47.680500000000002</v>
      </c>
      <c r="G2460" s="41">
        <v>143.04150000000001</v>
      </c>
      <c r="K2460" t="b">
        <f>IF(VLOOKUP(Table1[[#This Row],[ProductID]],productMaster,4,0)="Active",TRUE,"Anomali")</f>
        <v>1</v>
      </c>
      <c r="L2460">
        <f>VLOOKUP(Table1[[#This Row],[ProductID]],productMaster,10,0)</f>
        <v>0</v>
      </c>
      <c r="M2460" t="str">
        <f>IF(Table1[[#This Row],[UnitPrice]]&gt;115%*Table1[[#This Row],[StandardAcquisitionCost]],"Anomali","")</f>
        <v>Anomali</v>
      </c>
      <c r="N2460" s="80">
        <f>VLOOKUP(Table1[[#This Row],[ProductID]],productMaster,11,0)</f>
        <v>0</v>
      </c>
      <c r="O2460" s="80" t="str">
        <f>IF(Table1[[#This Row],[UnitPrice]]&gt;Table1[[#This Row],[sellingPrice]],"Anomali","")</f>
        <v>Anomali</v>
      </c>
      <c r="P2460" s="80" t="str">
        <f>IF(ISNA(VLOOKUP(Table1[[#This Row],[ProductID]],productMaster,1,0)),"Anomali","")</f>
        <v/>
      </c>
    </row>
    <row r="2461" spans="1:16" x14ac:dyDescent="0.25">
      <c r="A2461" s="5">
        <v>1368</v>
      </c>
      <c r="B2461" s="5">
        <v>3101</v>
      </c>
      <c r="C2461" s="10">
        <v>44185</v>
      </c>
      <c r="D2461" s="5">
        <v>550</v>
      </c>
      <c r="E2461" s="5">
        <v>510</v>
      </c>
      <c r="F2461" s="40">
        <v>23.404499999999999</v>
      </c>
      <c r="G2461" s="40">
        <v>12872.475</v>
      </c>
      <c r="K2461" t="b">
        <f>IF(VLOOKUP(Table1[[#This Row],[ProductID]],productMaster,4,0)="Active",TRUE,"Anomali")</f>
        <v>1</v>
      </c>
      <c r="L2461">
        <f>VLOOKUP(Table1[[#This Row],[ProductID]],productMaster,10,0)</f>
        <v>0</v>
      </c>
      <c r="M2461" t="str">
        <f>IF(Table1[[#This Row],[UnitPrice]]&gt;115%*Table1[[#This Row],[StandardAcquisitionCost]],"Anomali","")</f>
        <v>Anomali</v>
      </c>
      <c r="N2461" s="80">
        <f>VLOOKUP(Table1[[#This Row],[ProductID]],productMaster,11,0)</f>
        <v>0</v>
      </c>
      <c r="O2461" s="80" t="str">
        <f>IF(Table1[[#This Row],[UnitPrice]]&gt;Table1[[#This Row],[sellingPrice]],"Anomali","")</f>
        <v>Anomali</v>
      </c>
      <c r="P2461" s="80" t="str">
        <f>IF(ISNA(VLOOKUP(Table1[[#This Row],[ProductID]],productMaster,1,0)),"Anomali","")</f>
        <v/>
      </c>
    </row>
    <row r="2462" spans="1:16" x14ac:dyDescent="0.25">
      <c r="A2462" s="4">
        <v>1368</v>
      </c>
      <c r="B2462" s="4">
        <v>3102</v>
      </c>
      <c r="C2462" s="11">
        <v>44185</v>
      </c>
      <c r="D2462" s="4">
        <v>550</v>
      </c>
      <c r="E2462" s="4">
        <v>511</v>
      </c>
      <c r="F2462" s="41">
        <v>27.867000000000001</v>
      </c>
      <c r="G2462" s="41">
        <v>15326.85</v>
      </c>
      <c r="K2462" t="b">
        <f>IF(VLOOKUP(Table1[[#This Row],[ProductID]],productMaster,4,0)="Active",TRUE,"Anomali")</f>
        <v>1</v>
      </c>
      <c r="L2462">
        <f>VLOOKUP(Table1[[#This Row],[ProductID]],productMaster,10,0)</f>
        <v>0</v>
      </c>
      <c r="M2462" t="str">
        <f>IF(Table1[[#This Row],[UnitPrice]]&gt;115%*Table1[[#This Row],[StandardAcquisitionCost]],"Anomali","")</f>
        <v>Anomali</v>
      </c>
      <c r="N2462" s="80">
        <f>VLOOKUP(Table1[[#This Row],[ProductID]],productMaster,11,0)</f>
        <v>0</v>
      </c>
      <c r="O2462" s="80" t="str">
        <f>IF(Table1[[#This Row],[UnitPrice]]&gt;Table1[[#This Row],[sellingPrice]],"Anomali","")</f>
        <v>Anomali</v>
      </c>
      <c r="P2462" s="80" t="str">
        <f>IF(ISNA(VLOOKUP(Table1[[#This Row],[ProductID]],productMaster,1,0)),"Anomali","")</f>
        <v/>
      </c>
    </row>
    <row r="2463" spans="1:16" x14ac:dyDescent="0.25">
      <c r="A2463" s="5">
        <v>1369</v>
      </c>
      <c r="B2463" s="5">
        <v>3103</v>
      </c>
      <c r="C2463" s="10">
        <v>44185</v>
      </c>
      <c r="D2463" s="5">
        <v>550</v>
      </c>
      <c r="E2463" s="5">
        <v>527</v>
      </c>
      <c r="F2463" s="40">
        <v>6.7515000000000001</v>
      </c>
      <c r="G2463" s="40">
        <v>3713.3249999999998</v>
      </c>
      <c r="K2463" t="b">
        <f>IF(VLOOKUP(Table1[[#This Row],[ProductID]],productMaster,4,0)="Active",TRUE,"Anomali")</f>
        <v>1</v>
      </c>
      <c r="L2463">
        <f>VLOOKUP(Table1[[#This Row],[ProductID]],productMaster,10,0)</f>
        <v>0</v>
      </c>
      <c r="M2463" t="str">
        <f>IF(Table1[[#This Row],[UnitPrice]]&gt;115%*Table1[[#This Row],[StandardAcquisitionCost]],"Anomali","")</f>
        <v>Anomali</v>
      </c>
      <c r="N2463" s="80">
        <f>VLOOKUP(Table1[[#This Row],[ProductID]],productMaster,11,0)</f>
        <v>0</v>
      </c>
      <c r="O2463" s="80" t="str">
        <f>IF(Table1[[#This Row],[UnitPrice]]&gt;Table1[[#This Row],[sellingPrice]],"Anomali","")</f>
        <v>Anomali</v>
      </c>
      <c r="P2463" s="80" t="str">
        <f>IF(ISNA(VLOOKUP(Table1[[#This Row],[ProductID]],productMaster,1,0)),"Anomali","")</f>
        <v/>
      </c>
    </row>
    <row r="2464" spans="1:16" x14ac:dyDescent="0.25">
      <c r="A2464" s="4">
        <v>1370</v>
      </c>
      <c r="B2464" s="4">
        <v>3104</v>
      </c>
      <c r="C2464" s="11">
        <v>44185</v>
      </c>
      <c r="D2464" s="4">
        <v>550</v>
      </c>
      <c r="E2464" s="4">
        <v>938</v>
      </c>
      <c r="F2464" s="41">
        <v>31.4895</v>
      </c>
      <c r="G2464" s="41">
        <v>17319.224999999999</v>
      </c>
      <c r="K2464" t="b">
        <f>IF(VLOOKUP(Table1[[#This Row],[ProductID]],productMaster,4,0)="Active",TRUE,"Anomali")</f>
        <v>1</v>
      </c>
      <c r="L2464">
        <f>VLOOKUP(Table1[[#This Row],[ProductID]],productMaster,10,0)</f>
        <v>17.977599999999999</v>
      </c>
      <c r="M2464" t="str">
        <f>IF(Table1[[#This Row],[UnitPrice]]&gt;115%*Table1[[#This Row],[StandardAcquisitionCost]],"Anomali","")</f>
        <v>Anomali</v>
      </c>
      <c r="N2464" s="80">
        <f>VLOOKUP(Table1[[#This Row],[ProductID]],productMaster,11,0)</f>
        <v>40.49</v>
      </c>
      <c r="O2464" s="80" t="str">
        <f>IF(Table1[[#This Row],[UnitPrice]]&gt;Table1[[#This Row],[sellingPrice]],"Anomali","")</f>
        <v/>
      </c>
      <c r="P2464" s="80" t="str">
        <f>IF(ISNA(VLOOKUP(Table1[[#This Row],[ProductID]],productMaster,1,0)),"Anomali","")</f>
        <v/>
      </c>
    </row>
    <row r="2465" spans="1:16" x14ac:dyDescent="0.25">
      <c r="A2465" s="5">
        <v>1370</v>
      </c>
      <c r="B2465" s="5">
        <v>3105</v>
      </c>
      <c r="C2465" s="10">
        <v>44185</v>
      </c>
      <c r="D2465" s="5">
        <v>550</v>
      </c>
      <c r="E2465" s="5">
        <v>939</v>
      </c>
      <c r="F2465" s="40">
        <v>48.289499999999997</v>
      </c>
      <c r="G2465" s="40">
        <v>26559.224999999999</v>
      </c>
      <c r="K2465" t="b">
        <f>IF(VLOOKUP(Table1[[#This Row],[ProductID]],productMaster,4,0)="Active",TRUE,"Anomali")</f>
        <v>1</v>
      </c>
      <c r="L2465">
        <f>VLOOKUP(Table1[[#This Row],[ProductID]],productMaster,10,0)</f>
        <v>27.568000000000001</v>
      </c>
      <c r="M2465" t="str">
        <f>IF(Table1[[#This Row],[UnitPrice]]&gt;115%*Table1[[#This Row],[StandardAcquisitionCost]],"Anomali","")</f>
        <v>Anomali</v>
      </c>
      <c r="N2465" s="80">
        <f>VLOOKUP(Table1[[#This Row],[ProductID]],productMaster,11,0)</f>
        <v>62.09</v>
      </c>
      <c r="O2465" s="80" t="str">
        <f>IF(Table1[[#This Row],[UnitPrice]]&gt;Table1[[#This Row],[sellingPrice]],"Anomali","")</f>
        <v/>
      </c>
      <c r="P2465" s="80" t="str">
        <f>IF(ISNA(VLOOKUP(Table1[[#This Row],[ProductID]],productMaster,1,0)),"Anomali","")</f>
        <v/>
      </c>
    </row>
    <row r="2466" spans="1:16" x14ac:dyDescent="0.25">
      <c r="A2466" s="4">
        <v>1370</v>
      </c>
      <c r="B2466" s="4">
        <v>3106</v>
      </c>
      <c r="C2466" s="11">
        <v>44185</v>
      </c>
      <c r="D2466" s="4">
        <v>550</v>
      </c>
      <c r="E2466" s="4">
        <v>509</v>
      </c>
      <c r="F2466" s="41">
        <v>36.277500000000003</v>
      </c>
      <c r="G2466" s="41">
        <v>19952.625</v>
      </c>
      <c r="K2466" t="b">
        <f>IF(VLOOKUP(Table1[[#This Row],[ProductID]],productMaster,4,0)="Active",TRUE,"Anomali")</f>
        <v>1</v>
      </c>
      <c r="L2466">
        <f>VLOOKUP(Table1[[#This Row],[ProductID]],productMaster,10,0)</f>
        <v>0</v>
      </c>
      <c r="M2466" t="str">
        <f>IF(Table1[[#This Row],[UnitPrice]]&gt;115%*Table1[[#This Row],[StandardAcquisitionCost]],"Anomali","")</f>
        <v>Anomali</v>
      </c>
      <c r="N2466" s="80">
        <f>VLOOKUP(Table1[[#This Row],[ProductID]],productMaster,11,0)</f>
        <v>0</v>
      </c>
      <c r="O2466" s="80" t="str">
        <f>IF(Table1[[#This Row],[UnitPrice]]&gt;Table1[[#This Row],[sellingPrice]],"Anomali","")</f>
        <v>Anomali</v>
      </c>
      <c r="P2466" s="80" t="str">
        <f>IF(ISNA(VLOOKUP(Table1[[#This Row],[ProductID]],productMaster,1,0)),"Anomali","")</f>
        <v/>
      </c>
    </row>
    <row r="2467" spans="1:16" x14ac:dyDescent="0.25">
      <c r="A2467" s="5">
        <v>1371</v>
      </c>
      <c r="B2467" s="5">
        <v>3107</v>
      </c>
      <c r="C2467" s="10">
        <v>44185</v>
      </c>
      <c r="D2467" s="5">
        <v>60</v>
      </c>
      <c r="E2467" s="5">
        <v>494</v>
      </c>
      <c r="F2467" s="40">
        <v>50.746499999999997</v>
      </c>
      <c r="G2467" s="40">
        <v>3044.79</v>
      </c>
      <c r="K2467" t="b">
        <f>IF(VLOOKUP(Table1[[#This Row],[ProductID]],productMaster,4,0)="Active",TRUE,"Anomali")</f>
        <v>1</v>
      </c>
      <c r="L2467">
        <f>VLOOKUP(Table1[[#This Row],[ProductID]],productMaster,10,0)</f>
        <v>0</v>
      </c>
      <c r="M2467" t="str">
        <f>IF(Table1[[#This Row],[UnitPrice]]&gt;115%*Table1[[#This Row],[StandardAcquisitionCost]],"Anomali","")</f>
        <v>Anomali</v>
      </c>
      <c r="N2467" s="80">
        <f>VLOOKUP(Table1[[#This Row],[ProductID]],productMaster,11,0)</f>
        <v>0</v>
      </c>
      <c r="O2467" s="80" t="str">
        <f>IF(Table1[[#This Row],[UnitPrice]]&gt;Table1[[#This Row],[sellingPrice]],"Anomali","")</f>
        <v>Anomali</v>
      </c>
      <c r="P2467" s="80" t="str">
        <f>IF(ISNA(VLOOKUP(Table1[[#This Row],[ProductID]],productMaster,1,0)),"Anomali","")</f>
        <v/>
      </c>
    </row>
    <row r="2468" spans="1:16" x14ac:dyDescent="0.25">
      <c r="A2468" s="4">
        <v>1371</v>
      </c>
      <c r="B2468" s="4">
        <v>3108</v>
      </c>
      <c r="C2468" s="11">
        <v>44185</v>
      </c>
      <c r="D2468" s="4">
        <v>60</v>
      </c>
      <c r="E2468" s="4">
        <v>495</v>
      </c>
      <c r="F2468" s="41">
        <v>62.926499999999997</v>
      </c>
      <c r="G2468" s="41">
        <v>3775.59</v>
      </c>
      <c r="K2468" t="b">
        <f>IF(VLOOKUP(Table1[[#This Row],[ProductID]],productMaster,4,0)="Active",TRUE,"Anomali")</f>
        <v>1</v>
      </c>
      <c r="L2468">
        <f>VLOOKUP(Table1[[#This Row],[ProductID]],productMaster,10,0)</f>
        <v>0</v>
      </c>
      <c r="M2468" t="str">
        <f>IF(Table1[[#This Row],[UnitPrice]]&gt;115%*Table1[[#This Row],[StandardAcquisitionCost]],"Anomali","")</f>
        <v>Anomali</v>
      </c>
      <c r="N2468" s="80">
        <f>VLOOKUP(Table1[[#This Row],[ProductID]],productMaster,11,0)</f>
        <v>0</v>
      </c>
      <c r="O2468" s="80" t="str">
        <f>IF(Table1[[#This Row],[UnitPrice]]&gt;Table1[[#This Row],[sellingPrice]],"Anomali","")</f>
        <v>Anomali</v>
      </c>
      <c r="P2468" s="80" t="str">
        <f>IF(ISNA(VLOOKUP(Table1[[#This Row],[ProductID]],productMaster,1,0)),"Anomali","")</f>
        <v/>
      </c>
    </row>
    <row r="2469" spans="1:16" x14ac:dyDescent="0.25">
      <c r="A2469" s="5">
        <v>1371</v>
      </c>
      <c r="B2469" s="5">
        <v>3109</v>
      </c>
      <c r="C2469" s="10">
        <v>44185</v>
      </c>
      <c r="D2469" s="5">
        <v>60</v>
      </c>
      <c r="E2469" s="5">
        <v>496</v>
      </c>
      <c r="F2469" s="40">
        <v>49.654499999999999</v>
      </c>
      <c r="G2469" s="40">
        <v>2979.27</v>
      </c>
      <c r="K2469" t="b">
        <f>IF(VLOOKUP(Table1[[#This Row],[ProductID]],productMaster,4,0)="Active",TRUE,"Anomali")</f>
        <v>1</v>
      </c>
      <c r="L2469">
        <f>VLOOKUP(Table1[[#This Row],[ProductID]],productMaster,10,0)</f>
        <v>0</v>
      </c>
      <c r="M2469" t="str">
        <f>IF(Table1[[#This Row],[UnitPrice]]&gt;115%*Table1[[#This Row],[StandardAcquisitionCost]],"Anomali","")</f>
        <v>Anomali</v>
      </c>
      <c r="N2469" s="80">
        <f>VLOOKUP(Table1[[#This Row],[ProductID]],productMaster,11,0)</f>
        <v>0</v>
      </c>
      <c r="O2469" s="80" t="str">
        <f>IF(Table1[[#This Row],[UnitPrice]]&gt;Table1[[#This Row],[sellingPrice]],"Anomali","")</f>
        <v>Anomali</v>
      </c>
      <c r="P2469" s="80" t="str">
        <f>IF(ISNA(VLOOKUP(Table1[[#This Row],[ProductID]],productMaster,1,0)),"Anomali","")</f>
        <v/>
      </c>
    </row>
    <row r="2470" spans="1:16" x14ac:dyDescent="0.25">
      <c r="A2470" s="4">
        <v>1372</v>
      </c>
      <c r="B2470" s="4">
        <v>3110</v>
      </c>
      <c r="C2470" s="11">
        <v>44185</v>
      </c>
      <c r="D2470" s="4">
        <v>550</v>
      </c>
      <c r="E2470" s="4">
        <v>523</v>
      </c>
      <c r="F2470" s="41">
        <v>10.384499999999999</v>
      </c>
      <c r="G2470" s="41">
        <v>5711.4750000000004</v>
      </c>
      <c r="K2470" t="b">
        <f>IF(VLOOKUP(Table1[[#This Row],[ProductID]],productMaster,4,0)="Active",TRUE,"Anomali")</f>
        <v>1</v>
      </c>
      <c r="L2470">
        <f>VLOOKUP(Table1[[#This Row],[ProductID]],productMaster,10,0)</f>
        <v>0</v>
      </c>
      <c r="M2470" t="str">
        <f>IF(Table1[[#This Row],[UnitPrice]]&gt;115%*Table1[[#This Row],[StandardAcquisitionCost]],"Anomali","")</f>
        <v>Anomali</v>
      </c>
      <c r="N2470" s="80">
        <f>VLOOKUP(Table1[[#This Row],[ProductID]],productMaster,11,0)</f>
        <v>0</v>
      </c>
      <c r="O2470" s="80" t="str">
        <f>IF(Table1[[#This Row],[UnitPrice]]&gt;Table1[[#This Row],[sellingPrice]],"Anomali","")</f>
        <v>Anomali</v>
      </c>
      <c r="P2470" s="80" t="str">
        <f>IF(ISNA(VLOOKUP(Table1[[#This Row],[ProductID]],productMaster,1,0)),"Anomali","")</f>
        <v/>
      </c>
    </row>
    <row r="2471" spans="1:16" x14ac:dyDescent="0.25">
      <c r="A2471" s="5">
        <v>1373</v>
      </c>
      <c r="B2471" s="5">
        <v>3111</v>
      </c>
      <c r="C2471" s="10">
        <v>44188</v>
      </c>
      <c r="D2471" s="5">
        <v>3</v>
      </c>
      <c r="E2471" s="5">
        <v>424</v>
      </c>
      <c r="F2471" s="40">
        <v>49.853999999999999</v>
      </c>
      <c r="G2471" s="40">
        <v>149.56200000000001</v>
      </c>
      <c r="K2471" t="b">
        <f>IF(VLOOKUP(Table1[[#This Row],[ProductID]],productMaster,4,0)="Active",TRUE,"Anomali")</f>
        <v>1</v>
      </c>
      <c r="L2471">
        <f>VLOOKUP(Table1[[#This Row],[ProductID]],productMaster,10,0)</f>
        <v>0</v>
      </c>
      <c r="M2471" t="str">
        <f>IF(Table1[[#This Row],[UnitPrice]]&gt;115%*Table1[[#This Row],[StandardAcquisitionCost]],"Anomali","")</f>
        <v>Anomali</v>
      </c>
      <c r="N2471" s="80">
        <f>VLOOKUP(Table1[[#This Row],[ProductID]],productMaster,11,0)</f>
        <v>0</v>
      </c>
      <c r="O2471" s="80" t="str">
        <f>IF(Table1[[#This Row],[UnitPrice]]&gt;Table1[[#This Row],[sellingPrice]],"Anomali","")</f>
        <v>Anomali</v>
      </c>
      <c r="P2471" s="80" t="str">
        <f>IF(ISNA(VLOOKUP(Table1[[#This Row],[ProductID]],productMaster,1,0)),"Anomali","")</f>
        <v/>
      </c>
    </row>
    <row r="2472" spans="1:16" x14ac:dyDescent="0.25">
      <c r="A2472" s="4">
        <v>1373</v>
      </c>
      <c r="B2472" s="4">
        <v>3112</v>
      </c>
      <c r="C2472" s="11">
        <v>44188</v>
      </c>
      <c r="D2472" s="4">
        <v>3</v>
      </c>
      <c r="E2472" s="4">
        <v>425</v>
      </c>
      <c r="F2472" s="41">
        <v>45.580500000000001</v>
      </c>
      <c r="G2472" s="41">
        <v>136.7415</v>
      </c>
      <c r="K2472" t="b">
        <f>IF(VLOOKUP(Table1[[#This Row],[ProductID]],productMaster,4,0)="Active",TRUE,"Anomali")</f>
        <v>1</v>
      </c>
      <c r="L2472">
        <f>VLOOKUP(Table1[[#This Row],[ProductID]],productMaster,10,0)</f>
        <v>0</v>
      </c>
      <c r="M2472" t="str">
        <f>IF(Table1[[#This Row],[UnitPrice]]&gt;115%*Table1[[#This Row],[StandardAcquisitionCost]],"Anomali","")</f>
        <v>Anomali</v>
      </c>
      <c r="N2472" s="80">
        <f>VLOOKUP(Table1[[#This Row],[ProductID]],productMaster,11,0)</f>
        <v>0</v>
      </c>
      <c r="O2472" s="80" t="str">
        <f>IF(Table1[[#This Row],[UnitPrice]]&gt;Table1[[#This Row],[sellingPrice]],"Anomali","")</f>
        <v>Anomali</v>
      </c>
      <c r="P2472" s="80" t="str">
        <f>IF(ISNA(VLOOKUP(Table1[[#This Row],[ProductID]],productMaster,1,0)),"Anomali","")</f>
        <v/>
      </c>
    </row>
    <row r="2473" spans="1:16" x14ac:dyDescent="0.25">
      <c r="A2473" s="5">
        <v>1373</v>
      </c>
      <c r="B2473" s="5">
        <v>3113</v>
      </c>
      <c r="C2473" s="10">
        <v>44188</v>
      </c>
      <c r="D2473" s="5">
        <v>3</v>
      </c>
      <c r="E2473" s="5">
        <v>426</v>
      </c>
      <c r="F2473" s="40">
        <v>43.480499999999999</v>
      </c>
      <c r="G2473" s="40">
        <v>130.44149999999999</v>
      </c>
      <c r="K2473" t="b">
        <f>IF(VLOOKUP(Table1[[#This Row],[ProductID]],productMaster,4,0)="Active",TRUE,"Anomali")</f>
        <v>1</v>
      </c>
      <c r="L2473">
        <f>VLOOKUP(Table1[[#This Row],[ProductID]],productMaster,10,0)</f>
        <v>0</v>
      </c>
      <c r="M2473" t="str">
        <f>IF(Table1[[#This Row],[UnitPrice]]&gt;115%*Table1[[#This Row],[StandardAcquisitionCost]],"Anomali","")</f>
        <v>Anomali</v>
      </c>
      <c r="N2473" s="80">
        <f>VLOOKUP(Table1[[#This Row],[ProductID]],productMaster,11,0)</f>
        <v>0</v>
      </c>
      <c r="O2473" s="80" t="str">
        <f>IF(Table1[[#This Row],[UnitPrice]]&gt;Table1[[#This Row],[sellingPrice]],"Anomali","")</f>
        <v>Anomali</v>
      </c>
      <c r="P2473" s="80" t="str">
        <f>IF(ISNA(VLOOKUP(Table1[[#This Row],[ProductID]],productMaster,1,0)),"Anomali","")</f>
        <v/>
      </c>
    </row>
    <row r="2474" spans="1:16" x14ac:dyDescent="0.25">
      <c r="A2474" s="4">
        <v>1374</v>
      </c>
      <c r="B2474" s="4">
        <v>3114</v>
      </c>
      <c r="C2474" s="11">
        <v>44188</v>
      </c>
      <c r="D2474" s="4">
        <v>3</v>
      </c>
      <c r="E2474" s="4">
        <v>490</v>
      </c>
      <c r="F2474" s="41">
        <v>12.7155</v>
      </c>
      <c r="G2474" s="41">
        <v>38.146500000000003</v>
      </c>
      <c r="K2474" t="b">
        <f>IF(VLOOKUP(Table1[[#This Row],[ProductID]],productMaster,4,0)="Active",TRUE,"Anomali")</f>
        <v>1</v>
      </c>
      <c r="L2474">
        <f>VLOOKUP(Table1[[#This Row],[ProductID]],productMaster,10,0)</f>
        <v>0</v>
      </c>
      <c r="M2474" t="str">
        <f>IF(Table1[[#This Row],[UnitPrice]]&gt;115%*Table1[[#This Row],[StandardAcquisitionCost]],"Anomali","")</f>
        <v>Anomali</v>
      </c>
      <c r="N2474" s="80">
        <f>VLOOKUP(Table1[[#This Row],[ProductID]],productMaster,11,0)</f>
        <v>0</v>
      </c>
      <c r="O2474" s="80" t="str">
        <f>IF(Table1[[#This Row],[UnitPrice]]&gt;Table1[[#This Row],[sellingPrice]],"Anomali","")</f>
        <v>Anomali</v>
      </c>
      <c r="P2474" s="80" t="str">
        <f>IF(ISNA(VLOOKUP(Table1[[#This Row],[ProductID]],productMaster,1,0)),"Anomali","")</f>
        <v/>
      </c>
    </row>
    <row r="2475" spans="1:16" x14ac:dyDescent="0.25">
      <c r="A2475" s="5">
        <v>1374</v>
      </c>
      <c r="B2475" s="5">
        <v>3115</v>
      </c>
      <c r="C2475" s="10">
        <v>44188</v>
      </c>
      <c r="D2475" s="5">
        <v>3</v>
      </c>
      <c r="E2475" s="5">
        <v>491</v>
      </c>
      <c r="F2475" s="40">
        <v>19.939499999999999</v>
      </c>
      <c r="G2475" s="40">
        <v>59.8185</v>
      </c>
      <c r="K2475" t="b">
        <f>IF(VLOOKUP(Table1[[#This Row],[ProductID]],productMaster,4,0)="Active",TRUE,"Anomali")</f>
        <v>1</v>
      </c>
      <c r="L2475">
        <f>VLOOKUP(Table1[[#This Row],[ProductID]],productMaster,10,0)</f>
        <v>0</v>
      </c>
      <c r="M2475" t="str">
        <f>IF(Table1[[#This Row],[UnitPrice]]&gt;115%*Table1[[#This Row],[StandardAcquisitionCost]],"Anomali","")</f>
        <v>Anomali</v>
      </c>
      <c r="N2475" s="80">
        <f>VLOOKUP(Table1[[#This Row],[ProductID]],productMaster,11,0)</f>
        <v>0</v>
      </c>
      <c r="O2475" s="80" t="str">
        <f>IF(Table1[[#This Row],[UnitPrice]]&gt;Table1[[#This Row],[sellingPrice]],"Anomali","")</f>
        <v>Anomali</v>
      </c>
      <c r="P2475" s="80" t="str">
        <f>IF(ISNA(VLOOKUP(Table1[[#This Row],[ProductID]],productMaster,1,0)),"Anomali","")</f>
        <v/>
      </c>
    </row>
    <row r="2476" spans="1:16" x14ac:dyDescent="0.25">
      <c r="A2476" s="4">
        <v>1375</v>
      </c>
      <c r="B2476" s="4">
        <v>3116</v>
      </c>
      <c r="C2476" s="11">
        <v>44188</v>
      </c>
      <c r="D2476" s="4">
        <v>3</v>
      </c>
      <c r="E2476" s="4">
        <v>528</v>
      </c>
      <c r="F2476" s="41">
        <v>38.156999999999996</v>
      </c>
      <c r="G2476" s="41">
        <v>114.471</v>
      </c>
      <c r="K2476" t="str">
        <f>IF(VLOOKUP(Table1[[#This Row],[ProductID]],productMaster,4,0)="Active",TRUE,"Anomali")</f>
        <v>Anomali</v>
      </c>
      <c r="L2476">
        <f>VLOOKUP(Table1[[#This Row],[ProductID]],productMaster,10,0)</f>
        <v>0</v>
      </c>
      <c r="M2476" t="str">
        <f>IF(Table1[[#This Row],[UnitPrice]]&gt;115%*Table1[[#This Row],[StandardAcquisitionCost]],"Anomali","")</f>
        <v>Anomali</v>
      </c>
      <c r="N2476" s="80">
        <f>VLOOKUP(Table1[[#This Row],[ProductID]],productMaster,11,0)</f>
        <v>0</v>
      </c>
      <c r="O2476" s="80" t="str">
        <f>IF(Table1[[#This Row],[UnitPrice]]&gt;Table1[[#This Row],[sellingPrice]],"Anomali","")</f>
        <v>Anomali</v>
      </c>
      <c r="P2476" s="80" t="str">
        <f>IF(ISNA(VLOOKUP(Table1[[#This Row],[ProductID]],productMaster,1,0)),"Anomali","")</f>
        <v/>
      </c>
    </row>
    <row r="2477" spans="1:16" x14ac:dyDescent="0.25">
      <c r="A2477" s="5">
        <v>1376</v>
      </c>
      <c r="B2477" s="5">
        <v>3117</v>
      </c>
      <c r="C2477" s="10">
        <v>44188</v>
      </c>
      <c r="D2477" s="5">
        <v>3</v>
      </c>
      <c r="E2477" s="5">
        <v>505</v>
      </c>
      <c r="F2477" s="40">
        <v>44.215499999999999</v>
      </c>
      <c r="G2477" s="40">
        <v>132.6465</v>
      </c>
      <c r="K2477" t="b">
        <f>IF(VLOOKUP(Table1[[#This Row],[ProductID]],productMaster,4,0)="Active",TRUE,"Anomali")</f>
        <v>1</v>
      </c>
      <c r="L2477">
        <f>VLOOKUP(Table1[[#This Row],[ProductID]],productMaster,10,0)</f>
        <v>0</v>
      </c>
      <c r="M2477" t="str">
        <f>IF(Table1[[#This Row],[UnitPrice]]&gt;115%*Table1[[#This Row],[StandardAcquisitionCost]],"Anomali","")</f>
        <v>Anomali</v>
      </c>
      <c r="N2477" s="80">
        <f>VLOOKUP(Table1[[#This Row],[ProductID]],productMaster,11,0)</f>
        <v>0</v>
      </c>
      <c r="O2477" s="80" t="str">
        <f>IF(Table1[[#This Row],[UnitPrice]]&gt;Table1[[#This Row],[sellingPrice]],"Anomali","")</f>
        <v>Anomali</v>
      </c>
      <c r="P2477" s="80" t="str">
        <f>IF(ISNA(VLOOKUP(Table1[[#This Row],[ProductID]],productMaster,1,0)),"Anomali","")</f>
        <v/>
      </c>
    </row>
    <row r="2478" spans="1:16" x14ac:dyDescent="0.25">
      <c r="A2478" s="4">
        <v>1377</v>
      </c>
      <c r="B2478" s="4">
        <v>3118</v>
      </c>
      <c r="C2478" s="11">
        <v>44188</v>
      </c>
      <c r="D2478" s="4">
        <v>550</v>
      </c>
      <c r="E2478" s="4">
        <v>938</v>
      </c>
      <c r="F2478" s="41">
        <v>31.4895</v>
      </c>
      <c r="G2478" s="41">
        <v>17319.224999999999</v>
      </c>
      <c r="K2478" t="b">
        <f>IF(VLOOKUP(Table1[[#This Row],[ProductID]],productMaster,4,0)="Active",TRUE,"Anomali")</f>
        <v>1</v>
      </c>
      <c r="L2478">
        <f>VLOOKUP(Table1[[#This Row],[ProductID]],productMaster,10,0)</f>
        <v>17.977599999999999</v>
      </c>
      <c r="M2478" t="str">
        <f>IF(Table1[[#This Row],[UnitPrice]]&gt;115%*Table1[[#This Row],[StandardAcquisitionCost]],"Anomali","")</f>
        <v>Anomali</v>
      </c>
      <c r="N2478" s="80">
        <f>VLOOKUP(Table1[[#This Row],[ProductID]],productMaster,11,0)</f>
        <v>40.49</v>
      </c>
      <c r="O2478" s="80" t="str">
        <f>IF(Table1[[#This Row],[UnitPrice]]&gt;Table1[[#This Row],[sellingPrice]],"Anomali","")</f>
        <v/>
      </c>
      <c r="P2478" s="80" t="str">
        <f>IF(ISNA(VLOOKUP(Table1[[#This Row],[ProductID]],productMaster,1,0)),"Anomali","")</f>
        <v/>
      </c>
    </row>
    <row r="2479" spans="1:16" x14ac:dyDescent="0.25">
      <c r="A2479" s="5">
        <v>1377</v>
      </c>
      <c r="B2479" s="5">
        <v>3119</v>
      </c>
      <c r="C2479" s="10">
        <v>44188</v>
      </c>
      <c r="D2479" s="5">
        <v>550</v>
      </c>
      <c r="E2479" s="5">
        <v>939</v>
      </c>
      <c r="F2479" s="40">
        <v>48.289499999999997</v>
      </c>
      <c r="G2479" s="40">
        <v>26559.224999999999</v>
      </c>
      <c r="K2479" t="b">
        <f>IF(VLOOKUP(Table1[[#This Row],[ProductID]],productMaster,4,0)="Active",TRUE,"Anomali")</f>
        <v>1</v>
      </c>
      <c r="L2479">
        <f>VLOOKUP(Table1[[#This Row],[ProductID]],productMaster,10,0)</f>
        <v>27.568000000000001</v>
      </c>
      <c r="M2479" t="str">
        <f>IF(Table1[[#This Row],[UnitPrice]]&gt;115%*Table1[[#This Row],[StandardAcquisitionCost]],"Anomali","")</f>
        <v>Anomali</v>
      </c>
      <c r="N2479" s="80">
        <f>VLOOKUP(Table1[[#This Row],[ProductID]],productMaster,11,0)</f>
        <v>62.09</v>
      </c>
      <c r="O2479" s="80" t="str">
        <f>IF(Table1[[#This Row],[UnitPrice]]&gt;Table1[[#This Row],[sellingPrice]],"Anomali","")</f>
        <v/>
      </c>
      <c r="P2479" s="80" t="str">
        <f>IF(ISNA(VLOOKUP(Table1[[#This Row],[ProductID]],productMaster,1,0)),"Anomali","")</f>
        <v/>
      </c>
    </row>
    <row r="2480" spans="1:16" x14ac:dyDescent="0.25">
      <c r="A2480" s="4">
        <v>1378</v>
      </c>
      <c r="B2480" s="4">
        <v>3120</v>
      </c>
      <c r="C2480" s="11">
        <v>44188</v>
      </c>
      <c r="D2480" s="4">
        <v>60</v>
      </c>
      <c r="E2480" s="4">
        <v>358</v>
      </c>
      <c r="F2480" s="41">
        <v>6.9824999999999999</v>
      </c>
      <c r="G2480" s="41">
        <v>418.95</v>
      </c>
      <c r="K2480" t="b">
        <f>IF(VLOOKUP(Table1[[#This Row],[ProductID]],productMaster,4,0)="Active",TRUE,"Anomali")</f>
        <v>1</v>
      </c>
      <c r="L2480">
        <f>VLOOKUP(Table1[[#This Row],[ProductID]],productMaster,10,0)</f>
        <v>0</v>
      </c>
      <c r="M2480" t="str">
        <f>IF(Table1[[#This Row],[UnitPrice]]&gt;115%*Table1[[#This Row],[StandardAcquisitionCost]],"Anomali","")</f>
        <v>Anomali</v>
      </c>
      <c r="N2480" s="80">
        <f>VLOOKUP(Table1[[#This Row],[ProductID]],productMaster,11,0)</f>
        <v>0</v>
      </c>
      <c r="O2480" s="80" t="str">
        <f>IF(Table1[[#This Row],[UnitPrice]]&gt;Table1[[#This Row],[sellingPrice]],"Anomali","")</f>
        <v>Anomali</v>
      </c>
      <c r="P2480" s="80" t="str">
        <f>IF(ISNA(VLOOKUP(Table1[[#This Row],[ProductID]],productMaster,1,0)),"Anomali","")</f>
        <v/>
      </c>
    </row>
    <row r="2481" spans="1:16" x14ac:dyDescent="0.25">
      <c r="A2481" s="5">
        <v>1379</v>
      </c>
      <c r="B2481" s="5">
        <v>3121</v>
      </c>
      <c r="C2481" s="10">
        <v>44188</v>
      </c>
      <c r="D2481" s="5">
        <v>3</v>
      </c>
      <c r="E2481" s="5">
        <v>440</v>
      </c>
      <c r="F2481" s="40">
        <v>49.853999999999999</v>
      </c>
      <c r="G2481" s="40">
        <v>149.56200000000001</v>
      </c>
      <c r="K2481" t="b">
        <f>IF(VLOOKUP(Table1[[#This Row],[ProductID]],productMaster,4,0)="Active",TRUE,"Anomali")</f>
        <v>1</v>
      </c>
      <c r="L2481">
        <f>VLOOKUP(Table1[[#This Row],[ProductID]],productMaster,10,0)</f>
        <v>0</v>
      </c>
      <c r="M2481" t="str">
        <f>IF(Table1[[#This Row],[UnitPrice]]&gt;115%*Table1[[#This Row],[StandardAcquisitionCost]],"Anomali","")</f>
        <v>Anomali</v>
      </c>
      <c r="N2481" s="80">
        <f>VLOOKUP(Table1[[#This Row],[ProductID]],productMaster,11,0)</f>
        <v>0</v>
      </c>
      <c r="O2481" s="80" t="str">
        <f>IF(Table1[[#This Row],[UnitPrice]]&gt;Table1[[#This Row],[sellingPrice]],"Anomali","")</f>
        <v>Anomali</v>
      </c>
      <c r="P2481" s="80" t="str">
        <f>IF(ISNA(VLOOKUP(Table1[[#This Row],[ProductID]],productMaster,1,0)),"Anomali","")</f>
        <v/>
      </c>
    </row>
    <row r="2482" spans="1:16" x14ac:dyDescent="0.25">
      <c r="A2482" s="4">
        <v>1379</v>
      </c>
      <c r="B2482" s="4">
        <v>3122</v>
      </c>
      <c r="C2482" s="11">
        <v>44188</v>
      </c>
      <c r="D2482" s="4">
        <v>3</v>
      </c>
      <c r="E2482" s="4">
        <v>441</v>
      </c>
      <c r="F2482" s="41">
        <v>45.580500000000001</v>
      </c>
      <c r="G2482" s="41">
        <v>136.7415</v>
      </c>
      <c r="K2482" t="b">
        <f>IF(VLOOKUP(Table1[[#This Row],[ProductID]],productMaster,4,0)="Active",TRUE,"Anomali")</f>
        <v>1</v>
      </c>
      <c r="L2482">
        <f>VLOOKUP(Table1[[#This Row],[ProductID]],productMaster,10,0)</f>
        <v>0</v>
      </c>
      <c r="M2482" t="str">
        <f>IF(Table1[[#This Row],[UnitPrice]]&gt;115%*Table1[[#This Row],[StandardAcquisitionCost]],"Anomali","")</f>
        <v>Anomali</v>
      </c>
      <c r="N2482" s="80">
        <f>VLOOKUP(Table1[[#This Row],[ProductID]],productMaster,11,0)</f>
        <v>0</v>
      </c>
      <c r="O2482" s="80" t="str">
        <f>IF(Table1[[#This Row],[UnitPrice]]&gt;Table1[[#This Row],[sellingPrice]],"Anomali","")</f>
        <v>Anomali</v>
      </c>
      <c r="P2482" s="80" t="str">
        <f>IF(ISNA(VLOOKUP(Table1[[#This Row],[ProductID]],productMaster,1,0)),"Anomali","")</f>
        <v/>
      </c>
    </row>
    <row r="2483" spans="1:16" x14ac:dyDescent="0.25">
      <c r="A2483" s="5">
        <v>1379</v>
      </c>
      <c r="B2483" s="5">
        <v>3123</v>
      </c>
      <c r="C2483" s="10">
        <v>44188</v>
      </c>
      <c r="D2483" s="5">
        <v>3</v>
      </c>
      <c r="E2483" s="5">
        <v>442</v>
      </c>
      <c r="F2483" s="40">
        <v>43.480499999999999</v>
      </c>
      <c r="G2483" s="40">
        <v>130.44149999999999</v>
      </c>
      <c r="K2483" t="b">
        <f>IF(VLOOKUP(Table1[[#This Row],[ProductID]],productMaster,4,0)="Active",TRUE,"Anomali")</f>
        <v>1</v>
      </c>
      <c r="L2483">
        <f>VLOOKUP(Table1[[#This Row],[ProductID]],productMaster,10,0)</f>
        <v>0</v>
      </c>
      <c r="M2483" t="str">
        <f>IF(Table1[[#This Row],[UnitPrice]]&gt;115%*Table1[[#This Row],[StandardAcquisitionCost]],"Anomali","")</f>
        <v>Anomali</v>
      </c>
      <c r="N2483" s="80">
        <f>VLOOKUP(Table1[[#This Row],[ProductID]],productMaster,11,0)</f>
        <v>0</v>
      </c>
      <c r="O2483" s="80" t="str">
        <f>IF(Table1[[#This Row],[UnitPrice]]&gt;Table1[[#This Row],[sellingPrice]],"Anomali","")</f>
        <v>Anomali</v>
      </c>
      <c r="P2483" s="80" t="str">
        <f>IF(ISNA(VLOOKUP(Table1[[#This Row],[ProductID]],productMaster,1,0)),"Anomali","")</f>
        <v/>
      </c>
    </row>
    <row r="2484" spans="1:16" x14ac:dyDescent="0.25">
      <c r="A2484" s="4">
        <v>1379</v>
      </c>
      <c r="B2484" s="4">
        <v>3124</v>
      </c>
      <c r="C2484" s="11">
        <v>44188</v>
      </c>
      <c r="D2484" s="4">
        <v>3</v>
      </c>
      <c r="E2484" s="4">
        <v>443</v>
      </c>
      <c r="F2484" s="41">
        <v>47.753999999999998</v>
      </c>
      <c r="G2484" s="41">
        <v>143.262</v>
      </c>
      <c r="K2484" t="b">
        <f>IF(VLOOKUP(Table1[[#This Row],[ProductID]],productMaster,4,0)="Active",TRUE,"Anomali")</f>
        <v>1</v>
      </c>
      <c r="L2484">
        <f>VLOOKUP(Table1[[#This Row],[ProductID]],productMaster,10,0)</f>
        <v>0</v>
      </c>
      <c r="M2484" t="str">
        <f>IF(Table1[[#This Row],[UnitPrice]]&gt;115%*Table1[[#This Row],[StandardAcquisitionCost]],"Anomali","")</f>
        <v>Anomali</v>
      </c>
      <c r="N2484" s="80">
        <f>VLOOKUP(Table1[[#This Row],[ProductID]],productMaster,11,0)</f>
        <v>0</v>
      </c>
      <c r="O2484" s="80" t="str">
        <f>IF(Table1[[#This Row],[UnitPrice]]&gt;Table1[[#This Row],[sellingPrice]],"Anomali","")</f>
        <v>Anomali</v>
      </c>
      <c r="P2484" s="80" t="str">
        <f>IF(ISNA(VLOOKUP(Table1[[#This Row],[ProductID]],productMaster,1,0)),"Anomali","")</f>
        <v/>
      </c>
    </row>
    <row r="2485" spans="1:16" x14ac:dyDescent="0.25">
      <c r="A2485" s="5">
        <v>1379</v>
      </c>
      <c r="B2485" s="5">
        <v>3125</v>
      </c>
      <c r="C2485" s="10">
        <v>44188</v>
      </c>
      <c r="D2485" s="5">
        <v>3</v>
      </c>
      <c r="E2485" s="5">
        <v>444</v>
      </c>
      <c r="F2485" s="40">
        <v>43.480499999999999</v>
      </c>
      <c r="G2485" s="40">
        <v>130.44149999999999</v>
      </c>
      <c r="K2485" t="b">
        <f>IF(VLOOKUP(Table1[[#This Row],[ProductID]],productMaster,4,0)="Active",TRUE,"Anomali")</f>
        <v>1</v>
      </c>
      <c r="L2485">
        <f>VLOOKUP(Table1[[#This Row],[ProductID]],productMaster,10,0)</f>
        <v>0</v>
      </c>
      <c r="M2485" t="str">
        <f>IF(Table1[[#This Row],[UnitPrice]]&gt;115%*Table1[[#This Row],[StandardAcquisitionCost]],"Anomali","")</f>
        <v>Anomali</v>
      </c>
      <c r="N2485" s="80">
        <f>VLOOKUP(Table1[[#This Row],[ProductID]],productMaster,11,0)</f>
        <v>0</v>
      </c>
      <c r="O2485" s="80" t="str">
        <f>IF(Table1[[#This Row],[UnitPrice]]&gt;Table1[[#This Row],[sellingPrice]],"Anomali","")</f>
        <v>Anomali</v>
      </c>
      <c r="P2485" s="80" t="str">
        <f>IF(ISNA(VLOOKUP(Table1[[#This Row],[ProductID]],productMaster,1,0)),"Anomali","")</f>
        <v/>
      </c>
    </row>
    <row r="2486" spans="1:16" x14ac:dyDescent="0.25">
      <c r="A2486" s="4">
        <v>1380</v>
      </c>
      <c r="B2486" s="4">
        <v>3126</v>
      </c>
      <c r="C2486" s="11">
        <v>44188</v>
      </c>
      <c r="D2486" s="4">
        <v>60</v>
      </c>
      <c r="E2486" s="4">
        <v>356</v>
      </c>
      <c r="F2486" s="41">
        <v>3.3809999999999998</v>
      </c>
      <c r="G2486" s="41">
        <v>202.86</v>
      </c>
      <c r="K2486" t="b">
        <f>IF(VLOOKUP(Table1[[#This Row],[ProductID]],productMaster,4,0)="Active",TRUE,"Anomali")</f>
        <v>1</v>
      </c>
      <c r="L2486">
        <f>VLOOKUP(Table1[[#This Row],[ProductID]],productMaster,10,0)</f>
        <v>0</v>
      </c>
      <c r="M2486" t="str">
        <f>IF(Table1[[#This Row],[UnitPrice]]&gt;115%*Table1[[#This Row],[StandardAcquisitionCost]],"Anomali","")</f>
        <v>Anomali</v>
      </c>
      <c r="N2486" s="80">
        <f>VLOOKUP(Table1[[#This Row],[ProductID]],productMaster,11,0)</f>
        <v>0</v>
      </c>
      <c r="O2486" s="80" t="str">
        <f>IF(Table1[[#This Row],[UnitPrice]]&gt;Table1[[#This Row],[sellingPrice]],"Anomali","")</f>
        <v>Anomali</v>
      </c>
      <c r="P2486" s="80" t="str">
        <f>IF(ISNA(VLOOKUP(Table1[[#This Row],[ProductID]],productMaster,1,0)),"Anomali","")</f>
        <v/>
      </c>
    </row>
    <row r="2487" spans="1:16" x14ac:dyDescent="0.25">
      <c r="A2487" s="5">
        <v>1380</v>
      </c>
      <c r="B2487" s="5">
        <v>3127</v>
      </c>
      <c r="C2487" s="10">
        <v>44188</v>
      </c>
      <c r="D2487" s="5">
        <v>60</v>
      </c>
      <c r="E2487" s="5">
        <v>357</v>
      </c>
      <c r="F2487" s="40">
        <v>4.3155000000000001</v>
      </c>
      <c r="G2487" s="40">
        <v>258.93</v>
      </c>
      <c r="K2487" t="b">
        <f>IF(VLOOKUP(Table1[[#This Row],[ProductID]],productMaster,4,0)="Active",TRUE,"Anomali")</f>
        <v>1</v>
      </c>
      <c r="L2487">
        <f>VLOOKUP(Table1[[#This Row],[ProductID]],productMaster,10,0)</f>
        <v>0</v>
      </c>
      <c r="M2487" t="str">
        <f>IF(Table1[[#This Row],[UnitPrice]]&gt;115%*Table1[[#This Row],[StandardAcquisitionCost]],"Anomali","")</f>
        <v>Anomali</v>
      </c>
      <c r="N2487" s="80">
        <f>VLOOKUP(Table1[[#This Row],[ProductID]],productMaster,11,0)</f>
        <v>0</v>
      </c>
      <c r="O2487" s="80" t="str">
        <f>IF(Table1[[#This Row],[UnitPrice]]&gt;Table1[[#This Row],[sellingPrice]],"Anomali","")</f>
        <v>Anomali</v>
      </c>
      <c r="P2487" s="80" t="str">
        <f>IF(ISNA(VLOOKUP(Table1[[#This Row],[ProductID]],productMaster,1,0)),"Anomali","")</f>
        <v/>
      </c>
    </row>
    <row r="2488" spans="1:16" x14ac:dyDescent="0.25">
      <c r="A2488" s="4">
        <v>1381</v>
      </c>
      <c r="B2488" s="4">
        <v>3128</v>
      </c>
      <c r="C2488" s="11">
        <v>44188</v>
      </c>
      <c r="D2488" s="4">
        <v>3</v>
      </c>
      <c r="E2488" s="4">
        <v>375</v>
      </c>
      <c r="F2488" s="41">
        <v>43.270499999999998</v>
      </c>
      <c r="G2488" s="41">
        <v>129.8115</v>
      </c>
      <c r="K2488" t="b">
        <f>IF(VLOOKUP(Table1[[#This Row],[ProductID]],productMaster,4,0)="Active",TRUE,"Anomali")</f>
        <v>1</v>
      </c>
      <c r="L2488">
        <f>VLOOKUP(Table1[[#This Row],[ProductID]],productMaster,10,0)</f>
        <v>0</v>
      </c>
      <c r="M2488" t="str">
        <f>IF(Table1[[#This Row],[UnitPrice]]&gt;115%*Table1[[#This Row],[StandardAcquisitionCost]],"Anomali","")</f>
        <v>Anomali</v>
      </c>
      <c r="N2488" s="80">
        <f>VLOOKUP(Table1[[#This Row],[ProductID]],productMaster,11,0)</f>
        <v>0</v>
      </c>
      <c r="O2488" s="80" t="str">
        <f>IF(Table1[[#This Row],[UnitPrice]]&gt;Table1[[#This Row],[sellingPrice]],"Anomali","")</f>
        <v>Anomali</v>
      </c>
      <c r="P2488" s="80" t="str">
        <f>IF(ISNA(VLOOKUP(Table1[[#This Row],[ProductID]],productMaster,1,0)),"Anomali","")</f>
        <v/>
      </c>
    </row>
    <row r="2489" spans="1:16" x14ac:dyDescent="0.25">
      <c r="A2489" s="5">
        <v>1381</v>
      </c>
      <c r="B2489" s="5">
        <v>3129</v>
      </c>
      <c r="C2489" s="10">
        <v>44188</v>
      </c>
      <c r="D2489" s="5">
        <v>3</v>
      </c>
      <c r="E2489" s="5">
        <v>376</v>
      </c>
      <c r="F2489" s="40">
        <v>41.170499999999997</v>
      </c>
      <c r="G2489" s="40">
        <v>123.5115</v>
      </c>
      <c r="K2489" t="b">
        <f>IF(VLOOKUP(Table1[[#This Row],[ProductID]],productMaster,4,0)="Active",TRUE,"Anomali")</f>
        <v>1</v>
      </c>
      <c r="L2489">
        <f>VLOOKUP(Table1[[#This Row],[ProductID]],productMaster,10,0)</f>
        <v>0</v>
      </c>
      <c r="M2489" t="str">
        <f>IF(Table1[[#This Row],[UnitPrice]]&gt;115%*Table1[[#This Row],[StandardAcquisitionCost]],"Anomali","")</f>
        <v>Anomali</v>
      </c>
      <c r="N2489" s="80">
        <f>VLOOKUP(Table1[[#This Row],[ProductID]],productMaster,11,0)</f>
        <v>0</v>
      </c>
      <c r="O2489" s="80" t="str">
        <f>IF(Table1[[#This Row],[UnitPrice]]&gt;Table1[[#This Row],[sellingPrice]],"Anomali","")</f>
        <v>Anomali</v>
      </c>
      <c r="P2489" s="80" t="str">
        <f>IF(ISNA(VLOOKUP(Table1[[#This Row],[ProductID]],productMaster,1,0)),"Anomali","")</f>
        <v/>
      </c>
    </row>
    <row r="2490" spans="1:16" x14ac:dyDescent="0.25">
      <c r="A2490" s="4">
        <v>1381</v>
      </c>
      <c r="B2490" s="4">
        <v>3130</v>
      </c>
      <c r="C2490" s="11">
        <v>44188</v>
      </c>
      <c r="D2490" s="4">
        <v>3</v>
      </c>
      <c r="E2490" s="4">
        <v>377</v>
      </c>
      <c r="F2490" s="41">
        <v>45.444000000000003</v>
      </c>
      <c r="G2490" s="41">
        <v>136.33199999999999</v>
      </c>
      <c r="K2490" t="b">
        <f>IF(VLOOKUP(Table1[[#This Row],[ProductID]],productMaster,4,0)="Active",TRUE,"Anomali")</f>
        <v>1</v>
      </c>
      <c r="L2490">
        <f>VLOOKUP(Table1[[#This Row],[ProductID]],productMaster,10,0)</f>
        <v>0</v>
      </c>
      <c r="M2490" t="str">
        <f>IF(Table1[[#This Row],[UnitPrice]]&gt;115%*Table1[[#This Row],[StandardAcquisitionCost]],"Anomali","")</f>
        <v>Anomali</v>
      </c>
      <c r="N2490" s="80">
        <f>VLOOKUP(Table1[[#This Row],[ProductID]],productMaster,11,0)</f>
        <v>0</v>
      </c>
      <c r="O2490" s="80" t="str">
        <f>IF(Table1[[#This Row],[UnitPrice]]&gt;Table1[[#This Row],[sellingPrice]],"Anomali","")</f>
        <v>Anomali</v>
      </c>
      <c r="P2490" s="80" t="str">
        <f>IF(ISNA(VLOOKUP(Table1[[#This Row],[ProductID]],productMaster,1,0)),"Anomali","")</f>
        <v/>
      </c>
    </row>
    <row r="2491" spans="1:16" x14ac:dyDescent="0.25">
      <c r="A2491" s="5">
        <v>1381</v>
      </c>
      <c r="B2491" s="5">
        <v>3131</v>
      </c>
      <c r="C2491" s="10">
        <v>44188</v>
      </c>
      <c r="D2491" s="5">
        <v>3</v>
      </c>
      <c r="E2491" s="5">
        <v>378</v>
      </c>
      <c r="F2491" s="40">
        <v>41.170499999999997</v>
      </c>
      <c r="G2491" s="40">
        <v>123.5115</v>
      </c>
      <c r="K2491" t="b">
        <f>IF(VLOOKUP(Table1[[#This Row],[ProductID]],productMaster,4,0)="Active",TRUE,"Anomali")</f>
        <v>1</v>
      </c>
      <c r="L2491">
        <f>VLOOKUP(Table1[[#This Row],[ProductID]],productMaster,10,0)</f>
        <v>0</v>
      </c>
      <c r="M2491" t="str">
        <f>IF(Table1[[#This Row],[UnitPrice]]&gt;115%*Table1[[#This Row],[StandardAcquisitionCost]],"Anomali","")</f>
        <v>Anomali</v>
      </c>
      <c r="N2491" s="80">
        <f>VLOOKUP(Table1[[#This Row],[ProductID]],productMaster,11,0)</f>
        <v>0</v>
      </c>
      <c r="O2491" s="80" t="str">
        <f>IF(Table1[[#This Row],[UnitPrice]]&gt;Table1[[#This Row],[sellingPrice]],"Anomali","")</f>
        <v>Anomali</v>
      </c>
      <c r="P2491" s="80" t="str">
        <f>IF(ISNA(VLOOKUP(Table1[[#This Row],[ProductID]],productMaster,1,0)),"Anomali","")</f>
        <v/>
      </c>
    </row>
    <row r="2492" spans="1:16" x14ac:dyDescent="0.25">
      <c r="A2492" s="4">
        <v>1382</v>
      </c>
      <c r="B2492" s="4">
        <v>3132</v>
      </c>
      <c r="C2492" s="11">
        <v>44188</v>
      </c>
      <c r="D2492" s="4">
        <v>3</v>
      </c>
      <c r="E2492" s="4">
        <v>490</v>
      </c>
      <c r="F2492" s="41">
        <v>12.358499999999999</v>
      </c>
      <c r="G2492" s="41">
        <v>37.075499999999998</v>
      </c>
      <c r="K2492" t="b">
        <f>IF(VLOOKUP(Table1[[#This Row],[ProductID]],productMaster,4,0)="Active",TRUE,"Anomali")</f>
        <v>1</v>
      </c>
      <c r="L2492">
        <f>VLOOKUP(Table1[[#This Row],[ProductID]],productMaster,10,0)</f>
        <v>0</v>
      </c>
      <c r="M2492" t="str">
        <f>IF(Table1[[#This Row],[UnitPrice]]&gt;115%*Table1[[#This Row],[StandardAcquisitionCost]],"Anomali","")</f>
        <v>Anomali</v>
      </c>
      <c r="N2492" s="80">
        <f>VLOOKUP(Table1[[#This Row],[ProductID]],productMaster,11,0)</f>
        <v>0</v>
      </c>
      <c r="O2492" s="80" t="str">
        <f>IF(Table1[[#This Row],[UnitPrice]]&gt;Table1[[#This Row],[sellingPrice]],"Anomali","")</f>
        <v>Anomali</v>
      </c>
      <c r="P2492" s="80" t="str">
        <f>IF(ISNA(VLOOKUP(Table1[[#This Row],[ProductID]],productMaster,1,0)),"Anomali","")</f>
        <v/>
      </c>
    </row>
    <row r="2493" spans="1:16" x14ac:dyDescent="0.25">
      <c r="A2493" s="5">
        <v>1383</v>
      </c>
      <c r="B2493" s="5">
        <v>3133</v>
      </c>
      <c r="C2493" s="10">
        <v>44188</v>
      </c>
      <c r="D2493" s="5">
        <v>550</v>
      </c>
      <c r="E2493" s="5">
        <v>513</v>
      </c>
      <c r="F2493" s="40">
        <v>39.1965</v>
      </c>
      <c r="G2493" s="40">
        <v>21558.075000000001</v>
      </c>
      <c r="K2493" t="b">
        <f>IF(VLOOKUP(Table1[[#This Row],[ProductID]],productMaster,4,0)="Active",TRUE,"Anomali")</f>
        <v>1</v>
      </c>
      <c r="L2493">
        <f>VLOOKUP(Table1[[#This Row],[ProductID]],productMaster,10,0)</f>
        <v>0</v>
      </c>
      <c r="M2493" t="str">
        <f>IF(Table1[[#This Row],[UnitPrice]]&gt;115%*Table1[[#This Row],[StandardAcquisitionCost]],"Anomali","")</f>
        <v>Anomali</v>
      </c>
      <c r="N2493" s="80">
        <f>VLOOKUP(Table1[[#This Row],[ProductID]],productMaster,11,0)</f>
        <v>0</v>
      </c>
      <c r="O2493" s="80" t="str">
        <f>IF(Table1[[#This Row],[UnitPrice]]&gt;Table1[[#This Row],[sellingPrice]],"Anomali","")</f>
        <v>Anomali</v>
      </c>
      <c r="P2493" s="80" t="str">
        <f>IF(ISNA(VLOOKUP(Table1[[#This Row],[ProductID]],productMaster,1,0)),"Anomali","")</f>
        <v/>
      </c>
    </row>
    <row r="2494" spans="1:16" x14ac:dyDescent="0.25">
      <c r="A2494" s="4">
        <v>1384</v>
      </c>
      <c r="B2494" s="4">
        <v>3134</v>
      </c>
      <c r="C2494" s="11">
        <v>44188</v>
      </c>
      <c r="D2494" s="4">
        <v>3</v>
      </c>
      <c r="E2494" s="4">
        <v>403</v>
      </c>
      <c r="F2494" s="41">
        <v>45.444000000000003</v>
      </c>
      <c r="G2494" s="41">
        <v>136.33199999999999</v>
      </c>
      <c r="K2494" t="b">
        <f>IF(VLOOKUP(Table1[[#This Row],[ProductID]],productMaster,4,0)="Active",TRUE,"Anomali")</f>
        <v>1</v>
      </c>
      <c r="L2494">
        <f>VLOOKUP(Table1[[#This Row],[ProductID]],productMaster,10,0)</f>
        <v>0</v>
      </c>
      <c r="M2494" t="str">
        <f>IF(Table1[[#This Row],[UnitPrice]]&gt;115%*Table1[[#This Row],[StandardAcquisitionCost]],"Anomali","")</f>
        <v>Anomali</v>
      </c>
      <c r="N2494" s="80">
        <f>VLOOKUP(Table1[[#This Row],[ProductID]],productMaster,11,0)</f>
        <v>0</v>
      </c>
      <c r="O2494" s="80" t="str">
        <f>IF(Table1[[#This Row],[UnitPrice]]&gt;Table1[[#This Row],[sellingPrice]],"Anomali","")</f>
        <v>Anomali</v>
      </c>
      <c r="P2494" s="80" t="str">
        <f>IF(ISNA(VLOOKUP(Table1[[#This Row],[ProductID]],productMaster,1,0)),"Anomali","")</f>
        <v/>
      </c>
    </row>
    <row r="2495" spans="1:16" x14ac:dyDescent="0.25">
      <c r="A2495" s="5">
        <v>1384</v>
      </c>
      <c r="B2495" s="5">
        <v>3135</v>
      </c>
      <c r="C2495" s="10">
        <v>44188</v>
      </c>
      <c r="D2495" s="5">
        <v>3</v>
      </c>
      <c r="E2495" s="5">
        <v>404</v>
      </c>
      <c r="F2495" s="40">
        <v>41.170499999999997</v>
      </c>
      <c r="G2495" s="40">
        <v>123.5115</v>
      </c>
      <c r="K2495" t="b">
        <f>IF(VLOOKUP(Table1[[#This Row],[ProductID]],productMaster,4,0)="Active",TRUE,"Anomali")</f>
        <v>1</v>
      </c>
      <c r="L2495">
        <f>VLOOKUP(Table1[[#This Row],[ProductID]],productMaster,10,0)</f>
        <v>0</v>
      </c>
      <c r="M2495" t="str">
        <f>IF(Table1[[#This Row],[UnitPrice]]&gt;115%*Table1[[#This Row],[StandardAcquisitionCost]],"Anomali","")</f>
        <v>Anomali</v>
      </c>
      <c r="N2495" s="80">
        <f>VLOOKUP(Table1[[#This Row],[ProductID]],productMaster,11,0)</f>
        <v>0</v>
      </c>
      <c r="O2495" s="80" t="str">
        <f>IF(Table1[[#This Row],[UnitPrice]]&gt;Table1[[#This Row],[sellingPrice]],"Anomali","")</f>
        <v>Anomali</v>
      </c>
      <c r="P2495" s="80" t="str">
        <f>IF(ISNA(VLOOKUP(Table1[[#This Row],[ProductID]],productMaster,1,0)),"Anomali","")</f>
        <v/>
      </c>
    </row>
    <row r="2496" spans="1:16" x14ac:dyDescent="0.25">
      <c r="A2496" s="4">
        <v>1385</v>
      </c>
      <c r="B2496" s="4">
        <v>3136</v>
      </c>
      <c r="C2496" s="11">
        <v>44188</v>
      </c>
      <c r="D2496" s="4">
        <v>550</v>
      </c>
      <c r="E2496" s="4">
        <v>931</v>
      </c>
      <c r="F2496" s="41">
        <v>34.8705</v>
      </c>
      <c r="G2496" s="41">
        <v>19178.775000000001</v>
      </c>
      <c r="K2496" t="b">
        <f>IF(VLOOKUP(Table1[[#This Row],[ProductID]],productMaster,4,0)="Active",TRUE,"Anomali")</f>
        <v>1</v>
      </c>
      <c r="L2496">
        <f>VLOOKUP(Table1[[#This Row],[ProductID]],productMaster,10,0)</f>
        <v>8.0373000000000001</v>
      </c>
      <c r="M2496" t="str">
        <f>IF(Table1[[#This Row],[UnitPrice]]&gt;115%*Table1[[#This Row],[StandardAcquisitionCost]],"Anomali","")</f>
        <v>Anomali</v>
      </c>
      <c r="N2496" s="80">
        <f>VLOOKUP(Table1[[#This Row],[ProductID]],productMaster,11,0)</f>
        <v>21.49</v>
      </c>
      <c r="O2496" s="80" t="str">
        <f>IF(Table1[[#This Row],[UnitPrice]]&gt;Table1[[#This Row],[sellingPrice]],"Anomali","")</f>
        <v>Anomali</v>
      </c>
      <c r="P2496" s="80" t="str">
        <f>IF(ISNA(VLOOKUP(Table1[[#This Row],[ProductID]],productMaster,1,0)),"Anomali","")</f>
        <v/>
      </c>
    </row>
    <row r="2497" spans="1:16" x14ac:dyDescent="0.25">
      <c r="A2497" s="5">
        <v>1385</v>
      </c>
      <c r="B2497" s="5">
        <v>3137</v>
      </c>
      <c r="C2497" s="10">
        <v>44188</v>
      </c>
      <c r="D2497" s="5">
        <v>550</v>
      </c>
      <c r="E2497" s="5">
        <v>932</v>
      </c>
      <c r="F2497" s="40">
        <v>39.763500000000001</v>
      </c>
      <c r="G2497" s="40">
        <v>21869.924999999999</v>
      </c>
      <c r="K2497" t="b">
        <f>IF(VLOOKUP(Table1[[#This Row],[ProductID]],productMaster,4,0)="Active",TRUE,"Anomali")</f>
        <v>1</v>
      </c>
      <c r="L2497">
        <f>VLOOKUP(Table1[[#This Row],[ProductID]],productMaster,10,0)</f>
        <v>9.3462999999999994</v>
      </c>
      <c r="M2497" t="str">
        <f>IF(Table1[[#This Row],[UnitPrice]]&gt;115%*Table1[[#This Row],[StandardAcquisitionCost]],"Anomali","")</f>
        <v>Anomali</v>
      </c>
      <c r="N2497" s="80">
        <f>VLOOKUP(Table1[[#This Row],[ProductID]],productMaster,11,0)</f>
        <v>24.99</v>
      </c>
      <c r="O2497" s="80" t="str">
        <f>IF(Table1[[#This Row],[UnitPrice]]&gt;Table1[[#This Row],[sellingPrice]],"Anomali","")</f>
        <v>Anomali</v>
      </c>
      <c r="P2497" s="80" t="str">
        <f>IF(ISNA(VLOOKUP(Table1[[#This Row],[ProductID]],productMaster,1,0)),"Anomali","")</f>
        <v/>
      </c>
    </row>
    <row r="2498" spans="1:16" x14ac:dyDescent="0.25">
      <c r="A2498" s="4">
        <v>1385</v>
      </c>
      <c r="B2498" s="4">
        <v>3138</v>
      </c>
      <c r="C2498" s="11">
        <v>44188</v>
      </c>
      <c r="D2498" s="4">
        <v>550</v>
      </c>
      <c r="E2498" s="4">
        <v>933</v>
      </c>
      <c r="F2498" s="41">
        <v>43.984499999999997</v>
      </c>
      <c r="G2498" s="41">
        <v>24191.474999999999</v>
      </c>
      <c r="K2498" t="b">
        <f>IF(VLOOKUP(Table1[[#This Row],[ProductID]],productMaster,4,0)="Active",TRUE,"Anomali")</f>
        <v>1</v>
      </c>
      <c r="L2498">
        <f>VLOOKUP(Table1[[#This Row],[ProductID]],productMaster,10,0)</f>
        <v>12.192399999999999</v>
      </c>
      <c r="M2498" t="str">
        <f>IF(Table1[[#This Row],[UnitPrice]]&gt;115%*Table1[[#This Row],[StandardAcquisitionCost]],"Anomali","")</f>
        <v>Anomali</v>
      </c>
      <c r="N2498" s="80">
        <f>VLOOKUP(Table1[[#This Row],[ProductID]],productMaster,11,0)</f>
        <v>32.6</v>
      </c>
      <c r="O2498" s="80" t="str">
        <f>IF(Table1[[#This Row],[UnitPrice]]&gt;Table1[[#This Row],[sellingPrice]],"Anomali","")</f>
        <v>Anomali</v>
      </c>
      <c r="P2498" s="80" t="str">
        <f>IF(ISNA(VLOOKUP(Table1[[#This Row],[ProductID]],productMaster,1,0)),"Anomali","")</f>
        <v/>
      </c>
    </row>
    <row r="2499" spans="1:16" x14ac:dyDescent="0.25">
      <c r="A2499" s="5">
        <v>1385</v>
      </c>
      <c r="B2499" s="5">
        <v>3139</v>
      </c>
      <c r="C2499" s="10">
        <v>44188</v>
      </c>
      <c r="D2499" s="5">
        <v>550</v>
      </c>
      <c r="E2499" s="5">
        <v>934</v>
      </c>
      <c r="F2499" s="40">
        <v>38.146500000000003</v>
      </c>
      <c r="G2499" s="40">
        <v>20980.575000000001</v>
      </c>
      <c r="K2499" t="b">
        <f>IF(VLOOKUP(Table1[[#This Row],[ProductID]],productMaster,4,0)="Active",TRUE,"Anomali")</f>
        <v>1</v>
      </c>
      <c r="L2499">
        <f>VLOOKUP(Table1[[#This Row],[ProductID]],productMaster,10,0)</f>
        <v>10.8423</v>
      </c>
      <c r="M2499" t="str">
        <f>IF(Table1[[#This Row],[UnitPrice]]&gt;115%*Table1[[#This Row],[StandardAcquisitionCost]],"Anomali","")</f>
        <v>Anomali</v>
      </c>
      <c r="N2499" s="80">
        <f>VLOOKUP(Table1[[#This Row],[ProductID]],productMaster,11,0)</f>
        <v>28.99</v>
      </c>
      <c r="O2499" s="80" t="str">
        <f>IF(Table1[[#This Row],[UnitPrice]]&gt;Table1[[#This Row],[sellingPrice]],"Anomali","")</f>
        <v>Anomali</v>
      </c>
      <c r="P2499" s="80" t="str">
        <f>IF(ISNA(VLOOKUP(Table1[[#This Row],[ProductID]],productMaster,1,0)),"Anomali","")</f>
        <v/>
      </c>
    </row>
    <row r="2500" spans="1:16" x14ac:dyDescent="0.25">
      <c r="A2500" s="4">
        <v>1386</v>
      </c>
      <c r="B2500" s="4">
        <v>3140</v>
      </c>
      <c r="C2500" s="11">
        <v>44188</v>
      </c>
      <c r="D2500" s="4">
        <v>3</v>
      </c>
      <c r="E2500" s="4">
        <v>428</v>
      </c>
      <c r="F2500" s="41">
        <v>43.480499999999999</v>
      </c>
      <c r="G2500" s="41">
        <v>130.44149999999999</v>
      </c>
      <c r="K2500" t="b">
        <f>IF(VLOOKUP(Table1[[#This Row],[ProductID]],productMaster,4,0)="Active",TRUE,"Anomali")</f>
        <v>1</v>
      </c>
      <c r="L2500">
        <f>VLOOKUP(Table1[[#This Row],[ProductID]],productMaster,10,0)</f>
        <v>0</v>
      </c>
      <c r="M2500" t="str">
        <f>IF(Table1[[#This Row],[UnitPrice]]&gt;115%*Table1[[#This Row],[StandardAcquisitionCost]],"Anomali","")</f>
        <v>Anomali</v>
      </c>
      <c r="N2500" s="80">
        <f>VLOOKUP(Table1[[#This Row],[ProductID]],productMaster,11,0)</f>
        <v>0</v>
      </c>
      <c r="O2500" s="80" t="str">
        <f>IF(Table1[[#This Row],[UnitPrice]]&gt;Table1[[#This Row],[sellingPrice]],"Anomali","")</f>
        <v>Anomali</v>
      </c>
      <c r="P2500" s="80" t="str">
        <f>IF(ISNA(VLOOKUP(Table1[[#This Row],[ProductID]],productMaster,1,0)),"Anomali","")</f>
        <v/>
      </c>
    </row>
    <row r="2501" spans="1:16" x14ac:dyDescent="0.25">
      <c r="A2501" s="5">
        <v>1386</v>
      </c>
      <c r="B2501" s="5">
        <v>3141</v>
      </c>
      <c r="C2501" s="10">
        <v>44188</v>
      </c>
      <c r="D2501" s="5">
        <v>3</v>
      </c>
      <c r="E2501" s="5">
        <v>429</v>
      </c>
      <c r="F2501" s="40">
        <v>41.380499999999998</v>
      </c>
      <c r="G2501" s="40">
        <v>124.14149999999999</v>
      </c>
      <c r="K2501" t="b">
        <f>IF(VLOOKUP(Table1[[#This Row],[ProductID]],productMaster,4,0)="Active",TRUE,"Anomali")</f>
        <v>1</v>
      </c>
      <c r="L2501">
        <f>VLOOKUP(Table1[[#This Row],[ProductID]],productMaster,10,0)</f>
        <v>0</v>
      </c>
      <c r="M2501" t="str">
        <f>IF(Table1[[#This Row],[UnitPrice]]&gt;115%*Table1[[#This Row],[StandardAcquisitionCost]],"Anomali","")</f>
        <v>Anomali</v>
      </c>
      <c r="N2501" s="80">
        <f>VLOOKUP(Table1[[#This Row],[ProductID]],productMaster,11,0)</f>
        <v>0</v>
      </c>
      <c r="O2501" s="80" t="str">
        <f>IF(Table1[[#This Row],[UnitPrice]]&gt;Table1[[#This Row],[sellingPrice]],"Anomali","")</f>
        <v>Anomali</v>
      </c>
      <c r="P2501" s="80" t="str">
        <f>IF(ISNA(VLOOKUP(Table1[[#This Row],[ProductID]],productMaster,1,0)),"Anomali","")</f>
        <v/>
      </c>
    </row>
    <row r="2502" spans="1:16" x14ac:dyDescent="0.25">
      <c r="A2502" s="4">
        <v>1386</v>
      </c>
      <c r="B2502" s="4">
        <v>3142</v>
      </c>
      <c r="C2502" s="11">
        <v>44188</v>
      </c>
      <c r="D2502" s="4">
        <v>3</v>
      </c>
      <c r="E2502" s="4">
        <v>430</v>
      </c>
      <c r="F2502" s="41">
        <v>45.654000000000003</v>
      </c>
      <c r="G2502" s="41">
        <v>136.96199999999999</v>
      </c>
      <c r="K2502" t="b">
        <f>IF(VLOOKUP(Table1[[#This Row],[ProductID]],productMaster,4,0)="Active",TRUE,"Anomali")</f>
        <v>1</v>
      </c>
      <c r="L2502">
        <f>VLOOKUP(Table1[[#This Row],[ProductID]],productMaster,10,0)</f>
        <v>0</v>
      </c>
      <c r="M2502" t="str">
        <f>IF(Table1[[#This Row],[UnitPrice]]&gt;115%*Table1[[#This Row],[StandardAcquisitionCost]],"Anomali","")</f>
        <v>Anomali</v>
      </c>
      <c r="N2502" s="80">
        <f>VLOOKUP(Table1[[#This Row],[ProductID]],productMaster,11,0)</f>
        <v>0</v>
      </c>
      <c r="O2502" s="80" t="str">
        <f>IF(Table1[[#This Row],[UnitPrice]]&gt;Table1[[#This Row],[sellingPrice]],"Anomali","")</f>
        <v>Anomali</v>
      </c>
      <c r="P2502" s="80" t="str">
        <f>IF(ISNA(VLOOKUP(Table1[[#This Row],[ProductID]],productMaster,1,0)),"Anomali","")</f>
        <v/>
      </c>
    </row>
    <row r="2503" spans="1:16" x14ac:dyDescent="0.25">
      <c r="A2503" s="5">
        <v>1386</v>
      </c>
      <c r="B2503" s="5">
        <v>3143</v>
      </c>
      <c r="C2503" s="10">
        <v>44188</v>
      </c>
      <c r="D2503" s="5">
        <v>3</v>
      </c>
      <c r="E2503" s="5">
        <v>431</v>
      </c>
      <c r="F2503" s="40">
        <v>41.380499999999998</v>
      </c>
      <c r="G2503" s="40">
        <v>124.14149999999999</v>
      </c>
      <c r="K2503" t="b">
        <f>IF(VLOOKUP(Table1[[#This Row],[ProductID]],productMaster,4,0)="Active",TRUE,"Anomali")</f>
        <v>1</v>
      </c>
      <c r="L2503">
        <f>VLOOKUP(Table1[[#This Row],[ProductID]],productMaster,10,0)</f>
        <v>0</v>
      </c>
      <c r="M2503" t="str">
        <f>IF(Table1[[#This Row],[UnitPrice]]&gt;115%*Table1[[#This Row],[StandardAcquisitionCost]],"Anomali","")</f>
        <v>Anomali</v>
      </c>
      <c r="N2503" s="80">
        <f>VLOOKUP(Table1[[#This Row],[ProductID]],productMaster,11,0)</f>
        <v>0</v>
      </c>
      <c r="O2503" s="80" t="str">
        <f>IF(Table1[[#This Row],[UnitPrice]]&gt;Table1[[#This Row],[sellingPrice]],"Anomali","")</f>
        <v>Anomali</v>
      </c>
      <c r="P2503" s="80" t="str">
        <f>IF(ISNA(VLOOKUP(Table1[[#This Row],[ProductID]],productMaster,1,0)),"Anomali","")</f>
        <v/>
      </c>
    </row>
    <row r="2504" spans="1:16" x14ac:dyDescent="0.25">
      <c r="A2504" s="4">
        <v>1387</v>
      </c>
      <c r="B2504" s="4">
        <v>3144</v>
      </c>
      <c r="C2504" s="11">
        <v>44188</v>
      </c>
      <c r="D2504" s="4">
        <v>3</v>
      </c>
      <c r="E2504" s="4">
        <v>346</v>
      </c>
      <c r="F2504" s="41">
        <v>47.649000000000001</v>
      </c>
      <c r="G2504" s="41">
        <v>142.947</v>
      </c>
      <c r="K2504" t="b">
        <f>IF(VLOOKUP(Table1[[#This Row],[ProductID]],productMaster,4,0)="Active",TRUE,"Anomali")</f>
        <v>1</v>
      </c>
      <c r="L2504">
        <f>VLOOKUP(Table1[[#This Row],[ProductID]],productMaster,10,0)</f>
        <v>0</v>
      </c>
      <c r="M2504" t="str">
        <f>IF(Table1[[#This Row],[UnitPrice]]&gt;115%*Table1[[#This Row],[StandardAcquisitionCost]],"Anomali","")</f>
        <v>Anomali</v>
      </c>
      <c r="N2504" s="80">
        <f>VLOOKUP(Table1[[#This Row],[ProductID]],productMaster,11,0)</f>
        <v>0</v>
      </c>
      <c r="O2504" s="80" t="str">
        <f>IF(Table1[[#This Row],[UnitPrice]]&gt;Table1[[#This Row],[sellingPrice]],"Anomali","")</f>
        <v>Anomali</v>
      </c>
      <c r="P2504" s="80" t="str">
        <f>IF(ISNA(VLOOKUP(Table1[[#This Row],[ProductID]],productMaster,1,0)),"Anomali","")</f>
        <v/>
      </c>
    </row>
    <row r="2505" spans="1:16" x14ac:dyDescent="0.25">
      <c r="A2505" s="5">
        <v>1387</v>
      </c>
      <c r="B2505" s="5">
        <v>3145</v>
      </c>
      <c r="C2505" s="10">
        <v>44188</v>
      </c>
      <c r="D2505" s="5">
        <v>3</v>
      </c>
      <c r="E2505" s="5">
        <v>347</v>
      </c>
      <c r="F2505" s="40">
        <v>43.375500000000002</v>
      </c>
      <c r="G2505" s="40">
        <v>130.12649999999999</v>
      </c>
      <c r="K2505" t="b">
        <f>IF(VLOOKUP(Table1[[#This Row],[ProductID]],productMaster,4,0)="Active",TRUE,"Anomali")</f>
        <v>1</v>
      </c>
      <c r="L2505">
        <f>VLOOKUP(Table1[[#This Row],[ProductID]],productMaster,10,0)</f>
        <v>0</v>
      </c>
      <c r="M2505" t="str">
        <f>IF(Table1[[#This Row],[UnitPrice]]&gt;115%*Table1[[#This Row],[StandardAcquisitionCost]],"Anomali","")</f>
        <v>Anomali</v>
      </c>
      <c r="N2505" s="80">
        <f>VLOOKUP(Table1[[#This Row],[ProductID]],productMaster,11,0)</f>
        <v>0</v>
      </c>
      <c r="O2505" s="80" t="str">
        <f>IF(Table1[[#This Row],[UnitPrice]]&gt;Table1[[#This Row],[sellingPrice]],"Anomali","")</f>
        <v>Anomali</v>
      </c>
      <c r="P2505" s="80" t="str">
        <f>IF(ISNA(VLOOKUP(Table1[[#This Row],[ProductID]],productMaster,1,0)),"Anomali","")</f>
        <v/>
      </c>
    </row>
    <row r="2506" spans="1:16" x14ac:dyDescent="0.25">
      <c r="A2506" s="4">
        <v>1387</v>
      </c>
      <c r="B2506" s="4">
        <v>3146</v>
      </c>
      <c r="C2506" s="11">
        <v>44188</v>
      </c>
      <c r="D2506" s="4">
        <v>3</v>
      </c>
      <c r="E2506" s="4">
        <v>348</v>
      </c>
      <c r="F2506" s="41">
        <v>41.275500000000001</v>
      </c>
      <c r="G2506" s="41">
        <v>123.8265</v>
      </c>
      <c r="K2506" t="b">
        <f>IF(VLOOKUP(Table1[[#This Row],[ProductID]],productMaster,4,0)="Active",TRUE,"Anomali")</f>
        <v>1</v>
      </c>
      <c r="L2506">
        <f>VLOOKUP(Table1[[#This Row],[ProductID]],productMaster,10,0)</f>
        <v>0</v>
      </c>
      <c r="M2506" t="str">
        <f>IF(Table1[[#This Row],[UnitPrice]]&gt;115%*Table1[[#This Row],[StandardAcquisitionCost]],"Anomali","")</f>
        <v>Anomali</v>
      </c>
      <c r="N2506" s="80">
        <f>VLOOKUP(Table1[[#This Row],[ProductID]],productMaster,11,0)</f>
        <v>0</v>
      </c>
      <c r="O2506" s="80" t="str">
        <f>IF(Table1[[#This Row],[UnitPrice]]&gt;Table1[[#This Row],[sellingPrice]],"Anomali","")</f>
        <v>Anomali</v>
      </c>
      <c r="P2506" s="80" t="str">
        <f>IF(ISNA(VLOOKUP(Table1[[#This Row],[ProductID]],productMaster,1,0)),"Anomali","")</f>
        <v/>
      </c>
    </row>
    <row r="2507" spans="1:16" x14ac:dyDescent="0.25">
      <c r="A2507" s="5">
        <v>1387</v>
      </c>
      <c r="B2507" s="5">
        <v>3147</v>
      </c>
      <c r="C2507" s="10">
        <v>44188</v>
      </c>
      <c r="D2507" s="5">
        <v>3</v>
      </c>
      <c r="E2507" s="5">
        <v>349</v>
      </c>
      <c r="F2507" s="40">
        <v>45.548999999999999</v>
      </c>
      <c r="G2507" s="40">
        <v>136.64699999999999</v>
      </c>
      <c r="K2507" t="b">
        <f>IF(VLOOKUP(Table1[[#This Row],[ProductID]],productMaster,4,0)="Active",TRUE,"Anomali")</f>
        <v>1</v>
      </c>
      <c r="L2507">
        <f>VLOOKUP(Table1[[#This Row],[ProductID]],productMaster,10,0)</f>
        <v>0</v>
      </c>
      <c r="M2507" t="str">
        <f>IF(Table1[[#This Row],[UnitPrice]]&gt;115%*Table1[[#This Row],[StandardAcquisitionCost]],"Anomali","")</f>
        <v>Anomali</v>
      </c>
      <c r="N2507" s="80">
        <f>VLOOKUP(Table1[[#This Row],[ProductID]],productMaster,11,0)</f>
        <v>0</v>
      </c>
      <c r="O2507" s="80" t="str">
        <f>IF(Table1[[#This Row],[UnitPrice]]&gt;Table1[[#This Row],[sellingPrice]],"Anomali","")</f>
        <v>Anomali</v>
      </c>
      <c r="P2507" s="80" t="str">
        <f>IF(ISNA(VLOOKUP(Table1[[#This Row],[ProductID]],productMaster,1,0)),"Anomali","")</f>
        <v/>
      </c>
    </row>
    <row r="2508" spans="1:16" x14ac:dyDescent="0.25">
      <c r="A2508" s="4">
        <v>1388</v>
      </c>
      <c r="B2508" s="4">
        <v>3148</v>
      </c>
      <c r="C2508" s="11">
        <v>44188</v>
      </c>
      <c r="D2508" s="4">
        <v>550</v>
      </c>
      <c r="E2508" s="4">
        <v>931</v>
      </c>
      <c r="F2508" s="41">
        <v>34.345500000000001</v>
      </c>
      <c r="G2508" s="41">
        <v>18890.025000000001</v>
      </c>
      <c r="K2508" t="b">
        <f>IF(VLOOKUP(Table1[[#This Row],[ProductID]],productMaster,4,0)="Active",TRUE,"Anomali")</f>
        <v>1</v>
      </c>
      <c r="L2508">
        <f>VLOOKUP(Table1[[#This Row],[ProductID]],productMaster,10,0)</f>
        <v>8.0373000000000001</v>
      </c>
      <c r="M2508" t="str">
        <f>IF(Table1[[#This Row],[UnitPrice]]&gt;115%*Table1[[#This Row],[StandardAcquisitionCost]],"Anomali","")</f>
        <v>Anomali</v>
      </c>
      <c r="N2508" s="80">
        <f>VLOOKUP(Table1[[#This Row],[ProductID]],productMaster,11,0)</f>
        <v>21.49</v>
      </c>
      <c r="O2508" s="80" t="str">
        <f>IF(Table1[[#This Row],[UnitPrice]]&gt;Table1[[#This Row],[sellingPrice]],"Anomali","")</f>
        <v>Anomali</v>
      </c>
      <c r="P2508" s="80" t="str">
        <f>IF(ISNA(VLOOKUP(Table1[[#This Row],[ProductID]],productMaster,1,0)),"Anomali","")</f>
        <v/>
      </c>
    </row>
    <row r="2509" spans="1:16" x14ac:dyDescent="0.25">
      <c r="A2509" s="5">
        <v>1388</v>
      </c>
      <c r="B2509" s="5">
        <v>3149</v>
      </c>
      <c r="C2509" s="10">
        <v>44188</v>
      </c>
      <c r="D2509" s="5">
        <v>550</v>
      </c>
      <c r="E2509" s="5">
        <v>932</v>
      </c>
      <c r="F2509" s="40">
        <v>39.238500000000002</v>
      </c>
      <c r="G2509" s="40">
        <v>21581.174999999999</v>
      </c>
      <c r="K2509" t="b">
        <f>IF(VLOOKUP(Table1[[#This Row],[ProductID]],productMaster,4,0)="Active",TRUE,"Anomali")</f>
        <v>1</v>
      </c>
      <c r="L2509">
        <f>VLOOKUP(Table1[[#This Row],[ProductID]],productMaster,10,0)</f>
        <v>9.3462999999999994</v>
      </c>
      <c r="M2509" t="str">
        <f>IF(Table1[[#This Row],[UnitPrice]]&gt;115%*Table1[[#This Row],[StandardAcquisitionCost]],"Anomali","")</f>
        <v>Anomali</v>
      </c>
      <c r="N2509" s="80">
        <f>VLOOKUP(Table1[[#This Row],[ProductID]],productMaster,11,0)</f>
        <v>24.99</v>
      </c>
      <c r="O2509" s="80" t="str">
        <f>IF(Table1[[#This Row],[UnitPrice]]&gt;Table1[[#This Row],[sellingPrice]],"Anomali","")</f>
        <v>Anomali</v>
      </c>
      <c r="P2509" s="80" t="str">
        <f>IF(ISNA(VLOOKUP(Table1[[#This Row],[ProductID]],productMaster,1,0)),"Anomali","")</f>
        <v/>
      </c>
    </row>
    <row r="2510" spans="1:16" x14ac:dyDescent="0.25">
      <c r="A2510" s="4">
        <v>1389</v>
      </c>
      <c r="B2510" s="4">
        <v>3150</v>
      </c>
      <c r="C2510" s="11">
        <v>44190</v>
      </c>
      <c r="D2510" s="4">
        <v>3</v>
      </c>
      <c r="E2510" s="4">
        <v>344</v>
      </c>
      <c r="F2510" s="41">
        <v>45.3705</v>
      </c>
      <c r="G2510" s="41">
        <v>136.11150000000001</v>
      </c>
      <c r="K2510" t="b">
        <f>IF(VLOOKUP(Table1[[#This Row],[ProductID]],productMaster,4,0)="Active",TRUE,"Anomali")</f>
        <v>1</v>
      </c>
      <c r="L2510">
        <f>VLOOKUP(Table1[[#This Row],[ProductID]],productMaster,10,0)</f>
        <v>0</v>
      </c>
      <c r="M2510" t="str">
        <f>IF(Table1[[#This Row],[UnitPrice]]&gt;115%*Table1[[#This Row],[StandardAcquisitionCost]],"Anomali","")</f>
        <v>Anomali</v>
      </c>
      <c r="N2510" s="80">
        <f>VLOOKUP(Table1[[#This Row],[ProductID]],productMaster,11,0)</f>
        <v>0</v>
      </c>
      <c r="O2510" s="80" t="str">
        <f>IF(Table1[[#This Row],[UnitPrice]]&gt;Table1[[#This Row],[sellingPrice]],"Anomali","")</f>
        <v>Anomali</v>
      </c>
      <c r="P2510" s="80" t="str">
        <f>IF(ISNA(VLOOKUP(Table1[[#This Row],[ProductID]],productMaster,1,0)),"Anomali","")</f>
        <v/>
      </c>
    </row>
    <row r="2511" spans="1:16" x14ac:dyDescent="0.25">
      <c r="A2511" s="5">
        <v>1389</v>
      </c>
      <c r="B2511" s="5">
        <v>3151</v>
      </c>
      <c r="C2511" s="10">
        <v>44190</v>
      </c>
      <c r="D2511" s="5">
        <v>3</v>
      </c>
      <c r="E2511" s="5">
        <v>345</v>
      </c>
      <c r="F2511" s="40">
        <v>43.270499999999998</v>
      </c>
      <c r="G2511" s="40">
        <v>129.8115</v>
      </c>
      <c r="K2511" t="b">
        <f>IF(VLOOKUP(Table1[[#This Row],[ProductID]],productMaster,4,0)="Active",TRUE,"Anomali")</f>
        <v>1</v>
      </c>
      <c r="L2511">
        <f>VLOOKUP(Table1[[#This Row],[ProductID]],productMaster,10,0)</f>
        <v>0</v>
      </c>
      <c r="M2511" t="str">
        <f>IF(Table1[[#This Row],[UnitPrice]]&gt;115%*Table1[[#This Row],[StandardAcquisitionCost]],"Anomali","")</f>
        <v>Anomali</v>
      </c>
      <c r="N2511" s="80">
        <f>VLOOKUP(Table1[[#This Row],[ProductID]],productMaster,11,0)</f>
        <v>0</v>
      </c>
      <c r="O2511" s="80" t="str">
        <f>IF(Table1[[#This Row],[UnitPrice]]&gt;Table1[[#This Row],[sellingPrice]],"Anomali","")</f>
        <v>Anomali</v>
      </c>
      <c r="P2511" s="80" t="str">
        <f>IF(ISNA(VLOOKUP(Table1[[#This Row],[ProductID]],productMaster,1,0)),"Anomali","")</f>
        <v/>
      </c>
    </row>
    <row r="2512" spans="1:16" x14ac:dyDescent="0.25">
      <c r="A2512" s="4">
        <v>1389</v>
      </c>
      <c r="B2512" s="4">
        <v>3152</v>
      </c>
      <c r="C2512" s="11">
        <v>44190</v>
      </c>
      <c r="D2512" s="4">
        <v>3</v>
      </c>
      <c r="E2512" s="4">
        <v>346</v>
      </c>
      <c r="F2512" s="41">
        <v>47.543999999999997</v>
      </c>
      <c r="G2512" s="41">
        <v>142.63200000000001</v>
      </c>
      <c r="K2512" t="b">
        <f>IF(VLOOKUP(Table1[[#This Row],[ProductID]],productMaster,4,0)="Active",TRUE,"Anomali")</f>
        <v>1</v>
      </c>
      <c r="L2512">
        <f>VLOOKUP(Table1[[#This Row],[ProductID]],productMaster,10,0)</f>
        <v>0</v>
      </c>
      <c r="M2512" t="str">
        <f>IF(Table1[[#This Row],[UnitPrice]]&gt;115%*Table1[[#This Row],[StandardAcquisitionCost]],"Anomali","")</f>
        <v>Anomali</v>
      </c>
      <c r="N2512" s="80">
        <f>VLOOKUP(Table1[[#This Row],[ProductID]],productMaster,11,0)</f>
        <v>0</v>
      </c>
      <c r="O2512" s="80" t="str">
        <f>IF(Table1[[#This Row],[UnitPrice]]&gt;Table1[[#This Row],[sellingPrice]],"Anomali","")</f>
        <v>Anomali</v>
      </c>
      <c r="P2512" s="80" t="str">
        <f>IF(ISNA(VLOOKUP(Table1[[#This Row],[ProductID]],productMaster,1,0)),"Anomali","")</f>
        <v/>
      </c>
    </row>
    <row r="2513" spans="1:16" x14ac:dyDescent="0.25">
      <c r="A2513" s="5">
        <v>1389</v>
      </c>
      <c r="B2513" s="5">
        <v>3153</v>
      </c>
      <c r="C2513" s="10">
        <v>44190</v>
      </c>
      <c r="D2513" s="5">
        <v>3</v>
      </c>
      <c r="E2513" s="5">
        <v>347</v>
      </c>
      <c r="F2513" s="40">
        <v>43.270499999999998</v>
      </c>
      <c r="G2513" s="40">
        <v>129.8115</v>
      </c>
      <c r="K2513" t="b">
        <f>IF(VLOOKUP(Table1[[#This Row],[ProductID]],productMaster,4,0)="Active",TRUE,"Anomali")</f>
        <v>1</v>
      </c>
      <c r="L2513">
        <f>VLOOKUP(Table1[[#This Row],[ProductID]],productMaster,10,0)</f>
        <v>0</v>
      </c>
      <c r="M2513" t="str">
        <f>IF(Table1[[#This Row],[UnitPrice]]&gt;115%*Table1[[#This Row],[StandardAcquisitionCost]],"Anomali","")</f>
        <v>Anomali</v>
      </c>
      <c r="N2513" s="80">
        <f>VLOOKUP(Table1[[#This Row],[ProductID]],productMaster,11,0)</f>
        <v>0</v>
      </c>
      <c r="O2513" s="80" t="str">
        <f>IF(Table1[[#This Row],[UnitPrice]]&gt;Table1[[#This Row],[sellingPrice]],"Anomali","")</f>
        <v>Anomali</v>
      </c>
      <c r="P2513" s="80" t="str">
        <f>IF(ISNA(VLOOKUP(Table1[[#This Row],[ProductID]],productMaster,1,0)),"Anomali","")</f>
        <v/>
      </c>
    </row>
    <row r="2514" spans="1:16" x14ac:dyDescent="0.25">
      <c r="A2514" s="4">
        <v>1389</v>
      </c>
      <c r="B2514" s="4">
        <v>3154</v>
      </c>
      <c r="C2514" s="11">
        <v>44190</v>
      </c>
      <c r="D2514" s="4">
        <v>3</v>
      </c>
      <c r="E2514" s="4">
        <v>348</v>
      </c>
      <c r="F2514" s="41">
        <v>41.170499999999997</v>
      </c>
      <c r="G2514" s="41">
        <v>123.5115</v>
      </c>
      <c r="K2514" t="b">
        <f>IF(VLOOKUP(Table1[[#This Row],[ProductID]],productMaster,4,0)="Active",TRUE,"Anomali")</f>
        <v>1</v>
      </c>
      <c r="L2514">
        <f>VLOOKUP(Table1[[#This Row],[ProductID]],productMaster,10,0)</f>
        <v>0</v>
      </c>
      <c r="M2514" t="str">
        <f>IF(Table1[[#This Row],[UnitPrice]]&gt;115%*Table1[[#This Row],[StandardAcquisitionCost]],"Anomali","")</f>
        <v>Anomali</v>
      </c>
      <c r="N2514" s="80">
        <f>VLOOKUP(Table1[[#This Row],[ProductID]],productMaster,11,0)</f>
        <v>0</v>
      </c>
      <c r="O2514" s="80" t="str">
        <f>IF(Table1[[#This Row],[UnitPrice]]&gt;Table1[[#This Row],[sellingPrice]],"Anomali","")</f>
        <v>Anomali</v>
      </c>
      <c r="P2514" s="80" t="str">
        <f>IF(ISNA(VLOOKUP(Table1[[#This Row],[ProductID]],productMaster,1,0)),"Anomali","")</f>
        <v/>
      </c>
    </row>
    <row r="2515" spans="1:16" x14ac:dyDescent="0.25">
      <c r="A2515" s="5">
        <v>1390</v>
      </c>
      <c r="B2515" s="5">
        <v>3155</v>
      </c>
      <c r="C2515" s="10">
        <v>44190</v>
      </c>
      <c r="D2515" s="5">
        <v>550</v>
      </c>
      <c r="E2515" s="5">
        <v>928</v>
      </c>
      <c r="F2515" s="40">
        <v>32.770499999999998</v>
      </c>
      <c r="G2515" s="40">
        <v>18023.775000000001</v>
      </c>
      <c r="K2515" t="b">
        <f>IF(VLOOKUP(Table1[[#This Row],[ProductID]],productMaster,4,0)="Active",TRUE,"Anomali")</f>
        <v>1</v>
      </c>
      <c r="L2515">
        <f>VLOOKUP(Table1[[#This Row],[ProductID]],productMaster,10,0)</f>
        <v>9.3462999999999994</v>
      </c>
      <c r="M2515" t="str">
        <f>IF(Table1[[#This Row],[UnitPrice]]&gt;115%*Table1[[#This Row],[StandardAcquisitionCost]],"Anomali","")</f>
        <v>Anomali</v>
      </c>
      <c r="N2515" s="80">
        <f>VLOOKUP(Table1[[#This Row],[ProductID]],productMaster,11,0)</f>
        <v>24.99</v>
      </c>
      <c r="O2515" s="80" t="str">
        <f>IF(Table1[[#This Row],[UnitPrice]]&gt;Table1[[#This Row],[sellingPrice]],"Anomali","")</f>
        <v>Anomali</v>
      </c>
      <c r="P2515" s="80" t="str">
        <f>IF(ISNA(VLOOKUP(Table1[[#This Row],[ProductID]],productMaster,1,0)),"Anomali","")</f>
        <v/>
      </c>
    </row>
    <row r="2516" spans="1:16" x14ac:dyDescent="0.25">
      <c r="A2516" s="4">
        <v>1390</v>
      </c>
      <c r="B2516" s="4">
        <v>3156</v>
      </c>
      <c r="C2516" s="11">
        <v>44190</v>
      </c>
      <c r="D2516" s="4">
        <v>550</v>
      </c>
      <c r="E2516" s="4">
        <v>929</v>
      </c>
      <c r="F2516" s="41">
        <v>37.085999999999999</v>
      </c>
      <c r="G2516" s="41">
        <v>20397.3</v>
      </c>
      <c r="K2516" t="b">
        <f>IF(VLOOKUP(Table1[[#This Row],[ProductID]],productMaster,4,0)="Active",TRUE,"Anomali")</f>
        <v>1</v>
      </c>
      <c r="L2516">
        <f>VLOOKUP(Table1[[#This Row],[ProductID]],productMaster,10,0)</f>
        <v>11.2163</v>
      </c>
      <c r="M2516" t="str">
        <f>IF(Table1[[#This Row],[UnitPrice]]&gt;115%*Table1[[#This Row],[StandardAcquisitionCost]],"Anomali","")</f>
        <v>Anomali</v>
      </c>
      <c r="N2516" s="80">
        <f>VLOOKUP(Table1[[#This Row],[ProductID]],productMaster,11,0)</f>
        <v>29.99</v>
      </c>
      <c r="O2516" s="80" t="str">
        <f>IF(Table1[[#This Row],[UnitPrice]]&gt;Table1[[#This Row],[sellingPrice]],"Anomali","")</f>
        <v>Anomali</v>
      </c>
      <c r="P2516" s="80" t="str">
        <f>IF(ISNA(VLOOKUP(Table1[[#This Row],[ProductID]],productMaster,1,0)),"Anomali","")</f>
        <v/>
      </c>
    </row>
    <row r="2517" spans="1:16" x14ac:dyDescent="0.25">
      <c r="A2517" s="5">
        <v>1390</v>
      </c>
      <c r="B2517" s="5">
        <v>3157</v>
      </c>
      <c r="C2517" s="10">
        <v>44190</v>
      </c>
      <c r="D2517" s="5">
        <v>550</v>
      </c>
      <c r="E2517" s="5">
        <v>930</v>
      </c>
      <c r="F2517" s="40">
        <v>43.039499999999997</v>
      </c>
      <c r="G2517" s="40">
        <v>23671.724999999999</v>
      </c>
      <c r="K2517" t="b">
        <f>IF(VLOOKUP(Table1[[#This Row],[ProductID]],productMaster,4,0)="Active",TRUE,"Anomali")</f>
        <v>1</v>
      </c>
      <c r="L2517">
        <f>VLOOKUP(Table1[[#This Row],[ProductID]],productMaster,10,0)</f>
        <v>13.09</v>
      </c>
      <c r="M2517" t="str">
        <f>IF(Table1[[#This Row],[UnitPrice]]&gt;115%*Table1[[#This Row],[StandardAcquisitionCost]],"Anomali","")</f>
        <v>Anomali</v>
      </c>
      <c r="N2517" s="80">
        <f>VLOOKUP(Table1[[#This Row],[ProductID]],productMaster,11,0)</f>
        <v>35</v>
      </c>
      <c r="O2517" s="80" t="str">
        <f>IF(Table1[[#This Row],[UnitPrice]]&gt;Table1[[#This Row],[sellingPrice]],"Anomali","")</f>
        <v>Anomali</v>
      </c>
      <c r="P2517" s="80" t="str">
        <f>IF(ISNA(VLOOKUP(Table1[[#This Row],[ProductID]],productMaster,1,0)),"Anomali","")</f>
        <v/>
      </c>
    </row>
    <row r="2518" spans="1:16" x14ac:dyDescent="0.25">
      <c r="A2518" s="4">
        <v>1391</v>
      </c>
      <c r="B2518" s="4">
        <v>3158</v>
      </c>
      <c r="C2518" s="11">
        <v>44190</v>
      </c>
      <c r="D2518" s="4">
        <v>550</v>
      </c>
      <c r="E2518" s="4">
        <v>332</v>
      </c>
      <c r="F2518" s="41">
        <v>10.815</v>
      </c>
      <c r="G2518" s="41">
        <v>5948.25</v>
      </c>
      <c r="K2518" t="b">
        <f>IF(VLOOKUP(Table1[[#This Row],[ProductID]],productMaster,4,0)="Active",TRUE,"Anomali")</f>
        <v>1</v>
      </c>
      <c r="L2518">
        <f>VLOOKUP(Table1[[#This Row],[ProductID]],productMaster,10,0)</f>
        <v>0</v>
      </c>
      <c r="M2518" t="str">
        <f>IF(Table1[[#This Row],[UnitPrice]]&gt;115%*Table1[[#This Row],[StandardAcquisitionCost]],"Anomali","")</f>
        <v>Anomali</v>
      </c>
      <c r="N2518" s="80">
        <f>VLOOKUP(Table1[[#This Row],[ProductID]],productMaster,11,0)</f>
        <v>0</v>
      </c>
      <c r="O2518" s="80" t="str">
        <f>IF(Table1[[#This Row],[UnitPrice]]&gt;Table1[[#This Row],[sellingPrice]],"Anomali","")</f>
        <v>Anomali</v>
      </c>
      <c r="P2518" s="80" t="str">
        <f>IF(ISNA(VLOOKUP(Table1[[#This Row],[ProductID]],productMaster,1,0)),"Anomali","")</f>
        <v/>
      </c>
    </row>
    <row r="2519" spans="1:16" x14ac:dyDescent="0.25">
      <c r="A2519" s="5">
        <v>1392</v>
      </c>
      <c r="B2519" s="5">
        <v>3159</v>
      </c>
      <c r="C2519" s="10">
        <v>44190</v>
      </c>
      <c r="D2519" s="5">
        <v>550</v>
      </c>
      <c r="E2519" s="5">
        <v>948</v>
      </c>
      <c r="F2519" s="40">
        <v>82.834500000000006</v>
      </c>
      <c r="G2519" s="40">
        <v>45558.974999999999</v>
      </c>
      <c r="K2519" t="b">
        <f>IF(VLOOKUP(Table1[[#This Row],[ProductID]],productMaster,4,0)="Active",TRUE,"Anomali")</f>
        <v>1</v>
      </c>
      <c r="L2519">
        <f>VLOOKUP(Table1[[#This Row],[ProductID]],productMaster,10,0)</f>
        <v>47.286000000000001</v>
      </c>
      <c r="M2519" t="str">
        <f>IF(Table1[[#This Row],[UnitPrice]]&gt;115%*Table1[[#This Row],[StandardAcquisitionCost]],"Anomali","")</f>
        <v>Anomali</v>
      </c>
      <c r="N2519" s="80">
        <f>VLOOKUP(Table1[[#This Row],[ProductID]],productMaster,11,0)</f>
        <v>106.5</v>
      </c>
      <c r="O2519" s="80" t="str">
        <f>IF(Table1[[#This Row],[UnitPrice]]&gt;Table1[[#This Row],[sellingPrice]],"Anomali","")</f>
        <v/>
      </c>
      <c r="P2519" s="80" t="str">
        <f>IF(ISNA(VLOOKUP(Table1[[#This Row],[ProductID]],productMaster,1,0)),"Anomali","")</f>
        <v/>
      </c>
    </row>
    <row r="2520" spans="1:16" x14ac:dyDescent="0.25">
      <c r="A2520" s="4">
        <v>1392</v>
      </c>
      <c r="B2520" s="4">
        <v>3160</v>
      </c>
      <c r="C2520" s="11">
        <v>44190</v>
      </c>
      <c r="D2520" s="4">
        <v>550</v>
      </c>
      <c r="E2520" s="4">
        <v>907</v>
      </c>
      <c r="F2520" s="41">
        <v>82.834500000000006</v>
      </c>
      <c r="G2520" s="41">
        <v>45558.974999999999</v>
      </c>
      <c r="K2520" t="b">
        <f>IF(VLOOKUP(Table1[[#This Row],[ProductID]],productMaster,4,0)="Active",TRUE,"Anomali")</f>
        <v>1</v>
      </c>
      <c r="L2520">
        <f>VLOOKUP(Table1[[#This Row],[ProductID]],productMaster,10,0)</f>
        <v>47.286000000000001</v>
      </c>
      <c r="M2520" t="str">
        <f>IF(Table1[[#This Row],[UnitPrice]]&gt;115%*Table1[[#This Row],[StandardAcquisitionCost]],"Anomali","")</f>
        <v>Anomali</v>
      </c>
      <c r="N2520" s="80">
        <f>VLOOKUP(Table1[[#This Row],[ProductID]],productMaster,11,0)</f>
        <v>106.5</v>
      </c>
      <c r="O2520" s="80" t="str">
        <f>IF(Table1[[#This Row],[UnitPrice]]&gt;Table1[[#This Row],[sellingPrice]],"Anomali","")</f>
        <v/>
      </c>
      <c r="P2520" s="80" t="str">
        <f>IF(ISNA(VLOOKUP(Table1[[#This Row],[ProductID]],productMaster,1,0)),"Anomali","")</f>
        <v/>
      </c>
    </row>
    <row r="2521" spans="1:16" x14ac:dyDescent="0.25">
      <c r="A2521" s="5">
        <v>1393</v>
      </c>
      <c r="B2521" s="5">
        <v>3161</v>
      </c>
      <c r="C2521" s="10">
        <v>44190</v>
      </c>
      <c r="D2521" s="5">
        <v>1250</v>
      </c>
      <c r="E2521" s="5">
        <v>325</v>
      </c>
      <c r="F2521" s="40">
        <v>0.21</v>
      </c>
      <c r="G2521" s="40">
        <v>262.5</v>
      </c>
      <c r="K2521" t="b">
        <f>IF(VLOOKUP(Table1[[#This Row],[ProductID]],productMaster,4,0)="Active",TRUE,"Anomali")</f>
        <v>1</v>
      </c>
      <c r="L2521">
        <f>VLOOKUP(Table1[[#This Row],[ProductID]],productMaster,10,0)</f>
        <v>0</v>
      </c>
      <c r="M2521" t="str">
        <f>IF(Table1[[#This Row],[UnitPrice]]&gt;115%*Table1[[#This Row],[StandardAcquisitionCost]],"Anomali","")</f>
        <v>Anomali</v>
      </c>
      <c r="N2521" s="80">
        <f>VLOOKUP(Table1[[#This Row],[ProductID]],productMaster,11,0)</f>
        <v>0</v>
      </c>
      <c r="O2521" s="80" t="str">
        <f>IF(Table1[[#This Row],[UnitPrice]]&gt;Table1[[#This Row],[sellingPrice]],"Anomali","")</f>
        <v>Anomali</v>
      </c>
      <c r="P2521" s="80" t="str">
        <f>IF(ISNA(VLOOKUP(Table1[[#This Row],[ProductID]],productMaster,1,0)),"Anomali","")</f>
        <v/>
      </c>
    </row>
    <row r="2522" spans="1:16" x14ac:dyDescent="0.25">
      <c r="A2522" s="4">
        <v>1393</v>
      </c>
      <c r="B2522" s="4">
        <v>3162</v>
      </c>
      <c r="C2522" s="11">
        <v>44190</v>
      </c>
      <c r="D2522" s="4">
        <v>1250</v>
      </c>
      <c r="E2522" s="4">
        <v>326</v>
      </c>
      <c r="F2522" s="41">
        <v>0.21</v>
      </c>
      <c r="G2522" s="41">
        <v>262.5</v>
      </c>
      <c r="K2522" t="b">
        <f>IF(VLOOKUP(Table1[[#This Row],[ProductID]],productMaster,4,0)="Active",TRUE,"Anomali")</f>
        <v>1</v>
      </c>
      <c r="L2522">
        <f>VLOOKUP(Table1[[#This Row],[ProductID]],productMaster,10,0)</f>
        <v>0</v>
      </c>
      <c r="M2522" t="str">
        <f>IF(Table1[[#This Row],[UnitPrice]]&gt;115%*Table1[[#This Row],[StandardAcquisitionCost]],"Anomali","")</f>
        <v>Anomali</v>
      </c>
      <c r="N2522" s="80">
        <f>VLOOKUP(Table1[[#This Row],[ProductID]],productMaster,11,0)</f>
        <v>0</v>
      </c>
      <c r="O2522" s="80" t="str">
        <f>IF(Table1[[#This Row],[UnitPrice]]&gt;Table1[[#This Row],[sellingPrice]],"Anomali","")</f>
        <v>Anomali</v>
      </c>
      <c r="P2522" s="80" t="str">
        <f>IF(ISNA(VLOOKUP(Table1[[#This Row],[ProductID]],productMaster,1,0)),"Anomali","")</f>
        <v/>
      </c>
    </row>
    <row r="2523" spans="1:16" x14ac:dyDescent="0.25">
      <c r="A2523" s="5">
        <v>1394</v>
      </c>
      <c r="B2523" s="5">
        <v>3163</v>
      </c>
      <c r="C2523" s="10">
        <v>44190</v>
      </c>
      <c r="D2523" s="5">
        <v>3</v>
      </c>
      <c r="E2523" s="5">
        <v>320</v>
      </c>
      <c r="F2523" s="40">
        <v>49.643999999999998</v>
      </c>
      <c r="G2523" s="40">
        <v>148.93199999999999</v>
      </c>
      <c r="K2523" t="b">
        <f>IF(VLOOKUP(Table1[[#This Row],[ProductID]],productMaster,4,0)="Active",TRUE,"Anomali")</f>
        <v>1</v>
      </c>
      <c r="L2523">
        <f>VLOOKUP(Table1[[#This Row],[ProductID]],productMaster,10,0)</f>
        <v>0</v>
      </c>
      <c r="M2523" t="str">
        <f>IF(Table1[[#This Row],[UnitPrice]]&gt;115%*Table1[[#This Row],[StandardAcquisitionCost]],"Anomali","")</f>
        <v>Anomali</v>
      </c>
      <c r="N2523" s="80">
        <f>VLOOKUP(Table1[[#This Row],[ProductID]],productMaster,11,0)</f>
        <v>0</v>
      </c>
      <c r="O2523" s="80" t="str">
        <f>IF(Table1[[#This Row],[UnitPrice]]&gt;Table1[[#This Row],[sellingPrice]],"Anomali","")</f>
        <v>Anomali</v>
      </c>
      <c r="P2523" s="80" t="str">
        <f>IF(ISNA(VLOOKUP(Table1[[#This Row],[ProductID]],productMaster,1,0)),"Anomali","")</f>
        <v/>
      </c>
    </row>
    <row r="2524" spans="1:16" x14ac:dyDescent="0.25">
      <c r="A2524" s="4">
        <v>1394</v>
      </c>
      <c r="B2524" s="4">
        <v>3164</v>
      </c>
      <c r="C2524" s="11">
        <v>44190</v>
      </c>
      <c r="D2524" s="4">
        <v>3</v>
      </c>
      <c r="E2524" s="4">
        <v>321</v>
      </c>
      <c r="F2524" s="41">
        <v>44.320500000000003</v>
      </c>
      <c r="G2524" s="41">
        <v>132.9615</v>
      </c>
      <c r="K2524" t="b">
        <f>IF(VLOOKUP(Table1[[#This Row],[ProductID]],productMaster,4,0)="Active",TRUE,"Anomali")</f>
        <v>1</v>
      </c>
      <c r="L2524">
        <f>VLOOKUP(Table1[[#This Row],[ProductID]],productMaster,10,0)</f>
        <v>0</v>
      </c>
      <c r="M2524" t="str">
        <f>IF(Table1[[#This Row],[UnitPrice]]&gt;115%*Table1[[#This Row],[StandardAcquisitionCost]],"Anomali","")</f>
        <v>Anomali</v>
      </c>
      <c r="N2524" s="80">
        <f>VLOOKUP(Table1[[#This Row],[ProductID]],productMaster,11,0)</f>
        <v>0</v>
      </c>
      <c r="O2524" s="80" t="str">
        <f>IF(Table1[[#This Row],[UnitPrice]]&gt;Table1[[#This Row],[sellingPrice]],"Anomali","")</f>
        <v>Anomali</v>
      </c>
      <c r="P2524" s="80" t="str">
        <f>IF(ISNA(VLOOKUP(Table1[[#This Row],[ProductID]],productMaster,1,0)),"Anomali","")</f>
        <v/>
      </c>
    </row>
    <row r="2525" spans="1:16" x14ac:dyDescent="0.25">
      <c r="A2525" s="5">
        <v>1395</v>
      </c>
      <c r="B2525" s="5">
        <v>3165</v>
      </c>
      <c r="C2525" s="10">
        <v>44190</v>
      </c>
      <c r="D2525" s="5">
        <v>550</v>
      </c>
      <c r="E2525" s="5">
        <v>930</v>
      </c>
      <c r="F2525" s="40">
        <v>42.514499999999998</v>
      </c>
      <c r="G2525" s="40">
        <v>23382.974999999999</v>
      </c>
      <c r="K2525" t="b">
        <f>IF(VLOOKUP(Table1[[#This Row],[ProductID]],productMaster,4,0)="Active",TRUE,"Anomali")</f>
        <v>1</v>
      </c>
      <c r="L2525">
        <f>VLOOKUP(Table1[[#This Row],[ProductID]],productMaster,10,0)</f>
        <v>13.09</v>
      </c>
      <c r="M2525" t="str">
        <f>IF(Table1[[#This Row],[UnitPrice]]&gt;115%*Table1[[#This Row],[StandardAcquisitionCost]],"Anomali","")</f>
        <v>Anomali</v>
      </c>
      <c r="N2525" s="80">
        <f>VLOOKUP(Table1[[#This Row],[ProductID]],productMaster,11,0)</f>
        <v>35</v>
      </c>
      <c r="O2525" s="80" t="str">
        <f>IF(Table1[[#This Row],[UnitPrice]]&gt;Table1[[#This Row],[sellingPrice]],"Anomali","")</f>
        <v>Anomali</v>
      </c>
      <c r="P2525" s="80" t="str">
        <f>IF(ISNA(VLOOKUP(Table1[[#This Row],[ProductID]],productMaster,1,0)),"Anomali","")</f>
        <v/>
      </c>
    </row>
    <row r="2526" spans="1:16" x14ac:dyDescent="0.25">
      <c r="A2526" s="4">
        <v>1395</v>
      </c>
      <c r="B2526" s="4">
        <v>3166</v>
      </c>
      <c r="C2526" s="11">
        <v>44190</v>
      </c>
      <c r="D2526" s="4">
        <v>550</v>
      </c>
      <c r="E2526" s="4">
        <v>921</v>
      </c>
      <c r="F2526" s="41">
        <v>5.5860000000000003</v>
      </c>
      <c r="G2526" s="41">
        <v>3072.3</v>
      </c>
      <c r="K2526" t="b">
        <f>IF(VLOOKUP(Table1[[#This Row],[ProductID]],productMaster,4,0)="Active",TRUE,"Anomali")</f>
        <v>1</v>
      </c>
      <c r="L2526">
        <f>VLOOKUP(Table1[[#This Row],[ProductID]],productMaster,10,0)</f>
        <v>1.8663000000000001</v>
      </c>
      <c r="M2526" t="str">
        <f>IF(Table1[[#This Row],[UnitPrice]]&gt;115%*Table1[[#This Row],[StandardAcquisitionCost]],"Anomali","")</f>
        <v>Anomali</v>
      </c>
      <c r="N2526" s="80">
        <f>VLOOKUP(Table1[[#This Row],[ProductID]],productMaster,11,0)</f>
        <v>4.99</v>
      </c>
      <c r="O2526" s="80" t="str">
        <f>IF(Table1[[#This Row],[UnitPrice]]&gt;Table1[[#This Row],[sellingPrice]],"Anomali","")</f>
        <v>Anomali</v>
      </c>
      <c r="P2526" s="80" t="str">
        <f>IF(ISNA(VLOOKUP(Table1[[#This Row],[ProductID]],productMaster,1,0)),"Anomali","")</f>
        <v/>
      </c>
    </row>
    <row r="2527" spans="1:16" x14ac:dyDescent="0.25">
      <c r="A2527" s="5">
        <v>1396</v>
      </c>
      <c r="B2527" s="5">
        <v>3167</v>
      </c>
      <c r="C2527" s="10">
        <v>44190</v>
      </c>
      <c r="D2527" s="5">
        <v>60</v>
      </c>
      <c r="E2527" s="5">
        <v>952</v>
      </c>
      <c r="F2527" s="40">
        <v>15.7395</v>
      </c>
      <c r="G2527" s="40">
        <v>944.37</v>
      </c>
      <c r="K2527" t="b">
        <f>IF(VLOOKUP(Table1[[#This Row],[ProductID]],productMaster,4,0)="Active",TRUE,"Anomali")</f>
        <v>1</v>
      </c>
      <c r="L2527">
        <f>VLOOKUP(Table1[[#This Row],[ProductID]],productMaster,10,0)</f>
        <v>8.9865999999999993</v>
      </c>
      <c r="M2527" t="str">
        <f>IF(Table1[[#This Row],[UnitPrice]]&gt;115%*Table1[[#This Row],[StandardAcquisitionCost]],"Anomali","")</f>
        <v>Anomali</v>
      </c>
      <c r="N2527" s="80">
        <f>VLOOKUP(Table1[[#This Row],[ProductID]],productMaster,11,0)</f>
        <v>20.239999999999998</v>
      </c>
      <c r="O2527" s="80" t="str">
        <f>IF(Table1[[#This Row],[UnitPrice]]&gt;Table1[[#This Row],[sellingPrice]],"Anomali","")</f>
        <v/>
      </c>
      <c r="P2527" s="80" t="str">
        <f>IF(ISNA(VLOOKUP(Table1[[#This Row],[ProductID]],productMaster,1,0)),"Anomali","")</f>
        <v/>
      </c>
    </row>
    <row r="2528" spans="1:16" x14ac:dyDescent="0.25">
      <c r="A2528" s="4">
        <v>1397</v>
      </c>
      <c r="B2528" s="4">
        <v>3168</v>
      </c>
      <c r="C2528" s="11">
        <v>44190</v>
      </c>
      <c r="D2528" s="4">
        <v>550</v>
      </c>
      <c r="E2528" s="4">
        <v>933</v>
      </c>
      <c r="F2528" s="41">
        <v>43.459499999999998</v>
      </c>
      <c r="G2528" s="41">
        <v>23902.724999999999</v>
      </c>
      <c r="K2528" t="b">
        <f>IF(VLOOKUP(Table1[[#This Row],[ProductID]],productMaster,4,0)="Active",TRUE,"Anomali")</f>
        <v>1</v>
      </c>
      <c r="L2528">
        <f>VLOOKUP(Table1[[#This Row],[ProductID]],productMaster,10,0)</f>
        <v>12.192399999999999</v>
      </c>
      <c r="M2528" t="str">
        <f>IF(Table1[[#This Row],[UnitPrice]]&gt;115%*Table1[[#This Row],[StandardAcquisitionCost]],"Anomali","")</f>
        <v>Anomali</v>
      </c>
      <c r="N2528" s="80">
        <f>VLOOKUP(Table1[[#This Row],[ProductID]],productMaster,11,0)</f>
        <v>32.6</v>
      </c>
      <c r="O2528" s="80" t="str">
        <f>IF(Table1[[#This Row],[UnitPrice]]&gt;Table1[[#This Row],[sellingPrice]],"Anomali","")</f>
        <v>Anomali</v>
      </c>
      <c r="P2528" s="80" t="str">
        <f>IF(ISNA(VLOOKUP(Table1[[#This Row],[ProductID]],productMaster,1,0)),"Anomali","")</f>
        <v/>
      </c>
    </row>
    <row r="2529" spans="1:16" x14ac:dyDescent="0.25">
      <c r="A2529" s="5">
        <v>1397</v>
      </c>
      <c r="B2529" s="5">
        <v>3169</v>
      </c>
      <c r="C2529" s="10">
        <v>44190</v>
      </c>
      <c r="D2529" s="5">
        <v>550</v>
      </c>
      <c r="E2529" s="5">
        <v>934</v>
      </c>
      <c r="F2529" s="40">
        <v>37.621499999999997</v>
      </c>
      <c r="G2529" s="40">
        <v>20691.825000000001</v>
      </c>
      <c r="K2529" t="b">
        <f>IF(VLOOKUP(Table1[[#This Row],[ProductID]],productMaster,4,0)="Active",TRUE,"Anomali")</f>
        <v>1</v>
      </c>
      <c r="L2529">
        <f>VLOOKUP(Table1[[#This Row],[ProductID]],productMaster,10,0)</f>
        <v>10.8423</v>
      </c>
      <c r="M2529" t="str">
        <f>IF(Table1[[#This Row],[UnitPrice]]&gt;115%*Table1[[#This Row],[StandardAcquisitionCost]],"Anomali","")</f>
        <v>Anomali</v>
      </c>
      <c r="N2529" s="80">
        <f>VLOOKUP(Table1[[#This Row],[ProductID]],productMaster,11,0)</f>
        <v>28.99</v>
      </c>
      <c r="O2529" s="80" t="str">
        <f>IF(Table1[[#This Row],[UnitPrice]]&gt;Table1[[#This Row],[sellingPrice]],"Anomali","")</f>
        <v>Anomali</v>
      </c>
      <c r="P2529" s="80" t="str">
        <f>IF(ISNA(VLOOKUP(Table1[[#This Row],[ProductID]],productMaster,1,0)),"Anomali","")</f>
        <v/>
      </c>
    </row>
    <row r="2530" spans="1:16" x14ac:dyDescent="0.25">
      <c r="A2530" s="4">
        <v>1397</v>
      </c>
      <c r="B2530" s="4">
        <v>3170</v>
      </c>
      <c r="C2530" s="11">
        <v>44190</v>
      </c>
      <c r="D2530" s="4">
        <v>550</v>
      </c>
      <c r="E2530" s="4">
        <v>922</v>
      </c>
      <c r="F2530" s="41">
        <v>6.5309999999999997</v>
      </c>
      <c r="G2530" s="41">
        <v>3592.05</v>
      </c>
      <c r="K2530" t="b">
        <f>IF(VLOOKUP(Table1[[#This Row],[ProductID]],productMaster,4,0)="Active",TRUE,"Anomali")</f>
        <v>1</v>
      </c>
      <c r="L2530">
        <f>VLOOKUP(Table1[[#This Row],[ProductID]],productMaster,10,0)</f>
        <v>1.4923</v>
      </c>
      <c r="M2530" t="str">
        <f>IF(Table1[[#This Row],[UnitPrice]]&gt;115%*Table1[[#This Row],[StandardAcquisitionCost]],"Anomali","")</f>
        <v>Anomali</v>
      </c>
      <c r="N2530" s="80">
        <f>VLOOKUP(Table1[[#This Row],[ProductID]],productMaster,11,0)</f>
        <v>3.99</v>
      </c>
      <c r="O2530" s="80" t="str">
        <f>IF(Table1[[#This Row],[UnitPrice]]&gt;Table1[[#This Row],[sellingPrice]],"Anomali","")</f>
        <v>Anomali</v>
      </c>
      <c r="P2530" s="80" t="str">
        <f>IF(ISNA(VLOOKUP(Table1[[#This Row],[ProductID]],productMaster,1,0)),"Anomali","")</f>
        <v/>
      </c>
    </row>
    <row r="2531" spans="1:16" x14ac:dyDescent="0.25">
      <c r="A2531" s="5">
        <v>1397</v>
      </c>
      <c r="B2531" s="5">
        <v>3171</v>
      </c>
      <c r="C2531" s="10">
        <v>44190</v>
      </c>
      <c r="D2531" s="5">
        <v>550</v>
      </c>
      <c r="E2531" s="5">
        <v>923</v>
      </c>
      <c r="F2531" s="40">
        <v>6.1844999999999999</v>
      </c>
      <c r="G2531" s="40">
        <v>3401.4749999999999</v>
      </c>
      <c r="K2531" t="b">
        <f>IF(VLOOKUP(Table1[[#This Row],[ProductID]],productMaster,4,0)="Active",TRUE,"Anomali")</f>
        <v>1</v>
      </c>
      <c r="L2531">
        <f>VLOOKUP(Table1[[#This Row],[ProductID]],productMaster,10,0)</f>
        <v>1.8663000000000001</v>
      </c>
      <c r="M2531" t="str">
        <f>IF(Table1[[#This Row],[UnitPrice]]&gt;115%*Table1[[#This Row],[StandardAcquisitionCost]],"Anomali","")</f>
        <v>Anomali</v>
      </c>
      <c r="N2531" s="80">
        <f>VLOOKUP(Table1[[#This Row],[ProductID]],productMaster,11,0)</f>
        <v>4.99</v>
      </c>
      <c r="O2531" s="80" t="str">
        <f>IF(Table1[[#This Row],[UnitPrice]]&gt;Table1[[#This Row],[sellingPrice]],"Anomali","")</f>
        <v>Anomali</v>
      </c>
      <c r="P2531" s="80" t="str">
        <f>IF(ISNA(VLOOKUP(Table1[[#This Row],[ProductID]],productMaster,1,0)),"Anomali","")</f>
        <v/>
      </c>
    </row>
    <row r="2532" spans="1:16" x14ac:dyDescent="0.25">
      <c r="A2532" s="4">
        <v>1398</v>
      </c>
      <c r="B2532" s="4">
        <v>3172</v>
      </c>
      <c r="C2532" s="11">
        <v>44190</v>
      </c>
      <c r="D2532" s="4">
        <v>550</v>
      </c>
      <c r="E2532" s="4">
        <v>317</v>
      </c>
      <c r="F2532" s="41">
        <v>29.578499999999998</v>
      </c>
      <c r="G2532" s="41">
        <v>16268.174999999999</v>
      </c>
      <c r="K2532" t="b">
        <f>IF(VLOOKUP(Table1[[#This Row],[ProductID]],productMaster,4,0)="Active",TRUE,"Anomali")</f>
        <v>1</v>
      </c>
      <c r="L2532">
        <f>VLOOKUP(Table1[[#This Row],[ProductID]],productMaster,10,0)</f>
        <v>0</v>
      </c>
      <c r="M2532" t="str">
        <f>IF(Table1[[#This Row],[UnitPrice]]&gt;115%*Table1[[#This Row],[StandardAcquisitionCost]],"Anomali","")</f>
        <v>Anomali</v>
      </c>
      <c r="N2532" s="80">
        <f>VLOOKUP(Table1[[#This Row],[ProductID]],productMaster,11,0)</f>
        <v>0</v>
      </c>
      <c r="O2532" s="80" t="str">
        <f>IF(Table1[[#This Row],[UnitPrice]]&gt;Table1[[#This Row],[sellingPrice]],"Anomali","")</f>
        <v>Anomali</v>
      </c>
      <c r="P2532" s="80" t="str">
        <f>IF(ISNA(VLOOKUP(Table1[[#This Row],[ProductID]],productMaster,1,0)),"Anomali","")</f>
        <v/>
      </c>
    </row>
    <row r="2533" spans="1:16" x14ac:dyDescent="0.25">
      <c r="A2533" s="5">
        <v>1398</v>
      </c>
      <c r="B2533" s="5">
        <v>3173</v>
      </c>
      <c r="C2533" s="10">
        <v>44190</v>
      </c>
      <c r="D2533" s="5">
        <v>550</v>
      </c>
      <c r="E2533" s="5">
        <v>318</v>
      </c>
      <c r="F2533" s="40">
        <v>36.098999999999997</v>
      </c>
      <c r="G2533" s="40">
        <v>19854.45</v>
      </c>
      <c r="K2533" t="b">
        <f>IF(VLOOKUP(Table1[[#This Row],[ProductID]],productMaster,4,0)="Active",TRUE,"Anomali")</f>
        <v>1</v>
      </c>
      <c r="L2533">
        <f>VLOOKUP(Table1[[#This Row],[ProductID]],productMaster,10,0)</f>
        <v>0</v>
      </c>
      <c r="M2533" t="str">
        <f>IF(Table1[[#This Row],[UnitPrice]]&gt;115%*Table1[[#This Row],[StandardAcquisitionCost]],"Anomali","")</f>
        <v>Anomali</v>
      </c>
      <c r="N2533" s="80">
        <f>VLOOKUP(Table1[[#This Row],[ProductID]],productMaster,11,0)</f>
        <v>0</v>
      </c>
      <c r="O2533" s="80" t="str">
        <f>IF(Table1[[#This Row],[UnitPrice]]&gt;Table1[[#This Row],[sellingPrice]],"Anomali","")</f>
        <v>Anomali</v>
      </c>
      <c r="P2533" s="80" t="str">
        <f>IF(ISNA(VLOOKUP(Table1[[#This Row],[ProductID]],productMaster,1,0)),"Anomali","")</f>
        <v/>
      </c>
    </row>
    <row r="2534" spans="1:16" x14ac:dyDescent="0.25">
      <c r="A2534" s="4">
        <v>1398</v>
      </c>
      <c r="B2534" s="4">
        <v>3174</v>
      </c>
      <c r="C2534" s="11">
        <v>44190</v>
      </c>
      <c r="D2534" s="4">
        <v>550</v>
      </c>
      <c r="E2534" s="4">
        <v>319</v>
      </c>
      <c r="F2534" s="41">
        <v>48.583500000000001</v>
      </c>
      <c r="G2534" s="41">
        <v>26720.924999999999</v>
      </c>
      <c r="K2534" t="b">
        <f>IF(VLOOKUP(Table1[[#This Row],[ProductID]],productMaster,4,0)="Active",TRUE,"Anomali")</f>
        <v>1</v>
      </c>
      <c r="L2534">
        <f>VLOOKUP(Table1[[#This Row],[ProductID]],productMaster,10,0)</f>
        <v>0</v>
      </c>
      <c r="M2534" t="str">
        <f>IF(Table1[[#This Row],[UnitPrice]]&gt;115%*Table1[[#This Row],[StandardAcquisitionCost]],"Anomali","")</f>
        <v>Anomali</v>
      </c>
      <c r="N2534" s="80">
        <f>VLOOKUP(Table1[[#This Row],[ProductID]],productMaster,11,0)</f>
        <v>0</v>
      </c>
      <c r="O2534" s="80" t="str">
        <f>IF(Table1[[#This Row],[UnitPrice]]&gt;Table1[[#This Row],[sellingPrice]],"Anomali","")</f>
        <v>Anomali</v>
      </c>
      <c r="P2534" s="80" t="str">
        <f>IF(ISNA(VLOOKUP(Table1[[#This Row],[ProductID]],productMaster,1,0)),"Anomali","")</f>
        <v/>
      </c>
    </row>
    <row r="2535" spans="1:16" x14ac:dyDescent="0.25">
      <c r="A2535" s="5">
        <v>1399</v>
      </c>
      <c r="B2535" s="5">
        <v>3175</v>
      </c>
      <c r="C2535" s="10">
        <v>44190</v>
      </c>
      <c r="D2535" s="5">
        <v>550</v>
      </c>
      <c r="E2535" s="5">
        <v>928</v>
      </c>
      <c r="F2535" s="40">
        <v>32.2455</v>
      </c>
      <c r="G2535" s="40">
        <v>17735.025000000001</v>
      </c>
      <c r="K2535" t="b">
        <f>IF(VLOOKUP(Table1[[#This Row],[ProductID]],productMaster,4,0)="Active",TRUE,"Anomali")</f>
        <v>1</v>
      </c>
      <c r="L2535">
        <f>VLOOKUP(Table1[[#This Row],[ProductID]],productMaster,10,0)</f>
        <v>9.3462999999999994</v>
      </c>
      <c r="M2535" t="str">
        <f>IF(Table1[[#This Row],[UnitPrice]]&gt;115%*Table1[[#This Row],[StandardAcquisitionCost]],"Anomali","")</f>
        <v>Anomali</v>
      </c>
      <c r="N2535" s="80">
        <f>VLOOKUP(Table1[[#This Row],[ProductID]],productMaster,11,0)</f>
        <v>24.99</v>
      </c>
      <c r="O2535" s="80" t="str">
        <f>IF(Table1[[#This Row],[UnitPrice]]&gt;Table1[[#This Row],[sellingPrice]],"Anomali","")</f>
        <v>Anomali</v>
      </c>
      <c r="P2535" s="80" t="str">
        <f>IF(ISNA(VLOOKUP(Table1[[#This Row],[ProductID]],productMaster,1,0)),"Anomali","")</f>
        <v/>
      </c>
    </row>
    <row r="2536" spans="1:16" x14ac:dyDescent="0.25">
      <c r="A2536" s="4">
        <v>1399</v>
      </c>
      <c r="B2536" s="4">
        <v>3176</v>
      </c>
      <c r="C2536" s="11">
        <v>44190</v>
      </c>
      <c r="D2536" s="4">
        <v>550</v>
      </c>
      <c r="E2536" s="4">
        <v>929</v>
      </c>
      <c r="F2536" s="41">
        <v>36.561</v>
      </c>
      <c r="G2536" s="41">
        <v>20108.55</v>
      </c>
      <c r="K2536" t="b">
        <f>IF(VLOOKUP(Table1[[#This Row],[ProductID]],productMaster,4,0)="Active",TRUE,"Anomali")</f>
        <v>1</v>
      </c>
      <c r="L2536">
        <f>VLOOKUP(Table1[[#This Row],[ProductID]],productMaster,10,0)</f>
        <v>11.2163</v>
      </c>
      <c r="M2536" t="str">
        <f>IF(Table1[[#This Row],[UnitPrice]]&gt;115%*Table1[[#This Row],[StandardAcquisitionCost]],"Anomali","")</f>
        <v>Anomali</v>
      </c>
      <c r="N2536" s="80">
        <f>VLOOKUP(Table1[[#This Row],[ProductID]],productMaster,11,0)</f>
        <v>29.99</v>
      </c>
      <c r="O2536" s="80" t="str">
        <f>IF(Table1[[#This Row],[UnitPrice]]&gt;Table1[[#This Row],[sellingPrice]],"Anomali","")</f>
        <v>Anomali</v>
      </c>
      <c r="P2536" s="80" t="str">
        <f>IF(ISNA(VLOOKUP(Table1[[#This Row],[ProductID]],productMaster,1,0)),"Anomali","")</f>
        <v/>
      </c>
    </row>
    <row r="2537" spans="1:16" x14ac:dyDescent="0.25">
      <c r="A2537" s="5">
        <v>1400</v>
      </c>
      <c r="B2537" s="5">
        <v>3177</v>
      </c>
      <c r="C2537" s="10">
        <v>44190</v>
      </c>
      <c r="D2537" s="5">
        <v>550</v>
      </c>
      <c r="E2537" s="5">
        <v>319</v>
      </c>
      <c r="F2537" s="40">
        <v>46.420499999999997</v>
      </c>
      <c r="G2537" s="40">
        <v>25531.275000000001</v>
      </c>
      <c r="K2537" t="b">
        <f>IF(VLOOKUP(Table1[[#This Row],[ProductID]],productMaster,4,0)="Active",TRUE,"Anomali")</f>
        <v>1</v>
      </c>
      <c r="L2537">
        <f>VLOOKUP(Table1[[#This Row],[ProductID]],productMaster,10,0)</f>
        <v>0</v>
      </c>
      <c r="M2537" t="str">
        <f>IF(Table1[[#This Row],[UnitPrice]]&gt;115%*Table1[[#This Row],[StandardAcquisitionCost]],"Anomali","")</f>
        <v>Anomali</v>
      </c>
      <c r="N2537" s="80">
        <f>VLOOKUP(Table1[[#This Row],[ProductID]],productMaster,11,0)</f>
        <v>0</v>
      </c>
      <c r="O2537" s="80" t="str">
        <f>IF(Table1[[#This Row],[UnitPrice]]&gt;Table1[[#This Row],[sellingPrice]],"Anomali","")</f>
        <v>Anomali</v>
      </c>
      <c r="P2537" s="80" t="str">
        <f>IF(ISNA(VLOOKUP(Table1[[#This Row],[ProductID]],productMaster,1,0)),"Anomali","")</f>
        <v/>
      </c>
    </row>
    <row r="2538" spans="1:16" x14ac:dyDescent="0.25">
      <c r="A2538" s="4">
        <v>1401</v>
      </c>
      <c r="B2538" s="4">
        <v>3178</v>
      </c>
      <c r="C2538" s="11">
        <v>44191</v>
      </c>
      <c r="D2538" s="4">
        <v>3</v>
      </c>
      <c r="E2538" s="4">
        <v>366</v>
      </c>
      <c r="F2538" s="41">
        <v>41.222999999999999</v>
      </c>
      <c r="G2538" s="41">
        <v>123.669</v>
      </c>
      <c r="K2538" t="b">
        <f>IF(VLOOKUP(Table1[[#This Row],[ProductID]],productMaster,4,0)="Active",TRUE,"Anomali")</f>
        <v>1</v>
      </c>
      <c r="L2538">
        <f>VLOOKUP(Table1[[#This Row],[ProductID]],productMaster,10,0)</f>
        <v>0</v>
      </c>
      <c r="M2538" t="str">
        <f>IF(Table1[[#This Row],[UnitPrice]]&gt;115%*Table1[[#This Row],[StandardAcquisitionCost]],"Anomali","")</f>
        <v>Anomali</v>
      </c>
      <c r="N2538" s="80">
        <f>VLOOKUP(Table1[[#This Row],[ProductID]],productMaster,11,0)</f>
        <v>0</v>
      </c>
      <c r="O2538" s="80" t="str">
        <f>IF(Table1[[#This Row],[UnitPrice]]&gt;Table1[[#This Row],[sellingPrice]],"Anomali","")</f>
        <v>Anomali</v>
      </c>
      <c r="P2538" s="80" t="str">
        <f>IF(ISNA(VLOOKUP(Table1[[#This Row],[ProductID]],productMaster,1,0)),"Anomali","")</f>
        <v/>
      </c>
    </row>
    <row r="2539" spans="1:16" x14ac:dyDescent="0.25">
      <c r="A2539" s="5">
        <v>1401</v>
      </c>
      <c r="B2539" s="5">
        <v>3179</v>
      </c>
      <c r="C2539" s="10">
        <v>44191</v>
      </c>
      <c r="D2539" s="5">
        <v>3</v>
      </c>
      <c r="E2539" s="5">
        <v>367</v>
      </c>
      <c r="F2539" s="40">
        <v>45.496499999999997</v>
      </c>
      <c r="G2539" s="40">
        <v>136.48949999999999</v>
      </c>
      <c r="K2539" t="b">
        <f>IF(VLOOKUP(Table1[[#This Row],[ProductID]],productMaster,4,0)="Active",TRUE,"Anomali")</f>
        <v>1</v>
      </c>
      <c r="L2539">
        <f>VLOOKUP(Table1[[#This Row],[ProductID]],productMaster,10,0)</f>
        <v>0</v>
      </c>
      <c r="M2539" t="str">
        <f>IF(Table1[[#This Row],[UnitPrice]]&gt;115%*Table1[[#This Row],[StandardAcquisitionCost]],"Anomali","")</f>
        <v>Anomali</v>
      </c>
      <c r="N2539" s="80">
        <f>VLOOKUP(Table1[[#This Row],[ProductID]],productMaster,11,0)</f>
        <v>0</v>
      </c>
      <c r="O2539" s="80" t="str">
        <f>IF(Table1[[#This Row],[UnitPrice]]&gt;Table1[[#This Row],[sellingPrice]],"Anomali","")</f>
        <v>Anomali</v>
      </c>
      <c r="P2539" s="80" t="str">
        <f>IF(ISNA(VLOOKUP(Table1[[#This Row],[ProductID]],productMaster,1,0)),"Anomali","")</f>
        <v/>
      </c>
    </row>
    <row r="2540" spans="1:16" x14ac:dyDescent="0.25">
      <c r="A2540" s="4">
        <v>1401</v>
      </c>
      <c r="B2540" s="4">
        <v>3180</v>
      </c>
      <c r="C2540" s="11">
        <v>44191</v>
      </c>
      <c r="D2540" s="4">
        <v>3</v>
      </c>
      <c r="E2540" s="4">
        <v>368</v>
      </c>
      <c r="F2540" s="41">
        <v>41.222999999999999</v>
      </c>
      <c r="G2540" s="41">
        <v>123.669</v>
      </c>
      <c r="K2540" t="b">
        <f>IF(VLOOKUP(Table1[[#This Row],[ProductID]],productMaster,4,0)="Active",TRUE,"Anomali")</f>
        <v>1</v>
      </c>
      <c r="L2540">
        <f>VLOOKUP(Table1[[#This Row],[ProductID]],productMaster,10,0)</f>
        <v>0</v>
      </c>
      <c r="M2540" t="str">
        <f>IF(Table1[[#This Row],[UnitPrice]]&gt;115%*Table1[[#This Row],[StandardAcquisitionCost]],"Anomali","")</f>
        <v>Anomali</v>
      </c>
      <c r="N2540" s="80">
        <f>VLOOKUP(Table1[[#This Row],[ProductID]],productMaster,11,0)</f>
        <v>0</v>
      </c>
      <c r="O2540" s="80" t="str">
        <f>IF(Table1[[#This Row],[UnitPrice]]&gt;Table1[[#This Row],[sellingPrice]],"Anomali","")</f>
        <v>Anomali</v>
      </c>
      <c r="P2540" s="80" t="str">
        <f>IF(ISNA(VLOOKUP(Table1[[#This Row],[ProductID]],productMaster,1,0)),"Anomali","")</f>
        <v/>
      </c>
    </row>
    <row r="2541" spans="1:16" x14ac:dyDescent="0.25">
      <c r="A2541" s="5">
        <v>1401</v>
      </c>
      <c r="B2541" s="5">
        <v>3181</v>
      </c>
      <c r="C2541" s="10">
        <v>44191</v>
      </c>
      <c r="D2541" s="5">
        <v>3</v>
      </c>
      <c r="E2541" s="5">
        <v>369</v>
      </c>
      <c r="F2541" s="40">
        <v>39.122999999999998</v>
      </c>
      <c r="G2541" s="40">
        <v>117.369</v>
      </c>
      <c r="K2541" t="b">
        <f>IF(VLOOKUP(Table1[[#This Row],[ProductID]],productMaster,4,0)="Active",TRUE,"Anomali")</f>
        <v>1</v>
      </c>
      <c r="L2541">
        <f>VLOOKUP(Table1[[#This Row],[ProductID]],productMaster,10,0)</f>
        <v>0</v>
      </c>
      <c r="M2541" t="str">
        <f>IF(Table1[[#This Row],[UnitPrice]]&gt;115%*Table1[[#This Row],[StandardAcquisitionCost]],"Anomali","")</f>
        <v>Anomali</v>
      </c>
      <c r="N2541" s="80">
        <f>VLOOKUP(Table1[[#This Row],[ProductID]],productMaster,11,0)</f>
        <v>0</v>
      </c>
      <c r="O2541" s="80" t="str">
        <f>IF(Table1[[#This Row],[UnitPrice]]&gt;Table1[[#This Row],[sellingPrice]],"Anomali","")</f>
        <v>Anomali</v>
      </c>
      <c r="P2541" s="80" t="str">
        <f>IF(ISNA(VLOOKUP(Table1[[#This Row],[ProductID]],productMaster,1,0)),"Anomali","")</f>
        <v/>
      </c>
    </row>
    <row r="2542" spans="1:16" x14ac:dyDescent="0.25">
      <c r="A2542" s="4">
        <v>1402</v>
      </c>
      <c r="B2542" s="4">
        <v>3182</v>
      </c>
      <c r="C2542" s="11">
        <v>44191</v>
      </c>
      <c r="D2542" s="4">
        <v>3</v>
      </c>
      <c r="E2542" s="4">
        <v>312</v>
      </c>
      <c r="F2542" s="41">
        <v>41.915999999999997</v>
      </c>
      <c r="G2542" s="41">
        <v>125.748</v>
      </c>
      <c r="K2542" t="b">
        <f>IF(VLOOKUP(Table1[[#This Row],[ProductID]],productMaster,4,0)="Active",TRUE,"Anomali")</f>
        <v>1</v>
      </c>
      <c r="L2542">
        <f>VLOOKUP(Table1[[#This Row],[ProductID]],productMaster,10,0)</f>
        <v>0</v>
      </c>
      <c r="M2542" t="str">
        <f>IF(Table1[[#This Row],[UnitPrice]]&gt;115%*Table1[[#This Row],[StandardAcquisitionCost]],"Anomali","")</f>
        <v>Anomali</v>
      </c>
      <c r="N2542" s="80">
        <f>VLOOKUP(Table1[[#This Row],[ProductID]],productMaster,11,0)</f>
        <v>0</v>
      </c>
      <c r="O2542" s="80" t="str">
        <f>IF(Table1[[#This Row],[UnitPrice]]&gt;Table1[[#This Row],[sellingPrice]],"Anomali","")</f>
        <v>Anomali</v>
      </c>
      <c r="P2542" s="80" t="str">
        <f>IF(ISNA(VLOOKUP(Table1[[#This Row],[ProductID]],productMaster,1,0)),"Anomali","")</f>
        <v/>
      </c>
    </row>
    <row r="2543" spans="1:16" x14ac:dyDescent="0.25">
      <c r="A2543" s="5">
        <v>1403</v>
      </c>
      <c r="B2543" s="5">
        <v>3183</v>
      </c>
      <c r="C2543" s="10">
        <v>44191</v>
      </c>
      <c r="D2543" s="5">
        <v>3</v>
      </c>
      <c r="E2543" s="5">
        <v>311</v>
      </c>
      <c r="F2543" s="40">
        <v>50.263500000000001</v>
      </c>
      <c r="G2543" s="40">
        <v>150.79050000000001</v>
      </c>
      <c r="K2543" t="b">
        <f>IF(VLOOKUP(Table1[[#This Row],[ProductID]],productMaster,4,0)="Active",TRUE,"Anomali")</f>
        <v>1</v>
      </c>
      <c r="L2543">
        <f>VLOOKUP(Table1[[#This Row],[ProductID]],productMaster,10,0)</f>
        <v>0</v>
      </c>
      <c r="M2543" t="str">
        <f>IF(Table1[[#This Row],[UnitPrice]]&gt;115%*Table1[[#This Row],[StandardAcquisitionCost]],"Anomali","")</f>
        <v>Anomali</v>
      </c>
      <c r="N2543" s="80">
        <f>VLOOKUP(Table1[[#This Row],[ProductID]],productMaster,11,0)</f>
        <v>0</v>
      </c>
      <c r="O2543" s="80" t="str">
        <f>IF(Table1[[#This Row],[UnitPrice]]&gt;Table1[[#This Row],[sellingPrice]],"Anomali","")</f>
        <v>Anomali</v>
      </c>
      <c r="P2543" s="80" t="str">
        <f>IF(ISNA(VLOOKUP(Table1[[#This Row],[ProductID]],productMaster,1,0)),"Anomali","")</f>
        <v/>
      </c>
    </row>
    <row r="2544" spans="1:16" x14ac:dyDescent="0.25">
      <c r="A2544" s="4">
        <v>1404</v>
      </c>
      <c r="B2544" s="4">
        <v>3184</v>
      </c>
      <c r="C2544" s="11">
        <v>44191</v>
      </c>
      <c r="D2544" s="4">
        <v>3</v>
      </c>
      <c r="E2544" s="4">
        <v>359</v>
      </c>
      <c r="F2544" s="41">
        <v>47.680500000000002</v>
      </c>
      <c r="G2544" s="41">
        <v>143.04150000000001</v>
      </c>
      <c r="K2544" t="b">
        <f>IF(VLOOKUP(Table1[[#This Row],[ProductID]],productMaster,4,0)="Active",TRUE,"Anomali")</f>
        <v>1</v>
      </c>
      <c r="L2544">
        <f>VLOOKUP(Table1[[#This Row],[ProductID]],productMaster,10,0)</f>
        <v>0</v>
      </c>
      <c r="M2544" t="str">
        <f>IF(Table1[[#This Row],[UnitPrice]]&gt;115%*Table1[[#This Row],[StandardAcquisitionCost]],"Anomali","")</f>
        <v>Anomali</v>
      </c>
      <c r="N2544" s="80">
        <f>VLOOKUP(Table1[[#This Row],[ProductID]],productMaster,11,0)</f>
        <v>0</v>
      </c>
      <c r="O2544" s="80" t="str">
        <f>IF(Table1[[#This Row],[UnitPrice]]&gt;Table1[[#This Row],[sellingPrice]],"Anomali","")</f>
        <v>Anomali</v>
      </c>
      <c r="P2544" s="80" t="str">
        <f>IF(ISNA(VLOOKUP(Table1[[#This Row],[ProductID]],productMaster,1,0)),"Anomali","")</f>
        <v/>
      </c>
    </row>
    <row r="2545" spans="1:16" x14ac:dyDescent="0.25">
      <c r="A2545" s="5">
        <v>1404</v>
      </c>
      <c r="B2545" s="5">
        <v>3185</v>
      </c>
      <c r="C2545" s="10">
        <v>44191</v>
      </c>
      <c r="D2545" s="5">
        <v>3</v>
      </c>
      <c r="E2545" s="5">
        <v>360</v>
      </c>
      <c r="F2545" s="40">
        <v>45.580500000000001</v>
      </c>
      <c r="G2545" s="40">
        <v>136.7415</v>
      </c>
      <c r="K2545" t="b">
        <f>IF(VLOOKUP(Table1[[#This Row],[ProductID]],productMaster,4,0)="Active",TRUE,"Anomali")</f>
        <v>1</v>
      </c>
      <c r="L2545">
        <f>VLOOKUP(Table1[[#This Row],[ProductID]],productMaster,10,0)</f>
        <v>0</v>
      </c>
      <c r="M2545" t="str">
        <f>IF(Table1[[#This Row],[UnitPrice]]&gt;115%*Table1[[#This Row],[StandardAcquisitionCost]],"Anomali","")</f>
        <v>Anomali</v>
      </c>
      <c r="N2545" s="80">
        <f>VLOOKUP(Table1[[#This Row],[ProductID]],productMaster,11,0)</f>
        <v>0</v>
      </c>
      <c r="O2545" s="80" t="str">
        <f>IF(Table1[[#This Row],[UnitPrice]]&gt;Table1[[#This Row],[sellingPrice]],"Anomali","")</f>
        <v>Anomali</v>
      </c>
      <c r="P2545" s="80" t="str">
        <f>IF(ISNA(VLOOKUP(Table1[[#This Row],[ProductID]],productMaster,1,0)),"Anomali","")</f>
        <v/>
      </c>
    </row>
    <row r="2546" spans="1:16" x14ac:dyDescent="0.25">
      <c r="A2546" s="4">
        <v>1405</v>
      </c>
      <c r="B2546" s="4">
        <v>3186</v>
      </c>
      <c r="C2546" s="11">
        <v>44191</v>
      </c>
      <c r="D2546" s="4">
        <v>550</v>
      </c>
      <c r="E2546" s="4">
        <v>530</v>
      </c>
      <c r="F2546" s="41">
        <v>16.085999999999999</v>
      </c>
      <c r="G2546" s="41">
        <v>8847.2999999999993</v>
      </c>
      <c r="K2546" t="b">
        <f>IF(VLOOKUP(Table1[[#This Row],[ProductID]],productMaster,4,0)="Active",TRUE,"Anomali")</f>
        <v>1</v>
      </c>
      <c r="L2546">
        <f>VLOOKUP(Table1[[#This Row],[ProductID]],productMaster,10,0)</f>
        <v>0</v>
      </c>
      <c r="M2546" t="str">
        <f>IF(Table1[[#This Row],[UnitPrice]]&gt;115%*Table1[[#This Row],[StandardAcquisitionCost]],"Anomali","")</f>
        <v>Anomali</v>
      </c>
      <c r="N2546" s="80">
        <f>VLOOKUP(Table1[[#This Row],[ProductID]],productMaster,11,0)</f>
        <v>0</v>
      </c>
      <c r="O2546" s="80" t="str">
        <f>IF(Table1[[#This Row],[UnitPrice]]&gt;Table1[[#This Row],[sellingPrice]],"Anomali","")</f>
        <v>Anomali</v>
      </c>
      <c r="P2546" s="80" t="str">
        <f>IF(ISNA(VLOOKUP(Table1[[#This Row],[ProductID]],productMaster,1,0)),"Anomali","")</f>
        <v/>
      </c>
    </row>
    <row r="2547" spans="1:16" x14ac:dyDescent="0.25">
      <c r="A2547" s="5">
        <v>1406</v>
      </c>
      <c r="B2547" s="5">
        <v>3187</v>
      </c>
      <c r="C2547" s="10">
        <v>44191</v>
      </c>
      <c r="D2547" s="5">
        <v>3</v>
      </c>
      <c r="E2547" s="5">
        <v>314</v>
      </c>
      <c r="F2547" s="40">
        <v>57.025500000000001</v>
      </c>
      <c r="G2547" s="40">
        <v>171.07650000000001</v>
      </c>
      <c r="K2547" t="b">
        <f>IF(VLOOKUP(Table1[[#This Row],[ProductID]],productMaster,4,0)="Active",TRUE,"Anomali")</f>
        <v>1</v>
      </c>
      <c r="L2547">
        <f>VLOOKUP(Table1[[#This Row],[ProductID]],productMaster,10,0)</f>
        <v>0</v>
      </c>
      <c r="M2547" t="str">
        <f>IF(Table1[[#This Row],[UnitPrice]]&gt;115%*Table1[[#This Row],[StandardAcquisitionCost]],"Anomali","")</f>
        <v>Anomali</v>
      </c>
      <c r="N2547" s="80">
        <f>VLOOKUP(Table1[[#This Row],[ProductID]],productMaster,11,0)</f>
        <v>0</v>
      </c>
      <c r="O2547" s="80" t="str">
        <f>IF(Table1[[#This Row],[UnitPrice]]&gt;Table1[[#This Row],[sellingPrice]],"Anomali","")</f>
        <v>Anomali</v>
      </c>
      <c r="P2547" s="80" t="str">
        <f>IF(ISNA(VLOOKUP(Table1[[#This Row],[ProductID]],productMaster,1,0)),"Anomali","")</f>
        <v/>
      </c>
    </row>
    <row r="2548" spans="1:16" x14ac:dyDescent="0.25">
      <c r="A2548" s="4">
        <v>1407</v>
      </c>
      <c r="B2548" s="4">
        <v>3188</v>
      </c>
      <c r="C2548" s="11">
        <v>44191</v>
      </c>
      <c r="D2548" s="4">
        <v>550</v>
      </c>
      <c r="E2548" s="4">
        <v>512</v>
      </c>
      <c r="F2548" s="41">
        <v>37.085999999999999</v>
      </c>
      <c r="G2548" s="41">
        <v>20397.3</v>
      </c>
      <c r="K2548" t="b">
        <f>IF(VLOOKUP(Table1[[#This Row],[ProductID]],productMaster,4,0)="Active",TRUE,"Anomali")</f>
        <v>1</v>
      </c>
      <c r="L2548">
        <f>VLOOKUP(Table1[[#This Row],[ProductID]],productMaster,10,0)</f>
        <v>0</v>
      </c>
      <c r="M2548" t="str">
        <f>IF(Table1[[#This Row],[UnitPrice]]&gt;115%*Table1[[#This Row],[StandardAcquisitionCost]],"Anomali","")</f>
        <v>Anomali</v>
      </c>
      <c r="N2548" s="80">
        <f>VLOOKUP(Table1[[#This Row],[ProductID]],productMaster,11,0)</f>
        <v>0</v>
      </c>
      <c r="O2548" s="80" t="str">
        <f>IF(Table1[[#This Row],[UnitPrice]]&gt;Table1[[#This Row],[sellingPrice]],"Anomali","")</f>
        <v>Anomali</v>
      </c>
      <c r="P2548" s="80" t="str">
        <f>IF(ISNA(VLOOKUP(Table1[[#This Row],[ProductID]],productMaster,1,0)),"Anomali","")</f>
        <v/>
      </c>
    </row>
    <row r="2549" spans="1:16" x14ac:dyDescent="0.25">
      <c r="A2549" s="5">
        <v>1408</v>
      </c>
      <c r="B2549" s="5">
        <v>3189</v>
      </c>
      <c r="C2549" s="10">
        <v>44191</v>
      </c>
      <c r="D2549" s="5">
        <v>550</v>
      </c>
      <c r="E2549" s="5">
        <v>513</v>
      </c>
      <c r="F2549" s="40">
        <v>26.596499999999999</v>
      </c>
      <c r="G2549" s="40">
        <v>14628.075000000001</v>
      </c>
      <c r="K2549" t="b">
        <f>IF(VLOOKUP(Table1[[#This Row],[ProductID]],productMaster,4,0)="Active",TRUE,"Anomali")</f>
        <v>1</v>
      </c>
      <c r="L2549">
        <f>VLOOKUP(Table1[[#This Row],[ProductID]],productMaster,10,0)</f>
        <v>0</v>
      </c>
      <c r="M2549" t="str">
        <f>IF(Table1[[#This Row],[UnitPrice]]&gt;115%*Table1[[#This Row],[StandardAcquisitionCost]],"Anomali","")</f>
        <v>Anomali</v>
      </c>
      <c r="N2549" s="80">
        <f>VLOOKUP(Table1[[#This Row],[ProductID]],productMaster,11,0)</f>
        <v>0</v>
      </c>
      <c r="O2549" s="80" t="str">
        <f>IF(Table1[[#This Row],[UnitPrice]]&gt;Table1[[#This Row],[sellingPrice]],"Anomali","")</f>
        <v>Anomali</v>
      </c>
      <c r="P2549" s="80" t="str">
        <f>IF(ISNA(VLOOKUP(Table1[[#This Row],[ProductID]],productMaster,1,0)),"Anomali","")</f>
        <v/>
      </c>
    </row>
    <row r="2550" spans="1:16" x14ac:dyDescent="0.25">
      <c r="A2550" s="4">
        <v>1409</v>
      </c>
      <c r="B2550" s="4">
        <v>3190</v>
      </c>
      <c r="C2550" s="11">
        <v>44191</v>
      </c>
      <c r="D2550" s="4">
        <v>550</v>
      </c>
      <c r="E2550" s="4">
        <v>317</v>
      </c>
      <c r="F2550" s="41">
        <v>27.058499999999999</v>
      </c>
      <c r="G2550" s="41">
        <v>14882.174999999999</v>
      </c>
      <c r="K2550" t="b">
        <f>IF(VLOOKUP(Table1[[#This Row],[ProductID]],productMaster,4,0)="Active",TRUE,"Anomali")</f>
        <v>1</v>
      </c>
      <c r="L2550">
        <f>VLOOKUP(Table1[[#This Row],[ProductID]],productMaster,10,0)</f>
        <v>0</v>
      </c>
      <c r="M2550" t="str">
        <f>IF(Table1[[#This Row],[UnitPrice]]&gt;115%*Table1[[#This Row],[StandardAcquisitionCost]],"Anomali","")</f>
        <v>Anomali</v>
      </c>
      <c r="N2550" s="80">
        <f>VLOOKUP(Table1[[#This Row],[ProductID]],productMaster,11,0)</f>
        <v>0</v>
      </c>
      <c r="O2550" s="80" t="str">
        <f>IF(Table1[[#This Row],[UnitPrice]]&gt;Table1[[#This Row],[sellingPrice]],"Anomali","")</f>
        <v>Anomali</v>
      </c>
      <c r="P2550" s="80" t="str">
        <f>IF(ISNA(VLOOKUP(Table1[[#This Row],[ProductID]],productMaster,1,0)),"Anomali","")</f>
        <v/>
      </c>
    </row>
    <row r="2551" spans="1:16" x14ac:dyDescent="0.25">
      <c r="A2551" s="5">
        <v>1409</v>
      </c>
      <c r="B2551" s="5">
        <v>3191</v>
      </c>
      <c r="C2551" s="10">
        <v>44191</v>
      </c>
      <c r="D2551" s="5">
        <v>550</v>
      </c>
      <c r="E2551" s="5">
        <v>318</v>
      </c>
      <c r="F2551" s="40">
        <v>33.579000000000001</v>
      </c>
      <c r="G2551" s="40">
        <v>18468.45</v>
      </c>
      <c r="K2551" t="b">
        <f>IF(VLOOKUP(Table1[[#This Row],[ProductID]],productMaster,4,0)="Active",TRUE,"Anomali")</f>
        <v>1</v>
      </c>
      <c r="L2551">
        <f>VLOOKUP(Table1[[#This Row],[ProductID]],productMaster,10,0)</f>
        <v>0</v>
      </c>
      <c r="M2551" t="str">
        <f>IF(Table1[[#This Row],[UnitPrice]]&gt;115%*Table1[[#This Row],[StandardAcquisitionCost]],"Anomali","")</f>
        <v>Anomali</v>
      </c>
      <c r="N2551" s="80">
        <f>VLOOKUP(Table1[[#This Row],[ProductID]],productMaster,11,0)</f>
        <v>0</v>
      </c>
      <c r="O2551" s="80" t="str">
        <f>IF(Table1[[#This Row],[UnitPrice]]&gt;Table1[[#This Row],[sellingPrice]],"Anomali","")</f>
        <v>Anomali</v>
      </c>
      <c r="P2551" s="80" t="str">
        <f>IF(ISNA(VLOOKUP(Table1[[#This Row],[ProductID]],productMaster,1,0)),"Anomali","")</f>
        <v/>
      </c>
    </row>
    <row r="2552" spans="1:16" x14ac:dyDescent="0.25">
      <c r="A2552" s="4">
        <v>1409</v>
      </c>
      <c r="B2552" s="4">
        <v>3192</v>
      </c>
      <c r="C2552" s="11">
        <v>44191</v>
      </c>
      <c r="D2552" s="4">
        <v>550</v>
      </c>
      <c r="E2552" s="4">
        <v>319</v>
      </c>
      <c r="F2552" s="41">
        <v>46.063499999999998</v>
      </c>
      <c r="G2552" s="41">
        <v>25334.924999999999</v>
      </c>
      <c r="K2552" t="b">
        <f>IF(VLOOKUP(Table1[[#This Row],[ProductID]],productMaster,4,0)="Active",TRUE,"Anomali")</f>
        <v>1</v>
      </c>
      <c r="L2552">
        <f>VLOOKUP(Table1[[#This Row],[ProductID]],productMaster,10,0)</f>
        <v>0</v>
      </c>
      <c r="M2552" t="str">
        <f>IF(Table1[[#This Row],[UnitPrice]]&gt;115%*Table1[[#This Row],[StandardAcquisitionCost]],"Anomali","")</f>
        <v>Anomali</v>
      </c>
      <c r="N2552" s="80">
        <f>VLOOKUP(Table1[[#This Row],[ProductID]],productMaster,11,0)</f>
        <v>0</v>
      </c>
      <c r="O2552" s="80" t="str">
        <f>IF(Table1[[#This Row],[UnitPrice]]&gt;Table1[[#This Row],[sellingPrice]],"Anomali","")</f>
        <v>Anomali</v>
      </c>
      <c r="P2552" s="80" t="str">
        <f>IF(ISNA(VLOOKUP(Table1[[#This Row],[ProductID]],productMaster,1,0)),"Anomali","")</f>
        <v/>
      </c>
    </row>
    <row r="2553" spans="1:16" x14ac:dyDescent="0.25">
      <c r="A2553" s="5">
        <v>1410</v>
      </c>
      <c r="B2553" s="5">
        <v>3193</v>
      </c>
      <c r="C2553" s="10">
        <v>44191</v>
      </c>
      <c r="D2553" s="5">
        <v>3</v>
      </c>
      <c r="E2553" s="5">
        <v>407</v>
      </c>
      <c r="F2553" s="40">
        <v>43.270499999999998</v>
      </c>
      <c r="G2553" s="40">
        <v>129.8115</v>
      </c>
      <c r="K2553" t="b">
        <f>IF(VLOOKUP(Table1[[#This Row],[ProductID]],productMaster,4,0)="Active",TRUE,"Anomali")</f>
        <v>1</v>
      </c>
      <c r="L2553">
        <f>VLOOKUP(Table1[[#This Row],[ProductID]],productMaster,10,0)</f>
        <v>0</v>
      </c>
      <c r="M2553" t="str">
        <f>IF(Table1[[#This Row],[UnitPrice]]&gt;115%*Table1[[#This Row],[StandardAcquisitionCost]],"Anomali","")</f>
        <v>Anomali</v>
      </c>
      <c r="N2553" s="80">
        <f>VLOOKUP(Table1[[#This Row],[ProductID]],productMaster,11,0)</f>
        <v>0</v>
      </c>
      <c r="O2553" s="80" t="str">
        <f>IF(Table1[[#This Row],[UnitPrice]]&gt;Table1[[#This Row],[sellingPrice]],"Anomali","")</f>
        <v>Anomali</v>
      </c>
      <c r="P2553" s="80" t="str">
        <f>IF(ISNA(VLOOKUP(Table1[[#This Row],[ProductID]],productMaster,1,0)),"Anomali","")</f>
        <v/>
      </c>
    </row>
    <row r="2554" spans="1:16" x14ac:dyDescent="0.25">
      <c r="A2554" s="4">
        <v>1410</v>
      </c>
      <c r="B2554" s="4">
        <v>3194</v>
      </c>
      <c r="C2554" s="11">
        <v>44191</v>
      </c>
      <c r="D2554" s="4">
        <v>3</v>
      </c>
      <c r="E2554" s="4">
        <v>408</v>
      </c>
      <c r="F2554" s="41">
        <v>47.543999999999997</v>
      </c>
      <c r="G2554" s="41">
        <v>142.63200000000001</v>
      </c>
      <c r="K2554" t="b">
        <f>IF(VLOOKUP(Table1[[#This Row],[ProductID]],productMaster,4,0)="Active",TRUE,"Anomali")</f>
        <v>1</v>
      </c>
      <c r="L2554">
        <f>VLOOKUP(Table1[[#This Row],[ProductID]],productMaster,10,0)</f>
        <v>0</v>
      </c>
      <c r="M2554" t="str">
        <f>IF(Table1[[#This Row],[UnitPrice]]&gt;115%*Table1[[#This Row],[StandardAcquisitionCost]],"Anomali","")</f>
        <v>Anomali</v>
      </c>
      <c r="N2554" s="80">
        <f>VLOOKUP(Table1[[#This Row],[ProductID]],productMaster,11,0)</f>
        <v>0</v>
      </c>
      <c r="O2554" s="80" t="str">
        <f>IF(Table1[[#This Row],[UnitPrice]]&gt;Table1[[#This Row],[sellingPrice]],"Anomali","")</f>
        <v>Anomali</v>
      </c>
      <c r="P2554" s="80" t="str">
        <f>IF(ISNA(VLOOKUP(Table1[[#This Row],[ProductID]],productMaster,1,0)),"Anomali","")</f>
        <v/>
      </c>
    </row>
    <row r="2555" spans="1:16" x14ac:dyDescent="0.25">
      <c r="A2555" s="5">
        <v>1410</v>
      </c>
      <c r="B2555" s="5">
        <v>3195</v>
      </c>
      <c r="C2555" s="10">
        <v>44191</v>
      </c>
      <c r="D2555" s="5">
        <v>3</v>
      </c>
      <c r="E2555" s="5">
        <v>409</v>
      </c>
      <c r="F2555" s="40">
        <v>43.270499999999998</v>
      </c>
      <c r="G2555" s="40">
        <v>129.8115</v>
      </c>
      <c r="K2555" t="b">
        <f>IF(VLOOKUP(Table1[[#This Row],[ProductID]],productMaster,4,0)="Active",TRUE,"Anomali")</f>
        <v>1</v>
      </c>
      <c r="L2555">
        <f>VLOOKUP(Table1[[#This Row],[ProductID]],productMaster,10,0)</f>
        <v>0</v>
      </c>
      <c r="M2555" t="str">
        <f>IF(Table1[[#This Row],[UnitPrice]]&gt;115%*Table1[[#This Row],[StandardAcquisitionCost]],"Anomali","")</f>
        <v>Anomali</v>
      </c>
      <c r="N2555" s="80">
        <f>VLOOKUP(Table1[[#This Row],[ProductID]],productMaster,11,0)</f>
        <v>0</v>
      </c>
      <c r="O2555" s="80" t="str">
        <f>IF(Table1[[#This Row],[UnitPrice]]&gt;Table1[[#This Row],[sellingPrice]],"Anomali","")</f>
        <v>Anomali</v>
      </c>
      <c r="P2555" s="80" t="str">
        <f>IF(ISNA(VLOOKUP(Table1[[#This Row],[ProductID]],productMaster,1,0)),"Anomali","")</f>
        <v/>
      </c>
    </row>
    <row r="2556" spans="1:16" x14ac:dyDescent="0.25">
      <c r="A2556" s="4">
        <v>1411</v>
      </c>
      <c r="B2556" s="4">
        <v>3196</v>
      </c>
      <c r="C2556" s="11">
        <v>44191</v>
      </c>
      <c r="D2556" s="4">
        <v>3</v>
      </c>
      <c r="E2556" s="4">
        <v>429</v>
      </c>
      <c r="F2556" s="41">
        <v>41.222999999999999</v>
      </c>
      <c r="G2556" s="41">
        <v>123.669</v>
      </c>
      <c r="K2556" t="b">
        <f>IF(VLOOKUP(Table1[[#This Row],[ProductID]],productMaster,4,0)="Active",TRUE,"Anomali")</f>
        <v>1</v>
      </c>
      <c r="L2556">
        <f>VLOOKUP(Table1[[#This Row],[ProductID]],productMaster,10,0)</f>
        <v>0</v>
      </c>
      <c r="M2556" t="str">
        <f>IF(Table1[[#This Row],[UnitPrice]]&gt;115%*Table1[[#This Row],[StandardAcquisitionCost]],"Anomali","")</f>
        <v>Anomali</v>
      </c>
      <c r="N2556" s="80">
        <f>VLOOKUP(Table1[[#This Row],[ProductID]],productMaster,11,0)</f>
        <v>0</v>
      </c>
      <c r="O2556" s="80" t="str">
        <f>IF(Table1[[#This Row],[UnitPrice]]&gt;Table1[[#This Row],[sellingPrice]],"Anomali","")</f>
        <v>Anomali</v>
      </c>
      <c r="P2556" s="80" t="str">
        <f>IF(ISNA(VLOOKUP(Table1[[#This Row],[ProductID]],productMaster,1,0)),"Anomali","")</f>
        <v/>
      </c>
    </row>
    <row r="2557" spans="1:16" x14ac:dyDescent="0.25">
      <c r="A2557" s="5">
        <v>1411</v>
      </c>
      <c r="B2557" s="5">
        <v>3197</v>
      </c>
      <c r="C2557" s="10">
        <v>44191</v>
      </c>
      <c r="D2557" s="5">
        <v>3</v>
      </c>
      <c r="E2557" s="5">
        <v>430</v>
      </c>
      <c r="F2557" s="40">
        <v>45.496499999999997</v>
      </c>
      <c r="G2557" s="40">
        <v>136.48949999999999</v>
      </c>
      <c r="K2557" t="b">
        <f>IF(VLOOKUP(Table1[[#This Row],[ProductID]],productMaster,4,0)="Active",TRUE,"Anomali")</f>
        <v>1</v>
      </c>
      <c r="L2557">
        <f>VLOOKUP(Table1[[#This Row],[ProductID]],productMaster,10,0)</f>
        <v>0</v>
      </c>
      <c r="M2557" t="str">
        <f>IF(Table1[[#This Row],[UnitPrice]]&gt;115%*Table1[[#This Row],[StandardAcquisitionCost]],"Anomali","")</f>
        <v>Anomali</v>
      </c>
      <c r="N2557" s="80">
        <f>VLOOKUP(Table1[[#This Row],[ProductID]],productMaster,11,0)</f>
        <v>0</v>
      </c>
      <c r="O2557" s="80" t="str">
        <f>IF(Table1[[#This Row],[UnitPrice]]&gt;Table1[[#This Row],[sellingPrice]],"Anomali","")</f>
        <v>Anomali</v>
      </c>
      <c r="P2557" s="80" t="str">
        <f>IF(ISNA(VLOOKUP(Table1[[#This Row],[ProductID]],productMaster,1,0)),"Anomali","")</f>
        <v/>
      </c>
    </row>
    <row r="2558" spans="1:16" x14ac:dyDescent="0.25">
      <c r="A2558" s="4">
        <v>1411</v>
      </c>
      <c r="B2558" s="4">
        <v>3198</v>
      </c>
      <c r="C2558" s="11">
        <v>44191</v>
      </c>
      <c r="D2558" s="4">
        <v>3</v>
      </c>
      <c r="E2558" s="4">
        <v>431</v>
      </c>
      <c r="F2558" s="41">
        <v>41.222999999999999</v>
      </c>
      <c r="G2558" s="41">
        <v>123.669</v>
      </c>
      <c r="K2558" t="b">
        <f>IF(VLOOKUP(Table1[[#This Row],[ProductID]],productMaster,4,0)="Active",TRUE,"Anomali")</f>
        <v>1</v>
      </c>
      <c r="L2558">
        <f>VLOOKUP(Table1[[#This Row],[ProductID]],productMaster,10,0)</f>
        <v>0</v>
      </c>
      <c r="M2558" t="str">
        <f>IF(Table1[[#This Row],[UnitPrice]]&gt;115%*Table1[[#This Row],[StandardAcquisitionCost]],"Anomali","")</f>
        <v>Anomali</v>
      </c>
      <c r="N2558" s="80">
        <f>VLOOKUP(Table1[[#This Row],[ProductID]],productMaster,11,0)</f>
        <v>0</v>
      </c>
      <c r="O2558" s="80" t="str">
        <f>IF(Table1[[#This Row],[UnitPrice]]&gt;Table1[[#This Row],[sellingPrice]],"Anomali","")</f>
        <v>Anomali</v>
      </c>
      <c r="P2558" s="80" t="str">
        <f>IF(ISNA(VLOOKUP(Table1[[#This Row],[ProductID]],productMaster,1,0)),"Anomali","")</f>
        <v/>
      </c>
    </row>
    <row r="2559" spans="1:16" x14ac:dyDescent="0.25">
      <c r="A2559" s="5">
        <v>1411</v>
      </c>
      <c r="B2559" s="5">
        <v>3199</v>
      </c>
      <c r="C2559" s="10">
        <v>44191</v>
      </c>
      <c r="D2559" s="5">
        <v>3</v>
      </c>
      <c r="E2559" s="5">
        <v>432</v>
      </c>
      <c r="F2559" s="40">
        <v>39.122999999999998</v>
      </c>
      <c r="G2559" s="40">
        <v>117.369</v>
      </c>
      <c r="K2559" t="b">
        <f>IF(VLOOKUP(Table1[[#This Row],[ProductID]],productMaster,4,0)="Active",TRUE,"Anomali")</f>
        <v>1</v>
      </c>
      <c r="L2559">
        <f>VLOOKUP(Table1[[#This Row],[ProductID]],productMaster,10,0)</f>
        <v>0</v>
      </c>
      <c r="M2559" t="str">
        <f>IF(Table1[[#This Row],[UnitPrice]]&gt;115%*Table1[[#This Row],[StandardAcquisitionCost]],"Anomali","")</f>
        <v>Anomali</v>
      </c>
      <c r="N2559" s="80">
        <f>VLOOKUP(Table1[[#This Row],[ProductID]],productMaster,11,0)</f>
        <v>0</v>
      </c>
      <c r="O2559" s="80" t="str">
        <f>IF(Table1[[#This Row],[UnitPrice]]&gt;Table1[[#This Row],[sellingPrice]],"Anomali","")</f>
        <v>Anomali</v>
      </c>
      <c r="P2559" s="80" t="str">
        <f>IF(ISNA(VLOOKUP(Table1[[#This Row],[ProductID]],productMaster,1,0)),"Anomali","")</f>
        <v/>
      </c>
    </row>
    <row r="2560" spans="1:16" x14ac:dyDescent="0.25">
      <c r="A2560" s="4">
        <v>1412</v>
      </c>
      <c r="B2560" s="4">
        <v>3200</v>
      </c>
      <c r="C2560" s="11">
        <v>44191</v>
      </c>
      <c r="D2560" s="4">
        <v>3</v>
      </c>
      <c r="E2560" s="4">
        <v>320</v>
      </c>
      <c r="F2560" s="41">
        <v>47.470500000000001</v>
      </c>
      <c r="G2560" s="41">
        <v>142.41149999999999</v>
      </c>
      <c r="K2560" t="b">
        <f>IF(VLOOKUP(Table1[[#This Row],[ProductID]],productMaster,4,0)="Active",TRUE,"Anomali")</f>
        <v>1</v>
      </c>
      <c r="L2560">
        <f>VLOOKUP(Table1[[#This Row],[ProductID]],productMaster,10,0)</f>
        <v>0</v>
      </c>
      <c r="M2560" t="str">
        <f>IF(Table1[[#This Row],[UnitPrice]]&gt;115%*Table1[[#This Row],[StandardAcquisitionCost]],"Anomali","")</f>
        <v>Anomali</v>
      </c>
      <c r="N2560" s="80">
        <f>VLOOKUP(Table1[[#This Row],[ProductID]],productMaster,11,0)</f>
        <v>0</v>
      </c>
      <c r="O2560" s="80" t="str">
        <f>IF(Table1[[#This Row],[UnitPrice]]&gt;Table1[[#This Row],[sellingPrice]],"Anomali","")</f>
        <v>Anomali</v>
      </c>
      <c r="P2560" s="80" t="str">
        <f>IF(ISNA(VLOOKUP(Table1[[#This Row],[ProductID]],productMaster,1,0)),"Anomali","")</f>
        <v/>
      </c>
    </row>
    <row r="2561" spans="1:16" x14ac:dyDescent="0.25">
      <c r="A2561" s="5">
        <v>1412</v>
      </c>
      <c r="B2561" s="5">
        <v>3201</v>
      </c>
      <c r="C2561" s="10">
        <v>44191</v>
      </c>
      <c r="D2561" s="5">
        <v>3</v>
      </c>
      <c r="E2561" s="5">
        <v>321</v>
      </c>
      <c r="F2561" s="40">
        <v>42.798000000000002</v>
      </c>
      <c r="G2561" s="40">
        <v>128.39400000000001</v>
      </c>
      <c r="K2561" t="b">
        <f>IF(VLOOKUP(Table1[[#This Row],[ProductID]],productMaster,4,0)="Active",TRUE,"Anomali")</f>
        <v>1</v>
      </c>
      <c r="L2561">
        <f>VLOOKUP(Table1[[#This Row],[ProductID]],productMaster,10,0)</f>
        <v>0</v>
      </c>
      <c r="M2561" t="str">
        <f>IF(Table1[[#This Row],[UnitPrice]]&gt;115%*Table1[[#This Row],[StandardAcquisitionCost]],"Anomali","")</f>
        <v>Anomali</v>
      </c>
      <c r="N2561" s="80">
        <f>VLOOKUP(Table1[[#This Row],[ProductID]],productMaster,11,0)</f>
        <v>0</v>
      </c>
      <c r="O2561" s="80" t="str">
        <f>IF(Table1[[#This Row],[UnitPrice]]&gt;Table1[[#This Row],[sellingPrice]],"Anomali","")</f>
        <v>Anomali</v>
      </c>
      <c r="P2561" s="80" t="str">
        <f>IF(ISNA(VLOOKUP(Table1[[#This Row],[ProductID]],productMaster,1,0)),"Anomali","")</f>
        <v/>
      </c>
    </row>
    <row r="2562" spans="1:16" x14ac:dyDescent="0.25">
      <c r="A2562" s="4">
        <v>1413</v>
      </c>
      <c r="B2562" s="4">
        <v>3202</v>
      </c>
      <c r="C2562" s="11">
        <v>44191</v>
      </c>
      <c r="D2562" s="4">
        <v>3</v>
      </c>
      <c r="E2562" s="4">
        <v>440</v>
      </c>
      <c r="F2562" s="41">
        <v>41.222999999999999</v>
      </c>
      <c r="G2562" s="41">
        <v>123.669</v>
      </c>
      <c r="K2562" t="b">
        <f>IF(VLOOKUP(Table1[[#This Row],[ProductID]],productMaster,4,0)="Active",TRUE,"Anomali")</f>
        <v>1</v>
      </c>
      <c r="L2562">
        <f>VLOOKUP(Table1[[#This Row],[ProductID]],productMaster,10,0)</f>
        <v>0</v>
      </c>
      <c r="M2562" t="str">
        <f>IF(Table1[[#This Row],[UnitPrice]]&gt;115%*Table1[[#This Row],[StandardAcquisitionCost]],"Anomali","")</f>
        <v>Anomali</v>
      </c>
      <c r="N2562" s="80">
        <f>VLOOKUP(Table1[[#This Row],[ProductID]],productMaster,11,0)</f>
        <v>0</v>
      </c>
      <c r="O2562" s="80" t="str">
        <f>IF(Table1[[#This Row],[UnitPrice]]&gt;Table1[[#This Row],[sellingPrice]],"Anomali","")</f>
        <v>Anomali</v>
      </c>
      <c r="P2562" s="80" t="str">
        <f>IF(ISNA(VLOOKUP(Table1[[#This Row],[ProductID]],productMaster,1,0)),"Anomali","")</f>
        <v/>
      </c>
    </row>
    <row r="2563" spans="1:16" x14ac:dyDescent="0.25">
      <c r="A2563" s="5">
        <v>1413</v>
      </c>
      <c r="B2563" s="5">
        <v>3203</v>
      </c>
      <c r="C2563" s="10">
        <v>44191</v>
      </c>
      <c r="D2563" s="5">
        <v>3</v>
      </c>
      <c r="E2563" s="5">
        <v>441</v>
      </c>
      <c r="F2563" s="40">
        <v>39.122999999999998</v>
      </c>
      <c r="G2563" s="40">
        <v>117.369</v>
      </c>
      <c r="K2563" t="b">
        <f>IF(VLOOKUP(Table1[[#This Row],[ProductID]],productMaster,4,0)="Active",TRUE,"Anomali")</f>
        <v>1</v>
      </c>
      <c r="L2563">
        <f>VLOOKUP(Table1[[#This Row],[ProductID]],productMaster,10,0)</f>
        <v>0</v>
      </c>
      <c r="M2563" t="str">
        <f>IF(Table1[[#This Row],[UnitPrice]]&gt;115%*Table1[[#This Row],[StandardAcquisitionCost]],"Anomali","")</f>
        <v>Anomali</v>
      </c>
      <c r="N2563" s="80">
        <f>VLOOKUP(Table1[[#This Row],[ProductID]],productMaster,11,0)</f>
        <v>0</v>
      </c>
      <c r="O2563" s="80" t="str">
        <f>IF(Table1[[#This Row],[UnitPrice]]&gt;Table1[[#This Row],[sellingPrice]],"Anomali","")</f>
        <v>Anomali</v>
      </c>
      <c r="P2563" s="80" t="str">
        <f>IF(ISNA(VLOOKUP(Table1[[#This Row],[ProductID]],productMaster,1,0)),"Anomali","")</f>
        <v/>
      </c>
    </row>
    <row r="2564" spans="1:16" x14ac:dyDescent="0.25">
      <c r="A2564" s="4">
        <v>1413</v>
      </c>
      <c r="B2564" s="4">
        <v>3204</v>
      </c>
      <c r="C2564" s="11">
        <v>44191</v>
      </c>
      <c r="D2564" s="4">
        <v>3</v>
      </c>
      <c r="E2564" s="4">
        <v>442</v>
      </c>
      <c r="F2564" s="41">
        <v>43.396500000000003</v>
      </c>
      <c r="G2564" s="41">
        <v>130.18950000000001</v>
      </c>
      <c r="K2564" t="b">
        <f>IF(VLOOKUP(Table1[[#This Row],[ProductID]],productMaster,4,0)="Active",TRUE,"Anomali")</f>
        <v>1</v>
      </c>
      <c r="L2564">
        <f>VLOOKUP(Table1[[#This Row],[ProductID]],productMaster,10,0)</f>
        <v>0</v>
      </c>
      <c r="M2564" t="str">
        <f>IF(Table1[[#This Row],[UnitPrice]]&gt;115%*Table1[[#This Row],[StandardAcquisitionCost]],"Anomali","")</f>
        <v>Anomali</v>
      </c>
      <c r="N2564" s="80">
        <f>VLOOKUP(Table1[[#This Row],[ProductID]],productMaster,11,0)</f>
        <v>0</v>
      </c>
      <c r="O2564" s="80" t="str">
        <f>IF(Table1[[#This Row],[UnitPrice]]&gt;Table1[[#This Row],[sellingPrice]],"Anomali","")</f>
        <v>Anomali</v>
      </c>
      <c r="P2564" s="80" t="str">
        <f>IF(ISNA(VLOOKUP(Table1[[#This Row],[ProductID]],productMaster,1,0)),"Anomali","")</f>
        <v/>
      </c>
    </row>
    <row r="2565" spans="1:16" x14ac:dyDescent="0.25">
      <c r="A2565" s="5">
        <v>1414</v>
      </c>
      <c r="B2565" s="5">
        <v>3205</v>
      </c>
      <c r="C2565" s="10">
        <v>44191</v>
      </c>
      <c r="D2565" s="5">
        <v>550</v>
      </c>
      <c r="E2565" s="5">
        <v>941</v>
      </c>
      <c r="F2565" s="40">
        <v>62.9895</v>
      </c>
      <c r="G2565" s="40">
        <v>34644.224999999999</v>
      </c>
      <c r="K2565" t="b">
        <f>IF(VLOOKUP(Table1[[#This Row],[ProductID]],productMaster,4,0)="Active",TRUE,"Anomali")</f>
        <v>1</v>
      </c>
      <c r="L2565">
        <f>VLOOKUP(Table1[[#This Row],[ProductID]],productMaster,10,0)</f>
        <v>35.959600000000002</v>
      </c>
      <c r="M2565" t="str">
        <f>IF(Table1[[#This Row],[UnitPrice]]&gt;115%*Table1[[#This Row],[StandardAcquisitionCost]],"Anomali","")</f>
        <v>Anomali</v>
      </c>
      <c r="N2565" s="80">
        <f>VLOOKUP(Table1[[#This Row],[ProductID]],productMaster,11,0)</f>
        <v>80.989999999999995</v>
      </c>
      <c r="O2565" s="80" t="str">
        <f>IF(Table1[[#This Row],[UnitPrice]]&gt;Table1[[#This Row],[sellingPrice]],"Anomali","")</f>
        <v/>
      </c>
      <c r="P2565" s="80" t="str">
        <f>IF(ISNA(VLOOKUP(Table1[[#This Row],[ProductID]],productMaster,1,0)),"Anomali","")</f>
        <v/>
      </c>
    </row>
    <row r="2566" spans="1:16" x14ac:dyDescent="0.25">
      <c r="A2566" s="4">
        <v>1415</v>
      </c>
      <c r="B2566" s="4">
        <v>3206</v>
      </c>
      <c r="C2566" s="11">
        <v>44191</v>
      </c>
      <c r="D2566" s="4">
        <v>3</v>
      </c>
      <c r="E2566" s="4">
        <v>320</v>
      </c>
      <c r="F2566" s="41">
        <v>45.3705</v>
      </c>
      <c r="G2566" s="41">
        <v>136.11150000000001</v>
      </c>
      <c r="K2566" t="b">
        <f>IF(VLOOKUP(Table1[[#This Row],[ProductID]],productMaster,4,0)="Active",TRUE,"Anomali")</f>
        <v>1</v>
      </c>
      <c r="L2566">
        <f>VLOOKUP(Table1[[#This Row],[ProductID]],productMaster,10,0)</f>
        <v>0</v>
      </c>
      <c r="M2566" t="str">
        <f>IF(Table1[[#This Row],[UnitPrice]]&gt;115%*Table1[[#This Row],[StandardAcquisitionCost]],"Anomali","")</f>
        <v>Anomali</v>
      </c>
      <c r="N2566" s="80">
        <f>VLOOKUP(Table1[[#This Row],[ProductID]],productMaster,11,0)</f>
        <v>0</v>
      </c>
      <c r="O2566" s="80" t="str">
        <f>IF(Table1[[#This Row],[UnitPrice]]&gt;Table1[[#This Row],[sellingPrice]],"Anomali","")</f>
        <v>Anomali</v>
      </c>
      <c r="P2566" s="80" t="str">
        <f>IF(ISNA(VLOOKUP(Table1[[#This Row],[ProductID]],productMaster,1,0)),"Anomali","")</f>
        <v/>
      </c>
    </row>
    <row r="2567" spans="1:16" x14ac:dyDescent="0.25">
      <c r="A2567" s="5">
        <v>1415</v>
      </c>
      <c r="B2567" s="5">
        <v>3207</v>
      </c>
      <c r="C2567" s="10">
        <v>44191</v>
      </c>
      <c r="D2567" s="5">
        <v>3</v>
      </c>
      <c r="E2567" s="5">
        <v>321</v>
      </c>
      <c r="F2567" s="40">
        <v>40.488</v>
      </c>
      <c r="G2567" s="40">
        <v>121.464</v>
      </c>
      <c r="K2567" t="b">
        <f>IF(VLOOKUP(Table1[[#This Row],[ProductID]],productMaster,4,0)="Active",TRUE,"Anomali")</f>
        <v>1</v>
      </c>
      <c r="L2567">
        <f>VLOOKUP(Table1[[#This Row],[ProductID]],productMaster,10,0)</f>
        <v>0</v>
      </c>
      <c r="M2567" t="str">
        <f>IF(Table1[[#This Row],[UnitPrice]]&gt;115%*Table1[[#This Row],[StandardAcquisitionCost]],"Anomali","")</f>
        <v>Anomali</v>
      </c>
      <c r="N2567" s="80">
        <f>VLOOKUP(Table1[[#This Row],[ProductID]],productMaster,11,0)</f>
        <v>0</v>
      </c>
      <c r="O2567" s="80" t="str">
        <f>IF(Table1[[#This Row],[UnitPrice]]&gt;Table1[[#This Row],[sellingPrice]],"Anomali","")</f>
        <v>Anomali</v>
      </c>
      <c r="P2567" s="80" t="str">
        <f>IF(ISNA(VLOOKUP(Table1[[#This Row],[ProductID]],productMaster,1,0)),"Anomali","")</f>
        <v/>
      </c>
    </row>
    <row r="2568" spans="1:16" x14ac:dyDescent="0.25">
      <c r="A2568" s="4">
        <v>1415</v>
      </c>
      <c r="B2568" s="4">
        <v>3208</v>
      </c>
      <c r="C2568" s="11">
        <v>44191</v>
      </c>
      <c r="D2568" s="4">
        <v>60</v>
      </c>
      <c r="E2568" s="4">
        <v>322</v>
      </c>
      <c r="F2568" s="41">
        <v>26.365500000000001</v>
      </c>
      <c r="G2568" s="41">
        <v>1581.93</v>
      </c>
      <c r="K2568" t="b">
        <f>IF(VLOOKUP(Table1[[#This Row],[ProductID]],productMaster,4,0)="Active",TRUE,"Anomali")</f>
        <v>1</v>
      </c>
      <c r="L2568">
        <f>VLOOKUP(Table1[[#This Row],[ProductID]],productMaster,10,0)</f>
        <v>0</v>
      </c>
      <c r="M2568" t="str">
        <f>IF(Table1[[#This Row],[UnitPrice]]&gt;115%*Table1[[#This Row],[StandardAcquisitionCost]],"Anomali","")</f>
        <v>Anomali</v>
      </c>
      <c r="N2568" s="80">
        <f>VLOOKUP(Table1[[#This Row],[ProductID]],productMaster,11,0)</f>
        <v>0</v>
      </c>
      <c r="O2568" s="80" t="str">
        <f>IF(Table1[[#This Row],[UnitPrice]]&gt;Table1[[#This Row],[sellingPrice]],"Anomali","")</f>
        <v>Anomali</v>
      </c>
      <c r="P2568" s="80" t="str">
        <f>IF(ISNA(VLOOKUP(Table1[[#This Row],[ProductID]],productMaster,1,0)),"Anomali","")</f>
        <v/>
      </c>
    </row>
    <row r="2569" spans="1:16" x14ac:dyDescent="0.25">
      <c r="A2569" s="5">
        <v>1416</v>
      </c>
      <c r="B2569" s="5">
        <v>3209</v>
      </c>
      <c r="C2569" s="10">
        <v>44191</v>
      </c>
      <c r="D2569" s="5">
        <v>3</v>
      </c>
      <c r="E2569" s="5">
        <v>504</v>
      </c>
      <c r="F2569" s="40">
        <v>48.762</v>
      </c>
      <c r="G2569" s="40">
        <v>146.286</v>
      </c>
      <c r="K2569" t="b">
        <f>IF(VLOOKUP(Table1[[#This Row],[ProductID]],productMaster,4,0)="Active",TRUE,"Anomali")</f>
        <v>1</v>
      </c>
      <c r="L2569">
        <f>VLOOKUP(Table1[[#This Row],[ProductID]],productMaster,10,0)</f>
        <v>0</v>
      </c>
      <c r="M2569" t="str">
        <f>IF(Table1[[#This Row],[UnitPrice]]&gt;115%*Table1[[#This Row],[StandardAcquisitionCost]],"Anomali","")</f>
        <v>Anomali</v>
      </c>
      <c r="N2569" s="80">
        <f>VLOOKUP(Table1[[#This Row],[ProductID]],productMaster,11,0)</f>
        <v>0</v>
      </c>
      <c r="O2569" s="80" t="str">
        <f>IF(Table1[[#This Row],[UnitPrice]]&gt;Table1[[#This Row],[sellingPrice]],"Anomali","")</f>
        <v>Anomali</v>
      </c>
      <c r="P2569" s="80" t="str">
        <f>IF(ISNA(VLOOKUP(Table1[[#This Row],[ProductID]],productMaster,1,0)),"Anomali","")</f>
        <v/>
      </c>
    </row>
    <row r="2570" spans="1:16" x14ac:dyDescent="0.25">
      <c r="A2570" s="4">
        <v>1417</v>
      </c>
      <c r="B2570" s="4">
        <v>3210</v>
      </c>
      <c r="C2570" s="11">
        <v>44192</v>
      </c>
      <c r="D2570" s="4">
        <v>3</v>
      </c>
      <c r="E2570" s="4">
        <v>497</v>
      </c>
      <c r="F2570" s="41">
        <v>34.188000000000002</v>
      </c>
      <c r="G2570" s="41">
        <v>102.56399999999999</v>
      </c>
      <c r="K2570" t="b">
        <f>IF(VLOOKUP(Table1[[#This Row],[ProductID]],productMaster,4,0)="Active",TRUE,"Anomali")</f>
        <v>1</v>
      </c>
      <c r="L2570">
        <f>VLOOKUP(Table1[[#This Row],[ProductID]],productMaster,10,0)</f>
        <v>0</v>
      </c>
      <c r="M2570" t="str">
        <f>IF(Table1[[#This Row],[UnitPrice]]&gt;115%*Table1[[#This Row],[StandardAcquisitionCost]],"Anomali","")</f>
        <v>Anomali</v>
      </c>
      <c r="N2570" s="80">
        <f>VLOOKUP(Table1[[#This Row],[ProductID]],productMaster,11,0)</f>
        <v>0</v>
      </c>
      <c r="O2570" s="80" t="str">
        <f>IF(Table1[[#This Row],[UnitPrice]]&gt;Table1[[#This Row],[sellingPrice]],"Anomali","")</f>
        <v>Anomali</v>
      </c>
      <c r="P2570" s="80" t="str">
        <f>IF(ISNA(VLOOKUP(Table1[[#This Row],[ProductID]],productMaster,1,0)),"Anomali","")</f>
        <v/>
      </c>
    </row>
    <row r="2571" spans="1:16" x14ac:dyDescent="0.25">
      <c r="A2571" s="5">
        <v>1418</v>
      </c>
      <c r="B2571" s="5">
        <v>3211</v>
      </c>
      <c r="C2571" s="10">
        <v>44192</v>
      </c>
      <c r="D2571" s="5">
        <v>3</v>
      </c>
      <c r="E2571" s="5">
        <v>323</v>
      </c>
      <c r="F2571" s="40">
        <v>50.263500000000001</v>
      </c>
      <c r="G2571" s="40">
        <v>150.79050000000001</v>
      </c>
      <c r="K2571" t="b">
        <f>IF(VLOOKUP(Table1[[#This Row],[ProductID]],productMaster,4,0)="Active",TRUE,"Anomali")</f>
        <v>1</v>
      </c>
      <c r="L2571">
        <f>VLOOKUP(Table1[[#This Row],[ProductID]],productMaster,10,0)</f>
        <v>0</v>
      </c>
      <c r="M2571" t="str">
        <f>IF(Table1[[#This Row],[UnitPrice]]&gt;115%*Table1[[#This Row],[StandardAcquisitionCost]],"Anomali","")</f>
        <v>Anomali</v>
      </c>
      <c r="N2571" s="80">
        <f>VLOOKUP(Table1[[#This Row],[ProductID]],productMaster,11,0)</f>
        <v>0</v>
      </c>
      <c r="O2571" s="80" t="str">
        <f>IF(Table1[[#This Row],[UnitPrice]]&gt;Table1[[#This Row],[sellingPrice]],"Anomali","")</f>
        <v>Anomali</v>
      </c>
      <c r="P2571" s="80" t="str">
        <f>IF(ISNA(VLOOKUP(Table1[[#This Row],[ProductID]],productMaster,1,0)),"Anomali","")</f>
        <v/>
      </c>
    </row>
    <row r="2572" spans="1:16" x14ac:dyDescent="0.25">
      <c r="A2572" s="4">
        <v>1419</v>
      </c>
      <c r="B2572" s="4">
        <v>3212</v>
      </c>
      <c r="C2572" s="11">
        <v>44192</v>
      </c>
      <c r="D2572" s="4">
        <v>550</v>
      </c>
      <c r="E2572" s="4">
        <v>523</v>
      </c>
      <c r="F2572" s="41">
        <v>10.731</v>
      </c>
      <c r="G2572" s="41">
        <v>5902.05</v>
      </c>
      <c r="K2572" t="b">
        <f>IF(VLOOKUP(Table1[[#This Row],[ProductID]],productMaster,4,0)="Active",TRUE,"Anomali")</f>
        <v>1</v>
      </c>
      <c r="L2572">
        <f>VLOOKUP(Table1[[#This Row],[ProductID]],productMaster,10,0)</f>
        <v>0</v>
      </c>
      <c r="M2572" t="str">
        <f>IF(Table1[[#This Row],[UnitPrice]]&gt;115%*Table1[[#This Row],[StandardAcquisitionCost]],"Anomali","")</f>
        <v>Anomali</v>
      </c>
      <c r="N2572" s="80">
        <f>VLOOKUP(Table1[[#This Row],[ProductID]],productMaster,11,0)</f>
        <v>0</v>
      </c>
      <c r="O2572" s="80" t="str">
        <f>IF(Table1[[#This Row],[UnitPrice]]&gt;Table1[[#This Row],[sellingPrice]],"Anomali","")</f>
        <v>Anomali</v>
      </c>
      <c r="P2572" s="80" t="str">
        <f>IF(ISNA(VLOOKUP(Table1[[#This Row],[ProductID]],productMaster,1,0)),"Anomali","")</f>
        <v/>
      </c>
    </row>
    <row r="2573" spans="1:16" x14ac:dyDescent="0.25">
      <c r="A2573" s="5">
        <v>1419</v>
      </c>
      <c r="B2573" s="5">
        <v>3213</v>
      </c>
      <c r="C2573" s="10">
        <v>44192</v>
      </c>
      <c r="D2573" s="5">
        <v>550</v>
      </c>
      <c r="E2573" s="5">
        <v>524</v>
      </c>
      <c r="F2573" s="40">
        <v>14.1225</v>
      </c>
      <c r="G2573" s="40">
        <v>7767.375</v>
      </c>
      <c r="K2573" t="b">
        <f>IF(VLOOKUP(Table1[[#This Row],[ProductID]],productMaster,4,0)="Active",TRUE,"Anomali")</f>
        <v>1</v>
      </c>
      <c r="L2573">
        <f>VLOOKUP(Table1[[#This Row],[ProductID]],productMaster,10,0)</f>
        <v>0</v>
      </c>
      <c r="M2573" t="str">
        <f>IF(Table1[[#This Row],[UnitPrice]]&gt;115%*Table1[[#This Row],[StandardAcquisitionCost]],"Anomali","")</f>
        <v>Anomali</v>
      </c>
      <c r="N2573" s="80">
        <f>VLOOKUP(Table1[[#This Row],[ProductID]],productMaster,11,0)</f>
        <v>0</v>
      </c>
      <c r="O2573" s="80" t="str">
        <f>IF(Table1[[#This Row],[UnitPrice]]&gt;Table1[[#This Row],[sellingPrice]],"Anomali","")</f>
        <v>Anomali</v>
      </c>
      <c r="P2573" s="80" t="str">
        <f>IF(ISNA(VLOOKUP(Table1[[#This Row],[ProductID]],productMaster,1,0)),"Anomali","")</f>
        <v/>
      </c>
    </row>
    <row r="2574" spans="1:16" x14ac:dyDescent="0.25">
      <c r="A2574" s="4">
        <v>1420</v>
      </c>
      <c r="B2574" s="4">
        <v>3214</v>
      </c>
      <c r="C2574" s="11">
        <v>44192</v>
      </c>
      <c r="D2574" s="4">
        <v>60</v>
      </c>
      <c r="E2574" s="4">
        <v>492</v>
      </c>
      <c r="F2574" s="41">
        <v>50.263500000000001</v>
      </c>
      <c r="G2574" s="41">
        <v>3015.81</v>
      </c>
      <c r="K2574" t="b">
        <f>IF(VLOOKUP(Table1[[#This Row],[ProductID]],productMaster,4,0)="Active",TRUE,"Anomali")</f>
        <v>1</v>
      </c>
      <c r="L2574">
        <f>VLOOKUP(Table1[[#This Row],[ProductID]],productMaster,10,0)</f>
        <v>0</v>
      </c>
      <c r="M2574" t="str">
        <f>IF(Table1[[#This Row],[UnitPrice]]&gt;115%*Table1[[#This Row],[StandardAcquisitionCost]],"Anomali","")</f>
        <v>Anomali</v>
      </c>
      <c r="N2574" s="80">
        <f>VLOOKUP(Table1[[#This Row],[ProductID]],productMaster,11,0)</f>
        <v>0</v>
      </c>
      <c r="O2574" s="80" t="str">
        <f>IF(Table1[[#This Row],[UnitPrice]]&gt;Table1[[#This Row],[sellingPrice]],"Anomali","")</f>
        <v>Anomali</v>
      </c>
      <c r="P2574" s="80" t="str">
        <f>IF(ISNA(VLOOKUP(Table1[[#This Row],[ProductID]],productMaster,1,0)),"Anomali","")</f>
        <v/>
      </c>
    </row>
    <row r="2575" spans="1:16" x14ac:dyDescent="0.25">
      <c r="A2575" s="5">
        <v>1420</v>
      </c>
      <c r="B2575" s="5">
        <v>3215</v>
      </c>
      <c r="C2575" s="10">
        <v>44192</v>
      </c>
      <c r="D2575" s="5">
        <v>60</v>
      </c>
      <c r="E2575" s="5">
        <v>493</v>
      </c>
      <c r="F2575" s="40">
        <v>57.151499999999999</v>
      </c>
      <c r="G2575" s="40">
        <v>3429.09</v>
      </c>
      <c r="K2575" t="b">
        <f>IF(VLOOKUP(Table1[[#This Row],[ProductID]],productMaster,4,0)="Active",TRUE,"Anomali")</f>
        <v>1</v>
      </c>
      <c r="L2575">
        <f>VLOOKUP(Table1[[#This Row],[ProductID]],productMaster,10,0)</f>
        <v>0</v>
      </c>
      <c r="M2575" t="str">
        <f>IF(Table1[[#This Row],[UnitPrice]]&gt;115%*Table1[[#This Row],[StandardAcquisitionCost]],"Anomali","")</f>
        <v>Anomali</v>
      </c>
      <c r="N2575" s="80">
        <f>VLOOKUP(Table1[[#This Row],[ProductID]],productMaster,11,0)</f>
        <v>0</v>
      </c>
      <c r="O2575" s="80" t="str">
        <f>IF(Table1[[#This Row],[UnitPrice]]&gt;Table1[[#This Row],[sellingPrice]],"Anomali","")</f>
        <v>Anomali</v>
      </c>
      <c r="P2575" s="80" t="str">
        <f>IF(ISNA(VLOOKUP(Table1[[#This Row],[ProductID]],productMaster,1,0)),"Anomali","")</f>
        <v/>
      </c>
    </row>
    <row r="2576" spans="1:16" x14ac:dyDescent="0.25">
      <c r="A2576" s="4">
        <v>1420</v>
      </c>
      <c r="B2576" s="4">
        <v>3216</v>
      </c>
      <c r="C2576" s="11">
        <v>44192</v>
      </c>
      <c r="D2576" s="4">
        <v>60</v>
      </c>
      <c r="E2576" s="4">
        <v>494</v>
      </c>
      <c r="F2576" s="41">
        <v>53.203499999999998</v>
      </c>
      <c r="G2576" s="41">
        <v>3192.21</v>
      </c>
      <c r="K2576" t="b">
        <f>IF(VLOOKUP(Table1[[#This Row],[ProductID]],productMaster,4,0)="Active",TRUE,"Anomali")</f>
        <v>1</v>
      </c>
      <c r="L2576">
        <f>VLOOKUP(Table1[[#This Row],[ProductID]],productMaster,10,0)</f>
        <v>0</v>
      </c>
      <c r="M2576" t="str">
        <f>IF(Table1[[#This Row],[UnitPrice]]&gt;115%*Table1[[#This Row],[StandardAcquisitionCost]],"Anomali","")</f>
        <v>Anomali</v>
      </c>
      <c r="N2576" s="80">
        <f>VLOOKUP(Table1[[#This Row],[ProductID]],productMaster,11,0)</f>
        <v>0</v>
      </c>
      <c r="O2576" s="80" t="str">
        <f>IF(Table1[[#This Row],[UnitPrice]]&gt;Table1[[#This Row],[sellingPrice]],"Anomali","")</f>
        <v>Anomali</v>
      </c>
      <c r="P2576" s="80" t="str">
        <f>IF(ISNA(VLOOKUP(Table1[[#This Row],[ProductID]],productMaster,1,0)),"Anomali","")</f>
        <v/>
      </c>
    </row>
    <row r="2577" spans="1:16" x14ac:dyDescent="0.25">
      <c r="A2577" s="5">
        <v>1421</v>
      </c>
      <c r="B2577" s="5">
        <v>3217</v>
      </c>
      <c r="C2577" s="10">
        <v>44192</v>
      </c>
      <c r="D2577" s="5">
        <v>550</v>
      </c>
      <c r="E2577" s="5">
        <v>915</v>
      </c>
      <c r="F2577" s="40">
        <v>30.439499999999999</v>
      </c>
      <c r="G2577" s="40">
        <v>16741.724999999999</v>
      </c>
      <c r="K2577" t="b">
        <f>IF(VLOOKUP(Table1[[#This Row],[ProductID]],productMaster,4,0)="Active",TRUE,"Anomali")</f>
        <v>1</v>
      </c>
      <c r="L2577">
        <f>VLOOKUP(Table1[[#This Row],[ProductID]],productMaster,10,0)</f>
        <v>17.3782</v>
      </c>
      <c r="M2577" t="str">
        <f>IF(Table1[[#This Row],[UnitPrice]]&gt;115%*Table1[[#This Row],[StandardAcquisitionCost]],"Anomali","")</f>
        <v>Anomali</v>
      </c>
      <c r="N2577" s="80">
        <f>VLOOKUP(Table1[[#This Row],[ProductID]],productMaster,11,0)</f>
        <v>39.14</v>
      </c>
      <c r="O2577" s="80" t="str">
        <f>IF(Table1[[#This Row],[UnitPrice]]&gt;Table1[[#This Row],[sellingPrice]],"Anomali","")</f>
        <v/>
      </c>
      <c r="P2577" s="80" t="str">
        <f>IF(ISNA(VLOOKUP(Table1[[#This Row],[ProductID]],productMaster,1,0)),"Anomali","")</f>
        <v/>
      </c>
    </row>
    <row r="2578" spans="1:16" x14ac:dyDescent="0.25">
      <c r="A2578" s="4">
        <v>1421</v>
      </c>
      <c r="B2578" s="4">
        <v>3218</v>
      </c>
      <c r="C2578" s="11">
        <v>44192</v>
      </c>
      <c r="D2578" s="4">
        <v>550</v>
      </c>
      <c r="E2578" s="4">
        <v>916</v>
      </c>
      <c r="F2578" s="41">
        <v>40.939500000000002</v>
      </c>
      <c r="G2578" s="41">
        <v>22516.724999999999</v>
      </c>
      <c r="K2578" t="b">
        <f>IF(VLOOKUP(Table1[[#This Row],[ProductID]],productMaster,4,0)="Active",TRUE,"Anomali")</f>
        <v>1</v>
      </c>
      <c r="L2578">
        <f>VLOOKUP(Table1[[#This Row],[ProductID]],productMaster,10,0)</f>
        <v>23.372199999999999</v>
      </c>
      <c r="M2578" t="str">
        <f>IF(Table1[[#This Row],[UnitPrice]]&gt;115%*Table1[[#This Row],[StandardAcquisitionCost]],"Anomali","")</f>
        <v>Anomali</v>
      </c>
      <c r="N2578" s="80">
        <f>VLOOKUP(Table1[[#This Row],[ProductID]],productMaster,11,0)</f>
        <v>52.64</v>
      </c>
      <c r="O2578" s="80" t="str">
        <f>IF(Table1[[#This Row],[UnitPrice]]&gt;Table1[[#This Row],[sellingPrice]],"Anomali","")</f>
        <v/>
      </c>
      <c r="P2578" s="80" t="str">
        <f>IF(ISNA(VLOOKUP(Table1[[#This Row],[ProductID]],productMaster,1,0)),"Anomali","")</f>
        <v/>
      </c>
    </row>
    <row r="2579" spans="1:16" x14ac:dyDescent="0.25">
      <c r="A2579" s="5">
        <v>1422</v>
      </c>
      <c r="B2579" s="5">
        <v>3219</v>
      </c>
      <c r="C2579" s="10">
        <v>44192</v>
      </c>
      <c r="D2579" s="5">
        <v>60</v>
      </c>
      <c r="E2579" s="5">
        <v>506</v>
      </c>
      <c r="F2579" s="40">
        <v>9.1980000000000004</v>
      </c>
      <c r="G2579" s="40">
        <v>551.88</v>
      </c>
      <c r="K2579" t="b">
        <f>IF(VLOOKUP(Table1[[#This Row],[ProductID]],productMaster,4,0)="Active",TRUE,"Anomali")</f>
        <v>1</v>
      </c>
      <c r="L2579">
        <f>VLOOKUP(Table1[[#This Row],[ProductID]],productMaster,10,0)</f>
        <v>0</v>
      </c>
      <c r="M2579" t="str">
        <f>IF(Table1[[#This Row],[UnitPrice]]&gt;115%*Table1[[#This Row],[StandardAcquisitionCost]],"Anomali","")</f>
        <v>Anomali</v>
      </c>
      <c r="N2579" s="80">
        <f>VLOOKUP(Table1[[#This Row],[ProductID]],productMaster,11,0)</f>
        <v>0</v>
      </c>
      <c r="O2579" s="80" t="str">
        <f>IF(Table1[[#This Row],[UnitPrice]]&gt;Table1[[#This Row],[sellingPrice]],"Anomali","")</f>
        <v>Anomali</v>
      </c>
      <c r="P2579" s="80" t="str">
        <f>IF(ISNA(VLOOKUP(Table1[[#This Row],[ProductID]],productMaster,1,0)),"Anomali","")</f>
        <v/>
      </c>
    </row>
    <row r="2580" spans="1:16" x14ac:dyDescent="0.25">
      <c r="A2580" s="4">
        <v>1423</v>
      </c>
      <c r="B2580" s="4">
        <v>3220</v>
      </c>
      <c r="C2580" s="11">
        <v>44192</v>
      </c>
      <c r="D2580" s="4">
        <v>550</v>
      </c>
      <c r="E2580" s="4">
        <v>679</v>
      </c>
      <c r="F2580" s="41">
        <v>5.7750000000000004</v>
      </c>
      <c r="G2580" s="41">
        <v>3176.25</v>
      </c>
      <c r="K2580" t="b">
        <f>IF(VLOOKUP(Table1[[#This Row],[ProductID]],productMaster,4,0)="Active",TRUE,"Anomali")</f>
        <v>1</v>
      </c>
      <c r="L2580">
        <f>VLOOKUP(Table1[[#This Row],[ProductID]],productMaster,10,0)</f>
        <v>0</v>
      </c>
      <c r="M2580" t="str">
        <f>IF(Table1[[#This Row],[UnitPrice]]&gt;115%*Table1[[#This Row],[StandardAcquisitionCost]],"Anomali","")</f>
        <v>Anomali</v>
      </c>
      <c r="N2580" s="80">
        <f>VLOOKUP(Table1[[#This Row],[ProductID]],productMaster,11,0)</f>
        <v>0</v>
      </c>
      <c r="O2580" s="80" t="str">
        <f>IF(Table1[[#This Row],[UnitPrice]]&gt;Table1[[#This Row],[sellingPrice]],"Anomali","")</f>
        <v>Anomali</v>
      </c>
      <c r="P2580" s="80" t="str">
        <f>IF(ISNA(VLOOKUP(Table1[[#This Row],[ProductID]],productMaster,1,0)),"Anomali","")</f>
        <v/>
      </c>
    </row>
    <row r="2581" spans="1:16" x14ac:dyDescent="0.25">
      <c r="A2581" s="5">
        <v>1424</v>
      </c>
      <c r="B2581" s="5">
        <v>3221</v>
      </c>
      <c r="C2581" s="10">
        <v>44192</v>
      </c>
      <c r="D2581" s="5">
        <v>550</v>
      </c>
      <c r="E2581" s="5">
        <v>507</v>
      </c>
      <c r="F2581" s="40">
        <v>23.393999999999998</v>
      </c>
      <c r="G2581" s="40">
        <v>12866.7</v>
      </c>
      <c r="K2581" t="b">
        <f>IF(VLOOKUP(Table1[[#This Row],[ProductID]],productMaster,4,0)="Active",TRUE,"Anomali")</f>
        <v>1</v>
      </c>
      <c r="L2581">
        <f>VLOOKUP(Table1[[#This Row],[ProductID]],productMaster,10,0)</f>
        <v>0</v>
      </c>
      <c r="M2581" t="str">
        <f>IF(Table1[[#This Row],[UnitPrice]]&gt;115%*Table1[[#This Row],[StandardAcquisitionCost]],"Anomali","")</f>
        <v>Anomali</v>
      </c>
      <c r="N2581" s="80">
        <f>VLOOKUP(Table1[[#This Row],[ProductID]],productMaster,11,0)</f>
        <v>0</v>
      </c>
      <c r="O2581" s="80" t="str">
        <f>IF(Table1[[#This Row],[UnitPrice]]&gt;Table1[[#This Row],[sellingPrice]],"Anomali","")</f>
        <v>Anomali</v>
      </c>
      <c r="P2581" s="80" t="str">
        <f>IF(ISNA(VLOOKUP(Table1[[#This Row],[ProductID]],productMaster,1,0)),"Anomali","")</f>
        <v/>
      </c>
    </row>
    <row r="2582" spans="1:16" x14ac:dyDescent="0.25">
      <c r="A2582" s="4">
        <v>1424</v>
      </c>
      <c r="B2582" s="4">
        <v>3222</v>
      </c>
      <c r="C2582" s="11">
        <v>44192</v>
      </c>
      <c r="D2582" s="4">
        <v>550</v>
      </c>
      <c r="E2582" s="4">
        <v>508</v>
      </c>
      <c r="F2582" s="41">
        <v>27.6465</v>
      </c>
      <c r="G2582" s="41">
        <v>15205.575000000001</v>
      </c>
      <c r="K2582" t="b">
        <f>IF(VLOOKUP(Table1[[#This Row],[ProductID]],productMaster,4,0)="Active",TRUE,"Anomali")</f>
        <v>1</v>
      </c>
      <c r="L2582">
        <f>VLOOKUP(Table1[[#This Row],[ProductID]],productMaster,10,0)</f>
        <v>0</v>
      </c>
      <c r="M2582" t="str">
        <f>IF(Table1[[#This Row],[UnitPrice]]&gt;115%*Table1[[#This Row],[StandardAcquisitionCost]],"Anomali","")</f>
        <v>Anomali</v>
      </c>
      <c r="N2582" s="80">
        <f>VLOOKUP(Table1[[#This Row],[ProductID]],productMaster,11,0)</f>
        <v>0</v>
      </c>
      <c r="O2582" s="80" t="str">
        <f>IF(Table1[[#This Row],[UnitPrice]]&gt;Table1[[#This Row],[sellingPrice]],"Anomali","")</f>
        <v>Anomali</v>
      </c>
      <c r="P2582" s="80" t="str">
        <f>IF(ISNA(VLOOKUP(Table1[[#This Row],[ProductID]],productMaster,1,0)),"Anomali","")</f>
        <v/>
      </c>
    </row>
    <row r="2583" spans="1:16" x14ac:dyDescent="0.25">
      <c r="A2583" s="5">
        <v>1425</v>
      </c>
      <c r="B2583" s="5">
        <v>3223</v>
      </c>
      <c r="C2583" s="10">
        <v>44192</v>
      </c>
      <c r="D2583" s="5">
        <v>550</v>
      </c>
      <c r="E2583" s="5">
        <v>355</v>
      </c>
      <c r="F2583" s="40">
        <v>1.365</v>
      </c>
      <c r="G2583" s="40">
        <v>750.75</v>
      </c>
      <c r="K2583" t="b">
        <f>IF(VLOOKUP(Table1[[#This Row],[ProductID]],productMaster,4,0)="Active",TRUE,"Anomali")</f>
        <v>1</v>
      </c>
      <c r="L2583">
        <f>VLOOKUP(Table1[[#This Row],[ProductID]],productMaster,10,0)</f>
        <v>0</v>
      </c>
      <c r="M2583" t="str">
        <f>IF(Table1[[#This Row],[UnitPrice]]&gt;115%*Table1[[#This Row],[StandardAcquisitionCost]],"Anomali","")</f>
        <v>Anomali</v>
      </c>
      <c r="N2583" s="80">
        <f>VLOOKUP(Table1[[#This Row],[ProductID]],productMaster,11,0)</f>
        <v>0</v>
      </c>
      <c r="O2583" s="80" t="str">
        <f>IF(Table1[[#This Row],[UnitPrice]]&gt;Table1[[#This Row],[sellingPrice]],"Anomali","")</f>
        <v>Anomali</v>
      </c>
      <c r="P2583" s="80" t="str">
        <f>IF(ISNA(VLOOKUP(Table1[[#This Row],[ProductID]],productMaster,1,0)),"Anomali","")</f>
        <v/>
      </c>
    </row>
    <row r="2584" spans="1:16" x14ac:dyDescent="0.25">
      <c r="A2584" s="4">
        <v>1425</v>
      </c>
      <c r="B2584" s="4">
        <v>3224</v>
      </c>
      <c r="C2584" s="11">
        <v>44192</v>
      </c>
      <c r="D2584" s="4">
        <v>550</v>
      </c>
      <c r="E2584" s="4">
        <v>940</v>
      </c>
      <c r="F2584" s="41">
        <v>62.9895</v>
      </c>
      <c r="G2584" s="41">
        <v>34644.224999999999</v>
      </c>
      <c r="K2584" t="b">
        <f>IF(VLOOKUP(Table1[[#This Row],[ProductID]],productMaster,4,0)="Active",TRUE,"Anomali")</f>
        <v>1</v>
      </c>
      <c r="L2584">
        <f>VLOOKUP(Table1[[#This Row],[ProductID]],productMaster,10,0)</f>
        <v>35.959600000000002</v>
      </c>
      <c r="M2584" t="str">
        <f>IF(Table1[[#This Row],[UnitPrice]]&gt;115%*Table1[[#This Row],[StandardAcquisitionCost]],"Anomali","")</f>
        <v>Anomali</v>
      </c>
      <c r="N2584" s="80">
        <f>VLOOKUP(Table1[[#This Row],[ProductID]],productMaster,11,0)</f>
        <v>80.989999999999995</v>
      </c>
      <c r="O2584" s="80" t="str">
        <f>IF(Table1[[#This Row],[UnitPrice]]&gt;Table1[[#This Row],[sellingPrice]],"Anomali","")</f>
        <v/>
      </c>
      <c r="P2584" s="80" t="str">
        <f>IF(ISNA(VLOOKUP(Table1[[#This Row],[ProductID]],productMaster,1,0)),"Anomali","")</f>
        <v/>
      </c>
    </row>
    <row r="2585" spans="1:16" x14ac:dyDescent="0.25">
      <c r="A2585" s="5">
        <v>1425</v>
      </c>
      <c r="B2585" s="5">
        <v>3225</v>
      </c>
      <c r="C2585" s="10">
        <v>44192</v>
      </c>
      <c r="D2585" s="5">
        <v>550</v>
      </c>
      <c r="E2585" s="5">
        <v>535</v>
      </c>
      <c r="F2585" s="40">
        <v>3.4860000000000002</v>
      </c>
      <c r="G2585" s="40">
        <v>1917.3</v>
      </c>
      <c r="K2585" t="b">
        <f>IF(VLOOKUP(Table1[[#This Row],[ProductID]],productMaster,4,0)="Active",TRUE,"Anomali")</f>
        <v>1</v>
      </c>
      <c r="L2585">
        <f>VLOOKUP(Table1[[#This Row],[ProductID]],productMaster,10,0)</f>
        <v>0</v>
      </c>
      <c r="M2585" t="str">
        <f>IF(Table1[[#This Row],[UnitPrice]]&gt;115%*Table1[[#This Row],[StandardAcquisitionCost]],"Anomali","")</f>
        <v>Anomali</v>
      </c>
      <c r="N2585" s="80">
        <f>VLOOKUP(Table1[[#This Row],[ProductID]],productMaster,11,0)</f>
        <v>0</v>
      </c>
      <c r="O2585" s="80" t="str">
        <f>IF(Table1[[#This Row],[UnitPrice]]&gt;Table1[[#This Row],[sellingPrice]],"Anomali","")</f>
        <v>Anomali</v>
      </c>
      <c r="P2585" s="80" t="str">
        <f>IF(ISNA(VLOOKUP(Table1[[#This Row],[ProductID]],productMaster,1,0)),"Anomali","")</f>
        <v/>
      </c>
    </row>
    <row r="2586" spans="1:16" x14ac:dyDescent="0.25">
      <c r="A2586" s="4">
        <v>1426</v>
      </c>
      <c r="B2586" s="4">
        <v>3226</v>
      </c>
      <c r="C2586" s="11">
        <v>44192</v>
      </c>
      <c r="D2586" s="4">
        <v>550</v>
      </c>
      <c r="E2586" s="4">
        <v>351</v>
      </c>
      <c r="F2586" s="41">
        <v>6.1950000000000003</v>
      </c>
      <c r="G2586" s="41">
        <v>3407.25</v>
      </c>
      <c r="K2586" t="b">
        <f>IF(VLOOKUP(Table1[[#This Row],[ProductID]],productMaster,4,0)="Active",TRUE,"Anomali")</f>
        <v>1</v>
      </c>
      <c r="L2586">
        <f>VLOOKUP(Table1[[#This Row],[ProductID]],productMaster,10,0)</f>
        <v>0</v>
      </c>
      <c r="M2586" t="str">
        <f>IF(Table1[[#This Row],[UnitPrice]]&gt;115%*Table1[[#This Row],[StandardAcquisitionCost]],"Anomali","")</f>
        <v>Anomali</v>
      </c>
      <c r="N2586" s="80">
        <f>VLOOKUP(Table1[[#This Row],[ProductID]],productMaster,11,0)</f>
        <v>0</v>
      </c>
      <c r="O2586" s="80" t="str">
        <f>IF(Table1[[#This Row],[UnitPrice]]&gt;Table1[[#This Row],[sellingPrice]],"Anomali","")</f>
        <v>Anomali</v>
      </c>
      <c r="P2586" s="80" t="str">
        <f>IF(ISNA(VLOOKUP(Table1[[#This Row],[ProductID]],productMaster,1,0)),"Anomali","")</f>
        <v/>
      </c>
    </row>
    <row r="2587" spans="1:16" x14ac:dyDescent="0.25">
      <c r="A2587" s="5">
        <v>1426</v>
      </c>
      <c r="B2587" s="5">
        <v>3227</v>
      </c>
      <c r="C2587" s="10">
        <v>44192</v>
      </c>
      <c r="D2587" s="5">
        <v>550</v>
      </c>
      <c r="E2587" s="5">
        <v>352</v>
      </c>
      <c r="F2587" s="40">
        <v>1.47</v>
      </c>
      <c r="G2587" s="40">
        <v>808.5</v>
      </c>
      <c r="K2587" t="b">
        <f>IF(VLOOKUP(Table1[[#This Row],[ProductID]],productMaster,4,0)="Active",TRUE,"Anomali")</f>
        <v>1</v>
      </c>
      <c r="L2587">
        <f>VLOOKUP(Table1[[#This Row],[ProductID]],productMaster,10,0)</f>
        <v>0</v>
      </c>
      <c r="M2587" t="str">
        <f>IF(Table1[[#This Row],[UnitPrice]]&gt;115%*Table1[[#This Row],[StandardAcquisitionCost]],"Anomali","")</f>
        <v>Anomali</v>
      </c>
      <c r="N2587" s="80">
        <f>VLOOKUP(Table1[[#This Row],[ProductID]],productMaster,11,0)</f>
        <v>0</v>
      </c>
      <c r="O2587" s="80" t="str">
        <f>IF(Table1[[#This Row],[UnitPrice]]&gt;Table1[[#This Row],[sellingPrice]],"Anomali","")</f>
        <v>Anomali</v>
      </c>
      <c r="P2587" s="80" t="str">
        <f>IF(ISNA(VLOOKUP(Table1[[#This Row],[ProductID]],productMaster,1,0)),"Anomali","")</f>
        <v/>
      </c>
    </row>
    <row r="2588" spans="1:16" x14ac:dyDescent="0.25">
      <c r="A2588" s="4">
        <v>1426</v>
      </c>
      <c r="B2588" s="4">
        <v>3228</v>
      </c>
      <c r="C2588" s="11">
        <v>44192</v>
      </c>
      <c r="D2588" s="4">
        <v>550</v>
      </c>
      <c r="E2588" s="4">
        <v>679</v>
      </c>
      <c r="F2588" s="41">
        <v>6.1950000000000003</v>
      </c>
      <c r="G2588" s="41">
        <v>3407.25</v>
      </c>
      <c r="K2588" t="b">
        <f>IF(VLOOKUP(Table1[[#This Row],[ProductID]],productMaster,4,0)="Active",TRUE,"Anomali")</f>
        <v>1</v>
      </c>
      <c r="L2588">
        <f>VLOOKUP(Table1[[#This Row],[ProductID]],productMaster,10,0)</f>
        <v>0</v>
      </c>
      <c r="M2588" t="str">
        <f>IF(Table1[[#This Row],[UnitPrice]]&gt;115%*Table1[[#This Row],[StandardAcquisitionCost]],"Anomali","")</f>
        <v>Anomali</v>
      </c>
      <c r="N2588" s="80">
        <f>VLOOKUP(Table1[[#This Row],[ProductID]],productMaster,11,0)</f>
        <v>0</v>
      </c>
      <c r="O2588" s="80" t="str">
        <f>IF(Table1[[#This Row],[UnitPrice]]&gt;Table1[[#This Row],[sellingPrice]],"Anomali","")</f>
        <v>Anomali</v>
      </c>
      <c r="P2588" s="80" t="str">
        <f>IF(ISNA(VLOOKUP(Table1[[#This Row],[ProductID]],productMaster,1,0)),"Anomali","")</f>
        <v/>
      </c>
    </row>
    <row r="2589" spans="1:16" x14ac:dyDescent="0.25">
      <c r="A2589" s="5">
        <v>1427</v>
      </c>
      <c r="B2589" s="5">
        <v>3229</v>
      </c>
      <c r="C2589" s="10">
        <v>44192</v>
      </c>
      <c r="D2589" s="5">
        <v>550</v>
      </c>
      <c r="E2589" s="5">
        <v>507</v>
      </c>
      <c r="F2589" s="40">
        <v>22.165500000000002</v>
      </c>
      <c r="G2589" s="40">
        <v>12191.025</v>
      </c>
      <c r="K2589" t="b">
        <f>IF(VLOOKUP(Table1[[#This Row],[ProductID]],productMaster,4,0)="Active",TRUE,"Anomali")</f>
        <v>1</v>
      </c>
      <c r="L2589">
        <f>VLOOKUP(Table1[[#This Row],[ProductID]],productMaster,10,0)</f>
        <v>0</v>
      </c>
      <c r="M2589" t="str">
        <f>IF(Table1[[#This Row],[UnitPrice]]&gt;115%*Table1[[#This Row],[StandardAcquisitionCost]],"Anomali","")</f>
        <v>Anomali</v>
      </c>
      <c r="N2589" s="80">
        <f>VLOOKUP(Table1[[#This Row],[ProductID]],productMaster,11,0)</f>
        <v>0</v>
      </c>
      <c r="O2589" s="80" t="str">
        <f>IF(Table1[[#This Row],[UnitPrice]]&gt;Table1[[#This Row],[sellingPrice]],"Anomali","")</f>
        <v>Anomali</v>
      </c>
      <c r="P2589" s="80" t="str">
        <f>IF(ISNA(VLOOKUP(Table1[[#This Row],[ProductID]],productMaster,1,0)),"Anomali","")</f>
        <v/>
      </c>
    </row>
    <row r="2590" spans="1:16" x14ac:dyDescent="0.25">
      <c r="A2590" s="4">
        <v>1427</v>
      </c>
      <c r="B2590" s="4">
        <v>3230</v>
      </c>
      <c r="C2590" s="11">
        <v>44192</v>
      </c>
      <c r="D2590" s="4">
        <v>550</v>
      </c>
      <c r="E2590" s="4">
        <v>508</v>
      </c>
      <c r="F2590" s="41">
        <v>29.284500000000001</v>
      </c>
      <c r="G2590" s="41">
        <v>16106.475</v>
      </c>
      <c r="K2590" t="b">
        <f>IF(VLOOKUP(Table1[[#This Row],[ProductID]],productMaster,4,0)="Active",TRUE,"Anomali")</f>
        <v>1</v>
      </c>
      <c r="L2590">
        <f>VLOOKUP(Table1[[#This Row],[ProductID]],productMaster,10,0)</f>
        <v>0</v>
      </c>
      <c r="M2590" t="str">
        <f>IF(Table1[[#This Row],[UnitPrice]]&gt;115%*Table1[[#This Row],[StandardAcquisitionCost]],"Anomali","")</f>
        <v>Anomali</v>
      </c>
      <c r="N2590" s="80">
        <f>VLOOKUP(Table1[[#This Row],[ProductID]],productMaster,11,0)</f>
        <v>0</v>
      </c>
      <c r="O2590" s="80" t="str">
        <f>IF(Table1[[#This Row],[UnitPrice]]&gt;Table1[[#This Row],[sellingPrice]],"Anomali","")</f>
        <v>Anomali</v>
      </c>
      <c r="P2590" s="80" t="str">
        <f>IF(ISNA(VLOOKUP(Table1[[#This Row],[ProductID]],productMaster,1,0)),"Anomali","")</f>
        <v/>
      </c>
    </row>
    <row r="2591" spans="1:16" x14ac:dyDescent="0.25">
      <c r="A2591" s="5">
        <v>1428</v>
      </c>
      <c r="B2591" s="5">
        <v>3231</v>
      </c>
      <c r="C2591" s="10">
        <v>44192</v>
      </c>
      <c r="D2591" s="5">
        <v>3</v>
      </c>
      <c r="E2591" s="5">
        <v>491</v>
      </c>
      <c r="F2591" s="40">
        <v>19.9815</v>
      </c>
      <c r="G2591" s="40">
        <v>59.944499999999998</v>
      </c>
      <c r="K2591" t="b">
        <f>IF(VLOOKUP(Table1[[#This Row],[ProductID]],productMaster,4,0)="Active",TRUE,"Anomali")</f>
        <v>1</v>
      </c>
      <c r="L2591">
        <f>VLOOKUP(Table1[[#This Row],[ProductID]],productMaster,10,0)</f>
        <v>0</v>
      </c>
      <c r="M2591" t="str">
        <f>IF(Table1[[#This Row],[UnitPrice]]&gt;115%*Table1[[#This Row],[StandardAcquisitionCost]],"Anomali","")</f>
        <v>Anomali</v>
      </c>
      <c r="N2591" s="80">
        <f>VLOOKUP(Table1[[#This Row],[ProductID]],productMaster,11,0)</f>
        <v>0</v>
      </c>
      <c r="O2591" s="80" t="str">
        <f>IF(Table1[[#This Row],[UnitPrice]]&gt;Table1[[#This Row],[sellingPrice]],"Anomali","")</f>
        <v>Anomali</v>
      </c>
      <c r="P2591" s="80" t="str">
        <f>IF(ISNA(VLOOKUP(Table1[[#This Row],[ProductID]],productMaster,1,0)),"Anomali","")</f>
        <v/>
      </c>
    </row>
    <row r="2592" spans="1:16" x14ac:dyDescent="0.25">
      <c r="A2592" s="4">
        <v>1429</v>
      </c>
      <c r="B2592" s="4">
        <v>3232</v>
      </c>
      <c r="C2592" s="11">
        <v>44192</v>
      </c>
      <c r="D2592" s="4">
        <v>3</v>
      </c>
      <c r="E2592" s="4">
        <v>348</v>
      </c>
      <c r="F2592" s="41">
        <v>34.8705</v>
      </c>
      <c r="G2592" s="41">
        <v>104.61150000000001</v>
      </c>
      <c r="K2592" t="b">
        <f>IF(VLOOKUP(Table1[[#This Row],[ProductID]],productMaster,4,0)="Active",TRUE,"Anomali")</f>
        <v>1</v>
      </c>
      <c r="L2592">
        <f>VLOOKUP(Table1[[#This Row],[ProductID]],productMaster,10,0)</f>
        <v>0</v>
      </c>
      <c r="M2592" t="str">
        <f>IF(Table1[[#This Row],[UnitPrice]]&gt;115%*Table1[[#This Row],[StandardAcquisitionCost]],"Anomali","")</f>
        <v>Anomali</v>
      </c>
      <c r="N2592" s="80">
        <f>VLOOKUP(Table1[[#This Row],[ProductID]],productMaster,11,0)</f>
        <v>0</v>
      </c>
      <c r="O2592" s="80" t="str">
        <f>IF(Table1[[#This Row],[UnitPrice]]&gt;Table1[[#This Row],[sellingPrice]],"Anomali","")</f>
        <v>Anomali</v>
      </c>
      <c r="P2592" s="80" t="str">
        <f>IF(ISNA(VLOOKUP(Table1[[#This Row],[ProductID]],productMaster,1,0)),"Anomali","")</f>
        <v/>
      </c>
    </row>
    <row r="2593" spans="1:16" x14ac:dyDescent="0.25">
      <c r="A2593" s="5">
        <v>1429</v>
      </c>
      <c r="B2593" s="5">
        <v>3233</v>
      </c>
      <c r="C2593" s="10">
        <v>44192</v>
      </c>
      <c r="D2593" s="5">
        <v>3</v>
      </c>
      <c r="E2593" s="5">
        <v>349</v>
      </c>
      <c r="F2593" s="40">
        <v>39.143999999999998</v>
      </c>
      <c r="G2593" s="40">
        <v>117.432</v>
      </c>
      <c r="K2593" t="b">
        <f>IF(VLOOKUP(Table1[[#This Row],[ProductID]],productMaster,4,0)="Active",TRUE,"Anomali")</f>
        <v>1</v>
      </c>
      <c r="L2593">
        <f>VLOOKUP(Table1[[#This Row],[ProductID]],productMaster,10,0)</f>
        <v>0</v>
      </c>
      <c r="M2593" t="str">
        <f>IF(Table1[[#This Row],[UnitPrice]]&gt;115%*Table1[[#This Row],[StandardAcquisitionCost]],"Anomali","")</f>
        <v>Anomali</v>
      </c>
      <c r="N2593" s="80">
        <f>VLOOKUP(Table1[[#This Row],[ProductID]],productMaster,11,0)</f>
        <v>0</v>
      </c>
      <c r="O2593" s="80" t="str">
        <f>IF(Table1[[#This Row],[UnitPrice]]&gt;Table1[[#This Row],[sellingPrice]],"Anomali","")</f>
        <v>Anomali</v>
      </c>
      <c r="P2593" s="80" t="str">
        <f>IF(ISNA(VLOOKUP(Table1[[#This Row],[ProductID]],productMaster,1,0)),"Anomali","")</f>
        <v/>
      </c>
    </row>
    <row r="2594" spans="1:16" x14ac:dyDescent="0.25">
      <c r="A2594" s="4">
        <v>1430</v>
      </c>
      <c r="B2594" s="4">
        <v>3234</v>
      </c>
      <c r="C2594" s="11">
        <v>44192</v>
      </c>
      <c r="D2594" s="4">
        <v>550</v>
      </c>
      <c r="E2594" s="4">
        <v>935</v>
      </c>
      <c r="F2594" s="41">
        <v>31.4895</v>
      </c>
      <c r="G2594" s="41">
        <v>17319.224999999999</v>
      </c>
      <c r="K2594" t="b">
        <f>IF(VLOOKUP(Table1[[#This Row],[ProductID]],productMaster,4,0)="Active",TRUE,"Anomali")</f>
        <v>1</v>
      </c>
      <c r="L2594">
        <f>VLOOKUP(Table1[[#This Row],[ProductID]],productMaster,10,0)</f>
        <v>17.977599999999999</v>
      </c>
      <c r="M2594" t="str">
        <f>IF(Table1[[#This Row],[UnitPrice]]&gt;115%*Table1[[#This Row],[StandardAcquisitionCost]],"Anomali","")</f>
        <v>Anomali</v>
      </c>
      <c r="N2594" s="80">
        <f>VLOOKUP(Table1[[#This Row],[ProductID]],productMaster,11,0)</f>
        <v>40.49</v>
      </c>
      <c r="O2594" s="80" t="str">
        <f>IF(Table1[[#This Row],[UnitPrice]]&gt;Table1[[#This Row],[sellingPrice]],"Anomali","")</f>
        <v/>
      </c>
      <c r="P2594" s="80" t="str">
        <f>IF(ISNA(VLOOKUP(Table1[[#This Row],[ProductID]],productMaster,1,0)),"Anomali","")</f>
        <v/>
      </c>
    </row>
    <row r="2595" spans="1:16" x14ac:dyDescent="0.25">
      <c r="A2595" s="5">
        <v>1430</v>
      </c>
      <c r="B2595" s="5">
        <v>3235</v>
      </c>
      <c r="C2595" s="10">
        <v>44192</v>
      </c>
      <c r="D2595" s="5">
        <v>550</v>
      </c>
      <c r="E2595" s="5">
        <v>936</v>
      </c>
      <c r="F2595" s="40">
        <v>48.289499999999997</v>
      </c>
      <c r="G2595" s="40">
        <v>26559.224999999999</v>
      </c>
      <c r="K2595" t="b">
        <f>IF(VLOOKUP(Table1[[#This Row],[ProductID]],productMaster,4,0)="Active",TRUE,"Anomali")</f>
        <v>1</v>
      </c>
      <c r="L2595">
        <f>VLOOKUP(Table1[[#This Row],[ProductID]],productMaster,10,0)</f>
        <v>27.568000000000001</v>
      </c>
      <c r="M2595" t="str">
        <f>IF(Table1[[#This Row],[UnitPrice]]&gt;115%*Table1[[#This Row],[StandardAcquisitionCost]],"Anomali","")</f>
        <v>Anomali</v>
      </c>
      <c r="N2595" s="80">
        <f>VLOOKUP(Table1[[#This Row],[ProductID]],productMaster,11,0)</f>
        <v>62.09</v>
      </c>
      <c r="O2595" s="80" t="str">
        <f>IF(Table1[[#This Row],[UnitPrice]]&gt;Table1[[#This Row],[sellingPrice]],"Anomali","")</f>
        <v/>
      </c>
      <c r="P2595" s="80" t="str">
        <f>IF(ISNA(VLOOKUP(Table1[[#This Row],[ProductID]],productMaster,1,0)),"Anomali","")</f>
        <v/>
      </c>
    </row>
    <row r="2596" spans="1:16" x14ac:dyDescent="0.25">
      <c r="A2596" s="4">
        <v>1431</v>
      </c>
      <c r="B2596" s="4">
        <v>3236</v>
      </c>
      <c r="C2596" s="11">
        <v>44192</v>
      </c>
      <c r="D2596" s="4">
        <v>3</v>
      </c>
      <c r="E2596" s="4">
        <v>382</v>
      </c>
      <c r="F2596" s="41">
        <v>43.270499999999998</v>
      </c>
      <c r="G2596" s="41">
        <v>129.8115</v>
      </c>
      <c r="K2596" t="b">
        <f>IF(VLOOKUP(Table1[[#This Row],[ProductID]],productMaster,4,0)="Active",TRUE,"Anomali")</f>
        <v>1</v>
      </c>
      <c r="L2596">
        <f>VLOOKUP(Table1[[#This Row],[ProductID]],productMaster,10,0)</f>
        <v>0</v>
      </c>
      <c r="M2596" t="str">
        <f>IF(Table1[[#This Row],[UnitPrice]]&gt;115%*Table1[[#This Row],[StandardAcquisitionCost]],"Anomali","")</f>
        <v>Anomali</v>
      </c>
      <c r="N2596" s="80">
        <f>VLOOKUP(Table1[[#This Row],[ProductID]],productMaster,11,0)</f>
        <v>0</v>
      </c>
      <c r="O2596" s="80" t="str">
        <f>IF(Table1[[#This Row],[UnitPrice]]&gt;Table1[[#This Row],[sellingPrice]],"Anomali","")</f>
        <v>Anomali</v>
      </c>
      <c r="P2596" s="80" t="str">
        <f>IF(ISNA(VLOOKUP(Table1[[#This Row],[ProductID]],productMaster,1,0)),"Anomali","")</f>
        <v/>
      </c>
    </row>
    <row r="2597" spans="1:16" x14ac:dyDescent="0.25">
      <c r="A2597" s="5">
        <v>1431</v>
      </c>
      <c r="B2597" s="5">
        <v>3237</v>
      </c>
      <c r="C2597" s="10">
        <v>44192</v>
      </c>
      <c r="D2597" s="5">
        <v>3</v>
      </c>
      <c r="E2597" s="5">
        <v>383</v>
      </c>
      <c r="F2597" s="40">
        <v>47.543999999999997</v>
      </c>
      <c r="G2597" s="40">
        <v>142.63200000000001</v>
      </c>
      <c r="K2597" t="b">
        <f>IF(VLOOKUP(Table1[[#This Row],[ProductID]],productMaster,4,0)="Active",TRUE,"Anomali")</f>
        <v>1</v>
      </c>
      <c r="L2597">
        <f>VLOOKUP(Table1[[#This Row],[ProductID]],productMaster,10,0)</f>
        <v>0</v>
      </c>
      <c r="M2597" t="str">
        <f>IF(Table1[[#This Row],[UnitPrice]]&gt;115%*Table1[[#This Row],[StandardAcquisitionCost]],"Anomali","")</f>
        <v>Anomali</v>
      </c>
      <c r="N2597" s="80">
        <f>VLOOKUP(Table1[[#This Row],[ProductID]],productMaster,11,0)</f>
        <v>0</v>
      </c>
      <c r="O2597" s="80" t="str">
        <f>IF(Table1[[#This Row],[UnitPrice]]&gt;Table1[[#This Row],[sellingPrice]],"Anomali","")</f>
        <v>Anomali</v>
      </c>
      <c r="P2597" s="80" t="str">
        <f>IF(ISNA(VLOOKUP(Table1[[#This Row],[ProductID]],productMaster,1,0)),"Anomali","")</f>
        <v/>
      </c>
    </row>
    <row r="2598" spans="1:16" x14ac:dyDescent="0.25">
      <c r="A2598" s="4">
        <v>1431</v>
      </c>
      <c r="B2598" s="4">
        <v>3238</v>
      </c>
      <c r="C2598" s="11">
        <v>44192</v>
      </c>
      <c r="D2598" s="4">
        <v>3</v>
      </c>
      <c r="E2598" s="4">
        <v>384</v>
      </c>
      <c r="F2598" s="41">
        <v>43.270499999999998</v>
      </c>
      <c r="G2598" s="41">
        <v>129.8115</v>
      </c>
      <c r="K2598" t="b">
        <f>IF(VLOOKUP(Table1[[#This Row],[ProductID]],productMaster,4,0)="Active",TRUE,"Anomali")</f>
        <v>1</v>
      </c>
      <c r="L2598">
        <f>VLOOKUP(Table1[[#This Row],[ProductID]],productMaster,10,0)</f>
        <v>0</v>
      </c>
      <c r="M2598" t="str">
        <f>IF(Table1[[#This Row],[UnitPrice]]&gt;115%*Table1[[#This Row],[StandardAcquisitionCost]],"Anomali","")</f>
        <v>Anomali</v>
      </c>
      <c r="N2598" s="80">
        <f>VLOOKUP(Table1[[#This Row],[ProductID]],productMaster,11,0)</f>
        <v>0</v>
      </c>
      <c r="O2598" s="80" t="str">
        <f>IF(Table1[[#This Row],[UnitPrice]]&gt;Table1[[#This Row],[sellingPrice]],"Anomali","")</f>
        <v>Anomali</v>
      </c>
      <c r="P2598" s="80" t="str">
        <f>IF(ISNA(VLOOKUP(Table1[[#This Row],[ProductID]],productMaster,1,0)),"Anomali","")</f>
        <v/>
      </c>
    </row>
    <row r="2599" spans="1:16" x14ac:dyDescent="0.25">
      <c r="A2599" s="5">
        <v>1431</v>
      </c>
      <c r="B2599" s="5">
        <v>3239</v>
      </c>
      <c r="C2599" s="10">
        <v>44192</v>
      </c>
      <c r="D2599" s="5">
        <v>3</v>
      </c>
      <c r="E2599" s="5">
        <v>385</v>
      </c>
      <c r="F2599" s="40">
        <v>41.170499999999997</v>
      </c>
      <c r="G2599" s="40">
        <v>123.5115</v>
      </c>
      <c r="K2599" t="b">
        <f>IF(VLOOKUP(Table1[[#This Row],[ProductID]],productMaster,4,0)="Active",TRUE,"Anomali")</f>
        <v>1</v>
      </c>
      <c r="L2599">
        <f>VLOOKUP(Table1[[#This Row],[ProductID]],productMaster,10,0)</f>
        <v>0</v>
      </c>
      <c r="M2599" t="str">
        <f>IF(Table1[[#This Row],[UnitPrice]]&gt;115%*Table1[[#This Row],[StandardAcquisitionCost]],"Anomali","")</f>
        <v>Anomali</v>
      </c>
      <c r="N2599" s="80">
        <f>VLOOKUP(Table1[[#This Row],[ProductID]],productMaster,11,0)</f>
        <v>0</v>
      </c>
      <c r="O2599" s="80" t="str">
        <f>IF(Table1[[#This Row],[UnitPrice]]&gt;Table1[[#This Row],[sellingPrice]],"Anomali","")</f>
        <v>Anomali</v>
      </c>
      <c r="P2599" s="80" t="str">
        <f>IF(ISNA(VLOOKUP(Table1[[#This Row],[ProductID]],productMaster,1,0)),"Anomali","")</f>
        <v/>
      </c>
    </row>
    <row r="2600" spans="1:16" x14ac:dyDescent="0.25">
      <c r="A2600" s="4">
        <v>1432</v>
      </c>
      <c r="B2600" s="4">
        <v>3240</v>
      </c>
      <c r="C2600" s="11">
        <v>44192</v>
      </c>
      <c r="D2600" s="4">
        <v>550</v>
      </c>
      <c r="E2600" s="4">
        <v>481</v>
      </c>
      <c r="F2600" s="41">
        <v>11.087999999999999</v>
      </c>
      <c r="G2600" s="41">
        <v>6098.4</v>
      </c>
      <c r="K2600" t="b">
        <f>IF(VLOOKUP(Table1[[#This Row],[ProductID]],productMaster,4,0)="Active",TRUE,"Anomali")</f>
        <v>1</v>
      </c>
      <c r="L2600">
        <f>VLOOKUP(Table1[[#This Row],[ProductID]],productMaster,10,0)</f>
        <v>0</v>
      </c>
      <c r="M2600" t="str">
        <f>IF(Table1[[#This Row],[UnitPrice]]&gt;115%*Table1[[#This Row],[StandardAcquisitionCost]],"Anomali","")</f>
        <v>Anomali</v>
      </c>
      <c r="N2600" s="80">
        <f>VLOOKUP(Table1[[#This Row],[ProductID]],productMaster,11,0)</f>
        <v>0</v>
      </c>
      <c r="O2600" s="80" t="str">
        <f>IF(Table1[[#This Row],[UnitPrice]]&gt;Table1[[#This Row],[sellingPrice]],"Anomali","")</f>
        <v>Anomali</v>
      </c>
      <c r="P2600" s="80" t="str">
        <f>IF(ISNA(VLOOKUP(Table1[[#This Row],[ProductID]],productMaster,1,0)),"Anomali","")</f>
        <v/>
      </c>
    </row>
    <row r="2601" spans="1:16" x14ac:dyDescent="0.25">
      <c r="A2601" s="5">
        <v>1432</v>
      </c>
      <c r="B2601" s="5">
        <v>3241</v>
      </c>
      <c r="C2601" s="10">
        <v>44192</v>
      </c>
      <c r="D2601" s="5">
        <v>550</v>
      </c>
      <c r="E2601" s="5">
        <v>482</v>
      </c>
      <c r="F2601" s="40">
        <v>8.7569999999999997</v>
      </c>
      <c r="G2601" s="40">
        <v>4816.3500000000004</v>
      </c>
      <c r="K2601" t="b">
        <f>IF(VLOOKUP(Table1[[#This Row],[ProductID]],productMaster,4,0)="Active",TRUE,"Anomali")</f>
        <v>1</v>
      </c>
      <c r="L2601">
        <f>VLOOKUP(Table1[[#This Row],[ProductID]],productMaster,10,0)</f>
        <v>0</v>
      </c>
      <c r="M2601" t="str">
        <f>IF(Table1[[#This Row],[UnitPrice]]&gt;115%*Table1[[#This Row],[StandardAcquisitionCost]],"Anomali","")</f>
        <v>Anomali</v>
      </c>
      <c r="N2601" s="80">
        <f>VLOOKUP(Table1[[#This Row],[ProductID]],productMaster,11,0)</f>
        <v>0</v>
      </c>
      <c r="O2601" s="80" t="str">
        <f>IF(Table1[[#This Row],[UnitPrice]]&gt;Table1[[#This Row],[sellingPrice]],"Anomali","")</f>
        <v>Anomali</v>
      </c>
      <c r="P2601" s="80" t="str">
        <f>IF(ISNA(VLOOKUP(Table1[[#This Row],[ProductID]],productMaster,1,0)),"Anomali","")</f>
        <v/>
      </c>
    </row>
    <row r="2602" spans="1:16" x14ac:dyDescent="0.25">
      <c r="A2602" s="4">
        <v>1433</v>
      </c>
      <c r="B2602" s="4">
        <v>3242</v>
      </c>
      <c r="C2602" s="11">
        <v>44193</v>
      </c>
      <c r="D2602" s="4">
        <v>3</v>
      </c>
      <c r="E2602" s="4">
        <v>402</v>
      </c>
      <c r="F2602" s="41">
        <v>47.470500000000001</v>
      </c>
      <c r="G2602" s="41">
        <v>142.41149999999999</v>
      </c>
      <c r="K2602" t="b">
        <f>IF(VLOOKUP(Table1[[#This Row],[ProductID]],productMaster,4,0)="Active",TRUE,"Anomali")</f>
        <v>1</v>
      </c>
      <c r="L2602">
        <f>VLOOKUP(Table1[[#This Row],[ProductID]],productMaster,10,0)</f>
        <v>0</v>
      </c>
      <c r="M2602" t="str">
        <f>IF(Table1[[#This Row],[UnitPrice]]&gt;115%*Table1[[#This Row],[StandardAcquisitionCost]],"Anomali","")</f>
        <v>Anomali</v>
      </c>
      <c r="N2602" s="80">
        <f>VLOOKUP(Table1[[#This Row],[ProductID]],productMaster,11,0)</f>
        <v>0</v>
      </c>
      <c r="O2602" s="80" t="str">
        <f>IF(Table1[[#This Row],[UnitPrice]]&gt;Table1[[#This Row],[sellingPrice]],"Anomali","")</f>
        <v>Anomali</v>
      </c>
      <c r="P2602" s="80" t="str">
        <f>IF(ISNA(VLOOKUP(Table1[[#This Row],[ProductID]],productMaster,1,0)),"Anomali","")</f>
        <v/>
      </c>
    </row>
    <row r="2603" spans="1:16" x14ac:dyDescent="0.25">
      <c r="A2603" s="5">
        <v>1434</v>
      </c>
      <c r="B2603" s="5">
        <v>3243</v>
      </c>
      <c r="C2603" s="10">
        <v>44193</v>
      </c>
      <c r="D2603" s="5">
        <v>550</v>
      </c>
      <c r="E2603" s="5">
        <v>510</v>
      </c>
      <c r="F2603" s="40">
        <v>23.079000000000001</v>
      </c>
      <c r="G2603" s="40">
        <v>12693.45</v>
      </c>
      <c r="K2603" t="b">
        <f>IF(VLOOKUP(Table1[[#This Row],[ProductID]],productMaster,4,0)="Active",TRUE,"Anomali")</f>
        <v>1</v>
      </c>
      <c r="L2603">
        <f>VLOOKUP(Table1[[#This Row],[ProductID]],productMaster,10,0)</f>
        <v>0</v>
      </c>
      <c r="M2603" t="str">
        <f>IF(Table1[[#This Row],[UnitPrice]]&gt;115%*Table1[[#This Row],[StandardAcquisitionCost]],"Anomali","")</f>
        <v>Anomali</v>
      </c>
      <c r="N2603" s="80">
        <f>VLOOKUP(Table1[[#This Row],[ProductID]],productMaster,11,0)</f>
        <v>0</v>
      </c>
      <c r="O2603" s="80" t="str">
        <f>IF(Table1[[#This Row],[UnitPrice]]&gt;Table1[[#This Row],[sellingPrice]],"Anomali","")</f>
        <v>Anomali</v>
      </c>
      <c r="P2603" s="80" t="str">
        <f>IF(ISNA(VLOOKUP(Table1[[#This Row],[ProductID]],productMaster,1,0)),"Anomali","")</f>
        <v/>
      </c>
    </row>
    <row r="2604" spans="1:16" x14ac:dyDescent="0.25">
      <c r="A2604" s="4">
        <v>1434</v>
      </c>
      <c r="B2604" s="4">
        <v>3244</v>
      </c>
      <c r="C2604" s="11">
        <v>44193</v>
      </c>
      <c r="D2604" s="4">
        <v>550</v>
      </c>
      <c r="E2604" s="4">
        <v>511</v>
      </c>
      <c r="F2604" s="41">
        <v>29.274000000000001</v>
      </c>
      <c r="G2604" s="41">
        <v>16100.7</v>
      </c>
      <c r="K2604" t="b">
        <f>IF(VLOOKUP(Table1[[#This Row],[ProductID]],productMaster,4,0)="Active",TRUE,"Anomali")</f>
        <v>1</v>
      </c>
      <c r="L2604">
        <f>VLOOKUP(Table1[[#This Row],[ProductID]],productMaster,10,0)</f>
        <v>0</v>
      </c>
      <c r="M2604" t="str">
        <f>IF(Table1[[#This Row],[UnitPrice]]&gt;115%*Table1[[#This Row],[StandardAcquisitionCost]],"Anomali","")</f>
        <v>Anomali</v>
      </c>
      <c r="N2604" s="80">
        <f>VLOOKUP(Table1[[#This Row],[ProductID]],productMaster,11,0)</f>
        <v>0</v>
      </c>
      <c r="O2604" s="80" t="str">
        <f>IF(Table1[[#This Row],[UnitPrice]]&gt;Table1[[#This Row],[sellingPrice]],"Anomali","")</f>
        <v>Anomali</v>
      </c>
      <c r="P2604" s="80" t="str">
        <f>IF(ISNA(VLOOKUP(Table1[[#This Row],[ProductID]],productMaster,1,0)),"Anomali","")</f>
        <v/>
      </c>
    </row>
    <row r="2605" spans="1:16" x14ac:dyDescent="0.25">
      <c r="A2605" s="5">
        <v>1435</v>
      </c>
      <c r="B2605" s="5">
        <v>3245</v>
      </c>
      <c r="C2605" s="10">
        <v>44193</v>
      </c>
      <c r="D2605" s="5">
        <v>3</v>
      </c>
      <c r="E2605" s="5">
        <v>403</v>
      </c>
      <c r="F2605" s="40">
        <v>45.3705</v>
      </c>
      <c r="G2605" s="40">
        <v>136.11150000000001</v>
      </c>
      <c r="K2605" t="b">
        <f>IF(VLOOKUP(Table1[[#This Row],[ProductID]],productMaster,4,0)="Active",TRUE,"Anomali")</f>
        <v>1</v>
      </c>
      <c r="L2605">
        <f>VLOOKUP(Table1[[#This Row],[ProductID]],productMaster,10,0)</f>
        <v>0</v>
      </c>
      <c r="M2605" t="str">
        <f>IF(Table1[[#This Row],[UnitPrice]]&gt;115%*Table1[[#This Row],[StandardAcquisitionCost]],"Anomali","")</f>
        <v>Anomali</v>
      </c>
      <c r="N2605" s="80">
        <f>VLOOKUP(Table1[[#This Row],[ProductID]],productMaster,11,0)</f>
        <v>0</v>
      </c>
      <c r="O2605" s="80" t="str">
        <f>IF(Table1[[#This Row],[UnitPrice]]&gt;Table1[[#This Row],[sellingPrice]],"Anomali","")</f>
        <v>Anomali</v>
      </c>
      <c r="P2605" s="80" t="str">
        <f>IF(ISNA(VLOOKUP(Table1[[#This Row],[ProductID]],productMaster,1,0)),"Anomali","")</f>
        <v/>
      </c>
    </row>
    <row r="2606" spans="1:16" x14ac:dyDescent="0.25">
      <c r="A2606" s="4">
        <v>1435</v>
      </c>
      <c r="B2606" s="4">
        <v>3246</v>
      </c>
      <c r="C2606" s="11">
        <v>44193</v>
      </c>
      <c r="D2606" s="4">
        <v>3</v>
      </c>
      <c r="E2606" s="4">
        <v>404</v>
      </c>
      <c r="F2606" s="41">
        <v>49.643999999999998</v>
      </c>
      <c r="G2606" s="41">
        <v>148.93199999999999</v>
      </c>
      <c r="K2606" t="b">
        <f>IF(VLOOKUP(Table1[[#This Row],[ProductID]],productMaster,4,0)="Active",TRUE,"Anomali")</f>
        <v>1</v>
      </c>
      <c r="L2606">
        <f>VLOOKUP(Table1[[#This Row],[ProductID]],productMaster,10,0)</f>
        <v>0</v>
      </c>
      <c r="M2606" t="str">
        <f>IF(Table1[[#This Row],[UnitPrice]]&gt;115%*Table1[[#This Row],[StandardAcquisitionCost]],"Anomali","")</f>
        <v>Anomali</v>
      </c>
      <c r="N2606" s="80">
        <f>VLOOKUP(Table1[[#This Row],[ProductID]],productMaster,11,0)</f>
        <v>0</v>
      </c>
      <c r="O2606" s="80" t="str">
        <f>IF(Table1[[#This Row],[UnitPrice]]&gt;Table1[[#This Row],[sellingPrice]],"Anomali","")</f>
        <v>Anomali</v>
      </c>
      <c r="P2606" s="80" t="str">
        <f>IF(ISNA(VLOOKUP(Table1[[#This Row],[ProductID]],productMaster,1,0)),"Anomali","")</f>
        <v/>
      </c>
    </row>
    <row r="2607" spans="1:16" x14ac:dyDescent="0.25">
      <c r="A2607" s="5">
        <v>1435</v>
      </c>
      <c r="B2607" s="5">
        <v>3247</v>
      </c>
      <c r="C2607" s="10">
        <v>44193</v>
      </c>
      <c r="D2607" s="5">
        <v>3</v>
      </c>
      <c r="E2607" s="5">
        <v>405</v>
      </c>
      <c r="F2607" s="40">
        <v>45.3705</v>
      </c>
      <c r="G2607" s="40">
        <v>136.11150000000001</v>
      </c>
      <c r="K2607" t="b">
        <f>IF(VLOOKUP(Table1[[#This Row],[ProductID]],productMaster,4,0)="Active",TRUE,"Anomali")</f>
        <v>1</v>
      </c>
      <c r="L2607">
        <f>VLOOKUP(Table1[[#This Row],[ProductID]],productMaster,10,0)</f>
        <v>0</v>
      </c>
      <c r="M2607" t="str">
        <f>IF(Table1[[#This Row],[UnitPrice]]&gt;115%*Table1[[#This Row],[StandardAcquisitionCost]],"Anomali","")</f>
        <v>Anomali</v>
      </c>
      <c r="N2607" s="80">
        <f>VLOOKUP(Table1[[#This Row],[ProductID]],productMaster,11,0)</f>
        <v>0</v>
      </c>
      <c r="O2607" s="80" t="str">
        <f>IF(Table1[[#This Row],[UnitPrice]]&gt;Table1[[#This Row],[sellingPrice]],"Anomali","")</f>
        <v>Anomali</v>
      </c>
      <c r="P2607" s="80" t="str">
        <f>IF(ISNA(VLOOKUP(Table1[[#This Row],[ProductID]],productMaster,1,0)),"Anomali","")</f>
        <v/>
      </c>
    </row>
    <row r="2608" spans="1:16" x14ac:dyDescent="0.25">
      <c r="A2608" s="4">
        <v>1435</v>
      </c>
      <c r="B2608" s="4">
        <v>3248</v>
      </c>
      <c r="C2608" s="11">
        <v>44193</v>
      </c>
      <c r="D2608" s="4">
        <v>3</v>
      </c>
      <c r="E2608" s="4">
        <v>406</v>
      </c>
      <c r="F2608" s="41">
        <v>43.270499999999998</v>
      </c>
      <c r="G2608" s="41">
        <v>129.8115</v>
      </c>
      <c r="K2608" t="b">
        <f>IF(VLOOKUP(Table1[[#This Row],[ProductID]],productMaster,4,0)="Active",TRUE,"Anomali")</f>
        <v>1</v>
      </c>
      <c r="L2608">
        <f>VLOOKUP(Table1[[#This Row],[ProductID]],productMaster,10,0)</f>
        <v>0</v>
      </c>
      <c r="M2608" t="str">
        <f>IF(Table1[[#This Row],[UnitPrice]]&gt;115%*Table1[[#This Row],[StandardAcquisitionCost]],"Anomali","")</f>
        <v>Anomali</v>
      </c>
      <c r="N2608" s="80">
        <f>VLOOKUP(Table1[[#This Row],[ProductID]],productMaster,11,0)</f>
        <v>0</v>
      </c>
      <c r="O2608" s="80" t="str">
        <f>IF(Table1[[#This Row],[UnitPrice]]&gt;Table1[[#This Row],[sellingPrice]],"Anomali","")</f>
        <v>Anomali</v>
      </c>
      <c r="P2608" s="80" t="str">
        <f>IF(ISNA(VLOOKUP(Table1[[#This Row],[ProductID]],productMaster,1,0)),"Anomali","")</f>
        <v/>
      </c>
    </row>
    <row r="2609" spans="1:16" x14ac:dyDescent="0.25">
      <c r="A2609" s="5">
        <v>1435</v>
      </c>
      <c r="B2609" s="5">
        <v>3249</v>
      </c>
      <c r="C2609" s="10">
        <v>44193</v>
      </c>
      <c r="D2609" s="5">
        <v>3</v>
      </c>
      <c r="E2609" s="5">
        <v>407</v>
      </c>
      <c r="F2609" s="40">
        <v>47.543999999999997</v>
      </c>
      <c r="G2609" s="40">
        <v>142.63200000000001</v>
      </c>
      <c r="K2609" t="b">
        <f>IF(VLOOKUP(Table1[[#This Row],[ProductID]],productMaster,4,0)="Active",TRUE,"Anomali")</f>
        <v>1</v>
      </c>
      <c r="L2609">
        <f>VLOOKUP(Table1[[#This Row],[ProductID]],productMaster,10,0)</f>
        <v>0</v>
      </c>
      <c r="M2609" t="str">
        <f>IF(Table1[[#This Row],[UnitPrice]]&gt;115%*Table1[[#This Row],[StandardAcquisitionCost]],"Anomali","")</f>
        <v>Anomali</v>
      </c>
      <c r="N2609" s="80">
        <f>VLOOKUP(Table1[[#This Row],[ProductID]],productMaster,11,0)</f>
        <v>0</v>
      </c>
      <c r="O2609" s="80" t="str">
        <f>IF(Table1[[#This Row],[UnitPrice]]&gt;Table1[[#This Row],[sellingPrice]],"Anomali","")</f>
        <v>Anomali</v>
      </c>
      <c r="P2609" s="80" t="str">
        <f>IF(ISNA(VLOOKUP(Table1[[#This Row],[ProductID]],productMaster,1,0)),"Anomali","")</f>
        <v/>
      </c>
    </row>
    <row r="2610" spans="1:16" x14ac:dyDescent="0.25">
      <c r="A2610" s="4">
        <v>1435</v>
      </c>
      <c r="B2610" s="4">
        <v>3250</v>
      </c>
      <c r="C2610" s="11">
        <v>44193</v>
      </c>
      <c r="D2610" s="4">
        <v>3</v>
      </c>
      <c r="E2610" s="4">
        <v>408</v>
      </c>
      <c r="F2610" s="41">
        <v>43.270499999999998</v>
      </c>
      <c r="G2610" s="41">
        <v>129.8115</v>
      </c>
      <c r="K2610" t="b">
        <f>IF(VLOOKUP(Table1[[#This Row],[ProductID]],productMaster,4,0)="Active",TRUE,"Anomali")</f>
        <v>1</v>
      </c>
      <c r="L2610">
        <f>VLOOKUP(Table1[[#This Row],[ProductID]],productMaster,10,0)</f>
        <v>0</v>
      </c>
      <c r="M2610" t="str">
        <f>IF(Table1[[#This Row],[UnitPrice]]&gt;115%*Table1[[#This Row],[StandardAcquisitionCost]],"Anomali","")</f>
        <v>Anomali</v>
      </c>
      <c r="N2610" s="80">
        <f>VLOOKUP(Table1[[#This Row],[ProductID]],productMaster,11,0)</f>
        <v>0</v>
      </c>
      <c r="O2610" s="80" t="str">
        <f>IF(Table1[[#This Row],[UnitPrice]]&gt;Table1[[#This Row],[sellingPrice]],"Anomali","")</f>
        <v>Anomali</v>
      </c>
      <c r="P2610" s="80" t="str">
        <f>IF(ISNA(VLOOKUP(Table1[[#This Row],[ProductID]],productMaster,1,0)),"Anomali","")</f>
        <v/>
      </c>
    </row>
    <row r="2611" spans="1:16" x14ac:dyDescent="0.25">
      <c r="A2611" s="5">
        <v>1435</v>
      </c>
      <c r="B2611" s="5">
        <v>3251</v>
      </c>
      <c r="C2611" s="10">
        <v>44193</v>
      </c>
      <c r="D2611" s="5">
        <v>3</v>
      </c>
      <c r="E2611" s="5">
        <v>409</v>
      </c>
      <c r="F2611" s="40">
        <v>41.170499999999997</v>
      </c>
      <c r="G2611" s="40">
        <v>123.5115</v>
      </c>
      <c r="K2611" t="b">
        <f>IF(VLOOKUP(Table1[[#This Row],[ProductID]],productMaster,4,0)="Active",TRUE,"Anomali")</f>
        <v>1</v>
      </c>
      <c r="L2611">
        <f>VLOOKUP(Table1[[#This Row],[ProductID]],productMaster,10,0)</f>
        <v>0</v>
      </c>
      <c r="M2611" t="str">
        <f>IF(Table1[[#This Row],[UnitPrice]]&gt;115%*Table1[[#This Row],[StandardAcquisitionCost]],"Anomali","")</f>
        <v>Anomali</v>
      </c>
      <c r="N2611" s="80">
        <f>VLOOKUP(Table1[[#This Row],[ProductID]],productMaster,11,0)</f>
        <v>0</v>
      </c>
      <c r="O2611" s="80" t="str">
        <f>IF(Table1[[#This Row],[UnitPrice]]&gt;Table1[[#This Row],[sellingPrice]],"Anomali","")</f>
        <v>Anomali</v>
      </c>
      <c r="P2611" s="80" t="str">
        <f>IF(ISNA(VLOOKUP(Table1[[#This Row],[ProductID]],productMaster,1,0)),"Anomali","")</f>
        <v/>
      </c>
    </row>
    <row r="2612" spans="1:16" x14ac:dyDescent="0.25">
      <c r="A2612" s="4">
        <v>1435</v>
      </c>
      <c r="B2612" s="4">
        <v>3252</v>
      </c>
      <c r="C2612" s="11">
        <v>44193</v>
      </c>
      <c r="D2612" s="4">
        <v>550</v>
      </c>
      <c r="E2612" s="4">
        <v>914</v>
      </c>
      <c r="F2612" s="41">
        <v>21.0945</v>
      </c>
      <c r="G2612" s="41">
        <v>11601.975</v>
      </c>
      <c r="K2612" t="b">
        <f>IF(VLOOKUP(Table1[[#This Row],[ProductID]],productMaster,4,0)="Active",TRUE,"Anomali")</f>
        <v>1</v>
      </c>
      <c r="L2612">
        <f>VLOOKUP(Table1[[#This Row],[ProductID]],productMaster,10,0)</f>
        <v>12.0413</v>
      </c>
      <c r="M2612" t="str">
        <f>IF(Table1[[#This Row],[UnitPrice]]&gt;115%*Table1[[#This Row],[StandardAcquisitionCost]],"Anomali","")</f>
        <v>Anomali</v>
      </c>
      <c r="N2612" s="80">
        <f>VLOOKUP(Table1[[#This Row],[ProductID]],productMaster,11,0)</f>
        <v>27.12</v>
      </c>
      <c r="O2612" s="80" t="str">
        <f>IF(Table1[[#This Row],[UnitPrice]]&gt;Table1[[#This Row],[sellingPrice]],"Anomali","")</f>
        <v/>
      </c>
      <c r="P2612" s="80" t="str">
        <f>IF(ISNA(VLOOKUP(Table1[[#This Row],[ProductID]],productMaster,1,0)),"Anomali","")</f>
        <v/>
      </c>
    </row>
    <row r="2613" spans="1:16" x14ac:dyDescent="0.25">
      <c r="A2613" s="5">
        <v>1435</v>
      </c>
      <c r="B2613" s="5">
        <v>3253</v>
      </c>
      <c r="C2613" s="10">
        <v>44193</v>
      </c>
      <c r="D2613" s="5">
        <v>550</v>
      </c>
      <c r="E2613" s="5">
        <v>915</v>
      </c>
      <c r="F2613" s="40">
        <v>30.439499999999999</v>
      </c>
      <c r="G2613" s="40">
        <v>16741.724999999999</v>
      </c>
      <c r="K2613" t="b">
        <f>IF(VLOOKUP(Table1[[#This Row],[ProductID]],productMaster,4,0)="Active",TRUE,"Anomali")</f>
        <v>1</v>
      </c>
      <c r="L2613">
        <f>VLOOKUP(Table1[[#This Row],[ProductID]],productMaster,10,0)</f>
        <v>17.3782</v>
      </c>
      <c r="M2613" t="str">
        <f>IF(Table1[[#This Row],[UnitPrice]]&gt;115%*Table1[[#This Row],[StandardAcquisitionCost]],"Anomali","")</f>
        <v>Anomali</v>
      </c>
      <c r="N2613" s="80">
        <f>VLOOKUP(Table1[[#This Row],[ProductID]],productMaster,11,0)</f>
        <v>39.14</v>
      </c>
      <c r="O2613" s="80" t="str">
        <f>IF(Table1[[#This Row],[UnitPrice]]&gt;Table1[[#This Row],[sellingPrice]],"Anomali","")</f>
        <v/>
      </c>
      <c r="P2613" s="80" t="str">
        <f>IF(ISNA(VLOOKUP(Table1[[#This Row],[ProductID]],productMaster,1,0)),"Anomali","")</f>
        <v/>
      </c>
    </row>
    <row r="2614" spans="1:16" x14ac:dyDescent="0.25">
      <c r="A2614" s="4">
        <v>1435</v>
      </c>
      <c r="B2614" s="4">
        <v>3254</v>
      </c>
      <c r="C2614" s="11">
        <v>44193</v>
      </c>
      <c r="D2614" s="4">
        <v>550</v>
      </c>
      <c r="E2614" s="4">
        <v>916</v>
      </c>
      <c r="F2614" s="41">
        <v>40.939500000000002</v>
      </c>
      <c r="G2614" s="41">
        <v>22516.724999999999</v>
      </c>
      <c r="K2614" t="b">
        <f>IF(VLOOKUP(Table1[[#This Row],[ProductID]],productMaster,4,0)="Active",TRUE,"Anomali")</f>
        <v>1</v>
      </c>
      <c r="L2614">
        <f>VLOOKUP(Table1[[#This Row],[ProductID]],productMaster,10,0)</f>
        <v>23.372199999999999</v>
      </c>
      <c r="M2614" t="str">
        <f>IF(Table1[[#This Row],[UnitPrice]]&gt;115%*Table1[[#This Row],[StandardAcquisitionCost]],"Anomali","")</f>
        <v>Anomali</v>
      </c>
      <c r="N2614" s="80">
        <f>VLOOKUP(Table1[[#This Row],[ProductID]],productMaster,11,0)</f>
        <v>52.64</v>
      </c>
      <c r="O2614" s="80" t="str">
        <f>IF(Table1[[#This Row],[UnitPrice]]&gt;Table1[[#This Row],[sellingPrice]],"Anomali","")</f>
        <v/>
      </c>
      <c r="P2614" s="80" t="str">
        <f>IF(ISNA(VLOOKUP(Table1[[#This Row],[ProductID]],productMaster,1,0)),"Anomali","")</f>
        <v/>
      </c>
    </row>
    <row r="2615" spans="1:16" x14ac:dyDescent="0.25">
      <c r="A2615" s="5">
        <v>1436</v>
      </c>
      <c r="B2615" s="5">
        <v>3255</v>
      </c>
      <c r="C2615" s="10">
        <v>44193</v>
      </c>
      <c r="D2615" s="5">
        <v>550</v>
      </c>
      <c r="E2615" s="5">
        <v>525</v>
      </c>
      <c r="F2615" s="40">
        <v>2.3205</v>
      </c>
      <c r="G2615" s="40">
        <v>1276.2750000000001</v>
      </c>
      <c r="K2615" t="b">
        <f>IF(VLOOKUP(Table1[[#This Row],[ProductID]],productMaster,4,0)="Active",TRUE,"Anomali")</f>
        <v>1</v>
      </c>
      <c r="L2615">
        <f>VLOOKUP(Table1[[#This Row],[ProductID]],productMaster,10,0)</f>
        <v>0</v>
      </c>
      <c r="M2615" t="str">
        <f>IF(Table1[[#This Row],[UnitPrice]]&gt;115%*Table1[[#This Row],[StandardAcquisitionCost]],"Anomali","")</f>
        <v>Anomali</v>
      </c>
      <c r="N2615" s="80">
        <f>VLOOKUP(Table1[[#This Row],[ProductID]],productMaster,11,0)</f>
        <v>0</v>
      </c>
      <c r="O2615" s="80" t="str">
        <f>IF(Table1[[#This Row],[UnitPrice]]&gt;Table1[[#This Row],[sellingPrice]],"Anomali","")</f>
        <v>Anomali</v>
      </c>
      <c r="P2615" s="80" t="str">
        <f>IF(ISNA(VLOOKUP(Table1[[#This Row],[ProductID]],productMaster,1,0)),"Anomali","")</f>
        <v/>
      </c>
    </row>
    <row r="2616" spans="1:16" x14ac:dyDescent="0.25">
      <c r="A2616" s="4">
        <v>1437</v>
      </c>
      <c r="B2616" s="4">
        <v>3256</v>
      </c>
      <c r="C2616" s="11">
        <v>44196</v>
      </c>
      <c r="D2616" s="4">
        <v>550</v>
      </c>
      <c r="E2616" s="4">
        <v>526</v>
      </c>
      <c r="F2616" s="41">
        <v>3.6435</v>
      </c>
      <c r="G2616" s="41">
        <v>2003.925</v>
      </c>
      <c r="K2616" t="b">
        <f>IF(VLOOKUP(Table1[[#This Row],[ProductID]],productMaster,4,0)="Active",TRUE,"Anomali")</f>
        <v>1</v>
      </c>
      <c r="L2616">
        <f>VLOOKUP(Table1[[#This Row],[ProductID]],productMaster,10,0)</f>
        <v>0</v>
      </c>
      <c r="M2616" t="str">
        <f>IF(Table1[[#This Row],[UnitPrice]]&gt;115%*Table1[[#This Row],[StandardAcquisitionCost]],"Anomali","")</f>
        <v>Anomali</v>
      </c>
      <c r="N2616" s="80">
        <f>VLOOKUP(Table1[[#This Row],[ProductID]],productMaster,11,0)</f>
        <v>0</v>
      </c>
      <c r="O2616" s="80" t="str">
        <f>IF(Table1[[#This Row],[UnitPrice]]&gt;Table1[[#This Row],[sellingPrice]],"Anomali","")</f>
        <v>Anomali</v>
      </c>
      <c r="P2616" s="80" t="str">
        <f>IF(ISNA(VLOOKUP(Table1[[#This Row],[ProductID]],productMaster,1,0)),"Anomali","")</f>
        <v/>
      </c>
    </row>
    <row r="2617" spans="1:16" x14ac:dyDescent="0.25">
      <c r="A2617" s="5">
        <v>1438</v>
      </c>
      <c r="B2617" s="5">
        <v>3257</v>
      </c>
      <c r="C2617" s="10">
        <v>44196</v>
      </c>
      <c r="D2617" s="5">
        <v>550</v>
      </c>
      <c r="E2617" s="5">
        <v>908</v>
      </c>
      <c r="F2617" s="40">
        <v>21.0945</v>
      </c>
      <c r="G2617" s="40">
        <v>11601.975</v>
      </c>
      <c r="K2617" t="b">
        <f>IF(VLOOKUP(Table1[[#This Row],[ProductID]],productMaster,4,0)="Active",TRUE,"Anomali")</f>
        <v>1</v>
      </c>
      <c r="L2617">
        <f>VLOOKUP(Table1[[#This Row],[ProductID]],productMaster,10,0)</f>
        <v>12.0413</v>
      </c>
      <c r="M2617" t="str">
        <f>IF(Table1[[#This Row],[UnitPrice]]&gt;115%*Table1[[#This Row],[StandardAcquisitionCost]],"Anomali","")</f>
        <v>Anomali</v>
      </c>
      <c r="N2617" s="80">
        <f>VLOOKUP(Table1[[#This Row],[ProductID]],productMaster,11,0)</f>
        <v>27.12</v>
      </c>
      <c r="O2617" s="80" t="str">
        <f>IF(Table1[[#This Row],[UnitPrice]]&gt;Table1[[#This Row],[sellingPrice]],"Anomali","")</f>
        <v/>
      </c>
      <c r="P2617" s="80" t="str">
        <f>IF(ISNA(VLOOKUP(Table1[[#This Row],[ProductID]],productMaster,1,0)),"Anomali","")</f>
        <v/>
      </c>
    </row>
    <row r="2618" spans="1:16" x14ac:dyDescent="0.25">
      <c r="A2618" s="4">
        <v>1438</v>
      </c>
      <c r="B2618" s="4">
        <v>3258</v>
      </c>
      <c r="C2618" s="11">
        <v>44196</v>
      </c>
      <c r="D2618" s="4">
        <v>550</v>
      </c>
      <c r="E2618" s="4">
        <v>909</v>
      </c>
      <c r="F2618" s="41">
        <v>30.439499999999999</v>
      </c>
      <c r="G2618" s="41">
        <v>16741.724999999999</v>
      </c>
      <c r="K2618" t="b">
        <f>IF(VLOOKUP(Table1[[#This Row],[ProductID]],productMaster,4,0)="Active",TRUE,"Anomali")</f>
        <v>1</v>
      </c>
      <c r="L2618">
        <f>VLOOKUP(Table1[[#This Row],[ProductID]],productMaster,10,0)</f>
        <v>17.3782</v>
      </c>
      <c r="M2618" t="str">
        <f>IF(Table1[[#This Row],[UnitPrice]]&gt;115%*Table1[[#This Row],[StandardAcquisitionCost]],"Anomali","")</f>
        <v>Anomali</v>
      </c>
      <c r="N2618" s="80">
        <f>VLOOKUP(Table1[[#This Row],[ProductID]],productMaster,11,0)</f>
        <v>39.14</v>
      </c>
      <c r="O2618" s="80" t="str">
        <f>IF(Table1[[#This Row],[UnitPrice]]&gt;Table1[[#This Row],[sellingPrice]],"Anomali","")</f>
        <v/>
      </c>
      <c r="P2618" s="80" t="str">
        <f>IF(ISNA(VLOOKUP(Table1[[#This Row],[ProductID]],productMaster,1,0)),"Anomali","")</f>
        <v/>
      </c>
    </row>
    <row r="2619" spans="1:16" x14ac:dyDescent="0.25">
      <c r="A2619" s="5">
        <v>1438</v>
      </c>
      <c r="B2619" s="5">
        <v>3259</v>
      </c>
      <c r="C2619" s="10">
        <v>44196</v>
      </c>
      <c r="D2619" s="5">
        <v>550</v>
      </c>
      <c r="E2619" s="5">
        <v>913</v>
      </c>
      <c r="F2619" s="40">
        <v>40.939500000000002</v>
      </c>
      <c r="G2619" s="40">
        <v>22516.724999999999</v>
      </c>
      <c r="K2619" t="b">
        <f>IF(VLOOKUP(Table1[[#This Row],[ProductID]],productMaster,4,0)="Active",TRUE,"Anomali")</f>
        <v>1</v>
      </c>
      <c r="L2619">
        <f>VLOOKUP(Table1[[#This Row],[ProductID]],productMaster,10,0)</f>
        <v>23.372199999999999</v>
      </c>
      <c r="M2619" t="str">
        <f>IF(Table1[[#This Row],[UnitPrice]]&gt;115%*Table1[[#This Row],[StandardAcquisitionCost]],"Anomali","")</f>
        <v>Anomali</v>
      </c>
      <c r="N2619" s="80">
        <f>VLOOKUP(Table1[[#This Row],[ProductID]],productMaster,11,0)</f>
        <v>52.64</v>
      </c>
      <c r="O2619" s="80" t="str">
        <f>IF(Table1[[#This Row],[UnitPrice]]&gt;Table1[[#This Row],[sellingPrice]],"Anomali","")</f>
        <v/>
      </c>
      <c r="P2619" s="80" t="str">
        <f>IF(ISNA(VLOOKUP(Table1[[#This Row],[ProductID]],productMaster,1,0)),"Anomali","")</f>
        <v/>
      </c>
    </row>
    <row r="2620" spans="1:16" x14ac:dyDescent="0.25">
      <c r="A2620" s="4">
        <v>1439</v>
      </c>
      <c r="B2620" s="4">
        <v>3260</v>
      </c>
      <c r="C2620" s="11">
        <v>44196</v>
      </c>
      <c r="D2620" s="4">
        <v>60</v>
      </c>
      <c r="E2620" s="4">
        <v>356</v>
      </c>
      <c r="F2620" s="41">
        <v>3.6015000000000001</v>
      </c>
      <c r="G2620" s="41">
        <v>216.09</v>
      </c>
      <c r="K2620" t="b">
        <f>IF(VLOOKUP(Table1[[#This Row],[ProductID]],productMaster,4,0)="Active",TRUE,"Anomali")</f>
        <v>1</v>
      </c>
      <c r="L2620">
        <f>VLOOKUP(Table1[[#This Row],[ProductID]],productMaster,10,0)</f>
        <v>0</v>
      </c>
      <c r="M2620" t="str">
        <f>IF(Table1[[#This Row],[UnitPrice]]&gt;115%*Table1[[#This Row],[StandardAcquisitionCost]],"Anomali","")</f>
        <v>Anomali</v>
      </c>
      <c r="N2620" s="80">
        <f>VLOOKUP(Table1[[#This Row],[ProductID]],productMaster,11,0)</f>
        <v>0</v>
      </c>
      <c r="O2620" s="80" t="str">
        <f>IF(Table1[[#This Row],[UnitPrice]]&gt;Table1[[#This Row],[sellingPrice]],"Anomali","")</f>
        <v>Anomali</v>
      </c>
      <c r="P2620" s="80" t="str">
        <f>IF(ISNA(VLOOKUP(Table1[[#This Row],[ProductID]],productMaster,1,0)),"Anomali","")</f>
        <v/>
      </c>
    </row>
    <row r="2621" spans="1:16" x14ac:dyDescent="0.25">
      <c r="A2621" s="5">
        <v>1439</v>
      </c>
      <c r="B2621" s="5">
        <v>3261</v>
      </c>
      <c r="C2621" s="10">
        <v>44196</v>
      </c>
      <c r="D2621" s="5">
        <v>60</v>
      </c>
      <c r="E2621" s="5">
        <v>357</v>
      </c>
      <c r="F2621" s="40">
        <v>3.9794999999999998</v>
      </c>
      <c r="G2621" s="40">
        <v>238.77</v>
      </c>
      <c r="K2621" t="b">
        <f>IF(VLOOKUP(Table1[[#This Row],[ProductID]],productMaster,4,0)="Active",TRUE,"Anomali")</f>
        <v>1</v>
      </c>
      <c r="L2621">
        <f>VLOOKUP(Table1[[#This Row],[ProductID]],productMaster,10,0)</f>
        <v>0</v>
      </c>
      <c r="M2621" t="str">
        <f>IF(Table1[[#This Row],[UnitPrice]]&gt;115%*Table1[[#This Row],[StandardAcquisitionCost]],"Anomali","")</f>
        <v>Anomali</v>
      </c>
      <c r="N2621" s="80">
        <f>VLOOKUP(Table1[[#This Row],[ProductID]],productMaster,11,0)</f>
        <v>0</v>
      </c>
      <c r="O2621" s="80" t="str">
        <f>IF(Table1[[#This Row],[UnitPrice]]&gt;Table1[[#This Row],[sellingPrice]],"Anomali","")</f>
        <v>Anomali</v>
      </c>
      <c r="P2621" s="80" t="str">
        <f>IF(ISNA(VLOOKUP(Table1[[#This Row],[ProductID]],productMaster,1,0)),"Anomali","")</f>
        <v/>
      </c>
    </row>
    <row r="2622" spans="1:16" x14ac:dyDescent="0.25">
      <c r="A2622" s="4">
        <v>1440</v>
      </c>
      <c r="B2622" s="4">
        <v>3262</v>
      </c>
      <c r="C2622" s="11">
        <v>44196</v>
      </c>
      <c r="D2622" s="4">
        <v>550</v>
      </c>
      <c r="E2622" s="4">
        <v>935</v>
      </c>
      <c r="F2622" s="41">
        <v>31.4895</v>
      </c>
      <c r="G2622" s="41">
        <v>17319.224999999999</v>
      </c>
      <c r="K2622" t="b">
        <f>IF(VLOOKUP(Table1[[#This Row],[ProductID]],productMaster,4,0)="Active",TRUE,"Anomali")</f>
        <v>1</v>
      </c>
      <c r="L2622">
        <f>VLOOKUP(Table1[[#This Row],[ProductID]],productMaster,10,0)</f>
        <v>17.977599999999999</v>
      </c>
      <c r="M2622" t="str">
        <f>IF(Table1[[#This Row],[UnitPrice]]&gt;115%*Table1[[#This Row],[StandardAcquisitionCost]],"Anomali","")</f>
        <v>Anomali</v>
      </c>
      <c r="N2622" s="80">
        <f>VLOOKUP(Table1[[#This Row],[ProductID]],productMaster,11,0)</f>
        <v>40.49</v>
      </c>
      <c r="O2622" s="80" t="str">
        <f>IF(Table1[[#This Row],[UnitPrice]]&gt;Table1[[#This Row],[sellingPrice]],"Anomali","")</f>
        <v/>
      </c>
      <c r="P2622" s="80" t="str">
        <f>IF(ISNA(VLOOKUP(Table1[[#This Row],[ProductID]],productMaster,1,0)),"Anomali","")</f>
        <v/>
      </c>
    </row>
    <row r="2623" spans="1:16" x14ac:dyDescent="0.25">
      <c r="A2623" s="5">
        <v>1440</v>
      </c>
      <c r="B2623" s="5">
        <v>3263</v>
      </c>
      <c r="C2623" s="10">
        <v>44196</v>
      </c>
      <c r="D2623" s="5">
        <v>550</v>
      </c>
      <c r="E2623" s="5">
        <v>936</v>
      </c>
      <c r="F2623" s="40">
        <v>48.289499999999997</v>
      </c>
      <c r="G2623" s="40">
        <v>26559.224999999999</v>
      </c>
      <c r="K2623" t="b">
        <f>IF(VLOOKUP(Table1[[#This Row],[ProductID]],productMaster,4,0)="Active",TRUE,"Anomali")</f>
        <v>1</v>
      </c>
      <c r="L2623">
        <f>VLOOKUP(Table1[[#This Row],[ProductID]],productMaster,10,0)</f>
        <v>27.568000000000001</v>
      </c>
      <c r="M2623" t="str">
        <f>IF(Table1[[#This Row],[UnitPrice]]&gt;115%*Table1[[#This Row],[StandardAcquisitionCost]],"Anomali","")</f>
        <v>Anomali</v>
      </c>
      <c r="N2623" s="80">
        <f>VLOOKUP(Table1[[#This Row],[ProductID]],productMaster,11,0)</f>
        <v>62.09</v>
      </c>
      <c r="O2623" s="80" t="str">
        <f>IF(Table1[[#This Row],[UnitPrice]]&gt;Table1[[#This Row],[sellingPrice]],"Anomali","")</f>
        <v/>
      </c>
      <c r="P2623" s="80" t="str">
        <f>IF(ISNA(VLOOKUP(Table1[[#This Row],[ProductID]],productMaster,1,0)),"Anomali","")</f>
        <v/>
      </c>
    </row>
    <row r="2624" spans="1:16" x14ac:dyDescent="0.25">
      <c r="A2624" s="4">
        <v>1441</v>
      </c>
      <c r="B2624" s="4">
        <v>3264</v>
      </c>
      <c r="C2624" s="11">
        <v>44196</v>
      </c>
      <c r="D2624" s="4">
        <v>550</v>
      </c>
      <c r="E2624" s="4">
        <v>524</v>
      </c>
      <c r="F2624" s="41">
        <v>12.967499999999999</v>
      </c>
      <c r="G2624" s="41">
        <v>7132.125</v>
      </c>
      <c r="K2624" t="b">
        <f>IF(VLOOKUP(Table1[[#This Row],[ProductID]],productMaster,4,0)="Active",TRUE,"Anomali")</f>
        <v>1</v>
      </c>
      <c r="L2624">
        <f>VLOOKUP(Table1[[#This Row],[ProductID]],productMaster,10,0)</f>
        <v>0</v>
      </c>
      <c r="M2624" t="str">
        <f>IF(Table1[[#This Row],[UnitPrice]]&gt;115%*Table1[[#This Row],[StandardAcquisitionCost]],"Anomali","")</f>
        <v>Anomali</v>
      </c>
      <c r="N2624" s="80">
        <f>VLOOKUP(Table1[[#This Row],[ProductID]],productMaster,11,0)</f>
        <v>0</v>
      </c>
      <c r="O2624" s="80" t="str">
        <f>IF(Table1[[#This Row],[UnitPrice]]&gt;Table1[[#This Row],[sellingPrice]],"Anomali","")</f>
        <v>Anomali</v>
      </c>
      <c r="P2624" s="80" t="str">
        <f>IF(ISNA(VLOOKUP(Table1[[#This Row],[ProductID]],productMaster,1,0)),"Anomali","")</f>
        <v/>
      </c>
    </row>
    <row r="2625" spans="1:16" x14ac:dyDescent="0.25">
      <c r="A2625" s="5">
        <v>1442</v>
      </c>
      <c r="B2625" s="5">
        <v>3265</v>
      </c>
      <c r="C2625" s="10">
        <v>44196</v>
      </c>
      <c r="D2625" s="5">
        <v>550</v>
      </c>
      <c r="E2625" s="5">
        <v>911</v>
      </c>
      <c r="F2625" s="40">
        <v>21.0945</v>
      </c>
      <c r="G2625" s="40">
        <v>11601.975</v>
      </c>
      <c r="K2625" t="b">
        <f>IF(VLOOKUP(Table1[[#This Row],[ProductID]],productMaster,4,0)="Active",TRUE,"Anomali")</f>
        <v>1</v>
      </c>
      <c r="L2625">
        <f>VLOOKUP(Table1[[#This Row],[ProductID]],productMaster,10,0)</f>
        <v>12.0413</v>
      </c>
      <c r="M2625" t="str">
        <f>IF(Table1[[#This Row],[UnitPrice]]&gt;115%*Table1[[#This Row],[StandardAcquisitionCost]],"Anomali","")</f>
        <v>Anomali</v>
      </c>
      <c r="N2625" s="80">
        <f>VLOOKUP(Table1[[#This Row],[ProductID]],productMaster,11,0)</f>
        <v>27.12</v>
      </c>
      <c r="O2625" s="80" t="str">
        <f>IF(Table1[[#This Row],[UnitPrice]]&gt;Table1[[#This Row],[sellingPrice]],"Anomali","")</f>
        <v/>
      </c>
      <c r="P2625" s="80" t="str">
        <f>IF(ISNA(VLOOKUP(Table1[[#This Row],[ProductID]],productMaster,1,0)),"Anomali","")</f>
        <v/>
      </c>
    </row>
    <row r="2626" spans="1:16" x14ac:dyDescent="0.25">
      <c r="A2626" s="4">
        <v>1442</v>
      </c>
      <c r="B2626" s="4">
        <v>3266</v>
      </c>
      <c r="C2626" s="11">
        <v>44196</v>
      </c>
      <c r="D2626" s="4">
        <v>550</v>
      </c>
      <c r="E2626" s="4">
        <v>912</v>
      </c>
      <c r="F2626" s="41">
        <v>30.439499999999999</v>
      </c>
      <c r="G2626" s="41">
        <v>16741.724999999999</v>
      </c>
      <c r="K2626" t="b">
        <f>IF(VLOOKUP(Table1[[#This Row],[ProductID]],productMaster,4,0)="Active",TRUE,"Anomali")</f>
        <v>1</v>
      </c>
      <c r="L2626">
        <f>VLOOKUP(Table1[[#This Row],[ProductID]],productMaster,10,0)</f>
        <v>17.3782</v>
      </c>
      <c r="M2626" t="str">
        <f>IF(Table1[[#This Row],[UnitPrice]]&gt;115%*Table1[[#This Row],[StandardAcquisitionCost]],"Anomali","")</f>
        <v>Anomali</v>
      </c>
      <c r="N2626" s="80">
        <f>VLOOKUP(Table1[[#This Row],[ProductID]],productMaster,11,0)</f>
        <v>39.14</v>
      </c>
      <c r="O2626" s="80" t="str">
        <f>IF(Table1[[#This Row],[UnitPrice]]&gt;Table1[[#This Row],[sellingPrice]],"Anomali","")</f>
        <v/>
      </c>
      <c r="P2626" s="80" t="str">
        <f>IF(ISNA(VLOOKUP(Table1[[#This Row],[ProductID]],productMaster,1,0)),"Anomali","")</f>
        <v/>
      </c>
    </row>
    <row r="2627" spans="1:16" x14ac:dyDescent="0.25">
      <c r="A2627" s="5">
        <v>1443</v>
      </c>
      <c r="B2627" s="5">
        <v>3267</v>
      </c>
      <c r="C2627" s="10">
        <v>44196</v>
      </c>
      <c r="D2627" s="5">
        <v>550</v>
      </c>
      <c r="E2627" s="5">
        <v>910</v>
      </c>
      <c r="F2627" s="40">
        <v>40.939500000000002</v>
      </c>
      <c r="G2627" s="40">
        <v>22516.724999999999</v>
      </c>
      <c r="K2627" t="b">
        <f>IF(VLOOKUP(Table1[[#This Row],[ProductID]],productMaster,4,0)="Active",TRUE,"Anomali")</f>
        <v>1</v>
      </c>
      <c r="L2627">
        <f>VLOOKUP(Table1[[#This Row],[ProductID]],productMaster,10,0)</f>
        <v>23.372199999999999</v>
      </c>
      <c r="M2627" t="str">
        <f>IF(Table1[[#This Row],[UnitPrice]]&gt;115%*Table1[[#This Row],[StandardAcquisitionCost]],"Anomali","")</f>
        <v>Anomali</v>
      </c>
      <c r="N2627" s="80">
        <f>VLOOKUP(Table1[[#This Row],[ProductID]],productMaster,11,0)</f>
        <v>52.64</v>
      </c>
      <c r="O2627" s="80" t="str">
        <f>IF(Table1[[#This Row],[UnitPrice]]&gt;Table1[[#This Row],[sellingPrice]],"Anomali","")</f>
        <v/>
      </c>
      <c r="P2627" s="80" t="str">
        <f>IF(ISNA(VLOOKUP(Table1[[#This Row],[ProductID]],productMaster,1,0)),"Anomali","")</f>
        <v/>
      </c>
    </row>
    <row r="2628" spans="1:16" x14ac:dyDescent="0.25">
      <c r="A2628" s="4">
        <v>1444</v>
      </c>
      <c r="B2628" s="4">
        <v>3268</v>
      </c>
      <c r="C2628" s="11">
        <v>44196</v>
      </c>
      <c r="D2628" s="4">
        <v>550</v>
      </c>
      <c r="E2628" s="4">
        <v>937</v>
      </c>
      <c r="F2628" s="41">
        <v>62.9895</v>
      </c>
      <c r="G2628" s="41">
        <v>34644.224999999999</v>
      </c>
      <c r="K2628" t="b">
        <f>IF(VLOOKUP(Table1[[#This Row],[ProductID]],productMaster,4,0)="Active",TRUE,"Anomali")</f>
        <v>1</v>
      </c>
      <c r="L2628">
        <f>VLOOKUP(Table1[[#This Row],[ProductID]],productMaster,10,0)</f>
        <v>35.959600000000002</v>
      </c>
      <c r="M2628" t="str">
        <f>IF(Table1[[#This Row],[UnitPrice]]&gt;115%*Table1[[#This Row],[StandardAcquisitionCost]],"Anomali","")</f>
        <v>Anomali</v>
      </c>
      <c r="N2628" s="80">
        <f>VLOOKUP(Table1[[#This Row],[ProductID]],productMaster,11,0)</f>
        <v>80.989999999999995</v>
      </c>
      <c r="O2628" s="80" t="str">
        <f>IF(Table1[[#This Row],[UnitPrice]]&gt;Table1[[#This Row],[sellingPrice]],"Anomali","")</f>
        <v/>
      </c>
      <c r="P2628" s="80" t="str">
        <f>IF(ISNA(VLOOKUP(Table1[[#This Row],[ProductID]],productMaster,1,0)),"Anomali","")</f>
        <v/>
      </c>
    </row>
    <row r="2629" spans="1:16" x14ac:dyDescent="0.25">
      <c r="A2629" s="5">
        <v>1445</v>
      </c>
      <c r="B2629" s="5">
        <v>3269</v>
      </c>
      <c r="C2629" s="10">
        <v>44196</v>
      </c>
      <c r="D2629" s="5">
        <v>3</v>
      </c>
      <c r="E2629" s="5">
        <v>473</v>
      </c>
      <c r="F2629" s="40">
        <v>39.122999999999998</v>
      </c>
      <c r="G2629" s="40">
        <v>117.369</v>
      </c>
      <c r="K2629" t="b">
        <f>IF(VLOOKUP(Table1[[#This Row],[ProductID]],productMaster,4,0)="Active",TRUE,"Anomali")</f>
        <v>1</v>
      </c>
      <c r="L2629">
        <f>VLOOKUP(Table1[[#This Row],[ProductID]],productMaster,10,0)</f>
        <v>0</v>
      </c>
      <c r="M2629" t="str">
        <f>IF(Table1[[#This Row],[UnitPrice]]&gt;115%*Table1[[#This Row],[StandardAcquisitionCost]],"Anomali","")</f>
        <v>Anomali</v>
      </c>
      <c r="N2629" s="80">
        <f>VLOOKUP(Table1[[#This Row],[ProductID]],productMaster,11,0)</f>
        <v>0</v>
      </c>
      <c r="O2629" s="80" t="str">
        <f>IF(Table1[[#This Row],[UnitPrice]]&gt;Table1[[#This Row],[sellingPrice]],"Anomali","")</f>
        <v>Anomali</v>
      </c>
      <c r="P2629" s="80" t="str">
        <f>IF(ISNA(VLOOKUP(Table1[[#This Row],[ProductID]],productMaster,1,0)),"Anomali","")</f>
        <v/>
      </c>
    </row>
    <row r="2630" spans="1:16" x14ac:dyDescent="0.25">
      <c r="A2630" s="4">
        <v>1445</v>
      </c>
      <c r="B2630" s="4">
        <v>3270</v>
      </c>
      <c r="C2630" s="11">
        <v>44196</v>
      </c>
      <c r="D2630" s="4">
        <v>3</v>
      </c>
      <c r="E2630" s="4">
        <v>474</v>
      </c>
      <c r="F2630" s="41">
        <v>43.396500000000003</v>
      </c>
      <c r="G2630" s="41">
        <v>130.18950000000001</v>
      </c>
      <c r="K2630" t="b">
        <f>IF(VLOOKUP(Table1[[#This Row],[ProductID]],productMaster,4,0)="Active",TRUE,"Anomali")</f>
        <v>1</v>
      </c>
      <c r="L2630">
        <f>VLOOKUP(Table1[[#This Row],[ProductID]],productMaster,10,0)</f>
        <v>0</v>
      </c>
      <c r="M2630" t="str">
        <f>IF(Table1[[#This Row],[UnitPrice]]&gt;115%*Table1[[#This Row],[StandardAcquisitionCost]],"Anomali","")</f>
        <v>Anomali</v>
      </c>
      <c r="N2630" s="80">
        <f>VLOOKUP(Table1[[#This Row],[ProductID]],productMaster,11,0)</f>
        <v>0</v>
      </c>
      <c r="O2630" s="80" t="str">
        <f>IF(Table1[[#This Row],[UnitPrice]]&gt;Table1[[#This Row],[sellingPrice]],"Anomali","")</f>
        <v>Anomali</v>
      </c>
      <c r="P2630" s="80" t="str">
        <f>IF(ISNA(VLOOKUP(Table1[[#This Row],[ProductID]],productMaster,1,0)),"Anomali","")</f>
        <v/>
      </c>
    </row>
    <row r="2631" spans="1:16" x14ac:dyDescent="0.25">
      <c r="A2631" s="5">
        <v>1445</v>
      </c>
      <c r="B2631" s="5">
        <v>3271</v>
      </c>
      <c r="C2631" s="10">
        <v>44196</v>
      </c>
      <c r="D2631" s="5">
        <v>3</v>
      </c>
      <c r="E2631" s="5">
        <v>475</v>
      </c>
      <c r="F2631" s="40">
        <v>39.122999999999998</v>
      </c>
      <c r="G2631" s="40">
        <v>117.369</v>
      </c>
      <c r="K2631" t="b">
        <f>IF(VLOOKUP(Table1[[#This Row],[ProductID]],productMaster,4,0)="Active",TRUE,"Anomali")</f>
        <v>1</v>
      </c>
      <c r="L2631">
        <f>VLOOKUP(Table1[[#This Row],[ProductID]],productMaster,10,0)</f>
        <v>0</v>
      </c>
      <c r="M2631" t="str">
        <f>IF(Table1[[#This Row],[UnitPrice]]&gt;115%*Table1[[#This Row],[StandardAcquisitionCost]],"Anomali","")</f>
        <v>Anomali</v>
      </c>
      <c r="N2631" s="80">
        <f>VLOOKUP(Table1[[#This Row],[ProductID]],productMaster,11,0)</f>
        <v>0</v>
      </c>
      <c r="O2631" s="80" t="str">
        <f>IF(Table1[[#This Row],[UnitPrice]]&gt;Table1[[#This Row],[sellingPrice]],"Anomali","")</f>
        <v>Anomali</v>
      </c>
      <c r="P2631" s="80" t="str">
        <f>IF(ISNA(VLOOKUP(Table1[[#This Row],[ProductID]],productMaster,1,0)),"Anomali","")</f>
        <v/>
      </c>
    </row>
    <row r="2632" spans="1:16" x14ac:dyDescent="0.25">
      <c r="A2632" s="4">
        <v>1446</v>
      </c>
      <c r="B2632" s="4">
        <v>3272</v>
      </c>
      <c r="C2632" s="11">
        <v>44196</v>
      </c>
      <c r="D2632" s="4">
        <v>3</v>
      </c>
      <c r="E2632" s="4">
        <v>462</v>
      </c>
      <c r="F2632" s="41">
        <v>47.680500000000002</v>
      </c>
      <c r="G2632" s="41">
        <v>143.04150000000001</v>
      </c>
      <c r="K2632" t="b">
        <f>IF(VLOOKUP(Table1[[#This Row],[ProductID]],productMaster,4,0)="Active",TRUE,"Anomali")</f>
        <v>1</v>
      </c>
      <c r="L2632">
        <f>VLOOKUP(Table1[[#This Row],[ProductID]],productMaster,10,0)</f>
        <v>0</v>
      </c>
      <c r="M2632" t="str">
        <f>IF(Table1[[#This Row],[UnitPrice]]&gt;115%*Table1[[#This Row],[StandardAcquisitionCost]],"Anomali","")</f>
        <v>Anomali</v>
      </c>
      <c r="N2632" s="80">
        <f>VLOOKUP(Table1[[#This Row],[ProductID]],productMaster,11,0)</f>
        <v>0</v>
      </c>
      <c r="O2632" s="80" t="str">
        <f>IF(Table1[[#This Row],[UnitPrice]]&gt;Table1[[#This Row],[sellingPrice]],"Anomali","")</f>
        <v>Anomali</v>
      </c>
      <c r="P2632" s="80" t="str">
        <f>IF(ISNA(VLOOKUP(Table1[[#This Row],[ProductID]],productMaster,1,0)),"Anomali","")</f>
        <v/>
      </c>
    </row>
    <row r="2633" spans="1:16" x14ac:dyDescent="0.25">
      <c r="A2633" s="5">
        <v>1447</v>
      </c>
      <c r="B2633" s="5">
        <v>3273</v>
      </c>
      <c r="C2633" s="10">
        <v>44196</v>
      </c>
      <c r="D2633" s="5">
        <v>550</v>
      </c>
      <c r="E2633" s="5">
        <v>510</v>
      </c>
      <c r="F2633" s="40">
        <v>23.404499999999999</v>
      </c>
      <c r="G2633" s="40">
        <v>12872.475</v>
      </c>
      <c r="K2633" t="b">
        <f>IF(VLOOKUP(Table1[[#This Row],[ProductID]],productMaster,4,0)="Active",TRUE,"Anomali")</f>
        <v>1</v>
      </c>
      <c r="L2633">
        <f>VLOOKUP(Table1[[#This Row],[ProductID]],productMaster,10,0)</f>
        <v>0</v>
      </c>
      <c r="M2633" t="str">
        <f>IF(Table1[[#This Row],[UnitPrice]]&gt;115%*Table1[[#This Row],[StandardAcquisitionCost]],"Anomali","")</f>
        <v>Anomali</v>
      </c>
      <c r="N2633" s="80">
        <f>VLOOKUP(Table1[[#This Row],[ProductID]],productMaster,11,0)</f>
        <v>0</v>
      </c>
      <c r="O2633" s="80" t="str">
        <f>IF(Table1[[#This Row],[UnitPrice]]&gt;Table1[[#This Row],[sellingPrice]],"Anomali","")</f>
        <v>Anomali</v>
      </c>
      <c r="P2633" s="80" t="str">
        <f>IF(ISNA(VLOOKUP(Table1[[#This Row],[ProductID]],productMaster,1,0)),"Anomali","")</f>
        <v/>
      </c>
    </row>
    <row r="2634" spans="1:16" x14ac:dyDescent="0.25">
      <c r="A2634" s="4">
        <v>1447</v>
      </c>
      <c r="B2634" s="4">
        <v>3274</v>
      </c>
      <c r="C2634" s="11">
        <v>44196</v>
      </c>
      <c r="D2634" s="4">
        <v>550</v>
      </c>
      <c r="E2634" s="4">
        <v>511</v>
      </c>
      <c r="F2634" s="41">
        <v>27.867000000000001</v>
      </c>
      <c r="G2634" s="41">
        <v>15326.85</v>
      </c>
      <c r="K2634" t="b">
        <f>IF(VLOOKUP(Table1[[#This Row],[ProductID]],productMaster,4,0)="Active",TRUE,"Anomali")</f>
        <v>1</v>
      </c>
      <c r="L2634">
        <f>VLOOKUP(Table1[[#This Row],[ProductID]],productMaster,10,0)</f>
        <v>0</v>
      </c>
      <c r="M2634" t="str">
        <f>IF(Table1[[#This Row],[UnitPrice]]&gt;115%*Table1[[#This Row],[StandardAcquisitionCost]],"Anomali","")</f>
        <v>Anomali</v>
      </c>
      <c r="N2634" s="80">
        <f>VLOOKUP(Table1[[#This Row],[ProductID]],productMaster,11,0)</f>
        <v>0</v>
      </c>
      <c r="O2634" s="80" t="str">
        <f>IF(Table1[[#This Row],[UnitPrice]]&gt;Table1[[#This Row],[sellingPrice]],"Anomali","")</f>
        <v>Anomali</v>
      </c>
      <c r="P2634" s="80" t="str">
        <f>IF(ISNA(VLOOKUP(Table1[[#This Row],[ProductID]],productMaster,1,0)),"Anomali","")</f>
        <v/>
      </c>
    </row>
    <row r="2635" spans="1:16" x14ac:dyDescent="0.25">
      <c r="A2635" s="5">
        <v>1448</v>
      </c>
      <c r="B2635" s="5">
        <v>3275</v>
      </c>
      <c r="C2635" s="10">
        <v>44196</v>
      </c>
      <c r="D2635" s="5">
        <v>550</v>
      </c>
      <c r="E2635" s="5">
        <v>527</v>
      </c>
      <c r="F2635" s="40">
        <v>6.7515000000000001</v>
      </c>
      <c r="G2635" s="40">
        <v>3713.3249999999998</v>
      </c>
      <c r="K2635" t="b">
        <f>IF(VLOOKUP(Table1[[#This Row],[ProductID]],productMaster,4,0)="Active",TRUE,"Anomali")</f>
        <v>1</v>
      </c>
      <c r="L2635">
        <f>VLOOKUP(Table1[[#This Row],[ProductID]],productMaster,10,0)</f>
        <v>0</v>
      </c>
      <c r="M2635" t="str">
        <f>IF(Table1[[#This Row],[UnitPrice]]&gt;115%*Table1[[#This Row],[StandardAcquisitionCost]],"Anomali","")</f>
        <v>Anomali</v>
      </c>
      <c r="N2635" s="80">
        <f>VLOOKUP(Table1[[#This Row],[ProductID]],productMaster,11,0)</f>
        <v>0</v>
      </c>
      <c r="O2635" s="80" t="str">
        <f>IF(Table1[[#This Row],[UnitPrice]]&gt;Table1[[#This Row],[sellingPrice]],"Anomali","")</f>
        <v>Anomali</v>
      </c>
      <c r="P2635" s="80" t="str">
        <f>IF(ISNA(VLOOKUP(Table1[[#This Row],[ProductID]],productMaster,1,0)),"Anomali","")</f>
        <v/>
      </c>
    </row>
    <row r="2636" spans="1:16" x14ac:dyDescent="0.25">
      <c r="A2636" s="4">
        <v>1449</v>
      </c>
      <c r="B2636" s="4">
        <v>3276</v>
      </c>
      <c r="C2636" s="11">
        <v>44196</v>
      </c>
      <c r="D2636" s="4">
        <v>550</v>
      </c>
      <c r="E2636" s="4">
        <v>938</v>
      </c>
      <c r="F2636" s="41">
        <v>31.4895</v>
      </c>
      <c r="G2636" s="41">
        <v>17319.224999999999</v>
      </c>
      <c r="K2636" t="b">
        <f>IF(VLOOKUP(Table1[[#This Row],[ProductID]],productMaster,4,0)="Active",TRUE,"Anomali")</f>
        <v>1</v>
      </c>
      <c r="L2636">
        <f>VLOOKUP(Table1[[#This Row],[ProductID]],productMaster,10,0)</f>
        <v>17.977599999999999</v>
      </c>
      <c r="M2636" t="str">
        <f>IF(Table1[[#This Row],[UnitPrice]]&gt;115%*Table1[[#This Row],[StandardAcquisitionCost]],"Anomali","")</f>
        <v>Anomali</v>
      </c>
      <c r="N2636" s="80">
        <f>VLOOKUP(Table1[[#This Row],[ProductID]],productMaster,11,0)</f>
        <v>40.49</v>
      </c>
      <c r="O2636" s="80" t="str">
        <f>IF(Table1[[#This Row],[UnitPrice]]&gt;Table1[[#This Row],[sellingPrice]],"Anomali","")</f>
        <v/>
      </c>
      <c r="P2636" s="80" t="str">
        <f>IF(ISNA(VLOOKUP(Table1[[#This Row],[ProductID]],productMaster,1,0)),"Anomali","")</f>
        <v/>
      </c>
    </row>
    <row r="2637" spans="1:16" x14ac:dyDescent="0.25">
      <c r="A2637" s="5">
        <v>1449</v>
      </c>
      <c r="B2637" s="5">
        <v>3277</v>
      </c>
      <c r="C2637" s="10">
        <v>44196</v>
      </c>
      <c r="D2637" s="5">
        <v>550</v>
      </c>
      <c r="E2637" s="5">
        <v>939</v>
      </c>
      <c r="F2637" s="40">
        <v>48.289499999999997</v>
      </c>
      <c r="G2637" s="40">
        <v>26559.224999999999</v>
      </c>
      <c r="K2637" t="b">
        <f>IF(VLOOKUP(Table1[[#This Row],[ProductID]],productMaster,4,0)="Active",TRUE,"Anomali")</f>
        <v>1</v>
      </c>
      <c r="L2637">
        <f>VLOOKUP(Table1[[#This Row],[ProductID]],productMaster,10,0)</f>
        <v>27.568000000000001</v>
      </c>
      <c r="M2637" t="str">
        <f>IF(Table1[[#This Row],[UnitPrice]]&gt;115%*Table1[[#This Row],[StandardAcquisitionCost]],"Anomali","")</f>
        <v>Anomali</v>
      </c>
      <c r="N2637" s="80">
        <f>VLOOKUP(Table1[[#This Row],[ProductID]],productMaster,11,0)</f>
        <v>62.09</v>
      </c>
      <c r="O2637" s="80" t="str">
        <f>IF(Table1[[#This Row],[UnitPrice]]&gt;Table1[[#This Row],[sellingPrice]],"Anomali","")</f>
        <v/>
      </c>
      <c r="P2637" s="80" t="str">
        <f>IF(ISNA(VLOOKUP(Table1[[#This Row],[ProductID]],productMaster,1,0)),"Anomali","")</f>
        <v/>
      </c>
    </row>
    <row r="2638" spans="1:16" x14ac:dyDescent="0.25">
      <c r="A2638" s="4">
        <v>1449</v>
      </c>
      <c r="B2638" s="4">
        <v>3278</v>
      </c>
      <c r="C2638" s="11">
        <v>44196</v>
      </c>
      <c r="D2638" s="4">
        <v>550</v>
      </c>
      <c r="E2638" s="4">
        <v>509</v>
      </c>
      <c r="F2638" s="41">
        <v>36.277500000000003</v>
      </c>
      <c r="G2638" s="41">
        <v>19952.625</v>
      </c>
      <c r="K2638" t="b">
        <f>IF(VLOOKUP(Table1[[#This Row],[ProductID]],productMaster,4,0)="Active",TRUE,"Anomali")</f>
        <v>1</v>
      </c>
      <c r="L2638">
        <f>VLOOKUP(Table1[[#This Row],[ProductID]],productMaster,10,0)</f>
        <v>0</v>
      </c>
      <c r="M2638" t="str">
        <f>IF(Table1[[#This Row],[UnitPrice]]&gt;115%*Table1[[#This Row],[StandardAcquisitionCost]],"Anomali","")</f>
        <v>Anomali</v>
      </c>
      <c r="N2638" s="80">
        <f>VLOOKUP(Table1[[#This Row],[ProductID]],productMaster,11,0)</f>
        <v>0</v>
      </c>
      <c r="O2638" s="80" t="str">
        <f>IF(Table1[[#This Row],[UnitPrice]]&gt;Table1[[#This Row],[sellingPrice]],"Anomali","")</f>
        <v>Anomali</v>
      </c>
      <c r="P2638" s="80" t="str">
        <f>IF(ISNA(VLOOKUP(Table1[[#This Row],[ProductID]],productMaster,1,0)),"Anomali","")</f>
        <v/>
      </c>
    </row>
    <row r="2639" spans="1:16" x14ac:dyDescent="0.25">
      <c r="A2639" s="5">
        <v>1450</v>
      </c>
      <c r="B2639" s="5">
        <v>3279</v>
      </c>
      <c r="C2639" s="10">
        <v>44196</v>
      </c>
      <c r="D2639" s="5">
        <v>60</v>
      </c>
      <c r="E2639" s="5">
        <v>492</v>
      </c>
      <c r="F2639" s="40">
        <v>50.746499999999997</v>
      </c>
      <c r="G2639" s="40">
        <v>3044.79</v>
      </c>
      <c r="K2639" t="b">
        <f>IF(VLOOKUP(Table1[[#This Row],[ProductID]],productMaster,4,0)="Active",TRUE,"Anomali")</f>
        <v>1</v>
      </c>
      <c r="L2639">
        <f>VLOOKUP(Table1[[#This Row],[ProductID]],productMaster,10,0)</f>
        <v>0</v>
      </c>
      <c r="M2639" t="str">
        <f>IF(Table1[[#This Row],[UnitPrice]]&gt;115%*Table1[[#This Row],[StandardAcquisitionCost]],"Anomali","")</f>
        <v>Anomali</v>
      </c>
      <c r="N2639" s="80">
        <f>VLOOKUP(Table1[[#This Row],[ProductID]],productMaster,11,0)</f>
        <v>0</v>
      </c>
      <c r="O2639" s="80" t="str">
        <f>IF(Table1[[#This Row],[UnitPrice]]&gt;Table1[[#This Row],[sellingPrice]],"Anomali","")</f>
        <v>Anomali</v>
      </c>
      <c r="P2639" s="80" t="str">
        <f>IF(ISNA(VLOOKUP(Table1[[#This Row],[ProductID]],productMaster,1,0)),"Anomali","")</f>
        <v/>
      </c>
    </row>
    <row r="2640" spans="1:16" x14ac:dyDescent="0.25">
      <c r="A2640" s="4">
        <v>1450</v>
      </c>
      <c r="B2640" s="4">
        <v>3280</v>
      </c>
      <c r="C2640" s="11">
        <v>44196</v>
      </c>
      <c r="D2640" s="4">
        <v>60</v>
      </c>
      <c r="E2640" s="4">
        <v>493</v>
      </c>
      <c r="F2640" s="41">
        <v>58.264499999999998</v>
      </c>
      <c r="G2640" s="41">
        <v>3495.87</v>
      </c>
      <c r="K2640" t="b">
        <f>IF(VLOOKUP(Table1[[#This Row],[ProductID]],productMaster,4,0)="Active",TRUE,"Anomali")</f>
        <v>1</v>
      </c>
      <c r="L2640">
        <f>VLOOKUP(Table1[[#This Row],[ProductID]],productMaster,10,0)</f>
        <v>0</v>
      </c>
      <c r="M2640" t="str">
        <f>IF(Table1[[#This Row],[UnitPrice]]&gt;115%*Table1[[#This Row],[StandardAcquisitionCost]],"Anomali","")</f>
        <v>Anomali</v>
      </c>
      <c r="N2640" s="80">
        <f>VLOOKUP(Table1[[#This Row],[ProductID]],productMaster,11,0)</f>
        <v>0</v>
      </c>
      <c r="O2640" s="80" t="str">
        <f>IF(Table1[[#This Row],[UnitPrice]]&gt;Table1[[#This Row],[sellingPrice]],"Anomali","")</f>
        <v>Anomali</v>
      </c>
      <c r="P2640" s="80" t="str">
        <f>IF(ISNA(VLOOKUP(Table1[[#This Row],[ProductID]],productMaster,1,0)),"Anomali","")</f>
        <v/>
      </c>
    </row>
    <row r="2641" spans="1:16" x14ac:dyDescent="0.25">
      <c r="A2641" s="5">
        <v>1450</v>
      </c>
      <c r="B2641" s="5">
        <v>3281</v>
      </c>
      <c r="C2641" s="10">
        <v>44196</v>
      </c>
      <c r="D2641" s="5">
        <v>60</v>
      </c>
      <c r="E2641" s="5">
        <v>494</v>
      </c>
      <c r="F2641" s="40">
        <v>50.746499999999997</v>
      </c>
      <c r="G2641" s="40">
        <v>3044.79</v>
      </c>
      <c r="K2641" t="b">
        <f>IF(VLOOKUP(Table1[[#This Row],[ProductID]],productMaster,4,0)="Active",TRUE,"Anomali")</f>
        <v>1</v>
      </c>
      <c r="L2641">
        <f>VLOOKUP(Table1[[#This Row],[ProductID]],productMaster,10,0)</f>
        <v>0</v>
      </c>
      <c r="M2641" t="str">
        <f>IF(Table1[[#This Row],[UnitPrice]]&gt;115%*Table1[[#This Row],[StandardAcquisitionCost]],"Anomali","")</f>
        <v>Anomali</v>
      </c>
      <c r="N2641" s="80">
        <f>VLOOKUP(Table1[[#This Row],[ProductID]],productMaster,11,0)</f>
        <v>0</v>
      </c>
      <c r="O2641" s="80" t="str">
        <f>IF(Table1[[#This Row],[UnitPrice]]&gt;Table1[[#This Row],[sellingPrice]],"Anomali","")</f>
        <v>Anomali</v>
      </c>
      <c r="P2641" s="80" t="str">
        <f>IF(ISNA(VLOOKUP(Table1[[#This Row],[ProductID]],productMaster,1,0)),"Anomali","")</f>
        <v/>
      </c>
    </row>
    <row r="2642" spans="1:16" x14ac:dyDescent="0.25">
      <c r="A2642" s="4">
        <v>1451</v>
      </c>
      <c r="B2642" s="4">
        <v>3282</v>
      </c>
      <c r="C2642" s="11">
        <v>44196</v>
      </c>
      <c r="D2642" s="4">
        <v>550</v>
      </c>
      <c r="E2642" s="4">
        <v>523</v>
      </c>
      <c r="F2642" s="41">
        <v>10.384499999999999</v>
      </c>
      <c r="G2642" s="41">
        <v>5711.4750000000004</v>
      </c>
      <c r="K2642" t="b">
        <f>IF(VLOOKUP(Table1[[#This Row],[ProductID]],productMaster,4,0)="Active",TRUE,"Anomali")</f>
        <v>1</v>
      </c>
      <c r="L2642">
        <f>VLOOKUP(Table1[[#This Row],[ProductID]],productMaster,10,0)</f>
        <v>0</v>
      </c>
      <c r="M2642" t="str">
        <f>IF(Table1[[#This Row],[UnitPrice]]&gt;115%*Table1[[#This Row],[StandardAcquisitionCost]],"Anomali","")</f>
        <v>Anomali</v>
      </c>
      <c r="N2642" s="80">
        <f>VLOOKUP(Table1[[#This Row],[ProductID]],productMaster,11,0)</f>
        <v>0</v>
      </c>
      <c r="O2642" s="80" t="str">
        <f>IF(Table1[[#This Row],[UnitPrice]]&gt;Table1[[#This Row],[sellingPrice]],"Anomali","")</f>
        <v>Anomali</v>
      </c>
      <c r="P2642" s="80" t="str">
        <f>IF(ISNA(VLOOKUP(Table1[[#This Row],[ProductID]],productMaster,1,0)),"Anomali","")</f>
        <v/>
      </c>
    </row>
    <row r="2643" spans="1:16" x14ac:dyDescent="0.25">
      <c r="A2643" s="5">
        <v>1452</v>
      </c>
      <c r="B2643" s="5">
        <v>3283</v>
      </c>
      <c r="C2643" s="10">
        <v>44196</v>
      </c>
      <c r="D2643" s="5">
        <v>3</v>
      </c>
      <c r="E2643" s="5">
        <v>427</v>
      </c>
      <c r="F2643" s="40">
        <v>47.753999999999998</v>
      </c>
      <c r="G2643" s="40">
        <v>143.262</v>
      </c>
      <c r="K2643" t="b">
        <f>IF(VLOOKUP(Table1[[#This Row],[ProductID]],productMaster,4,0)="Active",TRUE,"Anomali")</f>
        <v>1</v>
      </c>
      <c r="L2643">
        <f>VLOOKUP(Table1[[#This Row],[ProductID]],productMaster,10,0)</f>
        <v>0</v>
      </c>
      <c r="M2643" t="str">
        <f>IF(Table1[[#This Row],[UnitPrice]]&gt;115%*Table1[[#This Row],[StandardAcquisitionCost]],"Anomali","")</f>
        <v>Anomali</v>
      </c>
      <c r="N2643" s="80">
        <f>VLOOKUP(Table1[[#This Row],[ProductID]],productMaster,11,0)</f>
        <v>0</v>
      </c>
      <c r="O2643" s="80" t="str">
        <f>IF(Table1[[#This Row],[UnitPrice]]&gt;Table1[[#This Row],[sellingPrice]],"Anomali","")</f>
        <v>Anomali</v>
      </c>
      <c r="P2643" s="80" t="str">
        <f>IF(ISNA(VLOOKUP(Table1[[#This Row],[ProductID]],productMaster,1,0)),"Anomali","")</f>
        <v/>
      </c>
    </row>
    <row r="2644" spans="1:16" x14ac:dyDescent="0.25">
      <c r="A2644" s="4">
        <v>1452</v>
      </c>
      <c r="B2644" s="4">
        <v>3284</v>
      </c>
      <c r="C2644" s="11">
        <v>44196</v>
      </c>
      <c r="D2644" s="4">
        <v>3</v>
      </c>
      <c r="E2644" s="4">
        <v>428</v>
      </c>
      <c r="F2644" s="41">
        <v>43.480499999999999</v>
      </c>
      <c r="G2644" s="41">
        <v>130.44149999999999</v>
      </c>
      <c r="K2644" t="b">
        <f>IF(VLOOKUP(Table1[[#This Row],[ProductID]],productMaster,4,0)="Active",TRUE,"Anomali")</f>
        <v>1</v>
      </c>
      <c r="L2644">
        <f>VLOOKUP(Table1[[#This Row],[ProductID]],productMaster,10,0)</f>
        <v>0</v>
      </c>
      <c r="M2644" t="str">
        <f>IF(Table1[[#This Row],[UnitPrice]]&gt;115%*Table1[[#This Row],[StandardAcquisitionCost]],"Anomali","")</f>
        <v>Anomali</v>
      </c>
      <c r="N2644" s="80">
        <f>VLOOKUP(Table1[[#This Row],[ProductID]],productMaster,11,0)</f>
        <v>0</v>
      </c>
      <c r="O2644" s="80" t="str">
        <f>IF(Table1[[#This Row],[UnitPrice]]&gt;Table1[[#This Row],[sellingPrice]],"Anomali","")</f>
        <v>Anomali</v>
      </c>
      <c r="P2644" s="80" t="str">
        <f>IF(ISNA(VLOOKUP(Table1[[#This Row],[ProductID]],productMaster,1,0)),"Anomali","")</f>
        <v/>
      </c>
    </row>
    <row r="2645" spans="1:16" x14ac:dyDescent="0.25">
      <c r="A2645" s="5">
        <v>1453</v>
      </c>
      <c r="B2645" s="5">
        <v>3285</v>
      </c>
      <c r="C2645" s="10">
        <v>41640</v>
      </c>
      <c r="D2645" s="5">
        <v>3</v>
      </c>
      <c r="E2645" s="5">
        <v>490</v>
      </c>
      <c r="F2645" s="40">
        <v>12.7155</v>
      </c>
      <c r="G2645" s="40">
        <v>38.146500000000003</v>
      </c>
      <c r="K2645" t="b">
        <f>IF(VLOOKUP(Table1[[#This Row],[ProductID]],productMaster,4,0)="Active",TRUE,"Anomali")</f>
        <v>1</v>
      </c>
      <c r="L2645">
        <f>VLOOKUP(Table1[[#This Row],[ProductID]],productMaster,10,0)</f>
        <v>0</v>
      </c>
      <c r="M2645" t="str">
        <f>IF(Table1[[#This Row],[UnitPrice]]&gt;115%*Table1[[#This Row],[StandardAcquisitionCost]],"Anomali","")</f>
        <v>Anomali</v>
      </c>
      <c r="N2645" s="80">
        <f>VLOOKUP(Table1[[#This Row],[ProductID]],productMaster,11,0)</f>
        <v>0</v>
      </c>
      <c r="O2645" s="80" t="str">
        <f>IF(Table1[[#This Row],[UnitPrice]]&gt;Table1[[#This Row],[sellingPrice]],"Anomali","")</f>
        <v>Anomali</v>
      </c>
      <c r="P2645" s="80" t="str">
        <f>IF(ISNA(VLOOKUP(Table1[[#This Row],[ProductID]],productMaster,1,0)),"Anomali","")</f>
        <v/>
      </c>
    </row>
    <row r="2646" spans="1:16" x14ac:dyDescent="0.25">
      <c r="A2646" s="4">
        <v>1453</v>
      </c>
      <c r="B2646" s="4">
        <v>3286</v>
      </c>
      <c r="C2646" s="11">
        <v>41640</v>
      </c>
      <c r="D2646" s="4">
        <v>3</v>
      </c>
      <c r="E2646" s="4">
        <v>491</v>
      </c>
      <c r="F2646" s="41">
        <v>19.939499999999999</v>
      </c>
      <c r="G2646" s="41">
        <v>59.8185</v>
      </c>
      <c r="K2646" t="b">
        <f>IF(VLOOKUP(Table1[[#This Row],[ProductID]],productMaster,4,0)="Active",TRUE,"Anomali")</f>
        <v>1</v>
      </c>
      <c r="L2646">
        <f>VLOOKUP(Table1[[#This Row],[ProductID]],productMaster,10,0)</f>
        <v>0</v>
      </c>
      <c r="M2646" t="str">
        <f>IF(Table1[[#This Row],[UnitPrice]]&gt;115%*Table1[[#This Row],[StandardAcquisitionCost]],"Anomali","")</f>
        <v>Anomali</v>
      </c>
      <c r="N2646" s="80">
        <f>VLOOKUP(Table1[[#This Row],[ProductID]],productMaster,11,0)</f>
        <v>0</v>
      </c>
      <c r="O2646" s="80" t="str">
        <f>IF(Table1[[#This Row],[UnitPrice]]&gt;Table1[[#This Row],[sellingPrice]],"Anomali","")</f>
        <v>Anomali</v>
      </c>
      <c r="P2646" s="80" t="str">
        <f>IF(ISNA(VLOOKUP(Table1[[#This Row],[ProductID]],productMaster,1,0)),"Anomali","")</f>
        <v/>
      </c>
    </row>
    <row r="2647" spans="1:16" x14ac:dyDescent="0.25">
      <c r="A2647" s="5">
        <v>1454</v>
      </c>
      <c r="B2647" s="5">
        <v>3287</v>
      </c>
      <c r="C2647" s="10">
        <v>41640</v>
      </c>
      <c r="D2647" s="5">
        <v>3</v>
      </c>
      <c r="E2647" s="5">
        <v>528</v>
      </c>
      <c r="F2647" s="40">
        <v>38.156999999999996</v>
      </c>
      <c r="G2647" s="40">
        <v>114.471</v>
      </c>
      <c r="K2647" t="str">
        <f>IF(VLOOKUP(Table1[[#This Row],[ProductID]],productMaster,4,0)="Active",TRUE,"Anomali")</f>
        <v>Anomali</v>
      </c>
      <c r="L2647">
        <f>VLOOKUP(Table1[[#This Row],[ProductID]],productMaster,10,0)</f>
        <v>0</v>
      </c>
      <c r="M2647" t="str">
        <f>IF(Table1[[#This Row],[UnitPrice]]&gt;115%*Table1[[#This Row],[StandardAcquisitionCost]],"Anomali","")</f>
        <v>Anomali</v>
      </c>
      <c r="N2647" s="80">
        <f>VLOOKUP(Table1[[#This Row],[ProductID]],productMaster,11,0)</f>
        <v>0</v>
      </c>
      <c r="O2647" s="80" t="str">
        <f>IF(Table1[[#This Row],[UnitPrice]]&gt;Table1[[#This Row],[sellingPrice]],"Anomali","")</f>
        <v>Anomali</v>
      </c>
      <c r="P2647" s="80" t="str">
        <f>IF(ISNA(VLOOKUP(Table1[[#This Row],[ProductID]],productMaster,1,0)),"Anomali","")</f>
        <v/>
      </c>
    </row>
    <row r="2648" spans="1:16" x14ac:dyDescent="0.25">
      <c r="A2648" s="4">
        <v>1455</v>
      </c>
      <c r="B2648" s="4">
        <v>3288</v>
      </c>
      <c r="C2648" s="11">
        <v>41640</v>
      </c>
      <c r="D2648" s="4">
        <v>3</v>
      </c>
      <c r="E2648" s="4">
        <v>505</v>
      </c>
      <c r="F2648" s="41">
        <v>44.215499999999999</v>
      </c>
      <c r="G2648" s="41">
        <v>132.6465</v>
      </c>
      <c r="K2648" t="b">
        <f>IF(VLOOKUP(Table1[[#This Row],[ProductID]],productMaster,4,0)="Active",TRUE,"Anomali")</f>
        <v>1</v>
      </c>
      <c r="L2648">
        <f>VLOOKUP(Table1[[#This Row],[ProductID]],productMaster,10,0)</f>
        <v>0</v>
      </c>
      <c r="M2648" t="str">
        <f>IF(Table1[[#This Row],[UnitPrice]]&gt;115%*Table1[[#This Row],[StandardAcquisitionCost]],"Anomali","")</f>
        <v>Anomali</v>
      </c>
      <c r="N2648" s="80">
        <f>VLOOKUP(Table1[[#This Row],[ProductID]],productMaster,11,0)</f>
        <v>0</v>
      </c>
      <c r="O2648" s="80" t="str">
        <f>IF(Table1[[#This Row],[UnitPrice]]&gt;Table1[[#This Row],[sellingPrice]],"Anomali","")</f>
        <v>Anomali</v>
      </c>
      <c r="P2648" s="80" t="str">
        <f>IF(ISNA(VLOOKUP(Table1[[#This Row],[ProductID]],productMaster,1,0)),"Anomali","")</f>
        <v/>
      </c>
    </row>
    <row r="2649" spans="1:16" x14ac:dyDescent="0.25">
      <c r="A2649" s="5">
        <v>1456</v>
      </c>
      <c r="B2649" s="5">
        <v>3289</v>
      </c>
      <c r="C2649" s="10">
        <v>41640</v>
      </c>
      <c r="D2649" s="5">
        <v>550</v>
      </c>
      <c r="E2649" s="5">
        <v>938</v>
      </c>
      <c r="F2649" s="40">
        <v>31.4895</v>
      </c>
      <c r="G2649" s="40">
        <v>17319.224999999999</v>
      </c>
      <c r="K2649" t="b">
        <f>IF(VLOOKUP(Table1[[#This Row],[ProductID]],productMaster,4,0)="Active",TRUE,"Anomali")</f>
        <v>1</v>
      </c>
      <c r="L2649">
        <f>VLOOKUP(Table1[[#This Row],[ProductID]],productMaster,10,0)</f>
        <v>17.977599999999999</v>
      </c>
      <c r="M2649" t="str">
        <f>IF(Table1[[#This Row],[UnitPrice]]&gt;115%*Table1[[#This Row],[StandardAcquisitionCost]],"Anomali","")</f>
        <v>Anomali</v>
      </c>
      <c r="N2649" s="80">
        <f>VLOOKUP(Table1[[#This Row],[ProductID]],productMaster,11,0)</f>
        <v>40.49</v>
      </c>
      <c r="O2649" s="80" t="str">
        <f>IF(Table1[[#This Row],[UnitPrice]]&gt;Table1[[#This Row],[sellingPrice]],"Anomali","")</f>
        <v/>
      </c>
      <c r="P2649" s="80" t="str">
        <f>IF(ISNA(VLOOKUP(Table1[[#This Row],[ProductID]],productMaster,1,0)),"Anomali","")</f>
        <v/>
      </c>
    </row>
    <row r="2650" spans="1:16" x14ac:dyDescent="0.25">
      <c r="A2650" s="4">
        <v>1456</v>
      </c>
      <c r="B2650" s="4">
        <v>3290</v>
      </c>
      <c r="C2650" s="11">
        <v>41640</v>
      </c>
      <c r="D2650" s="4">
        <v>550</v>
      </c>
      <c r="E2650" s="4">
        <v>939</v>
      </c>
      <c r="F2650" s="41">
        <v>48.289499999999997</v>
      </c>
      <c r="G2650" s="41">
        <v>26559.224999999999</v>
      </c>
      <c r="K2650" t="b">
        <f>IF(VLOOKUP(Table1[[#This Row],[ProductID]],productMaster,4,0)="Active",TRUE,"Anomali")</f>
        <v>1</v>
      </c>
      <c r="L2650">
        <f>VLOOKUP(Table1[[#This Row],[ProductID]],productMaster,10,0)</f>
        <v>27.568000000000001</v>
      </c>
      <c r="M2650" t="str">
        <f>IF(Table1[[#This Row],[UnitPrice]]&gt;115%*Table1[[#This Row],[StandardAcquisitionCost]],"Anomali","")</f>
        <v>Anomali</v>
      </c>
      <c r="N2650" s="80">
        <f>VLOOKUP(Table1[[#This Row],[ProductID]],productMaster,11,0)</f>
        <v>62.09</v>
      </c>
      <c r="O2650" s="80" t="str">
        <f>IF(Table1[[#This Row],[UnitPrice]]&gt;Table1[[#This Row],[sellingPrice]],"Anomali","")</f>
        <v/>
      </c>
      <c r="P2650" s="80" t="str">
        <f>IF(ISNA(VLOOKUP(Table1[[#This Row],[ProductID]],productMaster,1,0)),"Anomali","")</f>
        <v/>
      </c>
    </row>
    <row r="2651" spans="1:16" x14ac:dyDescent="0.25">
      <c r="A2651" s="5">
        <v>1457</v>
      </c>
      <c r="B2651" s="5">
        <v>3291</v>
      </c>
      <c r="C2651" s="10">
        <v>41640</v>
      </c>
      <c r="D2651" s="5">
        <v>60</v>
      </c>
      <c r="E2651" s="5">
        <v>358</v>
      </c>
      <c r="F2651" s="40">
        <v>6.9824999999999999</v>
      </c>
      <c r="G2651" s="40">
        <v>418.95</v>
      </c>
      <c r="K2651" t="b">
        <f>IF(VLOOKUP(Table1[[#This Row],[ProductID]],productMaster,4,0)="Active",TRUE,"Anomali")</f>
        <v>1</v>
      </c>
      <c r="L2651">
        <f>VLOOKUP(Table1[[#This Row],[ProductID]],productMaster,10,0)</f>
        <v>0</v>
      </c>
      <c r="M2651" t="str">
        <f>IF(Table1[[#This Row],[UnitPrice]]&gt;115%*Table1[[#This Row],[StandardAcquisitionCost]],"Anomali","")</f>
        <v>Anomali</v>
      </c>
      <c r="N2651" s="80">
        <f>VLOOKUP(Table1[[#This Row],[ProductID]],productMaster,11,0)</f>
        <v>0</v>
      </c>
      <c r="O2651" s="80" t="str">
        <f>IF(Table1[[#This Row],[UnitPrice]]&gt;Table1[[#This Row],[sellingPrice]],"Anomali","")</f>
        <v>Anomali</v>
      </c>
      <c r="P2651" s="80" t="str">
        <f>IF(ISNA(VLOOKUP(Table1[[#This Row],[ProductID]],productMaster,1,0)),"Anomali","")</f>
        <v/>
      </c>
    </row>
    <row r="2652" spans="1:16" x14ac:dyDescent="0.25">
      <c r="A2652" s="4">
        <v>1458</v>
      </c>
      <c r="B2652" s="4">
        <v>3292</v>
      </c>
      <c r="C2652" s="11">
        <v>41640</v>
      </c>
      <c r="D2652" s="4">
        <v>3</v>
      </c>
      <c r="E2652" s="4">
        <v>445</v>
      </c>
      <c r="F2652" s="41">
        <v>41.380499999999998</v>
      </c>
      <c r="G2652" s="41">
        <v>124.14149999999999</v>
      </c>
      <c r="K2652" t="b">
        <f>IF(VLOOKUP(Table1[[#This Row],[ProductID]],productMaster,4,0)="Active",TRUE,"Anomali")</f>
        <v>1</v>
      </c>
      <c r="L2652">
        <f>VLOOKUP(Table1[[#This Row],[ProductID]],productMaster,10,0)</f>
        <v>0</v>
      </c>
      <c r="M2652" t="str">
        <f>IF(Table1[[#This Row],[UnitPrice]]&gt;115%*Table1[[#This Row],[StandardAcquisitionCost]],"Anomali","")</f>
        <v>Anomali</v>
      </c>
      <c r="N2652" s="80">
        <f>VLOOKUP(Table1[[#This Row],[ProductID]],productMaster,11,0)</f>
        <v>0</v>
      </c>
      <c r="O2652" s="80" t="str">
        <f>IF(Table1[[#This Row],[UnitPrice]]&gt;Table1[[#This Row],[sellingPrice]],"Anomali","")</f>
        <v>Anomali</v>
      </c>
      <c r="P2652" s="80" t="str">
        <f>IF(ISNA(VLOOKUP(Table1[[#This Row],[ProductID]],productMaster,1,0)),"Anomali","")</f>
        <v/>
      </c>
    </row>
    <row r="2653" spans="1:16" x14ac:dyDescent="0.25">
      <c r="A2653" s="5">
        <v>1458</v>
      </c>
      <c r="B2653" s="5">
        <v>3293</v>
      </c>
      <c r="C2653" s="10">
        <v>41640</v>
      </c>
      <c r="D2653" s="5">
        <v>3</v>
      </c>
      <c r="E2653" s="5">
        <v>446</v>
      </c>
      <c r="F2653" s="40">
        <v>45.654000000000003</v>
      </c>
      <c r="G2653" s="40">
        <v>136.96199999999999</v>
      </c>
      <c r="K2653" t="b">
        <f>IF(VLOOKUP(Table1[[#This Row],[ProductID]],productMaster,4,0)="Active",TRUE,"Anomali")</f>
        <v>1</v>
      </c>
      <c r="L2653">
        <f>VLOOKUP(Table1[[#This Row],[ProductID]],productMaster,10,0)</f>
        <v>0</v>
      </c>
      <c r="M2653" t="str">
        <f>IF(Table1[[#This Row],[UnitPrice]]&gt;115%*Table1[[#This Row],[StandardAcquisitionCost]],"Anomali","")</f>
        <v>Anomali</v>
      </c>
      <c r="N2653" s="80">
        <f>VLOOKUP(Table1[[#This Row],[ProductID]],productMaster,11,0)</f>
        <v>0</v>
      </c>
      <c r="O2653" s="80" t="str">
        <f>IF(Table1[[#This Row],[UnitPrice]]&gt;Table1[[#This Row],[sellingPrice]],"Anomali","")</f>
        <v>Anomali</v>
      </c>
      <c r="P2653" s="80" t="str">
        <f>IF(ISNA(VLOOKUP(Table1[[#This Row],[ProductID]],productMaster,1,0)),"Anomali","")</f>
        <v/>
      </c>
    </row>
    <row r="2654" spans="1:16" x14ac:dyDescent="0.25">
      <c r="A2654" s="4">
        <v>1458</v>
      </c>
      <c r="B2654" s="4">
        <v>3294</v>
      </c>
      <c r="C2654" s="11">
        <v>41640</v>
      </c>
      <c r="D2654" s="4">
        <v>3</v>
      </c>
      <c r="E2654" s="4">
        <v>447</v>
      </c>
      <c r="F2654" s="41">
        <v>41.380499999999998</v>
      </c>
      <c r="G2654" s="41">
        <v>124.14149999999999</v>
      </c>
      <c r="K2654" t="b">
        <f>IF(VLOOKUP(Table1[[#This Row],[ProductID]],productMaster,4,0)="Active",TRUE,"Anomali")</f>
        <v>1</v>
      </c>
      <c r="L2654">
        <f>VLOOKUP(Table1[[#This Row],[ProductID]],productMaster,10,0)</f>
        <v>0</v>
      </c>
      <c r="M2654" t="str">
        <f>IF(Table1[[#This Row],[UnitPrice]]&gt;115%*Table1[[#This Row],[StandardAcquisitionCost]],"Anomali","")</f>
        <v>Anomali</v>
      </c>
      <c r="N2654" s="80">
        <f>VLOOKUP(Table1[[#This Row],[ProductID]],productMaster,11,0)</f>
        <v>0</v>
      </c>
      <c r="O2654" s="80" t="str">
        <f>IF(Table1[[#This Row],[UnitPrice]]&gt;Table1[[#This Row],[sellingPrice]],"Anomali","")</f>
        <v>Anomali</v>
      </c>
      <c r="P2654" s="80" t="str">
        <f>IF(ISNA(VLOOKUP(Table1[[#This Row],[ProductID]],productMaster,1,0)),"Anomali","")</f>
        <v/>
      </c>
    </row>
    <row r="2655" spans="1:16" x14ac:dyDescent="0.25">
      <c r="A2655" s="5">
        <v>1458</v>
      </c>
      <c r="B2655" s="5">
        <v>3295</v>
      </c>
      <c r="C2655" s="10">
        <v>41640</v>
      </c>
      <c r="D2655" s="5">
        <v>3</v>
      </c>
      <c r="E2655" s="5">
        <v>448</v>
      </c>
      <c r="F2655" s="40">
        <v>39.280500000000004</v>
      </c>
      <c r="G2655" s="40">
        <v>117.8415</v>
      </c>
      <c r="K2655" t="b">
        <f>IF(VLOOKUP(Table1[[#This Row],[ProductID]],productMaster,4,0)="Active",TRUE,"Anomali")</f>
        <v>1</v>
      </c>
      <c r="L2655">
        <f>VLOOKUP(Table1[[#This Row],[ProductID]],productMaster,10,0)</f>
        <v>0</v>
      </c>
      <c r="M2655" t="str">
        <f>IF(Table1[[#This Row],[UnitPrice]]&gt;115%*Table1[[#This Row],[StandardAcquisitionCost]],"Anomali","")</f>
        <v>Anomali</v>
      </c>
      <c r="N2655" s="80">
        <f>VLOOKUP(Table1[[#This Row],[ProductID]],productMaster,11,0)</f>
        <v>0</v>
      </c>
      <c r="O2655" s="80" t="str">
        <f>IF(Table1[[#This Row],[UnitPrice]]&gt;Table1[[#This Row],[sellingPrice]],"Anomali","")</f>
        <v>Anomali</v>
      </c>
      <c r="P2655" s="80" t="str">
        <f>IF(ISNA(VLOOKUP(Table1[[#This Row],[ProductID]],productMaster,1,0)),"Anomali","")</f>
        <v/>
      </c>
    </row>
    <row r="2656" spans="1:16" x14ac:dyDescent="0.25">
      <c r="A2656" s="4">
        <v>1458</v>
      </c>
      <c r="B2656" s="4">
        <v>3296</v>
      </c>
      <c r="C2656" s="11">
        <v>41640</v>
      </c>
      <c r="D2656" s="4">
        <v>3</v>
      </c>
      <c r="E2656" s="4">
        <v>449</v>
      </c>
      <c r="F2656" s="41">
        <v>43.554000000000002</v>
      </c>
      <c r="G2656" s="41">
        <v>130.66200000000001</v>
      </c>
      <c r="K2656" t="b">
        <f>IF(VLOOKUP(Table1[[#This Row],[ProductID]],productMaster,4,0)="Active",TRUE,"Anomali")</f>
        <v>1</v>
      </c>
      <c r="L2656">
        <f>VLOOKUP(Table1[[#This Row],[ProductID]],productMaster,10,0)</f>
        <v>0</v>
      </c>
      <c r="M2656" t="str">
        <f>IF(Table1[[#This Row],[UnitPrice]]&gt;115%*Table1[[#This Row],[StandardAcquisitionCost]],"Anomali","")</f>
        <v>Anomali</v>
      </c>
      <c r="N2656" s="80">
        <f>VLOOKUP(Table1[[#This Row],[ProductID]],productMaster,11,0)</f>
        <v>0</v>
      </c>
      <c r="O2656" s="80" t="str">
        <f>IF(Table1[[#This Row],[UnitPrice]]&gt;Table1[[#This Row],[sellingPrice]],"Anomali","")</f>
        <v>Anomali</v>
      </c>
      <c r="P2656" s="80" t="str">
        <f>IF(ISNA(VLOOKUP(Table1[[#This Row],[ProductID]],productMaster,1,0)),"Anomali","")</f>
        <v/>
      </c>
    </row>
    <row r="2657" spans="1:16" x14ac:dyDescent="0.25">
      <c r="A2657" s="5">
        <v>1459</v>
      </c>
      <c r="B2657" s="5">
        <v>3297</v>
      </c>
      <c r="C2657" s="10">
        <v>41640</v>
      </c>
      <c r="D2657" s="5">
        <v>60</v>
      </c>
      <c r="E2657" s="5">
        <v>356</v>
      </c>
      <c r="F2657" s="40">
        <v>3.3809999999999998</v>
      </c>
      <c r="G2657" s="40">
        <v>202.86</v>
      </c>
      <c r="K2657" t="b">
        <f>IF(VLOOKUP(Table1[[#This Row],[ProductID]],productMaster,4,0)="Active",TRUE,"Anomali")</f>
        <v>1</v>
      </c>
      <c r="L2657">
        <f>VLOOKUP(Table1[[#This Row],[ProductID]],productMaster,10,0)</f>
        <v>0</v>
      </c>
      <c r="M2657" t="str">
        <f>IF(Table1[[#This Row],[UnitPrice]]&gt;115%*Table1[[#This Row],[StandardAcquisitionCost]],"Anomali","")</f>
        <v>Anomali</v>
      </c>
      <c r="N2657" s="80">
        <f>VLOOKUP(Table1[[#This Row],[ProductID]],productMaster,11,0)</f>
        <v>0</v>
      </c>
      <c r="O2657" s="80" t="str">
        <f>IF(Table1[[#This Row],[UnitPrice]]&gt;Table1[[#This Row],[sellingPrice]],"Anomali","")</f>
        <v>Anomali</v>
      </c>
      <c r="P2657" s="80" t="str">
        <f>IF(ISNA(VLOOKUP(Table1[[#This Row],[ProductID]],productMaster,1,0)),"Anomali","")</f>
        <v/>
      </c>
    </row>
    <row r="2658" spans="1:16" x14ac:dyDescent="0.25">
      <c r="A2658" s="4">
        <v>1459</v>
      </c>
      <c r="B2658" s="4">
        <v>3298</v>
      </c>
      <c r="C2658" s="11">
        <v>41640</v>
      </c>
      <c r="D2658" s="4">
        <v>60</v>
      </c>
      <c r="E2658" s="4">
        <v>357</v>
      </c>
      <c r="F2658" s="41">
        <v>4.3155000000000001</v>
      </c>
      <c r="G2658" s="41">
        <v>258.93</v>
      </c>
      <c r="K2658" t="b">
        <f>IF(VLOOKUP(Table1[[#This Row],[ProductID]],productMaster,4,0)="Active",TRUE,"Anomali")</f>
        <v>1</v>
      </c>
      <c r="L2658">
        <f>VLOOKUP(Table1[[#This Row],[ProductID]],productMaster,10,0)</f>
        <v>0</v>
      </c>
      <c r="M2658" t="str">
        <f>IF(Table1[[#This Row],[UnitPrice]]&gt;115%*Table1[[#This Row],[StandardAcquisitionCost]],"Anomali","")</f>
        <v>Anomali</v>
      </c>
      <c r="N2658" s="80">
        <f>VLOOKUP(Table1[[#This Row],[ProductID]],productMaster,11,0)</f>
        <v>0</v>
      </c>
      <c r="O2658" s="80" t="str">
        <f>IF(Table1[[#This Row],[UnitPrice]]&gt;Table1[[#This Row],[sellingPrice]],"Anomali","")</f>
        <v>Anomali</v>
      </c>
      <c r="P2658" s="80" t="str">
        <f>IF(ISNA(VLOOKUP(Table1[[#This Row],[ProductID]],productMaster,1,0)),"Anomali","")</f>
        <v/>
      </c>
    </row>
    <row r="2659" spans="1:16" x14ac:dyDescent="0.25">
      <c r="A2659" s="5">
        <v>1460</v>
      </c>
      <c r="B2659" s="5">
        <v>3299</v>
      </c>
      <c r="C2659" s="10">
        <v>41640</v>
      </c>
      <c r="D2659" s="5">
        <v>3</v>
      </c>
      <c r="E2659" s="5">
        <v>379</v>
      </c>
      <c r="F2659" s="40">
        <v>39.070500000000003</v>
      </c>
      <c r="G2659" s="40">
        <v>117.2115</v>
      </c>
      <c r="K2659" t="b">
        <f>IF(VLOOKUP(Table1[[#This Row],[ProductID]],productMaster,4,0)="Active",TRUE,"Anomali")</f>
        <v>1</v>
      </c>
      <c r="L2659">
        <f>VLOOKUP(Table1[[#This Row],[ProductID]],productMaster,10,0)</f>
        <v>0</v>
      </c>
      <c r="M2659" t="str">
        <f>IF(Table1[[#This Row],[UnitPrice]]&gt;115%*Table1[[#This Row],[StandardAcquisitionCost]],"Anomali","")</f>
        <v>Anomali</v>
      </c>
      <c r="N2659" s="80">
        <f>VLOOKUP(Table1[[#This Row],[ProductID]],productMaster,11,0)</f>
        <v>0</v>
      </c>
      <c r="O2659" s="80" t="str">
        <f>IF(Table1[[#This Row],[UnitPrice]]&gt;Table1[[#This Row],[sellingPrice]],"Anomali","")</f>
        <v>Anomali</v>
      </c>
      <c r="P2659" s="80" t="str">
        <f>IF(ISNA(VLOOKUP(Table1[[#This Row],[ProductID]],productMaster,1,0)),"Anomali","")</f>
        <v/>
      </c>
    </row>
    <row r="2660" spans="1:16" x14ac:dyDescent="0.25">
      <c r="A2660" s="4">
        <v>1460</v>
      </c>
      <c r="B2660" s="4">
        <v>3300</v>
      </c>
      <c r="C2660" s="11">
        <v>41640</v>
      </c>
      <c r="D2660" s="4">
        <v>3</v>
      </c>
      <c r="E2660" s="4">
        <v>380</v>
      </c>
      <c r="F2660" s="41">
        <v>43.344000000000001</v>
      </c>
      <c r="G2660" s="41">
        <v>130.03200000000001</v>
      </c>
      <c r="K2660" t="b">
        <f>IF(VLOOKUP(Table1[[#This Row],[ProductID]],productMaster,4,0)="Active",TRUE,"Anomali")</f>
        <v>1</v>
      </c>
      <c r="L2660">
        <f>VLOOKUP(Table1[[#This Row],[ProductID]],productMaster,10,0)</f>
        <v>0</v>
      </c>
      <c r="M2660" t="str">
        <f>IF(Table1[[#This Row],[UnitPrice]]&gt;115%*Table1[[#This Row],[StandardAcquisitionCost]],"Anomali","")</f>
        <v>Anomali</v>
      </c>
      <c r="N2660" s="80">
        <f>VLOOKUP(Table1[[#This Row],[ProductID]],productMaster,11,0)</f>
        <v>0</v>
      </c>
      <c r="O2660" s="80" t="str">
        <f>IF(Table1[[#This Row],[UnitPrice]]&gt;Table1[[#This Row],[sellingPrice]],"Anomali","")</f>
        <v>Anomali</v>
      </c>
      <c r="P2660" s="80" t="str">
        <f>IF(ISNA(VLOOKUP(Table1[[#This Row],[ProductID]],productMaster,1,0)),"Anomali","")</f>
        <v/>
      </c>
    </row>
    <row r="2661" spans="1:16" x14ac:dyDescent="0.25">
      <c r="A2661" s="5">
        <v>1460</v>
      </c>
      <c r="B2661" s="5">
        <v>3301</v>
      </c>
      <c r="C2661" s="10">
        <v>41640</v>
      </c>
      <c r="D2661" s="5">
        <v>3</v>
      </c>
      <c r="E2661" s="5">
        <v>381</v>
      </c>
      <c r="F2661" s="40">
        <v>39.070500000000003</v>
      </c>
      <c r="G2661" s="40">
        <v>117.2115</v>
      </c>
      <c r="K2661" t="b">
        <f>IF(VLOOKUP(Table1[[#This Row],[ProductID]],productMaster,4,0)="Active",TRUE,"Anomali")</f>
        <v>1</v>
      </c>
      <c r="L2661">
        <f>VLOOKUP(Table1[[#This Row],[ProductID]],productMaster,10,0)</f>
        <v>0</v>
      </c>
      <c r="M2661" t="str">
        <f>IF(Table1[[#This Row],[UnitPrice]]&gt;115%*Table1[[#This Row],[StandardAcquisitionCost]],"Anomali","")</f>
        <v>Anomali</v>
      </c>
      <c r="N2661" s="80">
        <f>VLOOKUP(Table1[[#This Row],[ProductID]],productMaster,11,0)</f>
        <v>0</v>
      </c>
      <c r="O2661" s="80" t="str">
        <f>IF(Table1[[#This Row],[UnitPrice]]&gt;Table1[[#This Row],[sellingPrice]],"Anomali","")</f>
        <v>Anomali</v>
      </c>
      <c r="P2661" s="80" t="str">
        <f>IF(ISNA(VLOOKUP(Table1[[#This Row],[ProductID]],productMaster,1,0)),"Anomali","")</f>
        <v/>
      </c>
    </row>
    <row r="2662" spans="1:16" x14ac:dyDescent="0.25">
      <c r="A2662" s="4">
        <v>1461</v>
      </c>
      <c r="B2662" s="4">
        <v>3302</v>
      </c>
      <c r="C2662" s="11">
        <v>41640</v>
      </c>
      <c r="D2662" s="4">
        <v>3</v>
      </c>
      <c r="E2662" s="4">
        <v>490</v>
      </c>
      <c r="F2662" s="41">
        <v>12.358499999999999</v>
      </c>
      <c r="G2662" s="41">
        <v>37.075499999999998</v>
      </c>
      <c r="K2662" t="b">
        <f>IF(VLOOKUP(Table1[[#This Row],[ProductID]],productMaster,4,0)="Active",TRUE,"Anomali")</f>
        <v>1</v>
      </c>
      <c r="L2662">
        <f>VLOOKUP(Table1[[#This Row],[ProductID]],productMaster,10,0)</f>
        <v>0</v>
      </c>
      <c r="M2662" t="str">
        <f>IF(Table1[[#This Row],[UnitPrice]]&gt;115%*Table1[[#This Row],[StandardAcquisitionCost]],"Anomali","")</f>
        <v>Anomali</v>
      </c>
      <c r="N2662" s="80">
        <f>VLOOKUP(Table1[[#This Row],[ProductID]],productMaster,11,0)</f>
        <v>0</v>
      </c>
      <c r="O2662" s="80" t="str">
        <f>IF(Table1[[#This Row],[UnitPrice]]&gt;Table1[[#This Row],[sellingPrice]],"Anomali","")</f>
        <v>Anomali</v>
      </c>
      <c r="P2662" s="80" t="str">
        <f>IF(ISNA(VLOOKUP(Table1[[#This Row],[ProductID]],productMaster,1,0)),"Anomali","")</f>
        <v/>
      </c>
    </row>
    <row r="2663" spans="1:16" x14ac:dyDescent="0.25">
      <c r="A2663" s="5">
        <v>1462</v>
      </c>
      <c r="B2663" s="5">
        <v>3303</v>
      </c>
      <c r="C2663" s="10">
        <v>41640</v>
      </c>
      <c r="D2663" s="5">
        <v>550</v>
      </c>
      <c r="E2663" s="5">
        <v>513</v>
      </c>
      <c r="F2663" s="40">
        <v>39.1965</v>
      </c>
      <c r="G2663" s="40">
        <v>21558.075000000001</v>
      </c>
      <c r="K2663" t="b">
        <f>IF(VLOOKUP(Table1[[#This Row],[ProductID]],productMaster,4,0)="Active",TRUE,"Anomali")</f>
        <v>1</v>
      </c>
      <c r="L2663">
        <f>VLOOKUP(Table1[[#This Row],[ProductID]],productMaster,10,0)</f>
        <v>0</v>
      </c>
      <c r="M2663" t="str">
        <f>IF(Table1[[#This Row],[UnitPrice]]&gt;115%*Table1[[#This Row],[StandardAcquisitionCost]],"Anomali","")</f>
        <v>Anomali</v>
      </c>
      <c r="N2663" s="80">
        <f>VLOOKUP(Table1[[#This Row],[ProductID]],productMaster,11,0)</f>
        <v>0</v>
      </c>
      <c r="O2663" s="80" t="str">
        <f>IF(Table1[[#This Row],[UnitPrice]]&gt;Table1[[#This Row],[sellingPrice]],"Anomali","")</f>
        <v>Anomali</v>
      </c>
      <c r="P2663" s="80" t="str">
        <f>IF(ISNA(VLOOKUP(Table1[[#This Row],[ProductID]],productMaster,1,0)),"Anomali","")</f>
        <v/>
      </c>
    </row>
    <row r="2664" spans="1:16" x14ac:dyDescent="0.25">
      <c r="A2664" s="4">
        <v>1463</v>
      </c>
      <c r="B2664" s="4">
        <v>3304</v>
      </c>
      <c r="C2664" s="11">
        <v>41640</v>
      </c>
      <c r="D2664" s="4">
        <v>3</v>
      </c>
      <c r="E2664" s="4">
        <v>405</v>
      </c>
      <c r="F2664" s="41">
        <v>39.070500000000003</v>
      </c>
      <c r="G2664" s="41">
        <v>117.2115</v>
      </c>
      <c r="K2664" t="b">
        <f>IF(VLOOKUP(Table1[[#This Row],[ProductID]],productMaster,4,0)="Active",TRUE,"Anomali")</f>
        <v>1</v>
      </c>
      <c r="L2664">
        <f>VLOOKUP(Table1[[#This Row],[ProductID]],productMaster,10,0)</f>
        <v>0</v>
      </c>
      <c r="M2664" t="str">
        <f>IF(Table1[[#This Row],[UnitPrice]]&gt;115%*Table1[[#This Row],[StandardAcquisitionCost]],"Anomali","")</f>
        <v>Anomali</v>
      </c>
      <c r="N2664" s="80">
        <f>VLOOKUP(Table1[[#This Row],[ProductID]],productMaster,11,0)</f>
        <v>0</v>
      </c>
      <c r="O2664" s="80" t="str">
        <f>IF(Table1[[#This Row],[UnitPrice]]&gt;Table1[[#This Row],[sellingPrice]],"Anomali","")</f>
        <v>Anomali</v>
      </c>
      <c r="P2664" s="80" t="str">
        <f>IF(ISNA(VLOOKUP(Table1[[#This Row],[ProductID]],productMaster,1,0)),"Anomali","")</f>
        <v/>
      </c>
    </row>
    <row r="2665" spans="1:16" x14ac:dyDescent="0.25">
      <c r="A2665" s="5">
        <v>1463</v>
      </c>
      <c r="B2665" s="5">
        <v>3305</v>
      </c>
      <c r="C2665" s="10">
        <v>41640</v>
      </c>
      <c r="D2665" s="5">
        <v>3</v>
      </c>
      <c r="E2665" s="5">
        <v>406</v>
      </c>
      <c r="F2665" s="40">
        <v>43.344000000000001</v>
      </c>
      <c r="G2665" s="40">
        <v>130.03200000000001</v>
      </c>
      <c r="K2665" t="b">
        <f>IF(VLOOKUP(Table1[[#This Row],[ProductID]],productMaster,4,0)="Active",TRUE,"Anomali")</f>
        <v>1</v>
      </c>
      <c r="L2665">
        <f>VLOOKUP(Table1[[#This Row],[ProductID]],productMaster,10,0)</f>
        <v>0</v>
      </c>
      <c r="M2665" t="str">
        <f>IF(Table1[[#This Row],[UnitPrice]]&gt;115%*Table1[[#This Row],[StandardAcquisitionCost]],"Anomali","")</f>
        <v>Anomali</v>
      </c>
      <c r="N2665" s="80">
        <f>VLOOKUP(Table1[[#This Row],[ProductID]],productMaster,11,0)</f>
        <v>0</v>
      </c>
      <c r="O2665" s="80" t="str">
        <f>IF(Table1[[#This Row],[UnitPrice]]&gt;Table1[[#This Row],[sellingPrice]],"Anomali","")</f>
        <v>Anomali</v>
      </c>
      <c r="P2665" s="80" t="str">
        <f>IF(ISNA(VLOOKUP(Table1[[#This Row],[ProductID]],productMaster,1,0)),"Anomali","")</f>
        <v/>
      </c>
    </row>
    <row r="2666" spans="1:16" x14ac:dyDescent="0.25">
      <c r="A2666" s="4">
        <v>1463</v>
      </c>
      <c r="B2666" s="4">
        <v>3306</v>
      </c>
      <c r="C2666" s="11">
        <v>41640</v>
      </c>
      <c r="D2666" s="4">
        <v>3</v>
      </c>
      <c r="E2666" s="4">
        <v>407</v>
      </c>
      <c r="F2666" s="41">
        <v>39.070500000000003</v>
      </c>
      <c r="G2666" s="41">
        <v>117.2115</v>
      </c>
      <c r="K2666" t="b">
        <f>IF(VLOOKUP(Table1[[#This Row],[ProductID]],productMaster,4,0)="Active",TRUE,"Anomali")</f>
        <v>1</v>
      </c>
      <c r="L2666">
        <f>VLOOKUP(Table1[[#This Row],[ProductID]],productMaster,10,0)</f>
        <v>0</v>
      </c>
      <c r="M2666" t="str">
        <f>IF(Table1[[#This Row],[UnitPrice]]&gt;115%*Table1[[#This Row],[StandardAcquisitionCost]],"Anomali","")</f>
        <v>Anomali</v>
      </c>
      <c r="N2666" s="80">
        <f>VLOOKUP(Table1[[#This Row],[ProductID]],productMaster,11,0)</f>
        <v>0</v>
      </c>
      <c r="O2666" s="80" t="str">
        <f>IF(Table1[[#This Row],[UnitPrice]]&gt;Table1[[#This Row],[sellingPrice]],"Anomali","")</f>
        <v>Anomali</v>
      </c>
      <c r="P2666" s="80" t="str">
        <f>IF(ISNA(VLOOKUP(Table1[[#This Row],[ProductID]],productMaster,1,0)),"Anomali","")</f>
        <v/>
      </c>
    </row>
    <row r="2667" spans="1:16" x14ac:dyDescent="0.25">
      <c r="A2667" s="5">
        <v>1464</v>
      </c>
      <c r="B2667" s="5">
        <v>3307</v>
      </c>
      <c r="C2667" s="10">
        <v>41640</v>
      </c>
      <c r="D2667" s="5">
        <v>550</v>
      </c>
      <c r="E2667" s="5">
        <v>931</v>
      </c>
      <c r="F2667" s="40">
        <v>34.8705</v>
      </c>
      <c r="G2667" s="40">
        <v>19178.775000000001</v>
      </c>
      <c r="K2667" t="b">
        <f>IF(VLOOKUP(Table1[[#This Row],[ProductID]],productMaster,4,0)="Active",TRUE,"Anomali")</f>
        <v>1</v>
      </c>
      <c r="L2667">
        <f>VLOOKUP(Table1[[#This Row],[ProductID]],productMaster,10,0)</f>
        <v>8.0373000000000001</v>
      </c>
      <c r="M2667" t="str">
        <f>IF(Table1[[#This Row],[UnitPrice]]&gt;115%*Table1[[#This Row],[StandardAcquisitionCost]],"Anomali","")</f>
        <v>Anomali</v>
      </c>
      <c r="N2667" s="80">
        <f>VLOOKUP(Table1[[#This Row],[ProductID]],productMaster,11,0)</f>
        <v>21.49</v>
      </c>
      <c r="O2667" s="80" t="str">
        <f>IF(Table1[[#This Row],[UnitPrice]]&gt;Table1[[#This Row],[sellingPrice]],"Anomali","")</f>
        <v>Anomali</v>
      </c>
      <c r="P2667" s="80" t="str">
        <f>IF(ISNA(VLOOKUP(Table1[[#This Row],[ProductID]],productMaster,1,0)),"Anomali","")</f>
        <v/>
      </c>
    </row>
    <row r="2668" spans="1:16" x14ac:dyDescent="0.25">
      <c r="A2668" s="4">
        <v>1464</v>
      </c>
      <c r="B2668" s="4">
        <v>3308</v>
      </c>
      <c r="C2668" s="11">
        <v>41640</v>
      </c>
      <c r="D2668" s="4">
        <v>550</v>
      </c>
      <c r="E2668" s="4">
        <v>932</v>
      </c>
      <c r="F2668" s="41">
        <v>39.763500000000001</v>
      </c>
      <c r="G2668" s="41">
        <v>21869.924999999999</v>
      </c>
      <c r="K2668" t="b">
        <f>IF(VLOOKUP(Table1[[#This Row],[ProductID]],productMaster,4,0)="Active",TRUE,"Anomali")</f>
        <v>1</v>
      </c>
      <c r="L2668">
        <f>VLOOKUP(Table1[[#This Row],[ProductID]],productMaster,10,0)</f>
        <v>9.3462999999999994</v>
      </c>
      <c r="M2668" t="str">
        <f>IF(Table1[[#This Row],[UnitPrice]]&gt;115%*Table1[[#This Row],[StandardAcquisitionCost]],"Anomali","")</f>
        <v>Anomali</v>
      </c>
      <c r="N2668" s="80">
        <f>VLOOKUP(Table1[[#This Row],[ProductID]],productMaster,11,0)</f>
        <v>24.99</v>
      </c>
      <c r="O2668" s="80" t="str">
        <f>IF(Table1[[#This Row],[UnitPrice]]&gt;Table1[[#This Row],[sellingPrice]],"Anomali","")</f>
        <v>Anomali</v>
      </c>
      <c r="P2668" s="80" t="str">
        <f>IF(ISNA(VLOOKUP(Table1[[#This Row],[ProductID]],productMaster,1,0)),"Anomali","")</f>
        <v/>
      </c>
    </row>
    <row r="2669" spans="1:16" x14ac:dyDescent="0.25">
      <c r="A2669" s="5">
        <v>1465</v>
      </c>
      <c r="B2669" s="5">
        <v>3309</v>
      </c>
      <c r="C2669" s="10">
        <v>41640</v>
      </c>
      <c r="D2669" s="5">
        <v>3</v>
      </c>
      <c r="E2669" s="5">
        <v>432</v>
      </c>
      <c r="F2669" s="40">
        <v>39.280500000000004</v>
      </c>
      <c r="G2669" s="40">
        <v>117.8415</v>
      </c>
      <c r="K2669" t="b">
        <f>IF(VLOOKUP(Table1[[#This Row],[ProductID]],productMaster,4,0)="Active",TRUE,"Anomali")</f>
        <v>1</v>
      </c>
      <c r="L2669">
        <f>VLOOKUP(Table1[[#This Row],[ProductID]],productMaster,10,0)</f>
        <v>0</v>
      </c>
      <c r="M2669" t="str">
        <f>IF(Table1[[#This Row],[UnitPrice]]&gt;115%*Table1[[#This Row],[StandardAcquisitionCost]],"Anomali","")</f>
        <v>Anomali</v>
      </c>
      <c r="N2669" s="80">
        <f>VLOOKUP(Table1[[#This Row],[ProductID]],productMaster,11,0)</f>
        <v>0</v>
      </c>
      <c r="O2669" s="80" t="str">
        <f>IF(Table1[[#This Row],[UnitPrice]]&gt;Table1[[#This Row],[sellingPrice]],"Anomali","")</f>
        <v>Anomali</v>
      </c>
      <c r="P2669" s="80" t="str">
        <f>IF(ISNA(VLOOKUP(Table1[[#This Row],[ProductID]],productMaster,1,0)),"Anomali","")</f>
        <v/>
      </c>
    </row>
    <row r="2670" spans="1:16" x14ac:dyDescent="0.25">
      <c r="A2670" s="4">
        <v>1465</v>
      </c>
      <c r="B2670" s="4">
        <v>3310</v>
      </c>
      <c r="C2670" s="11">
        <v>41640</v>
      </c>
      <c r="D2670" s="4">
        <v>3</v>
      </c>
      <c r="E2670" s="4">
        <v>433</v>
      </c>
      <c r="F2670" s="41">
        <v>43.554000000000002</v>
      </c>
      <c r="G2670" s="41">
        <v>130.66200000000001</v>
      </c>
      <c r="K2670" t="b">
        <f>IF(VLOOKUP(Table1[[#This Row],[ProductID]],productMaster,4,0)="Active",TRUE,"Anomali")</f>
        <v>1</v>
      </c>
      <c r="L2670">
        <f>VLOOKUP(Table1[[#This Row],[ProductID]],productMaster,10,0)</f>
        <v>0</v>
      </c>
      <c r="M2670" t="str">
        <f>IF(Table1[[#This Row],[UnitPrice]]&gt;115%*Table1[[#This Row],[StandardAcquisitionCost]],"Anomali","")</f>
        <v>Anomali</v>
      </c>
      <c r="N2670" s="80">
        <f>VLOOKUP(Table1[[#This Row],[ProductID]],productMaster,11,0)</f>
        <v>0</v>
      </c>
      <c r="O2670" s="80" t="str">
        <f>IF(Table1[[#This Row],[UnitPrice]]&gt;Table1[[#This Row],[sellingPrice]],"Anomali","")</f>
        <v>Anomali</v>
      </c>
      <c r="P2670" s="80" t="str">
        <f>IF(ISNA(VLOOKUP(Table1[[#This Row],[ProductID]],productMaster,1,0)),"Anomali","")</f>
        <v/>
      </c>
    </row>
    <row r="2671" spans="1:16" x14ac:dyDescent="0.25">
      <c r="A2671" s="5">
        <v>1465</v>
      </c>
      <c r="B2671" s="5">
        <v>3311</v>
      </c>
      <c r="C2671" s="10">
        <v>41640</v>
      </c>
      <c r="D2671" s="5">
        <v>3</v>
      </c>
      <c r="E2671" s="5">
        <v>434</v>
      </c>
      <c r="F2671" s="40">
        <v>39.280500000000004</v>
      </c>
      <c r="G2671" s="40">
        <v>117.8415</v>
      </c>
      <c r="K2671" t="b">
        <f>IF(VLOOKUP(Table1[[#This Row],[ProductID]],productMaster,4,0)="Active",TRUE,"Anomali")</f>
        <v>1</v>
      </c>
      <c r="L2671">
        <f>VLOOKUP(Table1[[#This Row],[ProductID]],productMaster,10,0)</f>
        <v>0</v>
      </c>
      <c r="M2671" t="str">
        <f>IF(Table1[[#This Row],[UnitPrice]]&gt;115%*Table1[[#This Row],[StandardAcquisitionCost]],"Anomali","")</f>
        <v>Anomali</v>
      </c>
      <c r="N2671" s="80">
        <f>VLOOKUP(Table1[[#This Row],[ProductID]],productMaster,11,0)</f>
        <v>0</v>
      </c>
      <c r="O2671" s="80" t="str">
        <f>IF(Table1[[#This Row],[UnitPrice]]&gt;Table1[[#This Row],[sellingPrice]],"Anomali","")</f>
        <v>Anomali</v>
      </c>
      <c r="P2671" s="80" t="str">
        <f>IF(ISNA(VLOOKUP(Table1[[#This Row],[ProductID]],productMaster,1,0)),"Anomali","")</f>
        <v/>
      </c>
    </row>
    <row r="2672" spans="1:16" x14ac:dyDescent="0.25">
      <c r="A2672" s="4">
        <v>1465</v>
      </c>
      <c r="B2672" s="4">
        <v>3312</v>
      </c>
      <c r="C2672" s="11">
        <v>41640</v>
      </c>
      <c r="D2672" s="4">
        <v>3</v>
      </c>
      <c r="E2672" s="4">
        <v>435</v>
      </c>
      <c r="F2672" s="41">
        <v>37.180500000000002</v>
      </c>
      <c r="G2672" s="41">
        <v>111.5415</v>
      </c>
      <c r="K2672" t="b">
        <f>IF(VLOOKUP(Table1[[#This Row],[ProductID]],productMaster,4,0)="Active",TRUE,"Anomali")</f>
        <v>1</v>
      </c>
      <c r="L2672">
        <f>VLOOKUP(Table1[[#This Row],[ProductID]],productMaster,10,0)</f>
        <v>0</v>
      </c>
      <c r="M2672" t="str">
        <f>IF(Table1[[#This Row],[UnitPrice]]&gt;115%*Table1[[#This Row],[StandardAcquisitionCost]],"Anomali","")</f>
        <v>Anomali</v>
      </c>
      <c r="N2672" s="80">
        <f>VLOOKUP(Table1[[#This Row],[ProductID]],productMaster,11,0)</f>
        <v>0</v>
      </c>
      <c r="O2672" s="80" t="str">
        <f>IF(Table1[[#This Row],[UnitPrice]]&gt;Table1[[#This Row],[sellingPrice]],"Anomali","")</f>
        <v>Anomali</v>
      </c>
      <c r="P2672" s="80" t="str">
        <f>IF(ISNA(VLOOKUP(Table1[[#This Row],[ProductID]],productMaster,1,0)),"Anomali","")</f>
        <v/>
      </c>
    </row>
    <row r="2673" spans="1:16" x14ac:dyDescent="0.25">
      <c r="A2673" s="5">
        <v>1465</v>
      </c>
      <c r="B2673" s="5">
        <v>3313</v>
      </c>
      <c r="C2673" s="10">
        <v>41640</v>
      </c>
      <c r="D2673" s="5">
        <v>3</v>
      </c>
      <c r="E2673" s="5">
        <v>436</v>
      </c>
      <c r="F2673" s="40">
        <v>41.454000000000001</v>
      </c>
      <c r="G2673" s="40">
        <v>124.36199999999999</v>
      </c>
      <c r="K2673" t="b">
        <f>IF(VLOOKUP(Table1[[#This Row],[ProductID]],productMaster,4,0)="Active",TRUE,"Anomali")</f>
        <v>1</v>
      </c>
      <c r="L2673">
        <f>VLOOKUP(Table1[[#This Row],[ProductID]],productMaster,10,0)</f>
        <v>0</v>
      </c>
      <c r="M2673" t="str">
        <f>IF(Table1[[#This Row],[UnitPrice]]&gt;115%*Table1[[#This Row],[StandardAcquisitionCost]],"Anomali","")</f>
        <v>Anomali</v>
      </c>
      <c r="N2673" s="80">
        <f>VLOOKUP(Table1[[#This Row],[ProductID]],productMaster,11,0)</f>
        <v>0</v>
      </c>
      <c r="O2673" s="80" t="str">
        <f>IF(Table1[[#This Row],[UnitPrice]]&gt;Table1[[#This Row],[sellingPrice]],"Anomali","")</f>
        <v>Anomali</v>
      </c>
      <c r="P2673" s="80" t="str">
        <f>IF(ISNA(VLOOKUP(Table1[[#This Row],[ProductID]],productMaster,1,0)),"Anomali","")</f>
        <v/>
      </c>
    </row>
    <row r="2674" spans="1:16" x14ac:dyDescent="0.25">
      <c r="A2674" s="4">
        <v>1465</v>
      </c>
      <c r="B2674" s="4">
        <v>3314</v>
      </c>
      <c r="C2674" s="11">
        <v>41640</v>
      </c>
      <c r="D2674" s="4">
        <v>3</v>
      </c>
      <c r="E2674" s="4">
        <v>437</v>
      </c>
      <c r="F2674" s="41">
        <v>37.180500000000002</v>
      </c>
      <c r="G2674" s="41">
        <v>111.5415</v>
      </c>
      <c r="K2674" t="b">
        <f>IF(VLOOKUP(Table1[[#This Row],[ProductID]],productMaster,4,0)="Active",TRUE,"Anomali")</f>
        <v>1</v>
      </c>
      <c r="L2674">
        <f>VLOOKUP(Table1[[#This Row],[ProductID]],productMaster,10,0)</f>
        <v>0</v>
      </c>
      <c r="M2674" t="str">
        <f>IF(Table1[[#This Row],[UnitPrice]]&gt;115%*Table1[[#This Row],[StandardAcquisitionCost]],"Anomali","")</f>
        <v>Anomali</v>
      </c>
      <c r="N2674" s="80">
        <f>VLOOKUP(Table1[[#This Row],[ProductID]],productMaster,11,0)</f>
        <v>0</v>
      </c>
      <c r="O2674" s="80" t="str">
        <f>IF(Table1[[#This Row],[UnitPrice]]&gt;Table1[[#This Row],[sellingPrice]],"Anomali","")</f>
        <v>Anomali</v>
      </c>
      <c r="P2674" s="80" t="str">
        <f>IF(ISNA(VLOOKUP(Table1[[#This Row],[ProductID]],productMaster,1,0)),"Anomali","")</f>
        <v/>
      </c>
    </row>
    <row r="2675" spans="1:16" x14ac:dyDescent="0.25">
      <c r="A2675" s="5">
        <v>1466</v>
      </c>
      <c r="B2675" s="5">
        <v>3315</v>
      </c>
      <c r="C2675" s="10">
        <v>41640</v>
      </c>
      <c r="D2675" s="5">
        <v>3</v>
      </c>
      <c r="E2675" s="5">
        <v>341</v>
      </c>
      <c r="F2675" s="40">
        <v>47.575499999999998</v>
      </c>
      <c r="G2675" s="40">
        <v>142.72649999999999</v>
      </c>
      <c r="K2675" t="b">
        <f>IF(VLOOKUP(Table1[[#This Row],[ProductID]],productMaster,4,0)="Active",TRUE,"Anomali")</f>
        <v>1</v>
      </c>
      <c r="L2675">
        <f>VLOOKUP(Table1[[#This Row],[ProductID]],productMaster,10,0)</f>
        <v>0</v>
      </c>
      <c r="M2675" t="str">
        <f>IF(Table1[[#This Row],[UnitPrice]]&gt;115%*Table1[[#This Row],[StandardAcquisitionCost]],"Anomali","")</f>
        <v>Anomali</v>
      </c>
      <c r="N2675" s="80">
        <f>VLOOKUP(Table1[[#This Row],[ProductID]],productMaster,11,0)</f>
        <v>0</v>
      </c>
      <c r="O2675" s="80" t="str">
        <f>IF(Table1[[#This Row],[UnitPrice]]&gt;Table1[[#This Row],[sellingPrice]],"Anomali","")</f>
        <v>Anomali</v>
      </c>
      <c r="P2675" s="80" t="str">
        <f>IF(ISNA(VLOOKUP(Table1[[#This Row],[ProductID]],productMaster,1,0)),"Anomali","")</f>
        <v/>
      </c>
    </row>
    <row r="2676" spans="1:16" x14ac:dyDescent="0.25">
      <c r="A2676" s="4">
        <v>1466</v>
      </c>
      <c r="B2676" s="4">
        <v>3316</v>
      </c>
      <c r="C2676" s="11">
        <v>41640</v>
      </c>
      <c r="D2676" s="4">
        <v>3</v>
      </c>
      <c r="E2676" s="4">
        <v>342</v>
      </c>
      <c r="F2676" s="41">
        <v>45.475499999999997</v>
      </c>
      <c r="G2676" s="41">
        <v>136.4265</v>
      </c>
      <c r="K2676" t="b">
        <f>IF(VLOOKUP(Table1[[#This Row],[ProductID]],productMaster,4,0)="Active",TRUE,"Anomali")</f>
        <v>1</v>
      </c>
      <c r="L2676">
        <f>VLOOKUP(Table1[[#This Row],[ProductID]],productMaster,10,0)</f>
        <v>0</v>
      </c>
      <c r="M2676" t="str">
        <f>IF(Table1[[#This Row],[UnitPrice]]&gt;115%*Table1[[#This Row],[StandardAcquisitionCost]],"Anomali","")</f>
        <v>Anomali</v>
      </c>
      <c r="N2676" s="80">
        <f>VLOOKUP(Table1[[#This Row],[ProductID]],productMaster,11,0)</f>
        <v>0</v>
      </c>
      <c r="O2676" s="80" t="str">
        <f>IF(Table1[[#This Row],[UnitPrice]]&gt;Table1[[#This Row],[sellingPrice]],"Anomali","")</f>
        <v>Anomali</v>
      </c>
      <c r="P2676" s="80" t="str">
        <f>IF(ISNA(VLOOKUP(Table1[[#This Row],[ProductID]],productMaster,1,0)),"Anomali","")</f>
        <v/>
      </c>
    </row>
    <row r="2677" spans="1:16" x14ac:dyDescent="0.25">
      <c r="A2677" s="5">
        <v>1466</v>
      </c>
      <c r="B2677" s="5">
        <v>3317</v>
      </c>
      <c r="C2677" s="10">
        <v>41640</v>
      </c>
      <c r="D2677" s="5">
        <v>3</v>
      </c>
      <c r="E2677" s="5">
        <v>343</v>
      </c>
      <c r="F2677" s="40">
        <v>49.749000000000002</v>
      </c>
      <c r="G2677" s="40">
        <v>149.24700000000001</v>
      </c>
      <c r="K2677" t="b">
        <f>IF(VLOOKUP(Table1[[#This Row],[ProductID]],productMaster,4,0)="Active",TRUE,"Anomali")</f>
        <v>1</v>
      </c>
      <c r="L2677">
        <f>VLOOKUP(Table1[[#This Row],[ProductID]],productMaster,10,0)</f>
        <v>0</v>
      </c>
      <c r="M2677" t="str">
        <f>IF(Table1[[#This Row],[UnitPrice]]&gt;115%*Table1[[#This Row],[StandardAcquisitionCost]],"Anomali","")</f>
        <v>Anomali</v>
      </c>
      <c r="N2677" s="80">
        <f>VLOOKUP(Table1[[#This Row],[ProductID]],productMaster,11,0)</f>
        <v>0</v>
      </c>
      <c r="O2677" s="80" t="str">
        <f>IF(Table1[[#This Row],[UnitPrice]]&gt;Table1[[#This Row],[sellingPrice]],"Anomali","")</f>
        <v>Anomali</v>
      </c>
      <c r="P2677" s="80" t="str">
        <f>IF(ISNA(VLOOKUP(Table1[[#This Row],[ProductID]],productMaster,1,0)),"Anomali","")</f>
        <v/>
      </c>
    </row>
    <row r="2678" spans="1:16" x14ac:dyDescent="0.25">
      <c r="A2678" s="4">
        <v>1466</v>
      </c>
      <c r="B2678" s="4">
        <v>3318</v>
      </c>
      <c r="C2678" s="11">
        <v>41640</v>
      </c>
      <c r="D2678" s="4">
        <v>3</v>
      </c>
      <c r="E2678" s="4">
        <v>344</v>
      </c>
      <c r="F2678" s="41">
        <v>45.475499999999997</v>
      </c>
      <c r="G2678" s="41">
        <v>136.4265</v>
      </c>
      <c r="K2678" t="b">
        <f>IF(VLOOKUP(Table1[[#This Row],[ProductID]],productMaster,4,0)="Active",TRUE,"Anomali")</f>
        <v>1</v>
      </c>
      <c r="L2678">
        <f>VLOOKUP(Table1[[#This Row],[ProductID]],productMaster,10,0)</f>
        <v>0</v>
      </c>
      <c r="M2678" t="str">
        <f>IF(Table1[[#This Row],[UnitPrice]]&gt;115%*Table1[[#This Row],[StandardAcquisitionCost]],"Anomali","")</f>
        <v>Anomali</v>
      </c>
      <c r="N2678" s="80">
        <f>VLOOKUP(Table1[[#This Row],[ProductID]],productMaster,11,0)</f>
        <v>0</v>
      </c>
      <c r="O2678" s="80" t="str">
        <f>IF(Table1[[#This Row],[UnitPrice]]&gt;Table1[[#This Row],[sellingPrice]],"Anomali","")</f>
        <v>Anomali</v>
      </c>
      <c r="P2678" s="80" t="str">
        <f>IF(ISNA(VLOOKUP(Table1[[#This Row],[ProductID]],productMaster,1,0)),"Anomali","")</f>
        <v/>
      </c>
    </row>
    <row r="2679" spans="1:16" x14ac:dyDescent="0.25">
      <c r="A2679" s="5">
        <v>1467</v>
      </c>
      <c r="B2679" s="5">
        <v>3319</v>
      </c>
      <c r="C2679" s="10">
        <v>41640</v>
      </c>
      <c r="D2679" s="5">
        <v>550</v>
      </c>
      <c r="E2679" s="5">
        <v>931</v>
      </c>
      <c r="F2679" s="40">
        <v>34.345500000000001</v>
      </c>
      <c r="G2679" s="40">
        <v>18890.025000000001</v>
      </c>
      <c r="K2679" t="b">
        <f>IF(VLOOKUP(Table1[[#This Row],[ProductID]],productMaster,4,0)="Active",TRUE,"Anomali")</f>
        <v>1</v>
      </c>
      <c r="L2679">
        <f>VLOOKUP(Table1[[#This Row],[ProductID]],productMaster,10,0)</f>
        <v>8.0373000000000001</v>
      </c>
      <c r="M2679" t="str">
        <f>IF(Table1[[#This Row],[UnitPrice]]&gt;115%*Table1[[#This Row],[StandardAcquisitionCost]],"Anomali","")</f>
        <v>Anomali</v>
      </c>
      <c r="N2679" s="80">
        <f>VLOOKUP(Table1[[#This Row],[ProductID]],productMaster,11,0)</f>
        <v>21.49</v>
      </c>
      <c r="O2679" s="80" t="str">
        <f>IF(Table1[[#This Row],[UnitPrice]]&gt;Table1[[#This Row],[sellingPrice]],"Anomali","")</f>
        <v>Anomali</v>
      </c>
      <c r="P2679" s="80" t="str">
        <f>IF(ISNA(VLOOKUP(Table1[[#This Row],[ProductID]],productMaster,1,0)),"Anomali","")</f>
        <v/>
      </c>
    </row>
    <row r="2680" spans="1:16" x14ac:dyDescent="0.25">
      <c r="A2680" s="4">
        <v>1467</v>
      </c>
      <c r="B2680" s="4">
        <v>3320</v>
      </c>
      <c r="C2680" s="11">
        <v>41640</v>
      </c>
      <c r="D2680" s="4">
        <v>550</v>
      </c>
      <c r="E2680" s="4">
        <v>932</v>
      </c>
      <c r="F2680" s="41">
        <v>39.238500000000002</v>
      </c>
      <c r="G2680" s="41">
        <v>21581.174999999999</v>
      </c>
      <c r="K2680" t="b">
        <f>IF(VLOOKUP(Table1[[#This Row],[ProductID]],productMaster,4,0)="Active",TRUE,"Anomali")</f>
        <v>1</v>
      </c>
      <c r="L2680">
        <f>VLOOKUP(Table1[[#This Row],[ProductID]],productMaster,10,0)</f>
        <v>9.3462999999999994</v>
      </c>
      <c r="M2680" t="str">
        <f>IF(Table1[[#This Row],[UnitPrice]]&gt;115%*Table1[[#This Row],[StandardAcquisitionCost]],"Anomali","")</f>
        <v>Anomali</v>
      </c>
      <c r="N2680" s="80">
        <f>VLOOKUP(Table1[[#This Row],[ProductID]],productMaster,11,0)</f>
        <v>24.99</v>
      </c>
      <c r="O2680" s="80" t="str">
        <f>IF(Table1[[#This Row],[UnitPrice]]&gt;Table1[[#This Row],[sellingPrice]],"Anomali","")</f>
        <v>Anomali</v>
      </c>
      <c r="P2680" s="80" t="str">
        <f>IF(ISNA(VLOOKUP(Table1[[#This Row],[ProductID]],productMaster,1,0)),"Anomali","")</f>
        <v/>
      </c>
    </row>
    <row r="2681" spans="1:16" x14ac:dyDescent="0.25">
      <c r="A2681" s="5">
        <v>1468</v>
      </c>
      <c r="B2681" s="5">
        <v>3321</v>
      </c>
      <c r="C2681" s="10">
        <v>41640</v>
      </c>
      <c r="D2681" s="5">
        <v>3</v>
      </c>
      <c r="E2681" s="5">
        <v>349</v>
      </c>
      <c r="F2681" s="40">
        <v>45.444000000000003</v>
      </c>
      <c r="G2681" s="40">
        <v>136.33199999999999</v>
      </c>
      <c r="K2681" t="b">
        <f>IF(VLOOKUP(Table1[[#This Row],[ProductID]],productMaster,4,0)="Active",TRUE,"Anomali")</f>
        <v>1</v>
      </c>
      <c r="L2681">
        <f>VLOOKUP(Table1[[#This Row],[ProductID]],productMaster,10,0)</f>
        <v>0</v>
      </c>
      <c r="M2681" t="str">
        <f>IF(Table1[[#This Row],[UnitPrice]]&gt;115%*Table1[[#This Row],[StandardAcquisitionCost]],"Anomali","")</f>
        <v>Anomali</v>
      </c>
      <c r="N2681" s="80">
        <f>VLOOKUP(Table1[[#This Row],[ProductID]],productMaster,11,0)</f>
        <v>0</v>
      </c>
      <c r="O2681" s="80" t="str">
        <f>IF(Table1[[#This Row],[UnitPrice]]&gt;Table1[[#This Row],[sellingPrice]],"Anomali","")</f>
        <v>Anomali</v>
      </c>
      <c r="P2681" s="80" t="str">
        <f>IF(ISNA(VLOOKUP(Table1[[#This Row],[ProductID]],productMaster,1,0)),"Anomali","")</f>
        <v/>
      </c>
    </row>
    <row r="2682" spans="1:16" x14ac:dyDescent="0.25">
      <c r="A2682" s="4">
        <v>1469</v>
      </c>
      <c r="B2682" s="4">
        <v>3322</v>
      </c>
      <c r="C2682" s="11">
        <v>41641</v>
      </c>
      <c r="D2682" s="4">
        <v>550</v>
      </c>
      <c r="E2682" s="4">
        <v>928</v>
      </c>
      <c r="F2682" s="41">
        <v>32.770499999999998</v>
      </c>
      <c r="G2682" s="41">
        <v>18023.775000000001</v>
      </c>
      <c r="K2682" t="b">
        <f>IF(VLOOKUP(Table1[[#This Row],[ProductID]],productMaster,4,0)="Active",TRUE,"Anomali")</f>
        <v>1</v>
      </c>
      <c r="L2682">
        <f>VLOOKUP(Table1[[#This Row],[ProductID]],productMaster,10,0)</f>
        <v>9.3462999999999994</v>
      </c>
      <c r="M2682" t="str">
        <f>IF(Table1[[#This Row],[UnitPrice]]&gt;115%*Table1[[#This Row],[StandardAcquisitionCost]],"Anomali","")</f>
        <v>Anomali</v>
      </c>
      <c r="N2682" s="80">
        <f>VLOOKUP(Table1[[#This Row],[ProductID]],productMaster,11,0)</f>
        <v>24.99</v>
      </c>
      <c r="O2682" s="80" t="str">
        <f>IF(Table1[[#This Row],[UnitPrice]]&gt;Table1[[#This Row],[sellingPrice]],"Anomali","")</f>
        <v>Anomali</v>
      </c>
      <c r="P2682" s="80" t="str">
        <f>IF(ISNA(VLOOKUP(Table1[[#This Row],[ProductID]],productMaster,1,0)),"Anomali","")</f>
        <v/>
      </c>
    </row>
    <row r="2683" spans="1:16" x14ac:dyDescent="0.25">
      <c r="A2683" s="5">
        <v>1469</v>
      </c>
      <c r="B2683" s="5">
        <v>3323</v>
      </c>
      <c r="C2683" s="10">
        <v>41641</v>
      </c>
      <c r="D2683" s="5">
        <v>550</v>
      </c>
      <c r="E2683" s="5">
        <v>929</v>
      </c>
      <c r="F2683" s="40">
        <v>37.085999999999999</v>
      </c>
      <c r="G2683" s="40">
        <v>20397.3</v>
      </c>
      <c r="K2683" t="b">
        <f>IF(VLOOKUP(Table1[[#This Row],[ProductID]],productMaster,4,0)="Active",TRUE,"Anomali")</f>
        <v>1</v>
      </c>
      <c r="L2683">
        <f>VLOOKUP(Table1[[#This Row],[ProductID]],productMaster,10,0)</f>
        <v>11.2163</v>
      </c>
      <c r="M2683" t="str">
        <f>IF(Table1[[#This Row],[UnitPrice]]&gt;115%*Table1[[#This Row],[StandardAcquisitionCost]],"Anomali","")</f>
        <v>Anomali</v>
      </c>
      <c r="N2683" s="80">
        <f>VLOOKUP(Table1[[#This Row],[ProductID]],productMaster,11,0)</f>
        <v>29.99</v>
      </c>
      <c r="O2683" s="80" t="str">
        <f>IF(Table1[[#This Row],[UnitPrice]]&gt;Table1[[#This Row],[sellingPrice]],"Anomali","")</f>
        <v>Anomali</v>
      </c>
      <c r="P2683" s="80" t="str">
        <f>IF(ISNA(VLOOKUP(Table1[[#This Row],[ProductID]],productMaster,1,0)),"Anomali","")</f>
        <v/>
      </c>
    </row>
    <row r="2684" spans="1:16" x14ac:dyDescent="0.25">
      <c r="A2684" s="4">
        <v>1469</v>
      </c>
      <c r="B2684" s="4">
        <v>3324</v>
      </c>
      <c r="C2684" s="11">
        <v>41641</v>
      </c>
      <c r="D2684" s="4">
        <v>550</v>
      </c>
      <c r="E2684" s="4">
        <v>930</v>
      </c>
      <c r="F2684" s="41">
        <v>43.039499999999997</v>
      </c>
      <c r="G2684" s="41">
        <v>23671.724999999999</v>
      </c>
      <c r="K2684" t="b">
        <f>IF(VLOOKUP(Table1[[#This Row],[ProductID]],productMaster,4,0)="Active",TRUE,"Anomali")</f>
        <v>1</v>
      </c>
      <c r="L2684">
        <f>VLOOKUP(Table1[[#This Row],[ProductID]],productMaster,10,0)</f>
        <v>13.09</v>
      </c>
      <c r="M2684" t="str">
        <f>IF(Table1[[#This Row],[UnitPrice]]&gt;115%*Table1[[#This Row],[StandardAcquisitionCost]],"Anomali","")</f>
        <v>Anomali</v>
      </c>
      <c r="N2684" s="80">
        <f>VLOOKUP(Table1[[#This Row],[ProductID]],productMaster,11,0)</f>
        <v>35</v>
      </c>
      <c r="O2684" s="80" t="str">
        <f>IF(Table1[[#This Row],[UnitPrice]]&gt;Table1[[#This Row],[sellingPrice]],"Anomali","")</f>
        <v>Anomali</v>
      </c>
      <c r="P2684" s="80" t="str">
        <f>IF(ISNA(VLOOKUP(Table1[[#This Row],[ProductID]],productMaster,1,0)),"Anomali","")</f>
        <v/>
      </c>
    </row>
    <row r="2685" spans="1:16" x14ac:dyDescent="0.25">
      <c r="A2685" s="5">
        <v>1470</v>
      </c>
      <c r="B2685" s="5">
        <v>3325</v>
      </c>
      <c r="C2685" s="10">
        <v>41641</v>
      </c>
      <c r="D2685" s="5">
        <v>550</v>
      </c>
      <c r="E2685" s="5">
        <v>332</v>
      </c>
      <c r="F2685" s="40">
        <v>10.815</v>
      </c>
      <c r="G2685" s="40">
        <v>5948.25</v>
      </c>
      <c r="K2685" t="b">
        <f>IF(VLOOKUP(Table1[[#This Row],[ProductID]],productMaster,4,0)="Active",TRUE,"Anomali")</f>
        <v>1</v>
      </c>
      <c r="L2685">
        <f>VLOOKUP(Table1[[#This Row],[ProductID]],productMaster,10,0)</f>
        <v>0</v>
      </c>
      <c r="M2685" t="str">
        <f>IF(Table1[[#This Row],[UnitPrice]]&gt;115%*Table1[[#This Row],[StandardAcquisitionCost]],"Anomali","")</f>
        <v>Anomali</v>
      </c>
      <c r="N2685" s="80">
        <f>VLOOKUP(Table1[[#This Row],[ProductID]],productMaster,11,0)</f>
        <v>0</v>
      </c>
      <c r="O2685" s="80" t="str">
        <f>IF(Table1[[#This Row],[UnitPrice]]&gt;Table1[[#This Row],[sellingPrice]],"Anomali","")</f>
        <v>Anomali</v>
      </c>
      <c r="P2685" s="80" t="str">
        <f>IF(ISNA(VLOOKUP(Table1[[#This Row],[ProductID]],productMaster,1,0)),"Anomali","")</f>
        <v/>
      </c>
    </row>
    <row r="2686" spans="1:16" x14ac:dyDescent="0.25">
      <c r="A2686" s="4">
        <v>1471</v>
      </c>
      <c r="B2686" s="4">
        <v>3326</v>
      </c>
      <c r="C2686" s="11">
        <v>41641</v>
      </c>
      <c r="D2686" s="4">
        <v>550</v>
      </c>
      <c r="E2686" s="4">
        <v>948</v>
      </c>
      <c r="F2686" s="41">
        <v>82.834500000000006</v>
      </c>
      <c r="G2686" s="41">
        <v>45558.974999999999</v>
      </c>
      <c r="K2686" t="b">
        <f>IF(VLOOKUP(Table1[[#This Row],[ProductID]],productMaster,4,0)="Active",TRUE,"Anomali")</f>
        <v>1</v>
      </c>
      <c r="L2686">
        <f>VLOOKUP(Table1[[#This Row],[ProductID]],productMaster,10,0)</f>
        <v>47.286000000000001</v>
      </c>
      <c r="M2686" t="str">
        <f>IF(Table1[[#This Row],[UnitPrice]]&gt;115%*Table1[[#This Row],[StandardAcquisitionCost]],"Anomali","")</f>
        <v>Anomali</v>
      </c>
      <c r="N2686" s="80">
        <f>VLOOKUP(Table1[[#This Row],[ProductID]],productMaster,11,0)</f>
        <v>106.5</v>
      </c>
      <c r="O2686" s="80" t="str">
        <f>IF(Table1[[#This Row],[UnitPrice]]&gt;Table1[[#This Row],[sellingPrice]],"Anomali","")</f>
        <v/>
      </c>
      <c r="P2686" s="80" t="str">
        <f>IF(ISNA(VLOOKUP(Table1[[#This Row],[ProductID]],productMaster,1,0)),"Anomali","")</f>
        <v/>
      </c>
    </row>
    <row r="2687" spans="1:16" x14ac:dyDescent="0.25">
      <c r="A2687" s="5">
        <v>1471</v>
      </c>
      <c r="B2687" s="5">
        <v>3327</v>
      </c>
      <c r="C2687" s="10">
        <v>41641</v>
      </c>
      <c r="D2687" s="5">
        <v>550</v>
      </c>
      <c r="E2687" s="5">
        <v>907</v>
      </c>
      <c r="F2687" s="40">
        <v>82.834500000000006</v>
      </c>
      <c r="G2687" s="40">
        <v>45558.974999999999</v>
      </c>
      <c r="K2687" t="b">
        <f>IF(VLOOKUP(Table1[[#This Row],[ProductID]],productMaster,4,0)="Active",TRUE,"Anomali")</f>
        <v>1</v>
      </c>
      <c r="L2687">
        <f>VLOOKUP(Table1[[#This Row],[ProductID]],productMaster,10,0)</f>
        <v>47.286000000000001</v>
      </c>
      <c r="M2687" t="str">
        <f>IF(Table1[[#This Row],[UnitPrice]]&gt;115%*Table1[[#This Row],[StandardAcquisitionCost]],"Anomali","")</f>
        <v>Anomali</v>
      </c>
      <c r="N2687" s="80">
        <f>VLOOKUP(Table1[[#This Row],[ProductID]],productMaster,11,0)</f>
        <v>106.5</v>
      </c>
      <c r="O2687" s="80" t="str">
        <f>IF(Table1[[#This Row],[UnitPrice]]&gt;Table1[[#This Row],[sellingPrice]],"Anomali","")</f>
        <v/>
      </c>
      <c r="P2687" s="80" t="str">
        <f>IF(ISNA(VLOOKUP(Table1[[#This Row],[ProductID]],productMaster,1,0)),"Anomali","")</f>
        <v/>
      </c>
    </row>
    <row r="2688" spans="1:16" x14ac:dyDescent="0.25">
      <c r="A2688" s="4">
        <v>1472</v>
      </c>
      <c r="B2688" s="4">
        <v>3328</v>
      </c>
      <c r="C2688" s="11">
        <v>41641</v>
      </c>
      <c r="D2688" s="4">
        <v>1250</v>
      </c>
      <c r="E2688" s="4">
        <v>325</v>
      </c>
      <c r="F2688" s="41">
        <v>0.21</v>
      </c>
      <c r="G2688" s="41">
        <v>262.5</v>
      </c>
      <c r="K2688" t="b">
        <f>IF(VLOOKUP(Table1[[#This Row],[ProductID]],productMaster,4,0)="Active",TRUE,"Anomali")</f>
        <v>1</v>
      </c>
      <c r="L2688">
        <f>VLOOKUP(Table1[[#This Row],[ProductID]],productMaster,10,0)</f>
        <v>0</v>
      </c>
      <c r="M2688" t="str">
        <f>IF(Table1[[#This Row],[UnitPrice]]&gt;115%*Table1[[#This Row],[StandardAcquisitionCost]],"Anomali","")</f>
        <v>Anomali</v>
      </c>
      <c r="N2688" s="80">
        <f>VLOOKUP(Table1[[#This Row],[ProductID]],productMaster,11,0)</f>
        <v>0</v>
      </c>
      <c r="O2688" s="80" t="str">
        <f>IF(Table1[[#This Row],[UnitPrice]]&gt;Table1[[#This Row],[sellingPrice]],"Anomali","")</f>
        <v>Anomali</v>
      </c>
      <c r="P2688" s="80" t="str">
        <f>IF(ISNA(VLOOKUP(Table1[[#This Row],[ProductID]],productMaster,1,0)),"Anomali","")</f>
        <v/>
      </c>
    </row>
    <row r="2689" spans="1:16" x14ac:dyDescent="0.25">
      <c r="A2689" s="5">
        <v>1472</v>
      </c>
      <c r="B2689" s="5">
        <v>3329</v>
      </c>
      <c r="C2689" s="10">
        <v>41641</v>
      </c>
      <c r="D2689" s="5">
        <v>1250</v>
      </c>
      <c r="E2689" s="5">
        <v>326</v>
      </c>
      <c r="F2689" s="40">
        <v>0.21</v>
      </c>
      <c r="G2689" s="40">
        <v>262.5</v>
      </c>
      <c r="K2689" t="b">
        <f>IF(VLOOKUP(Table1[[#This Row],[ProductID]],productMaster,4,0)="Active",TRUE,"Anomali")</f>
        <v>1</v>
      </c>
      <c r="L2689">
        <f>VLOOKUP(Table1[[#This Row],[ProductID]],productMaster,10,0)</f>
        <v>0</v>
      </c>
      <c r="M2689" t="str">
        <f>IF(Table1[[#This Row],[UnitPrice]]&gt;115%*Table1[[#This Row],[StandardAcquisitionCost]],"Anomali","")</f>
        <v>Anomali</v>
      </c>
      <c r="N2689" s="80">
        <f>VLOOKUP(Table1[[#This Row],[ProductID]],productMaster,11,0)</f>
        <v>0</v>
      </c>
      <c r="O2689" s="80" t="str">
        <f>IF(Table1[[#This Row],[UnitPrice]]&gt;Table1[[#This Row],[sellingPrice]],"Anomali","")</f>
        <v>Anomali</v>
      </c>
      <c r="P2689" s="80" t="str">
        <f>IF(ISNA(VLOOKUP(Table1[[#This Row],[ProductID]],productMaster,1,0)),"Anomali","")</f>
        <v/>
      </c>
    </row>
    <row r="2690" spans="1:16" x14ac:dyDescent="0.25">
      <c r="A2690" s="4">
        <v>1473</v>
      </c>
      <c r="B2690" s="4">
        <v>3330</v>
      </c>
      <c r="C2690" s="11">
        <v>41641</v>
      </c>
      <c r="D2690" s="4">
        <v>60</v>
      </c>
      <c r="E2690" s="4">
        <v>322</v>
      </c>
      <c r="F2690" s="41">
        <v>28.6965</v>
      </c>
      <c r="G2690" s="41">
        <v>1721.79</v>
      </c>
      <c r="K2690" t="b">
        <f>IF(VLOOKUP(Table1[[#This Row],[ProductID]],productMaster,4,0)="Active",TRUE,"Anomali")</f>
        <v>1</v>
      </c>
      <c r="L2690">
        <f>VLOOKUP(Table1[[#This Row],[ProductID]],productMaster,10,0)</f>
        <v>0</v>
      </c>
      <c r="M2690" t="str">
        <f>IF(Table1[[#This Row],[UnitPrice]]&gt;115%*Table1[[#This Row],[StandardAcquisitionCost]],"Anomali","")</f>
        <v>Anomali</v>
      </c>
      <c r="N2690" s="80">
        <f>VLOOKUP(Table1[[#This Row],[ProductID]],productMaster,11,0)</f>
        <v>0</v>
      </c>
      <c r="O2690" s="80" t="str">
        <f>IF(Table1[[#This Row],[UnitPrice]]&gt;Table1[[#This Row],[sellingPrice]],"Anomali","")</f>
        <v>Anomali</v>
      </c>
      <c r="P2690" s="80" t="str">
        <f>IF(ISNA(VLOOKUP(Table1[[#This Row],[ProductID]],productMaster,1,0)),"Anomali","")</f>
        <v/>
      </c>
    </row>
    <row r="2691" spans="1:16" x14ac:dyDescent="0.25">
      <c r="A2691" s="5">
        <v>1474</v>
      </c>
      <c r="B2691" s="5">
        <v>3331</v>
      </c>
      <c r="C2691" s="10">
        <v>41641</v>
      </c>
      <c r="D2691" s="5">
        <v>550</v>
      </c>
      <c r="E2691" s="5">
        <v>930</v>
      </c>
      <c r="F2691" s="40">
        <v>42.514499999999998</v>
      </c>
      <c r="G2691" s="40">
        <v>23382.974999999999</v>
      </c>
      <c r="K2691" t="b">
        <f>IF(VLOOKUP(Table1[[#This Row],[ProductID]],productMaster,4,0)="Active",TRUE,"Anomali")</f>
        <v>1</v>
      </c>
      <c r="L2691">
        <f>VLOOKUP(Table1[[#This Row],[ProductID]],productMaster,10,0)</f>
        <v>13.09</v>
      </c>
      <c r="M2691" t="str">
        <f>IF(Table1[[#This Row],[UnitPrice]]&gt;115%*Table1[[#This Row],[StandardAcquisitionCost]],"Anomali","")</f>
        <v>Anomali</v>
      </c>
      <c r="N2691" s="80">
        <f>VLOOKUP(Table1[[#This Row],[ProductID]],productMaster,11,0)</f>
        <v>35</v>
      </c>
      <c r="O2691" s="80" t="str">
        <f>IF(Table1[[#This Row],[UnitPrice]]&gt;Table1[[#This Row],[sellingPrice]],"Anomali","")</f>
        <v>Anomali</v>
      </c>
      <c r="P2691" s="80" t="str">
        <f>IF(ISNA(VLOOKUP(Table1[[#This Row],[ProductID]],productMaster,1,0)),"Anomali","")</f>
        <v/>
      </c>
    </row>
    <row r="2692" spans="1:16" x14ac:dyDescent="0.25">
      <c r="A2692" s="4">
        <v>1474</v>
      </c>
      <c r="B2692" s="4">
        <v>3332</v>
      </c>
      <c r="C2692" s="11">
        <v>41641</v>
      </c>
      <c r="D2692" s="4">
        <v>550</v>
      </c>
      <c r="E2692" s="4">
        <v>921</v>
      </c>
      <c r="F2692" s="41">
        <v>5.5860000000000003</v>
      </c>
      <c r="G2692" s="41">
        <v>3072.3</v>
      </c>
      <c r="K2692" t="b">
        <f>IF(VLOOKUP(Table1[[#This Row],[ProductID]],productMaster,4,0)="Active",TRUE,"Anomali")</f>
        <v>1</v>
      </c>
      <c r="L2692">
        <f>VLOOKUP(Table1[[#This Row],[ProductID]],productMaster,10,0)</f>
        <v>1.8663000000000001</v>
      </c>
      <c r="M2692" t="str">
        <f>IF(Table1[[#This Row],[UnitPrice]]&gt;115%*Table1[[#This Row],[StandardAcquisitionCost]],"Anomali","")</f>
        <v>Anomali</v>
      </c>
      <c r="N2692" s="80">
        <f>VLOOKUP(Table1[[#This Row],[ProductID]],productMaster,11,0)</f>
        <v>4.99</v>
      </c>
      <c r="O2692" s="80" t="str">
        <f>IF(Table1[[#This Row],[UnitPrice]]&gt;Table1[[#This Row],[sellingPrice]],"Anomali","")</f>
        <v>Anomali</v>
      </c>
      <c r="P2692" s="80" t="str">
        <f>IF(ISNA(VLOOKUP(Table1[[#This Row],[ProductID]],productMaster,1,0)),"Anomali","")</f>
        <v/>
      </c>
    </row>
    <row r="2693" spans="1:16" x14ac:dyDescent="0.25">
      <c r="A2693" s="5">
        <v>1475</v>
      </c>
      <c r="B2693" s="5">
        <v>3333</v>
      </c>
      <c r="C2693" s="10">
        <v>41641</v>
      </c>
      <c r="D2693" s="5">
        <v>60</v>
      </c>
      <c r="E2693" s="5">
        <v>952</v>
      </c>
      <c r="F2693" s="40">
        <v>15.7395</v>
      </c>
      <c r="G2693" s="40">
        <v>944.37</v>
      </c>
      <c r="K2693" t="b">
        <f>IF(VLOOKUP(Table1[[#This Row],[ProductID]],productMaster,4,0)="Active",TRUE,"Anomali")</f>
        <v>1</v>
      </c>
      <c r="L2693">
        <f>VLOOKUP(Table1[[#This Row],[ProductID]],productMaster,10,0)</f>
        <v>8.9865999999999993</v>
      </c>
      <c r="M2693" t="str">
        <f>IF(Table1[[#This Row],[UnitPrice]]&gt;115%*Table1[[#This Row],[StandardAcquisitionCost]],"Anomali","")</f>
        <v>Anomali</v>
      </c>
      <c r="N2693" s="80">
        <f>VLOOKUP(Table1[[#This Row],[ProductID]],productMaster,11,0)</f>
        <v>20.239999999999998</v>
      </c>
      <c r="O2693" s="80" t="str">
        <f>IF(Table1[[#This Row],[UnitPrice]]&gt;Table1[[#This Row],[sellingPrice]],"Anomali","")</f>
        <v/>
      </c>
      <c r="P2693" s="80" t="str">
        <f>IF(ISNA(VLOOKUP(Table1[[#This Row],[ProductID]],productMaster,1,0)),"Anomali","")</f>
        <v/>
      </c>
    </row>
    <row r="2694" spans="1:16" x14ac:dyDescent="0.25">
      <c r="A2694" s="4">
        <v>1476</v>
      </c>
      <c r="B2694" s="4">
        <v>3334</v>
      </c>
      <c r="C2694" s="11">
        <v>41641</v>
      </c>
      <c r="D2694" s="4">
        <v>550</v>
      </c>
      <c r="E2694" s="4">
        <v>933</v>
      </c>
      <c r="F2694" s="41">
        <v>43.459499999999998</v>
      </c>
      <c r="G2694" s="41">
        <v>23902.724999999999</v>
      </c>
      <c r="K2694" t="b">
        <f>IF(VLOOKUP(Table1[[#This Row],[ProductID]],productMaster,4,0)="Active",TRUE,"Anomali")</f>
        <v>1</v>
      </c>
      <c r="L2694">
        <f>VLOOKUP(Table1[[#This Row],[ProductID]],productMaster,10,0)</f>
        <v>12.192399999999999</v>
      </c>
      <c r="M2694" t="str">
        <f>IF(Table1[[#This Row],[UnitPrice]]&gt;115%*Table1[[#This Row],[StandardAcquisitionCost]],"Anomali","")</f>
        <v>Anomali</v>
      </c>
      <c r="N2694" s="80">
        <f>VLOOKUP(Table1[[#This Row],[ProductID]],productMaster,11,0)</f>
        <v>32.6</v>
      </c>
      <c r="O2694" s="80" t="str">
        <f>IF(Table1[[#This Row],[UnitPrice]]&gt;Table1[[#This Row],[sellingPrice]],"Anomali","")</f>
        <v>Anomali</v>
      </c>
      <c r="P2694" s="80" t="str">
        <f>IF(ISNA(VLOOKUP(Table1[[#This Row],[ProductID]],productMaster,1,0)),"Anomali","")</f>
        <v/>
      </c>
    </row>
    <row r="2695" spans="1:16" x14ac:dyDescent="0.25">
      <c r="A2695" s="5">
        <v>1476</v>
      </c>
      <c r="B2695" s="5">
        <v>3335</v>
      </c>
      <c r="C2695" s="10">
        <v>41641</v>
      </c>
      <c r="D2695" s="5">
        <v>550</v>
      </c>
      <c r="E2695" s="5">
        <v>934</v>
      </c>
      <c r="F2695" s="40">
        <v>37.621499999999997</v>
      </c>
      <c r="G2695" s="40">
        <v>20691.825000000001</v>
      </c>
      <c r="K2695" t="b">
        <f>IF(VLOOKUP(Table1[[#This Row],[ProductID]],productMaster,4,0)="Active",TRUE,"Anomali")</f>
        <v>1</v>
      </c>
      <c r="L2695">
        <f>VLOOKUP(Table1[[#This Row],[ProductID]],productMaster,10,0)</f>
        <v>10.8423</v>
      </c>
      <c r="M2695" t="str">
        <f>IF(Table1[[#This Row],[UnitPrice]]&gt;115%*Table1[[#This Row],[StandardAcquisitionCost]],"Anomali","")</f>
        <v>Anomali</v>
      </c>
      <c r="N2695" s="80">
        <f>VLOOKUP(Table1[[#This Row],[ProductID]],productMaster,11,0)</f>
        <v>28.99</v>
      </c>
      <c r="O2695" s="80" t="str">
        <f>IF(Table1[[#This Row],[UnitPrice]]&gt;Table1[[#This Row],[sellingPrice]],"Anomali","")</f>
        <v>Anomali</v>
      </c>
      <c r="P2695" s="80" t="str">
        <f>IF(ISNA(VLOOKUP(Table1[[#This Row],[ProductID]],productMaster,1,0)),"Anomali","")</f>
        <v/>
      </c>
    </row>
    <row r="2696" spans="1:16" x14ac:dyDescent="0.25">
      <c r="A2696" s="4">
        <v>1476</v>
      </c>
      <c r="B2696" s="4">
        <v>3336</v>
      </c>
      <c r="C2696" s="11">
        <v>41641</v>
      </c>
      <c r="D2696" s="4">
        <v>550</v>
      </c>
      <c r="E2696" s="4">
        <v>922</v>
      </c>
      <c r="F2696" s="41">
        <v>6.5309999999999997</v>
      </c>
      <c r="G2696" s="41">
        <v>3592.05</v>
      </c>
      <c r="K2696" t="b">
        <f>IF(VLOOKUP(Table1[[#This Row],[ProductID]],productMaster,4,0)="Active",TRUE,"Anomali")</f>
        <v>1</v>
      </c>
      <c r="L2696">
        <f>VLOOKUP(Table1[[#This Row],[ProductID]],productMaster,10,0)</f>
        <v>1.4923</v>
      </c>
      <c r="M2696" t="str">
        <f>IF(Table1[[#This Row],[UnitPrice]]&gt;115%*Table1[[#This Row],[StandardAcquisitionCost]],"Anomali","")</f>
        <v>Anomali</v>
      </c>
      <c r="N2696" s="80">
        <f>VLOOKUP(Table1[[#This Row],[ProductID]],productMaster,11,0)</f>
        <v>3.99</v>
      </c>
      <c r="O2696" s="80" t="str">
        <f>IF(Table1[[#This Row],[UnitPrice]]&gt;Table1[[#This Row],[sellingPrice]],"Anomali","")</f>
        <v>Anomali</v>
      </c>
      <c r="P2696" s="80" t="str">
        <f>IF(ISNA(VLOOKUP(Table1[[#This Row],[ProductID]],productMaster,1,0)),"Anomali","")</f>
        <v/>
      </c>
    </row>
    <row r="2697" spans="1:16" x14ac:dyDescent="0.25">
      <c r="A2697" s="5">
        <v>1476</v>
      </c>
      <c r="B2697" s="5">
        <v>3337</v>
      </c>
      <c r="C2697" s="10">
        <v>41641</v>
      </c>
      <c r="D2697" s="5">
        <v>550</v>
      </c>
      <c r="E2697" s="5">
        <v>923</v>
      </c>
      <c r="F2697" s="40">
        <v>6.1844999999999999</v>
      </c>
      <c r="G2697" s="40">
        <v>3401.4749999999999</v>
      </c>
      <c r="K2697" t="b">
        <f>IF(VLOOKUP(Table1[[#This Row],[ProductID]],productMaster,4,0)="Active",TRUE,"Anomali")</f>
        <v>1</v>
      </c>
      <c r="L2697">
        <f>VLOOKUP(Table1[[#This Row],[ProductID]],productMaster,10,0)</f>
        <v>1.8663000000000001</v>
      </c>
      <c r="M2697" t="str">
        <f>IF(Table1[[#This Row],[UnitPrice]]&gt;115%*Table1[[#This Row],[StandardAcquisitionCost]],"Anomali","")</f>
        <v>Anomali</v>
      </c>
      <c r="N2697" s="80">
        <f>VLOOKUP(Table1[[#This Row],[ProductID]],productMaster,11,0)</f>
        <v>4.99</v>
      </c>
      <c r="O2697" s="80" t="str">
        <f>IF(Table1[[#This Row],[UnitPrice]]&gt;Table1[[#This Row],[sellingPrice]],"Anomali","")</f>
        <v>Anomali</v>
      </c>
      <c r="P2697" s="80" t="str">
        <f>IF(ISNA(VLOOKUP(Table1[[#This Row],[ProductID]],productMaster,1,0)),"Anomali","")</f>
        <v/>
      </c>
    </row>
    <row r="2698" spans="1:16" x14ac:dyDescent="0.25">
      <c r="A2698" s="4">
        <v>1477</v>
      </c>
      <c r="B2698" s="4">
        <v>3338</v>
      </c>
      <c r="C2698" s="11">
        <v>41641</v>
      </c>
      <c r="D2698" s="4">
        <v>550</v>
      </c>
      <c r="E2698" s="4">
        <v>317</v>
      </c>
      <c r="F2698" s="41">
        <v>29.578499999999998</v>
      </c>
      <c r="G2698" s="41">
        <v>16268.174999999999</v>
      </c>
      <c r="K2698" t="b">
        <f>IF(VLOOKUP(Table1[[#This Row],[ProductID]],productMaster,4,0)="Active",TRUE,"Anomali")</f>
        <v>1</v>
      </c>
      <c r="L2698">
        <f>VLOOKUP(Table1[[#This Row],[ProductID]],productMaster,10,0)</f>
        <v>0</v>
      </c>
      <c r="M2698" t="str">
        <f>IF(Table1[[#This Row],[UnitPrice]]&gt;115%*Table1[[#This Row],[StandardAcquisitionCost]],"Anomali","")</f>
        <v>Anomali</v>
      </c>
      <c r="N2698" s="80">
        <f>VLOOKUP(Table1[[#This Row],[ProductID]],productMaster,11,0)</f>
        <v>0</v>
      </c>
      <c r="O2698" s="80" t="str">
        <f>IF(Table1[[#This Row],[UnitPrice]]&gt;Table1[[#This Row],[sellingPrice]],"Anomali","")</f>
        <v>Anomali</v>
      </c>
      <c r="P2698" s="80" t="str">
        <f>IF(ISNA(VLOOKUP(Table1[[#This Row],[ProductID]],productMaster,1,0)),"Anomali","")</f>
        <v/>
      </c>
    </row>
    <row r="2699" spans="1:16" x14ac:dyDescent="0.25">
      <c r="A2699" s="5">
        <v>1477</v>
      </c>
      <c r="B2699" s="5">
        <v>3339</v>
      </c>
      <c r="C2699" s="10">
        <v>41641</v>
      </c>
      <c r="D2699" s="5">
        <v>550</v>
      </c>
      <c r="E2699" s="5">
        <v>318</v>
      </c>
      <c r="F2699" s="40">
        <v>36.098999999999997</v>
      </c>
      <c r="G2699" s="40">
        <v>19854.45</v>
      </c>
      <c r="K2699" t="b">
        <f>IF(VLOOKUP(Table1[[#This Row],[ProductID]],productMaster,4,0)="Active",TRUE,"Anomali")</f>
        <v>1</v>
      </c>
      <c r="L2699">
        <f>VLOOKUP(Table1[[#This Row],[ProductID]],productMaster,10,0)</f>
        <v>0</v>
      </c>
      <c r="M2699" t="str">
        <f>IF(Table1[[#This Row],[UnitPrice]]&gt;115%*Table1[[#This Row],[StandardAcquisitionCost]],"Anomali","")</f>
        <v>Anomali</v>
      </c>
      <c r="N2699" s="80">
        <f>VLOOKUP(Table1[[#This Row],[ProductID]],productMaster,11,0)</f>
        <v>0</v>
      </c>
      <c r="O2699" s="80" t="str">
        <f>IF(Table1[[#This Row],[UnitPrice]]&gt;Table1[[#This Row],[sellingPrice]],"Anomali","")</f>
        <v>Anomali</v>
      </c>
      <c r="P2699" s="80" t="str">
        <f>IF(ISNA(VLOOKUP(Table1[[#This Row],[ProductID]],productMaster,1,0)),"Anomali","")</f>
        <v/>
      </c>
    </row>
    <row r="2700" spans="1:16" x14ac:dyDescent="0.25">
      <c r="A2700" s="4">
        <v>1477</v>
      </c>
      <c r="B2700" s="4">
        <v>3340</v>
      </c>
      <c r="C2700" s="11">
        <v>41641</v>
      </c>
      <c r="D2700" s="4">
        <v>550</v>
      </c>
      <c r="E2700" s="4">
        <v>319</v>
      </c>
      <c r="F2700" s="41">
        <v>48.583500000000001</v>
      </c>
      <c r="G2700" s="41">
        <v>26720.924999999999</v>
      </c>
      <c r="K2700" t="b">
        <f>IF(VLOOKUP(Table1[[#This Row],[ProductID]],productMaster,4,0)="Active",TRUE,"Anomali")</f>
        <v>1</v>
      </c>
      <c r="L2700">
        <f>VLOOKUP(Table1[[#This Row],[ProductID]],productMaster,10,0)</f>
        <v>0</v>
      </c>
      <c r="M2700" t="str">
        <f>IF(Table1[[#This Row],[UnitPrice]]&gt;115%*Table1[[#This Row],[StandardAcquisitionCost]],"Anomali","")</f>
        <v>Anomali</v>
      </c>
      <c r="N2700" s="80">
        <f>VLOOKUP(Table1[[#This Row],[ProductID]],productMaster,11,0)</f>
        <v>0</v>
      </c>
      <c r="O2700" s="80" t="str">
        <f>IF(Table1[[#This Row],[UnitPrice]]&gt;Table1[[#This Row],[sellingPrice]],"Anomali","")</f>
        <v>Anomali</v>
      </c>
      <c r="P2700" s="80" t="str">
        <f>IF(ISNA(VLOOKUP(Table1[[#This Row],[ProductID]],productMaster,1,0)),"Anomali","")</f>
        <v/>
      </c>
    </row>
    <row r="2701" spans="1:16" x14ac:dyDescent="0.25">
      <c r="A2701" s="5">
        <v>1478</v>
      </c>
      <c r="B2701" s="5">
        <v>3341</v>
      </c>
      <c r="C2701" s="10">
        <v>41641</v>
      </c>
      <c r="D2701" s="5">
        <v>550</v>
      </c>
      <c r="E2701" s="5">
        <v>928</v>
      </c>
      <c r="F2701" s="40">
        <v>32.2455</v>
      </c>
      <c r="G2701" s="40">
        <v>17735.025000000001</v>
      </c>
      <c r="K2701" t="b">
        <f>IF(VLOOKUP(Table1[[#This Row],[ProductID]],productMaster,4,0)="Active",TRUE,"Anomali")</f>
        <v>1</v>
      </c>
      <c r="L2701">
        <f>VLOOKUP(Table1[[#This Row],[ProductID]],productMaster,10,0)</f>
        <v>9.3462999999999994</v>
      </c>
      <c r="M2701" t="str">
        <f>IF(Table1[[#This Row],[UnitPrice]]&gt;115%*Table1[[#This Row],[StandardAcquisitionCost]],"Anomali","")</f>
        <v>Anomali</v>
      </c>
      <c r="N2701" s="80">
        <f>VLOOKUP(Table1[[#This Row],[ProductID]],productMaster,11,0)</f>
        <v>24.99</v>
      </c>
      <c r="O2701" s="80" t="str">
        <f>IF(Table1[[#This Row],[UnitPrice]]&gt;Table1[[#This Row],[sellingPrice]],"Anomali","")</f>
        <v>Anomali</v>
      </c>
      <c r="P2701" s="80" t="str">
        <f>IF(ISNA(VLOOKUP(Table1[[#This Row],[ProductID]],productMaster,1,0)),"Anomali","")</f>
        <v/>
      </c>
    </row>
    <row r="2702" spans="1:16" x14ac:dyDescent="0.25">
      <c r="A2702" s="4">
        <v>1478</v>
      </c>
      <c r="B2702" s="4">
        <v>3342</v>
      </c>
      <c r="C2702" s="11">
        <v>41641</v>
      </c>
      <c r="D2702" s="4">
        <v>550</v>
      </c>
      <c r="E2702" s="4">
        <v>929</v>
      </c>
      <c r="F2702" s="41">
        <v>36.561</v>
      </c>
      <c r="G2702" s="41">
        <v>20108.55</v>
      </c>
      <c r="K2702" t="b">
        <f>IF(VLOOKUP(Table1[[#This Row],[ProductID]],productMaster,4,0)="Active",TRUE,"Anomali")</f>
        <v>1</v>
      </c>
      <c r="L2702">
        <f>VLOOKUP(Table1[[#This Row],[ProductID]],productMaster,10,0)</f>
        <v>11.2163</v>
      </c>
      <c r="M2702" t="str">
        <f>IF(Table1[[#This Row],[UnitPrice]]&gt;115%*Table1[[#This Row],[StandardAcquisitionCost]],"Anomali","")</f>
        <v>Anomali</v>
      </c>
      <c r="N2702" s="80">
        <f>VLOOKUP(Table1[[#This Row],[ProductID]],productMaster,11,0)</f>
        <v>29.99</v>
      </c>
      <c r="O2702" s="80" t="str">
        <f>IF(Table1[[#This Row],[UnitPrice]]&gt;Table1[[#This Row],[sellingPrice]],"Anomali","")</f>
        <v>Anomali</v>
      </c>
      <c r="P2702" s="80" t="str">
        <f>IF(ISNA(VLOOKUP(Table1[[#This Row],[ProductID]],productMaster,1,0)),"Anomali","")</f>
        <v/>
      </c>
    </row>
    <row r="2703" spans="1:16" x14ac:dyDescent="0.25">
      <c r="A2703" s="5">
        <v>1479</v>
      </c>
      <c r="B2703" s="5">
        <v>3343</v>
      </c>
      <c r="C2703" s="10">
        <v>41641</v>
      </c>
      <c r="D2703" s="5">
        <v>550</v>
      </c>
      <c r="E2703" s="5">
        <v>319</v>
      </c>
      <c r="F2703" s="40">
        <v>46.420499999999997</v>
      </c>
      <c r="G2703" s="40">
        <v>25531.275000000001</v>
      </c>
      <c r="K2703" t="b">
        <f>IF(VLOOKUP(Table1[[#This Row],[ProductID]],productMaster,4,0)="Active",TRUE,"Anomali")</f>
        <v>1</v>
      </c>
      <c r="L2703">
        <f>VLOOKUP(Table1[[#This Row],[ProductID]],productMaster,10,0)</f>
        <v>0</v>
      </c>
      <c r="M2703" t="str">
        <f>IF(Table1[[#This Row],[UnitPrice]]&gt;115%*Table1[[#This Row],[StandardAcquisitionCost]],"Anomali","")</f>
        <v>Anomali</v>
      </c>
      <c r="N2703" s="80">
        <f>VLOOKUP(Table1[[#This Row],[ProductID]],productMaster,11,0)</f>
        <v>0</v>
      </c>
      <c r="O2703" s="80" t="str">
        <f>IF(Table1[[#This Row],[UnitPrice]]&gt;Table1[[#This Row],[sellingPrice]],"Anomali","")</f>
        <v>Anomali</v>
      </c>
      <c r="P2703" s="80" t="str">
        <f>IF(ISNA(VLOOKUP(Table1[[#This Row],[ProductID]],productMaster,1,0)),"Anomali","")</f>
        <v/>
      </c>
    </row>
    <row r="2704" spans="1:16" x14ac:dyDescent="0.25">
      <c r="A2704" s="4">
        <v>1480</v>
      </c>
      <c r="B2704" s="4">
        <v>3344</v>
      </c>
      <c r="C2704" s="11">
        <v>41641</v>
      </c>
      <c r="D2704" s="4">
        <v>3</v>
      </c>
      <c r="E2704" s="4">
        <v>370</v>
      </c>
      <c r="F2704" s="41">
        <v>43.396500000000003</v>
      </c>
      <c r="G2704" s="41">
        <v>130.18950000000001</v>
      </c>
      <c r="K2704" t="b">
        <f>IF(VLOOKUP(Table1[[#This Row],[ProductID]],productMaster,4,0)="Active",TRUE,"Anomali")</f>
        <v>1</v>
      </c>
      <c r="L2704">
        <f>VLOOKUP(Table1[[#This Row],[ProductID]],productMaster,10,0)</f>
        <v>0</v>
      </c>
      <c r="M2704" t="str">
        <f>IF(Table1[[#This Row],[UnitPrice]]&gt;115%*Table1[[#This Row],[StandardAcquisitionCost]],"Anomali","")</f>
        <v>Anomali</v>
      </c>
      <c r="N2704" s="80">
        <f>VLOOKUP(Table1[[#This Row],[ProductID]],productMaster,11,0)</f>
        <v>0</v>
      </c>
      <c r="O2704" s="80" t="str">
        <f>IF(Table1[[#This Row],[UnitPrice]]&gt;Table1[[#This Row],[sellingPrice]],"Anomali","")</f>
        <v>Anomali</v>
      </c>
      <c r="P2704" s="80" t="str">
        <f>IF(ISNA(VLOOKUP(Table1[[#This Row],[ProductID]],productMaster,1,0)),"Anomali","")</f>
        <v/>
      </c>
    </row>
    <row r="2705" spans="1:16" x14ac:dyDescent="0.25">
      <c r="A2705" s="5">
        <v>1480</v>
      </c>
      <c r="B2705" s="5">
        <v>3345</v>
      </c>
      <c r="C2705" s="10">
        <v>41641</v>
      </c>
      <c r="D2705" s="5">
        <v>3</v>
      </c>
      <c r="E2705" s="5">
        <v>371</v>
      </c>
      <c r="F2705" s="40">
        <v>39.122999999999998</v>
      </c>
      <c r="G2705" s="40">
        <v>117.369</v>
      </c>
      <c r="K2705" t="b">
        <f>IF(VLOOKUP(Table1[[#This Row],[ProductID]],productMaster,4,0)="Active",TRUE,"Anomali")</f>
        <v>1</v>
      </c>
      <c r="L2705">
        <f>VLOOKUP(Table1[[#This Row],[ProductID]],productMaster,10,0)</f>
        <v>0</v>
      </c>
      <c r="M2705" t="str">
        <f>IF(Table1[[#This Row],[UnitPrice]]&gt;115%*Table1[[#This Row],[StandardAcquisitionCost]],"Anomali","")</f>
        <v>Anomali</v>
      </c>
      <c r="N2705" s="80">
        <f>VLOOKUP(Table1[[#This Row],[ProductID]],productMaster,11,0)</f>
        <v>0</v>
      </c>
      <c r="O2705" s="80" t="str">
        <f>IF(Table1[[#This Row],[UnitPrice]]&gt;Table1[[#This Row],[sellingPrice]],"Anomali","")</f>
        <v>Anomali</v>
      </c>
      <c r="P2705" s="80" t="str">
        <f>IF(ISNA(VLOOKUP(Table1[[#This Row],[ProductID]],productMaster,1,0)),"Anomali","")</f>
        <v/>
      </c>
    </row>
    <row r="2706" spans="1:16" x14ac:dyDescent="0.25">
      <c r="A2706" s="4">
        <v>1480</v>
      </c>
      <c r="B2706" s="4">
        <v>3346</v>
      </c>
      <c r="C2706" s="11">
        <v>41641</v>
      </c>
      <c r="D2706" s="4">
        <v>3</v>
      </c>
      <c r="E2706" s="4">
        <v>372</v>
      </c>
      <c r="F2706" s="41">
        <v>37.023000000000003</v>
      </c>
      <c r="G2706" s="41">
        <v>111.069</v>
      </c>
      <c r="K2706" t="b">
        <f>IF(VLOOKUP(Table1[[#This Row],[ProductID]],productMaster,4,0)="Active",TRUE,"Anomali")</f>
        <v>1</v>
      </c>
      <c r="L2706">
        <f>VLOOKUP(Table1[[#This Row],[ProductID]],productMaster,10,0)</f>
        <v>0</v>
      </c>
      <c r="M2706" t="str">
        <f>IF(Table1[[#This Row],[UnitPrice]]&gt;115%*Table1[[#This Row],[StandardAcquisitionCost]],"Anomali","")</f>
        <v>Anomali</v>
      </c>
      <c r="N2706" s="80">
        <f>VLOOKUP(Table1[[#This Row],[ProductID]],productMaster,11,0)</f>
        <v>0</v>
      </c>
      <c r="O2706" s="80" t="str">
        <f>IF(Table1[[#This Row],[UnitPrice]]&gt;Table1[[#This Row],[sellingPrice]],"Anomali","")</f>
        <v>Anomali</v>
      </c>
      <c r="P2706" s="80" t="str">
        <f>IF(ISNA(VLOOKUP(Table1[[#This Row],[ProductID]],productMaster,1,0)),"Anomali","")</f>
        <v/>
      </c>
    </row>
    <row r="2707" spans="1:16" x14ac:dyDescent="0.25">
      <c r="A2707" s="5">
        <v>1481</v>
      </c>
      <c r="B2707" s="5">
        <v>3347</v>
      </c>
      <c r="C2707" s="10">
        <v>41641</v>
      </c>
      <c r="D2707" s="5">
        <v>3</v>
      </c>
      <c r="E2707" s="5">
        <v>312</v>
      </c>
      <c r="F2707" s="40">
        <v>41.915999999999997</v>
      </c>
      <c r="G2707" s="40">
        <v>125.748</v>
      </c>
      <c r="K2707" t="b">
        <f>IF(VLOOKUP(Table1[[#This Row],[ProductID]],productMaster,4,0)="Active",TRUE,"Anomali")</f>
        <v>1</v>
      </c>
      <c r="L2707">
        <f>VLOOKUP(Table1[[#This Row],[ProductID]],productMaster,10,0)</f>
        <v>0</v>
      </c>
      <c r="M2707" t="str">
        <f>IF(Table1[[#This Row],[UnitPrice]]&gt;115%*Table1[[#This Row],[StandardAcquisitionCost]],"Anomali","")</f>
        <v>Anomali</v>
      </c>
      <c r="N2707" s="80">
        <f>VLOOKUP(Table1[[#This Row],[ProductID]],productMaster,11,0)</f>
        <v>0</v>
      </c>
      <c r="O2707" s="80" t="str">
        <f>IF(Table1[[#This Row],[UnitPrice]]&gt;Table1[[#This Row],[sellingPrice]],"Anomali","")</f>
        <v>Anomali</v>
      </c>
      <c r="P2707" s="80" t="str">
        <f>IF(ISNA(VLOOKUP(Table1[[#This Row],[ProductID]],productMaster,1,0)),"Anomali","")</f>
        <v/>
      </c>
    </row>
    <row r="2708" spans="1:16" x14ac:dyDescent="0.25">
      <c r="A2708" s="4">
        <v>1482</v>
      </c>
      <c r="B2708" s="4">
        <v>3348</v>
      </c>
      <c r="C2708" s="11">
        <v>41641</v>
      </c>
      <c r="D2708" s="4">
        <v>3</v>
      </c>
      <c r="E2708" s="4">
        <v>311</v>
      </c>
      <c r="F2708" s="41">
        <v>50.263500000000001</v>
      </c>
      <c r="G2708" s="41">
        <v>150.79050000000001</v>
      </c>
      <c r="K2708" t="b">
        <f>IF(VLOOKUP(Table1[[#This Row],[ProductID]],productMaster,4,0)="Active",TRUE,"Anomali")</f>
        <v>1</v>
      </c>
      <c r="L2708">
        <f>VLOOKUP(Table1[[#This Row],[ProductID]],productMaster,10,0)</f>
        <v>0</v>
      </c>
      <c r="M2708" t="str">
        <f>IF(Table1[[#This Row],[UnitPrice]]&gt;115%*Table1[[#This Row],[StandardAcquisitionCost]],"Anomali","")</f>
        <v>Anomali</v>
      </c>
      <c r="N2708" s="80">
        <f>VLOOKUP(Table1[[#This Row],[ProductID]],productMaster,11,0)</f>
        <v>0</v>
      </c>
      <c r="O2708" s="80" t="str">
        <f>IF(Table1[[#This Row],[UnitPrice]]&gt;Table1[[#This Row],[sellingPrice]],"Anomali","")</f>
        <v>Anomali</v>
      </c>
      <c r="P2708" s="80" t="str">
        <f>IF(ISNA(VLOOKUP(Table1[[#This Row],[ProductID]],productMaster,1,0)),"Anomali","")</f>
        <v/>
      </c>
    </row>
    <row r="2709" spans="1:16" x14ac:dyDescent="0.25">
      <c r="A2709" s="5">
        <v>1483</v>
      </c>
      <c r="B2709" s="5">
        <v>3349</v>
      </c>
      <c r="C2709" s="10">
        <v>41641</v>
      </c>
      <c r="D2709" s="5">
        <v>3</v>
      </c>
      <c r="E2709" s="5">
        <v>361</v>
      </c>
      <c r="F2709" s="40">
        <v>49.853999999999999</v>
      </c>
      <c r="G2709" s="40">
        <v>149.56200000000001</v>
      </c>
      <c r="K2709" t="b">
        <f>IF(VLOOKUP(Table1[[#This Row],[ProductID]],productMaster,4,0)="Active",TRUE,"Anomali")</f>
        <v>1</v>
      </c>
      <c r="L2709">
        <f>VLOOKUP(Table1[[#This Row],[ProductID]],productMaster,10,0)</f>
        <v>0</v>
      </c>
      <c r="M2709" t="str">
        <f>IF(Table1[[#This Row],[UnitPrice]]&gt;115%*Table1[[#This Row],[StandardAcquisitionCost]],"Anomali","")</f>
        <v>Anomali</v>
      </c>
      <c r="N2709" s="80">
        <f>VLOOKUP(Table1[[#This Row],[ProductID]],productMaster,11,0)</f>
        <v>0</v>
      </c>
      <c r="O2709" s="80" t="str">
        <f>IF(Table1[[#This Row],[UnitPrice]]&gt;Table1[[#This Row],[sellingPrice]],"Anomali","")</f>
        <v>Anomali</v>
      </c>
      <c r="P2709" s="80" t="str">
        <f>IF(ISNA(VLOOKUP(Table1[[#This Row],[ProductID]],productMaster,1,0)),"Anomali","")</f>
        <v/>
      </c>
    </row>
    <row r="2710" spans="1:16" x14ac:dyDescent="0.25">
      <c r="A2710" s="4">
        <v>1483</v>
      </c>
      <c r="B2710" s="4">
        <v>3350</v>
      </c>
      <c r="C2710" s="11">
        <v>41641</v>
      </c>
      <c r="D2710" s="4">
        <v>3</v>
      </c>
      <c r="E2710" s="4">
        <v>362</v>
      </c>
      <c r="F2710" s="41">
        <v>45.580500000000001</v>
      </c>
      <c r="G2710" s="41">
        <v>136.7415</v>
      </c>
      <c r="K2710" t="b">
        <f>IF(VLOOKUP(Table1[[#This Row],[ProductID]],productMaster,4,0)="Active",TRUE,"Anomali")</f>
        <v>1</v>
      </c>
      <c r="L2710">
        <f>VLOOKUP(Table1[[#This Row],[ProductID]],productMaster,10,0)</f>
        <v>0</v>
      </c>
      <c r="M2710" t="str">
        <f>IF(Table1[[#This Row],[UnitPrice]]&gt;115%*Table1[[#This Row],[StandardAcquisitionCost]],"Anomali","")</f>
        <v>Anomali</v>
      </c>
      <c r="N2710" s="80">
        <f>VLOOKUP(Table1[[#This Row],[ProductID]],productMaster,11,0)</f>
        <v>0</v>
      </c>
      <c r="O2710" s="80" t="str">
        <f>IF(Table1[[#This Row],[UnitPrice]]&gt;Table1[[#This Row],[sellingPrice]],"Anomali","")</f>
        <v>Anomali</v>
      </c>
      <c r="P2710" s="80" t="str">
        <f>IF(ISNA(VLOOKUP(Table1[[#This Row],[ProductID]],productMaster,1,0)),"Anomali","")</f>
        <v/>
      </c>
    </row>
    <row r="2711" spans="1:16" x14ac:dyDescent="0.25">
      <c r="A2711" s="5">
        <v>1483</v>
      </c>
      <c r="B2711" s="5">
        <v>3351</v>
      </c>
      <c r="C2711" s="10">
        <v>41641</v>
      </c>
      <c r="D2711" s="5">
        <v>3</v>
      </c>
      <c r="E2711" s="5">
        <v>363</v>
      </c>
      <c r="F2711" s="40">
        <v>43.480499999999999</v>
      </c>
      <c r="G2711" s="40">
        <v>130.44149999999999</v>
      </c>
      <c r="K2711" t="b">
        <f>IF(VLOOKUP(Table1[[#This Row],[ProductID]],productMaster,4,0)="Active",TRUE,"Anomali")</f>
        <v>1</v>
      </c>
      <c r="L2711">
        <f>VLOOKUP(Table1[[#This Row],[ProductID]],productMaster,10,0)</f>
        <v>0</v>
      </c>
      <c r="M2711" t="str">
        <f>IF(Table1[[#This Row],[UnitPrice]]&gt;115%*Table1[[#This Row],[StandardAcquisitionCost]],"Anomali","")</f>
        <v>Anomali</v>
      </c>
      <c r="N2711" s="80">
        <f>VLOOKUP(Table1[[#This Row],[ProductID]],productMaster,11,0)</f>
        <v>0</v>
      </c>
      <c r="O2711" s="80" t="str">
        <f>IF(Table1[[#This Row],[UnitPrice]]&gt;Table1[[#This Row],[sellingPrice]],"Anomali","")</f>
        <v>Anomali</v>
      </c>
      <c r="P2711" s="80" t="str">
        <f>IF(ISNA(VLOOKUP(Table1[[#This Row],[ProductID]],productMaster,1,0)),"Anomali","")</f>
        <v/>
      </c>
    </row>
    <row r="2712" spans="1:16" x14ac:dyDescent="0.25">
      <c r="A2712" s="4">
        <v>1484</v>
      </c>
      <c r="B2712" s="4">
        <v>3352</v>
      </c>
      <c r="C2712" s="11">
        <v>41641</v>
      </c>
      <c r="D2712" s="4">
        <v>550</v>
      </c>
      <c r="E2712" s="4">
        <v>530</v>
      </c>
      <c r="F2712" s="41">
        <v>16.085999999999999</v>
      </c>
      <c r="G2712" s="41">
        <v>8847.2999999999993</v>
      </c>
      <c r="K2712" t="b">
        <f>IF(VLOOKUP(Table1[[#This Row],[ProductID]],productMaster,4,0)="Active",TRUE,"Anomali")</f>
        <v>1</v>
      </c>
      <c r="L2712">
        <f>VLOOKUP(Table1[[#This Row],[ProductID]],productMaster,10,0)</f>
        <v>0</v>
      </c>
      <c r="M2712" t="str">
        <f>IF(Table1[[#This Row],[UnitPrice]]&gt;115%*Table1[[#This Row],[StandardAcquisitionCost]],"Anomali","")</f>
        <v>Anomali</v>
      </c>
      <c r="N2712" s="80">
        <f>VLOOKUP(Table1[[#This Row],[ProductID]],productMaster,11,0)</f>
        <v>0</v>
      </c>
      <c r="O2712" s="80" t="str">
        <f>IF(Table1[[#This Row],[UnitPrice]]&gt;Table1[[#This Row],[sellingPrice]],"Anomali","")</f>
        <v>Anomali</v>
      </c>
      <c r="P2712" s="80" t="str">
        <f>IF(ISNA(VLOOKUP(Table1[[#This Row],[ProductID]],productMaster,1,0)),"Anomali","")</f>
        <v/>
      </c>
    </row>
    <row r="2713" spans="1:16" x14ac:dyDescent="0.25">
      <c r="A2713" s="5">
        <v>1485</v>
      </c>
      <c r="B2713" s="5">
        <v>3353</v>
      </c>
      <c r="C2713" s="10">
        <v>41642</v>
      </c>
      <c r="D2713" s="5">
        <v>3</v>
      </c>
      <c r="E2713" s="5">
        <v>314</v>
      </c>
      <c r="F2713" s="40">
        <v>57.025500000000001</v>
      </c>
      <c r="G2713" s="40">
        <v>171.07650000000001</v>
      </c>
      <c r="K2713" t="b">
        <f>IF(VLOOKUP(Table1[[#This Row],[ProductID]],productMaster,4,0)="Active",TRUE,"Anomali")</f>
        <v>1</v>
      </c>
      <c r="L2713">
        <f>VLOOKUP(Table1[[#This Row],[ProductID]],productMaster,10,0)</f>
        <v>0</v>
      </c>
      <c r="M2713" t="str">
        <f>IF(Table1[[#This Row],[UnitPrice]]&gt;115%*Table1[[#This Row],[StandardAcquisitionCost]],"Anomali","")</f>
        <v>Anomali</v>
      </c>
      <c r="N2713" s="80">
        <f>VLOOKUP(Table1[[#This Row],[ProductID]],productMaster,11,0)</f>
        <v>0</v>
      </c>
      <c r="O2713" s="80" t="str">
        <f>IF(Table1[[#This Row],[UnitPrice]]&gt;Table1[[#This Row],[sellingPrice]],"Anomali","")</f>
        <v>Anomali</v>
      </c>
      <c r="P2713" s="80" t="str">
        <f>IF(ISNA(VLOOKUP(Table1[[#This Row],[ProductID]],productMaster,1,0)),"Anomali","")</f>
        <v/>
      </c>
    </row>
    <row r="2714" spans="1:16" x14ac:dyDescent="0.25">
      <c r="A2714" s="4">
        <v>1486</v>
      </c>
      <c r="B2714" s="4">
        <v>3354</v>
      </c>
      <c r="C2714" s="11">
        <v>41642</v>
      </c>
      <c r="D2714" s="4">
        <v>550</v>
      </c>
      <c r="E2714" s="4">
        <v>512</v>
      </c>
      <c r="F2714" s="41">
        <v>37.085999999999999</v>
      </c>
      <c r="G2714" s="41">
        <v>20397.3</v>
      </c>
      <c r="K2714" t="b">
        <f>IF(VLOOKUP(Table1[[#This Row],[ProductID]],productMaster,4,0)="Active",TRUE,"Anomali")</f>
        <v>1</v>
      </c>
      <c r="L2714">
        <f>VLOOKUP(Table1[[#This Row],[ProductID]],productMaster,10,0)</f>
        <v>0</v>
      </c>
      <c r="M2714" t="str">
        <f>IF(Table1[[#This Row],[UnitPrice]]&gt;115%*Table1[[#This Row],[StandardAcquisitionCost]],"Anomali","")</f>
        <v>Anomali</v>
      </c>
      <c r="N2714" s="80">
        <f>VLOOKUP(Table1[[#This Row],[ProductID]],productMaster,11,0)</f>
        <v>0</v>
      </c>
      <c r="O2714" s="80" t="str">
        <f>IF(Table1[[#This Row],[UnitPrice]]&gt;Table1[[#This Row],[sellingPrice]],"Anomali","")</f>
        <v>Anomali</v>
      </c>
      <c r="P2714" s="80" t="str">
        <f>IF(ISNA(VLOOKUP(Table1[[#This Row],[ProductID]],productMaster,1,0)),"Anomali","")</f>
        <v/>
      </c>
    </row>
    <row r="2715" spans="1:16" x14ac:dyDescent="0.25">
      <c r="A2715" s="5">
        <v>1487</v>
      </c>
      <c r="B2715" s="5">
        <v>3355</v>
      </c>
      <c r="C2715" s="10">
        <v>41642</v>
      </c>
      <c r="D2715" s="5">
        <v>550</v>
      </c>
      <c r="E2715" s="5">
        <v>513</v>
      </c>
      <c r="F2715" s="40">
        <v>26.596499999999999</v>
      </c>
      <c r="G2715" s="40">
        <v>14628.075000000001</v>
      </c>
      <c r="K2715" t="b">
        <f>IF(VLOOKUP(Table1[[#This Row],[ProductID]],productMaster,4,0)="Active",TRUE,"Anomali")</f>
        <v>1</v>
      </c>
      <c r="L2715">
        <f>VLOOKUP(Table1[[#This Row],[ProductID]],productMaster,10,0)</f>
        <v>0</v>
      </c>
      <c r="M2715" t="str">
        <f>IF(Table1[[#This Row],[UnitPrice]]&gt;115%*Table1[[#This Row],[StandardAcquisitionCost]],"Anomali","")</f>
        <v>Anomali</v>
      </c>
      <c r="N2715" s="80">
        <f>VLOOKUP(Table1[[#This Row],[ProductID]],productMaster,11,0)</f>
        <v>0</v>
      </c>
      <c r="O2715" s="80" t="str">
        <f>IF(Table1[[#This Row],[UnitPrice]]&gt;Table1[[#This Row],[sellingPrice]],"Anomali","")</f>
        <v>Anomali</v>
      </c>
      <c r="P2715" s="80" t="str">
        <f>IF(ISNA(VLOOKUP(Table1[[#This Row],[ProductID]],productMaster,1,0)),"Anomali","")</f>
        <v/>
      </c>
    </row>
    <row r="2716" spans="1:16" x14ac:dyDescent="0.25">
      <c r="A2716" s="4">
        <v>1488</v>
      </c>
      <c r="B2716" s="4">
        <v>3356</v>
      </c>
      <c r="C2716" s="11">
        <v>41642</v>
      </c>
      <c r="D2716" s="4">
        <v>550</v>
      </c>
      <c r="E2716" s="4">
        <v>317</v>
      </c>
      <c r="F2716" s="41">
        <v>27.058499999999999</v>
      </c>
      <c r="G2716" s="41">
        <v>14882.174999999999</v>
      </c>
      <c r="K2716" t="b">
        <f>IF(VLOOKUP(Table1[[#This Row],[ProductID]],productMaster,4,0)="Active",TRUE,"Anomali")</f>
        <v>1</v>
      </c>
      <c r="L2716">
        <f>VLOOKUP(Table1[[#This Row],[ProductID]],productMaster,10,0)</f>
        <v>0</v>
      </c>
      <c r="M2716" t="str">
        <f>IF(Table1[[#This Row],[UnitPrice]]&gt;115%*Table1[[#This Row],[StandardAcquisitionCost]],"Anomali","")</f>
        <v>Anomali</v>
      </c>
      <c r="N2716" s="80">
        <f>VLOOKUP(Table1[[#This Row],[ProductID]],productMaster,11,0)</f>
        <v>0</v>
      </c>
      <c r="O2716" s="80" t="str">
        <f>IF(Table1[[#This Row],[UnitPrice]]&gt;Table1[[#This Row],[sellingPrice]],"Anomali","")</f>
        <v>Anomali</v>
      </c>
      <c r="P2716" s="80" t="str">
        <f>IF(ISNA(VLOOKUP(Table1[[#This Row],[ProductID]],productMaster,1,0)),"Anomali","")</f>
        <v/>
      </c>
    </row>
    <row r="2717" spans="1:16" x14ac:dyDescent="0.25">
      <c r="A2717" s="5">
        <v>1488</v>
      </c>
      <c r="B2717" s="5">
        <v>3357</v>
      </c>
      <c r="C2717" s="10">
        <v>41642</v>
      </c>
      <c r="D2717" s="5">
        <v>550</v>
      </c>
      <c r="E2717" s="5">
        <v>318</v>
      </c>
      <c r="F2717" s="40">
        <v>33.579000000000001</v>
      </c>
      <c r="G2717" s="40">
        <v>18468.45</v>
      </c>
      <c r="K2717" t="b">
        <f>IF(VLOOKUP(Table1[[#This Row],[ProductID]],productMaster,4,0)="Active",TRUE,"Anomali")</f>
        <v>1</v>
      </c>
      <c r="L2717">
        <f>VLOOKUP(Table1[[#This Row],[ProductID]],productMaster,10,0)</f>
        <v>0</v>
      </c>
      <c r="M2717" t="str">
        <f>IF(Table1[[#This Row],[UnitPrice]]&gt;115%*Table1[[#This Row],[StandardAcquisitionCost]],"Anomali","")</f>
        <v>Anomali</v>
      </c>
      <c r="N2717" s="80">
        <f>VLOOKUP(Table1[[#This Row],[ProductID]],productMaster,11,0)</f>
        <v>0</v>
      </c>
      <c r="O2717" s="80" t="str">
        <f>IF(Table1[[#This Row],[UnitPrice]]&gt;Table1[[#This Row],[sellingPrice]],"Anomali","")</f>
        <v>Anomali</v>
      </c>
      <c r="P2717" s="80" t="str">
        <f>IF(ISNA(VLOOKUP(Table1[[#This Row],[ProductID]],productMaster,1,0)),"Anomali","")</f>
        <v/>
      </c>
    </row>
    <row r="2718" spans="1:16" x14ac:dyDescent="0.25">
      <c r="A2718" s="4">
        <v>1488</v>
      </c>
      <c r="B2718" s="4">
        <v>3358</v>
      </c>
      <c r="C2718" s="11">
        <v>41642</v>
      </c>
      <c r="D2718" s="4">
        <v>550</v>
      </c>
      <c r="E2718" s="4">
        <v>319</v>
      </c>
      <c r="F2718" s="41">
        <v>46.063499999999998</v>
      </c>
      <c r="G2718" s="41">
        <v>25334.924999999999</v>
      </c>
      <c r="K2718" t="b">
        <f>IF(VLOOKUP(Table1[[#This Row],[ProductID]],productMaster,4,0)="Active",TRUE,"Anomali")</f>
        <v>1</v>
      </c>
      <c r="L2718">
        <f>VLOOKUP(Table1[[#This Row],[ProductID]],productMaster,10,0)</f>
        <v>0</v>
      </c>
      <c r="M2718" t="str">
        <f>IF(Table1[[#This Row],[UnitPrice]]&gt;115%*Table1[[#This Row],[StandardAcquisitionCost]],"Anomali","")</f>
        <v>Anomali</v>
      </c>
      <c r="N2718" s="80">
        <f>VLOOKUP(Table1[[#This Row],[ProductID]],productMaster,11,0)</f>
        <v>0</v>
      </c>
      <c r="O2718" s="80" t="str">
        <f>IF(Table1[[#This Row],[UnitPrice]]&gt;Table1[[#This Row],[sellingPrice]],"Anomali","")</f>
        <v>Anomali</v>
      </c>
      <c r="P2718" s="80" t="str">
        <f>IF(ISNA(VLOOKUP(Table1[[#This Row],[ProductID]],productMaster,1,0)),"Anomali","")</f>
        <v/>
      </c>
    </row>
    <row r="2719" spans="1:16" x14ac:dyDescent="0.25">
      <c r="A2719" s="5">
        <v>1489</v>
      </c>
      <c r="B2719" s="5">
        <v>3359</v>
      </c>
      <c r="C2719" s="10">
        <v>41642</v>
      </c>
      <c r="D2719" s="5">
        <v>3</v>
      </c>
      <c r="E2719" s="5">
        <v>410</v>
      </c>
      <c r="F2719" s="40">
        <v>41.170499999999997</v>
      </c>
      <c r="G2719" s="40">
        <v>123.5115</v>
      </c>
      <c r="K2719" t="b">
        <f>IF(VLOOKUP(Table1[[#This Row],[ProductID]],productMaster,4,0)="Active",TRUE,"Anomali")</f>
        <v>1</v>
      </c>
      <c r="L2719">
        <f>VLOOKUP(Table1[[#This Row],[ProductID]],productMaster,10,0)</f>
        <v>0</v>
      </c>
      <c r="M2719" t="str">
        <f>IF(Table1[[#This Row],[UnitPrice]]&gt;115%*Table1[[#This Row],[StandardAcquisitionCost]],"Anomali","")</f>
        <v>Anomali</v>
      </c>
      <c r="N2719" s="80">
        <f>VLOOKUP(Table1[[#This Row],[ProductID]],productMaster,11,0)</f>
        <v>0</v>
      </c>
      <c r="O2719" s="80" t="str">
        <f>IF(Table1[[#This Row],[UnitPrice]]&gt;Table1[[#This Row],[sellingPrice]],"Anomali","")</f>
        <v>Anomali</v>
      </c>
      <c r="P2719" s="80" t="str">
        <f>IF(ISNA(VLOOKUP(Table1[[#This Row],[ProductID]],productMaster,1,0)),"Anomali","")</f>
        <v/>
      </c>
    </row>
    <row r="2720" spans="1:16" x14ac:dyDescent="0.25">
      <c r="A2720" s="4">
        <v>1489</v>
      </c>
      <c r="B2720" s="4">
        <v>3360</v>
      </c>
      <c r="C2720" s="11">
        <v>41642</v>
      </c>
      <c r="D2720" s="4">
        <v>3</v>
      </c>
      <c r="E2720" s="4">
        <v>411</v>
      </c>
      <c r="F2720" s="41">
        <v>45.444000000000003</v>
      </c>
      <c r="G2720" s="41">
        <v>136.33199999999999</v>
      </c>
      <c r="K2720" t="b">
        <f>IF(VLOOKUP(Table1[[#This Row],[ProductID]],productMaster,4,0)="Active",TRUE,"Anomali")</f>
        <v>1</v>
      </c>
      <c r="L2720">
        <f>VLOOKUP(Table1[[#This Row],[ProductID]],productMaster,10,0)</f>
        <v>0</v>
      </c>
      <c r="M2720" t="str">
        <f>IF(Table1[[#This Row],[UnitPrice]]&gt;115%*Table1[[#This Row],[StandardAcquisitionCost]],"Anomali","")</f>
        <v>Anomali</v>
      </c>
      <c r="N2720" s="80">
        <f>VLOOKUP(Table1[[#This Row],[ProductID]],productMaster,11,0)</f>
        <v>0</v>
      </c>
      <c r="O2720" s="80" t="str">
        <f>IF(Table1[[#This Row],[UnitPrice]]&gt;Table1[[#This Row],[sellingPrice]],"Anomali","")</f>
        <v>Anomali</v>
      </c>
      <c r="P2720" s="80" t="str">
        <f>IF(ISNA(VLOOKUP(Table1[[#This Row],[ProductID]],productMaster,1,0)),"Anomali","")</f>
        <v/>
      </c>
    </row>
    <row r="2721" spans="1:16" x14ac:dyDescent="0.25">
      <c r="A2721" s="5">
        <v>1489</v>
      </c>
      <c r="B2721" s="5">
        <v>3361</v>
      </c>
      <c r="C2721" s="10">
        <v>41642</v>
      </c>
      <c r="D2721" s="5">
        <v>3</v>
      </c>
      <c r="E2721" s="5">
        <v>412</v>
      </c>
      <c r="F2721" s="40">
        <v>41.170499999999997</v>
      </c>
      <c r="G2721" s="40">
        <v>123.5115</v>
      </c>
      <c r="K2721" t="b">
        <f>IF(VLOOKUP(Table1[[#This Row],[ProductID]],productMaster,4,0)="Active",TRUE,"Anomali")</f>
        <v>1</v>
      </c>
      <c r="L2721">
        <f>VLOOKUP(Table1[[#This Row],[ProductID]],productMaster,10,0)</f>
        <v>0</v>
      </c>
      <c r="M2721" t="str">
        <f>IF(Table1[[#This Row],[UnitPrice]]&gt;115%*Table1[[#This Row],[StandardAcquisitionCost]],"Anomali","")</f>
        <v>Anomali</v>
      </c>
      <c r="N2721" s="80">
        <f>VLOOKUP(Table1[[#This Row],[ProductID]],productMaster,11,0)</f>
        <v>0</v>
      </c>
      <c r="O2721" s="80" t="str">
        <f>IF(Table1[[#This Row],[UnitPrice]]&gt;Table1[[#This Row],[sellingPrice]],"Anomali","")</f>
        <v>Anomali</v>
      </c>
      <c r="P2721" s="80" t="str">
        <f>IF(ISNA(VLOOKUP(Table1[[#This Row],[ProductID]],productMaster,1,0)),"Anomali","")</f>
        <v/>
      </c>
    </row>
    <row r="2722" spans="1:16" x14ac:dyDescent="0.25">
      <c r="A2722" s="4">
        <v>1489</v>
      </c>
      <c r="B2722" s="4">
        <v>3362</v>
      </c>
      <c r="C2722" s="11">
        <v>41642</v>
      </c>
      <c r="D2722" s="4">
        <v>3</v>
      </c>
      <c r="E2722" s="4">
        <v>413</v>
      </c>
      <c r="F2722" s="41">
        <v>39.070500000000003</v>
      </c>
      <c r="G2722" s="41">
        <v>117.2115</v>
      </c>
      <c r="K2722" t="b">
        <f>IF(VLOOKUP(Table1[[#This Row],[ProductID]],productMaster,4,0)="Active",TRUE,"Anomali")</f>
        <v>1</v>
      </c>
      <c r="L2722">
        <f>VLOOKUP(Table1[[#This Row],[ProductID]],productMaster,10,0)</f>
        <v>0</v>
      </c>
      <c r="M2722" t="str">
        <f>IF(Table1[[#This Row],[UnitPrice]]&gt;115%*Table1[[#This Row],[StandardAcquisitionCost]],"Anomali","")</f>
        <v>Anomali</v>
      </c>
      <c r="N2722" s="80">
        <f>VLOOKUP(Table1[[#This Row],[ProductID]],productMaster,11,0)</f>
        <v>0</v>
      </c>
      <c r="O2722" s="80" t="str">
        <f>IF(Table1[[#This Row],[UnitPrice]]&gt;Table1[[#This Row],[sellingPrice]],"Anomali","")</f>
        <v>Anomali</v>
      </c>
      <c r="P2722" s="80" t="str">
        <f>IF(ISNA(VLOOKUP(Table1[[#This Row],[ProductID]],productMaster,1,0)),"Anomali","")</f>
        <v/>
      </c>
    </row>
    <row r="2723" spans="1:16" x14ac:dyDescent="0.25">
      <c r="A2723" s="5">
        <v>1489</v>
      </c>
      <c r="B2723" s="5">
        <v>3363</v>
      </c>
      <c r="C2723" s="10">
        <v>41642</v>
      </c>
      <c r="D2723" s="5">
        <v>3</v>
      </c>
      <c r="E2723" s="5">
        <v>414</v>
      </c>
      <c r="F2723" s="40">
        <v>43.344000000000001</v>
      </c>
      <c r="G2723" s="40">
        <v>130.03200000000001</v>
      </c>
      <c r="K2723" t="b">
        <f>IF(VLOOKUP(Table1[[#This Row],[ProductID]],productMaster,4,0)="Active",TRUE,"Anomali")</f>
        <v>1</v>
      </c>
      <c r="L2723">
        <f>VLOOKUP(Table1[[#This Row],[ProductID]],productMaster,10,0)</f>
        <v>0</v>
      </c>
      <c r="M2723" t="str">
        <f>IF(Table1[[#This Row],[UnitPrice]]&gt;115%*Table1[[#This Row],[StandardAcquisitionCost]],"Anomali","")</f>
        <v>Anomali</v>
      </c>
      <c r="N2723" s="80">
        <f>VLOOKUP(Table1[[#This Row],[ProductID]],productMaster,11,0)</f>
        <v>0</v>
      </c>
      <c r="O2723" s="80" t="str">
        <f>IF(Table1[[#This Row],[UnitPrice]]&gt;Table1[[#This Row],[sellingPrice]],"Anomali","")</f>
        <v>Anomali</v>
      </c>
      <c r="P2723" s="80" t="str">
        <f>IF(ISNA(VLOOKUP(Table1[[#This Row],[ProductID]],productMaster,1,0)),"Anomali","")</f>
        <v/>
      </c>
    </row>
    <row r="2724" spans="1:16" x14ac:dyDescent="0.25">
      <c r="A2724" s="4">
        <v>1490</v>
      </c>
      <c r="B2724" s="4">
        <v>3364</v>
      </c>
      <c r="C2724" s="11">
        <v>41642</v>
      </c>
      <c r="D2724" s="4">
        <v>3</v>
      </c>
      <c r="E2724" s="4">
        <v>433</v>
      </c>
      <c r="F2724" s="41">
        <v>43.396500000000003</v>
      </c>
      <c r="G2724" s="41">
        <v>130.18950000000001</v>
      </c>
      <c r="K2724" t="b">
        <f>IF(VLOOKUP(Table1[[#This Row],[ProductID]],productMaster,4,0)="Active",TRUE,"Anomali")</f>
        <v>1</v>
      </c>
      <c r="L2724">
        <f>VLOOKUP(Table1[[#This Row],[ProductID]],productMaster,10,0)</f>
        <v>0</v>
      </c>
      <c r="M2724" t="str">
        <f>IF(Table1[[#This Row],[UnitPrice]]&gt;115%*Table1[[#This Row],[StandardAcquisitionCost]],"Anomali","")</f>
        <v>Anomali</v>
      </c>
      <c r="N2724" s="80">
        <f>VLOOKUP(Table1[[#This Row],[ProductID]],productMaster,11,0)</f>
        <v>0</v>
      </c>
      <c r="O2724" s="80" t="str">
        <f>IF(Table1[[#This Row],[UnitPrice]]&gt;Table1[[#This Row],[sellingPrice]],"Anomali","")</f>
        <v>Anomali</v>
      </c>
      <c r="P2724" s="80" t="str">
        <f>IF(ISNA(VLOOKUP(Table1[[#This Row],[ProductID]],productMaster,1,0)),"Anomali","")</f>
        <v/>
      </c>
    </row>
    <row r="2725" spans="1:16" x14ac:dyDescent="0.25">
      <c r="A2725" s="5">
        <v>1490</v>
      </c>
      <c r="B2725" s="5">
        <v>3365</v>
      </c>
      <c r="C2725" s="10">
        <v>41642</v>
      </c>
      <c r="D2725" s="5">
        <v>3</v>
      </c>
      <c r="E2725" s="5">
        <v>434</v>
      </c>
      <c r="F2725" s="40">
        <v>39.122999999999998</v>
      </c>
      <c r="G2725" s="40">
        <v>117.369</v>
      </c>
      <c r="K2725" t="b">
        <f>IF(VLOOKUP(Table1[[#This Row],[ProductID]],productMaster,4,0)="Active",TRUE,"Anomali")</f>
        <v>1</v>
      </c>
      <c r="L2725">
        <f>VLOOKUP(Table1[[#This Row],[ProductID]],productMaster,10,0)</f>
        <v>0</v>
      </c>
      <c r="M2725" t="str">
        <f>IF(Table1[[#This Row],[UnitPrice]]&gt;115%*Table1[[#This Row],[StandardAcquisitionCost]],"Anomali","")</f>
        <v>Anomali</v>
      </c>
      <c r="N2725" s="80">
        <f>VLOOKUP(Table1[[#This Row],[ProductID]],productMaster,11,0)</f>
        <v>0</v>
      </c>
      <c r="O2725" s="80" t="str">
        <f>IF(Table1[[#This Row],[UnitPrice]]&gt;Table1[[#This Row],[sellingPrice]],"Anomali","")</f>
        <v>Anomali</v>
      </c>
      <c r="P2725" s="80" t="str">
        <f>IF(ISNA(VLOOKUP(Table1[[#This Row],[ProductID]],productMaster,1,0)),"Anomali","")</f>
        <v/>
      </c>
    </row>
    <row r="2726" spans="1:16" x14ac:dyDescent="0.25">
      <c r="A2726" s="4">
        <v>1490</v>
      </c>
      <c r="B2726" s="4">
        <v>3366</v>
      </c>
      <c r="C2726" s="11">
        <v>41642</v>
      </c>
      <c r="D2726" s="4">
        <v>3</v>
      </c>
      <c r="E2726" s="4">
        <v>435</v>
      </c>
      <c r="F2726" s="41">
        <v>37.023000000000003</v>
      </c>
      <c r="G2726" s="41">
        <v>111.069</v>
      </c>
      <c r="K2726" t="b">
        <f>IF(VLOOKUP(Table1[[#This Row],[ProductID]],productMaster,4,0)="Active",TRUE,"Anomali")</f>
        <v>1</v>
      </c>
      <c r="L2726">
        <f>VLOOKUP(Table1[[#This Row],[ProductID]],productMaster,10,0)</f>
        <v>0</v>
      </c>
      <c r="M2726" t="str">
        <f>IF(Table1[[#This Row],[UnitPrice]]&gt;115%*Table1[[#This Row],[StandardAcquisitionCost]],"Anomali","")</f>
        <v>Anomali</v>
      </c>
      <c r="N2726" s="80">
        <f>VLOOKUP(Table1[[#This Row],[ProductID]],productMaster,11,0)</f>
        <v>0</v>
      </c>
      <c r="O2726" s="80" t="str">
        <f>IF(Table1[[#This Row],[UnitPrice]]&gt;Table1[[#This Row],[sellingPrice]],"Anomali","")</f>
        <v>Anomali</v>
      </c>
      <c r="P2726" s="80" t="str">
        <f>IF(ISNA(VLOOKUP(Table1[[#This Row],[ProductID]],productMaster,1,0)),"Anomali","")</f>
        <v/>
      </c>
    </row>
    <row r="2727" spans="1:16" x14ac:dyDescent="0.25">
      <c r="A2727" s="5">
        <v>1491</v>
      </c>
      <c r="B2727" s="5">
        <v>3367</v>
      </c>
      <c r="C2727" s="10">
        <v>41642</v>
      </c>
      <c r="D2727" s="5">
        <v>60</v>
      </c>
      <c r="E2727" s="5">
        <v>322</v>
      </c>
      <c r="F2727" s="40">
        <v>25.420500000000001</v>
      </c>
      <c r="G2727" s="40">
        <v>1525.23</v>
      </c>
      <c r="K2727" t="b">
        <f>IF(VLOOKUP(Table1[[#This Row],[ProductID]],productMaster,4,0)="Active",TRUE,"Anomali")</f>
        <v>1</v>
      </c>
      <c r="L2727">
        <f>VLOOKUP(Table1[[#This Row],[ProductID]],productMaster,10,0)</f>
        <v>0</v>
      </c>
      <c r="M2727" t="str">
        <f>IF(Table1[[#This Row],[UnitPrice]]&gt;115%*Table1[[#This Row],[StandardAcquisitionCost]],"Anomali","")</f>
        <v>Anomali</v>
      </c>
      <c r="N2727" s="80">
        <f>VLOOKUP(Table1[[#This Row],[ProductID]],productMaster,11,0)</f>
        <v>0</v>
      </c>
      <c r="O2727" s="80" t="str">
        <f>IF(Table1[[#This Row],[UnitPrice]]&gt;Table1[[#This Row],[sellingPrice]],"Anomali","")</f>
        <v>Anomali</v>
      </c>
      <c r="P2727" s="80" t="str">
        <f>IF(ISNA(VLOOKUP(Table1[[#This Row],[ProductID]],productMaster,1,0)),"Anomali","")</f>
        <v/>
      </c>
    </row>
    <row r="2728" spans="1:16" x14ac:dyDescent="0.25">
      <c r="A2728" s="4">
        <v>1492</v>
      </c>
      <c r="B2728" s="4">
        <v>3368</v>
      </c>
      <c r="C2728" s="11">
        <v>41642</v>
      </c>
      <c r="D2728" s="4">
        <v>3</v>
      </c>
      <c r="E2728" s="4">
        <v>443</v>
      </c>
      <c r="F2728" s="41">
        <v>39.122999999999998</v>
      </c>
      <c r="G2728" s="41">
        <v>117.369</v>
      </c>
      <c r="K2728" t="b">
        <f>IF(VLOOKUP(Table1[[#This Row],[ProductID]],productMaster,4,0)="Active",TRUE,"Anomali")</f>
        <v>1</v>
      </c>
      <c r="L2728">
        <f>VLOOKUP(Table1[[#This Row],[ProductID]],productMaster,10,0)</f>
        <v>0</v>
      </c>
      <c r="M2728" t="str">
        <f>IF(Table1[[#This Row],[UnitPrice]]&gt;115%*Table1[[#This Row],[StandardAcquisitionCost]],"Anomali","")</f>
        <v>Anomali</v>
      </c>
      <c r="N2728" s="80">
        <f>VLOOKUP(Table1[[#This Row],[ProductID]],productMaster,11,0)</f>
        <v>0</v>
      </c>
      <c r="O2728" s="80" t="str">
        <f>IF(Table1[[#This Row],[UnitPrice]]&gt;Table1[[#This Row],[sellingPrice]],"Anomali","")</f>
        <v>Anomali</v>
      </c>
      <c r="P2728" s="80" t="str">
        <f>IF(ISNA(VLOOKUP(Table1[[#This Row],[ProductID]],productMaster,1,0)),"Anomali","")</f>
        <v/>
      </c>
    </row>
    <row r="2729" spans="1:16" x14ac:dyDescent="0.25">
      <c r="A2729" s="5">
        <v>1492</v>
      </c>
      <c r="B2729" s="5">
        <v>3369</v>
      </c>
      <c r="C2729" s="10">
        <v>41642</v>
      </c>
      <c r="D2729" s="5">
        <v>3</v>
      </c>
      <c r="E2729" s="5">
        <v>444</v>
      </c>
      <c r="F2729" s="40">
        <v>37.023000000000003</v>
      </c>
      <c r="G2729" s="40">
        <v>111.069</v>
      </c>
      <c r="K2729" t="b">
        <f>IF(VLOOKUP(Table1[[#This Row],[ProductID]],productMaster,4,0)="Active",TRUE,"Anomali")</f>
        <v>1</v>
      </c>
      <c r="L2729">
        <f>VLOOKUP(Table1[[#This Row],[ProductID]],productMaster,10,0)</f>
        <v>0</v>
      </c>
      <c r="M2729" t="str">
        <f>IF(Table1[[#This Row],[UnitPrice]]&gt;115%*Table1[[#This Row],[StandardAcquisitionCost]],"Anomali","")</f>
        <v>Anomali</v>
      </c>
      <c r="N2729" s="80">
        <f>VLOOKUP(Table1[[#This Row],[ProductID]],productMaster,11,0)</f>
        <v>0</v>
      </c>
      <c r="O2729" s="80" t="str">
        <f>IF(Table1[[#This Row],[UnitPrice]]&gt;Table1[[#This Row],[sellingPrice]],"Anomali","")</f>
        <v>Anomali</v>
      </c>
      <c r="P2729" s="80" t="str">
        <f>IF(ISNA(VLOOKUP(Table1[[#This Row],[ProductID]],productMaster,1,0)),"Anomali","")</f>
        <v/>
      </c>
    </row>
    <row r="2730" spans="1:16" x14ac:dyDescent="0.25">
      <c r="A2730" s="4">
        <v>1493</v>
      </c>
      <c r="B2730" s="4">
        <v>3370</v>
      </c>
      <c r="C2730" s="11">
        <v>41642</v>
      </c>
      <c r="D2730" s="4">
        <v>550</v>
      </c>
      <c r="E2730" s="4">
        <v>941</v>
      </c>
      <c r="F2730" s="41">
        <v>62.9895</v>
      </c>
      <c r="G2730" s="41">
        <v>34644.224999999999</v>
      </c>
      <c r="K2730" t="b">
        <f>IF(VLOOKUP(Table1[[#This Row],[ProductID]],productMaster,4,0)="Active",TRUE,"Anomali")</f>
        <v>1</v>
      </c>
      <c r="L2730">
        <f>VLOOKUP(Table1[[#This Row],[ProductID]],productMaster,10,0)</f>
        <v>35.959600000000002</v>
      </c>
      <c r="M2730" t="str">
        <f>IF(Table1[[#This Row],[UnitPrice]]&gt;115%*Table1[[#This Row],[StandardAcquisitionCost]],"Anomali","")</f>
        <v>Anomali</v>
      </c>
      <c r="N2730" s="80">
        <f>VLOOKUP(Table1[[#This Row],[ProductID]],productMaster,11,0)</f>
        <v>80.989999999999995</v>
      </c>
      <c r="O2730" s="80" t="str">
        <f>IF(Table1[[#This Row],[UnitPrice]]&gt;Table1[[#This Row],[sellingPrice]],"Anomali","")</f>
        <v/>
      </c>
      <c r="P2730" s="80" t="str">
        <f>IF(ISNA(VLOOKUP(Table1[[#This Row],[ProductID]],productMaster,1,0)),"Anomali","")</f>
        <v/>
      </c>
    </row>
    <row r="2731" spans="1:16" x14ac:dyDescent="0.25">
      <c r="A2731" s="5">
        <v>1494</v>
      </c>
      <c r="B2731" s="5">
        <v>3371</v>
      </c>
      <c r="C2731" s="10">
        <v>41642</v>
      </c>
      <c r="D2731" s="5">
        <v>3</v>
      </c>
      <c r="E2731" s="5">
        <v>320</v>
      </c>
      <c r="F2731" s="40">
        <v>45.3705</v>
      </c>
      <c r="G2731" s="40">
        <v>136.11150000000001</v>
      </c>
      <c r="K2731" t="b">
        <f>IF(VLOOKUP(Table1[[#This Row],[ProductID]],productMaster,4,0)="Active",TRUE,"Anomali")</f>
        <v>1</v>
      </c>
      <c r="L2731">
        <f>VLOOKUP(Table1[[#This Row],[ProductID]],productMaster,10,0)</f>
        <v>0</v>
      </c>
      <c r="M2731" t="str">
        <f>IF(Table1[[#This Row],[UnitPrice]]&gt;115%*Table1[[#This Row],[StandardAcquisitionCost]],"Anomali","")</f>
        <v>Anomali</v>
      </c>
      <c r="N2731" s="80">
        <f>VLOOKUP(Table1[[#This Row],[ProductID]],productMaster,11,0)</f>
        <v>0</v>
      </c>
      <c r="O2731" s="80" t="str">
        <f>IF(Table1[[#This Row],[UnitPrice]]&gt;Table1[[#This Row],[sellingPrice]],"Anomali","")</f>
        <v>Anomali</v>
      </c>
      <c r="P2731" s="80" t="str">
        <f>IF(ISNA(VLOOKUP(Table1[[#This Row],[ProductID]],productMaster,1,0)),"Anomali","")</f>
        <v/>
      </c>
    </row>
    <row r="2732" spans="1:16" x14ac:dyDescent="0.25">
      <c r="A2732" s="4">
        <v>1494</v>
      </c>
      <c r="B2732" s="4">
        <v>3372</v>
      </c>
      <c r="C2732" s="11">
        <v>41642</v>
      </c>
      <c r="D2732" s="4">
        <v>3</v>
      </c>
      <c r="E2732" s="4">
        <v>321</v>
      </c>
      <c r="F2732" s="41">
        <v>40.488</v>
      </c>
      <c r="G2732" s="41">
        <v>121.464</v>
      </c>
      <c r="K2732" t="b">
        <f>IF(VLOOKUP(Table1[[#This Row],[ProductID]],productMaster,4,0)="Active",TRUE,"Anomali")</f>
        <v>1</v>
      </c>
      <c r="L2732">
        <f>VLOOKUP(Table1[[#This Row],[ProductID]],productMaster,10,0)</f>
        <v>0</v>
      </c>
      <c r="M2732" t="str">
        <f>IF(Table1[[#This Row],[UnitPrice]]&gt;115%*Table1[[#This Row],[StandardAcquisitionCost]],"Anomali","")</f>
        <v>Anomali</v>
      </c>
      <c r="N2732" s="80">
        <f>VLOOKUP(Table1[[#This Row],[ProductID]],productMaster,11,0)</f>
        <v>0</v>
      </c>
      <c r="O2732" s="80" t="str">
        <f>IF(Table1[[#This Row],[UnitPrice]]&gt;Table1[[#This Row],[sellingPrice]],"Anomali","")</f>
        <v>Anomali</v>
      </c>
      <c r="P2732" s="80" t="str">
        <f>IF(ISNA(VLOOKUP(Table1[[#This Row],[ProductID]],productMaster,1,0)),"Anomali","")</f>
        <v/>
      </c>
    </row>
    <row r="2733" spans="1:16" x14ac:dyDescent="0.25">
      <c r="A2733" s="5">
        <v>1495</v>
      </c>
      <c r="B2733" s="5">
        <v>3373</v>
      </c>
      <c r="C2733" s="10">
        <v>41642</v>
      </c>
      <c r="D2733" s="5">
        <v>3</v>
      </c>
      <c r="E2733" s="5">
        <v>504</v>
      </c>
      <c r="F2733" s="40">
        <v>48.762</v>
      </c>
      <c r="G2733" s="40">
        <v>146.286</v>
      </c>
      <c r="K2733" t="b">
        <f>IF(VLOOKUP(Table1[[#This Row],[ProductID]],productMaster,4,0)="Active",TRUE,"Anomali")</f>
        <v>1</v>
      </c>
      <c r="L2733">
        <f>VLOOKUP(Table1[[#This Row],[ProductID]],productMaster,10,0)</f>
        <v>0</v>
      </c>
      <c r="M2733" t="str">
        <f>IF(Table1[[#This Row],[UnitPrice]]&gt;115%*Table1[[#This Row],[StandardAcquisitionCost]],"Anomali","")</f>
        <v>Anomali</v>
      </c>
      <c r="N2733" s="80">
        <f>VLOOKUP(Table1[[#This Row],[ProductID]],productMaster,11,0)</f>
        <v>0</v>
      </c>
      <c r="O2733" s="80" t="str">
        <f>IF(Table1[[#This Row],[UnitPrice]]&gt;Table1[[#This Row],[sellingPrice]],"Anomali","")</f>
        <v>Anomali</v>
      </c>
      <c r="P2733" s="80" t="str">
        <f>IF(ISNA(VLOOKUP(Table1[[#This Row],[ProductID]],productMaster,1,0)),"Anomali","")</f>
        <v/>
      </c>
    </row>
    <row r="2734" spans="1:16" x14ac:dyDescent="0.25">
      <c r="A2734" s="4">
        <v>1496</v>
      </c>
      <c r="B2734" s="4">
        <v>3374</v>
      </c>
      <c r="C2734" s="11">
        <v>41642</v>
      </c>
      <c r="D2734" s="4">
        <v>3</v>
      </c>
      <c r="E2734" s="4">
        <v>497</v>
      </c>
      <c r="F2734" s="41">
        <v>34.188000000000002</v>
      </c>
      <c r="G2734" s="41">
        <v>102.56399999999999</v>
      </c>
      <c r="K2734" t="b">
        <f>IF(VLOOKUP(Table1[[#This Row],[ProductID]],productMaster,4,0)="Active",TRUE,"Anomali")</f>
        <v>1</v>
      </c>
      <c r="L2734">
        <f>VLOOKUP(Table1[[#This Row],[ProductID]],productMaster,10,0)</f>
        <v>0</v>
      </c>
      <c r="M2734" t="str">
        <f>IF(Table1[[#This Row],[UnitPrice]]&gt;115%*Table1[[#This Row],[StandardAcquisitionCost]],"Anomali","")</f>
        <v>Anomali</v>
      </c>
      <c r="N2734" s="80">
        <f>VLOOKUP(Table1[[#This Row],[ProductID]],productMaster,11,0)</f>
        <v>0</v>
      </c>
      <c r="O2734" s="80" t="str">
        <f>IF(Table1[[#This Row],[UnitPrice]]&gt;Table1[[#This Row],[sellingPrice]],"Anomali","")</f>
        <v>Anomali</v>
      </c>
      <c r="P2734" s="80" t="str">
        <f>IF(ISNA(VLOOKUP(Table1[[#This Row],[ProductID]],productMaster,1,0)),"Anomali","")</f>
        <v/>
      </c>
    </row>
    <row r="2735" spans="1:16" x14ac:dyDescent="0.25">
      <c r="A2735" s="5">
        <v>1497</v>
      </c>
      <c r="B2735" s="5">
        <v>3375</v>
      </c>
      <c r="C2735" s="10">
        <v>41642</v>
      </c>
      <c r="D2735" s="5">
        <v>3</v>
      </c>
      <c r="E2735" s="5">
        <v>323</v>
      </c>
      <c r="F2735" s="40">
        <v>50.263500000000001</v>
      </c>
      <c r="G2735" s="40">
        <v>150.79050000000001</v>
      </c>
      <c r="K2735" t="b">
        <f>IF(VLOOKUP(Table1[[#This Row],[ProductID]],productMaster,4,0)="Active",TRUE,"Anomali")</f>
        <v>1</v>
      </c>
      <c r="L2735">
        <f>VLOOKUP(Table1[[#This Row],[ProductID]],productMaster,10,0)</f>
        <v>0</v>
      </c>
      <c r="M2735" t="str">
        <f>IF(Table1[[#This Row],[UnitPrice]]&gt;115%*Table1[[#This Row],[StandardAcquisitionCost]],"Anomali","")</f>
        <v>Anomali</v>
      </c>
      <c r="N2735" s="80">
        <f>VLOOKUP(Table1[[#This Row],[ProductID]],productMaster,11,0)</f>
        <v>0</v>
      </c>
      <c r="O2735" s="80" t="str">
        <f>IF(Table1[[#This Row],[UnitPrice]]&gt;Table1[[#This Row],[sellingPrice]],"Anomali","")</f>
        <v>Anomali</v>
      </c>
      <c r="P2735" s="80" t="str">
        <f>IF(ISNA(VLOOKUP(Table1[[#This Row],[ProductID]],productMaster,1,0)),"Anomali","")</f>
        <v/>
      </c>
    </row>
    <row r="2736" spans="1:16" x14ac:dyDescent="0.25">
      <c r="A2736" s="4">
        <v>1498</v>
      </c>
      <c r="B2736" s="4">
        <v>3376</v>
      </c>
      <c r="C2736" s="11">
        <v>41642</v>
      </c>
      <c r="D2736" s="4">
        <v>550</v>
      </c>
      <c r="E2736" s="4">
        <v>523</v>
      </c>
      <c r="F2736" s="41">
        <v>10.731</v>
      </c>
      <c r="G2736" s="41">
        <v>5902.05</v>
      </c>
      <c r="K2736" t="b">
        <f>IF(VLOOKUP(Table1[[#This Row],[ProductID]],productMaster,4,0)="Active",TRUE,"Anomali")</f>
        <v>1</v>
      </c>
      <c r="L2736">
        <f>VLOOKUP(Table1[[#This Row],[ProductID]],productMaster,10,0)</f>
        <v>0</v>
      </c>
      <c r="M2736" t="str">
        <f>IF(Table1[[#This Row],[UnitPrice]]&gt;115%*Table1[[#This Row],[StandardAcquisitionCost]],"Anomali","")</f>
        <v>Anomali</v>
      </c>
      <c r="N2736" s="80">
        <f>VLOOKUP(Table1[[#This Row],[ProductID]],productMaster,11,0)</f>
        <v>0</v>
      </c>
      <c r="O2736" s="80" t="str">
        <f>IF(Table1[[#This Row],[UnitPrice]]&gt;Table1[[#This Row],[sellingPrice]],"Anomali","")</f>
        <v>Anomali</v>
      </c>
      <c r="P2736" s="80" t="str">
        <f>IF(ISNA(VLOOKUP(Table1[[#This Row],[ProductID]],productMaster,1,0)),"Anomali","")</f>
        <v/>
      </c>
    </row>
    <row r="2737" spans="1:16" x14ac:dyDescent="0.25">
      <c r="A2737" s="5">
        <v>1498</v>
      </c>
      <c r="B2737" s="5">
        <v>3377</v>
      </c>
      <c r="C2737" s="10">
        <v>41642</v>
      </c>
      <c r="D2737" s="5">
        <v>550</v>
      </c>
      <c r="E2737" s="5">
        <v>524</v>
      </c>
      <c r="F2737" s="40">
        <v>14.1225</v>
      </c>
      <c r="G2737" s="40">
        <v>7767.375</v>
      </c>
      <c r="K2737" t="b">
        <f>IF(VLOOKUP(Table1[[#This Row],[ProductID]],productMaster,4,0)="Active",TRUE,"Anomali")</f>
        <v>1</v>
      </c>
      <c r="L2737">
        <f>VLOOKUP(Table1[[#This Row],[ProductID]],productMaster,10,0)</f>
        <v>0</v>
      </c>
      <c r="M2737" t="str">
        <f>IF(Table1[[#This Row],[UnitPrice]]&gt;115%*Table1[[#This Row],[StandardAcquisitionCost]],"Anomali","")</f>
        <v>Anomali</v>
      </c>
      <c r="N2737" s="80">
        <f>VLOOKUP(Table1[[#This Row],[ProductID]],productMaster,11,0)</f>
        <v>0</v>
      </c>
      <c r="O2737" s="80" t="str">
        <f>IF(Table1[[#This Row],[UnitPrice]]&gt;Table1[[#This Row],[sellingPrice]],"Anomali","")</f>
        <v>Anomali</v>
      </c>
      <c r="P2737" s="80" t="str">
        <f>IF(ISNA(VLOOKUP(Table1[[#This Row],[ProductID]],productMaster,1,0)),"Anomali","")</f>
        <v/>
      </c>
    </row>
    <row r="2738" spans="1:16" x14ac:dyDescent="0.25">
      <c r="A2738" s="4">
        <v>1499</v>
      </c>
      <c r="B2738" s="4">
        <v>3378</v>
      </c>
      <c r="C2738" s="11">
        <v>41642</v>
      </c>
      <c r="D2738" s="4">
        <v>60</v>
      </c>
      <c r="E2738" s="4">
        <v>495</v>
      </c>
      <c r="F2738" s="41">
        <v>63.692999999999998</v>
      </c>
      <c r="G2738" s="41">
        <v>3821.58</v>
      </c>
      <c r="K2738" t="b">
        <f>IF(VLOOKUP(Table1[[#This Row],[ProductID]],productMaster,4,0)="Active",TRUE,"Anomali")</f>
        <v>1</v>
      </c>
      <c r="L2738">
        <f>VLOOKUP(Table1[[#This Row],[ProductID]],productMaster,10,0)</f>
        <v>0</v>
      </c>
      <c r="M2738" t="str">
        <f>IF(Table1[[#This Row],[UnitPrice]]&gt;115%*Table1[[#This Row],[StandardAcquisitionCost]],"Anomali","")</f>
        <v>Anomali</v>
      </c>
      <c r="N2738" s="80">
        <f>VLOOKUP(Table1[[#This Row],[ProductID]],productMaster,11,0)</f>
        <v>0</v>
      </c>
      <c r="O2738" s="80" t="str">
        <f>IF(Table1[[#This Row],[UnitPrice]]&gt;Table1[[#This Row],[sellingPrice]],"Anomali","")</f>
        <v>Anomali</v>
      </c>
      <c r="P2738" s="80" t="str">
        <f>IF(ISNA(VLOOKUP(Table1[[#This Row],[ProductID]],productMaster,1,0)),"Anomali","")</f>
        <v/>
      </c>
    </row>
    <row r="2739" spans="1:16" x14ac:dyDescent="0.25">
      <c r="A2739" s="5">
        <v>1499</v>
      </c>
      <c r="B2739" s="5">
        <v>3379</v>
      </c>
      <c r="C2739" s="10">
        <v>41642</v>
      </c>
      <c r="D2739" s="5">
        <v>60</v>
      </c>
      <c r="E2739" s="5">
        <v>496</v>
      </c>
      <c r="F2739" s="40">
        <v>48.908999999999999</v>
      </c>
      <c r="G2739" s="40">
        <v>2934.54</v>
      </c>
      <c r="K2739" t="b">
        <f>IF(VLOOKUP(Table1[[#This Row],[ProductID]],productMaster,4,0)="Active",TRUE,"Anomali")</f>
        <v>1</v>
      </c>
      <c r="L2739">
        <f>VLOOKUP(Table1[[#This Row],[ProductID]],productMaster,10,0)</f>
        <v>0</v>
      </c>
      <c r="M2739" t="str">
        <f>IF(Table1[[#This Row],[UnitPrice]]&gt;115%*Table1[[#This Row],[StandardAcquisitionCost]],"Anomali","")</f>
        <v>Anomali</v>
      </c>
      <c r="N2739" s="80">
        <f>VLOOKUP(Table1[[#This Row],[ProductID]],productMaster,11,0)</f>
        <v>0</v>
      </c>
      <c r="O2739" s="80" t="str">
        <f>IF(Table1[[#This Row],[UnitPrice]]&gt;Table1[[#This Row],[sellingPrice]],"Anomali","")</f>
        <v>Anomali</v>
      </c>
      <c r="P2739" s="80" t="str">
        <f>IF(ISNA(VLOOKUP(Table1[[#This Row],[ProductID]],productMaster,1,0)),"Anomali","")</f>
        <v/>
      </c>
    </row>
    <row r="2740" spans="1:16" x14ac:dyDescent="0.25">
      <c r="A2740" s="4">
        <v>1500</v>
      </c>
      <c r="B2740" s="4">
        <v>3380</v>
      </c>
      <c r="C2740" s="11">
        <v>41642</v>
      </c>
      <c r="D2740" s="4">
        <v>550</v>
      </c>
      <c r="E2740" s="4">
        <v>908</v>
      </c>
      <c r="F2740" s="41">
        <v>21.0945</v>
      </c>
      <c r="G2740" s="41">
        <v>11601.975</v>
      </c>
      <c r="K2740" t="b">
        <f>IF(VLOOKUP(Table1[[#This Row],[ProductID]],productMaster,4,0)="Active",TRUE,"Anomali")</f>
        <v>1</v>
      </c>
      <c r="L2740">
        <f>VLOOKUP(Table1[[#This Row],[ProductID]],productMaster,10,0)</f>
        <v>12.0413</v>
      </c>
      <c r="M2740" t="str">
        <f>IF(Table1[[#This Row],[UnitPrice]]&gt;115%*Table1[[#This Row],[StandardAcquisitionCost]],"Anomali","")</f>
        <v>Anomali</v>
      </c>
      <c r="N2740" s="80">
        <f>VLOOKUP(Table1[[#This Row],[ProductID]],productMaster,11,0)</f>
        <v>27.12</v>
      </c>
      <c r="O2740" s="80" t="str">
        <f>IF(Table1[[#This Row],[UnitPrice]]&gt;Table1[[#This Row],[sellingPrice]],"Anomali","")</f>
        <v/>
      </c>
      <c r="P2740" s="80" t="str">
        <f>IF(ISNA(VLOOKUP(Table1[[#This Row],[ProductID]],productMaster,1,0)),"Anomali","")</f>
        <v/>
      </c>
    </row>
    <row r="2741" spans="1:16" x14ac:dyDescent="0.25">
      <c r="A2741" s="5">
        <v>1500</v>
      </c>
      <c r="B2741" s="5">
        <v>3381</v>
      </c>
      <c r="C2741" s="10">
        <v>41642</v>
      </c>
      <c r="D2741" s="5">
        <v>550</v>
      </c>
      <c r="E2741" s="5">
        <v>909</v>
      </c>
      <c r="F2741" s="40">
        <v>30.439499999999999</v>
      </c>
      <c r="G2741" s="40">
        <v>16741.724999999999</v>
      </c>
      <c r="K2741" t="b">
        <f>IF(VLOOKUP(Table1[[#This Row],[ProductID]],productMaster,4,0)="Active",TRUE,"Anomali")</f>
        <v>1</v>
      </c>
      <c r="L2741">
        <f>VLOOKUP(Table1[[#This Row],[ProductID]],productMaster,10,0)</f>
        <v>17.3782</v>
      </c>
      <c r="M2741" t="str">
        <f>IF(Table1[[#This Row],[UnitPrice]]&gt;115%*Table1[[#This Row],[StandardAcquisitionCost]],"Anomali","")</f>
        <v>Anomali</v>
      </c>
      <c r="N2741" s="80">
        <f>VLOOKUP(Table1[[#This Row],[ProductID]],productMaster,11,0)</f>
        <v>39.14</v>
      </c>
      <c r="O2741" s="80" t="str">
        <f>IF(Table1[[#This Row],[UnitPrice]]&gt;Table1[[#This Row],[sellingPrice]],"Anomali","")</f>
        <v/>
      </c>
      <c r="P2741" s="80" t="str">
        <f>IF(ISNA(VLOOKUP(Table1[[#This Row],[ProductID]],productMaster,1,0)),"Anomali","")</f>
        <v/>
      </c>
    </row>
    <row r="2742" spans="1:16" x14ac:dyDescent="0.25">
      <c r="A2742" s="4">
        <v>1500</v>
      </c>
      <c r="B2742" s="4">
        <v>3382</v>
      </c>
      <c r="C2742" s="11">
        <v>41642</v>
      </c>
      <c r="D2742" s="4">
        <v>550</v>
      </c>
      <c r="E2742" s="4">
        <v>910</v>
      </c>
      <c r="F2742" s="41">
        <v>40.939500000000002</v>
      </c>
      <c r="G2742" s="41">
        <v>22516.724999999999</v>
      </c>
      <c r="K2742" t="b">
        <f>IF(VLOOKUP(Table1[[#This Row],[ProductID]],productMaster,4,0)="Active",TRUE,"Anomali")</f>
        <v>1</v>
      </c>
      <c r="L2742">
        <f>VLOOKUP(Table1[[#This Row],[ProductID]],productMaster,10,0)</f>
        <v>23.372199999999999</v>
      </c>
      <c r="M2742" t="str">
        <f>IF(Table1[[#This Row],[UnitPrice]]&gt;115%*Table1[[#This Row],[StandardAcquisitionCost]],"Anomali","")</f>
        <v>Anomali</v>
      </c>
      <c r="N2742" s="80">
        <f>VLOOKUP(Table1[[#This Row],[ProductID]],productMaster,11,0)</f>
        <v>52.64</v>
      </c>
      <c r="O2742" s="80" t="str">
        <f>IF(Table1[[#This Row],[UnitPrice]]&gt;Table1[[#This Row],[sellingPrice]],"Anomali","")</f>
        <v/>
      </c>
      <c r="P2742" s="80" t="str">
        <f>IF(ISNA(VLOOKUP(Table1[[#This Row],[ProductID]],productMaster,1,0)),"Anomali","")</f>
        <v/>
      </c>
    </row>
    <row r="2743" spans="1:16" x14ac:dyDescent="0.25">
      <c r="A2743" s="5">
        <v>4004</v>
      </c>
      <c r="B2743" s="5">
        <v>8796</v>
      </c>
      <c r="C2743" s="10">
        <v>44168</v>
      </c>
      <c r="D2743" s="5">
        <v>350</v>
      </c>
      <c r="E2743" s="5">
        <v>714</v>
      </c>
      <c r="F2743" s="40">
        <v>38.49</v>
      </c>
      <c r="G2743" s="40">
        <v>13471.5</v>
      </c>
      <c r="K2743" t="str">
        <f>IF(VLOOKUP(Table1[[#This Row],[ProductID]],productMaster,4,0)="Active",TRUE,"Anomali")</f>
        <v>Anomali</v>
      </c>
      <c r="L2743">
        <f>VLOOKUP(Table1[[#This Row],[ProductID]],productMaster,10,0)</f>
        <v>38.4923</v>
      </c>
      <c r="M2743" t="str">
        <f>IF(Table1[[#This Row],[UnitPrice]]&gt;115%*Table1[[#This Row],[StandardAcquisitionCost]],"Anomali","")</f>
        <v/>
      </c>
      <c r="N2743" s="80">
        <f>VLOOKUP(Table1[[#This Row],[ProductID]],productMaster,11,0)</f>
        <v>49.99</v>
      </c>
      <c r="O2743" s="80" t="str">
        <f>IF(Table1[[#This Row],[UnitPrice]]&gt;Table1[[#This Row],[sellingPrice]],"Anomali","")</f>
        <v/>
      </c>
      <c r="P2743" s="80" t="str">
        <f>IF(ISNA(VLOOKUP(Table1[[#This Row],[ProductID]],productMaster,1,0)),"Anomali","")</f>
        <v/>
      </c>
    </row>
    <row r="2744" spans="1:16" x14ac:dyDescent="0.25">
      <c r="A2744" s="4">
        <v>4004</v>
      </c>
      <c r="B2744" s="4">
        <v>8797</v>
      </c>
      <c r="C2744" s="11">
        <v>44168</v>
      </c>
      <c r="D2744" s="4">
        <v>100</v>
      </c>
      <c r="E2744" s="4">
        <v>715</v>
      </c>
      <c r="F2744" s="41">
        <v>38.49</v>
      </c>
      <c r="G2744" s="41">
        <v>3849</v>
      </c>
      <c r="K2744" t="str">
        <f>IF(VLOOKUP(Table1[[#This Row],[ProductID]],productMaster,4,0)="Active",TRUE,"Anomali")</f>
        <v>Anomali</v>
      </c>
      <c r="L2744">
        <f>VLOOKUP(Table1[[#This Row],[ProductID]],productMaster,10,0)</f>
        <v>38.4923</v>
      </c>
      <c r="M2744" t="str">
        <f>IF(Table1[[#This Row],[UnitPrice]]&gt;115%*Table1[[#This Row],[StandardAcquisitionCost]],"Anomali","")</f>
        <v/>
      </c>
      <c r="N2744" s="80">
        <f>VLOOKUP(Table1[[#This Row],[ProductID]],productMaster,11,0)</f>
        <v>49.99</v>
      </c>
      <c r="O2744" s="80" t="str">
        <f>IF(Table1[[#This Row],[UnitPrice]]&gt;Table1[[#This Row],[sellingPrice]],"Anomali","")</f>
        <v/>
      </c>
      <c r="P2744" s="80" t="str">
        <f>IF(ISNA(VLOOKUP(Table1[[#This Row],[ProductID]],productMaster,1,0)),"Anomali","")</f>
        <v/>
      </c>
    </row>
    <row r="2745" spans="1:16" x14ac:dyDescent="0.25">
      <c r="A2745" s="5">
        <v>4004</v>
      </c>
      <c r="B2745" s="5">
        <v>8798</v>
      </c>
      <c r="C2745" s="10">
        <v>44168</v>
      </c>
      <c r="D2745" s="5">
        <v>750</v>
      </c>
      <c r="E2745" s="5">
        <v>716</v>
      </c>
      <c r="F2745" s="40">
        <v>38.75</v>
      </c>
      <c r="G2745" s="40">
        <v>29062.5</v>
      </c>
      <c r="K2745" t="str">
        <f>IF(VLOOKUP(Table1[[#This Row],[ProductID]],productMaster,4,0)="Active",TRUE,"Anomali")</f>
        <v>Anomali</v>
      </c>
      <c r="L2745">
        <f>VLOOKUP(Table1[[#This Row],[ProductID]],productMaster,10,0)</f>
        <v>38.4923</v>
      </c>
      <c r="M2745" t="str">
        <f>IF(Table1[[#This Row],[UnitPrice]]&gt;115%*Table1[[#This Row],[StandardAcquisitionCost]],"Anomali","")</f>
        <v/>
      </c>
      <c r="N2745" s="80">
        <f>VLOOKUP(Table1[[#This Row],[ProductID]],productMaster,11,0)</f>
        <v>49.99</v>
      </c>
      <c r="O2745" s="80" t="str">
        <f>IF(Table1[[#This Row],[UnitPrice]]&gt;Table1[[#This Row],[sellingPrice]],"Anomali","")</f>
        <v/>
      </c>
      <c r="P2745" s="80" t="str">
        <f>IF(ISNA(VLOOKUP(Table1[[#This Row],[ProductID]],productMaster,1,0)),"Anomali","")</f>
        <v/>
      </c>
    </row>
    <row r="2746" spans="1:16" x14ac:dyDescent="0.25">
      <c r="A2746" s="4">
        <v>4009</v>
      </c>
      <c r="B2746" s="4">
        <v>8831</v>
      </c>
      <c r="C2746" s="11">
        <v>44174</v>
      </c>
      <c r="D2746" s="4">
        <v>1500</v>
      </c>
      <c r="E2746" s="4">
        <v>870</v>
      </c>
      <c r="F2746" s="41">
        <v>1.87</v>
      </c>
      <c r="G2746" s="41">
        <v>2805</v>
      </c>
      <c r="K2746" t="b">
        <f>IF(VLOOKUP(Table1[[#This Row],[ProductID]],productMaster,4,0)="Active",TRUE,"Anomali")</f>
        <v>1</v>
      </c>
      <c r="L2746">
        <f>VLOOKUP(Table1[[#This Row],[ProductID]],productMaster,10,0)</f>
        <v>1.8663000000000001</v>
      </c>
      <c r="M2746" t="str">
        <f>IF(Table1[[#This Row],[UnitPrice]]&gt;115%*Table1[[#This Row],[StandardAcquisitionCost]],"Anomali","")</f>
        <v/>
      </c>
      <c r="N2746" s="80">
        <f>VLOOKUP(Table1[[#This Row],[ProductID]],productMaster,11,0)</f>
        <v>4.99</v>
      </c>
      <c r="O2746" s="80" t="str">
        <f>IF(Table1[[#This Row],[UnitPrice]]&gt;Table1[[#This Row],[sellingPrice]],"Anomali","")</f>
        <v/>
      </c>
      <c r="P2746" s="80" t="str">
        <f>IF(ISNA(VLOOKUP(Table1[[#This Row],[ProductID]],productMaster,1,0)),"Anomali","")</f>
        <v/>
      </c>
    </row>
    <row r="2747" spans="1:16" x14ac:dyDescent="0.25">
      <c r="A2747" s="5">
        <v>4009</v>
      </c>
      <c r="B2747" s="5">
        <v>8832</v>
      </c>
      <c r="C2747" s="10">
        <v>44174</v>
      </c>
      <c r="D2747" s="5">
        <v>500</v>
      </c>
      <c r="E2747" s="5">
        <v>871</v>
      </c>
      <c r="F2747" s="40">
        <v>3.74</v>
      </c>
      <c r="G2747" s="40">
        <v>1870</v>
      </c>
      <c r="K2747" t="b">
        <f>IF(VLOOKUP(Table1[[#This Row],[ProductID]],productMaster,4,0)="Active",TRUE,"Anomali")</f>
        <v>1</v>
      </c>
      <c r="L2747">
        <f>VLOOKUP(Table1[[#This Row],[ProductID]],productMaster,10,0)</f>
        <v>3.7363</v>
      </c>
      <c r="M2747" t="str">
        <f>IF(Table1[[#This Row],[UnitPrice]]&gt;115%*Table1[[#This Row],[StandardAcquisitionCost]],"Anomali","")</f>
        <v/>
      </c>
      <c r="N2747" s="80">
        <f>VLOOKUP(Table1[[#This Row],[ProductID]],productMaster,11,0)</f>
        <v>9.99</v>
      </c>
      <c r="O2747" s="80" t="str">
        <f>IF(Table1[[#This Row],[UnitPrice]]&gt;Table1[[#This Row],[sellingPrice]],"Anomali","")</f>
        <v/>
      </c>
      <c r="P2747" s="80" t="str">
        <f>IF(ISNA(VLOOKUP(Table1[[#This Row],[ProductID]],productMaster,1,0)),"Anomali","")</f>
        <v/>
      </c>
    </row>
    <row r="2748" spans="1:16" x14ac:dyDescent="0.25">
      <c r="A2748" s="4">
        <v>4009</v>
      </c>
      <c r="B2748" s="4">
        <v>8833</v>
      </c>
      <c r="C2748" s="11">
        <v>44174</v>
      </c>
      <c r="D2748" s="4">
        <v>1000</v>
      </c>
      <c r="E2748" s="4">
        <v>872</v>
      </c>
      <c r="F2748" s="41">
        <v>3.36</v>
      </c>
      <c r="G2748" s="41">
        <v>3360</v>
      </c>
      <c r="K2748" t="b">
        <f>IF(VLOOKUP(Table1[[#This Row],[ProductID]],productMaster,4,0)="Active",TRUE,"Anomali")</f>
        <v>1</v>
      </c>
      <c r="L2748">
        <f>VLOOKUP(Table1[[#This Row],[ProductID]],productMaster,10,0)</f>
        <v>3.3622999999999998</v>
      </c>
      <c r="M2748" t="str">
        <f>IF(Table1[[#This Row],[UnitPrice]]&gt;115%*Table1[[#This Row],[StandardAcquisitionCost]],"Anomali","")</f>
        <v/>
      </c>
      <c r="N2748" s="80">
        <f>VLOOKUP(Table1[[#This Row],[ProductID]],productMaster,11,0)</f>
        <v>8.99</v>
      </c>
      <c r="O2748" s="80" t="str">
        <f>IF(Table1[[#This Row],[UnitPrice]]&gt;Table1[[#This Row],[sellingPrice]],"Anomali","")</f>
        <v/>
      </c>
      <c r="P2748" s="80" t="str">
        <f>IF(ISNA(VLOOKUP(Table1[[#This Row],[ProductID]],productMaster,1,0)),"Anomali","")</f>
        <v/>
      </c>
    </row>
    <row r="2749" spans="1:16" x14ac:dyDescent="0.25">
      <c r="A2749" s="5">
        <v>4009</v>
      </c>
      <c r="B2749" s="5">
        <v>8834</v>
      </c>
      <c r="C2749" s="10">
        <v>44174</v>
      </c>
      <c r="D2749" s="5">
        <v>8000</v>
      </c>
      <c r="E2749" s="5">
        <v>873</v>
      </c>
      <c r="F2749" s="40">
        <v>0.86</v>
      </c>
      <c r="G2749" s="40">
        <v>6880</v>
      </c>
      <c r="K2749" t="b">
        <f>IF(VLOOKUP(Table1[[#This Row],[ProductID]],productMaster,4,0)="Active",TRUE,"Anomali")</f>
        <v>1</v>
      </c>
      <c r="L2749">
        <f>VLOOKUP(Table1[[#This Row],[ProductID]],productMaster,10,0)</f>
        <v>0.85650000000000004</v>
      </c>
      <c r="M2749" t="str">
        <f>IF(Table1[[#This Row],[UnitPrice]]&gt;115%*Table1[[#This Row],[StandardAcquisitionCost]],"Anomali","")</f>
        <v/>
      </c>
      <c r="N2749" s="80">
        <f>VLOOKUP(Table1[[#This Row],[ProductID]],productMaster,11,0)</f>
        <v>2.29</v>
      </c>
      <c r="O2749" s="80" t="str">
        <f>IF(Table1[[#This Row],[UnitPrice]]&gt;Table1[[#This Row],[sellingPrice]],"Anomali","")</f>
        <v/>
      </c>
      <c r="P2749" s="80" t="str">
        <f>IF(ISNA(VLOOKUP(Table1[[#This Row],[ProductID]],productMaster,1,0)),"Anomali","")</f>
        <v/>
      </c>
    </row>
    <row r="2750" spans="1:16" x14ac:dyDescent="0.25">
      <c r="A2750" s="4">
        <v>4010</v>
      </c>
      <c r="B2750" s="4">
        <v>8835</v>
      </c>
      <c r="C2750" s="11">
        <v>44174</v>
      </c>
      <c r="D2750" s="4">
        <v>8000</v>
      </c>
      <c r="E2750" s="4">
        <v>874</v>
      </c>
      <c r="F2750" s="41">
        <v>10</v>
      </c>
      <c r="G2750" s="41">
        <v>80000</v>
      </c>
      <c r="K2750" t="b">
        <f>IF(VLOOKUP(Table1[[#This Row],[ProductID]],productMaster,4,0)="Active",TRUE,"Anomali")</f>
        <v>1</v>
      </c>
      <c r="L2750">
        <f>VLOOKUP(Table1[[#This Row],[ProductID]],productMaster,10,0)</f>
        <v>3.3622999999999998</v>
      </c>
      <c r="M2750" t="str">
        <f>IF(Table1[[#This Row],[UnitPrice]]&gt;115%*Table1[[#This Row],[StandardAcquisitionCost]],"Anomali","")</f>
        <v>Anomali</v>
      </c>
      <c r="N2750" s="80">
        <f>VLOOKUP(Table1[[#This Row],[ProductID]],productMaster,11,0)</f>
        <v>8.99</v>
      </c>
      <c r="O2750" s="80" t="str">
        <f>IF(Table1[[#This Row],[UnitPrice]]&gt;Table1[[#This Row],[sellingPrice]],"Anomali","")</f>
        <v>Anomali</v>
      </c>
      <c r="P2750" s="80" t="str">
        <f>IF(ISNA(VLOOKUP(Table1[[#This Row],[ProductID]],productMaster,1,0)),"Anomali","")</f>
        <v/>
      </c>
    </row>
    <row r="2751" spans="1:16" x14ac:dyDescent="0.25">
      <c r="A2751" s="6">
        <v>4010</v>
      </c>
      <c r="B2751" s="6">
        <v>8836</v>
      </c>
      <c r="C2751" s="12">
        <v>44174</v>
      </c>
      <c r="D2751" s="6">
        <v>8000</v>
      </c>
      <c r="E2751" s="6">
        <v>875</v>
      </c>
      <c r="F2751" s="42">
        <v>10</v>
      </c>
      <c r="G2751" s="42">
        <v>80000</v>
      </c>
      <c r="K2751" t="b">
        <f>IF(VLOOKUP(Table1[[#This Row],[ProductID]],productMaster,4,0)="Active",TRUE,"Anomali")</f>
        <v>1</v>
      </c>
      <c r="L2751">
        <f>VLOOKUP(Table1[[#This Row],[ProductID]],productMaster,10,0)</f>
        <v>3.3622999999999998</v>
      </c>
      <c r="M2751" t="str">
        <f>IF(Table1[[#This Row],[UnitPrice]]&gt;115%*Table1[[#This Row],[StandardAcquisitionCost]],"Anomali","")</f>
        <v>Anomali</v>
      </c>
      <c r="N2751" s="80">
        <f>VLOOKUP(Table1[[#This Row],[ProductID]],productMaster,11,0)</f>
        <v>8.99</v>
      </c>
      <c r="O2751" s="80" t="str">
        <f>IF(Table1[[#This Row],[UnitPrice]]&gt;Table1[[#This Row],[sellingPrice]],"Anomali","")</f>
        <v>Anomali</v>
      </c>
      <c r="P2751" s="80" t="str">
        <f>IF(ISNA(VLOOKUP(Table1[[#This Row],[ProductID]],productMaster,1,0)),"Anomali","")</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DFA6-E65C-491A-8658-B801921C4BB3}">
  <sheetPr>
    <tabColor theme="1" tint="4.9989318521683403E-2"/>
  </sheetPr>
  <dimension ref="A2:H27"/>
  <sheetViews>
    <sheetView workbookViewId="0">
      <selection activeCell="C3" sqref="C3"/>
    </sheetView>
  </sheetViews>
  <sheetFormatPr defaultColWidth="8.85546875" defaultRowHeight="15" x14ac:dyDescent="0.25"/>
  <cols>
    <col min="1" max="1" width="5.7109375" style="44" customWidth="1"/>
    <col min="2" max="2" width="16.7109375" style="44" customWidth="1"/>
    <col min="3" max="3" width="93.85546875" style="44" customWidth="1"/>
    <col min="4" max="4" width="35.28515625" style="79" customWidth="1"/>
    <col min="5" max="5" width="36.5703125" style="79" customWidth="1"/>
    <col min="6" max="6" width="30.42578125" style="44" customWidth="1"/>
    <col min="7" max="7" width="17.85546875" style="44" bestFit="1" customWidth="1"/>
    <col min="8" max="8" width="24.42578125" style="44" customWidth="1"/>
    <col min="9" max="16384" width="8.85546875" style="44"/>
  </cols>
  <sheetData>
    <row r="2" spans="1:8" x14ac:dyDescent="0.25">
      <c r="A2" s="45" t="s">
        <v>1807</v>
      </c>
      <c r="B2" s="45" t="s">
        <v>2792</v>
      </c>
      <c r="C2" s="45" t="s">
        <v>1808</v>
      </c>
      <c r="D2" s="84"/>
      <c r="E2" s="84"/>
      <c r="F2" s="45"/>
      <c r="G2" s="45"/>
      <c r="H2" s="45"/>
    </row>
    <row r="3" spans="1:8" ht="210" x14ac:dyDescent="0.25">
      <c r="A3" s="46">
        <v>1</v>
      </c>
      <c r="B3" s="46" t="s">
        <v>2820</v>
      </c>
      <c r="C3" s="46" t="s">
        <v>2843</v>
      </c>
      <c r="D3" s="46"/>
      <c r="E3" s="46"/>
      <c r="F3" s="46"/>
      <c r="G3" s="46"/>
      <c r="H3" s="46"/>
    </row>
    <row r="4" spans="1:8" x14ac:dyDescent="0.25">
      <c r="A4" s="49"/>
      <c r="B4" s="49"/>
      <c r="C4" s="49" t="s">
        <v>2844</v>
      </c>
      <c r="D4" s="49"/>
      <c r="E4" s="49"/>
      <c r="F4" s="49"/>
      <c r="G4" s="49"/>
      <c r="H4" s="49"/>
    </row>
    <row r="5" spans="1:8" x14ac:dyDescent="0.25">
      <c r="A5" s="49"/>
      <c r="B5" s="49"/>
      <c r="C5" s="49" t="s">
        <v>2799</v>
      </c>
      <c r="D5" s="49"/>
      <c r="E5" s="49"/>
      <c r="F5" s="49"/>
      <c r="G5" s="49"/>
      <c r="H5" s="49"/>
    </row>
    <row r="6" spans="1:8" ht="30" x14ac:dyDescent="0.25">
      <c r="A6" s="49"/>
      <c r="B6" s="49"/>
      <c r="C6" s="49" t="s">
        <v>2800</v>
      </c>
      <c r="D6" s="49"/>
      <c r="E6" s="49"/>
      <c r="F6" s="49"/>
      <c r="G6" s="49"/>
      <c r="H6" s="49"/>
    </row>
    <row r="7" spans="1:8" x14ac:dyDescent="0.25">
      <c r="A7" s="49"/>
      <c r="B7" s="49"/>
      <c r="C7" s="49"/>
      <c r="D7" s="49"/>
      <c r="E7" s="49"/>
      <c r="F7" s="49"/>
      <c r="G7" s="49"/>
      <c r="H7" s="49"/>
    </row>
    <row r="8" spans="1:8" x14ac:dyDescent="0.25">
      <c r="A8" s="49"/>
      <c r="B8" s="49"/>
      <c r="D8" s="49"/>
      <c r="E8" s="49"/>
      <c r="F8" s="49"/>
      <c r="G8" s="49"/>
      <c r="H8" s="49"/>
    </row>
    <row r="9" spans="1:8" ht="16.149999999999999" customHeight="1" x14ac:dyDescent="0.25">
      <c r="A9" s="47"/>
      <c r="B9" s="47"/>
      <c r="C9" s="48" t="s">
        <v>2774</v>
      </c>
      <c r="D9" s="47"/>
      <c r="E9" s="47"/>
      <c r="F9" s="47"/>
      <c r="G9" s="47"/>
      <c r="H9" s="47"/>
    </row>
    <row r="10" spans="1:8" x14ac:dyDescent="0.25">
      <c r="A10" s="47"/>
      <c r="B10" s="47"/>
      <c r="C10" s="47" t="s">
        <v>2773</v>
      </c>
      <c r="D10" s="47"/>
      <c r="E10" s="47"/>
      <c r="F10" s="47"/>
      <c r="G10" s="47"/>
      <c r="H10" s="47"/>
    </row>
    <row r="11" spans="1:8" x14ac:dyDescent="0.25">
      <c r="A11" s="47"/>
      <c r="B11" s="47"/>
      <c r="C11" s="47" t="s">
        <v>2802</v>
      </c>
      <c r="D11" s="47"/>
      <c r="E11" s="47"/>
      <c r="F11" s="47"/>
      <c r="G11" s="47"/>
      <c r="H11" s="47"/>
    </row>
    <row r="12" spans="1:8" x14ac:dyDescent="0.25">
      <c r="A12" s="47"/>
      <c r="B12" s="47"/>
      <c r="C12" s="47" t="s">
        <v>2846</v>
      </c>
      <c r="D12" s="47"/>
      <c r="E12" s="47"/>
      <c r="F12" s="47"/>
      <c r="G12" s="47"/>
      <c r="H12" s="47"/>
    </row>
    <row r="13" spans="1:8" x14ac:dyDescent="0.25">
      <c r="A13" s="47"/>
      <c r="B13" s="47"/>
      <c r="C13" s="47" t="s">
        <v>2845</v>
      </c>
      <c r="D13" s="47"/>
      <c r="E13" s="47"/>
      <c r="F13" s="47"/>
      <c r="G13" s="47"/>
      <c r="H13" s="47"/>
    </row>
    <row r="14" spans="1:8" x14ac:dyDescent="0.25">
      <c r="A14" s="47"/>
      <c r="B14" s="47"/>
      <c r="C14" s="47" t="s">
        <v>2815</v>
      </c>
      <c r="D14" s="47"/>
      <c r="E14" s="47"/>
      <c r="F14" s="47"/>
      <c r="G14" s="47"/>
      <c r="H14" s="47"/>
    </row>
    <row r="15" spans="1:8" x14ac:dyDescent="0.25">
      <c r="A15" s="47"/>
      <c r="B15" s="47"/>
      <c r="C15" s="47"/>
      <c r="D15" s="47"/>
      <c r="E15" s="47"/>
      <c r="F15" s="47"/>
      <c r="G15" s="47"/>
      <c r="H15" s="47"/>
    </row>
    <row r="16" spans="1:8" x14ac:dyDescent="0.25">
      <c r="A16" s="47"/>
      <c r="B16" s="47"/>
      <c r="C16" s="48" t="s">
        <v>2776</v>
      </c>
      <c r="D16" s="47"/>
      <c r="E16" s="47"/>
      <c r="F16" s="47"/>
      <c r="G16" s="47"/>
      <c r="H16" s="47"/>
    </row>
    <row r="17" spans="1:8" s="50" customFormat="1" x14ac:dyDescent="0.25">
      <c r="A17" s="49"/>
      <c r="B17" s="49"/>
      <c r="C17" s="51" t="s">
        <v>2798</v>
      </c>
      <c r="D17" s="49"/>
      <c r="E17" s="49" t="s">
        <v>2849</v>
      </c>
      <c r="F17" s="49"/>
      <c r="G17" s="49"/>
      <c r="H17" s="49"/>
    </row>
    <row r="18" spans="1:8" s="50" customFormat="1" ht="60" x14ac:dyDescent="0.25">
      <c r="B18" s="50" t="s">
        <v>2805</v>
      </c>
      <c r="C18" s="49" t="s">
        <v>2803</v>
      </c>
      <c r="D18" s="78" t="s">
        <v>2841</v>
      </c>
      <c r="E18" s="78" t="s">
        <v>2857</v>
      </c>
    </row>
    <row r="19" spans="1:8" ht="90" x14ac:dyDescent="0.25">
      <c r="B19" s="44" t="s">
        <v>2806</v>
      </c>
      <c r="C19" s="49" t="s">
        <v>2804</v>
      </c>
      <c r="D19" s="79" t="s">
        <v>2842</v>
      </c>
      <c r="E19" s="79" t="s">
        <v>2858</v>
      </c>
    </row>
    <row r="20" spans="1:8" ht="135" x14ac:dyDescent="0.25">
      <c r="B20" s="44" t="s">
        <v>2807</v>
      </c>
      <c r="C20" s="49" t="s">
        <v>2814</v>
      </c>
      <c r="D20" s="79" t="s">
        <v>2813</v>
      </c>
      <c r="E20" s="79" t="s">
        <v>2859</v>
      </c>
    </row>
    <row r="21" spans="1:8" ht="60" x14ac:dyDescent="0.25">
      <c r="B21" s="44" t="s">
        <v>2808</v>
      </c>
      <c r="C21" s="47" t="s">
        <v>2818</v>
      </c>
      <c r="D21" s="79" t="s">
        <v>2816</v>
      </c>
      <c r="E21" s="79" t="s">
        <v>2860</v>
      </c>
    </row>
    <row r="23" spans="1:8" x14ac:dyDescent="0.25">
      <c r="C23" s="51" t="s">
        <v>2793</v>
      </c>
    </row>
    <row r="24" spans="1:8" x14ac:dyDescent="0.25">
      <c r="C24" s="49" t="s">
        <v>2795</v>
      </c>
    </row>
    <row r="25" spans="1:8" x14ac:dyDescent="0.25">
      <c r="C25" s="49" t="s">
        <v>2794</v>
      </c>
    </row>
    <row r="26" spans="1:8" x14ac:dyDescent="0.25">
      <c r="C26" s="49" t="s">
        <v>2796</v>
      </c>
    </row>
    <row r="27" spans="1:8" x14ac:dyDescent="0.25">
      <c r="C27" s="49" t="s">
        <v>2801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5DB2D-21EF-42C5-A745-A1C9D9D293A4}">
  <sheetPr>
    <tabColor theme="4" tint="-0.249977111117893"/>
  </sheetPr>
  <dimension ref="A1:AB505"/>
  <sheetViews>
    <sheetView zoomScaleNormal="100" workbookViewId="0">
      <pane ySplit="1" topLeftCell="A2" activePane="bottomLeft" state="frozen"/>
      <selection pane="bottomLeft" activeCell="AB18" sqref="AB18"/>
    </sheetView>
  </sheetViews>
  <sheetFormatPr defaultRowHeight="15" x14ac:dyDescent="0.25"/>
  <cols>
    <col min="1" max="1" width="11.85546875" customWidth="1"/>
    <col min="2" max="2" width="29.140625" bestFit="1" customWidth="1"/>
    <col min="3" max="3" width="17.28515625" hidden="1" customWidth="1"/>
    <col min="4" max="4" width="15.42578125" hidden="1" customWidth="1"/>
    <col min="5" max="5" width="13.5703125" style="32" hidden="1" customWidth="1"/>
    <col min="6" max="6" width="21.140625" style="32" hidden="1" customWidth="1"/>
    <col min="7" max="7" width="10.42578125" style="32" hidden="1" customWidth="1"/>
    <col min="8" max="8" width="18.140625" hidden="1" customWidth="1"/>
    <col min="9" max="9" width="15" hidden="1" customWidth="1"/>
    <col min="10" max="10" width="24.85546875" hidden="1" customWidth="1"/>
    <col min="11" max="11" width="20.140625" hidden="1" customWidth="1"/>
    <col min="12" max="12" width="6.7109375" hidden="1" customWidth="1"/>
    <col min="13" max="13" width="23" hidden="1" customWidth="1"/>
    <col min="14" max="14" width="26" hidden="1" customWidth="1"/>
    <col min="15" max="15" width="9.7109375" hidden="1" customWidth="1"/>
    <col min="16" max="16" width="20.85546875" hidden="1" customWidth="1"/>
    <col min="17" max="17" width="13.7109375" hidden="1" customWidth="1"/>
    <col min="18" max="19" width="7.5703125" hidden="1" customWidth="1"/>
    <col min="20" max="20" width="22.7109375" hidden="1" customWidth="1"/>
    <col min="21" max="21" width="17.7109375" hidden="1" customWidth="1"/>
    <col min="22" max="23" width="15.7109375" hidden="1" customWidth="1"/>
    <col min="24" max="24" width="19" hidden="1" customWidth="1"/>
    <col min="25" max="25" width="38.7109375" hidden="1" customWidth="1"/>
    <col min="26" max="26" width="15.7109375" hidden="1" customWidth="1"/>
    <col min="27" max="27" width="17.7109375" customWidth="1"/>
    <col min="28" max="28" width="30.140625" bestFit="1" customWidth="1"/>
  </cols>
  <sheetData>
    <row r="1" spans="1:28" x14ac:dyDescent="0.25">
      <c r="A1" s="73" t="s">
        <v>16</v>
      </c>
      <c r="B1" s="73" t="s">
        <v>1573</v>
      </c>
      <c r="C1" s="73" t="s">
        <v>1572</v>
      </c>
      <c r="D1" s="73" t="s">
        <v>2768</v>
      </c>
      <c r="E1" s="74" t="s">
        <v>1571</v>
      </c>
      <c r="F1" s="74" t="s">
        <v>1570</v>
      </c>
      <c r="G1" s="74" t="s">
        <v>1569</v>
      </c>
      <c r="H1" s="73" t="s">
        <v>1568</v>
      </c>
      <c r="I1" s="73" t="s">
        <v>1567</v>
      </c>
      <c r="J1" s="73" t="s">
        <v>2779</v>
      </c>
      <c r="K1" s="73" t="s">
        <v>2778</v>
      </c>
      <c r="L1" s="73" t="s">
        <v>1566</v>
      </c>
      <c r="M1" s="73" t="s">
        <v>1565</v>
      </c>
      <c r="N1" s="73" t="s">
        <v>1564</v>
      </c>
      <c r="O1" s="73" t="s">
        <v>1563</v>
      </c>
      <c r="P1" s="73" t="s">
        <v>1562</v>
      </c>
      <c r="Q1" s="73" t="s">
        <v>1561</v>
      </c>
      <c r="R1" s="73" t="s">
        <v>1560</v>
      </c>
      <c r="S1" s="73" t="s">
        <v>1559</v>
      </c>
      <c r="T1" s="73" t="s">
        <v>1558</v>
      </c>
      <c r="U1" s="73" t="s">
        <v>1557</v>
      </c>
      <c r="V1" s="73" t="s">
        <v>1556</v>
      </c>
      <c r="W1" s="73" t="s">
        <v>1555</v>
      </c>
      <c r="X1" s="73" t="s">
        <v>1554</v>
      </c>
      <c r="Y1" s="73" t="s">
        <v>1553</v>
      </c>
      <c r="Z1" s="73" t="s">
        <v>10</v>
      </c>
      <c r="AA1" s="86" t="s">
        <v>2861</v>
      </c>
      <c r="AB1" s="86" t="s">
        <v>2862</v>
      </c>
    </row>
    <row r="2" spans="1:28" x14ac:dyDescent="0.25">
      <c r="A2" s="8">
        <v>311</v>
      </c>
      <c r="B2" s="8" t="s">
        <v>1552</v>
      </c>
      <c r="C2" s="8" t="s">
        <v>1551</v>
      </c>
      <c r="D2" s="8" t="s">
        <v>2769</v>
      </c>
      <c r="E2" s="28">
        <v>0</v>
      </c>
      <c r="F2" s="28">
        <v>0</v>
      </c>
      <c r="G2" s="28"/>
      <c r="H2" s="8">
        <v>1000</v>
      </c>
      <c r="I2" s="8">
        <v>750</v>
      </c>
      <c r="J2" s="8">
        <v>0</v>
      </c>
      <c r="K2" s="8">
        <v>0</v>
      </c>
      <c r="L2" s="8"/>
      <c r="M2" s="8"/>
      <c r="N2" s="8"/>
      <c r="O2" s="8"/>
      <c r="P2" s="8">
        <v>0</v>
      </c>
      <c r="Q2" s="8"/>
      <c r="R2" s="8"/>
      <c r="S2" s="8"/>
      <c r="T2" s="8"/>
      <c r="U2" s="8"/>
      <c r="V2" s="9">
        <v>39568</v>
      </c>
      <c r="W2" s="8"/>
      <c r="X2" s="8"/>
      <c r="Y2" s="8" t="s">
        <v>1550</v>
      </c>
      <c r="Z2" s="9">
        <v>41678.41777777778</v>
      </c>
      <c r="AA2" s="85">
        <f>COUNTIF(Table3[ProductID],Table25[[#This Row],[ProductID]])</f>
        <v>1</v>
      </c>
      <c r="AB2" s="85" t="str">
        <f>IF(Table25[[#This Row],[Jumlah Vendor]]&lt;=1,"Vendor tidak memiliki alternatif","")</f>
        <v>Vendor tidak memiliki alternatif</v>
      </c>
    </row>
    <row r="3" spans="1:28" x14ac:dyDescent="0.25">
      <c r="A3" s="5">
        <v>312</v>
      </c>
      <c r="B3" s="5" t="s">
        <v>1549</v>
      </c>
      <c r="C3" s="5" t="s">
        <v>1548</v>
      </c>
      <c r="D3" s="5" t="s">
        <v>2769</v>
      </c>
      <c r="E3" s="29">
        <v>0</v>
      </c>
      <c r="F3" s="29">
        <v>0</v>
      </c>
      <c r="G3" s="29"/>
      <c r="H3" s="5">
        <v>1000</v>
      </c>
      <c r="I3" s="5">
        <v>750</v>
      </c>
      <c r="J3" s="5">
        <v>0</v>
      </c>
      <c r="K3" s="5">
        <v>0</v>
      </c>
      <c r="L3" s="5"/>
      <c r="M3" s="5"/>
      <c r="N3" s="5"/>
      <c r="O3" s="5"/>
      <c r="P3" s="5">
        <v>0</v>
      </c>
      <c r="Q3" s="5"/>
      <c r="R3" s="5"/>
      <c r="S3" s="5"/>
      <c r="T3" s="5"/>
      <c r="U3" s="5"/>
      <c r="V3" s="10">
        <v>39568</v>
      </c>
      <c r="W3" s="5"/>
      <c r="X3" s="5"/>
      <c r="Y3" s="5" t="s">
        <v>1547</v>
      </c>
      <c r="Z3" s="10">
        <v>41678.41777777778</v>
      </c>
      <c r="AA3" s="85">
        <f>COUNTIF(Table3[ProductID],Table25[[#This Row],[ProductID]])</f>
        <v>1</v>
      </c>
      <c r="AB3" s="85" t="str">
        <f>IF(Table25[[#This Row],[Jumlah Vendor]]&lt;=1,"Vendor tidak memiliki alternatif","")</f>
        <v>Vendor tidak memiliki alternatif</v>
      </c>
    </row>
    <row r="4" spans="1:28" x14ac:dyDescent="0.25">
      <c r="A4" s="4">
        <v>313</v>
      </c>
      <c r="B4" s="4" t="s">
        <v>1546</v>
      </c>
      <c r="C4" s="4" t="s">
        <v>1545</v>
      </c>
      <c r="D4" s="4" t="s">
        <v>2769</v>
      </c>
      <c r="E4" s="30">
        <v>1</v>
      </c>
      <c r="F4" s="30">
        <v>0</v>
      </c>
      <c r="G4" s="30"/>
      <c r="H4" s="4">
        <v>800</v>
      </c>
      <c r="I4" s="4">
        <v>600</v>
      </c>
      <c r="J4" s="4">
        <v>0</v>
      </c>
      <c r="K4" s="4">
        <v>0</v>
      </c>
      <c r="L4" s="4"/>
      <c r="M4" s="4"/>
      <c r="N4" s="4"/>
      <c r="O4" s="4"/>
      <c r="P4" s="4">
        <v>1</v>
      </c>
      <c r="Q4" s="4"/>
      <c r="R4" s="4"/>
      <c r="S4" s="4"/>
      <c r="T4" s="4"/>
      <c r="U4" s="4"/>
      <c r="V4" s="11">
        <v>39568</v>
      </c>
      <c r="W4" s="4"/>
      <c r="X4" s="4"/>
      <c r="Y4" s="4" t="s">
        <v>1544</v>
      </c>
      <c r="Z4" s="11">
        <v>41678.41777777778</v>
      </c>
      <c r="AA4" s="85">
        <f>COUNTIF(Table3[ProductID],Table25[[#This Row],[ProductID]])</f>
        <v>0</v>
      </c>
      <c r="AB4" s="85" t="str">
        <f>IF(Table25[[#This Row],[Jumlah Vendor]]&lt;=1,"Vendor tidak memiliki alternatif","")</f>
        <v>Vendor tidak memiliki alternatif</v>
      </c>
    </row>
    <row r="5" spans="1:28" x14ac:dyDescent="0.25">
      <c r="A5" s="5">
        <v>314</v>
      </c>
      <c r="B5" s="5" t="s">
        <v>1543</v>
      </c>
      <c r="C5" s="5" t="s">
        <v>1542</v>
      </c>
      <c r="D5" s="5" t="s">
        <v>2769</v>
      </c>
      <c r="E5" s="29">
        <v>0</v>
      </c>
      <c r="F5" s="29">
        <v>0</v>
      </c>
      <c r="G5" s="29"/>
      <c r="H5" s="5">
        <v>800</v>
      </c>
      <c r="I5" s="5">
        <v>600</v>
      </c>
      <c r="J5" s="5">
        <v>0</v>
      </c>
      <c r="K5" s="5">
        <v>0</v>
      </c>
      <c r="L5" s="5"/>
      <c r="M5" s="5"/>
      <c r="N5" s="5"/>
      <c r="O5" s="5"/>
      <c r="P5" s="5">
        <v>0</v>
      </c>
      <c r="Q5" s="5"/>
      <c r="R5" s="5"/>
      <c r="S5" s="5"/>
      <c r="T5" s="5"/>
      <c r="U5" s="5"/>
      <c r="V5" s="10">
        <v>39568</v>
      </c>
      <c r="W5" s="5"/>
      <c r="X5" s="5"/>
      <c r="Y5" s="5" t="s">
        <v>1541</v>
      </c>
      <c r="Z5" s="10">
        <v>41678.41777777778</v>
      </c>
      <c r="AA5" s="85">
        <f>COUNTIF(Table3[ProductID],Table25[[#This Row],[ProductID]])</f>
        <v>1</v>
      </c>
      <c r="AB5" s="85" t="str">
        <f>IF(Table25[[#This Row],[Jumlah Vendor]]&lt;=1,"Vendor tidak memiliki alternatif","")</f>
        <v>Vendor tidak memiliki alternatif</v>
      </c>
    </row>
    <row r="6" spans="1:28" x14ac:dyDescent="0.25">
      <c r="A6" s="4">
        <v>316</v>
      </c>
      <c r="B6" s="4" t="s">
        <v>1540</v>
      </c>
      <c r="C6" s="4" t="s">
        <v>1539</v>
      </c>
      <c r="D6" s="4" t="s">
        <v>2769</v>
      </c>
      <c r="E6" s="30">
        <v>1</v>
      </c>
      <c r="F6" s="30">
        <v>0</v>
      </c>
      <c r="G6" s="30"/>
      <c r="H6" s="4">
        <v>800</v>
      </c>
      <c r="I6" s="4">
        <v>600</v>
      </c>
      <c r="J6" s="4">
        <v>0</v>
      </c>
      <c r="K6" s="4">
        <v>0</v>
      </c>
      <c r="L6" s="4"/>
      <c r="M6" s="4"/>
      <c r="N6" s="4"/>
      <c r="O6" s="4"/>
      <c r="P6" s="4">
        <v>1</v>
      </c>
      <c r="Q6" s="4"/>
      <c r="R6" s="4"/>
      <c r="S6" s="4"/>
      <c r="T6" s="4"/>
      <c r="U6" s="4"/>
      <c r="V6" s="11">
        <v>39568</v>
      </c>
      <c r="W6" s="4"/>
      <c r="X6" s="4"/>
      <c r="Y6" s="4" t="s">
        <v>1538</v>
      </c>
      <c r="Z6" s="11">
        <v>41678.41777777778</v>
      </c>
      <c r="AA6" s="85">
        <f>COUNTIF(Table3[ProductID],Table25[[#This Row],[ProductID]])</f>
        <v>0</v>
      </c>
      <c r="AB6" s="85" t="str">
        <f>IF(Table25[[#This Row],[Jumlah Vendor]]&lt;=1,"Vendor tidak memiliki alternatif","")</f>
        <v>Vendor tidak memiliki alternatif</v>
      </c>
    </row>
    <row r="7" spans="1:28" hidden="1" x14ac:dyDescent="0.25">
      <c r="A7" s="5">
        <v>317</v>
      </c>
      <c r="B7" s="5" t="s">
        <v>1537</v>
      </c>
      <c r="C7" s="5" t="s">
        <v>1536</v>
      </c>
      <c r="D7" s="5" t="s">
        <v>2769</v>
      </c>
      <c r="E7" s="29">
        <v>0</v>
      </c>
      <c r="F7" s="29">
        <v>0</v>
      </c>
      <c r="G7" s="29" t="s">
        <v>26</v>
      </c>
      <c r="H7" s="5">
        <v>500</v>
      </c>
      <c r="I7" s="5">
        <v>375</v>
      </c>
      <c r="J7" s="5">
        <v>0</v>
      </c>
      <c r="K7" s="5">
        <v>0</v>
      </c>
      <c r="L7" s="5"/>
      <c r="M7" s="5"/>
      <c r="N7" s="5"/>
      <c r="O7" s="5"/>
      <c r="P7" s="5">
        <v>0</v>
      </c>
      <c r="Q7" s="5"/>
      <c r="R7" s="5" t="s">
        <v>22</v>
      </c>
      <c r="S7" s="5"/>
      <c r="T7" s="5"/>
      <c r="U7" s="5"/>
      <c r="V7" s="10">
        <v>39568</v>
      </c>
      <c r="W7" s="5"/>
      <c r="X7" s="5"/>
      <c r="Y7" s="5" t="s">
        <v>1535</v>
      </c>
      <c r="Z7" s="10">
        <v>41678.41777777778</v>
      </c>
      <c r="AA7" s="85">
        <f>COUNTIF(Table3[ProductID],Table25[[#This Row],[ProductID]])</f>
        <v>2</v>
      </c>
      <c r="AB7" s="85" t="str">
        <f>IF(Table25[[#This Row],[Jumlah Vendor]]&lt;=1,"Vendor tidak memiliki alternatif","")</f>
        <v/>
      </c>
    </row>
    <row r="8" spans="1:28" hidden="1" x14ac:dyDescent="0.25">
      <c r="A8" s="4">
        <v>318</v>
      </c>
      <c r="B8" s="4" t="s">
        <v>1534</v>
      </c>
      <c r="C8" s="4" t="s">
        <v>1533</v>
      </c>
      <c r="D8" s="4" t="s">
        <v>2769</v>
      </c>
      <c r="E8" s="30">
        <v>0</v>
      </c>
      <c r="F8" s="30">
        <v>0</v>
      </c>
      <c r="G8" s="30" t="s">
        <v>26</v>
      </c>
      <c r="H8" s="4">
        <v>500</v>
      </c>
      <c r="I8" s="4">
        <v>375</v>
      </c>
      <c r="J8" s="4">
        <v>0</v>
      </c>
      <c r="K8" s="4">
        <v>0</v>
      </c>
      <c r="L8" s="4"/>
      <c r="M8" s="4"/>
      <c r="N8" s="4"/>
      <c r="O8" s="4"/>
      <c r="P8" s="4">
        <v>0</v>
      </c>
      <c r="Q8" s="4"/>
      <c r="R8" s="4" t="s">
        <v>41</v>
      </c>
      <c r="S8" s="4"/>
      <c r="T8" s="4"/>
      <c r="U8" s="4"/>
      <c r="V8" s="11">
        <v>39568</v>
      </c>
      <c r="W8" s="4"/>
      <c r="X8" s="4"/>
      <c r="Y8" s="4" t="s">
        <v>1532</v>
      </c>
      <c r="Z8" s="11">
        <v>41678.41777777778</v>
      </c>
      <c r="AA8" s="85">
        <f>COUNTIF(Table3[ProductID],Table25[[#This Row],[ProductID]])</f>
        <v>2</v>
      </c>
      <c r="AB8" s="85" t="str">
        <f>IF(Table25[[#This Row],[Jumlah Vendor]]&lt;=1,"Vendor tidak memiliki alternatif","")</f>
        <v/>
      </c>
    </row>
    <row r="9" spans="1:28" hidden="1" x14ac:dyDescent="0.25">
      <c r="A9" s="5">
        <v>319</v>
      </c>
      <c r="B9" s="5" t="s">
        <v>1531</v>
      </c>
      <c r="C9" s="5" t="s">
        <v>1530</v>
      </c>
      <c r="D9" s="5" t="s">
        <v>2769</v>
      </c>
      <c r="E9" s="29">
        <v>0</v>
      </c>
      <c r="F9" s="29">
        <v>0</v>
      </c>
      <c r="G9" s="29" t="s">
        <v>26</v>
      </c>
      <c r="H9" s="5">
        <v>500</v>
      </c>
      <c r="I9" s="5">
        <v>375</v>
      </c>
      <c r="J9" s="5">
        <v>0</v>
      </c>
      <c r="K9" s="5">
        <v>0</v>
      </c>
      <c r="L9" s="5"/>
      <c r="M9" s="5"/>
      <c r="N9" s="5"/>
      <c r="O9" s="5"/>
      <c r="P9" s="5">
        <v>0</v>
      </c>
      <c r="Q9" s="5"/>
      <c r="R9" s="5"/>
      <c r="S9" s="5"/>
      <c r="T9" s="5"/>
      <c r="U9" s="5"/>
      <c r="V9" s="10">
        <v>39568</v>
      </c>
      <c r="W9" s="5"/>
      <c r="X9" s="5"/>
      <c r="Y9" s="5" t="s">
        <v>1529</v>
      </c>
      <c r="Z9" s="10">
        <v>41678.41777777778</v>
      </c>
      <c r="AA9" s="85">
        <f>COUNTIF(Table3[ProductID],Table25[[#This Row],[ProductID]])</f>
        <v>3</v>
      </c>
      <c r="AB9" s="85" t="str">
        <f>IF(Table25[[#This Row],[Jumlah Vendor]]&lt;=1,"Vendor tidak memiliki alternatif","")</f>
        <v/>
      </c>
    </row>
    <row r="10" spans="1:28" hidden="1" x14ac:dyDescent="0.25">
      <c r="A10" s="4">
        <v>320</v>
      </c>
      <c r="B10" s="4" t="s">
        <v>1528</v>
      </c>
      <c r="C10" s="4" t="s">
        <v>1527</v>
      </c>
      <c r="D10" s="4" t="s">
        <v>2769</v>
      </c>
      <c r="E10" s="30">
        <v>0</v>
      </c>
      <c r="F10" s="30">
        <v>0</v>
      </c>
      <c r="G10" s="30" t="s">
        <v>63</v>
      </c>
      <c r="H10" s="4">
        <v>1000</v>
      </c>
      <c r="I10" s="4">
        <v>750</v>
      </c>
      <c r="J10" s="4">
        <v>0</v>
      </c>
      <c r="K10" s="4">
        <v>0</v>
      </c>
      <c r="L10" s="4"/>
      <c r="M10" s="4"/>
      <c r="N10" s="4"/>
      <c r="O10" s="4"/>
      <c r="P10" s="4">
        <v>0</v>
      </c>
      <c r="Q10" s="4"/>
      <c r="R10" s="4"/>
      <c r="S10" s="4"/>
      <c r="T10" s="4"/>
      <c r="U10" s="4"/>
      <c r="V10" s="11">
        <v>39568</v>
      </c>
      <c r="W10" s="4"/>
      <c r="X10" s="4"/>
      <c r="Y10" s="4" t="s">
        <v>1526</v>
      </c>
      <c r="Z10" s="11">
        <v>41678.41777777778</v>
      </c>
      <c r="AA10" s="85">
        <f>COUNTIF(Table3[ProductID],Table25[[#This Row],[ProductID]])</f>
        <v>3</v>
      </c>
      <c r="AB10" s="85" t="str">
        <f>IF(Table25[[#This Row],[Jumlah Vendor]]&lt;=1,"Vendor tidak memiliki alternatif","")</f>
        <v/>
      </c>
    </row>
    <row r="11" spans="1:28" hidden="1" x14ac:dyDescent="0.25">
      <c r="A11" s="5">
        <v>321</v>
      </c>
      <c r="B11" s="5" t="s">
        <v>1525</v>
      </c>
      <c r="C11" s="5" t="s">
        <v>1524</v>
      </c>
      <c r="D11" s="5" t="s">
        <v>2769</v>
      </c>
      <c r="E11" s="29">
        <v>0</v>
      </c>
      <c r="F11" s="29">
        <v>0</v>
      </c>
      <c r="G11" s="29" t="s">
        <v>63</v>
      </c>
      <c r="H11" s="5">
        <v>1000</v>
      </c>
      <c r="I11" s="5">
        <v>750</v>
      </c>
      <c r="J11" s="5">
        <v>0</v>
      </c>
      <c r="K11" s="5">
        <v>0</v>
      </c>
      <c r="L11" s="5"/>
      <c r="M11" s="5"/>
      <c r="N11" s="5"/>
      <c r="O11" s="5"/>
      <c r="P11" s="5">
        <v>0</v>
      </c>
      <c r="Q11" s="5"/>
      <c r="R11" s="5"/>
      <c r="S11" s="5"/>
      <c r="T11" s="5"/>
      <c r="U11" s="5"/>
      <c r="V11" s="10">
        <v>39568</v>
      </c>
      <c r="W11" s="5"/>
      <c r="X11" s="5"/>
      <c r="Y11" s="5" t="s">
        <v>1523</v>
      </c>
      <c r="Z11" s="10">
        <v>41678.41777777778</v>
      </c>
      <c r="AA11" s="85">
        <f>COUNTIF(Table3[ProductID],Table25[[#This Row],[ProductID]])</f>
        <v>3</v>
      </c>
      <c r="AB11" s="85" t="str">
        <f>IF(Table25[[#This Row],[Jumlah Vendor]]&lt;=1,"Vendor tidak memiliki alternatif","")</f>
        <v/>
      </c>
    </row>
    <row r="12" spans="1:28" hidden="1" x14ac:dyDescent="0.25">
      <c r="A12" s="4">
        <v>322</v>
      </c>
      <c r="B12" s="4" t="s">
        <v>1522</v>
      </c>
      <c r="C12" s="4" t="s">
        <v>1521</v>
      </c>
      <c r="D12" s="4" t="s">
        <v>2769</v>
      </c>
      <c r="E12" s="30">
        <v>0</v>
      </c>
      <c r="F12" s="30">
        <v>0</v>
      </c>
      <c r="G12" s="30" t="s">
        <v>26</v>
      </c>
      <c r="H12" s="4">
        <v>1000</v>
      </c>
      <c r="I12" s="4">
        <v>750</v>
      </c>
      <c r="J12" s="4">
        <v>0</v>
      </c>
      <c r="K12" s="4">
        <v>0</v>
      </c>
      <c r="L12" s="4"/>
      <c r="M12" s="4"/>
      <c r="N12" s="4"/>
      <c r="O12" s="4"/>
      <c r="P12" s="4">
        <v>0</v>
      </c>
      <c r="Q12" s="4"/>
      <c r="R12" s="4"/>
      <c r="S12" s="4"/>
      <c r="T12" s="4"/>
      <c r="U12" s="4"/>
      <c r="V12" s="11">
        <v>39568</v>
      </c>
      <c r="W12" s="4"/>
      <c r="X12" s="4"/>
      <c r="Y12" s="4" t="s">
        <v>1520</v>
      </c>
      <c r="Z12" s="11">
        <v>41678.41777777778</v>
      </c>
      <c r="AA12" s="85">
        <f>COUNTIF(Table3[ProductID],Table25[[#This Row],[ProductID]])</f>
        <v>3</v>
      </c>
      <c r="AB12" s="85" t="str">
        <f>IF(Table25[[#This Row],[Jumlah Vendor]]&lt;=1,"Vendor tidak memiliki alternatif","")</f>
        <v/>
      </c>
    </row>
    <row r="13" spans="1:28" x14ac:dyDescent="0.25">
      <c r="A13" s="5">
        <v>323</v>
      </c>
      <c r="B13" s="5" t="s">
        <v>1519</v>
      </c>
      <c r="C13" s="5" t="s">
        <v>1518</v>
      </c>
      <c r="D13" s="5" t="s">
        <v>2769</v>
      </c>
      <c r="E13" s="29">
        <v>0</v>
      </c>
      <c r="F13" s="29">
        <v>0</v>
      </c>
      <c r="G13" s="29"/>
      <c r="H13" s="5">
        <v>1000</v>
      </c>
      <c r="I13" s="5">
        <v>750</v>
      </c>
      <c r="J13" s="5">
        <v>0</v>
      </c>
      <c r="K13" s="5">
        <v>0</v>
      </c>
      <c r="L13" s="5"/>
      <c r="M13" s="5"/>
      <c r="N13" s="5"/>
      <c r="O13" s="5"/>
      <c r="P13" s="5">
        <v>0</v>
      </c>
      <c r="Q13" s="5"/>
      <c r="R13" s="5"/>
      <c r="S13" s="5"/>
      <c r="T13" s="5"/>
      <c r="U13" s="5"/>
      <c r="V13" s="10">
        <v>39568</v>
      </c>
      <c r="W13" s="5"/>
      <c r="X13" s="5"/>
      <c r="Y13" s="5" t="s">
        <v>1517</v>
      </c>
      <c r="Z13" s="10">
        <v>41678.41777777778</v>
      </c>
      <c r="AA13" s="85">
        <f>COUNTIF(Table3[ProductID],Table25[[#This Row],[ProductID]])</f>
        <v>1</v>
      </c>
      <c r="AB13" s="85" t="str">
        <f>IF(Table25[[#This Row],[Jumlah Vendor]]&lt;=1,"Vendor tidak memiliki alternatif","")</f>
        <v>Vendor tidak memiliki alternatif</v>
      </c>
    </row>
    <row r="14" spans="1:28" x14ac:dyDescent="0.25">
      <c r="A14" s="4">
        <v>324</v>
      </c>
      <c r="B14" s="4" t="s">
        <v>1516</v>
      </c>
      <c r="C14" s="4" t="s">
        <v>1515</v>
      </c>
      <c r="D14" s="4" t="s">
        <v>2769</v>
      </c>
      <c r="E14" s="30">
        <v>1</v>
      </c>
      <c r="F14" s="30">
        <v>0</v>
      </c>
      <c r="G14" s="30"/>
      <c r="H14" s="4">
        <v>1000</v>
      </c>
      <c r="I14" s="4">
        <v>750</v>
      </c>
      <c r="J14" s="4">
        <v>0</v>
      </c>
      <c r="K14" s="4">
        <v>0</v>
      </c>
      <c r="L14" s="4"/>
      <c r="M14" s="4"/>
      <c r="N14" s="4"/>
      <c r="O14" s="4"/>
      <c r="P14" s="4">
        <v>1</v>
      </c>
      <c r="Q14" s="4"/>
      <c r="R14" s="4"/>
      <c r="S14" s="4"/>
      <c r="T14" s="4"/>
      <c r="U14" s="4"/>
      <c r="V14" s="11">
        <v>39568</v>
      </c>
      <c r="W14" s="4"/>
      <c r="X14" s="4"/>
      <c r="Y14" s="4" t="s">
        <v>1514</v>
      </c>
      <c r="Z14" s="11">
        <v>41678.41777777778</v>
      </c>
      <c r="AA14" s="85">
        <f>COUNTIF(Table3[ProductID],Table25[[#This Row],[ProductID]])</f>
        <v>0</v>
      </c>
      <c r="AB14" s="85" t="str">
        <f>IF(Table25[[#This Row],[Jumlah Vendor]]&lt;=1,"Vendor tidak memiliki alternatif","")</f>
        <v>Vendor tidak memiliki alternatif</v>
      </c>
    </row>
    <row r="15" spans="1:28" x14ac:dyDescent="0.25">
      <c r="A15" s="5">
        <v>325</v>
      </c>
      <c r="B15" s="5" t="s">
        <v>1513</v>
      </c>
      <c r="C15" s="5" t="s">
        <v>1512</v>
      </c>
      <c r="D15" s="5" t="s">
        <v>2769</v>
      </c>
      <c r="E15" s="29">
        <v>0</v>
      </c>
      <c r="F15" s="29">
        <v>0</v>
      </c>
      <c r="G15" s="29"/>
      <c r="H15" s="5">
        <v>1000</v>
      </c>
      <c r="I15" s="5">
        <v>750</v>
      </c>
      <c r="J15" s="5">
        <v>0</v>
      </c>
      <c r="K15" s="5">
        <v>0</v>
      </c>
      <c r="L15" s="5"/>
      <c r="M15" s="5"/>
      <c r="N15" s="5"/>
      <c r="O15" s="5"/>
      <c r="P15" s="5">
        <v>0</v>
      </c>
      <c r="Q15" s="5"/>
      <c r="R15" s="5"/>
      <c r="S15" s="5"/>
      <c r="T15" s="5"/>
      <c r="U15" s="5"/>
      <c r="V15" s="10">
        <v>39568</v>
      </c>
      <c r="W15" s="5"/>
      <c r="X15" s="5"/>
      <c r="Y15" s="5" t="s">
        <v>1511</v>
      </c>
      <c r="Z15" s="10">
        <v>41678.41777777778</v>
      </c>
      <c r="AA15" s="85">
        <f>COUNTIF(Table3[ProductID],Table25[[#This Row],[ProductID]])</f>
        <v>1</v>
      </c>
      <c r="AB15" s="85" t="str">
        <f>IF(Table25[[#This Row],[Jumlah Vendor]]&lt;=1,"Vendor tidak memiliki alternatif","")</f>
        <v>Vendor tidak memiliki alternatif</v>
      </c>
    </row>
    <row r="16" spans="1:28" x14ac:dyDescent="0.25">
      <c r="A16" s="4">
        <v>326</v>
      </c>
      <c r="B16" s="4" t="s">
        <v>1510</v>
      </c>
      <c r="C16" s="4" t="s">
        <v>1509</v>
      </c>
      <c r="D16" s="4" t="s">
        <v>2769</v>
      </c>
      <c r="E16" s="30">
        <v>0</v>
      </c>
      <c r="F16" s="30">
        <v>0</v>
      </c>
      <c r="G16" s="30"/>
      <c r="H16" s="4">
        <v>1000</v>
      </c>
      <c r="I16" s="4">
        <v>750</v>
      </c>
      <c r="J16" s="4">
        <v>0</v>
      </c>
      <c r="K16" s="4">
        <v>0</v>
      </c>
      <c r="L16" s="4"/>
      <c r="M16" s="4"/>
      <c r="N16" s="4"/>
      <c r="O16" s="4"/>
      <c r="P16" s="4">
        <v>0</v>
      </c>
      <c r="Q16" s="4"/>
      <c r="R16" s="4"/>
      <c r="S16" s="4"/>
      <c r="T16" s="4"/>
      <c r="U16" s="4"/>
      <c r="V16" s="11">
        <v>39568</v>
      </c>
      <c r="W16" s="4"/>
      <c r="X16" s="4"/>
      <c r="Y16" s="4" t="s">
        <v>1508</v>
      </c>
      <c r="Z16" s="11">
        <v>41678.41777777778</v>
      </c>
      <c r="AA16" s="85">
        <f>COUNTIF(Table3[ProductID],Table25[[#This Row],[ProductID]])</f>
        <v>1</v>
      </c>
      <c r="AB16" s="85" t="str">
        <f>IF(Table25[[#This Row],[Jumlah Vendor]]&lt;=1,"Vendor tidak memiliki alternatif","")</f>
        <v>Vendor tidak memiliki alternatif</v>
      </c>
    </row>
    <row r="17" spans="1:28" x14ac:dyDescent="0.25">
      <c r="A17" s="5">
        <v>327</v>
      </c>
      <c r="B17" s="5" t="s">
        <v>1507</v>
      </c>
      <c r="C17" s="5" t="s">
        <v>1506</v>
      </c>
      <c r="D17" s="5" t="s">
        <v>2769</v>
      </c>
      <c r="E17" s="29">
        <v>1</v>
      </c>
      <c r="F17" s="29">
        <v>0</v>
      </c>
      <c r="G17" s="29"/>
      <c r="H17" s="5">
        <v>800</v>
      </c>
      <c r="I17" s="5">
        <v>600</v>
      </c>
      <c r="J17" s="5">
        <v>0</v>
      </c>
      <c r="K17" s="5">
        <v>0</v>
      </c>
      <c r="L17" s="5"/>
      <c r="M17" s="5"/>
      <c r="N17" s="5"/>
      <c r="O17" s="5"/>
      <c r="P17" s="5">
        <v>1</v>
      </c>
      <c r="Q17" s="5"/>
      <c r="R17" s="5"/>
      <c r="S17" s="5"/>
      <c r="T17" s="5"/>
      <c r="U17" s="5"/>
      <c r="V17" s="10">
        <v>39568</v>
      </c>
      <c r="W17" s="5"/>
      <c r="X17" s="5"/>
      <c r="Y17" s="5" t="s">
        <v>1505</v>
      </c>
      <c r="Z17" s="10">
        <v>41678.41777777778</v>
      </c>
      <c r="AA17" s="85">
        <f>COUNTIF(Table3[ProductID],Table25[[#This Row],[ProductID]])</f>
        <v>0</v>
      </c>
      <c r="AB17" s="85" t="str">
        <f>IF(Table25[[#This Row],[Jumlah Vendor]]&lt;=1,"Vendor tidak memiliki alternatif","")</f>
        <v>Vendor tidak memiliki alternatif</v>
      </c>
    </row>
    <row r="18" spans="1:28" x14ac:dyDescent="0.25">
      <c r="A18" s="4">
        <v>328</v>
      </c>
      <c r="B18" s="4" t="s">
        <v>1504</v>
      </c>
      <c r="C18" s="4" t="s">
        <v>1503</v>
      </c>
      <c r="D18" s="4" t="s">
        <v>2769</v>
      </c>
      <c r="E18" s="30">
        <v>1</v>
      </c>
      <c r="F18" s="30">
        <v>0</v>
      </c>
      <c r="G18" s="30"/>
      <c r="H18" s="4">
        <v>1000</v>
      </c>
      <c r="I18" s="4">
        <v>750</v>
      </c>
      <c r="J18" s="4">
        <v>0</v>
      </c>
      <c r="K18" s="4">
        <v>0</v>
      </c>
      <c r="L18" s="4"/>
      <c r="M18" s="4"/>
      <c r="N18" s="4"/>
      <c r="O18" s="4"/>
      <c r="P18" s="4">
        <v>1</v>
      </c>
      <c r="Q18" s="4"/>
      <c r="R18" s="4"/>
      <c r="S18" s="4"/>
      <c r="T18" s="4"/>
      <c r="U18" s="4"/>
      <c r="V18" s="11">
        <v>39568</v>
      </c>
      <c r="W18" s="4"/>
      <c r="X18" s="4"/>
      <c r="Y18" s="4" t="s">
        <v>1502</v>
      </c>
      <c r="Z18" s="11">
        <v>41678.41777777778</v>
      </c>
      <c r="AA18" s="85">
        <f>COUNTIF(Table3[ProductID],Table25[[#This Row],[ProductID]])</f>
        <v>0</v>
      </c>
      <c r="AB18" s="85" t="str">
        <f>IF(Table25[[#This Row],[Jumlah Vendor]]&lt;=1,"Vendor tidak memiliki alternatif","")</f>
        <v>Vendor tidak memiliki alternatif</v>
      </c>
    </row>
    <row r="19" spans="1:28" x14ac:dyDescent="0.25">
      <c r="A19" s="5">
        <v>329</v>
      </c>
      <c r="B19" s="5" t="s">
        <v>1501</v>
      </c>
      <c r="C19" s="5" t="s">
        <v>1500</v>
      </c>
      <c r="D19" s="5" t="s">
        <v>2769</v>
      </c>
      <c r="E19" s="29">
        <v>1</v>
      </c>
      <c r="F19" s="29">
        <v>0</v>
      </c>
      <c r="G19" s="29"/>
      <c r="H19" s="5">
        <v>1000</v>
      </c>
      <c r="I19" s="5">
        <v>750</v>
      </c>
      <c r="J19" s="5">
        <v>0</v>
      </c>
      <c r="K19" s="5">
        <v>0</v>
      </c>
      <c r="L19" s="5"/>
      <c r="M19" s="5"/>
      <c r="N19" s="5"/>
      <c r="O19" s="5"/>
      <c r="P19" s="5">
        <v>1</v>
      </c>
      <c r="Q19" s="5"/>
      <c r="R19" s="5"/>
      <c r="S19" s="5"/>
      <c r="T19" s="5"/>
      <c r="U19" s="5"/>
      <c r="V19" s="10">
        <v>39568</v>
      </c>
      <c r="W19" s="5"/>
      <c r="X19" s="5"/>
      <c r="Y19" s="5" t="s">
        <v>1499</v>
      </c>
      <c r="Z19" s="10">
        <v>41678.41777777778</v>
      </c>
      <c r="AA19" s="85">
        <f>COUNTIF(Table3[ProductID],Table25[[#This Row],[ProductID]])</f>
        <v>0</v>
      </c>
      <c r="AB19" s="85" t="str">
        <f>IF(Table25[[#This Row],[Jumlah Vendor]]&lt;=1,"Vendor tidak memiliki alternatif","")</f>
        <v>Vendor tidak memiliki alternatif</v>
      </c>
    </row>
    <row r="20" spans="1:28" x14ac:dyDescent="0.25">
      <c r="A20" s="4">
        <v>330</v>
      </c>
      <c r="B20" s="4" t="s">
        <v>1498</v>
      </c>
      <c r="C20" s="4" t="s">
        <v>1497</v>
      </c>
      <c r="D20" s="4" t="s">
        <v>2769</v>
      </c>
      <c r="E20" s="30">
        <v>1</v>
      </c>
      <c r="F20" s="30">
        <v>0</v>
      </c>
      <c r="G20" s="30"/>
      <c r="H20" s="4">
        <v>1000</v>
      </c>
      <c r="I20" s="4">
        <v>750</v>
      </c>
      <c r="J20" s="4">
        <v>0</v>
      </c>
      <c r="K20" s="4">
        <v>0</v>
      </c>
      <c r="L20" s="4"/>
      <c r="M20" s="4"/>
      <c r="N20" s="4"/>
      <c r="O20" s="4"/>
      <c r="P20" s="4">
        <v>1</v>
      </c>
      <c r="Q20" s="4"/>
      <c r="R20" s="4"/>
      <c r="S20" s="4"/>
      <c r="T20" s="4"/>
      <c r="U20" s="4"/>
      <c r="V20" s="11">
        <v>39568</v>
      </c>
      <c r="W20" s="4"/>
      <c r="X20" s="4"/>
      <c r="Y20" s="4" t="s">
        <v>1496</v>
      </c>
      <c r="Z20" s="11">
        <v>41678.41777777778</v>
      </c>
      <c r="AA20" s="85">
        <f>COUNTIF(Table3[ProductID],Table25[[#This Row],[ProductID]])</f>
        <v>0</v>
      </c>
      <c r="AB20" s="85" t="str">
        <f>IF(Table25[[#This Row],[Jumlah Vendor]]&lt;=1,"Vendor tidak memiliki alternatif","")</f>
        <v>Vendor tidak memiliki alternatif</v>
      </c>
    </row>
    <row r="21" spans="1:28" x14ac:dyDescent="0.25">
      <c r="A21" s="5">
        <v>331</v>
      </c>
      <c r="B21" s="5" t="s">
        <v>1495</v>
      </c>
      <c r="C21" s="5" t="s">
        <v>1494</v>
      </c>
      <c r="D21" s="5" t="s">
        <v>2769</v>
      </c>
      <c r="E21" s="29">
        <v>1</v>
      </c>
      <c r="F21" s="29">
        <v>0</v>
      </c>
      <c r="G21" s="29"/>
      <c r="H21" s="5">
        <v>800</v>
      </c>
      <c r="I21" s="5">
        <v>600</v>
      </c>
      <c r="J21" s="5">
        <v>0</v>
      </c>
      <c r="K21" s="5">
        <v>0</v>
      </c>
      <c r="L21" s="5"/>
      <c r="M21" s="5"/>
      <c r="N21" s="5"/>
      <c r="O21" s="5"/>
      <c r="P21" s="5">
        <v>1</v>
      </c>
      <c r="Q21" s="5"/>
      <c r="R21" s="5"/>
      <c r="S21" s="5"/>
      <c r="T21" s="5"/>
      <c r="U21" s="5"/>
      <c r="V21" s="10">
        <v>39568</v>
      </c>
      <c r="W21" s="5"/>
      <c r="X21" s="5"/>
      <c r="Y21" s="5" t="s">
        <v>1493</v>
      </c>
      <c r="Z21" s="10">
        <v>41678.41777777778</v>
      </c>
      <c r="AA21" s="85">
        <f>COUNTIF(Table3[ProductID],Table25[[#This Row],[ProductID]])</f>
        <v>0</v>
      </c>
      <c r="AB21" s="85" t="str">
        <f>IF(Table25[[#This Row],[Jumlah Vendor]]&lt;=1,"Vendor tidak memiliki alternatif","")</f>
        <v>Vendor tidak memiliki alternatif</v>
      </c>
    </row>
    <row r="22" spans="1:28" x14ac:dyDescent="0.25">
      <c r="A22" s="4">
        <v>332</v>
      </c>
      <c r="B22" s="4" t="s">
        <v>1492</v>
      </c>
      <c r="C22" s="4" t="s">
        <v>1491</v>
      </c>
      <c r="D22" s="4" t="s">
        <v>2769</v>
      </c>
      <c r="E22" s="30">
        <v>0</v>
      </c>
      <c r="F22" s="30">
        <v>0</v>
      </c>
      <c r="G22" s="30" t="s">
        <v>63</v>
      </c>
      <c r="H22" s="4">
        <v>500</v>
      </c>
      <c r="I22" s="4">
        <v>375</v>
      </c>
      <c r="J22" s="4">
        <v>0</v>
      </c>
      <c r="K22" s="4">
        <v>0</v>
      </c>
      <c r="L22" s="4"/>
      <c r="M22" s="4"/>
      <c r="N22" s="4"/>
      <c r="O22" s="4"/>
      <c r="P22" s="4">
        <v>0</v>
      </c>
      <c r="Q22" s="4"/>
      <c r="R22" s="4"/>
      <c r="S22" s="4"/>
      <c r="T22" s="4"/>
      <c r="U22" s="4"/>
      <c r="V22" s="11">
        <v>39568</v>
      </c>
      <c r="W22" s="4"/>
      <c r="X22" s="4"/>
      <c r="Y22" s="4" t="s">
        <v>1490</v>
      </c>
      <c r="Z22" s="11">
        <v>41678.41777777778</v>
      </c>
      <c r="AA22" s="85">
        <f>COUNTIF(Table3[ProductID],Table25[[#This Row],[ProductID]])</f>
        <v>1</v>
      </c>
      <c r="AB22" s="85" t="str">
        <f>IF(Table25[[#This Row],[Jumlah Vendor]]&lt;=1,"Vendor tidak memiliki alternatif","")</f>
        <v>Vendor tidak memiliki alternatif</v>
      </c>
    </row>
    <row r="23" spans="1:28" hidden="1" x14ac:dyDescent="0.25">
      <c r="A23" s="5">
        <v>341</v>
      </c>
      <c r="B23" s="5" t="s">
        <v>1489</v>
      </c>
      <c r="C23" s="5" t="s">
        <v>1488</v>
      </c>
      <c r="D23" s="5" t="s">
        <v>2769</v>
      </c>
      <c r="E23" s="29">
        <v>0</v>
      </c>
      <c r="F23" s="29">
        <v>0</v>
      </c>
      <c r="G23" s="29"/>
      <c r="H23" s="5">
        <v>1000</v>
      </c>
      <c r="I23" s="5">
        <v>750</v>
      </c>
      <c r="J23" s="5">
        <v>0</v>
      </c>
      <c r="K23" s="5">
        <v>0</v>
      </c>
      <c r="L23" s="5"/>
      <c r="M23" s="5"/>
      <c r="N23" s="5"/>
      <c r="O23" s="5"/>
      <c r="P23" s="5">
        <v>0</v>
      </c>
      <c r="Q23" s="5"/>
      <c r="R23" s="5"/>
      <c r="S23" s="5"/>
      <c r="T23" s="5"/>
      <c r="U23" s="5"/>
      <c r="V23" s="10">
        <v>39568</v>
      </c>
      <c r="W23" s="5"/>
      <c r="X23" s="5"/>
      <c r="Y23" s="5" t="s">
        <v>1487</v>
      </c>
      <c r="Z23" s="10">
        <v>41678.41777777778</v>
      </c>
      <c r="AA23" s="85">
        <f>COUNTIF(Table3[ProductID],Table25[[#This Row],[ProductID]])</f>
        <v>3</v>
      </c>
      <c r="AB23" s="85" t="str">
        <f>IF(Table25[[#This Row],[Jumlah Vendor]]&lt;=1,"Vendor tidak memiliki alternatif","")</f>
        <v/>
      </c>
    </row>
    <row r="24" spans="1:28" hidden="1" x14ac:dyDescent="0.25">
      <c r="A24" s="4">
        <v>342</v>
      </c>
      <c r="B24" s="4" t="s">
        <v>1486</v>
      </c>
      <c r="C24" s="4" t="s">
        <v>1485</v>
      </c>
      <c r="D24" s="4" t="s">
        <v>2769</v>
      </c>
      <c r="E24" s="30">
        <v>0</v>
      </c>
      <c r="F24" s="30">
        <v>0</v>
      </c>
      <c r="G24" s="30"/>
      <c r="H24" s="4">
        <v>1000</v>
      </c>
      <c r="I24" s="4">
        <v>750</v>
      </c>
      <c r="J24" s="4">
        <v>0</v>
      </c>
      <c r="K24" s="4">
        <v>0</v>
      </c>
      <c r="L24" s="4"/>
      <c r="M24" s="4"/>
      <c r="N24" s="4"/>
      <c r="O24" s="4"/>
      <c r="P24" s="4">
        <v>0</v>
      </c>
      <c r="Q24" s="4"/>
      <c r="R24" s="4"/>
      <c r="S24" s="4"/>
      <c r="T24" s="4"/>
      <c r="U24" s="4"/>
      <c r="V24" s="11">
        <v>39568</v>
      </c>
      <c r="W24" s="4"/>
      <c r="X24" s="4"/>
      <c r="Y24" s="4" t="s">
        <v>1484</v>
      </c>
      <c r="Z24" s="11">
        <v>41678.41777777778</v>
      </c>
      <c r="AA24" s="85">
        <f>COUNTIF(Table3[ProductID],Table25[[#This Row],[ProductID]])</f>
        <v>3</v>
      </c>
      <c r="AB24" s="85" t="str">
        <f>IF(Table25[[#This Row],[Jumlah Vendor]]&lt;=1,"Vendor tidak memiliki alternatif","")</f>
        <v/>
      </c>
    </row>
    <row r="25" spans="1:28" hidden="1" x14ac:dyDescent="0.25">
      <c r="A25" s="5">
        <v>343</v>
      </c>
      <c r="B25" s="5" t="s">
        <v>1483</v>
      </c>
      <c r="C25" s="5" t="s">
        <v>1482</v>
      </c>
      <c r="D25" s="5" t="s">
        <v>2769</v>
      </c>
      <c r="E25" s="29">
        <v>0</v>
      </c>
      <c r="F25" s="29">
        <v>0</v>
      </c>
      <c r="G25" s="29"/>
      <c r="H25" s="5">
        <v>1000</v>
      </c>
      <c r="I25" s="5">
        <v>750</v>
      </c>
      <c r="J25" s="5">
        <v>0</v>
      </c>
      <c r="K25" s="5">
        <v>0</v>
      </c>
      <c r="L25" s="5"/>
      <c r="M25" s="5"/>
      <c r="N25" s="5"/>
      <c r="O25" s="5"/>
      <c r="P25" s="5">
        <v>0</v>
      </c>
      <c r="Q25" s="5"/>
      <c r="R25" s="5"/>
      <c r="S25" s="5"/>
      <c r="T25" s="5"/>
      <c r="U25" s="5"/>
      <c r="V25" s="10">
        <v>39568</v>
      </c>
      <c r="W25" s="5"/>
      <c r="X25" s="5"/>
      <c r="Y25" s="5" t="s">
        <v>1481</v>
      </c>
      <c r="Z25" s="10">
        <v>41678.41777777778</v>
      </c>
      <c r="AA25" s="85">
        <f>COUNTIF(Table3[ProductID],Table25[[#This Row],[ProductID]])</f>
        <v>3</v>
      </c>
      <c r="AB25" s="85" t="str">
        <f>IF(Table25[[#This Row],[Jumlah Vendor]]&lt;=1,"Vendor tidak memiliki alternatif","")</f>
        <v/>
      </c>
    </row>
    <row r="26" spans="1:28" hidden="1" x14ac:dyDescent="0.25">
      <c r="A26" s="4">
        <v>344</v>
      </c>
      <c r="B26" s="4" t="s">
        <v>1480</v>
      </c>
      <c r="C26" s="4" t="s">
        <v>1479</v>
      </c>
      <c r="D26" s="4" t="s">
        <v>2769</v>
      </c>
      <c r="E26" s="30">
        <v>0</v>
      </c>
      <c r="F26" s="30">
        <v>0</v>
      </c>
      <c r="G26" s="30"/>
      <c r="H26" s="4">
        <v>1000</v>
      </c>
      <c r="I26" s="4">
        <v>750</v>
      </c>
      <c r="J26" s="4">
        <v>0</v>
      </c>
      <c r="K26" s="4">
        <v>0</v>
      </c>
      <c r="L26" s="4"/>
      <c r="M26" s="4"/>
      <c r="N26" s="4"/>
      <c r="O26" s="4"/>
      <c r="P26" s="4">
        <v>0</v>
      </c>
      <c r="Q26" s="4"/>
      <c r="R26" s="4"/>
      <c r="S26" s="4"/>
      <c r="T26" s="4"/>
      <c r="U26" s="4"/>
      <c r="V26" s="11">
        <v>39568</v>
      </c>
      <c r="W26" s="4"/>
      <c r="X26" s="4"/>
      <c r="Y26" s="4" t="s">
        <v>1478</v>
      </c>
      <c r="Z26" s="11">
        <v>41678.41777777778</v>
      </c>
      <c r="AA26" s="85">
        <f>COUNTIF(Table3[ProductID],Table25[[#This Row],[ProductID]])</f>
        <v>3</v>
      </c>
      <c r="AB26" s="85" t="str">
        <f>IF(Table25[[#This Row],[Jumlah Vendor]]&lt;=1,"Vendor tidak memiliki alternatif","")</f>
        <v/>
      </c>
    </row>
    <row r="27" spans="1:28" hidden="1" x14ac:dyDescent="0.25">
      <c r="A27" s="5">
        <v>345</v>
      </c>
      <c r="B27" s="5" t="s">
        <v>1477</v>
      </c>
      <c r="C27" s="5" t="s">
        <v>1476</v>
      </c>
      <c r="D27" s="5" t="s">
        <v>2769</v>
      </c>
      <c r="E27" s="29">
        <v>0</v>
      </c>
      <c r="F27" s="29">
        <v>0</v>
      </c>
      <c r="G27" s="29"/>
      <c r="H27" s="5">
        <v>1000</v>
      </c>
      <c r="I27" s="5">
        <v>750</v>
      </c>
      <c r="J27" s="5">
        <v>0</v>
      </c>
      <c r="K27" s="5">
        <v>0</v>
      </c>
      <c r="L27" s="5"/>
      <c r="M27" s="5"/>
      <c r="N27" s="5"/>
      <c r="O27" s="5"/>
      <c r="P27" s="5">
        <v>0</v>
      </c>
      <c r="Q27" s="5"/>
      <c r="R27" s="5"/>
      <c r="S27" s="5"/>
      <c r="T27" s="5"/>
      <c r="U27" s="5"/>
      <c r="V27" s="10">
        <v>39568</v>
      </c>
      <c r="W27" s="5"/>
      <c r="X27" s="5"/>
      <c r="Y27" s="5" t="s">
        <v>1475</v>
      </c>
      <c r="Z27" s="10">
        <v>41678.41777777778</v>
      </c>
      <c r="AA27" s="85">
        <f>COUNTIF(Table3[ProductID],Table25[[#This Row],[ProductID]])</f>
        <v>3</v>
      </c>
      <c r="AB27" s="85" t="str">
        <f>IF(Table25[[#This Row],[Jumlah Vendor]]&lt;=1,"Vendor tidak memiliki alternatif","")</f>
        <v/>
      </c>
    </row>
    <row r="28" spans="1:28" hidden="1" x14ac:dyDescent="0.25">
      <c r="A28" s="4">
        <v>346</v>
      </c>
      <c r="B28" s="4" t="s">
        <v>1474</v>
      </c>
      <c r="C28" s="4" t="s">
        <v>1473</v>
      </c>
      <c r="D28" s="4" t="s">
        <v>2769</v>
      </c>
      <c r="E28" s="30">
        <v>0</v>
      </c>
      <c r="F28" s="30">
        <v>0</v>
      </c>
      <c r="G28" s="30"/>
      <c r="H28" s="4">
        <v>1000</v>
      </c>
      <c r="I28" s="4">
        <v>750</v>
      </c>
      <c r="J28" s="4">
        <v>0</v>
      </c>
      <c r="K28" s="4">
        <v>0</v>
      </c>
      <c r="L28" s="4"/>
      <c r="M28" s="4"/>
      <c r="N28" s="4"/>
      <c r="O28" s="4"/>
      <c r="P28" s="4">
        <v>0</v>
      </c>
      <c r="Q28" s="4"/>
      <c r="R28" s="4"/>
      <c r="S28" s="4"/>
      <c r="T28" s="4"/>
      <c r="U28" s="4"/>
      <c r="V28" s="11">
        <v>39568</v>
      </c>
      <c r="W28" s="4"/>
      <c r="X28" s="4"/>
      <c r="Y28" s="4" t="s">
        <v>1472</v>
      </c>
      <c r="Z28" s="11">
        <v>41678.41777777778</v>
      </c>
      <c r="AA28" s="85">
        <f>COUNTIF(Table3[ProductID],Table25[[#This Row],[ProductID]])</f>
        <v>3</v>
      </c>
      <c r="AB28" s="85" t="str">
        <f>IF(Table25[[#This Row],[Jumlah Vendor]]&lt;=1,"Vendor tidak memiliki alternatif","")</f>
        <v/>
      </c>
    </row>
    <row r="29" spans="1:28" hidden="1" x14ac:dyDescent="0.25">
      <c r="A29" s="5">
        <v>347</v>
      </c>
      <c r="B29" s="5" t="s">
        <v>1471</v>
      </c>
      <c r="C29" s="5" t="s">
        <v>1470</v>
      </c>
      <c r="D29" s="5" t="s">
        <v>2769</v>
      </c>
      <c r="E29" s="29">
        <v>0</v>
      </c>
      <c r="F29" s="29">
        <v>0</v>
      </c>
      <c r="G29" s="29"/>
      <c r="H29" s="5">
        <v>1000</v>
      </c>
      <c r="I29" s="5">
        <v>750</v>
      </c>
      <c r="J29" s="5">
        <v>0</v>
      </c>
      <c r="K29" s="5">
        <v>0</v>
      </c>
      <c r="L29" s="5"/>
      <c r="M29" s="5"/>
      <c r="N29" s="5"/>
      <c r="O29" s="5"/>
      <c r="P29" s="5">
        <v>0</v>
      </c>
      <c r="Q29" s="5"/>
      <c r="R29" s="5"/>
      <c r="S29" s="5"/>
      <c r="T29" s="5"/>
      <c r="U29" s="5"/>
      <c r="V29" s="10">
        <v>39568</v>
      </c>
      <c r="W29" s="5"/>
      <c r="X29" s="5"/>
      <c r="Y29" s="5" t="s">
        <v>1469</v>
      </c>
      <c r="Z29" s="10">
        <v>41678.41777777778</v>
      </c>
      <c r="AA29" s="85">
        <f>COUNTIF(Table3[ProductID],Table25[[#This Row],[ProductID]])</f>
        <v>3</v>
      </c>
      <c r="AB29" s="85" t="str">
        <f>IF(Table25[[#This Row],[Jumlah Vendor]]&lt;=1,"Vendor tidak memiliki alternatif","")</f>
        <v/>
      </c>
    </row>
    <row r="30" spans="1:28" hidden="1" x14ac:dyDescent="0.25">
      <c r="A30" s="4">
        <v>348</v>
      </c>
      <c r="B30" s="4" t="s">
        <v>1468</v>
      </c>
      <c r="C30" s="4" t="s">
        <v>1467</v>
      </c>
      <c r="D30" s="4" t="s">
        <v>2769</v>
      </c>
      <c r="E30" s="30">
        <v>0</v>
      </c>
      <c r="F30" s="30">
        <v>0</v>
      </c>
      <c r="G30" s="30"/>
      <c r="H30" s="4">
        <v>1000</v>
      </c>
      <c r="I30" s="4">
        <v>750</v>
      </c>
      <c r="J30" s="4">
        <v>0</v>
      </c>
      <c r="K30" s="4">
        <v>0</v>
      </c>
      <c r="L30" s="4"/>
      <c r="M30" s="4"/>
      <c r="N30" s="4"/>
      <c r="O30" s="4"/>
      <c r="P30" s="4">
        <v>0</v>
      </c>
      <c r="Q30" s="4"/>
      <c r="R30" s="4"/>
      <c r="S30" s="4"/>
      <c r="T30" s="4"/>
      <c r="U30" s="4"/>
      <c r="V30" s="11">
        <v>39568</v>
      </c>
      <c r="W30" s="4"/>
      <c r="X30" s="4"/>
      <c r="Y30" s="4" t="s">
        <v>1466</v>
      </c>
      <c r="Z30" s="11">
        <v>41678.41777777778</v>
      </c>
      <c r="AA30" s="85">
        <f>COUNTIF(Table3[ProductID],Table25[[#This Row],[ProductID]])</f>
        <v>3</v>
      </c>
      <c r="AB30" s="85" t="str">
        <f>IF(Table25[[#This Row],[Jumlah Vendor]]&lt;=1,"Vendor tidak memiliki alternatif","")</f>
        <v/>
      </c>
    </row>
    <row r="31" spans="1:28" hidden="1" x14ac:dyDescent="0.25">
      <c r="A31" s="5">
        <v>349</v>
      </c>
      <c r="B31" s="5" t="s">
        <v>1465</v>
      </c>
      <c r="C31" s="5" t="s">
        <v>1464</v>
      </c>
      <c r="D31" s="5" t="s">
        <v>2769</v>
      </c>
      <c r="E31" s="29">
        <v>0</v>
      </c>
      <c r="F31" s="29">
        <v>0</v>
      </c>
      <c r="G31" s="29"/>
      <c r="H31" s="5">
        <v>1000</v>
      </c>
      <c r="I31" s="5">
        <v>750</v>
      </c>
      <c r="J31" s="5">
        <v>0</v>
      </c>
      <c r="K31" s="5">
        <v>0</v>
      </c>
      <c r="L31" s="5"/>
      <c r="M31" s="5"/>
      <c r="N31" s="5"/>
      <c r="O31" s="5"/>
      <c r="P31" s="5">
        <v>0</v>
      </c>
      <c r="Q31" s="5"/>
      <c r="R31" s="5"/>
      <c r="S31" s="5"/>
      <c r="T31" s="5"/>
      <c r="U31" s="5"/>
      <c r="V31" s="10">
        <v>39568</v>
      </c>
      <c r="W31" s="5"/>
      <c r="X31" s="5"/>
      <c r="Y31" s="5" t="s">
        <v>1463</v>
      </c>
      <c r="Z31" s="10">
        <v>41678.41777777778</v>
      </c>
      <c r="AA31" s="85">
        <f>COUNTIF(Table3[ProductID],Table25[[#This Row],[ProductID]])</f>
        <v>3</v>
      </c>
      <c r="AB31" s="85" t="str">
        <f>IF(Table25[[#This Row],[Jumlah Vendor]]&lt;=1,"Vendor tidak memiliki alternatif","")</f>
        <v/>
      </c>
    </row>
    <row r="32" spans="1:28" x14ac:dyDescent="0.25">
      <c r="A32" s="4">
        <v>350</v>
      </c>
      <c r="B32" s="4" t="s">
        <v>1462</v>
      </c>
      <c r="C32" s="4" t="s">
        <v>1461</v>
      </c>
      <c r="D32" s="4" t="s">
        <v>2769</v>
      </c>
      <c r="E32" s="30">
        <v>1</v>
      </c>
      <c r="F32" s="30">
        <v>0</v>
      </c>
      <c r="G32" s="30"/>
      <c r="H32" s="4">
        <v>800</v>
      </c>
      <c r="I32" s="4">
        <v>600</v>
      </c>
      <c r="J32" s="4">
        <v>0</v>
      </c>
      <c r="K32" s="4">
        <v>0</v>
      </c>
      <c r="L32" s="4"/>
      <c r="M32" s="4"/>
      <c r="N32" s="4"/>
      <c r="O32" s="4"/>
      <c r="P32" s="4">
        <v>1</v>
      </c>
      <c r="Q32" s="4"/>
      <c r="R32" s="4"/>
      <c r="S32" s="4"/>
      <c r="T32" s="4"/>
      <c r="U32" s="4"/>
      <c r="V32" s="11">
        <v>39568</v>
      </c>
      <c r="W32" s="4"/>
      <c r="X32" s="4"/>
      <c r="Y32" s="4" t="s">
        <v>1460</v>
      </c>
      <c r="Z32" s="11">
        <v>41678.41777777778</v>
      </c>
      <c r="AA32" s="85">
        <f>COUNTIF(Table3[ProductID],Table25[[#This Row],[ProductID]])</f>
        <v>0</v>
      </c>
      <c r="AB32" s="85" t="str">
        <f>IF(Table25[[#This Row],[Jumlah Vendor]]&lt;=1,"Vendor tidak memiliki alternatif","")</f>
        <v>Vendor tidak memiliki alternatif</v>
      </c>
    </row>
    <row r="33" spans="1:28" hidden="1" x14ac:dyDescent="0.25">
      <c r="A33" s="5">
        <v>351</v>
      </c>
      <c r="B33" s="5" t="s">
        <v>1459</v>
      </c>
      <c r="C33" s="5" t="s">
        <v>1458</v>
      </c>
      <c r="D33" s="5" t="s">
        <v>2769</v>
      </c>
      <c r="E33" s="29">
        <v>0</v>
      </c>
      <c r="F33" s="29">
        <v>0</v>
      </c>
      <c r="G33" s="29" t="s">
        <v>63</v>
      </c>
      <c r="H33" s="5">
        <v>800</v>
      </c>
      <c r="I33" s="5">
        <v>600</v>
      </c>
      <c r="J33" s="5">
        <v>0</v>
      </c>
      <c r="K33" s="5">
        <v>0</v>
      </c>
      <c r="L33" s="5"/>
      <c r="M33" s="5"/>
      <c r="N33" s="5"/>
      <c r="O33" s="5"/>
      <c r="P33" s="5">
        <v>0</v>
      </c>
      <c r="Q33" s="5"/>
      <c r="R33" s="5"/>
      <c r="S33" s="5"/>
      <c r="T33" s="5"/>
      <c r="U33" s="5"/>
      <c r="V33" s="10">
        <v>39568</v>
      </c>
      <c r="W33" s="5"/>
      <c r="X33" s="5"/>
      <c r="Y33" s="5" t="s">
        <v>1457</v>
      </c>
      <c r="Z33" s="10">
        <v>41678.41777777778</v>
      </c>
      <c r="AA33" s="85">
        <f>COUNTIF(Table3[ProductID],Table25[[#This Row],[ProductID]])</f>
        <v>2</v>
      </c>
      <c r="AB33" s="85" t="str">
        <f>IF(Table25[[#This Row],[Jumlah Vendor]]&lt;=1,"Vendor tidak memiliki alternatif","")</f>
        <v/>
      </c>
    </row>
    <row r="34" spans="1:28" hidden="1" x14ac:dyDescent="0.25">
      <c r="A34" s="4">
        <v>352</v>
      </c>
      <c r="B34" s="4" t="s">
        <v>1456</v>
      </c>
      <c r="C34" s="4" t="s">
        <v>1455</v>
      </c>
      <c r="D34" s="4" t="s">
        <v>2769</v>
      </c>
      <c r="E34" s="30">
        <v>0</v>
      </c>
      <c r="F34" s="30">
        <v>0</v>
      </c>
      <c r="G34" s="30" t="s">
        <v>63</v>
      </c>
      <c r="H34" s="4">
        <v>800</v>
      </c>
      <c r="I34" s="4">
        <v>600</v>
      </c>
      <c r="J34" s="4">
        <v>0</v>
      </c>
      <c r="K34" s="4">
        <v>0</v>
      </c>
      <c r="L34" s="4"/>
      <c r="M34" s="4"/>
      <c r="N34" s="4"/>
      <c r="O34" s="4"/>
      <c r="P34" s="4">
        <v>0</v>
      </c>
      <c r="Q34" s="4"/>
      <c r="R34" s="4"/>
      <c r="S34" s="4"/>
      <c r="T34" s="4"/>
      <c r="U34" s="4"/>
      <c r="V34" s="11">
        <v>39568</v>
      </c>
      <c r="W34" s="4"/>
      <c r="X34" s="4"/>
      <c r="Y34" s="4" t="s">
        <v>1454</v>
      </c>
      <c r="Z34" s="11">
        <v>41678.41777777778</v>
      </c>
      <c r="AA34" s="85">
        <f>COUNTIF(Table3[ProductID],Table25[[#This Row],[ProductID]])</f>
        <v>2</v>
      </c>
      <c r="AB34" s="85" t="str">
        <f>IF(Table25[[#This Row],[Jumlah Vendor]]&lt;=1,"Vendor tidak memiliki alternatif","")</f>
        <v/>
      </c>
    </row>
    <row r="35" spans="1:28" x14ac:dyDescent="0.25">
      <c r="A35" s="5">
        <v>355</v>
      </c>
      <c r="B35" s="5" t="s">
        <v>1453</v>
      </c>
      <c r="C35" s="5" t="s">
        <v>1452</v>
      </c>
      <c r="D35" s="5" t="s">
        <v>2769</v>
      </c>
      <c r="E35" s="29">
        <v>0</v>
      </c>
      <c r="F35" s="29">
        <v>0</v>
      </c>
      <c r="G35" s="29"/>
      <c r="H35" s="5">
        <v>800</v>
      </c>
      <c r="I35" s="5">
        <v>600</v>
      </c>
      <c r="J35" s="5">
        <v>0</v>
      </c>
      <c r="K35" s="5">
        <v>0</v>
      </c>
      <c r="L35" s="5"/>
      <c r="M35" s="5"/>
      <c r="N35" s="5"/>
      <c r="O35" s="5"/>
      <c r="P35" s="5">
        <v>0</v>
      </c>
      <c r="Q35" s="5"/>
      <c r="R35" s="5"/>
      <c r="S35" s="5"/>
      <c r="T35" s="5"/>
      <c r="U35" s="5"/>
      <c r="V35" s="10">
        <v>39568</v>
      </c>
      <c r="W35" s="5"/>
      <c r="X35" s="5"/>
      <c r="Y35" s="5" t="s">
        <v>1451</v>
      </c>
      <c r="Z35" s="10">
        <v>41678.41777777778</v>
      </c>
      <c r="AA35" s="85">
        <f>COUNTIF(Table3[ProductID],Table25[[#This Row],[ProductID]])</f>
        <v>1</v>
      </c>
      <c r="AB35" s="85" t="str">
        <f>IF(Table25[[#This Row],[Jumlah Vendor]]&lt;=1,"Vendor tidak memiliki alternatif","")</f>
        <v>Vendor tidak memiliki alternatif</v>
      </c>
    </row>
    <row r="36" spans="1:28" hidden="1" x14ac:dyDescent="0.25">
      <c r="A36" s="4">
        <v>356</v>
      </c>
      <c r="B36" s="4" t="s">
        <v>1450</v>
      </c>
      <c r="C36" s="4" t="s">
        <v>1449</v>
      </c>
      <c r="D36" s="4" t="s">
        <v>2769</v>
      </c>
      <c r="E36" s="30">
        <v>0</v>
      </c>
      <c r="F36" s="30">
        <v>0</v>
      </c>
      <c r="G36" s="30"/>
      <c r="H36" s="4">
        <v>800</v>
      </c>
      <c r="I36" s="4">
        <v>600</v>
      </c>
      <c r="J36" s="4">
        <v>0</v>
      </c>
      <c r="K36" s="4">
        <v>0</v>
      </c>
      <c r="L36" s="4"/>
      <c r="M36" s="4"/>
      <c r="N36" s="4"/>
      <c r="O36" s="4"/>
      <c r="P36" s="4">
        <v>0</v>
      </c>
      <c r="Q36" s="4"/>
      <c r="R36" s="4" t="s">
        <v>22</v>
      </c>
      <c r="S36" s="4"/>
      <c r="T36" s="4"/>
      <c r="U36" s="4"/>
      <c r="V36" s="11">
        <v>39568</v>
      </c>
      <c r="W36" s="4"/>
      <c r="X36" s="4"/>
      <c r="Y36" s="4" t="s">
        <v>1448</v>
      </c>
      <c r="Z36" s="11">
        <v>41678.41777777778</v>
      </c>
      <c r="AA36" s="85">
        <f>COUNTIF(Table3[ProductID],Table25[[#This Row],[ProductID]])</f>
        <v>2</v>
      </c>
      <c r="AB36" s="85" t="str">
        <f>IF(Table25[[#This Row],[Jumlah Vendor]]&lt;=1,"Vendor tidak memiliki alternatif","")</f>
        <v/>
      </c>
    </row>
    <row r="37" spans="1:28" hidden="1" x14ac:dyDescent="0.25">
      <c r="A37" s="5">
        <v>357</v>
      </c>
      <c r="B37" s="5" t="s">
        <v>1447</v>
      </c>
      <c r="C37" s="5" t="s">
        <v>1446</v>
      </c>
      <c r="D37" s="5" t="s">
        <v>2769</v>
      </c>
      <c r="E37" s="29">
        <v>0</v>
      </c>
      <c r="F37" s="29">
        <v>0</v>
      </c>
      <c r="G37" s="29"/>
      <c r="H37" s="5">
        <v>800</v>
      </c>
      <c r="I37" s="5">
        <v>600</v>
      </c>
      <c r="J37" s="5">
        <v>0</v>
      </c>
      <c r="K37" s="5">
        <v>0</v>
      </c>
      <c r="L37" s="5"/>
      <c r="M37" s="5"/>
      <c r="N37" s="5"/>
      <c r="O37" s="5"/>
      <c r="P37" s="5">
        <v>0</v>
      </c>
      <c r="Q37" s="5"/>
      <c r="R37" s="5" t="s">
        <v>41</v>
      </c>
      <c r="S37" s="5"/>
      <c r="T37" s="5"/>
      <c r="U37" s="5"/>
      <c r="V37" s="10">
        <v>39568</v>
      </c>
      <c r="W37" s="5"/>
      <c r="X37" s="5"/>
      <c r="Y37" s="5" t="s">
        <v>1445</v>
      </c>
      <c r="Z37" s="10">
        <v>41678.41777777778</v>
      </c>
      <c r="AA37" s="85">
        <f>COUNTIF(Table3[ProductID],Table25[[#This Row],[ProductID]])</f>
        <v>2</v>
      </c>
      <c r="AB37" s="85" t="str">
        <f>IF(Table25[[#This Row],[Jumlah Vendor]]&lt;=1,"Vendor tidak memiliki alternatif","")</f>
        <v/>
      </c>
    </row>
    <row r="38" spans="1:28" x14ac:dyDescent="0.25">
      <c r="A38" s="4">
        <v>358</v>
      </c>
      <c r="B38" s="4" t="s">
        <v>1444</v>
      </c>
      <c r="C38" s="4" t="s">
        <v>1443</v>
      </c>
      <c r="D38" s="4" t="s">
        <v>2769</v>
      </c>
      <c r="E38" s="30">
        <v>0</v>
      </c>
      <c r="F38" s="30">
        <v>0</v>
      </c>
      <c r="G38" s="30"/>
      <c r="H38" s="4">
        <v>800</v>
      </c>
      <c r="I38" s="4">
        <v>600</v>
      </c>
      <c r="J38" s="4">
        <v>0</v>
      </c>
      <c r="K38" s="4">
        <v>0</v>
      </c>
      <c r="L38" s="4"/>
      <c r="M38" s="4"/>
      <c r="N38" s="4"/>
      <c r="O38" s="4"/>
      <c r="P38" s="4">
        <v>0</v>
      </c>
      <c r="Q38" s="4"/>
      <c r="R38" s="4"/>
      <c r="S38" s="4"/>
      <c r="T38" s="4"/>
      <c r="U38" s="4"/>
      <c r="V38" s="11">
        <v>39568</v>
      </c>
      <c r="W38" s="4"/>
      <c r="X38" s="4"/>
      <c r="Y38" s="4" t="s">
        <v>1442</v>
      </c>
      <c r="Z38" s="11">
        <v>41678.41777777778</v>
      </c>
      <c r="AA38" s="85">
        <f>COUNTIF(Table3[ProductID],Table25[[#This Row],[ProductID]])</f>
        <v>1</v>
      </c>
      <c r="AB38" s="85" t="str">
        <f>IF(Table25[[#This Row],[Jumlah Vendor]]&lt;=1,"Vendor tidak memiliki alternatif","")</f>
        <v>Vendor tidak memiliki alternatif</v>
      </c>
    </row>
    <row r="39" spans="1:28" hidden="1" x14ac:dyDescent="0.25">
      <c r="A39" s="5">
        <v>359</v>
      </c>
      <c r="B39" s="5" t="s">
        <v>1441</v>
      </c>
      <c r="C39" s="5" t="s">
        <v>1440</v>
      </c>
      <c r="D39" s="5" t="s">
        <v>2769</v>
      </c>
      <c r="E39" s="29">
        <v>0</v>
      </c>
      <c r="F39" s="29">
        <v>0</v>
      </c>
      <c r="G39" s="29"/>
      <c r="H39" s="5">
        <v>1000</v>
      </c>
      <c r="I39" s="5">
        <v>750</v>
      </c>
      <c r="J39" s="5">
        <v>0</v>
      </c>
      <c r="K39" s="5">
        <v>0</v>
      </c>
      <c r="L39" s="5"/>
      <c r="M39" s="5"/>
      <c r="N39" s="5"/>
      <c r="O39" s="5"/>
      <c r="P39" s="5">
        <v>0</v>
      </c>
      <c r="Q39" s="5"/>
      <c r="R39" s="5"/>
      <c r="S39" s="5"/>
      <c r="T39" s="5"/>
      <c r="U39" s="5"/>
      <c r="V39" s="10">
        <v>39568</v>
      </c>
      <c r="W39" s="5"/>
      <c r="X39" s="5"/>
      <c r="Y39" s="5" t="s">
        <v>1439</v>
      </c>
      <c r="Z39" s="10">
        <v>41678.41777777778</v>
      </c>
      <c r="AA39" s="85">
        <f>COUNTIF(Table3[ProductID],Table25[[#This Row],[ProductID]])</f>
        <v>2</v>
      </c>
      <c r="AB39" s="85" t="str">
        <f>IF(Table25[[#This Row],[Jumlah Vendor]]&lt;=1,"Vendor tidak memiliki alternatif","")</f>
        <v/>
      </c>
    </row>
    <row r="40" spans="1:28" hidden="1" x14ac:dyDescent="0.25">
      <c r="A40" s="4">
        <v>360</v>
      </c>
      <c r="B40" s="4" t="s">
        <v>1438</v>
      </c>
      <c r="C40" s="4" t="s">
        <v>1437</v>
      </c>
      <c r="D40" s="4" t="s">
        <v>2769</v>
      </c>
      <c r="E40" s="30">
        <v>0</v>
      </c>
      <c r="F40" s="30">
        <v>0</v>
      </c>
      <c r="G40" s="30"/>
      <c r="H40" s="4">
        <v>1000</v>
      </c>
      <c r="I40" s="4">
        <v>750</v>
      </c>
      <c r="J40" s="4">
        <v>0</v>
      </c>
      <c r="K40" s="4">
        <v>0</v>
      </c>
      <c r="L40" s="4"/>
      <c r="M40" s="4"/>
      <c r="N40" s="4"/>
      <c r="O40" s="4"/>
      <c r="P40" s="4">
        <v>0</v>
      </c>
      <c r="Q40" s="4"/>
      <c r="R40" s="4"/>
      <c r="S40" s="4"/>
      <c r="T40" s="4"/>
      <c r="U40" s="4"/>
      <c r="V40" s="11">
        <v>39568</v>
      </c>
      <c r="W40" s="4"/>
      <c r="X40" s="4"/>
      <c r="Y40" s="4" t="s">
        <v>1436</v>
      </c>
      <c r="Z40" s="11">
        <v>41678.41777777778</v>
      </c>
      <c r="AA40" s="85">
        <f>COUNTIF(Table3[ProductID],Table25[[#This Row],[ProductID]])</f>
        <v>2</v>
      </c>
      <c r="AB40" s="85" t="str">
        <f>IF(Table25[[#This Row],[Jumlah Vendor]]&lt;=1,"Vendor tidak memiliki alternatif","")</f>
        <v/>
      </c>
    </row>
    <row r="41" spans="1:28" hidden="1" x14ac:dyDescent="0.25">
      <c r="A41" s="5">
        <v>361</v>
      </c>
      <c r="B41" s="5" t="s">
        <v>1435</v>
      </c>
      <c r="C41" s="5" t="s">
        <v>1434</v>
      </c>
      <c r="D41" s="5" t="s">
        <v>2769</v>
      </c>
      <c r="E41" s="29">
        <v>0</v>
      </c>
      <c r="F41" s="29">
        <v>0</v>
      </c>
      <c r="G41" s="29"/>
      <c r="H41" s="5">
        <v>1000</v>
      </c>
      <c r="I41" s="5">
        <v>750</v>
      </c>
      <c r="J41" s="5">
        <v>0</v>
      </c>
      <c r="K41" s="5">
        <v>0</v>
      </c>
      <c r="L41" s="5"/>
      <c r="M41" s="5"/>
      <c r="N41" s="5"/>
      <c r="O41" s="5"/>
      <c r="P41" s="5">
        <v>0</v>
      </c>
      <c r="Q41" s="5"/>
      <c r="R41" s="5"/>
      <c r="S41" s="5"/>
      <c r="T41" s="5"/>
      <c r="U41" s="5"/>
      <c r="V41" s="10">
        <v>39568</v>
      </c>
      <c r="W41" s="5"/>
      <c r="X41" s="5"/>
      <c r="Y41" s="5" t="s">
        <v>1433</v>
      </c>
      <c r="Z41" s="10">
        <v>41678.41777777778</v>
      </c>
      <c r="AA41" s="85">
        <f>COUNTIF(Table3[ProductID],Table25[[#This Row],[ProductID]])</f>
        <v>2</v>
      </c>
      <c r="AB41" s="85" t="str">
        <f>IF(Table25[[#This Row],[Jumlah Vendor]]&lt;=1,"Vendor tidak memiliki alternatif","")</f>
        <v/>
      </c>
    </row>
    <row r="42" spans="1:28" hidden="1" x14ac:dyDescent="0.25">
      <c r="A42" s="4">
        <v>362</v>
      </c>
      <c r="B42" s="4" t="s">
        <v>1432</v>
      </c>
      <c r="C42" s="4" t="s">
        <v>1431</v>
      </c>
      <c r="D42" s="4" t="s">
        <v>2769</v>
      </c>
      <c r="E42" s="30">
        <v>0</v>
      </c>
      <c r="F42" s="30">
        <v>0</v>
      </c>
      <c r="G42" s="30"/>
      <c r="H42" s="4">
        <v>1000</v>
      </c>
      <c r="I42" s="4">
        <v>750</v>
      </c>
      <c r="J42" s="4">
        <v>0</v>
      </c>
      <c r="K42" s="4">
        <v>0</v>
      </c>
      <c r="L42" s="4"/>
      <c r="M42" s="4"/>
      <c r="N42" s="4"/>
      <c r="O42" s="4"/>
      <c r="P42" s="4">
        <v>0</v>
      </c>
      <c r="Q42" s="4"/>
      <c r="R42" s="4"/>
      <c r="S42" s="4"/>
      <c r="T42" s="4"/>
      <c r="U42" s="4"/>
      <c r="V42" s="11">
        <v>39568</v>
      </c>
      <c r="W42" s="4"/>
      <c r="X42" s="4"/>
      <c r="Y42" s="4" t="s">
        <v>1430</v>
      </c>
      <c r="Z42" s="11">
        <v>41678.41777777778</v>
      </c>
      <c r="AA42" s="85">
        <f>COUNTIF(Table3[ProductID],Table25[[#This Row],[ProductID]])</f>
        <v>2</v>
      </c>
      <c r="AB42" s="85" t="str">
        <f>IF(Table25[[#This Row],[Jumlah Vendor]]&lt;=1,"Vendor tidak memiliki alternatif","")</f>
        <v/>
      </c>
    </row>
    <row r="43" spans="1:28" hidden="1" x14ac:dyDescent="0.25">
      <c r="A43" s="5">
        <v>363</v>
      </c>
      <c r="B43" s="5" t="s">
        <v>1429</v>
      </c>
      <c r="C43" s="5" t="s">
        <v>1428</v>
      </c>
      <c r="D43" s="5" t="s">
        <v>2769</v>
      </c>
      <c r="E43" s="29">
        <v>0</v>
      </c>
      <c r="F43" s="29">
        <v>0</v>
      </c>
      <c r="G43" s="29"/>
      <c r="H43" s="5">
        <v>1000</v>
      </c>
      <c r="I43" s="5">
        <v>750</v>
      </c>
      <c r="J43" s="5">
        <v>0</v>
      </c>
      <c r="K43" s="5">
        <v>0</v>
      </c>
      <c r="L43" s="5"/>
      <c r="M43" s="5"/>
      <c r="N43" s="5"/>
      <c r="O43" s="5"/>
      <c r="P43" s="5">
        <v>0</v>
      </c>
      <c r="Q43" s="5"/>
      <c r="R43" s="5"/>
      <c r="S43" s="5"/>
      <c r="T43" s="5"/>
      <c r="U43" s="5"/>
      <c r="V43" s="10">
        <v>39568</v>
      </c>
      <c r="W43" s="5"/>
      <c r="X43" s="5"/>
      <c r="Y43" s="5" t="s">
        <v>1427</v>
      </c>
      <c r="Z43" s="10">
        <v>41678.41777777778</v>
      </c>
      <c r="AA43" s="85">
        <f>COUNTIF(Table3[ProductID],Table25[[#This Row],[ProductID]])</f>
        <v>2</v>
      </c>
      <c r="AB43" s="85" t="str">
        <f>IF(Table25[[#This Row],[Jumlah Vendor]]&lt;=1,"Vendor tidak memiliki alternatif","")</f>
        <v/>
      </c>
    </row>
    <row r="44" spans="1:28" hidden="1" x14ac:dyDescent="0.25">
      <c r="A44" s="4">
        <v>364</v>
      </c>
      <c r="B44" s="4" t="s">
        <v>1426</v>
      </c>
      <c r="C44" s="4" t="s">
        <v>1425</v>
      </c>
      <c r="D44" s="4" t="s">
        <v>2769</v>
      </c>
      <c r="E44" s="30">
        <v>0</v>
      </c>
      <c r="F44" s="30">
        <v>0</v>
      </c>
      <c r="G44" s="30"/>
      <c r="H44" s="4">
        <v>1000</v>
      </c>
      <c r="I44" s="4">
        <v>750</v>
      </c>
      <c r="J44" s="4">
        <v>0</v>
      </c>
      <c r="K44" s="4">
        <v>0</v>
      </c>
      <c r="L44" s="4"/>
      <c r="M44" s="4"/>
      <c r="N44" s="4"/>
      <c r="O44" s="4"/>
      <c r="P44" s="4">
        <v>0</v>
      </c>
      <c r="Q44" s="4"/>
      <c r="R44" s="4"/>
      <c r="S44" s="4"/>
      <c r="T44" s="4"/>
      <c r="U44" s="4"/>
      <c r="V44" s="11">
        <v>39568</v>
      </c>
      <c r="W44" s="4"/>
      <c r="X44" s="4"/>
      <c r="Y44" s="4" t="s">
        <v>1424</v>
      </c>
      <c r="Z44" s="11">
        <v>41678.41777777778</v>
      </c>
      <c r="AA44" s="85">
        <f>COUNTIF(Table3[ProductID],Table25[[#This Row],[ProductID]])</f>
        <v>2</v>
      </c>
      <c r="AB44" s="85" t="str">
        <f>IF(Table25[[#This Row],[Jumlah Vendor]]&lt;=1,"Vendor tidak memiliki alternatif","")</f>
        <v/>
      </c>
    </row>
    <row r="45" spans="1:28" hidden="1" x14ac:dyDescent="0.25">
      <c r="A45" s="5">
        <v>365</v>
      </c>
      <c r="B45" s="5" t="s">
        <v>1423</v>
      </c>
      <c r="C45" s="5" t="s">
        <v>1422</v>
      </c>
      <c r="D45" s="5" t="s">
        <v>2769</v>
      </c>
      <c r="E45" s="29">
        <v>0</v>
      </c>
      <c r="F45" s="29">
        <v>0</v>
      </c>
      <c r="G45" s="29"/>
      <c r="H45" s="5">
        <v>1000</v>
      </c>
      <c r="I45" s="5">
        <v>750</v>
      </c>
      <c r="J45" s="5">
        <v>0</v>
      </c>
      <c r="K45" s="5">
        <v>0</v>
      </c>
      <c r="L45" s="5"/>
      <c r="M45" s="5"/>
      <c r="N45" s="5"/>
      <c r="O45" s="5"/>
      <c r="P45" s="5">
        <v>0</v>
      </c>
      <c r="Q45" s="5"/>
      <c r="R45" s="5"/>
      <c r="S45" s="5"/>
      <c r="T45" s="5"/>
      <c r="U45" s="5"/>
      <c r="V45" s="10">
        <v>39568</v>
      </c>
      <c r="W45" s="5"/>
      <c r="X45" s="5"/>
      <c r="Y45" s="5" t="s">
        <v>1421</v>
      </c>
      <c r="Z45" s="10">
        <v>41678.41777777778</v>
      </c>
      <c r="AA45" s="85">
        <f>COUNTIF(Table3[ProductID],Table25[[#This Row],[ProductID]])</f>
        <v>2</v>
      </c>
      <c r="AB45" s="85" t="str">
        <f>IF(Table25[[#This Row],[Jumlah Vendor]]&lt;=1,"Vendor tidak memiliki alternatif","")</f>
        <v/>
      </c>
    </row>
    <row r="46" spans="1:28" hidden="1" x14ac:dyDescent="0.25">
      <c r="A46" s="4">
        <v>366</v>
      </c>
      <c r="B46" s="4" t="s">
        <v>1420</v>
      </c>
      <c r="C46" s="4" t="s">
        <v>1419</v>
      </c>
      <c r="D46" s="4" t="s">
        <v>2769</v>
      </c>
      <c r="E46" s="30">
        <v>0</v>
      </c>
      <c r="F46" s="30">
        <v>0</v>
      </c>
      <c r="G46" s="30"/>
      <c r="H46" s="4">
        <v>1000</v>
      </c>
      <c r="I46" s="4">
        <v>750</v>
      </c>
      <c r="J46" s="4">
        <v>0</v>
      </c>
      <c r="K46" s="4">
        <v>0</v>
      </c>
      <c r="L46" s="4"/>
      <c r="M46" s="4"/>
      <c r="N46" s="4"/>
      <c r="O46" s="4"/>
      <c r="P46" s="4">
        <v>0</v>
      </c>
      <c r="Q46" s="4"/>
      <c r="R46" s="4"/>
      <c r="S46" s="4"/>
      <c r="T46" s="4"/>
      <c r="U46" s="4"/>
      <c r="V46" s="11">
        <v>39568</v>
      </c>
      <c r="W46" s="4"/>
      <c r="X46" s="4"/>
      <c r="Y46" s="25" t="s">
        <v>1418</v>
      </c>
      <c r="Z46" s="11">
        <v>41678.41777777778</v>
      </c>
      <c r="AA46" s="85">
        <f>COUNTIF(Table3[ProductID],Table25[[#This Row],[ProductID]])</f>
        <v>2</v>
      </c>
      <c r="AB46" s="85" t="str">
        <f>IF(Table25[[#This Row],[Jumlah Vendor]]&lt;=1,"Vendor tidak memiliki alternatif","")</f>
        <v/>
      </c>
    </row>
    <row r="47" spans="1:28" hidden="1" x14ac:dyDescent="0.25">
      <c r="A47" s="5">
        <v>367</v>
      </c>
      <c r="B47" s="5" t="s">
        <v>1417</v>
      </c>
      <c r="C47" s="5" t="s">
        <v>1416</v>
      </c>
      <c r="D47" s="5" t="s">
        <v>2769</v>
      </c>
      <c r="E47" s="29">
        <v>0</v>
      </c>
      <c r="F47" s="29">
        <v>0</v>
      </c>
      <c r="G47" s="29"/>
      <c r="H47" s="5">
        <v>1000</v>
      </c>
      <c r="I47" s="5">
        <v>750</v>
      </c>
      <c r="J47" s="5">
        <v>0</v>
      </c>
      <c r="K47" s="5">
        <v>0</v>
      </c>
      <c r="L47" s="5"/>
      <c r="M47" s="5"/>
      <c r="N47" s="5"/>
      <c r="O47" s="5"/>
      <c r="P47" s="5">
        <v>0</v>
      </c>
      <c r="Q47" s="5"/>
      <c r="R47" s="5"/>
      <c r="S47" s="5"/>
      <c r="T47" s="5"/>
      <c r="U47" s="5"/>
      <c r="V47" s="10">
        <v>39568</v>
      </c>
      <c r="W47" s="5"/>
      <c r="X47" s="5"/>
      <c r="Y47" s="5" t="s">
        <v>1415</v>
      </c>
      <c r="Z47" s="10">
        <v>41678.41777777778</v>
      </c>
      <c r="AA47" s="85">
        <f>COUNTIF(Table3[ProductID],Table25[[#This Row],[ProductID]])</f>
        <v>2</v>
      </c>
      <c r="AB47" s="85" t="str">
        <f>IF(Table25[[#This Row],[Jumlah Vendor]]&lt;=1,"Vendor tidak memiliki alternatif","")</f>
        <v/>
      </c>
    </row>
    <row r="48" spans="1:28" hidden="1" x14ac:dyDescent="0.25">
      <c r="A48" s="4">
        <v>368</v>
      </c>
      <c r="B48" s="4" t="s">
        <v>1414</v>
      </c>
      <c r="C48" s="4" t="s">
        <v>1413</v>
      </c>
      <c r="D48" s="4" t="s">
        <v>2769</v>
      </c>
      <c r="E48" s="30">
        <v>0</v>
      </c>
      <c r="F48" s="30">
        <v>0</v>
      </c>
      <c r="G48" s="30"/>
      <c r="H48" s="4">
        <v>1000</v>
      </c>
      <c r="I48" s="4">
        <v>750</v>
      </c>
      <c r="J48" s="4">
        <v>0</v>
      </c>
      <c r="K48" s="4">
        <v>0</v>
      </c>
      <c r="L48" s="4"/>
      <c r="M48" s="4"/>
      <c r="N48" s="4"/>
      <c r="O48" s="4"/>
      <c r="P48" s="4">
        <v>0</v>
      </c>
      <c r="Q48" s="4"/>
      <c r="R48" s="4"/>
      <c r="S48" s="4"/>
      <c r="T48" s="4"/>
      <c r="U48" s="4"/>
      <c r="V48" s="11">
        <v>39568</v>
      </c>
      <c r="W48" s="4"/>
      <c r="X48" s="4"/>
      <c r="Y48" s="4" t="s">
        <v>1412</v>
      </c>
      <c r="Z48" s="11">
        <v>41678.41777777778</v>
      </c>
      <c r="AA48" s="85">
        <f>COUNTIF(Table3[ProductID],Table25[[#This Row],[ProductID]])</f>
        <v>2</v>
      </c>
      <c r="AB48" s="85" t="str">
        <f>IF(Table25[[#This Row],[Jumlah Vendor]]&lt;=1,"Vendor tidak memiliki alternatif","")</f>
        <v/>
      </c>
    </row>
    <row r="49" spans="1:28" hidden="1" x14ac:dyDescent="0.25">
      <c r="A49" s="5">
        <v>369</v>
      </c>
      <c r="B49" s="5" t="s">
        <v>1411</v>
      </c>
      <c r="C49" s="5" t="s">
        <v>1410</v>
      </c>
      <c r="D49" s="5" t="s">
        <v>2769</v>
      </c>
      <c r="E49" s="29">
        <v>0</v>
      </c>
      <c r="F49" s="29">
        <v>0</v>
      </c>
      <c r="G49" s="29"/>
      <c r="H49" s="5">
        <v>1000</v>
      </c>
      <c r="I49" s="5">
        <v>750</v>
      </c>
      <c r="J49" s="5">
        <v>0</v>
      </c>
      <c r="K49" s="5">
        <v>0</v>
      </c>
      <c r="L49" s="5"/>
      <c r="M49" s="5"/>
      <c r="N49" s="5"/>
      <c r="O49" s="5"/>
      <c r="P49" s="5">
        <v>0</v>
      </c>
      <c r="Q49" s="5"/>
      <c r="R49" s="5"/>
      <c r="S49" s="5"/>
      <c r="T49" s="5"/>
      <c r="U49" s="5"/>
      <c r="V49" s="10">
        <v>39568</v>
      </c>
      <c r="W49" s="5"/>
      <c r="X49" s="5"/>
      <c r="Y49" s="5" t="s">
        <v>1409</v>
      </c>
      <c r="Z49" s="10">
        <v>41678.41777777778</v>
      </c>
      <c r="AA49" s="85">
        <f>COUNTIF(Table3[ProductID],Table25[[#This Row],[ProductID]])</f>
        <v>2</v>
      </c>
      <c r="AB49" s="85" t="str">
        <f>IF(Table25[[#This Row],[Jumlah Vendor]]&lt;=1,"Vendor tidak memiliki alternatif","")</f>
        <v/>
      </c>
    </row>
    <row r="50" spans="1:28" hidden="1" x14ac:dyDescent="0.25">
      <c r="A50" s="4">
        <v>370</v>
      </c>
      <c r="B50" s="4" t="s">
        <v>1408</v>
      </c>
      <c r="C50" s="4" t="s">
        <v>1407</v>
      </c>
      <c r="D50" s="4" t="s">
        <v>2769</v>
      </c>
      <c r="E50" s="30">
        <v>0</v>
      </c>
      <c r="F50" s="30">
        <v>0</v>
      </c>
      <c r="G50" s="30"/>
      <c r="H50" s="4">
        <v>1000</v>
      </c>
      <c r="I50" s="4">
        <v>750</v>
      </c>
      <c r="J50" s="4">
        <v>0</v>
      </c>
      <c r="K50" s="4">
        <v>0</v>
      </c>
      <c r="L50" s="4"/>
      <c r="M50" s="4"/>
      <c r="N50" s="4"/>
      <c r="O50" s="4"/>
      <c r="P50" s="4">
        <v>0</v>
      </c>
      <c r="Q50" s="4"/>
      <c r="R50" s="4"/>
      <c r="S50" s="4"/>
      <c r="T50" s="4"/>
      <c r="U50" s="4"/>
      <c r="V50" s="11">
        <v>39568</v>
      </c>
      <c r="W50" s="4"/>
      <c r="X50" s="4"/>
      <c r="Y50" s="4" t="s">
        <v>1406</v>
      </c>
      <c r="Z50" s="11">
        <v>41678.41777777778</v>
      </c>
      <c r="AA50" s="85">
        <f>COUNTIF(Table3[ProductID],Table25[[#This Row],[ProductID]])</f>
        <v>2</v>
      </c>
      <c r="AB50" s="85" t="str">
        <f>IF(Table25[[#This Row],[Jumlah Vendor]]&lt;=1,"Vendor tidak memiliki alternatif","")</f>
        <v/>
      </c>
    </row>
    <row r="51" spans="1:28" hidden="1" x14ac:dyDescent="0.25">
      <c r="A51" s="5">
        <v>371</v>
      </c>
      <c r="B51" s="5" t="s">
        <v>1405</v>
      </c>
      <c r="C51" s="5" t="s">
        <v>1404</v>
      </c>
      <c r="D51" s="5" t="s">
        <v>2769</v>
      </c>
      <c r="E51" s="29">
        <v>0</v>
      </c>
      <c r="F51" s="29">
        <v>0</v>
      </c>
      <c r="G51" s="29"/>
      <c r="H51" s="5">
        <v>1000</v>
      </c>
      <c r="I51" s="5">
        <v>750</v>
      </c>
      <c r="J51" s="5">
        <v>0</v>
      </c>
      <c r="K51" s="5">
        <v>0</v>
      </c>
      <c r="L51" s="5"/>
      <c r="M51" s="5"/>
      <c r="N51" s="5"/>
      <c r="O51" s="5"/>
      <c r="P51" s="5">
        <v>0</v>
      </c>
      <c r="Q51" s="5"/>
      <c r="R51" s="5"/>
      <c r="S51" s="5"/>
      <c r="T51" s="5"/>
      <c r="U51" s="5"/>
      <c r="V51" s="10">
        <v>39568</v>
      </c>
      <c r="W51" s="5"/>
      <c r="X51" s="5"/>
      <c r="Y51" s="5" t="s">
        <v>1403</v>
      </c>
      <c r="Z51" s="10">
        <v>41678.41777777778</v>
      </c>
      <c r="AA51" s="85">
        <f>COUNTIF(Table3[ProductID],Table25[[#This Row],[ProductID]])</f>
        <v>2</v>
      </c>
      <c r="AB51" s="85" t="str">
        <f>IF(Table25[[#This Row],[Jumlah Vendor]]&lt;=1,"Vendor tidak memiliki alternatif","")</f>
        <v/>
      </c>
    </row>
    <row r="52" spans="1:28" hidden="1" x14ac:dyDescent="0.25">
      <c r="A52" s="4">
        <v>372</v>
      </c>
      <c r="B52" s="4" t="s">
        <v>1402</v>
      </c>
      <c r="C52" s="4" t="s">
        <v>1401</v>
      </c>
      <c r="D52" s="4" t="s">
        <v>2769</v>
      </c>
      <c r="E52" s="30">
        <v>0</v>
      </c>
      <c r="F52" s="30">
        <v>0</v>
      </c>
      <c r="G52" s="30"/>
      <c r="H52" s="4">
        <v>1000</v>
      </c>
      <c r="I52" s="4">
        <v>750</v>
      </c>
      <c r="J52" s="4">
        <v>0</v>
      </c>
      <c r="K52" s="4">
        <v>0</v>
      </c>
      <c r="L52" s="4"/>
      <c r="M52" s="4"/>
      <c r="N52" s="4"/>
      <c r="O52" s="4"/>
      <c r="P52" s="4">
        <v>0</v>
      </c>
      <c r="Q52" s="4"/>
      <c r="R52" s="4"/>
      <c r="S52" s="4"/>
      <c r="T52" s="4"/>
      <c r="U52" s="4"/>
      <c r="V52" s="11">
        <v>39568</v>
      </c>
      <c r="W52" s="4"/>
      <c r="X52" s="4"/>
      <c r="Y52" s="4" t="s">
        <v>1400</v>
      </c>
      <c r="Z52" s="11">
        <v>41678.41777777778</v>
      </c>
      <c r="AA52" s="85">
        <f>COUNTIF(Table3[ProductID],Table25[[#This Row],[ProductID]])</f>
        <v>2</v>
      </c>
      <c r="AB52" s="85" t="str">
        <f>IF(Table25[[#This Row],[Jumlah Vendor]]&lt;=1,"Vendor tidak memiliki alternatif","")</f>
        <v/>
      </c>
    </row>
    <row r="53" spans="1:28" hidden="1" x14ac:dyDescent="0.25">
      <c r="A53" s="5">
        <v>373</v>
      </c>
      <c r="B53" s="5" t="s">
        <v>1399</v>
      </c>
      <c r="C53" s="5" t="s">
        <v>1398</v>
      </c>
      <c r="D53" s="5" t="s">
        <v>2769</v>
      </c>
      <c r="E53" s="29">
        <v>0</v>
      </c>
      <c r="F53" s="29">
        <v>0</v>
      </c>
      <c r="G53" s="29"/>
      <c r="H53" s="5">
        <v>1000</v>
      </c>
      <c r="I53" s="5">
        <v>750</v>
      </c>
      <c r="J53" s="5">
        <v>0</v>
      </c>
      <c r="K53" s="5">
        <v>0</v>
      </c>
      <c r="L53" s="5"/>
      <c r="M53" s="5"/>
      <c r="N53" s="5"/>
      <c r="O53" s="5"/>
      <c r="P53" s="5">
        <v>0</v>
      </c>
      <c r="Q53" s="5"/>
      <c r="R53" s="5"/>
      <c r="S53" s="5"/>
      <c r="T53" s="5"/>
      <c r="U53" s="5"/>
      <c r="V53" s="10">
        <v>39568</v>
      </c>
      <c r="W53" s="5"/>
      <c r="X53" s="5"/>
      <c r="Y53" s="5" t="s">
        <v>1397</v>
      </c>
      <c r="Z53" s="10">
        <v>41678.41777777778</v>
      </c>
      <c r="AA53" s="85">
        <f>COUNTIF(Table3[ProductID],Table25[[#This Row],[ProductID]])</f>
        <v>2</v>
      </c>
      <c r="AB53" s="85" t="str">
        <f>IF(Table25[[#This Row],[Jumlah Vendor]]&lt;=1,"Vendor tidak memiliki alternatif","")</f>
        <v/>
      </c>
    </row>
    <row r="54" spans="1:28" hidden="1" x14ac:dyDescent="0.25">
      <c r="A54" s="4">
        <v>374</v>
      </c>
      <c r="B54" s="4" t="s">
        <v>1396</v>
      </c>
      <c r="C54" s="4" t="s">
        <v>1395</v>
      </c>
      <c r="D54" s="4" t="s">
        <v>2769</v>
      </c>
      <c r="E54" s="30">
        <v>0</v>
      </c>
      <c r="F54" s="30">
        <v>0</v>
      </c>
      <c r="G54" s="30"/>
      <c r="H54" s="4">
        <v>1000</v>
      </c>
      <c r="I54" s="4">
        <v>750</v>
      </c>
      <c r="J54" s="4">
        <v>0</v>
      </c>
      <c r="K54" s="4">
        <v>0</v>
      </c>
      <c r="L54" s="4"/>
      <c r="M54" s="4"/>
      <c r="N54" s="4"/>
      <c r="O54" s="4"/>
      <c r="P54" s="4">
        <v>0</v>
      </c>
      <c r="Q54" s="4"/>
      <c r="R54" s="4"/>
      <c r="S54" s="4"/>
      <c r="T54" s="4"/>
      <c r="U54" s="4"/>
      <c r="V54" s="11">
        <v>39568</v>
      </c>
      <c r="W54" s="4"/>
      <c r="X54" s="4"/>
      <c r="Y54" s="4" t="s">
        <v>1394</v>
      </c>
      <c r="Z54" s="11">
        <v>41678.41777777778</v>
      </c>
      <c r="AA54" s="85">
        <f>COUNTIF(Table3[ProductID],Table25[[#This Row],[ProductID]])</f>
        <v>2</v>
      </c>
      <c r="AB54" s="85" t="str">
        <f>IF(Table25[[#This Row],[Jumlah Vendor]]&lt;=1,"Vendor tidak memiliki alternatif","")</f>
        <v/>
      </c>
    </row>
    <row r="55" spans="1:28" hidden="1" x14ac:dyDescent="0.25">
      <c r="A55" s="5">
        <v>375</v>
      </c>
      <c r="B55" s="5" t="s">
        <v>1393</v>
      </c>
      <c r="C55" s="5" t="s">
        <v>1392</v>
      </c>
      <c r="D55" s="5" t="s">
        <v>2769</v>
      </c>
      <c r="E55" s="29">
        <v>0</v>
      </c>
      <c r="F55" s="29">
        <v>0</v>
      </c>
      <c r="G55" s="29"/>
      <c r="H55" s="5">
        <v>1000</v>
      </c>
      <c r="I55" s="5">
        <v>750</v>
      </c>
      <c r="J55" s="5">
        <v>0</v>
      </c>
      <c r="K55" s="5">
        <v>0</v>
      </c>
      <c r="L55" s="5"/>
      <c r="M55" s="5"/>
      <c r="N55" s="5"/>
      <c r="O55" s="5"/>
      <c r="P55" s="5">
        <v>0</v>
      </c>
      <c r="Q55" s="5"/>
      <c r="R55" s="5"/>
      <c r="S55" s="5"/>
      <c r="T55" s="5"/>
      <c r="U55" s="5"/>
      <c r="V55" s="10">
        <v>39568</v>
      </c>
      <c r="W55" s="5"/>
      <c r="X55" s="5"/>
      <c r="Y55" s="5" t="s">
        <v>1391</v>
      </c>
      <c r="Z55" s="10">
        <v>41678.41777777778</v>
      </c>
      <c r="AA55" s="85">
        <f>COUNTIF(Table3[ProductID],Table25[[#This Row],[ProductID]])</f>
        <v>3</v>
      </c>
      <c r="AB55" s="85" t="str">
        <f>IF(Table25[[#This Row],[Jumlah Vendor]]&lt;=1,"Vendor tidak memiliki alternatif","")</f>
        <v/>
      </c>
    </row>
    <row r="56" spans="1:28" hidden="1" x14ac:dyDescent="0.25">
      <c r="A56" s="4">
        <v>376</v>
      </c>
      <c r="B56" s="4" t="s">
        <v>1390</v>
      </c>
      <c r="C56" s="4" t="s">
        <v>1389</v>
      </c>
      <c r="D56" s="4" t="s">
        <v>2769</v>
      </c>
      <c r="E56" s="30">
        <v>0</v>
      </c>
      <c r="F56" s="30">
        <v>0</v>
      </c>
      <c r="G56" s="30"/>
      <c r="H56" s="4">
        <v>1000</v>
      </c>
      <c r="I56" s="4">
        <v>750</v>
      </c>
      <c r="J56" s="4">
        <v>0</v>
      </c>
      <c r="K56" s="4">
        <v>0</v>
      </c>
      <c r="L56" s="4"/>
      <c r="M56" s="4"/>
      <c r="N56" s="4"/>
      <c r="O56" s="4"/>
      <c r="P56" s="4">
        <v>0</v>
      </c>
      <c r="Q56" s="4"/>
      <c r="R56" s="4"/>
      <c r="S56" s="4"/>
      <c r="T56" s="4"/>
      <c r="U56" s="4"/>
      <c r="V56" s="11">
        <v>39568</v>
      </c>
      <c r="W56" s="4"/>
      <c r="X56" s="4"/>
      <c r="Y56" s="4" t="s">
        <v>1388</v>
      </c>
      <c r="Z56" s="11">
        <v>41678.41777777778</v>
      </c>
      <c r="AA56" s="85">
        <f>COUNTIF(Table3[ProductID],Table25[[#This Row],[ProductID]])</f>
        <v>3</v>
      </c>
      <c r="AB56" s="85" t="str">
        <f>IF(Table25[[#This Row],[Jumlah Vendor]]&lt;=1,"Vendor tidak memiliki alternatif","")</f>
        <v/>
      </c>
    </row>
    <row r="57" spans="1:28" hidden="1" x14ac:dyDescent="0.25">
      <c r="A57" s="5">
        <v>377</v>
      </c>
      <c r="B57" s="5" t="s">
        <v>1387</v>
      </c>
      <c r="C57" s="5" t="s">
        <v>1386</v>
      </c>
      <c r="D57" s="5" t="s">
        <v>2769</v>
      </c>
      <c r="E57" s="29">
        <v>0</v>
      </c>
      <c r="F57" s="29">
        <v>0</v>
      </c>
      <c r="G57" s="29"/>
      <c r="H57" s="5">
        <v>1000</v>
      </c>
      <c r="I57" s="5">
        <v>750</v>
      </c>
      <c r="J57" s="5">
        <v>0</v>
      </c>
      <c r="K57" s="5">
        <v>0</v>
      </c>
      <c r="L57" s="5"/>
      <c r="M57" s="5"/>
      <c r="N57" s="5"/>
      <c r="O57" s="5"/>
      <c r="P57" s="5">
        <v>0</v>
      </c>
      <c r="Q57" s="5"/>
      <c r="R57" s="5"/>
      <c r="S57" s="5"/>
      <c r="T57" s="5"/>
      <c r="U57" s="5"/>
      <c r="V57" s="10">
        <v>39568</v>
      </c>
      <c r="W57" s="5"/>
      <c r="X57" s="5"/>
      <c r="Y57" s="5" t="s">
        <v>1385</v>
      </c>
      <c r="Z57" s="10">
        <v>41678.41777777778</v>
      </c>
      <c r="AA57" s="85">
        <f>COUNTIF(Table3[ProductID],Table25[[#This Row],[ProductID]])</f>
        <v>3</v>
      </c>
      <c r="AB57" s="85" t="str">
        <f>IF(Table25[[#This Row],[Jumlah Vendor]]&lt;=1,"Vendor tidak memiliki alternatif","")</f>
        <v/>
      </c>
    </row>
    <row r="58" spans="1:28" hidden="1" x14ac:dyDescent="0.25">
      <c r="A58" s="4">
        <v>378</v>
      </c>
      <c r="B58" s="4" t="s">
        <v>1384</v>
      </c>
      <c r="C58" s="4" t="s">
        <v>1383</v>
      </c>
      <c r="D58" s="4" t="s">
        <v>2769</v>
      </c>
      <c r="E58" s="30">
        <v>0</v>
      </c>
      <c r="F58" s="30">
        <v>0</v>
      </c>
      <c r="G58" s="30"/>
      <c r="H58" s="4">
        <v>1000</v>
      </c>
      <c r="I58" s="4">
        <v>750</v>
      </c>
      <c r="J58" s="4">
        <v>0</v>
      </c>
      <c r="K58" s="4">
        <v>0</v>
      </c>
      <c r="L58" s="4"/>
      <c r="M58" s="4"/>
      <c r="N58" s="4"/>
      <c r="O58" s="4"/>
      <c r="P58" s="4">
        <v>0</v>
      </c>
      <c r="Q58" s="4"/>
      <c r="R58" s="4"/>
      <c r="S58" s="4"/>
      <c r="T58" s="4"/>
      <c r="U58" s="4"/>
      <c r="V58" s="11">
        <v>39568</v>
      </c>
      <c r="W58" s="4"/>
      <c r="X58" s="4"/>
      <c r="Y58" s="4" t="s">
        <v>1382</v>
      </c>
      <c r="Z58" s="11">
        <v>41678.41777777778</v>
      </c>
      <c r="AA58" s="85">
        <f>COUNTIF(Table3[ProductID],Table25[[#This Row],[ProductID]])</f>
        <v>3</v>
      </c>
      <c r="AB58" s="85" t="str">
        <f>IF(Table25[[#This Row],[Jumlah Vendor]]&lt;=1,"Vendor tidak memiliki alternatif","")</f>
        <v/>
      </c>
    </row>
    <row r="59" spans="1:28" hidden="1" x14ac:dyDescent="0.25">
      <c r="A59" s="5">
        <v>379</v>
      </c>
      <c r="B59" s="5" t="s">
        <v>1381</v>
      </c>
      <c r="C59" s="5" t="s">
        <v>1380</v>
      </c>
      <c r="D59" s="5" t="s">
        <v>2769</v>
      </c>
      <c r="E59" s="29">
        <v>0</v>
      </c>
      <c r="F59" s="29">
        <v>0</v>
      </c>
      <c r="G59" s="29"/>
      <c r="H59" s="5">
        <v>1000</v>
      </c>
      <c r="I59" s="5">
        <v>750</v>
      </c>
      <c r="J59" s="5">
        <v>0</v>
      </c>
      <c r="K59" s="5">
        <v>0</v>
      </c>
      <c r="L59" s="5"/>
      <c r="M59" s="5"/>
      <c r="N59" s="5"/>
      <c r="O59" s="5"/>
      <c r="P59" s="5">
        <v>0</v>
      </c>
      <c r="Q59" s="5"/>
      <c r="R59" s="5"/>
      <c r="S59" s="5"/>
      <c r="T59" s="5"/>
      <c r="U59" s="5"/>
      <c r="V59" s="10">
        <v>39568</v>
      </c>
      <c r="W59" s="5"/>
      <c r="X59" s="5"/>
      <c r="Y59" s="5" t="s">
        <v>1379</v>
      </c>
      <c r="Z59" s="10">
        <v>41678.41777777778</v>
      </c>
      <c r="AA59" s="85">
        <f>COUNTIF(Table3[ProductID],Table25[[#This Row],[ProductID]])</f>
        <v>3</v>
      </c>
      <c r="AB59" s="85" t="str">
        <f>IF(Table25[[#This Row],[Jumlah Vendor]]&lt;=1,"Vendor tidak memiliki alternatif","")</f>
        <v/>
      </c>
    </row>
    <row r="60" spans="1:28" hidden="1" x14ac:dyDescent="0.25">
      <c r="A60" s="4">
        <v>380</v>
      </c>
      <c r="B60" s="4" t="s">
        <v>1378</v>
      </c>
      <c r="C60" s="4" t="s">
        <v>1377</v>
      </c>
      <c r="D60" s="4" t="s">
        <v>2769</v>
      </c>
      <c r="E60" s="30">
        <v>0</v>
      </c>
      <c r="F60" s="30">
        <v>0</v>
      </c>
      <c r="G60" s="30"/>
      <c r="H60" s="4">
        <v>1000</v>
      </c>
      <c r="I60" s="4">
        <v>750</v>
      </c>
      <c r="J60" s="4">
        <v>0</v>
      </c>
      <c r="K60" s="4">
        <v>0</v>
      </c>
      <c r="L60" s="4"/>
      <c r="M60" s="4"/>
      <c r="N60" s="4"/>
      <c r="O60" s="4"/>
      <c r="P60" s="4">
        <v>0</v>
      </c>
      <c r="Q60" s="4"/>
      <c r="R60" s="4"/>
      <c r="S60" s="4"/>
      <c r="T60" s="4"/>
      <c r="U60" s="4"/>
      <c r="V60" s="11">
        <v>39568</v>
      </c>
      <c r="W60" s="4"/>
      <c r="X60" s="4"/>
      <c r="Y60" s="4" t="s">
        <v>1376</v>
      </c>
      <c r="Z60" s="11">
        <v>41678.41777777778</v>
      </c>
      <c r="AA60" s="85">
        <f>COUNTIF(Table3[ProductID],Table25[[#This Row],[ProductID]])</f>
        <v>3</v>
      </c>
      <c r="AB60" s="85" t="str">
        <f>IF(Table25[[#This Row],[Jumlah Vendor]]&lt;=1,"Vendor tidak memiliki alternatif","")</f>
        <v/>
      </c>
    </row>
    <row r="61" spans="1:28" hidden="1" x14ac:dyDescent="0.25">
      <c r="A61" s="5">
        <v>381</v>
      </c>
      <c r="B61" s="5" t="s">
        <v>1375</v>
      </c>
      <c r="C61" s="5" t="s">
        <v>1374</v>
      </c>
      <c r="D61" s="5" t="s">
        <v>2769</v>
      </c>
      <c r="E61" s="29">
        <v>0</v>
      </c>
      <c r="F61" s="29">
        <v>0</v>
      </c>
      <c r="G61" s="29"/>
      <c r="H61" s="5">
        <v>1000</v>
      </c>
      <c r="I61" s="5">
        <v>750</v>
      </c>
      <c r="J61" s="5">
        <v>0</v>
      </c>
      <c r="K61" s="5">
        <v>0</v>
      </c>
      <c r="L61" s="5"/>
      <c r="M61" s="5"/>
      <c r="N61" s="5"/>
      <c r="O61" s="5"/>
      <c r="P61" s="5">
        <v>0</v>
      </c>
      <c r="Q61" s="5"/>
      <c r="R61" s="5"/>
      <c r="S61" s="5"/>
      <c r="T61" s="5"/>
      <c r="U61" s="5"/>
      <c r="V61" s="10">
        <v>39568</v>
      </c>
      <c r="W61" s="5"/>
      <c r="X61" s="5"/>
      <c r="Y61" s="5" t="s">
        <v>1373</v>
      </c>
      <c r="Z61" s="10">
        <v>41678.41777777778</v>
      </c>
      <c r="AA61" s="85">
        <f>COUNTIF(Table3[ProductID],Table25[[#This Row],[ProductID]])</f>
        <v>3</v>
      </c>
      <c r="AB61" s="85" t="str">
        <f>IF(Table25[[#This Row],[Jumlah Vendor]]&lt;=1,"Vendor tidak memiliki alternatif","")</f>
        <v/>
      </c>
    </row>
    <row r="62" spans="1:28" hidden="1" x14ac:dyDescent="0.25">
      <c r="A62" s="4">
        <v>382</v>
      </c>
      <c r="B62" s="4" t="s">
        <v>1372</v>
      </c>
      <c r="C62" s="4" t="s">
        <v>1371</v>
      </c>
      <c r="D62" s="4" t="s">
        <v>2769</v>
      </c>
      <c r="E62" s="30">
        <v>0</v>
      </c>
      <c r="F62" s="30">
        <v>0</v>
      </c>
      <c r="G62" s="30"/>
      <c r="H62" s="4">
        <v>1000</v>
      </c>
      <c r="I62" s="4">
        <v>750</v>
      </c>
      <c r="J62" s="4">
        <v>0</v>
      </c>
      <c r="K62" s="4">
        <v>0</v>
      </c>
      <c r="L62" s="4"/>
      <c r="M62" s="4"/>
      <c r="N62" s="4"/>
      <c r="O62" s="4"/>
      <c r="P62" s="4">
        <v>0</v>
      </c>
      <c r="Q62" s="4"/>
      <c r="R62" s="4"/>
      <c r="S62" s="4"/>
      <c r="T62" s="4"/>
      <c r="U62" s="4"/>
      <c r="V62" s="11">
        <v>39568</v>
      </c>
      <c r="W62" s="4"/>
      <c r="X62" s="4"/>
      <c r="Y62" s="4" t="s">
        <v>1370</v>
      </c>
      <c r="Z62" s="11">
        <v>41678.41777777778</v>
      </c>
      <c r="AA62" s="85">
        <f>COUNTIF(Table3[ProductID],Table25[[#This Row],[ProductID]])</f>
        <v>2</v>
      </c>
      <c r="AB62" s="85" t="str">
        <f>IF(Table25[[#This Row],[Jumlah Vendor]]&lt;=1,"Vendor tidak memiliki alternatif","")</f>
        <v/>
      </c>
    </row>
    <row r="63" spans="1:28" hidden="1" x14ac:dyDescent="0.25">
      <c r="A63" s="5">
        <v>383</v>
      </c>
      <c r="B63" s="5" t="s">
        <v>1369</v>
      </c>
      <c r="C63" s="5" t="s">
        <v>1368</v>
      </c>
      <c r="D63" s="5" t="s">
        <v>2769</v>
      </c>
      <c r="E63" s="29">
        <v>0</v>
      </c>
      <c r="F63" s="29">
        <v>0</v>
      </c>
      <c r="G63" s="29"/>
      <c r="H63" s="5">
        <v>1000</v>
      </c>
      <c r="I63" s="5">
        <v>750</v>
      </c>
      <c r="J63" s="5">
        <v>0</v>
      </c>
      <c r="K63" s="5">
        <v>0</v>
      </c>
      <c r="L63" s="5"/>
      <c r="M63" s="5"/>
      <c r="N63" s="5"/>
      <c r="O63" s="5"/>
      <c r="P63" s="5">
        <v>0</v>
      </c>
      <c r="Q63" s="5"/>
      <c r="R63" s="5"/>
      <c r="S63" s="5"/>
      <c r="T63" s="5"/>
      <c r="U63" s="5"/>
      <c r="V63" s="10">
        <v>39568</v>
      </c>
      <c r="W63" s="5"/>
      <c r="X63" s="5"/>
      <c r="Y63" s="5" t="s">
        <v>1367</v>
      </c>
      <c r="Z63" s="10">
        <v>41678.41777777778</v>
      </c>
      <c r="AA63" s="85">
        <f>COUNTIF(Table3[ProductID],Table25[[#This Row],[ProductID]])</f>
        <v>2</v>
      </c>
      <c r="AB63" s="85" t="str">
        <f>IF(Table25[[#This Row],[Jumlah Vendor]]&lt;=1,"Vendor tidak memiliki alternatif","")</f>
        <v/>
      </c>
    </row>
    <row r="64" spans="1:28" hidden="1" x14ac:dyDescent="0.25">
      <c r="A64" s="4">
        <v>384</v>
      </c>
      <c r="B64" s="4" t="s">
        <v>1366</v>
      </c>
      <c r="C64" s="4" t="s">
        <v>1365</v>
      </c>
      <c r="D64" s="4" t="s">
        <v>2769</v>
      </c>
      <c r="E64" s="30">
        <v>0</v>
      </c>
      <c r="F64" s="30">
        <v>0</v>
      </c>
      <c r="G64" s="30"/>
      <c r="H64" s="4">
        <v>1000</v>
      </c>
      <c r="I64" s="4">
        <v>750</v>
      </c>
      <c r="J64" s="4">
        <v>0</v>
      </c>
      <c r="K64" s="4">
        <v>0</v>
      </c>
      <c r="L64" s="4"/>
      <c r="M64" s="4"/>
      <c r="N64" s="4"/>
      <c r="O64" s="4"/>
      <c r="P64" s="4">
        <v>0</v>
      </c>
      <c r="Q64" s="4"/>
      <c r="R64" s="4"/>
      <c r="S64" s="4"/>
      <c r="T64" s="4"/>
      <c r="U64" s="4"/>
      <c r="V64" s="11">
        <v>39568</v>
      </c>
      <c r="W64" s="4"/>
      <c r="X64" s="4"/>
      <c r="Y64" s="4" t="s">
        <v>1364</v>
      </c>
      <c r="Z64" s="11">
        <v>41678.41777777778</v>
      </c>
      <c r="AA64" s="85">
        <f>COUNTIF(Table3[ProductID],Table25[[#This Row],[ProductID]])</f>
        <v>2</v>
      </c>
      <c r="AB64" s="85" t="str">
        <f>IF(Table25[[#This Row],[Jumlah Vendor]]&lt;=1,"Vendor tidak memiliki alternatif","")</f>
        <v/>
      </c>
    </row>
    <row r="65" spans="1:28" hidden="1" x14ac:dyDescent="0.25">
      <c r="A65" s="5">
        <v>385</v>
      </c>
      <c r="B65" s="5" t="s">
        <v>1363</v>
      </c>
      <c r="C65" s="5" t="s">
        <v>1362</v>
      </c>
      <c r="D65" s="5" t="s">
        <v>2769</v>
      </c>
      <c r="E65" s="29">
        <v>0</v>
      </c>
      <c r="F65" s="29">
        <v>0</v>
      </c>
      <c r="G65" s="29"/>
      <c r="H65" s="5">
        <v>1000</v>
      </c>
      <c r="I65" s="5">
        <v>750</v>
      </c>
      <c r="J65" s="5">
        <v>0</v>
      </c>
      <c r="K65" s="5">
        <v>0</v>
      </c>
      <c r="L65" s="5"/>
      <c r="M65" s="5"/>
      <c r="N65" s="5"/>
      <c r="O65" s="5"/>
      <c r="P65" s="5">
        <v>0</v>
      </c>
      <c r="Q65" s="5"/>
      <c r="R65" s="5"/>
      <c r="S65" s="5"/>
      <c r="T65" s="5"/>
      <c r="U65" s="5"/>
      <c r="V65" s="10">
        <v>39568</v>
      </c>
      <c r="W65" s="5"/>
      <c r="X65" s="5"/>
      <c r="Y65" s="5" t="s">
        <v>1361</v>
      </c>
      <c r="Z65" s="10">
        <v>41678.41777777778</v>
      </c>
      <c r="AA65" s="85">
        <f>COUNTIF(Table3[ProductID],Table25[[#This Row],[ProductID]])</f>
        <v>2</v>
      </c>
      <c r="AB65" s="85" t="str">
        <f>IF(Table25[[#This Row],[Jumlah Vendor]]&lt;=1,"Vendor tidak memiliki alternatif","")</f>
        <v/>
      </c>
    </row>
    <row r="66" spans="1:28" hidden="1" x14ac:dyDescent="0.25">
      <c r="A66" s="4">
        <v>386</v>
      </c>
      <c r="B66" s="4" t="s">
        <v>1360</v>
      </c>
      <c r="C66" s="4" t="s">
        <v>1359</v>
      </c>
      <c r="D66" s="4" t="s">
        <v>2769</v>
      </c>
      <c r="E66" s="30">
        <v>0</v>
      </c>
      <c r="F66" s="30">
        <v>0</v>
      </c>
      <c r="G66" s="30"/>
      <c r="H66" s="4">
        <v>1000</v>
      </c>
      <c r="I66" s="4">
        <v>750</v>
      </c>
      <c r="J66" s="4">
        <v>0</v>
      </c>
      <c r="K66" s="4">
        <v>0</v>
      </c>
      <c r="L66" s="4"/>
      <c r="M66" s="4"/>
      <c r="N66" s="4"/>
      <c r="O66" s="4"/>
      <c r="P66" s="4">
        <v>0</v>
      </c>
      <c r="Q66" s="4"/>
      <c r="R66" s="4"/>
      <c r="S66" s="4"/>
      <c r="T66" s="4"/>
      <c r="U66" s="4"/>
      <c r="V66" s="11">
        <v>39568</v>
      </c>
      <c r="W66" s="4"/>
      <c r="X66" s="4"/>
      <c r="Y66" s="4" t="s">
        <v>1358</v>
      </c>
      <c r="Z66" s="11">
        <v>41678.41777777778</v>
      </c>
      <c r="AA66" s="85">
        <f>COUNTIF(Table3[ProductID],Table25[[#This Row],[ProductID]])</f>
        <v>2</v>
      </c>
      <c r="AB66" s="85" t="str">
        <f>IF(Table25[[#This Row],[Jumlah Vendor]]&lt;=1,"Vendor tidak memiliki alternatif","")</f>
        <v/>
      </c>
    </row>
    <row r="67" spans="1:28" hidden="1" x14ac:dyDescent="0.25">
      <c r="A67" s="5">
        <v>387</v>
      </c>
      <c r="B67" s="5" t="s">
        <v>1357</v>
      </c>
      <c r="C67" s="5" t="s">
        <v>1356</v>
      </c>
      <c r="D67" s="5" t="s">
        <v>2769</v>
      </c>
      <c r="E67" s="29">
        <v>0</v>
      </c>
      <c r="F67" s="29">
        <v>0</v>
      </c>
      <c r="G67" s="29"/>
      <c r="H67" s="5">
        <v>1000</v>
      </c>
      <c r="I67" s="5">
        <v>750</v>
      </c>
      <c r="J67" s="5">
        <v>0</v>
      </c>
      <c r="K67" s="5">
        <v>0</v>
      </c>
      <c r="L67" s="5"/>
      <c r="M67" s="5"/>
      <c r="N67" s="5"/>
      <c r="O67" s="5"/>
      <c r="P67" s="5">
        <v>0</v>
      </c>
      <c r="Q67" s="5"/>
      <c r="R67" s="5"/>
      <c r="S67" s="5"/>
      <c r="T67" s="5"/>
      <c r="U67" s="5"/>
      <c r="V67" s="10">
        <v>39568</v>
      </c>
      <c r="W67" s="5"/>
      <c r="X67" s="5"/>
      <c r="Y67" s="5" t="s">
        <v>1355</v>
      </c>
      <c r="Z67" s="10">
        <v>41678.41777777778</v>
      </c>
      <c r="AA67" s="85">
        <f>COUNTIF(Table3[ProductID],Table25[[#This Row],[ProductID]])</f>
        <v>2</v>
      </c>
      <c r="AB67" s="85" t="str">
        <f>IF(Table25[[#This Row],[Jumlah Vendor]]&lt;=1,"Vendor tidak memiliki alternatif","")</f>
        <v/>
      </c>
    </row>
    <row r="68" spans="1:28" hidden="1" x14ac:dyDescent="0.25">
      <c r="A68" s="4">
        <v>388</v>
      </c>
      <c r="B68" s="4" t="s">
        <v>1354</v>
      </c>
      <c r="C68" s="4" t="s">
        <v>1353</v>
      </c>
      <c r="D68" s="4" t="s">
        <v>2769</v>
      </c>
      <c r="E68" s="30">
        <v>0</v>
      </c>
      <c r="F68" s="30">
        <v>0</v>
      </c>
      <c r="G68" s="30"/>
      <c r="H68" s="4">
        <v>1000</v>
      </c>
      <c r="I68" s="4">
        <v>750</v>
      </c>
      <c r="J68" s="4">
        <v>0</v>
      </c>
      <c r="K68" s="4">
        <v>0</v>
      </c>
      <c r="L68" s="4"/>
      <c r="M68" s="4"/>
      <c r="N68" s="4"/>
      <c r="O68" s="4"/>
      <c r="P68" s="4">
        <v>0</v>
      </c>
      <c r="Q68" s="4"/>
      <c r="R68" s="4"/>
      <c r="S68" s="4"/>
      <c r="T68" s="4"/>
      <c r="U68" s="4"/>
      <c r="V68" s="11">
        <v>39568</v>
      </c>
      <c r="W68" s="4"/>
      <c r="X68" s="4"/>
      <c r="Y68" s="4" t="s">
        <v>1352</v>
      </c>
      <c r="Z68" s="11">
        <v>41678.41777777778</v>
      </c>
      <c r="AA68" s="85">
        <f>COUNTIF(Table3[ProductID],Table25[[#This Row],[ProductID]])</f>
        <v>2</v>
      </c>
      <c r="AB68" s="85" t="str">
        <f>IF(Table25[[#This Row],[Jumlah Vendor]]&lt;=1,"Vendor tidak memiliki alternatif","")</f>
        <v/>
      </c>
    </row>
    <row r="69" spans="1:28" hidden="1" x14ac:dyDescent="0.25">
      <c r="A69" s="5">
        <v>389</v>
      </c>
      <c r="B69" s="5" t="s">
        <v>1351</v>
      </c>
      <c r="C69" s="5" t="s">
        <v>1350</v>
      </c>
      <c r="D69" s="5" t="s">
        <v>2769</v>
      </c>
      <c r="E69" s="29">
        <v>0</v>
      </c>
      <c r="F69" s="29">
        <v>0</v>
      </c>
      <c r="G69" s="29"/>
      <c r="H69" s="5">
        <v>1000</v>
      </c>
      <c r="I69" s="5">
        <v>750</v>
      </c>
      <c r="J69" s="5">
        <v>0</v>
      </c>
      <c r="K69" s="5">
        <v>0</v>
      </c>
      <c r="L69" s="5"/>
      <c r="M69" s="5"/>
      <c r="N69" s="5"/>
      <c r="O69" s="5"/>
      <c r="P69" s="5">
        <v>0</v>
      </c>
      <c r="Q69" s="5"/>
      <c r="R69" s="5"/>
      <c r="S69" s="5"/>
      <c r="T69" s="5"/>
      <c r="U69" s="5"/>
      <c r="V69" s="10">
        <v>39568</v>
      </c>
      <c r="W69" s="5"/>
      <c r="X69" s="5"/>
      <c r="Y69" s="5" t="s">
        <v>1349</v>
      </c>
      <c r="Z69" s="10">
        <v>41678.41777777778</v>
      </c>
      <c r="AA69" s="85">
        <f>COUNTIF(Table3[ProductID],Table25[[#This Row],[ProductID]])</f>
        <v>2</v>
      </c>
      <c r="AB69" s="85" t="str">
        <f>IF(Table25[[#This Row],[Jumlah Vendor]]&lt;=1,"Vendor tidak memiliki alternatif","")</f>
        <v/>
      </c>
    </row>
    <row r="70" spans="1:28" hidden="1" x14ac:dyDescent="0.25">
      <c r="A70" s="4">
        <v>390</v>
      </c>
      <c r="B70" s="4" t="s">
        <v>1348</v>
      </c>
      <c r="C70" s="4" t="s">
        <v>1347</v>
      </c>
      <c r="D70" s="4" t="s">
        <v>2769</v>
      </c>
      <c r="E70" s="30">
        <v>0</v>
      </c>
      <c r="F70" s="30">
        <v>0</v>
      </c>
      <c r="G70" s="30"/>
      <c r="H70" s="4">
        <v>1000</v>
      </c>
      <c r="I70" s="4">
        <v>750</v>
      </c>
      <c r="J70" s="4">
        <v>0</v>
      </c>
      <c r="K70" s="4">
        <v>0</v>
      </c>
      <c r="L70" s="4"/>
      <c r="M70" s="4"/>
      <c r="N70" s="4"/>
      <c r="O70" s="4"/>
      <c r="P70" s="4">
        <v>0</v>
      </c>
      <c r="Q70" s="4"/>
      <c r="R70" s="4"/>
      <c r="S70" s="4"/>
      <c r="T70" s="4"/>
      <c r="U70" s="4"/>
      <c r="V70" s="11">
        <v>39568</v>
      </c>
      <c r="W70" s="4"/>
      <c r="X70" s="4"/>
      <c r="Y70" s="4" t="s">
        <v>1346</v>
      </c>
      <c r="Z70" s="11">
        <v>41678.41777777778</v>
      </c>
      <c r="AA70" s="85">
        <f>COUNTIF(Table3[ProductID],Table25[[#This Row],[ProductID]])</f>
        <v>2</v>
      </c>
      <c r="AB70" s="85" t="str">
        <f>IF(Table25[[#This Row],[Jumlah Vendor]]&lt;=1,"Vendor tidak memiliki alternatif","")</f>
        <v/>
      </c>
    </row>
    <row r="71" spans="1:28" hidden="1" x14ac:dyDescent="0.25">
      <c r="A71" s="5">
        <v>391</v>
      </c>
      <c r="B71" s="5" t="s">
        <v>1345</v>
      </c>
      <c r="C71" s="5" t="s">
        <v>1344</v>
      </c>
      <c r="D71" s="5" t="s">
        <v>2769</v>
      </c>
      <c r="E71" s="29">
        <v>0</v>
      </c>
      <c r="F71" s="29">
        <v>0</v>
      </c>
      <c r="G71" s="29"/>
      <c r="H71" s="5">
        <v>1000</v>
      </c>
      <c r="I71" s="5">
        <v>750</v>
      </c>
      <c r="J71" s="5">
        <v>0</v>
      </c>
      <c r="K71" s="5">
        <v>0</v>
      </c>
      <c r="L71" s="5"/>
      <c r="M71" s="5"/>
      <c r="N71" s="5"/>
      <c r="O71" s="5"/>
      <c r="P71" s="5">
        <v>0</v>
      </c>
      <c r="Q71" s="5"/>
      <c r="R71" s="5"/>
      <c r="S71" s="5"/>
      <c r="T71" s="5"/>
      <c r="U71" s="5"/>
      <c r="V71" s="10">
        <v>39568</v>
      </c>
      <c r="W71" s="5"/>
      <c r="X71" s="5"/>
      <c r="Y71" s="5" t="s">
        <v>1343</v>
      </c>
      <c r="Z71" s="10">
        <v>41678.41777777778</v>
      </c>
      <c r="AA71" s="85">
        <f>COUNTIF(Table3[ProductID],Table25[[#This Row],[ProductID]])</f>
        <v>2</v>
      </c>
      <c r="AB71" s="85" t="str">
        <f>IF(Table25[[#This Row],[Jumlah Vendor]]&lt;=1,"Vendor tidak memiliki alternatif","")</f>
        <v/>
      </c>
    </row>
    <row r="72" spans="1:28" hidden="1" x14ac:dyDescent="0.25">
      <c r="A72" s="4">
        <v>392</v>
      </c>
      <c r="B72" s="4" t="s">
        <v>1342</v>
      </c>
      <c r="C72" s="4" t="s">
        <v>1341</v>
      </c>
      <c r="D72" s="4" t="s">
        <v>2769</v>
      </c>
      <c r="E72" s="30">
        <v>0</v>
      </c>
      <c r="F72" s="30">
        <v>0</v>
      </c>
      <c r="G72" s="30"/>
      <c r="H72" s="4">
        <v>1000</v>
      </c>
      <c r="I72" s="4">
        <v>750</v>
      </c>
      <c r="J72" s="4">
        <v>0</v>
      </c>
      <c r="K72" s="4">
        <v>0</v>
      </c>
      <c r="L72" s="4"/>
      <c r="M72" s="4"/>
      <c r="N72" s="4"/>
      <c r="O72" s="4"/>
      <c r="P72" s="4">
        <v>0</v>
      </c>
      <c r="Q72" s="4"/>
      <c r="R72" s="4"/>
      <c r="S72" s="4"/>
      <c r="T72" s="4"/>
      <c r="U72" s="4"/>
      <c r="V72" s="11">
        <v>39568</v>
      </c>
      <c r="W72" s="4"/>
      <c r="X72" s="4"/>
      <c r="Y72" s="4" t="s">
        <v>1340</v>
      </c>
      <c r="Z72" s="11">
        <v>41678.41777777778</v>
      </c>
      <c r="AA72" s="85">
        <f>COUNTIF(Table3[ProductID],Table25[[#This Row],[ProductID]])</f>
        <v>2</v>
      </c>
      <c r="AB72" s="85" t="str">
        <f>IF(Table25[[#This Row],[Jumlah Vendor]]&lt;=1,"Vendor tidak memiliki alternatif","")</f>
        <v/>
      </c>
    </row>
    <row r="73" spans="1:28" hidden="1" x14ac:dyDescent="0.25">
      <c r="A73" s="5">
        <v>393</v>
      </c>
      <c r="B73" s="5" t="s">
        <v>1339</v>
      </c>
      <c r="C73" s="5" t="s">
        <v>1338</v>
      </c>
      <c r="D73" s="5" t="s">
        <v>2769</v>
      </c>
      <c r="E73" s="29">
        <v>0</v>
      </c>
      <c r="F73" s="29">
        <v>0</v>
      </c>
      <c r="G73" s="29"/>
      <c r="H73" s="5">
        <v>1000</v>
      </c>
      <c r="I73" s="5">
        <v>750</v>
      </c>
      <c r="J73" s="5">
        <v>0</v>
      </c>
      <c r="K73" s="5">
        <v>0</v>
      </c>
      <c r="L73" s="5"/>
      <c r="M73" s="5"/>
      <c r="N73" s="5"/>
      <c r="O73" s="5"/>
      <c r="P73" s="5">
        <v>0</v>
      </c>
      <c r="Q73" s="5"/>
      <c r="R73" s="5"/>
      <c r="S73" s="5"/>
      <c r="T73" s="5"/>
      <c r="U73" s="5"/>
      <c r="V73" s="10">
        <v>39568</v>
      </c>
      <c r="W73" s="5"/>
      <c r="X73" s="5"/>
      <c r="Y73" s="5" t="s">
        <v>1337</v>
      </c>
      <c r="Z73" s="10">
        <v>41678.41777777778</v>
      </c>
      <c r="AA73" s="85">
        <f>COUNTIF(Table3[ProductID],Table25[[#This Row],[ProductID]])</f>
        <v>2</v>
      </c>
      <c r="AB73" s="85" t="str">
        <f>IF(Table25[[#This Row],[Jumlah Vendor]]&lt;=1,"Vendor tidak memiliki alternatif","")</f>
        <v/>
      </c>
    </row>
    <row r="74" spans="1:28" hidden="1" x14ac:dyDescent="0.25">
      <c r="A74" s="4">
        <v>394</v>
      </c>
      <c r="B74" s="4" t="s">
        <v>1336</v>
      </c>
      <c r="C74" s="4" t="s">
        <v>1335</v>
      </c>
      <c r="D74" s="4" t="s">
        <v>2769</v>
      </c>
      <c r="E74" s="30">
        <v>0</v>
      </c>
      <c r="F74" s="30">
        <v>0</v>
      </c>
      <c r="G74" s="30"/>
      <c r="H74" s="4">
        <v>1000</v>
      </c>
      <c r="I74" s="4">
        <v>750</v>
      </c>
      <c r="J74" s="4">
        <v>0</v>
      </c>
      <c r="K74" s="4">
        <v>0</v>
      </c>
      <c r="L74" s="4"/>
      <c r="M74" s="4"/>
      <c r="N74" s="4"/>
      <c r="O74" s="4"/>
      <c r="P74" s="4">
        <v>0</v>
      </c>
      <c r="Q74" s="4"/>
      <c r="R74" s="4"/>
      <c r="S74" s="4"/>
      <c r="T74" s="4"/>
      <c r="U74" s="4"/>
      <c r="V74" s="11">
        <v>39568</v>
      </c>
      <c r="W74" s="4"/>
      <c r="X74" s="4"/>
      <c r="Y74" s="25" t="s">
        <v>1334</v>
      </c>
      <c r="Z74" s="11">
        <v>41678.41777777778</v>
      </c>
      <c r="AA74" s="85">
        <f>COUNTIF(Table3[ProductID],Table25[[#This Row],[ProductID]])</f>
        <v>2</v>
      </c>
      <c r="AB74" s="85" t="str">
        <f>IF(Table25[[#This Row],[Jumlah Vendor]]&lt;=1,"Vendor tidak memiliki alternatif","")</f>
        <v/>
      </c>
    </row>
    <row r="75" spans="1:28" hidden="1" x14ac:dyDescent="0.25">
      <c r="A75" s="5">
        <v>395</v>
      </c>
      <c r="B75" s="5" t="s">
        <v>1333</v>
      </c>
      <c r="C75" s="5" t="s">
        <v>1332</v>
      </c>
      <c r="D75" s="5" t="s">
        <v>2769</v>
      </c>
      <c r="E75" s="29">
        <v>0</v>
      </c>
      <c r="F75" s="29">
        <v>0</v>
      </c>
      <c r="G75" s="29"/>
      <c r="H75" s="5">
        <v>1000</v>
      </c>
      <c r="I75" s="5">
        <v>750</v>
      </c>
      <c r="J75" s="5">
        <v>0</v>
      </c>
      <c r="K75" s="5">
        <v>0</v>
      </c>
      <c r="L75" s="5"/>
      <c r="M75" s="5"/>
      <c r="N75" s="5"/>
      <c r="O75" s="5"/>
      <c r="P75" s="5">
        <v>0</v>
      </c>
      <c r="Q75" s="5"/>
      <c r="R75" s="5"/>
      <c r="S75" s="5"/>
      <c r="T75" s="5"/>
      <c r="U75" s="5"/>
      <c r="V75" s="10">
        <v>39568</v>
      </c>
      <c r="W75" s="5"/>
      <c r="X75" s="5"/>
      <c r="Y75" s="5" t="s">
        <v>1331</v>
      </c>
      <c r="Z75" s="10">
        <v>41678.41777777778</v>
      </c>
      <c r="AA75" s="85">
        <f>COUNTIF(Table3[ProductID],Table25[[#This Row],[ProductID]])</f>
        <v>2</v>
      </c>
      <c r="AB75" s="85" t="str">
        <f>IF(Table25[[#This Row],[Jumlah Vendor]]&lt;=1,"Vendor tidak memiliki alternatif","")</f>
        <v/>
      </c>
    </row>
    <row r="76" spans="1:28" hidden="1" x14ac:dyDescent="0.25">
      <c r="A76" s="4">
        <v>396</v>
      </c>
      <c r="B76" s="4" t="s">
        <v>1330</v>
      </c>
      <c r="C76" s="4" t="s">
        <v>1329</v>
      </c>
      <c r="D76" s="4" t="s">
        <v>2769</v>
      </c>
      <c r="E76" s="30">
        <v>0</v>
      </c>
      <c r="F76" s="30">
        <v>0</v>
      </c>
      <c r="G76" s="30"/>
      <c r="H76" s="4">
        <v>1000</v>
      </c>
      <c r="I76" s="4">
        <v>750</v>
      </c>
      <c r="J76" s="4">
        <v>0</v>
      </c>
      <c r="K76" s="4">
        <v>0</v>
      </c>
      <c r="L76" s="4"/>
      <c r="M76" s="4"/>
      <c r="N76" s="4"/>
      <c r="O76" s="4"/>
      <c r="P76" s="4">
        <v>0</v>
      </c>
      <c r="Q76" s="4"/>
      <c r="R76" s="4"/>
      <c r="S76" s="4"/>
      <c r="T76" s="4"/>
      <c r="U76" s="4"/>
      <c r="V76" s="11">
        <v>39568</v>
      </c>
      <c r="W76" s="4"/>
      <c r="X76" s="4"/>
      <c r="Y76" s="4" t="s">
        <v>1328</v>
      </c>
      <c r="Z76" s="11">
        <v>41678.41777777778</v>
      </c>
      <c r="AA76" s="85">
        <f>COUNTIF(Table3[ProductID],Table25[[#This Row],[ProductID]])</f>
        <v>2</v>
      </c>
      <c r="AB76" s="85" t="str">
        <f>IF(Table25[[#This Row],[Jumlah Vendor]]&lt;=1,"Vendor tidak memiliki alternatif","")</f>
        <v/>
      </c>
    </row>
    <row r="77" spans="1:28" hidden="1" x14ac:dyDescent="0.25">
      <c r="A77" s="5">
        <v>397</v>
      </c>
      <c r="B77" s="5" t="s">
        <v>1327</v>
      </c>
      <c r="C77" s="5" t="s">
        <v>1326</v>
      </c>
      <c r="D77" s="5" t="s">
        <v>2769</v>
      </c>
      <c r="E77" s="29">
        <v>0</v>
      </c>
      <c r="F77" s="29">
        <v>0</v>
      </c>
      <c r="G77" s="29"/>
      <c r="H77" s="5">
        <v>1000</v>
      </c>
      <c r="I77" s="5">
        <v>750</v>
      </c>
      <c r="J77" s="5">
        <v>0</v>
      </c>
      <c r="K77" s="5">
        <v>0</v>
      </c>
      <c r="L77" s="5"/>
      <c r="M77" s="5"/>
      <c r="N77" s="5"/>
      <c r="O77" s="5"/>
      <c r="P77" s="5">
        <v>0</v>
      </c>
      <c r="Q77" s="5"/>
      <c r="R77" s="5"/>
      <c r="S77" s="5"/>
      <c r="T77" s="5"/>
      <c r="U77" s="5"/>
      <c r="V77" s="10">
        <v>39568</v>
      </c>
      <c r="W77" s="5"/>
      <c r="X77" s="5"/>
      <c r="Y77" s="5" t="s">
        <v>1325</v>
      </c>
      <c r="Z77" s="10">
        <v>41678.41777777778</v>
      </c>
      <c r="AA77" s="85">
        <f>COUNTIF(Table3[ProductID],Table25[[#This Row],[ProductID]])</f>
        <v>2</v>
      </c>
      <c r="AB77" s="85" t="str">
        <f>IF(Table25[[#This Row],[Jumlah Vendor]]&lt;=1,"Vendor tidak memiliki alternatif","")</f>
        <v/>
      </c>
    </row>
    <row r="78" spans="1:28" x14ac:dyDescent="0.25">
      <c r="A78" s="4">
        <v>398</v>
      </c>
      <c r="B78" s="4" t="s">
        <v>1324</v>
      </c>
      <c r="C78" s="4" t="s">
        <v>1323</v>
      </c>
      <c r="D78" s="4" t="s">
        <v>2769</v>
      </c>
      <c r="E78" s="30">
        <v>1</v>
      </c>
      <c r="F78" s="30">
        <v>0</v>
      </c>
      <c r="G78" s="30"/>
      <c r="H78" s="4">
        <v>800</v>
      </c>
      <c r="I78" s="4">
        <v>600</v>
      </c>
      <c r="J78" s="4">
        <v>0</v>
      </c>
      <c r="K78" s="4">
        <v>0</v>
      </c>
      <c r="L78" s="4"/>
      <c r="M78" s="4"/>
      <c r="N78" s="4"/>
      <c r="O78" s="4"/>
      <c r="P78" s="4">
        <v>1</v>
      </c>
      <c r="Q78" s="4"/>
      <c r="R78" s="4"/>
      <c r="S78" s="4"/>
      <c r="T78" s="4"/>
      <c r="U78" s="4"/>
      <c r="V78" s="11">
        <v>39568</v>
      </c>
      <c r="W78" s="4"/>
      <c r="X78" s="4"/>
      <c r="Y78" s="4" t="s">
        <v>1322</v>
      </c>
      <c r="Z78" s="11">
        <v>41678.41777777778</v>
      </c>
      <c r="AA78" s="85">
        <f>COUNTIF(Table3[ProductID],Table25[[#This Row],[ProductID]])</f>
        <v>0</v>
      </c>
      <c r="AB78" s="85" t="str">
        <f>IF(Table25[[#This Row],[Jumlah Vendor]]&lt;=1,"Vendor tidak memiliki alternatif","")</f>
        <v>Vendor tidak memiliki alternatif</v>
      </c>
    </row>
    <row r="79" spans="1:28" x14ac:dyDescent="0.25">
      <c r="A79" s="5">
        <v>399</v>
      </c>
      <c r="B79" s="5" t="s">
        <v>1321</v>
      </c>
      <c r="C79" s="5" t="s">
        <v>1320</v>
      </c>
      <c r="D79" s="5" t="s">
        <v>2769</v>
      </c>
      <c r="E79" s="29">
        <v>1</v>
      </c>
      <c r="F79" s="29">
        <v>0</v>
      </c>
      <c r="G79" s="29"/>
      <c r="H79" s="5">
        <v>800</v>
      </c>
      <c r="I79" s="5">
        <v>600</v>
      </c>
      <c r="J79" s="5">
        <v>0</v>
      </c>
      <c r="K79" s="5">
        <v>0</v>
      </c>
      <c r="L79" s="5"/>
      <c r="M79" s="5"/>
      <c r="N79" s="5"/>
      <c r="O79" s="5"/>
      <c r="P79" s="5">
        <v>1</v>
      </c>
      <c r="Q79" s="5"/>
      <c r="R79" s="5"/>
      <c r="S79" s="5"/>
      <c r="T79" s="5"/>
      <c r="U79" s="5"/>
      <c r="V79" s="10">
        <v>39568</v>
      </c>
      <c r="W79" s="5"/>
      <c r="X79" s="5"/>
      <c r="Y79" s="5" t="s">
        <v>1319</v>
      </c>
      <c r="Z79" s="10">
        <v>41678.41777777778</v>
      </c>
      <c r="AA79" s="85">
        <f>COUNTIF(Table3[ProductID],Table25[[#This Row],[ProductID]])</f>
        <v>0</v>
      </c>
      <c r="AB79" s="85" t="str">
        <f>IF(Table25[[#This Row],[Jumlah Vendor]]&lt;=1,"Vendor tidak memiliki alternatif","")</f>
        <v>Vendor tidak memiliki alternatif</v>
      </c>
    </row>
    <row r="80" spans="1:28" x14ac:dyDescent="0.25">
      <c r="A80" s="4">
        <v>400</v>
      </c>
      <c r="B80" s="4" t="s">
        <v>1318</v>
      </c>
      <c r="C80" s="4" t="s">
        <v>1317</v>
      </c>
      <c r="D80" s="4" t="s">
        <v>2769</v>
      </c>
      <c r="E80" s="30">
        <v>1</v>
      </c>
      <c r="F80" s="30">
        <v>0</v>
      </c>
      <c r="G80" s="30"/>
      <c r="H80" s="4">
        <v>500</v>
      </c>
      <c r="I80" s="4">
        <v>375</v>
      </c>
      <c r="J80" s="4">
        <v>0</v>
      </c>
      <c r="K80" s="4">
        <v>0</v>
      </c>
      <c r="L80" s="4"/>
      <c r="M80" s="4"/>
      <c r="N80" s="4"/>
      <c r="O80" s="4"/>
      <c r="P80" s="4">
        <v>1</v>
      </c>
      <c r="Q80" s="4"/>
      <c r="R80" s="4" t="s">
        <v>22</v>
      </c>
      <c r="S80" s="4"/>
      <c r="T80" s="4"/>
      <c r="U80" s="4"/>
      <c r="V80" s="11">
        <v>39568</v>
      </c>
      <c r="W80" s="4"/>
      <c r="X80" s="4"/>
      <c r="Y80" s="4" t="s">
        <v>1316</v>
      </c>
      <c r="Z80" s="11">
        <v>41678.41777777778</v>
      </c>
      <c r="AA80" s="85">
        <f>COUNTIF(Table3[ProductID],Table25[[#This Row],[ProductID]])</f>
        <v>0</v>
      </c>
      <c r="AB80" s="85" t="str">
        <f>IF(Table25[[#This Row],[Jumlah Vendor]]&lt;=1,"Vendor tidak memiliki alternatif","")</f>
        <v>Vendor tidak memiliki alternatif</v>
      </c>
    </row>
    <row r="81" spans="1:28" x14ac:dyDescent="0.25">
      <c r="A81" s="5">
        <v>401</v>
      </c>
      <c r="B81" s="5" t="s">
        <v>1315</v>
      </c>
      <c r="C81" s="5" t="s">
        <v>1314</v>
      </c>
      <c r="D81" s="5" t="s">
        <v>2769</v>
      </c>
      <c r="E81" s="29">
        <v>1</v>
      </c>
      <c r="F81" s="29">
        <v>0</v>
      </c>
      <c r="G81" s="29"/>
      <c r="H81" s="5">
        <v>500</v>
      </c>
      <c r="I81" s="5">
        <v>375</v>
      </c>
      <c r="J81" s="5">
        <v>0</v>
      </c>
      <c r="K81" s="5">
        <v>0</v>
      </c>
      <c r="L81" s="5"/>
      <c r="M81" s="5"/>
      <c r="N81" s="5"/>
      <c r="O81" s="5"/>
      <c r="P81" s="5">
        <v>1</v>
      </c>
      <c r="Q81" s="5"/>
      <c r="R81" s="5"/>
      <c r="S81" s="5"/>
      <c r="T81" s="5"/>
      <c r="U81" s="5"/>
      <c r="V81" s="10">
        <v>39568</v>
      </c>
      <c r="W81" s="5"/>
      <c r="X81" s="5"/>
      <c r="Y81" s="5" t="s">
        <v>1313</v>
      </c>
      <c r="Z81" s="10">
        <v>41678.41777777778</v>
      </c>
      <c r="AA81" s="85">
        <f>COUNTIF(Table3[ProductID],Table25[[#This Row],[ProductID]])</f>
        <v>0</v>
      </c>
      <c r="AB81" s="85" t="str">
        <f>IF(Table25[[#This Row],[Jumlah Vendor]]&lt;=1,"Vendor tidak memiliki alternatif","")</f>
        <v>Vendor tidak memiliki alternatif</v>
      </c>
    </row>
    <row r="82" spans="1:28" x14ac:dyDescent="0.25">
      <c r="A82" s="4">
        <v>402</v>
      </c>
      <c r="B82" s="4" t="s">
        <v>1312</v>
      </c>
      <c r="C82" s="4" t="s">
        <v>1311</v>
      </c>
      <c r="D82" s="4" t="s">
        <v>2769</v>
      </c>
      <c r="E82" s="30">
        <v>0</v>
      </c>
      <c r="F82" s="30">
        <v>0</v>
      </c>
      <c r="G82" s="30"/>
      <c r="H82" s="4">
        <v>1000</v>
      </c>
      <c r="I82" s="4">
        <v>750</v>
      </c>
      <c r="J82" s="4">
        <v>0</v>
      </c>
      <c r="K82" s="4">
        <v>0</v>
      </c>
      <c r="L82" s="4"/>
      <c r="M82" s="4"/>
      <c r="N82" s="4"/>
      <c r="O82" s="4"/>
      <c r="P82" s="4">
        <v>0</v>
      </c>
      <c r="Q82" s="4"/>
      <c r="R82" s="4"/>
      <c r="S82" s="4"/>
      <c r="T82" s="4"/>
      <c r="U82" s="4"/>
      <c r="V82" s="11">
        <v>39568</v>
      </c>
      <c r="W82" s="4"/>
      <c r="X82" s="4"/>
      <c r="Y82" s="4" t="s">
        <v>1310</v>
      </c>
      <c r="Z82" s="11">
        <v>41678.41777777778</v>
      </c>
      <c r="AA82" s="85">
        <f>COUNTIF(Table3[ProductID],Table25[[#This Row],[ProductID]])</f>
        <v>1</v>
      </c>
      <c r="AB82" s="85" t="str">
        <f>IF(Table25[[#This Row],[Jumlah Vendor]]&lt;=1,"Vendor tidak memiliki alternatif","")</f>
        <v>Vendor tidak memiliki alternatif</v>
      </c>
    </row>
    <row r="83" spans="1:28" hidden="1" x14ac:dyDescent="0.25">
      <c r="A83" s="5">
        <v>403</v>
      </c>
      <c r="B83" s="5" t="s">
        <v>1309</v>
      </c>
      <c r="C83" s="5" t="s">
        <v>1308</v>
      </c>
      <c r="D83" s="5" t="s">
        <v>2769</v>
      </c>
      <c r="E83" s="29">
        <v>0</v>
      </c>
      <c r="F83" s="29">
        <v>0</v>
      </c>
      <c r="G83" s="29"/>
      <c r="H83" s="5">
        <v>1000</v>
      </c>
      <c r="I83" s="5">
        <v>750</v>
      </c>
      <c r="J83" s="5">
        <v>0</v>
      </c>
      <c r="K83" s="5">
        <v>0</v>
      </c>
      <c r="L83" s="5"/>
      <c r="M83" s="5"/>
      <c r="N83" s="5"/>
      <c r="O83" s="5"/>
      <c r="P83" s="5">
        <v>0</v>
      </c>
      <c r="Q83" s="5"/>
      <c r="R83" s="5"/>
      <c r="S83" s="5"/>
      <c r="T83" s="5"/>
      <c r="U83" s="5"/>
      <c r="V83" s="10">
        <v>39568</v>
      </c>
      <c r="W83" s="5"/>
      <c r="X83" s="5"/>
      <c r="Y83" s="5" t="s">
        <v>1307</v>
      </c>
      <c r="Z83" s="10">
        <v>41678.41777777778</v>
      </c>
      <c r="AA83" s="85">
        <f>COUNTIF(Table3[ProductID],Table25[[#This Row],[ProductID]])</f>
        <v>3</v>
      </c>
      <c r="AB83" s="85" t="str">
        <f>IF(Table25[[#This Row],[Jumlah Vendor]]&lt;=1,"Vendor tidak memiliki alternatif","")</f>
        <v/>
      </c>
    </row>
    <row r="84" spans="1:28" hidden="1" x14ac:dyDescent="0.25">
      <c r="A84" s="4">
        <v>404</v>
      </c>
      <c r="B84" s="4" t="s">
        <v>1306</v>
      </c>
      <c r="C84" s="4" t="s">
        <v>1305</v>
      </c>
      <c r="D84" s="4" t="s">
        <v>2769</v>
      </c>
      <c r="E84" s="30">
        <v>0</v>
      </c>
      <c r="F84" s="30">
        <v>0</v>
      </c>
      <c r="G84" s="30"/>
      <c r="H84" s="4">
        <v>1000</v>
      </c>
      <c r="I84" s="4">
        <v>750</v>
      </c>
      <c r="J84" s="4">
        <v>0</v>
      </c>
      <c r="K84" s="4">
        <v>0</v>
      </c>
      <c r="L84" s="4"/>
      <c r="M84" s="4"/>
      <c r="N84" s="4"/>
      <c r="O84" s="4"/>
      <c r="P84" s="4">
        <v>0</v>
      </c>
      <c r="Q84" s="4"/>
      <c r="R84" s="4"/>
      <c r="S84" s="4"/>
      <c r="T84" s="4"/>
      <c r="U84" s="4"/>
      <c r="V84" s="11">
        <v>39568</v>
      </c>
      <c r="W84" s="4"/>
      <c r="X84" s="4"/>
      <c r="Y84" s="4" t="s">
        <v>1304</v>
      </c>
      <c r="Z84" s="11">
        <v>41678.41777777778</v>
      </c>
      <c r="AA84" s="85">
        <f>COUNTIF(Table3[ProductID],Table25[[#This Row],[ProductID]])</f>
        <v>3</v>
      </c>
      <c r="AB84" s="85" t="str">
        <f>IF(Table25[[#This Row],[Jumlah Vendor]]&lt;=1,"Vendor tidak memiliki alternatif","")</f>
        <v/>
      </c>
    </row>
    <row r="85" spans="1:28" hidden="1" x14ac:dyDescent="0.25">
      <c r="A85" s="5">
        <v>405</v>
      </c>
      <c r="B85" s="5" t="s">
        <v>1303</v>
      </c>
      <c r="C85" s="5" t="s">
        <v>1302</v>
      </c>
      <c r="D85" s="5" t="s">
        <v>2769</v>
      </c>
      <c r="E85" s="29">
        <v>0</v>
      </c>
      <c r="F85" s="29">
        <v>0</v>
      </c>
      <c r="G85" s="29"/>
      <c r="H85" s="5">
        <v>1000</v>
      </c>
      <c r="I85" s="5">
        <v>750</v>
      </c>
      <c r="J85" s="5">
        <v>0</v>
      </c>
      <c r="K85" s="5">
        <v>0</v>
      </c>
      <c r="L85" s="5"/>
      <c r="M85" s="5"/>
      <c r="N85" s="5"/>
      <c r="O85" s="5"/>
      <c r="P85" s="5">
        <v>0</v>
      </c>
      <c r="Q85" s="5"/>
      <c r="R85" s="5"/>
      <c r="S85" s="5"/>
      <c r="T85" s="5"/>
      <c r="U85" s="5"/>
      <c r="V85" s="10">
        <v>39568</v>
      </c>
      <c r="W85" s="5"/>
      <c r="X85" s="5"/>
      <c r="Y85" s="5" t="s">
        <v>1301</v>
      </c>
      <c r="Z85" s="10">
        <v>41678.41777777778</v>
      </c>
      <c r="AA85" s="85">
        <f>COUNTIF(Table3[ProductID],Table25[[#This Row],[ProductID]])</f>
        <v>3</v>
      </c>
      <c r="AB85" s="85" t="str">
        <f>IF(Table25[[#This Row],[Jumlah Vendor]]&lt;=1,"Vendor tidak memiliki alternatif","")</f>
        <v/>
      </c>
    </row>
    <row r="86" spans="1:28" hidden="1" x14ac:dyDescent="0.25">
      <c r="A86" s="4">
        <v>406</v>
      </c>
      <c r="B86" s="4" t="s">
        <v>1300</v>
      </c>
      <c r="C86" s="4" t="s">
        <v>1299</v>
      </c>
      <c r="D86" s="4" t="s">
        <v>2769</v>
      </c>
      <c r="E86" s="30">
        <v>0</v>
      </c>
      <c r="F86" s="30">
        <v>0</v>
      </c>
      <c r="G86" s="30"/>
      <c r="H86" s="4">
        <v>1000</v>
      </c>
      <c r="I86" s="4">
        <v>750</v>
      </c>
      <c r="J86" s="4">
        <v>0</v>
      </c>
      <c r="K86" s="4">
        <v>0</v>
      </c>
      <c r="L86" s="4"/>
      <c r="M86" s="4"/>
      <c r="N86" s="4"/>
      <c r="O86" s="4"/>
      <c r="P86" s="4">
        <v>0</v>
      </c>
      <c r="Q86" s="4"/>
      <c r="R86" s="4"/>
      <c r="S86" s="4"/>
      <c r="T86" s="4"/>
      <c r="U86" s="4"/>
      <c r="V86" s="11">
        <v>39568</v>
      </c>
      <c r="W86" s="4"/>
      <c r="X86" s="4"/>
      <c r="Y86" s="4" t="s">
        <v>1298</v>
      </c>
      <c r="Z86" s="11">
        <v>41678.41777777778</v>
      </c>
      <c r="AA86" s="85">
        <f>COUNTIF(Table3[ProductID],Table25[[#This Row],[ProductID]])</f>
        <v>3</v>
      </c>
      <c r="AB86" s="85" t="str">
        <f>IF(Table25[[#This Row],[Jumlah Vendor]]&lt;=1,"Vendor tidak memiliki alternatif","")</f>
        <v/>
      </c>
    </row>
    <row r="87" spans="1:28" hidden="1" x14ac:dyDescent="0.25">
      <c r="A87" s="5">
        <v>407</v>
      </c>
      <c r="B87" s="5" t="s">
        <v>1297</v>
      </c>
      <c r="C87" s="5" t="s">
        <v>1296</v>
      </c>
      <c r="D87" s="5" t="s">
        <v>2769</v>
      </c>
      <c r="E87" s="29">
        <v>0</v>
      </c>
      <c r="F87" s="29">
        <v>0</v>
      </c>
      <c r="G87" s="29"/>
      <c r="H87" s="5">
        <v>1000</v>
      </c>
      <c r="I87" s="5">
        <v>750</v>
      </c>
      <c r="J87" s="5">
        <v>0</v>
      </c>
      <c r="K87" s="5">
        <v>0</v>
      </c>
      <c r="L87" s="5"/>
      <c r="M87" s="5"/>
      <c r="N87" s="5"/>
      <c r="O87" s="5"/>
      <c r="P87" s="5">
        <v>0</v>
      </c>
      <c r="Q87" s="5"/>
      <c r="R87" s="5"/>
      <c r="S87" s="5"/>
      <c r="T87" s="5"/>
      <c r="U87" s="5"/>
      <c r="V87" s="10">
        <v>39568</v>
      </c>
      <c r="W87" s="5"/>
      <c r="X87" s="5"/>
      <c r="Y87" s="5" t="s">
        <v>1295</v>
      </c>
      <c r="Z87" s="10">
        <v>41678.41777777778</v>
      </c>
      <c r="AA87" s="85">
        <f>COUNTIF(Table3[ProductID],Table25[[#This Row],[ProductID]])</f>
        <v>3</v>
      </c>
      <c r="AB87" s="85" t="str">
        <f>IF(Table25[[#This Row],[Jumlah Vendor]]&lt;=1,"Vendor tidak memiliki alternatif","")</f>
        <v/>
      </c>
    </row>
    <row r="88" spans="1:28" hidden="1" x14ac:dyDescent="0.25">
      <c r="A88" s="4">
        <v>408</v>
      </c>
      <c r="B88" s="4" t="s">
        <v>1294</v>
      </c>
      <c r="C88" s="4" t="s">
        <v>1293</v>
      </c>
      <c r="D88" s="4" t="s">
        <v>2769</v>
      </c>
      <c r="E88" s="30">
        <v>0</v>
      </c>
      <c r="F88" s="30">
        <v>0</v>
      </c>
      <c r="G88" s="30"/>
      <c r="H88" s="4">
        <v>1000</v>
      </c>
      <c r="I88" s="4">
        <v>750</v>
      </c>
      <c r="J88" s="4">
        <v>0</v>
      </c>
      <c r="K88" s="4">
        <v>0</v>
      </c>
      <c r="L88" s="4"/>
      <c r="M88" s="4"/>
      <c r="N88" s="4"/>
      <c r="O88" s="4"/>
      <c r="P88" s="4">
        <v>0</v>
      </c>
      <c r="Q88" s="4"/>
      <c r="R88" s="4"/>
      <c r="S88" s="4"/>
      <c r="T88" s="4"/>
      <c r="U88" s="4"/>
      <c r="V88" s="11">
        <v>39568</v>
      </c>
      <c r="W88" s="4"/>
      <c r="X88" s="4"/>
      <c r="Y88" s="4" t="s">
        <v>1292</v>
      </c>
      <c r="Z88" s="11">
        <v>41678.41777777778</v>
      </c>
      <c r="AA88" s="85">
        <f>COUNTIF(Table3[ProductID],Table25[[#This Row],[ProductID]])</f>
        <v>3</v>
      </c>
      <c r="AB88" s="85" t="str">
        <f>IF(Table25[[#This Row],[Jumlah Vendor]]&lt;=1,"Vendor tidak memiliki alternatif","")</f>
        <v/>
      </c>
    </row>
    <row r="89" spans="1:28" hidden="1" x14ac:dyDescent="0.25">
      <c r="A89" s="5">
        <v>409</v>
      </c>
      <c r="B89" s="5" t="s">
        <v>1291</v>
      </c>
      <c r="C89" s="5" t="s">
        <v>1290</v>
      </c>
      <c r="D89" s="5" t="s">
        <v>2769</v>
      </c>
      <c r="E89" s="29">
        <v>0</v>
      </c>
      <c r="F89" s="29">
        <v>0</v>
      </c>
      <c r="G89" s="29"/>
      <c r="H89" s="5">
        <v>1000</v>
      </c>
      <c r="I89" s="5">
        <v>750</v>
      </c>
      <c r="J89" s="5">
        <v>0</v>
      </c>
      <c r="K89" s="5">
        <v>0</v>
      </c>
      <c r="L89" s="5"/>
      <c r="M89" s="5"/>
      <c r="N89" s="5"/>
      <c r="O89" s="5"/>
      <c r="P89" s="5">
        <v>0</v>
      </c>
      <c r="Q89" s="5"/>
      <c r="R89" s="5"/>
      <c r="S89" s="5"/>
      <c r="T89" s="5"/>
      <c r="U89" s="5"/>
      <c r="V89" s="10">
        <v>39568</v>
      </c>
      <c r="W89" s="5"/>
      <c r="X89" s="5"/>
      <c r="Y89" s="5" t="s">
        <v>1289</v>
      </c>
      <c r="Z89" s="10">
        <v>41678.41777777778</v>
      </c>
      <c r="AA89" s="85">
        <f>COUNTIF(Table3[ProductID],Table25[[#This Row],[ProductID]])</f>
        <v>3</v>
      </c>
      <c r="AB89" s="85" t="str">
        <f>IF(Table25[[#This Row],[Jumlah Vendor]]&lt;=1,"Vendor tidak memiliki alternatif","")</f>
        <v/>
      </c>
    </row>
    <row r="90" spans="1:28" hidden="1" x14ac:dyDescent="0.25">
      <c r="A90" s="4">
        <v>410</v>
      </c>
      <c r="B90" s="4" t="s">
        <v>1288</v>
      </c>
      <c r="C90" s="4" t="s">
        <v>1287</v>
      </c>
      <c r="D90" s="4" t="s">
        <v>2769</v>
      </c>
      <c r="E90" s="30">
        <v>0</v>
      </c>
      <c r="F90" s="30">
        <v>0</v>
      </c>
      <c r="G90" s="30"/>
      <c r="H90" s="4">
        <v>1000</v>
      </c>
      <c r="I90" s="4">
        <v>750</v>
      </c>
      <c r="J90" s="4">
        <v>0</v>
      </c>
      <c r="K90" s="4">
        <v>0</v>
      </c>
      <c r="L90" s="4"/>
      <c r="M90" s="4"/>
      <c r="N90" s="4"/>
      <c r="O90" s="4"/>
      <c r="P90" s="4">
        <v>0</v>
      </c>
      <c r="Q90" s="4"/>
      <c r="R90" s="4"/>
      <c r="S90" s="4"/>
      <c r="T90" s="4"/>
      <c r="U90" s="4"/>
      <c r="V90" s="11">
        <v>39568</v>
      </c>
      <c r="W90" s="4"/>
      <c r="X90" s="4"/>
      <c r="Y90" s="4" t="s">
        <v>1286</v>
      </c>
      <c r="Z90" s="11">
        <v>41678.41777777778</v>
      </c>
      <c r="AA90" s="85">
        <f>COUNTIF(Table3[ProductID],Table25[[#This Row],[ProductID]])</f>
        <v>2</v>
      </c>
      <c r="AB90" s="85" t="str">
        <f>IF(Table25[[#This Row],[Jumlah Vendor]]&lt;=1,"Vendor tidak memiliki alternatif","")</f>
        <v/>
      </c>
    </row>
    <row r="91" spans="1:28" hidden="1" x14ac:dyDescent="0.25">
      <c r="A91" s="5">
        <v>411</v>
      </c>
      <c r="B91" s="5" t="s">
        <v>1285</v>
      </c>
      <c r="C91" s="5" t="s">
        <v>1284</v>
      </c>
      <c r="D91" s="5" t="s">
        <v>2769</v>
      </c>
      <c r="E91" s="29">
        <v>0</v>
      </c>
      <c r="F91" s="29">
        <v>0</v>
      </c>
      <c r="G91" s="29"/>
      <c r="H91" s="5">
        <v>1000</v>
      </c>
      <c r="I91" s="5">
        <v>750</v>
      </c>
      <c r="J91" s="5">
        <v>0</v>
      </c>
      <c r="K91" s="5">
        <v>0</v>
      </c>
      <c r="L91" s="5"/>
      <c r="M91" s="5"/>
      <c r="N91" s="5"/>
      <c r="O91" s="5"/>
      <c r="P91" s="5">
        <v>0</v>
      </c>
      <c r="Q91" s="5"/>
      <c r="R91" s="5"/>
      <c r="S91" s="5"/>
      <c r="T91" s="5"/>
      <c r="U91" s="5"/>
      <c r="V91" s="10">
        <v>39568</v>
      </c>
      <c r="W91" s="5"/>
      <c r="X91" s="5"/>
      <c r="Y91" s="5" t="s">
        <v>1283</v>
      </c>
      <c r="Z91" s="10">
        <v>41678.41777777778</v>
      </c>
      <c r="AA91" s="85">
        <f>COUNTIF(Table3[ProductID],Table25[[#This Row],[ProductID]])</f>
        <v>2</v>
      </c>
      <c r="AB91" s="85" t="str">
        <f>IF(Table25[[#This Row],[Jumlah Vendor]]&lt;=1,"Vendor tidak memiliki alternatif","")</f>
        <v/>
      </c>
    </row>
    <row r="92" spans="1:28" hidden="1" x14ac:dyDescent="0.25">
      <c r="A92" s="4">
        <v>412</v>
      </c>
      <c r="B92" s="4" t="s">
        <v>1282</v>
      </c>
      <c r="C92" s="4" t="s">
        <v>1281</v>
      </c>
      <c r="D92" s="4" t="s">
        <v>2769</v>
      </c>
      <c r="E92" s="30">
        <v>0</v>
      </c>
      <c r="F92" s="30">
        <v>0</v>
      </c>
      <c r="G92" s="30"/>
      <c r="H92" s="4">
        <v>1000</v>
      </c>
      <c r="I92" s="4">
        <v>750</v>
      </c>
      <c r="J92" s="4">
        <v>0</v>
      </c>
      <c r="K92" s="4">
        <v>0</v>
      </c>
      <c r="L92" s="4"/>
      <c r="M92" s="4"/>
      <c r="N92" s="4"/>
      <c r="O92" s="4"/>
      <c r="P92" s="4">
        <v>0</v>
      </c>
      <c r="Q92" s="4"/>
      <c r="R92" s="4"/>
      <c r="S92" s="4"/>
      <c r="T92" s="4"/>
      <c r="U92" s="4"/>
      <c r="V92" s="11">
        <v>39568</v>
      </c>
      <c r="W92" s="4"/>
      <c r="X92" s="4"/>
      <c r="Y92" s="4" t="s">
        <v>1280</v>
      </c>
      <c r="Z92" s="11">
        <v>41678.41777777778</v>
      </c>
      <c r="AA92" s="85">
        <f>COUNTIF(Table3[ProductID],Table25[[#This Row],[ProductID]])</f>
        <v>2</v>
      </c>
      <c r="AB92" s="85" t="str">
        <f>IF(Table25[[#This Row],[Jumlah Vendor]]&lt;=1,"Vendor tidak memiliki alternatif","")</f>
        <v/>
      </c>
    </row>
    <row r="93" spans="1:28" hidden="1" x14ac:dyDescent="0.25">
      <c r="A93" s="5">
        <v>413</v>
      </c>
      <c r="B93" s="5" t="s">
        <v>1279</v>
      </c>
      <c r="C93" s="5" t="s">
        <v>1278</v>
      </c>
      <c r="D93" s="5" t="s">
        <v>2769</v>
      </c>
      <c r="E93" s="29">
        <v>0</v>
      </c>
      <c r="F93" s="29">
        <v>0</v>
      </c>
      <c r="G93" s="29"/>
      <c r="H93" s="5">
        <v>1000</v>
      </c>
      <c r="I93" s="5">
        <v>750</v>
      </c>
      <c r="J93" s="5">
        <v>0</v>
      </c>
      <c r="K93" s="5">
        <v>0</v>
      </c>
      <c r="L93" s="5"/>
      <c r="M93" s="5"/>
      <c r="N93" s="5"/>
      <c r="O93" s="5"/>
      <c r="P93" s="5">
        <v>0</v>
      </c>
      <c r="Q93" s="5"/>
      <c r="R93" s="5"/>
      <c r="S93" s="5"/>
      <c r="T93" s="5"/>
      <c r="U93" s="5"/>
      <c r="V93" s="10">
        <v>39568</v>
      </c>
      <c r="W93" s="5"/>
      <c r="X93" s="5"/>
      <c r="Y93" s="5" t="s">
        <v>1277</v>
      </c>
      <c r="Z93" s="10">
        <v>41678.41777777778</v>
      </c>
      <c r="AA93" s="85">
        <f>COUNTIF(Table3[ProductID],Table25[[#This Row],[ProductID]])</f>
        <v>2</v>
      </c>
      <c r="AB93" s="85" t="str">
        <f>IF(Table25[[#This Row],[Jumlah Vendor]]&lt;=1,"Vendor tidak memiliki alternatif","")</f>
        <v/>
      </c>
    </row>
    <row r="94" spans="1:28" hidden="1" x14ac:dyDescent="0.25">
      <c r="A94" s="4">
        <v>414</v>
      </c>
      <c r="B94" s="4" t="s">
        <v>1276</v>
      </c>
      <c r="C94" s="4" t="s">
        <v>1275</v>
      </c>
      <c r="D94" s="4" t="s">
        <v>2769</v>
      </c>
      <c r="E94" s="30">
        <v>0</v>
      </c>
      <c r="F94" s="30">
        <v>0</v>
      </c>
      <c r="G94" s="30"/>
      <c r="H94" s="4">
        <v>1000</v>
      </c>
      <c r="I94" s="4">
        <v>750</v>
      </c>
      <c r="J94" s="4">
        <v>0</v>
      </c>
      <c r="K94" s="4">
        <v>0</v>
      </c>
      <c r="L94" s="4"/>
      <c r="M94" s="4"/>
      <c r="N94" s="4"/>
      <c r="O94" s="4"/>
      <c r="P94" s="4">
        <v>0</v>
      </c>
      <c r="Q94" s="4"/>
      <c r="R94" s="4"/>
      <c r="S94" s="4"/>
      <c r="T94" s="4"/>
      <c r="U94" s="4"/>
      <c r="V94" s="11">
        <v>39568</v>
      </c>
      <c r="W94" s="4"/>
      <c r="X94" s="4"/>
      <c r="Y94" s="4" t="s">
        <v>1274</v>
      </c>
      <c r="Z94" s="11">
        <v>41678.41777777778</v>
      </c>
      <c r="AA94" s="85">
        <f>COUNTIF(Table3[ProductID],Table25[[#This Row],[ProductID]])</f>
        <v>2</v>
      </c>
      <c r="AB94" s="85" t="str">
        <f>IF(Table25[[#This Row],[Jumlah Vendor]]&lt;=1,"Vendor tidak memiliki alternatif","")</f>
        <v/>
      </c>
    </row>
    <row r="95" spans="1:28" hidden="1" x14ac:dyDescent="0.25">
      <c r="A95" s="5">
        <v>415</v>
      </c>
      <c r="B95" s="5" t="s">
        <v>1273</v>
      </c>
      <c r="C95" s="5" t="s">
        <v>1272</v>
      </c>
      <c r="D95" s="5" t="s">
        <v>2769</v>
      </c>
      <c r="E95" s="29">
        <v>0</v>
      </c>
      <c r="F95" s="29">
        <v>0</v>
      </c>
      <c r="G95" s="29"/>
      <c r="H95" s="5">
        <v>1000</v>
      </c>
      <c r="I95" s="5">
        <v>750</v>
      </c>
      <c r="J95" s="5">
        <v>0</v>
      </c>
      <c r="K95" s="5">
        <v>0</v>
      </c>
      <c r="L95" s="5"/>
      <c r="M95" s="5"/>
      <c r="N95" s="5"/>
      <c r="O95" s="5"/>
      <c r="P95" s="5">
        <v>0</v>
      </c>
      <c r="Q95" s="5"/>
      <c r="R95" s="5"/>
      <c r="S95" s="5"/>
      <c r="T95" s="5"/>
      <c r="U95" s="5"/>
      <c r="V95" s="10">
        <v>39568</v>
      </c>
      <c r="W95" s="5"/>
      <c r="X95" s="5"/>
      <c r="Y95" s="5" t="s">
        <v>1271</v>
      </c>
      <c r="Z95" s="10">
        <v>41678.41777777778</v>
      </c>
      <c r="AA95" s="85">
        <f>COUNTIF(Table3[ProductID],Table25[[#This Row],[ProductID]])</f>
        <v>2</v>
      </c>
      <c r="AB95" s="85" t="str">
        <f>IF(Table25[[#This Row],[Jumlah Vendor]]&lt;=1,"Vendor tidak memiliki alternatif","")</f>
        <v/>
      </c>
    </row>
    <row r="96" spans="1:28" hidden="1" x14ac:dyDescent="0.25">
      <c r="A96" s="4">
        <v>416</v>
      </c>
      <c r="B96" s="4" t="s">
        <v>1270</v>
      </c>
      <c r="C96" s="4" t="s">
        <v>1269</v>
      </c>
      <c r="D96" s="4" t="s">
        <v>2769</v>
      </c>
      <c r="E96" s="30">
        <v>0</v>
      </c>
      <c r="F96" s="30">
        <v>0</v>
      </c>
      <c r="G96" s="30"/>
      <c r="H96" s="4">
        <v>1000</v>
      </c>
      <c r="I96" s="4">
        <v>750</v>
      </c>
      <c r="J96" s="4">
        <v>0</v>
      </c>
      <c r="K96" s="4">
        <v>0</v>
      </c>
      <c r="L96" s="4"/>
      <c r="M96" s="4"/>
      <c r="N96" s="4"/>
      <c r="O96" s="4"/>
      <c r="P96" s="4">
        <v>0</v>
      </c>
      <c r="Q96" s="4"/>
      <c r="R96" s="4"/>
      <c r="S96" s="4"/>
      <c r="T96" s="4"/>
      <c r="U96" s="4"/>
      <c r="V96" s="11">
        <v>39568</v>
      </c>
      <c r="W96" s="4"/>
      <c r="X96" s="4"/>
      <c r="Y96" s="4" t="s">
        <v>1268</v>
      </c>
      <c r="Z96" s="11">
        <v>41678.41777777778</v>
      </c>
      <c r="AA96" s="85">
        <f>COUNTIF(Table3[ProductID],Table25[[#This Row],[ProductID]])</f>
        <v>2</v>
      </c>
      <c r="AB96" s="85" t="str">
        <f>IF(Table25[[#This Row],[Jumlah Vendor]]&lt;=1,"Vendor tidak memiliki alternatif","")</f>
        <v/>
      </c>
    </row>
    <row r="97" spans="1:28" hidden="1" x14ac:dyDescent="0.25">
      <c r="A97" s="5">
        <v>417</v>
      </c>
      <c r="B97" s="5" t="s">
        <v>1267</v>
      </c>
      <c r="C97" s="5" t="s">
        <v>1266</v>
      </c>
      <c r="D97" s="5" t="s">
        <v>2769</v>
      </c>
      <c r="E97" s="29">
        <v>0</v>
      </c>
      <c r="F97" s="29">
        <v>0</v>
      </c>
      <c r="G97" s="29"/>
      <c r="H97" s="5">
        <v>1000</v>
      </c>
      <c r="I97" s="5">
        <v>750</v>
      </c>
      <c r="J97" s="5">
        <v>0</v>
      </c>
      <c r="K97" s="5">
        <v>0</v>
      </c>
      <c r="L97" s="5"/>
      <c r="M97" s="5"/>
      <c r="N97" s="5"/>
      <c r="O97" s="5"/>
      <c r="P97" s="5">
        <v>0</v>
      </c>
      <c r="Q97" s="5"/>
      <c r="R97" s="5"/>
      <c r="S97" s="5"/>
      <c r="T97" s="5"/>
      <c r="U97" s="5"/>
      <c r="V97" s="10">
        <v>39568</v>
      </c>
      <c r="W97" s="5"/>
      <c r="X97" s="5"/>
      <c r="Y97" s="5" t="s">
        <v>1265</v>
      </c>
      <c r="Z97" s="10">
        <v>41678.41777777778</v>
      </c>
      <c r="AA97" s="85">
        <f>COUNTIF(Table3[ProductID],Table25[[#This Row],[ProductID]])</f>
        <v>2</v>
      </c>
      <c r="AB97" s="85" t="str">
        <f>IF(Table25[[#This Row],[Jumlah Vendor]]&lt;=1,"Vendor tidak memiliki alternatif","")</f>
        <v/>
      </c>
    </row>
    <row r="98" spans="1:28" hidden="1" x14ac:dyDescent="0.25">
      <c r="A98" s="4">
        <v>418</v>
      </c>
      <c r="B98" s="4" t="s">
        <v>1264</v>
      </c>
      <c r="C98" s="4" t="s">
        <v>1263</v>
      </c>
      <c r="D98" s="4" t="s">
        <v>2769</v>
      </c>
      <c r="E98" s="30">
        <v>0</v>
      </c>
      <c r="F98" s="30">
        <v>0</v>
      </c>
      <c r="G98" s="30"/>
      <c r="H98" s="4">
        <v>1000</v>
      </c>
      <c r="I98" s="4">
        <v>750</v>
      </c>
      <c r="J98" s="4">
        <v>0</v>
      </c>
      <c r="K98" s="4">
        <v>0</v>
      </c>
      <c r="L98" s="4"/>
      <c r="M98" s="4"/>
      <c r="N98" s="4"/>
      <c r="O98" s="4"/>
      <c r="P98" s="4">
        <v>0</v>
      </c>
      <c r="Q98" s="4"/>
      <c r="R98" s="4"/>
      <c r="S98" s="4"/>
      <c r="T98" s="4"/>
      <c r="U98" s="4"/>
      <c r="V98" s="11">
        <v>39568</v>
      </c>
      <c r="W98" s="4"/>
      <c r="X98" s="4"/>
      <c r="Y98" s="4" t="s">
        <v>1262</v>
      </c>
      <c r="Z98" s="11">
        <v>41678.41777777778</v>
      </c>
      <c r="AA98" s="85">
        <f>COUNTIF(Table3[ProductID],Table25[[#This Row],[ProductID]])</f>
        <v>2</v>
      </c>
      <c r="AB98" s="85" t="str">
        <f>IF(Table25[[#This Row],[Jumlah Vendor]]&lt;=1,"Vendor tidak memiliki alternatif","")</f>
        <v/>
      </c>
    </row>
    <row r="99" spans="1:28" hidden="1" x14ac:dyDescent="0.25">
      <c r="A99" s="5">
        <v>419</v>
      </c>
      <c r="B99" s="5" t="s">
        <v>1261</v>
      </c>
      <c r="C99" s="5" t="s">
        <v>1260</v>
      </c>
      <c r="D99" s="5" t="s">
        <v>2769</v>
      </c>
      <c r="E99" s="29">
        <v>0</v>
      </c>
      <c r="F99" s="29">
        <v>0</v>
      </c>
      <c r="G99" s="29"/>
      <c r="H99" s="5">
        <v>1000</v>
      </c>
      <c r="I99" s="5">
        <v>750</v>
      </c>
      <c r="J99" s="5">
        <v>0</v>
      </c>
      <c r="K99" s="5">
        <v>0</v>
      </c>
      <c r="L99" s="5"/>
      <c r="M99" s="5"/>
      <c r="N99" s="5"/>
      <c r="O99" s="5"/>
      <c r="P99" s="5">
        <v>0</v>
      </c>
      <c r="Q99" s="5"/>
      <c r="R99" s="5"/>
      <c r="S99" s="5"/>
      <c r="T99" s="5"/>
      <c r="U99" s="5"/>
      <c r="V99" s="10">
        <v>39568</v>
      </c>
      <c r="W99" s="5"/>
      <c r="X99" s="5"/>
      <c r="Y99" s="5" t="s">
        <v>1259</v>
      </c>
      <c r="Z99" s="10">
        <v>41678.41777777778</v>
      </c>
      <c r="AA99" s="85">
        <f>COUNTIF(Table3[ProductID],Table25[[#This Row],[ProductID]])</f>
        <v>2</v>
      </c>
      <c r="AB99" s="85" t="str">
        <f>IF(Table25[[#This Row],[Jumlah Vendor]]&lt;=1,"Vendor tidak memiliki alternatif","")</f>
        <v/>
      </c>
    </row>
    <row r="100" spans="1:28" hidden="1" x14ac:dyDescent="0.25">
      <c r="A100" s="4">
        <v>420</v>
      </c>
      <c r="B100" s="4" t="s">
        <v>1258</v>
      </c>
      <c r="C100" s="4" t="s">
        <v>1257</v>
      </c>
      <c r="D100" s="4" t="s">
        <v>2769</v>
      </c>
      <c r="E100" s="30">
        <v>0</v>
      </c>
      <c r="F100" s="30">
        <v>0</v>
      </c>
      <c r="G100" s="30"/>
      <c r="H100" s="4">
        <v>1000</v>
      </c>
      <c r="I100" s="4">
        <v>750</v>
      </c>
      <c r="J100" s="4">
        <v>0</v>
      </c>
      <c r="K100" s="4">
        <v>0</v>
      </c>
      <c r="L100" s="4"/>
      <c r="M100" s="4"/>
      <c r="N100" s="4"/>
      <c r="O100" s="4"/>
      <c r="P100" s="4">
        <v>0</v>
      </c>
      <c r="Q100" s="4"/>
      <c r="R100" s="4"/>
      <c r="S100" s="4"/>
      <c r="T100" s="4"/>
      <c r="U100" s="4"/>
      <c r="V100" s="11">
        <v>39568</v>
      </c>
      <c r="W100" s="4"/>
      <c r="X100" s="4"/>
      <c r="Y100" s="4" t="s">
        <v>1256</v>
      </c>
      <c r="Z100" s="11">
        <v>41678.41777777778</v>
      </c>
      <c r="AA100" s="85">
        <f>COUNTIF(Table3[ProductID],Table25[[#This Row],[ProductID]])</f>
        <v>2</v>
      </c>
      <c r="AB100" s="85" t="str">
        <f>IF(Table25[[#This Row],[Jumlah Vendor]]&lt;=1,"Vendor tidak memiliki alternatif","")</f>
        <v/>
      </c>
    </row>
    <row r="101" spans="1:28" hidden="1" x14ac:dyDescent="0.25">
      <c r="A101" s="5">
        <v>421</v>
      </c>
      <c r="B101" s="5" t="s">
        <v>1255</v>
      </c>
      <c r="C101" s="5" t="s">
        <v>1254</v>
      </c>
      <c r="D101" s="5" t="s">
        <v>2769</v>
      </c>
      <c r="E101" s="29">
        <v>0</v>
      </c>
      <c r="F101" s="29">
        <v>0</v>
      </c>
      <c r="G101" s="29"/>
      <c r="H101" s="5">
        <v>1000</v>
      </c>
      <c r="I101" s="5">
        <v>750</v>
      </c>
      <c r="J101" s="5">
        <v>0</v>
      </c>
      <c r="K101" s="5">
        <v>0</v>
      </c>
      <c r="L101" s="5"/>
      <c r="M101" s="5"/>
      <c r="N101" s="5"/>
      <c r="O101" s="5"/>
      <c r="P101" s="5">
        <v>0</v>
      </c>
      <c r="Q101" s="5"/>
      <c r="R101" s="5"/>
      <c r="S101" s="5"/>
      <c r="T101" s="5"/>
      <c r="U101" s="5"/>
      <c r="V101" s="10">
        <v>39568</v>
      </c>
      <c r="W101" s="5"/>
      <c r="X101" s="5"/>
      <c r="Y101" s="5" t="s">
        <v>1253</v>
      </c>
      <c r="Z101" s="10">
        <v>41678.41777777778</v>
      </c>
      <c r="AA101" s="85">
        <f>COUNTIF(Table3[ProductID],Table25[[#This Row],[ProductID]])</f>
        <v>2</v>
      </c>
      <c r="AB101" s="85" t="str">
        <f>IF(Table25[[#This Row],[Jumlah Vendor]]&lt;=1,"Vendor tidak memiliki alternatif","")</f>
        <v/>
      </c>
    </row>
    <row r="102" spans="1:28" hidden="1" x14ac:dyDescent="0.25">
      <c r="A102" s="4">
        <v>422</v>
      </c>
      <c r="B102" s="4" t="s">
        <v>1252</v>
      </c>
      <c r="C102" s="4" t="s">
        <v>1251</v>
      </c>
      <c r="D102" s="4" t="s">
        <v>2769</v>
      </c>
      <c r="E102" s="30">
        <v>0</v>
      </c>
      <c r="F102" s="30">
        <v>0</v>
      </c>
      <c r="G102" s="30"/>
      <c r="H102" s="4">
        <v>1000</v>
      </c>
      <c r="I102" s="4">
        <v>750</v>
      </c>
      <c r="J102" s="4">
        <v>0</v>
      </c>
      <c r="K102" s="4">
        <v>0</v>
      </c>
      <c r="L102" s="4"/>
      <c r="M102" s="4"/>
      <c r="N102" s="4"/>
      <c r="O102" s="4"/>
      <c r="P102" s="4">
        <v>0</v>
      </c>
      <c r="Q102" s="4"/>
      <c r="R102" s="4"/>
      <c r="S102" s="4"/>
      <c r="T102" s="4"/>
      <c r="U102" s="4"/>
      <c r="V102" s="11">
        <v>39568</v>
      </c>
      <c r="W102" s="4"/>
      <c r="X102" s="4"/>
      <c r="Y102" s="4" t="s">
        <v>1250</v>
      </c>
      <c r="Z102" s="11">
        <v>41678.41777777778</v>
      </c>
      <c r="AA102" s="85">
        <f>COUNTIF(Table3[ProductID],Table25[[#This Row],[ProductID]])</f>
        <v>3</v>
      </c>
      <c r="AB102" s="85" t="str">
        <f>IF(Table25[[#This Row],[Jumlah Vendor]]&lt;=1,"Vendor tidak memiliki alternatif","")</f>
        <v/>
      </c>
    </row>
    <row r="103" spans="1:28" hidden="1" x14ac:dyDescent="0.25">
      <c r="A103" s="5">
        <v>423</v>
      </c>
      <c r="B103" s="5" t="s">
        <v>1249</v>
      </c>
      <c r="C103" s="5" t="s">
        <v>1248</v>
      </c>
      <c r="D103" s="5" t="s">
        <v>2769</v>
      </c>
      <c r="E103" s="29">
        <v>0</v>
      </c>
      <c r="F103" s="29">
        <v>0</v>
      </c>
      <c r="G103" s="29"/>
      <c r="H103" s="5">
        <v>1000</v>
      </c>
      <c r="I103" s="5">
        <v>750</v>
      </c>
      <c r="J103" s="5">
        <v>0</v>
      </c>
      <c r="K103" s="5">
        <v>0</v>
      </c>
      <c r="L103" s="5"/>
      <c r="M103" s="5"/>
      <c r="N103" s="5"/>
      <c r="O103" s="5"/>
      <c r="P103" s="5">
        <v>0</v>
      </c>
      <c r="Q103" s="5"/>
      <c r="R103" s="5"/>
      <c r="S103" s="5"/>
      <c r="T103" s="5"/>
      <c r="U103" s="5"/>
      <c r="V103" s="10">
        <v>39568</v>
      </c>
      <c r="W103" s="5"/>
      <c r="X103" s="5"/>
      <c r="Y103" s="5" t="s">
        <v>1247</v>
      </c>
      <c r="Z103" s="10">
        <v>41678.41777777778</v>
      </c>
      <c r="AA103" s="85">
        <f>COUNTIF(Table3[ProductID],Table25[[#This Row],[ProductID]])</f>
        <v>3</v>
      </c>
      <c r="AB103" s="85" t="str">
        <f>IF(Table25[[#This Row],[Jumlah Vendor]]&lt;=1,"Vendor tidak memiliki alternatif","")</f>
        <v/>
      </c>
    </row>
    <row r="104" spans="1:28" hidden="1" x14ac:dyDescent="0.25">
      <c r="A104" s="4">
        <v>424</v>
      </c>
      <c r="B104" s="4" t="s">
        <v>1246</v>
      </c>
      <c r="C104" s="4" t="s">
        <v>1245</v>
      </c>
      <c r="D104" s="4" t="s">
        <v>2769</v>
      </c>
      <c r="E104" s="30">
        <v>0</v>
      </c>
      <c r="F104" s="30">
        <v>0</v>
      </c>
      <c r="G104" s="30"/>
      <c r="H104" s="4">
        <v>1000</v>
      </c>
      <c r="I104" s="4">
        <v>750</v>
      </c>
      <c r="J104" s="4">
        <v>0</v>
      </c>
      <c r="K104" s="4">
        <v>0</v>
      </c>
      <c r="L104" s="4"/>
      <c r="M104" s="4"/>
      <c r="N104" s="4"/>
      <c r="O104" s="4"/>
      <c r="P104" s="4">
        <v>0</v>
      </c>
      <c r="Q104" s="4"/>
      <c r="R104" s="4"/>
      <c r="S104" s="4"/>
      <c r="T104" s="4"/>
      <c r="U104" s="4"/>
      <c r="V104" s="11">
        <v>39568</v>
      </c>
      <c r="W104" s="4"/>
      <c r="X104" s="4"/>
      <c r="Y104" s="4" t="s">
        <v>1244</v>
      </c>
      <c r="Z104" s="11">
        <v>41678.41777777778</v>
      </c>
      <c r="AA104" s="85">
        <f>COUNTIF(Table3[ProductID],Table25[[#This Row],[ProductID]])</f>
        <v>3</v>
      </c>
      <c r="AB104" s="85" t="str">
        <f>IF(Table25[[#This Row],[Jumlah Vendor]]&lt;=1,"Vendor tidak memiliki alternatif","")</f>
        <v/>
      </c>
    </row>
    <row r="105" spans="1:28" hidden="1" x14ac:dyDescent="0.25">
      <c r="A105" s="5">
        <v>425</v>
      </c>
      <c r="B105" s="5" t="s">
        <v>1243</v>
      </c>
      <c r="C105" s="5" t="s">
        <v>1242</v>
      </c>
      <c r="D105" s="5" t="s">
        <v>2769</v>
      </c>
      <c r="E105" s="29">
        <v>0</v>
      </c>
      <c r="F105" s="29">
        <v>0</v>
      </c>
      <c r="G105" s="29"/>
      <c r="H105" s="5">
        <v>1000</v>
      </c>
      <c r="I105" s="5">
        <v>750</v>
      </c>
      <c r="J105" s="5">
        <v>0</v>
      </c>
      <c r="K105" s="5">
        <v>0</v>
      </c>
      <c r="L105" s="5"/>
      <c r="M105" s="5"/>
      <c r="N105" s="5"/>
      <c r="O105" s="5"/>
      <c r="P105" s="5">
        <v>0</v>
      </c>
      <c r="Q105" s="5"/>
      <c r="R105" s="5"/>
      <c r="S105" s="5"/>
      <c r="T105" s="5"/>
      <c r="U105" s="5"/>
      <c r="V105" s="10">
        <v>39568</v>
      </c>
      <c r="W105" s="5"/>
      <c r="X105" s="5"/>
      <c r="Y105" s="5" t="s">
        <v>1241</v>
      </c>
      <c r="Z105" s="10">
        <v>41678.41777777778</v>
      </c>
      <c r="AA105" s="85">
        <f>COUNTIF(Table3[ProductID],Table25[[#This Row],[ProductID]])</f>
        <v>3</v>
      </c>
      <c r="AB105" s="85" t="str">
        <f>IF(Table25[[#This Row],[Jumlah Vendor]]&lt;=1,"Vendor tidak memiliki alternatif","")</f>
        <v/>
      </c>
    </row>
    <row r="106" spans="1:28" hidden="1" x14ac:dyDescent="0.25">
      <c r="A106" s="4">
        <v>426</v>
      </c>
      <c r="B106" s="4" t="s">
        <v>1240</v>
      </c>
      <c r="C106" s="4" t="s">
        <v>1239</v>
      </c>
      <c r="D106" s="4" t="s">
        <v>2769</v>
      </c>
      <c r="E106" s="30">
        <v>0</v>
      </c>
      <c r="F106" s="30">
        <v>0</v>
      </c>
      <c r="G106" s="30"/>
      <c r="H106" s="4">
        <v>1000</v>
      </c>
      <c r="I106" s="4">
        <v>750</v>
      </c>
      <c r="J106" s="4">
        <v>0</v>
      </c>
      <c r="K106" s="4">
        <v>0</v>
      </c>
      <c r="L106" s="4"/>
      <c r="M106" s="4"/>
      <c r="N106" s="4"/>
      <c r="O106" s="4"/>
      <c r="P106" s="4">
        <v>0</v>
      </c>
      <c r="Q106" s="4"/>
      <c r="R106" s="4"/>
      <c r="S106" s="4"/>
      <c r="T106" s="4"/>
      <c r="U106" s="4"/>
      <c r="V106" s="11">
        <v>39568</v>
      </c>
      <c r="W106" s="4"/>
      <c r="X106" s="4"/>
      <c r="Y106" s="4" t="s">
        <v>1238</v>
      </c>
      <c r="Z106" s="11">
        <v>41678.41777777778</v>
      </c>
      <c r="AA106" s="85">
        <f>COUNTIF(Table3[ProductID],Table25[[#This Row],[ProductID]])</f>
        <v>3</v>
      </c>
      <c r="AB106" s="85" t="str">
        <f>IF(Table25[[#This Row],[Jumlah Vendor]]&lt;=1,"Vendor tidak memiliki alternatif","")</f>
        <v/>
      </c>
    </row>
    <row r="107" spans="1:28" hidden="1" x14ac:dyDescent="0.25">
      <c r="A107" s="5">
        <v>427</v>
      </c>
      <c r="B107" s="5" t="s">
        <v>1237</v>
      </c>
      <c r="C107" s="5" t="s">
        <v>1236</v>
      </c>
      <c r="D107" s="5" t="s">
        <v>2769</v>
      </c>
      <c r="E107" s="29">
        <v>0</v>
      </c>
      <c r="F107" s="29">
        <v>0</v>
      </c>
      <c r="G107" s="29"/>
      <c r="H107" s="5">
        <v>1000</v>
      </c>
      <c r="I107" s="5">
        <v>750</v>
      </c>
      <c r="J107" s="5">
        <v>0</v>
      </c>
      <c r="K107" s="5">
        <v>0</v>
      </c>
      <c r="L107" s="5"/>
      <c r="M107" s="5"/>
      <c r="N107" s="5"/>
      <c r="O107" s="5"/>
      <c r="P107" s="5">
        <v>0</v>
      </c>
      <c r="Q107" s="5"/>
      <c r="R107" s="5"/>
      <c r="S107" s="5"/>
      <c r="T107" s="5"/>
      <c r="U107" s="5"/>
      <c r="V107" s="10">
        <v>39568</v>
      </c>
      <c r="W107" s="5"/>
      <c r="X107" s="5"/>
      <c r="Y107" s="5" t="s">
        <v>1235</v>
      </c>
      <c r="Z107" s="10">
        <v>41678.41777777778</v>
      </c>
      <c r="AA107" s="85">
        <f>COUNTIF(Table3[ProductID],Table25[[#This Row],[ProductID]])</f>
        <v>3</v>
      </c>
      <c r="AB107" s="85" t="str">
        <f>IF(Table25[[#This Row],[Jumlah Vendor]]&lt;=1,"Vendor tidak memiliki alternatif","")</f>
        <v/>
      </c>
    </row>
    <row r="108" spans="1:28" hidden="1" x14ac:dyDescent="0.25">
      <c r="A108" s="4">
        <v>428</v>
      </c>
      <c r="B108" s="4" t="s">
        <v>1234</v>
      </c>
      <c r="C108" s="4" t="s">
        <v>1233</v>
      </c>
      <c r="D108" s="4" t="s">
        <v>2769</v>
      </c>
      <c r="E108" s="30">
        <v>0</v>
      </c>
      <c r="F108" s="30">
        <v>0</v>
      </c>
      <c r="G108" s="30"/>
      <c r="H108" s="4">
        <v>1000</v>
      </c>
      <c r="I108" s="4">
        <v>750</v>
      </c>
      <c r="J108" s="4">
        <v>0</v>
      </c>
      <c r="K108" s="4">
        <v>0</v>
      </c>
      <c r="L108" s="4"/>
      <c r="M108" s="4"/>
      <c r="N108" s="4"/>
      <c r="O108" s="4"/>
      <c r="P108" s="4">
        <v>0</v>
      </c>
      <c r="Q108" s="4"/>
      <c r="R108" s="4"/>
      <c r="S108" s="4"/>
      <c r="T108" s="4"/>
      <c r="U108" s="4"/>
      <c r="V108" s="11">
        <v>39568</v>
      </c>
      <c r="W108" s="4"/>
      <c r="X108" s="4"/>
      <c r="Y108" s="4" t="s">
        <v>1232</v>
      </c>
      <c r="Z108" s="11">
        <v>41678.41777777778</v>
      </c>
      <c r="AA108" s="85">
        <f>COUNTIF(Table3[ProductID],Table25[[#This Row],[ProductID]])</f>
        <v>3</v>
      </c>
      <c r="AB108" s="85" t="str">
        <f>IF(Table25[[#This Row],[Jumlah Vendor]]&lt;=1,"Vendor tidak memiliki alternatif","")</f>
        <v/>
      </c>
    </row>
    <row r="109" spans="1:28" hidden="1" x14ac:dyDescent="0.25">
      <c r="A109" s="5">
        <v>429</v>
      </c>
      <c r="B109" s="5" t="s">
        <v>1231</v>
      </c>
      <c r="C109" s="5" t="s">
        <v>1230</v>
      </c>
      <c r="D109" s="5" t="s">
        <v>2769</v>
      </c>
      <c r="E109" s="29">
        <v>0</v>
      </c>
      <c r="F109" s="29">
        <v>0</v>
      </c>
      <c r="G109" s="29"/>
      <c r="H109" s="5">
        <v>1000</v>
      </c>
      <c r="I109" s="5">
        <v>750</v>
      </c>
      <c r="J109" s="5">
        <v>0</v>
      </c>
      <c r="K109" s="5">
        <v>0</v>
      </c>
      <c r="L109" s="5"/>
      <c r="M109" s="5"/>
      <c r="N109" s="5"/>
      <c r="O109" s="5"/>
      <c r="P109" s="5">
        <v>0</v>
      </c>
      <c r="Q109" s="5"/>
      <c r="R109" s="5"/>
      <c r="S109" s="5"/>
      <c r="T109" s="5"/>
      <c r="U109" s="5"/>
      <c r="V109" s="10">
        <v>39568</v>
      </c>
      <c r="W109" s="5"/>
      <c r="X109" s="5"/>
      <c r="Y109" s="5" t="s">
        <v>1229</v>
      </c>
      <c r="Z109" s="10">
        <v>41678.41777777778</v>
      </c>
      <c r="AA109" s="85">
        <f>COUNTIF(Table3[ProductID],Table25[[#This Row],[ProductID]])</f>
        <v>3</v>
      </c>
      <c r="AB109" s="85" t="str">
        <f>IF(Table25[[#This Row],[Jumlah Vendor]]&lt;=1,"Vendor tidak memiliki alternatif","")</f>
        <v/>
      </c>
    </row>
    <row r="110" spans="1:28" hidden="1" x14ac:dyDescent="0.25">
      <c r="A110" s="4">
        <v>430</v>
      </c>
      <c r="B110" s="4" t="s">
        <v>1228</v>
      </c>
      <c r="C110" s="4" t="s">
        <v>1227</v>
      </c>
      <c r="D110" s="4" t="s">
        <v>2769</v>
      </c>
      <c r="E110" s="30">
        <v>0</v>
      </c>
      <c r="F110" s="30">
        <v>0</v>
      </c>
      <c r="G110" s="30"/>
      <c r="H110" s="4">
        <v>1000</v>
      </c>
      <c r="I110" s="4">
        <v>750</v>
      </c>
      <c r="J110" s="4">
        <v>0</v>
      </c>
      <c r="K110" s="4">
        <v>0</v>
      </c>
      <c r="L110" s="4"/>
      <c r="M110" s="4"/>
      <c r="N110" s="4"/>
      <c r="O110" s="4"/>
      <c r="P110" s="4">
        <v>0</v>
      </c>
      <c r="Q110" s="4"/>
      <c r="R110" s="4"/>
      <c r="S110" s="4"/>
      <c r="T110" s="4"/>
      <c r="U110" s="4"/>
      <c r="V110" s="11">
        <v>39568</v>
      </c>
      <c r="W110" s="4"/>
      <c r="X110" s="4"/>
      <c r="Y110" s="4" t="s">
        <v>1226</v>
      </c>
      <c r="Z110" s="11">
        <v>41678.41777777778</v>
      </c>
      <c r="AA110" s="85">
        <f>COUNTIF(Table3[ProductID],Table25[[#This Row],[ProductID]])</f>
        <v>3</v>
      </c>
      <c r="AB110" s="85" t="str">
        <f>IF(Table25[[#This Row],[Jumlah Vendor]]&lt;=1,"Vendor tidak memiliki alternatif","")</f>
        <v/>
      </c>
    </row>
    <row r="111" spans="1:28" hidden="1" x14ac:dyDescent="0.25">
      <c r="A111" s="5">
        <v>431</v>
      </c>
      <c r="B111" s="5" t="s">
        <v>1225</v>
      </c>
      <c r="C111" s="5" t="s">
        <v>1224</v>
      </c>
      <c r="D111" s="5" t="s">
        <v>2769</v>
      </c>
      <c r="E111" s="29">
        <v>0</v>
      </c>
      <c r="F111" s="29">
        <v>0</v>
      </c>
      <c r="G111" s="29"/>
      <c r="H111" s="5">
        <v>1000</v>
      </c>
      <c r="I111" s="5">
        <v>750</v>
      </c>
      <c r="J111" s="5">
        <v>0</v>
      </c>
      <c r="K111" s="5">
        <v>0</v>
      </c>
      <c r="L111" s="5"/>
      <c r="M111" s="5"/>
      <c r="N111" s="5"/>
      <c r="O111" s="5"/>
      <c r="P111" s="5">
        <v>0</v>
      </c>
      <c r="Q111" s="5"/>
      <c r="R111" s="5"/>
      <c r="S111" s="5"/>
      <c r="T111" s="5"/>
      <c r="U111" s="5"/>
      <c r="V111" s="10">
        <v>39568</v>
      </c>
      <c r="W111" s="5"/>
      <c r="X111" s="5"/>
      <c r="Y111" s="5" t="s">
        <v>1223</v>
      </c>
      <c r="Z111" s="10">
        <v>41678.41777777778</v>
      </c>
      <c r="AA111" s="85">
        <f>COUNTIF(Table3[ProductID],Table25[[#This Row],[ProductID]])</f>
        <v>3</v>
      </c>
      <c r="AB111" s="85" t="str">
        <f>IF(Table25[[#This Row],[Jumlah Vendor]]&lt;=1,"Vendor tidak memiliki alternatif","")</f>
        <v/>
      </c>
    </row>
    <row r="112" spans="1:28" hidden="1" x14ac:dyDescent="0.25">
      <c r="A112" s="4">
        <v>432</v>
      </c>
      <c r="B112" s="4" t="s">
        <v>1222</v>
      </c>
      <c r="C112" s="4" t="s">
        <v>1221</v>
      </c>
      <c r="D112" s="4" t="s">
        <v>2769</v>
      </c>
      <c r="E112" s="30">
        <v>0</v>
      </c>
      <c r="F112" s="30">
        <v>0</v>
      </c>
      <c r="G112" s="30"/>
      <c r="H112" s="4">
        <v>1000</v>
      </c>
      <c r="I112" s="4">
        <v>750</v>
      </c>
      <c r="J112" s="4">
        <v>0</v>
      </c>
      <c r="K112" s="4">
        <v>0</v>
      </c>
      <c r="L112" s="4"/>
      <c r="M112" s="4"/>
      <c r="N112" s="4"/>
      <c r="O112" s="4"/>
      <c r="P112" s="4">
        <v>0</v>
      </c>
      <c r="Q112" s="4"/>
      <c r="R112" s="4"/>
      <c r="S112" s="4"/>
      <c r="T112" s="4"/>
      <c r="U112" s="4"/>
      <c r="V112" s="11">
        <v>39568</v>
      </c>
      <c r="W112" s="4"/>
      <c r="X112" s="4"/>
      <c r="Y112" s="4" t="s">
        <v>1220</v>
      </c>
      <c r="Z112" s="11">
        <v>41678.41777777778</v>
      </c>
      <c r="AA112" s="85">
        <f>COUNTIF(Table3[ProductID],Table25[[#This Row],[ProductID]])</f>
        <v>3</v>
      </c>
      <c r="AB112" s="85" t="str">
        <f>IF(Table25[[#This Row],[Jumlah Vendor]]&lt;=1,"Vendor tidak memiliki alternatif","")</f>
        <v/>
      </c>
    </row>
    <row r="113" spans="1:28" hidden="1" x14ac:dyDescent="0.25">
      <c r="A113" s="5">
        <v>433</v>
      </c>
      <c r="B113" s="5" t="s">
        <v>1219</v>
      </c>
      <c r="C113" s="5" t="s">
        <v>1218</v>
      </c>
      <c r="D113" s="5" t="s">
        <v>2769</v>
      </c>
      <c r="E113" s="29">
        <v>0</v>
      </c>
      <c r="F113" s="29">
        <v>0</v>
      </c>
      <c r="G113" s="29"/>
      <c r="H113" s="5">
        <v>1000</v>
      </c>
      <c r="I113" s="5">
        <v>750</v>
      </c>
      <c r="J113" s="5">
        <v>0</v>
      </c>
      <c r="K113" s="5">
        <v>0</v>
      </c>
      <c r="L113" s="5"/>
      <c r="M113" s="5"/>
      <c r="N113" s="5"/>
      <c r="O113" s="5"/>
      <c r="P113" s="5">
        <v>0</v>
      </c>
      <c r="Q113" s="5"/>
      <c r="R113" s="5"/>
      <c r="S113" s="5"/>
      <c r="T113" s="5"/>
      <c r="U113" s="5"/>
      <c r="V113" s="10">
        <v>39568</v>
      </c>
      <c r="W113" s="5"/>
      <c r="X113" s="5"/>
      <c r="Y113" s="5" t="s">
        <v>1217</v>
      </c>
      <c r="Z113" s="10">
        <v>41678.41777777778</v>
      </c>
      <c r="AA113" s="85">
        <f>COUNTIF(Table3[ProductID],Table25[[#This Row],[ProductID]])</f>
        <v>3</v>
      </c>
      <c r="AB113" s="85" t="str">
        <f>IF(Table25[[#This Row],[Jumlah Vendor]]&lt;=1,"Vendor tidak memiliki alternatif","")</f>
        <v/>
      </c>
    </row>
    <row r="114" spans="1:28" hidden="1" x14ac:dyDescent="0.25">
      <c r="A114" s="4">
        <v>434</v>
      </c>
      <c r="B114" s="4" t="s">
        <v>1216</v>
      </c>
      <c r="C114" s="4" t="s">
        <v>1215</v>
      </c>
      <c r="D114" s="4" t="s">
        <v>2769</v>
      </c>
      <c r="E114" s="30">
        <v>0</v>
      </c>
      <c r="F114" s="30">
        <v>0</v>
      </c>
      <c r="G114" s="30"/>
      <c r="H114" s="4">
        <v>1000</v>
      </c>
      <c r="I114" s="4">
        <v>750</v>
      </c>
      <c r="J114" s="4">
        <v>0</v>
      </c>
      <c r="K114" s="4">
        <v>0</v>
      </c>
      <c r="L114" s="4"/>
      <c r="M114" s="4"/>
      <c r="N114" s="4"/>
      <c r="O114" s="4"/>
      <c r="P114" s="4">
        <v>0</v>
      </c>
      <c r="Q114" s="4"/>
      <c r="R114" s="4"/>
      <c r="S114" s="4"/>
      <c r="T114" s="4"/>
      <c r="U114" s="4"/>
      <c r="V114" s="11">
        <v>39568</v>
      </c>
      <c r="W114" s="4"/>
      <c r="X114" s="4"/>
      <c r="Y114" s="4" t="s">
        <v>1214</v>
      </c>
      <c r="Z114" s="11">
        <v>41678.41777777778</v>
      </c>
      <c r="AA114" s="85">
        <f>COUNTIF(Table3[ProductID],Table25[[#This Row],[ProductID]])</f>
        <v>3</v>
      </c>
      <c r="AB114" s="85" t="str">
        <f>IF(Table25[[#This Row],[Jumlah Vendor]]&lt;=1,"Vendor tidak memiliki alternatif","")</f>
        <v/>
      </c>
    </row>
    <row r="115" spans="1:28" hidden="1" x14ac:dyDescent="0.25">
      <c r="A115" s="5">
        <v>435</v>
      </c>
      <c r="B115" s="5" t="s">
        <v>1213</v>
      </c>
      <c r="C115" s="5" t="s">
        <v>1212</v>
      </c>
      <c r="D115" s="5" t="s">
        <v>2769</v>
      </c>
      <c r="E115" s="29">
        <v>0</v>
      </c>
      <c r="F115" s="29">
        <v>0</v>
      </c>
      <c r="G115" s="29"/>
      <c r="H115" s="5">
        <v>1000</v>
      </c>
      <c r="I115" s="5">
        <v>750</v>
      </c>
      <c r="J115" s="5">
        <v>0</v>
      </c>
      <c r="K115" s="5">
        <v>0</v>
      </c>
      <c r="L115" s="5"/>
      <c r="M115" s="5"/>
      <c r="N115" s="5"/>
      <c r="O115" s="5"/>
      <c r="P115" s="5">
        <v>0</v>
      </c>
      <c r="Q115" s="5"/>
      <c r="R115" s="5"/>
      <c r="S115" s="5"/>
      <c r="T115" s="5"/>
      <c r="U115" s="5"/>
      <c r="V115" s="10">
        <v>39568</v>
      </c>
      <c r="W115" s="5"/>
      <c r="X115" s="5"/>
      <c r="Y115" s="5" t="s">
        <v>1211</v>
      </c>
      <c r="Z115" s="10">
        <v>41678.41777777778</v>
      </c>
      <c r="AA115" s="85">
        <f>COUNTIF(Table3[ProductID],Table25[[#This Row],[ProductID]])</f>
        <v>3</v>
      </c>
      <c r="AB115" s="85" t="str">
        <f>IF(Table25[[#This Row],[Jumlah Vendor]]&lt;=1,"Vendor tidak memiliki alternatif","")</f>
        <v/>
      </c>
    </row>
    <row r="116" spans="1:28" hidden="1" x14ac:dyDescent="0.25">
      <c r="A116" s="4">
        <v>436</v>
      </c>
      <c r="B116" s="4" t="s">
        <v>1210</v>
      </c>
      <c r="C116" s="4" t="s">
        <v>1209</v>
      </c>
      <c r="D116" s="4" t="s">
        <v>2769</v>
      </c>
      <c r="E116" s="30">
        <v>0</v>
      </c>
      <c r="F116" s="30">
        <v>0</v>
      </c>
      <c r="G116" s="30"/>
      <c r="H116" s="4">
        <v>1000</v>
      </c>
      <c r="I116" s="4">
        <v>750</v>
      </c>
      <c r="J116" s="4">
        <v>0</v>
      </c>
      <c r="K116" s="4">
        <v>0</v>
      </c>
      <c r="L116" s="4"/>
      <c r="M116" s="4"/>
      <c r="N116" s="4"/>
      <c r="O116" s="4"/>
      <c r="P116" s="4">
        <v>0</v>
      </c>
      <c r="Q116" s="4"/>
      <c r="R116" s="4"/>
      <c r="S116" s="4"/>
      <c r="T116" s="4"/>
      <c r="U116" s="4"/>
      <c r="V116" s="11">
        <v>39568</v>
      </c>
      <c r="W116" s="4"/>
      <c r="X116" s="4"/>
      <c r="Y116" s="4" t="s">
        <v>1208</v>
      </c>
      <c r="Z116" s="11">
        <v>41678.41777777778</v>
      </c>
      <c r="AA116" s="85">
        <f>COUNTIF(Table3[ProductID],Table25[[#This Row],[ProductID]])</f>
        <v>3</v>
      </c>
      <c r="AB116" s="85" t="str">
        <f>IF(Table25[[#This Row],[Jumlah Vendor]]&lt;=1,"Vendor tidak memiliki alternatif","")</f>
        <v/>
      </c>
    </row>
    <row r="117" spans="1:28" hidden="1" x14ac:dyDescent="0.25">
      <c r="A117" s="5">
        <v>437</v>
      </c>
      <c r="B117" s="5" t="s">
        <v>1207</v>
      </c>
      <c r="C117" s="5" t="s">
        <v>1206</v>
      </c>
      <c r="D117" s="5" t="s">
        <v>2769</v>
      </c>
      <c r="E117" s="29">
        <v>0</v>
      </c>
      <c r="F117" s="29">
        <v>0</v>
      </c>
      <c r="G117" s="29"/>
      <c r="H117" s="5">
        <v>1000</v>
      </c>
      <c r="I117" s="5">
        <v>750</v>
      </c>
      <c r="J117" s="5">
        <v>0</v>
      </c>
      <c r="K117" s="5">
        <v>0</v>
      </c>
      <c r="L117" s="5"/>
      <c r="M117" s="5"/>
      <c r="N117" s="5"/>
      <c r="O117" s="5"/>
      <c r="P117" s="5">
        <v>0</v>
      </c>
      <c r="Q117" s="5"/>
      <c r="R117" s="5"/>
      <c r="S117" s="5"/>
      <c r="T117" s="5"/>
      <c r="U117" s="5"/>
      <c r="V117" s="10">
        <v>39568</v>
      </c>
      <c r="W117" s="5"/>
      <c r="X117" s="5"/>
      <c r="Y117" s="5" t="s">
        <v>1205</v>
      </c>
      <c r="Z117" s="10">
        <v>41678.41777777778</v>
      </c>
      <c r="AA117" s="85">
        <f>COUNTIF(Table3[ProductID],Table25[[#This Row],[ProductID]])</f>
        <v>3</v>
      </c>
      <c r="AB117" s="85" t="str">
        <f>IF(Table25[[#This Row],[Jumlah Vendor]]&lt;=1,"Vendor tidak memiliki alternatif","")</f>
        <v/>
      </c>
    </row>
    <row r="118" spans="1:28" hidden="1" x14ac:dyDescent="0.25">
      <c r="A118" s="4">
        <v>438</v>
      </c>
      <c r="B118" s="4" t="s">
        <v>1204</v>
      </c>
      <c r="C118" s="4" t="s">
        <v>1203</v>
      </c>
      <c r="D118" s="4" t="s">
        <v>2769</v>
      </c>
      <c r="E118" s="30">
        <v>0</v>
      </c>
      <c r="F118" s="30">
        <v>0</v>
      </c>
      <c r="G118" s="30"/>
      <c r="H118" s="4">
        <v>1000</v>
      </c>
      <c r="I118" s="4">
        <v>750</v>
      </c>
      <c r="J118" s="4">
        <v>0</v>
      </c>
      <c r="K118" s="4">
        <v>0</v>
      </c>
      <c r="L118" s="4"/>
      <c r="M118" s="4"/>
      <c r="N118" s="4"/>
      <c r="O118" s="4"/>
      <c r="P118" s="4">
        <v>0</v>
      </c>
      <c r="Q118" s="4"/>
      <c r="R118" s="4"/>
      <c r="S118" s="4"/>
      <c r="T118" s="4"/>
      <c r="U118" s="4"/>
      <c r="V118" s="11">
        <v>39568</v>
      </c>
      <c r="W118" s="4"/>
      <c r="X118" s="4"/>
      <c r="Y118" s="4" t="s">
        <v>1202</v>
      </c>
      <c r="Z118" s="11">
        <v>41678.41777777778</v>
      </c>
      <c r="AA118" s="85">
        <f>COUNTIF(Table3[ProductID],Table25[[#This Row],[ProductID]])</f>
        <v>2</v>
      </c>
      <c r="AB118" s="85" t="str">
        <f>IF(Table25[[#This Row],[Jumlah Vendor]]&lt;=1,"Vendor tidak memiliki alternatif","")</f>
        <v/>
      </c>
    </row>
    <row r="119" spans="1:28" hidden="1" x14ac:dyDescent="0.25">
      <c r="A119" s="5">
        <v>439</v>
      </c>
      <c r="B119" s="5" t="s">
        <v>1201</v>
      </c>
      <c r="C119" s="5" t="s">
        <v>1200</v>
      </c>
      <c r="D119" s="5" t="s">
        <v>2769</v>
      </c>
      <c r="E119" s="29">
        <v>0</v>
      </c>
      <c r="F119" s="29">
        <v>0</v>
      </c>
      <c r="G119" s="29"/>
      <c r="H119" s="5">
        <v>1000</v>
      </c>
      <c r="I119" s="5">
        <v>750</v>
      </c>
      <c r="J119" s="5">
        <v>0</v>
      </c>
      <c r="K119" s="5">
        <v>0</v>
      </c>
      <c r="L119" s="5"/>
      <c r="M119" s="5"/>
      <c r="N119" s="5"/>
      <c r="O119" s="5"/>
      <c r="P119" s="5">
        <v>0</v>
      </c>
      <c r="Q119" s="5"/>
      <c r="R119" s="5"/>
      <c r="S119" s="5"/>
      <c r="T119" s="5"/>
      <c r="U119" s="5"/>
      <c r="V119" s="10">
        <v>39568</v>
      </c>
      <c r="W119" s="5"/>
      <c r="X119" s="5"/>
      <c r="Y119" s="5" t="s">
        <v>1199</v>
      </c>
      <c r="Z119" s="10">
        <v>41678.41777777778</v>
      </c>
      <c r="AA119" s="85">
        <f>COUNTIF(Table3[ProductID],Table25[[#This Row],[ProductID]])</f>
        <v>2</v>
      </c>
      <c r="AB119" s="85" t="str">
        <f>IF(Table25[[#This Row],[Jumlah Vendor]]&lt;=1,"Vendor tidak memiliki alternatif","")</f>
        <v/>
      </c>
    </row>
    <row r="120" spans="1:28" hidden="1" x14ac:dyDescent="0.25">
      <c r="A120" s="4">
        <v>440</v>
      </c>
      <c r="B120" s="4" t="s">
        <v>1198</v>
      </c>
      <c r="C120" s="4" t="s">
        <v>1197</v>
      </c>
      <c r="D120" s="4" t="s">
        <v>2769</v>
      </c>
      <c r="E120" s="30">
        <v>0</v>
      </c>
      <c r="F120" s="30">
        <v>0</v>
      </c>
      <c r="G120" s="30"/>
      <c r="H120" s="4">
        <v>1000</v>
      </c>
      <c r="I120" s="4">
        <v>750</v>
      </c>
      <c r="J120" s="4">
        <v>0</v>
      </c>
      <c r="K120" s="4">
        <v>0</v>
      </c>
      <c r="L120" s="4"/>
      <c r="M120" s="4"/>
      <c r="N120" s="4"/>
      <c r="O120" s="4"/>
      <c r="P120" s="4">
        <v>0</v>
      </c>
      <c r="Q120" s="4"/>
      <c r="R120" s="4"/>
      <c r="S120" s="4"/>
      <c r="T120" s="4"/>
      <c r="U120" s="4"/>
      <c r="V120" s="11">
        <v>39568</v>
      </c>
      <c r="W120" s="4"/>
      <c r="X120" s="4"/>
      <c r="Y120" s="4" t="s">
        <v>1196</v>
      </c>
      <c r="Z120" s="11">
        <v>41678.41777777778</v>
      </c>
      <c r="AA120" s="85">
        <f>COUNTIF(Table3[ProductID],Table25[[#This Row],[ProductID]])</f>
        <v>2</v>
      </c>
      <c r="AB120" s="85" t="str">
        <f>IF(Table25[[#This Row],[Jumlah Vendor]]&lt;=1,"Vendor tidak memiliki alternatif","")</f>
        <v/>
      </c>
    </row>
    <row r="121" spans="1:28" hidden="1" x14ac:dyDescent="0.25">
      <c r="A121" s="5">
        <v>441</v>
      </c>
      <c r="B121" s="5" t="s">
        <v>1195</v>
      </c>
      <c r="C121" s="5" t="s">
        <v>1194</v>
      </c>
      <c r="D121" s="5" t="s">
        <v>2769</v>
      </c>
      <c r="E121" s="29">
        <v>0</v>
      </c>
      <c r="F121" s="29">
        <v>0</v>
      </c>
      <c r="G121" s="29"/>
      <c r="H121" s="5">
        <v>1000</v>
      </c>
      <c r="I121" s="5">
        <v>750</v>
      </c>
      <c r="J121" s="5">
        <v>0</v>
      </c>
      <c r="K121" s="5">
        <v>0</v>
      </c>
      <c r="L121" s="5"/>
      <c r="M121" s="5"/>
      <c r="N121" s="5"/>
      <c r="O121" s="5"/>
      <c r="P121" s="5">
        <v>0</v>
      </c>
      <c r="Q121" s="5"/>
      <c r="R121" s="5"/>
      <c r="S121" s="5"/>
      <c r="T121" s="5"/>
      <c r="U121" s="5"/>
      <c r="V121" s="10">
        <v>39568</v>
      </c>
      <c r="W121" s="5"/>
      <c r="X121" s="5"/>
      <c r="Y121" s="5" t="s">
        <v>1193</v>
      </c>
      <c r="Z121" s="10">
        <v>41678.41777777778</v>
      </c>
      <c r="AA121" s="85">
        <f>COUNTIF(Table3[ProductID],Table25[[#This Row],[ProductID]])</f>
        <v>2</v>
      </c>
      <c r="AB121" s="85" t="str">
        <f>IF(Table25[[#This Row],[Jumlah Vendor]]&lt;=1,"Vendor tidak memiliki alternatif","")</f>
        <v/>
      </c>
    </row>
    <row r="122" spans="1:28" hidden="1" x14ac:dyDescent="0.25">
      <c r="A122" s="4">
        <v>442</v>
      </c>
      <c r="B122" s="4" t="s">
        <v>1192</v>
      </c>
      <c r="C122" s="4" t="s">
        <v>1191</v>
      </c>
      <c r="D122" s="4" t="s">
        <v>2769</v>
      </c>
      <c r="E122" s="30">
        <v>0</v>
      </c>
      <c r="F122" s="30">
        <v>0</v>
      </c>
      <c r="G122" s="30"/>
      <c r="H122" s="4">
        <v>1000</v>
      </c>
      <c r="I122" s="4">
        <v>750</v>
      </c>
      <c r="J122" s="4">
        <v>0</v>
      </c>
      <c r="K122" s="4">
        <v>0</v>
      </c>
      <c r="L122" s="4"/>
      <c r="M122" s="4"/>
      <c r="N122" s="4"/>
      <c r="O122" s="4"/>
      <c r="P122" s="4">
        <v>0</v>
      </c>
      <c r="Q122" s="4"/>
      <c r="R122" s="4"/>
      <c r="S122" s="4"/>
      <c r="T122" s="4"/>
      <c r="U122" s="4"/>
      <c r="V122" s="11">
        <v>39568</v>
      </c>
      <c r="W122" s="4"/>
      <c r="X122" s="4"/>
      <c r="Y122" s="4" t="s">
        <v>1190</v>
      </c>
      <c r="Z122" s="11">
        <v>41678.41777777778</v>
      </c>
      <c r="AA122" s="85">
        <f>COUNTIF(Table3[ProductID],Table25[[#This Row],[ProductID]])</f>
        <v>2</v>
      </c>
      <c r="AB122" s="85" t="str">
        <f>IF(Table25[[#This Row],[Jumlah Vendor]]&lt;=1,"Vendor tidak memiliki alternatif","")</f>
        <v/>
      </c>
    </row>
    <row r="123" spans="1:28" hidden="1" x14ac:dyDescent="0.25">
      <c r="A123" s="5">
        <v>443</v>
      </c>
      <c r="B123" s="5" t="s">
        <v>1189</v>
      </c>
      <c r="C123" s="5" t="s">
        <v>1188</v>
      </c>
      <c r="D123" s="5" t="s">
        <v>2769</v>
      </c>
      <c r="E123" s="29">
        <v>0</v>
      </c>
      <c r="F123" s="29">
        <v>0</v>
      </c>
      <c r="G123" s="29"/>
      <c r="H123" s="5">
        <v>1000</v>
      </c>
      <c r="I123" s="5">
        <v>750</v>
      </c>
      <c r="J123" s="5">
        <v>0</v>
      </c>
      <c r="K123" s="5">
        <v>0</v>
      </c>
      <c r="L123" s="5"/>
      <c r="M123" s="5"/>
      <c r="N123" s="5"/>
      <c r="O123" s="5"/>
      <c r="P123" s="5">
        <v>0</v>
      </c>
      <c r="Q123" s="5"/>
      <c r="R123" s="5"/>
      <c r="S123" s="5"/>
      <c r="T123" s="5"/>
      <c r="U123" s="5"/>
      <c r="V123" s="10">
        <v>39568</v>
      </c>
      <c r="W123" s="5"/>
      <c r="X123" s="5"/>
      <c r="Y123" s="5" t="s">
        <v>1187</v>
      </c>
      <c r="Z123" s="10">
        <v>41678.41777777778</v>
      </c>
      <c r="AA123" s="85">
        <f>COUNTIF(Table3[ProductID],Table25[[#This Row],[ProductID]])</f>
        <v>2</v>
      </c>
      <c r="AB123" s="85" t="str">
        <f>IF(Table25[[#This Row],[Jumlah Vendor]]&lt;=1,"Vendor tidak memiliki alternatif","")</f>
        <v/>
      </c>
    </row>
    <row r="124" spans="1:28" hidden="1" x14ac:dyDescent="0.25">
      <c r="A124" s="4">
        <v>444</v>
      </c>
      <c r="B124" s="4" t="s">
        <v>1186</v>
      </c>
      <c r="C124" s="4" t="s">
        <v>1185</v>
      </c>
      <c r="D124" s="4" t="s">
        <v>2769</v>
      </c>
      <c r="E124" s="30">
        <v>0</v>
      </c>
      <c r="F124" s="30">
        <v>0</v>
      </c>
      <c r="G124" s="30"/>
      <c r="H124" s="4">
        <v>1000</v>
      </c>
      <c r="I124" s="4">
        <v>750</v>
      </c>
      <c r="J124" s="4">
        <v>0</v>
      </c>
      <c r="K124" s="4">
        <v>0</v>
      </c>
      <c r="L124" s="4"/>
      <c r="M124" s="4"/>
      <c r="N124" s="4"/>
      <c r="O124" s="4"/>
      <c r="P124" s="4">
        <v>0</v>
      </c>
      <c r="Q124" s="4"/>
      <c r="R124" s="4"/>
      <c r="S124" s="4"/>
      <c r="T124" s="4"/>
      <c r="U124" s="4"/>
      <c r="V124" s="11">
        <v>39568</v>
      </c>
      <c r="W124" s="4"/>
      <c r="X124" s="4"/>
      <c r="Y124" s="4" t="s">
        <v>1184</v>
      </c>
      <c r="Z124" s="11">
        <v>41678.41777777778</v>
      </c>
      <c r="AA124" s="85">
        <f>COUNTIF(Table3[ProductID],Table25[[#This Row],[ProductID]])</f>
        <v>2</v>
      </c>
      <c r="AB124" s="85" t="str">
        <f>IF(Table25[[#This Row],[Jumlah Vendor]]&lt;=1,"Vendor tidak memiliki alternatif","")</f>
        <v/>
      </c>
    </row>
    <row r="125" spans="1:28" hidden="1" x14ac:dyDescent="0.25">
      <c r="A125" s="5">
        <v>445</v>
      </c>
      <c r="B125" s="5" t="s">
        <v>1183</v>
      </c>
      <c r="C125" s="5" t="s">
        <v>1182</v>
      </c>
      <c r="D125" s="5" t="s">
        <v>2769</v>
      </c>
      <c r="E125" s="29">
        <v>0</v>
      </c>
      <c r="F125" s="29">
        <v>0</v>
      </c>
      <c r="G125" s="29"/>
      <c r="H125" s="5">
        <v>1000</v>
      </c>
      <c r="I125" s="5">
        <v>750</v>
      </c>
      <c r="J125" s="5">
        <v>0</v>
      </c>
      <c r="K125" s="5">
        <v>0</v>
      </c>
      <c r="L125" s="5"/>
      <c r="M125" s="5"/>
      <c r="N125" s="5"/>
      <c r="O125" s="5"/>
      <c r="P125" s="5">
        <v>0</v>
      </c>
      <c r="Q125" s="5"/>
      <c r="R125" s="5"/>
      <c r="S125" s="5"/>
      <c r="T125" s="5"/>
      <c r="U125" s="5"/>
      <c r="V125" s="10">
        <v>39568</v>
      </c>
      <c r="W125" s="5"/>
      <c r="X125" s="5"/>
      <c r="Y125" s="5" t="s">
        <v>1181</v>
      </c>
      <c r="Z125" s="10">
        <v>41678.41777777778</v>
      </c>
      <c r="AA125" s="85">
        <f>COUNTIF(Table3[ProductID],Table25[[#This Row],[ProductID]])</f>
        <v>2</v>
      </c>
      <c r="AB125" s="85" t="str">
        <f>IF(Table25[[#This Row],[Jumlah Vendor]]&lt;=1,"Vendor tidak memiliki alternatif","")</f>
        <v/>
      </c>
    </row>
    <row r="126" spans="1:28" hidden="1" x14ac:dyDescent="0.25">
      <c r="A126" s="4">
        <v>446</v>
      </c>
      <c r="B126" s="4" t="s">
        <v>1180</v>
      </c>
      <c r="C126" s="4" t="s">
        <v>1179</v>
      </c>
      <c r="D126" s="4" t="s">
        <v>2769</v>
      </c>
      <c r="E126" s="30">
        <v>0</v>
      </c>
      <c r="F126" s="30">
        <v>0</v>
      </c>
      <c r="G126" s="30"/>
      <c r="H126" s="4">
        <v>1000</v>
      </c>
      <c r="I126" s="4">
        <v>750</v>
      </c>
      <c r="J126" s="4">
        <v>0</v>
      </c>
      <c r="K126" s="4">
        <v>0</v>
      </c>
      <c r="L126" s="4"/>
      <c r="M126" s="4"/>
      <c r="N126" s="4"/>
      <c r="O126" s="4"/>
      <c r="P126" s="4">
        <v>0</v>
      </c>
      <c r="Q126" s="4"/>
      <c r="R126" s="4"/>
      <c r="S126" s="4"/>
      <c r="T126" s="4"/>
      <c r="U126" s="4"/>
      <c r="V126" s="11">
        <v>39568</v>
      </c>
      <c r="W126" s="4"/>
      <c r="X126" s="4"/>
      <c r="Y126" s="4" t="s">
        <v>1178</v>
      </c>
      <c r="Z126" s="11">
        <v>41678.41777777778</v>
      </c>
      <c r="AA126" s="85">
        <f>COUNTIF(Table3[ProductID],Table25[[#This Row],[ProductID]])</f>
        <v>2</v>
      </c>
      <c r="AB126" s="85" t="str">
        <f>IF(Table25[[#This Row],[Jumlah Vendor]]&lt;=1,"Vendor tidak memiliki alternatif","")</f>
        <v/>
      </c>
    </row>
    <row r="127" spans="1:28" hidden="1" x14ac:dyDescent="0.25">
      <c r="A127" s="5">
        <v>447</v>
      </c>
      <c r="B127" s="5" t="s">
        <v>1177</v>
      </c>
      <c r="C127" s="5" t="s">
        <v>1176</v>
      </c>
      <c r="D127" s="5" t="s">
        <v>2769</v>
      </c>
      <c r="E127" s="29">
        <v>0</v>
      </c>
      <c r="F127" s="29">
        <v>0</v>
      </c>
      <c r="G127" s="29"/>
      <c r="H127" s="5">
        <v>1000</v>
      </c>
      <c r="I127" s="5">
        <v>750</v>
      </c>
      <c r="J127" s="5">
        <v>0</v>
      </c>
      <c r="K127" s="5">
        <v>0</v>
      </c>
      <c r="L127" s="5"/>
      <c r="M127" s="5"/>
      <c r="N127" s="5"/>
      <c r="O127" s="5"/>
      <c r="P127" s="5">
        <v>0</v>
      </c>
      <c r="Q127" s="5"/>
      <c r="R127" s="5"/>
      <c r="S127" s="5"/>
      <c r="T127" s="5"/>
      <c r="U127" s="5"/>
      <c r="V127" s="10">
        <v>39568</v>
      </c>
      <c r="W127" s="5"/>
      <c r="X127" s="5"/>
      <c r="Y127" s="5" t="s">
        <v>1175</v>
      </c>
      <c r="Z127" s="10">
        <v>41678.41777777778</v>
      </c>
      <c r="AA127" s="85">
        <f>COUNTIF(Table3[ProductID],Table25[[#This Row],[ProductID]])</f>
        <v>2</v>
      </c>
      <c r="AB127" s="85" t="str">
        <f>IF(Table25[[#This Row],[Jumlah Vendor]]&lt;=1,"Vendor tidak memiliki alternatif","")</f>
        <v/>
      </c>
    </row>
    <row r="128" spans="1:28" hidden="1" x14ac:dyDescent="0.25">
      <c r="A128" s="4">
        <v>448</v>
      </c>
      <c r="B128" s="4" t="s">
        <v>1174</v>
      </c>
      <c r="C128" s="4" t="s">
        <v>1173</v>
      </c>
      <c r="D128" s="4" t="s">
        <v>2769</v>
      </c>
      <c r="E128" s="30">
        <v>0</v>
      </c>
      <c r="F128" s="30">
        <v>0</v>
      </c>
      <c r="G128" s="30"/>
      <c r="H128" s="4">
        <v>1000</v>
      </c>
      <c r="I128" s="4">
        <v>750</v>
      </c>
      <c r="J128" s="4">
        <v>0</v>
      </c>
      <c r="K128" s="4">
        <v>0</v>
      </c>
      <c r="L128" s="4"/>
      <c r="M128" s="4"/>
      <c r="N128" s="4"/>
      <c r="O128" s="4"/>
      <c r="P128" s="4">
        <v>0</v>
      </c>
      <c r="Q128" s="4"/>
      <c r="R128" s="4"/>
      <c r="S128" s="4"/>
      <c r="T128" s="4"/>
      <c r="U128" s="4"/>
      <c r="V128" s="11">
        <v>39568</v>
      </c>
      <c r="W128" s="4"/>
      <c r="X128" s="4"/>
      <c r="Y128" s="4" t="s">
        <v>1172</v>
      </c>
      <c r="Z128" s="11">
        <v>41678.41777777778</v>
      </c>
      <c r="AA128" s="85">
        <f>COUNTIF(Table3[ProductID],Table25[[#This Row],[ProductID]])</f>
        <v>2</v>
      </c>
      <c r="AB128" s="85" t="str">
        <f>IF(Table25[[#This Row],[Jumlah Vendor]]&lt;=1,"Vendor tidak memiliki alternatif","")</f>
        <v/>
      </c>
    </row>
    <row r="129" spans="1:28" hidden="1" x14ac:dyDescent="0.25">
      <c r="A129" s="5">
        <v>449</v>
      </c>
      <c r="B129" s="5" t="s">
        <v>1171</v>
      </c>
      <c r="C129" s="5" t="s">
        <v>1170</v>
      </c>
      <c r="D129" s="5" t="s">
        <v>2769</v>
      </c>
      <c r="E129" s="29">
        <v>0</v>
      </c>
      <c r="F129" s="29">
        <v>0</v>
      </c>
      <c r="G129" s="29"/>
      <c r="H129" s="5">
        <v>1000</v>
      </c>
      <c r="I129" s="5">
        <v>750</v>
      </c>
      <c r="J129" s="5">
        <v>0</v>
      </c>
      <c r="K129" s="5">
        <v>0</v>
      </c>
      <c r="L129" s="5"/>
      <c r="M129" s="5"/>
      <c r="N129" s="5"/>
      <c r="O129" s="5"/>
      <c r="P129" s="5">
        <v>0</v>
      </c>
      <c r="Q129" s="5"/>
      <c r="R129" s="5"/>
      <c r="S129" s="5"/>
      <c r="T129" s="5"/>
      <c r="U129" s="5"/>
      <c r="V129" s="10">
        <v>39568</v>
      </c>
      <c r="W129" s="5"/>
      <c r="X129" s="5"/>
      <c r="Y129" s="5" t="s">
        <v>1169</v>
      </c>
      <c r="Z129" s="10">
        <v>41678.41777777778</v>
      </c>
      <c r="AA129" s="85">
        <f>COUNTIF(Table3[ProductID],Table25[[#This Row],[ProductID]])</f>
        <v>2</v>
      </c>
      <c r="AB129" s="85" t="str">
        <f>IF(Table25[[#This Row],[Jumlah Vendor]]&lt;=1,"Vendor tidak memiliki alternatif","")</f>
        <v/>
      </c>
    </row>
    <row r="130" spans="1:28" hidden="1" x14ac:dyDescent="0.25">
      <c r="A130" s="4">
        <v>450</v>
      </c>
      <c r="B130" s="4" t="s">
        <v>1168</v>
      </c>
      <c r="C130" s="4" t="s">
        <v>1167</v>
      </c>
      <c r="D130" s="4" t="s">
        <v>2769</v>
      </c>
      <c r="E130" s="30">
        <v>0</v>
      </c>
      <c r="F130" s="30">
        <v>0</v>
      </c>
      <c r="G130" s="30"/>
      <c r="H130" s="4">
        <v>1000</v>
      </c>
      <c r="I130" s="4">
        <v>750</v>
      </c>
      <c r="J130" s="4">
        <v>0</v>
      </c>
      <c r="K130" s="4">
        <v>0</v>
      </c>
      <c r="L130" s="4"/>
      <c r="M130" s="4"/>
      <c r="N130" s="4"/>
      <c r="O130" s="4"/>
      <c r="P130" s="4">
        <v>0</v>
      </c>
      <c r="Q130" s="4"/>
      <c r="R130" s="4"/>
      <c r="S130" s="4"/>
      <c r="T130" s="4"/>
      <c r="U130" s="4"/>
      <c r="V130" s="11">
        <v>39568</v>
      </c>
      <c r="W130" s="4"/>
      <c r="X130" s="4"/>
      <c r="Y130" s="4" t="s">
        <v>1166</v>
      </c>
      <c r="Z130" s="11">
        <v>41678.41777777778</v>
      </c>
      <c r="AA130" s="85">
        <f>COUNTIF(Table3[ProductID],Table25[[#This Row],[ProductID]])</f>
        <v>2</v>
      </c>
      <c r="AB130" s="85" t="str">
        <f>IF(Table25[[#This Row],[Jumlah Vendor]]&lt;=1,"Vendor tidak memiliki alternatif","")</f>
        <v/>
      </c>
    </row>
    <row r="131" spans="1:28" hidden="1" x14ac:dyDescent="0.25">
      <c r="A131" s="5">
        <v>451</v>
      </c>
      <c r="B131" s="5" t="s">
        <v>1165</v>
      </c>
      <c r="C131" s="5" t="s">
        <v>1164</v>
      </c>
      <c r="D131" s="5" t="s">
        <v>2769</v>
      </c>
      <c r="E131" s="29">
        <v>0</v>
      </c>
      <c r="F131" s="29">
        <v>0</v>
      </c>
      <c r="G131" s="29"/>
      <c r="H131" s="5">
        <v>1000</v>
      </c>
      <c r="I131" s="5">
        <v>750</v>
      </c>
      <c r="J131" s="5">
        <v>0</v>
      </c>
      <c r="K131" s="5">
        <v>0</v>
      </c>
      <c r="L131" s="5"/>
      <c r="M131" s="5"/>
      <c r="N131" s="5"/>
      <c r="O131" s="5"/>
      <c r="P131" s="5">
        <v>0</v>
      </c>
      <c r="Q131" s="5"/>
      <c r="R131" s="5"/>
      <c r="S131" s="5"/>
      <c r="T131" s="5"/>
      <c r="U131" s="5"/>
      <c r="V131" s="10">
        <v>39568</v>
      </c>
      <c r="W131" s="5"/>
      <c r="X131" s="5"/>
      <c r="Y131" s="5" t="s">
        <v>1163</v>
      </c>
      <c r="Z131" s="10">
        <v>41678.41777777778</v>
      </c>
      <c r="AA131" s="85">
        <f>COUNTIF(Table3[ProductID],Table25[[#This Row],[ProductID]])</f>
        <v>2</v>
      </c>
      <c r="AB131" s="85" t="str">
        <f>IF(Table25[[#This Row],[Jumlah Vendor]]&lt;=1,"Vendor tidak memiliki alternatif","")</f>
        <v/>
      </c>
    </row>
    <row r="132" spans="1:28" hidden="1" x14ac:dyDescent="0.25">
      <c r="A132" s="4">
        <v>452</v>
      </c>
      <c r="B132" s="4" t="s">
        <v>1162</v>
      </c>
      <c r="C132" s="4" t="s">
        <v>1161</v>
      </c>
      <c r="D132" s="4" t="s">
        <v>2769</v>
      </c>
      <c r="E132" s="30">
        <v>0</v>
      </c>
      <c r="F132" s="30">
        <v>0</v>
      </c>
      <c r="G132" s="30"/>
      <c r="H132" s="4">
        <v>1000</v>
      </c>
      <c r="I132" s="4">
        <v>750</v>
      </c>
      <c r="J132" s="4">
        <v>0</v>
      </c>
      <c r="K132" s="4">
        <v>0</v>
      </c>
      <c r="L132" s="4"/>
      <c r="M132" s="4"/>
      <c r="N132" s="4"/>
      <c r="O132" s="4"/>
      <c r="P132" s="4">
        <v>0</v>
      </c>
      <c r="Q132" s="4"/>
      <c r="R132" s="4"/>
      <c r="S132" s="4"/>
      <c r="T132" s="4"/>
      <c r="U132" s="4"/>
      <c r="V132" s="11">
        <v>39568</v>
      </c>
      <c r="W132" s="4"/>
      <c r="X132" s="4"/>
      <c r="Y132" s="4" t="s">
        <v>1160</v>
      </c>
      <c r="Z132" s="11">
        <v>41678.41777777778</v>
      </c>
      <c r="AA132" s="85">
        <f>COUNTIF(Table3[ProductID],Table25[[#This Row],[ProductID]])</f>
        <v>2</v>
      </c>
      <c r="AB132" s="85" t="str">
        <f>IF(Table25[[#This Row],[Jumlah Vendor]]&lt;=1,"Vendor tidak memiliki alternatif","")</f>
        <v/>
      </c>
    </row>
    <row r="133" spans="1:28" hidden="1" x14ac:dyDescent="0.25">
      <c r="A133" s="5">
        <v>453</v>
      </c>
      <c r="B133" s="5" t="s">
        <v>1159</v>
      </c>
      <c r="C133" s="5" t="s">
        <v>1158</v>
      </c>
      <c r="D133" s="5" t="s">
        <v>2769</v>
      </c>
      <c r="E133" s="29">
        <v>0</v>
      </c>
      <c r="F133" s="29">
        <v>0</v>
      </c>
      <c r="G133" s="29"/>
      <c r="H133" s="5">
        <v>1000</v>
      </c>
      <c r="I133" s="5">
        <v>750</v>
      </c>
      <c r="J133" s="5">
        <v>0</v>
      </c>
      <c r="K133" s="5">
        <v>0</v>
      </c>
      <c r="L133" s="5"/>
      <c r="M133" s="5"/>
      <c r="N133" s="5"/>
      <c r="O133" s="5"/>
      <c r="P133" s="5">
        <v>0</v>
      </c>
      <c r="Q133" s="5"/>
      <c r="R133" s="5"/>
      <c r="S133" s="5"/>
      <c r="T133" s="5"/>
      <c r="U133" s="5"/>
      <c r="V133" s="10">
        <v>39568</v>
      </c>
      <c r="W133" s="5"/>
      <c r="X133" s="5"/>
      <c r="Y133" s="5" t="s">
        <v>1157</v>
      </c>
      <c r="Z133" s="10">
        <v>41678.41777777778</v>
      </c>
      <c r="AA133" s="85">
        <f>COUNTIF(Table3[ProductID],Table25[[#This Row],[ProductID]])</f>
        <v>2</v>
      </c>
      <c r="AB133" s="85" t="str">
        <f>IF(Table25[[#This Row],[Jumlah Vendor]]&lt;=1,"Vendor tidak memiliki alternatif","")</f>
        <v/>
      </c>
    </row>
    <row r="134" spans="1:28" hidden="1" x14ac:dyDescent="0.25">
      <c r="A134" s="4">
        <v>454</v>
      </c>
      <c r="B134" s="4" t="s">
        <v>1156</v>
      </c>
      <c r="C134" s="4" t="s">
        <v>1155</v>
      </c>
      <c r="D134" s="4" t="s">
        <v>2769</v>
      </c>
      <c r="E134" s="30">
        <v>0</v>
      </c>
      <c r="F134" s="30">
        <v>0</v>
      </c>
      <c r="G134" s="30"/>
      <c r="H134" s="4">
        <v>1000</v>
      </c>
      <c r="I134" s="4">
        <v>750</v>
      </c>
      <c r="J134" s="4">
        <v>0</v>
      </c>
      <c r="K134" s="4">
        <v>0</v>
      </c>
      <c r="L134" s="4"/>
      <c r="M134" s="4"/>
      <c r="N134" s="4"/>
      <c r="O134" s="4"/>
      <c r="P134" s="4">
        <v>0</v>
      </c>
      <c r="Q134" s="4"/>
      <c r="R134" s="4"/>
      <c r="S134" s="4"/>
      <c r="T134" s="4"/>
      <c r="U134" s="4"/>
      <c r="V134" s="11">
        <v>39568</v>
      </c>
      <c r="W134" s="4"/>
      <c r="X134" s="4"/>
      <c r="Y134" s="4" t="s">
        <v>1154</v>
      </c>
      <c r="Z134" s="11">
        <v>41678.41777777778</v>
      </c>
      <c r="AA134" s="85">
        <f>COUNTIF(Table3[ProductID],Table25[[#This Row],[ProductID]])</f>
        <v>2</v>
      </c>
      <c r="AB134" s="85" t="str">
        <f>IF(Table25[[#This Row],[Jumlah Vendor]]&lt;=1,"Vendor tidak memiliki alternatif","")</f>
        <v/>
      </c>
    </row>
    <row r="135" spans="1:28" hidden="1" x14ac:dyDescent="0.25">
      <c r="A135" s="5">
        <v>455</v>
      </c>
      <c r="B135" s="5" t="s">
        <v>1153</v>
      </c>
      <c r="C135" s="5" t="s">
        <v>1152</v>
      </c>
      <c r="D135" s="5" t="s">
        <v>2769</v>
      </c>
      <c r="E135" s="29">
        <v>0</v>
      </c>
      <c r="F135" s="29">
        <v>0</v>
      </c>
      <c r="G135" s="29"/>
      <c r="H135" s="5">
        <v>1000</v>
      </c>
      <c r="I135" s="5">
        <v>750</v>
      </c>
      <c r="J135" s="5">
        <v>0</v>
      </c>
      <c r="K135" s="5">
        <v>0</v>
      </c>
      <c r="L135" s="5"/>
      <c r="M135" s="5"/>
      <c r="N135" s="5"/>
      <c r="O135" s="5"/>
      <c r="P135" s="5">
        <v>0</v>
      </c>
      <c r="Q135" s="5"/>
      <c r="R135" s="5"/>
      <c r="S135" s="5"/>
      <c r="T135" s="5"/>
      <c r="U135" s="5"/>
      <c r="V135" s="10">
        <v>39568</v>
      </c>
      <c r="W135" s="5"/>
      <c r="X135" s="5"/>
      <c r="Y135" s="5" t="s">
        <v>1151</v>
      </c>
      <c r="Z135" s="10">
        <v>41678.41777777778</v>
      </c>
      <c r="AA135" s="85">
        <f>COUNTIF(Table3[ProductID],Table25[[#This Row],[ProductID]])</f>
        <v>2</v>
      </c>
      <c r="AB135" s="85" t="str">
        <f>IF(Table25[[#This Row],[Jumlah Vendor]]&lt;=1,"Vendor tidak memiliki alternatif","")</f>
        <v/>
      </c>
    </row>
    <row r="136" spans="1:28" hidden="1" x14ac:dyDescent="0.25">
      <c r="A136" s="4">
        <v>456</v>
      </c>
      <c r="B136" s="4" t="s">
        <v>1150</v>
      </c>
      <c r="C136" s="4" t="s">
        <v>1149</v>
      </c>
      <c r="D136" s="4" t="s">
        <v>2769</v>
      </c>
      <c r="E136" s="30">
        <v>0</v>
      </c>
      <c r="F136" s="30">
        <v>0</v>
      </c>
      <c r="G136" s="30"/>
      <c r="H136" s="4">
        <v>1000</v>
      </c>
      <c r="I136" s="4">
        <v>750</v>
      </c>
      <c r="J136" s="4">
        <v>0</v>
      </c>
      <c r="K136" s="4">
        <v>0</v>
      </c>
      <c r="L136" s="4"/>
      <c r="M136" s="4"/>
      <c r="N136" s="4"/>
      <c r="O136" s="4"/>
      <c r="P136" s="4">
        <v>0</v>
      </c>
      <c r="Q136" s="4"/>
      <c r="R136" s="4"/>
      <c r="S136" s="4"/>
      <c r="T136" s="4"/>
      <c r="U136" s="4"/>
      <c r="V136" s="11">
        <v>39568</v>
      </c>
      <c r="W136" s="4"/>
      <c r="X136" s="4"/>
      <c r="Y136" s="4" t="s">
        <v>1148</v>
      </c>
      <c r="Z136" s="11">
        <v>41678.41777777778</v>
      </c>
      <c r="AA136" s="85">
        <f>COUNTIF(Table3[ProductID],Table25[[#This Row],[ProductID]])</f>
        <v>2</v>
      </c>
      <c r="AB136" s="85" t="str">
        <f>IF(Table25[[#This Row],[Jumlah Vendor]]&lt;=1,"Vendor tidak memiliki alternatif","")</f>
        <v/>
      </c>
    </row>
    <row r="137" spans="1:28" hidden="1" x14ac:dyDescent="0.25">
      <c r="A137" s="5">
        <v>457</v>
      </c>
      <c r="B137" s="5" t="s">
        <v>1147</v>
      </c>
      <c r="C137" s="5" t="s">
        <v>1146</v>
      </c>
      <c r="D137" s="5" t="s">
        <v>2769</v>
      </c>
      <c r="E137" s="29">
        <v>0</v>
      </c>
      <c r="F137" s="29">
        <v>0</v>
      </c>
      <c r="G137" s="29"/>
      <c r="H137" s="5">
        <v>1000</v>
      </c>
      <c r="I137" s="5">
        <v>750</v>
      </c>
      <c r="J137" s="5">
        <v>0</v>
      </c>
      <c r="K137" s="5">
        <v>0</v>
      </c>
      <c r="L137" s="5"/>
      <c r="M137" s="5"/>
      <c r="N137" s="5"/>
      <c r="O137" s="5"/>
      <c r="P137" s="5">
        <v>0</v>
      </c>
      <c r="Q137" s="5"/>
      <c r="R137" s="5"/>
      <c r="S137" s="5"/>
      <c r="T137" s="5"/>
      <c r="U137" s="5"/>
      <c r="V137" s="10">
        <v>39568</v>
      </c>
      <c r="W137" s="5"/>
      <c r="X137" s="5"/>
      <c r="Y137" s="5" t="s">
        <v>1145</v>
      </c>
      <c r="Z137" s="10">
        <v>41678.41777777778</v>
      </c>
      <c r="AA137" s="85">
        <f>COUNTIF(Table3[ProductID],Table25[[#This Row],[ProductID]])</f>
        <v>2</v>
      </c>
      <c r="AB137" s="85" t="str">
        <f>IF(Table25[[#This Row],[Jumlah Vendor]]&lt;=1,"Vendor tidak memiliki alternatif","")</f>
        <v/>
      </c>
    </row>
    <row r="138" spans="1:28" hidden="1" x14ac:dyDescent="0.25">
      <c r="A138" s="4">
        <v>458</v>
      </c>
      <c r="B138" s="4" t="s">
        <v>1144</v>
      </c>
      <c r="C138" s="4" t="s">
        <v>1143</v>
      </c>
      <c r="D138" s="4" t="s">
        <v>2769</v>
      </c>
      <c r="E138" s="30">
        <v>0</v>
      </c>
      <c r="F138" s="30">
        <v>0</v>
      </c>
      <c r="G138" s="30"/>
      <c r="H138" s="4">
        <v>1000</v>
      </c>
      <c r="I138" s="4">
        <v>750</v>
      </c>
      <c r="J138" s="4">
        <v>0</v>
      </c>
      <c r="K138" s="4">
        <v>0</v>
      </c>
      <c r="L138" s="4"/>
      <c r="M138" s="4"/>
      <c r="N138" s="4"/>
      <c r="O138" s="4"/>
      <c r="P138" s="4">
        <v>0</v>
      </c>
      <c r="Q138" s="4"/>
      <c r="R138" s="4"/>
      <c r="S138" s="4"/>
      <c r="T138" s="4"/>
      <c r="U138" s="4"/>
      <c r="V138" s="11">
        <v>39568</v>
      </c>
      <c r="W138" s="4"/>
      <c r="X138" s="4"/>
      <c r="Y138" s="4" t="s">
        <v>1142</v>
      </c>
      <c r="Z138" s="11">
        <v>41678.41777777778</v>
      </c>
      <c r="AA138" s="85">
        <f>COUNTIF(Table3[ProductID],Table25[[#This Row],[ProductID]])</f>
        <v>2</v>
      </c>
      <c r="AB138" s="85" t="str">
        <f>IF(Table25[[#This Row],[Jumlah Vendor]]&lt;=1,"Vendor tidak memiliki alternatif","")</f>
        <v/>
      </c>
    </row>
    <row r="139" spans="1:28" hidden="1" x14ac:dyDescent="0.25">
      <c r="A139" s="5">
        <v>459</v>
      </c>
      <c r="B139" s="5" t="s">
        <v>1141</v>
      </c>
      <c r="C139" s="5" t="s">
        <v>1140</v>
      </c>
      <c r="D139" s="5" t="s">
        <v>2769</v>
      </c>
      <c r="E139" s="29">
        <v>0</v>
      </c>
      <c r="F139" s="29">
        <v>0</v>
      </c>
      <c r="G139" s="29"/>
      <c r="H139" s="5">
        <v>1000</v>
      </c>
      <c r="I139" s="5">
        <v>750</v>
      </c>
      <c r="J139" s="5">
        <v>0</v>
      </c>
      <c r="K139" s="5">
        <v>0</v>
      </c>
      <c r="L139" s="5"/>
      <c r="M139" s="5"/>
      <c r="N139" s="5"/>
      <c r="O139" s="5"/>
      <c r="P139" s="5">
        <v>0</v>
      </c>
      <c r="Q139" s="5"/>
      <c r="R139" s="5"/>
      <c r="S139" s="5"/>
      <c r="T139" s="5"/>
      <c r="U139" s="5"/>
      <c r="V139" s="10">
        <v>39568</v>
      </c>
      <c r="W139" s="5"/>
      <c r="X139" s="5"/>
      <c r="Y139" s="5" t="s">
        <v>1139</v>
      </c>
      <c r="Z139" s="10">
        <v>41678.41777777778</v>
      </c>
      <c r="AA139" s="85">
        <f>COUNTIF(Table3[ProductID],Table25[[#This Row],[ProductID]])</f>
        <v>2</v>
      </c>
      <c r="AB139" s="85" t="str">
        <f>IF(Table25[[#This Row],[Jumlah Vendor]]&lt;=1,"Vendor tidak memiliki alternatif","")</f>
        <v/>
      </c>
    </row>
    <row r="140" spans="1:28" hidden="1" x14ac:dyDescent="0.25">
      <c r="A140" s="4">
        <v>460</v>
      </c>
      <c r="B140" s="4" t="s">
        <v>1138</v>
      </c>
      <c r="C140" s="4" t="s">
        <v>1137</v>
      </c>
      <c r="D140" s="4" t="s">
        <v>2769</v>
      </c>
      <c r="E140" s="30">
        <v>0</v>
      </c>
      <c r="F140" s="30">
        <v>0</v>
      </c>
      <c r="G140" s="30"/>
      <c r="H140" s="4">
        <v>1000</v>
      </c>
      <c r="I140" s="4">
        <v>750</v>
      </c>
      <c r="J140" s="4">
        <v>0</v>
      </c>
      <c r="K140" s="4">
        <v>0</v>
      </c>
      <c r="L140" s="4"/>
      <c r="M140" s="4"/>
      <c r="N140" s="4"/>
      <c r="O140" s="4"/>
      <c r="P140" s="4">
        <v>0</v>
      </c>
      <c r="Q140" s="4"/>
      <c r="R140" s="4"/>
      <c r="S140" s="4"/>
      <c r="T140" s="4"/>
      <c r="U140" s="4"/>
      <c r="V140" s="11">
        <v>39568</v>
      </c>
      <c r="W140" s="4"/>
      <c r="X140" s="4"/>
      <c r="Y140" s="4" t="s">
        <v>1136</v>
      </c>
      <c r="Z140" s="11">
        <v>41678.41777777778</v>
      </c>
      <c r="AA140" s="85">
        <f>COUNTIF(Table3[ProductID],Table25[[#This Row],[ProductID]])</f>
        <v>2</v>
      </c>
      <c r="AB140" s="85" t="str">
        <f>IF(Table25[[#This Row],[Jumlah Vendor]]&lt;=1,"Vendor tidak memiliki alternatif","")</f>
        <v/>
      </c>
    </row>
    <row r="141" spans="1:28" x14ac:dyDescent="0.25">
      <c r="A141" s="5">
        <v>461</v>
      </c>
      <c r="B141" s="5" t="s">
        <v>1135</v>
      </c>
      <c r="C141" s="5" t="s">
        <v>1134</v>
      </c>
      <c r="D141" s="5" t="s">
        <v>2769</v>
      </c>
      <c r="E141" s="29">
        <v>0</v>
      </c>
      <c r="F141" s="29">
        <v>0</v>
      </c>
      <c r="G141" s="29" t="s">
        <v>63</v>
      </c>
      <c r="H141" s="5">
        <v>1000</v>
      </c>
      <c r="I141" s="5">
        <v>750</v>
      </c>
      <c r="J141" s="5">
        <v>0</v>
      </c>
      <c r="K141" s="5">
        <v>0</v>
      </c>
      <c r="L141" s="5"/>
      <c r="M141" s="5"/>
      <c r="N141" s="5"/>
      <c r="O141" s="5"/>
      <c r="P141" s="5">
        <v>0</v>
      </c>
      <c r="Q141" s="5"/>
      <c r="R141" s="5"/>
      <c r="S141" s="5"/>
      <c r="T141" s="5"/>
      <c r="U141" s="5"/>
      <c r="V141" s="10">
        <v>39568</v>
      </c>
      <c r="W141" s="5"/>
      <c r="X141" s="5"/>
      <c r="Y141" s="5" t="s">
        <v>1133</v>
      </c>
      <c r="Z141" s="10">
        <v>41678.41777777778</v>
      </c>
      <c r="AA141" s="85">
        <f>COUNTIF(Table3[ProductID],Table25[[#This Row],[ProductID]])</f>
        <v>1</v>
      </c>
      <c r="AB141" s="85" t="str">
        <f>IF(Table25[[#This Row],[Jumlah Vendor]]&lt;=1,"Vendor tidak memiliki alternatif","")</f>
        <v>Vendor tidak memiliki alternatif</v>
      </c>
    </row>
    <row r="142" spans="1:28" x14ac:dyDescent="0.25">
      <c r="A142" s="4">
        <v>462</v>
      </c>
      <c r="B142" s="4" t="s">
        <v>1132</v>
      </c>
      <c r="C142" s="4" t="s">
        <v>1131</v>
      </c>
      <c r="D142" s="4" t="s">
        <v>2769</v>
      </c>
      <c r="E142" s="30">
        <v>0</v>
      </c>
      <c r="F142" s="30">
        <v>0</v>
      </c>
      <c r="G142" s="30"/>
      <c r="H142" s="4">
        <v>1000</v>
      </c>
      <c r="I142" s="4">
        <v>750</v>
      </c>
      <c r="J142" s="4">
        <v>0</v>
      </c>
      <c r="K142" s="4">
        <v>0</v>
      </c>
      <c r="L142" s="4"/>
      <c r="M142" s="4"/>
      <c r="N142" s="4"/>
      <c r="O142" s="4"/>
      <c r="P142" s="4">
        <v>0</v>
      </c>
      <c r="Q142" s="4"/>
      <c r="R142" s="4"/>
      <c r="S142" s="4"/>
      <c r="T142" s="4"/>
      <c r="U142" s="4"/>
      <c r="V142" s="11">
        <v>39568</v>
      </c>
      <c r="W142" s="4"/>
      <c r="X142" s="4"/>
      <c r="Y142" s="4" t="s">
        <v>1130</v>
      </c>
      <c r="Z142" s="11">
        <v>41678.41777777778</v>
      </c>
      <c r="AA142" s="85">
        <f>COUNTIF(Table3[ProductID],Table25[[#This Row],[ProductID]])</f>
        <v>1</v>
      </c>
      <c r="AB142" s="85" t="str">
        <f>IF(Table25[[#This Row],[Jumlah Vendor]]&lt;=1,"Vendor tidak memiliki alternatif","")</f>
        <v>Vendor tidak memiliki alternatif</v>
      </c>
    </row>
    <row r="143" spans="1:28" x14ac:dyDescent="0.25">
      <c r="A143" s="5">
        <v>463</v>
      </c>
      <c r="B143" s="5" t="s">
        <v>1129</v>
      </c>
      <c r="C143" s="5" t="s">
        <v>1128</v>
      </c>
      <c r="D143" s="5" t="s">
        <v>2769</v>
      </c>
      <c r="E143" s="29">
        <v>0</v>
      </c>
      <c r="F143" s="29">
        <v>0</v>
      </c>
      <c r="G143" s="29"/>
      <c r="H143" s="5">
        <v>1000</v>
      </c>
      <c r="I143" s="5">
        <v>750</v>
      </c>
      <c r="J143" s="5">
        <v>0</v>
      </c>
      <c r="K143" s="5">
        <v>0</v>
      </c>
      <c r="L143" s="5"/>
      <c r="M143" s="5"/>
      <c r="N143" s="5"/>
      <c r="O143" s="5"/>
      <c r="P143" s="5">
        <v>0</v>
      </c>
      <c r="Q143" s="5"/>
      <c r="R143" s="5"/>
      <c r="S143" s="5"/>
      <c r="T143" s="5"/>
      <c r="U143" s="5"/>
      <c r="V143" s="10">
        <v>39568</v>
      </c>
      <c r="W143" s="5"/>
      <c r="X143" s="5"/>
      <c r="Y143" s="5" t="s">
        <v>1127</v>
      </c>
      <c r="Z143" s="10">
        <v>41678.41777777778</v>
      </c>
      <c r="AA143" s="85">
        <f>COUNTIF(Table3[ProductID],Table25[[#This Row],[ProductID]])</f>
        <v>1</v>
      </c>
      <c r="AB143" s="85" t="str">
        <f>IF(Table25[[#This Row],[Jumlah Vendor]]&lt;=1,"Vendor tidak memiliki alternatif","")</f>
        <v>Vendor tidak memiliki alternatif</v>
      </c>
    </row>
    <row r="144" spans="1:28" x14ac:dyDescent="0.25">
      <c r="A144" s="4">
        <v>464</v>
      </c>
      <c r="B144" s="4" t="s">
        <v>1126</v>
      </c>
      <c r="C144" s="4" t="s">
        <v>1125</v>
      </c>
      <c r="D144" s="4" t="s">
        <v>2769</v>
      </c>
      <c r="E144" s="30">
        <v>0</v>
      </c>
      <c r="F144" s="30">
        <v>0</v>
      </c>
      <c r="G144" s="30"/>
      <c r="H144" s="4">
        <v>1000</v>
      </c>
      <c r="I144" s="4">
        <v>750</v>
      </c>
      <c r="J144" s="4">
        <v>0</v>
      </c>
      <c r="K144" s="4">
        <v>0</v>
      </c>
      <c r="L144" s="4"/>
      <c r="M144" s="4"/>
      <c r="N144" s="4"/>
      <c r="O144" s="4"/>
      <c r="P144" s="4">
        <v>0</v>
      </c>
      <c r="Q144" s="4"/>
      <c r="R144" s="4"/>
      <c r="S144" s="4"/>
      <c r="T144" s="4"/>
      <c r="U144" s="4"/>
      <c r="V144" s="11">
        <v>39568</v>
      </c>
      <c r="W144" s="4"/>
      <c r="X144" s="4"/>
      <c r="Y144" s="4" t="s">
        <v>1124</v>
      </c>
      <c r="Z144" s="11">
        <v>41678.41777777778</v>
      </c>
      <c r="AA144" s="85">
        <f>COUNTIF(Table3[ProductID],Table25[[#This Row],[ProductID]])</f>
        <v>1</v>
      </c>
      <c r="AB144" s="85" t="str">
        <f>IF(Table25[[#This Row],[Jumlah Vendor]]&lt;=1,"Vendor tidak memiliki alternatif","")</f>
        <v>Vendor tidak memiliki alternatif</v>
      </c>
    </row>
    <row r="145" spans="1:28" x14ac:dyDescent="0.25">
      <c r="A145" s="5">
        <v>465</v>
      </c>
      <c r="B145" s="5" t="s">
        <v>1123</v>
      </c>
      <c r="C145" s="5" t="s">
        <v>1122</v>
      </c>
      <c r="D145" s="5" t="s">
        <v>2769</v>
      </c>
      <c r="E145" s="29">
        <v>0</v>
      </c>
      <c r="F145" s="29">
        <v>0</v>
      </c>
      <c r="G145" s="29"/>
      <c r="H145" s="5">
        <v>1000</v>
      </c>
      <c r="I145" s="5">
        <v>750</v>
      </c>
      <c r="J145" s="5">
        <v>0</v>
      </c>
      <c r="K145" s="5">
        <v>0</v>
      </c>
      <c r="L145" s="5"/>
      <c r="M145" s="5"/>
      <c r="N145" s="5"/>
      <c r="O145" s="5"/>
      <c r="P145" s="5">
        <v>0</v>
      </c>
      <c r="Q145" s="5"/>
      <c r="R145" s="5"/>
      <c r="S145" s="5"/>
      <c r="T145" s="5"/>
      <c r="U145" s="5"/>
      <c r="V145" s="10">
        <v>39568</v>
      </c>
      <c r="W145" s="5"/>
      <c r="X145" s="5"/>
      <c r="Y145" s="5" t="s">
        <v>1121</v>
      </c>
      <c r="Z145" s="10">
        <v>41678.41777777778</v>
      </c>
      <c r="AA145" s="85">
        <f>COUNTIF(Table3[ProductID],Table25[[#This Row],[ProductID]])</f>
        <v>1</v>
      </c>
      <c r="AB145" s="85" t="str">
        <f>IF(Table25[[#This Row],[Jumlah Vendor]]&lt;=1,"Vendor tidak memiliki alternatif","")</f>
        <v>Vendor tidak memiliki alternatif</v>
      </c>
    </row>
    <row r="146" spans="1:28" x14ac:dyDescent="0.25">
      <c r="A146" s="4">
        <v>466</v>
      </c>
      <c r="B146" s="4" t="s">
        <v>1120</v>
      </c>
      <c r="C146" s="4" t="s">
        <v>1119</v>
      </c>
      <c r="D146" s="4" t="s">
        <v>2769</v>
      </c>
      <c r="E146" s="30">
        <v>0</v>
      </c>
      <c r="F146" s="30">
        <v>0</v>
      </c>
      <c r="G146" s="30"/>
      <c r="H146" s="4">
        <v>1000</v>
      </c>
      <c r="I146" s="4">
        <v>750</v>
      </c>
      <c r="J146" s="4">
        <v>0</v>
      </c>
      <c r="K146" s="4">
        <v>0</v>
      </c>
      <c r="L146" s="4"/>
      <c r="M146" s="4"/>
      <c r="N146" s="4"/>
      <c r="O146" s="4"/>
      <c r="P146" s="4">
        <v>0</v>
      </c>
      <c r="Q146" s="4"/>
      <c r="R146" s="4"/>
      <c r="S146" s="4"/>
      <c r="T146" s="4"/>
      <c r="U146" s="4"/>
      <c r="V146" s="11">
        <v>39568</v>
      </c>
      <c r="W146" s="4"/>
      <c r="X146" s="4"/>
      <c r="Y146" s="4" t="s">
        <v>1118</v>
      </c>
      <c r="Z146" s="11">
        <v>41678.41777777778</v>
      </c>
      <c r="AA146" s="85">
        <f>COUNTIF(Table3[ProductID],Table25[[#This Row],[ProductID]])</f>
        <v>1</v>
      </c>
      <c r="AB146" s="85" t="str">
        <f>IF(Table25[[#This Row],[Jumlah Vendor]]&lt;=1,"Vendor tidak memiliki alternatif","")</f>
        <v>Vendor tidak memiliki alternatif</v>
      </c>
    </row>
    <row r="147" spans="1:28" x14ac:dyDescent="0.25">
      <c r="A147" s="5">
        <v>467</v>
      </c>
      <c r="B147" s="5" t="s">
        <v>1117</v>
      </c>
      <c r="C147" s="5" t="s">
        <v>1116</v>
      </c>
      <c r="D147" s="5" t="s">
        <v>2769</v>
      </c>
      <c r="E147" s="29">
        <v>0</v>
      </c>
      <c r="F147" s="29">
        <v>0</v>
      </c>
      <c r="G147" s="29"/>
      <c r="H147" s="5">
        <v>1000</v>
      </c>
      <c r="I147" s="5">
        <v>750</v>
      </c>
      <c r="J147" s="5">
        <v>0</v>
      </c>
      <c r="K147" s="5">
        <v>0</v>
      </c>
      <c r="L147" s="5"/>
      <c r="M147" s="5"/>
      <c r="N147" s="5"/>
      <c r="O147" s="5"/>
      <c r="P147" s="5">
        <v>0</v>
      </c>
      <c r="Q147" s="5"/>
      <c r="R147" s="5"/>
      <c r="S147" s="5"/>
      <c r="T147" s="5"/>
      <c r="U147" s="5"/>
      <c r="V147" s="10">
        <v>39568</v>
      </c>
      <c r="W147" s="5"/>
      <c r="X147" s="5"/>
      <c r="Y147" s="5" t="s">
        <v>1115</v>
      </c>
      <c r="Z147" s="10">
        <v>41678.41777777778</v>
      </c>
      <c r="AA147" s="85">
        <f>COUNTIF(Table3[ProductID],Table25[[#This Row],[ProductID]])</f>
        <v>1</v>
      </c>
      <c r="AB147" s="85" t="str">
        <f>IF(Table25[[#This Row],[Jumlah Vendor]]&lt;=1,"Vendor tidak memiliki alternatif","")</f>
        <v>Vendor tidak memiliki alternatif</v>
      </c>
    </row>
    <row r="148" spans="1:28" x14ac:dyDescent="0.25">
      <c r="A148" s="4">
        <v>468</v>
      </c>
      <c r="B148" s="4" t="s">
        <v>1114</v>
      </c>
      <c r="C148" s="4" t="s">
        <v>1113</v>
      </c>
      <c r="D148" s="4" t="s">
        <v>2769</v>
      </c>
      <c r="E148" s="30">
        <v>0</v>
      </c>
      <c r="F148" s="30">
        <v>0</v>
      </c>
      <c r="G148" s="30"/>
      <c r="H148" s="4">
        <v>1000</v>
      </c>
      <c r="I148" s="4">
        <v>750</v>
      </c>
      <c r="J148" s="4">
        <v>0</v>
      </c>
      <c r="K148" s="4">
        <v>0</v>
      </c>
      <c r="L148" s="4"/>
      <c r="M148" s="4"/>
      <c r="N148" s="4"/>
      <c r="O148" s="4"/>
      <c r="P148" s="4">
        <v>0</v>
      </c>
      <c r="Q148" s="4"/>
      <c r="R148" s="4"/>
      <c r="S148" s="4"/>
      <c r="T148" s="4"/>
      <c r="U148" s="4"/>
      <c r="V148" s="11">
        <v>39568</v>
      </c>
      <c r="W148" s="4"/>
      <c r="X148" s="4"/>
      <c r="Y148" s="4" t="s">
        <v>1112</v>
      </c>
      <c r="Z148" s="11">
        <v>41678.41777777778</v>
      </c>
      <c r="AA148" s="85">
        <f>COUNTIF(Table3[ProductID],Table25[[#This Row],[ProductID]])</f>
        <v>1</v>
      </c>
      <c r="AB148" s="85" t="str">
        <f>IF(Table25[[#This Row],[Jumlah Vendor]]&lt;=1,"Vendor tidak memiliki alternatif","")</f>
        <v>Vendor tidak memiliki alternatif</v>
      </c>
    </row>
    <row r="149" spans="1:28" x14ac:dyDescent="0.25">
      <c r="A149" s="5">
        <v>469</v>
      </c>
      <c r="B149" s="5" t="s">
        <v>1111</v>
      </c>
      <c r="C149" s="5" t="s">
        <v>1110</v>
      </c>
      <c r="D149" s="5" t="s">
        <v>2769</v>
      </c>
      <c r="E149" s="29">
        <v>0</v>
      </c>
      <c r="F149" s="29">
        <v>0</v>
      </c>
      <c r="G149" s="29"/>
      <c r="H149" s="5">
        <v>1000</v>
      </c>
      <c r="I149" s="5">
        <v>750</v>
      </c>
      <c r="J149" s="5">
        <v>0</v>
      </c>
      <c r="K149" s="5">
        <v>0</v>
      </c>
      <c r="L149" s="5"/>
      <c r="M149" s="5"/>
      <c r="N149" s="5"/>
      <c r="O149" s="5"/>
      <c r="P149" s="5">
        <v>0</v>
      </c>
      <c r="Q149" s="5"/>
      <c r="R149" s="5"/>
      <c r="S149" s="5"/>
      <c r="T149" s="5"/>
      <c r="U149" s="5"/>
      <c r="V149" s="10">
        <v>39568</v>
      </c>
      <c r="W149" s="5"/>
      <c r="X149" s="5"/>
      <c r="Y149" s="5" t="s">
        <v>1109</v>
      </c>
      <c r="Z149" s="10">
        <v>41678.41777777778</v>
      </c>
      <c r="AA149" s="85">
        <f>COUNTIF(Table3[ProductID],Table25[[#This Row],[ProductID]])</f>
        <v>1</v>
      </c>
      <c r="AB149" s="85" t="str">
        <f>IF(Table25[[#This Row],[Jumlah Vendor]]&lt;=1,"Vendor tidak memiliki alternatif","")</f>
        <v>Vendor tidak memiliki alternatif</v>
      </c>
    </row>
    <row r="150" spans="1:28" x14ac:dyDescent="0.25">
      <c r="A150" s="4">
        <v>470</v>
      </c>
      <c r="B150" s="4" t="s">
        <v>1108</v>
      </c>
      <c r="C150" s="4" t="s">
        <v>1107</v>
      </c>
      <c r="D150" s="4" t="s">
        <v>2769</v>
      </c>
      <c r="E150" s="30">
        <v>0</v>
      </c>
      <c r="F150" s="30">
        <v>0</v>
      </c>
      <c r="G150" s="30"/>
      <c r="H150" s="4">
        <v>1000</v>
      </c>
      <c r="I150" s="4">
        <v>750</v>
      </c>
      <c r="J150" s="4">
        <v>0</v>
      </c>
      <c r="K150" s="4">
        <v>0</v>
      </c>
      <c r="L150" s="4"/>
      <c r="M150" s="4"/>
      <c r="N150" s="4"/>
      <c r="O150" s="4"/>
      <c r="P150" s="4">
        <v>0</v>
      </c>
      <c r="Q150" s="4"/>
      <c r="R150" s="4"/>
      <c r="S150" s="4"/>
      <c r="T150" s="4"/>
      <c r="U150" s="4"/>
      <c r="V150" s="11">
        <v>39568</v>
      </c>
      <c r="W150" s="4"/>
      <c r="X150" s="4"/>
      <c r="Y150" s="4" t="s">
        <v>1106</v>
      </c>
      <c r="Z150" s="11">
        <v>41678.41777777778</v>
      </c>
      <c r="AA150" s="85">
        <f>COUNTIF(Table3[ProductID],Table25[[#This Row],[ProductID]])</f>
        <v>1</v>
      </c>
      <c r="AB150" s="85" t="str">
        <f>IF(Table25[[#This Row],[Jumlah Vendor]]&lt;=1,"Vendor tidak memiliki alternatif","")</f>
        <v>Vendor tidak memiliki alternatif</v>
      </c>
    </row>
    <row r="151" spans="1:28" x14ac:dyDescent="0.25">
      <c r="A151" s="5">
        <v>471</v>
      </c>
      <c r="B151" s="5" t="s">
        <v>1105</v>
      </c>
      <c r="C151" s="5" t="s">
        <v>1104</v>
      </c>
      <c r="D151" s="5" t="s">
        <v>2769</v>
      </c>
      <c r="E151" s="29">
        <v>0</v>
      </c>
      <c r="F151" s="29">
        <v>0</v>
      </c>
      <c r="G151" s="29"/>
      <c r="H151" s="5">
        <v>1000</v>
      </c>
      <c r="I151" s="5">
        <v>750</v>
      </c>
      <c r="J151" s="5">
        <v>0</v>
      </c>
      <c r="K151" s="5">
        <v>0</v>
      </c>
      <c r="L151" s="5"/>
      <c r="M151" s="5"/>
      <c r="N151" s="5"/>
      <c r="O151" s="5"/>
      <c r="P151" s="5">
        <v>0</v>
      </c>
      <c r="Q151" s="5"/>
      <c r="R151" s="5"/>
      <c r="S151" s="5"/>
      <c r="T151" s="5"/>
      <c r="U151" s="5"/>
      <c r="V151" s="10">
        <v>39568</v>
      </c>
      <c r="W151" s="5"/>
      <c r="X151" s="5"/>
      <c r="Y151" s="5" t="s">
        <v>1103</v>
      </c>
      <c r="Z151" s="10">
        <v>41678.41777777778</v>
      </c>
      <c r="AA151" s="85">
        <f>COUNTIF(Table3[ProductID],Table25[[#This Row],[ProductID]])</f>
        <v>1</v>
      </c>
      <c r="AB151" s="85" t="str">
        <f>IF(Table25[[#This Row],[Jumlah Vendor]]&lt;=1,"Vendor tidak memiliki alternatif","")</f>
        <v>Vendor tidak memiliki alternatif</v>
      </c>
    </row>
    <row r="152" spans="1:28" x14ac:dyDescent="0.25">
      <c r="A152" s="4">
        <v>472</v>
      </c>
      <c r="B152" s="4" t="s">
        <v>1102</v>
      </c>
      <c r="C152" s="4" t="s">
        <v>1101</v>
      </c>
      <c r="D152" s="4" t="s">
        <v>2769</v>
      </c>
      <c r="E152" s="30">
        <v>0</v>
      </c>
      <c r="F152" s="30">
        <v>0</v>
      </c>
      <c r="G152" s="30"/>
      <c r="H152" s="4">
        <v>1000</v>
      </c>
      <c r="I152" s="4">
        <v>750</v>
      </c>
      <c r="J152" s="4">
        <v>0</v>
      </c>
      <c r="K152" s="4">
        <v>0</v>
      </c>
      <c r="L152" s="4"/>
      <c r="M152" s="4"/>
      <c r="N152" s="4"/>
      <c r="O152" s="4"/>
      <c r="P152" s="4">
        <v>0</v>
      </c>
      <c r="Q152" s="4"/>
      <c r="R152" s="4"/>
      <c r="S152" s="4"/>
      <c r="T152" s="4"/>
      <c r="U152" s="4"/>
      <c r="V152" s="11">
        <v>39568</v>
      </c>
      <c r="W152" s="4"/>
      <c r="X152" s="4"/>
      <c r="Y152" s="4" t="s">
        <v>1100</v>
      </c>
      <c r="Z152" s="11">
        <v>41678.41777777778</v>
      </c>
      <c r="AA152" s="85">
        <f>COUNTIF(Table3[ProductID],Table25[[#This Row],[ProductID]])</f>
        <v>1</v>
      </c>
      <c r="AB152" s="85" t="str">
        <f>IF(Table25[[#This Row],[Jumlah Vendor]]&lt;=1,"Vendor tidak memiliki alternatif","")</f>
        <v>Vendor tidak memiliki alternatif</v>
      </c>
    </row>
    <row r="153" spans="1:28" x14ac:dyDescent="0.25">
      <c r="A153" s="5">
        <v>473</v>
      </c>
      <c r="B153" s="5" t="s">
        <v>1099</v>
      </c>
      <c r="C153" s="5" t="s">
        <v>1098</v>
      </c>
      <c r="D153" s="5" t="s">
        <v>2769</v>
      </c>
      <c r="E153" s="29">
        <v>0</v>
      </c>
      <c r="F153" s="29">
        <v>0</v>
      </c>
      <c r="G153" s="29"/>
      <c r="H153" s="5">
        <v>1000</v>
      </c>
      <c r="I153" s="5">
        <v>750</v>
      </c>
      <c r="J153" s="5">
        <v>0</v>
      </c>
      <c r="K153" s="5">
        <v>0</v>
      </c>
      <c r="L153" s="5"/>
      <c r="M153" s="5"/>
      <c r="N153" s="5"/>
      <c r="O153" s="5"/>
      <c r="P153" s="5">
        <v>0</v>
      </c>
      <c r="Q153" s="5"/>
      <c r="R153" s="5"/>
      <c r="S153" s="5"/>
      <c r="T153" s="5"/>
      <c r="U153" s="5"/>
      <c r="V153" s="10">
        <v>39568</v>
      </c>
      <c r="W153" s="5"/>
      <c r="X153" s="5"/>
      <c r="Y153" s="5" t="s">
        <v>1097</v>
      </c>
      <c r="Z153" s="10">
        <v>41678.41777777778</v>
      </c>
      <c r="AA153" s="85">
        <f>COUNTIF(Table3[ProductID],Table25[[#This Row],[ProductID]])</f>
        <v>1</v>
      </c>
      <c r="AB153" s="85" t="str">
        <f>IF(Table25[[#This Row],[Jumlah Vendor]]&lt;=1,"Vendor tidak memiliki alternatif","")</f>
        <v>Vendor tidak memiliki alternatif</v>
      </c>
    </row>
    <row r="154" spans="1:28" x14ac:dyDescent="0.25">
      <c r="A154" s="4">
        <v>474</v>
      </c>
      <c r="B154" s="4" t="s">
        <v>1096</v>
      </c>
      <c r="C154" s="4" t="s">
        <v>1095</v>
      </c>
      <c r="D154" s="4" t="s">
        <v>2769</v>
      </c>
      <c r="E154" s="30">
        <v>0</v>
      </c>
      <c r="F154" s="30">
        <v>0</v>
      </c>
      <c r="G154" s="30"/>
      <c r="H154" s="4">
        <v>1000</v>
      </c>
      <c r="I154" s="4">
        <v>750</v>
      </c>
      <c r="J154" s="4">
        <v>0</v>
      </c>
      <c r="K154" s="4">
        <v>0</v>
      </c>
      <c r="L154" s="4"/>
      <c r="M154" s="4"/>
      <c r="N154" s="4"/>
      <c r="O154" s="4"/>
      <c r="P154" s="4">
        <v>0</v>
      </c>
      <c r="Q154" s="4"/>
      <c r="R154" s="4"/>
      <c r="S154" s="4"/>
      <c r="T154" s="4"/>
      <c r="U154" s="4"/>
      <c r="V154" s="11">
        <v>39568</v>
      </c>
      <c r="W154" s="4"/>
      <c r="X154" s="4"/>
      <c r="Y154" s="4" t="s">
        <v>1094</v>
      </c>
      <c r="Z154" s="11">
        <v>41678.41777777778</v>
      </c>
      <c r="AA154" s="85">
        <f>COUNTIF(Table3[ProductID],Table25[[#This Row],[ProductID]])</f>
        <v>1</v>
      </c>
      <c r="AB154" s="85" t="str">
        <f>IF(Table25[[#This Row],[Jumlah Vendor]]&lt;=1,"Vendor tidak memiliki alternatif","")</f>
        <v>Vendor tidak memiliki alternatif</v>
      </c>
    </row>
    <row r="155" spans="1:28" x14ac:dyDescent="0.25">
      <c r="A155" s="5">
        <v>475</v>
      </c>
      <c r="B155" s="5" t="s">
        <v>1093</v>
      </c>
      <c r="C155" s="5" t="s">
        <v>1092</v>
      </c>
      <c r="D155" s="5" t="s">
        <v>2769</v>
      </c>
      <c r="E155" s="29">
        <v>0</v>
      </c>
      <c r="F155" s="29">
        <v>0</v>
      </c>
      <c r="G155" s="29"/>
      <c r="H155" s="5">
        <v>1000</v>
      </c>
      <c r="I155" s="5">
        <v>750</v>
      </c>
      <c r="J155" s="5">
        <v>0</v>
      </c>
      <c r="K155" s="5">
        <v>0</v>
      </c>
      <c r="L155" s="5"/>
      <c r="M155" s="5"/>
      <c r="N155" s="5"/>
      <c r="O155" s="5"/>
      <c r="P155" s="5">
        <v>0</v>
      </c>
      <c r="Q155" s="5"/>
      <c r="R155" s="5"/>
      <c r="S155" s="5"/>
      <c r="T155" s="5"/>
      <c r="U155" s="5"/>
      <c r="V155" s="10">
        <v>39568</v>
      </c>
      <c r="W155" s="5"/>
      <c r="X155" s="5"/>
      <c r="Y155" s="5" t="s">
        <v>1091</v>
      </c>
      <c r="Z155" s="10">
        <v>41678.41777777778</v>
      </c>
      <c r="AA155" s="85">
        <f>COUNTIF(Table3[ProductID],Table25[[#This Row],[ProductID]])</f>
        <v>1</v>
      </c>
      <c r="AB155" s="85" t="str">
        <f>IF(Table25[[#This Row],[Jumlah Vendor]]&lt;=1,"Vendor tidak memiliki alternatif","")</f>
        <v>Vendor tidak memiliki alternatif</v>
      </c>
    </row>
    <row r="156" spans="1:28" x14ac:dyDescent="0.25">
      <c r="A156" s="4">
        <v>476</v>
      </c>
      <c r="B156" s="4" t="s">
        <v>1090</v>
      </c>
      <c r="C156" s="4" t="s">
        <v>1089</v>
      </c>
      <c r="D156" s="4" t="s">
        <v>2769</v>
      </c>
      <c r="E156" s="30">
        <v>0</v>
      </c>
      <c r="F156" s="30">
        <v>0</v>
      </c>
      <c r="G156" s="30"/>
      <c r="H156" s="4">
        <v>1000</v>
      </c>
      <c r="I156" s="4">
        <v>750</v>
      </c>
      <c r="J156" s="4">
        <v>0</v>
      </c>
      <c r="K156" s="4">
        <v>0</v>
      </c>
      <c r="L156" s="4"/>
      <c r="M156" s="4"/>
      <c r="N156" s="4"/>
      <c r="O156" s="4"/>
      <c r="P156" s="4">
        <v>0</v>
      </c>
      <c r="Q156" s="4"/>
      <c r="R156" s="4"/>
      <c r="S156" s="4"/>
      <c r="T156" s="4"/>
      <c r="U156" s="4"/>
      <c r="V156" s="11">
        <v>39568</v>
      </c>
      <c r="W156" s="4"/>
      <c r="X156" s="4"/>
      <c r="Y156" s="4" t="s">
        <v>1088</v>
      </c>
      <c r="Z156" s="11">
        <v>41678.41777777778</v>
      </c>
      <c r="AA156" s="85">
        <f>COUNTIF(Table3[ProductID],Table25[[#This Row],[ProductID]])</f>
        <v>1</v>
      </c>
      <c r="AB156" s="85" t="str">
        <f>IF(Table25[[#This Row],[Jumlah Vendor]]&lt;=1,"Vendor tidak memiliki alternatif","")</f>
        <v>Vendor tidak memiliki alternatif</v>
      </c>
    </row>
    <row r="157" spans="1:28" x14ac:dyDescent="0.25">
      <c r="A157" s="5">
        <v>477</v>
      </c>
      <c r="B157" s="5" t="s">
        <v>1087</v>
      </c>
      <c r="C157" s="5" t="s">
        <v>1086</v>
      </c>
      <c r="D157" s="5" t="s">
        <v>2769</v>
      </c>
      <c r="E157" s="29">
        <v>0</v>
      </c>
      <c r="F157" s="29">
        <v>0</v>
      </c>
      <c r="G157" s="29"/>
      <c r="H157" s="5">
        <v>1000</v>
      </c>
      <c r="I157" s="5">
        <v>750</v>
      </c>
      <c r="J157" s="5">
        <v>0</v>
      </c>
      <c r="K157" s="5">
        <v>0</v>
      </c>
      <c r="L157" s="5"/>
      <c r="M157" s="5"/>
      <c r="N157" s="5"/>
      <c r="O157" s="5"/>
      <c r="P157" s="5">
        <v>0</v>
      </c>
      <c r="Q157" s="5"/>
      <c r="R157" s="5"/>
      <c r="S157" s="5"/>
      <c r="T157" s="5"/>
      <c r="U157" s="5"/>
      <c r="V157" s="10">
        <v>39568</v>
      </c>
      <c r="W157" s="5"/>
      <c r="X157" s="5"/>
      <c r="Y157" s="5" t="s">
        <v>1085</v>
      </c>
      <c r="Z157" s="10">
        <v>41678.41777777778</v>
      </c>
      <c r="AA157" s="85">
        <f>COUNTIF(Table3[ProductID],Table25[[#This Row],[ProductID]])</f>
        <v>1</v>
      </c>
      <c r="AB157" s="85" t="str">
        <f>IF(Table25[[#This Row],[Jumlah Vendor]]&lt;=1,"Vendor tidak memiliki alternatif","")</f>
        <v>Vendor tidak memiliki alternatif</v>
      </c>
    </row>
    <row r="158" spans="1:28" x14ac:dyDescent="0.25">
      <c r="A158" s="4">
        <v>478</v>
      </c>
      <c r="B158" s="4" t="s">
        <v>1084</v>
      </c>
      <c r="C158" s="4" t="s">
        <v>1083</v>
      </c>
      <c r="D158" s="4" t="s">
        <v>2769</v>
      </c>
      <c r="E158" s="30">
        <v>0</v>
      </c>
      <c r="F158" s="30">
        <v>0</v>
      </c>
      <c r="G158" s="30"/>
      <c r="H158" s="4">
        <v>1000</v>
      </c>
      <c r="I158" s="4">
        <v>750</v>
      </c>
      <c r="J158" s="4">
        <v>0</v>
      </c>
      <c r="K158" s="4">
        <v>0</v>
      </c>
      <c r="L158" s="4"/>
      <c r="M158" s="4"/>
      <c r="N158" s="4"/>
      <c r="O158" s="4"/>
      <c r="P158" s="4">
        <v>0</v>
      </c>
      <c r="Q158" s="4"/>
      <c r="R158" s="4"/>
      <c r="S158" s="4"/>
      <c r="T158" s="4"/>
      <c r="U158" s="4"/>
      <c r="V158" s="11">
        <v>39568</v>
      </c>
      <c r="W158" s="4"/>
      <c r="X158" s="4"/>
      <c r="Y158" s="4" t="s">
        <v>1082</v>
      </c>
      <c r="Z158" s="11">
        <v>41678.41777777778</v>
      </c>
      <c r="AA158" s="85">
        <f>COUNTIF(Table3[ProductID],Table25[[#This Row],[ProductID]])</f>
        <v>1</v>
      </c>
      <c r="AB158" s="85" t="str">
        <f>IF(Table25[[#This Row],[Jumlah Vendor]]&lt;=1,"Vendor tidak memiliki alternatif","")</f>
        <v>Vendor tidak memiliki alternatif</v>
      </c>
    </row>
    <row r="159" spans="1:28" x14ac:dyDescent="0.25">
      <c r="A159" s="5">
        <v>479</v>
      </c>
      <c r="B159" s="5" t="s">
        <v>1081</v>
      </c>
      <c r="C159" s="5" t="s">
        <v>1080</v>
      </c>
      <c r="D159" s="5" t="s">
        <v>2769</v>
      </c>
      <c r="E159" s="29">
        <v>0</v>
      </c>
      <c r="F159" s="29">
        <v>0</v>
      </c>
      <c r="G159" s="29"/>
      <c r="H159" s="5">
        <v>1000</v>
      </c>
      <c r="I159" s="5">
        <v>750</v>
      </c>
      <c r="J159" s="5">
        <v>0</v>
      </c>
      <c r="K159" s="5">
        <v>0</v>
      </c>
      <c r="L159" s="5"/>
      <c r="M159" s="5"/>
      <c r="N159" s="5"/>
      <c r="O159" s="5"/>
      <c r="P159" s="5">
        <v>0</v>
      </c>
      <c r="Q159" s="5"/>
      <c r="R159" s="5"/>
      <c r="S159" s="5"/>
      <c r="T159" s="5"/>
      <c r="U159" s="5"/>
      <c r="V159" s="10">
        <v>39568</v>
      </c>
      <c r="W159" s="5"/>
      <c r="X159" s="5"/>
      <c r="Y159" s="5" t="s">
        <v>1079</v>
      </c>
      <c r="Z159" s="10">
        <v>41678.41777777778</v>
      </c>
      <c r="AA159" s="85">
        <f>COUNTIF(Table3[ProductID],Table25[[#This Row],[ProductID]])</f>
        <v>1</v>
      </c>
      <c r="AB159" s="85" t="str">
        <f>IF(Table25[[#This Row],[Jumlah Vendor]]&lt;=1,"Vendor tidak memiliki alternatif","")</f>
        <v>Vendor tidak memiliki alternatif</v>
      </c>
    </row>
    <row r="160" spans="1:28" x14ac:dyDescent="0.25">
      <c r="A160" s="4">
        <v>480</v>
      </c>
      <c r="B160" s="4" t="s">
        <v>1078</v>
      </c>
      <c r="C160" s="4" t="s">
        <v>1077</v>
      </c>
      <c r="D160" s="4" t="s">
        <v>2769</v>
      </c>
      <c r="E160" s="30">
        <v>0</v>
      </c>
      <c r="F160" s="30">
        <v>0</v>
      </c>
      <c r="G160" s="30"/>
      <c r="H160" s="4">
        <v>1000</v>
      </c>
      <c r="I160" s="4">
        <v>750</v>
      </c>
      <c r="J160" s="4">
        <v>0</v>
      </c>
      <c r="K160" s="4">
        <v>0</v>
      </c>
      <c r="L160" s="4"/>
      <c r="M160" s="4"/>
      <c r="N160" s="4"/>
      <c r="O160" s="4"/>
      <c r="P160" s="4">
        <v>0</v>
      </c>
      <c r="Q160" s="4"/>
      <c r="R160" s="4"/>
      <c r="S160" s="4"/>
      <c r="T160" s="4"/>
      <c r="U160" s="4"/>
      <c r="V160" s="11">
        <v>39568</v>
      </c>
      <c r="W160" s="4"/>
      <c r="X160" s="4"/>
      <c r="Y160" s="4" t="s">
        <v>1076</v>
      </c>
      <c r="Z160" s="11">
        <v>41678.41777777778</v>
      </c>
      <c r="AA160" s="85">
        <f>COUNTIF(Table3[ProductID],Table25[[#This Row],[ProductID]])</f>
        <v>1</v>
      </c>
      <c r="AB160" s="85" t="str">
        <f>IF(Table25[[#This Row],[Jumlah Vendor]]&lt;=1,"Vendor tidak memiliki alternatif","")</f>
        <v>Vendor tidak memiliki alternatif</v>
      </c>
    </row>
    <row r="161" spans="1:28" x14ac:dyDescent="0.25">
      <c r="A161" s="5">
        <v>481</v>
      </c>
      <c r="B161" s="5" t="s">
        <v>1075</v>
      </c>
      <c r="C161" s="5" t="s">
        <v>1074</v>
      </c>
      <c r="D161" s="5" t="s">
        <v>2769</v>
      </c>
      <c r="E161" s="29">
        <v>0</v>
      </c>
      <c r="F161" s="29">
        <v>0</v>
      </c>
      <c r="G161" s="29"/>
      <c r="H161" s="5">
        <v>1000</v>
      </c>
      <c r="I161" s="5">
        <v>750</v>
      </c>
      <c r="J161" s="5">
        <v>0</v>
      </c>
      <c r="K161" s="5">
        <v>0</v>
      </c>
      <c r="L161" s="5"/>
      <c r="M161" s="5"/>
      <c r="N161" s="5"/>
      <c r="O161" s="5"/>
      <c r="P161" s="5">
        <v>0</v>
      </c>
      <c r="Q161" s="5"/>
      <c r="R161" s="5"/>
      <c r="S161" s="5"/>
      <c r="T161" s="5"/>
      <c r="U161" s="5"/>
      <c r="V161" s="10">
        <v>39568</v>
      </c>
      <c r="W161" s="5"/>
      <c r="X161" s="5"/>
      <c r="Y161" s="5" t="s">
        <v>1073</v>
      </c>
      <c r="Z161" s="10">
        <v>41678.41777777778</v>
      </c>
      <c r="AA161" s="85">
        <f>COUNTIF(Table3[ProductID],Table25[[#This Row],[ProductID]])</f>
        <v>1</v>
      </c>
      <c r="AB161" s="85" t="str">
        <f>IF(Table25[[#This Row],[Jumlah Vendor]]&lt;=1,"Vendor tidak memiliki alternatif","")</f>
        <v>Vendor tidak memiliki alternatif</v>
      </c>
    </row>
    <row r="162" spans="1:28" x14ac:dyDescent="0.25">
      <c r="A162" s="4">
        <v>482</v>
      </c>
      <c r="B162" s="4" t="s">
        <v>1072</v>
      </c>
      <c r="C162" s="4" t="s">
        <v>1071</v>
      </c>
      <c r="D162" s="4" t="s">
        <v>2769</v>
      </c>
      <c r="E162" s="30">
        <v>0</v>
      </c>
      <c r="F162" s="30">
        <v>0</v>
      </c>
      <c r="G162" s="30"/>
      <c r="H162" s="4">
        <v>1000</v>
      </c>
      <c r="I162" s="4">
        <v>750</v>
      </c>
      <c r="J162" s="4">
        <v>0</v>
      </c>
      <c r="K162" s="4">
        <v>0</v>
      </c>
      <c r="L162" s="4"/>
      <c r="M162" s="4"/>
      <c r="N162" s="4"/>
      <c r="O162" s="4"/>
      <c r="P162" s="4">
        <v>0</v>
      </c>
      <c r="Q162" s="4"/>
      <c r="R162" s="4"/>
      <c r="S162" s="4"/>
      <c r="T162" s="4"/>
      <c r="U162" s="4"/>
      <c r="V162" s="11">
        <v>39568</v>
      </c>
      <c r="W162" s="4"/>
      <c r="X162" s="4"/>
      <c r="Y162" s="4" t="s">
        <v>1070</v>
      </c>
      <c r="Z162" s="11">
        <v>41678.41777777778</v>
      </c>
      <c r="AA162" s="85">
        <f>COUNTIF(Table3[ProductID],Table25[[#This Row],[ProductID]])</f>
        <v>1</v>
      </c>
      <c r="AB162" s="85" t="str">
        <f>IF(Table25[[#This Row],[Jumlah Vendor]]&lt;=1,"Vendor tidak memiliki alternatif","")</f>
        <v>Vendor tidak memiliki alternatif</v>
      </c>
    </row>
    <row r="163" spans="1:28" x14ac:dyDescent="0.25">
      <c r="A163" s="5">
        <v>483</v>
      </c>
      <c r="B163" s="5" t="s">
        <v>1069</v>
      </c>
      <c r="C163" s="5" t="s">
        <v>1068</v>
      </c>
      <c r="D163" s="5" t="s">
        <v>2769</v>
      </c>
      <c r="E163" s="29">
        <v>0</v>
      </c>
      <c r="F163" s="29">
        <v>0</v>
      </c>
      <c r="G163" s="29"/>
      <c r="H163" s="5">
        <v>1000</v>
      </c>
      <c r="I163" s="5">
        <v>750</v>
      </c>
      <c r="J163" s="5">
        <v>0</v>
      </c>
      <c r="K163" s="5">
        <v>0</v>
      </c>
      <c r="L163" s="5"/>
      <c r="M163" s="5"/>
      <c r="N163" s="5"/>
      <c r="O163" s="5"/>
      <c r="P163" s="5">
        <v>0</v>
      </c>
      <c r="Q163" s="5"/>
      <c r="R163" s="5"/>
      <c r="S163" s="5"/>
      <c r="T163" s="5"/>
      <c r="U163" s="5"/>
      <c r="V163" s="10">
        <v>39568</v>
      </c>
      <c r="W163" s="5"/>
      <c r="X163" s="5"/>
      <c r="Y163" s="5" t="s">
        <v>1067</v>
      </c>
      <c r="Z163" s="10">
        <v>41678.41777777778</v>
      </c>
      <c r="AA163" s="85">
        <f>COUNTIF(Table3[ProductID],Table25[[#This Row],[ProductID]])</f>
        <v>1</v>
      </c>
      <c r="AB163" s="85" t="str">
        <f>IF(Table25[[#This Row],[Jumlah Vendor]]&lt;=1,"Vendor tidak memiliki alternatif","")</f>
        <v>Vendor tidak memiliki alternatif</v>
      </c>
    </row>
    <row r="164" spans="1:28" x14ac:dyDescent="0.25">
      <c r="A164" s="4">
        <v>484</v>
      </c>
      <c r="B164" s="4" t="s">
        <v>1066</v>
      </c>
      <c r="C164" s="4" t="s">
        <v>1065</v>
      </c>
      <c r="D164" s="4" t="s">
        <v>2769</v>
      </c>
      <c r="E164" s="30">
        <v>0</v>
      </c>
      <c r="F164" s="30">
        <v>0</v>
      </c>
      <c r="G164" s="30"/>
      <c r="H164" s="4">
        <v>1000</v>
      </c>
      <c r="I164" s="4">
        <v>750</v>
      </c>
      <c r="J164" s="4">
        <v>0</v>
      </c>
      <c r="K164" s="4">
        <v>0</v>
      </c>
      <c r="L164" s="4"/>
      <c r="M164" s="4"/>
      <c r="N164" s="4"/>
      <c r="O164" s="4"/>
      <c r="P164" s="4">
        <v>0</v>
      </c>
      <c r="Q164" s="4"/>
      <c r="R164" s="4"/>
      <c r="S164" s="4"/>
      <c r="T164" s="4"/>
      <c r="U164" s="4"/>
      <c r="V164" s="11">
        <v>39568</v>
      </c>
      <c r="W164" s="4"/>
      <c r="X164" s="4"/>
      <c r="Y164" s="4" t="s">
        <v>1064</v>
      </c>
      <c r="Z164" s="11">
        <v>41678.41777777778</v>
      </c>
      <c r="AA164" s="85">
        <f>COUNTIF(Table3[ProductID],Table25[[#This Row],[ProductID]])</f>
        <v>1</v>
      </c>
      <c r="AB164" s="85" t="str">
        <f>IF(Table25[[#This Row],[Jumlah Vendor]]&lt;=1,"Vendor tidak memiliki alternatif","")</f>
        <v>Vendor tidak memiliki alternatif</v>
      </c>
    </row>
    <row r="165" spans="1:28" x14ac:dyDescent="0.25">
      <c r="A165" s="5">
        <v>485</v>
      </c>
      <c r="B165" s="5" t="s">
        <v>1063</v>
      </c>
      <c r="C165" s="5" t="s">
        <v>1062</v>
      </c>
      <c r="D165" s="5" t="s">
        <v>2769</v>
      </c>
      <c r="E165" s="29">
        <v>0</v>
      </c>
      <c r="F165" s="29">
        <v>0</v>
      </c>
      <c r="G165" s="29"/>
      <c r="H165" s="5">
        <v>1000</v>
      </c>
      <c r="I165" s="5">
        <v>750</v>
      </c>
      <c r="J165" s="5">
        <v>0</v>
      </c>
      <c r="K165" s="5">
        <v>0</v>
      </c>
      <c r="L165" s="5"/>
      <c r="M165" s="5"/>
      <c r="N165" s="5"/>
      <c r="O165" s="5"/>
      <c r="P165" s="5">
        <v>0</v>
      </c>
      <c r="Q165" s="5"/>
      <c r="R165" s="5"/>
      <c r="S165" s="5"/>
      <c r="T165" s="5"/>
      <c r="U165" s="5"/>
      <c r="V165" s="10">
        <v>39568</v>
      </c>
      <c r="W165" s="5"/>
      <c r="X165" s="5"/>
      <c r="Y165" s="5" t="s">
        <v>1061</v>
      </c>
      <c r="Z165" s="10">
        <v>41678.41777777778</v>
      </c>
      <c r="AA165" s="85">
        <f>COUNTIF(Table3[ProductID],Table25[[#This Row],[ProductID]])</f>
        <v>1</v>
      </c>
      <c r="AB165" s="85" t="str">
        <f>IF(Table25[[#This Row],[Jumlah Vendor]]&lt;=1,"Vendor tidak memiliki alternatif","")</f>
        <v>Vendor tidak memiliki alternatif</v>
      </c>
    </row>
    <row r="166" spans="1:28" x14ac:dyDescent="0.25">
      <c r="A166" s="4">
        <v>486</v>
      </c>
      <c r="B166" s="4" t="s">
        <v>1060</v>
      </c>
      <c r="C166" s="4" t="s">
        <v>1059</v>
      </c>
      <c r="D166" s="4" t="s">
        <v>2769</v>
      </c>
      <c r="E166" s="30">
        <v>0</v>
      </c>
      <c r="F166" s="30">
        <v>0</v>
      </c>
      <c r="G166" s="30"/>
      <c r="H166" s="4">
        <v>1000</v>
      </c>
      <c r="I166" s="4">
        <v>750</v>
      </c>
      <c r="J166" s="4">
        <v>0</v>
      </c>
      <c r="K166" s="4">
        <v>0</v>
      </c>
      <c r="L166" s="4"/>
      <c r="M166" s="4"/>
      <c r="N166" s="4"/>
      <c r="O166" s="4"/>
      <c r="P166" s="4">
        <v>0</v>
      </c>
      <c r="Q166" s="4"/>
      <c r="R166" s="4"/>
      <c r="S166" s="4"/>
      <c r="T166" s="4"/>
      <c r="U166" s="4"/>
      <c r="V166" s="11">
        <v>39568</v>
      </c>
      <c r="W166" s="4"/>
      <c r="X166" s="4"/>
      <c r="Y166" s="4" t="s">
        <v>1058</v>
      </c>
      <c r="Z166" s="11">
        <v>41678.41777777778</v>
      </c>
      <c r="AA166" s="85">
        <f>COUNTIF(Table3[ProductID],Table25[[#This Row],[ProductID]])</f>
        <v>1</v>
      </c>
      <c r="AB166" s="85" t="str">
        <f>IF(Table25[[#This Row],[Jumlah Vendor]]&lt;=1,"Vendor tidak memiliki alternatif","")</f>
        <v>Vendor tidak memiliki alternatif</v>
      </c>
    </row>
    <row r="167" spans="1:28" x14ac:dyDescent="0.25">
      <c r="A167" s="5">
        <v>487</v>
      </c>
      <c r="B167" s="5" t="s">
        <v>1057</v>
      </c>
      <c r="C167" s="5" t="s">
        <v>1056</v>
      </c>
      <c r="D167" s="5" t="s">
        <v>2769</v>
      </c>
      <c r="E167" s="29">
        <v>0</v>
      </c>
      <c r="F167" s="29">
        <v>0</v>
      </c>
      <c r="G167" s="29"/>
      <c r="H167" s="5">
        <v>1000</v>
      </c>
      <c r="I167" s="5">
        <v>750</v>
      </c>
      <c r="J167" s="5">
        <v>0</v>
      </c>
      <c r="K167" s="5">
        <v>0</v>
      </c>
      <c r="L167" s="5"/>
      <c r="M167" s="5"/>
      <c r="N167" s="5"/>
      <c r="O167" s="5"/>
      <c r="P167" s="5">
        <v>0</v>
      </c>
      <c r="Q167" s="5"/>
      <c r="R167" s="5"/>
      <c r="S167" s="5"/>
      <c r="T167" s="5"/>
      <c r="U167" s="5"/>
      <c r="V167" s="10">
        <v>39568</v>
      </c>
      <c r="W167" s="5"/>
      <c r="X167" s="5"/>
      <c r="Y167" s="5" t="s">
        <v>1055</v>
      </c>
      <c r="Z167" s="10">
        <v>41678.41777777778</v>
      </c>
      <c r="AA167" s="85">
        <f>COUNTIF(Table3[ProductID],Table25[[#This Row],[ProductID]])</f>
        <v>1</v>
      </c>
      <c r="AB167" s="85" t="str">
        <f>IF(Table25[[#This Row],[Jumlah Vendor]]&lt;=1,"Vendor tidak memiliki alternatif","")</f>
        <v>Vendor tidak memiliki alternatif</v>
      </c>
    </row>
    <row r="168" spans="1:28" x14ac:dyDescent="0.25">
      <c r="A168" s="4">
        <v>488</v>
      </c>
      <c r="B168" s="4" t="s">
        <v>1054</v>
      </c>
      <c r="C168" s="4" t="s">
        <v>1053</v>
      </c>
      <c r="D168" s="4" t="s">
        <v>2769</v>
      </c>
      <c r="E168" s="30">
        <v>0</v>
      </c>
      <c r="F168" s="30">
        <v>0</v>
      </c>
      <c r="G168" s="30"/>
      <c r="H168" s="4">
        <v>1000</v>
      </c>
      <c r="I168" s="4">
        <v>750</v>
      </c>
      <c r="J168" s="4">
        <v>0</v>
      </c>
      <c r="K168" s="4">
        <v>0</v>
      </c>
      <c r="L168" s="4"/>
      <c r="M168" s="4"/>
      <c r="N168" s="4"/>
      <c r="O168" s="4"/>
      <c r="P168" s="4">
        <v>0</v>
      </c>
      <c r="Q168" s="4"/>
      <c r="R168" s="4"/>
      <c r="S168" s="4"/>
      <c r="T168" s="4"/>
      <c r="U168" s="4"/>
      <c r="V168" s="11">
        <v>39568</v>
      </c>
      <c r="W168" s="4"/>
      <c r="X168" s="4"/>
      <c r="Y168" s="4" t="s">
        <v>1052</v>
      </c>
      <c r="Z168" s="11">
        <v>41678.41777777778</v>
      </c>
      <c r="AA168" s="85">
        <f>COUNTIF(Table3[ProductID],Table25[[#This Row],[ProductID]])</f>
        <v>1</v>
      </c>
      <c r="AB168" s="85" t="str">
        <f>IF(Table25[[#This Row],[Jumlah Vendor]]&lt;=1,"Vendor tidak memiliki alternatif","")</f>
        <v>Vendor tidak memiliki alternatif</v>
      </c>
    </row>
    <row r="169" spans="1:28" x14ac:dyDescent="0.25">
      <c r="A169" s="5">
        <v>489</v>
      </c>
      <c r="B169" s="5" t="s">
        <v>1051</v>
      </c>
      <c r="C169" s="5" t="s">
        <v>1050</v>
      </c>
      <c r="D169" s="5" t="s">
        <v>2769</v>
      </c>
      <c r="E169" s="29">
        <v>0</v>
      </c>
      <c r="F169" s="29">
        <v>0</v>
      </c>
      <c r="G169" s="29"/>
      <c r="H169" s="5">
        <v>1000</v>
      </c>
      <c r="I169" s="5">
        <v>750</v>
      </c>
      <c r="J169" s="5">
        <v>0</v>
      </c>
      <c r="K169" s="5">
        <v>0</v>
      </c>
      <c r="L169" s="5"/>
      <c r="M169" s="5"/>
      <c r="N169" s="5"/>
      <c r="O169" s="5"/>
      <c r="P169" s="5">
        <v>0</v>
      </c>
      <c r="Q169" s="5"/>
      <c r="R169" s="5"/>
      <c r="S169" s="5"/>
      <c r="T169" s="5"/>
      <c r="U169" s="5"/>
      <c r="V169" s="10">
        <v>39568</v>
      </c>
      <c r="W169" s="5"/>
      <c r="X169" s="5"/>
      <c r="Y169" s="5" t="s">
        <v>1049</v>
      </c>
      <c r="Z169" s="10">
        <v>41678.41777777778</v>
      </c>
      <c r="AA169" s="85">
        <f>COUNTIF(Table3[ProductID],Table25[[#This Row],[ProductID]])</f>
        <v>1</v>
      </c>
      <c r="AB169" s="85" t="str">
        <f>IF(Table25[[#This Row],[Jumlah Vendor]]&lt;=1,"Vendor tidak memiliki alternatif","")</f>
        <v>Vendor tidak memiliki alternatif</v>
      </c>
    </row>
    <row r="170" spans="1:28" hidden="1" x14ac:dyDescent="0.25">
      <c r="A170" s="4">
        <v>490</v>
      </c>
      <c r="B170" s="4" t="s">
        <v>1048</v>
      </c>
      <c r="C170" s="4" t="s">
        <v>1047</v>
      </c>
      <c r="D170" s="4" t="s">
        <v>2769</v>
      </c>
      <c r="E170" s="30">
        <v>0</v>
      </c>
      <c r="F170" s="30">
        <v>0</v>
      </c>
      <c r="G170" s="30"/>
      <c r="H170" s="4">
        <v>1000</v>
      </c>
      <c r="I170" s="4">
        <v>750</v>
      </c>
      <c r="J170" s="4">
        <v>0</v>
      </c>
      <c r="K170" s="4">
        <v>0</v>
      </c>
      <c r="L170" s="4"/>
      <c r="M170" s="4"/>
      <c r="N170" s="4"/>
      <c r="O170" s="4"/>
      <c r="P170" s="4">
        <v>0</v>
      </c>
      <c r="Q170" s="4"/>
      <c r="R170" s="4" t="s">
        <v>22</v>
      </c>
      <c r="S170" s="4"/>
      <c r="T170" s="4"/>
      <c r="U170" s="4"/>
      <c r="V170" s="11">
        <v>39568</v>
      </c>
      <c r="W170" s="4"/>
      <c r="X170" s="4"/>
      <c r="Y170" s="4" t="s">
        <v>1046</v>
      </c>
      <c r="Z170" s="11">
        <v>41678.41777777778</v>
      </c>
      <c r="AA170" s="85">
        <f>COUNTIF(Table3[ProductID],Table25[[#This Row],[ProductID]])</f>
        <v>2</v>
      </c>
      <c r="AB170" s="85" t="str">
        <f>IF(Table25[[#This Row],[Jumlah Vendor]]&lt;=1,"Vendor tidak memiliki alternatif","")</f>
        <v/>
      </c>
    </row>
    <row r="171" spans="1:28" hidden="1" x14ac:dyDescent="0.25">
      <c r="A171" s="5">
        <v>491</v>
      </c>
      <c r="B171" s="5" t="s">
        <v>1045</v>
      </c>
      <c r="C171" s="5" t="s">
        <v>1044</v>
      </c>
      <c r="D171" s="5" t="s">
        <v>2769</v>
      </c>
      <c r="E171" s="29">
        <v>0</v>
      </c>
      <c r="F171" s="29">
        <v>0</v>
      </c>
      <c r="G171" s="29"/>
      <c r="H171" s="5">
        <v>1000</v>
      </c>
      <c r="I171" s="5">
        <v>750</v>
      </c>
      <c r="J171" s="5">
        <v>0</v>
      </c>
      <c r="K171" s="5">
        <v>0</v>
      </c>
      <c r="L171" s="5"/>
      <c r="M171" s="5"/>
      <c r="N171" s="5"/>
      <c r="O171" s="5"/>
      <c r="P171" s="5">
        <v>0</v>
      </c>
      <c r="Q171" s="5"/>
      <c r="R171" s="5"/>
      <c r="S171" s="5"/>
      <c r="T171" s="5"/>
      <c r="U171" s="5"/>
      <c r="V171" s="10">
        <v>39568</v>
      </c>
      <c r="W171" s="5"/>
      <c r="X171" s="5"/>
      <c r="Y171" s="5" t="s">
        <v>1043</v>
      </c>
      <c r="Z171" s="10">
        <v>41678.41777777778</v>
      </c>
      <c r="AA171" s="85">
        <f>COUNTIF(Table3[ProductID],Table25[[#This Row],[ProductID]])</f>
        <v>2</v>
      </c>
      <c r="AB171" s="85" t="str">
        <f>IF(Table25[[#This Row],[Jumlah Vendor]]&lt;=1,"Vendor tidak memiliki alternatif","")</f>
        <v/>
      </c>
    </row>
    <row r="172" spans="1:28" hidden="1" x14ac:dyDescent="0.25">
      <c r="A172" s="4">
        <v>492</v>
      </c>
      <c r="B172" s="4" t="s">
        <v>1042</v>
      </c>
      <c r="C172" s="4" t="s">
        <v>1041</v>
      </c>
      <c r="D172" s="4" t="s">
        <v>2769</v>
      </c>
      <c r="E172" s="30">
        <v>0</v>
      </c>
      <c r="F172" s="30">
        <v>0</v>
      </c>
      <c r="G172" s="30"/>
      <c r="H172" s="4">
        <v>60</v>
      </c>
      <c r="I172" s="4">
        <v>45</v>
      </c>
      <c r="J172" s="4">
        <v>0</v>
      </c>
      <c r="K172" s="4">
        <v>0</v>
      </c>
      <c r="L172" s="4"/>
      <c r="M172" s="4"/>
      <c r="N172" s="4"/>
      <c r="O172" s="4"/>
      <c r="P172" s="4">
        <v>0</v>
      </c>
      <c r="Q172" s="4"/>
      <c r="R172" s="4"/>
      <c r="S172" s="4"/>
      <c r="T172" s="4"/>
      <c r="U172" s="4"/>
      <c r="V172" s="11">
        <v>39568</v>
      </c>
      <c r="W172" s="4"/>
      <c r="X172" s="4"/>
      <c r="Y172" s="4" t="s">
        <v>1040</v>
      </c>
      <c r="Z172" s="11">
        <v>41678.41777777778</v>
      </c>
      <c r="AA172" s="85">
        <f>COUNTIF(Table3[ProductID],Table25[[#This Row],[ProductID]])</f>
        <v>2</v>
      </c>
      <c r="AB172" s="85" t="str">
        <f>IF(Table25[[#This Row],[Jumlah Vendor]]&lt;=1,"Vendor tidak memiliki alternatif","")</f>
        <v/>
      </c>
    </row>
    <row r="173" spans="1:28" hidden="1" x14ac:dyDescent="0.25">
      <c r="A173" s="5">
        <v>493</v>
      </c>
      <c r="B173" s="5" t="s">
        <v>1039</v>
      </c>
      <c r="C173" s="5" t="s">
        <v>1038</v>
      </c>
      <c r="D173" s="5" t="s">
        <v>2769</v>
      </c>
      <c r="E173" s="29">
        <v>0</v>
      </c>
      <c r="F173" s="29">
        <v>0</v>
      </c>
      <c r="G173" s="29"/>
      <c r="H173" s="5">
        <v>60</v>
      </c>
      <c r="I173" s="5">
        <v>45</v>
      </c>
      <c r="J173" s="5">
        <v>0</v>
      </c>
      <c r="K173" s="5">
        <v>0</v>
      </c>
      <c r="L173" s="5"/>
      <c r="M173" s="5"/>
      <c r="N173" s="5"/>
      <c r="O173" s="5"/>
      <c r="P173" s="5">
        <v>0</v>
      </c>
      <c r="Q173" s="5"/>
      <c r="R173" s="5"/>
      <c r="S173" s="5"/>
      <c r="T173" s="5"/>
      <c r="U173" s="5"/>
      <c r="V173" s="10">
        <v>39568</v>
      </c>
      <c r="W173" s="5"/>
      <c r="X173" s="5"/>
      <c r="Y173" s="5" t="s">
        <v>1037</v>
      </c>
      <c r="Z173" s="10">
        <v>41678.41777777778</v>
      </c>
      <c r="AA173" s="85">
        <f>COUNTIF(Table3[ProductID],Table25[[#This Row],[ProductID]])</f>
        <v>2</v>
      </c>
      <c r="AB173" s="85" t="str">
        <f>IF(Table25[[#This Row],[Jumlah Vendor]]&lt;=1,"Vendor tidak memiliki alternatif","")</f>
        <v/>
      </c>
    </row>
    <row r="174" spans="1:28" hidden="1" x14ac:dyDescent="0.25">
      <c r="A174" s="4">
        <v>494</v>
      </c>
      <c r="B174" s="4" t="s">
        <v>1036</v>
      </c>
      <c r="C174" s="4" t="s">
        <v>1035</v>
      </c>
      <c r="D174" s="4" t="s">
        <v>2769</v>
      </c>
      <c r="E174" s="30">
        <v>0</v>
      </c>
      <c r="F174" s="30">
        <v>0</v>
      </c>
      <c r="G174" s="30"/>
      <c r="H174" s="4">
        <v>60</v>
      </c>
      <c r="I174" s="4">
        <v>45</v>
      </c>
      <c r="J174" s="4">
        <v>0</v>
      </c>
      <c r="K174" s="4">
        <v>0</v>
      </c>
      <c r="L174" s="4"/>
      <c r="M174" s="4"/>
      <c r="N174" s="4"/>
      <c r="O174" s="4"/>
      <c r="P174" s="4">
        <v>0</v>
      </c>
      <c r="Q174" s="4"/>
      <c r="R174" s="4"/>
      <c r="S174" s="4"/>
      <c r="T174" s="4"/>
      <c r="U174" s="4"/>
      <c r="V174" s="11">
        <v>39568</v>
      </c>
      <c r="W174" s="4"/>
      <c r="X174" s="4"/>
      <c r="Y174" s="4" t="s">
        <v>1034</v>
      </c>
      <c r="Z174" s="11">
        <v>41678.41777777778</v>
      </c>
      <c r="AA174" s="85">
        <f>COUNTIF(Table3[ProductID],Table25[[#This Row],[ProductID]])</f>
        <v>2</v>
      </c>
      <c r="AB174" s="85" t="str">
        <f>IF(Table25[[#This Row],[Jumlah Vendor]]&lt;=1,"Vendor tidak memiliki alternatif","")</f>
        <v/>
      </c>
    </row>
    <row r="175" spans="1:28" hidden="1" x14ac:dyDescent="0.25">
      <c r="A175" s="5">
        <v>495</v>
      </c>
      <c r="B175" s="5" t="s">
        <v>1033</v>
      </c>
      <c r="C175" s="5" t="s">
        <v>1032</v>
      </c>
      <c r="D175" s="5" t="s">
        <v>2769</v>
      </c>
      <c r="E175" s="29">
        <v>0</v>
      </c>
      <c r="F175" s="29">
        <v>0</v>
      </c>
      <c r="G175" s="29"/>
      <c r="H175" s="5">
        <v>60</v>
      </c>
      <c r="I175" s="5">
        <v>45</v>
      </c>
      <c r="J175" s="5">
        <v>0</v>
      </c>
      <c r="K175" s="5">
        <v>0</v>
      </c>
      <c r="L175" s="5"/>
      <c r="M175" s="5"/>
      <c r="N175" s="5"/>
      <c r="O175" s="5"/>
      <c r="P175" s="5">
        <v>0</v>
      </c>
      <c r="Q175" s="5"/>
      <c r="R175" s="5"/>
      <c r="S175" s="5"/>
      <c r="T175" s="5"/>
      <c r="U175" s="5"/>
      <c r="V175" s="10">
        <v>39568</v>
      </c>
      <c r="W175" s="5"/>
      <c r="X175" s="5"/>
      <c r="Y175" s="5" t="s">
        <v>1031</v>
      </c>
      <c r="Z175" s="10">
        <v>41678.41777777778</v>
      </c>
      <c r="AA175" s="85">
        <f>COUNTIF(Table3[ProductID],Table25[[#This Row],[ProductID]])</f>
        <v>2</v>
      </c>
      <c r="AB175" s="85" t="str">
        <f>IF(Table25[[#This Row],[Jumlah Vendor]]&lt;=1,"Vendor tidak memiliki alternatif","")</f>
        <v/>
      </c>
    </row>
    <row r="176" spans="1:28" hidden="1" x14ac:dyDescent="0.25">
      <c r="A176" s="4">
        <v>496</v>
      </c>
      <c r="B176" s="4" t="s">
        <v>1030</v>
      </c>
      <c r="C176" s="4" t="s">
        <v>1029</v>
      </c>
      <c r="D176" s="4" t="s">
        <v>2769</v>
      </c>
      <c r="E176" s="30">
        <v>0</v>
      </c>
      <c r="F176" s="30">
        <v>0</v>
      </c>
      <c r="G176" s="30"/>
      <c r="H176" s="4">
        <v>60</v>
      </c>
      <c r="I176" s="4">
        <v>45</v>
      </c>
      <c r="J176" s="4">
        <v>0</v>
      </c>
      <c r="K176" s="4">
        <v>0</v>
      </c>
      <c r="L176" s="4"/>
      <c r="M176" s="4"/>
      <c r="N176" s="4"/>
      <c r="O176" s="4"/>
      <c r="P176" s="4">
        <v>0</v>
      </c>
      <c r="Q176" s="4"/>
      <c r="R176" s="4"/>
      <c r="S176" s="4"/>
      <c r="T176" s="4"/>
      <c r="U176" s="4"/>
      <c r="V176" s="11">
        <v>39568</v>
      </c>
      <c r="W176" s="4"/>
      <c r="X176" s="4"/>
      <c r="Y176" s="4" t="s">
        <v>1028</v>
      </c>
      <c r="Z176" s="11">
        <v>41678.41777777778</v>
      </c>
      <c r="AA176" s="85">
        <f>COUNTIF(Table3[ProductID],Table25[[#This Row],[ProductID]])</f>
        <v>2</v>
      </c>
      <c r="AB176" s="85" t="str">
        <f>IF(Table25[[#This Row],[Jumlah Vendor]]&lt;=1,"Vendor tidak memiliki alternatif","")</f>
        <v/>
      </c>
    </row>
    <row r="177" spans="1:28" x14ac:dyDescent="0.25">
      <c r="A177" s="5">
        <v>497</v>
      </c>
      <c r="B177" s="5" t="s">
        <v>1027</v>
      </c>
      <c r="C177" s="5" t="s">
        <v>1026</v>
      </c>
      <c r="D177" s="5" t="s">
        <v>2769</v>
      </c>
      <c r="E177" s="29">
        <v>0</v>
      </c>
      <c r="F177" s="29">
        <v>0</v>
      </c>
      <c r="G177" s="29"/>
      <c r="H177" s="5">
        <v>1000</v>
      </c>
      <c r="I177" s="5">
        <v>750</v>
      </c>
      <c r="J177" s="5">
        <v>0</v>
      </c>
      <c r="K177" s="5">
        <v>0</v>
      </c>
      <c r="L177" s="5"/>
      <c r="M177" s="5"/>
      <c r="N177" s="5"/>
      <c r="O177" s="5"/>
      <c r="P177" s="5">
        <v>0</v>
      </c>
      <c r="Q177" s="5"/>
      <c r="R177" s="5"/>
      <c r="S177" s="5"/>
      <c r="T177" s="5"/>
      <c r="U177" s="5"/>
      <c r="V177" s="10">
        <v>39568</v>
      </c>
      <c r="W177" s="5"/>
      <c r="X177" s="5"/>
      <c r="Y177" s="5" t="s">
        <v>1025</v>
      </c>
      <c r="Z177" s="10">
        <v>41678.41777777778</v>
      </c>
      <c r="AA177" s="85">
        <f>COUNTIF(Table3[ProductID],Table25[[#This Row],[ProductID]])</f>
        <v>1</v>
      </c>
      <c r="AB177" s="85" t="str">
        <f>IF(Table25[[#This Row],[Jumlah Vendor]]&lt;=1,"Vendor tidak memiliki alternatif","")</f>
        <v>Vendor tidak memiliki alternatif</v>
      </c>
    </row>
    <row r="178" spans="1:28" x14ac:dyDescent="0.25">
      <c r="A178" s="4">
        <v>504</v>
      </c>
      <c r="B178" s="4" t="s">
        <v>1024</v>
      </c>
      <c r="C178" s="4" t="s">
        <v>1023</v>
      </c>
      <c r="D178" s="4" t="s">
        <v>2769</v>
      </c>
      <c r="E178" s="30">
        <v>0</v>
      </c>
      <c r="F178" s="30">
        <v>0</v>
      </c>
      <c r="G178" s="30"/>
      <c r="H178" s="4">
        <v>1000</v>
      </c>
      <c r="I178" s="4">
        <v>750</v>
      </c>
      <c r="J178" s="4">
        <v>0</v>
      </c>
      <c r="K178" s="4">
        <v>0</v>
      </c>
      <c r="L178" s="4"/>
      <c r="M178" s="4"/>
      <c r="N178" s="4"/>
      <c r="O178" s="4"/>
      <c r="P178" s="4">
        <v>0</v>
      </c>
      <c r="Q178" s="4"/>
      <c r="R178" s="4"/>
      <c r="S178" s="4"/>
      <c r="T178" s="4"/>
      <c r="U178" s="4"/>
      <c r="V178" s="11">
        <v>39568</v>
      </c>
      <c r="W178" s="4"/>
      <c r="X178" s="4"/>
      <c r="Y178" s="4" t="s">
        <v>1022</v>
      </c>
      <c r="Z178" s="11">
        <v>41678.41777777778</v>
      </c>
      <c r="AA178" s="85">
        <f>COUNTIF(Table3[ProductID],Table25[[#This Row],[ProductID]])</f>
        <v>1</v>
      </c>
      <c r="AB178" s="85" t="str">
        <f>IF(Table25[[#This Row],[Jumlah Vendor]]&lt;=1,"Vendor tidak memiliki alternatif","")</f>
        <v>Vendor tidak memiliki alternatif</v>
      </c>
    </row>
    <row r="179" spans="1:28" x14ac:dyDescent="0.25">
      <c r="A179" s="5">
        <v>505</v>
      </c>
      <c r="B179" s="5" t="s">
        <v>1021</v>
      </c>
      <c r="C179" s="5" t="s">
        <v>1020</v>
      </c>
      <c r="D179" s="5" t="s">
        <v>2769</v>
      </c>
      <c r="E179" s="29">
        <v>0</v>
      </c>
      <c r="F179" s="29">
        <v>0</v>
      </c>
      <c r="G179" s="29"/>
      <c r="H179" s="5">
        <v>1000</v>
      </c>
      <c r="I179" s="5">
        <v>750</v>
      </c>
      <c r="J179" s="5">
        <v>0</v>
      </c>
      <c r="K179" s="5">
        <v>0</v>
      </c>
      <c r="L179" s="5"/>
      <c r="M179" s="5"/>
      <c r="N179" s="5"/>
      <c r="O179" s="5"/>
      <c r="P179" s="5">
        <v>0</v>
      </c>
      <c r="Q179" s="5"/>
      <c r="R179" s="5"/>
      <c r="S179" s="5"/>
      <c r="T179" s="5"/>
      <c r="U179" s="5"/>
      <c r="V179" s="10">
        <v>39568</v>
      </c>
      <c r="W179" s="5"/>
      <c r="X179" s="5"/>
      <c r="Y179" s="5" t="s">
        <v>1019</v>
      </c>
      <c r="Z179" s="10">
        <v>41678.41777777778</v>
      </c>
      <c r="AA179" s="85">
        <f>COUNTIF(Table3[ProductID],Table25[[#This Row],[ProductID]])</f>
        <v>1</v>
      </c>
      <c r="AB179" s="85" t="str">
        <f>IF(Table25[[#This Row],[Jumlah Vendor]]&lt;=1,"Vendor tidak memiliki alternatif","")</f>
        <v>Vendor tidak memiliki alternatif</v>
      </c>
    </row>
    <row r="180" spans="1:28" x14ac:dyDescent="0.25">
      <c r="A180" s="4">
        <v>506</v>
      </c>
      <c r="B180" s="4" t="s">
        <v>1018</v>
      </c>
      <c r="C180" s="4" t="s">
        <v>1017</v>
      </c>
      <c r="D180" s="4" t="s">
        <v>2769</v>
      </c>
      <c r="E180" s="30">
        <v>0</v>
      </c>
      <c r="F180" s="30">
        <v>0</v>
      </c>
      <c r="G180" s="30"/>
      <c r="H180" s="4">
        <v>1000</v>
      </c>
      <c r="I180" s="4">
        <v>750</v>
      </c>
      <c r="J180" s="4">
        <v>0</v>
      </c>
      <c r="K180" s="4">
        <v>0</v>
      </c>
      <c r="L180" s="4"/>
      <c r="M180" s="4"/>
      <c r="N180" s="4"/>
      <c r="O180" s="4"/>
      <c r="P180" s="4">
        <v>0</v>
      </c>
      <c r="Q180" s="4"/>
      <c r="R180" s="4"/>
      <c r="S180" s="4"/>
      <c r="T180" s="4"/>
      <c r="U180" s="4"/>
      <c r="V180" s="11">
        <v>39568</v>
      </c>
      <c r="W180" s="4"/>
      <c r="X180" s="4"/>
      <c r="Y180" s="4" t="s">
        <v>1016</v>
      </c>
      <c r="Z180" s="11">
        <v>41678.41777777778</v>
      </c>
      <c r="AA180" s="85">
        <f>COUNTIF(Table3[ProductID],Table25[[#This Row],[ProductID]])</f>
        <v>1</v>
      </c>
      <c r="AB180" s="85" t="str">
        <f>IF(Table25[[#This Row],[Jumlah Vendor]]&lt;=1,"Vendor tidak memiliki alternatif","")</f>
        <v>Vendor tidak memiliki alternatif</v>
      </c>
    </row>
    <row r="181" spans="1:28" hidden="1" x14ac:dyDescent="0.25">
      <c r="A181" s="5">
        <v>507</v>
      </c>
      <c r="B181" s="5" t="s">
        <v>1015</v>
      </c>
      <c r="C181" s="5" t="s">
        <v>1014</v>
      </c>
      <c r="D181" s="5" t="s">
        <v>2769</v>
      </c>
      <c r="E181" s="29">
        <v>0</v>
      </c>
      <c r="F181" s="29">
        <v>0</v>
      </c>
      <c r="G181" s="29"/>
      <c r="H181" s="5">
        <v>800</v>
      </c>
      <c r="I181" s="5">
        <v>600</v>
      </c>
      <c r="J181" s="5">
        <v>0</v>
      </c>
      <c r="K181" s="5">
        <v>0</v>
      </c>
      <c r="L181" s="5"/>
      <c r="M181" s="5"/>
      <c r="N181" s="5" t="s">
        <v>37</v>
      </c>
      <c r="O181" s="5">
        <v>435</v>
      </c>
      <c r="P181" s="5">
        <v>0</v>
      </c>
      <c r="Q181" s="5"/>
      <c r="R181" s="5" t="s">
        <v>22</v>
      </c>
      <c r="S181" s="5"/>
      <c r="T181" s="5"/>
      <c r="U181" s="5"/>
      <c r="V181" s="10">
        <v>39568</v>
      </c>
      <c r="W181" s="5"/>
      <c r="X181" s="5"/>
      <c r="Y181" s="5" t="s">
        <v>1013</v>
      </c>
      <c r="Z181" s="10">
        <v>41678.41777777778</v>
      </c>
      <c r="AA181" s="85">
        <f>COUNTIF(Table3[ProductID],Table25[[#This Row],[ProductID]])</f>
        <v>2</v>
      </c>
      <c r="AB181" s="85" t="str">
        <f>IF(Table25[[#This Row],[Jumlah Vendor]]&lt;=1,"Vendor tidak memiliki alternatif","")</f>
        <v/>
      </c>
    </row>
    <row r="182" spans="1:28" hidden="1" x14ac:dyDescent="0.25">
      <c r="A182" s="4">
        <v>508</v>
      </c>
      <c r="B182" s="4" t="s">
        <v>1012</v>
      </c>
      <c r="C182" s="4" t="s">
        <v>1011</v>
      </c>
      <c r="D182" s="4" t="s">
        <v>2769</v>
      </c>
      <c r="E182" s="30">
        <v>0</v>
      </c>
      <c r="F182" s="30">
        <v>0</v>
      </c>
      <c r="G182" s="30"/>
      <c r="H182" s="4">
        <v>800</v>
      </c>
      <c r="I182" s="4">
        <v>600</v>
      </c>
      <c r="J182" s="4">
        <v>0</v>
      </c>
      <c r="K182" s="4">
        <v>0</v>
      </c>
      <c r="L182" s="4"/>
      <c r="M182" s="4"/>
      <c r="N182" s="4" t="s">
        <v>37</v>
      </c>
      <c r="O182" s="4">
        <v>450</v>
      </c>
      <c r="P182" s="4">
        <v>0</v>
      </c>
      <c r="Q182" s="4"/>
      <c r="R182" s="4" t="s">
        <v>41</v>
      </c>
      <c r="S182" s="4"/>
      <c r="T182" s="4"/>
      <c r="U182" s="4"/>
      <c r="V182" s="11">
        <v>39568</v>
      </c>
      <c r="W182" s="4"/>
      <c r="X182" s="4"/>
      <c r="Y182" s="4" t="s">
        <v>1010</v>
      </c>
      <c r="Z182" s="11">
        <v>41678.41777777778</v>
      </c>
      <c r="AA182" s="85">
        <f>COUNTIF(Table3[ProductID],Table25[[#This Row],[ProductID]])</f>
        <v>2</v>
      </c>
      <c r="AB182" s="85" t="str">
        <f>IF(Table25[[#This Row],[Jumlah Vendor]]&lt;=1,"Vendor tidak memiliki alternatif","")</f>
        <v/>
      </c>
    </row>
    <row r="183" spans="1:28" x14ac:dyDescent="0.25">
      <c r="A183" s="5">
        <v>509</v>
      </c>
      <c r="B183" s="5" t="s">
        <v>1009</v>
      </c>
      <c r="C183" s="5" t="s">
        <v>1008</v>
      </c>
      <c r="D183" s="5" t="s">
        <v>2769</v>
      </c>
      <c r="E183" s="29">
        <v>0</v>
      </c>
      <c r="F183" s="29">
        <v>0</v>
      </c>
      <c r="G183" s="29"/>
      <c r="H183" s="5">
        <v>800</v>
      </c>
      <c r="I183" s="5">
        <v>600</v>
      </c>
      <c r="J183" s="5">
        <v>0</v>
      </c>
      <c r="K183" s="5">
        <v>0</v>
      </c>
      <c r="L183" s="5"/>
      <c r="M183" s="5"/>
      <c r="N183" s="5" t="s">
        <v>37</v>
      </c>
      <c r="O183" s="5">
        <v>400</v>
      </c>
      <c r="P183" s="5">
        <v>0</v>
      </c>
      <c r="Q183" s="5"/>
      <c r="R183" s="5"/>
      <c r="S183" s="5"/>
      <c r="T183" s="5"/>
      <c r="U183" s="5"/>
      <c r="V183" s="10">
        <v>39568</v>
      </c>
      <c r="W183" s="5"/>
      <c r="X183" s="5"/>
      <c r="Y183" s="5" t="s">
        <v>1007</v>
      </c>
      <c r="Z183" s="10">
        <v>41678.41777777778</v>
      </c>
      <c r="AA183" s="85">
        <f>COUNTIF(Table3[ProductID],Table25[[#This Row],[ProductID]])</f>
        <v>1</v>
      </c>
      <c r="AB183" s="85" t="str">
        <f>IF(Table25[[#This Row],[Jumlah Vendor]]&lt;=1,"Vendor tidak memiliki alternatif","")</f>
        <v>Vendor tidak memiliki alternatif</v>
      </c>
    </row>
    <row r="184" spans="1:28" hidden="1" x14ac:dyDescent="0.25">
      <c r="A184" s="4">
        <v>510</v>
      </c>
      <c r="B184" s="4" t="s">
        <v>1006</v>
      </c>
      <c r="C184" s="4" t="s">
        <v>1005</v>
      </c>
      <c r="D184" s="4" t="s">
        <v>2769</v>
      </c>
      <c r="E184" s="30">
        <v>0</v>
      </c>
      <c r="F184" s="30">
        <v>0</v>
      </c>
      <c r="G184" s="30"/>
      <c r="H184" s="4">
        <v>800</v>
      </c>
      <c r="I184" s="4">
        <v>600</v>
      </c>
      <c r="J184" s="4">
        <v>0</v>
      </c>
      <c r="K184" s="4">
        <v>0</v>
      </c>
      <c r="L184" s="4"/>
      <c r="M184" s="4"/>
      <c r="N184" s="4" t="s">
        <v>37</v>
      </c>
      <c r="O184" s="4">
        <v>445</v>
      </c>
      <c r="P184" s="4">
        <v>0</v>
      </c>
      <c r="Q184" s="4"/>
      <c r="R184" s="4" t="s">
        <v>22</v>
      </c>
      <c r="S184" s="4"/>
      <c r="T184" s="4"/>
      <c r="U184" s="4"/>
      <c r="V184" s="11">
        <v>39568</v>
      </c>
      <c r="W184" s="4"/>
      <c r="X184" s="4"/>
      <c r="Y184" s="4" t="s">
        <v>1004</v>
      </c>
      <c r="Z184" s="11">
        <v>41678.41777777778</v>
      </c>
      <c r="AA184" s="85">
        <f>COUNTIF(Table3[ProductID],Table25[[#This Row],[ProductID]])</f>
        <v>2</v>
      </c>
      <c r="AB184" s="85" t="str">
        <f>IF(Table25[[#This Row],[Jumlah Vendor]]&lt;=1,"Vendor tidak memiliki alternatif","")</f>
        <v/>
      </c>
    </row>
    <row r="185" spans="1:28" hidden="1" x14ac:dyDescent="0.25">
      <c r="A185" s="5">
        <v>511</v>
      </c>
      <c r="B185" s="5" t="s">
        <v>1003</v>
      </c>
      <c r="C185" s="5" t="s">
        <v>1002</v>
      </c>
      <c r="D185" s="5" t="s">
        <v>2769</v>
      </c>
      <c r="E185" s="29">
        <v>0</v>
      </c>
      <c r="F185" s="29">
        <v>0</v>
      </c>
      <c r="G185" s="29"/>
      <c r="H185" s="5">
        <v>800</v>
      </c>
      <c r="I185" s="5">
        <v>600</v>
      </c>
      <c r="J185" s="5">
        <v>0</v>
      </c>
      <c r="K185" s="5">
        <v>0</v>
      </c>
      <c r="L185" s="5"/>
      <c r="M185" s="5"/>
      <c r="N185" s="5" t="s">
        <v>37</v>
      </c>
      <c r="O185" s="5">
        <v>450</v>
      </c>
      <c r="P185" s="5">
        <v>0</v>
      </c>
      <c r="Q185" s="5"/>
      <c r="R185" s="5" t="s">
        <v>41</v>
      </c>
      <c r="S185" s="5"/>
      <c r="T185" s="5"/>
      <c r="U185" s="5"/>
      <c r="V185" s="10">
        <v>39568</v>
      </c>
      <c r="W185" s="5"/>
      <c r="X185" s="5"/>
      <c r="Y185" s="5" t="s">
        <v>1001</v>
      </c>
      <c r="Z185" s="10">
        <v>41678.41777777778</v>
      </c>
      <c r="AA185" s="85">
        <f>COUNTIF(Table3[ProductID],Table25[[#This Row],[ProductID]])</f>
        <v>2</v>
      </c>
      <c r="AB185" s="85" t="str">
        <f>IF(Table25[[#This Row],[Jumlah Vendor]]&lt;=1,"Vendor tidak memiliki alternatif","")</f>
        <v/>
      </c>
    </row>
    <row r="186" spans="1:28" hidden="1" x14ac:dyDescent="0.25">
      <c r="A186" s="4">
        <v>512</v>
      </c>
      <c r="B186" s="4" t="s">
        <v>1000</v>
      </c>
      <c r="C186" s="4" t="s">
        <v>999</v>
      </c>
      <c r="D186" s="4" t="s">
        <v>2769</v>
      </c>
      <c r="E186" s="30">
        <v>0</v>
      </c>
      <c r="F186" s="30">
        <v>0</v>
      </c>
      <c r="G186" s="30"/>
      <c r="H186" s="4">
        <v>800</v>
      </c>
      <c r="I186" s="4">
        <v>600</v>
      </c>
      <c r="J186" s="4">
        <v>0</v>
      </c>
      <c r="K186" s="4">
        <v>0</v>
      </c>
      <c r="L186" s="4"/>
      <c r="M186" s="4"/>
      <c r="N186" s="4" t="s">
        <v>37</v>
      </c>
      <c r="O186" s="4">
        <v>400</v>
      </c>
      <c r="P186" s="4">
        <v>0</v>
      </c>
      <c r="Q186" s="4"/>
      <c r="R186" s="4"/>
      <c r="S186" s="4"/>
      <c r="T186" s="4"/>
      <c r="U186" s="4"/>
      <c r="V186" s="11">
        <v>39568</v>
      </c>
      <c r="W186" s="4"/>
      <c r="X186" s="4"/>
      <c r="Y186" s="4" t="s">
        <v>998</v>
      </c>
      <c r="Z186" s="11">
        <v>41678.41777777778</v>
      </c>
      <c r="AA186" s="85">
        <f>COUNTIF(Table3[ProductID],Table25[[#This Row],[ProductID]])</f>
        <v>2</v>
      </c>
      <c r="AB186" s="85" t="str">
        <f>IF(Table25[[#This Row],[Jumlah Vendor]]&lt;=1,"Vendor tidak memiliki alternatif","")</f>
        <v/>
      </c>
    </row>
    <row r="187" spans="1:28" hidden="1" x14ac:dyDescent="0.25">
      <c r="A187" s="5">
        <v>513</v>
      </c>
      <c r="B187" s="5" t="s">
        <v>997</v>
      </c>
      <c r="C187" s="5" t="s">
        <v>996</v>
      </c>
      <c r="D187" s="5" t="s">
        <v>2769</v>
      </c>
      <c r="E187" s="29">
        <v>0</v>
      </c>
      <c r="F187" s="29">
        <v>0</v>
      </c>
      <c r="G187" s="29"/>
      <c r="H187" s="5">
        <v>800</v>
      </c>
      <c r="I187" s="5">
        <v>600</v>
      </c>
      <c r="J187" s="5">
        <v>0</v>
      </c>
      <c r="K187" s="5">
        <v>0</v>
      </c>
      <c r="L187" s="5"/>
      <c r="M187" s="5"/>
      <c r="N187" s="5" t="s">
        <v>37</v>
      </c>
      <c r="O187" s="5">
        <v>460</v>
      </c>
      <c r="P187" s="5">
        <v>0</v>
      </c>
      <c r="Q187" s="5"/>
      <c r="R187" s="5"/>
      <c r="S187" s="5"/>
      <c r="T187" s="5"/>
      <c r="U187" s="5"/>
      <c r="V187" s="10">
        <v>39568</v>
      </c>
      <c r="W187" s="5"/>
      <c r="X187" s="5"/>
      <c r="Y187" s="5" t="s">
        <v>995</v>
      </c>
      <c r="Z187" s="10">
        <v>41678.41777777778</v>
      </c>
      <c r="AA187" s="85">
        <f>COUNTIF(Table3[ProductID],Table25[[#This Row],[ProductID]])</f>
        <v>2</v>
      </c>
      <c r="AB187" s="85" t="str">
        <f>IF(Table25[[#This Row],[Jumlah Vendor]]&lt;=1,"Vendor tidak memiliki alternatif","")</f>
        <v/>
      </c>
    </row>
    <row r="188" spans="1:28" x14ac:dyDescent="0.25">
      <c r="A188" s="4">
        <v>514</v>
      </c>
      <c r="B188" s="4" t="s">
        <v>994</v>
      </c>
      <c r="C188" s="4" t="s">
        <v>993</v>
      </c>
      <c r="D188" s="4" t="s">
        <v>2769</v>
      </c>
      <c r="E188" s="30">
        <v>1</v>
      </c>
      <c r="F188" s="30">
        <v>0</v>
      </c>
      <c r="G188" s="30"/>
      <c r="H188" s="4">
        <v>500</v>
      </c>
      <c r="I188" s="4">
        <v>375</v>
      </c>
      <c r="J188" s="4">
        <v>98.77</v>
      </c>
      <c r="K188" s="4">
        <v>133.34</v>
      </c>
      <c r="L188" s="4"/>
      <c r="M188" s="4"/>
      <c r="N188" s="4"/>
      <c r="O188" s="4"/>
      <c r="P188" s="4">
        <v>1</v>
      </c>
      <c r="Q188" s="4"/>
      <c r="R188" s="4" t="s">
        <v>22</v>
      </c>
      <c r="S188" s="4"/>
      <c r="T188" s="4"/>
      <c r="U188" s="4"/>
      <c r="V188" s="11">
        <v>39568</v>
      </c>
      <c r="W188" s="4"/>
      <c r="X188" s="4"/>
      <c r="Y188" s="4" t="s">
        <v>992</v>
      </c>
      <c r="Z188" s="11">
        <v>41678.41777777778</v>
      </c>
      <c r="AA188" s="85">
        <f>COUNTIF(Table3[ProductID],Table25[[#This Row],[ProductID]])</f>
        <v>0</v>
      </c>
      <c r="AB188" s="85" t="str">
        <f>IF(Table25[[#This Row],[Jumlah Vendor]]&lt;=1,"Vendor tidak memiliki alternatif","")</f>
        <v>Vendor tidak memiliki alternatif</v>
      </c>
    </row>
    <row r="189" spans="1:28" x14ac:dyDescent="0.25">
      <c r="A189" s="5">
        <v>515</v>
      </c>
      <c r="B189" s="5" t="s">
        <v>991</v>
      </c>
      <c r="C189" s="5" t="s">
        <v>990</v>
      </c>
      <c r="D189" s="5" t="s">
        <v>2769</v>
      </c>
      <c r="E189" s="29">
        <v>1</v>
      </c>
      <c r="F189" s="29">
        <v>0</v>
      </c>
      <c r="G189" s="29"/>
      <c r="H189" s="5">
        <v>500</v>
      </c>
      <c r="I189" s="5">
        <v>375</v>
      </c>
      <c r="J189" s="5">
        <v>108.99</v>
      </c>
      <c r="K189" s="5">
        <v>147.13999999999999</v>
      </c>
      <c r="L189" s="5"/>
      <c r="M189" s="5"/>
      <c r="N189" s="5"/>
      <c r="O189" s="5"/>
      <c r="P189" s="5">
        <v>1</v>
      </c>
      <c r="Q189" s="5"/>
      <c r="R189" s="5" t="s">
        <v>41</v>
      </c>
      <c r="S189" s="5"/>
      <c r="T189" s="5"/>
      <c r="U189" s="5"/>
      <c r="V189" s="10">
        <v>39568</v>
      </c>
      <c r="W189" s="5"/>
      <c r="X189" s="5"/>
      <c r="Y189" s="5" t="s">
        <v>989</v>
      </c>
      <c r="Z189" s="10">
        <v>41678.41777777778</v>
      </c>
      <c r="AA189" s="85">
        <f>COUNTIF(Table3[ProductID],Table25[[#This Row],[ProductID]])</f>
        <v>0</v>
      </c>
      <c r="AB189" s="85" t="str">
        <f>IF(Table25[[#This Row],[Jumlah Vendor]]&lt;=1,"Vendor tidak memiliki alternatif","")</f>
        <v>Vendor tidak memiliki alternatif</v>
      </c>
    </row>
    <row r="190" spans="1:28" x14ac:dyDescent="0.25">
      <c r="A190" s="4">
        <v>516</v>
      </c>
      <c r="B190" s="4" t="s">
        <v>988</v>
      </c>
      <c r="C190" s="4" t="s">
        <v>987</v>
      </c>
      <c r="D190" s="4" t="s">
        <v>2769</v>
      </c>
      <c r="E190" s="30">
        <v>1</v>
      </c>
      <c r="F190" s="30">
        <v>0</v>
      </c>
      <c r="G190" s="30"/>
      <c r="H190" s="4">
        <v>500</v>
      </c>
      <c r="I190" s="4">
        <v>375</v>
      </c>
      <c r="J190" s="4">
        <v>145.87</v>
      </c>
      <c r="K190" s="4">
        <v>196.92</v>
      </c>
      <c r="L190" s="4"/>
      <c r="M190" s="4"/>
      <c r="N190" s="4"/>
      <c r="O190" s="4"/>
      <c r="P190" s="4">
        <v>1</v>
      </c>
      <c r="Q190" s="4"/>
      <c r="R190" s="4"/>
      <c r="S190" s="4"/>
      <c r="T190" s="4"/>
      <c r="U190" s="4"/>
      <c r="V190" s="11">
        <v>39568</v>
      </c>
      <c r="W190" s="4"/>
      <c r="X190" s="4"/>
      <c r="Y190" s="4" t="s">
        <v>986</v>
      </c>
      <c r="Z190" s="11">
        <v>41678.41777777778</v>
      </c>
      <c r="AA190" s="85">
        <f>COUNTIF(Table3[ProductID],Table25[[#This Row],[ProductID]])</f>
        <v>0</v>
      </c>
      <c r="AB190" s="85" t="str">
        <f>IF(Table25[[#This Row],[Jumlah Vendor]]&lt;=1,"Vendor tidak memiliki alternatif","")</f>
        <v>Vendor tidak memiliki alternatif</v>
      </c>
    </row>
    <row r="191" spans="1:28" x14ac:dyDescent="0.25">
      <c r="A191" s="5">
        <v>517</v>
      </c>
      <c r="B191" s="5" t="s">
        <v>985</v>
      </c>
      <c r="C191" s="5" t="s">
        <v>984</v>
      </c>
      <c r="D191" s="5" t="s">
        <v>2769</v>
      </c>
      <c r="E191" s="29">
        <v>1</v>
      </c>
      <c r="F191" s="29">
        <v>0</v>
      </c>
      <c r="G191" s="29"/>
      <c r="H191" s="5">
        <v>500</v>
      </c>
      <c r="I191" s="5">
        <v>375</v>
      </c>
      <c r="J191" s="5">
        <v>98.77</v>
      </c>
      <c r="K191" s="5">
        <v>133.34</v>
      </c>
      <c r="L191" s="5"/>
      <c r="M191" s="5"/>
      <c r="N191" s="5"/>
      <c r="O191" s="5"/>
      <c r="P191" s="5">
        <v>1</v>
      </c>
      <c r="Q191" s="5"/>
      <c r="R191" s="5" t="s">
        <v>22</v>
      </c>
      <c r="S191" s="5"/>
      <c r="T191" s="5"/>
      <c r="U191" s="5"/>
      <c r="V191" s="10">
        <v>39568</v>
      </c>
      <c r="W191" s="5"/>
      <c r="X191" s="5"/>
      <c r="Y191" s="5" t="s">
        <v>983</v>
      </c>
      <c r="Z191" s="10">
        <v>41678.41777777778</v>
      </c>
      <c r="AA191" s="85">
        <f>COUNTIF(Table3[ProductID],Table25[[#This Row],[ProductID]])</f>
        <v>0</v>
      </c>
      <c r="AB191" s="85" t="str">
        <f>IF(Table25[[#This Row],[Jumlah Vendor]]&lt;=1,"Vendor tidak memiliki alternatif","")</f>
        <v>Vendor tidak memiliki alternatif</v>
      </c>
    </row>
    <row r="192" spans="1:28" x14ac:dyDescent="0.25">
      <c r="A192" s="4">
        <v>518</v>
      </c>
      <c r="B192" s="4" t="s">
        <v>982</v>
      </c>
      <c r="C192" s="4" t="s">
        <v>981</v>
      </c>
      <c r="D192" s="4" t="s">
        <v>2769</v>
      </c>
      <c r="E192" s="30">
        <v>1</v>
      </c>
      <c r="F192" s="30">
        <v>0</v>
      </c>
      <c r="G192" s="30"/>
      <c r="H192" s="4">
        <v>500</v>
      </c>
      <c r="I192" s="4">
        <v>375</v>
      </c>
      <c r="J192" s="4">
        <v>108.99</v>
      </c>
      <c r="K192" s="4">
        <v>147.13999999999999</v>
      </c>
      <c r="L192" s="4"/>
      <c r="M192" s="4"/>
      <c r="N192" s="4"/>
      <c r="O192" s="4"/>
      <c r="P192" s="4">
        <v>1</v>
      </c>
      <c r="Q192" s="4"/>
      <c r="R192" s="4" t="s">
        <v>41</v>
      </c>
      <c r="S192" s="4"/>
      <c r="T192" s="4"/>
      <c r="U192" s="4"/>
      <c r="V192" s="11">
        <v>39568</v>
      </c>
      <c r="W192" s="4"/>
      <c r="X192" s="4"/>
      <c r="Y192" s="4" t="s">
        <v>980</v>
      </c>
      <c r="Z192" s="11">
        <v>41678.41777777778</v>
      </c>
      <c r="AA192" s="85">
        <f>COUNTIF(Table3[ProductID],Table25[[#This Row],[ProductID]])</f>
        <v>0</v>
      </c>
      <c r="AB192" s="85" t="str">
        <f>IF(Table25[[#This Row],[Jumlah Vendor]]&lt;=1,"Vendor tidak memiliki alternatif","")</f>
        <v>Vendor tidak memiliki alternatif</v>
      </c>
    </row>
    <row r="193" spans="1:28" x14ac:dyDescent="0.25">
      <c r="A193" s="5">
        <v>519</v>
      </c>
      <c r="B193" s="5" t="s">
        <v>979</v>
      </c>
      <c r="C193" s="5" t="s">
        <v>978</v>
      </c>
      <c r="D193" s="5" t="s">
        <v>2769</v>
      </c>
      <c r="E193" s="29">
        <v>1</v>
      </c>
      <c r="F193" s="29">
        <v>0</v>
      </c>
      <c r="G193" s="29"/>
      <c r="H193" s="5">
        <v>500</v>
      </c>
      <c r="I193" s="5">
        <v>375</v>
      </c>
      <c r="J193" s="5">
        <v>145.87</v>
      </c>
      <c r="K193" s="5">
        <v>196.92</v>
      </c>
      <c r="L193" s="5"/>
      <c r="M193" s="5"/>
      <c r="N193" s="5"/>
      <c r="O193" s="5"/>
      <c r="P193" s="5">
        <v>1</v>
      </c>
      <c r="Q193" s="5"/>
      <c r="R193" s="5"/>
      <c r="S193" s="5"/>
      <c r="T193" s="5"/>
      <c r="U193" s="5"/>
      <c r="V193" s="10">
        <v>39568</v>
      </c>
      <c r="W193" s="5"/>
      <c r="X193" s="5"/>
      <c r="Y193" s="5" t="s">
        <v>977</v>
      </c>
      <c r="Z193" s="10">
        <v>41678.41777777778</v>
      </c>
      <c r="AA193" s="85">
        <f>COUNTIF(Table3[ProductID],Table25[[#This Row],[ProductID]])</f>
        <v>0</v>
      </c>
      <c r="AB193" s="85" t="str">
        <f>IF(Table25[[#This Row],[Jumlah Vendor]]&lt;=1,"Vendor tidak memiliki alternatif","")</f>
        <v>Vendor tidak memiliki alternatif</v>
      </c>
    </row>
    <row r="194" spans="1:28" x14ac:dyDescent="0.25">
      <c r="A194" s="4">
        <v>520</v>
      </c>
      <c r="B194" s="4" t="s">
        <v>976</v>
      </c>
      <c r="C194" s="4" t="s">
        <v>975</v>
      </c>
      <c r="D194" s="4" t="s">
        <v>2769</v>
      </c>
      <c r="E194" s="30">
        <v>1</v>
      </c>
      <c r="F194" s="30">
        <v>0</v>
      </c>
      <c r="G194" s="30"/>
      <c r="H194" s="4">
        <v>500</v>
      </c>
      <c r="I194" s="4">
        <v>375</v>
      </c>
      <c r="J194" s="4">
        <v>98.77</v>
      </c>
      <c r="K194" s="4">
        <v>133.34</v>
      </c>
      <c r="L194" s="4"/>
      <c r="M194" s="4"/>
      <c r="N194" s="4"/>
      <c r="O194" s="4"/>
      <c r="P194" s="4">
        <v>1</v>
      </c>
      <c r="Q194" s="4"/>
      <c r="R194" s="4" t="s">
        <v>22</v>
      </c>
      <c r="S194" s="4"/>
      <c r="T194" s="4"/>
      <c r="U194" s="4"/>
      <c r="V194" s="11">
        <v>39568</v>
      </c>
      <c r="W194" s="4"/>
      <c r="X194" s="4"/>
      <c r="Y194" s="4" t="s">
        <v>974</v>
      </c>
      <c r="Z194" s="11">
        <v>41678.41777777778</v>
      </c>
      <c r="AA194" s="85">
        <f>COUNTIF(Table3[ProductID],Table25[[#This Row],[ProductID]])</f>
        <v>0</v>
      </c>
      <c r="AB194" s="85" t="str">
        <f>IF(Table25[[#This Row],[Jumlah Vendor]]&lt;=1,"Vendor tidak memiliki alternatif","")</f>
        <v>Vendor tidak memiliki alternatif</v>
      </c>
    </row>
    <row r="195" spans="1:28" x14ac:dyDescent="0.25">
      <c r="A195" s="5">
        <v>521</v>
      </c>
      <c r="B195" s="5" t="s">
        <v>973</v>
      </c>
      <c r="C195" s="5" t="s">
        <v>972</v>
      </c>
      <c r="D195" s="5" t="s">
        <v>2769</v>
      </c>
      <c r="E195" s="29">
        <v>1</v>
      </c>
      <c r="F195" s="29">
        <v>0</v>
      </c>
      <c r="G195" s="29"/>
      <c r="H195" s="5">
        <v>500</v>
      </c>
      <c r="I195" s="5">
        <v>375</v>
      </c>
      <c r="J195" s="5">
        <v>108.99</v>
      </c>
      <c r="K195" s="5">
        <v>147.13999999999999</v>
      </c>
      <c r="L195" s="5"/>
      <c r="M195" s="5"/>
      <c r="N195" s="5"/>
      <c r="O195" s="5"/>
      <c r="P195" s="5">
        <v>1</v>
      </c>
      <c r="Q195" s="5"/>
      <c r="R195" s="5" t="s">
        <v>41</v>
      </c>
      <c r="S195" s="5"/>
      <c r="T195" s="5"/>
      <c r="U195" s="5"/>
      <c r="V195" s="10">
        <v>39568</v>
      </c>
      <c r="W195" s="5"/>
      <c r="X195" s="5"/>
      <c r="Y195" s="5" t="s">
        <v>971</v>
      </c>
      <c r="Z195" s="10">
        <v>41678.41777777778</v>
      </c>
      <c r="AA195" s="85">
        <f>COUNTIF(Table3[ProductID],Table25[[#This Row],[ProductID]])</f>
        <v>0</v>
      </c>
      <c r="AB195" s="85" t="str">
        <f>IF(Table25[[#This Row],[Jumlah Vendor]]&lt;=1,"Vendor tidak memiliki alternatif","")</f>
        <v>Vendor tidak memiliki alternatif</v>
      </c>
    </row>
    <row r="196" spans="1:28" x14ac:dyDescent="0.25">
      <c r="A196" s="4">
        <v>522</v>
      </c>
      <c r="B196" s="4" t="s">
        <v>970</v>
      </c>
      <c r="C196" s="4" t="s">
        <v>969</v>
      </c>
      <c r="D196" s="4" t="s">
        <v>2769</v>
      </c>
      <c r="E196" s="30">
        <v>1</v>
      </c>
      <c r="F196" s="30">
        <v>0</v>
      </c>
      <c r="G196" s="30"/>
      <c r="H196" s="4">
        <v>500</v>
      </c>
      <c r="I196" s="4">
        <v>375</v>
      </c>
      <c r="J196" s="4">
        <v>145.87</v>
      </c>
      <c r="K196" s="4">
        <v>196.92</v>
      </c>
      <c r="L196" s="4"/>
      <c r="M196" s="4"/>
      <c r="N196" s="4"/>
      <c r="O196" s="4"/>
      <c r="P196" s="4">
        <v>1</v>
      </c>
      <c r="Q196" s="4"/>
      <c r="R196" s="4"/>
      <c r="S196" s="4"/>
      <c r="T196" s="4"/>
      <c r="U196" s="4"/>
      <c r="V196" s="11">
        <v>39568</v>
      </c>
      <c r="W196" s="4"/>
      <c r="X196" s="4"/>
      <c r="Y196" s="4" t="s">
        <v>968</v>
      </c>
      <c r="Z196" s="11">
        <v>41678.41777777778</v>
      </c>
      <c r="AA196" s="85">
        <f>COUNTIF(Table3[ProductID],Table25[[#This Row],[ProductID]])</f>
        <v>0</v>
      </c>
      <c r="AB196" s="85" t="str">
        <f>IF(Table25[[#This Row],[Jumlah Vendor]]&lt;=1,"Vendor tidak memiliki alternatif","")</f>
        <v>Vendor tidak memiliki alternatif</v>
      </c>
    </row>
    <row r="197" spans="1:28" hidden="1" x14ac:dyDescent="0.25">
      <c r="A197" s="5">
        <v>523</v>
      </c>
      <c r="B197" s="5" t="s">
        <v>967</v>
      </c>
      <c r="C197" s="5" t="s">
        <v>966</v>
      </c>
      <c r="D197" s="5" t="s">
        <v>2769</v>
      </c>
      <c r="E197" s="29">
        <v>0</v>
      </c>
      <c r="F197" s="29">
        <v>0</v>
      </c>
      <c r="G197" s="29"/>
      <c r="H197" s="5">
        <v>500</v>
      </c>
      <c r="I197" s="5">
        <v>375</v>
      </c>
      <c r="J197" s="5">
        <v>0</v>
      </c>
      <c r="K197" s="5">
        <v>0</v>
      </c>
      <c r="L197" s="5"/>
      <c r="M197" s="5"/>
      <c r="N197" s="5"/>
      <c r="O197" s="5"/>
      <c r="P197" s="5">
        <v>0</v>
      </c>
      <c r="Q197" s="5"/>
      <c r="R197" s="5" t="s">
        <v>22</v>
      </c>
      <c r="S197" s="5"/>
      <c r="T197" s="5"/>
      <c r="U197" s="5"/>
      <c r="V197" s="10">
        <v>39568</v>
      </c>
      <c r="W197" s="5"/>
      <c r="X197" s="5"/>
      <c r="Y197" s="5" t="s">
        <v>965</v>
      </c>
      <c r="Z197" s="10">
        <v>41678.41777777778</v>
      </c>
      <c r="AA197" s="85">
        <f>COUNTIF(Table3[ProductID],Table25[[#This Row],[ProductID]])</f>
        <v>2</v>
      </c>
      <c r="AB197" s="85" t="str">
        <f>IF(Table25[[#This Row],[Jumlah Vendor]]&lt;=1,"Vendor tidak memiliki alternatif","")</f>
        <v/>
      </c>
    </row>
    <row r="198" spans="1:28" hidden="1" x14ac:dyDescent="0.25">
      <c r="A198" s="4">
        <v>524</v>
      </c>
      <c r="B198" s="4" t="s">
        <v>964</v>
      </c>
      <c r="C198" s="4" t="s">
        <v>963</v>
      </c>
      <c r="D198" s="4" t="s">
        <v>2769</v>
      </c>
      <c r="E198" s="30">
        <v>0</v>
      </c>
      <c r="F198" s="30">
        <v>0</v>
      </c>
      <c r="G198" s="30"/>
      <c r="H198" s="4">
        <v>500</v>
      </c>
      <c r="I198" s="4">
        <v>375</v>
      </c>
      <c r="J198" s="4">
        <v>0</v>
      </c>
      <c r="K198" s="4">
        <v>0</v>
      </c>
      <c r="L198" s="4"/>
      <c r="M198" s="4"/>
      <c r="N198" s="4"/>
      <c r="O198" s="4"/>
      <c r="P198" s="4">
        <v>0</v>
      </c>
      <c r="Q198" s="4"/>
      <c r="R198" s="4"/>
      <c r="S198" s="4"/>
      <c r="T198" s="4"/>
      <c r="U198" s="4"/>
      <c r="V198" s="11">
        <v>39568</v>
      </c>
      <c r="W198" s="4"/>
      <c r="X198" s="4"/>
      <c r="Y198" s="4" t="s">
        <v>962</v>
      </c>
      <c r="Z198" s="11">
        <v>41678.41777777778</v>
      </c>
      <c r="AA198" s="85">
        <f>COUNTIF(Table3[ProductID],Table25[[#This Row],[ProductID]])</f>
        <v>2</v>
      </c>
      <c r="AB198" s="85" t="str">
        <f>IF(Table25[[#This Row],[Jumlah Vendor]]&lt;=1,"Vendor tidak memiliki alternatif","")</f>
        <v/>
      </c>
    </row>
    <row r="199" spans="1:28" x14ac:dyDescent="0.25">
      <c r="A199" s="5">
        <v>525</v>
      </c>
      <c r="B199" s="5" t="s">
        <v>961</v>
      </c>
      <c r="C199" s="5" t="s">
        <v>960</v>
      </c>
      <c r="D199" s="5" t="s">
        <v>2769</v>
      </c>
      <c r="E199" s="29">
        <v>0</v>
      </c>
      <c r="F199" s="29">
        <v>0</v>
      </c>
      <c r="G199" s="29"/>
      <c r="H199" s="5">
        <v>800</v>
      </c>
      <c r="I199" s="5">
        <v>600</v>
      </c>
      <c r="J199" s="5">
        <v>0</v>
      </c>
      <c r="K199" s="5">
        <v>0</v>
      </c>
      <c r="L199" s="5"/>
      <c r="M199" s="5"/>
      <c r="N199" s="5"/>
      <c r="O199" s="5"/>
      <c r="P199" s="5">
        <v>0</v>
      </c>
      <c r="Q199" s="5"/>
      <c r="R199" s="5" t="s">
        <v>22</v>
      </c>
      <c r="S199" s="5"/>
      <c r="T199" s="5"/>
      <c r="U199" s="5"/>
      <c r="V199" s="10">
        <v>39568</v>
      </c>
      <c r="W199" s="5"/>
      <c r="X199" s="5"/>
      <c r="Y199" s="5" t="s">
        <v>959</v>
      </c>
      <c r="Z199" s="10">
        <v>41678.41777777778</v>
      </c>
      <c r="AA199" s="85">
        <f>COUNTIF(Table3[ProductID],Table25[[#This Row],[ProductID]])</f>
        <v>1</v>
      </c>
      <c r="AB199" s="85" t="str">
        <f>IF(Table25[[#This Row],[Jumlah Vendor]]&lt;=1,"Vendor tidak memiliki alternatif","")</f>
        <v>Vendor tidak memiliki alternatif</v>
      </c>
    </row>
    <row r="200" spans="1:28" x14ac:dyDescent="0.25">
      <c r="A200" s="4">
        <v>526</v>
      </c>
      <c r="B200" s="4" t="s">
        <v>958</v>
      </c>
      <c r="C200" s="4" t="s">
        <v>957</v>
      </c>
      <c r="D200" s="4" t="s">
        <v>2769</v>
      </c>
      <c r="E200" s="30">
        <v>0</v>
      </c>
      <c r="F200" s="30">
        <v>0</v>
      </c>
      <c r="G200" s="30"/>
      <c r="H200" s="4">
        <v>800</v>
      </c>
      <c r="I200" s="4">
        <v>600</v>
      </c>
      <c r="J200" s="4">
        <v>0</v>
      </c>
      <c r="K200" s="4">
        <v>0</v>
      </c>
      <c r="L200" s="4"/>
      <c r="M200" s="4"/>
      <c r="N200" s="4"/>
      <c r="O200" s="4"/>
      <c r="P200" s="4">
        <v>0</v>
      </c>
      <c r="Q200" s="4"/>
      <c r="R200" s="4"/>
      <c r="S200" s="4"/>
      <c r="T200" s="4"/>
      <c r="U200" s="4"/>
      <c r="V200" s="11">
        <v>39568</v>
      </c>
      <c r="W200" s="4"/>
      <c r="X200" s="4"/>
      <c r="Y200" s="4" t="s">
        <v>956</v>
      </c>
      <c r="Z200" s="11">
        <v>41678.41777777778</v>
      </c>
      <c r="AA200" s="85">
        <f>COUNTIF(Table3[ProductID],Table25[[#This Row],[ProductID]])</f>
        <v>1</v>
      </c>
      <c r="AB200" s="85" t="str">
        <f>IF(Table25[[#This Row],[Jumlah Vendor]]&lt;=1,"Vendor tidak memiliki alternatif","")</f>
        <v>Vendor tidak memiliki alternatif</v>
      </c>
    </row>
    <row r="201" spans="1:28" x14ac:dyDescent="0.25">
      <c r="A201" s="5">
        <v>527</v>
      </c>
      <c r="B201" s="5" t="s">
        <v>955</v>
      </c>
      <c r="C201" s="5" t="s">
        <v>954</v>
      </c>
      <c r="D201" s="5" t="s">
        <v>2769</v>
      </c>
      <c r="E201" s="29">
        <v>0</v>
      </c>
      <c r="F201" s="29">
        <v>0</v>
      </c>
      <c r="G201" s="29"/>
      <c r="H201" s="5">
        <v>1000</v>
      </c>
      <c r="I201" s="5">
        <v>750</v>
      </c>
      <c r="J201" s="5">
        <v>0</v>
      </c>
      <c r="K201" s="5">
        <v>0</v>
      </c>
      <c r="L201" s="5"/>
      <c r="M201" s="5"/>
      <c r="N201" s="5"/>
      <c r="O201" s="5"/>
      <c r="P201" s="5">
        <v>0</v>
      </c>
      <c r="Q201" s="5"/>
      <c r="R201" s="5"/>
      <c r="S201" s="5"/>
      <c r="T201" s="5"/>
      <c r="U201" s="5"/>
      <c r="V201" s="10">
        <v>39568</v>
      </c>
      <c r="W201" s="5"/>
      <c r="X201" s="5"/>
      <c r="Y201" s="5" t="s">
        <v>953</v>
      </c>
      <c r="Z201" s="10">
        <v>41678.41777777778</v>
      </c>
      <c r="AA201" s="85">
        <f>COUNTIF(Table3[ProductID],Table25[[#This Row],[ProductID]])</f>
        <v>1</v>
      </c>
      <c r="AB201" s="85" t="str">
        <f>IF(Table25[[#This Row],[Jumlah Vendor]]&lt;=1,"Vendor tidak memiliki alternatif","")</f>
        <v>Vendor tidak memiliki alternatif</v>
      </c>
    </row>
    <row r="202" spans="1:28" x14ac:dyDescent="0.25">
      <c r="A202" s="4">
        <v>528</v>
      </c>
      <c r="B202" s="4" t="s">
        <v>952</v>
      </c>
      <c r="C202" s="4" t="s">
        <v>951</v>
      </c>
      <c r="D202" s="4" t="s">
        <v>2770</v>
      </c>
      <c r="E202" s="30">
        <v>0</v>
      </c>
      <c r="F202" s="30">
        <v>0</v>
      </c>
      <c r="G202" s="30"/>
      <c r="H202" s="4">
        <v>1000</v>
      </c>
      <c r="I202" s="4">
        <v>750</v>
      </c>
      <c r="J202" s="4">
        <v>0</v>
      </c>
      <c r="K202" s="4">
        <v>0</v>
      </c>
      <c r="L202" s="4"/>
      <c r="M202" s="4"/>
      <c r="N202" s="4"/>
      <c r="O202" s="4"/>
      <c r="P202" s="4">
        <v>0</v>
      </c>
      <c r="Q202" s="4"/>
      <c r="R202" s="4"/>
      <c r="S202" s="4"/>
      <c r="T202" s="4"/>
      <c r="U202" s="4"/>
      <c r="V202" s="11">
        <v>39568</v>
      </c>
      <c r="W202" s="4"/>
      <c r="X202" s="4"/>
      <c r="Y202" s="4" t="s">
        <v>950</v>
      </c>
      <c r="Z202" s="11">
        <v>41678.41777777778</v>
      </c>
      <c r="AA202" s="85">
        <f>COUNTIF(Table3[ProductID],Table25[[#This Row],[ProductID]])</f>
        <v>1</v>
      </c>
      <c r="AB202" s="85" t="str">
        <f>IF(Table25[[#This Row],[Jumlah Vendor]]&lt;=1,"Vendor tidak memiliki alternatif","")</f>
        <v>Vendor tidak memiliki alternatif</v>
      </c>
    </row>
    <row r="203" spans="1:28" x14ac:dyDescent="0.25">
      <c r="A203" s="5">
        <v>529</v>
      </c>
      <c r="B203" s="5" t="s">
        <v>949</v>
      </c>
      <c r="C203" s="5" t="s">
        <v>948</v>
      </c>
      <c r="D203" s="5" t="s">
        <v>2769</v>
      </c>
      <c r="E203" s="29">
        <v>1</v>
      </c>
      <c r="F203" s="29">
        <v>0</v>
      </c>
      <c r="G203" s="29"/>
      <c r="H203" s="5">
        <v>500</v>
      </c>
      <c r="I203" s="5">
        <v>375</v>
      </c>
      <c r="J203" s="5">
        <v>0</v>
      </c>
      <c r="K203" s="5">
        <v>0</v>
      </c>
      <c r="L203" s="5"/>
      <c r="M203" s="5"/>
      <c r="N203" s="5"/>
      <c r="O203" s="5"/>
      <c r="P203" s="5">
        <v>1</v>
      </c>
      <c r="Q203" s="5"/>
      <c r="R203" s="5"/>
      <c r="S203" s="5"/>
      <c r="T203" s="5"/>
      <c r="U203" s="5"/>
      <c r="V203" s="10">
        <v>39568</v>
      </c>
      <c r="W203" s="5"/>
      <c r="X203" s="5"/>
      <c r="Y203" s="5" t="s">
        <v>947</v>
      </c>
      <c r="Z203" s="10">
        <v>41678.41777777778</v>
      </c>
      <c r="AA203" s="85">
        <f>COUNTIF(Table3[ProductID],Table25[[#This Row],[ProductID]])</f>
        <v>0</v>
      </c>
      <c r="AB203" s="85" t="str">
        <f>IF(Table25[[#This Row],[Jumlah Vendor]]&lt;=1,"Vendor tidak memiliki alternatif","")</f>
        <v>Vendor tidak memiliki alternatif</v>
      </c>
    </row>
    <row r="204" spans="1:28" x14ac:dyDescent="0.25">
      <c r="A204" s="4">
        <v>530</v>
      </c>
      <c r="B204" s="4" t="s">
        <v>946</v>
      </c>
      <c r="C204" s="4" t="s">
        <v>945</v>
      </c>
      <c r="D204" s="4" t="s">
        <v>2769</v>
      </c>
      <c r="E204" s="30">
        <v>0</v>
      </c>
      <c r="F204" s="30">
        <v>0</v>
      </c>
      <c r="G204" s="30"/>
      <c r="H204" s="4">
        <v>500</v>
      </c>
      <c r="I204" s="4">
        <v>375</v>
      </c>
      <c r="J204" s="4">
        <v>0</v>
      </c>
      <c r="K204" s="4">
        <v>0</v>
      </c>
      <c r="L204" s="4"/>
      <c r="M204" s="4"/>
      <c r="N204" s="4"/>
      <c r="O204" s="4"/>
      <c r="P204" s="4">
        <v>0</v>
      </c>
      <c r="Q204" s="4"/>
      <c r="R204" s="4"/>
      <c r="S204" s="4"/>
      <c r="T204" s="4"/>
      <c r="U204" s="4"/>
      <c r="V204" s="11">
        <v>39568</v>
      </c>
      <c r="W204" s="4"/>
      <c r="X204" s="4"/>
      <c r="Y204" s="4" t="s">
        <v>944</v>
      </c>
      <c r="Z204" s="11">
        <v>41678.41777777778</v>
      </c>
      <c r="AA204" s="85">
        <f>COUNTIF(Table3[ProductID],Table25[[#This Row],[ProductID]])</f>
        <v>1</v>
      </c>
      <c r="AB204" s="85" t="str">
        <f>IF(Table25[[#This Row],[Jumlah Vendor]]&lt;=1,"Vendor tidak memiliki alternatif","")</f>
        <v>Vendor tidak memiliki alternatif</v>
      </c>
    </row>
    <row r="205" spans="1:28" x14ac:dyDescent="0.25">
      <c r="A205" s="5">
        <v>531</v>
      </c>
      <c r="B205" s="5" t="s">
        <v>943</v>
      </c>
      <c r="C205" s="5" t="s">
        <v>942</v>
      </c>
      <c r="D205" s="5" t="s">
        <v>2769</v>
      </c>
      <c r="E205" s="29">
        <v>1</v>
      </c>
      <c r="F205" s="29">
        <v>0</v>
      </c>
      <c r="G205" s="29"/>
      <c r="H205" s="5">
        <v>500</v>
      </c>
      <c r="I205" s="5">
        <v>375</v>
      </c>
      <c r="J205" s="5">
        <v>0</v>
      </c>
      <c r="K205" s="5">
        <v>0</v>
      </c>
      <c r="L205" s="5"/>
      <c r="M205" s="5"/>
      <c r="N205" s="5"/>
      <c r="O205" s="5"/>
      <c r="P205" s="5">
        <v>1</v>
      </c>
      <c r="Q205" s="5"/>
      <c r="R205" s="5"/>
      <c r="S205" s="5"/>
      <c r="T205" s="5"/>
      <c r="U205" s="5"/>
      <c r="V205" s="10">
        <v>39568</v>
      </c>
      <c r="W205" s="5"/>
      <c r="X205" s="5"/>
      <c r="Y205" s="5" t="s">
        <v>941</v>
      </c>
      <c r="Z205" s="10">
        <v>41678.41777777778</v>
      </c>
      <c r="AA205" s="85">
        <f>COUNTIF(Table3[ProductID],Table25[[#This Row],[ProductID]])</f>
        <v>0</v>
      </c>
      <c r="AB205" s="85" t="str">
        <f>IF(Table25[[#This Row],[Jumlah Vendor]]&lt;=1,"Vendor tidak memiliki alternatif","")</f>
        <v>Vendor tidak memiliki alternatif</v>
      </c>
    </row>
    <row r="206" spans="1:28" x14ac:dyDescent="0.25">
      <c r="A206" s="4">
        <v>532</v>
      </c>
      <c r="B206" s="4" t="s">
        <v>940</v>
      </c>
      <c r="C206" s="4" t="s">
        <v>939</v>
      </c>
      <c r="D206" s="4" t="s">
        <v>2769</v>
      </c>
      <c r="E206" s="30">
        <v>1</v>
      </c>
      <c r="F206" s="30">
        <v>0</v>
      </c>
      <c r="G206" s="30"/>
      <c r="H206" s="4">
        <v>800</v>
      </c>
      <c r="I206" s="4">
        <v>600</v>
      </c>
      <c r="J206" s="4">
        <v>0</v>
      </c>
      <c r="K206" s="4">
        <v>0</v>
      </c>
      <c r="L206" s="4"/>
      <c r="M206" s="4"/>
      <c r="N206" s="4"/>
      <c r="O206" s="4"/>
      <c r="P206" s="4">
        <v>1</v>
      </c>
      <c r="Q206" s="4"/>
      <c r="R206" s="4"/>
      <c r="S206" s="4"/>
      <c r="T206" s="4"/>
      <c r="U206" s="4"/>
      <c r="V206" s="11">
        <v>39568</v>
      </c>
      <c r="W206" s="4"/>
      <c r="X206" s="4"/>
      <c r="Y206" s="4" t="s">
        <v>938</v>
      </c>
      <c r="Z206" s="11">
        <v>41678.41777777778</v>
      </c>
      <c r="AA206" s="85">
        <f>COUNTIF(Table3[ProductID],Table25[[#This Row],[ProductID]])</f>
        <v>0</v>
      </c>
      <c r="AB206" s="85" t="str">
        <f>IF(Table25[[#This Row],[Jumlah Vendor]]&lt;=1,"Vendor tidak memiliki alternatif","")</f>
        <v>Vendor tidak memiliki alternatif</v>
      </c>
    </row>
    <row r="207" spans="1:28" x14ac:dyDescent="0.25">
      <c r="A207" s="5">
        <v>533</v>
      </c>
      <c r="B207" s="5" t="s">
        <v>937</v>
      </c>
      <c r="C207" s="5" t="s">
        <v>936</v>
      </c>
      <c r="D207" s="5" t="s">
        <v>2769</v>
      </c>
      <c r="E207" s="29">
        <v>1</v>
      </c>
      <c r="F207" s="29">
        <v>0</v>
      </c>
      <c r="G207" s="29"/>
      <c r="H207" s="5">
        <v>500</v>
      </c>
      <c r="I207" s="5">
        <v>375</v>
      </c>
      <c r="J207" s="5">
        <v>0</v>
      </c>
      <c r="K207" s="5">
        <v>0</v>
      </c>
      <c r="L207" s="5"/>
      <c r="M207" s="5"/>
      <c r="N207" s="5"/>
      <c r="O207" s="5"/>
      <c r="P207" s="5">
        <v>1</v>
      </c>
      <c r="Q207" s="5"/>
      <c r="R207" s="5"/>
      <c r="S207" s="5"/>
      <c r="T207" s="5"/>
      <c r="U207" s="5"/>
      <c r="V207" s="10">
        <v>39568</v>
      </c>
      <c r="W207" s="5"/>
      <c r="X207" s="5"/>
      <c r="Y207" s="5" t="s">
        <v>935</v>
      </c>
      <c r="Z207" s="10">
        <v>41678.41777777778</v>
      </c>
      <c r="AA207" s="85">
        <f>COUNTIF(Table3[ProductID],Table25[[#This Row],[ProductID]])</f>
        <v>0</v>
      </c>
      <c r="AB207" s="85" t="str">
        <f>IF(Table25[[#This Row],[Jumlah Vendor]]&lt;=1,"Vendor tidak memiliki alternatif","")</f>
        <v>Vendor tidak memiliki alternatif</v>
      </c>
    </row>
    <row r="208" spans="1:28" x14ac:dyDescent="0.25">
      <c r="A208" s="4">
        <v>534</v>
      </c>
      <c r="B208" s="4" t="s">
        <v>934</v>
      </c>
      <c r="C208" s="4" t="s">
        <v>933</v>
      </c>
      <c r="D208" s="4" t="s">
        <v>2769</v>
      </c>
      <c r="E208" s="30">
        <v>1</v>
      </c>
      <c r="F208" s="30">
        <v>0</v>
      </c>
      <c r="G208" s="30"/>
      <c r="H208" s="4">
        <v>500</v>
      </c>
      <c r="I208" s="4">
        <v>375</v>
      </c>
      <c r="J208" s="4">
        <v>0</v>
      </c>
      <c r="K208" s="4">
        <v>0</v>
      </c>
      <c r="L208" s="4"/>
      <c r="M208" s="4"/>
      <c r="N208" s="4"/>
      <c r="O208" s="4"/>
      <c r="P208" s="4">
        <v>1</v>
      </c>
      <c r="Q208" s="4"/>
      <c r="R208" s="4"/>
      <c r="S208" s="4"/>
      <c r="T208" s="4"/>
      <c r="U208" s="4"/>
      <c r="V208" s="11">
        <v>39568</v>
      </c>
      <c r="W208" s="4"/>
      <c r="X208" s="4"/>
      <c r="Y208" s="4" t="s">
        <v>932</v>
      </c>
      <c r="Z208" s="11">
        <v>41678.41777777778</v>
      </c>
      <c r="AA208" s="85">
        <f>COUNTIF(Table3[ProductID],Table25[[#This Row],[ProductID]])</f>
        <v>0</v>
      </c>
      <c r="AB208" s="85" t="str">
        <f>IF(Table25[[#This Row],[Jumlah Vendor]]&lt;=1,"Vendor tidak memiliki alternatif","")</f>
        <v>Vendor tidak memiliki alternatif</v>
      </c>
    </row>
    <row r="209" spans="1:28" x14ac:dyDescent="0.25">
      <c r="A209" s="5">
        <v>535</v>
      </c>
      <c r="B209" s="5" t="s">
        <v>931</v>
      </c>
      <c r="C209" s="5" t="s">
        <v>930</v>
      </c>
      <c r="D209" s="5" t="s">
        <v>2769</v>
      </c>
      <c r="E209" s="29">
        <v>0</v>
      </c>
      <c r="F209" s="29">
        <v>0</v>
      </c>
      <c r="G209" s="29"/>
      <c r="H209" s="5">
        <v>800</v>
      </c>
      <c r="I209" s="5">
        <v>600</v>
      </c>
      <c r="J209" s="5">
        <v>0</v>
      </c>
      <c r="K209" s="5">
        <v>0</v>
      </c>
      <c r="L209" s="5"/>
      <c r="M209" s="5"/>
      <c r="N209" s="5"/>
      <c r="O209" s="5"/>
      <c r="P209" s="5">
        <v>0</v>
      </c>
      <c r="Q209" s="5"/>
      <c r="R209" s="5"/>
      <c r="S209" s="5"/>
      <c r="T209" s="5"/>
      <c r="U209" s="5"/>
      <c r="V209" s="10">
        <v>39568</v>
      </c>
      <c r="W209" s="5"/>
      <c r="X209" s="5"/>
      <c r="Y209" s="5" t="s">
        <v>929</v>
      </c>
      <c r="Z209" s="10">
        <v>41678.41777777778</v>
      </c>
      <c r="AA209" s="85">
        <f>COUNTIF(Table3[ProductID],Table25[[#This Row],[ProductID]])</f>
        <v>1</v>
      </c>
      <c r="AB209" s="85" t="str">
        <f>IF(Table25[[#This Row],[Jumlah Vendor]]&lt;=1,"Vendor tidak memiliki alternatif","")</f>
        <v>Vendor tidak memiliki alternatif</v>
      </c>
    </row>
    <row r="210" spans="1:28" hidden="1" x14ac:dyDescent="0.25">
      <c r="A210" s="4">
        <v>679</v>
      </c>
      <c r="B210" s="4" t="s">
        <v>928</v>
      </c>
      <c r="C210" s="4" t="s">
        <v>927</v>
      </c>
      <c r="D210" s="4" t="s">
        <v>2769</v>
      </c>
      <c r="E210" s="30">
        <v>0</v>
      </c>
      <c r="F210" s="30">
        <v>0</v>
      </c>
      <c r="G210" s="30" t="s">
        <v>63</v>
      </c>
      <c r="H210" s="4">
        <v>500</v>
      </c>
      <c r="I210" s="4">
        <v>375</v>
      </c>
      <c r="J210" s="4">
        <v>0</v>
      </c>
      <c r="K210" s="4">
        <v>0</v>
      </c>
      <c r="L210" s="4"/>
      <c r="M210" s="4"/>
      <c r="N210" s="4"/>
      <c r="O210" s="4"/>
      <c r="P210" s="4">
        <v>0</v>
      </c>
      <c r="Q210" s="4"/>
      <c r="R210" s="4"/>
      <c r="S210" s="4"/>
      <c r="T210" s="4"/>
      <c r="U210" s="4"/>
      <c r="V210" s="11">
        <v>39568</v>
      </c>
      <c r="W210" s="4"/>
      <c r="X210" s="4"/>
      <c r="Y210" s="4" t="s">
        <v>926</v>
      </c>
      <c r="Z210" s="11">
        <v>41678.41777777778</v>
      </c>
      <c r="AA210" s="85">
        <f>COUNTIF(Table3[ProductID],Table25[[#This Row],[ProductID]])</f>
        <v>2</v>
      </c>
      <c r="AB210" s="85" t="str">
        <f>IF(Table25[[#This Row],[Jumlah Vendor]]&lt;=1,"Vendor tidak memiliki alternatif","")</f>
        <v/>
      </c>
    </row>
    <row r="211" spans="1:28" x14ac:dyDescent="0.25">
      <c r="A211" s="5">
        <v>680</v>
      </c>
      <c r="B211" s="5" t="s">
        <v>925</v>
      </c>
      <c r="C211" s="5" t="s">
        <v>924</v>
      </c>
      <c r="D211" s="5" t="s">
        <v>2769</v>
      </c>
      <c r="E211" s="29">
        <v>1</v>
      </c>
      <c r="F211" s="29">
        <v>1</v>
      </c>
      <c r="G211" s="29" t="s">
        <v>26</v>
      </c>
      <c r="H211" s="5">
        <v>500</v>
      </c>
      <c r="I211" s="5">
        <v>375</v>
      </c>
      <c r="J211" s="5">
        <v>1059.31</v>
      </c>
      <c r="K211" s="5">
        <v>1431.5</v>
      </c>
      <c r="L211" s="5">
        <v>58</v>
      </c>
      <c r="M211" s="5" t="s">
        <v>25</v>
      </c>
      <c r="N211" s="5" t="s">
        <v>24</v>
      </c>
      <c r="O211" s="5">
        <v>2.2400000000000002</v>
      </c>
      <c r="P211" s="5">
        <v>1</v>
      </c>
      <c r="Q211" s="5" t="s">
        <v>23</v>
      </c>
      <c r="R211" s="5" t="s">
        <v>36</v>
      </c>
      <c r="S211" s="5" t="s">
        <v>21</v>
      </c>
      <c r="T211" s="5">
        <v>14</v>
      </c>
      <c r="U211" s="5">
        <v>6</v>
      </c>
      <c r="V211" s="10">
        <v>39568</v>
      </c>
      <c r="W211" s="5"/>
      <c r="X211" s="5"/>
      <c r="Y211" s="5" t="s">
        <v>923</v>
      </c>
      <c r="Z211" s="10">
        <v>41678.41777777778</v>
      </c>
      <c r="AA211" s="85">
        <f>COUNTIF(Table3[ProductID],Table25[[#This Row],[ProductID]])</f>
        <v>0</v>
      </c>
      <c r="AB211" s="85" t="str">
        <f>IF(Table25[[#This Row],[Jumlah Vendor]]&lt;=1,"Vendor tidak memiliki alternatif","")</f>
        <v>Vendor tidak memiliki alternatif</v>
      </c>
    </row>
    <row r="212" spans="1:28" x14ac:dyDescent="0.25">
      <c r="A212" s="4">
        <v>706</v>
      </c>
      <c r="B212" s="4" t="s">
        <v>922</v>
      </c>
      <c r="C212" s="4" t="s">
        <v>921</v>
      </c>
      <c r="D212" s="4" t="s">
        <v>2769</v>
      </c>
      <c r="E212" s="30">
        <v>1</v>
      </c>
      <c r="F212" s="30">
        <v>1</v>
      </c>
      <c r="G212" s="30" t="s">
        <v>662</v>
      </c>
      <c r="H212" s="4">
        <v>500</v>
      </c>
      <c r="I212" s="4">
        <v>375</v>
      </c>
      <c r="J212" s="4">
        <v>1059.31</v>
      </c>
      <c r="K212" s="4">
        <v>1431.5</v>
      </c>
      <c r="L212" s="4">
        <v>58</v>
      </c>
      <c r="M212" s="4" t="s">
        <v>25</v>
      </c>
      <c r="N212" s="4" t="s">
        <v>24</v>
      </c>
      <c r="O212" s="4">
        <v>2.2400000000000002</v>
      </c>
      <c r="P212" s="4">
        <v>1</v>
      </c>
      <c r="Q212" s="4" t="s">
        <v>23</v>
      </c>
      <c r="R212" s="4" t="s">
        <v>36</v>
      </c>
      <c r="S212" s="4" t="s">
        <v>21</v>
      </c>
      <c r="T212" s="4">
        <v>14</v>
      </c>
      <c r="U212" s="4">
        <v>6</v>
      </c>
      <c r="V212" s="11">
        <v>39568</v>
      </c>
      <c r="W212" s="4"/>
      <c r="X212" s="4"/>
      <c r="Y212" s="4" t="s">
        <v>920</v>
      </c>
      <c r="Z212" s="11">
        <v>41678.41777777778</v>
      </c>
      <c r="AA212" s="85">
        <f>COUNTIF(Table3[ProductID],Table25[[#This Row],[ProductID]])</f>
        <v>0</v>
      </c>
      <c r="AB212" s="85" t="str">
        <f>IF(Table25[[#This Row],[Jumlah Vendor]]&lt;=1,"Vendor tidak memiliki alternatif","")</f>
        <v>Vendor tidak memiliki alternatif</v>
      </c>
    </row>
    <row r="213" spans="1:28" x14ac:dyDescent="0.25">
      <c r="A213" s="5">
        <v>707</v>
      </c>
      <c r="B213" s="5" t="s">
        <v>919</v>
      </c>
      <c r="C213" s="5" t="s">
        <v>918</v>
      </c>
      <c r="D213" s="5" t="s">
        <v>2769</v>
      </c>
      <c r="E213" s="29">
        <v>0</v>
      </c>
      <c r="F213" s="29">
        <v>1</v>
      </c>
      <c r="G213" s="29" t="s">
        <v>662</v>
      </c>
      <c r="H213" s="5">
        <v>4</v>
      </c>
      <c r="I213" s="5">
        <v>3</v>
      </c>
      <c r="J213" s="5">
        <v>13.0863</v>
      </c>
      <c r="K213" s="5">
        <v>34.99</v>
      </c>
      <c r="L213" s="5"/>
      <c r="M213" s="5"/>
      <c r="N213" s="5"/>
      <c r="O213" s="5"/>
      <c r="P213" s="5">
        <v>0</v>
      </c>
      <c r="Q213" s="5" t="s">
        <v>381</v>
      </c>
      <c r="R213" s="5"/>
      <c r="S213" s="5"/>
      <c r="T213" s="5">
        <v>31</v>
      </c>
      <c r="U213" s="5">
        <v>33</v>
      </c>
      <c r="V213" s="10">
        <v>40694</v>
      </c>
      <c r="W213" s="5"/>
      <c r="X213" s="5"/>
      <c r="Y213" s="5" t="s">
        <v>917</v>
      </c>
      <c r="Z213" s="10">
        <v>41678.41777777778</v>
      </c>
      <c r="AA213" s="85">
        <f>COUNTIF(Table3[ProductID],Table25[[#This Row],[ProductID]])</f>
        <v>1</v>
      </c>
      <c r="AB213" s="85" t="str">
        <f>IF(Table25[[#This Row],[Jumlah Vendor]]&lt;=1,"Vendor tidak memiliki alternatif","")</f>
        <v>Vendor tidak memiliki alternatif</v>
      </c>
    </row>
    <row r="214" spans="1:28" x14ac:dyDescent="0.25">
      <c r="A214" s="4">
        <v>708</v>
      </c>
      <c r="B214" s="4" t="s">
        <v>916</v>
      </c>
      <c r="C214" s="4" t="s">
        <v>915</v>
      </c>
      <c r="D214" s="4" t="s">
        <v>2769</v>
      </c>
      <c r="E214" s="30">
        <v>0</v>
      </c>
      <c r="F214" s="30">
        <v>1</v>
      </c>
      <c r="G214" s="30" t="s">
        <v>26</v>
      </c>
      <c r="H214" s="4">
        <v>4</v>
      </c>
      <c r="I214" s="4">
        <v>3</v>
      </c>
      <c r="J214" s="4">
        <v>13.0863</v>
      </c>
      <c r="K214" s="4">
        <v>34.99</v>
      </c>
      <c r="L214" s="4"/>
      <c r="M214" s="4"/>
      <c r="N214" s="4"/>
      <c r="O214" s="4"/>
      <c r="P214" s="4">
        <v>0</v>
      </c>
      <c r="Q214" s="4" t="s">
        <v>381</v>
      </c>
      <c r="R214" s="4"/>
      <c r="S214" s="4"/>
      <c r="T214" s="4">
        <v>31</v>
      </c>
      <c r="U214" s="4">
        <v>33</v>
      </c>
      <c r="V214" s="11">
        <v>40694</v>
      </c>
      <c r="W214" s="4"/>
      <c r="X214" s="4"/>
      <c r="Y214" s="4" t="s">
        <v>914</v>
      </c>
      <c r="Z214" s="11">
        <v>41678.41777777778</v>
      </c>
      <c r="AA214" s="85">
        <f>COUNTIF(Table3[ProductID],Table25[[#This Row],[ProductID]])</f>
        <v>1</v>
      </c>
      <c r="AB214" s="85" t="str">
        <f>IF(Table25[[#This Row],[Jumlah Vendor]]&lt;=1,"Vendor tidak memiliki alternatif","")</f>
        <v>Vendor tidak memiliki alternatif</v>
      </c>
    </row>
    <row r="215" spans="1:28" x14ac:dyDescent="0.25">
      <c r="A215" s="5">
        <v>709</v>
      </c>
      <c r="B215" s="5" t="s">
        <v>913</v>
      </c>
      <c r="C215" s="5" t="s">
        <v>912</v>
      </c>
      <c r="D215" s="5" t="s">
        <v>2769</v>
      </c>
      <c r="E215" s="29">
        <v>0</v>
      </c>
      <c r="F215" s="29">
        <v>1</v>
      </c>
      <c r="G215" s="29" t="s">
        <v>410</v>
      </c>
      <c r="H215" s="5">
        <v>4</v>
      </c>
      <c r="I215" s="5">
        <v>3</v>
      </c>
      <c r="J215" s="5">
        <v>3.3963000000000001</v>
      </c>
      <c r="K215" s="5">
        <v>9.5</v>
      </c>
      <c r="L215" s="5" t="s">
        <v>41</v>
      </c>
      <c r="M215" s="5"/>
      <c r="N215" s="5"/>
      <c r="O215" s="5"/>
      <c r="P215" s="5">
        <v>0</v>
      </c>
      <c r="Q215" s="5" t="s">
        <v>41</v>
      </c>
      <c r="R215" s="5"/>
      <c r="S215" s="5" t="s">
        <v>21</v>
      </c>
      <c r="T215" s="5">
        <v>23</v>
      </c>
      <c r="U215" s="5">
        <v>18</v>
      </c>
      <c r="V215" s="10">
        <v>40694</v>
      </c>
      <c r="W215" s="10">
        <v>41058</v>
      </c>
      <c r="X215" s="5"/>
      <c r="Y215" s="5" t="s">
        <v>911</v>
      </c>
      <c r="Z215" s="10">
        <v>41678.41777777778</v>
      </c>
      <c r="AA215" s="85">
        <f>COUNTIF(Table3[ProductID],Table25[[#This Row],[ProductID]])</f>
        <v>1</v>
      </c>
      <c r="AB215" s="85" t="str">
        <f>IF(Table25[[#This Row],[Jumlah Vendor]]&lt;=1,"Vendor tidak memiliki alternatif","")</f>
        <v>Vendor tidak memiliki alternatif</v>
      </c>
    </row>
    <row r="216" spans="1:28" x14ac:dyDescent="0.25">
      <c r="A216" s="4">
        <v>710</v>
      </c>
      <c r="B216" s="4" t="s">
        <v>910</v>
      </c>
      <c r="C216" s="4" t="s">
        <v>909</v>
      </c>
      <c r="D216" s="4" t="s">
        <v>2769</v>
      </c>
      <c r="E216" s="30">
        <v>0</v>
      </c>
      <c r="F216" s="30">
        <v>1</v>
      </c>
      <c r="G216" s="30" t="s">
        <v>410</v>
      </c>
      <c r="H216" s="4">
        <v>4</v>
      </c>
      <c r="I216" s="4">
        <v>3</v>
      </c>
      <c r="J216" s="4">
        <v>3.3963000000000001</v>
      </c>
      <c r="K216" s="4">
        <v>9.5</v>
      </c>
      <c r="L216" s="4" t="s">
        <v>22</v>
      </c>
      <c r="M216" s="4"/>
      <c r="N216" s="4"/>
      <c r="O216" s="4"/>
      <c r="P216" s="4">
        <v>0</v>
      </c>
      <c r="Q216" s="4" t="s">
        <v>41</v>
      </c>
      <c r="R216" s="4"/>
      <c r="S216" s="4" t="s">
        <v>21</v>
      </c>
      <c r="T216" s="4">
        <v>23</v>
      </c>
      <c r="U216" s="4">
        <v>18</v>
      </c>
      <c r="V216" s="11">
        <v>40694</v>
      </c>
      <c r="W216" s="11">
        <v>41058</v>
      </c>
      <c r="X216" s="4"/>
      <c r="Y216" s="4" t="s">
        <v>908</v>
      </c>
      <c r="Z216" s="11">
        <v>41678.41777777778</v>
      </c>
      <c r="AA216" s="85">
        <f>COUNTIF(Table3[ProductID],Table25[[#This Row],[ProductID]])</f>
        <v>1</v>
      </c>
      <c r="AB216" s="85" t="str">
        <f>IF(Table25[[#This Row],[Jumlah Vendor]]&lt;=1,"Vendor tidak memiliki alternatif","")</f>
        <v>Vendor tidak memiliki alternatif</v>
      </c>
    </row>
    <row r="217" spans="1:28" x14ac:dyDescent="0.25">
      <c r="A217" s="5">
        <v>711</v>
      </c>
      <c r="B217" s="5" t="s">
        <v>907</v>
      </c>
      <c r="C217" s="5" t="s">
        <v>906</v>
      </c>
      <c r="D217" s="5" t="s">
        <v>2769</v>
      </c>
      <c r="E217" s="29">
        <v>0</v>
      </c>
      <c r="F217" s="29">
        <v>1</v>
      </c>
      <c r="G217" s="29" t="s">
        <v>93</v>
      </c>
      <c r="H217" s="5">
        <v>4</v>
      </c>
      <c r="I217" s="5">
        <v>3</v>
      </c>
      <c r="J217" s="5">
        <v>13.0863</v>
      </c>
      <c r="K217" s="5">
        <v>34.99</v>
      </c>
      <c r="L217" s="5"/>
      <c r="M217" s="5"/>
      <c r="N217" s="5"/>
      <c r="O217" s="5"/>
      <c r="P217" s="5">
        <v>0</v>
      </c>
      <c r="Q217" s="5" t="s">
        <v>381</v>
      </c>
      <c r="R217" s="5"/>
      <c r="S217" s="5"/>
      <c r="T217" s="5">
        <v>31</v>
      </c>
      <c r="U217" s="5">
        <v>33</v>
      </c>
      <c r="V217" s="10">
        <v>40694</v>
      </c>
      <c r="W217" s="5"/>
      <c r="X217" s="5"/>
      <c r="Y217" s="5" t="s">
        <v>905</v>
      </c>
      <c r="Z217" s="10">
        <v>41678.41777777778</v>
      </c>
      <c r="AA217" s="85">
        <f>COUNTIF(Table3[ProductID],Table25[[#This Row],[ProductID]])</f>
        <v>1</v>
      </c>
      <c r="AB217" s="85" t="str">
        <f>IF(Table25[[#This Row],[Jumlah Vendor]]&lt;=1,"Vendor tidak memiliki alternatif","")</f>
        <v>Vendor tidak memiliki alternatif</v>
      </c>
    </row>
    <row r="218" spans="1:28" x14ac:dyDescent="0.25">
      <c r="A218" s="4">
        <v>712</v>
      </c>
      <c r="B218" s="4" t="s">
        <v>904</v>
      </c>
      <c r="C218" s="4" t="s">
        <v>903</v>
      </c>
      <c r="D218" s="4" t="s">
        <v>2769</v>
      </c>
      <c r="E218" s="30">
        <v>0</v>
      </c>
      <c r="F218" s="30">
        <v>1</v>
      </c>
      <c r="G218" s="30" t="s">
        <v>465</v>
      </c>
      <c r="H218" s="4">
        <v>4</v>
      </c>
      <c r="I218" s="4">
        <v>3</v>
      </c>
      <c r="J218" s="4">
        <v>6.9222999999999999</v>
      </c>
      <c r="K218" s="4">
        <v>8.99</v>
      </c>
      <c r="L218" s="4"/>
      <c r="M218" s="4"/>
      <c r="N218" s="4"/>
      <c r="O218" s="4"/>
      <c r="P218" s="4">
        <v>0</v>
      </c>
      <c r="Q218" s="4" t="s">
        <v>381</v>
      </c>
      <c r="R218" s="4"/>
      <c r="S218" s="4" t="s">
        <v>21</v>
      </c>
      <c r="T218" s="4">
        <v>19</v>
      </c>
      <c r="U218" s="4">
        <v>2</v>
      </c>
      <c r="V218" s="11">
        <v>40694</v>
      </c>
      <c r="W218" s="4"/>
      <c r="X218" s="4"/>
      <c r="Y218" s="4" t="s">
        <v>902</v>
      </c>
      <c r="Z218" s="11">
        <v>41678.41777777778</v>
      </c>
      <c r="AA218" s="85">
        <f>COUNTIF(Table3[ProductID],Table25[[#This Row],[ProductID]])</f>
        <v>1</v>
      </c>
      <c r="AB218" s="85" t="str">
        <f>IF(Table25[[#This Row],[Jumlah Vendor]]&lt;=1,"Vendor tidak memiliki alternatif","")</f>
        <v>Vendor tidak memiliki alternatif</v>
      </c>
    </row>
    <row r="219" spans="1:28" x14ac:dyDescent="0.25">
      <c r="A219" s="5">
        <v>713</v>
      </c>
      <c r="B219" s="5" t="s">
        <v>901</v>
      </c>
      <c r="C219" s="5" t="s">
        <v>900</v>
      </c>
      <c r="D219" s="5" t="s">
        <v>2769</v>
      </c>
      <c r="E219" s="29">
        <v>0</v>
      </c>
      <c r="F219" s="29">
        <v>1</v>
      </c>
      <c r="G219" s="29" t="s">
        <v>465</v>
      </c>
      <c r="H219" s="5">
        <v>4</v>
      </c>
      <c r="I219" s="5">
        <v>3</v>
      </c>
      <c r="J219" s="5">
        <v>38.4923</v>
      </c>
      <c r="K219" s="5">
        <v>49.99</v>
      </c>
      <c r="L219" s="5" t="s">
        <v>381</v>
      </c>
      <c r="M219" s="5"/>
      <c r="N219" s="5"/>
      <c r="O219" s="5"/>
      <c r="P219" s="5">
        <v>0</v>
      </c>
      <c r="Q219" s="5" t="s">
        <v>381</v>
      </c>
      <c r="R219" s="5"/>
      <c r="S219" s="5" t="s">
        <v>21</v>
      </c>
      <c r="T219" s="5">
        <v>21</v>
      </c>
      <c r="U219" s="5">
        <v>11</v>
      </c>
      <c r="V219" s="10">
        <v>40694</v>
      </c>
      <c r="W219" s="5"/>
      <c r="X219" s="5"/>
      <c r="Y219" s="5" t="s">
        <v>899</v>
      </c>
      <c r="Z219" s="10">
        <v>41678.41777777778</v>
      </c>
      <c r="AA219" s="85">
        <f>COUNTIF(Table3[ProductID],Table25[[#This Row],[ProductID]])</f>
        <v>1</v>
      </c>
      <c r="AB219" s="85" t="str">
        <f>IF(Table25[[#This Row],[Jumlah Vendor]]&lt;=1,"Vendor tidak memiliki alternatif","")</f>
        <v>Vendor tidak memiliki alternatif</v>
      </c>
    </row>
    <row r="220" spans="1:28" x14ac:dyDescent="0.25">
      <c r="A220" s="4">
        <v>714</v>
      </c>
      <c r="B220" s="4" t="s">
        <v>898</v>
      </c>
      <c r="C220" s="4" t="s">
        <v>897</v>
      </c>
      <c r="D220" s="4" t="s">
        <v>2770</v>
      </c>
      <c r="E220" s="30">
        <v>0</v>
      </c>
      <c r="F220" s="30">
        <v>1</v>
      </c>
      <c r="G220" s="30" t="s">
        <v>465</v>
      </c>
      <c r="H220" s="4">
        <v>4</v>
      </c>
      <c r="I220" s="4">
        <v>3</v>
      </c>
      <c r="J220" s="4">
        <v>38.4923</v>
      </c>
      <c r="K220" s="4">
        <v>49.99</v>
      </c>
      <c r="L220" s="4" t="s">
        <v>41</v>
      </c>
      <c r="M220" s="4"/>
      <c r="N220" s="4"/>
      <c r="O220" s="4"/>
      <c r="P220" s="4">
        <v>0</v>
      </c>
      <c r="Q220" s="4" t="s">
        <v>381</v>
      </c>
      <c r="R220" s="4"/>
      <c r="S220" s="4" t="s">
        <v>21</v>
      </c>
      <c r="T220" s="4">
        <v>21</v>
      </c>
      <c r="U220" s="4">
        <v>11</v>
      </c>
      <c r="V220" s="11">
        <v>40694</v>
      </c>
      <c r="W220" s="4"/>
      <c r="X220" s="20">
        <v>40948</v>
      </c>
      <c r="Y220" s="4" t="s">
        <v>896</v>
      </c>
      <c r="Z220" s="11">
        <v>41678.41777777778</v>
      </c>
      <c r="AA220" s="85">
        <f>COUNTIF(Table3[ProductID],Table25[[#This Row],[ProductID]])</f>
        <v>1</v>
      </c>
      <c r="AB220" s="85" t="str">
        <f>IF(Table25[[#This Row],[Jumlah Vendor]]&lt;=1,"Vendor tidak memiliki alternatif","")</f>
        <v>Vendor tidak memiliki alternatif</v>
      </c>
    </row>
    <row r="221" spans="1:28" x14ac:dyDescent="0.25">
      <c r="A221" s="5">
        <v>715</v>
      </c>
      <c r="B221" s="5" t="s">
        <v>895</v>
      </c>
      <c r="C221" s="5" t="s">
        <v>894</v>
      </c>
      <c r="D221" s="5" t="s">
        <v>2770</v>
      </c>
      <c r="E221" s="29">
        <v>0</v>
      </c>
      <c r="F221" s="29">
        <v>1</v>
      </c>
      <c r="G221" s="29" t="s">
        <v>465</v>
      </c>
      <c r="H221" s="5">
        <v>4</v>
      </c>
      <c r="I221" s="5">
        <v>3</v>
      </c>
      <c r="J221" s="5">
        <v>38.4923</v>
      </c>
      <c r="K221" s="5">
        <v>49.99</v>
      </c>
      <c r="L221" s="5" t="s">
        <v>22</v>
      </c>
      <c r="M221" s="5"/>
      <c r="N221" s="5"/>
      <c r="O221" s="5"/>
      <c r="P221" s="5">
        <v>0</v>
      </c>
      <c r="Q221" s="5" t="s">
        <v>381</v>
      </c>
      <c r="R221" s="5"/>
      <c r="S221" s="5" t="s">
        <v>21</v>
      </c>
      <c r="T221" s="5">
        <v>21</v>
      </c>
      <c r="U221" s="5">
        <v>11</v>
      </c>
      <c r="V221" s="10">
        <v>40694</v>
      </c>
      <c r="W221" s="5"/>
      <c r="X221" s="18">
        <v>40948</v>
      </c>
      <c r="Y221" s="5" t="s">
        <v>893</v>
      </c>
      <c r="Z221" s="10">
        <v>41678.41777777778</v>
      </c>
      <c r="AA221" s="85">
        <f>COUNTIF(Table3[ProductID],Table25[[#This Row],[ProductID]])</f>
        <v>1</v>
      </c>
      <c r="AB221" s="85" t="str">
        <f>IF(Table25[[#This Row],[Jumlah Vendor]]&lt;=1,"Vendor tidak memiliki alternatif","")</f>
        <v>Vendor tidak memiliki alternatif</v>
      </c>
    </row>
    <row r="222" spans="1:28" x14ac:dyDescent="0.25">
      <c r="A222" s="4">
        <v>716</v>
      </c>
      <c r="B222" s="4" t="s">
        <v>892</v>
      </c>
      <c r="C222" s="4" t="s">
        <v>891</v>
      </c>
      <c r="D222" s="4" t="s">
        <v>2770</v>
      </c>
      <c r="E222" s="30">
        <v>0</v>
      </c>
      <c r="F222" s="30">
        <v>1</v>
      </c>
      <c r="G222" s="30" t="s">
        <v>465</v>
      </c>
      <c r="H222" s="4">
        <v>4</v>
      </c>
      <c r="I222" s="4">
        <v>3</v>
      </c>
      <c r="J222" s="4">
        <v>38.4923</v>
      </c>
      <c r="K222" s="4">
        <v>49.99</v>
      </c>
      <c r="L222" s="4" t="s">
        <v>382</v>
      </c>
      <c r="M222" s="4"/>
      <c r="N222" s="4"/>
      <c r="O222" s="4"/>
      <c r="P222" s="4">
        <v>0</v>
      </c>
      <c r="Q222" s="4" t="s">
        <v>381</v>
      </c>
      <c r="R222" s="4"/>
      <c r="S222" s="4" t="s">
        <v>21</v>
      </c>
      <c r="T222" s="4">
        <v>21</v>
      </c>
      <c r="U222" s="4">
        <v>11</v>
      </c>
      <c r="V222" s="11">
        <v>40694</v>
      </c>
      <c r="W222" s="4"/>
      <c r="X222" s="20">
        <v>40948</v>
      </c>
      <c r="Y222" s="4" t="s">
        <v>890</v>
      </c>
      <c r="Z222" s="11">
        <v>41678.41777777778</v>
      </c>
      <c r="AA222" s="85">
        <f>COUNTIF(Table3[ProductID],Table25[[#This Row],[ProductID]])</f>
        <v>1</v>
      </c>
      <c r="AB222" s="85" t="str">
        <f>IF(Table25[[#This Row],[Jumlah Vendor]]&lt;=1,"Vendor tidak memiliki alternatif","")</f>
        <v>Vendor tidak memiliki alternatif</v>
      </c>
    </row>
    <row r="223" spans="1:28" x14ac:dyDescent="0.25">
      <c r="A223" s="5">
        <v>717</v>
      </c>
      <c r="B223" s="5" t="s">
        <v>889</v>
      </c>
      <c r="C223" s="5" t="s">
        <v>888</v>
      </c>
      <c r="D223" s="5" t="s">
        <v>2769</v>
      </c>
      <c r="E223" s="29">
        <v>1</v>
      </c>
      <c r="F223" s="29">
        <v>1</v>
      </c>
      <c r="G223" s="29" t="s">
        <v>662</v>
      </c>
      <c r="H223" s="5">
        <v>500</v>
      </c>
      <c r="I223" s="5">
        <v>375</v>
      </c>
      <c r="J223" s="5">
        <v>868.63419999999996</v>
      </c>
      <c r="K223" s="5">
        <v>1431.5</v>
      </c>
      <c r="L223" s="5">
        <v>62</v>
      </c>
      <c r="M223" s="5" t="s">
        <v>25</v>
      </c>
      <c r="N223" s="5" t="s">
        <v>24</v>
      </c>
      <c r="O223" s="5">
        <v>2.2999999999999998</v>
      </c>
      <c r="P223" s="5">
        <v>1</v>
      </c>
      <c r="Q223" s="5" t="s">
        <v>23</v>
      </c>
      <c r="R223" s="5" t="s">
        <v>36</v>
      </c>
      <c r="S223" s="5" t="s">
        <v>21</v>
      </c>
      <c r="T223" s="5">
        <v>14</v>
      </c>
      <c r="U223" s="5">
        <v>6</v>
      </c>
      <c r="V223" s="10">
        <v>40694</v>
      </c>
      <c r="W223" s="5"/>
      <c r="X223" s="5"/>
      <c r="Y223" s="5" t="s">
        <v>887</v>
      </c>
      <c r="Z223" s="10">
        <v>41678.41777777778</v>
      </c>
      <c r="AA223" s="85">
        <f>COUNTIF(Table3[ProductID],Table25[[#This Row],[ProductID]])</f>
        <v>0</v>
      </c>
      <c r="AB223" s="85" t="str">
        <f>IF(Table25[[#This Row],[Jumlah Vendor]]&lt;=1,"Vendor tidak memiliki alternatif","")</f>
        <v>Vendor tidak memiliki alternatif</v>
      </c>
    </row>
    <row r="224" spans="1:28" x14ac:dyDescent="0.25">
      <c r="A224" s="4">
        <v>718</v>
      </c>
      <c r="B224" s="4" t="s">
        <v>886</v>
      </c>
      <c r="C224" s="4" t="s">
        <v>885</v>
      </c>
      <c r="D224" s="4" t="s">
        <v>2769</v>
      </c>
      <c r="E224" s="30">
        <v>1</v>
      </c>
      <c r="F224" s="30">
        <v>1</v>
      </c>
      <c r="G224" s="30" t="s">
        <v>662</v>
      </c>
      <c r="H224" s="4">
        <v>500</v>
      </c>
      <c r="I224" s="4">
        <v>375</v>
      </c>
      <c r="J224" s="4">
        <v>868.63419999999996</v>
      </c>
      <c r="K224" s="4">
        <v>1431.5</v>
      </c>
      <c r="L224" s="4">
        <v>44</v>
      </c>
      <c r="M224" s="4" t="s">
        <v>25</v>
      </c>
      <c r="N224" s="4" t="s">
        <v>24</v>
      </c>
      <c r="O224" s="4">
        <v>2.12</v>
      </c>
      <c r="P224" s="4">
        <v>1</v>
      </c>
      <c r="Q224" s="4" t="s">
        <v>23</v>
      </c>
      <c r="R224" s="4" t="s">
        <v>36</v>
      </c>
      <c r="S224" s="4" t="s">
        <v>21</v>
      </c>
      <c r="T224" s="4">
        <v>14</v>
      </c>
      <c r="U224" s="4">
        <v>6</v>
      </c>
      <c r="V224" s="11">
        <v>40694</v>
      </c>
      <c r="W224" s="4"/>
      <c r="X224" s="4"/>
      <c r="Y224" s="4" t="s">
        <v>884</v>
      </c>
      <c r="Z224" s="11">
        <v>41678.41777777778</v>
      </c>
      <c r="AA224" s="85">
        <f>COUNTIF(Table3[ProductID],Table25[[#This Row],[ProductID]])</f>
        <v>0</v>
      </c>
      <c r="AB224" s="85" t="str">
        <f>IF(Table25[[#This Row],[Jumlah Vendor]]&lt;=1,"Vendor tidak memiliki alternatif","")</f>
        <v>Vendor tidak memiliki alternatif</v>
      </c>
    </row>
    <row r="225" spans="1:28" x14ac:dyDescent="0.25">
      <c r="A225" s="5">
        <v>719</v>
      </c>
      <c r="B225" s="5" t="s">
        <v>883</v>
      </c>
      <c r="C225" s="5" t="s">
        <v>882</v>
      </c>
      <c r="D225" s="5" t="s">
        <v>2769</v>
      </c>
      <c r="E225" s="29">
        <v>1</v>
      </c>
      <c r="F225" s="29">
        <v>1</v>
      </c>
      <c r="G225" s="29" t="s">
        <v>662</v>
      </c>
      <c r="H225" s="5">
        <v>500</v>
      </c>
      <c r="I225" s="5">
        <v>375</v>
      </c>
      <c r="J225" s="5">
        <v>868.63419999999996</v>
      </c>
      <c r="K225" s="5">
        <v>1431.5</v>
      </c>
      <c r="L225" s="5">
        <v>48</v>
      </c>
      <c r="M225" s="5" t="s">
        <v>25</v>
      </c>
      <c r="N225" s="5" t="s">
        <v>24</v>
      </c>
      <c r="O225" s="5">
        <v>2.16</v>
      </c>
      <c r="P225" s="5">
        <v>1</v>
      </c>
      <c r="Q225" s="5" t="s">
        <v>23</v>
      </c>
      <c r="R225" s="5" t="s">
        <v>36</v>
      </c>
      <c r="S225" s="5" t="s">
        <v>21</v>
      </c>
      <c r="T225" s="5">
        <v>14</v>
      </c>
      <c r="U225" s="5">
        <v>6</v>
      </c>
      <c r="V225" s="10">
        <v>40694</v>
      </c>
      <c r="W225" s="5"/>
      <c r="X225" s="5"/>
      <c r="Y225" s="5" t="s">
        <v>881</v>
      </c>
      <c r="Z225" s="10">
        <v>41678.41777777778</v>
      </c>
      <c r="AA225" s="85">
        <f>COUNTIF(Table3[ProductID],Table25[[#This Row],[ProductID]])</f>
        <v>0</v>
      </c>
      <c r="AB225" s="85" t="str">
        <f>IF(Table25[[#This Row],[Jumlah Vendor]]&lt;=1,"Vendor tidak memiliki alternatif","")</f>
        <v>Vendor tidak memiliki alternatif</v>
      </c>
    </row>
    <row r="226" spans="1:28" x14ac:dyDescent="0.25">
      <c r="A226" s="4">
        <v>720</v>
      </c>
      <c r="B226" s="4" t="s">
        <v>880</v>
      </c>
      <c r="C226" s="4" t="s">
        <v>879</v>
      </c>
      <c r="D226" s="4" t="s">
        <v>2769</v>
      </c>
      <c r="E226" s="30">
        <v>1</v>
      </c>
      <c r="F226" s="30">
        <v>1</v>
      </c>
      <c r="G226" s="30" t="s">
        <v>662</v>
      </c>
      <c r="H226" s="4">
        <v>500</v>
      </c>
      <c r="I226" s="4">
        <v>375</v>
      </c>
      <c r="J226" s="4">
        <v>868.63419999999996</v>
      </c>
      <c r="K226" s="4">
        <v>1431.5</v>
      </c>
      <c r="L226" s="4">
        <v>52</v>
      </c>
      <c r="M226" s="4" t="s">
        <v>25</v>
      </c>
      <c r="N226" s="4" t="s">
        <v>24</v>
      </c>
      <c r="O226" s="4">
        <v>2.2000000000000002</v>
      </c>
      <c r="P226" s="4">
        <v>1</v>
      </c>
      <c r="Q226" s="4" t="s">
        <v>23</v>
      </c>
      <c r="R226" s="4" t="s">
        <v>36</v>
      </c>
      <c r="S226" s="4" t="s">
        <v>21</v>
      </c>
      <c r="T226" s="4">
        <v>14</v>
      </c>
      <c r="U226" s="4">
        <v>6</v>
      </c>
      <c r="V226" s="11">
        <v>40694</v>
      </c>
      <c r="W226" s="4"/>
      <c r="X226" s="4"/>
      <c r="Y226" s="4" t="s">
        <v>878</v>
      </c>
      <c r="Z226" s="11">
        <v>41678.41777777778</v>
      </c>
      <c r="AA226" s="85">
        <f>COUNTIF(Table3[ProductID],Table25[[#This Row],[ProductID]])</f>
        <v>0</v>
      </c>
      <c r="AB226" s="85" t="str">
        <f>IF(Table25[[#This Row],[Jumlah Vendor]]&lt;=1,"Vendor tidak memiliki alternatif","")</f>
        <v>Vendor tidak memiliki alternatif</v>
      </c>
    </row>
    <row r="227" spans="1:28" x14ac:dyDescent="0.25">
      <c r="A227" s="5">
        <v>721</v>
      </c>
      <c r="B227" s="5" t="s">
        <v>877</v>
      </c>
      <c r="C227" s="5" t="s">
        <v>876</v>
      </c>
      <c r="D227" s="5" t="s">
        <v>2769</v>
      </c>
      <c r="E227" s="29">
        <v>1</v>
      </c>
      <c r="F227" s="29">
        <v>1</v>
      </c>
      <c r="G227" s="29" t="s">
        <v>662</v>
      </c>
      <c r="H227" s="5">
        <v>500</v>
      </c>
      <c r="I227" s="5">
        <v>375</v>
      </c>
      <c r="J227" s="5">
        <v>868.63419999999996</v>
      </c>
      <c r="K227" s="5">
        <v>1431.5</v>
      </c>
      <c r="L227" s="5">
        <v>56</v>
      </c>
      <c r="M227" s="5" t="s">
        <v>25</v>
      </c>
      <c r="N227" s="5" t="s">
        <v>24</v>
      </c>
      <c r="O227" s="5">
        <v>2.2400000000000002</v>
      </c>
      <c r="P227" s="5">
        <v>1</v>
      </c>
      <c r="Q227" s="5" t="s">
        <v>23</v>
      </c>
      <c r="R227" s="5" t="s">
        <v>36</v>
      </c>
      <c r="S227" s="5" t="s">
        <v>21</v>
      </c>
      <c r="T227" s="5">
        <v>14</v>
      </c>
      <c r="U227" s="5">
        <v>6</v>
      </c>
      <c r="V227" s="10">
        <v>40694</v>
      </c>
      <c r="W227" s="5"/>
      <c r="X227" s="5"/>
      <c r="Y227" s="5" t="s">
        <v>875</v>
      </c>
      <c r="Z227" s="10">
        <v>41678.41777777778</v>
      </c>
      <c r="AA227" s="85">
        <f>COUNTIF(Table3[ProductID],Table25[[#This Row],[ProductID]])</f>
        <v>0</v>
      </c>
      <c r="AB227" s="85" t="str">
        <f>IF(Table25[[#This Row],[Jumlah Vendor]]&lt;=1,"Vendor tidak memiliki alternatif","")</f>
        <v>Vendor tidak memiliki alternatif</v>
      </c>
    </row>
    <row r="228" spans="1:28" x14ac:dyDescent="0.25">
      <c r="A228" s="4">
        <v>722</v>
      </c>
      <c r="B228" s="4" t="s">
        <v>874</v>
      </c>
      <c r="C228" s="4" t="s">
        <v>873</v>
      </c>
      <c r="D228" s="4" t="s">
        <v>2769</v>
      </c>
      <c r="E228" s="30">
        <v>1</v>
      </c>
      <c r="F228" s="30">
        <v>1</v>
      </c>
      <c r="G228" s="30" t="s">
        <v>26</v>
      </c>
      <c r="H228" s="4">
        <v>500</v>
      </c>
      <c r="I228" s="4">
        <v>375</v>
      </c>
      <c r="J228" s="4">
        <v>204.6251</v>
      </c>
      <c r="K228" s="4">
        <v>337.22</v>
      </c>
      <c r="L228" s="4">
        <v>58</v>
      </c>
      <c r="M228" s="4" t="s">
        <v>25</v>
      </c>
      <c r="N228" s="4" t="s">
        <v>24</v>
      </c>
      <c r="O228" s="4">
        <v>2.46</v>
      </c>
      <c r="P228" s="4">
        <v>1</v>
      </c>
      <c r="Q228" s="4" t="s">
        <v>23</v>
      </c>
      <c r="R228" s="4" t="s">
        <v>22</v>
      </c>
      <c r="S228" s="4" t="s">
        <v>21</v>
      </c>
      <c r="T228" s="4">
        <v>14</v>
      </c>
      <c r="U228" s="4">
        <v>9</v>
      </c>
      <c r="V228" s="11">
        <v>40694</v>
      </c>
      <c r="W228" s="4"/>
      <c r="X228" s="4"/>
      <c r="Y228" s="4" t="s">
        <v>872</v>
      </c>
      <c r="Z228" s="11">
        <v>41678.41777777778</v>
      </c>
      <c r="AA228" s="85">
        <f>COUNTIF(Table3[ProductID],Table25[[#This Row],[ProductID]])</f>
        <v>0</v>
      </c>
      <c r="AB228" s="85" t="str">
        <f>IF(Table25[[#This Row],[Jumlah Vendor]]&lt;=1,"Vendor tidak memiliki alternatif","")</f>
        <v>Vendor tidak memiliki alternatif</v>
      </c>
    </row>
    <row r="229" spans="1:28" x14ac:dyDescent="0.25">
      <c r="A229" s="5">
        <v>723</v>
      </c>
      <c r="B229" s="5" t="s">
        <v>871</v>
      </c>
      <c r="C229" s="5" t="s">
        <v>870</v>
      </c>
      <c r="D229" s="5" t="s">
        <v>2769</v>
      </c>
      <c r="E229" s="29">
        <v>1</v>
      </c>
      <c r="F229" s="29">
        <v>1</v>
      </c>
      <c r="G229" s="29" t="s">
        <v>26</v>
      </c>
      <c r="H229" s="5">
        <v>500</v>
      </c>
      <c r="I229" s="5">
        <v>375</v>
      </c>
      <c r="J229" s="5">
        <v>204.6251</v>
      </c>
      <c r="K229" s="5">
        <v>337.22</v>
      </c>
      <c r="L229" s="5">
        <v>60</v>
      </c>
      <c r="M229" s="5" t="s">
        <v>25</v>
      </c>
      <c r="N229" s="5" t="s">
        <v>24</v>
      </c>
      <c r="O229" s="5">
        <v>2.48</v>
      </c>
      <c r="P229" s="5">
        <v>1</v>
      </c>
      <c r="Q229" s="5" t="s">
        <v>23</v>
      </c>
      <c r="R229" s="5" t="s">
        <v>22</v>
      </c>
      <c r="S229" s="5" t="s">
        <v>21</v>
      </c>
      <c r="T229" s="5">
        <v>14</v>
      </c>
      <c r="U229" s="5">
        <v>9</v>
      </c>
      <c r="V229" s="10">
        <v>40694</v>
      </c>
      <c r="W229" s="5"/>
      <c r="X229" s="5"/>
      <c r="Y229" s="5" t="s">
        <v>869</v>
      </c>
      <c r="Z229" s="10">
        <v>41678.41777777778</v>
      </c>
      <c r="AA229" s="85">
        <f>COUNTIF(Table3[ProductID],Table25[[#This Row],[ProductID]])</f>
        <v>0</v>
      </c>
      <c r="AB229" s="85" t="str">
        <f>IF(Table25[[#This Row],[Jumlah Vendor]]&lt;=1,"Vendor tidak memiliki alternatif","")</f>
        <v>Vendor tidak memiliki alternatif</v>
      </c>
    </row>
    <row r="230" spans="1:28" x14ac:dyDescent="0.25">
      <c r="A230" s="4">
        <v>724</v>
      </c>
      <c r="B230" s="4" t="s">
        <v>868</v>
      </c>
      <c r="C230" s="4" t="s">
        <v>867</v>
      </c>
      <c r="D230" s="4" t="s">
        <v>2769</v>
      </c>
      <c r="E230" s="30">
        <v>1</v>
      </c>
      <c r="F230" s="30">
        <v>1</v>
      </c>
      <c r="G230" s="30" t="s">
        <v>26</v>
      </c>
      <c r="H230" s="4">
        <v>500</v>
      </c>
      <c r="I230" s="4">
        <v>375</v>
      </c>
      <c r="J230" s="4">
        <v>204.6251</v>
      </c>
      <c r="K230" s="4">
        <v>337.22</v>
      </c>
      <c r="L230" s="4">
        <v>62</v>
      </c>
      <c r="M230" s="4" t="s">
        <v>25</v>
      </c>
      <c r="N230" s="4" t="s">
        <v>24</v>
      </c>
      <c r="O230" s="4">
        <v>2.5</v>
      </c>
      <c r="P230" s="4">
        <v>1</v>
      </c>
      <c r="Q230" s="4" t="s">
        <v>23</v>
      </c>
      <c r="R230" s="4" t="s">
        <v>22</v>
      </c>
      <c r="S230" s="4" t="s">
        <v>21</v>
      </c>
      <c r="T230" s="4">
        <v>14</v>
      </c>
      <c r="U230" s="4">
        <v>9</v>
      </c>
      <c r="V230" s="11">
        <v>40694</v>
      </c>
      <c r="W230" s="4"/>
      <c r="X230" s="4"/>
      <c r="Y230" s="4" t="s">
        <v>866</v>
      </c>
      <c r="Z230" s="11">
        <v>41678.41777777778</v>
      </c>
      <c r="AA230" s="85">
        <f>COUNTIF(Table3[ProductID],Table25[[#This Row],[ProductID]])</f>
        <v>0</v>
      </c>
      <c r="AB230" s="85" t="str">
        <f>IF(Table25[[#This Row],[Jumlah Vendor]]&lt;=1,"Vendor tidak memiliki alternatif","")</f>
        <v>Vendor tidak memiliki alternatif</v>
      </c>
    </row>
    <row r="231" spans="1:28" x14ac:dyDescent="0.25">
      <c r="A231" s="5">
        <v>725</v>
      </c>
      <c r="B231" s="5" t="s">
        <v>865</v>
      </c>
      <c r="C231" s="5" t="s">
        <v>864</v>
      </c>
      <c r="D231" s="5" t="s">
        <v>2769</v>
      </c>
      <c r="E231" s="29">
        <v>1</v>
      </c>
      <c r="F231" s="29">
        <v>1</v>
      </c>
      <c r="G231" s="29" t="s">
        <v>662</v>
      </c>
      <c r="H231" s="5">
        <v>500</v>
      </c>
      <c r="I231" s="5">
        <v>375</v>
      </c>
      <c r="J231" s="5">
        <v>187.15710000000001</v>
      </c>
      <c r="K231" s="5">
        <v>337.22</v>
      </c>
      <c r="L231" s="5">
        <v>44</v>
      </c>
      <c r="M231" s="5" t="s">
        <v>25</v>
      </c>
      <c r="N231" s="5" t="s">
        <v>24</v>
      </c>
      <c r="O231" s="5">
        <v>2.3199999999999998</v>
      </c>
      <c r="P231" s="5">
        <v>1</v>
      </c>
      <c r="Q231" s="5" t="s">
        <v>23</v>
      </c>
      <c r="R231" s="5" t="s">
        <v>22</v>
      </c>
      <c r="S231" s="5" t="s">
        <v>21</v>
      </c>
      <c r="T231" s="5">
        <v>14</v>
      </c>
      <c r="U231" s="5">
        <v>9</v>
      </c>
      <c r="V231" s="10">
        <v>40694</v>
      </c>
      <c r="W231" s="10">
        <v>43980</v>
      </c>
      <c r="X231" s="5"/>
      <c r="Y231" s="5" t="s">
        <v>863</v>
      </c>
      <c r="Z231" s="10">
        <v>41678.41777777778</v>
      </c>
      <c r="AA231" s="85">
        <f>COUNTIF(Table3[ProductID],Table25[[#This Row],[ProductID]])</f>
        <v>0</v>
      </c>
      <c r="AB231" s="85" t="str">
        <f>IF(Table25[[#This Row],[Jumlah Vendor]]&lt;=1,"Vendor tidak memiliki alternatif","")</f>
        <v>Vendor tidak memiliki alternatif</v>
      </c>
    </row>
    <row r="232" spans="1:28" x14ac:dyDescent="0.25">
      <c r="A232" s="4">
        <v>726</v>
      </c>
      <c r="B232" s="4" t="s">
        <v>862</v>
      </c>
      <c r="C232" s="4" t="s">
        <v>861</v>
      </c>
      <c r="D232" s="4" t="s">
        <v>2769</v>
      </c>
      <c r="E232" s="30">
        <v>1</v>
      </c>
      <c r="F232" s="30">
        <v>1</v>
      </c>
      <c r="G232" s="30" t="s">
        <v>662</v>
      </c>
      <c r="H232" s="4">
        <v>500</v>
      </c>
      <c r="I232" s="4">
        <v>375</v>
      </c>
      <c r="J232" s="4">
        <v>187.15710000000001</v>
      </c>
      <c r="K232" s="4">
        <v>337.22</v>
      </c>
      <c r="L232" s="4">
        <v>48</v>
      </c>
      <c r="M232" s="4" t="s">
        <v>25</v>
      </c>
      <c r="N232" s="4" t="s">
        <v>24</v>
      </c>
      <c r="O232" s="4">
        <v>2.36</v>
      </c>
      <c r="P232" s="4">
        <v>1</v>
      </c>
      <c r="Q232" s="4" t="s">
        <v>23</v>
      </c>
      <c r="R232" s="4" t="s">
        <v>22</v>
      </c>
      <c r="S232" s="4" t="s">
        <v>21</v>
      </c>
      <c r="T232" s="4">
        <v>14</v>
      </c>
      <c r="U232" s="4">
        <v>9</v>
      </c>
      <c r="V232" s="11">
        <v>40694</v>
      </c>
      <c r="W232" s="11">
        <v>43980</v>
      </c>
      <c r="X232" s="4"/>
      <c r="Y232" s="4" t="s">
        <v>860</v>
      </c>
      <c r="Z232" s="11">
        <v>41678.41777777778</v>
      </c>
      <c r="AA232" s="85">
        <f>COUNTIF(Table3[ProductID],Table25[[#This Row],[ProductID]])</f>
        <v>0</v>
      </c>
      <c r="AB232" s="85" t="str">
        <f>IF(Table25[[#This Row],[Jumlah Vendor]]&lt;=1,"Vendor tidak memiliki alternatif","")</f>
        <v>Vendor tidak memiliki alternatif</v>
      </c>
    </row>
    <row r="233" spans="1:28" x14ac:dyDescent="0.25">
      <c r="A233" s="5">
        <v>727</v>
      </c>
      <c r="B233" s="5" t="s">
        <v>859</v>
      </c>
      <c r="C233" s="5" t="s">
        <v>858</v>
      </c>
      <c r="D233" s="5" t="s">
        <v>2769</v>
      </c>
      <c r="E233" s="29">
        <v>1</v>
      </c>
      <c r="F233" s="29">
        <v>1</v>
      </c>
      <c r="G233" s="29" t="s">
        <v>662</v>
      </c>
      <c r="H233" s="5">
        <v>500</v>
      </c>
      <c r="I233" s="5">
        <v>375</v>
      </c>
      <c r="J233" s="5">
        <v>187.15710000000001</v>
      </c>
      <c r="K233" s="5">
        <v>337.22</v>
      </c>
      <c r="L233" s="5">
        <v>52</v>
      </c>
      <c r="M233" s="5" t="s">
        <v>25</v>
      </c>
      <c r="N233" s="5" t="s">
        <v>24</v>
      </c>
      <c r="O233" s="5">
        <v>2.4</v>
      </c>
      <c r="P233" s="5">
        <v>1</v>
      </c>
      <c r="Q233" s="5" t="s">
        <v>23</v>
      </c>
      <c r="R233" s="5" t="s">
        <v>22</v>
      </c>
      <c r="S233" s="5" t="s">
        <v>21</v>
      </c>
      <c r="T233" s="5">
        <v>14</v>
      </c>
      <c r="U233" s="5">
        <v>9</v>
      </c>
      <c r="V233" s="10">
        <v>40694</v>
      </c>
      <c r="W233" s="10">
        <v>43980</v>
      </c>
      <c r="X233" s="5"/>
      <c r="Y233" s="5" t="s">
        <v>857</v>
      </c>
      <c r="Z233" s="10">
        <v>41678.41777777778</v>
      </c>
      <c r="AA233" s="85">
        <f>COUNTIF(Table3[ProductID],Table25[[#This Row],[ProductID]])</f>
        <v>0</v>
      </c>
      <c r="AB233" s="85" t="str">
        <f>IF(Table25[[#This Row],[Jumlah Vendor]]&lt;=1,"Vendor tidak memiliki alternatif","")</f>
        <v>Vendor tidak memiliki alternatif</v>
      </c>
    </row>
    <row r="234" spans="1:28" x14ac:dyDescent="0.25">
      <c r="A234" s="4">
        <v>728</v>
      </c>
      <c r="B234" s="4" t="s">
        <v>856</v>
      </c>
      <c r="C234" s="4" t="s">
        <v>855</v>
      </c>
      <c r="D234" s="4" t="s">
        <v>2769</v>
      </c>
      <c r="E234" s="30">
        <v>1</v>
      </c>
      <c r="F234" s="30">
        <v>1</v>
      </c>
      <c r="G234" s="30" t="s">
        <v>662</v>
      </c>
      <c r="H234" s="4">
        <v>500</v>
      </c>
      <c r="I234" s="4">
        <v>375</v>
      </c>
      <c r="J234" s="4">
        <v>187.15710000000001</v>
      </c>
      <c r="K234" s="4">
        <v>337.22</v>
      </c>
      <c r="L234" s="4">
        <v>58</v>
      </c>
      <c r="M234" s="4" t="s">
        <v>25</v>
      </c>
      <c r="N234" s="4" t="s">
        <v>24</v>
      </c>
      <c r="O234" s="4">
        <v>2.46</v>
      </c>
      <c r="P234" s="4">
        <v>1</v>
      </c>
      <c r="Q234" s="4" t="s">
        <v>23</v>
      </c>
      <c r="R234" s="4" t="s">
        <v>22</v>
      </c>
      <c r="S234" s="4" t="s">
        <v>21</v>
      </c>
      <c r="T234" s="4">
        <v>14</v>
      </c>
      <c r="U234" s="4">
        <v>9</v>
      </c>
      <c r="V234" s="11">
        <v>40694</v>
      </c>
      <c r="W234" s="11">
        <v>43980</v>
      </c>
      <c r="X234" s="4"/>
      <c r="Y234" s="4" t="s">
        <v>854</v>
      </c>
      <c r="Z234" s="11">
        <v>41678.41777777778</v>
      </c>
      <c r="AA234" s="85">
        <f>COUNTIF(Table3[ProductID],Table25[[#This Row],[ProductID]])</f>
        <v>0</v>
      </c>
      <c r="AB234" s="85" t="str">
        <f>IF(Table25[[#This Row],[Jumlah Vendor]]&lt;=1,"Vendor tidak memiliki alternatif","")</f>
        <v>Vendor tidak memiliki alternatif</v>
      </c>
    </row>
    <row r="235" spans="1:28" x14ac:dyDescent="0.25">
      <c r="A235" s="5">
        <v>729</v>
      </c>
      <c r="B235" s="5" t="s">
        <v>853</v>
      </c>
      <c r="C235" s="5" t="s">
        <v>852</v>
      </c>
      <c r="D235" s="5" t="s">
        <v>2769</v>
      </c>
      <c r="E235" s="29">
        <v>1</v>
      </c>
      <c r="F235" s="29">
        <v>1</v>
      </c>
      <c r="G235" s="29" t="s">
        <v>662</v>
      </c>
      <c r="H235" s="5">
        <v>500</v>
      </c>
      <c r="I235" s="5">
        <v>375</v>
      </c>
      <c r="J235" s="5">
        <v>187.15710000000001</v>
      </c>
      <c r="K235" s="5">
        <v>337.22</v>
      </c>
      <c r="L235" s="5">
        <v>60</v>
      </c>
      <c r="M235" s="5" t="s">
        <v>25</v>
      </c>
      <c r="N235" s="5" t="s">
        <v>24</v>
      </c>
      <c r="O235" s="5">
        <v>2.48</v>
      </c>
      <c r="P235" s="5">
        <v>1</v>
      </c>
      <c r="Q235" s="5" t="s">
        <v>23</v>
      </c>
      <c r="R235" s="5" t="s">
        <v>22</v>
      </c>
      <c r="S235" s="5" t="s">
        <v>21</v>
      </c>
      <c r="T235" s="5">
        <v>14</v>
      </c>
      <c r="U235" s="5">
        <v>9</v>
      </c>
      <c r="V235" s="10">
        <v>40694</v>
      </c>
      <c r="W235" s="10">
        <v>43980</v>
      </c>
      <c r="X235" s="5"/>
      <c r="Y235" s="5" t="s">
        <v>851</v>
      </c>
      <c r="Z235" s="10">
        <v>41678.41777777778</v>
      </c>
      <c r="AA235" s="85">
        <f>COUNTIF(Table3[ProductID],Table25[[#This Row],[ProductID]])</f>
        <v>0</v>
      </c>
      <c r="AB235" s="85" t="str">
        <f>IF(Table25[[#This Row],[Jumlah Vendor]]&lt;=1,"Vendor tidak memiliki alternatif","")</f>
        <v>Vendor tidak memiliki alternatif</v>
      </c>
    </row>
    <row r="236" spans="1:28" x14ac:dyDescent="0.25">
      <c r="A236" s="4">
        <v>730</v>
      </c>
      <c r="B236" s="4" t="s">
        <v>850</v>
      </c>
      <c r="C236" s="4" t="s">
        <v>849</v>
      </c>
      <c r="D236" s="4" t="s">
        <v>2769</v>
      </c>
      <c r="E236" s="30">
        <v>1</v>
      </c>
      <c r="F236" s="30">
        <v>1</v>
      </c>
      <c r="G236" s="30" t="s">
        <v>662</v>
      </c>
      <c r="H236" s="4">
        <v>500</v>
      </c>
      <c r="I236" s="4">
        <v>375</v>
      </c>
      <c r="J236" s="4">
        <v>187.15710000000001</v>
      </c>
      <c r="K236" s="4">
        <v>337.22</v>
      </c>
      <c r="L236" s="4">
        <v>62</v>
      </c>
      <c r="M236" s="4" t="s">
        <v>25</v>
      </c>
      <c r="N236" s="4" t="s">
        <v>24</v>
      </c>
      <c r="O236" s="4">
        <v>2.5</v>
      </c>
      <c r="P236" s="4">
        <v>1</v>
      </c>
      <c r="Q236" s="4" t="s">
        <v>23</v>
      </c>
      <c r="R236" s="4" t="s">
        <v>22</v>
      </c>
      <c r="S236" s="4" t="s">
        <v>21</v>
      </c>
      <c r="T236" s="4">
        <v>14</v>
      </c>
      <c r="U236" s="4">
        <v>9</v>
      </c>
      <c r="V236" s="11">
        <v>40694</v>
      </c>
      <c r="W236" s="11">
        <v>43980</v>
      </c>
      <c r="X236" s="4"/>
      <c r="Y236" s="4" t="s">
        <v>848</v>
      </c>
      <c r="Z236" s="11">
        <v>41678.41777777778</v>
      </c>
      <c r="AA236" s="85">
        <f>COUNTIF(Table3[ProductID],Table25[[#This Row],[ProductID]])</f>
        <v>0</v>
      </c>
      <c r="AB236" s="85" t="str">
        <f>IF(Table25[[#This Row],[Jumlah Vendor]]&lt;=1,"Vendor tidak memiliki alternatif","")</f>
        <v>Vendor tidak memiliki alternatif</v>
      </c>
    </row>
    <row r="237" spans="1:28" x14ac:dyDescent="0.25">
      <c r="A237" s="5">
        <v>731</v>
      </c>
      <c r="B237" s="5" t="s">
        <v>847</v>
      </c>
      <c r="C237" s="5" t="s">
        <v>846</v>
      </c>
      <c r="D237" s="5" t="s">
        <v>2769</v>
      </c>
      <c r="E237" s="29">
        <v>1</v>
      </c>
      <c r="F237" s="29">
        <v>1</v>
      </c>
      <c r="G237" s="29" t="s">
        <v>662</v>
      </c>
      <c r="H237" s="5">
        <v>500</v>
      </c>
      <c r="I237" s="5">
        <v>375</v>
      </c>
      <c r="J237" s="5">
        <v>352.13940000000002</v>
      </c>
      <c r="K237" s="5">
        <v>594.83000000000004</v>
      </c>
      <c r="L237" s="5">
        <v>44</v>
      </c>
      <c r="M237" s="5" t="s">
        <v>25</v>
      </c>
      <c r="N237" s="5" t="s">
        <v>24</v>
      </c>
      <c r="O237" s="5">
        <v>2.2200000000000002</v>
      </c>
      <c r="P237" s="5">
        <v>1</v>
      </c>
      <c r="Q237" s="5" t="s">
        <v>23</v>
      </c>
      <c r="R237" s="5" t="s">
        <v>41</v>
      </c>
      <c r="S237" s="5" t="s">
        <v>21</v>
      </c>
      <c r="T237" s="5">
        <v>14</v>
      </c>
      <c r="U237" s="5">
        <v>16</v>
      </c>
      <c r="V237" s="10">
        <v>40694</v>
      </c>
      <c r="W237" s="10">
        <v>41058</v>
      </c>
      <c r="X237" s="5"/>
      <c r="Y237" s="5" t="s">
        <v>845</v>
      </c>
      <c r="Z237" s="10">
        <v>41678.41777777778</v>
      </c>
      <c r="AA237" s="85">
        <f>COUNTIF(Table3[ProductID],Table25[[#This Row],[ProductID]])</f>
        <v>0</v>
      </c>
      <c r="AB237" s="85" t="str">
        <f>IF(Table25[[#This Row],[Jumlah Vendor]]&lt;=1,"Vendor tidak memiliki alternatif","")</f>
        <v>Vendor tidak memiliki alternatif</v>
      </c>
    </row>
    <row r="238" spans="1:28" x14ac:dyDescent="0.25">
      <c r="A238" s="4">
        <v>732</v>
      </c>
      <c r="B238" s="4" t="s">
        <v>844</v>
      </c>
      <c r="C238" s="4" t="s">
        <v>843</v>
      </c>
      <c r="D238" s="4" t="s">
        <v>2769</v>
      </c>
      <c r="E238" s="30">
        <v>1</v>
      </c>
      <c r="F238" s="30">
        <v>1</v>
      </c>
      <c r="G238" s="30" t="s">
        <v>662</v>
      </c>
      <c r="H238" s="4">
        <v>500</v>
      </c>
      <c r="I238" s="4">
        <v>375</v>
      </c>
      <c r="J238" s="4">
        <v>352.13940000000002</v>
      </c>
      <c r="K238" s="4">
        <v>594.83000000000004</v>
      </c>
      <c r="L238" s="4">
        <v>48</v>
      </c>
      <c r="M238" s="4" t="s">
        <v>25</v>
      </c>
      <c r="N238" s="4" t="s">
        <v>24</v>
      </c>
      <c r="O238" s="4">
        <v>2.2599999999999998</v>
      </c>
      <c r="P238" s="4">
        <v>1</v>
      </c>
      <c r="Q238" s="4" t="s">
        <v>23</v>
      </c>
      <c r="R238" s="4" t="s">
        <v>41</v>
      </c>
      <c r="S238" s="4" t="s">
        <v>21</v>
      </c>
      <c r="T238" s="4">
        <v>14</v>
      </c>
      <c r="U238" s="4">
        <v>16</v>
      </c>
      <c r="V238" s="11">
        <v>40694</v>
      </c>
      <c r="W238" s="11">
        <v>41058</v>
      </c>
      <c r="X238" s="4"/>
      <c r="Y238" s="4" t="s">
        <v>842</v>
      </c>
      <c r="Z238" s="11">
        <v>41678.41777777778</v>
      </c>
      <c r="AA238" s="85">
        <f>COUNTIF(Table3[ProductID],Table25[[#This Row],[ProductID]])</f>
        <v>0</v>
      </c>
      <c r="AB238" s="85" t="str">
        <f>IF(Table25[[#This Row],[Jumlah Vendor]]&lt;=1,"Vendor tidak memiliki alternatif","")</f>
        <v>Vendor tidak memiliki alternatif</v>
      </c>
    </row>
    <row r="239" spans="1:28" x14ac:dyDescent="0.25">
      <c r="A239" s="5">
        <v>733</v>
      </c>
      <c r="B239" s="5" t="s">
        <v>841</v>
      </c>
      <c r="C239" s="5" t="s">
        <v>840</v>
      </c>
      <c r="D239" s="5" t="s">
        <v>2769</v>
      </c>
      <c r="E239" s="29">
        <v>1</v>
      </c>
      <c r="F239" s="29">
        <v>1</v>
      </c>
      <c r="G239" s="29" t="s">
        <v>662</v>
      </c>
      <c r="H239" s="5">
        <v>500</v>
      </c>
      <c r="I239" s="5">
        <v>375</v>
      </c>
      <c r="J239" s="5">
        <v>352.13940000000002</v>
      </c>
      <c r="K239" s="5">
        <v>594.83000000000004</v>
      </c>
      <c r="L239" s="5">
        <v>52</v>
      </c>
      <c r="M239" s="5" t="s">
        <v>25</v>
      </c>
      <c r="N239" s="5" t="s">
        <v>24</v>
      </c>
      <c r="O239" s="5">
        <v>2.2999999999999998</v>
      </c>
      <c r="P239" s="5">
        <v>1</v>
      </c>
      <c r="Q239" s="5" t="s">
        <v>23</v>
      </c>
      <c r="R239" s="5" t="s">
        <v>41</v>
      </c>
      <c r="S239" s="5" t="s">
        <v>21</v>
      </c>
      <c r="T239" s="5">
        <v>14</v>
      </c>
      <c r="U239" s="5">
        <v>16</v>
      </c>
      <c r="V239" s="10">
        <v>40694</v>
      </c>
      <c r="W239" s="10">
        <v>41058</v>
      </c>
      <c r="X239" s="5"/>
      <c r="Y239" s="5" t="s">
        <v>839</v>
      </c>
      <c r="Z239" s="10">
        <v>41678.41777777778</v>
      </c>
      <c r="AA239" s="85">
        <f>COUNTIF(Table3[ProductID],Table25[[#This Row],[ProductID]])</f>
        <v>0</v>
      </c>
      <c r="AB239" s="85" t="str">
        <f>IF(Table25[[#This Row],[Jumlah Vendor]]&lt;=1,"Vendor tidak memiliki alternatif","")</f>
        <v>Vendor tidak memiliki alternatif</v>
      </c>
    </row>
    <row r="240" spans="1:28" x14ac:dyDescent="0.25">
      <c r="A240" s="4">
        <v>734</v>
      </c>
      <c r="B240" s="4" t="s">
        <v>838</v>
      </c>
      <c r="C240" s="4" t="s">
        <v>837</v>
      </c>
      <c r="D240" s="4" t="s">
        <v>2769</v>
      </c>
      <c r="E240" s="30">
        <v>1</v>
      </c>
      <c r="F240" s="30">
        <v>1</v>
      </c>
      <c r="G240" s="30" t="s">
        <v>662</v>
      </c>
      <c r="H240" s="4">
        <v>500</v>
      </c>
      <c r="I240" s="4">
        <v>375</v>
      </c>
      <c r="J240" s="4">
        <v>352.13940000000002</v>
      </c>
      <c r="K240" s="4">
        <v>594.83000000000004</v>
      </c>
      <c r="L240" s="4">
        <v>58</v>
      </c>
      <c r="M240" s="4" t="s">
        <v>25</v>
      </c>
      <c r="N240" s="4" t="s">
        <v>24</v>
      </c>
      <c r="O240" s="4">
        <v>2.36</v>
      </c>
      <c r="P240" s="4">
        <v>1</v>
      </c>
      <c r="Q240" s="4" t="s">
        <v>23</v>
      </c>
      <c r="R240" s="4" t="s">
        <v>41</v>
      </c>
      <c r="S240" s="4" t="s">
        <v>21</v>
      </c>
      <c r="T240" s="4">
        <v>14</v>
      </c>
      <c r="U240" s="4">
        <v>16</v>
      </c>
      <c r="V240" s="11">
        <v>40694</v>
      </c>
      <c r="W240" s="11">
        <v>41058</v>
      </c>
      <c r="X240" s="4"/>
      <c r="Y240" s="4" t="s">
        <v>836</v>
      </c>
      <c r="Z240" s="11">
        <v>41678.41777777778</v>
      </c>
      <c r="AA240" s="85">
        <f>COUNTIF(Table3[ProductID],Table25[[#This Row],[ProductID]])</f>
        <v>0</v>
      </c>
      <c r="AB240" s="85" t="str">
        <f>IF(Table25[[#This Row],[Jumlah Vendor]]&lt;=1,"Vendor tidak memiliki alternatif","")</f>
        <v>Vendor tidak memiliki alternatif</v>
      </c>
    </row>
    <row r="241" spans="1:28" x14ac:dyDescent="0.25">
      <c r="A241" s="5">
        <v>735</v>
      </c>
      <c r="B241" s="5" t="s">
        <v>835</v>
      </c>
      <c r="C241" s="5" t="s">
        <v>834</v>
      </c>
      <c r="D241" s="5" t="s">
        <v>2769</v>
      </c>
      <c r="E241" s="29">
        <v>1</v>
      </c>
      <c r="F241" s="29">
        <v>1</v>
      </c>
      <c r="G241" s="29" t="s">
        <v>662</v>
      </c>
      <c r="H241" s="5">
        <v>500</v>
      </c>
      <c r="I241" s="5">
        <v>375</v>
      </c>
      <c r="J241" s="5">
        <v>352.13940000000002</v>
      </c>
      <c r="K241" s="5">
        <v>594.83000000000004</v>
      </c>
      <c r="L241" s="5">
        <v>60</v>
      </c>
      <c r="M241" s="5" t="s">
        <v>25</v>
      </c>
      <c r="N241" s="5" t="s">
        <v>24</v>
      </c>
      <c r="O241" s="5">
        <v>2.38</v>
      </c>
      <c r="P241" s="5">
        <v>1</v>
      </c>
      <c r="Q241" s="5" t="s">
        <v>23</v>
      </c>
      <c r="R241" s="5" t="s">
        <v>41</v>
      </c>
      <c r="S241" s="5" t="s">
        <v>21</v>
      </c>
      <c r="T241" s="5">
        <v>14</v>
      </c>
      <c r="U241" s="5">
        <v>16</v>
      </c>
      <c r="V241" s="10">
        <v>40694</v>
      </c>
      <c r="W241" s="10">
        <v>41058</v>
      </c>
      <c r="X241" s="5"/>
      <c r="Y241" s="5" t="s">
        <v>833</v>
      </c>
      <c r="Z241" s="10">
        <v>41678.41777777778</v>
      </c>
      <c r="AA241" s="85">
        <f>COUNTIF(Table3[ProductID],Table25[[#This Row],[ProductID]])</f>
        <v>0</v>
      </c>
      <c r="AB241" s="85" t="str">
        <f>IF(Table25[[#This Row],[Jumlah Vendor]]&lt;=1,"Vendor tidak memiliki alternatif","")</f>
        <v>Vendor tidak memiliki alternatif</v>
      </c>
    </row>
    <row r="242" spans="1:28" x14ac:dyDescent="0.25">
      <c r="A242" s="4">
        <v>736</v>
      </c>
      <c r="B242" s="4" t="s">
        <v>832</v>
      </c>
      <c r="C242" s="4" t="s">
        <v>831</v>
      </c>
      <c r="D242" s="4" t="s">
        <v>2769</v>
      </c>
      <c r="E242" s="30">
        <v>1</v>
      </c>
      <c r="F242" s="30">
        <v>1</v>
      </c>
      <c r="G242" s="30" t="s">
        <v>26</v>
      </c>
      <c r="H242" s="4">
        <v>500</v>
      </c>
      <c r="I242" s="4">
        <v>375</v>
      </c>
      <c r="J242" s="4">
        <v>204.6251</v>
      </c>
      <c r="K242" s="4">
        <v>337.22</v>
      </c>
      <c r="L242" s="4">
        <v>44</v>
      </c>
      <c r="M242" s="4" t="s">
        <v>25</v>
      </c>
      <c r="N242" s="4" t="s">
        <v>24</v>
      </c>
      <c r="O242" s="4">
        <v>2.3199999999999998</v>
      </c>
      <c r="P242" s="4">
        <v>1</v>
      </c>
      <c r="Q242" s="4" t="s">
        <v>23</v>
      </c>
      <c r="R242" s="4" t="s">
        <v>22</v>
      </c>
      <c r="S242" s="4" t="s">
        <v>21</v>
      </c>
      <c r="T242" s="4">
        <v>14</v>
      </c>
      <c r="U242" s="4">
        <v>9</v>
      </c>
      <c r="V242" s="11">
        <v>40694</v>
      </c>
      <c r="W242" s="4"/>
      <c r="X242" s="4"/>
      <c r="Y242" s="4" t="s">
        <v>830</v>
      </c>
      <c r="Z242" s="11">
        <v>41678.41777777778</v>
      </c>
      <c r="AA242" s="85">
        <f>COUNTIF(Table3[ProductID],Table25[[#This Row],[ProductID]])</f>
        <v>0</v>
      </c>
      <c r="AB242" s="85" t="str">
        <f>IF(Table25[[#This Row],[Jumlah Vendor]]&lt;=1,"Vendor tidak memiliki alternatif","")</f>
        <v>Vendor tidak memiliki alternatif</v>
      </c>
    </row>
    <row r="243" spans="1:28" x14ac:dyDescent="0.25">
      <c r="A243" s="5">
        <v>737</v>
      </c>
      <c r="B243" s="5" t="s">
        <v>829</v>
      </c>
      <c r="C243" s="5" t="s">
        <v>828</v>
      </c>
      <c r="D243" s="5" t="s">
        <v>2769</v>
      </c>
      <c r="E243" s="29">
        <v>1</v>
      </c>
      <c r="F243" s="29">
        <v>1</v>
      </c>
      <c r="G243" s="29" t="s">
        <v>26</v>
      </c>
      <c r="H243" s="5">
        <v>500</v>
      </c>
      <c r="I243" s="5">
        <v>375</v>
      </c>
      <c r="J243" s="5">
        <v>204.6251</v>
      </c>
      <c r="K243" s="5">
        <v>337.22</v>
      </c>
      <c r="L243" s="5">
        <v>48</v>
      </c>
      <c r="M243" s="5" t="s">
        <v>25</v>
      </c>
      <c r="N243" s="5" t="s">
        <v>24</v>
      </c>
      <c r="O243" s="5">
        <v>2.36</v>
      </c>
      <c r="P243" s="5">
        <v>1</v>
      </c>
      <c r="Q243" s="5" t="s">
        <v>23</v>
      </c>
      <c r="R243" s="5" t="s">
        <v>22</v>
      </c>
      <c r="S243" s="5" t="s">
        <v>21</v>
      </c>
      <c r="T243" s="5">
        <v>14</v>
      </c>
      <c r="U243" s="5">
        <v>9</v>
      </c>
      <c r="V243" s="10">
        <v>40694</v>
      </c>
      <c r="W243" s="5"/>
      <c r="X243" s="5"/>
      <c r="Y243" s="5" t="s">
        <v>827</v>
      </c>
      <c r="Z243" s="10">
        <v>41678.41777777778</v>
      </c>
      <c r="AA243" s="85">
        <f>COUNTIF(Table3[ProductID],Table25[[#This Row],[ProductID]])</f>
        <v>0</v>
      </c>
      <c r="AB243" s="85" t="str">
        <f>IF(Table25[[#This Row],[Jumlah Vendor]]&lt;=1,"Vendor tidak memiliki alternatif","")</f>
        <v>Vendor tidak memiliki alternatif</v>
      </c>
    </row>
    <row r="244" spans="1:28" x14ac:dyDescent="0.25">
      <c r="A244" s="4">
        <v>738</v>
      </c>
      <c r="B244" s="4" t="s">
        <v>826</v>
      </c>
      <c r="C244" s="4" t="s">
        <v>825</v>
      </c>
      <c r="D244" s="4" t="s">
        <v>2769</v>
      </c>
      <c r="E244" s="30">
        <v>1</v>
      </c>
      <c r="F244" s="30">
        <v>1</v>
      </c>
      <c r="G244" s="30" t="s">
        <v>26</v>
      </c>
      <c r="H244" s="4">
        <v>500</v>
      </c>
      <c r="I244" s="4">
        <v>375</v>
      </c>
      <c r="J244" s="4">
        <v>204.6251</v>
      </c>
      <c r="K244" s="4">
        <v>337.22</v>
      </c>
      <c r="L244" s="4">
        <v>52</v>
      </c>
      <c r="M244" s="4" t="s">
        <v>25</v>
      </c>
      <c r="N244" s="4" t="s">
        <v>24</v>
      </c>
      <c r="O244" s="4">
        <v>2.4</v>
      </c>
      <c r="P244" s="4">
        <v>1</v>
      </c>
      <c r="Q244" s="4" t="s">
        <v>23</v>
      </c>
      <c r="R244" s="4" t="s">
        <v>22</v>
      </c>
      <c r="S244" s="4" t="s">
        <v>21</v>
      </c>
      <c r="T244" s="4">
        <v>14</v>
      </c>
      <c r="U244" s="4">
        <v>9</v>
      </c>
      <c r="V244" s="11">
        <v>40694</v>
      </c>
      <c r="W244" s="4"/>
      <c r="X244" s="4"/>
      <c r="Y244" s="4" t="s">
        <v>824</v>
      </c>
      <c r="Z244" s="11">
        <v>41678.41777777778</v>
      </c>
      <c r="AA244" s="85">
        <f>COUNTIF(Table3[ProductID],Table25[[#This Row],[ProductID]])</f>
        <v>0</v>
      </c>
      <c r="AB244" s="85" t="str">
        <f>IF(Table25[[#This Row],[Jumlah Vendor]]&lt;=1,"Vendor tidak memiliki alternatif","")</f>
        <v>Vendor tidak memiliki alternatif</v>
      </c>
    </row>
    <row r="245" spans="1:28" x14ac:dyDescent="0.25">
      <c r="A245" s="5">
        <v>739</v>
      </c>
      <c r="B245" s="5" t="s">
        <v>823</v>
      </c>
      <c r="C245" s="5" t="s">
        <v>822</v>
      </c>
      <c r="D245" s="5" t="s">
        <v>2769</v>
      </c>
      <c r="E245" s="29">
        <v>1</v>
      </c>
      <c r="F245" s="29">
        <v>1</v>
      </c>
      <c r="G245" s="29" t="s">
        <v>63</v>
      </c>
      <c r="H245" s="5">
        <v>500</v>
      </c>
      <c r="I245" s="5">
        <v>375</v>
      </c>
      <c r="J245" s="5">
        <v>747.2002</v>
      </c>
      <c r="K245" s="5">
        <v>1364.5</v>
      </c>
      <c r="L245" s="5">
        <v>42</v>
      </c>
      <c r="M245" s="5" t="s">
        <v>25</v>
      </c>
      <c r="N245" s="5" t="s">
        <v>24</v>
      </c>
      <c r="O245" s="5">
        <v>2.72</v>
      </c>
      <c r="P245" s="5">
        <v>1</v>
      </c>
      <c r="Q245" s="5" t="s">
        <v>41</v>
      </c>
      <c r="R245" s="5" t="s">
        <v>36</v>
      </c>
      <c r="S245" s="5" t="s">
        <v>21</v>
      </c>
      <c r="T245" s="5">
        <v>12</v>
      </c>
      <c r="U245" s="5">
        <v>5</v>
      </c>
      <c r="V245" s="10">
        <v>40694</v>
      </c>
      <c r="W245" s="5"/>
      <c r="X245" s="5"/>
      <c r="Y245" s="5" t="s">
        <v>821</v>
      </c>
      <c r="Z245" s="10">
        <v>41678.41777777778</v>
      </c>
      <c r="AA245" s="85">
        <f>COUNTIF(Table3[ProductID],Table25[[#This Row],[ProductID]])</f>
        <v>0</v>
      </c>
      <c r="AB245" s="85" t="str">
        <f>IF(Table25[[#This Row],[Jumlah Vendor]]&lt;=1,"Vendor tidak memiliki alternatif","")</f>
        <v>Vendor tidak memiliki alternatif</v>
      </c>
    </row>
    <row r="246" spans="1:28" x14ac:dyDescent="0.25">
      <c r="A246" s="4">
        <v>740</v>
      </c>
      <c r="B246" s="4" t="s">
        <v>820</v>
      </c>
      <c r="C246" s="4" t="s">
        <v>819</v>
      </c>
      <c r="D246" s="4" t="s">
        <v>2769</v>
      </c>
      <c r="E246" s="30">
        <v>1</v>
      </c>
      <c r="F246" s="30">
        <v>1</v>
      </c>
      <c r="G246" s="30" t="s">
        <v>63</v>
      </c>
      <c r="H246" s="4">
        <v>500</v>
      </c>
      <c r="I246" s="4">
        <v>375</v>
      </c>
      <c r="J246" s="4">
        <v>706.81100000000004</v>
      </c>
      <c r="K246" s="4">
        <v>1364.5</v>
      </c>
      <c r="L246" s="4">
        <v>44</v>
      </c>
      <c r="M246" s="4" t="s">
        <v>25</v>
      </c>
      <c r="N246" s="4" t="s">
        <v>24</v>
      </c>
      <c r="O246" s="4">
        <v>2.76</v>
      </c>
      <c r="P246" s="4">
        <v>1</v>
      </c>
      <c r="Q246" s="4" t="s">
        <v>41</v>
      </c>
      <c r="R246" s="4" t="s">
        <v>36</v>
      </c>
      <c r="S246" s="4" t="s">
        <v>21</v>
      </c>
      <c r="T246" s="4">
        <v>12</v>
      </c>
      <c r="U246" s="4">
        <v>5</v>
      </c>
      <c r="V246" s="11">
        <v>40694</v>
      </c>
      <c r="W246" s="11">
        <v>41058</v>
      </c>
      <c r="X246" s="4"/>
      <c r="Y246" s="4" t="s">
        <v>818</v>
      </c>
      <c r="Z246" s="11">
        <v>41678.41777777778</v>
      </c>
      <c r="AA246" s="85">
        <f>COUNTIF(Table3[ProductID],Table25[[#This Row],[ProductID]])</f>
        <v>0</v>
      </c>
      <c r="AB246" s="85" t="str">
        <f>IF(Table25[[#This Row],[Jumlah Vendor]]&lt;=1,"Vendor tidak memiliki alternatif","")</f>
        <v>Vendor tidak memiliki alternatif</v>
      </c>
    </row>
    <row r="247" spans="1:28" x14ac:dyDescent="0.25">
      <c r="A247" s="5">
        <v>741</v>
      </c>
      <c r="B247" s="5" t="s">
        <v>817</v>
      </c>
      <c r="C247" s="5" t="s">
        <v>816</v>
      </c>
      <c r="D247" s="5" t="s">
        <v>2769</v>
      </c>
      <c r="E247" s="29">
        <v>1</v>
      </c>
      <c r="F247" s="29">
        <v>1</v>
      </c>
      <c r="G247" s="29" t="s">
        <v>63</v>
      </c>
      <c r="H247" s="5">
        <v>500</v>
      </c>
      <c r="I247" s="5">
        <v>375</v>
      </c>
      <c r="J247" s="5">
        <v>706.81100000000004</v>
      </c>
      <c r="K247" s="5">
        <v>1364.5</v>
      </c>
      <c r="L247" s="5">
        <v>48</v>
      </c>
      <c r="M247" s="5" t="s">
        <v>25</v>
      </c>
      <c r="N247" s="5" t="s">
        <v>24</v>
      </c>
      <c r="O247" s="5">
        <v>2.8</v>
      </c>
      <c r="P247" s="5">
        <v>1</v>
      </c>
      <c r="Q247" s="5" t="s">
        <v>41</v>
      </c>
      <c r="R247" s="5" t="s">
        <v>36</v>
      </c>
      <c r="S247" s="5" t="s">
        <v>21</v>
      </c>
      <c r="T247" s="5">
        <v>12</v>
      </c>
      <c r="U247" s="5">
        <v>5</v>
      </c>
      <c r="V247" s="10">
        <v>40694</v>
      </c>
      <c r="W247" s="10">
        <v>41058</v>
      </c>
      <c r="X247" s="5"/>
      <c r="Y247" s="5" t="s">
        <v>815</v>
      </c>
      <c r="Z247" s="10">
        <v>41678.41777777778</v>
      </c>
      <c r="AA247" s="85">
        <f>COUNTIF(Table3[ProductID],Table25[[#This Row],[ProductID]])</f>
        <v>0</v>
      </c>
      <c r="AB247" s="85" t="str">
        <f>IF(Table25[[#This Row],[Jumlah Vendor]]&lt;=1,"Vendor tidak memiliki alternatif","")</f>
        <v>Vendor tidak memiliki alternatif</v>
      </c>
    </row>
    <row r="248" spans="1:28" x14ac:dyDescent="0.25">
      <c r="A248" s="4">
        <v>742</v>
      </c>
      <c r="B248" s="4" t="s">
        <v>814</v>
      </c>
      <c r="C248" s="4" t="s">
        <v>813</v>
      </c>
      <c r="D248" s="4" t="s">
        <v>2769</v>
      </c>
      <c r="E248" s="30">
        <v>1</v>
      </c>
      <c r="F248" s="30">
        <v>1</v>
      </c>
      <c r="G248" s="30" t="s">
        <v>63</v>
      </c>
      <c r="H248" s="4">
        <v>500</v>
      </c>
      <c r="I248" s="4">
        <v>375</v>
      </c>
      <c r="J248" s="4">
        <v>747.2002</v>
      </c>
      <c r="K248" s="4">
        <v>1364.5</v>
      </c>
      <c r="L248" s="4">
        <v>46</v>
      </c>
      <c r="M248" s="4" t="s">
        <v>25</v>
      </c>
      <c r="N248" s="4" t="s">
        <v>24</v>
      </c>
      <c r="O248" s="4">
        <v>2.84</v>
      </c>
      <c r="P248" s="4">
        <v>1</v>
      </c>
      <c r="Q248" s="4" t="s">
        <v>41</v>
      </c>
      <c r="R248" s="4" t="s">
        <v>36</v>
      </c>
      <c r="S248" s="4" t="s">
        <v>21</v>
      </c>
      <c r="T248" s="4">
        <v>12</v>
      </c>
      <c r="U248" s="4">
        <v>5</v>
      </c>
      <c r="V248" s="11">
        <v>40694</v>
      </c>
      <c r="W248" s="4"/>
      <c r="X248" s="4"/>
      <c r="Y248" s="4" t="s">
        <v>812</v>
      </c>
      <c r="Z248" s="11">
        <v>41678.41777777778</v>
      </c>
      <c r="AA248" s="85">
        <f>COUNTIF(Table3[ProductID],Table25[[#This Row],[ProductID]])</f>
        <v>0</v>
      </c>
      <c r="AB248" s="85" t="str">
        <f>IF(Table25[[#This Row],[Jumlah Vendor]]&lt;=1,"Vendor tidak memiliki alternatif","")</f>
        <v>Vendor tidak memiliki alternatif</v>
      </c>
    </row>
    <row r="249" spans="1:28" x14ac:dyDescent="0.25">
      <c r="A249" s="5">
        <v>743</v>
      </c>
      <c r="B249" s="5" t="s">
        <v>811</v>
      </c>
      <c r="C249" s="5" t="s">
        <v>810</v>
      </c>
      <c r="D249" s="5" t="s">
        <v>2769</v>
      </c>
      <c r="E249" s="29">
        <v>1</v>
      </c>
      <c r="F249" s="29">
        <v>1</v>
      </c>
      <c r="G249" s="29" t="s">
        <v>26</v>
      </c>
      <c r="H249" s="5">
        <v>500</v>
      </c>
      <c r="I249" s="5">
        <v>375</v>
      </c>
      <c r="J249" s="5">
        <v>739.04100000000005</v>
      </c>
      <c r="K249" s="5">
        <v>1349.6</v>
      </c>
      <c r="L249" s="5">
        <v>42</v>
      </c>
      <c r="M249" s="5" t="s">
        <v>25</v>
      </c>
      <c r="N249" s="5" t="s">
        <v>24</v>
      </c>
      <c r="O249" s="5">
        <v>2.72</v>
      </c>
      <c r="P249" s="5">
        <v>1</v>
      </c>
      <c r="Q249" s="5" t="s">
        <v>41</v>
      </c>
      <c r="R249" s="5" t="s">
        <v>36</v>
      </c>
      <c r="S249" s="5" t="s">
        <v>21</v>
      </c>
      <c r="T249" s="5">
        <v>12</v>
      </c>
      <c r="U249" s="5">
        <v>5</v>
      </c>
      <c r="V249" s="10">
        <v>40694</v>
      </c>
      <c r="W249" s="5"/>
      <c r="X249" s="5"/>
      <c r="Y249" s="5" t="s">
        <v>809</v>
      </c>
      <c r="Z249" s="10">
        <v>41678.41777777778</v>
      </c>
      <c r="AA249" s="85">
        <f>COUNTIF(Table3[ProductID],Table25[[#This Row],[ProductID]])</f>
        <v>0</v>
      </c>
      <c r="AB249" s="85" t="str">
        <f>IF(Table25[[#This Row],[Jumlah Vendor]]&lt;=1,"Vendor tidak memiliki alternatif","")</f>
        <v>Vendor tidak memiliki alternatif</v>
      </c>
    </row>
    <row r="250" spans="1:28" x14ac:dyDescent="0.25">
      <c r="A250" s="4">
        <v>744</v>
      </c>
      <c r="B250" s="4" t="s">
        <v>808</v>
      </c>
      <c r="C250" s="4" t="s">
        <v>807</v>
      </c>
      <c r="D250" s="4" t="s">
        <v>2769</v>
      </c>
      <c r="E250" s="30">
        <v>1</v>
      </c>
      <c r="F250" s="30">
        <v>1</v>
      </c>
      <c r="G250" s="30" t="s">
        <v>26</v>
      </c>
      <c r="H250" s="4">
        <v>500</v>
      </c>
      <c r="I250" s="4">
        <v>375</v>
      </c>
      <c r="J250" s="4">
        <v>699.09280000000001</v>
      </c>
      <c r="K250" s="4">
        <v>1349.6</v>
      </c>
      <c r="L250" s="4">
        <v>44</v>
      </c>
      <c r="M250" s="4" t="s">
        <v>25</v>
      </c>
      <c r="N250" s="4" t="s">
        <v>24</v>
      </c>
      <c r="O250" s="4">
        <v>2.76</v>
      </c>
      <c r="P250" s="4">
        <v>1</v>
      </c>
      <c r="Q250" s="4" t="s">
        <v>41</v>
      </c>
      <c r="R250" s="4" t="s">
        <v>36</v>
      </c>
      <c r="S250" s="4" t="s">
        <v>21</v>
      </c>
      <c r="T250" s="4">
        <v>12</v>
      </c>
      <c r="U250" s="4">
        <v>5</v>
      </c>
      <c r="V250" s="11">
        <v>40694</v>
      </c>
      <c r="W250" s="11">
        <v>41058</v>
      </c>
      <c r="X250" s="4"/>
      <c r="Y250" s="4" t="s">
        <v>806</v>
      </c>
      <c r="Z250" s="11">
        <v>41678.41777777778</v>
      </c>
      <c r="AA250" s="85">
        <f>COUNTIF(Table3[ProductID],Table25[[#This Row],[ProductID]])</f>
        <v>0</v>
      </c>
      <c r="AB250" s="85" t="str">
        <f>IF(Table25[[#This Row],[Jumlah Vendor]]&lt;=1,"Vendor tidak memiliki alternatif","")</f>
        <v>Vendor tidak memiliki alternatif</v>
      </c>
    </row>
    <row r="251" spans="1:28" x14ac:dyDescent="0.25">
      <c r="A251" s="5">
        <v>745</v>
      </c>
      <c r="B251" s="5" t="s">
        <v>805</v>
      </c>
      <c r="C251" s="5" t="s">
        <v>804</v>
      </c>
      <c r="D251" s="5" t="s">
        <v>2769</v>
      </c>
      <c r="E251" s="29">
        <v>1</v>
      </c>
      <c r="F251" s="29">
        <v>1</v>
      </c>
      <c r="G251" s="29" t="s">
        <v>26</v>
      </c>
      <c r="H251" s="5">
        <v>500</v>
      </c>
      <c r="I251" s="5">
        <v>375</v>
      </c>
      <c r="J251" s="5">
        <v>699.09280000000001</v>
      </c>
      <c r="K251" s="5">
        <v>1349.6</v>
      </c>
      <c r="L251" s="5">
        <v>48</v>
      </c>
      <c r="M251" s="5" t="s">
        <v>25</v>
      </c>
      <c r="N251" s="5" t="s">
        <v>24</v>
      </c>
      <c r="O251" s="5">
        <v>2.8</v>
      </c>
      <c r="P251" s="5">
        <v>1</v>
      </c>
      <c r="Q251" s="5" t="s">
        <v>41</v>
      </c>
      <c r="R251" s="5" t="s">
        <v>36</v>
      </c>
      <c r="S251" s="5" t="s">
        <v>21</v>
      </c>
      <c r="T251" s="5">
        <v>12</v>
      </c>
      <c r="U251" s="5">
        <v>5</v>
      </c>
      <c r="V251" s="10">
        <v>40694</v>
      </c>
      <c r="W251" s="10">
        <v>41058</v>
      </c>
      <c r="X251" s="5"/>
      <c r="Y251" s="5" t="s">
        <v>803</v>
      </c>
      <c r="Z251" s="10">
        <v>41678.41777777778</v>
      </c>
      <c r="AA251" s="85">
        <f>COUNTIF(Table3[ProductID],Table25[[#This Row],[ProductID]])</f>
        <v>0</v>
      </c>
      <c r="AB251" s="85" t="str">
        <f>IF(Table25[[#This Row],[Jumlah Vendor]]&lt;=1,"Vendor tidak memiliki alternatif","")</f>
        <v>Vendor tidak memiliki alternatif</v>
      </c>
    </row>
    <row r="252" spans="1:28" x14ac:dyDescent="0.25">
      <c r="A252" s="4">
        <v>746</v>
      </c>
      <c r="B252" s="4" t="s">
        <v>802</v>
      </c>
      <c r="C252" s="4" t="s">
        <v>801</v>
      </c>
      <c r="D252" s="4" t="s">
        <v>2769</v>
      </c>
      <c r="E252" s="30">
        <v>1</v>
      </c>
      <c r="F252" s="30">
        <v>1</v>
      </c>
      <c r="G252" s="30" t="s">
        <v>26</v>
      </c>
      <c r="H252" s="4">
        <v>500</v>
      </c>
      <c r="I252" s="4">
        <v>375</v>
      </c>
      <c r="J252" s="4">
        <v>739.04100000000005</v>
      </c>
      <c r="K252" s="4">
        <v>1349.6</v>
      </c>
      <c r="L252" s="4">
        <v>46</v>
      </c>
      <c r="M252" s="4" t="s">
        <v>25</v>
      </c>
      <c r="N252" s="4" t="s">
        <v>24</v>
      </c>
      <c r="O252" s="4">
        <v>2.84</v>
      </c>
      <c r="P252" s="4">
        <v>1</v>
      </c>
      <c r="Q252" s="4" t="s">
        <v>41</v>
      </c>
      <c r="R252" s="4" t="s">
        <v>36</v>
      </c>
      <c r="S252" s="4" t="s">
        <v>21</v>
      </c>
      <c r="T252" s="4">
        <v>12</v>
      </c>
      <c r="U252" s="4">
        <v>5</v>
      </c>
      <c r="V252" s="11">
        <v>40694</v>
      </c>
      <c r="W252" s="4"/>
      <c r="X252" s="4"/>
      <c r="Y252" s="4" t="s">
        <v>800</v>
      </c>
      <c r="Z252" s="11">
        <v>41678.41777777778</v>
      </c>
      <c r="AA252" s="85">
        <f>COUNTIF(Table3[ProductID],Table25[[#This Row],[ProductID]])</f>
        <v>0</v>
      </c>
      <c r="AB252" s="85" t="str">
        <f>IF(Table25[[#This Row],[Jumlah Vendor]]&lt;=1,"Vendor tidak memiliki alternatif","")</f>
        <v>Vendor tidak memiliki alternatif</v>
      </c>
    </row>
    <row r="253" spans="1:28" x14ac:dyDescent="0.25">
      <c r="A253" s="5">
        <v>747</v>
      </c>
      <c r="B253" s="5" t="s">
        <v>799</v>
      </c>
      <c r="C253" s="5" t="s">
        <v>798</v>
      </c>
      <c r="D253" s="5" t="s">
        <v>2769</v>
      </c>
      <c r="E253" s="29">
        <v>1</v>
      </c>
      <c r="F253" s="29">
        <v>1</v>
      </c>
      <c r="G253" s="29" t="s">
        <v>26</v>
      </c>
      <c r="H253" s="5">
        <v>500</v>
      </c>
      <c r="I253" s="5">
        <v>375</v>
      </c>
      <c r="J253" s="5">
        <v>739.04100000000005</v>
      </c>
      <c r="K253" s="5">
        <v>1349.6</v>
      </c>
      <c r="L253" s="5">
        <v>38</v>
      </c>
      <c r="M253" s="5" t="s">
        <v>25</v>
      </c>
      <c r="N253" s="5" t="s">
        <v>24</v>
      </c>
      <c r="O253" s="5">
        <v>2.68</v>
      </c>
      <c r="P253" s="5">
        <v>2</v>
      </c>
      <c r="Q253" s="5" t="s">
        <v>41</v>
      </c>
      <c r="R253" s="5" t="s">
        <v>36</v>
      </c>
      <c r="S253" s="5" t="s">
        <v>21</v>
      </c>
      <c r="T253" s="5">
        <v>12</v>
      </c>
      <c r="U253" s="5">
        <v>5</v>
      </c>
      <c r="V253" s="10">
        <v>40694</v>
      </c>
      <c r="W253" s="5"/>
      <c r="X253" s="5"/>
      <c r="Y253" s="5" t="s">
        <v>797</v>
      </c>
      <c r="Z253" s="10">
        <v>41678.41777777778</v>
      </c>
      <c r="AA253" s="85">
        <f>COUNTIF(Table3[ProductID],Table25[[#This Row],[ProductID]])</f>
        <v>0</v>
      </c>
      <c r="AB253" s="85" t="str">
        <f>IF(Table25[[#This Row],[Jumlah Vendor]]&lt;=1,"Vendor tidak memiliki alternatif","")</f>
        <v>Vendor tidak memiliki alternatif</v>
      </c>
    </row>
    <row r="254" spans="1:28" x14ac:dyDescent="0.25">
      <c r="A254" s="4">
        <v>748</v>
      </c>
      <c r="B254" s="4" t="s">
        <v>796</v>
      </c>
      <c r="C254" s="4" t="s">
        <v>795</v>
      </c>
      <c r="D254" s="4" t="s">
        <v>2769</v>
      </c>
      <c r="E254" s="30">
        <v>1</v>
      </c>
      <c r="F254" s="30">
        <v>1</v>
      </c>
      <c r="G254" s="30" t="s">
        <v>63</v>
      </c>
      <c r="H254" s="4">
        <v>500</v>
      </c>
      <c r="I254" s="4">
        <v>375</v>
      </c>
      <c r="J254" s="4">
        <v>747.2002</v>
      </c>
      <c r="K254" s="4">
        <v>1364.5</v>
      </c>
      <c r="L254" s="4">
        <v>38</v>
      </c>
      <c r="M254" s="4" t="s">
        <v>25</v>
      </c>
      <c r="N254" s="4" t="s">
        <v>24</v>
      </c>
      <c r="O254" s="4">
        <v>2.68</v>
      </c>
      <c r="P254" s="4">
        <v>2</v>
      </c>
      <c r="Q254" s="4" t="s">
        <v>41</v>
      </c>
      <c r="R254" s="4" t="s">
        <v>36</v>
      </c>
      <c r="S254" s="4" t="s">
        <v>21</v>
      </c>
      <c r="T254" s="4">
        <v>12</v>
      </c>
      <c r="U254" s="4">
        <v>5</v>
      </c>
      <c r="V254" s="11">
        <v>40694</v>
      </c>
      <c r="W254" s="4"/>
      <c r="X254" s="4"/>
      <c r="Y254" s="4" t="s">
        <v>794</v>
      </c>
      <c r="Z254" s="11">
        <v>41678.41777777778</v>
      </c>
      <c r="AA254" s="85">
        <f>COUNTIF(Table3[ProductID],Table25[[#This Row],[ProductID]])</f>
        <v>0</v>
      </c>
      <c r="AB254" s="85" t="str">
        <f>IF(Table25[[#This Row],[Jumlah Vendor]]&lt;=1,"Vendor tidak memiliki alternatif","")</f>
        <v>Vendor tidak memiliki alternatif</v>
      </c>
    </row>
    <row r="255" spans="1:28" x14ac:dyDescent="0.25">
      <c r="A255" s="5">
        <v>749</v>
      </c>
      <c r="B255" s="5" t="s">
        <v>793</v>
      </c>
      <c r="C255" s="5" t="s">
        <v>792</v>
      </c>
      <c r="D255" s="5" t="s">
        <v>2769</v>
      </c>
      <c r="E255" s="29">
        <v>1</v>
      </c>
      <c r="F255" s="29">
        <v>1</v>
      </c>
      <c r="G255" s="29" t="s">
        <v>662</v>
      </c>
      <c r="H255" s="5">
        <v>100</v>
      </c>
      <c r="I255" s="5">
        <v>75</v>
      </c>
      <c r="J255" s="5">
        <v>2171.2941999999998</v>
      </c>
      <c r="K255" s="5">
        <v>3578.27</v>
      </c>
      <c r="L255" s="5">
        <v>62</v>
      </c>
      <c r="M255" s="5" t="s">
        <v>25</v>
      </c>
      <c r="N255" s="5" t="s">
        <v>24</v>
      </c>
      <c r="O255" s="5">
        <v>15</v>
      </c>
      <c r="P255" s="5">
        <v>4</v>
      </c>
      <c r="Q255" s="5" t="s">
        <v>23</v>
      </c>
      <c r="R255" s="5" t="s">
        <v>36</v>
      </c>
      <c r="S255" s="5" t="s">
        <v>21</v>
      </c>
      <c r="T255" s="5">
        <v>2</v>
      </c>
      <c r="U255" s="5">
        <v>25</v>
      </c>
      <c r="V255" s="10">
        <v>40694</v>
      </c>
      <c r="W255" s="10">
        <v>41058</v>
      </c>
      <c r="X255" s="5"/>
      <c r="Y255" s="5" t="s">
        <v>791</v>
      </c>
      <c r="Z255" s="10">
        <v>41678.41777777778</v>
      </c>
      <c r="AA255" s="85">
        <f>COUNTIF(Table3[ProductID],Table25[[#This Row],[ProductID]])</f>
        <v>0</v>
      </c>
      <c r="AB255" s="85" t="str">
        <f>IF(Table25[[#This Row],[Jumlah Vendor]]&lt;=1,"Vendor tidak memiliki alternatif","")</f>
        <v>Vendor tidak memiliki alternatif</v>
      </c>
    </row>
    <row r="256" spans="1:28" x14ac:dyDescent="0.25">
      <c r="A256" s="4">
        <v>750</v>
      </c>
      <c r="B256" s="4" t="s">
        <v>790</v>
      </c>
      <c r="C256" s="4" t="s">
        <v>789</v>
      </c>
      <c r="D256" s="4" t="s">
        <v>2769</v>
      </c>
      <c r="E256" s="30">
        <v>1</v>
      </c>
      <c r="F256" s="30">
        <v>1</v>
      </c>
      <c r="G256" s="30" t="s">
        <v>662</v>
      </c>
      <c r="H256" s="4">
        <v>100</v>
      </c>
      <c r="I256" s="4">
        <v>75</v>
      </c>
      <c r="J256" s="4">
        <v>2171.2941999999998</v>
      </c>
      <c r="K256" s="4">
        <v>3578.27</v>
      </c>
      <c r="L256" s="4">
        <v>44</v>
      </c>
      <c r="M256" s="4" t="s">
        <v>25</v>
      </c>
      <c r="N256" s="4" t="s">
        <v>24</v>
      </c>
      <c r="O256" s="4">
        <v>13.77</v>
      </c>
      <c r="P256" s="4">
        <v>4</v>
      </c>
      <c r="Q256" s="4" t="s">
        <v>23</v>
      </c>
      <c r="R256" s="4" t="s">
        <v>36</v>
      </c>
      <c r="S256" s="4" t="s">
        <v>21</v>
      </c>
      <c r="T256" s="4">
        <v>2</v>
      </c>
      <c r="U256" s="4">
        <v>25</v>
      </c>
      <c r="V256" s="11">
        <v>40694</v>
      </c>
      <c r="W256" s="11">
        <v>41058</v>
      </c>
      <c r="X256" s="4"/>
      <c r="Y256" s="4" t="s">
        <v>788</v>
      </c>
      <c r="Z256" s="11">
        <v>41678.41777777778</v>
      </c>
      <c r="AA256" s="85">
        <f>COUNTIF(Table3[ProductID],Table25[[#This Row],[ProductID]])</f>
        <v>0</v>
      </c>
      <c r="AB256" s="85" t="str">
        <f>IF(Table25[[#This Row],[Jumlah Vendor]]&lt;=1,"Vendor tidak memiliki alternatif","")</f>
        <v>Vendor tidak memiliki alternatif</v>
      </c>
    </row>
    <row r="257" spans="1:28" x14ac:dyDescent="0.25">
      <c r="A257" s="5">
        <v>751</v>
      </c>
      <c r="B257" s="5" t="s">
        <v>787</v>
      </c>
      <c r="C257" s="5" t="s">
        <v>786</v>
      </c>
      <c r="D257" s="5" t="s">
        <v>2769</v>
      </c>
      <c r="E257" s="29">
        <v>1</v>
      </c>
      <c r="F257" s="29">
        <v>1</v>
      </c>
      <c r="G257" s="29" t="s">
        <v>662</v>
      </c>
      <c r="H257" s="5">
        <v>100</v>
      </c>
      <c r="I257" s="5">
        <v>75</v>
      </c>
      <c r="J257" s="5">
        <v>2171.2941999999998</v>
      </c>
      <c r="K257" s="5">
        <v>3578.27</v>
      </c>
      <c r="L257" s="5">
        <v>48</v>
      </c>
      <c r="M257" s="5" t="s">
        <v>25</v>
      </c>
      <c r="N257" s="5" t="s">
        <v>24</v>
      </c>
      <c r="O257" s="5">
        <v>14.13</v>
      </c>
      <c r="P257" s="5">
        <v>4</v>
      </c>
      <c r="Q257" s="5" t="s">
        <v>23</v>
      </c>
      <c r="R257" s="5" t="s">
        <v>36</v>
      </c>
      <c r="S257" s="5" t="s">
        <v>21</v>
      </c>
      <c r="T257" s="5">
        <v>2</v>
      </c>
      <c r="U257" s="5">
        <v>25</v>
      </c>
      <c r="V257" s="10">
        <v>40694</v>
      </c>
      <c r="W257" s="10">
        <v>41058</v>
      </c>
      <c r="X257" s="5"/>
      <c r="Y257" s="5" t="s">
        <v>785</v>
      </c>
      <c r="Z257" s="10">
        <v>41678.41777777778</v>
      </c>
      <c r="AA257" s="85">
        <f>COUNTIF(Table3[ProductID],Table25[[#This Row],[ProductID]])</f>
        <v>0</v>
      </c>
      <c r="AB257" s="85" t="str">
        <f>IF(Table25[[#This Row],[Jumlah Vendor]]&lt;=1,"Vendor tidak memiliki alternatif","")</f>
        <v>Vendor tidak memiliki alternatif</v>
      </c>
    </row>
    <row r="258" spans="1:28" x14ac:dyDescent="0.25">
      <c r="A258" s="4">
        <v>752</v>
      </c>
      <c r="B258" s="4" t="s">
        <v>784</v>
      </c>
      <c r="C258" s="4" t="s">
        <v>783</v>
      </c>
      <c r="D258" s="4" t="s">
        <v>2769</v>
      </c>
      <c r="E258" s="30">
        <v>1</v>
      </c>
      <c r="F258" s="30">
        <v>1</v>
      </c>
      <c r="G258" s="30" t="s">
        <v>662</v>
      </c>
      <c r="H258" s="4">
        <v>100</v>
      </c>
      <c r="I258" s="4">
        <v>75</v>
      </c>
      <c r="J258" s="4">
        <v>2171.2941999999998</v>
      </c>
      <c r="K258" s="4">
        <v>3578.27</v>
      </c>
      <c r="L258" s="4">
        <v>52</v>
      </c>
      <c r="M258" s="4" t="s">
        <v>25</v>
      </c>
      <c r="N258" s="4" t="s">
        <v>24</v>
      </c>
      <c r="O258" s="4">
        <v>14.42</v>
      </c>
      <c r="P258" s="4">
        <v>4</v>
      </c>
      <c r="Q258" s="4" t="s">
        <v>23</v>
      </c>
      <c r="R258" s="4" t="s">
        <v>36</v>
      </c>
      <c r="S258" s="4" t="s">
        <v>21</v>
      </c>
      <c r="T258" s="4">
        <v>2</v>
      </c>
      <c r="U258" s="4">
        <v>25</v>
      </c>
      <c r="V258" s="11">
        <v>40694</v>
      </c>
      <c r="W258" s="11">
        <v>41058</v>
      </c>
      <c r="X258" s="4"/>
      <c r="Y258" s="4" t="s">
        <v>782</v>
      </c>
      <c r="Z258" s="11">
        <v>41678.41777777778</v>
      </c>
      <c r="AA258" s="85">
        <f>COUNTIF(Table3[ProductID],Table25[[#This Row],[ProductID]])</f>
        <v>0</v>
      </c>
      <c r="AB258" s="85" t="str">
        <f>IF(Table25[[#This Row],[Jumlah Vendor]]&lt;=1,"Vendor tidak memiliki alternatif","")</f>
        <v>Vendor tidak memiliki alternatif</v>
      </c>
    </row>
    <row r="259" spans="1:28" x14ac:dyDescent="0.25">
      <c r="A259" s="5">
        <v>753</v>
      </c>
      <c r="B259" s="5" t="s">
        <v>781</v>
      </c>
      <c r="C259" s="5" t="s">
        <v>780</v>
      </c>
      <c r="D259" s="5" t="s">
        <v>2769</v>
      </c>
      <c r="E259" s="29">
        <v>1</v>
      </c>
      <c r="F259" s="29">
        <v>1</v>
      </c>
      <c r="G259" s="29" t="s">
        <v>662</v>
      </c>
      <c r="H259" s="5">
        <v>100</v>
      </c>
      <c r="I259" s="5">
        <v>75</v>
      </c>
      <c r="J259" s="5">
        <v>2171.2941999999998</v>
      </c>
      <c r="K259" s="5">
        <v>3578.27</v>
      </c>
      <c r="L259" s="5">
        <v>56</v>
      </c>
      <c r="M259" s="5" t="s">
        <v>25</v>
      </c>
      <c r="N259" s="5" t="s">
        <v>24</v>
      </c>
      <c r="O259" s="5">
        <v>14.68</v>
      </c>
      <c r="P259" s="5">
        <v>4</v>
      </c>
      <c r="Q259" s="5" t="s">
        <v>23</v>
      </c>
      <c r="R259" s="5" t="s">
        <v>36</v>
      </c>
      <c r="S259" s="5" t="s">
        <v>21</v>
      </c>
      <c r="T259" s="5">
        <v>2</v>
      </c>
      <c r="U259" s="5">
        <v>25</v>
      </c>
      <c r="V259" s="10">
        <v>40694</v>
      </c>
      <c r="W259" s="10">
        <v>41058</v>
      </c>
      <c r="X259" s="5"/>
      <c r="Y259" s="5" t="s">
        <v>779</v>
      </c>
      <c r="Z259" s="10">
        <v>41678.41777777778</v>
      </c>
      <c r="AA259" s="85">
        <f>COUNTIF(Table3[ProductID],Table25[[#This Row],[ProductID]])</f>
        <v>0</v>
      </c>
      <c r="AB259" s="85" t="str">
        <f>IF(Table25[[#This Row],[Jumlah Vendor]]&lt;=1,"Vendor tidak memiliki alternatif","")</f>
        <v>Vendor tidak memiliki alternatif</v>
      </c>
    </row>
    <row r="260" spans="1:28" x14ac:dyDescent="0.25">
      <c r="A260" s="4">
        <v>754</v>
      </c>
      <c r="B260" s="4" t="s">
        <v>778</v>
      </c>
      <c r="C260" s="4" t="s">
        <v>777</v>
      </c>
      <c r="D260" s="4" t="s">
        <v>2769</v>
      </c>
      <c r="E260" s="30">
        <v>1</v>
      </c>
      <c r="F260" s="30">
        <v>1</v>
      </c>
      <c r="G260" s="30" t="s">
        <v>662</v>
      </c>
      <c r="H260" s="4">
        <v>100</v>
      </c>
      <c r="I260" s="4">
        <v>75</v>
      </c>
      <c r="J260" s="4">
        <v>884.70830000000001</v>
      </c>
      <c r="K260" s="4">
        <v>1457.99</v>
      </c>
      <c r="L260" s="4">
        <v>58</v>
      </c>
      <c r="M260" s="4" t="s">
        <v>25</v>
      </c>
      <c r="N260" s="4" t="s">
        <v>24</v>
      </c>
      <c r="O260" s="4">
        <v>17.79</v>
      </c>
      <c r="P260" s="4">
        <v>4</v>
      </c>
      <c r="Q260" s="4" t="s">
        <v>23</v>
      </c>
      <c r="R260" s="4" t="s">
        <v>41</v>
      </c>
      <c r="S260" s="4" t="s">
        <v>21</v>
      </c>
      <c r="T260" s="4">
        <v>2</v>
      </c>
      <c r="U260" s="4">
        <v>28</v>
      </c>
      <c r="V260" s="11">
        <v>40694</v>
      </c>
      <c r="W260" s="11">
        <v>41058</v>
      </c>
      <c r="X260" s="4"/>
      <c r="Y260" s="4" t="s">
        <v>776</v>
      </c>
      <c r="Z260" s="11">
        <v>41678.41777777778</v>
      </c>
      <c r="AA260" s="85">
        <f>COUNTIF(Table3[ProductID],Table25[[#This Row],[ProductID]])</f>
        <v>0</v>
      </c>
      <c r="AB260" s="85" t="str">
        <f>IF(Table25[[#This Row],[Jumlah Vendor]]&lt;=1,"Vendor tidak memiliki alternatif","")</f>
        <v>Vendor tidak memiliki alternatif</v>
      </c>
    </row>
    <row r="261" spans="1:28" x14ac:dyDescent="0.25">
      <c r="A261" s="5">
        <v>755</v>
      </c>
      <c r="B261" s="5" t="s">
        <v>775</v>
      </c>
      <c r="C261" s="5" t="s">
        <v>774</v>
      </c>
      <c r="D261" s="5" t="s">
        <v>2769</v>
      </c>
      <c r="E261" s="29">
        <v>1</v>
      </c>
      <c r="F261" s="29">
        <v>1</v>
      </c>
      <c r="G261" s="29" t="s">
        <v>662</v>
      </c>
      <c r="H261" s="5">
        <v>100</v>
      </c>
      <c r="I261" s="5">
        <v>75</v>
      </c>
      <c r="J261" s="5">
        <v>884.70830000000001</v>
      </c>
      <c r="K261" s="5">
        <v>1457.99</v>
      </c>
      <c r="L261" s="5">
        <v>60</v>
      </c>
      <c r="M261" s="5" t="s">
        <v>25</v>
      </c>
      <c r="N261" s="5" t="s">
        <v>24</v>
      </c>
      <c r="O261" s="5">
        <v>17.899999999999999</v>
      </c>
      <c r="P261" s="5">
        <v>4</v>
      </c>
      <c r="Q261" s="5" t="s">
        <v>23</v>
      </c>
      <c r="R261" s="5" t="s">
        <v>41</v>
      </c>
      <c r="S261" s="5" t="s">
        <v>21</v>
      </c>
      <c r="T261" s="5">
        <v>2</v>
      </c>
      <c r="U261" s="5">
        <v>28</v>
      </c>
      <c r="V261" s="10">
        <v>40694</v>
      </c>
      <c r="W261" s="10">
        <v>41058</v>
      </c>
      <c r="X261" s="5"/>
      <c r="Y261" s="5" t="s">
        <v>773</v>
      </c>
      <c r="Z261" s="10">
        <v>41678.41777777778</v>
      </c>
      <c r="AA261" s="85">
        <f>COUNTIF(Table3[ProductID],Table25[[#This Row],[ProductID]])</f>
        <v>0</v>
      </c>
      <c r="AB261" s="85" t="str">
        <f>IF(Table25[[#This Row],[Jumlah Vendor]]&lt;=1,"Vendor tidak memiliki alternatif","")</f>
        <v>Vendor tidak memiliki alternatif</v>
      </c>
    </row>
    <row r="262" spans="1:28" x14ac:dyDescent="0.25">
      <c r="A262" s="4">
        <v>756</v>
      </c>
      <c r="B262" s="4" t="s">
        <v>772</v>
      </c>
      <c r="C262" s="4" t="s">
        <v>771</v>
      </c>
      <c r="D262" s="4" t="s">
        <v>2769</v>
      </c>
      <c r="E262" s="30">
        <v>1</v>
      </c>
      <c r="F262" s="30">
        <v>1</v>
      </c>
      <c r="G262" s="30" t="s">
        <v>662</v>
      </c>
      <c r="H262" s="4">
        <v>100</v>
      </c>
      <c r="I262" s="4">
        <v>75</v>
      </c>
      <c r="J262" s="4">
        <v>884.70830000000001</v>
      </c>
      <c r="K262" s="4">
        <v>1457.99</v>
      </c>
      <c r="L262" s="4">
        <v>44</v>
      </c>
      <c r="M262" s="4" t="s">
        <v>25</v>
      </c>
      <c r="N262" s="4" t="s">
        <v>24</v>
      </c>
      <c r="O262" s="4">
        <v>16.77</v>
      </c>
      <c r="P262" s="4">
        <v>4</v>
      </c>
      <c r="Q262" s="4" t="s">
        <v>23</v>
      </c>
      <c r="R262" s="4" t="s">
        <v>41</v>
      </c>
      <c r="S262" s="4" t="s">
        <v>21</v>
      </c>
      <c r="T262" s="4">
        <v>2</v>
      </c>
      <c r="U262" s="4">
        <v>28</v>
      </c>
      <c r="V262" s="11">
        <v>40694</v>
      </c>
      <c r="W262" s="11">
        <v>41058</v>
      </c>
      <c r="X262" s="4"/>
      <c r="Y262" s="4" t="s">
        <v>770</v>
      </c>
      <c r="Z262" s="11">
        <v>41678.41777777778</v>
      </c>
      <c r="AA262" s="85">
        <f>COUNTIF(Table3[ProductID],Table25[[#This Row],[ProductID]])</f>
        <v>0</v>
      </c>
      <c r="AB262" s="85" t="str">
        <f>IF(Table25[[#This Row],[Jumlah Vendor]]&lt;=1,"Vendor tidak memiliki alternatif","")</f>
        <v>Vendor tidak memiliki alternatif</v>
      </c>
    </row>
    <row r="263" spans="1:28" x14ac:dyDescent="0.25">
      <c r="A263" s="5">
        <v>757</v>
      </c>
      <c r="B263" s="5" t="s">
        <v>769</v>
      </c>
      <c r="C263" s="5" t="s">
        <v>768</v>
      </c>
      <c r="D263" s="5" t="s">
        <v>2769</v>
      </c>
      <c r="E263" s="29">
        <v>1</v>
      </c>
      <c r="F263" s="29">
        <v>1</v>
      </c>
      <c r="G263" s="29" t="s">
        <v>662</v>
      </c>
      <c r="H263" s="5">
        <v>100</v>
      </c>
      <c r="I263" s="5">
        <v>75</v>
      </c>
      <c r="J263" s="5">
        <v>884.70830000000001</v>
      </c>
      <c r="K263" s="5">
        <v>1457.99</v>
      </c>
      <c r="L263" s="5">
        <v>48</v>
      </c>
      <c r="M263" s="5" t="s">
        <v>25</v>
      </c>
      <c r="N263" s="5" t="s">
        <v>24</v>
      </c>
      <c r="O263" s="5">
        <v>17.13</v>
      </c>
      <c r="P263" s="5">
        <v>4</v>
      </c>
      <c r="Q263" s="5" t="s">
        <v>23</v>
      </c>
      <c r="R263" s="5" t="s">
        <v>41</v>
      </c>
      <c r="S263" s="5" t="s">
        <v>21</v>
      </c>
      <c r="T263" s="5">
        <v>2</v>
      </c>
      <c r="U263" s="5">
        <v>28</v>
      </c>
      <c r="V263" s="10">
        <v>40694</v>
      </c>
      <c r="W263" s="10">
        <v>41058</v>
      </c>
      <c r="X263" s="5"/>
      <c r="Y263" s="5" t="s">
        <v>767</v>
      </c>
      <c r="Z263" s="10">
        <v>41678.41777777778</v>
      </c>
      <c r="AA263" s="85">
        <f>COUNTIF(Table3[ProductID],Table25[[#This Row],[ProductID]])</f>
        <v>0</v>
      </c>
      <c r="AB263" s="85" t="str">
        <f>IF(Table25[[#This Row],[Jumlah Vendor]]&lt;=1,"Vendor tidak memiliki alternatif","")</f>
        <v>Vendor tidak memiliki alternatif</v>
      </c>
    </row>
    <row r="264" spans="1:28" x14ac:dyDescent="0.25">
      <c r="A264" s="4">
        <v>758</v>
      </c>
      <c r="B264" s="4" t="s">
        <v>766</v>
      </c>
      <c r="C264" s="4" t="s">
        <v>765</v>
      </c>
      <c r="D264" s="4" t="s">
        <v>2769</v>
      </c>
      <c r="E264" s="30">
        <v>1</v>
      </c>
      <c r="F264" s="30">
        <v>1</v>
      </c>
      <c r="G264" s="30" t="s">
        <v>662</v>
      </c>
      <c r="H264" s="4">
        <v>100</v>
      </c>
      <c r="I264" s="4">
        <v>75</v>
      </c>
      <c r="J264" s="4">
        <v>884.70830000000001</v>
      </c>
      <c r="K264" s="4">
        <v>1457.99</v>
      </c>
      <c r="L264" s="4">
        <v>52</v>
      </c>
      <c r="M264" s="4" t="s">
        <v>25</v>
      </c>
      <c r="N264" s="4" t="s">
        <v>24</v>
      </c>
      <c r="O264" s="4">
        <v>17.420000000000002</v>
      </c>
      <c r="P264" s="4">
        <v>4</v>
      </c>
      <c r="Q264" s="4" t="s">
        <v>23</v>
      </c>
      <c r="R264" s="4" t="s">
        <v>41</v>
      </c>
      <c r="S264" s="4" t="s">
        <v>21</v>
      </c>
      <c r="T264" s="4">
        <v>2</v>
      </c>
      <c r="U264" s="4">
        <v>28</v>
      </c>
      <c r="V264" s="11">
        <v>40694</v>
      </c>
      <c r="W264" s="11">
        <v>41058</v>
      </c>
      <c r="X264" s="4"/>
      <c r="Y264" s="4" t="s">
        <v>764</v>
      </c>
      <c r="Z264" s="11">
        <v>41678.41777777778</v>
      </c>
      <c r="AA264" s="85">
        <f>COUNTIF(Table3[ProductID],Table25[[#This Row],[ProductID]])</f>
        <v>0</v>
      </c>
      <c r="AB264" s="85" t="str">
        <f>IF(Table25[[#This Row],[Jumlah Vendor]]&lt;=1,"Vendor tidak memiliki alternatif","")</f>
        <v>Vendor tidak memiliki alternatif</v>
      </c>
    </row>
    <row r="265" spans="1:28" x14ac:dyDescent="0.25">
      <c r="A265" s="5">
        <v>759</v>
      </c>
      <c r="B265" s="5" t="s">
        <v>763</v>
      </c>
      <c r="C265" s="5" t="s">
        <v>762</v>
      </c>
      <c r="D265" s="5" t="s">
        <v>2769</v>
      </c>
      <c r="E265" s="29">
        <v>1</v>
      </c>
      <c r="F265" s="29">
        <v>1</v>
      </c>
      <c r="G265" s="29" t="s">
        <v>662</v>
      </c>
      <c r="H265" s="5">
        <v>100</v>
      </c>
      <c r="I265" s="5">
        <v>75</v>
      </c>
      <c r="J265" s="5">
        <v>486.70659999999998</v>
      </c>
      <c r="K265" s="5">
        <v>782.99</v>
      </c>
      <c r="L265" s="5">
        <v>58</v>
      </c>
      <c r="M265" s="5" t="s">
        <v>25</v>
      </c>
      <c r="N265" s="5" t="s">
        <v>24</v>
      </c>
      <c r="O265" s="5">
        <v>19.79</v>
      </c>
      <c r="P265" s="5">
        <v>4</v>
      </c>
      <c r="Q265" s="5" t="s">
        <v>23</v>
      </c>
      <c r="R265" s="5" t="s">
        <v>22</v>
      </c>
      <c r="S265" s="5" t="s">
        <v>21</v>
      </c>
      <c r="T265" s="5">
        <v>2</v>
      </c>
      <c r="U265" s="5">
        <v>30</v>
      </c>
      <c r="V265" s="10">
        <v>40694</v>
      </c>
      <c r="W265" s="10">
        <v>43980</v>
      </c>
      <c r="X265" s="5"/>
      <c r="Y265" s="5" t="s">
        <v>761</v>
      </c>
      <c r="Z265" s="10">
        <v>41678.41777777778</v>
      </c>
      <c r="AA265" s="85">
        <f>COUNTIF(Table3[ProductID],Table25[[#This Row],[ProductID]])</f>
        <v>0</v>
      </c>
      <c r="AB265" s="85" t="str">
        <f>IF(Table25[[#This Row],[Jumlah Vendor]]&lt;=1,"Vendor tidak memiliki alternatif","")</f>
        <v>Vendor tidak memiliki alternatif</v>
      </c>
    </row>
    <row r="266" spans="1:28" x14ac:dyDescent="0.25">
      <c r="A266" s="4">
        <v>760</v>
      </c>
      <c r="B266" s="4" t="s">
        <v>760</v>
      </c>
      <c r="C266" s="4" t="s">
        <v>759</v>
      </c>
      <c r="D266" s="4" t="s">
        <v>2769</v>
      </c>
      <c r="E266" s="30">
        <v>1</v>
      </c>
      <c r="F266" s="30">
        <v>1</v>
      </c>
      <c r="G266" s="30" t="s">
        <v>662</v>
      </c>
      <c r="H266" s="4">
        <v>100</v>
      </c>
      <c r="I266" s="4">
        <v>75</v>
      </c>
      <c r="J266" s="4">
        <v>486.70659999999998</v>
      </c>
      <c r="K266" s="4">
        <v>782.99</v>
      </c>
      <c r="L266" s="4">
        <v>60</v>
      </c>
      <c r="M266" s="4" t="s">
        <v>25</v>
      </c>
      <c r="N266" s="4" t="s">
        <v>24</v>
      </c>
      <c r="O266" s="4">
        <v>19.899999999999999</v>
      </c>
      <c r="P266" s="4">
        <v>4</v>
      </c>
      <c r="Q266" s="4" t="s">
        <v>23</v>
      </c>
      <c r="R266" s="4" t="s">
        <v>22</v>
      </c>
      <c r="S266" s="4" t="s">
        <v>21</v>
      </c>
      <c r="T266" s="4">
        <v>2</v>
      </c>
      <c r="U266" s="4">
        <v>30</v>
      </c>
      <c r="V266" s="11">
        <v>40694</v>
      </c>
      <c r="W266" s="11">
        <v>43980</v>
      </c>
      <c r="X266" s="4"/>
      <c r="Y266" s="4" t="s">
        <v>758</v>
      </c>
      <c r="Z266" s="11">
        <v>41678.41777777778</v>
      </c>
      <c r="AA266" s="85">
        <f>COUNTIF(Table3[ProductID],Table25[[#This Row],[ProductID]])</f>
        <v>0</v>
      </c>
      <c r="AB266" s="85" t="str">
        <f>IF(Table25[[#This Row],[Jumlah Vendor]]&lt;=1,"Vendor tidak memiliki alternatif","")</f>
        <v>Vendor tidak memiliki alternatif</v>
      </c>
    </row>
    <row r="267" spans="1:28" x14ac:dyDescent="0.25">
      <c r="A267" s="5">
        <v>761</v>
      </c>
      <c r="B267" s="5" t="s">
        <v>757</v>
      </c>
      <c r="C267" s="5" t="s">
        <v>756</v>
      </c>
      <c r="D267" s="5" t="s">
        <v>2769</v>
      </c>
      <c r="E267" s="29">
        <v>1</v>
      </c>
      <c r="F267" s="29">
        <v>1</v>
      </c>
      <c r="G267" s="29" t="s">
        <v>662</v>
      </c>
      <c r="H267" s="5">
        <v>100</v>
      </c>
      <c r="I267" s="5">
        <v>75</v>
      </c>
      <c r="J267" s="5">
        <v>486.70659999999998</v>
      </c>
      <c r="K267" s="5">
        <v>782.99</v>
      </c>
      <c r="L267" s="5">
        <v>62</v>
      </c>
      <c r="M267" s="5" t="s">
        <v>25</v>
      </c>
      <c r="N267" s="5" t="s">
        <v>24</v>
      </c>
      <c r="O267" s="5">
        <v>20</v>
      </c>
      <c r="P267" s="5">
        <v>4</v>
      </c>
      <c r="Q267" s="5" t="s">
        <v>23</v>
      </c>
      <c r="R267" s="5" t="s">
        <v>22</v>
      </c>
      <c r="S267" s="5" t="s">
        <v>21</v>
      </c>
      <c r="T267" s="5">
        <v>2</v>
      </c>
      <c r="U267" s="5">
        <v>30</v>
      </c>
      <c r="V267" s="10">
        <v>40694</v>
      </c>
      <c r="W267" s="10">
        <v>43980</v>
      </c>
      <c r="X267" s="5"/>
      <c r="Y267" s="5" t="s">
        <v>755</v>
      </c>
      <c r="Z267" s="10">
        <v>41678.41777777778</v>
      </c>
      <c r="AA267" s="85">
        <f>COUNTIF(Table3[ProductID],Table25[[#This Row],[ProductID]])</f>
        <v>0</v>
      </c>
      <c r="AB267" s="85" t="str">
        <f>IF(Table25[[#This Row],[Jumlah Vendor]]&lt;=1,"Vendor tidak memiliki alternatif","")</f>
        <v>Vendor tidak memiliki alternatif</v>
      </c>
    </row>
    <row r="268" spans="1:28" x14ac:dyDescent="0.25">
      <c r="A268" s="4">
        <v>762</v>
      </c>
      <c r="B268" s="4" t="s">
        <v>754</v>
      </c>
      <c r="C268" s="4" t="s">
        <v>753</v>
      </c>
      <c r="D268" s="4" t="s">
        <v>2769</v>
      </c>
      <c r="E268" s="30">
        <v>1</v>
      </c>
      <c r="F268" s="30">
        <v>1</v>
      </c>
      <c r="G268" s="30" t="s">
        <v>662</v>
      </c>
      <c r="H268" s="4">
        <v>100</v>
      </c>
      <c r="I268" s="4">
        <v>75</v>
      </c>
      <c r="J268" s="4">
        <v>486.70659999999998</v>
      </c>
      <c r="K268" s="4">
        <v>782.99</v>
      </c>
      <c r="L268" s="4">
        <v>44</v>
      </c>
      <c r="M268" s="4" t="s">
        <v>25</v>
      </c>
      <c r="N268" s="4" t="s">
        <v>24</v>
      </c>
      <c r="O268" s="4">
        <v>18.77</v>
      </c>
      <c r="P268" s="4">
        <v>4</v>
      </c>
      <c r="Q268" s="4" t="s">
        <v>23</v>
      </c>
      <c r="R268" s="4" t="s">
        <v>22</v>
      </c>
      <c r="S268" s="4" t="s">
        <v>21</v>
      </c>
      <c r="T268" s="4">
        <v>2</v>
      </c>
      <c r="U268" s="4">
        <v>30</v>
      </c>
      <c r="V268" s="11">
        <v>40694</v>
      </c>
      <c r="W268" s="11">
        <v>43980</v>
      </c>
      <c r="X268" s="4"/>
      <c r="Y268" s="4" t="s">
        <v>752</v>
      </c>
      <c r="Z268" s="11">
        <v>41678.41777777778</v>
      </c>
      <c r="AA268" s="85">
        <f>COUNTIF(Table3[ProductID],Table25[[#This Row],[ProductID]])</f>
        <v>0</v>
      </c>
      <c r="AB268" s="85" t="str">
        <f>IF(Table25[[#This Row],[Jumlah Vendor]]&lt;=1,"Vendor tidak memiliki alternatif","")</f>
        <v>Vendor tidak memiliki alternatif</v>
      </c>
    </row>
    <row r="269" spans="1:28" x14ac:dyDescent="0.25">
      <c r="A269" s="5">
        <v>763</v>
      </c>
      <c r="B269" s="5" t="s">
        <v>751</v>
      </c>
      <c r="C269" s="5" t="s">
        <v>750</v>
      </c>
      <c r="D269" s="5" t="s">
        <v>2769</v>
      </c>
      <c r="E269" s="29">
        <v>1</v>
      </c>
      <c r="F269" s="29">
        <v>1</v>
      </c>
      <c r="G269" s="29" t="s">
        <v>662</v>
      </c>
      <c r="H269" s="5">
        <v>100</v>
      </c>
      <c r="I269" s="5">
        <v>75</v>
      </c>
      <c r="J269" s="5">
        <v>486.70659999999998</v>
      </c>
      <c r="K269" s="5">
        <v>782.99</v>
      </c>
      <c r="L269" s="5">
        <v>48</v>
      </c>
      <c r="M269" s="5" t="s">
        <v>25</v>
      </c>
      <c r="N269" s="5" t="s">
        <v>24</v>
      </c>
      <c r="O269" s="5">
        <v>19.13</v>
      </c>
      <c r="P269" s="5">
        <v>4</v>
      </c>
      <c r="Q269" s="5" t="s">
        <v>23</v>
      </c>
      <c r="R269" s="5" t="s">
        <v>22</v>
      </c>
      <c r="S269" s="5" t="s">
        <v>21</v>
      </c>
      <c r="T269" s="5">
        <v>2</v>
      </c>
      <c r="U269" s="5">
        <v>30</v>
      </c>
      <c r="V269" s="10">
        <v>40694</v>
      </c>
      <c r="W269" s="10">
        <v>43980</v>
      </c>
      <c r="X269" s="5"/>
      <c r="Y269" s="5" t="s">
        <v>749</v>
      </c>
      <c r="Z269" s="10">
        <v>41678.41777777778</v>
      </c>
      <c r="AA269" s="85">
        <f>COUNTIF(Table3[ProductID],Table25[[#This Row],[ProductID]])</f>
        <v>0</v>
      </c>
      <c r="AB269" s="85" t="str">
        <f>IF(Table25[[#This Row],[Jumlah Vendor]]&lt;=1,"Vendor tidak memiliki alternatif","")</f>
        <v>Vendor tidak memiliki alternatif</v>
      </c>
    </row>
    <row r="270" spans="1:28" x14ac:dyDescent="0.25">
      <c r="A270" s="4">
        <v>764</v>
      </c>
      <c r="B270" s="4" t="s">
        <v>748</v>
      </c>
      <c r="C270" s="4" t="s">
        <v>747</v>
      </c>
      <c r="D270" s="4" t="s">
        <v>2769</v>
      </c>
      <c r="E270" s="30">
        <v>1</v>
      </c>
      <c r="F270" s="30">
        <v>1</v>
      </c>
      <c r="G270" s="30" t="s">
        <v>662</v>
      </c>
      <c r="H270" s="4">
        <v>100</v>
      </c>
      <c r="I270" s="4">
        <v>75</v>
      </c>
      <c r="J270" s="4">
        <v>486.70659999999998</v>
      </c>
      <c r="K270" s="4">
        <v>782.99</v>
      </c>
      <c r="L270" s="4">
        <v>52</v>
      </c>
      <c r="M270" s="4" t="s">
        <v>25</v>
      </c>
      <c r="N270" s="4" t="s">
        <v>24</v>
      </c>
      <c r="O270" s="4">
        <v>19.420000000000002</v>
      </c>
      <c r="P270" s="4">
        <v>4</v>
      </c>
      <c r="Q270" s="4" t="s">
        <v>23</v>
      </c>
      <c r="R270" s="4" t="s">
        <v>22</v>
      </c>
      <c r="S270" s="4" t="s">
        <v>21</v>
      </c>
      <c r="T270" s="4">
        <v>2</v>
      </c>
      <c r="U270" s="4">
        <v>30</v>
      </c>
      <c r="V270" s="11">
        <v>40694</v>
      </c>
      <c r="W270" s="11">
        <v>43980</v>
      </c>
      <c r="X270" s="4"/>
      <c r="Y270" s="4" t="s">
        <v>746</v>
      </c>
      <c r="Z270" s="11">
        <v>41678.41777777778</v>
      </c>
      <c r="AA270" s="85">
        <f>COUNTIF(Table3[ProductID],Table25[[#This Row],[ProductID]])</f>
        <v>0</v>
      </c>
      <c r="AB270" s="85" t="str">
        <f>IF(Table25[[#This Row],[Jumlah Vendor]]&lt;=1,"Vendor tidak memiliki alternatif","")</f>
        <v>Vendor tidak memiliki alternatif</v>
      </c>
    </row>
    <row r="271" spans="1:28" x14ac:dyDescent="0.25">
      <c r="A271" s="5">
        <v>765</v>
      </c>
      <c r="B271" s="5" t="s">
        <v>745</v>
      </c>
      <c r="C271" s="5" t="s">
        <v>744</v>
      </c>
      <c r="D271" s="5" t="s">
        <v>2769</v>
      </c>
      <c r="E271" s="29">
        <v>1</v>
      </c>
      <c r="F271" s="29">
        <v>1</v>
      </c>
      <c r="G271" s="29" t="s">
        <v>26</v>
      </c>
      <c r="H271" s="5">
        <v>100</v>
      </c>
      <c r="I271" s="5">
        <v>75</v>
      </c>
      <c r="J271" s="5">
        <v>486.70659999999998</v>
      </c>
      <c r="K271" s="5">
        <v>782.99</v>
      </c>
      <c r="L271" s="5">
        <v>58</v>
      </c>
      <c r="M271" s="5" t="s">
        <v>25</v>
      </c>
      <c r="N271" s="5" t="s">
        <v>24</v>
      </c>
      <c r="O271" s="5">
        <v>19.79</v>
      </c>
      <c r="P271" s="5">
        <v>4</v>
      </c>
      <c r="Q271" s="5" t="s">
        <v>23</v>
      </c>
      <c r="R271" s="5" t="s">
        <v>22</v>
      </c>
      <c r="S271" s="5" t="s">
        <v>21</v>
      </c>
      <c r="T271" s="5">
        <v>2</v>
      </c>
      <c r="U271" s="5">
        <v>30</v>
      </c>
      <c r="V271" s="10">
        <v>40694</v>
      </c>
      <c r="W271" s="10">
        <v>43980</v>
      </c>
      <c r="X271" s="5"/>
      <c r="Y271" s="5" t="s">
        <v>743</v>
      </c>
      <c r="Z271" s="10">
        <v>41678.41777777778</v>
      </c>
      <c r="AA271" s="85">
        <f>COUNTIF(Table3[ProductID],Table25[[#This Row],[ProductID]])</f>
        <v>0</v>
      </c>
      <c r="AB271" s="85" t="str">
        <f>IF(Table25[[#This Row],[Jumlah Vendor]]&lt;=1,"Vendor tidak memiliki alternatif","")</f>
        <v>Vendor tidak memiliki alternatif</v>
      </c>
    </row>
    <row r="272" spans="1:28" x14ac:dyDescent="0.25">
      <c r="A272" s="4">
        <v>766</v>
      </c>
      <c r="B272" s="4" t="s">
        <v>742</v>
      </c>
      <c r="C272" s="4" t="s">
        <v>741</v>
      </c>
      <c r="D272" s="4" t="s">
        <v>2769</v>
      </c>
      <c r="E272" s="30">
        <v>1</v>
      </c>
      <c r="F272" s="30">
        <v>1</v>
      </c>
      <c r="G272" s="30" t="s">
        <v>26</v>
      </c>
      <c r="H272" s="4">
        <v>100</v>
      </c>
      <c r="I272" s="4">
        <v>75</v>
      </c>
      <c r="J272" s="4">
        <v>486.70659999999998</v>
      </c>
      <c r="K272" s="4">
        <v>782.99</v>
      </c>
      <c r="L272" s="4">
        <v>60</v>
      </c>
      <c r="M272" s="4" t="s">
        <v>25</v>
      </c>
      <c r="N272" s="4" t="s">
        <v>24</v>
      </c>
      <c r="O272" s="4">
        <v>19.899999999999999</v>
      </c>
      <c r="P272" s="4">
        <v>4</v>
      </c>
      <c r="Q272" s="4" t="s">
        <v>23</v>
      </c>
      <c r="R272" s="4" t="s">
        <v>22</v>
      </c>
      <c r="S272" s="4" t="s">
        <v>21</v>
      </c>
      <c r="T272" s="4">
        <v>2</v>
      </c>
      <c r="U272" s="4">
        <v>30</v>
      </c>
      <c r="V272" s="11">
        <v>40694</v>
      </c>
      <c r="W272" s="11">
        <v>43980</v>
      </c>
      <c r="X272" s="4"/>
      <c r="Y272" s="4" t="s">
        <v>740</v>
      </c>
      <c r="Z272" s="11">
        <v>41678.41777777778</v>
      </c>
      <c r="AA272" s="85">
        <f>COUNTIF(Table3[ProductID],Table25[[#This Row],[ProductID]])</f>
        <v>0</v>
      </c>
      <c r="AB272" s="85" t="str">
        <f>IF(Table25[[#This Row],[Jumlah Vendor]]&lt;=1,"Vendor tidak memiliki alternatif","")</f>
        <v>Vendor tidak memiliki alternatif</v>
      </c>
    </row>
    <row r="273" spans="1:28" x14ac:dyDescent="0.25">
      <c r="A273" s="5">
        <v>767</v>
      </c>
      <c r="B273" s="5" t="s">
        <v>739</v>
      </c>
      <c r="C273" s="5" t="s">
        <v>738</v>
      </c>
      <c r="D273" s="5" t="s">
        <v>2769</v>
      </c>
      <c r="E273" s="29">
        <v>1</v>
      </c>
      <c r="F273" s="29">
        <v>1</v>
      </c>
      <c r="G273" s="29" t="s">
        <v>26</v>
      </c>
      <c r="H273" s="5">
        <v>100</v>
      </c>
      <c r="I273" s="5">
        <v>75</v>
      </c>
      <c r="J273" s="5">
        <v>486.70659999999998</v>
      </c>
      <c r="K273" s="5">
        <v>782.99</v>
      </c>
      <c r="L273" s="5">
        <v>62</v>
      </c>
      <c r="M273" s="5" t="s">
        <v>25</v>
      </c>
      <c r="N273" s="5" t="s">
        <v>24</v>
      </c>
      <c r="O273" s="5">
        <v>20</v>
      </c>
      <c r="P273" s="5">
        <v>4</v>
      </c>
      <c r="Q273" s="5" t="s">
        <v>23</v>
      </c>
      <c r="R273" s="5" t="s">
        <v>22</v>
      </c>
      <c r="S273" s="5" t="s">
        <v>21</v>
      </c>
      <c r="T273" s="5">
        <v>2</v>
      </c>
      <c r="U273" s="5">
        <v>30</v>
      </c>
      <c r="V273" s="10">
        <v>40694</v>
      </c>
      <c r="W273" s="10">
        <v>43980</v>
      </c>
      <c r="X273" s="5"/>
      <c r="Y273" s="5" t="s">
        <v>737</v>
      </c>
      <c r="Z273" s="10">
        <v>41678.41777777778</v>
      </c>
      <c r="AA273" s="85">
        <f>COUNTIF(Table3[ProductID],Table25[[#This Row],[ProductID]])</f>
        <v>0</v>
      </c>
      <c r="AB273" s="85" t="str">
        <f>IF(Table25[[#This Row],[Jumlah Vendor]]&lt;=1,"Vendor tidak memiliki alternatif","")</f>
        <v>Vendor tidak memiliki alternatif</v>
      </c>
    </row>
    <row r="274" spans="1:28" x14ac:dyDescent="0.25">
      <c r="A274" s="4">
        <v>768</v>
      </c>
      <c r="B274" s="4" t="s">
        <v>736</v>
      </c>
      <c r="C274" s="4" t="s">
        <v>735</v>
      </c>
      <c r="D274" s="4" t="s">
        <v>2769</v>
      </c>
      <c r="E274" s="30">
        <v>1</v>
      </c>
      <c r="F274" s="30">
        <v>1</v>
      </c>
      <c r="G274" s="30" t="s">
        <v>26</v>
      </c>
      <c r="H274" s="4">
        <v>100</v>
      </c>
      <c r="I274" s="4">
        <v>75</v>
      </c>
      <c r="J274" s="4">
        <v>486.70659999999998</v>
      </c>
      <c r="K274" s="4">
        <v>782.99</v>
      </c>
      <c r="L274" s="4">
        <v>44</v>
      </c>
      <c r="M274" s="4" t="s">
        <v>25</v>
      </c>
      <c r="N274" s="4" t="s">
        <v>24</v>
      </c>
      <c r="O274" s="4">
        <v>18.77</v>
      </c>
      <c r="P274" s="4">
        <v>4</v>
      </c>
      <c r="Q274" s="4" t="s">
        <v>23</v>
      </c>
      <c r="R274" s="4" t="s">
        <v>22</v>
      </c>
      <c r="S274" s="4" t="s">
        <v>21</v>
      </c>
      <c r="T274" s="4">
        <v>2</v>
      </c>
      <c r="U274" s="4">
        <v>30</v>
      </c>
      <c r="V274" s="11">
        <v>40694</v>
      </c>
      <c r="W274" s="11">
        <v>43980</v>
      </c>
      <c r="X274" s="4"/>
      <c r="Y274" s="4" t="s">
        <v>734</v>
      </c>
      <c r="Z274" s="11">
        <v>41678.41777777778</v>
      </c>
      <c r="AA274" s="85">
        <f>COUNTIF(Table3[ProductID],Table25[[#This Row],[ProductID]])</f>
        <v>0</v>
      </c>
      <c r="AB274" s="85" t="str">
        <f>IF(Table25[[#This Row],[Jumlah Vendor]]&lt;=1,"Vendor tidak memiliki alternatif","")</f>
        <v>Vendor tidak memiliki alternatif</v>
      </c>
    </row>
    <row r="275" spans="1:28" x14ac:dyDescent="0.25">
      <c r="A275" s="5">
        <v>769</v>
      </c>
      <c r="B275" s="5" t="s">
        <v>733</v>
      </c>
      <c r="C275" s="5" t="s">
        <v>732</v>
      </c>
      <c r="D275" s="5" t="s">
        <v>2769</v>
      </c>
      <c r="E275" s="29">
        <v>1</v>
      </c>
      <c r="F275" s="29">
        <v>1</v>
      </c>
      <c r="G275" s="29" t="s">
        <v>26</v>
      </c>
      <c r="H275" s="5">
        <v>100</v>
      </c>
      <c r="I275" s="5">
        <v>75</v>
      </c>
      <c r="J275" s="5">
        <v>486.70659999999998</v>
      </c>
      <c r="K275" s="5">
        <v>782.99</v>
      </c>
      <c r="L275" s="5">
        <v>48</v>
      </c>
      <c r="M275" s="5" t="s">
        <v>25</v>
      </c>
      <c r="N275" s="5" t="s">
        <v>24</v>
      </c>
      <c r="O275" s="5">
        <v>19.13</v>
      </c>
      <c r="P275" s="5">
        <v>4</v>
      </c>
      <c r="Q275" s="5" t="s">
        <v>23</v>
      </c>
      <c r="R275" s="5" t="s">
        <v>22</v>
      </c>
      <c r="S275" s="5" t="s">
        <v>21</v>
      </c>
      <c r="T275" s="5">
        <v>2</v>
      </c>
      <c r="U275" s="5">
        <v>30</v>
      </c>
      <c r="V275" s="10">
        <v>40694</v>
      </c>
      <c r="W275" s="10">
        <v>43980</v>
      </c>
      <c r="X275" s="5"/>
      <c r="Y275" s="5" t="s">
        <v>731</v>
      </c>
      <c r="Z275" s="10">
        <v>41678.41777777778</v>
      </c>
      <c r="AA275" s="85">
        <f>COUNTIF(Table3[ProductID],Table25[[#This Row],[ProductID]])</f>
        <v>0</v>
      </c>
      <c r="AB275" s="85" t="str">
        <f>IF(Table25[[#This Row],[Jumlah Vendor]]&lt;=1,"Vendor tidak memiliki alternatif","")</f>
        <v>Vendor tidak memiliki alternatif</v>
      </c>
    </row>
    <row r="276" spans="1:28" x14ac:dyDescent="0.25">
      <c r="A276" s="4">
        <v>770</v>
      </c>
      <c r="B276" s="4" t="s">
        <v>730</v>
      </c>
      <c r="C276" s="4" t="s">
        <v>729</v>
      </c>
      <c r="D276" s="4" t="s">
        <v>2769</v>
      </c>
      <c r="E276" s="30">
        <v>1</v>
      </c>
      <c r="F276" s="30">
        <v>1</v>
      </c>
      <c r="G276" s="30" t="s">
        <v>26</v>
      </c>
      <c r="H276" s="4">
        <v>100</v>
      </c>
      <c r="I276" s="4">
        <v>75</v>
      </c>
      <c r="J276" s="4">
        <v>486.70659999999998</v>
      </c>
      <c r="K276" s="4">
        <v>782.99</v>
      </c>
      <c r="L276" s="4">
        <v>52</v>
      </c>
      <c r="M276" s="4" t="s">
        <v>25</v>
      </c>
      <c r="N276" s="4" t="s">
        <v>24</v>
      </c>
      <c r="O276" s="4">
        <v>19.420000000000002</v>
      </c>
      <c r="P276" s="4">
        <v>4</v>
      </c>
      <c r="Q276" s="4" t="s">
        <v>23</v>
      </c>
      <c r="R276" s="4" t="s">
        <v>22</v>
      </c>
      <c r="S276" s="4" t="s">
        <v>21</v>
      </c>
      <c r="T276" s="4">
        <v>2</v>
      </c>
      <c r="U276" s="4">
        <v>30</v>
      </c>
      <c r="V276" s="11">
        <v>40694</v>
      </c>
      <c r="W276" s="11">
        <v>43980</v>
      </c>
      <c r="X276" s="4"/>
      <c r="Y276" s="25" t="s">
        <v>728</v>
      </c>
      <c r="Z276" s="11">
        <v>41678.41777777778</v>
      </c>
      <c r="AA276" s="85">
        <f>COUNTIF(Table3[ProductID],Table25[[#This Row],[ProductID]])</f>
        <v>0</v>
      </c>
      <c r="AB276" s="85" t="str">
        <f>IF(Table25[[#This Row],[Jumlah Vendor]]&lt;=1,"Vendor tidak memiliki alternatif","")</f>
        <v>Vendor tidak memiliki alternatif</v>
      </c>
    </row>
    <row r="277" spans="1:28" x14ac:dyDescent="0.25">
      <c r="A277" s="5">
        <v>771</v>
      </c>
      <c r="B277" s="5" t="s">
        <v>727</v>
      </c>
      <c r="C277" s="5" t="s">
        <v>726</v>
      </c>
      <c r="D277" s="5" t="s">
        <v>2769</v>
      </c>
      <c r="E277" s="29">
        <v>1</v>
      </c>
      <c r="F277" s="29">
        <v>1</v>
      </c>
      <c r="G277" s="29" t="s">
        <v>63</v>
      </c>
      <c r="H277" s="5">
        <v>100</v>
      </c>
      <c r="I277" s="5">
        <v>75</v>
      </c>
      <c r="J277" s="5">
        <v>1912.1543999999999</v>
      </c>
      <c r="K277" s="5">
        <v>3399.99</v>
      </c>
      <c r="L277" s="5">
        <v>38</v>
      </c>
      <c r="M277" s="5" t="s">
        <v>25</v>
      </c>
      <c r="N277" s="5" t="s">
        <v>24</v>
      </c>
      <c r="O277" s="5">
        <v>20.350000000000001</v>
      </c>
      <c r="P277" s="5">
        <v>4</v>
      </c>
      <c r="Q277" s="5" t="s">
        <v>41</v>
      </c>
      <c r="R277" s="5" t="s">
        <v>36</v>
      </c>
      <c r="S277" s="5" t="s">
        <v>21</v>
      </c>
      <c r="T277" s="5">
        <v>1</v>
      </c>
      <c r="U277" s="5">
        <v>19</v>
      </c>
      <c r="V277" s="10">
        <v>40694</v>
      </c>
      <c r="W277" s="10">
        <v>41058</v>
      </c>
      <c r="X277" s="5"/>
      <c r="Y277" s="5" t="s">
        <v>725</v>
      </c>
      <c r="Z277" s="10">
        <v>41678.41777777778</v>
      </c>
      <c r="AA277" s="85">
        <f>COUNTIF(Table3[ProductID],Table25[[#This Row],[ProductID]])</f>
        <v>0</v>
      </c>
      <c r="AB277" s="85" t="str">
        <f>IF(Table25[[#This Row],[Jumlah Vendor]]&lt;=1,"Vendor tidak memiliki alternatif","")</f>
        <v>Vendor tidak memiliki alternatif</v>
      </c>
    </row>
    <row r="278" spans="1:28" x14ac:dyDescent="0.25">
      <c r="A278" s="4">
        <v>772</v>
      </c>
      <c r="B278" s="4" t="s">
        <v>724</v>
      </c>
      <c r="C278" s="4" t="s">
        <v>723</v>
      </c>
      <c r="D278" s="4" t="s">
        <v>2769</v>
      </c>
      <c r="E278" s="30">
        <v>1</v>
      </c>
      <c r="F278" s="30">
        <v>1</v>
      </c>
      <c r="G278" s="30" t="s">
        <v>63</v>
      </c>
      <c r="H278" s="4">
        <v>100</v>
      </c>
      <c r="I278" s="4">
        <v>75</v>
      </c>
      <c r="J278" s="4">
        <v>1912.1543999999999</v>
      </c>
      <c r="K278" s="4">
        <v>3399.99</v>
      </c>
      <c r="L278" s="4">
        <v>42</v>
      </c>
      <c r="M278" s="4" t="s">
        <v>25</v>
      </c>
      <c r="N278" s="4" t="s">
        <v>24</v>
      </c>
      <c r="O278" s="4">
        <v>20.77</v>
      </c>
      <c r="P278" s="4">
        <v>4</v>
      </c>
      <c r="Q278" s="4" t="s">
        <v>41</v>
      </c>
      <c r="R278" s="4" t="s">
        <v>36</v>
      </c>
      <c r="S278" s="4" t="s">
        <v>21</v>
      </c>
      <c r="T278" s="4">
        <v>1</v>
      </c>
      <c r="U278" s="4">
        <v>19</v>
      </c>
      <c r="V278" s="11">
        <v>40694</v>
      </c>
      <c r="W278" s="11">
        <v>41058</v>
      </c>
      <c r="X278" s="4"/>
      <c r="Y278" s="4" t="s">
        <v>722</v>
      </c>
      <c r="Z278" s="11">
        <v>41678.41777777778</v>
      </c>
      <c r="AA278" s="85">
        <f>COUNTIF(Table3[ProductID],Table25[[#This Row],[ProductID]])</f>
        <v>0</v>
      </c>
      <c r="AB278" s="85" t="str">
        <f>IF(Table25[[#This Row],[Jumlah Vendor]]&lt;=1,"Vendor tidak memiliki alternatif","")</f>
        <v>Vendor tidak memiliki alternatif</v>
      </c>
    </row>
    <row r="279" spans="1:28" x14ac:dyDescent="0.25">
      <c r="A279" s="5">
        <v>773</v>
      </c>
      <c r="B279" s="5" t="s">
        <v>721</v>
      </c>
      <c r="C279" s="5" t="s">
        <v>720</v>
      </c>
      <c r="D279" s="5" t="s">
        <v>2769</v>
      </c>
      <c r="E279" s="29">
        <v>1</v>
      </c>
      <c r="F279" s="29">
        <v>1</v>
      </c>
      <c r="G279" s="29" t="s">
        <v>63</v>
      </c>
      <c r="H279" s="5">
        <v>100</v>
      </c>
      <c r="I279" s="5">
        <v>75</v>
      </c>
      <c r="J279" s="5">
        <v>1912.1543999999999</v>
      </c>
      <c r="K279" s="5">
        <v>3399.99</v>
      </c>
      <c r="L279" s="5">
        <v>44</v>
      </c>
      <c r="M279" s="5" t="s">
        <v>25</v>
      </c>
      <c r="N279" s="5" t="s">
        <v>24</v>
      </c>
      <c r="O279" s="5">
        <v>21.13</v>
      </c>
      <c r="P279" s="5">
        <v>4</v>
      </c>
      <c r="Q279" s="5" t="s">
        <v>41</v>
      </c>
      <c r="R279" s="5" t="s">
        <v>36</v>
      </c>
      <c r="S279" s="5" t="s">
        <v>21</v>
      </c>
      <c r="T279" s="5">
        <v>1</v>
      </c>
      <c r="U279" s="5">
        <v>19</v>
      </c>
      <c r="V279" s="10">
        <v>40694</v>
      </c>
      <c r="W279" s="10">
        <v>41058</v>
      </c>
      <c r="X279" s="5"/>
      <c r="Y279" s="5" t="s">
        <v>719</v>
      </c>
      <c r="Z279" s="10">
        <v>41678.41777777778</v>
      </c>
      <c r="AA279" s="85">
        <f>COUNTIF(Table3[ProductID],Table25[[#This Row],[ProductID]])</f>
        <v>0</v>
      </c>
      <c r="AB279" s="85" t="str">
        <f>IF(Table25[[#This Row],[Jumlah Vendor]]&lt;=1,"Vendor tidak memiliki alternatif","")</f>
        <v>Vendor tidak memiliki alternatif</v>
      </c>
    </row>
    <row r="280" spans="1:28" x14ac:dyDescent="0.25">
      <c r="A280" s="4">
        <v>774</v>
      </c>
      <c r="B280" s="4" t="s">
        <v>718</v>
      </c>
      <c r="C280" s="4" t="s">
        <v>717</v>
      </c>
      <c r="D280" s="4" t="s">
        <v>2769</v>
      </c>
      <c r="E280" s="30">
        <v>1</v>
      </c>
      <c r="F280" s="30">
        <v>1</v>
      </c>
      <c r="G280" s="30" t="s">
        <v>63</v>
      </c>
      <c r="H280" s="4">
        <v>100</v>
      </c>
      <c r="I280" s="4">
        <v>75</v>
      </c>
      <c r="J280" s="4">
        <v>1912.1543999999999</v>
      </c>
      <c r="K280" s="4">
        <v>3399.99</v>
      </c>
      <c r="L280" s="4">
        <v>48</v>
      </c>
      <c r="M280" s="4" t="s">
        <v>25</v>
      </c>
      <c r="N280" s="4" t="s">
        <v>24</v>
      </c>
      <c r="O280" s="4">
        <v>21.42</v>
      </c>
      <c r="P280" s="4">
        <v>4</v>
      </c>
      <c r="Q280" s="4" t="s">
        <v>41</v>
      </c>
      <c r="R280" s="4" t="s">
        <v>36</v>
      </c>
      <c r="S280" s="4" t="s">
        <v>21</v>
      </c>
      <c r="T280" s="4">
        <v>1</v>
      </c>
      <c r="U280" s="4">
        <v>19</v>
      </c>
      <c r="V280" s="11">
        <v>40694</v>
      </c>
      <c r="W280" s="11">
        <v>41058</v>
      </c>
      <c r="X280" s="4"/>
      <c r="Y280" s="4" t="s">
        <v>716</v>
      </c>
      <c r="Z280" s="11">
        <v>41678.41777777778</v>
      </c>
      <c r="AA280" s="85">
        <f>COUNTIF(Table3[ProductID],Table25[[#This Row],[ProductID]])</f>
        <v>0</v>
      </c>
      <c r="AB280" s="85" t="str">
        <f>IF(Table25[[#This Row],[Jumlah Vendor]]&lt;=1,"Vendor tidak memiliki alternatif","")</f>
        <v>Vendor tidak memiliki alternatif</v>
      </c>
    </row>
    <row r="281" spans="1:28" x14ac:dyDescent="0.25">
      <c r="A281" s="5">
        <v>775</v>
      </c>
      <c r="B281" s="5" t="s">
        <v>715</v>
      </c>
      <c r="C281" s="5" t="s">
        <v>714</v>
      </c>
      <c r="D281" s="5" t="s">
        <v>2769</v>
      </c>
      <c r="E281" s="29">
        <v>1</v>
      </c>
      <c r="F281" s="29">
        <v>1</v>
      </c>
      <c r="G281" s="29" t="s">
        <v>26</v>
      </c>
      <c r="H281" s="5">
        <v>100</v>
      </c>
      <c r="I281" s="5">
        <v>75</v>
      </c>
      <c r="J281" s="5">
        <v>1898.0944</v>
      </c>
      <c r="K281" s="5">
        <v>3374.99</v>
      </c>
      <c r="L281" s="5">
        <v>38</v>
      </c>
      <c r="M281" s="5" t="s">
        <v>25</v>
      </c>
      <c r="N281" s="5" t="s">
        <v>24</v>
      </c>
      <c r="O281" s="5">
        <v>20.350000000000001</v>
      </c>
      <c r="P281" s="5">
        <v>4</v>
      </c>
      <c r="Q281" s="5" t="s">
        <v>41</v>
      </c>
      <c r="R281" s="5" t="s">
        <v>36</v>
      </c>
      <c r="S281" s="5" t="s">
        <v>21</v>
      </c>
      <c r="T281" s="5">
        <v>1</v>
      </c>
      <c r="U281" s="5">
        <v>19</v>
      </c>
      <c r="V281" s="10">
        <v>40694</v>
      </c>
      <c r="W281" s="10">
        <v>41058</v>
      </c>
      <c r="X281" s="5"/>
      <c r="Y281" s="5" t="s">
        <v>713</v>
      </c>
      <c r="Z281" s="10">
        <v>41678.41777777778</v>
      </c>
      <c r="AA281" s="85">
        <f>COUNTIF(Table3[ProductID],Table25[[#This Row],[ProductID]])</f>
        <v>0</v>
      </c>
      <c r="AB281" s="85" t="str">
        <f>IF(Table25[[#This Row],[Jumlah Vendor]]&lt;=1,"Vendor tidak memiliki alternatif","")</f>
        <v>Vendor tidak memiliki alternatif</v>
      </c>
    </row>
    <row r="282" spans="1:28" x14ac:dyDescent="0.25">
      <c r="A282" s="4">
        <v>776</v>
      </c>
      <c r="B282" s="4" t="s">
        <v>712</v>
      </c>
      <c r="C282" s="4" t="s">
        <v>711</v>
      </c>
      <c r="D282" s="4" t="s">
        <v>2769</v>
      </c>
      <c r="E282" s="30">
        <v>1</v>
      </c>
      <c r="F282" s="30">
        <v>1</v>
      </c>
      <c r="G282" s="30" t="s">
        <v>26</v>
      </c>
      <c r="H282" s="4">
        <v>100</v>
      </c>
      <c r="I282" s="4">
        <v>75</v>
      </c>
      <c r="J282" s="4">
        <v>1898.0944</v>
      </c>
      <c r="K282" s="4">
        <v>3374.99</v>
      </c>
      <c r="L282" s="4">
        <v>42</v>
      </c>
      <c r="M282" s="4" t="s">
        <v>25</v>
      </c>
      <c r="N282" s="4" t="s">
        <v>24</v>
      </c>
      <c r="O282" s="4">
        <v>20.77</v>
      </c>
      <c r="P282" s="4">
        <v>4</v>
      </c>
      <c r="Q282" s="4" t="s">
        <v>41</v>
      </c>
      <c r="R282" s="4" t="s">
        <v>36</v>
      </c>
      <c r="S282" s="4" t="s">
        <v>21</v>
      </c>
      <c r="T282" s="4">
        <v>1</v>
      </c>
      <c r="U282" s="4">
        <v>19</v>
      </c>
      <c r="V282" s="11">
        <v>40694</v>
      </c>
      <c r="W282" s="11">
        <v>41058</v>
      </c>
      <c r="X282" s="4"/>
      <c r="Y282" s="4" t="s">
        <v>710</v>
      </c>
      <c r="Z282" s="11">
        <v>41678.41777777778</v>
      </c>
      <c r="AA282" s="85">
        <f>COUNTIF(Table3[ProductID],Table25[[#This Row],[ProductID]])</f>
        <v>0</v>
      </c>
      <c r="AB282" s="85" t="str">
        <f>IF(Table25[[#This Row],[Jumlah Vendor]]&lt;=1,"Vendor tidak memiliki alternatif","")</f>
        <v>Vendor tidak memiliki alternatif</v>
      </c>
    </row>
    <row r="283" spans="1:28" x14ac:dyDescent="0.25">
      <c r="A283" s="5">
        <v>777</v>
      </c>
      <c r="B283" s="5" t="s">
        <v>709</v>
      </c>
      <c r="C283" s="5" t="s">
        <v>708</v>
      </c>
      <c r="D283" s="5" t="s">
        <v>2769</v>
      </c>
      <c r="E283" s="29">
        <v>1</v>
      </c>
      <c r="F283" s="29">
        <v>1</v>
      </c>
      <c r="G283" s="29" t="s">
        <v>26</v>
      </c>
      <c r="H283" s="5">
        <v>100</v>
      </c>
      <c r="I283" s="5">
        <v>75</v>
      </c>
      <c r="J283" s="5">
        <v>1898.0944</v>
      </c>
      <c r="K283" s="5">
        <v>3374.99</v>
      </c>
      <c r="L283" s="5">
        <v>44</v>
      </c>
      <c r="M283" s="5" t="s">
        <v>25</v>
      </c>
      <c r="N283" s="5" t="s">
        <v>24</v>
      </c>
      <c r="O283" s="5">
        <v>21.13</v>
      </c>
      <c r="P283" s="5">
        <v>4</v>
      </c>
      <c r="Q283" s="5" t="s">
        <v>41</v>
      </c>
      <c r="R283" s="5" t="s">
        <v>36</v>
      </c>
      <c r="S283" s="5" t="s">
        <v>21</v>
      </c>
      <c r="T283" s="5">
        <v>1</v>
      </c>
      <c r="U283" s="5">
        <v>19</v>
      </c>
      <c r="V283" s="10">
        <v>40694</v>
      </c>
      <c r="W283" s="10">
        <v>41058</v>
      </c>
      <c r="X283" s="5"/>
      <c r="Y283" s="5" t="s">
        <v>707</v>
      </c>
      <c r="Z283" s="10">
        <v>41678.41777777778</v>
      </c>
      <c r="AA283" s="85">
        <f>COUNTIF(Table3[ProductID],Table25[[#This Row],[ProductID]])</f>
        <v>0</v>
      </c>
      <c r="AB283" s="85" t="str">
        <f>IF(Table25[[#This Row],[Jumlah Vendor]]&lt;=1,"Vendor tidak memiliki alternatif","")</f>
        <v>Vendor tidak memiliki alternatif</v>
      </c>
    </row>
    <row r="284" spans="1:28" x14ac:dyDescent="0.25">
      <c r="A284" s="4">
        <v>778</v>
      </c>
      <c r="B284" s="4" t="s">
        <v>706</v>
      </c>
      <c r="C284" s="4" t="s">
        <v>705</v>
      </c>
      <c r="D284" s="4" t="s">
        <v>2769</v>
      </c>
      <c r="E284" s="30">
        <v>1</v>
      </c>
      <c r="F284" s="30">
        <v>1</v>
      </c>
      <c r="G284" s="30" t="s">
        <v>26</v>
      </c>
      <c r="H284" s="4">
        <v>100</v>
      </c>
      <c r="I284" s="4">
        <v>75</v>
      </c>
      <c r="J284" s="4">
        <v>1898.0944</v>
      </c>
      <c r="K284" s="4">
        <v>3374.99</v>
      </c>
      <c r="L284" s="4">
        <v>48</v>
      </c>
      <c r="M284" s="4" t="s">
        <v>25</v>
      </c>
      <c r="N284" s="4" t="s">
        <v>24</v>
      </c>
      <c r="O284" s="4">
        <v>21.42</v>
      </c>
      <c r="P284" s="4">
        <v>4</v>
      </c>
      <c r="Q284" s="4" t="s">
        <v>41</v>
      </c>
      <c r="R284" s="4" t="s">
        <v>36</v>
      </c>
      <c r="S284" s="4" t="s">
        <v>21</v>
      </c>
      <c r="T284" s="4">
        <v>1</v>
      </c>
      <c r="U284" s="4">
        <v>19</v>
      </c>
      <c r="V284" s="11">
        <v>40694</v>
      </c>
      <c r="W284" s="11">
        <v>41058</v>
      </c>
      <c r="X284" s="4"/>
      <c r="Y284" s="4" t="s">
        <v>704</v>
      </c>
      <c r="Z284" s="11">
        <v>41678.41777777778</v>
      </c>
      <c r="AA284" s="85">
        <f>COUNTIF(Table3[ProductID],Table25[[#This Row],[ProductID]])</f>
        <v>0</v>
      </c>
      <c r="AB284" s="85" t="str">
        <f>IF(Table25[[#This Row],[Jumlah Vendor]]&lt;=1,"Vendor tidak memiliki alternatif","")</f>
        <v>Vendor tidak memiliki alternatif</v>
      </c>
    </row>
    <row r="285" spans="1:28" x14ac:dyDescent="0.25">
      <c r="A285" s="5">
        <v>779</v>
      </c>
      <c r="B285" s="5" t="s">
        <v>703</v>
      </c>
      <c r="C285" s="5" t="s">
        <v>702</v>
      </c>
      <c r="D285" s="5" t="s">
        <v>2769</v>
      </c>
      <c r="E285" s="29">
        <v>1</v>
      </c>
      <c r="F285" s="29">
        <v>1</v>
      </c>
      <c r="G285" s="29" t="s">
        <v>63</v>
      </c>
      <c r="H285" s="5">
        <v>100</v>
      </c>
      <c r="I285" s="5">
        <v>75</v>
      </c>
      <c r="J285" s="5">
        <v>1265.6195</v>
      </c>
      <c r="K285" s="5">
        <v>2319.9899999999998</v>
      </c>
      <c r="L285" s="5">
        <v>38</v>
      </c>
      <c r="M285" s="5" t="s">
        <v>25</v>
      </c>
      <c r="N285" s="5" t="s">
        <v>24</v>
      </c>
      <c r="O285" s="5">
        <v>23.35</v>
      </c>
      <c r="P285" s="5">
        <v>4</v>
      </c>
      <c r="Q285" s="5" t="s">
        <v>41</v>
      </c>
      <c r="R285" s="5" t="s">
        <v>36</v>
      </c>
      <c r="S285" s="5" t="s">
        <v>21</v>
      </c>
      <c r="T285" s="5">
        <v>1</v>
      </c>
      <c r="U285" s="5">
        <v>20</v>
      </c>
      <c r="V285" s="10">
        <v>41059</v>
      </c>
      <c r="W285" s="5"/>
      <c r="X285" s="5"/>
      <c r="Y285" s="5" t="s">
        <v>701</v>
      </c>
      <c r="Z285" s="10">
        <v>41678.41777777778</v>
      </c>
      <c r="AA285" s="85">
        <f>COUNTIF(Table3[ProductID],Table25[[#This Row],[ProductID]])</f>
        <v>0</v>
      </c>
      <c r="AB285" s="85" t="str">
        <f>IF(Table25[[#This Row],[Jumlah Vendor]]&lt;=1,"Vendor tidak memiliki alternatif","")</f>
        <v>Vendor tidak memiliki alternatif</v>
      </c>
    </row>
    <row r="286" spans="1:28" x14ac:dyDescent="0.25">
      <c r="A286" s="4">
        <v>780</v>
      </c>
      <c r="B286" s="4" t="s">
        <v>700</v>
      </c>
      <c r="C286" s="4" t="s">
        <v>699</v>
      </c>
      <c r="D286" s="4" t="s">
        <v>2769</v>
      </c>
      <c r="E286" s="30">
        <v>1</v>
      </c>
      <c r="F286" s="30">
        <v>1</v>
      </c>
      <c r="G286" s="30" t="s">
        <v>63</v>
      </c>
      <c r="H286" s="4">
        <v>100</v>
      </c>
      <c r="I286" s="4">
        <v>75</v>
      </c>
      <c r="J286" s="4">
        <v>1265.6195</v>
      </c>
      <c r="K286" s="4">
        <v>2319.9899999999998</v>
      </c>
      <c r="L286" s="4">
        <v>42</v>
      </c>
      <c r="M286" s="4" t="s">
        <v>25</v>
      </c>
      <c r="N286" s="4" t="s">
        <v>24</v>
      </c>
      <c r="O286" s="4">
        <v>23.77</v>
      </c>
      <c r="P286" s="4">
        <v>4</v>
      </c>
      <c r="Q286" s="4" t="s">
        <v>41</v>
      </c>
      <c r="R286" s="4" t="s">
        <v>36</v>
      </c>
      <c r="S286" s="4" t="s">
        <v>21</v>
      </c>
      <c r="T286" s="4">
        <v>1</v>
      </c>
      <c r="U286" s="4">
        <v>20</v>
      </c>
      <c r="V286" s="11">
        <v>41059</v>
      </c>
      <c r="W286" s="4"/>
      <c r="X286" s="4"/>
      <c r="Y286" s="4" t="s">
        <v>698</v>
      </c>
      <c r="Z286" s="11">
        <v>41678.41777777778</v>
      </c>
      <c r="AA286" s="85">
        <f>COUNTIF(Table3[ProductID],Table25[[#This Row],[ProductID]])</f>
        <v>0</v>
      </c>
      <c r="AB286" s="85" t="str">
        <f>IF(Table25[[#This Row],[Jumlah Vendor]]&lt;=1,"Vendor tidak memiliki alternatif","")</f>
        <v>Vendor tidak memiliki alternatif</v>
      </c>
    </row>
    <row r="287" spans="1:28" x14ac:dyDescent="0.25">
      <c r="A287" s="5">
        <v>781</v>
      </c>
      <c r="B287" s="5" t="s">
        <v>697</v>
      </c>
      <c r="C287" s="5" t="s">
        <v>696</v>
      </c>
      <c r="D287" s="5" t="s">
        <v>2769</v>
      </c>
      <c r="E287" s="29">
        <v>1</v>
      </c>
      <c r="F287" s="29">
        <v>1</v>
      </c>
      <c r="G287" s="29" t="s">
        <v>63</v>
      </c>
      <c r="H287" s="5">
        <v>100</v>
      </c>
      <c r="I287" s="5">
        <v>75</v>
      </c>
      <c r="J287" s="5">
        <v>1265.6195</v>
      </c>
      <c r="K287" s="5">
        <v>2319.9899999999998</v>
      </c>
      <c r="L287" s="5">
        <v>46</v>
      </c>
      <c r="M287" s="5" t="s">
        <v>25</v>
      </c>
      <c r="N287" s="5" t="s">
        <v>24</v>
      </c>
      <c r="O287" s="5">
        <v>24.13</v>
      </c>
      <c r="P287" s="5">
        <v>4</v>
      </c>
      <c r="Q287" s="5" t="s">
        <v>41</v>
      </c>
      <c r="R287" s="5" t="s">
        <v>36</v>
      </c>
      <c r="S287" s="5" t="s">
        <v>21</v>
      </c>
      <c r="T287" s="5">
        <v>1</v>
      </c>
      <c r="U287" s="5">
        <v>20</v>
      </c>
      <c r="V287" s="10">
        <v>41059</v>
      </c>
      <c r="W287" s="5"/>
      <c r="X287" s="5"/>
      <c r="Y287" s="5" t="s">
        <v>695</v>
      </c>
      <c r="Z287" s="10">
        <v>41678.41777777778</v>
      </c>
      <c r="AA287" s="85">
        <f>COUNTIF(Table3[ProductID],Table25[[#This Row],[ProductID]])</f>
        <v>0</v>
      </c>
      <c r="AB287" s="85" t="str">
        <f>IF(Table25[[#This Row],[Jumlah Vendor]]&lt;=1,"Vendor tidak memiliki alternatif","")</f>
        <v>Vendor tidak memiliki alternatif</v>
      </c>
    </row>
    <row r="288" spans="1:28" x14ac:dyDescent="0.25">
      <c r="A288" s="4">
        <v>782</v>
      </c>
      <c r="B288" s="4" t="s">
        <v>694</v>
      </c>
      <c r="C288" s="4" t="s">
        <v>693</v>
      </c>
      <c r="D288" s="4" t="s">
        <v>2769</v>
      </c>
      <c r="E288" s="30">
        <v>1</v>
      </c>
      <c r="F288" s="30">
        <v>1</v>
      </c>
      <c r="G288" s="30" t="s">
        <v>26</v>
      </c>
      <c r="H288" s="4">
        <v>100</v>
      </c>
      <c r="I288" s="4">
        <v>75</v>
      </c>
      <c r="J288" s="4">
        <v>1251.9812999999999</v>
      </c>
      <c r="K288" s="4">
        <v>2294.9899999999998</v>
      </c>
      <c r="L288" s="4">
        <v>38</v>
      </c>
      <c r="M288" s="4" t="s">
        <v>25</v>
      </c>
      <c r="N288" s="4" t="s">
        <v>24</v>
      </c>
      <c r="O288" s="4">
        <v>23.35</v>
      </c>
      <c r="P288" s="4">
        <v>4</v>
      </c>
      <c r="Q288" s="4" t="s">
        <v>41</v>
      </c>
      <c r="R288" s="4" t="s">
        <v>36</v>
      </c>
      <c r="S288" s="4" t="s">
        <v>21</v>
      </c>
      <c r="T288" s="4">
        <v>1</v>
      </c>
      <c r="U288" s="4">
        <v>20</v>
      </c>
      <c r="V288" s="11">
        <v>41059</v>
      </c>
      <c r="W288" s="4"/>
      <c r="X288" s="4"/>
      <c r="Y288" s="4" t="s">
        <v>692</v>
      </c>
      <c r="Z288" s="11">
        <v>41678.41777777778</v>
      </c>
      <c r="AA288" s="85">
        <f>COUNTIF(Table3[ProductID],Table25[[#This Row],[ProductID]])</f>
        <v>0</v>
      </c>
      <c r="AB288" s="85" t="str">
        <f>IF(Table25[[#This Row],[Jumlah Vendor]]&lt;=1,"Vendor tidak memiliki alternatif","")</f>
        <v>Vendor tidak memiliki alternatif</v>
      </c>
    </row>
    <row r="289" spans="1:28" x14ac:dyDescent="0.25">
      <c r="A289" s="5">
        <v>783</v>
      </c>
      <c r="B289" s="5" t="s">
        <v>691</v>
      </c>
      <c r="C289" s="5" t="s">
        <v>690</v>
      </c>
      <c r="D289" s="5" t="s">
        <v>2769</v>
      </c>
      <c r="E289" s="29">
        <v>1</v>
      </c>
      <c r="F289" s="29">
        <v>1</v>
      </c>
      <c r="G289" s="29" t="s">
        <v>26</v>
      </c>
      <c r="H289" s="5">
        <v>100</v>
      </c>
      <c r="I289" s="5">
        <v>75</v>
      </c>
      <c r="J289" s="5">
        <v>1251.9812999999999</v>
      </c>
      <c r="K289" s="5">
        <v>2294.9899999999998</v>
      </c>
      <c r="L289" s="5">
        <v>42</v>
      </c>
      <c r="M289" s="5" t="s">
        <v>25</v>
      </c>
      <c r="N289" s="5" t="s">
        <v>24</v>
      </c>
      <c r="O289" s="5">
        <v>23.77</v>
      </c>
      <c r="P289" s="5">
        <v>4</v>
      </c>
      <c r="Q289" s="5" t="s">
        <v>41</v>
      </c>
      <c r="R289" s="5" t="s">
        <v>36</v>
      </c>
      <c r="S289" s="5" t="s">
        <v>21</v>
      </c>
      <c r="T289" s="5">
        <v>1</v>
      </c>
      <c r="U289" s="5">
        <v>20</v>
      </c>
      <c r="V289" s="10">
        <v>41059</v>
      </c>
      <c r="W289" s="5"/>
      <c r="X289" s="5"/>
      <c r="Y289" s="5" t="s">
        <v>689</v>
      </c>
      <c r="Z289" s="10">
        <v>41678.41777777778</v>
      </c>
      <c r="AA289" s="85">
        <f>COUNTIF(Table3[ProductID],Table25[[#This Row],[ProductID]])</f>
        <v>0</v>
      </c>
      <c r="AB289" s="85" t="str">
        <f>IF(Table25[[#This Row],[Jumlah Vendor]]&lt;=1,"Vendor tidak memiliki alternatif","")</f>
        <v>Vendor tidak memiliki alternatif</v>
      </c>
    </row>
    <row r="290" spans="1:28" x14ac:dyDescent="0.25">
      <c r="A290" s="4">
        <v>784</v>
      </c>
      <c r="B290" s="4" t="s">
        <v>688</v>
      </c>
      <c r="C290" s="4" t="s">
        <v>687</v>
      </c>
      <c r="D290" s="4" t="s">
        <v>2769</v>
      </c>
      <c r="E290" s="30">
        <v>1</v>
      </c>
      <c r="F290" s="30">
        <v>1</v>
      </c>
      <c r="G290" s="30" t="s">
        <v>26</v>
      </c>
      <c r="H290" s="4">
        <v>100</v>
      </c>
      <c r="I290" s="4">
        <v>75</v>
      </c>
      <c r="J290" s="4">
        <v>1251.9812999999999</v>
      </c>
      <c r="K290" s="4">
        <v>2294.9899999999998</v>
      </c>
      <c r="L290" s="4">
        <v>46</v>
      </c>
      <c r="M290" s="4" t="s">
        <v>25</v>
      </c>
      <c r="N290" s="4" t="s">
        <v>24</v>
      </c>
      <c r="O290" s="4">
        <v>24.13</v>
      </c>
      <c r="P290" s="4">
        <v>4</v>
      </c>
      <c r="Q290" s="4" t="s">
        <v>41</v>
      </c>
      <c r="R290" s="4" t="s">
        <v>36</v>
      </c>
      <c r="S290" s="4" t="s">
        <v>21</v>
      </c>
      <c r="T290" s="4">
        <v>1</v>
      </c>
      <c r="U290" s="4">
        <v>20</v>
      </c>
      <c r="V290" s="11">
        <v>41059</v>
      </c>
      <c r="W290" s="4"/>
      <c r="X290" s="4"/>
      <c r="Y290" s="4" t="s">
        <v>686</v>
      </c>
      <c r="Z290" s="11">
        <v>41678.41777777778</v>
      </c>
      <c r="AA290" s="85">
        <f>COUNTIF(Table3[ProductID],Table25[[#This Row],[ProductID]])</f>
        <v>0</v>
      </c>
      <c r="AB290" s="85" t="str">
        <f>IF(Table25[[#This Row],[Jumlah Vendor]]&lt;=1,"Vendor tidak memiliki alternatif","")</f>
        <v>Vendor tidak memiliki alternatif</v>
      </c>
    </row>
    <row r="291" spans="1:28" x14ac:dyDescent="0.25">
      <c r="A291" s="5">
        <v>785</v>
      </c>
      <c r="B291" s="5" t="s">
        <v>685</v>
      </c>
      <c r="C291" s="5" t="s">
        <v>684</v>
      </c>
      <c r="D291" s="5" t="s">
        <v>2769</v>
      </c>
      <c r="E291" s="29">
        <v>1</v>
      </c>
      <c r="F291" s="29">
        <v>1</v>
      </c>
      <c r="G291" s="29" t="s">
        <v>26</v>
      </c>
      <c r="H291" s="5">
        <v>100</v>
      </c>
      <c r="I291" s="5">
        <v>75</v>
      </c>
      <c r="J291" s="5">
        <v>598.43539999999996</v>
      </c>
      <c r="K291" s="5">
        <v>1079.99</v>
      </c>
      <c r="L291" s="5">
        <v>38</v>
      </c>
      <c r="M291" s="5" t="s">
        <v>25</v>
      </c>
      <c r="N291" s="5" t="s">
        <v>24</v>
      </c>
      <c r="O291" s="5">
        <v>25.35</v>
      </c>
      <c r="P291" s="5">
        <v>4</v>
      </c>
      <c r="Q291" s="5" t="s">
        <v>41</v>
      </c>
      <c r="R291" s="5" t="s">
        <v>41</v>
      </c>
      <c r="S291" s="5" t="s">
        <v>21</v>
      </c>
      <c r="T291" s="5">
        <v>1</v>
      </c>
      <c r="U291" s="5">
        <v>21</v>
      </c>
      <c r="V291" s="10">
        <v>41059</v>
      </c>
      <c r="W291" s="10">
        <v>43980</v>
      </c>
      <c r="X291" s="5"/>
      <c r="Y291" s="5" t="s">
        <v>683</v>
      </c>
      <c r="Z291" s="10">
        <v>41678.41777777778</v>
      </c>
      <c r="AA291" s="85">
        <f>COUNTIF(Table3[ProductID],Table25[[#This Row],[ProductID]])</f>
        <v>0</v>
      </c>
      <c r="AB291" s="85" t="str">
        <f>IF(Table25[[#This Row],[Jumlah Vendor]]&lt;=1,"Vendor tidak memiliki alternatif","")</f>
        <v>Vendor tidak memiliki alternatif</v>
      </c>
    </row>
    <row r="292" spans="1:28" x14ac:dyDescent="0.25">
      <c r="A292" s="4">
        <v>786</v>
      </c>
      <c r="B292" s="4" t="s">
        <v>682</v>
      </c>
      <c r="C292" s="4" t="s">
        <v>681</v>
      </c>
      <c r="D292" s="4" t="s">
        <v>2769</v>
      </c>
      <c r="E292" s="30">
        <v>1</v>
      </c>
      <c r="F292" s="30">
        <v>1</v>
      </c>
      <c r="G292" s="30" t="s">
        <v>26</v>
      </c>
      <c r="H292" s="4">
        <v>100</v>
      </c>
      <c r="I292" s="4">
        <v>75</v>
      </c>
      <c r="J292" s="4">
        <v>598.43539999999996</v>
      </c>
      <c r="K292" s="4">
        <v>1079.99</v>
      </c>
      <c r="L292" s="4">
        <v>40</v>
      </c>
      <c r="M292" s="4" t="s">
        <v>25</v>
      </c>
      <c r="N292" s="4" t="s">
        <v>24</v>
      </c>
      <c r="O292" s="4">
        <v>25.77</v>
      </c>
      <c r="P292" s="4">
        <v>4</v>
      </c>
      <c r="Q292" s="4" t="s">
        <v>41</v>
      </c>
      <c r="R292" s="4" t="s">
        <v>41</v>
      </c>
      <c r="S292" s="4" t="s">
        <v>21</v>
      </c>
      <c r="T292" s="4">
        <v>1</v>
      </c>
      <c r="U292" s="4">
        <v>21</v>
      </c>
      <c r="V292" s="11">
        <v>41059</v>
      </c>
      <c r="W292" s="11">
        <v>43980</v>
      </c>
      <c r="X292" s="4"/>
      <c r="Y292" s="4" t="s">
        <v>680</v>
      </c>
      <c r="Z292" s="11">
        <v>41678.41777777778</v>
      </c>
      <c r="AA292" s="85">
        <f>COUNTIF(Table3[ProductID],Table25[[#This Row],[ProductID]])</f>
        <v>0</v>
      </c>
      <c r="AB292" s="85" t="str">
        <f>IF(Table25[[#This Row],[Jumlah Vendor]]&lt;=1,"Vendor tidak memiliki alternatif","")</f>
        <v>Vendor tidak memiliki alternatif</v>
      </c>
    </row>
    <row r="293" spans="1:28" x14ac:dyDescent="0.25">
      <c r="A293" s="5">
        <v>787</v>
      </c>
      <c r="B293" s="5" t="s">
        <v>679</v>
      </c>
      <c r="C293" s="5" t="s">
        <v>678</v>
      </c>
      <c r="D293" s="5" t="s">
        <v>2769</v>
      </c>
      <c r="E293" s="29">
        <v>1</v>
      </c>
      <c r="F293" s="29">
        <v>1</v>
      </c>
      <c r="G293" s="29" t="s">
        <v>26</v>
      </c>
      <c r="H293" s="5">
        <v>100</v>
      </c>
      <c r="I293" s="5">
        <v>75</v>
      </c>
      <c r="J293" s="5">
        <v>598.43539999999996</v>
      </c>
      <c r="K293" s="5">
        <v>1079.99</v>
      </c>
      <c r="L293" s="5">
        <v>44</v>
      </c>
      <c r="M293" s="5" t="s">
        <v>25</v>
      </c>
      <c r="N293" s="5" t="s">
        <v>24</v>
      </c>
      <c r="O293" s="5">
        <v>26.13</v>
      </c>
      <c r="P293" s="5">
        <v>4</v>
      </c>
      <c r="Q293" s="5" t="s">
        <v>41</v>
      </c>
      <c r="R293" s="5" t="s">
        <v>41</v>
      </c>
      <c r="S293" s="5" t="s">
        <v>21</v>
      </c>
      <c r="T293" s="5">
        <v>1</v>
      </c>
      <c r="U293" s="5">
        <v>21</v>
      </c>
      <c r="V293" s="10">
        <v>41059</v>
      </c>
      <c r="W293" s="10">
        <v>43980</v>
      </c>
      <c r="X293" s="5"/>
      <c r="Y293" s="5" t="s">
        <v>677</v>
      </c>
      <c r="Z293" s="10">
        <v>41678.41777777778</v>
      </c>
      <c r="AA293" s="85">
        <f>COUNTIF(Table3[ProductID],Table25[[#This Row],[ProductID]])</f>
        <v>0</v>
      </c>
      <c r="AB293" s="85" t="str">
        <f>IF(Table25[[#This Row],[Jumlah Vendor]]&lt;=1,"Vendor tidak memiliki alternatif","")</f>
        <v>Vendor tidak memiliki alternatif</v>
      </c>
    </row>
    <row r="294" spans="1:28" x14ac:dyDescent="0.25">
      <c r="A294" s="4">
        <v>788</v>
      </c>
      <c r="B294" s="4" t="s">
        <v>676</v>
      </c>
      <c r="C294" s="4" t="s">
        <v>675</v>
      </c>
      <c r="D294" s="4" t="s">
        <v>2769</v>
      </c>
      <c r="E294" s="30">
        <v>1</v>
      </c>
      <c r="F294" s="30">
        <v>1</v>
      </c>
      <c r="G294" s="30" t="s">
        <v>26</v>
      </c>
      <c r="H294" s="4">
        <v>100</v>
      </c>
      <c r="I294" s="4">
        <v>75</v>
      </c>
      <c r="J294" s="4">
        <v>598.43539999999996</v>
      </c>
      <c r="K294" s="4">
        <v>1079.99</v>
      </c>
      <c r="L294" s="4">
        <v>48</v>
      </c>
      <c r="M294" s="4" t="s">
        <v>25</v>
      </c>
      <c r="N294" s="4" t="s">
        <v>24</v>
      </c>
      <c r="O294" s="4">
        <v>26.42</v>
      </c>
      <c r="P294" s="4">
        <v>4</v>
      </c>
      <c r="Q294" s="4" t="s">
        <v>41</v>
      </c>
      <c r="R294" s="4" t="s">
        <v>41</v>
      </c>
      <c r="S294" s="4" t="s">
        <v>21</v>
      </c>
      <c r="T294" s="4">
        <v>1</v>
      </c>
      <c r="U294" s="4">
        <v>21</v>
      </c>
      <c r="V294" s="11">
        <v>41059</v>
      </c>
      <c r="W294" s="11">
        <v>43980</v>
      </c>
      <c r="X294" s="4"/>
      <c r="Y294" s="4" t="s">
        <v>674</v>
      </c>
      <c r="Z294" s="11">
        <v>41678.41777777778</v>
      </c>
      <c r="AA294" s="85">
        <f>COUNTIF(Table3[ProductID],Table25[[#This Row],[ProductID]])</f>
        <v>0</v>
      </c>
      <c r="AB294" s="85" t="str">
        <f>IF(Table25[[#This Row],[Jumlah Vendor]]&lt;=1,"Vendor tidak memiliki alternatif","")</f>
        <v>Vendor tidak memiliki alternatif</v>
      </c>
    </row>
    <row r="295" spans="1:28" x14ac:dyDescent="0.25">
      <c r="A295" s="5">
        <v>789</v>
      </c>
      <c r="B295" s="5" t="s">
        <v>673</v>
      </c>
      <c r="C295" s="5" t="s">
        <v>672</v>
      </c>
      <c r="D295" s="5" t="s">
        <v>2769</v>
      </c>
      <c r="E295" s="29">
        <v>1</v>
      </c>
      <c r="F295" s="29">
        <v>1</v>
      </c>
      <c r="G295" s="29" t="s">
        <v>662</v>
      </c>
      <c r="H295" s="5">
        <v>100</v>
      </c>
      <c r="I295" s="5">
        <v>75</v>
      </c>
      <c r="J295" s="5">
        <v>1518.7864</v>
      </c>
      <c r="K295" s="5">
        <v>2443.35</v>
      </c>
      <c r="L295" s="5">
        <v>44</v>
      </c>
      <c r="M295" s="5" t="s">
        <v>25</v>
      </c>
      <c r="N295" s="5" t="s">
        <v>24</v>
      </c>
      <c r="O295" s="5">
        <v>14.77</v>
      </c>
      <c r="P295" s="5">
        <v>4</v>
      </c>
      <c r="Q295" s="5" t="s">
        <v>23</v>
      </c>
      <c r="R295" s="5" t="s">
        <v>36</v>
      </c>
      <c r="S295" s="5" t="s">
        <v>21</v>
      </c>
      <c r="T295" s="5">
        <v>2</v>
      </c>
      <c r="U295" s="5">
        <v>26</v>
      </c>
      <c r="V295" s="10">
        <v>41059</v>
      </c>
      <c r="W295" s="10">
        <v>43980</v>
      </c>
      <c r="X295" s="5"/>
      <c r="Y295" s="5" t="s">
        <v>671</v>
      </c>
      <c r="Z295" s="10">
        <v>41678.41777777778</v>
      </c>
      <c r="AA295" s="85">
        <f>COUNTIF(Table3[ProductID],Table25[[#This Row],[ProductID]])</f>
        <v>0</v>
      </c>
      <c r="AB295" s="85" t="str">
        <f>IF(Table25[[#This Row],[Jumlah Vendor]]&lt;=1,"Vendor tidak memiliki alternatif","")</f>
        <v>Vendor tidak memiliki alternatif</v>
      </c>
    </row>
    <row r="296" spans="1:28" x14ac:dyDescent="0.25">
      <c r="A296" s="4">
        <v>790</v>
      </c>
      <c r="B296" s="4" t="s">
        <v>670</v>
      </c>
      <c r="C296" s="4" t="s">
        <v>669</v>
      </c>
      <c r="D296" s="4" t="s">
        <v>2769</v>
      </c>
      <c r="E296" s="30">
        <v>1</v>
      </c>
      <c r="F296" s="30">
        <v>1</v>
      </c>
      <c r="G296" s="30" t="s">
        <v>662</v>
      </c>
      <c r="H296" s="4">
        <v>100</v>
      </c>
      <c r="I296" s="4">
        <v>75</v>
      </c>
      <c r="J296" s="4">
        <v>1518.7864</v>
      </c>
      <c r="K296" s="4">
        <v>2443.35</v>
      </c>
      <c r="L296" s="4">
        <v>48</v>
      </c>
      <c r="M296" s="4" t="s">
        <v>25</v>
      </c>
      <c r="N296" s="4" t="s">
        <v>24</v>
      </c>
      <c r="O296" s="4">
        <v>15.13</v>
      </c>
      <c r="P296" s="4">
        <v>4</v>
      </c>
      <c r="Q296" s="4" t="s">
        <v>23</v>
      </c>
      <c r="R296" s="4" t="s">
        <v>36</v>
      </c>
      <c r="S296" s="4" t="s">
        <v>21</v>
      </c>
      <c r="T296" s="4">
        <v>2</v>
      </c>
      <c r="U296" s="4">
        <v>26</v>
      </c>
      <c r="V296" s="11">
        <v>41059</v>
      </c>
      <c r="W296" s="11">
        <v>43980</v>
      </c>
      <c r="X296" s="4"/>
      <c r="Y296" s="4" t="s">
        <v>668</v>
      </c>
      <c r="Z296" s="11">
        <v>41678.41777777778</v>
      </c>
      <c r="AA296" s="85">
        <f>COUNTIF(Table3[ProductID],Table25[[#This Row],[ProductID]])</f>
        <v>0</v>
      </c>
      <c r="AB296" s="85" t="str">
        <f>IF(Table25[[#This Row],[Jumlah Vendor]]&lt;=1,"Vendor tidak memiliki alternatif","")</f>
        <v>Vendor tidak memiliki alternatif</v>
      </c>
    </row>
    <row r="297" spans="1:28" x14ac:dyDescent="0.25">
      <c r="A297" s="5">
        <v>791</v>
      </c>
      <c r="B297" s="5" t="s">
        <v>667</v>
      </c>
      <c r="C297" s="5" t="s">
        <v>666</v>
      </c>
      <c r="D297" s="5" t="s">
        <v>2769</v>
      </c>
      <c r="E297" s="29">
        <v>1</v>
      </c>
      <c r="F297" s="29">
        <v>1</v>
      </c>
      <c r="G297" s="29" t="s">
        <v>662</v>
      </c>
      <c r="H297" s="5">
        <v>100</v>
      </c>
      <c r="I297" s="5">
        <v>75</v>
      </c>
      <c r="J297" s="5">
        <v>1518.7864</v>
      </c>
      <c r="K297" s="5">
        <v>2443.35</v>
      </c>
      <c r="L297" s="5">
        <v>52</v>
      </c>
      <c r="M297" s="5" t="s">
        <v>25</v>
      </c>
      <c r="N297" s="5" t="s">
        <v>24</v>
      </c>
      <c r="O297" s="5">
        <v>15.42</v>
      </c>
      <c r="P297" s="5">
        <v>4</v>
      </c>
      <c r="Q297" s="5" t="s">
        <v>23</v>
      </c>
      <c r="R297" s="5" t="s">
        <v>36</v>
      </c>
      <c r="S297" s="5" t="s">
        <v>21</v>
      </c>
      <c r="T297" s="5">
        <v>2</v>
      </c>
      <c r="U297" s="5">
        <v>26</v>
      </c>
      <c r="V297" s="10">
        <v>41059</v>
      </c>
      <c r="W297" s="10">
        <v>43980</v>
      </c>
      <c r="X297" s="5"/>
      <c r="Y297" s="5" t="s">
        <v>665</v>
      </c>
      <c r="Z297" s="10">
        <v>41678.41777777778</v>
      </c>
      <c r="AA297" s="85">
        <f>COUNTIF(Table3[ProductID],Table25[[#This Row],[ProductID]])</f>
        <v>0</v>
      </c>
      <c r="AB297" s="85" t="str">
        <f>IF(Table25[[#This Row],[Jumlah Vendor]]&lt;=1,"Vendor tidak memiliki alternatif","")</f>
        <v>Vendor tidak memiliki alternatif</v>
      </c>
    </row>
    <row r="298" spans="1:28" x14ac:dyDescent="0.25">
      <c r="A298" s="4">
        <v>792</v>
      </c>
      <c r="B298" s="4" t="s">
        <v>664</v>
      </c>
      <c r="C298" s="4" t="s">
        <v>663</v>
      </c>
      <c r="D298" s="4" t="s">
        <v>2769</v>
      </c>
      <c r="E298" s="30">
        <v>1</v>
      </c>
      <c r="F298" s="30">
        <v>1</v>
      </c>
      <c r="G298" s="30" t="s">
        <v>662</v>
      </c>
      <c r="H298" s="4">
        <v>100</v>
      </c>
      <c r="I298" s="4">
        <v>75</v>
      </c>
      <c r="J298" s="4">
        <v>1554.9478999999999</v>
      </c>
      <c r="K298" s="4">
        <v>2443.35</v>
      </c>
      <c r="L298" s="4">
        <v>58</v>
      </c>
      <c r="M298" s="4" t="s">
        <v>25</v>
      </c>
      <c r="N298" s="4" t="s">
        <v>24</v>
      </c>
      <c r="O298" s="4">
        <v>15.79</v>
      </c>
      <c r="P298" s="4">
        <v>4</v>
      </c>
      <c r="Q298" s="4" t="s">
        <v>23</v>
      </c>
      <c r="R298" s="4" t="s">
        <v>36</v>
      </c>
      <c r="S298" s="4" t="s">
        <v>21</v>
      </c>
      <c r="T298" s="4">
        <v>2</v>
      </c>
      <c r="U298" s="4">
        <v>26</v>
      </c>
      <c r="V298" s="11">
        <v>41059</v>
      </c>
      <c r="W298" s="4"/>
      <c r="X298" s="4"/>
      <c r="Y298" s="4" t="s">
        <v>661</v>
      </c>
      <c r="Z298" s="11">
        <v>41678.41777777778</v>
      </c>
      <c r="AA298" s="85">
        <f>COUNTIF(Table3[ProductID],Table25[[#This Row],[ProductID]])</f>
        <v>0</v>
      </c>
      <c r="AB298" s="85" t="str">
        <f>IF(Table25[[#This Row],[Jumlah Vendor]]&lt;=1,"Vendor tidak memiliki alternatif","")</f>
        <v>Vendor tidak memiliki alternatif</v>
      </c>
    </row>
    <row r="299" spans="1:28" x14ac:dyDescent="0.25">
      <c r="A299" s="5">
        <v>793</v>
      </c>
      <c r="B299" s="5" t="s">
        <v>660</v>
      </c>
      <c r="C299" s="5" t="s">
        <v>659</v>
      </c>
      <c r="D299" s="5" t="s">
        <v>2769</v>
      </c>
      <c r="E299" s="29">
        <v>1</v>
      </c>
      <c r="F299" s="29">
        <v>1</v>
      </c>
      <c r="G299" s="29" t="s">
        <v>26</v>
      </c>
      <c r="H299" s="5">
        <v>100</v>
      </c>
      <c r="I299" s="5">
        <v>75</v>
      </c>
      <c r="J299" s="5">
        <v>1554.9478999999999</v>
      </c>
      <c r="K299" s="5">
        <v>2443.35</v>
      </c>
      <c r="L299" s="5">
        <v>44</v>
      </c>
      <c r="M299" s="5" t="s">
        <v>25</v>
      </c>
      <c r="N299" s="5" t="s">
        <v>24</v>
      </c>
      <c r="O299" s="5">
        <v>14.77</v>
      </c>
      <c r="P299" s="5">
        <v>4</v>
      </c>
      <c r="Q299" s="5" t="s">
        <v>23</v>
      </c>
      <c r="R299" s="5" t="s">
        <v>36</v>
      </c>
      <c r="S299" s="5" t="s">
        <v>21</v>
      </c>
      <c r="T299" s="5">
        <v>2</v>
      </c>
      <c r="U299" s="5">
        <v>26</v>
      </c>
      <c r="V299" s="10">
        <v>41059</v>
      </c>
      <c r="W299" s="5"/>
      <c r="X299" s="5"/>
      <c r="Y299" s="5" t="s">
        <v>658</v>
      </c>
      <c r="Z299" s="10">
        <v>41678.41777777778</v>
      </c>
      <c r="AA299" s="85">
        <f>COUNTIF(Table3[ProductID],Table25[[#This Row],[ProductID]])</f>
        <v>0</v>
      </c>
      <c r="AB299" s="85" t="str">
        <f>IF(Table25[[#This Row],[Jumlah Vendor]]&lt;=1,"Vendor tidak memiliki alternatif","")</f>
        <v>Vendor tidak memiliki alternatif</v>
      </c>
    </row>
    <row r="300" spans="1:28" x14ac:dyDescent="0.25">
      <c r="A300" s="4">
        <v>794</v>
      </c>
      <c r="B300" s="4" t="s">
        <v>657</v>
      </c>
      <c r="C300" s="4" t="s">
        <v>656</v>
      </c>
      <c r="D300" s="4" t="s">
        <v>2769</v>
      </c>
      <c r="E300" s="30">
        <v>1</v>
      </c>
      <c r="F300" s="30">
        <v>1</v>
      </c>
      <c r="G300" s="30" t="s">
        <v>26</v>
      </c>
      <c r="H300" s="4">
        <v>100</v>
      </c>
      <c r="I300" s="4">
        <v>75</v>
      </c>
      <c r="J300" s="4">
        <v>1554.9478999999999</v>
      </c>
      <c r="K300" s="4">
        <v>2443.35</v>
      </c>
      <c r="L300" s="4">
        <v>48</v>
      </c>
      <c r="M300" s="4" t="s">
        <v>25</v>
      </c>
      <c r="N300" s="4" t="s">
        <v>24</v>
      </c>
      <c r="O300" s="4">
        <v>15.13</v>
      </c>
      <c r="P300" s="4">
        <v>4</v>
      </c>
      <c r="Q300" s="4" t="s">
        <v>23</v>
      </c>
      <c r="R300" s="4" t="s">
        <v>36</v>
      </c>
      <c r="S300" s="4" t="s">
        <v>21</v>
      </c>
      <c r="T300" s="4">
        <v>2</v>
      </c>
      <c r="U300" s="4">
        <v>26</v>
      </c>
      <c r="V300" s="11">
        <v>41059</v>
      </c>
      <c r="W300" s="4"/>
      <c r="X300" s="4"/>
      <c r="Y300" s="4" t="s">
        <v>655</v>
      </c>
      <c r="Z300" s="11">
        <v>41678.41777777778</v>
      </c>
      <c r="AA300" s="85">
        <f>COUNTIF(Table3[ProductID],Table25[[#This Row],[ProductID]])</f>
        <v>0</v>
      </c>
      <c r="AB300" s="85" t="str">
        <f>IF(Table25[[#This Row],[Jumlah Vendor]]&lt;=1,"Vendor tidak memiliki alternatif","")</f>
        <v>Vendor tidak memiliki alternatif</v>
      </c>
    </row>
    <row r="301" spans="1:28" x14ac:dyDescent="0.25">
      <c r="A301" s="5">
        <v>795</v>
      </c>
      <c r="B301" s="5" t="s">
        <v>654</v>
      </c>
      <c r="C301" s="5" t="s">
        <v>653</v>
      </c>
      <c r="D301" s="5" t="s">
        <v>2769</v>
      </c>
      <c r="E301" s="29">
        <v>1</v>
      </c>
      <c r="F301" s="29">
        <v>1</v>
      </c>
      <c r="G301" s="29" t="s">
        <v>26</v>
      </c>
      <c r="H301" s="5">
        <v>100</v>
      </c>
      <c r="I301" s="5">
        <v>75</v>
      </c>
      <c r="J301" s="5">
        <v>1554.9478999999999</v>
      </c>
      <c r="K301" s="5">
        <v>2443.35</v>
      </c>
      <c r="L301" s="5">
        <v>52</v>
      </c>
      <c r="M301" s="5" t="s">
        <v>25</v>
      </c>
      <c r="N301" s="5" t="s">
        <v>24</v>
      </c>
      <c r="O301" s="5">
        <v>15.42</v>
      </c>
      <c r="P301" s="5">
        <v>4</v>
      </c>
      <c r="Q301" s="5" t="s">
        <v>23</v>
      </c>
      <c r="R301" s="5" t="s">
        <v>36</v>
      </c>
      <c r="S301" s="5" t="s">
        <v>21</v>
      </c>
      <c r="T301" s="5">
        <v>2</v>
      </c>
      <c r="U301" s="5">
        <v>26</v>
      </c>
      <c r="V301" s="10">
        <v>41059</v>
      </c>
      <c r="W301" s="5"/>
      <c r="X301" s="5"/>
      <c r="Y301" s="5" t="s">
        <v>652</v>
      </c>
      <c r="Z301" s="10">
        <v>41678.41777777778</v>
      </c>
      <c r="AA301" s="85">
        <f>COUNTIF(Table3[ProductID],Table25[[#This Row],[ProductID]])</f>
        <v>0</v>
      </c>
      <c r="AB301" s="85" t="str">
        <f>IF(Table25[[#This Row],[Jumlah Vendor]]&lt;=1,"Vendor tidak memiliki alternatif","")</f>
        <v>Vendor tidak memiliki alternatif</v>
      </c>
    </row>
    <row r="302" spans="1:28" x14ac:dyDescent="0.25">
      <c r="A302" s="4">
        <v>796</v>
      </c>
      <c r="B302" s="4" t="s">
        <v>651</v>
      </c>
      <c r="C302" s="4" t="s">
        <v>650</v>
      </c>
      <c r="D302" s="4" t="s">
        <v>2769</v>
      </c>
      <c r="E302" s="30">
        <v>1</v>
      </c>
      <c r="F302" s="30">
        <v>1</v>
      </c>
      <c r="G302" s="30" t="s">
        <v>26</v>
      </c>
      <c r="H302" s="4">
        <v>100</v>
      </c>
      <c r="I302" s="4">
        <v>75</v>
      </c>
      <c r="J302" s="4">
        <v>1554.9478999999999</v>
      </c>
      <c r="K302" s="4">
        <v>2443.35</v>
      </c>
      <c r="L302" s="4">
        <v>58</v>
      </c>
      <c r="M302" s="4" t="s">
        <v>25</v>
      </c>
      <c r="N302" s="4" t="s">
        <v>24</v>
      </c>
      <c r="O302" s="4">
        <v>15.68</v>
      </c>
      <c r="P302" s="4">
        <v>4</v>
      </c>
      <c r="Q302" s="4" t="s">
        <v>23</v>
      </c>
      <c r="R302" s="4" t="s">
        <v>36</v>
      </c>
      <c r="S302" s="4" t="s">
        <v>21</v>
      </c>
      <c r="T302" s="4">
        <v>2</v>
      </c>
      <c r="U302" s="4">
        <v>26</v>
      </c>
      <c r="V302" s="11">
        <v>41059</v>
      </c>
      <c r="W302" s="4"/>
      <c r="X302" s="4"/>
      <c r="Y302" s="4" t="s">
        <v>649</v>
      </c>
      <c r="Z302" s="11">
        <v>41678.41777777778</v>
      </c>
      <c r="AA302" s="85">
        <f>COUNTIF(Table3[ProductID],Table25[[#This Row],[ProductID]])</f>
        <v>0</v>
      </c>
      <c r="AB302" s="85" t="str">
        <f>IF(Table25[[#This Row],[Jumlah Vendor]]&lt;=1,"Vendor tidak memiliki alternatif","")</f>
        <v>Vendor tidak memiliki alternatif</v>
      </c>
    </row>
    <row r="303" spans="1:28" x14ac:dyDescent="0.25">
      <c r="A303" s="5">
        <v>797</v>
      </c>
      <c r="B303" s="5" t="s">
        <v>648</v>
      </c>
      <c r="C303" s="5" t="s">
        <v>647</v>
      </c>
      <c r="D303" s="5" t="s">
        <v>2769</v>
      </c>
      <c r="E303" s="29">
        <v>1</v>
      </c>
      <c r="F303" s="29">
        <v>1</v>
      </c>
      <c r="G303" s="29" t="s">
        <v>103</v>
      </c>
      <c r="H303" s="5">
        <v>100</v>
      </c>
      <c r="I303" s="5">
        <v>75</v>
      </c>
      <c r="J303" s="5">
        <v>713.07979999999998</v>
      </c>
      <c r="K303" s="5">
        <v>1120.49</v>
      </c>
      <c r="L303" s="5">
        <v>38</v>
      </c>
      <c r="M303" s="5" t="s">
        <v>25</v>
      </c>
      <c r="N303" s="5" t="s">
        <v>24</v>
      </c>
      <c r="O303" s="5">
        <v>17.350000000000001</v>
      </c>
      <c r="P303" s="5">
        <v>4</v>
      </c>
      <c r="Q303" s="5" t="s">
        <v>23</v>
      </c>
      <c r="R303" s="5" t="s">
        <v>41</v>
      </c>
      <c r="S303" s="5" t="s">
        <v>79</v>
      </c>
      <c r="T303" s="5">
        <v>2</v>
      </c>
      <c r="U303" s="5">
        <v>29</v>
      </c>
      <c r="V303" s="10">
        <v>41059</v>
      </c>
      <c r="W303" s="5"/>
      <c r="X303" s="5"/>
      <c r="Y303" s="5" t="s">
        <v>646</v>
      </c>
      <c r="Z303" s="10">
        <v>41678.41777777778</v>
      </c>
      <c r="AA303" s="85">
        <f>COUNTIF(Table3[ProductID],Table25[[#This Row],[ProductID]])</f>
        <v>0</v>
      </c>
      <c r="AB303" s="85" t="str">
        <f>IF(Table25[[#This Row],[Jumlah Vendor]]&lt;=1,"Vendor tidak memiliki alternatif","")</f>
        <v>Vendor tidak memiliki alternatif</v>
      </c>
    </row>
    <row r="304" spans="1:28" x14ac:dyDescent="0.25">
      <c r="A304" s="4">
        <v>798</v>
      </c>
      <c r="B304" s="4" t="s">
        <v>645</v>
      </c>
      <c r="C304" s="4" t="s">
        <v>644</v>
      </c>
      <c r="D304" s="4" t="s">
        <v>2769</v>
      </c>
      <c r="E304" s="30">
        <v>1</v>
      </c>
      <c r="F304" s="30">
        <v>1</v>
      </c>
      <c r="G304" s="30" t="s">
        <v>103</v>
      </c>
      <c r="H304" s="4">
        <v>100</v>
      </c>
      <c r="I304" s="4">
        <v>75</v>
      </c>
      <c r="J304" s="4">
        <v>713.07979999999998</v>
      </c>
      <c r="K304" s="4">
        <v>1120.49</v>
      </c>
      <c r="L304" s="4">
        <v>40</v>
      </c>
      <c r="M304" s="4" t="s">
        <v>25</v>
      </c>
      <c r="N304" s="4" t="s">
        <v>24</v>
      </c>
      <c r="O304" s="4">
        <v>17.77</v>
      </c>
      <c r="P304" s="4">
        <v>4</v>
      </c>
      <c r="Q304" s="4" t="s">
        <v>23</v>
      </c>
      <c r="R304" s="4" t="s">
        <v>41</v>
      </c>
      <c r="S304" s="4" t="s">
        <v>79</v>
      </c>
      <c r="T304" s="4">
        <v>2</v>
      </c>
      <c r="U304" s="4">
        <v>29</v>
      </c>
      <c r="V304" s="11">
        <v>41059</v>
      </c>
      <c r="W304" s="4"/>
      <c r="X304" s="4"/>
      <c r="Y304" s="4" t="s">
        <v>643</v>
      </c>
      <c r="Z304" s="11">
        <v>41678.41777777778</v>
      </c>
      <c r="AA304" s="85">
        <f>COUNTIF(Table3[ProductID],Table25[[#This Row],[ProductID]])</f>
        <v>0</v>
      </c>
      <c r="AB304" s="85" t="str">
        <f>IF(Table25[[#This Row],[Jumlah Vendor]]&lt;=1,"Vendor tidak memiliki alternatif","")</f>
        <v>Vendor tidak memiliki alternatif</v>
      </c>
    </row>
    <row r="305" spans="1:28" x14ac:dyDescent="0.25">
      <c r="A305" s="5">
        <v>799</v>
      </c>
      <c r="B305" s="5" t="s">
        <v>642</v>
      </c>
      <c r="C305" s="5" t="s">
        <v>641</v>
      </c>
      <c r="D305" s="5" t="s">
        <v>2769</v>
      </c>
      <c r="E305" s="29">
        <v>1</v>
      </c>
      <c r="F305" s="29">
        <v>1</v>
      </c>
      <c r="G305" s="29" t="s">
        <v>103</v>
      </c>
      <c r="H305" s="5">
        <v>100</v>
      </c>
      <c r="I305" s="5">
        <v>75</v>
      </c>
      <c r="J305" s="5">
        <v>713.07979999999998</v>
      </c>
      <c r="K305" s="5">
        <v>1120.49</v>
      </c>
      <c r="L305" s="5">
        <v>42</v>
      </c>
      <c r="M305" s="5" t="s">
        <v>25</v>
      </c>
      <c r="N305" s="5" t="s">
        <v>24</v>
      </c>
      <c r="O305" s="5">
        <v>18.13</v>
      </c>
      <c r="P305" s="5">
        <v>4</v>
      </c>
      <c r="Q305" s="5" t="s">
        <v>23</v>
      </c>
      <c r="R305" s="5" t="s">
        <v>41</v>
      </c>
      <c r="S305" s="5" t="s">
        <v>79</v>
      </c>
      <c r="T305" s="5">
        <v>2</v>
      </c>
      <c r="U305" s="5">
        <v>29</v>
      </c>
      <c r="V305" s="10">
        <v>41059</v>
      </c>
      <c r="W305" s="5"/>
      <c r="X305" s="5"/>
      <c r="Y305" s="5" t="s">
        <v>640</v>
      </c>
      <c r="Z305" s="10">
        <v>41678.41777777778</v>
      </c>
      <c r="AA305" s="85">
        <f>COUNTIF(Table3[ProductID],Table25[[#This Row],[ProductID]])</f>
        <v>0</v>
      </c>
      <c r="AB305" s="85" t="str">
        <f>IF(Table25[[#This Row],[Jumlah Vendor]]&lt;=1,"Vendor tidak memiliki alternatif","")</f>
        <v>Vendor tidak memiliki alternatif</v>
      </c>
    </row>
    <row r="306" spans="1:28" x14ac:dyDescent="0.25">
      <c r="A306" s="4">
        <v>800</v>
      </c>
      <c r="B306" s="4" t="s">
        <v>639</v>
      </c>
      <c r="C306" s="4" t="s">
        <v>638</v>
      </c>
      <c r="D306" s="4" t="s">
        <v>2769</v>
      </c>
      <c r="E306" s="30">
        <v>1</v>
      </c>
      <c r="F306" s="30">
        <v>1</v>
      </c>
      <c r="G306" s="30" t="s">
        <v>103</v>
      </c>
      <c r="H306" s="4">
        <v>100</v>
      </c>
      <c r="I306" s="4">
        <v>75</v>
      </c>
      <c r="J306" s="4">
        <v>713.07979999999998</v>
      </c>
      <c r="K306" s="4">
        <v>1120.49</v>
      </c>
      <c r="L306" s="4">
        <v>44</v>
      </c>
      <c r="M306" s="4" t="s">
        <v>25</v>
      </c>
      <c r="N306" s="4" t="s">
        <v>24</v>
      </c>
      <c r="O306" s="4">
        <v>18.420000000000002</v>
      </c>
      <c r="P306" s="4">
        <v>4</v>
      </c>
      <c r="Q306" s="4" t="s">
        <v>23</v>
      </c>
      <c r="R306" s="4" t="s">
        <v>41</v>
      </c>
      <c r="S306" s="4" t="s">
        <v>79</v>
      </c>
      <c r="T306" s="4">
        <v>2</v>
      </c>
      <c r="U306" s="4">
        <v>29</v>
      </c>
      <c r="V306" s="11">
        <v>41059</v>
      </c>
      <c r="W306" s="4"/>
      <c r="X306" s="4"/>
      <c r="Y306" s="4" t="s">
        <v>637</v>
      </c>
      <c r="Z306" s="11">
        <v>41678.41777777778</v>
      </c>
      <c r="AA306" s="85">
        <f>COUNTIF(Table3[ProductID],Table25[[#This Row],[ProductID]])</f>
        <v>0</v>
      </c>
      <c r="AB306" s="85" t="str">
        <f>IF(Table25[[#This Row],[Jumlah Vendor]]&lt;=1,"Vendor tidak memiliki alternatif","")</f>
        <v>Vendor tidak memiliki alternatif</v>
      </c>
    </row>
    <row r="307" spans="1:28" x14ac:dyDescent="0.25">
      <c r="A307" s="5">
        <v>801</v>
      </c>
      <c r="B307" s="5" t="s">
        <v>636</v>
      </c>
      <c r="C307" s="5" t="s">
        <v>635</v>
      </c>
      <c r="D307" s="5" t="s">
        <v>2770</v>
      </c>
      <c r="E307" s="29">
        <v>1</v>
      </c>
      <c r="F307" s="29">
        <v>1</v>
      </c>
      <c r="G307" s="29" t="s">
        <v>103</v>
      </c>
      <c r="H307" s="5">
        <v>100</v>
      </c>
      <c r="I307" s="5">
        <v>75</v>
      </c>
      <c r="J307" s="5">
        <v>713.07979999999998</v>
      </c>
      <c r="K307" s="5">
        <v>1120.49</v>
      </c>
      <c r="L307" s="5">
        <v>48</v>
      </c>
      <c r="M307" s="5" t="s">
        <v>25</v>
      </c>
      <c r="N307" s="5" t="s">
        <v>24</v>
      </c>
      <c r="O307" s="5">
        <v>18.68</v>
      </c>
      <c r="P307" s="5">
        <v>4</v>
      </c>
      <c r="Q307" s="5" t="s">
        <v>23</v>
      </c>
      <c r="R307" s="5" t="s">
        <v>41</v>
      </c>
      <c r="S307" s="5" t="s">
        <v>79</v>
      </c>
      <c r="T307" s="5">
        <v>2</v>
      </c>
      <c r="U307" s="5">
        <v>29</v>
      </c>
      <c r="V307" s="10">
        <v>41059</v>
      </c>
      <c r="W307" s="5"/>
      <c r="X307" s="5"/>
      <c r="Y307" s="5" t="s">
        <v>634</v>
      </c>
      <c r="Z307" s="10">
        <v>41678.41777777778</v>
      </c>
      <c r="AA307" s="85">
        <f>COUNTIF(Table3[ProductID],Table25[[#This Row],[ProductID]])</f>
        <v>0</v>
      </c>
      <c r="AB307" s="85" t="str">
        <f>IF(Table25[[#This Row],[Jumlah Vendor]]&lt;=1,"Vendor tidak memiliki alternatif","")</f>
        <v>Vendor tidak memiliki alternatif</v>
      </c>
    </row>
    <row r="308" spans="1:28" x14ac:dyDescent="0.25">
      <c r="A308" s="4">
        <v>802</v>
      </c>
      <c r="B308" s="4" t="s">
        <v>633</v>
      </c>
      <c r="C308" s="4" t="s">
        <v>632</v>
      </c>
      <c r="D308" s="4" t="s">
        <v>2769</v>
      </c>
      <c r="E308" s="30">
        <v>1</v>
      </c>
      <c r="F308" s="30">
        <v>1</v>
      </c>
      <c r="G308" s="30"/>
      <c r="H308" s="4">
        <v>500</v>
      </c>
      <c r="I308" s="4">
        <v>375</v>
      </c>
      <c r="J308" s="4">
        <v>65.809700000000007</v>
      </c>
      <c r="K308" s="4">
        <v>148.22</v>
      </c>
      <c r="L308" s="4"/>
      <c r="M308" s="4"/>
      <c r="N308" s="4"/>
      <c r="O308" s="4"/>
      <c r="P308" s="4">
        <v>1</v>
      </c>
      <c r="Q308" s="4"/>
      <c r="R308" s="4" t="s">
        <v>22</v>
      </c>
      <c r="S308" s="4"/>
      <c r="T308" s="4">
        <v>10</v>
      </c>
      <c r="U308" s="4">
        <v>104</v>
      </c>
      <c r="V308" s="11">
        <v>41059</v>
      </c>
      <c r="W308" s="11">
        <v>43980</v>
      </c>
      <c r="X308" s="4"/>
      <c r="Y308" s="4" t="s">
        <v>631</v>
      </c>
      <c r="Z308" s="11">
        <v>41678.41777777778</v>
      </c>
      <c r="AA308" s="85">
        <f>COUNTIF(Table3[ProductID],Table25[[#This Row],[ProductID]])</f>
        <v>0</v>
      </c>
      <c r="AB308" s="85" t="str">
        <f>IF(Table25[[#This Row],[Jumlah Vendor]]&lt;=1,"Vendor tidak memiliki alternatif","")</f>
        <v>Vendor tidak memiliki alternatif</v>
      </c>
    </row>
    <row r="309" spans="1:28" x14ac:dyDescent="0.25">
      <c r="A309" s="5">
        <v>803</v>
      </c>
      <c r="B309" s="5" t="s">
        <v>630</v>
      </c>
      <c r="C309" s="5" t="s">
        <v>629</v>
      </c>
      <c r="D309" s="5" t="s">
        <v>2769</v>
      </c>
      <c r="E309" s="29">
        <v>1</v>
      </c>
      <c r="F309" s="29">
        <v>1</v>
      </c>
      <c r="G309" s="29"/>
      <c r="H309" s="5">
        <v>500</v>
      </c>
      <c r="I309" s="5">
        <v>375</v>
      </c>
      <c r="J309" s="5">
        <v>77.917599999999993</v>
      </c>
      <c r="K309" s="5">
        <v>175.49</v>
      </c>
      <c r="L309" s="5"/>
      <c r="M309" s="5"/>
      <c r="N309" s="5"/>
      <c r="O309" s="5"/>
      <c r="P309" s="5">
        <v>1</v>
      </c>
      <c r="Q309" s="5"/>
      <c r="R309" s="5" t="s">
        <v>41</v>
      </c>
      <c r="S309" s="5"/>
      <c r="T309" s="5">
        <v>10</v>
      </c>
      <c r="U309" s="5">
        <v>105</v>
      </c>
      <c r="V309" s="10">
        <v>41059</v>
      </c>
      <c r="W309" s="10">
        <v>43980</v>
      </c>
      <c r="X309" s="5"/>
      <c r="Y309" s="5" t="s">
        <v>628</v>
      </c>
      <c r="Z309" s="10">
        <v>41678.41777777778</v>
      </c>
      <c r="AA309" s="85">
        <f>COUNTIF(Table3[ProductID],Table25[[#This Row],[ProductID]])</f>
        <v>0</v>
      </c>
      <c r="AB309" s="85" t="str">
        <f>IF(Table25[[#This Row],[Jumlah Vendor]]&lt;=1,"Vendor tidak memiliki alternatif","")</f>
        <v>Vendor tidak memiliki alternatif</v>
      </c>
    </row>
    <row r="310" spans="1:28" x14ac:dyDescent="0.25">
      <c r="A310" s="4">
        <v>804</v>
      </c>
      <c r="B310" s="4" t="s">
        <v>627</v>
      </c>
      <c r="C310" s="4" t="s">
        <v>626</v>
      </c>
      <c r="D310" s="4" t="s">
        <v>2769</v>
      </c>
      <c r="E310" s="30">
        <v>1</v>
      </c>
      <c r="F310" s="30">
        <v>1</v>
      </c>
      <c r="G310" s="30"/>
      <c r="H310" s="4">
        <v>500</v>
      </c>
      <c r="I310" s="4">
        <v>375</v>
      </c>
      <c r="J310" s="4">
        <v>101.89360000000001</v>
      </c>
      <c r="K310" s="4">
        <v>229.49</v>
      </c>
      <c r="L310" s="4"/>
      <c r="M310" s="4"/>
      <c r="N310" s="4"/>
      <c r="O310" s="4"/>
      <c r="P310" s="4">
        <v>1</v>
      </c>
      <c r="Q310" s="4"/>
      <c r="R310" s="4" t="s">
        <v>36</v>
      </c>
      <c r="S310" s="4"/>
      <c r="T310" s="4">
        <v>10</v>
      </c>
      <c r="U310" s="4">
        <v>106</v>
      </c>
      <c r="V310" s="11">
        <v>41059</v>
      </c>
      <c r="W310" s="11">
        <v>43980</v>
      </c>
      <c r="X310" s="4"/>
      <c r="Y310" s="4" t="s">
        <v>625</v>
      </c>
      <c r="Z310" s="11">
        <v>41678.41777777778</v>
      </c>
      <c r="AA310" s="85">
        <f>COUNTIF(Table3[ProductID],Table25[[#This Row],[ProductID]])</f>
        <v>0</v>
      </c>
      <c r="AB310" s="85" t="str">
        <f>IF(Table25[[#This Row],[Jumlah Vendor]]&lt;=1,"Vendor tidak memiliki alternatif","")</f>
        <v>Vendor tidak memiliki alternatif</v>
      </c>
    </row>
    <row r="311" spans="1:28" x14ac:dyDescent="0.25">
      <c r="A311" s="5">
        <v>805</v>
      </c>
      <c r="B311" s="5" t="s">
        <v>624</v>
      </c>
      <c r="C311" s="5" t="s">
        <v>623</v>
      </c>
      <c r="D311" s="5" t="s">
        <v>2769</v>
      </c>
      <c r="E311" s="29">
        <v>1</v>
      </c>
      <c r="F311" s="29">
        <v>1</v>
      </c>
      <c r="G311" s="29"/>
      <c r="H311" s="5">
        <v>500</v>
      </c>
      <c r="I311" s="5">
        <v>375</v>
      </c>
      <c r="J311" s="5">
        <v>15.184799999999999</v>
      </c>
      <c r="K311" s="5">
        <v>34.200000000000003</v>
      </c>
      <c r="L311" s="5"/>
      <c r="M311" s="5"/>
      <c r="N311" s="5"/>
      <c r="O311" s="5"/>
      <c r="P311" s="5">
        <v>1</v>
      </c>
      <c r="Q311" s="5"/>
      <c r="R311" s="5" t="s">
        <v>22</v>
      </c>
      <c r="S311" s="5"/>
      <c r="T311" s="5">
        <v>11</v>
      </c>
      <c r="U311" s="5">
        <v>59</v>
      </c>
      <c r="V311" s="10">
        <v>41059</v>
      </c>
      <c r="W311" s="10">
        <v>43980</v>
      </c>
      <c r="X311" s="5"/>
      <c r="Y311" s="5" t="s">
        <v>622</v>
      </c>
      <c r="Z311" s="10">
        <v>41678.41777777778</v>
      </c>
      <c r="AA311" s="85">
        <f>COUNTIF(Table3[ProductID],Table25[[#This Row],[ProductID]])</f>
        <v>0</v>
      </c>
      <c r="AB311" s="85" t="str">
        <f>IF(Table25[[#This Row],[Jumlah Vendor]]&lt;=1,"Vendor tidak memiliki alternatif","")</f>
        <v>Vendor tidak memiliki alternatif</v>
      </c>
    </row>
    <row r="312" spans="1:28" x14ac:dyDescent="0.25">
      <c r="A312" s="4">
        <v>806</v>
      </c>
      <c r="B312" s="4" t="s">
        <v>621</v>
      </c>
      <c r="C312" s="4" t="s">
        <v>620</v>
      </c>
      <c r="D312" s="4" t="s">
        <v>2769</v>
      </c>
      <c r="E312" s="30">
        <v>1</v>
      </c>
      <c r="F312" s="30">
        <v>1</v>
      </c>
      <c r="G312" s="30"/>
      <c r="H312" s="4">
        <v>500</v>
      </c>
      <c r="I312" s="4">
        <v>375</v>
      </c>
      <c r="J312" s="4">
        <v>45.416800000000002</v>
      </c>
      <c r="K312" s="4">
        <v>102.29</v>
      </c>
      <c r="L312" s="4"/>
      <c r="M312" s="4"/>
      <c r="N312" s="4"/>
      <c r="O312" s="4"/>
      <c r="P312" s="4">
        <v>1</v>
      </c>
      <c r="Q312" s="4"/>
      <c r="R312" s="4" t="s">
        <v>41</v>
      </c>
      <c r="S312" s="4"/>
      <c r="T312" s="4">
        <v>11</v>
      </c>
      <c r="U312" s="4">
        <v>60</v>
      </c>
      <c r="V312" s="11">
        <v>41059</v>
      </c>
      <c r="W312" s="11">
        <v>43980</v>
      </c>
      <c r="X312" s="4"/>
      <c r="Y312" s="4" t="s">
        <v>619</v>
      </c>
      <c r="Z312" s="11">
        <v>41678.41777777778</v>
      </c>
      <c r="AA312" s="85">
        <f>COUNTIF(Table3[ProductID],Table25[[#This Row],[ProductID]])</f>
        <v>0</v>
      </c>
      <c r="AB312" s="85" t="str">
        <f>IF(Table25[[#This Row],[Jumlah Vendor]]&lt;=1,"Vendor tidak memiliki alternatif","")</f>
        <v>Vendor tidak memiliki alternatif</v>
      </c>
    </row>
    <row r="313" spans="1:28" x14ac:dyDescent="0.25">
      <c r="A313" s="5">
        <v>807</v>
      </c>
      <c r="B313" s="5" t="s">
        <v>618</v>
      </c>
      <c r="C313" s="5" t="s">
        <v>617</v>
      </c>
      <c r="D313" s="5" t="s">
        <v>2769</v>
      </c>
      <c r="E313" s="29">
        <v>1</v>
      </c>
      <c r="F313" s="29">
        <v>1</v>
      </c>
      <c r="G313" s="29"/>
      <c r="H313" s="5">
        <v>500</v>
      </c>
      <c r="I313" s="5">
        <v>375</v>
      </c>
      <c r="J313" s="5">
        <v>55.380099999999999</v>
      </c>
      <c r="K313" s="5">
        <v>124.73</v>
      </c>
      <c r="L313" s="5"/>
      <c r="M313" s="5"/>
      <c r="N313" s="5"/>
      <c r="O313" s="5"/>
      <c r="P313" s="5">
        <v>1</v>
      </c>
      <c r="Q313" s="5"/>
      <c r="R313" s="5" t="s">
        <v>36</v>
      </c>
      <c r="S313" s="5"/>
      <c r="T313" s="5">
        <v>11</v>
      </c>
      <c r="U313" s="5">
        <v>61</v>
      </c>
      <c r="V313" s="10">
        <v>41059</v>
      </c>
      <c r="W313" s="10">
        <v>43980</v>
      </c>
      <c r="X313" s="5"/>
      <c r="Y313" s="5" t="s">
        <v>616</v>
      </c>
      <c r="Z313" s="10">
        <v>41678.41777777778</v>
      </c>
      <c r="AA313" s="85">
        <f>COUNTIF(Table3[ProductID],Table25[[#This Row],[ProductID]])</f>
        <v>0</v>
      </c>
      <c r="AB313" s="85" t="str">
        <f>IF(Table25[[#This Row],[Jumlah Vendor]]&lt;=1,"Vendor tidak memiliki alternatif","")</f>
        <v>Vendor tidak memiliki alternatif</v>
      </c>
    </row>
    <row r="314" spans="1:28" x14ac:dyDescent="0.25">
      <c r="A314" s="4">
        <v>808</v>
      </c>
      <c r="B314" s="4" t="s">
        <v>615</v>
      </c>
      <c r="C314" s="4" t="s">
        <v>614</v>
      </c>
      <c r="D314" s="4" t="s">
        <v>2769</v>
      </c>
      <c r="E314" s="30">
        <v>1</v>
      </c>
      <c r="F314" s="30">
        <v>1</v>
      </c>
      <c r="G314" s="30"/>
      <c r="H314" s="4">
        <v>500</v>
      </c>
      <c r="I314" s="4">
        <v>375</v>
      </c>
      <c r="J314" s="4">
        <v>19.7758</v>
      </c>
      <c r="K314" s="4">
        <v>44.54</v>
      </c>
      <c r="L314" s="4"/>
      <c r="M314" s="4"/>
      <c r="N314" s="4"/>
      <c r="O314" s="4"/>
      <c r="P314" s="4">
        <v>1</v>
      </c>
      <c r="Q314" s="4" t="s">
        <v>41</v>
      </c>
      <c r="R314" s="4" t="s">
        <v>22</v>
      </c>
      <c r="S314" s="4"/>
      <c r="T314" s="4">
        <v>4</v>
      </c>
      <c r="U314" s="4">
        <v>52</v>
      </c>
      <c r="V314" s="11">
        <v>41059</v>
      </c>
      <c r="W314" s="4"/>
      <c r="X314" s="4"/>
      <c r="Y314" s="4" t="s">
        <v>613</v>
      </c>
      <c r="Z314" s="11">
        <v>41678.41777777778</v>
      </c>
      <c r="AA314" s="85">
        <f>COUNTIF(Table3[ProductID],Table25[[#This Row],[ProductID]])</f>
        <v>0</v>
      </c>
      <c r="AB314" s="85" t="str">
        <f>IF(Table25[[#This Row],[Jumlah Vendor]]&lt;=1,"Vendor tidak memiliki alternatif","")</f>
        <v>Vendor tidak memiliki alternatif</v>
      </c>
    </row>
    <row r="315" spans="1:28" x14ac:dyDescent="0.25">
      <c r="A315" s="5">
        <v>809</v>
      </c>
      <c r="B315" s="5" t="s">
        <v>612</v>
      </c>
      <c r="C315" s="5" t="s">
        <v>611</v>
      </c>
      <c r="D315" s="5" t="s">
        <v>2769</v>
      </c>
      <c r="E315" s="29">
        <v>1</v>
      </c>
      <c r="F315" s="29">
        <v>1</v>
      </c>
      <c r="G315" s="29"/>
      <c r="H315" s="5">
        <v>500</v>
      </c>
      <c r="I315" s="5">
        <v>375</v>
      </c>
      <c r="J315" s="5">
        <v>27.4925</v>
      </c>
      <c r="K315" s="5">
        <v>61.92</v>
      </c>
      <c r="L315" s="5"/>
      <c r="M315" s="5"/>
      <c r="N315" s="5"/>
      <c r="O315" s="5"/>
      <c r="P315" s="5">
        <v>1</v>
      </c>
      <c r="Q315" s="5" t="s">
        <v>41</v>
      </c>
      <c r="R315" s="5" t="s">
        <v>41</v>
      </c>
      <c r="S315" s="5"/>
      <c r="T315" s="5">
        <v>4</v>
      </c>
      <c r="U315" s="5">
        <v>54</v>
      </c>
      <c r="V315" s="10">
        <v>41059</v>
      </c>
      <c r="W315" s="5"/>
      <c r="X315" s="5"/>
      <c r="Y315" s="5" t="s">
        <v>610</v>
      </c>
      <c r="Z315" s="10">
        <v>41678.41777777778</v>
      </c>
      <c r="AA315" s="85">
        <f>COUNTIF(Table3[ProductID],Table25[[#This Row],[ProductID]])</f>
        <v>0</v>
      </c>
      <c r="AB315" s="85" t="str">
        <f>IF(Table25[[#This Row],[Jumlah Vendor]]&lt;=1,"Vendor tidak memiliki alternatif","")</f>
        <v>Vendor tidak memiliki alternatif</v>
      </c>
    </row>
    <row r="316" spans="1:28" x14ac:dyDescent="0.25">
      <c r="A316" s="4">
        <v>810</v>
      </c>
      <c r="B316" s="4" t="s">
        <v>609</v>
      </c>
      <c r="C316" s="4" t="s">
        <v>608</v>
      </c>
      <c r="D316" s="4" t="s">
        <v>2769</v>
      </c>
      <c r="E316" s="30">
        <v>1</v>
      </c>
      <c r="F316" s="30">
        <v>1</v>
      </c>
      <c r="G316" s="30"/>
      <c r="H316" s="4">
        <v>500</v>
      </c>
      <c r="I316" s="4">
        <v>375</v>
      </c>
      <c r="J316" s="4">
        <v>53.399900000000002</v>
      </c>
      <c r="K316" s="4">
        <v>120.27</v>
      </c>
      <c r="L316" s="4"/>
      <c r="M316" s="4"/>
      <c r="N316" s="4"/>
      <c r="O316" s="4"/>
      <c r="P316" s="4">
        <v>1</v>
      </c>
      <c r="Q316" s="4" t="s">
        <v>41</v>
      </c>
      <c r="R316" s="4" t="s">
        <v>36</v>
      </c>
      <c r="S316" s="4"/>
      <c r="T316" s="4">
        <v>4</v>
      </c>
      <c r="U316" s="4">
        <v>55</v>
      </c>
      <c r="V316" s="11">
        <v>41059</v>
      </c>
      <c r="W316" s="4"/>
      <c r="X316" s="4"/>
      <c r="Y316" s="4" t="s">
        <v>607</v>
      </c>
      <c r="Z316" s="11">
        <v>41678.41777777778</v>
      </c>
      <c r="AA316" s="85">
        <f>COUNTIF(Table3[ProductID],Table25[[#This Row],[ProductID]])</f>
        <v>0</v>
      </c>
      <c r="AB316" s="85" t="str">
        <f>IF(Table25[[#This Row],[Jumlah Vendor]]&lt;=1,"Vendor tidak memiliki alternatif","")</f>
        <v>Vendor tidak memiliki alternatif</v>
      </c>
    </row>
    <row r="317" spans="1:28" x14ac:dyDescent="0.25">
      <c r="A317" s="5">
        <v>811</v>
      </c>
      <c r="B317" s="5" t="s">
        <v>606</v>
      </c>
      <c r="C317" s="5" t="s">
        <v>605</v>
      </c>
      <c r="D317" s="5" t="s">
        <v>2769</v>
      </c>
      <c r="E317" s="29">
        <v>1</v>
      </c>
      <c r="F317" s="29">
        <v>1</v>
      </c>
      <c r="G317" s="29"/>
      <c r="H317" s="5">
        <v>500</v>
      </c>
      <c r="I317" s="5">
        <v>375</v>
      </c>
      <c r="J317" s="5">
        <v>19.7758</v>
      </c>
      <c r="K317" s="5">
        <v>44.54</v>
      </c>
      <c r="L317" s="5"/>
      <c r="M317" s="5"/>
      <c r="N317" s="5"/>
      <c r="O317" s="5"/>
      <c r="P317" s="5">
        <v>1</v>
      </c>
      <c r="Q317" s="5" t="s">
        <v>23</v>
      </c>
      <c r="R317" s="5" t="s">
        <v>22</v>
      </c>
      <c r="S317" s="5"/>
      <c r="T317" s="5">
        <v>4</v>
      </c>
      <c r="U317" s="5">
        <v>56</v>
      </c>
      <c r="V317" s="10">
        <v>41059</v>
      </c>
      <c r="W317" s="5"/>
      <c r="X317" s="5"/>
      <c r="Y317" s="5" t="s">
        <v>604</v>
      </c>
      <c r="Z317" s="10">
        <v>41678.41777777778</v>
      </c>
      <c r="AA317" s="85">
        <f>COUNTIF(Table3[ProductID],Table25[[#This Row],[ProductID]])</f>
        <v>0</v>
      </c>
      <c r="AB317" s="85" t="str">
        <f>IF(Table25[[#This Row],[Jumlah Vendor]]&lt;=1,"Vendor tidak memiliki alternatif","")</f>
        <v>Vendor tidak memiliki alternatif</v>
      </c>
    </row>
    <row r="318" spans="1:28" x14ac:dyDescent="0.25">
      <c r="A318" s="4">
        <v>812</v>
      </c>
      <c r="B318" s="4" t="s">
        <v>603</v>
      </c>
      <c r="C318" s="4" t="s">
        <v>602</v>
      </c>
      <c r="D318" s="4" t="s">
        <v>2769</v>
      </c>
      <c r="E318" s="30">
        <v>1</v>
      </c>
      <c r="F318" s="30">
        <v>1</v>
      </c>
      <c r="G318" s="30"/>
      <c r="H318" s="4">
        <v>500</v>
      </c>
      <c r="I318" s="4">
        <v>375</v>
      </c>
      <c r="J318" s="4">
        <v>27.4925</v>
      </c>
      <c r="K318" s="4">
        <v>61.92</v>
      </c>
      <c r="L318" s="4"/>
      <c r="M318" s="4"/>
      <c r="N318" s="4"/>
      <c r="O318" s="4"/>
      <c r="P318" s="4">
        <v>1</v>
      </c>
      <c r="Q318" s="4" t="s">
        <v>23</v>
      </c>
      <c r="R318" s="4" t="s">
        <v>41</v>
      </c>
      <c r="S318" s="4"/>
      <c r="T318" s="4">
        <v>4</v>
      </c>
      <c r="U318" s="4">
        <v>57</v>
      </c>
      <c r="V318" s="11">
        <v>41059</v>
      </c>
      <c r="W318" s="4"/>
      <c r="X318" s="4"/>
      <c r="Y318" s="4" t="s">
        <v>601</v>
      </c>
      <c r="Z318" s="11">
        <v>41678.41777777778</v>
      </c>
      <c r="AA318" s="85">
        <f>COUNTIF(Table3[ProductID],Table25[[#This Row],[ProductID]])</f>
        <v>0</v>
      </c>
      <c r="AB318" s="85" t="str">
        <f>IF(Table25[[#This Row],[Jumlah Vendor]]&lt;=1,"Vendor tidak memiliki alternatif","")</f>
        <v>Vendor tidak memiliki alternatif</v>
      </c>
    </row>
    <row r="319" spans="1:28" x14ac:dyDescent="0.25">
      <c r="A319" s="5">
        <v>813</v>
      </c>
      <c r="B319" s="5" t="s">
        <v>600</v>
      </c>
      <c r="C319" s="5" t="s">
        <v>599</v>
      </c>
      <c r="D319" s="5" t="s">
        <v>2769</v>
      </c>
      <c r="E319" s="29">
        <v>1</v>
      </c>
      <c r="F319" s="29">
        <v>1</v>
      </c>
      <c r="G319" s="29"/>
      <c r="H319" s="5">
        <v>500</v>
      </c>
      <c r="I319" s="5">
        <v>375</v>
      </c>
      <c r="J319" s="5">
        <v>53.399900000000002</v>
      </c>
      <c r="K319" s="5">
        <v>120.27</v>
      </c>
      <c r="L319" s="5"/>
      <c r="M319" s="5"/>
      <c r="N319" s="5"/>
      <c r="O319" s="5"/>
      <c r="P319" s="5">
        <v>1</v>
      </c>
      <c r="Q319" s="5" t="s">
        <v>23</v>
      </c>
      <c r="R319" s="5" t="s">
        <v>36</v>
      </c>
      <c r="S319" s="5"/>
      <c r="T319" s="5">
        <v>4</v>
      </c>
      <c r="U319" s="5">
        <v>58</v>
      </c>
      <c r="V319" s="10">
        <v>41059</v>
      </c>
      <c r="W319" s="5"/>
      <c r="X319" s="5"/>
      <c r="Y319" s="5" t="s">
        <v>598</v>
      </c>
      <c r="Z319" s="10">
        <v>41678.41777777778</v>
      </c>
      <c r="AA319" s="85">
        <f>COUNTIF(Table3[ProductID],Table25[[#This Row],[ProductID]])</f>
        <v>0</v>
      </c>
      <c r="AB319" s="85" t="str">
        <f>IF(Table25[[#This Row],[Jumlah Vendor]]&lt;=1,"Vendor tidak memiliki alternatif","")</f>
        <v>Vendor tidak memiliki alternatif</v>
      </c>
    </row>
    <row r="320" spans="1:28" x14ac:dyDescent="0.25">
      <c r="A320" s="4">
        <v>814</v>
      </c>
      <c r="B320" s="4" t="s">
        <v>597</v>
      </c>
      <c r="C320" s="4" t="s">
        <v>596</v>
      </c>
      <c r="D320" s="4" t="s">
        <v>2769</v>
      </c>
      <c r="E320" s="30">
        <v>1</v>
      </c>
      <c r="F320" s="30">
        <v>1</v>
      </c>
      <c r="G320" s="30" t="s">
        <v>26</v>
      </c>
      <c r="H320" s="4">
        <v>500</v>
      </c>
      <c r="I320" s="4">
        <v>375</v>
      </c>
      <c r="J320" s="4">
        <v>185.8193</v>
      </c>
      <c r="K320" s="4">
        <v>348.76</v>
      </c>
      <c r="L320" s="4">
        <v>38</v>
      </c>
      <c r="M320" s="4" t="s">
        <v>25</v>
      </c>
      <c r="N320" s="4" t="s">
        <v>24</v>
      </c>
      <c r="O320" s="4">
        <v>2.73</v>
      </c>
      <c r="P320" s="4">
        <v>2</v>
      </c>
      <c r="Q320" s="4" t="s">
        <v>41</v>
      </c>
      <c r="R320" s="4" t="s">
        <v>41</v>
      </c>
      <c r="S320" s="4" t="s">
        <v>21</v>
      </c>
      <c r="T320" s="4">
        <v>12</v>
      </c>
      <c r="U320" s="4">
        <v>15</v>
      </c>
      <c r="V320" s="11">
        <v>41059</v>
      </c>
      <c r="W320" s="11">
        <v>43980</v>
      </c>
      <c r="X320" s="4"/>
      <c r="Y320" s="4" t="s">
        <v>595</v>
      </c>
      <c r="Z320" s="11">
        <v>41678.41777777778</v>
      </c>
      <c r="AA320" s="85">
        <f>COUNTIF(Table3[ProductID],Table25[[#This Row],[ProductID]])</f>
        <v>0</v>
      </c>
      <c r="AB320" s="85" t="str">
        <f>IF(Table25[[#This Row],[Jumlah Vendor]]&lt;=1,"Vendor tidak memiliki alternatif","")</f>
        <v>Vendor tidak memiliki alternatif</v>
      </c>
    </row>
    <row r="321" spans="1:28" x14ac:dyDescent="0.25">
      <c r="A321" s="5">
        <v>815</v>
      </c>
      <c r="B321" s="5" t="s">
        <v>594</v>
      </c>
      <c r="C321" s="5" t="s">
        <v>593</v>
      </c>
      <c r="D321" s="5" t="s">
        <v>2769</v>
      </c>
      <c r="E321" s="29">
        <v>1</v>
      </c>
      <c r="F321" s="29">
        <v>1</v>
      </c>
      <c r="G321" s="29" t="s">
        <v>26</v>
      </c>
      <c r="H321" s="5">
        <v>500</v>
      </c>
      <c r="I321" s="5">
        <v>375</v>
      </c>
      <c r="J321" s="5">
        <v>26.970800000000001</v>
      </c>
      <c r="K321" s="5">
        <v>60.744999999999997</v>
      </c>
      <c r="L321" s="5"/>
      <c r="M321" s="5"/>
      <c r="N321" s="5"/>
      <c r="O321" s="5"/>
      <c r="P321" s="5">
        <v>1</v>
      </c>
      <c r="Q321" s="5" t="s">
        <v>41</v>
      </c>
      <c r="R321" s="5" t="s">
        <v>22</v>
      </c>
      <c r="S321" s="5"/>
      <c r="T321" s="5">
        <v>17</v>
      </c>
      <c r="U321" s="5">
        <v>42</v>
      </c>
      <c r="V321" s="10">
        <v>41059</v>
      </c>
      <c r="W321" s="10">
        <v>43980</v>
      </c>
      <c r="X321" s="5"/>
      <c r="Y321" s="5" t="s">
        <v>592</v>
      </c>
      <c r="Z321" s="10">
        <v>41678.41777777778</v>
      </c>
      <c r="AA321" s="85">
        <f>COUNTIF(Table3[ProductID],Table25[[#This Row],[ProductID]])</f>
        <v>0</v>
      </c>
      <c r="AB321" s="85" t="str">
        <f>IF(Table25[[#This Row],[Jumlah Vendor]]&lt;=1,"Vendor tidak memiliki alternatif","")</f>
        <v>Vendor tidak memiliki alternatif</v>
      </c>
    </row>
    <row r="322" spans="1:28" x14ac:dyDescent="0.25">
      <c r="A322" s="4">
        <v>816</v>
      </c>
      <c r="B322" s="4" t="s">
        <v>591</v>
      </c>
      <c r="C322" s="4" t="s">
        <v>590</v>
      </c>
      <c r="D322" s="4" t="s">
        <v>2769</v>
      </c>
      <c r="E322" s="30">
        <v>1</v>
      </c>
      <c r="F322" s="30">
        <v>1</v>
      </c>
      <c r="G322" s="30" t="s">
        <v>26</v>
      </c>
      <c r="H322" s="4">
        <v>500</v>
      </c>
      <c r="I322" s="4">
        <v>375</v>
      </c>
      <c r="J322" s="4">
        <v>92.807100000000005</v>
      </c>
      <c r="K322" s="4">
        <v>209.02500000000001</v>
      </c>
      <c r="L322" s="4"/>
      <c r="M322" s="4"/>
      <c r="N322" s="4"/>
      <c r="O322" s="4"/>
      <c r="P322" s="4">
        <v>1</v>
      </c>
      <c r="Q322" s="4" t="s">
        <v>41</v>
      </c>
      <c r="R322" s="4" t="s">
        <v>41</v>
      </c>
      <c r="S322" s="4"/>
      <c r="T322" s="4">
        <v>17</v>
      </c>
      <c r="U322" s="4">
        <v>45</v>
      </c>
      <c r="V322" s="11">
        <v>41059</v>
      </c>
      <c r="W322" s="11">
        <v>43980</v>
      </c>
      <c r="X322" s="4"/>
      <c r="Y322" s="4" t="s">
        <v>589</v>
      </c>
      <c r="Z322" s="11">
        <v>41678.41777777778</v>
      </c>
      <c r="AA322" s="85">
        <f>COUNTIF(Table3[ProductID],Table25[[#This Row],[ProductID]])</f>
        <v>0</v>
      </c>
      <c r="AB322" s="85" t="str">
        <f>IF(Table25[[#This Row],[Jumlah Vendor]]&lt;=1,"Vendor tidak memiliki alternatif","")</f>
        <v>Vendor tidak memiliki alternatif</v>
      </c>
    </row>
    <row r="323" spans="1:28" x14ac:dyDescent="0.25">
      <c r="A323" s="5">
        <v>817</v>
      </c>
      <c r="B323" s="5" t="s">
        <v>588</v>
      </c>
      <c r="C323" s="5" t="s">
        <v>587</v>
      </c>
      <c r="D323" s="5" t="s">
        <v>2769</v>
      </c>
      <c r="E323" s="29">
        <v>1</v>
      </c>
      <c r="F323" s="29">
        <v>1</v>
      </c>
      <c r="G323" s="29" t="s">
        <v>26</v>
      </c>
      <c r="H323" s="5">
        <v>500</v>
      </c>
      <c r="I323" s="5">
        <v>375</v>
      </c>
      <c r="J323" s="5">
        <v>133.2955</v>
      </c>
      <c r="K323" s="5">
        <v>300.21499999999997</v>
      </c>
      <c r="L323" s="5"/>
      <c r="M323" s="5"/>
      <c r="N323" s="5"/>
      <c r="O323" s="5"/>
      <c r="P323" s="5">
        <v>1</v>
      </c>
      <c r="Q323" s="5" t="s">
        <v>41</v>
      </c>
      <c r="R323" s="5" t="s">
        <v>36</v>
      </c>
      <c r="S323" s="5"/>
      <c r="T323" s="5">
        <v>17</v>
      </c>
      <c r="U323" s="5">
        <v>46</v>
      </c>
      <c r="V323" s="10">
        <v>41059</v>
      </c>
      <c r="W323" s="10">
        <v>43980</v>
      </c>
      <c r="X323" s="5"/>
      <c r="Y323" s="5" t="s">
        <v>586</v>
      </c>
      <c r="Z323" s="10">
        <v>41678.41777777778</v>
      </c>
      <c r="AA323" s="85">
        <f>COUNTIF(Table3[ProductID],Table25[[#This Row],[ProductID]])</f>
        <v>0</v>
      </c>
      <c r="AB323" s="85" t="str">
        <f>IF(Table25[[#This Row],[Jumlah Vendor]]&lt;=1,"Vendor tidak memiliki alternatif","")</f>
        <v>Vendor tidak memiliki alternatif</v>
      </c>
    </row>
    <row r="324" spans="1:28" x14ac:dyDescent="0.25">
      <c r="A324" s="4">
        <v>818</v>
      </c>
      <c r="B324" s="4" t="s">
        <v>585</v>
      </c>
      <c r="C324" s="4" t="s">
        <v>584</v>
      </c>
      <c r="D324" s="4" t="s">
        <v>2769</v>
      </c>
      <c r="E324" s="30">
        <v>1</v>
      </c>
      <c r="F324" s="30">
        <v>1</v>
      </c>
      <c r="G324" s="30" t="s">
        <v>26</v>
      </c>
      <c r="H324" s="4">
        <v>500</v>
      </c>
      <c r="I324" s="4">
        <v>375</v>
      </c>
      <c r="J324" s="4">
        <v>37.990900000000003</v>
      </c>
      <c r="K324" s="4">
        <v>85.564999999999998</v>
      </c>
      <c r="L324" s="4"/>
      <c r="M324" s="4"/>
      <c r="N324" s="4" t="s">
        <v>37</v>
      </c>
      <c r="O324" s="4">
        <v>900</v>
      </c>
      <c r="P324" s="4">
        <v>1</v>
      </c>
      <c r="Q324" s="4" t="s">
        <v>23</v>
      </c>
      <c r="R324" s="4" t="s">
        <v>22</v>
      </c>
      <c r="S324" s="4"/>
      <c r="T324" s="4">
        <v>17</v>
      </c>
      <c r="U324" s="4">
        <v>49</v>
      </c>
      <c r="V324" s="11">
        <v>41059</v>
      </c>
      <c r="W324" s="11">
        <v>43980</v>
      </c>
      <c r="X324" s="4"/>
      <c r="Y324" s="4" t="s">
        <v>583</v>
      </c>
      <c r="Z324" s="11">
        <v>41678.41777777778</v>
      </c>
      <c r="AA324" s="85">
        <f>COUNTIF(Table3[ProductID],Table25[[#This Row],[ProductID]])</f>
        <v>0</v>
      </c>
      <c r="AB324" s="85" t="str">
        <f>IF(Table25[[#This Row],[Jumlah Vendor]]&lt;=1,"Vendor tidak memiliki alternatif","")</f>
        <v>Vendor tidak memiliki alternatif</v>
      </c>
    </row>
    <row r="325" spans="1:28" x14ac:dyDescent="0.25">
      <c r="A325" s="5">
        <v>819</v>
      </c>
      <c r="B325" s="5" t="s">
        <v>582</v>
      </c>
      <c r="C325" s="5" t="s">
        <v>581</v>
      </c>
      <c r="D325" s="5" t="s">
        <v>2769</v>
      </c>
      <c r="E325" s="29">
        <v>1</v>
      </c>
      <c r="F325" s="29">
        <v>1</v>
      </c>
      <c r="G325" s="29" t="s">
        <v>26</v>
      </c>
      <c r="H325" s="5">
        <v>500</v>
      </c>
      <c r="I325" s="5">
        <v>375</v>
      </c>
      <c r="J325" s="5">
        <v>110.2829</v>
      </c>
      <c r="K325" s="5">
        <v>248.38499999999999</v>
      </c>
      <c r="L325" s="5"/>
      <c r="M325" s="5"/>
      <c r="N325" s="5" t="s">
        <v>37</v>
      </c>
      <c r="O325" s="5">
        <v>850</v>
      </c>
      <c r="P325" s="5">
        <v>1</v>
      </c>
      <c r="Q325" s="5" t="s">
        <v>23</v>
      </c>
      <c r="R325" s="5" t="s">
        <v>41</v>
      </c>
      <c r="S325" s="5"/>
      <c r="T325" s="5">
        <v>17</v>
      </c>
      <c r="U325" s="5">
        <v>50</v>
      </c>
      <c r="V325" s="10">
        <v>41059</v>
      </c>
      <c r="W325" s="10">
        <v>43980</v>
      </c>
      <c r="X325" s="5"/>
      <c r="Y325" s="5" t="s">
        <v>580</v>
      </c>
      <c r="Z325" s="10">
        <v>41678.41777777778</v>
      </c>
      <c r="AA325" s="85">
        <f>COUNTIF(Table3[ProductID],Table25[[#This Row],[ProductID]])</f>
        <v>0</v>
      </c>
      <c r="AB325" s="85" t="str">
        <f>IF(Table25[[#This Row],[Jumlah Vendor]]&lt;=1,"Vendor tidak memiliki alternatif","")</f>
        <v>Vendor tidak memiliki alternatif</v>
      </c>
    </row>
    <row r="326" spans="1:28" x14ac:dyDescent="0.25">
      <c r="A326" s="4">
        <v>820</v>
      </c>
      <c r="B326" s="4" t="s">
        <v>579</v>
      </c>
      <c r="C326" s="4" t="s">
        <v>578</v>
      </c>
      <c r="D326" s="4" t="s">
        <v>2769</v>
      </c>
      <c r="E326" s="30">
        <v>1</v>
      </c>
      <c r="F326" s="30">
        <v>1</v>
      </c>
      <c r="G326" s="30" t="s">
        <v>26</v>
      </c>
      <c r="H326" s="4">
        <v>500</v>
      </c>
      <c r="I326" s="4">
        <v>375</v>
      </c>
      <c r="J326" s="4">
        <v>146.54660000000001</v>
      </c>
      <c r="K326" s="4">
        <v>330.06</v>
      </c>
      <c r="L326" s="4"/>
      <c r="M326" s="4"/>
      <c r="N326" s="4" t="s">
        <v>37</v>
      </c>
      <c r="O326" s="4">
        <v>650</v>
      </c>
      <c r="P326" s="4">
        <v>1</v>
      </c>
      <c r="Q326" s="4" t="s">
        <v>23</v>
      </c>
      <c r="R326" s="4" t="s">
        <v>36</v>
      </c>
      <c r="S326" s="4"/>
      <c r="T326" s="4">
        <v>17</v>
      </c>
      <c r="U326" s="4">
        <v>51</v>
      </c>
      <c r="V326" s="11">
        <v>41059</v>
      </c>
      <c r="W326" s="11">
        <v>43980</v>
      </c>
      <c r="X326" s="4"/>
      <c r="Y326" s="4" t="s">
        <v>577</v>
      </c>
      <c r="Z326" s="11">
        <v>41678.41777777778</v>
      </c>
      <c r="AA326" s="85">
        <f>COUNTIF(Table3[ProductID],Table25[[#This Row],[ProductID]])</f>
        <v>0</v>
      </c>
      <c r="AB326" s="85" t="str">
        <f>IF(Table25[[#This Row],[Jumlah Vendor]]&lt;=1,"Vendor tidak memiliki alternatif","")</f>
        <v>Vendor tidak memiliki alternatif</v>
      </c>
    </row>
    <row r="327" spans="1:28" x14ac:dyDescent="0.25">
      <c r="A327" s="5">
        <v>821</v>
      </c>
      <c r="B327" s="5" t="s">
        <v>576</v>
      </c>
      <c r="C327" s="5" t="s">
        <v>575</v>
      </c>
      <c r="D327" s="5" t="s">
        <v>2769</v>
      </c>
      <c r="E327" s="29">
        <v>1</v>
      </c>
      <c r="F327" s="29">
        <v>1</v>
      </c>
      <c r="G327" s="29" t="s">
        <v>26</v>
      </c>
      <c r="H327" s="5">
        <v>500</v>
      </c>
      <c r="I327" s="5">
        <v>375</v>
      </c>
      <c r="J327" s="5">
        <v>96.796400000000006</v>
      </c>
      <c r="K327" s="5">
        <v>218.01</v>
      </c>
      <c r="L327" s="5"/>
      <c r="M327" s="5"/>
      <c r="N327" s="5"/>
      <c r="O327" s="5"/>
      <c r="P327" s="5">
        <v>1</v>
      </c>
      <c r="Q327" s="5" t="s">
        <v>92</v>
      </c>
      <c r="R327" s="5"/>
      <c r="S327" s="5"/>
      <c r="T327" s="5">
        <v>17</v>
      </c>
      <c r="U327" s="5">
        <v>44</v>
      </c>
      <c r="V327" s="10">
        <v>41059</v>
      </c>
      <c r="W327" s="10">
        <v>43980</v>
      </c>
      <c r="X327" s="5"/>
      <c r="Y327" s="5" t="s">
        <v>574</v>
      </c>
      <c r="Z327" s="10">
        <v>41678.41777777778</v>
      </c>
      <c r="AA327" s="85">
        <f>COUNTIF(Table3[ProductID],Table25[[#This Row],[ProductID]])</f>
        <v>0</v>
      </c>
      <c r="AB327" s="85" t="str">
        <f>IF(Table25[[#This Row],[Jumlah Vendor]]&lt;=1,"Vendor tidak memiliki alternatif","")</f>
        <v>Vendor tidak memiliki alternatif</v>
      </c>
    </row>
    <row r="328" spans="1:28" x14ac:dyDescent="0.25">
      <c r="A328" s="4">
        <v>822</v>
      </c>
      <c r="B328" s="4" t="s">
        <v>573</v>
      </c>
      <c r="C328" s="4" t="s">
        <v>572</v>
      </c>
      <c r="D328" s="4" t="s">
        <v>2769</v>
      </c>
      <c r="E328" s="30">
        <v>1</v>
      </c>
      <c r="F328" s="30">
        <v>1</v>
      </c>
      <c r="G328" s="30" t="s">
        <v>103</v>
      </c>
      <c r="H328" s="4">
        <v>500</v>
      </c>
      <c r="I328" s="4">
        <v>375</v>
      </c>
      <c r="J328" s="4">
        <v>360.94279999999998</v>
      </c>
      <c r="K328" s="4">
        <v>594.83000000000004</v>
      </c>
      <c r="L328" s="4">
        <v>38</v>
      </c>
      <c r="M328" s="4" t="s">
        <v>25</v>
      </c>
      <c r="N328" s="4" t="s">
        <v>24</v>
      </c>
      <c r="O328" s="4">
        <v>2.1800000000000002</v>
      </c>
      <c r="P328" s="4">
        <v>2</v>
      </c>
      <c r="Q328" s="4" t="s">
        <v>23</v>
      </c>
      <c r="R328" s="4" t="s">
        <v>41</v>
      </c>
      <c r="S328" s="4" t="s">
        <v>79</v>
      </c>
      <c r="T328" s="4">
        <v>14</v>
      </c>
      <c r="U328" s="4">
        <v>17</v>
      </c>
      <c r="V328" s="11">
        <v>41059</v>
      </c>
      <c r="W328" s="4"/>
      <c r="X328" s="4"/>
      <c r="Y328" s="4" t="s">
        <v>571</v>
      </c>
      <c r="Z328" s="11">
        <v>41678.41777777778</v>
      </c>
      <c r="AA328" s="85">
        <f>COUNTIF(Table3[ProductID],Table25[[#This Row],[ProductID]])</f>
        <v>0</v>
      </c>
      <c r="AB328" s="85" t="str">
        <f>IF(Table25[[#This Row],[Jumlah Vendor]]&lt;=1,"Vendor tidak memiliki alternatif","")</f>
        <v>Vendor tidak memiliki alternatif</v>
      </c>
    </row>
    <row r="329" spans="1:28" x14ac:dyDescent="0.25">
      <c r="A329" s="5">
        <v>823</v>
      </c>
      <c r="B329" s="5" t="s">
        <v>570</v>
      </c>
      <c r="C329" s="5" t="s">
        <v>569</v>
      </c>
      <c r="D329" s="5" t="s">
        <v>2769</v>
      </c>
      <c r="E329" s="29">
        <v>1</v>
      </c>
      <c r="F329" s="29">
        <v>1</v>
      </c>
      <c r="G329" s="29" t="s">
        <v>26</v>
      </c>
      <c r="H329" s="5">
        <v>500</v>
      </c>
      <c r="I329" s="5">
        <v>375</v>
      </c>
      <c r="J329" s="5">
        <v>38.958799999999997</v>
      </c>
      <c r="K329" s="5">
        <v>87.745000000000005</v>
      </c>
      <c r="L329" s="5"/>
      <c r="M329" s="5"/>
      <c r="N329" s="5"/>
      <c r="O329" s="5"/>
      <c r="P329" s="5">
        <v>1</v>
      </c>
      <c r="Q329" s="5" t="s">
        <v>41</v>
      </c>
      <c r="R329" s="5" t="s">
        <v>22</v>
      </c>
      <c r="S329" s="5"/>
      <c r="T329" s="5">
        <v>17</v>
      </c>
      <c r="U329" s="5">
        <v>123</v>
      </c>
      <c r="V329" s="10">
        <v>41059</v>
      </c>
      <c r="W329" s="10">
        <v>43980</v>
      </c>
      <c r="X329" s="5"/>
      <c r="Y329" s="5" t="s">
        <v>568</v>
      </c>
      <c r="Z329" s="10">
        <v>41678.41777777778</v>
      </c>
      <c r="AA329" s="85">
        <f>COUNTIF(Table3[ProductID],Table25[[#This Row],[ProductID]])</f>
        <v>0</v>
      </c>
      <c r="AB329" s="85" t="str">
        <f>IF(Table25[[#This Row],[Jumlah Vendor]]&lt;=1,"Vendor tidak memiliki alternatif","")</f>
        <v>Vendor tidak memiliki alternatif</v>
      </c>
    </row>
    <row r="330" spans="1:28" x14ac:dyDescent="0.25">
      <c r="A330" s="4">
        <v>824</v>
      </c>
      <c r="B330" s="4" t="s">
        <v>567</v>
      </c>
      <c r="C330" s="4" t="s">
        <v>566</v>
      </c>
      <c r="D330" s="4" t="s">
        <v>2769</v>
      </c>
      <c r="E330" s="30">
        <v>1</v>
      </c>
      <c r="F330" s="30">
        <v>1</v>
      </c>
      <c r="G330" s="30" t="s">
        <v>26</v>
      </c>
      <c r="H330" s="4">
        <v>500</v>
      </c>
      <c r="I330" s="4">
        <v>375</v>
      </c>
      <c r="J330" s="4">
        <v>104.79510000000001</v>
      </c>
      <c r="K330" s="4">
        <v>236.02500000000001</v>
      </c>
      <c r="L330" s="4"/>
      <c r="M330" s="4"/>
      <c r="N330" s="4"/>
      <c r="O330" s="4"/>
      <c r="P330" s="4">
        <v>1</v>
      </c>
      <c r="Q330" s="4" t="s">
        <v>41</v>
      </c>
      <c r="R330" s="4" t="s">
        <v>41</v>
      </c>
      <c r="S330" s="4"/>
      <c r="T330" s="4">
        <v>17</v>
      </c>
      <c r="U330" s="4">
        <v>124</v>
      </c>
      <c r="V330" s="11">
        <v>41059</v>
      </c>
      <c r="W330" s="11">
        <v>43980</v>
      </c>
      <c r="X330" s="4"/>
      <c r="Y330" s="4" t="s">
        <v>565</v>
      </c>
      <c r="Z330" s="11">
        <v>41678.41777777778</v>
      </c>
      <c r="AA330" s="85">
        <f>COUNTIF(Table3[ProductID],Table25[[#This Row],[ProductID]])</f>
        <v>0</v>
      </c>
      <c r="AB330" s="85" t="str">
        <f>IF(Table25[[#This Row],[Jumlah Vendor]]&lt;=1,"Vendor tidak memiliki alternatif","")</f>
        <v>Vendor tidak memiliki alternatif</v>
      </c>
    </row>
    <row r="331" spans="1:28" x14ac:dyDescent="0.25">
      <c r="A331" s="5">
        <v>825</v>
      </c>
      <c r="B331" s="5" t="s">
        <v>564</v>
      </c>
      <c r="C331" s="5" t="s">
        <v>563</v>
      </c>
      <c r="D331" s="5" t="s">
        <v>2769</v>
      </c>
      <c r="E331" s="29">
        <v>1</v>
      </c>
      <c r="F331" s="29">
        <v>1</v>
      </c>
      <c r="G331" s="29" t="s">
        <v>26</v>
      </c>
      <c r="H331" s="5">
        <v>500</v>
      </c>
      <c r="I331" s="5">
        <v>375</v>
      </c>
      <c r="J331" s="5">
        <v>145.2835</v>
      </c>
      <c r="K331" s="5">
        <v>327.21499999999997</v>
      </c>
      <c r="L331" s="5"/>
      <c r="M331" s="5"/>
      <c r="N331" s="5"/>
      <c r="O331" s="5"/>
      <c r="P331" s="5">
        <v>1</v>
      </c>
      <c r="Q331" s="5" t="s">
        <v>41</v>
      </c>
      <c r="R331" s="5" t="s">
        <v>36</v>
      </c>
      <c r="S331" s="5"/>
      <c r="T331" s="5">
        <v>17</v>
      </c>
      <c r="U331" s="5">
        <v>125</v>
      </c>
      <c r="V331" s="10">
        <v>41059</v>
      </c>
      <c r="W331" s="10">
        <v>43980</v>
      </c>
      <c r="X331" s="5"/>
      <c r="Y331" s="5" t="s">
        <v>562</v>
      </c>
      <c r="Z331" s="10">
        <v>41678.41777777778</v>
      </c>
      <c r="AA331" s="85">
        <f>COUNTIF(Table3[ProductID],Table25[[#This Row],[ProductID]])</f>
        <v>0</v>
      </c>
      <c r="AB331" s="85" t="str">
        <f>IF(Table25[[#This Row],[Jumlah Vendor]]&lt;=1,"Vendor tidak memiliki alternatif","")</f>
        <v>Vendor tidak memiliki alternatif</v>
      </c>
    </row>
    <row r="332" spans="1:28" x14ac:dyDescent="0.25">
      <c r="A332" s="4">
        <v>826</v>
      </c>
      <c r="B332" s="4" t="s">
        <v>561</v>
      </c>
      <c r="C332" s="4" t="s">
        <v>560</v>
      </c>
      <c r="D332" s="4" t="s">
        <v>2769</v>
      </c>
      <c r="E332" s="30">
        <v>1</v>
      </c>
      <c r="F332" s="30">
        <v>1</v>
      </c>
      <c r="G332" s="30" t="s">
        <v>26</v>
      </c>
      <c r="H332" s="4">
        <v>500</v>
      </c>
      <c r="I332" s="4">
        <v>375</v>
      </c>
      <c r="J332" s="4">
        <v>49.978900000000003</v>
      </c>
      <c r="K332" s="4">
        <v>112.565</v>
      </c>
      <c r="L332" s="4"/>
      <c r="M332" s="4"/>
      <c r="N332" s="4" t="s">
        <v>37</v>
      </c>
      <c r="O332" s="4">
        <v>1050</v>
      </c>
      <c r="P332" s="4">
        <v>1</v>
      </c>
      <c r="Q332" s="4" t="s">
        <v>23</v>
      </c>
      <c r="R332" s="4" t="s">
        <v>22</v>
      </c>
      <c r="S332" s="4"/>
      <c r="T332" s="4">
        <v>17</v>
      </c>
      <c r="U332" s="4">
        <v>126</v>
      </c>
      <c r="V332" s="11">
        <v>41059</v>
      </c>
      <c r="W332" s="11">
        <v>43980</v>
      </c>
      <c r="X332" s="4"/>
      <c r="Y332" s="4" t="s">
        <v>559</v>
      </c>
      <c r="Z332" s="11">
        <v>41678.41777777778</v>
      </c>
      <c r="AA332" s="85">
        <f>COUNTIF(Table3[ProductID],Table25[[#This Row],[ProductID]])</f>
        <v>0</v>
      </c>
      <c r="AB332" s="85" t="str">
        <f>IF(Table25[[#This Row],[Jumlah Vendor]]&lt;=1,"Vendor tidak memiliki alternatif","")</f>
        <v>Vendor tidak memiliki alternatif</v>
      </c>
    </row>
    <row r="333" spans="1:28" x14ac:dyDescent="0.25">
      <c r="A333" s="5">
        <v>827</v>
      </c>
      <c r="B333" s="5" t="s">
        <v>558</v>
      </c>
      <c r="C333" s="5" t="s">
        <v>557</v>
      </c>
      <c r="D333" s="5" t="s">
        <v>2769</v>
      </c>
      <c r="E333" s="29">
        <v>1</v>
      </c>
      <c r="F333" s="29">
        <v>1</v>
      </c>
      <c r="G333" s="29" t="s">
        <v>26</v>
      </c>
      <c r="H333" s="5">
        <v>500</v>
      </c>
      <c r="I333" s="5">
        <v>375</v>
      </c>
      <c r="J333" s="5">
        <v>122.2709</v>
      </c>
      <c r="K333" s="5">
        <v>275.38499999999999</v>
      </c>
      <c r="L333" s="5"/>
      <c r="M333" s="5"/>
      <c r="N333" s="5" t="s">
        <v>37</v>
      </c>
      <c r="O333" s="5">
        <v>1000</v>
      </c>
      <c r="P333" s="5">
        <v>1</v>
      </c>
      <c r="Q333" s="5" t="s">
        <v>23</v>
      </c>
      <c r="R333" s="5" t="s">
        <v>41</v>
      </c>
      <c r="S333" s="5"/>
      <c r="T333" s="5">
        <v>17</v>
      </c>
      <c r="U333" s="5">
        <v>77</v>
      </c>
      <c r="V333" s="10">
        <v>41059</v>
      </c>
      <c r="W333" s="10">
        <v>43980</v>
      </c>
      <c r="X333" s="5"/>
      <c r="Y333" s="5" t="s">
        <v>556</v>
      </c>
      <c r="Z333" s="10">
        <v>41678.41777777778</v>
      </c>
      <c r="AA333" s="85">
        <f>COUNTIF(Table3[ProductID],Table25[[#This Row],[ProductID]])</f>
        <v>0</v>
      </c>
      <c r="AB333" s="85" t="str">
        <f>IF(Table25[[#This Row],[Jumlah Vendor]]&lt;=1,"Vendor tidak memiliki alternatif","")</f>
        <v>Vendor tidak memiliki alternatif</v>
      </c>
    </row>
    <row r="334" spans="1:28" x14ac:dyDescent="0.25">
      <c r="A334" s="4">
        <v>828</v>
      </c>
      <c r="B334" s="4" t="s">
        <v>555</v>
      </c>
      <c r="C334" s="4" t="s">
        <v>554</v>
      </c>
      <c r="D334" s="4" t="s">
        <v>2769</v>
      </c>
      <c r="E334" s="30">
        <v>1</v>
      </c>
      <c r="F334" s="30">
        <v>1</v>
      </c>
      <c r="G334" s="30" t="s">
        <v>26</v>
      </c>
      <c r="H334" s="4">
        <v>500</v>
      </c>
      <c r="I334" s="4">
        <v>375</v>
      </c>
      <c r="J334" s="4">
        <v>158.53460000000001</v>
      </c>
      <c r="K334" s="4">
        <v>357.06</v>
      </c>
      <c r="L334" s="4"/>
      <c r="M334" s="4"/>
      <c r="N334" s="4" t="s">
        <v>37</v>
      </c>
      <c r="O334" s="4">
        <v>890</v>
      </c>
      <c r="P334" s="4">
        <v>1</v>
      </c>
      <c r="Q334" s="4" t="s">
        <v>23</v>
      </c>
      <c r="R334" s="4" t="s">
        <v>36</v>
      </c>
      <c r="S334" s="4"/>
      <c r="T334" s="4">
        <v>17</v>
      </c>
      <c r="U334" s="4">
        <v>78</v>
      </c>
      <c r="V334" s="11">
        <v>41059</v>
      </c>
      <c r="W334" s="11">
        <v>43980</v>
      </c>
      <c r="X334" s="4"/>
      <c r="Y334" s="4" t="s">
        <v>553</v>
      </c>
      <c r="Z334" s="11">
        <v>41678.41777777778</v>
      </c>
      <c r="AA334" s="85">
        <f>COUNTIF(Table3[ProductID],Table25[[#This Row],[ProductID]])</f>
        <v>0</v>
      </c>
      <c r="AB334" s="85" t="str">
        <f>IF(Table25[[#This Row],[Jumlah Vendor]]&lt;=1,"Vendor tidak memiliki alternatif","")</f>
        <v>Vendor tidak memiliki alternatif</v>
      </c>
    </row>
    <row r="335" spans="1:28" x14ac:dyDescent="0.25">
      <c r="A335" s="5">
        <v>829</v>
      </c>
      <c r="B335" s="5" t="s">
        <v>552</v>
      </c>
      <c r="C335" s="5" t="s">
        <v>551</v>
      </c>
      <c r="D335" s="5" t="s">
        <v>2769</v>
      </c>
      <c r="E335" s="29">
        <v>1</v>
      </c>
      <c r="F335" s="29">
        <v>1</v>
      </c>
      <c r="G335" s="29" t="s">
        <v>26</v>
      </c>
      <c r="H335" s="5">
        <v>500</v>
      </c>
      <c r="I335" s="5">
        <v>375</v>
      </c>
      <c r="J335" s="5">
        <v>108.78440000000001</v>
      </c>
      <c r="K335" s="5">
        <v>245.01</v>
      </c>
      <c r="L335" s="5"/>
      <c r="M335" s="5"/>
      <c r="N335" s="5"/>
      <c r="O335" s="5"/>
      <c r="P335" s="5">
        <v>1</v>
      </c>
      <c r="Q335" s="5" t="s">
        <v>92</v>
      </c>
      <c r="R335" s="5"/>
      <c r="S335" s="5"/>
      <c r="T335" s="5">
        <v>17</v>
      </c>
      <c r="U335" s="5">
        <v>43</v>
      </c>
      <c r="V335" s="10">
        <v>41059</v>
      </c>
      <c r="W335" s="10">
        <v>43980</v>
      </c>
      <c r="X335" s="5"/>
      <c r="Y335" s="5" t="s">
        <v>550</v>
      </c>
      <c r="Z335" s="10">
        <v>41678.41777777778</v>
      </c>
      <c r="AA335" s="85">
        <f>COUNTIF(Table3[ProductID],Table25[[#This Row],[ProductID]])</f>
        <v>0</v>
      </c>
      <c r="AB335" s="85" t="str">
        <f>IF(Table25[[#This Row],[Jumlah Vendor]]&lt;=1,"Vendor tidak memiliki alternatif","")</f>
        <v>Vendor tidak memiliki alternatif</v>
      </c>
    </row>
    <row r="336" spans="1:28" x14ac:dyDescent="0.25">
      <c r="A336" s="4">
        <v>830</v>
      </c>
      <c r="B336" s="4" t="s">
        <v>549</v>
      </c>
      <c r="C336" s="4" t="s">
        <v>548</v>
      </c>
      <c r="D336" s="4" t="s">
        <v>2769</v>
      </c>
      <c r="E336" s="30">
        <v>1</v>
      </c>
      <c r="F336" s="30">
        <v>1</v>
      </c>
      <c r="G336" s="30" t="s">
        <v>26</v>
      </c>
      <c r="H336" s="4">
        <v>500</v>
      </c>
      <c r="I336" s="4">
        <v>375</v>
      </c>
      <c r="J336" s="4">
        <v>185.8193</v>
      </c>
      <c r="K336" s="4">
        <v>348.76</v>
      </c>
      <c r="L336" s="4">
        <v>40</v>
      </c>
      <c r="M336" s="4" t="s">
        <v>25</v>
      </c>
      <c r="N336" s="4" t="s">
        <v>24</v>
      </c>
      <c r="O336" s="4">
        <v>2.77</v>
      </c>
      <c r="P336" s="4">
        <v>1</v>
      </c>
      <c r="Q336" s="4" t="s">
        <v>41</v>
      </c>
      <c r="R336" s="4" t="s">
        <v>41</v>
      </c>
      <c r="S336" s="4" t="s">
        <v>21</v>
      </c>
      <c r="T336" s="4">
        <v>12</v>
      </c>
      <c r="U336" s="4">
        <v>14</v>
      </c>
      <c r="V336" s="11">
        <v>41059</v>
      </c>
      <c r="W336" s="11">
        <v>43980</v>
      </c>
      <c r="X336" s="4"/>
      <c r="Y336" s="4" t="s">
        <v>547</v>
      </c>
      <c r="Z336" s="11">
        <v>41678.41777777778</v>
      </c>
      <c r="AA336" s="85">
        <f>COUNTIF(Table3[ProductID],Table25[[#This Row],[ProductID]])</f>
        <v>0</v>
      </c>
      <c r="AB336" s="85" t="str">
        <f>IF(Table25[[#This Row],[Jumlah Vendor]]&lt;=1,"Vendor tidak memiliki alternatif","")</f>
        <v>Vendor tidak memiliki alternatif</v>
      </c>
    </row>
    <row r="337" spans="1:28" x14ac:dyDescent="0.25">
      <c r="A337" s="5">
        <v>831</v>
      </c>
      <c r="B337" s="5" t="s">
        <v>546</v>
      </c>
      <c r="C337" s="5" t="s">
        <v>545</v>
      </c>
      <c r="D337" s="5" t="s">
        <v>2769</v>
      </c>
      <c r="E337" s="29">
        <v>1</v>
      </c>
      <c r="F337" s="29">
        <v>1</v>
      </c>
      <c r="G337" s="29" t="s">
        <v>26</v>
      </c>
      <c r="H337" s="5">
        <v>500</v>
      </c>
      <c r="I337" s="5">
        <v>375</v>
      </c>
      <c r="J337" s="5">
        <v>185.8193</v>
      </c>
      <c r="K337" s="5">
        <v>348.76</v>
      </c>
      <c r="L337" s="5">
        <v>44</v>
      </c>
      <c r="M337" s="5" t="s">
        <v>25</v>
      </c>
      <c r="N337" s="5" t="s">
        <v>24</v>
      </c>
      <c r="O337" s="5">
        <v>2.81</v>
      </c>
      <c r="P337" s="5">
        <v>1</v>
      </c>
      <c r="Q337" s="5" t="s">
        <v>41</v>
      </c>
      <c r="R337" s="5" t="s">
        <v>41</v>
      </c>
      <c r="S337" s="5" t="s">
        <v>21</v>
      </c>
      <c r="T337" s="5">
        <v>12</v>
      </c>
      <c r="U337" s="5">
        <v>14</v>
      </c>
      <c r="V337" s="10">
        <v>41059</v>
      </c>
      <c r="W337" s="10">
        <v>43980</v>
      </c>
      <c r="X337" s="5"/>
      <c r="Y337" s="5" t="s">
        <v>544</v>
      </c>
      <c r="Z337" s="10">
        <v>41678.41777777778</v>
      </c>
      <c r="AA337" s="85">
        <f>COUNTIF(Table3[ProductID],Table25[[#This Row],[ProductID]])</f>
        <v>0</v>
      </c>
      <c r="AB337" s="85" t="str">
        <f>IF(Table25[[#This Row],[Jumlah Vendor]]&lt;=1,"Vendor tidak memiliki alternatif","")</f>
        <v>Vendor tidak memiliki alternatif</v>
      </c>
    </row>
    <row r="338" spans="1:28" x14ac:dyDescent="0.25">
      <c r="A338" s="4">
        <v>832</v>
      </c>
      <c r="B338" s="4" t="s">
        <v>543</v>
      </c>
      <c r="C338" s="4" t="s">
        <v>542</v>
      </c>
      <c r="D338" s="4" t="s">
        <v>2769</v>
      </c>
      <c r="E338" s="30">
        <v>1</v>
      </c>
      <c r="F338" s="30">
        <v>1</v>
      </c>
      <c r="G338" s="30" t="s">
        <v>26</v>
      </c>
      <c r="H338" s="4">
        <v>500</v>
      </c>
      <c r="I338" s="4">
        <v>375</v>
      </c>
      <c r="J338" s="4">
        <v>185.8193</v>
      </c>
      <c r="K338" s="4">
        <v>348.76</v>
      </c>
      <c r="L338" s="4">
        <v>48</v>
      </c>
      <c r="M338" s="4" t="s">
        <v>25</v>
      </c>
      <c r="N338" s="4" t="s">
        <v>24</v>
      </c>
      <c r="O338" s="4">
        <v>2.85</v>
      </c>
      <c r="P338" s="4">
        <v>1</v>
      </c>
      <c r="Q338" s="4" t="s">
        <v>41</v>
      </c>
      <c r="R338" s="4" t="s">
        <v>41</v>
      </c>
      <c r="S338" s="4" t="s">
        <v>21</v>
      </c>
      <c r="T338" s="4">
        <v>12</v>
      </c>
      <c r="U338" s="4">
        <v>14</v>
      </c>
      <c r="V338" s="11">
        <v>41059</v>
      </c>
      <c r="W338" s="11">
        <v>43980</v>
      </c>
      <c r="X338" s="4"/>
      <c r="Y338" s="4" t="s">
        <v>541</v>
      </c>
      <c r="Z338" s="11">
        <v>41678.41777777778</v>
      </c>
      <c r="AA338" s="85">
        <f>COUNTIF(Table3[ProductID],Table25[[#This Row],[ProductID]])</f>
        <v>0</v>
      </c>
      <c r="AB338" s="85" t="str">
        <f>IF(Table25[[#This Row],[Jumlah Vendor]]&lt;=1,"Vendor tidak memiliki alternatif","")</f>
        <v>Vendor tidak memiliki alternatif</v>
      </c>
    </row>
    <row r="339" spans="1:28" x14ac:dyDescent="0.25">
      <c r="A339" s="5">
        <v>833</v>
      </c>
      <c r="B339" s="5" t="s">
        <v>540</v>
      </c>
      <c r="C339" s="5" t="s">
        <v>539</v>
      </c>
      <c r="D339" s="5" t="s">
        <v>2769</v>
      </c>
      <c r="E339" s="29">
        <v>1</v>
      </c>
      <c r="F339" s="29">
        <v>1</v>
      </c>
      <c r="G339" s="29" t="s">
        <v>103</v>
      </c>
      <c r="H339" s="5">
        <v>500</v>
      </c>
      <c r="I339" s="5">
        <v>375</v>
      </c>
      <c r="J339" s="5">
        <v>360.94279999999998</v>
      </c>
      <c r="K339" s="5">
        <v>594.83000000000004</v>
      </c>
      <c r="L339" s="5">
        <v>40</v>
      </c>
      <c r="M339" s="5" t="s">
        <v>25</v>
      </c>
      <c r="N339" s="5" t="s">
        <v>24</v>
      </c>
      <c r="O339" s="5">
        <v>2.2200000000000002</v>
      </c>
      <c r="P339" s="5">
        <v>1</v>
      </c>
      <c r="Q339" s="5" t="s">
        <v>23</v>
      </c>
      <c r="R339" s="5" t="s">
        <v>41</v>
      </c>
      <c r="S339" s="5" t="s">
        <v>79</v>
      </c>
      <c r="T339" s="5">
        <v>14</v>
      </c>
      <c r="U339" s="5">
        <v>17</v>
      </c>
      <c r="V339" s="10">
        <v>41059</v>
      </c>
      <c r="W339" s="5"/>
      <c r="X339" s="5"/>
      <c r="Y339" s="5" t="s">
        <v>538</v>
      </c>
      <c r="Z339" s="10">
        <v>41678.41777777778</v>
      </c>
      <c r="AA339" s="85">
        <f>COUNTIF(Table3[ProductID],Table25[[#This Row],[ProductID]])</f>
        <v>0</v>
      </c>
      <c r="AB339" s="85" t="str">
        <f>IF(Table25[[#This Row],[Jumlah Vendor]]&lt;=1,"Vendor tidak memiliki alternatif","")</f>
        <v>Vendor tidak memiliki alternatif</v>
      </c>
    </row>
    <row r="340" spans="1:28" x14ac:dyDescent="0.25">
      <c r="A340" s="4">
        <v>834</v>
      </c>
      <c r="B340" s="4" t="s">
        <v>537</v>
      </c>
      <c r="C340" s="4" t="s">
        <v>536</v>
      </c>
      <c r="D340" s="4" t="s">
        <v>2769</v>
      </c>
      <c r="E340" s="30">
        <v>1</v>
      </c>
      <c r="F340" s="30">
        <v>1</v>
      </c>
      <c r="G340" s="30" t="s">
        <v>103</v>
      </c>
      <c r="H340" s="4">
        <v>500</v>
      </c>
      <c r="I340" s="4">
        <v>375</v>
      </c>
      <c r="J340" s="4">
        <v>360.94279999999998</v>
      </c>
      <c r="K340" s="4">
        <v>594.83000000000004</v>
      </c>
      <c r="L340" s="4">
        <v>42</v>
      </c>
      <c r="M340" s="4" t="s">
        <v>25</v>
      </c>
      <c r="N340" s="4" t="s">
        <v>24</v>
      </c>
      <c r="O340" s="4">
        <v>2.2599999999999998</v>
      </c>
      <c r="P340" s="4">
        <v>1</v>
      </c>
      <c r="Q340" s="4" t="s">
        <v>23</v>
      </c>
      <c r="R340" s="4" t="s">
        <v>41</v>
      </c>
      <c r="S340" s="4" t="s">
        <v>79</v>
      </c>
      <c r="T340" s="4">
        <v>14</v>
      </c>
      <c r="U340" s="4">
        <v>17</v>
      </c>
      <c r="V340" s="11">
        <v>41059</v>
      </c>
      <c r="W340" s="4"/>
      <c r="X340" s="4"/>
      <c r="Y340" s="4" t="s">
        <v>535</v>
      </c>
      <c r="Z340" s="11">
        <v>41678.41777777778</v>
      </c>
      <c r="AA340" s="85">
        <f>COUNTIF(Table3[ProductID],Table25[[#This Row],[ProductID]])</f>
        <v>0</v>
      </c>
      <c r="AB340" s="85" t="str">
        <f>IF(Table25[[#This Row],[Jumlah Vendor]]&lt;=1,"Vendor tidak memiliki alternatif","")</f>
        <v>Vendor tidak memiliki alternatif</v>
      </c>
    </row>
    <row r="341" spans="1:28" x14ac:dyDescent="0.25">
      <c r="A341" s="5">
        <v>835</v>
      </c>
      <c r="B341" s="5" t="s">
        <v>534</v>
      </c>
      <c r="C341" s="5" t="s">
        <v>533</v>
      </c>
      <c r="D341" s="5" t="s">
        <v>2769</v>
      </c>
      <c r="E341" s="29">
        <v>1</v>
      </c>
      <c r="F341" s="29">
        <v>1</v>
      </c>
      <c r="G341" s="29" t="s">
        <v>103</v>
      </c>
      <c r="H341" s="5">
        <v>500</v>
      </c>
      <c r="I341" s="5">
        <v>375</v>
      </c>
      <c r="J341" s="5">
        <v>360.94279999999998</v>
      </c>
      <c r="K341" s="5">
        <v>594.83000000000004</v>
      </c>
      <c r="L341" s="5">
        <v>44</v>
      </c>
      <c r="M341" s="5" t="s">
        <v>25</v>
      </c>
      <c r="N341" s="5" t="s">
        <v>24</v>
      </c>
      <c r="O341" s="5">
        <v>2.2999999999999998</v>
      </c>
      <c r="P341" s="5">
        <v>1</v>
      </c>
      <c r="Q341" s="5" t="s">
        <v>23</v>
      </c>
      <c r="R341" s="5" t="s">
        <v>41</v>
      </c>
      <c r="S341" s="5" t="s">
        <v>79</v>
      </c>
      <c r="T341" s="5">
        <v>14</v>
      </c>
      <c r="U341" s="5">
        <v>17</v>
      </c>
      <c r="V341" s="10">
        <v>41059</v>
      </c>
      <c r="W341" s="5"/>
      <c r="X341" s="5"/>
      <c r="Y341" s="5" t="s">
        <v>532</v>
      </c>
      <c r="Z341" s="10">
        <v>41678.41777777778</v>
      </c>
      <c r="AA341" s="85">
        <f>COUNTIF(Table3[ProductID],Table25[[#This Row],[ProductID]])</f>
        <v>0</v>
      </c>
      <c r="AB341" s="85" t="str">
        <f>IF(Table25[[#This Row],[Jumlah Vendor]]&lt;=1,"Vendor tidak memiliki alternatif","")</f>
        <v>Vendor tidak memiliki alternatif</v>
      </c>
    </row>
    <row r="342" spans="1:28" x14ac:dyDescent="0.25">
      <c r="A342" s="4">
        <v>836</v>
      </c>
      <c r="B342" s="4" t="s">
        <v>531</v>
      </c>
      <c r="C342" s="4" t="s">
        <v>530</v>
      </c>
      <c r="D342" s="4" t="s">
        <v>2769</v>
      </c>
      <c r="E342" s="30">
        <v>1</v>
      </c>
      <c r="F342" s="30">
        <v>1</v>
      </c>
      <c r="G342" s="30" t="s">
        <v>103</v>
      </c>
      <c r="H342" s="4">
        <v>500</v>
      </c>
      <c r="I342" s="4">
        <v>375</v>
      </c>
      <c r="J342" s="4">
        <v>360.94279999999998</v>
      </c>
      <c r="K342" s="4">
        <v>594.83000000000004</v>
      </c>
      <c r="L342" s="4">
        <v>48</v>
      </c>
      <c r="M342" s="4" t="s">
        <v>25</v>
      </c>
      <c r="N342" s="4" t="s">
        <v>24</v>
      </c>
      <c r="O342" s="4">
        <v>2.34</v>
      </c>
      <c r="P342" s="4">
        <v>1</v>
      </c>
      <c r="Q342" s="4" t="s">
        <v>23</v>
      </c>
      <c r="R342" s="4" t="s">
        <v>41</v>
      </c>
      <c r="S342" s="4" t="s">
        <v>79</v>
      </c>
      <c r="T342" s="4">
        <v>14</v>
      </c>
      <c r="U342" s="4">
        <v>17</v>
      </c>
      <c r="V342" s="11">
        <v>41059</v>
      </c>
      <c r="W342" s="4"/>
      <c r="X342" s="4"/>
      <c r="Y342" s="4" t="s">
        <v>529</v>
      </c>
      <c r="Z342" s="11">
        <v>41678.41777777778</v>
      </c>
      <c r="AA342" s="85">
        <f>COUNTIF(Table3[ProductID],Table25[[#This Row],[ProductID]])</f>
        <v>0</v>
      </c>
      <c r="AB342" s="85" t="str">
        <f>IF(Table25[[#This Row],[Jumlah Vendor]]&lt;=1,"Vendor tidak memiliki alternatif","")</f>
        <v>Vendor tidak memiliki alternatif</v>
      </c>
    </row>
    <row r="343" spans="1:28" x14ac:dyDescent="0.25">
      <c r="A343" s="5">
        <v>837</v>
      </c>
      <c r="B343" s="5" t="s">
        <v>528</v>
      </c>
      <c r="C343" s="5" t="s">
        <v>527</v>
      </c>
      <c r="D343" s="5" t="s">
        <v>2769</v>
      </c>
      <c r="E343" s="29">
        <v>1</v>
      </c>
      <c r="F343" s="29">
        <v>1</v>
      </c>
      <c r="G343" s="29" t="s">
        <v>26</v>
      </c>
      <c r="H343" s="5">
        <v>500</v>
      </c>
      <c r="I343" s="5">
        <v>375</v>
      </c>
      <c r="J343" s="5">
        <v>868.63419999999996</v>
      </c>
      <c r="K343" s="5">
        <v>1431.5</v>
      </c>
      <c r="L343" s="5">
        <v>62</v>
      </c>
      <c r="M343" s="5" t="s">
        <v>25</v>
      </c>
      <c r="N343" s="5" t="s">
        <v>24</v>
      </c>
      <c r="O343" s="5">
        <v>2.2999999999999998</v>
      </c>
      <c r="P343" s="5">
        <v>1</v>
      </c>
      <c r="Q343" s="5" t="s">
        <v>23</v>
      </c>
      <c r="R343" s="5" t="s">
        <v>36</v>
      </c>
      <c r="S343" s="5" t="s">
        <v>21</v>
      </c>
      <c r="T343" s="5">
        <v>14</v>
      </c>
      <c r="U343" s="5">
        <v>6</v>
      </c>
      <c r="V343" s="10">
        <v>41059</v>
      </c>
      <c r="W343" s="5"/>
      <c r="X343" s="5"/>
      <c r="Y343" s="5" t="s">
        <v>526</v>
      </c>
      <c r="Z343" s="10">
        <v>41678.41777777778</v>
      </c>
      <c r="AA343" s="85">
        <f>COUNTIF(Table3[ProductID],Table25[[#This Row],[ProductID]])</f>
        <v>0</v>
      </c>
      <c r="AB343" s="85" t="str">
        <f>IF(Table25[[#This Row],[Jumlah Vendor]]&lt;=1,"Vendor tidak memiliki alternatif","")</f>
        <v>Vendor tidak memiliki alternatif</v>
      </c>
    </row>
    <row r="344" spans="1:28" x14ac:dyDescent="0.25">
      <c r="A344" s="4">
        <v>838</v>
      </c>
      <c r="B344" s="4" t="s">
        <v>525</v>
      </c>
      <c r="C344" s="4" t="s">
        <v>524</v>
      </c>
      <c r="D344" s="4" t="s">
        <v>2769</v>
      </c>
      <c r="E344" s="30">
        <v>1</v>
      </c>
      <c r="F344" s="30">
        <v>1</v>
      </c>
      <c r="G344" s="30" t="s">
        <v>26</v>
      </c>
      <c r="H344" s="4">
        <v>500</v>
      </c>
      <c r="I344" s="4">
        <v>375</v>
      </c>
      <c r="J344" s="4">
        <v>868.63419999999996</v>
      </c>
      <c r="K344" s="4">
        <v>1431.5</v>
      </c>
      <c r="L344" s="4">
        <v>44</v>
      </c>
      <c r="M344" s="4" t="s">
        <v>25</v>
      </c>
      <c r="N344" s="4" t="s">
        <v>24</v>
      </c>
      <c r="O344" s="4">
        <v>2.12</v>
      </c>
      <c r="P344" s="4">
        <v>1</v>
      </c>
      <c r="Q344" s="4" t="s">
        <v>23</v>
      </c>
      <c r="R344" s="4" t="s">
        <v>36</v>
      </c>
      <c r="S344" s="4" t="s">
        <v>21</v>
      </c>
      <c r="T344" s="4">
        <v>14</v>
      </c>
      <c r="U344" s="4">
        <v>6</v>
      </c>
      <c r="V344" s="11">
        <v>41059</v>
      </c>
      <c r="W344" s="4"/>
      <c r="X344" s="4"/>
      <c r="Y344" s="4" t="s">
        <v>523</v>
      </c>
      <c r="Z344" s="11">
        <v>41678.41777777778</v>
      </c>
      <c r="AA344" s="85">
        <f>COUNTIF(Table3[ProductID],Table25[[#This Row],[ProductID]])</f>
        <v>0</v>
      </c>
      <c r="AB344" s="85" t="str">
        <f>IF(Table25[[#This Row],[Jumlah Vendor]]&lt;=1,"Vendor tidak memiliki alternatif","")</f>
        <v>Vendor tidak memiliki alternatif</v>
      </c>
    </row>
    <row r="345" spans="1:28" x14ac:dyDescent="0.25">
      <c r="A345" s="5">
        <v>839</v>
      </c>
      <c r="B345" s="5" t="s">
        <v>522</v>
      </c>
      <c r="C345" s="5" t="s">
        <v>521</v>
      </c>
      <c r="D345" s="5" t="s">
        <v>2769</v>
      </c>
      <c r="E345" s="29">
        <v>1</v>
      </c>
      <c r="F345" s="29">
        <v>1</v>
      </c>
      <c r="G345" s="29" t="s">
        <v>26</v>
      </c>
      <c r="H345" s="5">
        <v>500</v>
      </c>
      <c r="I345" s="5">
        <v>375</v>
      </c>
      <c r="J345" s="5">
        <v>868.63419999999996</v>
      </c>
      <c r="K345" s="5">
        <v>1431.5</v>
      </c>
      <c r="L345" s="5">
        <v>48</v>
      </c>
      <c r="M345" s="5" t="s">
        <v>25</v>
      </c>
      <c r="N345" s="5" t="s">
        <v>24</v>
      </c>
      <c r="O345" s="5">
        <v>2.16</v>
      </c>
      <c r="P345" s="5">
        <v>1</v>
      </c>
      <c r="Q345" s="5" t="s">
        <v>23</v>
      </c>
      <c r="R345" s="5" t="s">
        <v>36</v>
      </c>
      <c r="S345" s="5" t="s">
        <v>21</v>
      </c>
      <c r="T345" s="5">
        <v>14</v>
      </c>
      <c r="U345" s="5">
        <v>6</v>
      </c>
      <c r="V345" s="10">
        <v>41059</v>
      </c>
      <c r="W345" s="5"/>
      <c r="X345" s="5"/>
      <c r="Y345" s="5" t="s">
        <v>520</v>
      </c>
      <c r="Z345" s="10">
        <v>41678.41777777778</v>
      </c>
      <c r="AA345" s="85">
        <f>COUNTIF(Table3[ProductID],Table25[[#This Row],[ProductID]])</f>
        <v>0</v>
      </c>
      <c r="AB345" s="85" t="str">
        <f>IF(Table25[[#This Row],[Jumlah Vendor]]&lt;=1,"Vendor tidak memiliki alternatif","")</f>
        <v>Vendor tidak memiliki alternatif</v>
      </c>
    </row>
    <row r="346" spans="1:28" x14ac:dyDescent="0.25">
      <c r="A346" s="4">
        <v>840</v>
      </c>
      <c r="B346" s="4" t="s">
        <v>519</v>
      </c>
      <c r="C346" s="4" t="s">
        <v>518</v>
      </c>
      <c r="D346" s="4" t="s">
        <v>2769</v>
      </c>
      <c r="E346" s="30">
        <v>1</v>
      </c>
      <c r="F346" s="30">
        <v>1</v>
      </c>
      <c r="G346" s="30" t="s">
        <v>26</v>
      </c>
      <c r="H346" s="4">
        <v>500</v>
      </c>
      <c r="I346" s="4">
        <v>375</v>
      </c>
      <c r="J346" s="4">
        <v>868.63419999999996</v>
      </c>
      <c r="K346" s="4">
        <v>1431.5</v>
      </c>
      <c r="L346" s="4">
        <v>52</v>
      </c>
      <c r="M346" s="4" t="s">
        <v>25</v>
      </c>
      <c r="N346" s="4" t="s">
        <v>24</v>
      </c>
      <c r="O346" s="4">
        <v>2.2000000000000002</v>
      </c>
      <c r="P346" s="4">
        <v>1</v>
      </c>
      <c r="Q346" s="4" t="s">
        <v>23</v>
      </c>
      <c r="R346" s="4" t="s">
        <v>36</v>
      </c>
      <c r="S346" s="4" t="s">
        <v>21</v>
      </c>
      <c r="T346" s="4">
        <v>14</v>
      </c>
      <c r="U346" s="4">
        <v>6</v>
      </c>
      <c r="V346" s="11">
        <v>41059</v>
      </c>
      <c r="W346" s="4"/>
      <c r="X346" s="4"/>
      <c r="Y346" s="4" t="s">
        <v>517</v>
      </c>
      <c r="Z346" s="11">
        <v>41678.41777777778</v>
      </c>
      <c r="AA346" s="85">
        <f>COUNTIF(Table3[ProductID],Table25[[#This Row],[ProductID]])</f>
        <v>0</v>
      </c>
      <c r="AB346" s="85" t="str">
        <f>IF(Table25[[#This Row],[Jumlah Vendor]]&lt;=1,"Vendor tidak memiliki alternatif","")</f>
        <v>Vendor tidak memiliki alternatif</v>
      </c>
    </row>
    <row r="347" spans="1:28" x14ac:dyDescent="0.25">
      <c r="A347" s="5">
        <v>841</v>
      </c>
      <c r="B347" s="5" t="s">
        <v>516</v>
      </c>
      <c r="C347" s="5" t="s">
        <v>515</v>
      </c>
      <c r="D347" s="5" t="s">
        <v>2769</v>
      </c>
      <c r="E347" s="29">
        <v>0</v>
      </c>
      <c r="F347" s="29">
        <v>1</v>
      </c>
      <c r="G347" s="29" t="s">
        <v>26</v>
      </c>
      <c r="H347" s="5">
        <v>4</v>
      </c>
      <c r="I347" s="5">
        <v>3</v>
      </c>
      <c r="J347" s="5">
        <v>24.745899999999999</v>
      </c>
      <c r="K347" s="5">
        <v>59.99</v>
      </c>
      <c r="L347" s="5" t="s">
        <v>381</v>
      </c>
      <c r="M347" s="5"/>
      <c r="N347" s="5"/>
      <c r="O347" s="5"/>
      <c r="P347" s="5">
        <v>0</v>
      </c>
      <c r="Q347" s="5" t="s">
        <v>381</v>
      </c>
      <c r="R347" s="5"/>
      <c r="S347" s="5" t="s">
        <v>41</v>
      </c>
      <c r="T347" s="5">
        <v>22</v>
      </c>
      <c r="U347" s="5">
        <v>13</v>
      </c>
      <c r="V347" s="10">
        <v>41059</v>
      </c>
      <c r="W347" s="10">
        <v>43980</v>
      </c>
      <c r="X347" s="5"/>
      <c r="Y347" s="5" t="s">
        <v>514</v>
      </c>
      <c r="Z347" s="10">
        <v>41678.41777777778</v>
      </c>
      <c r="AA347" s="85">
        <f>COUNTIF(Table3[ProductID],Table25[[#This Row],[ProductID]])</f>
        <v>1</v>
      </c>
      <c r="AB347" s="85" t="str">
        <f>IF(Table25[[#This Row],[Jumlah Vendor]]&lt;=1,"Vendor tidak memiliki alternatif","")</f>
        <v>Vendor tidak memiliki alternatif</v>
      </c>
    </row>
    <row r="348" spans="1:28" x14ac:dyDescent="0.25">
      <c r="A348" s="4">
        <v>842</v>
      </c>
      <c r="B348" s="4" t="s">
        <v>513</v>
      </c>
      <c r="C348" s="4" t="s">
        <v>512</v>
      </c>
      <c r="D348" s="4" t="s">
        <v>2769</v>
      </c>
      <c r="E348" s="30">
        <v>0</v>
      </c>
      <c r="F348" s="30">
        <v>1</v>
      </c>
      <c r="G348" s="30" t="s">
        <v>511</v>
      </c>
      <c r="H348" s="4">
        <v>4</v>
      </c>
      <c r="I348" s="4">
        <v>3</v>
      </c>
      <c r="J348" s="4">
        <v>51.5625</v>
      </c>
      <c r="K348" s="4">
        <v>125</v>
      </c>
      <c r="L348" s="4"/>
      <c r="M348" s="4"/>
      <c r="N348" s="4"/>
      <c r="O348" s="4"/>
      <c r="P348" s="4">
        <v>0</v>
      </c>
      <c r="Q348" s="4" t="s">
        <v>92</v>
      </c>
      <c r="R348" s="4"/>
      <c r="S348" s="4"/>
      <c r="T348" s="4">
        <v>35</v>
      </c>
      <c r="U348" s="4">
        <v>120</v>
      </c>
      <c r="V348" s="11">
        <v>41059</v>
      </c>
      <c r="W348" s="11">
        <v>43980</v>
      </c>
      <c r="X348" s="4"/>
      <c r="Y348" s="4" t="s">
        <v>510</v>
      </c>
      <c r="Z348" s="11">
        <v>41678.41777777778</v>
      </c>
      <c r="AA348" s="85">
        <f>COUNTIF(Table3[ProductID],Table25[[#This Row],[ProductID]])</f>
        <v>1</v>
      </c>
      <c r="AB348" s="85" t="str">
        <f>IF(Table25[[#This Row],[Jumlah Vendor]]&lt;=1,"Vendor tidak memiliki alternatif","")</f>
        <v>Vendor tidak memiliki alternatif</v>
      </c>
    </row>
    <row r="349" spans="1:28" x14ac:dyDescent="0.25">
      <c r="A349" s="5">
        <v>843</v>
      </c>
      <c r="B349" s="5" t="s">
        <v>509</v>
      </c>
      <c r="C349" s="5" t="s">
        <v>508</v>
      </c>
      <c r="D349" s="5" t="s">
        <v>2769</v>
      </c>
      <c r="E349" s="29">
        <v>0</v>
      </c>
      <c r="F349" s="29">
        <v>1</v>
      </c>
      <c r="G349" s="29"/>
      <c r="H349" s="5">
        <v>4</v>
      </c>
      <c r="I349" s="5">
        <v>3</v>
      </c>
      <c r="J349" s="5">
        <v>10.3125</v>
      </c>
      <c r="K349" s="5">
        <v>25</v>
      </c>
      <c r="L349" s="5"/>
      <c r="M349" s="5"/>
      <c r="N349" s="5"/>
      <c r="O349" s="5"/>
      <c r="P349" s="5">
        <v>0</v>
      </c>
      <c r="Q349" s="5" t="s">
        <v>381</v>
      </c>
      <c r="R349" s="5"/>
      <c r="S349" s="5"/>
      <c r="T349" s="5">
        <v>34</v>
      </c>
      <c r="U349" s="5">
        <v>115</v>
      </c>
      <c r="V349" s="10">
        <v>41059</v>
      </c>
      <c r="W349" s="10">
        <v>43980</v>
      </c>
      <c r="X349" s="5"/>
      <c r="Y349" s="5" t="s">
        <v>507</v>
      </c>
      <c r="Z349" s="10">
        <v>41678.41777777778</v>
      </c>
      <c r="AA349" s="85">
        <f>COUNTIF(Table3[ProductID],Table25[[#This Row],[ProductID]])</f>
        <v>1</v>
      </c>
      <c r="AB349" s="85" t="str">
        <f>IF(Table25[[#This Row],[Jumlah Vendor]]&lt;=1,"Vendor tidak memiliki alternatif","")</f>
        <v>Vendor tidak memiliki alternatif</v>
      </c>
    </row>
    <row r="350" spans="1:28" x14ac:dyDescent="0.25">
      <c r="A350" s="4">
        <v>844</v>
      </c>
      <c r="B350" s="4" t="s">
        <v>506</v>
      </c>
      <c r="C350" s="4" t="s">
        <v>505</v>
      </c>
      <c r="D350" s="4" t="s">
        <v>2769</v>
      </c>
      <c r="E350" s="30">
        <v>0</v>
      </c>
      <c r="F350" s="30">
        <v>1</v>
      </c>
      <c r="G350" s="30"/>
      <c r="H350" s="4">
        <v>4</v>
      </c>
      <c r="I350" s="4">
        <v>3</v>
      </c>
      <c r="J350" s="4">
        <v>8.2459000000000007</v>
      </c>
      <c r="K350" s="4">
        <v>19.989999999999998</v>
      </c>
      <c r="L350" s="4"/>
      <c r="M350" s="4"/>
      <c r="N350" s="4"/>
      <c r="O350" s="4"/>
      <c r="P350" s="4">
        <v>0</v>
      </c>
      <c r="Q350" s="4" t="s">
        <v>381</v>
      </c>
      <c r="R350" s="4"/>
      <c r="S350" s="4"/>
      <c r="T350" s="4">
        <v>36</v>
      </c>
      <c r="U350" s="4">
        <v>116</v>
      </c>
      <c r="V350" s="11">
        <v>41059</v>
      </c>
      <c r="W350" s="11">
        <v>43980</v>
      </c>
      <c r="X350" s="4"/>
      <c r="Y350" s="4" t="s">
        <v>504</v>
      </c>
      <c r="Z350" s="11">
        <v>41678.41777777778</v>
      </c>
      <c r="AA350" s="85">
        <f>COUNTIF(Table3[ProductID],Table25[[#This Row],[ProductID]])</f>
        <v>1</v>
      </c>
      <c r="AB350" s="85" t="str">
        <f>IF(Table25[[#This Row],[Jumlah Vendor]]&lt;=1,"Vendor tidak memiliki alternatif","")</f>
        <v>Vendor tidak memiliki alternatif</v>
      </c>
    </row>
    <row r="351" spans="1:28" x14ac:dyDescent="0.25">
      <c r="A351" s="5">
        <v>845</v>
      </c>
      <c r="B351" s="5" t="s">
        <v>503</v>
      </c>
      <c r="C351" s="5" t="s">
        <v>502</v>
      </c>
      <c r="D351" s="5" t="s">
        <v>2769</v>
      </c>
      <c r="E351" s="29">
        <v>0</v>
      </c>
      <c r="F351" s="29">
        <v>1</v>
      </c>
      <c r="G351" s="29"/>
      <c r="H351" s="5">
        <v>4</v>
      </c>
      <c r="I351" s="5">
        <v>3</v>
      </c>
      <c r="J351" s="5">
        <v>10.308400000000001</v>
      </c>
      <c r="K351" s="5">
        <v>24.99</v>
      </c>
      <c r="L351" s="5"/>
      <c r="M351" s="5"/>
      <c r="N351" s="5"/>
      <c r="O351" s="5"/>
      <c r="P351" s="5">
        <v>0</v>
      </c>
      <c r="Q351" s="5" t="s">
        <v>41</v>
      </c>
      <c r="R351" s="5"/>
      <c r="S351" s="5"/>
      <c r="T351" s="5">
        <v>36</v>
      </c>
      <c r="U351" s="5">
        <v>117</v>
      </c>
      <c r="V351" s="10">
        <v>41059</v>
      </c>
      <c r="W351" s="10">
        <v>43980</v>
      </c>
      <c r="X351" s="5"/>
      <c r="Y351" s="5" t="s">
        <v>501</v>
      </c>
      <c r="Z351" s="10">
        <v>41678.41777777778</v>
      </c>
      <c r="AA351" s="85">
        <f>COUNTIF(Table3[ProductID],Table25[[#This Row],[ProductID]])</f>
        <v>1</v>
      </c>
      <c r="AB351" s="85" t="str">
        <f>IF(Table25[[#This Row],[Jumlah Vendor]]&lt;=1,"Vendor tidak memiliki alternatif","")</f>
        <v>Vendor tidak memiliki alternatif</v>
      </c>
    </row>
    <row r="352" spans="1:28" x14ac:dyDescent="0.25">
      <c r="A352" s="4">
        <v>846</v>
      </c>
      <c r="B352" s="4" t="s">
        <v>500</v>
      </c>
      <c r="C352" s="4" t="s">
        <v>499</v>
      </c>
      <c r="D352" s="4" t="s">
        <v>2769</v>
      </c>
      <c r="E352" s="30">
        <v>0</v>
      </c>
      <c r="F352" s="30">
        <v>1</v>
      </c>
      <c r="G352" s="30"/>
      <c r="H352" s="4">
        <v>4</v>
      </c>
      <c r="I352" s="4">
        <v>3</v>
      </c>
      <c r="J352" s="4">
        <v>5.7709000000000001</v>
      </c>
      <c r="K352" s="4">
        <v>13.99</v>
      </c>
      <c r="L352" s="4"/>
      <c r="M352" s="4"/>
      <c r="N352" s="4"/>
      <c r="O352" s="4"/>
      <c r="P352" s="4">
        <v>0</v>
      </c>
      <c r="Q352" s="4" t="s">
        <v>23</v>
      </c>
      <c r="R352" s="4"/>
      <c r="S352" s="4"/>
      <c r="T352" s="4">
        <v>33</v>
      </c>
      <c r="U352" s="4">
        <v>108</v>
      </c>
      <c r="V352" s="11">
        <v>41059</v>
      </c>
      <c r="W352" s="11">
        <v>43980</v>
      </c>
      <c r="X352" s="4"/>
      <c r="Y352" s="4" t="s">
        <v>498</v>
      </c>
      <c r="Z352" s="11">
        <v>41678.41777777778</v>
      </c>
      <c r="AA352" s="85">
        <f>COUNTIF(Table3[ProductID],Table25[[#This Row],[ProductID]])</f>
        <v>1</v>
      </c>
      <c r="AB352" s="85" t="str">
        <f>IF(Table25[[#This Row],[Jumlah Vendor]]&lt;=1,"Vendor tidak memiliki alternatif","")</f>
        <v>Vendor tidak memiliki alternatif</v>
      </c>
    </row>
    <row r="353" spans="1:28" x14ac:dyDescent="0.25">
      <c r="A353" s="5">
        <v>847</v>
      </c>
      <c r="B353" s="5" t="s">
        <v>497</v>
      </c>
      <c r="C353" s="5" t="s">
        <v>496</v>
      </c>
      <c r="D353" s="5" t="s">
        <v>2769</v>
      </c>
      <c r="E353" s="29">
        <v>0</v>
      </c>
      <c r="F353" s="29">
        <v>1</v>
      </c>
      <c r="G353" s="29"/>
      <c r="H353" s="5">
        <v>4</v>
      </c>
      <c r="I353" s="5">
        <v>3</v>
      </c>
      <c r="J353" s="5">
        <v>14.433400000000001</v>
      </c>
      <c r="K353" s="5">
        <v>34.99</v>
      </c>
      <c r="L353" s="5"/>
      <c r="M353" s="5"/>
      <c r="N353" s="5"/>
      <c r="O353" s="5"/>
      <c r="P353" s="5">
        <v>0</v>
      </c>
      <c r="Q353" s="5" t="s">
        <v>23</v>
      </c>
      <c r="R353" s="5"/>
      <c r="S353" s="5"/>
      <c r="T353" s="5">
        <v>33</v>
      </c>
      <c r="U353" s="5">
        <v>109</v>
      </c>
      <c r="V353" s="10">
        <v>41059</v>
      </c>
      <c r="W353" s="10">
        <v>43980</v>
      </c>
      <c r="X353" s="5"/>
      <c r="Y353" s="5" t="s">
        <v>495</v>
      </c>
      <c r="Z353" s="10">
        <v>41678.41777777778</v>
      </c>
      <c r="AA353" s="85">
        <f>COUNTIF(Table3[ProductID],Table25[[#This Row],[ProductID]])</f>
        <v>1</v>
      </c>
      <c r="AB353" s="85" t="str">
        <f>IF(Table25[[#This Row],[Jumlah Vendor]]&lt;=1,"Vendor tidak memiliki alternatif","")</f>
        <v>Vendor tidak memiliki alternatif</v>
      </c>
    </row>
    <row r="354" spans="1:28" x14ac:dyDescent="0.25">
      <c r="A354" s="4">
        <v>848</v>
      </c>
      <c r="B354" s="4" t="s">
        <v>494</v>
      </c>
      <c r="C354" s="4" t="s">
        <v>493</v>
      </c>
      <c r="D354" s="4" t="s">
        <v>2769</v>
      </c>
      <c r="E354" s="30">
        <v>0</v>
      </c>
      <c r="F354" s="30">
        <v>1</v>
      </c>
      <c r="G354" s="30"/>
      <c r="H354" s="4">
        <v>4</v>
      </c>
      <c r="I354" s="4">
        <v>3</v>
      </c>
      <c r="J354" s="4">
        <v>18.558399999999999</v>
      </c>
      <c r="K354" s="4">
        <v>44.99</v>
      </c>
      <c r="L354" s="4"/>
      <c r="M354" s="4"/>
      <c r="N354" s="4"/>
      <c r="O354" s="4"/>
      <c r="P354" s="4">
        <v>0</v>
      </c>
      <c r="Q354" s="4" t="s">
        <v>23</v>
      </c>
      <c r="R354" s="4"/>
      <c r="S354" s="4"/>
      <c r="T354" s="4">
        <v>33</v>
      </c>
      <c r="U354" s="4">
        <v>110</v>
      </c>
      <c r="V354" s="11">
        <v>41059</v>
      </c>
      <c r="W354" s="11">
        <v>43980</v>
      </c>
      <c r="X354" s="4"/>
      <c r="Y354" s="4" t="s">
        <v>492</v>
      </c>
      <c r="Z354" s="11">
        <v>41678.41777777778</v>
      </c>
      <c r="AA354" s="85">
        <f>COUNTIF(Table3[ProductID],Table25[[#This Row],[ProductID]])</f>
        <v>1</v>
      </c>
      <c r="AB354" s="85" t="str">
        <f>IF(Table25[[#This Row],[Jumlah Vendor]]&lt;=1,"Vendor tidak memiliki alternatif","")</f>
        <v>Vendor tidak memiliki alternatif</v>
      </c>
    </row>
    <row r="355" spans="1:28" x14ac:dyDescent="0.25">
      <c r="A355" s="5">
        <v>849</v>
      </c>
      <c r="B355" s="5" t="s">
        <v>491</v>
      </c>
      <c r="C355" s="5" t="s">
        <v>490</v>
      </c>
      <c r="D355" s="5" t="s">
        <v>2769</v>
      </c>
      <c r="E355" s="29">
        <v>0</v>
      </c>
      <c r="F355" s="29">
        <v>1</v>
      </c>
      <c r="G355" s="29" t="s">
        <v>26</v>
      </c>
      <c r="H355" s="5">
        <v>4</v>
      </c>
      <c r="I355" s="5">
        <v>3</v>
      </c>
      <c r="J355" s="5">
        <v>24.745899999999999</v>
      </c>
      <c r="K355" s="5">
        <v>59.99</v>
      </c>
      <c r="L355" s="5" t="s">
        <v>41</v>
      </c>
      <c r="M355" s="5"/>
      <c r="N355" s="5"/>
      <c r="O355" s="5"/>
      <c r="P355" s="5">
        <v>0</v>
      </c>
      <c r="Q355" s="5" t="s">
        <v>381</v>
      </c>
      <c r="R355" s="5"/>
      <c r="S355" s="5" t="s">
        <v>41</v>
      </c>
      <c r="T355" s="5">
        <v>22</v>
      </c>
      <c r="U355" s="5">
        <v>13</v>
      </c>
      <c r="V355" s="10">
        <v>41059</v>
      </c>
      <c r="W355" s="10">
        <v>43980</v>
      </c>
      <c r="X355" s="5"/>
      <c r="Y355" s="5" t="s">
        <v>489</v>
      </c>
      <c r="Z355" s="10">
        <v>41678.41777777778</v>
      </c>
      <c r="AA355" s="85">
        <f>COUNTIF(Table3[ProductID],Table25[[#This Row],[ProductID]])</f>
        <v>1</v>
      </c>
      <c r="AB355" s="85" t="str">
        <f>IF(Table25[[#This Row],[Jumlah Vendor]]&lt;=1,"Vendor tidak memiliki alternatif","")</f>
        <v>Vendor tidak memiliki alternatif</v>
      </c>
    </row>
    <row r="356" spans="1:28" x14ac:dyDescent="0.25">
      <c r="A356" s="4">
        <v>850</v>
      </c>
      <c r="B356" s="4" t="s">
        <v>488</v>
      </c>
      <c r="C356" s="4" t="s">
        <v>487</v>
      </c>
      <c r="D356" s="4" t="s">
        <v>2769</v>
      </c>
      <c r="E356" s="30">
        <v>0</v>
      </c>
      <c r="F356" s="30">
        <v>1</v>
      </c>
      <c r="G356" s="30" t="s">
        <v>26</v>
      </c>
      <c r="H356" s="4">
        <v>4</v>
      </c>
      <c r="I356" s="4">
        <v>3</v>
      </c>
      <c r="J356" s="4">
        <v>24.745899999999999</v>
      </c>
      <c r="K356" s="4">
        <v>59.99</v>
      </c>
      <c r="L356" s="4" t="s">
        <v>22</v>
      </c>
      <c r="M356" s="4"/>
      <c r="N356" s="4"/>
      <c r="O356" s="4"/>
      <c r="P356" s="4">
        <v>0</v>
      </c>
      <c r="Q356" s="4" t="s">
        <v>381</v>
      </c>
      <c r="R356" s="4"/>
      <c r="S356" s="4" t="s">
        <v>41</v>
      </c>
      <c r="T356" s="4">
        <v>22</v>
      </c>
      <c r="U356" s="4">
        <v>13</v>
      </c>
      <c r="V356" s="11">
        <v>41059</v>
      </c>
      <c r="W356" s="11">
        <v>43980</v>
      </c>
      <c r="X356" s="4"/>
      <c r="Y356" s="4" t="s">
        <v>486</v>
      </c>
      <c r="Z356" s="11">
        <v>41678.41777777778</v>
      </c>
      <c r="AA356" s="85">
        <f>COUNTIF(Table3[ProductID],Table25[[#This Row],[ProductID]])</f>
        <v>1</v>
      </c>
      <c r="AB356" s="85" t="str">
        <f>IF(Table25[[#This Row],[Jumlah Vendor]]&lt;=1,"Vendor tidak memiliki alternatif","")</f>
        <v>Vendor tidak memiliki alternatif</v>
      </c>
    </row>
    <row r="357" spans="1:28" x14ac:dyDescent="0.25">
      <c r="A357" s="5">
        <v>851</v>
      </c>
      <c r="B357" s="5" t="s">
        <v>485</v>
      </c>
      <c r="C357" s="5" t="s">
        <v>484</v>
      </c>
      <c r="D357" s="5" t="s">
        <v>2769</v>
      </c>
      <c r="E357" s="29">
        <v>0</v>
      </c>
      <c r="F357" s="29">
        <v>1</v>
      </c>
      <c r="G357" s="29" t="s">
        <v>26</v>
      </c>
      <c r="H357" s="5">
        <v>4</v>
      </c>
      <c r="I357" s="5">
        <v>3</v>
      </c>
      <c r="J357" s="5">
        <v>24.745899999999999</v>
      </c>
      <c r="K357" s="5">
        <v>59.99</v>
      </c>
      <c r="L357" s="5" t="s">
        <v>382</v>
      </c>
      <c r="M357" s="5"/>
      <c r="N357" s="5"/>
      <c r="O357" s="5"/>
      <c r="P357" s="5">
        <v>0</v>
      </c>
      <c r="Q357" s="5" t="s">
        <v>381</v>
      </c>
      <c r="R357" s="5"/>
      <c r="S357" s="5" t="s">
        <v>41</v>
      </c>
      <c r="T357" s="5">
        <v>22</v>
      </c>
      <c r="U357" s="5">
        <v>13</v>
      </c>
      <c r="V357" s="10">
        <v>41059</v>
      </c>
      <c r="W357" s="10">
        <v>43980</v>
      </c>
      <c r="X357" s="5"/>
      <c r="Y357" s="5" t="s">
        <v>483</v>
      </c>
      <c r="Z357" s="10">
        <v>41678.41777777778</v>
      </c>
      <c r="AA357" s="85">
        <f>COUNTIF(Table3[ProductID],Table25[[#This Row],[ProductID]])</f>
        <v>1</v>
      </c>
      <c r="AB357" s="85" t="str">
        <f>IF(Table25[[#This Row],[Jumlah Vendor]]&lt;=1,"Vendor tidak memiliki alternatif","")</f>
        <v>Vendor tidak memiliki alternatif</v>
      </c>
    </row>
    <row r="358" spans="1:28" x14ac:dyDescent="0.25">
      <c r="A358" s="4">
        <v>852</v>
      </c>
      <c r="B358" s="4" t="s">
        <v>482</v>
      </c>
      <c r="C358" s="4" t="s">
        <v>481</v>
      </c>
      <c r="D358" s="4" t="s">
        <v>2769</v>
      </c>
      <c r="E358" s="30">
        <v>0</v>
      </c>
      <c r="F358" s="30">
        <v>1</v>
      </c>
      <c r="G358" s="30" t="s">
        <v>26</v>
      </c>
      <c r="H358" s="4">
        <v>4</v>
      </c>
      <c r="I358" s="4">
        <v>3</v>
      </c>
      <c r="J358" s="4">
        <v>30.933399999999999</v>
      </c>
      <c r="K358" s="4">
        <v>74.989999999999995</v>
      </c>
      <c r="L358" s="4" t="s">
        <v>381</v>
      </c>
      <c r="M358" s="4"/>
      <c r="N358" s="4"/>
      <c r="O358" s="4"/>
      <c r="P358" s="4">
        <v>0</v>
      </c>
      <c r="Q358" s="4" t="s">
        <v>381</v>
      </c>
      <c r="R358" s="4"/>
      <c r="S358" s="4" t="s">
        <v>79</v>
      </c>
      <c r="T358" s="4">
        <v>24</v>
      </c>
      <c r="U358" s="4">
        <v>38</v>
      </c>
      <c r="V358" s="11">
        <v>41059</v>
      </c>
      <c r="W358" s="11">
        <v>43980</v>
      </c>
      <c r="X358" s="4"/>
      <c r="Y358" s="4" t="s">
        <v>480</v>
      </c>
      <c r="Z358" s="11">
        <v>41678.41777777778</v>
      </c>
      <c r="AA358" s="85">
        <f>COUNTIF(Table3[ProductID],Table25[[#This Row],[ProductID]])</f>
        <v>1</v>
      </c>
      <c r="AB358" s="85" t="str">
        <f>IF(Table25[[#This Row],[Jumlah Vendor]]&lt;=1,"Vendor tidak memiliki alternatif","")</f>
        <v>Vendor tidak memiliki alternatif</v>
      </c>
    </row>
    <row r="359" spans="1:28" x14ac:dyDescent="0.25">
      <c r="A359" s="5">
        <v>853</v>
      </c>
      <c r="B359" s="5" t="s">
        <v>479</v>
      </c>
      <c r="C359" s="5" t="s">
        <v>478</v>
      </c>
      <c r="D359" s="5" t="s">
        <v>2769</v>
      </c>
      <c r="E359" s="29">
        <v>0</v>
      </c>
      <c r="F359" s="29">
        <v>1</v>
      </c>
      <c r="G359" s="29" t="s">
        <v>26</v>
      </c>
      <c r="H359" s="5">
        <v>4</v>
      </c>
      <c r="I359" s="5">
        <v>3</v>
      </c>
      <c r="J359" s="5">
        <v>30.933399999999999</v>
      </c>
      <c r="K359" s="5">
        <v>74.989999999999995</v>
      </c>
      <c r="L359" s="5" t="s">
        <v>41</v>
      </c>
      <c r="M359" s="5"/>
      <c r="N359" s="5"/>
      <c r="O359" s="5"/>
      <c r="P359" s="5">
        <v>0</v>
      </c>
      <c r="Q359" s="5" t="s">
        <v>381</v>
      </c>
      <c r="R359" s="5"/>
      <c r="S359" s="5" t="s">
        <v>79</v>
      </c>
      <c r="T359" s="5">
        <v>24</v>
      </c>
      <c r="U359" s="5">
        <v>38</v>
      </c>
      <c r="V359" s="10">
        <v>41059</v>
      </c>
      <c r="W359" s="10">
        <v>43980</v>
      </c>
      <c r="X359" s="5"/>
      <c r="Y359" s="5" t="s">
        <v>477</v>
      </c>
      <c r="Z359" s="10">
        <v>41678.41777777778</v>
      </c>
      <c r="AA359" s="85">
        <f>COUNTIF(Table3[ProductID],Table25[[#This Row],[ProductID]])</f>
        <v>1</v>
      </c>
      <c r="AB359" s="85" t="str">
        <f>IF(Table25[[#This Row],[Jumlah Vendor]]&lt;=1,"Vendor tidak memiliki alternatif","")</f>
        <v>Vendor tidak memiliki alternatif</v>
      </c>
    </row>
    <row r="360" spans="1:28" x14ac:dyDescent="0.25">
      <c r="A360" s="4">
        <v>854</v>
      </c>
      <c r="B360" s="4" t="s">
        <v>476</v>
      </c>
      <c r="C360" s="4" t="s">
        <v>475</v>
      </c>
      <c r="D360" s="4" t="s">
        <v>2769</v>
      </c>
      <c r="E360" s="30">
        <v>0</v>
      </c>
      <c r="F360" s="30">
        <v>1</v>
      </c>
      <c r="G360" s="30" t="s">
        <v>26</v>
      </c>
      <c r="H360" s="4">
        <v>4</v>
      </c>
      <c r="I360" s="4">
        <v>3</v>
      </c>
      <c r="J360" s="4">
        <v>30.933399999999999</v>
      </c>
      <c r="K360" s="4">
        <v>74.989999999999995</v>
      </c>
      <c r="L360" s="4" t="s">
        <v>22</v>
      </c>
      <c r="M360" s="4"/>
      <c r="N360" s="4"/>
      <c r="O360" s="4"/>
      <c r="P360" s="4">
        <v>0</v>
      </c>
      <c r="Q360" s="4" t="s">
        <v>381</v>
      </c>
      <c r="R360" s="4"/>
      <c r="S360" s="4" t="s">
        <v>79</v>
      </c>
      <c r="T360" s="4">
        <v>24</v>
      </c>
      <c r="U360" s="4">
        <v>38</v>
      </c>
      <c r="V360" s="11">
        <v>41059</v>
      </c>
      <c r="W360" s="11">
        <v>43980</v>
      </c>
      <c r="X360" s="4"/>
      <c r="Y360" s="4" t="s">
        <v>474</v>
      </c>
      <c r="Z360" s="11">
        <v>41678.41777777778</v>
      </c>
      <c r="AA360" s="85">
        <f>COUNTIF(Table3[ProductID],Table25[[#This Row],[ProductID]])</f>
        <v>1</v>
      </c>
      <c r="AB360" s="85" t="str">
        <f>IF(Table25[[#This Row],[Jumlah Vendor]]&lt;=1,"Vendor tidak memiliki alternatif","")</f>
        <v>Vendor tidak memiliki alternatif</v>
      </c>
    </row>
    <row r="361" spans="1:28" x14ac:dyDescent="0.25">
      <c r="A361" s="5">
        <v>855</v>
      </c>
      <c r="B361" s="5" t="s">
        <v>473</v>
      </c>
      <c r="C361" s="5" t="s">
        <v>472</v>
      </c>
      <c r="D361" s="5" t="s">
        <v>2769</v>
      </c>
      <c r="E361" s="29">
        <v>0</v>
      </c>
      <c r="F361" s="29">
        <v>1</v>
      </c>
      <c r="G361" s="29" t="s">
        <v>465</v>
      </c>
      <c r="H361" s="5">
        <v>4</v>
      </c>
      <c r="I361" s="5">
        <v>3</v>
      </c>
      <c r="J361" s="5">
        <v>37.120899999999999</v>
      </c>
      <c r="K361" s="5">
        <v>89.99</v>
      </c>
      <c r="L361" s="5" t="s">
        <v>381</v>
      </c>
      <c r="M361" s="5"/>
      <c r="N361" s="5"/>
      <c r="O361" s="5"/>
      <c r="P361" s="5">
        <v>0</v>
      </c>
      <c r="Q361" s="5" t="s">
        <v>381</v>
      </c>
      <c r="R361" s="5"/>
      <c r="S361" s="5" t="s">
        <v>41</v>
      </c>
      <c r="T361" s="5">
        <v>18</v>
      </c>
      <c r="U361" s="5">
        <v>12</v>
      </c>
      <c r="V361" s="10">
        <v>41059</v>
      </c>
      <c r="W361" s="10">
        <v>43980</v>
      </c>
      <c r="X361" s="5"/>
      <c r="Y361" s="5" t="s">
        <v>471</v>
      </c>
      <c r="Z361" s="10">
        <v>41678.41777777778</v>
      </c>
      <c r="AA361" s="85">
        <f>COUNTIF(Table3[ProductID],Table25[[#This Row],[ProductID]])</f>
        <v>1</v>
      </c>
      <c r="AB361" s="85" t="str">
        <f>IF(Table25[[#This Row],[Jumlah Vendor]]&lt;=1,"Vendor tidak memiliki alternatif","")</f>
        <v>Vendor tidak memiliki alternatif</v>
      </c>
    </row>
    <row r="362" spans="1:28" x14ac:dyDescent="0.25">
      <c r="A362" s="4">
        <v>856</v>
      </c>
      <c r="B362" s="4" t="s">
        <v>470</v>
      </c>
      <c r="C362" s="4" t="s">
        <v>469</v>
      </c>
      <c r="D362" s="4" t="s">
        <v>2769</v>
      </c>
      <c r="E362" s="30">
        <v>0</v>
      </c>
      <c r="F362" s="30">
        <v>1</v>
      </c>
      <c r="G362" s="30" t="s">
        <v>465</v>
      </c>
      <c r="H362" s="4">
        <v>4</v>
      </c>
      <c r="I362" s="4">
        <v>3</v>
      </c>
      <c r="J362" s="4">
        <v>37.120899999999999</v>
      </c>
      <c r="K362" s="4">
        <v>89.99</v>
      </c>
      <c r="L362" s="4" t="s">
        <v>41</v>
      </c>
      <c r="M362" s="4"/>
      <c r="N362" s="4"/>
      <c r="O362" s="4"/>
      <c r="P362" s="4">
        <v>0</v>
      </c>
      <c r="Q362" s="4" t="s">
        <v>381</v>
      </c>
      <c r="R362" s="4"/>
      <c r="S362" s="4" t="s">
        <v>41</v>
      </c>
      <c r="T362" s="4">
        <v>18</v>
      </c>
      <c r="U362" s="4">
        <v>12</v>
      </c>
      <c r="V362" s="11">
        <v>41059</v>
      </c>
      <c r="W362" s="11">
        <v>43980</v>
      </c>
      <c r="X362" s="4"/>
      <c r="Y362" s="4" t="s">
        <v>468</v>
      </c>
      <c r="Z362" s="11">
        <v>41678.41777777778</v>
      </c>
      <c r="AA362" s="85">
        <f>COUNTIF(Table3[ProductID],Table25[[#This Row],[ProductID]])</f>
        <v>1</v>
      </c>
      <c r="AB362" s="85" t="str">
        <f>IF(Table25[[#This Row],[Jumlah Vendor]]&lt;=1,"Vendor tidak memiliki alternatif","")</f>
        <v>Vendor tidak memiliki alternatif</v>
      </c>
    </row>
    <row r="363" spans="1:28" x14ac:dyDescent="0.25">
      <c r="A363" s="5">
        <v>857</v>
      </c>
      <c r="B363" s="5" t="s">
        <v>467</v>
      </c>
      <c r="C363" s="5" t="s">
        <v>466</v>
      </c>
      <c r="D363" s="5" t="s">
        <v>2769</v>
      </c>
      <c r="E363" s="29">
        <v>0</v>
      </c>
      <c r="F363" s="29">
        <v>1</v>
      </c>
      <c r="G363" s="29" t="s">
        <v>465</v>
      </c>
      <c r="H363" s="5">
        <v>4</v>
      </c>
      <c r="I363" s="5">
        <v>3</v>
      </c>
      <c r="J363" s="5">
        <v>37.120899999999999</v>
      </c>
      <c r="K363" s="5">
        <v>89.99</v>
      </c>
      <c r="L363" s="5" t="s">
        <v>22</v>
      </c>
      <c r="M363" s="5"/>
      <c r="N363" s="5"/>
      <c r="O363" s="5"/>
      <c r="P363" s="5">
        <v>0</v>
      </c>
      <c r="Q363" s="5" t="s">
        <v>381</v>
      </c>
      <c r="R363" s="5"/>
      <c r="S363" s="5" t="s">
        <v>41</v>
      </c>
      <c r="T363" s="5">
        <v>18</v>
      </c>
      <c r="U363" s="5">
        <v>12</v>
      </c>
      <c r="V363" s="10">
        <v>41059</v>
      </c>
      <c r="W363" s="10">
        <v>43980</v>
      </c>
      <c r="X363" s="5"/>
      <c r="Y363" s="5" t="s">
        <v>464</v>
      </c>
      <c r="Z363" s="10">
        <v>41678.41777777778</v>
      </c>
      <c r="AA363" s="85">
        <f>COUNTIF(Table3[ProductID],Table25[[#This Row],[ProductID]])</f>
        <v>1</v>
      </c>
      <c r="AB363" s="85" t="str">
        <f>IF(Table25[[#This Row],[Jumlah Vendor]]&lt;=1,"Vendor tidak memiliki alternatif","")</f>
        <v>Vendor tidak memiliki alternatif</v>
      </c>
    </row>
    <row r="364" spans="1:28" x14ac:dyDescent="0.25">
      <c r="A364" s="4">
        <v>858</v>
      </c>
      <c r="B364" s="4" t="s">
        <v>463</v>
      </c>
      <c r="C364" s="4" t="s">
        <v>462</v>
      </c>
      <c r="D364" s="4" t="s">
        <v>2769</v>
      </c>
      <c r="E364" s="30">
        <v>0</v>
      </c>
      <c r="F364" s="30">
        <v>1</v>
      </c>
      <c r="G364" s="30" t="s">
        <v>26</v>
      </c>
      <c r="H364" s="4">
        <v>4</v>
      </c>
      <c r="I364" s="4">
        <v>3</v>
      </c>
      <c r="J364" s="4">
        <v>9.1593</v>
      </c>
      <c r="K364" s="4">
        <v>24.49</v>
      </c>
      <c r="L364" s="4" t="s">
        <v>381</v>
      </c>
      <c r="M364" s="4"/>
      <c r="N364" s="4"/>
      <c r="O364" s="4"/>
      <c r="P364" s="4">
        <v>0</v>
      </c>
      <c r="Q364" s="4" t="s">
        <v>381</v>
      </c>
      <c r="R364" s="4"/>
      <c r="S364" s="4" t="s">
        <v>21</v>
      </c>
      <c r="T364" s="4">
        <v>20</v>
      </c>
      <c r="U364" s="4">
        <v>4</v>
      </c>
      <c r="V364" s="11">
        <v>41059</v>
      </c>
      <c r="W364" s="4"/>
      <c r="X364" s="4"/>
      <c r="Y364" s="4" t="s">
        <v>461</v>
      </c>
      <c r="Z364" s="11">
        <v>41678.41777777778</v>
      </c>
      <c r="AA364" s="85">
        <f>COUNTIF(Table3[ProductID],Table25[[#This Row],[ProductID]])</f>
        <v>1</v>
      </c>
      <c r="AB364" s="85" t="str">
        <f>IF(Table25[[#This Row],[Jumlah Vendor]]&lt;=1,"Vendor tidak memiliki alternatif","")</f>
        <v>Vendor tidak memiliki alternatif</v>
      </c>
    </row>
    <row r="365" spans="1:28" x14ac:dyDescent="0.25">
      <c r="A365" s="5">
        <v>859</v>
      </c>
      <c r="B365" s="5" t="s">
        <v>460</v>
      </c>
      <c r="C365" s="5" t="s">
        <v>459</v>
      </c>
      <c r="D365" s="5" t="s">
        <v>2769</v>
      </c>
      <c r="E365" s="29">
        <v>0</v>
      </c>
      <c r="F365" s="29">
        <v>1</v>
      </c>
      <c r="G365" s="29" t="s">
        <v>26</v>
      </c>
      <c r="H365" s="5">
        <v>4</v>
      </c>
      <c r="I365" s="5">
        <v>3</v>
      </c>
      <c r="J365" s="5">
        <v>9.1593</v>
      </c>
      <c r="K365" s="5">
        <v>24.49</v>
      </c>
      <c r="L365" s="5" t="s">
        <v>41</v>
      </c>
      <c r="M365" s="5"/>
      <c r="N365" s="5"/>
      <c r="O365" s="5"/>
      <c r="P365" s="5">
        <v>0</v>
      </c>
      <c r="Q365" s="5" t="s">
        <v>381</v>
      </c>
      <c r="R365" s="5"/>
      <c r="S365" s="5" t="s">
        <v>21</v>
      </c>
      <c r="T365" s="5">
        <v>20</v>
      </c>
      <c r="U365" s="5">
        <v>4</v>
      </c>
      <c r="V365" s="10">
        <v>41059</v>
      </c>
      <c r="W365" s="5"/>
      <c r="X365" s="5"/>
      <c r="Y365" s="5" t="s">
        <v>458</v>
      </c>
      <c r="Z365" s="10">
        <v>41678.41777777778</v>
      </c>
      <c r="AA365" s="85">
        <f>COUNTIF(Table3[ProductID],Table25[[#This Row],[ProductID]])</f>
        <v>1</v>
      </c>
      <c r="AB365" s="85" t="str">
        <f>IF(Table25[[#This Row],[Jumlah Vendor]]&lt;=1,"Vendor tidak memiliki alternatif","")</f>
        <v>Vendor tidak memiliki alternatif</v>
      </c>
    </row>
    <row r="366" spans="1:28" x14ac:dyDescent="0.25">
      <c r="A366" s="4">
        <v>860</v>
      </c>
      <c r="B366" s="4" t="s">
        <v>457</v>
      </c>
      <c r="C366" s="4" t="s">
        <v>456</v>
      </c>
      <c r="D366" s="4" t="s">
        <v>2769</v>
      </c>
      <c r="E366" s="30">
        <v>0</v>
      </c>
      <c r="F366" s="30">
        <v>1</v>
      </c>
      <c r="G366" s="30" t="s">
        <v>26</v>
      </c>
      <c r="H366" s="4">
        <v>4</v>
      </c>
      <c r="I366" s="4">
        <v>3</v>
      </c>
      <c r="J366" s="4">
        <v>9.1593</v>
      </c>
      <c r="K366" s="4">
        <v>24.49</v>
      </c>
      <c r="L366" s="4" t="s">
        <v>22</v>
      </c>
      <c r="M366" s="4"/>
      <c r="N366" s="4"/>
      <c r="O366" s="4"/>
      <c r="P366" s="4">
        <v>0</v>
      </c>
      <c r="Q366" s="4" t="s">
        <v>381</v>
      </c>
      <c r="R366" s="4"/>
      <c r="S366" s="4" t="s">
        <v>21</v>
      </c>
      <c r="T366" s="4">
        <v>20</v>
      </c>
      <c r="U366" s="4">
        <v>4</v>
      </c>
      <c r="V366" s="11">
        <v>41059</v>
      </c>
      <c r="W366" s="4"/>
      <c r="X366" s="4"/>
      <c r="Y366" s="4" t="s">
        <v>455</v>
      </c>
      <c r="Z366" s="11">
        <v>41678.41777777778</v>
      </c>
      <c r="AA366" s="85">
        <f>COUNTIF(Table3[ProductID],Table25[[#This Row],[ProductID]])</f>
        <v>1</v>
      </c>
      <c r="AB366" s="85" t="str">
        <f>IF(Table25[[#This Row],[Jumlah Vendor]]&lt;=1,"Vendor tidak memiliki alternatif","")</f>
        <v>Vendor tidak memiliki alternatif</v>
      </c>
    </row>
    <row r="367" spans="1:28" x14ac:dyDescent="0.25">
      <c r="A367" s="5">
        <v>861</v>
      </c>
      <c r="B367" s="5" t="s">
        <v>454</v>
      </c>
      <c r="C367" s="5" t="s">
        <v>453</v>
      </c>
      <c r="D367" s="5" t="s">
        <v>2769</v>
      </c>
      <c r="E367" s="29">
        <v>0</v>
      </c>
      <c r="F367" s="29">
        <v>1</v>
      </c>
      <c r="G367" s="29" t="s">
        <v>26</v>
      </c>
      <c r="H367" s="5">
        <v>4</v>
      </c>
      <c r="I367" s="5">
        <v>3</v>
      </c>
      <c r="J367" s="5">
        <v>15.6709</v>
      </c>
      <c r="K367" s="5">
        <v>37.99</v>
      </c>
      <c r="L367" s="5" t="s">
        <v>381</v>
      </c>
      <c r="M367" s="5"/>
      <c r="N367" s="5"/>
      <c r="O367" s="5"/>
      <c r="P367" s="5">
        <v>0</v>
      </c>
      <c r="Q367" s="5" t="s">
        <v>41</v>
      </c>
      <c r="R367" s="5"/>
      <c r="S367" s="5" t="s">
        <v>21</v>
      </c>
      <c r="T367" s="5">
        <v>20</v>
      </c>
      <c r="U367" s="5">
        <v>3</v>
      </c>
      <c r="V367" s="10">
        <v>41059</v>
      </c>
      <c r="W367" s="10">
        <v>43980</v>
      </c>
      <c r="X367" s="5"/>
      <c r="Y367" s="5" t="s">
        <v>452</v>
      </c>
      <c r="Z367" s="10">
        <v>41678.41777777778</v>
      </c>
      <c r="AA367" s="85">
        <f>COUNTIF(Table3[ProductID],Table25[[#This Row],[ProductID]])</f>
        <v>1</v>
      </c>
      <c r="AB367" s="85" t="str">
        <f>IF(Table25[[#This Row],[Jumlah Vendor]]&lt;=1,"Vendor tidak memiliki alternatif","")</f>
        <v>Vendor tidak memiliki alternatif</v>
      </c>
    </row>
    <row r="368" spans="1:28" x14ac:dyDescent="0.25">
      <c r="A368" s="4">
        <v>862</v>
      </c>
      <c r="B368" s="4" t="s">
        <v>451</v>
      </c>
      <c r="C368" s="4" t="s">
        <v>450</v>
      </c>
      <c r="D368" s="4" t="s">
        <v>2769</v>
      </c>
      <c r="E368" s="30">
        <v>0</v>
      </c>
      <c r="F368" s="30">
        <v>1</v>
      </c>
      <c r="G368" s="30" t="s">
        <v>26</v>
      </c>
      <c r="H368" s="4">
        <v>4</v>
      </c>
      <c r="I368" s="4">
        <v>3</v>
      </c>
      <c r="J368" s="4">
        <v>15.6709</v>
      </c>
      <c r="K368" s="4">
        <v>37.99</v>
      </c>
      <c r="L368" s="4" t="s">
        <v>41</v>
      </c>
      <c r="M368" s="4"/>
      <c r="N368" s="4"/>
      <c r="O368" s="4"/>
      <c r="P368" s="4">
        <v>0</v>
      </c>
      <c r="Q368" s="4" t="s">
        <v>41</v>
      </c>
      <c r="R368" s="4"/>
      <c r="S368" s="4" t="s">
        <v>21</v>
      </c>
      <c r="T368" s="4">
        <v>20</v>
      </c>
      <c r="U368" s="4">
        <v>3</v>
      </c>
      <c r="V368" s="11">
        <v>41059</v>
      </c>
      <c r="W368" s="11">
        <v>43980</v>
      </c>
      <c r="X368" s="4"/>
      <c r="Y368" s="25" t="s">
        <v>449</v>
      </c>
      <c r="Z368" s="11">
        <v>41678.41777777778</v>
      </c>
      <c r="AA368" s="85">
        <f>COUNTIF(Table3[ProductID],Table25[[#This Row],[ProductID]])</f>
        <v>1</v>
      </c>
      <c r="AB368" s="85" t="str">
        <f>IF(Table25[[#This Row],[Jumlah Vendor]]&lt;=1,"Vendor tidak memiliki alternatif","")</f>
        <v>Vendor tidak memiliki alternatif</v>
      </c>
    </row>
    <row r="369" spans="1:28" x14ac:dyDescent="0.25">
      <c r="A369" s="5">
        <v>863</v>
      </c>
      <c r="B369" s="5" t="s">
        <v>448</v>
      </c>
      <c r="C369" s="5" t="s">
        <v>447</v>
      </c>
      <c r="D369" s="5" t="s">
        <v>2769</v>
      </c>
      <c r="E369" s="29">
        <v>0</v>
      </c>
      <c r="F369" s="29">
        <v>1</v>
      </c>
      <c r="G369" s="29" t="s">
        <v>26</v>
      </c>
      <c r="H369" s="5">
        <v>4</v>
      </c>
      <c r="I369" s="5">
        <v>3</v>
      </c>
      <c r="J369" s="5">
        <v>15.6709</v>
      </c>
      <c r="K369" s="5">
        <v>37.99</v>
      </c>
      <c r="L369" s="5" t="s">
        <v>22</v>
      </c>
      <c r="M369" s="5"/>
      <c r="N369" s="5"/>
      <c r="O369" s="5"/>
      <c r="P369" s="5">
        <v>0</v>
      </c>
      <c r="Q369" s="5" t="s">
        <v>41</v>
      </c>
      <c r="R369" s="5"/>
      <c r="S369" s="5" t="s">
        <v>21</v>
      </c>
      <c r="T369" s="5">
        <v>20</v>
      </c>
      <c r="U369" s="5">
        <v>3</v>
      </c>
      <c r="V369" s="10">
        <v>41059</v>
      </c>
      <c r="W369" s="10">
        <v>43980</v>
      </c>
      <c r="X369" s="5"/>
      <c r="Y369" s="5" t="s">
        <v>446</v>
      </c>
      <c r="Z369" s="10">
        <v>41678.41777777778</v>
      </c>
      <c r="AA369" s="85">
        <f>COUNTIF(Table3[ProductID],Table25[[#This Row],[ProductID]])</f>
        <v>1</v>
      </c>
      <c r="AB369" s="85" t="str">
        <f>IF(Table25[[#This Row],[Jumlah Vendor]]&lt;=1,"Vendor tidak memiliki alternatif","")</f>
        <v>Vendor tidak memiliki alternatif</v>
      </c>
    </row>
    <row r="370" spans="1:28" x14ac:dyDescent="0.25">
      <c r="A370" s="4">
        <v>864</v>
      </c>
      <c r="B370" s="4" t="s">
        <v>445</v>
      </c>
      <c r="C370" s="4" t="s">
        <v>444</v>
      </c>
      <c r="D370" s="4" t="s">
        <v>2769</v>
      </c>
      <c r="E370" s="30">
        <v>0</v>
      </c>
      <c r="F370" s="30">
        <v>1</v>
      </c>
      <c r="G370" s="30" t="s">
        <v>93</v>
      </c>
      <c r="H370" s="4">
        <v>4</v>
      </c>
      <c r="I370" s="4">
        <v>3</v>
      </c>
      <c r="J370" s="4">
        <v>23.748999999999999</v>
      </c>
      <c r="K370" s="4">
        <v>63.5</v>
      </c>
      <c r="L370" s="4" t="s">
        <v>381</v>
      </c>
      <c r="M370" s="4"/>
      <c r="N370" s="4"/>
      <c r="O370" s="4"/>
      <c r="P370" s="4">
        <v>0</v>
      </c>
      <c r="Q370" s="4" t="s">
        <v>381</v>
      </c>
      <c r="R370" s="4"/>
      <c r="S370" s="4" t="s">
        <v>21</v>
      </c>
      <c r="T370" s="4">
        <v>25</v>
      </c>
      <c r="U370" s="4">
        <v>1</v>
      </c>
      <c r="V370" s="11">
        <v>43981</v>
      </c>
      <c r="W370" s="4"/>
      <c r="X370" s="4"/>
      <c r="Y370" s="4" t="s">
        <v>443</v>
      </c>
      <c r="Z370" s="11">
        <v>41678.41777777778</v>
      </c>
      <c r="AA370" s="85">
        <f>COUNTIF(Table3[ProductID],Table25[[#This Row],[ProductID]])</f>
        <v>1</v>
      </c>
      <c r="AB370" s="85" t="str">
        <f>IF(Table25[[#This Row],[Jumlah Vendor]]&lt;=1,"Vendor tidak memiliki alternatif","")</f>
        <v>Vendor tidak memiliki alternatif</v>
      </c>
    </row>
    <row r="371" spans="1:28" x14ac:dyDescent="0.25">
      <c r="A371" s="5">
        <v>865</v>
      </c>
      <c r="B371" s="5" t="s">
        <v>442</v>
      </c>
      <c r="C371" s="5" t="s">
        <v>441</v>
      </c>
      <c r="D371" s="5" t="s">
        <v>2769</v>
      </c>
      <c r="E371" s="29">
        <v>0</v>
      </c>
      <c r="F371" s="29">
        <v>1</v>
      </c>
      <c r="G371" s="29" t="s">
        <v>93</v>
      </c>
      <c r="H371" s="5">
        <v>4</v>
      </c>
      <c r="I371" s="5">
        <v>3</v>
      </c>
      <c r="J371" s="5">
        <v>23.748999999999999</v>
      </c>
      <c r="K371" s="5">
        <v>63.5</v>
      </c>
      <c r="L371" s="5" t="s">
        <v>41</v>
      </c>
      <c r="M371" s="5"/>
      <c r="N371" s="5"/>
      <c r="O371" s="5"/>
      <c r="P371" s="5">
        <v>0</v>
      </c>
      <c r="Q371" s="5" t="s">
        <v>381</v>
      </c>
      <c r="R371" s="5"/>
      <c r="S371" s="5" t="s">
        <v>21</v>
      </c>
      <c r="T371" s="5">
        <v>25</v>
      </c>
      <c r="U371" s="5">
        <v>1</v>
      </c>
      <c r="V371" s="10">
        <v>43981</v>
      </c>
      <c r="W371" s="5"/>
      <c r="X371" s="5"/>
      <c r="Y371" s="5" t="s">
        <v>440</v>
      </c>
      <c r="Z371" s="10">
        <v>41678.41777777778</v>
      </c>
      <c r="AA371" s="85">
        <f>COUNTIF(Table3[ProductID],Table25[[#This Row],[ProductID]])</f>
        <v>1</v>
      </c>
      <c r="AB371" s="85" t="str">
        <f>IF(Table25[[#This Row],[Jumlah Vendor]]&lt;=1,"Vendor tidak memiliki alternatif","")</f>
        <v>Vendor tidak memiliki alternatif</v>
      </c>
    </row>
    <row r="372" spans="1:28" x14ac:dyDescent="0.25">
      <c r="A372" s="4">
        <v>866</v>
      </c>
      <c r="B372" s="4" t="s">
        <v>439</v>
      </c>
      <c r="C372" s="4" t="s">
        <v>438</v>
      </c>
      <c r="D372" s="4" t="s">
        <v>2769</v>
      </c>
      <c r="E372" s="30">
        <v>0</v>
      </c>
      <c r="F372" s="30">
        <v>1</v>
      </c>
      <c r="G372" s="30" t="s">
        <v>93</v>
      </c>
      <c r="H372" s="4">
        <v>4</v>
      </c>
      <c r="I372" s="4">
        <v>3</v>
      </c>
      <c r="J372" s="4">
        <v>23.748999999999999</v>
      </c>
      <c r="K372" s="4">
        <v>63.5</v>
      </c>
      <c r="L372" s="4" t="s">
        <v>22</v>
      </c>
      <c r="M372" s="4"/>
      <c r="N372" s="4"/>
      <c r="O372" s="4"/>
      <c r="P372" s="4">
        <v>0</v>
      </c>
      <c r="Q372" s="4" t="s">
        <v>381</v>
      </c>
      <c r="R372" s="4"/>
      <c r="S372" s="4" t="s">
        <v>21</v>
      </c>
      <c r="T372" s="4">
        <v>25</v>
      </c>
      <c r="U372" s="4">
        <v>1</v>
      </c>
      <c r="V372" s="11">
        <v>43981</v>
      </c>
      <c r="W372" s="4"/>
      <c r="X372" s="4"/>
      <c r="Y372" s="4" t="s">
        <v>437</v>
      </c>
      <c r="Z372" s="11">
        <v>41678.41777777778</v>
      </c>
      <c r="AA372" s="85">
        <f>COUNTIF(Table3[ProductID],Table25[[#This Row],[ProductID]])</f>
        <v>1</v>
      </c>
      <c r="AB372" s="85" t="str">
        <f>IF(Table25[[#This Row],[Jumlah Vendor]]&lt;=1,"Vendor tidak memiliki alternatif","")</f>
        <v>Vendor tidak memiliki alternatif</v>
      </c>
    </row>
    <row r="373" spans="1:28" x14ac:dyDescent="0.25">
      <c r="A373" s="5">
        <v>867</v>
      </c>
      <c r="B373" s="5" t="s">
        <v>436</v>
      </c>
      <c r="C373" s="5" t="s">
        <v>435</v>
      </c>
      <c r="D373" s="5" t="s">
        <v>2769</v>
      </c>
      <c r="E373" s="29">
        <v>0</v>
      </c>
      <c r="F373" s="29">
        <v>1</v>
      </c>
      <c r="G373" s="29" t="s">
        <v>26</v>
      </c>
      <c r="H373" s="5">
        <v>4</v>
      </c>
      <c r="I373" s="5">
        <v>3</v>
      </c>
      <c r="J373" s="5">
        <v>26.176300000000001</v>
      </c>
      <c r="K373" s="5">
        <v>69.989999999999995</v>
      </c>
      <c r="L373" s="5" t="s">
        <v>381</v>
      </c>
      <c r="M373" s="5"/>
      <c r="N373" s="5"/>
      <c r="O373" s="5"/>
      <c r="P373" s="5">
        <v>0</v>
      </c>
      <c r="Q373" s="5" t="s">
        <v>41</v>
      </c>
      <c r="R373" s="5"/>
      <c r="S373" s="5" t="s">
        <v>79</v>
      </c>
      <c r="T373" s="5">
        <v>22</v>
      </c>
      <c r="U373" s="5">
        <v>37</v>
      </c>
      <c r="V373" s="10">
        <v>43981</v>
      </c>
      <c r="W373" s="5"/>
      <c r="X373" s="5"/>
      <c r="Y373" s="5" t="s">
        <v>434</v>
      </c>
      <c r="Z373" s="10">
        <v>41678.41777777778</v>
      </c>
      <c r="AA373" s="85">
        <f>COUNTIF(Table3[ProductID],Table25[[#This Row],[ProductID]])</f>
        <v>1</v>
      </c>
      <c r="AB373" s="85" t="str">
        <f>IF(Table25[[#This Row],[Jumlah Vendor]]&lt;=1,"Vendor tidak memiliki alternatif","")</f>
        <v>Vendor tidak memiliki alternatif</v>
      </c>
    </row>
    <row r="374" spans="1:28" x14ac:dyDescent="0.25">
      <c r="A374" s="4">
        <v>868</v>
      </c>
      <c r="B374" s="4" t="s">
        <v>433</v>
      </c>
      <c r="C374" s="4" t="s">
        <v>432</v>
      </c>
      <c r="D374" s="4" t="s">
        <v>2769</v>
      </c>
      <c r="E374" s="30">
        <v>0</v>
      </c>
      <c r="F374" s="30">
        <v>1</v>
      </c>
      <c r="G374" s="30" t="s">
        <v>26</v>
      </c>
      <c r="H374" s="4">
        <v>4</v>
      </c>
      <c r="I374" s="4">
        <v>3</v>
      </c>
      <c r="J374" s="4">
        <v>26.176300000000001</v>
      </c>
      <c r="K374" s="4">
        <v>69.989999999999995</v>
      </c>
      <c r="L374" s="4" t="s">
        <v>41</v>
      </c>
      <c r="M374" s="4"/>
      <c r="N374" s="4"/>
      <c r="O374" s="4"/>
      <c r="P374" s="4">
        <v>0</v>
      </c>
      <c r="Q374" s="4" t="s">
        <v>41</v>
      </c>
      <c r="R374" s="4"/>
      <c r="S374" s="4" t="s">
        <v>79</v>
      </c>
      <c r="T374" s="4">
        <v>22</v>
      </c>
      <c r="U374" s="4">
        <v>37</v>
      </c>
      <c r="V374" s="11">
        <v>43981</v>
      </c>
      <c r="W374" s="4"/>
      <c r="X374" s="4"/>
      <c r="Y374" s="25" t="s">
        <v>431</v>
      </c>
      <c r="Z374" s="11">
        <v>41678.41777777778</v>
      </c>
      <c r="AA374" s="85">
        <f>COUNTIF(Table3[ProductID],Table25[[#This Row],[ProductID]])</f>
        <v>1</v>
      </c>
      <c r="AB374" s="85" t="str">
        <f>IF(Table25[[#This Row],[Jumlah Vendor]]&lt;=1,"Vendor tidak memiliki alternatif","")</f>
        <v>Vendor tidak memiliki alternatif</v>
      </c>
    </row>
    <row r="375" spans="1:28" x14ac:dyDescent="0.25">
      <c r="A375" s="5">
        <v>869</v>
      </c>
      <c r="B375" s="5" t="s">
        <v>430</v>
      </c>
      <c r="C375" s="5" t="s">
        <v>429</v>
      </c>
      <c r="D375" s="5" t="s">
        <v>2769</v>
      </c>
      <c r="E375" s="29">
        <v>0</v>
      </c>
      <c r="F375" s="29">
        <v>1</v>
      </c>
      <c r="G375" s="29" t="s">
        <v>26</v>
      </c>
      <c r="H375" s="5">
        <v>4</v>
      </c>
      <c r="I375" s="5">
        <v>3</v>
      </c>
      <c r="J375" s="5">
        <v>26.176300000000001</v>
      </c>
      <c r="K375" s="5">
        <v>69.989999999999995</v>
      </c>
      <c r="L375" s="5" t="s">
        <v>22</v>
      </c>
      <c r="M375" s="5"/>
      <c r="N375" s="5"/>
      <c r="O375" s="5"/>
      <c r="P375" s="5">
        <v>0</v>
      </c>
      <c r="Q375" s="5" t="s">
        <v>41</v>
      </c>
      <c r="R375" s="5"/>
      <c r="S375" s="5" t="s">
        <v>79</v>
      </c>
      <c r="T375" s="5">
        <v>22</v>
      </c>
      <c r="U375" s="5">
        <v>37</v>
      </c>
      <c r="V375" s="10">
        <v>43981</v>
      </c>
      <c r="W375" s="5"/>
      <c r="X375" s="5"/>
      <c r="Y375" s="5" t="s">
        <v>428</v>
      </c>
      <c r="Z375" s="10">
        <v>41678.41777777778</v>
      </c>
      <c r="AA375" s="85">
        <f>COUNTIF(Table3[ProductID],Table25[[#This Row],[ProductID]])</f>
        <v>1</v>
      </c>
      <c r="AB375" s="85" t="str">
        <f>IF(Table25[[#This Row],[Jumlah Vendor]]&lt;=1,"Vendor tidak memiliki alternatif","")</f>
        <v>Vendor tidak memiliki alternatif</v>
      </c>
    </row>
    <row r="376" spans="1:28" x14ac:dyDescent="0.25">
      <c r="A376" s="4">
        <v>870</v>
      </c>
      <c r="B376" s="4" t="s">
        <v>427</v>
      </c>
      <c r="C376" s="4" t="s">
        <v>426</v>
      </c>
      <c r="D376" s="4" t="s">
        <v>2769</v>
      </c>
      <c r="E376" s="30">
        <v>0</v>
      </c>
      <c r="F376" s="30">
        <v>1</v>
      </c>
      <c r="G376" s="30"/>
      <c r="H376" s="4">
        <v>4</v>
      </c>
      <c r="I376" s="4">
        <v>3</v>
      </c>
      <c r="J376" s="4">
        <v>1.8663000000000001</v>
      </c>
      <c r="K376" s="4">
        <v>4.99</v>
      </c>
      <c r="L376" s="4"/>
      <c r="M376" s="4"/>
      <c r="N376" s="4"/>
      <c r="O376" s="4"/>
      <c r="P376" s="4">
        <v>0</v>
      </c>
      <c r="Q376" s="4" t="s">
        <v>381</v>
      </c>
      <c r="R376" s="4"/>
      <c r="S376" s="4"/>
      <c r="T376" s="4">
        <v>28</v>
      </c>
      <c r="U376" s="4">
        <v>111</v>
      </c>
      <c r="V376" s="11">
        <v>43981</v>
      </c>
      <c r="W376" s="4"/>
      <c r="X376" s="4"/>
      <c r="Y376" s="4" t="s">
        <v>425</v>
      </c>
      <c r="Z376" s="11">
        <v>41678.41777777778</v>
      </c>
      <c r="AA376" s="85">
        <f>COUNTIF(Table3[ProductID],Table25[[#This Row],[ProductID]])</f>
        <v>1</v>
      </c>
      <c r="AB376" s="85" t="str">
        <f>IF(Table25[[#This Row],[Jumlah Vendor]]&lt;=1,"Vendor tidak memiliki alternatif","")</f>
        <v>Vendor tidak memiliki alternatif</v>
      </c>
    </row>
    <row r="377" spans="1:28" x14ac:dyDescent="0.25">
      <c r="A377" s="5">
        <v>871</v>
      </c>
      <c r="B377" s="5" t="s">
        <v>424</v>
      </c>
      <c r="C377" s="5" t="s">
        <v>423</v>
      </c>
      <c r="D377" s="5" t="s">
        <v>2769</v>
      </c>
      <c r="E377" s="29">
        <v>0</v>
      </c>
      <c r="F377" s="29">
        <v>1</v>
      </c>
      <c r="G377" s="29"/>
      <c r="H377" s="5">
        <v>4</v>
      </c>
      <c r="I377" s="5">
        <v>3</v>
      </c>
      <c r="J377" s="5">
        <v>3.7363</v>
      </c>
      <c r="K377" s="5">
        <v>9.99</v>
      </c>
      <c r="L377" s="5"/>
      <c r="M377" s="5"/>
      <c r="N377" s="5"/>
      <c r="O377" s="5"/>
      <c r="P377" s="5">
        <v>0</v>
      </c>
      <c r="Q377" s="5" t="s">
        <v>41</v>
      </c>
      <c r="R377" s="5"/>
      <c r="S377" s="5"/>
      <c r="T377" s="5">
        <v>28</v>
      </c>
      <c r="U377" s="5">
        <v>112</v>
      </c>
      <c r="V377" s="10">
        <v>43981</v>
      </c>
      <c r="W377" s="5"/>
      <c r="X377" s="5"/>
      <c r="Y377" s="5" t="s">
        <v>422</v>
      </c>
      <c r="Z377" s="10">
        <v>41678.41777777778</v>
      </c>
      <c r="AA377" s="85">
        <f>COUNTIF(Table3[ProductID],Table25[[#This Row],[ProductID]])</f>
        <v>1</v>
      </c>
      <c r="AB377" s="85" t="str">
        <f>IF(Table25[[#This Row],[Jumlah Vendor]]&lt;=1,"Vendor tidak memiliki alternatif","")</f>
        <v>Vendor tidak memiliki alternatif</v>
      </c>
    </row>
    <row r="378" spans="1:28" x14ac:dyDescent="0.25">
      <c r="A378" s="4">
        <v>872</v>
      </c>
      <c r="B378" s="4" t="s">
        <v>421</v>
      </c>
      <c r="C378" s="4" t="s">
        <v>420</v>
      </c>
      <c r="D378" s="4" t="s">
        <v>2769</v>
      </c>
      <c r="E378" s="30">
        <v>0</v>
      </c>
      <c r="F378" s="30">
        <v>1</v>
      </c>
      <c r="G378" s="30"/>
      <c r="H378" s="4">
        <v>4</v>
      </c>
      <c r="I378" s="4">
        <v>3</v>
      </c>
      <c r="J378" s="4">
        <v>3.3622999999999998</v>
      </c>
      <c r="K378" s="4">
        <v>8.99</v>
      </c>
      <c r="L378" s="4"/>
      <c r="M378" s="4"/>
      <c r="N378" s="4"/>
      <c r="O378" s="4"/>
      <c r="P378" s="4">
        <v>0</v>
      </c>
      <c r="Q378" s="4" t="s">
        <v>23</v>
      </c>
      <c r="R378" s="4"/>
      <c r="S378" s="4"/>
      <c r="T378" s="4">
        <v>28</v>
      </c>
      <c r="U378" s="4">
        <v>113</v>
      </c>
      <c r="V378" s="11">
        <v>43981</v>
      </c>
      <c r="W378" s="4"/>
      <c r="X378" s="4"/>
      <c r="Y378" s="4" t="s">
        <v>419</v>
      </c>
      <c r="Z378" s="11">
        <v>41678.41777777778</v>
      </c>
      <c r="AA378" s="85">
        <f>COUNTIF(Table3[ProductID],Table25[[#This Row],[ProductID]])</f>
        <v>1</v>
      </c>
      <c r="AB378" s="85" t="str">
        <f>IF(Table25[[#This Row],[Jumlah Vendor]]&lt;=1,"Vendor tidak memiliki alternatif","")</f>
        <v>Vendor tidak memiliki alternatif</v>
      </c>
    </row>
    <row r="379" spans="1:28" x14ac:dyDescent="0.25">
      <c r="A379" s="5">
        <v>873</v>
      </c>
      <c r="B379" s="5" t="s">
        <v>418</v>
      </c>
      <c r="C379" s="5" t="s">
        <v>417</v>
      </c>
      <c r="D379" s="5" t="s">
        <v>2769</v>
      </c>
      <c r="E379" s="29">
        <v>0</v>
      </c>
      <c r="F379" s="29">
        <v>1</v>
      </c>
      <c r="G379" s="29"/>
      <c r="H379" s="5">
        <v>4</v>
      </c>
      <c r="I379" s="5">
        <v>3</v>
      </c>
      <c r="J379" s="5">
        <v>0.85650000000000004</v>
      </c>
      <c r="K379" s="5">
        <v>2.29</v>
      </c>
      <c r="L379" s="5"/>
      <c r="M379" s="5"/>
      <c r="N379" s="5"/>
      <c r="O379" s="5"/>
      <c r="P379" s="5">
        <v>0</v>
      </c>
      <c r="Q379" s="5" t="s">
        <v>381</v>
      </c>
      <c r="R379" s="5"/>
      <c r="S379" s="5"/>
      <c r="T379" s="5">
        <v>37</v>
      </c>
      <c r="U379" s="5">
        <v>114</v>
      </c>
      <c r="V379" s="10">
        <v>43981</v>
      </c>
      <c r="W379" s="5"/>
      <c r="X379" s="5"/>
      <c r="Y379" s="24" t="s">
        <v>416</v>
      </c>
      <c r="Z379" s="10">
        <v>41678.41777777778</v>
      </c>
      <c r="AA379" s="85">
        <f>COUNTIF(Table3[ProductID],Table25[[#This Row],[ProductID]])</f>
        <v>1</v>
      </c>
      <c r="AB379" s="85" t="str">
        <f>IF(Table25[[#This Row],[Jumlah Vendor]]&lt;=1,"Vendor tidak memiliki alternatif","")</f>
        <v>Vendor tidak memiliki alternatif</v>
      </c>
    </row>
    <row r="380" spans="1:28" x14ac:dyDescent="0.25">
      <c r="A380" s="4">
        <v>874</v>
      </c>
      <c r="B380" s="4" t="s">
        <v>415</v>
      </c>
      <c r="C380" s="4" t="s">
        <v>414</v>
      </c>
      <c r="D380" s="4" t="s">
        <v>2769</v>
      </c>
      <c r="E380" s="30">
        <v>0</v>
      </c>
      <c r="F380" s="30">
        <v>1</v>
      </c>
      <c r="G380" s="30" t="s">
        <v>410</v>
      </c>
      <c r="H380" s="4">
        <v>4</v>
      </c>
      <c r="I380" s="4">
        <v>3</v>
      </c>
      <c r="J380" s="4">
        <v>3.3622999999999998</v>
      </c>
      <c r="K380" s="4">
        <v>8.99</v>
      </c>
      <c r="L380" s="4" t="s">
        <v>41</v>
      </c>
      <c r="M380" s="4"/>
      <c r="N380" s="4"/>
      <c r="O380" s="4"/>
      <c r="P380" s="4">
        <v>0</v>
      </c>
      <c r="Q380" s="4" t="s">
        <v>23</v>
      </c>
      <c r="R380" s="4"/>
      <c r="S380" s="4" t="s">
        <v>21</v>
      </c>
      <c r="T380" s="4">
        <v>23</v>
      </c>
      <c r="U380" s="4">
        <v>24</v>
      </c>
      <c r="V380" s="11">
        <v>43981</v>
      </c>
      <c r="W380" s="4"/>
      <c r="X380" s="4"/>
      <c r="Y380" s="4" t="s">
        <v>413</v>
      </c>
      <c r="Z380" s="11">
        <v>41678.41777777778</v>
      </c>
      <c r="AA380" s="85">
        <f>COUNTIF(Table3[ProductID],Table25[[#This Row],[ProductID]])</f>
        <v>1</v>
      </c>
      <c r="AB380" s="85" t="str">
        <f>IF(Table25[[#This Row],[Jumlah Vendor]]&lt;=1,"Vendor tidak memiliki alternatif","")</f>
        <v>Vendor tidak memiliki alternatif</v>
      </c>
    </row>
    <row r="381" spans="1:28" x14ac:dyDescent="0.25">
      <c r="A381" s="5">
        <v>875</v>
      </c>
      <c r="B381" s="5" t="s">
        <v>412</v>
      </c>
      <c r="C381" s="5" t="s">
        <v>411</v>
      </c>
      <c r="D381" s="5" t="s">
        <v>2769</v>
      </c>
      <c r="E381" s="29">
        <v>0</v>
      </c>
      <c r="F381" s="29">
        <v>1</v>
      </c>
      <c r="G381" s="29" t="s">
        <v>410</v>
      </c>
      <c r="H381" s="5">
        <v>4</v>
      </c>
      <c r="I381" s="5">
        <v>3</v>
      </c>
      <c r="J381" s="5">
        <v>3.3622999999999998</v>
      </c>
      <c r="K381" s="5">
        <v>8.99</v>
      </c>
      <c r="L381" s="5" t="s">
        <v>22</v>
      </c>
      <c r="M381" s="5"/>
      <c r="N381" s="5"/>
      <c r="O381" s="5"/>
      <c r="P381" s="5">
        <v>0</v>
      </c>
      <c r="Q381" s="5" t="s">
        <v>23</v>
      </c>
      <c r="R381" s="5"/>
      <c r="S381" s="5" t="s">
        <v>21</v>
      </c>
      <c r="T381" s="5">
        <v>23</v>
      </c>
      <c r="U381" s="5">
        <v>24</v>
      </c>
      <c r="V381" s="10">
        <v>43981</v>
      </c>
      <c r="W381" s="5"/>
      <c r="X381" s="5"/>
      <c r="Y381" s="5" t="s">
        <v>409</v>
      </c>
      <c r="Z381" s="10">
        <v>41678.41777777778</v>
      </c>
      <c r="AA381" s="85">
        <f>COUNTIF(Table3[ProductID],Table25[[#This Row],[ProductID]])</f>
        <v>1</v>
      </c>
      <c r="AB381" s="85" t="str">
        <f>IF(Table25[[#This Row],[Jumlah Vendor]]&lt;=1,"Vendor tidak memiliki alternatif","")</f>
        <v>Vendor tidak memiliki alternatif</v>
      </c>
    </row>
    <row r="382" spans="1:28" x14ac:dyDescent="0.25">
      <c r="A382" s="4">
        <v>876</v>
      </c>
      <c r="B382" s="4" t="s">
        <v>408</v>
      </c>
      <c r="C382" s="4" t="s">
        <v>407</v>
      </c>
      <c r="D382" s="4" t="s">
        <v>2769</v>
      </c>
      <c r="E382" s="30">
        <v>0</v>
      </c>
      <c r="F382" s="30">
        <v>1</v>
      </c>
      <c r="G382" s="30"/>
      <c r="H382" s="4">
        <v>4</v>
      </c>
      <c r="I382" s="4">
        <v>3</v>
      </c>
      <c r="J382" s="4">
        <v>44.88</v>
      </c>
      <c r="K382" s="4">
        <v>120</v>
      </c>
      <c r="L382" s="4"/>
      <c r="M382" s="4"/>
      <c r="N382" s="4"/>
      <c r="O382" s="4"/>
      <c r="P382" s="4">
        <v>0</v>
      </c>
      <c r="Q382" s="4" t="s">
        <v>381</v>
      </c>
      <c r="R382" s="4"/>
      <c r="S382" s="4"/>
      <c r="T382" s="4">
        <v>26</v>
      </c>
      <c r="U382" s="4">
        <v>118</v>
      </c>
      <c r="V382" s="11">
        <v>43981</v>
      </c>
      <c r="W382" s="4"/>
      <c r="X382" s="4"/>
      <c r="Y382" s="4" t="s">
        <v>406</v>
      </c>
      <c r="Z382" s="11">
        <v>41678.41777777778</v>
      </c>
      <c r="AA382" s="85">
        <f>COUNTIF(Table3[ProductID],Table25[[#This Row],[ProductID]])</f>
        <v>1</v>
      </c>
      <c r="AB382" s="85" t="str">
        <f>IF(Table25[[#This Row],[Jumlah Vendor]]&lt;=1,"Vendor tidak memiliki alternatif","")</f>
        <v>Vendor tidak memiliki alternatif</v>
      </c>
    </row>
    <row r="383" spans="1:28" x14ac:dyDescent="0.25">
      <c r="A383" s="5">
        <v>877</v>
      </c>
      <c r="B383" s="5" t="s">
        <v>405</v>
      </c>
      <c r="C383" s="5" t="s">
        <v>404</v>
      </c>
      <c r="D383" s="5" t="s">
        <v>2769</v>
      </c>
      <c r="E383" s="29">
        <v>0</v>
      </c>
      <c r="F383" s="29">
        <v>1</v>
      </c>
      <c r="G383" s="29"/>
      <c r="H383" s="5">
        <v>4</v>
      </c>
      <c r="I383" s="5">
        <v>3</v>
      </c>
      <c r="J383" s="5">
        <v>2.9733000000000001</v>
      </c>
      <c r="K383" s="5">
        <v>7.95</v>
      </c>
      <c r="L383" s="5"/>
      <c r="M383" s="5"/>
      <c r="N383" s="5"/>
      <c r="O383" s="5"/>
      <c r="P383" s="5">
        <v>0</v>
      </c>
      <c r="Q383" s="5" t="s">
        <v>381</v>
      </c>
      <c r="R383" s="5"/>
      <c r="S383" s="5"/>
      <c r="T383" s="5">
        <v>29</v>
      </c>
      <c r="U383" s="5">
        <v>119</v>
      </c>
      <c r="V383" s="10">
        <v>43981</v>
      </c>
      <c r="W383" s="5"/>
      <c r="X383" s="5"/>
      <c r="Y383" s="5" t="s">
        <v>403</v>
      </c>
      <c r="Z383" s="10">
        <v>41678.41777777778</v>
      </c>
      <c r="AA383" s="85">
        <f>COUNTIF(Table3[ProductID],Table25[[#This Row],[ProductID]])</f>
        <v>1</v>
      </c>
      <c r="AB383" s="85" t="str">
        <f>IF(Table25[[#This Row],[Jumlah Vendor]]&lt;=1,"Vendor tidak memiliki alternatif","")</f>
        <v>Vendor tidak memiliki alternatif</v>
      </c>
    </row>
    <row r="384" spans="1:28" x14ac:dyDescent="0.25">
      <c r="A384" s="4">
        <v>878</v>
      </c>
      <c r="B384" s="4" t="s">
        <v>402</v>
      </c>
      <c r="C384" s="4" t="s">
        <v>401</v>
      </c>
      <c r="D384" s="4" t="s">
        <v>2769</v>
      </c>
      <c r="E384" s="30">
        <v>0</v>
      </c>
      <c r="F384" s="30">
        <v>1</v>
      </c>
      <c r="G384" s="30"/>
      <c r="H384" s="4">
        <v>4</v>
      </c>
      <c r="I384" s="4">
        <v>3</v>
      </c>
      <c r="J384" s="4">
        <v>8.2204999999999995</v>
      </c>
      <c r="K384" s="4">
        <v>21.98</v>
      </c>
      <c r="L384" s="4"/>
      <c r="M384" s="4"/>
      <c r="N384" s="4"/>
      <c r="O384" s="4"/>
      <c r="P384" s="4">
        <v>0</v>
      </c>
      <c r="Q384" s="4" t="s">
        <v>41</v>
      </c>
      <c r="R384" s="4"/>
      <c r="S384" s="4"/>
      <c r="T384" s="4">
        <v>30</v>
      </c>
      <c r="U384" s="4">
        <v>121</v>
      </c>
      <c r="V384" s="11">
        <v>43981</v>
      </c>
      <c r="W384" s="4"/>
      <c r="X384" s="4"/>
      <c r="Y384" s="4" t="s">
        <v>400</v>
      </c>
      <c r="Z384" s="11">
        <v>41678.41777777778</v>
      </c>
      <c r="AA384" s="85">
        <f>COUNTIF(Table3[ProductID],Table25[[#This Row],[ProductID]])</f>
        <v>1</v>
      </c>
      <c r="AB384" s="85" t="str">
        <f>IF(Table25[[#This Row],[Jumlah Vendor]]&lt;=1,"Vendor tidak memiliki alternatif","")</f>
        <v>Vendor tidak memiliki alternatif</v>
      </c>
    </row>
    <row r="385" spans="1:28" x14ac:dyDescent="0.25">
      <c r="A385" s="5">
        <v>879</v>
      </c>
      <c r="B385" s="5" t="s">
        <v>399</v>
      </c>
      <c r="C385" s="5" t="s">
        <v>398</v>
      </c>
      <c r="D385" s="5" t="s">
        <v>2769</v>
      </c>
      <c r="E385" s="29">
        <v>0</v>
      </c>
      <c r="F385" s="29">
        <v>1</v>
      </c>
      <c r="G385" s="29"/>
      <c r="H385" s="5">
        <v>4</v>
      </c>
      <c r="I385" s="5">
        <v>3</v>
      </c>
      <c r="J385" s="5">
        <v>59.466000000000001</v>
      </c>
      <c r="K385" s="5">
        <v>159</v>
      </c>
      <c r="L385" s="5"/>
      <c r="M385" s="5"/>
      <c r="N385" s="5"/>
      <c r="O385" s="5"/>
      <c r="P385" s="5">
        <v>0</v>
      </c>
      <c r="Q385" s="5" t="s">
        <v>41</v>
      </c>
      <c r="R385" s="5"/>
      <c r="S385" s="5"/>
      <c r="T385" s="5">
        <v>27</v>
      </c>
      <c r="U385" s="5">
        <v>122</v>
      </c>
      <c r="V385" s="10">
        <v>43981</v>
      </c>
      <c r="W385" s="5"/>
      <c r="X385" s="5"/>
      <c r="Y385" s="5" t="s">
        <v>397</v>
      </c>
      <c r="Z385" s="10">
        <v>41678.41777777778</v>
      </c>
      <c r="AA385" s="85">
        <f>COUNTIF(Table3[ProductID],Table25[[#This Row],[ProductID]])</f>
        <v>1</v>
      </c>
      <c r="AB385" s="85" t="str">
        <f>IF(Table25[[#This Row],[Jumlah Vendor]]&lt;=1,"Vendor tidak memiliki alternatif","")</f>
        <v>Vendor tidak memiliki alternatif</v>
      </c>
    </row>
    <row r="386" spans="1:28" x14ac:dyDescent="0.25">
      <c r="A386" s="4">
        <v>880</v>
      </c>
      <c r="B386" s="4" t="s">
        <v>396</v>
      </c>
      <c r="C386" s="4" t="s">
        <v>395</v>
      </c>
      <c r="D386" s="4" t="s">
        <v>2769</v>
      </c>
      <c r="E386" s="30">
        <v>0</v>
      </c>
      <c r="F386" s="30">
        <v>1</v>
      </c>
      <c r="G386" s="30" t="s">
        <v>63</v>
      </c>
      <c r="H386" s="4">
        <v>4</v>
      </c>
      <c r="I386" s="4">
        <v>3</v>
      </c>
      <c r="J386" s="4">
        <v>20.566299999999998</v>
      </c>
      <c r="K386" s="4">
        <v>54.99</v>
      </c>
      <c r="L386" s="4">
        <v>70</v>
      </c>
      <c r="M386" s="4"/>
      <c r="N386" s="4"/>
      <c r="O386" s="4"/>
      <c r="P386" s="4">
        <v>0</v>
      </c>
      <c r="Q386" s="4" t="s">
        <v>381</v>
      </c>
      <c r="R386" s="4"/>
      <c r="S386" s="4"/>
      <c r="T386" s="4">
        <v>32</v>
      </c>
      <c r="U386" s="4">
        <v>107</v>
      </c>
      <c r="V386" s="11">
        <v>43981</v>
      </c>
      <c r="W386" s="4"/>
      <c r="X386" s="4"/>
      <c r="Y386" s="4" t="s">
        <v>394</v>
      </c>
      <c r="Z386" s="11">
        <v>41678.41777777778</v>
      </c>
      <c r="AA386" s="85">
        <f>COUNTIF(Table3[ProductID],Table25[[#This Row],[ProductID]])</f>
        <v>1</v>
      </c>
      <c r="AB386" s="85" t="str">
        <f>IF(Table25[[#This Row],[Jumlah Vendor]]&lt;=1,"Vendor tidak memiliki alternatif","")</f>
        <v>Vendor tidak memiliki alternatif</v>
      </c>
    </row>
    <row r="387" spans="1:28" x14ac:dyDescent="0.25">
      <c r="A387" s="5">
        <v>881</v>
      </c>
      <c r="B387" s="5" t="s">
        <v>393</v>
      </c>
      <c r="C387" s="5" t="s">
        <v>392</v>
      </c>
      <c r="D387" s="5" t="s">
        <v>2769</v>
      </c>
      <c r="E387" s="29">
        <v>0</v>
      </c>
      <c r="F387" s="29">
        <v>1</v>
      </c>
      <c r="G387" s="29" t="s">
        <v>103</v>
      </c>
      <c r="H387" s="5">
        <v>4</v>
      </c>
      <c r="I387" s="5">
        <v>3</v>
      </c>
      <c r="J387" s="5">
        <v>41.572299999999998</v>
      </c>
      <c r="K387" s="5">
        <v>53.99</v>
      </c>
      <c r="L387" s="5" t="s">
        <v>381</v>
      </c>
      <c r="M387" s="5"/>
      <c r="N387" s="5"/>
      <c r="O387" s="5"/>
      <c r="P387" s="5">
        <v>0</v>
      </c>
      <c r="Q387" s="5" t="s">
        <v>381</v>
      </c>
      <c r="R387" s="5"/>
      <c r="S387" s="5" t="s">
        <v>21</v>
      </c>
      <c r="T387" s="5">
        <v>21</v>
      </c>
      <c r="U387" s="5">
        <v>32</v>
      </c>
      <c r="V387" s="10">
        <v>43981</v>
      </c>
      <c r="W387" s="5"/>
      <c r="X387" s="5"/>
      <c r="Y387" s="5" t="s">
        <v>391</v>
      </c>
      <c r="Z387" s="10">
        <v>41678.41777777778</v>
      </c>
      <c r="AA387" s="85">
        <f>COUNTIF(Table3[ProductID],Table25[[#This Row],[ProductID]])</f>
        <v>1</v>
      </c>
      <c r="AB387" s="85" t="str">
        <f>IF(Table25[[#This Row],[Jumlah Vendor]]&lt;=1,"Vendor tidak memiliki alternatif","")</f>
        <v>Vendor tidak memiliki alternatif</v>
      </c>
    </row>
    <row r="388" spans="1:28" x14ac:dyDescent="0.25">
      <c r="A388" s="4">
        <v>882</v>
      </c>
      <c r="B388" s="4" t="s">
        <v>390</v>
      </c>
      <c r="C388" s="4" t="s">
        <v>389</v>
      </c>
      <c r="D388" s="4" t="s">
        <v>2769</v>
      </c>
      <c r="E388" s="30">
        <v>0</v>
      </c>
      <c r="F388" s="30">
        <v>1</v>
      </c>
      <c r="G388" s="30" t="s">
        <v>103</v>
      </c>
      <c r="H388" s="4">
        <v>4</v>
      </c>
      <c r="I388" s="4">
        <v>3</v>
      </c>
      <c r="J388" s="4">
        <v>41.572299999999998</v>
      </c>
      <c r="K388" s="4">
        <v>53.99</v>
      </c>
      <c r="L388" s="4" t="s">
        <v>41</v>
      </c>
      <c r="M388" s="4"/>
      <c r="N388" s="4"/>
      <c r="O388" s="4"/>
      <c r="P388" s="4">
        <v>0</v>
      </c>
      <c r="Q388" s="4" t="s">
        <v>381</v>
      </c>
      <c r="R388" s="4"/>
      <c r="S388" s="4" t="s">
        <v>21</v>
      </c>
      <c r="T388" s="4">
        <v>21</v>
      </c>
      <c r="U388" s="4">
        <v>32</v>
      </c>
      <c r="V388" s="11">
        <v>43981</v>
      </c>
      <c r="W388" s="4"/>
      <c r="X388" s="4"/>
      <c r="Y388" s="4" t="s">
        <v>388</v>
      </c>
      <c r="Z388" s="11">
        <v>41678.41777777778</v>
      </c>
      <c r="AA388" s="85">
        <f>COUNTIF(Table3[ProductID],Table25[[#This Row],[ProductID]])</f>
        <v>1</v>
      </c>
      <c r="AB388" s="85" t="str">
        <f>IF(Table25[[#This Row],[Jumlah Vendor]]&lt;=1,"Vendor tidak memiliki alternatif","")</f>
        <v>Vendor tidak memiliki alternatif</v>
      </c>
    </row>
    <row r="389" spans="1:28" x14ac:dyDescent="0.25">
      <c r="A389" s="5">
        <v>883</v>
      </c>
      <c r="B389" s="5" t="s">
        <v>387</v>
      </c>
      <c r="C389" s="5" t="s">
        <v>386</v>
      </c>
      <c r="D389" s="5" t="s">
        <v>2769</v>
      </c>
      <c r="E389" s="29">
        <v>0</v>
      </c>
      <c r="F389" s="29">
        <v>1</v>
      </c>
      <c r="G389" s="29" t="s">
        <v>103</v>
      </c>
      <c r="H389" s="5">
        <v>4</v>
      </c>
      <c r="I389" s="5">
        <v>3</v>
      </c>
      <c r="J389" s="5">
        <v>41.572299999999998</v>
      </c>
      <c r="K389" s="5">
        <v>53.99</v>
      </c>
      <c r="L389" s="5" t="s">
        <v>22</v>
      </c>
      <c r="M389" s="5"/>
      <c r="N389" s="5"/>
      <c r="O389" s="5"/>
      <c r="P389" s="5">
        <v>0</v>
      </c>
      <c r="Q389" s="5" t="s">
        <v>381</v>
      </c>
      <c r="R389" s="5"/>
      <c r="S389" s="5" t="s">
        <v>21</v>
      </c>
      <c r="T389" s="5">
        <v>21</v>
      </c>
      <c r="U389" s="5">
        <v>32</v>
      </c>
      <c r="V389" s="10">
        <v>43981</v>
      </c>
      <c r="W389" s="5"/>
      <c r="X389" s="5"/>
      <c r="Y389" s="5" t="s">
        <v>385</v>
      </c>
      <c r="Z389" s="10">
        <v>41678.41777777778</v>
      </c>
      <c r="AA389" s="85">
        <f>COUNTIF(Table3[ProductID],Table25[[#This Row],[ProductID]])</f>
        <v>1</v>
      </c>
      <c r="AB389" s="85" t="str">
        <f>IF(Table25[[#This Row],[Jumlah Vendor]]&lt;=1,"Vendor tidak memiliki alternatif","")</f>
        <v>Vendor tidak memiliki alternatif</v>
      </c>
    </row>
    <row r="390" spans="1:28" x14ac:dyDescent="0.25">
      <c r="A390" s="4">
        <v>884</v>
      </c>
      <c r="B390" s="4" t="s">
        <v>384</v>
      </c>
      <c r="C390" s="4" t="s">
        <v>383</v>
      </c>
      <c r="D390" s="4" t="s">
        <v>2769</v>
      </c>
      <c r="E390" s="30">
        <v>0</v>
      </c>
      <c r="F390" s="30">
        <v>1</v>
      </c>
      <c r="G390" s="30" t="s">
        <v>103</v>
      </c>
      <c r="H390" s="4">
        <v>4</v>
      </c>
      <c r="I390" s="4">
        <v>3</v>
      </c>
      <c r="J390" s="4">
        <v>41.572299999999998</v>
      </c>
      <c r="K390" s="4">
        <v>53.99</v>
      </c>
      <c r="L390" s="4" t="s">
        <v>382</v>
      </c>
      <c r="M390" s="4"/>
      <c r="N390" s="4"/>
      <c r="O390" s="4"/>
      <c r="P390" s="4">
        <v>0</v>
      </c>
      <c r="Q390" s="4" t="s">
        <v>381</v>
      </c>
      <c r="R390" s="4"/>
      <c r="S390" s="4" t="s">
        <v>21</v>
      </c>
      <c r="T390" s="4">
        <v>21</v>
      </c>
      <c r="U390" s="4">
        <v>32</v>
      </c>
      <c r="V390" s="11">
        <v>43981</v>
      </c>
      <c r="W390" s="4"/>
      <c r="X390" s="4"/>
      <c r="Y390" s="4" t="s">
        <v>380</v>
      </c>
      <c r="Z390" s="11">
        <v>41678.41777777778</v>
      </c>
      <c r="AA390" s="85">
        <f>COUNTIF(Table3[ProductID],Table25[[#This Row],[ProductID]])</f>
        <v>1</v>
      </c>
      <c r="AB390" s="85" t="str">
        <f>IF(Table25[[#This Row],[Jumlah Vendor]]&lt;=1,"Vendor tidak memiliki alternatif","")</f>
        <v>Vendor tidak memiliki alternatif</v>
      </c>
    </row>
    <row r="391" spans="1:28" x14ac:dyDescent="0.25">
      <c r="A391" s="5">
        <v>885</v>
      </c>
      <c r="B391" s="5" t="s">
        <v>379</v>
      </c>
      <c r="C391" s="5" t="s">
        <v>378</v>
      </c>
      <c r="D391" s="5" t="s">
        <v>2769</v>
      </c>
      <c r="E391" s="29">
        <v>1</v>
      </c>
      <c r="F391" s="29">
        <v>1</v>
      </c>
      <c r="G391" s="29" t="s">
        <v>103</v>
      </c>
      <c r="H391" s="5">
        <v>500</v>
      </c>
      <c r="I391" s="5">
        <v>375</v>
      </c>
      <c r="J391" s="5">
        <v>601.74369999999999</v>
      </c>
      <c r="K391" s="5">
        <v>1003.91</v>
      </c>
      <c r="L391" s="5">
        <v>60</v>
      </c>
      <c r="M391" s="5" t="s">
        <v>25</v>
      </c>
      <c r="N391" s="5" t="s">
        <v>24</v>
      </c>
      <c r="O391" s="5">
        <v>3.08</v>
      </c>
      <c r="P391" s="5">
        <v>1</v>
      </c>
      <c r="Q391" s="5" t="s">
        <v>92</v>
      </c>
      <c r="R391" s="5" t="s">
        <v>36</v>
      </c>
      <c r="S391" s="5" t="s">
        <v>21</v>
      </c>
      <c r="T391" s="5">
        <v>16</v>
      </c>
      <c r="U391" s="5">
        <v>7</v>
      </c>
      <c r="V391" s="10">
        <v>43981</v>
      </c>
      <c r="W391" s="5"/>
      <c r="X391" s="5"/>
      <c r="Y391" s="5" t="s">
        <v>377</v>
      </c>
      <c r="Z391" s="10">
        <v>41678.41777777778</v>
      </c>
      <c r="AA391" s="85">
        <f>COUNTIF(Table3[ProductID],Table25[[#This Row],[ProductID]])</f>
        <v>0</v>
      </c>
      <c r="AB391" s="85" t="str">
        <f>IF(Table25[[#This Row],[Jumlah Vendor]]&lt;=1,"Vendor tidak memiliki alternatif","")</f>
        <v>Vendor tidak memiliki alternatif</v>
      </c>
    </row>
    <row r="392" spans="1:28" x14ac:dyDescent="0.25">
      <c r="A392" s="4">
        <v>886</v>
      </c>
      <c r="B392" s="4" t="s">
        <v>376</v>
      </c>
      <c r="C392" s="4" t="s">
        <v>375</v>
      </c>
      <c r="D392" s="4" t="s">
        <v>2769</v>
      </c>
      <c r="E392" s="30">
        <v>1</v>
      </c>
      <c r="F392" s="30">
        <v>1</v>
      </c>
      <c r="G392" s="30" t="s">
        <v>103</v>
      </c>
      <c r="H392" s="4">
        <v>500</v>
      </c>
      <c r="I392" s="4">
        <v>375</v>
      </c>
      <c r="J392" s="4">
        <v>199.8519</v>
      </c>
      <c r="K392" s="4">
        <v>333.42</v>
      </c>
      <c r="L392" s="4">
        <v>62</v>
      </c>
      <c r="M392" s="4" t="s">
        <v>25</v>
      </c>
      <c r="N392" s="4" t="s">
        <v>24</v>
      </c>
      <c r="O392" s="4">
        <v>3.2</v>
      </c>
      <c r="P392" s="4">
        <v>1</v>
      </c>
      <c r="Q392" s="4" t="s">
        <v>92</v>
      </c>
      <c r="R392" s="4" t="s">
        <v>22</v>
      </c>
      <c r="S392" s="4" t="s">
        <v>21</v>
      </c>
      <c r="T392" s="4">
        <v>16</v>
      </c>
      <c r="U392" s="4">
        <v>10</v>
      </c>
      <c r="V392" s="11">
        <v>43981</v>
      </c>
      <c r="W392" s="4"/>
      <c r="X392" s="4"/>
      <c r="Y392" s="4" t="s">
        <v>374</v>
      </c>
      <c r="Z392" s="11">
        <v>41678.41777777778</v>
      </c>
      <c r="AA392" s="85">
        <f>COUNTIF(Table3[ProductID],Table25[[#This Row],[ProductID]])</f>
        <v>0</v>
      </c>
      <c r="AB392" s="85" t="str">
        <f>IF(Table25[[#This Row],[Jumlah Vendor]]&lt;=1,"Vendor tidak memiliki alternatif","")</f>
        <v>Vendor tidak memiliki alternatif</v>
      </c>
    </row>
    <row r="393" spans="1:28" x14ac:dyDescent="0.25">
      <c r="A393" s="5">
        <v>887</v>
      </c>
      <c r="B393" s="5" t="s">
        <v>373</v>
      </c>
      <c r="C393" s="5" t="s">
        <v>372</v>
      </c>
      <c r="D393" s="5" t="s">
        <v>2769</v>
      </c>
      <c r="E393" s="29">
        <v>1</v>
      </c>
      <c r="F393" s="29">
        <v>1</v>
      </c>
      <c r="G393" s="29" t="s">
        <v>103</v>
      </c>
      <c r="H393" s="5">
        <v>500</v>
      </c>
      <c r="I393" s="5">
        <v>375</v>
      </c>
      <c r="J393" s="5">
        <v>601.74369999999999</v>
      </c>
      <c r="K393" s="5">
        <v>1003.91</v>
      </c>
      <c r="L393" s="5">
        <v>46</v>
      </c>
      <c r="M393" s="5" t="s">
        <v>25</v>
      </c>
      <c r="N393" s="5" t="s">
        <v>24</v>
      </c>
      <c r="O393" s="5">
        <v>2.96</v>
      </c>
      <c r="P393" s="5">
        <v>1</v>
      </c>
      <c r="Q393" s="5" t="s">
        <v>92</v>
      </c>
      <c r="R393" s="5" t="s">
        <v>36</v>
      </c>
      <c r="S393" s="5" t="s">
        <v>21</v>
      </c>
      <c r="T393" s="5">
        <v>16</v>
      </c>
      <c r="U393" s="5">
        <v>7</v>
      </c>
      <c r="V393" s="10">
        <v>43981</v>
      </c>
      <c r="W393" s="5"/>
      <c r="X393" s="5"/>
      <c r="Y393" s="5" t="s">
        <v>371</v>
      </c>
      <c r="Z393" s="10">
        <v>41678.41777777778</v>
      </c>
      <c r="AA393" s="85">
        <f>COUNTIF(Table3[ProductID],Table25[[#This Row],[ProductID]])</f>
        <v>0</v>
      </c>
      <c r="AB393" s="85" t="str">
        <f>IF(Table25[[#This Row],[Jumlah Vendor]]&lt;=1,"Vendor tidak memiliki alternatif","")</f>
        <v>Vendor tidak memiliki alternatif</v>
      </c>
    </row>
    <row r="394" spans="1:28" x14ac:dyDescent="0.25">
      <c r="A394" s="4">
        <v>888</v>
      </c>
      <c r="B394" s="4" t="s">
        <v>370</v>
      </c>
      <c r="C394" s="4" t="s">
        <v>369</v>
      </c>
      <c r="D394" s="4" t="s">
        <v>2769</v>
      </c>
      <c r="E394" s="30">
        <v>1</v>
      </c>
      <c r="F394" s="30">
        <v>1</v>
      </c>
      <c r="G394" s="30" t="s">
        <v>103</v>
      </c>
      <c r="H394" s="4">
        <v>500</v>
      </c>
      <c r="I394" s="4">
        <v>375</v>
      </c>
      <c r="J394" s="4">
        <v>601.74369999999999</v>
      </c>
      <c r="K394" s="4">
        <v>1003.91</v>
      </c>
      <c r="L394" s="4">
        <v>50</v>
      </c>
      <c r="M394" s="4" t="s">
        <v>25</v>
      </c>
      <c r="N394" s="4" t="s">
        <v>24</v>
      </c>
      <c r="O394" s="4">
        <v>3</v>
      </c>
      <c r="P394" s="4">
        <v>1</v>
      </c>
      <c r="Q394" s="4" t="s">
        <v>92</v>
      </c>
      <c r="R394" s="4" t="s">
        <v>36</v>
      </c>
      <c r="S394" s="4" t="s">
        <v>21</v>
      </c>
      <c r="T394" s="4">
        <v>16</v>
      </c>
      <c r="U394" s="4">
        <v>7</v>
      </c>
      <c r="V394" s="11">
        <v>43981</v>
      </c>
      <c r="W394" s="4"/>
      <c r="X394" s="4"/>
      <c r="Y394" s="4" t="s">
        <v>368</v>
      </c>
      <c r="Z394" s="11">
        <v>41678.41777777778</v>
      </c>
      <c r="AA394" s="85">
        <f>COUNTIF(Table3[ProductID],Table25[[#This Row],[ProductID]])</f>
        <v>0</v>
      </c>
      <c r="AB394" s="85" t="str">
        <f>IF(Table25[[#This Row],[Jumlah Vendor]]&lt;=1,"Vendor tidak memiliki alternatif","")</f>
        <v>Vendor tidak memiliki alternatif</v>
      </c>
    </row>
    <row r="395" spans="1:28" x14ac:dyDescent="0.25">
      <c r="A395" s="5">
        <v>889</v>
      </c>
      <c r="B395" s="5" t="s">
        <v>367</v>
      </c>
      <c r="C395" s="5" t="s">
        <v>366</v>
      </c>
      <c r="D395" s="5" t="s">
        <v>2769</v>
      </c>
      <c r="E395" s="29">
        <v>1</v>
      </c>
      <c r="F395" s="29">
        <v>1</v>
      </c>
      <c r="G395" s="29" t="s">
        <v>103</v>
      </c>
      <c r="H395" s="5">
        <v>500</v>
      </c>
      <c r="I395" s="5">
        <v>375</v>
      </c>
      <c r="J395" s="5">
        <v>601.74369999999999</v>
      </c>
      <c r="K395" s="5">
        <v>1003.91</v>
      </c>
      <c r="L395" s="5">
        <v>54</v>
      </c>
      <c r="M395" s="5" t="s">
        <v>25</v>
      </c>
      <c r="N395" s="5" t="s">
        <v>24</v>
      </c>
      <c r="O395" s="5">
        <v>3.04</v>
      </c>
      <c r="P395" s="5">
        <v>1</v>
      </c>
      <c r="Q395" s="5" t="s">
        <v>92</v>
      </c>
      <c r="R395" s="5" t="s">
        <v>36</v>
      </c>
      <c r="S395" s="5" t="s">
        <v>21</v>
      </c>
      <c r="T395" s="5">
        <v>16</v>
      </c>
      <c r="U395" s="5">
        <v>7</v>
      </c>
      <c r="V395" s="10">
        <v>43981</v>
      </c>
      <c r="W395" s="5"/>
      <c r="X395" s="5"/>
      <c r="Y395" s="5" t="s">
        <v>365</v>
      </c>
      <c r="Z395" s="10">
        <v>41678.41777777778</v>
      </c>
      <c r="AA395" s="85">
        <f>COUNTIF(Table3[ProductID],Table25[[#This Row],[ProductID]])</f>
        <v>0</v>
      </c>
      <c r="AB395" s="85" t="str">
        <f>IF(Table25[[#This Row],[Jumlah Vendor]]&lt;=1,"Vendor tidak memiliki alternatif","")</f>
        <v>Vendor tidak memiliki alternatif</v>
      </c>
    </row>
    <row r="396" spans="1:28" x14ac:dyDescent="0.25">
      <c r="A396" s="4">
        <v>890</v>
      </c>
      <c r="B396" s="4" t="s">
        <v>364</v>
      </c>
      <c r="C396" s="4" t="s">
        <v>363</v>
      </c>
      <c r="D396" s="4" t="s">
        <v>2769</v>
      </c>
      <c r="E396" s="30">
        <v>1</v>
      </c>
      <c r="F396" s="30">
        <v>1</v>
      </c>
      <c r="G396" s="30" t="s">
        <v>93</v>
      </c>
      <c r="H396" s="4">
        <v>500</v>
      </c>
      <c r="I396" s="4">
        <v>375</v>
      </c>
      <c r="J396" s="4">
        <v>601.74369999999999</v>
      </c>
      <c r="K396" s="4">
        <v>1003.91</v>
      </c>
      <c r="L396" s="4">
        <v>46</v>
      </c>
      <c r="M396" s="4" t="s">
        <v>25</v>
      </c>
      <c r="N396" s="4" t="s">
        <v>24</v>
      </c>
      <c r="O396" s="4">
        <v>2.96</v>
      </c>
      <c r="P396" s="4">
        <v>1</v>
      </c>
      <c r="Q396" s="4" t="s">
        <v>92</v>
      </c>
      <c r="R396" s="4" t="s">
        <v>36</v>
      </c>
      <c r="S396" s="4" t="s">
        <v>21</v>
      </c>
      <c r="T396" s="4">
        <v>16</v>
      </c>
      <c r="U396" s="4">
        <v>7</v>
      </c>
      <c r="V396" s="11">
        <v>43981</v>
      </c>
      <c r="W396" s="4"/>
      <c r="X396" s="4"/>
      <c r="Y396" s="4" t="s">
        <v>362</v>
      </c>
      <c r="Z396" s="11">
        <v>41678.41777777778</v>
      </c>
      <c r="AA396" s="85">
        <f>COUNTIF(Table3[ProductID],Table25[[#This Row],[ProductID]])</f>
        <v>0</v>
      </c>
      <c r="AB396" s="85" t="str">
        <f>IF(Table25[[#This Row],[Jumlah Vendor]]&lt;=1,"Vendor tidak memiliki alternatif","")</f>
        <v>Vendor tidak memiliki alternatif</v>
      </c>
    </row>
    <row r="397" spans="1:28" x14ac:dyDescent="0.25">
      <c r="A397" s="5">
        <v>891</v>
      </c>
      <c r="B397" s="5" t="s">
        <v>361</v>
      </c>
      <c r="C397" s="5" t="s">
        <v>360</v>
      </c>
      <c r="D397" s="5" t="s">
        <v>2769</v>
      </c>
      <c r="E397" s="29">
        <v>1</v>
      </c>
      <c r="F397" s="29">
        <v>1</v>
      </c>
      <c r="G397" s="29" t="s">
        <v>93</v>
      </c>
      <c r="H397" s="5">
        <v>500</v>
      </c>
      <c r="I397" s="5">
        <v>375</v>
      </c>
      <c r="J397" s="5">
        <v>601.74369999999999</v>
      </c>
      <c r="K397" s="5">
        <v>1003.91</v>
      </c>
      <c r="L397" s="5">
        <v>50</v>
      </c>
      <c r="M397" s="5" t="s">
        <v>25</v>
      </c>
      <c r="N397" s="5" t="s">
        <v>24</v>
      </c>
      <c r="O397" s="5">
        <v>3</v>
      </c>
      <c r="P397" s="5">
        <v>1</v>
      </c>
      <c r="Q397" s="5" t="s">
        <v>92</v>
      </c>
      <c r="R397" s="5" t="s">
        <v>36</v>
      </c>
      <c r="S397" s="5" t="s">
        <v>21</v>
      </c>
      <c r="T397" s="5">
        <v>16</v>
      </c>
      <c r="U397" s="5">
        <v>7</v>
      </c>
      <c r="V397" s="10">
        <v>43981</v>
      </c>
      <c r="W397" s="5"/>
      <c r="X397" s="5"/>
      <c r="Y397" s="5" t="s">
        <v>359</v>
      </c>
      <c r="Z397" s="10">
        <v>41678.41777777778</v>
      </c>
      <c r="AA397" s="85">
        <f>COUNTIF(Table3[ProductID],Table25[[#This Row],[ProductID]])</f>
        <v>0</v>
      </c>
      <c r="AB397" s="85" t="str">
        <f>IF(Table25[[#This Row],[Jumlah Vendor]]&lt;=1,"Vendor tidak memiliki alternatif","")</f>
        <v>Vendor tidak memiliki alternatif</v>
      </c>
    </row>
    <row r="398" spans="1:28" x14ac:dyDescent="0.25">
      <c r="A398" s="4">
        <v>892</v>
      </c>
      <c r="B398" s="4" t="s">
        <v>358</v>
      </c>
      <c r="C398" s="4" t="s">
        <v>357</v>
      </c>
      <c r="D398" s="4" t="s">
        <v>2769</v>
      </c>
      <c r="E398" s="30">
        <v>1</v>
      </c>
      <c r="F398" s="30">
        <v>1</v>
      </c>
      <c r="G398" s="30" t="s">
        <v>93</v>
      </c>
      <c r="H398" s="4">
        <v>500</v>
      </c>
      <c r="I398" s="4">
        <v>375</v>
      </c>
      <c r="J398" s="4">
        <v>601.74369999999999</v>
      </c>
      <c r="K398" s="4">
        <v>1003.91</v>
      </c>
      <c r="L398" s="4">
        <v>54</v>
      </c>
      <c r="M398" s="4" t="s">
        <v>25</v>
      </c>
      <c r="N398" s="4" t="s">
        <v>24</v>
      </c>
      <c r="O398" s="4">
        <v>3.04</v>
      </c>
      <c r="P398" s="4">
        <v>1</v>
      </c>
      <c r="Q398" s="4" t="s">
        <v>92</v>
      </c>
      <c r="R398" s="4" t="s">
        <v>36</v>
      </c>
      <c r="S398" s="4" t="s">
        <v>21</v>
      </c>
      <c r="T398" s="4">
        <v>16</v>
      </c>
      <c r="U398" s="4">
        <v>7</v>
      </c>
      <c r="V398" s="11">
        <v>43981</v>
      </c>
      <c r="W398" s="4"/>
      <c r="X398" s="4"/>
      <c r="Y398" s="4" t="s">
        <v>356</v>
      </c>
      <c r="Z398" s="11">
        <v>41678.41777777778</v>
      </c>
      <c r="AA398" s="85">
        <f>COUNTIF(Table3[ProductID],Table25[[#This Row],[ProductID]])</f>
        <v>0</v>
      </c>
      <c r="AB398" s="85" t="str">
        <f>IF(Table25[[#This Row],[Jumlah Vendor]]&lt;=1,"Vendor tidak memiliki alternatif","")</f>
        <v>Vendor tidak memiliki alternatif</v>
      </c>
    </row>
    <row r="399" spans="1:28" x14ac:dyDescent="0.25">
      <c r="A399" s="5">
        <v>893</v>
      </c>
      <c r="B399" s="5" t="s">
        <v>355</v>
      </c>
      <c r="C399" s="5" t="s">
        <v>354</v>
      </c>
      <c r="D399" s="5" t="s">
        <v>2769</v>
      </c>
      <c r="E399" s="29">
        <v>1</v>
      </c>
      <c r="F399" s="29">
        <v>1</v>
      </c>
      <c r="G399" s="29" t="s">
        <v>93</v>
      </c>
      <c r="H399" s="5">
        <v>500</v>
      </c>
      <c r="I399" s="5">
        <v>375</v>
      </c>
      <c r="J399" s="5">
        <v>601.74369999999999</v>
      </c>
      <c r="K399" s="5">
        <v>1003.91</v>
      </c>
      <c r="L399" s="5">
        <v>60</v>
      </c>
      <c r="M399" s="5" t="s">
        <v>25</v>
      </c>
      <c r="N399" s="5" t="s">
        <v>24</v>
      </c>
      <c r="O399" s="5">
        <v>3.08</v>
      </c>
      <c r="P399" s="5">
        <v>1</v>
      </c>
      <c r="Q399" s="5" t="s">
        <v>92</v>
      </c>
      <c r="R399" s="5" t="s">
        <v>36</v>
      </c>
      <c r="S399" s="5" t="s">
        <v>21</v>
      </c>
      <c r="T399" s="5">
        <v>16</v>
      </c>
      <c r="U399" s="5">
        <v>7</v>
      </c>
      <c r="V399" s="10">
        <v>43981</v>
      </c>
      <c r="W399" s="5"/>
      <c r="X399" s="5"/>
      <c r="Y399" s="5" t="s">
        <v>353</v>
      </c>
      <c r="Z399" s="10">
        <v>41678.41777777778</v>
      </c>
      <c r="AA399" s="85">
        <f>COUNTIF(Table3[ProductID],Table25[[#This Row],[ProductID]])</f>
        <v>0</v>
      </c>
      <c r="AB399" s="85" t="str">
        <f>IF(Table25[[#This Row],[Jumlah Vendor]]&lt;=1,"Vendor tidak memiliki alternatif","")</f>
        <v>Vendor tidak memiliki alternatif</v>
      </c>
    </row>
    <row r="400" spans="1:28" x14ac:dyDescent="0.25">
      <c r="A400" s="4">
        <v>894</v>
      </c>
      <c r="B400" s="4" t="s">
        <v>352</v>
      </c>
      <c r="C400" s="4" t="s">
        <v>351</v>
      </c>
      <c r="D400" s="4" t="s">
        <v>2769</v>
      </c>
      <c r="E400" s="30">
        <v>1</v>
      </c>
      <c r="F400" s="30">
        <v>1</v>
      </c>
      <c r="G400" s="30" t="s">
        <v>63</v>
      </c>
      <c r="H400" s="4">
        <v>500</v>
      </c>
      <c r="I400" s="4">
        <v>375</v>
      </c>
      <c r="J400" s="4">
        <v>53.928199999999997</v>
      </c>
      <c r="K400" s="4">
        <v>121.46</v>
      </c>
      <c r="L400" s="4"/>
      <c r="M400" s="4"/>
      <c r="N400" s="4" t="s">
        <v>37</v>
      </c>
      <c r="O400" s="4">
        <v>215</v>
      </c>
      <c r="P400" s="4">
        <v>1</v>
      </c>
      <c r="Q400" s="4"/>
      <c r="R400" s="4"/>
      <c r="S400" s="4"/>
      <c r="T400" s="4">
        <v>9</v>
      </c>
      <c r="U400" s="4">
        <v>127</v>
      </c>
      <c r="V400" s="11">
        <v>43981</v>
      </c>
      <c r="W400" s="4"/>
      <c r="X400" s="4"/>
      <c r="Y400" s="4" t="s">
        <v>350</v>
      </c>
      <c r="Z400" s="11">
        <v>41678.41777777778</v>
      </c>
      <c r="AA400" s="85">
        <f>COUNTIF(Table3[ProductID],Table25[[#This Row],[ProductID]])</f>
        <v>0</v>
      </c>
      <c r="AB400" s="85" t="str">
        <f>IF(Table25[[#This Row],[Jumlah Vendor]]&lt;=1,"Vendor tidak memiliki alternatif","")</f>
        <v>Vendor tidak memiliki alternatif</v>
      </c>
    </row>
    <row r="401" spans="1:28" x14ac:dyDescent="0.25">
      <c r="A401" s="5">
        <v>895</v>
      </c>
      <c r="B401" s="5" t="s">
        <v>349</v>
      </c>
      <c r="C401" s="5" t="s">
        <v>348</v>
      </c>
      <c r="D401" s="5" t="s">
        <v>2769</v>
      </c>
      <c r="E401" s="29">
        <v>1</v>
      </c>
      <c r="F401" s="29">
        <v>1</v>
      </c>
      <c r="G401" s="29" t="s">
        <v>93</v>
      </c>
      <c r="H401" s="5">
        <v>500</v>
      </c>
      <c r="I401" s="5">
        <v>375</v>
      </c>
      <c r="J401" s="5">
        <v>199.8519</v>
      </c>
      <c r="K401" s="5">
        <v>333.42</v>
      </c>
      <c r="L401" s="5">
        <v>50</v>
      </c>
      <c r="M401" s="5" t="s">
        <v>25</v>
      </c>
      <c r="N401" s="5" t="s">
        <v>24</v>
      </c>
      <c r="O401" s="5">
        <v>3.1</v>
      </c>
      <c r="P401" s="5">
        <v>1</v>
      </c>
      <c r="Q401" s="5" t="s">
        <v>92</v>
      </c>
      <c r="R401" s="5" t="s">
        <v>22</v>
      </c>
      <c r="S401" s="5" t="s">
        <v>21</v>
      </c>
      <c r="T401" s="5">
        <v>16</v>
      </c>
      <c r="U401" s="5">
        <v>10</v>
      </c>
      <c r="V401" s="10">
        <v>43981</v>
      </c>
      <c r="W401" s="5"/>
      <c r="X401" s="5"/>
      <c r="Y401" s="5" t="s">
        <v>347</v>
      </c>
      <c r="Z401" s="10">
        <v>41678.41777777778</v>
      </c>
      <c r="AA401" s="85">
        <f>COUNTIF(Table3[ProductID],Table25[[#This Row],[ProductID]])</f>
        <v>0</v>
      </c>
      <c r="AB401" s="85" t="str">
        <f>IF(Table25[[#This Row],[Jumlah Vendor]]&lt;=1,"Vendor tidak memiliki alternatif","")</f>
        <v>Vendor tidak memiliki alternatif</v>
      </c>
    </row>
    <row r="402" spans="1:28" x14ac:dyDescent="0.25">
      <c r="A402" s="4">
        <v>896</v>
      </c>
      <c r="B402" s="4" t="s">
        <v>346</v>
      </c>
      <c r="C402" s="4" t="s">
        <v>345</v>
      </c>
      <c r="D402" s="4" t="s">
        <v>2769</v>
      </c>
      <c r="E402" s="30">
        <v>1</v>
      </c>
      <c r="F402" s="30">
        <v>1</v>
      </c>
      <c r="G402" s="30" t="s">
        <v>93</v>
      </c>
      <c r="H402" s="4">
        <v>500</v>
      </c>
      <c r="I402" s="4">
        <v>375</v>
      </c>
      <c r="J402" s="4">
        <v>199.8519</v>
      </c>
      <c r="K402" s="4">
        <v>333.42</v>
      </c>
      <c r="L402" s="4">
        <v>54</v>
      </c>
      <c r="M402" s="4" t="s">
        <v>25</v>
      </c>
      <c r="N402" s="4" t="s">
        <v>24</v>
      </c>
      <c r="O402" s="4">
        <v>3.14</v>
      </c>
      <c r="P402" s="4">
        <v>1</v>
      </c>
      <c r="Q402" s="4" t="s">
        <v>92</v>
      </c>
      <c r="R402" s="4" t="s">
        <v>22</v>
      </c>
      <c r="S402" s="4" t="s">
        <v>21</v>
      </c>
      <c r="T402" s="4">
        <v>16</v>
      </c>
      <c r="U402" s="4">
        <v>10</v>
      </c>
      <c r="V402" s="11">
        <v>43981</v>
      </c>
      <c r="W402" s="4"/>
      <c r="X402" s="4"/>
      <c r="Y402" s="4" t="s">
        <v>344</v>
      </c>
      <c r="Z402" s="11">
        <v>41678.41777777778</v>
      </c>
      <c r="AA402" s="85">
        <f>COUNTIF(Table3[ProductID],Table25[[#This Row],[ProductID]])</f>
        <v>0</v>
      </c>
      <c r="AB402" s="85" t="str">
        <f>IF(Table25[[#This Row],[Jumlah Vendor]]&lt;=1,"Vendor tidak memiliki alternatif","")</f>
        <v>Vendor tidak memiliki alternatif</v>
      </c>
    </row>
    <row r="403" spans="1:28" x14ac:dyDescent="0.25">
      <c r="A403" s="5">
        <v>897</v>
      </c>
      <c r="B403" s="5" t="s">
        <v>343</v>
      </c>
      <c r="C403" s="5" t="s">
        <v>342</v>
      </c>
      <c r="D403" s="5" t="s">
        <v>2769</v>
      </c>
      <c r="E403" s="29">
        <v>1</v>
      </c>
      <c r="F403" s="29">
        <v>1</v>
      </c>
      <c r="G403" s="29" t="s">
        <v>93</v>
      </c>
      <c r="H403" s="5">
        <v>500</v>
      </c>
      <c r="I403" s="5">
        <v>375</v>
      </c>
      <c r="J403" s="5">
        <v>199.8519</v>
      </c>
      <c r="K403" s="5">
        <v>333.42</v>
      </c>
      <c r="L403" s="5">
        <v>58</v>
      </c>
      <c r="M403" s="5" t="s">
        <v>25</v>
      </c>
      <c r="N403" s="5" t="s">
        <v>24</v>
      </c>
      <c r="O403" s="5">
        <v>3.16</v>
      </c>
      <c r="P403" s="5">
        <v>1</v>
      </c>
      <c r="Q403" s="5" t="s">
        <v>92</v>
      </c>
      <c r="R403" s="5" t="s">
        <v>22</v>
      </c>
      <c r="S403" s="5" t="s">
        <v>21</v>
      </c>
      <c r="T403" s="5">
        <v>16</v>
      </c>
      <c r="U403" s="5">
        <v>10</v>
      </c>
      <c r="V403" s="10">
        <v>43981</v>
      </c>
      <c r="W403" s="5"/>
      <c r="X403" s="5"/>
      <c r="Y403" s="5" t="s">
        <v>341</v>
      </c>
      <c r="Z403" s="10">
        <v>41678.41777777778</v>
      </c>
      <c r="AA403" s="85">
        <f>COUNTIF(Table3[ProductID],Table25[[#This Row],[ProductID]])</f>
        <v>0</v>
      </c>
      <c r="AB403" s="85" t="str">
        <f>IF(Table25[[#This Row],[Jumlah Vendor]]&lt;=1,"Vendor tidak memiliki alternatif","")</f>
        <v>Vendor tidak memiliki alternatif</v>
      </c>
    </row>
    <row r="404" spans="1:28" x14ac:dyDescent="0.25">
      <c r="A404" s="4">
        <v>898</v>
      </c>
      <c r="B404" s="4" t="s">
        <v>340</v>
      </c>
      <c r="C404" s="4" t="s">
        <v>339</v>
      </c>
      <c r="D404" s="4" t="s">
        <v>2769</v>
      </c>
      <c r="E404" s="30">
        <v>1</v>
      </c>
      <c r="F404" s="30">
        <v>1</v>
      </c>
      <c r="G404" s="30" t="s">
        <v>93</v>
      </c>
      <c r="H404" s="4">
        <v>500</v>
      </c>
      <c r="I404" s="4">
        <v>375</v>
      </c>
      <c r="J404" s="4">
        <v>199.8519</v>
      </c>
      <c r="K404" s="4">
        <v>333.42</v>
      </c>
      <c r="L404" s="4">
        <v>62</v>
      </c>
      <c r="M404" s="4" t="s">
        <v>25</v>
      </c>
      <c r="N404" s="4" t="s">
        <v>24</v>
      </c>
      <c r="O404" s="4">
        <v>3.2</v>
      </c>
      <c r="P404" s="4">
        <v>1</v>
      </c>
      <c r="Q404" s="4" t="s">
        <v>92</v>
      </c>
      <c r="R404" s="4" t="s">
        <v>22</v>
      </c>
      <c r="S404" s="4" t="s">
        <v>21</v>
      </c>
      <c r="T404" s="4">
        <v>16</v>
      </c>
      <c r="U404" s="4">
        <v>10</v>
      </c>
      <c r="V404" s="11">
        <v>43981</v>
      </c>
      <c r="W404" s="4"/>
      <c r="X404" s="4"/>
      <c r="Y404" s="4" t="s">
        <v>338</v>
      </c>
      <c r="Z404" s="11">
        <v>41678.41777777778</v>
      </c>
      <c r="AA404" s="85">
        <f>COUNTIF(Table3[ProductID],Table25[[#This Row],[ProductID]])</f>
        <v>0</v>
      </c>
      <c r="AB404" s="85" t="str">
        <f>IF(Table25[[#This Row],[Jumlah Vendor]]&lt;=1,"Vendor tidak memiliki alternatif","")</f>
        <v>Vendor tidak memiliki alternatif</v>
      </c>
    </row>
    <row r="405" spans="1:28" x14ac:dyDescent="0.25">
      <c r="A405" s="5">
        <v>899</v>
      </c>
      <c r="B405" s="5" t="s">
        <v>337</v>
      </c>
      <c r="C405" s="5" t="s">
        <v>336</v>
      </c>
      <c r="D405" s="5" t="s">
        <v>2769</v>
      </c>
      <c r="E405" s="29">
        <v>1</v>
      </c>
      <c r="F405" s="29">
        <v>1</v>
      </c>
      <c r="G405" s="29" t="s">
        <v>103</v>
      </c>
      <c r="H405" s="5">
        <v>500</v>
      </c>
      <c r="I405" s="5">
        <v>375</v>
      </c>
      <c r="J405" s="5">
        <v>199.8519</v>
      </c>
      <c r="K405" s="5">
        <v>333.42</v>
      </c>
      <c r="L405" s="5">
        <v>44</v>
      </c>
      <c r="M405" s="5" t="s">
        <v>25</v>
      </c>
      <c r="N405" s="5" t="s">
        <v>24</v>
      </c>
      <c r="O405" s="5">
        <v>3.02</v>
      </c>
      <c r="P405" s="5">
        <v>1</v>
      </c>
      <c r="Q405" s="5" t="s">
        <v>92</v>
      </c>
      <c r="R405" s="5" t="s">
        <v>22</v>
      </c>
      <c r="S405" s="5" t="s">
        <v>21</v>
      </c>
      <c r="T405" s="5">
        <v>16</v>
      </c>
      <c r="U405" s="5">
        <v>10</v>
      </c>
      <c r="V405" s="10">
        <v>43981</v>
      </c>
      <c r="W405" s="5"/>
      <c r="X405" s="5"/>
      <c r="Y405" s="5" t="s">
        <v>335</v>
      </c>
      <c r="Z405" s="10">
        <v>41678.41777777778</v>
      </c>
      <c r="AA405" s="85">
        <f>COUNTIF(Table3[ProductID],Table25[[#This Row],[ProductID]])</f>
        <v>0</v>
      </c>
      <c r="AB405" s="85" t="str">
        <f>IF(Table25[[#This Row],[Jumlah Vendor]]&lt;=1,"Vendor tidak memiliki alternatif","")</f>
        <v>Vendor tidak memiliki alternatif</v>
      </c>
    </row>
    <row r="406" spans="1:28" x14ac:dyDescent="0.25">
      <c r="A406" s="4">
        <v>900</v>
      </c>
      <c r="B406" s="4" t="s">
        <v>334</v>
      </c>
      <c r="C406" s="4" t="s">
        <v>333</v>
      </c>
      <c r="D406" s="4" t="s">
        <v>2769</v>
      </c>
      <c r="E406" s="30">
        <v>1</v>
      </c>
      <c r="F406" s="30">
        <v>1</v>
      </c>
      <c r="G406" s="30" t="s">
        <v>103</v>
      </c>
      <c r="H406" s="4">
        <v>500</v>
      </c>
      <c r="I406" s="4">
        <v>375</v>
      </c>
      <c r="J406" s="4">
        <v>199.8519</v>
      </c>
      <c r="K406" s="4">
        <v>333.42</v>
      </c>
      <c r="L406" s="4">
        <v>50</v>
      </c>
      <c r="M406" s="4" t="s">
        <v>25</v>
      </c>
      <c r="N406" s="4" t="s">
        <v>24</v>
      </c>
      <c r="O406" s="4">
        <v>3.1</v>
      </c>
      <c r="P406" s="4">
        <v>1</v>
      </c>
      <c r="Q406" s="4" t="s">
        <v>92</v>
      </c>
      <c r="R406" s="4" t="s">
        <v>22</v>
      </c>
      <c r="S406" s="4" t="s">
        <v>21</v>
      </c>
      <c r="T406" s="4">
        <v>16</v>
      </c>
      <c r="U406" s="4">
        <v>10</v>
      </c>
      <c r="V406" s="11">
        <v>43981</v>
      </c>
      <c r="W406" s="4"/>
      <c r="X406" s="4"/>
      <c r="Y406" s="4" t="s">
        <v>332</v>
      </c>
      <c r="Z406" s="11">
        <v>41678.41777777778</v>
      </c>
      <c r="AA406" s="85">
        <f>COUNTIF(Table3[ProductID],Table25[[#This Row],[ProductID]])</f>
        <v>0</v>
      </c>
      <c r="AB406" s="85" t="str">
        <f>IF(Table25[[#This Row],[Jumlah Vendor]]&lt;=1,"Vendor tidak memiliki alternatif","")</f>
        <v>Vendor tidak memiliki alternatif</v>
      </c>
    </row>
    <row r="407" spans="1:28" x14ac:dyDescent="0.25">
      <c r="A407" s="5">
        <v>901</v>
      </c>
      <c r="B407" s="5" t="s">
        <v>331</v>
      </c>
      <c r="C407" s="5" t="s">
        <v>330</v>
      </c>
      <c r="D407" s="5" t="s">
        <v>2769</v>
      </c>
      <c r="E407" s="29">
        <v>1</v>
      </c>
      <c r="F407" s="29">
        <v>1</v>
      </c>
      <c r="G407" s="29" t="s">
        <v>103</v>
      </c>
      <c r="H407" s="5">
        <v>500</v>
      </c>
      <c r="I407" s="5">
        <v>375</v>
      </c>
      <c r="J407" s="5">
        <v>199.8519</v>
      </c>
      <c r="K407" s="5">
        <v>333.42</v>
      </c>
      <c r="L407" s="5">
        <v>54</v>
      </c>
      <c r="M407" s="5" t="s">
        <v>25</v>
      </c>
      <c r="N407" s="5" t="s">
        <v>24</v>
      </c>
      <c r="O407" s="5">
        <v>3.14</v>
      </c>
      <c r="P407" s="5">
        <v>1</v>
      </c>
      <c r="Q407" s="5" t="s">
        <v>92</v>
      </c>
      <c r="R407" s="5" t="s">
        <v>22</v>
      </c>
      <c r="S407" s="5" t="s">
        <v>21</v>
      </c>
      <c r="T407" s="5">
        <v>16</v>
      </c>
      <c r="U407" s="5">
        <v>10</v>
      </c>
      <c r="V407" s="10">
        <v>43981</v>
      </c>
      <c r="W407" s="5"/>
      <c r="X407" s="5"/>
      <c r="Y407" s="5" t="s">
        <v>329</v>
      </c>
      <c r="Z407" s="10">
        <v>41678.41777777778</v>
      </c>
      <c r="AA407" s="85">
        <f>COUNTIF(Table3[ProductID],Table25[[#This Row],[ProductID]])</f>
        <v>0</v>
      </c>
      <c r="AB407" s="85" t="str">
        <f>IF(Table25[[#This Row],[Jumlah Vendor]]&lt;=1,"Vendor tidak memiliki alternatif","")</f>
        <v>Vendor tidak memiliki alternatif</v>
      </c>
    </row>
    <row r="408" spans="1:28" x14ac:dyDescent="0.25">
      <c r="A408" s="4">
        <v>902</v>
      </c>
      <c r="B408" s="4" t="s">
        <v>328</v>
      </c>
      <c r="C408" s="4" t="s">
        <v>327</v>
      </c>
      <c r="D408" s="4" t="s">
        <v>2769</v>
      </c>
      <c r="E408" s="30">
        <v>1</v>
      </c>
      <c r="F408" s="30">
        <v>1</v>
      </c>
      <c r="G408" s="30" t="s">
        <v>103</v>
      </c>
      <c r="H408" s="4">
        <v>500</v>
      </c>
      <c r="I408" s="4">
        <v>375</v>
      </c>
      <c r="J408" s="4">
        <v>199.8519</v>
      </c>
      <c r="K408" s="4">
        <v>333.42</v>
      </c>
      <c r="L408" s="4">
        <v>58</v>
      </c>
      <c r="M408" s="4" t="s">
        <v>25</v>
      </c>
      <c r="N408" s="4" t="s">
        <v>24</v>
      </c>
      <c r="O408" s="4">
        <v>3.16</v>
      </c>
      <c r="P408" s="4">
        <v>1</v>
      </c>
      <c r="Q408" s="4" t="s">
        <v>92</v>
      </c>
      <c r="R408" s="4" t="s">
        <v>22</v>
      </c>
      <c r="S408" s="4" t="s">
        <v>21</v>
      </c>
      <c r="T408" s="4">
        <v>16</v>
      </c>
      <c r="U408" s="4">
        <v>10</v>
      </c>
      <c r="V408" s="11">
        <v>43981</v>
      </c>
      <c r="W408" s="4"/>
      <c r="X408" s="4"/>
      <c r="Y408" s="4" t="s">
        <v>326</v>
      </c>
      <c r="Z408" s="11">
        <v>41678.41777777778</v>
      </c>
      <c r="AA408" s="85">
        <f>COUNTIF(Table3[ProductID],Table25[[#This Row],[ProductID]])</f>
        <v>0</v>
      </c>
      <c r="AB408" s="85" t="str">
        <f>IF(Table25[[#This Row],[Jumlah Vendor]]&lt;=1,"Vendor tidak memiliki alternatif","")</f>
        <v>Vendor tidak memiliki alternatif</v>
      </c>
    </row>
    <row r="409" spans="1:28" x14ac:dyDescent="0.25">
      <c r="A409" s="5">
        <v>903</v>
      </c>
      <c r="B409" s="5" t="s">
        <v>325</v>
      </c>
      <c r="C409" s="5" t="s">
        <v>324</v>
      </c>
      <c r="D409" s="5" t="s">
        <v>2769</v>
      </c>
      <c r="E409" s="29">
        <v>1</v>
      </c>
      <c r="F409" s="29">
        <v>1</v>
      </c>
      <c r="G409" s="29" t="s">
        <v>93</v>
      </c>
      <c r="H409" s="5">
        <v>500</v>
      </c>
      <c r="I409" s="5">
        <v>375</v>
      </c>
      <c r="J409" s="5">
        <v>199.8519</v>
      </c>
      <c r="K409" s="5">
        <v>333.42</v>
      </c>
      <c r="L409" s="5">
        <v>44</v>
      </c>
      <c r="M409" s="5" t="s">
        <v>25</v>
      </c>
      <c r="N409" s="5" t="s">
        <v>24</v>
      </c>
      <c r="O409" s="5">
        <v>3.02</v>
      </c>
      <c r="P409" s="5">
        <v>1</v>
      </c>
      <c r="Q409" s="5" t="s">
        <v>92</v>
      </c>
      <c r="R409" s="5" t="s">
        <v>22</v>
      </c>
      <c r="S409" s="5" t="s">
        <v>21</v>
      </c>
      <c r="T409" s="5">
        <v>16</v>
      </c>
      <c r="U409" s="5">
        <v>10</v>
      </c>
      <c r="V409" s="10">
        <v>43981</v>
      </c>
      <c r="W409" s="5"/>
      <c r="X409" s="5"/>
      <c r="Y409" s="5" t="s">
        <v>323</v>
      </c>
      <c r="Z409" s="10">
        <v>41678.41777777778</v>
      </c>
      <c r="AA409" s="85">
        <f>COUNTIF(Table3[ProductID],Table25[[#This Row],[ProductID]])</f>
        <v>0</v>
      </c>
      <c r="AB409" s="85" t="str">
        <f>IF(Table25[[#This Row],[Jumlah Vendor]]&lt;=1,"Vendor tidak memiliki alternatif","")</f>
        <v>Vendor tidak memiliki alternatif</v>
      </c>
    </row>
    <row r="410" spans="1:28" x14ac:dyDescent="0.25">
      <c r="A410" s="4">
        <v>904</v>
      </c>
      <c r="B410" s="4" t="s">
        <v>322</v>
      </c>
      <c r="C410" s="4" t="s">
        <v>321</v>
      </c>
      <c r="D410" s="4" t="s">
        <v>2769</v>
      </c>
      <c r="E410" s="30">
        <v>1</v>
      </c>
      <c r="F410" s="30">
        <v>1</v>
      </c>
      <c r="G410" s="30" t="s">
        <v>63</v>
      </c>
      <c r="H410" s="4">
        <v>500</v>
      </c>
      <c r="I410" s="4">
        <v>375</v>
      </c>
      <c r="J410" s="4">
        <v>199.37569999999999</v>
      </c>
      <c r="K410" s="4">
        <v>364.09</v>
      </c>
      <c r="L410" s="4">
        <v>40</v>
      </c>
      <c r="M410" s="4" t="s">
        <v>25</v>
      </c>
      <c r="N410" s="4" t="s">
        <v>24</v>
      </c>
      <c r="O410" s="4">
        <v>2.77</v>
      </c>
      <c r="P410" s="4">
        <v>1</v>
      </c>
      <c r="Q410" s="4" t="s">
        <v>41</v>
      </c>
      <c r="R410" s="4" t="s">
        <v>41</v>
      </c>
      <c r="S410" s="4" t="s">
        <v>79</v>
      </c>
      <c r="T410" s="4">
        <v>12</v>
      </c>
      <c r="U410" s="4">
        <v>15</v>
      </c>
      <c r="V410" s="11">
        <v>43981</v>
      </c>
      <c r="W410" s="4"/>
      <c r="X410" s="4"/>
      <c r="Y410" s="4" t="s">
        <v>320</v>
      </c>
      <c r="Z410" s="11">
        <v>41678.41777777778</v>
      </c>
      <c r="AA410" s="85">
        <f>COUNTIF(Table3[ProductID],Table25[[#This Row],[ProductID]])</f>
        <v>0</v>
      </c>
      <c r="AB410" s="85" t="str">
        <f>IF(Table25[[#This Row],[Jumlah Vendor]]&lt;=1,"Vendor tidak memiliki alternatif","")</f>
        <v>Vendor tidak memiliki alternatif</v>
      </c>
    </row>
    <row r="411" spans="1:28" x14ac:dyDescent="0.25">
      <c r="A411" s="5">
        <v>905</v>
      </c>
      <c r="B411" s="5" t="s">
        <v>319</v>
      </c>
      <c r="C411" s="5" t="s">
        <v>318</v>
      </c>
      <c r="D411" s="5" t="s">
        <v>2769</v>
      </c>
      <c r="E411" s="29">
        <v>1</v>
      </c>
      <c r="F411" s="29">
        <v>1</v>
      </c>
      <c r="G411" s="29" t="s">
        <v>63</v>
      </c>
      <c r="H411" s="5">
        <v>500</v>
      </c>
      <c r="I411" s="5">
        <v>375</v>
      </c>
      <c r="J411" s="5">
        <v>199.37569999999999</v>
      </c>
      <c r="K411" s="5">
        <v>364.09</v>
      </c>
      <c r="L411" s="5">
        <v>42</v>
      </c>
      <c r="M411" s="5" t="s">
        <v>25</v>
      </c>
      <c r="N411" s="5" t="s">
        <v>24</v>
      </c>
      <c r="O411" s="5">
        <v>2.81</v>
      </c>
      <c r="P411" s="5">
        <v>1</v>
      </c>
      <c r="Q411" s="5" t="s">
        <v>41</v>
      </c>
      <c r="R411" s="5" t="s">
        <v>41</v>
      </c>
      <c r="S411" s="5" t="s">
        <v>79</v>
      </c>
      <c r="T411" s="5">
        <v>12</v>
      </c>
      <c r="U411" s="5">
        <v>15</v>
      </c>
      <c r="V411" s="10">
        <v>43981</v>
      </c>
      <c r="W411" s="5"/>
      <c r="X411" s="5"/>
      <c r="Y411" s="5" t="s">
        <v>317</v>
      </c>
      <c r="Z411" s="10">
        <v>41678.41777777778</v>
      </c>
      <c r="AA411" s="85">
        <f>COUNTIF(Table3[ProductID],Table25[[#This Row],[ProductID]])</f>
        <v>0</v>
      </c>
      <c r="AB411" s="85" t="str">
        <f>IF(Table25[[#This Row],[Jumlah Vendor]]&lt;=1,"Vendor tidak memiliki alternatif","")</f>
        <v>Vendor tidak memiliki alternatif</v>
      </c>
    </row>
    <row r="412" spans="1:28" x14ac:dyDescent="0.25">
      <c r="A412" s="4">
        <v>906</v>
      </c>
      <c r="B412" s="4" t="s">
        <v>316</v>
      </c>
      <c r="C412" s="4" t="s">
        <v>315</v>
      </c>
      <c r="D412" s="4" t="s">
        <v>2769</v>
      </c>
      <c r="E412" s="30">
        <v>1</v>
      </c>
      <c r="F412" s="30">
        <v>1</v>
      </c>
      <c r="G412" s="30" t="s">
        <v>63</v>
      </c>
      <c r="H412" s="4">
        <v>500</v>
      </c>
      <c r="I412" s="4">
        <v>375</v>
      </c>
      <c r="J412" s="4">
        <v>199.37569999999999</v>
      </c>
      <c r="K412" s="4">
        <v>364.09</v>
      </c>
      <c r="L412" s="4">
        <v>46</v>
      </c>
      <c r="M412" s="4" t="s">
        <v>25</v>
      </c>
      <c r="N412" s="4" t="s">
        <v>24</v>
      </c>
      <c r="O412" s="4">
        <v>2.85</v>
      </c>
      <c r="P412" s="4">
        <v>1</v>
      </c>
      <c r="Q412" s="4" t="s">
        <v>41</v>
      </c>
      <c r="R412" s="4" t="s">
        <v>41</v>
      </c>
      <c r="S412" s="4" t="s">
        <v>79</v>
      </c>
      <c r="T412" s="4">
        <v>12</v>
      </c>
      <c r="U412" s="4">
        <v>15</v>
      </c>
      <c r="V412" s="11">
        <v>43981</v>
      </c>
      <c r="W412" s="4"/>
      <c r="X412" s="4"/>
      <c r="Y412" s="4" t="s">
        <v>314</v>
      </c>
      <c r="Z412" s="11">
        <v>41678.41777777778</v>
      </c>
      <c r="AA412" s="85">
        <f>COUNTIF(Table3[ProductID],Table25[[#This Row],[ProductID]])</f>
        <v>0</v>
      </c>
      <c r="AB412" s="85" t="str">
        <f>IF(Table25[[#This Row],[Jumlah Vendor]]&lt;=1,"Vendor tidak memiliki alternatif","")</f>
        <v>Vendor tidak memiliki alternatif</v>
      </c>
    </row>
    <row r="413" spans="1:28" x14ac:dyDescent="0.25">
      <c r="A413" s="5">
        <v>907</v>
      </c>
      <c r="B413" s="5" t="s">
        <v>313</v>
      </c>
      <c r="C413" s="5" t="s">
        <v>312</v>
      </c>
      <c r="D413" s="5" t="s">
        <v>2769</v>
      </c>
      <c r="E413" s="29">
        <v>0</v>
      </c>
      <c r="F413" s="29">
        <v>1</v>
      </c>
      <c r="G413" s="29" t="s">
        <v>63</v>
      </c>
      <c r="H413" s="5">
        <v>500</v>
      </c>
      <c r="I413" s="5">
        <v>375</v>
      </c>
      <c r="J413" s="5">
        <v>47.286000000000001</v>
      </c>
      <c r="K413" s="5">
        <v>106.5</v>
      </c>
      <c r="L413" s="5"/>
      <c r="M413" s="5"/>
      <c r="N413" s="5" t="s">
        <v>37</v>
      </c>
      <c r="O413" s="5">
        <v>317</v>
      </c>
      <c r="P413" s="5">
        <v>1</v>
      </c>
      <c r="Q413" s="5"/>
      <c r="R413" s="5"/>
      <c r="S413" s="5"/>
      <c r="T413" s="5">
        <v>6</v>
      </c>
      <c r="U413" s="5">
        <v>128</v>
      </c>
      <c r="V413" s="10">
        <v>43981</v>
      </c>
      <c r="W413" s="5"/>
      <c r="X413" s="5"/>
      <c r="Y413" s="5" t="s">
        <v>311</v>
      </c>
      <c r="Z413" s="10">
        <v>41678.41777777778</v>
      </c>
      <c r="AA413" s="85">
        <f>COUNTIF(Table3[ProductID],Table25[[#This Row],[ProductID]])</f>
        <v>1</v>
      </c>
      <c r="AB413" s="85" t="str">
        <f>IF(Table25[[#This Row],[Jumlah Vendor]]&lt;=1,"Vendor tidak memiliki alternatif","")</f>
        <v>Vendor tidak memiliki alternatif</v>
      </c>
    </row>
    <row r="414" spans="1:28" hidden="1" x14ac:dyDescent="0.25">
      <c r="A414" s="4">
        <v>908</v>
      </c>
      <c r="B414" s="4" t="s">
        <v>310</v>
      </c>
      <c r="C414" s="4" t="s">
        <v>309</v>
      </c>
      <c r="D414" s="4" t="s">
        <v>2769</v>
      </c>
      <c r="E414" s="30">
        <v>0</v>
      </c>
      <c r="F414" s="30">
        <v>1</v>
      </c>
      <c r="G414" s="30"/>
      <c r="H414" s="4">
        <v>500</v>
      </c>
      <c r="I414" s="4">
        <v>375</v>
      </c>
      <c r="J414" s="4">
        <v>12.0413</v>
      </c>
      <c r="K414" s="4">
        <v>27.12</v>
      </c>
      <c r="L414" s="4"/>
      <c r="M414" s="4"/>
      <c r="N414" s="4"/>
      <c r="O414" s="4"/>
      <c r="P414" s="4">
        <v>1</v>
      </c>
      <c r="Q414" s="4" t="s">
        <v>41</v>
      </c>
      <c r="R414" s="4" t="s">
        <v>22</v>
      </c>
      <c r="S414" s="4"/>
      <c r="T414" s="4">
        <v>15</v>
      </c>
      <c r="U414" s="4">
        <v>79</v>
      </c>
      <c r="V414" s="11">
        <v>43981</v>
      </c>
      <c r="W414" s="4"/>
      <c r="X414" s="4"/>
      <c r="Y414" s="4" t="s">
        <v>308</v>
      </c>
      <c r="Z414" s="11">
        <v>41678.41777777778</v>
      </c>
      <c r="AA414" s="85">
        <f>COUNTIF(Table3[ProductID],Table25[[#This Row],[ProductID]])</f>
        <v>2</v>
      </c>
      <c r="AB414" s="85" t="str">
        <f>IF(Table25[[#This Row],[Jumlah Vendor]]&lt;=1,"Vendor tidak memiliki alternatif","")</f>
        <v/>
      </c>
    </row>
    <row r="415" spans="1:28" hidden="1" x14ac:dyDescent="0.25">
      <c r="A415" s="5">
        <v>909</v>
      </c>
      <c r="B415" s="5" t="s">
        <v>307</v>
      </c>
      <c r="C415" s="5" t="s">
        <v>306</v>
      </c>
      <c r="D415" s="5" t="s">
        <v>2769</v>
      </c>
      <c r="E415" s="29">
        <v>0</v>
      </c>
      <c r="F415" s="29">
        <v>1</v>
      </c>
      <c r="G415" s="29"/>
      <c r="H415" s="5">
        <v>500</v>
      </c>
      <c r="I415" s="5">
        <v>375</v>
      </c>
      <c r="J415" s="5">
        <v>17.3782</v>
      </c>
      <c r="K415" s="5">
        <v>39.14</v>
      </c>
      <c r="L415" s="5"/>
      <c r="M415" s="5"/>
      <c r="N415" s="5"/>
      <c r="O415" s="5"/>
      <c r="P415" s="5">
        <v>1</v>
      </c>
      <c r="Q415" s="5" t="s">
        <v>41</v>
      </c>
      <c r="R415" s="5" t="s">
        <v>41</v>
      </c>
      <c r="S415" s="5"/>
      <c r="T415" s="5">
        <v>15</v>
      </c>
      <c r="U415" s="5">
        <v>80</v>
      </c>
      <c r="V415" s="10">
        <v>43981</v>
      </c>
      <c r="W415" s="5"/>
      <c r="X415" s="5"/>
      <c r="Y415" s="5" t="s">
        <v>305</v>
      </c>
      <c r="Z415" s="10">
        <v>41678.41777777778</v>
      </c>
      <c r="AA415" s="85">
        <f>COUNTIF(Table3[ProductID],Table25[[#This Row],[ProductID]])</f>
        <v>2</v>
      </c>
      <c r="AB415" s="85" t="str">
        <f>IF(Table25[[#This Row],[Jumlah Vendor]]&lt;=1,"Vendor tidak memiliki alternatif","")</f>
        <v/>
      </c>
    </row>
    <row r="416" spans="1:28" hidden="1" x14ac:dyDescent="0.25">
      <c r="A416" s="4">
        <v>910</v>
      </c>
      <c r="B416" s="4" t="s">
        <v>304</v>
      </c>
      <c r="C416" s="4" t="s">
        <v>303</v>
      </c>
      <c r="D416" s="4" t="s">
        <v>2769</v>
      </c>
      <c r="E416" s="30">
        <v>0</v>
      </c>
      <c r="F416" s="30">
        <v>1</v>
      </c>
      <c r="G416" s="30"/>
      <c r="H416" s="4">
        <v>500</v>
      </c>
      <c r="I416" s="4">
        <v>375</v>
      </c>
      <c r="J416" s="4">
        <v>23.372199999999999</v>
      </c>
      <c r="K416" s="4">
        <v>52.64</v>
      </c>
      <c r="L416" s="4"/>
      <c r="M416" s="4"/>
      <c r="N416" s="4"/>
      <c r="O416" s="4"/>
      <c r="P416" s="4">
        <v>1</v>
      </c>
      <c r="Q416" s="4" t="s">
        <v>41</v>
      </c>
      <c r="R416" s="4" t="s">
        <v>36</v>
      </c>
      <c r="S416" s="4"/>
      <c r="T416" s="4">
        <v>15</v>
      </c>
      <c r="U416" s="4">
        <v>81</v>
      </c>
      <c r="V416" s="11">
        <v>43981</v>
      </c>
      <c r="W416" s="4"/>
      <c r="X416" s="4"/>
      <c r="Y416" s="4" t="s">
        <v>302</v>
      </c>
      <c r="Z416" s="11">
        <v>41678.41777777778</v>
      </c>
      <c r="AA416" s="85">
        <f>COUNTIF(Table3[ProductID],Table25[[#This Row],[ProductID]])</f>
        <v>2</v>
      </c>
      <c r="AB416" s="85" t="str">
        <f>IF(Table25[[#This Row],[Jumlah Vendor]]&lt;=1,"Vendor tidak memiliki alternatif","")</f>
        <v/>
      </c>
    </row>
    <row r="417" spans="1:28" hidden="1" x14ac:dyDescent="0.25">
      <c r="A417" s="5">
        <v>911</v>
      </c>
      <c r="B417" s="5" t="s">
        <v>301</v>
      </c>
      <c r="C417" s="5" t="s">
        <v>300</v>
      </c>
      <c r="D417" s="5" t="s">
        <v>2769</v>
      </c>
      <c r="E417" s="29">
        <v>0</v>
      </c>
      <c r="F417" s="29">
        <v>1</v>
      </c>
      <c r="G417" s="29"/>
      <c r="H417" s="5">
        <v>500</v>
      </c>
      <c r="I417" s="5">
        <v>375</v>
      </c>
      <c r="J417" s="5">
        <v>12.0413</v>
      </c>
      <c r="K417" s="5">
        <v>27.12</v>
      </c>
      <c r="L417" s="5"/>
      <c r="M417" s="5"/>
      <c r="N417" s="5"/>
      <c r="O417" s="5"/>
      <c r="P417" s="5">
        <v>1</v>
      </c>
      <c r="Q417" s="5" t="s">
        <v>23</v>
      </c>
      <c r="R417" s="5" t="s">
        <v>22</v>
      </c>
      <c r="S417" s="5"/>
      <c r="T417" s="5">
        <v>15</v>
      </c>
      <c r="U417" s="5">
        <v>82</v>
      </c>
      <c r="V417" s="10">
        <v>43981</v>
      </c>
      <c r="W417" s="5"/>
      <c r="X417" s="5"/>
      <c r="Y417" s="5" t="s">
        <v>299</v>
      </c>
      <c r="Z417" s="10">
        <v>41678.41777777778</v>
      </c>
      <c r="AA417" s="85">
        <f>COUNTIF(Table3[ProductID],Table25[[#This Row],[ProductID]])</f>
        <v>2</v>
      </c>
      <c r="AB417" s="85" t="str">
        <f>IF(Table25[[#This Row],[Jumlah Vendor]]&lt;=1,"Vendor tidak memiliki alternatif","")</f>
        <v/>
      </c>
    </row>
    <row r="418" spans="1:28" hidden="1" x14ac:dyDescent="0.25">
      <c r="A418" s="4">
        <v>912</v>
      </c>
      <c r="B418" s="4" t="s">
        <v>298</v>
      </c>
      <c r="C418" s="4" t="s">
        <v>297</v>
      </c>
      <c r="D418" s="4" t="s">
        <v>2769</v>
      </c>
      <c r="E418" s="30">
        <v>0</v>
      </c>
      <c r="F418" s="30">
        <v>1</v>
      </c>
      <c r="G418" s="30"/>
      <c r="H418" s="4">
        <v>500</v>
      </c>
      <c r="I418" s="4">
        <v>375</v>
      </c>
      <c r="J418" s="4">
        <v>17.3782</v>
      </c>
      <c r="K418" s="4">
        <v>39.14</v>
      </c>
      <c r="L418" s="4"/>
      <c r="M418" s="4"/>
      <c r="N418" s="4"/>
      <c r="O418" s="4"/>
      <c r="P418" s="4">
        <v>1</v>
      </c>
      <c r="Q418" s="4" t="s">
        <v>92</v>
      </c>
      <c r="R418" s="4" t="s">
        <v>41</v>
      </c>
      <c r="S418" s="4"/>
      <c r="T418" s="4">
        <v>15</v>
      </c>
      <c r="U418" s="4">
        <v>83</v>
      </c>
      <c r="V418" s="11">
        <v>43981</v>
      </c>
      <c r="W418" s="4"/>
      <c r="X418" s="4"/>
      <c r="Y418" s="4" t="s">
        <v>296</v>
      </c>
      <c r="Z418" s="11">
        <v>41678.41777777778</v>
      </c>
      <c r="AA418" s="85">
        <f>COUNTIF(Table3[ProductID],Table25[[#This Row],[ProductID]])</f>
        <v>2</v>
      </c>
      <c r="AB418" s="85" t="str">
        <f>IF(Table25[[#This Row],[Jumlah Vendor]]&lt;=1,"Vendor tidak memiliki alternatif","")</f>
        <v/>
      </c>
    </row>
    <row r="419" spans="1:28" hidden="1" x14ac:dyDescent="0.25">
      <c r="A419" s="5">
        <v>913</v>
      </c>
      <c r="B419" s="5" t="s">
        <v>295</v>
      </c>
      <c r="C419" s="5" t="s">
        <v>294</v>
      </c>
      <c r="D419" s="5" t="s">
        <v>2769</v>
      </c>
      <c r="E419" s="29">
        <v>0</v>
      </c>
      <c r="F419" s="29">
        <v>1</v>
      </c>
      <c r="G419" s="29"/>
      <c r="H419" s="5">
        <v>500</v>
      </c>
      <c r="I419" s="5">
        <v>375</v>
      </c>
      <c r="J419" s="5">
        <v>23.372199999999999</v>
      </c>
      <c r="K419" s="5">
        <v>52.64</v>
      </c>
      <c r="L419" s="5"/>
      <c r="M419" s="5"/>
      <c r="N419" s="5"/>
      <c r="O419" s="5"/>
      <c r="P419" s="5">
        <v>1</v>
      </c>
      <c r="Q419" s="5" t="s">
        <v>23</v>
      </c>
      <c r="R419" s="5" t="s">
        <v>36</v>
      </c>
      <c r="S419" s="5"/>
      <c r="T419" s="5">
        <v>15</v>
      </c>
      <c r="U419" s="5">
        <v>84</v>
      </c>
      <c r="V419" s="10">
        <v>43981</v>
      </c>
      <c r="W419" s="5"/>
      <c r="X419" s="5"/>
      <c r="Y419" s="5" t="s">
        <v>293</v>
      </c>
      <c r="Z419" s="10">
        <v>41678.41777777778</v>
      </c>
      <c r="AA419" s="85">
        <f>COUNTIF(Table3[ProductID],Table25[[#This Row],[ProductID]])</f>
        <v>2</v>
      </c>
      <c r="AB419" s="85" t="str">
        <f>IF(Table25[[#This Row],[Jumlah Vendor]]&lt;=1,"Vendor tidak memiliki alternatif","")</f>
        <v/>
      </c>
    </row>
    <row r="420" spans="1:28" hidden="1" x14ac:dyDescent="0.25">
      <c r="A420" s="4">
        <v>914</v>
      </c>
      <c r="B420" s="4" t="s">
        <v>292</v>
      </c>
      <c r="C420" s="4" t="s">
        <v>291</v>
      </c>
      <c r="D420" s="4" t="s">
        <v>2769</v>
      </c>
      <c r="E420" s="30">
        <v>0</v>
      </c>
      <c r="F420" s="30">
        <v>1</v>
      </c>
      <c r="G420" s="30"/>
      <c r="H420" s="4">
        <v>500</v>
      </c>
      <c r="I420" s="4">
        <v>375</v>
      </c>
      <c r="J420" s="4">
        <v>12.0413</v>
      </c>
      <c r="K420" s="4">
        <v>27.12</v>
      </c>
      <c r="L420" s="4"/>
      <c r="M420" s="4"/>
      <c r="N420" s="4"/>
      <c r="O420" s="4"/>
      <c r="P420" s="4">
        <v>1</v>
      </c>
      <c r="Q420" s="4" t="s">
        <v>92</v>
      </c>
      <c r="R420" s="4" t="s">
        <v>22</v>
      </c>
      <c r="S420" s="4"/>
      <c r="T420" s="4">
        <v>15</v>
      </c>
      <c r="U420" s="4">
        <v>66</v>
      </c>
      <c r="V420" s="11">
        <v>43981</v>
      </c>
      <c r="W420" s="4"/>
      <c r="X420" s="4"/>
      <c r="Y420" s="4" t="s">
        <v>290</v>
      </c>
      <c r="Z420" s="11">
        <v>41678.41777777778</v>
      </c>
      <c r="AA420" s="85">
        <f>COUNTIF(Table3[ProductID],Table25[[#This Row],[ProductID]])</f>
        <v>2</v>
      </c>
      <c r="AB420" s="85" t="str">
        <f>IF(Table25[[#This Row],[Jumlah Vendor]]&lt;=1,"Vendor tidak memiliki alternatif","")</f>
        <v/>
      </c>
    </row>
    <row r="421" spans="1:28" hidden="1" x14ac:dyDescent="0.25">
      <c r="A421" s="5">
        <v>915</v>
      </c>
      <c r="B421" s="5" t="s">
        <v>289</v>
      </c>
      <c r="C421" s="5" t="s">
        <v>288</v>
      </c>
      <c r="D421" s="5" t="s">
        <v>2769</v>
      </c>
      <c r="E421" s="29">
        <v>0</v>
      </c>
      <c r="F421" s="29">
        <v>1</v>
      </c>
      <c r="G421" s="29"/>
      <c r="H421" s="5">
        <v>500</v>
      </c>
      <c r="I421" s="5">
        <v>375</v>
      </c>
      <c r="J421" s="5">
        <v>17.3782</v>
      </c>
      <c r="K421" s="5">
        <v>39.14</v>
      </c>
      <c r="L421" s="5"/>
      <c r="M421" s="5"/>
      <c r="N421" s="5"/>
      <c r="O421" s="5"/>
      <c r="P421" s="5">
        <v>1</v>
      </c>
      <c r="Q421" s="5" t="s">
        <v>92</v>
      </c>
      <c r="R421" s="5" t="s">
        <v>41</v>
      </c>
      <c r="S421" s="5"/>
      <c r="T421" s="5">
        <v>15</v>
      </c>
      <c r="U421" s="5">
        <v>65</v>
      </c>
      <c r="V421" s="10">
        <v>43981</v>
      </c>
      <c r="W421" s="5"/>
      <c r="X421" s="5"/>
      <c r="Y421" s="5" t="s">
        <v>287</v>
      </c>
      <c r="Z421" s="10">
        <v>41678.41777777778</v>
      </c>
      <c r="AA421" s="85">
        <f>COUNTIF(Table3[ProductID],Table25[[#This Row],[ProductID]])</f>
        <v>2</v>
      </c>
      <c r="AB421" s="85" t="str">
        <f>IF(Table25[[#This Row],[Jumlah Vendor]]&lt;=1,"Vendor tidak memiliki alternatif","")</f>
        <v/>
      </c>
    </row>
    <row r="422" spans="1:28" hidden="1" x14ac:dyDescent="0.25">
      <c r="A422" s="4">
        <v>916</v>
      </c>
      <c r="B422" s="4" t="s">
        <v>286</v>
      </c>
      <c r="C422" s="4" t="s">
        <v>285</v>
      </c>
      <c r="D422" s="4" t="s">
        <v>2769</v>
      </c>
      <c r="E422" s="30">
        <v>0</v>
      </c>
      <c r="F422" s="30">
        <v>1</v>
      </c>
      <c r="G422" s="30"/>
      <c r="H422" s="4">
        <v>500</v>
      </c>
      <c r="I422" s="4">
        <v>375</v>
      </c>
      <c r="J422" s="4">
        <v>23.372199999999999</v>
      </c>
      <c r="K422" s="4">
        <v>52.64</v>
      </c>
      <c r="L422" s="4"/>
      <c r="M422" s="4"/>
      <c r="N422" s="4"/>
      <c r="O422" s="4"/>
      <c r="P422" s="4">
        <v>1</v>
      </c>
      <c r="Q422" s="4" t="s">
        <v>92</v>
      </c>
      <c r="R422" s="4" t="s">
        <v>36</v>
      </c>
      <c r="S422" s="4"/>
      <c r="T422" s="4">
        <v>15</v>
      </c>
      <c r="U422" s="4">
        <v>67</v>
      </c>
      <c r="V422" s="11">
        <v>43981</v>
      </c>
      <c r="W422" s="4"/>
      <c r="X422" s="4"/>
      <c r="Y422" s="25" t="s">
        <v>284</v>
      </c>
      <c r="Z422" s="11">
        <v>41678.41777777778</v>
      </c>
      <c r="AA422" s="85">
        <f>COUNTIF(Table3[ProductID],Table25[[#This Row],[ProductID]])</f>
        <v>2</v>
      </c>
      <c r="AB422" s="85" t="str">
        <f>IF(Table25[[#This Row],[Jumlah Vendor]]&lt;=1,"Vendor tidak memiliki alternatif","")</f>
        <v/>
      </c>
    </row>
    <row r="423" spans="1:28" x14ac:dyDescent="0.25">
      <c r="A423" s="5">
        <v>917</v>
      </c>
      <c r="B423" s="5" t="s">
        <v>283</v>
      </c>
      <c r="C423" s="5" t="s">
        <v>282</v>
      </c>
      <c r="D423" s="5" t="s">
        <v>2769</v>
      </c>
      <c r="E423" s="29">
        <v>1</v>
      </c>
      <c r="F423" s="29">
        <v>1</v>
      </c>
      <c r="G423" s="29" t="s">
        <v>63</v>
      </c>
      <c r="H423" s="5">
        <v>500</v>
      </c>
      <c r="I423" s="5">
        <v>375</v>
      </c>
      <c r="J423" s="5">
        <v>144.59379999999999</v>
      </c>
      <c r="K423" s="5">
        <v>264.05</v>
      </c>
      <c r="L423" s="5">
        <v>42</v>
      </c>
      <c r="M423" s="5" t="s">
        <v>25</v>
      </c>
      <c r="N423" s="5" t="s">
        <v>24</v>
      </c>
      <c r="O423" s="5">
        <v>2.92</v>
      </c>
      <c r="P423" s="5">
        <v>1</v>
      </c>
      <c r="Q423" s="5" t="s">
        <v>41</v>
      </c>
      <c r="R423" s="5" t="s">
        <v>22</v>
      </c>
      <c r="S423" s="5" t="s">
        <v>21</v>
      </c>
      <c r="T423" s="5">
        <v>12</v>
      </c>
      <c r="U423" s="5">
        <v>8</v>
      </c>
      <c r="V423" s="10">
        <v>43981</v>
      </c>
      <c r="W423" s="5"/>
      <c r="X423" s="5"/>
      <c r="Y423" s="5" t="s">
        <v>281</v>
      </c>
      <c r="Z423" s="10">
        <v>41678.41777777778</v>
      </c>
      <c r="AA423" s="85">
        <f>COUNTIF(Table3[ProductID],Table25[[#This Row],[ProductID]])</f>
        <v>0</v>
      </c>
      <c r="AB423" s="85" t="str">
        <f>IF(Table25[[#This Row],[Jumlah Vendor]]&lt;=1,"Vendor tidak memiliki alternatif","")</f>
        <v>Vendor tidak memiliki alternatif</v>
      </c>
    </row>
    <row r="424" spans="1:28" x14ac:dyDescent="0.25">
      <c r="A424" s="4">
        <v>918</v>
      </c>
      <c r="B424" s="4" t="s">
        <v>280</v>
      </c>
      <c r="C424" s="4" t="s">
        <v>279</v>
      </c>
      <c r="D424" s="4" t="s">
        <v>2769</v>
      </c>
      <c r="E424" s="30">
        <v>1</v>
      </c>
      <c r="F424" s="30">
        <v>1</v>
      </c>
      <c r="G424" s="30" t="s">
        <v>63</v>
      </c>
      <c r="H424" s="4">
        <v>500</v>
      </c>
      <c r="I424" s="4">
        <v>375</v>
      </c>
      <c r="J424" s="4">
        <v>144.59379999999999</v>
      </c>
      <c r="K424" s="4">
        <v>264.05</v>
      </c>
      <c r="L424" s="4">
        <v>44</v>
      </c>
      <c r="M424" s="4" t="s">
        <v>25</v>
      </c>
      <c r="N424" s="4" t="s">
        <v>24</v>
      </c>
      <c r="O424" s="4">
        <v>2.96</v>
      </c>
      <c r="P424" s="4">
        <v>1</v>
      </c>
      <c r="Q424" s="4" t="s">
        <v>41</v>
      </c>
      <c r="R424" s="4" t="s">
        <v>22</v>
      </c>
      <c r="S424" s="4" t="s">
        <v>21</v>
      </c>
      <c r="T424" s="4">
        <v>12</v>
      </c>
      <c r="U424" s="4">
        <v>8</v>
      </c>
      <c r="V424" s="11">
        <v>43981</v>
      </c>
      <c r="W424" s="4"/>
      <c r="X424" s="4"/>
      <c r="Y424" s="4" t="s">
        <v>278</v>
      </c>
      <c r="Z424" s="11">
        <v>41678.41777777778</v>
      </c>
      <c r="AA424" s="85">
        <f>COUNTIF(Table3[ProductID],Table25[[#This Row],[ProductID]])</f>
        <v>0</v>
      </c>
      <c r="AB424" s="85" t="str">
        <f>IF(Table25[[#This Row],[Jumlah Vendor]]&lt;=1,"Vendor tidak memiliki alternatif","")</f>
        <v>Vendor tidak memiliki alternatif</v>
      </c>
    </row>
    <row r="425" spans="1:28" x14ac:dyDescent="0.25">
      <c r="A425" s="5">
        <v>919</v>
      </c>
      <c r="B425" s="5" t="s">
        <v>277</v>
      </c>
      <c r="C425" s="5" t="s">
        <v>276</v>
      </c>
      <c r="D425" s="5" t="s">
        <v>2769</v>
      </c>
      <c r="E425" s="29">
        <v>1</v>
      </c>
      <c r="F425" s="29">
        <v>1</v>
      </c>
      <c r="G425" s="29" t="s">
        <v>63</v>
      </c>
      <c r="H425" s="5">
        <v>500</v>
      </c>
      <c r="I425" s="5">
        <v>375</v>
      </c>
      <c r="J425" s="5">
        <v>144.59379999999999</v>
      </c>
      <c r="K425" s="5">
        <v>264.05</v>
      </c>
      <c r="L425" s="5">
        <v>48</v>
      </c>
      <c r="M425" s="5" t="s">
        <v>25</v>
      </c>
      <c r="N425" s="5" t="s">
        <v>24</v>
      </c>
      <c r="O425" s="5">
        <v>3</v>
      </c>
      <c r="P425" s="5">
        <v>1</v>
      </c>
      <c r="Q425" s="5" t="s">
        <v>41</v>
      </c>
      <c r="R425" s="5" t="s">
        <v>22</v>
      </c>
      <c r="S425" s="5" t="s">
        <v>21</v>
      </c>
      <c r="T425" s="5">
        <v>12</v>
      </c>
      <c r="U425" s="5">
        <v>8</v>
      </c>
      <c r="V425" s="10">
        <v>43981</v>
      </c>
      <c r="W425" s="5"/>
      <c r="X425" s="5"/>
      <c r="Y425" s="5" t="s">
        <v>275</v>
      </c>
      <c r="Z425" s="10">
        <v>41678.41777777778</v>
      </c>
      <c r="AA425" s="85">
        <f>COUNTIF(Table3[ProductID],Table25[[#This Row],[ProductID]])</f>
        <v>0</v>
      </c>
      <c r="AB425" s="85" t="str">
        <f>IF(Table25[[#This Row],[Jumlah Vendor]]&lt;=1,"Vendor tidak memiliki alternatif","")</f>
        <v>Vendor tidak memiliki alternatif</v>
      </c>
    </row>
    <row r="426" spans="1:28" x14ac:dyDescent="0.25">
      <c r="A426" s="4">
        <v>920</v>
      </c>
      <c r="B426" s="4" t="s">
        <v>274</v>
      </c>
      <c r="C426" s="4" t="s">
        <v>273</v>
      </c>
      <c r="D426" s="4" t="s">
        <v>2769</v>
      </c>
      <c r="E426" s="30">
        <v>1</v>
      </c>
      <c r="F426" s="30">
        <v>1</v>
      </c>
      <c r="G426" s="30" t="s">
        <v>63</v>
      </c>
      <c r="H426" s="4">
        <v>500</v>
      </c>
      <c r="I426" s="4">
        <v>375</v>
      </c>
      <c r="J426" s="4">
        <v>144.59379999999999</v>
      </c>
      <c r="K426" s="4">
        <v>264.05</v>
      </c>
      <c r="L426" s="4">
        <v>52</v>
      </c>
      <c r="M426" s="4" t="s">
        <v>25</v>
      </c>
      <c r="N426" s="4" t="s">
        <v>24</v>
      </c>
      <c r="O426" s="4">
        <v>3.04</v>
      </c>
      <c r="P426" s="4">
        <v>1</v>
      </c>
      <c r="Q426" s="4" t="s">
        <v>41</v>
      </c>
      <c r="R426" s="4" t="s">
        <v>22</v>
      </c>
      <c r="S426" s="4" t="s">
        <v>21</v>
      </c>
      <c r="T426" s="4">
        <v>12</v>
      </c>
      <c r="U426" s="4">
        <v>8</v>
      </c>
      <c r="V426" s="11">
        <v>43981</v>
      </c>
      <c r="W426" s="4"/>
      <c r="X426" s="4"/>
      <c r="Y426" s="4" t="s">
        <v>272</v>
      </c>
      <c r="Z426" s="11">
        <v>41678.41777777778</v>
      </c>
      <c r="AA426" s="85">
        <f>COUNTIF(Table3[ProductID],Table25[[#This Row],[ProductID]])</f>
        <v>0</v>
      </c>
      <c r="AB426" s="85" t="str">
        <f>IF(Table25[[#This Row],[Jumlah Vendor]]&lt;=1,"Vendor tidak memiliki alternatif","")</f>
        <v>Vendor tidak memiliki alternatif</v>
      </c>
    </row>
    <row r="427" spans="1:28" x14ac:dyDescent="0.25">
      <c r="A427" s="5">
        <v>921</v>
      </c>
      <c r="B427" s="5" t="s">
        <v>271</v>
      </c>
      <c r="C427" s="5" t="s">
        <v>270</v>
      </c>
      <c r="D427" s="5" t="s">
        <v>2769</v>
      </c>
      <c r="E427" s="29">
        <v>0</v>
      </c>
      <c r="F427" s="29">
        <v>1</v>
      </c>
      <c r="G427" s="29"/>
      <c r="H427" s="5">
        <v>500</v>
      </c>
      <c r="I427" s="5">
        <v>375</v>
      </c>
      <c r="J427" s="5">
        <v>1.8663000000000001</v>
      </c>
      <c r="K427" s="5">
        <v>4.99</v>
      </c>
      <c r="L427" s="5"/>
      <c r="M427" s="5"/>
      <c r="N427" s="5"/>
      <c r="O427" s="5"/>
      <c r="P427" s="5">
        <v>0</v>
      </c>
      <c r="Q427" s="5" t="s">
        <v>41</v>
      </c>
      <c r="R427" s="5"/>
      <c r="S427" s="5"/>
      <c r="T427" s="5">
        <v>37</v>
      </c>
      <c r="U427" s="5">
        <v>92</v>
      </c>
      <c r="V427" s="10">
        <v>43981</v>
      </c>
      <c r="W427" s="5"/>
      <c r="X427" s="5"/>
      <c r="Y427" s="5" t="s">
        <v>269</v>
      </c>
      <c r="Z427" s="10">
        <v>41678.41777777778</v>
      </c>
      <c r="AA427" s="85">
        <f>COUNTIF(Table3[ProductID],Table25[[#This Row],[ProductID]])</f>
        <v>1</v>
      </c>
      <c r="AB427" s="85" t="str">
        <f>IF(Table25[[#This Row],[Jumlah Vendor]]&lt;=1,"Vendor tidak memiliki alternatif","")</f>
        <v>Vendor tidak memiliki alternatif</v>
      </c>
    </row>
    <row r="428" spans="1:28" x14ac:dyDescent="0.25">
      <c r="A428" s="4">
        <v>922</v>
      </c>
      <c r="B428" s="4" t="s">
        <v>268</v>
      </c>
      <c r="C428" s="4" t="s">
        <v>267</v>
      </c>
      <c r="D428" s="4" t="s">
        <v>2769</v>
      </c>
      <c r="E428" s="30">
        <v>0</v>
      </c>
      <c r="F428" s="30">
        <v>1</v>
      </c>
      <c r="G428" s="30"/>
      <c r="H428" s="4">
        <v>500</v>
      </c>
      <c r="I428" s="4">
        <v>375</v>
      </c>
      <c r="J428" s="4">
        <v>1.4923</v>
      </c>
      <c r="K428" s="4">
        <v>3.99</v>
      </c>
      <c r="L428" s="4"/>
      <c r="M428" s="4"/>
      <c r="N428" s="4"/>
      <c r="O428" s="4"/>
      <c r="P428" s="4">
        <v>0</v>
      </c>
      <c r="Q428" s="4" t="s">
        <v>23</v>
      </c>
      <c r="R428" s="4"/>
      <c r="S428" s="4"/>
      <c r="T428" s="4">
        <v>37</v>
      </c>
      <c r="U428" s="4">
        <v>93</v>
      </c>
      <c r="V428" s="11">
        <v>43981</v>
      </c>
      <c r="W428" s="4"/>
      <c r="X428" s="4"/>
      <c r="Y428" s="4" t="s">
        <v>266</v>
      </c>
      <c r="Z428" s="11">
        <v>41678.41777777778</v>
      </c>
      <c r="AA428" s="85">
        <f>COUNTIF(Table3[ProductID],Table25[[#This Row],[ProductID]])</f>
        <v>1</v>
      </c>
      <c r="AB428" s="85" t="str">
        <f>IF(Table25[[#This Row],[Jumlah Vendor]]&lt;=1,"Vendor tidak memiliki alternatif","")</f>
        <v>Vendor tidak memiliki alternatif</v>
      </c>
    </row>
    <row r="429" spans="1:28" x14ac:dyDescent="0.25">
      <c r="A429" s="5">
        <v>923</v>
      </c>
      <c r="B429" s="5" t="s">
        <v>265</v>
      </c>
      <c r="C429" s="5" t="s">
        <v>264</v>
      </c>
      <c r="D429" s="5" t="s">
        <v>2769</v>
      </c>
      <c r="E429" s="29">
        <v>0</v>
      </c>
      <c r="F429" s="29">
        <v>1</v>
      </c>
      <c r="G429" s="29"/>
      <c r="H429" s="5">
        <v>500</v>
      </c>
      <c r="I429" s="5">
        <v>375</v>
      </c>
      <c r="J429" s="5">
        <v>1.8663000000000001</v>
      </c>
      <c r="K429" s="5">
        <v>4.99</v>
      </c>
      <c r="L429" s="5"/>
      <c r="M429" s="5"/>
      <c r="N429" s="5"/>
      <c r="O429" s="5"/>
      <c r="P429" s="5">
        <v>0</v>
      </c>
      <c r="Q429" s="5" t="s">
        <v>92</v>
      </c>
      <c r="R429" s="5"/>
      <c r="S429" s="5"/>
      <c r="T429" s="5">
        <v>37</v>
      </c>
      <c r="U429" s="5">
        <v>94</v>
      </c>
      <c r="V429" s="10">
        <v>43981</v>
      </c>
      <c r="W429" s="5"/>
      <c r="X429" s="5"/>
      <c r="Y429" s="5" t="s">
        <v>263</v>
      </c>
      <c r="Z429" s="10">
        <v>41678.41777777778</v>
      </c>
      <c r="AA429" s="85">
        <f>COUNTIF(Table3[ProductID],Table25[[#This Row],[ProductID]])</f>
        <v>1</v>
      </c>
      <c r="AB429" s="85" t="str">
        <f>IF(Table25[[#This Row],[Jumlah Vendor]]&lt;=1,"Vendor tidak memiliki alternatif","")</f>
        <v>Vendor tidak memiliki alternatif</v>
      </c>
    </row>
    <row r="430" spans="1:28" x14ac:dyDescent="0.25">
      <c r="A430" s="4">
        <v>924</v>
      </c>
      <c r="B430" s="4" t="s">
        <v>262</v>
      </c>
      <c r="C430" s="4" t="s">
        <v>261</v>
      </c>
      <c r="D430" s="4" t="s">
        <v>2769</v>
      </c>
      <c r="E430" s="30">
        <v>1</v>
      </c>
      <c r="F430" s="30">
        <v>1</v>
      </c>
      <c r="G430" s="30" t="s">
        <v>26</v>
      </c>
      <c r="H430" s="4">
        <v>500</v>
      </c>
      <c r="I430" s="4">
        <v>375</v>
      </c>
      <c r="J430" s="4">
        <v>136.785</v>
      </c>
      <c r="K430" s="4">
        <v>249.79</v>
      </c>
      <c r="L430" s="4">
        <v>42</v>
      </c>
      <c r="M430" s="4" t="s">
        <v>25</v>
      </c>
      <c r="N430" s="4" t="s">
        <v>24</v>
      </c>
      <c r="O430" s="4">
        <v>2.92</v>
      </c>
      <c r="P430" s="4">
        <v>1</v>
      </c>
      <c r="Q430" s="4" t="s">
        <v>41</v>
      </c>
      <c r="R430" s="4" t="s">
        <v>22</v>
      </c>
      <c r="S430" s="4" t="s">
        <v>21</v>
      </c>
      <c r="T430" s="4">
        <v>12</v>
      </c>
      <c r="U430" s="4">
        <v>8</v>
      </c>
      <c r="V430" s="11">
        <v>43981</v>
      </c>
      <c r="W430" s="4"/>
      <c r="X430" s="4"/>
      <c r="Y430" s="4" t="s">
        <v>260</v>
      </c>
      <c r="Z430" s="11">
        <v>41678.41777777778</v>
      </c>
      <c r="AA430" s="85">
        <f>COUNTIF(Table3[ProductID],Table25[[#This Row],[ProductID]])</f>
        <v>0</v>
      </c>
      <c r="AB430" s="85" t="str">
        <f>IF(Table25[[#This Row],[Jumlah Vendor]]&lt;=1,"Vendor tidak memiliki alternatif","")</f>
        <v>Vendor tidak memiliki alternatif</v>
      </c>
    </row>
    <row r="431" spans="1:28" x14ac:dyDescent="0.25">
      <c r="A431" s="5">
        <v>925</v>
      </c>
      <c r="B431" s="5" t="s">
        <v>259</v>
      </c>
      <c r="C431" s="5" t="s">
        <v>258</v>
      </c>
      <c r="D431" s="5" t="s">
        <v>2769</v>
      </c>
      <c r="E431" s="29">
        <v>1</v>
      </c>
      <c r="F431" s="29">
        <v>1</v>
      </c>
      <c r="G431" s="29" t="s">
        <v>26</v>
      </c>
      <c r="H431" s="5">
        <v>500</v>
      </c>
      <c r="I431" s="5">
        <v>375</v>
      </c>
      <c r="J431" s="5">
        <v>136.785</v>
      </c>
      <c r="K431" s="5">
        <v>249.79</v>
      </c>
      <c r="L431" s="5">
        <v>44</v>
      </c>
      <c r="M431" s="5" t="s">
        <v>25</v>
      </c>
      <c r="N431" s="5" t="s">
        <v>24</v>
      </c>
      <c r="O431" s="5">
        <v>2.96</v>
      </c>
      <c r="P431" s="5">
        <v>1</v>
      </c>
      <c r="Q431" s="5" t="s">
        <v>41</v>
      </c>
      <c r="R431" s="5" t="s">
        <v>22</v>
      </c>
      <c r="S431" s="5" t="s">
        <v>21</v>
      </c>
      <c r="T431" s="5">
        <v>12</v>
      </c>
      <c r="U431" s="5">
        <v>8</v>
      </c>
      <c r="V431" s="10">
        <v>43981</v>
      </c>
      <c r="W431" s="5"/>
      <c r="X431" s="5"/>
      <c r="Y431" s="5" t="s">
        <v>257</v>
      </c>
      <c r="Z431" s="10">
        <v>41678.41777777778</v>
      </c>
      <c r="AA431" s="85">
        <f>COUNTIF(Table3[ProductID],Table25[[#This Row],[ProductID]])</f>
        <v>0</v>
      </c>
      <c r="AB431" s="85" t="str">
        <f>IF(Table25[[#This Row],[Jumlah Vendor]]&lt;=1,"Vendor tidak memiliki alternatif","")</f>
        <v>Vendor tidak memiliki alternatif</v>
      </c>
    </row>
    <row r="432" spans="1:28" x14ac:dyDescent="0.25">
      <c r="A432" s="4">
        <v>926</v>
      </c>
      <c r="B432" s="4" t="s">
        <v>256</v>
      </c>
      <c r="C432" s="4" t="s">
        <v>255</v>
      </c>
      <c r="D432" s="4" t="s">
        <v>2769</v>
      </c>
      <c r="E432" s="30">
        <v>1</v>
      </c>
      <c r="F432" s="30">
        <v>1</v>
      </c>
      <c r="G432" s="30" t="s">
        <v>26</v>
      </c>
      <c r="H432" s="4">
        <v>500</v>
      </c>
      <c r="I432" s="4">
        <v>375</v>
      </c>
      <c r="J432" s="4">
        <v>136.785</v>
      </c>
      <c r="K432" s="4">
        <v>249.79</v>
      </c>
      <c r="L432" s="4">
        <v>48</v>
      </c>
      <c r="M432" s="4" t="s">
        <v>25</v>
      </c>
      <c r="N432" s="4" t="s">
        <v>24</v>
      </c>
      <c r="O432" s="4">
        <v>3</v>
      </c>
      <c r="P432" s="4">
        <v>1</v>
      </c>
      <c r="Q432" s="4" t="s">
        <v>41</v>
      </c>
      <c r="R432" s="4" t="s">
        <v>22</v>
      </c>
      <c r="S432" s="4" t="s">
        <v>21</v>
      </c>
      <c r="T432" s="4">
        <v>12</v>
      </c>
      <c r="U432" s="4">
        <v>8</v>
      </c>
      <c r="V432" s="11">
        <v>43981</v>
      </c>
      <c r="W432" s="4"/>
      <c r="X432" s="4"/>
      <c r="Y432" s="4" t="s">
        <v>254</v>
      </c>
      <c r="Z432" s="11">
        <v>41678.41777777778</v>
      </c>
      <c r="AA432" s="85">
        <f>COUNTIF(Table3[ProductID],Table25[[#This Row],[ProductID]])</f>
        <v>0</v>
      </c>
      <c r="AB432" s="85" t="str">
        <f>IF(Table25[[#This Row],[Jumlah Vendor]]&lt;=1,"Vendor tidak memiliki alternatif","")</f>
        <v>Vendor tidak memiliki alternatif</v>
      </c>
    </row>
    <row r="433" spans="1:28" x14ac:dyDescent="0.25">
      <c r="A433" s="5">
        <v>927</v>
      </c>
      <c r="B433" s="5" t="s">
        <v>253</v>
      </c>
      <c r="C433" s="5" t="s">
        <v>252</v>
      </c>
      <c r="D433" s="5" t="s">
        <v>2769</v>
      </c>
      <c r="E433" s="29">
        <v>1</v>
      </c>
      <c r="F433" s="29">
        <v>1</v>
      </c>
      <c r="G433" s="29" t="s">
        <v>26</v>
      </c>
      <c r="H433" s="5">
        <v>500</v>
      </c>
      <c r="I433" s="5">
        <v>375</v>
      </c>
      <c r="J433" s="5">
        <v>136.785</v>
      </c>
      <c r="K433" s="5">
        <v>249.79</v>
      </c>
      <c r="L433" s="5">
        <v>52</v>
      </c>
      <c r="M433" s="5" t="s">
        <v>25</v>
      </c>
      <c r="N433" s="5" t="s">
        <v>24</v>
      </c>
      <c r="O433" s="5">
        <v>3.04</v>
      </c>
      <c r="P433" s="5">
        <v>1</v>
      </c>
      <c r="Q433" s="5" t="s">
        <v>41</v>
      </c>
      <c r="R433" s="5" t="s">
        <v>22</v>
      </c>
      <c r="S433" s="5" t="s">
        <v>21</v>
      </c>
      <c r="T433" s="5">
        <v>12</v>
      </c>
      <c r="U433" s="5">
        <v>8</v>
      </c>
      <c r="V433" s="10">
        <v>43981</v>
      </c>
      <c r="W433" s="5"/>
      <c r="X433" s="5"/>
      <c r="Y433" s="5" t="s">
        <v>251</v>
      </c>
      <c r="Z433" s="10">
        <v>41678.41777777778</v>
      </c>
      <c r="AA433" s="85">
        <f>COUNTIF(Table3[ProductID],Table25[[#This Row],[ProductID]])</f>
        <v>0</v>
      </c>
      <c r="AB433" s="85" t="str">
        <f>IF(Table25[[#This Row],[Jumlah Vendor]]&lt;=1,"Vendor tidak memiliki alternatif","")</f>
        <v>Vendor tidak memiliki alternatif</v>
      </c>
    </row>
    <row r="434" spans="1:28" hidden="1" x14ac:dyDescent="0.25">
      <c r="A434" s="4">
        <v>928</v>
      </c>
      <c r="B434" s="4" t="s">
        <v>250</v>
      </c>
      <c r="C434" s="4" t="s">
        <v>249</v>
      </c>
      <c r="D434" s="4" t="s">
        <v>2769</v>
      </c>
      <c r="E434" s="30">
        <v>0</v>
      </c>
      <c r="F434" s="30">
        <v>1</v>
      </c>
      <c r="G434" s="30"/>
      <c r="H434" s="4">
        <v>500</v>
      </c>
      <c r="I434" s="4">
        <v>375</v>
      </c>
      <c r="J434" s="4">
        <v>9.3462999999999994</v>
      </c>
      <c r="K434" s="4">
        <v>24.99</v>
      </c>
      <c r="L434" s="4"/>
      <c r="M434" s="4"/>
      <c r="N434" s="4"/>
      <c r="O434" s="4"/>
      <c r="P434" s="4">
        <v>0</v>
      </c>
      <c r="Q434" s="4" t="s">
        <v>41</v>
      </c>
      <c r="R434" s="4" t="s">
        <v>22</v>
      </c>
      <c r="S434" s="4"/>
      <c r="T434" s="4">
        <v>37</v>
      </c>
      <c r="U434" s="4">
        <v>85</v>
      </c>
      <c r="V434" s="11">
        <v>43981</v>
      </c>
      <c r="W434" s="4"/>
      <c r="X434" s="4"/>
      <c r="Y434" s="4" t="s">
        <v>248</v>
      </c>
      <c r="Z434" s="11">
        <v>41678.41777777778</v>
      </c>
      <c r="AA434" s="85">
        <f>COUNTIF(Table3[ProductID],Table25[[#This Row],[ProductID]])</f>
        <v>2</v>
      </c>
      <c r="AB434" s="85" t="str">
        <f>IF(Table25[[#This Row],[Jumlah Vendor]]&lt;=1,"Vendor tidak memiliki alternatif","")</f>
        <v/>
      </c>
    </row>
    <row r="435" spans="1:28" hidden="1" x14ac:dyDescent="0.25">
      <c r="A435" s="5">
        <v>929</v>
      </c>
      <c r="B435" s="5" t="s">
        <v>247</v>
      </c>
      <c r="C435" s="5" t="s">
        <v>246</v>
      </c>
      <c r="D435" s="5" t="s">
        <v>2769</v>
      </c>
      <c r="E435" s="29">
        <v>0</v>
      </c>
      <c r="F435" s="29">
        <v>1</v>
      </c>
      <c r="G435" s="29"/>
      <c r="H435" s="5">
        <v>500</v>
      </c>
      <c r="I435" s="5">
        <v>375</v>
      </c>
      <c r="J435" s="5">
        <v>11.2163</v>
      </c>
      <c r="K435" s="5">
        <v>29.99</v>
      </c>
      <c r="L435" s="5"/>
      <c r="M435" s="5"/>
      <c r="N435" s="5"/>
      <c r="O435" s="5"/>
      <c r="P435" s="5">
        <v>0</v>
      </c>
      <c r="Q435" s="5" t="s">
        <v>41</v>
      </c>
      <c r="R435" s="5" t="s">
        <v>41</v>
      </c>
      <c r="S435" s="5"/>
      <c r="T435" s="5">
        <v>37</v>
      </c>
      <c r="U435" s="5">
        <v>86</v>
      </c>
      <c r="V435" s="10">
        <v>43981</v>
      </c>
      <c r="W435" s="5"/>
      <c r="X435" s="5"/>
      <c r="Y435" s="5" t="s">
        <v>245</v>
      </c>
      <c r="Z435" s="10">
        <v>41678.41777777778</v>
      </c>
      <c r="AA435" s="85">
        <f>COUNTIF(Table3[ProductID],Table25[[#This Row],[ProductID]])</f>
        <v>2</v>
      </c>
      <c r="AB435" s="85" t="str">
        <f>IF(Table25[[#This Row],[Jumlah Vendor]]&lt;=1,"Vendor tidak memiliki alternatif","")</f>
        <v/>
      </c>
    </row>
    <row r="436" spans="1:28" hidden="1" x14ac:dyDescent="0.25">
      <c r="A436" s="4">
        <v>930</v>
      </c>
      <c r="B436" s="4" t="s">
        <v>244</v>
      </c>
      <c r="C436" s="4" t="s">
        <v>243</v>
      </c>
      <c r="D436" s="4" t="s">
        <v>2769</v>
      </c>
      <c r="E436" s="30">
        <v>0</v>
      </c>
      <c r="F436" s="30">
        <v>1</v>
      </c>
      <c r="G436" s="30"/>
      <c r="H436" s="4">
        <v>500</v>
      </c>
      <c r="I436" s="4">
        <v>375</v>
      </c>
      <c r="J436" s="4">
        <v>13.09</v>
      </c>
      <c r="K436" s="4">
        <v>35</v>
      </c>
      <c r="L436" s="4"/>
      <c r="M436" s="4"/>
      <c r="N436" s="4"/>
      <c r="O436" s="4"/>
      <c r="P436" s="4">
        <v>0</v>
      </c>
      <c r="Q436" s="4" t="s">
        <v>41</v>
      </c>
      <c r="R436" s="4" t="s">
        <v>36</v>
      </c>
      <c r="S436" s="4"/>
      <c r="T436" s="4">
        <v>37</v>
      </c>
      <c r="U436" s="4">
        <v>87</v>
      </c>
      <c r="V436" s="11">
        <v>43981</v>
      </c>
      <c r="W436" s="4"/>
      <c r="X436" s="4"/>
      <c r="Y436" s="4" t="s">
        <v>242</v>
      </c>
      <c r="Z436" s="11">
        <v>41678.41777777778</v>
      </c>
      <c r="AA436" s="85">
        <f>COUNTIF(Table3[ProductID],Table25[[#This Row],[ProductID]])</f>
        <v>2</v>
      </c>
      <c r="AB436" s="85" t="str">
        <f>IF(Table25[[#This Row],[Jumlah Vendor]]&lt;=1,"Vendor tidak memiliki alternatif","")</f>
        <v/>
      </c>
    </row>
    <row r="437" spans="1:28" hidden="1" x14ac:dyDescent="0.25">
      <c r="A437" s="5">
        <v>931</v>
      </c>
      <c r="B437" s="5" t="s">
        <v>241</v>
      </c>
      <c r="C437" s="5" t="s">
        <v>240</v>
      </c>
      <c r="D437" s="5" t="s">
        <v>2769</v>
      </c>
      <c r="E437" s="29">
        <v>0</v>
      </c>
      <c r="F437" s="29">
        <v>1</v>
      </c>
      <c r="G437" s="29"/>
      <c r="H437" s="5">
        <v>500</v>
      </c>
      <c r="I437" s="5">
        <v>375</v>
      </c>
      <c r="J437" s="5">
        <v>8.0373000000000001</v>
      </c>
      <c r="K437" s="5">
        <v>21.49</v>
      </c>
      <c r="L437" s="5"/>
      <c r="M437" s="5"/>
      <c r="N437" s="5"/>
      <c r="O437" s="5"/>
      <c r="P437" s="5">
        <v>0</v>
      </c>
      <c r="Q437" s="5" t="s">
        <v>23</v>
      </c>
      <c r="R437" s="5" t="s">
        <v>22</v>
      </c>
      <c r="S437" s="5"/>
      <c r="T437" s="5">
        <v>37</v>
      </c>
      <c r="U437" s="5">
        <v>88</v>
      </c>
      <c r="V437" s="10">
        <v>43981</v>
      </c>
      <c r="W437" s="5"/>
      <c r="X437" s="5"/>
      <c r="Y437" s="5" t="s">
        <v>239</v>
      </c>
      <c r="Z437" s="10">
        <v>41678.41777777778</v>
      </c>
      <c r="AA437" s="85">
        <f>COUNTIF(Table3[ProductID],Table25[[#This Row],[ProductID]])</f>
        <v>2</v>
      </c>
      <c r="AB437" s="85" t="str">
        <f>IF(Table25[[#This Row],[Jumlah Vendor]]&lt;=1,"Vendor tidak memiliki alternatif","")</f>
        <v/>
      </c>
    </row>
    <row r="438" spans="1:28" hidden="1" x14ac:dyDescent="0.25">
      <c r="A438" s="4">
        <v>932</v>
      </c>
      <c r="B438" s="4" t="s">
        <v>238</v>
      </c>
      <c r="C438" s="4" t="s">
        <v>237</v>
      </c>
      <c r="D438" s="4" t="s">
        <v>2769</v>
      </c>
      <c r="E438" s="30">
        <v>0</v>
      </c>
      <c r="F438" s="30">
        <v>1</v>
      </c>
      <c r="G438" s="30"/>
      <c r="H438" s="4">
        <v>500</v>
      </c>
      <c r="I438" s="4">
        <v>375</v>
      </c>
      <c r="J438" s="4">
        <v>9.3462999999999994</v>
      </c>
      <c r="K438" s="4">
        <v>24.99</v>
      </c>
      <c r="L438" s="4"/>
      <c r="M438" s="4"/>
      <c r="N438" s="4"/>
      <c r="O438" s="4"/>
      <c r="P438" s="4">
        <v>0</v>
      </c>
      <c r="Q438" s="4" t="s">
        <v>23</v>
      </c>
      <c r="R438" s="4" t="s">
        <v>41</v>
      </c>
      <c r="S438" s="4"/>
      <c r="T438" s="4">
        <v>37</v>
      </c>
      <c r="U438" s="4">
        <v>89</v>
      </c>
      <c r="V438" s="11">
        <v>43981</v>
      </c>
      <c r="W438" s="4"/>
      <c r="X438" s="4"/>
      <c r="Y438" s="4" t="s">
        <v>236</v>
      </c>
      <c r="Z438" s="11">
        <v>41678.41777777778</v>
      </c>
      <c r="AA438" s="85">
        <f>COUNTIF(Table3[ProductID],Table25[[#This Row],[ProductID]])</f>
        <v>2</v>
      </c>
      <c r="AB438" s="85" t="str">
        <f>IF(Table25[[#This Row],[Jumlah Vendor]]&lt;=1,"Vendor tidak memiliki alternatif","")</f>
        <v/>
      </c>
    </row>
    <row r="439" spans="1:28" hidden="1" x14ac:dyDescent="0.25">
      <c r="A439" s="5">
        <v>933</v>
      </c>
      <c r="B439" s="5" t="s">
        <v>235</v>
      </c>
      <c r="C439" s="5" t="s">
        <v>234</v>
      </c>
      <c r="D439" s="5" t="s">
        <v>2769</v>
      </c>
      <c r="E439" s="29">
        <v>0</v>
      </c>
      <c r="F439" s="29">
        <v>1</v>
      </c>
      <c r="G439" s="29"/>
      <c r="H439" s="5">
        <v>500</v>
      </c>
      <c r="I439" s="5">
        <v>375</v>
      </c>
      <c r="J439" s="5">
        <v>12.192399999999999</v>
      </c>
      <c r="K439" s="5">
        <v>32.6</v>
      </c>
      <c r="L439" s="5"/>
      <c r="M439" s="5"/>
      <c r="N439" s="5"/>
      <c r="O439" s="5"/>
      <c r="P439" s="5">
        <v>0</v>
      </c>
      <c r="Q439" s="5" t="s">
        <v>23</v>
      </c>
      <c r="R439" s="5" t="s">
        <v>36</v>
      </c>
      <c r="S439" s="5"/>
      <c r="T439" s="5">
        <v>37</v>
      </c>
      <c r="U439" s="5">
        <v>90</v>
      </c>
      <c r="V439" s="10">
        <v>43981</v>
      </c>
      <c r="W439" s="5"/>
      <c r="X439" s="5"/>
      <c r="Y439" s="5" t="s">
        <v>233</v>
      </c>
      <c r="Z439" s="10">
        <v>41678.41777777778</v>
      </c>
      <c r="AA439" s="85">
        <f>COUNTIF(Table3[ProductID],Table25[[#This Row],[ProductID]])</f>
        <v>2</v>
      </c>
      <c r="AB439" s="85" t="str">
        <f>IF(Table25[[#This Row],[Jumlah Vendor]]&lt;=1,"Vendor tidak memiliki alternatif","")</f>
        <v/>
      </c>
    </row>
    <row r="440" spans="1:28" hidden="1" x14ac:dyDescent="0.25">
      <c r="A440" s="4">
        <v>934</v>
      </c>
      <c r="B440" s="4" t="s">
        <v>232</v>
      </c>
      <c r="C440" s="4" t="s">
        <v>231</v>
      </c>
      <c r="D440" s="4" t="s">
        <v>2769</v>
      </c>
      <c r="E440" s="30">
        <v>0</v>
      </c>
      <c r="F440" s="30">
        <v>1</v>
      </c>
      <c r="G440" s="30"/>
      <c r="H440" s="4">
        <v>500</v>
      </c>
      <c r="I440" s="4">
        <v>375</v>
      </c>
      <c r="J440" s="4">
        <v>10.8423</v>
      </c>
      <c r="K440" s="4">
        <v>28.99</v>
      </c>
      <c r="L440" s="4"/>
      <c r="M440" s="4"/>
      <c r="N440" s="4"/>
      <c r="O440" s="4"/>
      <c r="P440" s="4">
        <v>0</v>
      </c>
      <c r="Q440" s="4" t="s">
        <v>92</v>
      </c>
      <c r="R440" s="4"/>
      <c r="S440" s="4"/>
      <c r="T440" s="4">
        <v>37</v>
      </c>
      <c r="U440" s="4">
        <v>91</v>
      </c>
      <c r="V440" s="11">
        <v>43981</v>
      </c>
      <c r="W440" s="4"/>
      <c r="X440" s="4"/>
      <c r="Y440" s="4" t="s">
        <v>230</v>
      </c>
      <c r="Z440" s="11">
        <v>41678.41777777778</v>
      </c>
      <c r="AA440" s="85">
        <f>COUNTIF(Table3[ProductID],Table25[[#This Row],[ProductID]])</f>
        <v>2</v>
      </c>
      <c r="AB440" s="85" t="str">
        <f>IF(Table25[[#This Row],[Jumlah Vendor]]&lt;=1,"Vendor tidak memiliki alternatif","")</f>
        <v/>
      </c>
    </row>
    <row r="441" spans="1:28" hidden="1" x14ac:dyDescent="0.25">
      <c r="A441" s="5">
        <v>935</v>
      </c>
      <c r="B441" s="5" t="s">
        <v>229</v>
      </c>
      <c r="C441" s="5" t="s">
        <v>228</v>
      </c>
      <c r="D441" s="5" t="s">
        <v>2769</v>
      </c>
      <c r="E441" s="29">
        <v>0</v>
      </c>
      <c r="F441" s="29">
        <v>1</v>
      </c>
      <c r="G441" s="29" t="s">
        <v>209</v>
      </c>
      <c r="H441" s="5">
        <v>500</v>
      </c>
      <c r="I441" s="5">
        <v>375</v>
      </c>
      <c r="J441" s="5">
        <v>17.977599999999999</v>
      </c>
      <c r="K441" s="5">
        <v>40.49</v>
      </c>
      <c r="L441" s="5"/>
      <c r="M441" s="5"/>
      <c r="N441" s="5" t="s">
        <v>37</v>
      </c>
      <c r="O441" s="5">
        <v>218</v>
      </c>
      <c r="P441" s="5">
        <v>1</v>
      </c>
      <c r="Q441" s="5" t="s">
        <v>41</v>
      </c>
      <c r="R441" s="5" t="s">
        <v>22</v>
      </c>
      <c r="S441" s="5"/>
      <c r="T441" s="5">
        <v>13</v>
      </c>
      <c r="U441" s="5">
        <v>62</v>
      </c>
      <c r="V441" s="10">
        <v>43981</v>
      </c>
      <c r="W441" s="5"/>
      <c r="X441" s="5"/>
      <c r="Y441" s="5" t="s">
        <v>227</v>
      </c>
      <c r="Z441" s="10">
        <v>41678.41777777778</v>
      </c>
      <c r="AA441" s="85">
        <f>COUNTIF(Table3[ProductID],Table25[[#This Row],[ProductID]])</f>
        <v>2</v>
      </c>
      <c r="AB441" s="85" t="str">
        <f>IF(Table25[[#This Row],[Jumlah Vendor]]&lt;=1,"Vendor tidak memiliki alternatif","")</f>
        <v/>
      </c>
    </row>
    <row r="442" spans="1:28" hidden="1" x14ac:dyDescent="0.25">
      <c r="A442" s="4">
        <v>936</v>
      </c>
      <c r="B442" s="4" t="s">
        <v>226</v>
      </c>
      <c r="C442" s="4" t="s">
        <v>225</v>
      </c>
      <c r="D442" s="4" t="s">
        <v>2769</v>
      </c>
      <c r="E442" s="30">
        <v>0</v>
      </c>
      <c r="F442" s="30">
        <v>1</v>
      </c>
      <c r="G442" s="30" t="s">
        <v>209</v>
      </c>
      <c r="H442" s="4">
        <v>500</v>
      </c>
      <c r="I442" s="4">
        <v>375</v>
      </c>
      <c r="J442" s="4">
        <v>27.568000000000001</v>
      </c>
      <c r="K442" s="4">
        <v>62.09</v>
      </c>
      <c r="L442" s="4"/>
      <c r="M442" s="4"/>
      <c r="N442" s="4" t="s">
        <v>37</v>
      </c>
      <c r="O442" s="4">
        <v>215</v>
      </c>
      <c r="P442" s="4">
        <v>1</v>
      </c>
      <c r="Q442" s="4" t="s">
        <v>41</v>
      </c>
      <c r="R442" s="4" t="s">
        <v>41</v>
      </c>
      <c r="S442" s="4"/>
      <c r="T442" s="4">
        <v>13</v>
      </c>
      <c r="U442" s="4">
        <v>63</v>
      </c>
      <c r="V442" s="11">
        <v>43981</v>
      </c>
      <c r="W442" s="4"/>
      <c r="X442" s="4"/>
      <c r="Y442" s="4" t="s">
        <v>224</v>
      </c>
      <c r="Z442" s="11">
        <v>41678.41777777778</v>
      </c>
      <c r="AA442" s="85">
        <f>COUNTIF(Table3[ProductID],Table25[[#This Row],[ProductID]])</f>
        <v>2</v>
      </c>
      <c r="AB442" s="85" t="str">
        <f>IF(Table25[[#This Row],[Jumlah Vendor]]&lt;=1,"Vendor tidak memiliki alternatif","")</f>
        <v/>
      </c>
    </row>
    <row r="443" spans="1:28" x14ac:dyDescent="0.25">
      <c r="A443" s="5">
        <v>937</v>
      </c>
      <c r="B443" s="5" t="s">
        <v>223</v>
      </c>
      <c r="C443" s="5" t="s">
        <v>222</v>
      </c>
      <c r="D443" s="5" t="s">
        <v>2769</v>
      </c>
      <c r="E443" s="29">
        <v>0</v>
      </c>
      <c r="F443" s="29">
        <v>1</v>
      </c>
      <c r="G443" s="29" t="s">
        <v>209</v>
      </c>
      <c r="H443" s="5">
        <v>500</v>
      </c>
      <c r="I443" s="5">
        <v>375</v>
      </c>
      <c r="J443" s="5">
        <v>35.959600000000002</v>
      </c>
      <c r="K443" s="5">
        <v>80.989999999999995</v>
      </c>
      <c r="L443" s="5"/>
      <c r="M443" s="5"/>
      <c r="N443" s="5" t="s">
        <v>37</v>
      </c>
      <c r="O443" s="5">
        <v>185</v>
      </c>
      <c r="P443" s="5">
        <v>1</v>
      </c>
      <c r="Q443" s="5" t="s">
        <v>41</v>
      </c>
      <c r="R443" s="5" t="s">
        <v>36</v>
      </c>
      <c r="S443" s="5"/>
      <c r="T443" s="5">
        <v>13</v>
      </c>
      <c r="U443" s="5">
        <v>64</v>
      </c>
      <c r="V443" s="10">
        <v>43981</v>
      </c>
      <c r="W443" s="5"/>
      <c r="X443" s="5"/>
      <c r="Y443" s="5" t="s">
        <v>221</v>
      </c>
      <c r="Z443" s="10">
        <v>41678.41777777778</v>
      </c>
      <c r="AA443" s="85">
        <f>COUNTIF(Table3[ProductID],Table25[[#This Row],[ProductID]])</f>
        <v>1</v>
      </c>
      <c r="AB443" s="85" t="str">
        <f>IF(Table25[[#This Row],[Jumlah Vendor]]&lt;=1,"Vendor tidak memiliki alternatif","")</f>
        <v>Vendor tidak memiliki alternatif</v>
      </c>
    </row>
    <row r="444" spans="1:28" hidden="1" x14ac:dyDescent="0.25">
      <c r="A444" s="4">
        <v>938</v>
      </c>
      <c r="B444" s="4" t="s">
        <v>220</v>
      </c>
      <c r="C444" s="4" t="s">
        <v>219</v>
      </c>
      <c r="D444" s="4" t="s">
        <v>2769</v>
      </c>
      <c r="E444" s="30">
        <v>0</v>
      </c>
      <c r="F444" s="30">
        <v>1</v>
      </c>
      <c r="G444" s="30" t="s">
        <v>209</v>
      </c>
      <c r="H444" s="4">
        <v>500</v>
      </c>
      <c r="I444" s="4">
        <v>375</v>
      </c>
      <c r="J444" s="4">
        <v>17.977599999999999</v>
      </c>
      <c r="K444" s="4">
        <v>40.49</v>
      </c>
      <c r="L444" s="4"/>
      <c r="M444" s="4"/>
      <c r="N444" s="4" t="s">
        <v>37</v>
      </c>
      <c r="O444" s="4">
        <v>189</v>
      </c>
      <c r="P444" s="4">
        <v>1</v>
      </c>
      <c r="Q444" s="4" t="s">
        <v>23</v>
      </c>
      <c r="R444" s="4" t="s">
        <v>22</v>
      </c>
      <c r="S444" s="4"/>
      <c r="T444" s="4">
        <v>13</v>
      </c>
      <c r="U444" s="4">
        <v>68</v>
      </c>
      <c r="V444" s="11">
        <v>43981</v>
      </c>
      <c r="W444" s="4"/>
      <c r="X444" s="4"/>
      <c r="Y444" s="4" t="s">
        <v>218</v>
      </c>
      <c r="Z444" s="11">
        <v>41678.41777777778</v>
      </c>
      <c r="AA444" s="85">
        <f>COUNTIF(Table3[ProductID],Table25[[#This Row],[ProductID]])</f>
        <v>2</v>
      </c>
      <c r="AB444" s="85" t="str">
        <f>IF(Table25[[#This Row],[Jumlah Vendor]]&lt;=1,"Vendor tidak memiliki alternatif","")</f>
        <v/>
      </c>
    </row>
    <row r="445" spans="1:28" hidden="1" x14ac:dyDescent="0.25">
      <c r="A445" s="5">
        <v>939</v>
      </c>
      <c r="B445" s="5" t="s">
        <v>217</v>
      </c>
      <c r="C445" s="5" t="s">
        <v>216</v>
      </c>
      <c r="D445" s="5" t="s">
        <v>2769</v>
      </c>
      <c r="E445" s="29">
        <v>0</v>
      </c>
      <c r="F445" s="29">
        <v>1</v>
      </c>
      <c r="G445" s="29" t="s">
        <v>209</v>
      </c>
      <c r="H445" s="5">
        <v>500</v>
      </c>
      <c r="I445" s="5">
        <v>375</v>
      </c>
      <c r="J445" s="5">
        <v>27.568000000000001</v>
      </c>
      <c r="K445" s="5">
        <v>62.09</v>
      </c>
      <c r="L445" s="5"/>
      <c r="M445" s="5"/>
      <c r="N445" s="5" t="s">
        <v>37</v>
      </c>
      <c r="O445" s="5">
        <v>168</v>
      </c>
      <c r="P445" s="5">
        <v>1</v>
      </c>
      <c r="Q445" s="5" t="s">
        <v>23</v>
      </c>
      <c r="R445" s="5" t="s">
        <v>41</v>
      </c>
      <c r="S445" s="5"/>
      <c r="T445" s="5">
        <v>13</v>
      </c>
      <c r="U445" s="5">
        <v>69</v>
      </c>
      <c r="V445" s="10">
        <v>43981</v>
      </c>
      <c r="W445" s="5"/>
      <c r="X445" s="5"/>
      <c r="Y445" s="5" t="s">
        <v>215</v>
      </c>
      <c r="Z445" s="10">
        <v>41678.41777777778</v>
      </c>
      <c r="AA445" s="85">
        <f>COUNTIF(Table3[ProductID],Table25[[#This Row],[ProductID]])</f>
        <v>2</v>
      </c>
      <c r="AB445" s="85" t="str">
        <f>IF(Table25[[#This Row],[Jumlah Vendor]]&lt;=1,"Vendor tidak memiliki alternatif","")</f>
        <v/>
      </c>
    </row>
    <row r="446" spans="1:28" x14ac:dyDescent="0.25">
      <c r="A446" s="4">
        <v>940</v>
      </c>
      <c r="B446" s="4" t="s">
        <v>214</v>
      </c>
      <c r="C446" s="4" t="s">
        <v>213</v>
      </c>
      <c r="D446" s="4" t="s">
        <v>2769</v>
      </c>
      <c r="E446" s="30">
        <v>0</v>
      </c>
      <c r="F446" s="30">
        <v>1</v>
      </c>
      <c r="G446" s="30" t="s">
        <v>209</v>
      </c>
      <c r="H446" s="4">
        <v>500</v>
      </c>
      <c r="I446" s="4">
        <v>375</v>
      </c>
      <c r="J446" s="4">
        <v>35.959600000000002</v>
      </c>
      <c r="K446" s="4">
        <v>80.989999999999995</v>
      </c>
      <c r="L446" s="4"/>
      <c r="M446" s="4"/>
      <c r="N446" s="4" t="s">
        <v>37</v>
      </c>
      <c r="O446" s="4">
        <v>149</v>
      </c>
      <c r="P446" s="4">
        <v>1</v>
      </c>
      <c r="Q446" s="4" t="s">
        <v>23</v>
      </c>
      <c r="R446" s="4" t="s">
        <v>36</v>
      </c>
      <c r="S446" s="4"/>
      <c r="T446" s="4">
        <v>13</v>
      </c>
      <c r="U446" s="4">
        <v>70</v>
      </c>
      <c r="V446" s="11">
        <v>43981</v>
      </c>
      <c r="W446" s="4"/>
      <c r="X446" s="4"/>
      <c r="Y446" s="25" t="s">
        <v>212</v>
      </c>
      <c r="Z446" s="11">
        <v>41678.419386574074</v>
      </c>
      <c r="AA446" s="85">
        <f>COUNTIF(Table3[ProductID],Table25[[#This Row],[ProductID]])</f>
        <v>1</v>
      </c>
      <c r="AB446" s="85" t="str">
        <f>IF(Table25[[#This Row],[Jumlah Vendor]]&lt;=1,"Vendor tidak memiliki alternatif","")</f>
        <v>Vendor tidak memiliki alternatif</v>
      </c>
    </row>
    <row r="447" spans="1:28" x14ac:dyDescent="0.25">
      <c r="A447" s="5">
        <v>941</v>
      </c>
      <c r="B447" s="5" t="s">
        <v>211</v>
      </c>
      <c r="C447" s="5" t="s">
        <v>210</v>
      </c>
      <c r="D447" s="5" t="s">
        <v>2769</v>
      </c>
      <c r="E447" s="29">
        <v>0</v>
      </c>
      <c r="F447" s="29">
        <v>1</v>
      </c>
      <c r="G447" s="29" t="s">
        <v>209</v>
      </c>
      <c r="H447" s="5">
        <v>500</v>
      </c>
      <c r="I447" s="5">
        <v>375</v>
      </c>
      <c r="J447" s="5">
        <v>35.959600000000002</v>
      </c>
      <c r="K447" s="5">
        <v>80.989999999999995</v>
      </c>
      <c r="L447" s="5"/>
      <c r="M447" s="5"/>
      <c r="N447" s="5"/>
      <c r="O447" s="5"/>
      <c r="P447" s="5">
        <v>1</v>
      </c>
      <c r="Q447" s="5" t="s">
        <v>92</v>
      </c>
      <c r="R447" s="5"/>
      <c r="S447" s="5"/>
      <c r="T447" s="5">
        <v>13</v>
      </c>
      <c r="U447" s="5">
        <v>53</v>
      </c>
      <c r="V447" s="10">
        <v>43981</v>
      </c>
      <c r="W447" s="5"/>
      <c r="X447" s="5"/>
      <c r="Y447" s="5" t="s">
        <v>208</v>
      </c>
      <c r="Z447" s="10">
        <v>41678.41777777778</v>
      </c>
      <c r="AA447" s="85">
        <f>COUNTIF(Table3[ProductID],Table25[[#This Row],[ProductID]])</f>
        <v>1</v>
      </c>
      <c r="AB447" s="85" t="str">
        <f>IF(Table25[[#This Row],[Jumlah Vendor]]&lt;=1,"Vendor tidak memiliki alternatif","")</f>
        <v>Vendor tidak memiliki alternatif</v>
      </c>
    </row>
    <row r="448" spans="1:28" x14ac:dyDescent="0.25">
      <c r="A448" s="4">
        <v>942</v>
      </c>
      <c r="B448" s="4" t="s">
        <v>207</v>
      </c>
      <c r="C448" s="4" t="s">
        <v>206</v>
      </c>
      <c r="D448" s="4" t="s">
        <v>2769</v>
      </c>
      <c r="E448" s="30">
        <v>1</v>
      </c>
      <c r="F448" s="30">
        <v>1</v>
      </c>
      <c r="G448" s="30" t="s">
        <v>63</v>
      </c>
      <c r="H448" s="4">
        <v>500</v>
      </c>
      <c r="I448" s="4">
        <v>375</v>
      </c>
      <c r="J448" s="4">
        <v>199.37569999999999</v>
      </c>
      <c r="K448" s="4">
        <v>364.09</v>
      </c>
      <c r="L448" s="4">
        <v>38</v>
      </c>
      <c r="M448" s="4" t="s">
        <v>25</v>
      </c>
      <c r="N448" s="4" t="s">
        <v>24</v>
      </c>
      <c r="O448" s="4">
        <v>2.73</v>
      </c>
      <c r="P448" s="4">
        <v>2</v>
      </c>
      <c r="Q448" s="4" t="s">
        <v>41</v>
      </c>
      <c r="R448" s="4" t="s">
        <v>41</v>
      </c>
      <c r="S448" s="4" t="s">
        <v>79</v>
      </c>
      <c r="T448" s="4">
        <v>12</v>
      </c>
      <c r="U448" s="4">
        <v>15</v>
      </c>
      <c r="V448" s="11">
        <v>43981</v>
      </c>
      <c r="W448" s="4"/>
      <c r="X448" s="4"/>
      <c r="Y448" s="4" t="s">
        <v>205</v>
      </c>
      <c r="Z448" s="11">
        <v>41678.41777777778</v>
      </c>
      <c r="AA448" s="85">
        <f>COUNTIF(Table3[ProductID],Table25[[#This Row],[ProductID]])</f>
        <v>0</v>
      </c>
      <c r="AB448" s="85" t="str">
        <f>IF(Table25[[#This Row],[Jumlah Vendor]]&lt;=1,"Vendor tidak memiliki alternatif","")</f>
        <v>Vendor tidak memiliki alternatif</v>
      </c>
    </row>
    <row r="449" spans="1:28" x14ac:dyDescent="0.25">
      <c r="A449" s="5">
        <v>943</v>
      </c>
      <c r="B449" s="5" t="s">
        <v>204</v>
      </c>
      <c r="C449" s="5" t="s">
        <v>203</v>
      </c>
      <c r="D449" s="5" t="s">
        <v>2769</v>
      </c>
      <c r="E449" s="29">
        <v>1</v>
      </c>
      <c r="F449" s="29">
        <v>1</v>
      </c>
      <c r="G449" s="29" t="s">
        <v>26</v>
      </c>
      <c r="H449" s="5">
        <v>500</v>
      </c>
      <c r="I449" s="5">
        <v>375</v>
      </c>
      <c r="J449" s="5">
        <v>136.785</v>
      </c>
      <c r="K449" s="5">
        <v>249.79</v>
      </c>
      <c r="L449" s="5">
        <v>40</v>
      </c>
      <c r="M449" s="5" t="s">
        <v>25</v>
      </c>
      <c r="N449" s="5" t="s">
        <v>24</v>
      </c>
      <c r="O449" s="5">
        <v>2.88</v>
      </c>
      <c r="P449" s="5">
        <v>2</v>
      </c>
      <c r="Q449" s="5" t="s">
        <v>41</v>
      </c>
      <c r="R449" s="5" t="s">
        <v>22</v>
      </c>
      <c r="S449" s="5" t="s">
        <v>21</v>
      </c>
      <c r="T449" s="5">
        <v>12</v>
      </c>
      <c r="U449" s="5">
        <v>8</v>
      </c>
      <c r="V449" s="10">
        <v>43981</v>
      </c>
      <c r="W449" s="5"/>
      <c r="X449" s="5"/>
      <c r="Y449" s="5" t="s">
        <v>202</v>
      </c>
      <c r="Z449" s="10">
        <v>41678.41777777778</v>
      </c>
      <c r="AA449" s="85">
        <f>COUNTIF(Table3[ProductID],Table25[[#This Row],[ProductID]])</f>
        <v>0</v>
      </c>
      <c r="AB449" s="85" t="str">
        <f>IF(Table25[[#This Row],[Jumlah Vendor]]&lt;=1,"Vendor tidak memiliki alternatif","")</f>
        <v>Vendor tidak memiliki alternatif</v>
      </c>
    </row>
    <row r="450" spans="1:28" x14ac:dyDescent="0.25">
      <c r="A450" s="4">
        <v>944</v>
      </c>
      <c r="B450" s="4" t="s">
        <v>201</v>
      </c>
      <c r="C450" s="4" t="s">
        <v>200</v>
      </c>
      <c r="D450" s="4" t="s">
        <v>2769</v>
      </c>
      <c r="E450" s="30">
        <v>1</v>
      </c>
      <c r="F450" s="30">
        <v>1</v>
      </c>
      <c r="G450" s="30" t="s">
        <v>63</v>
      </c>
      <c r="H450" s="4">
        <v>500</v>
      </c>
      <c r="I450" s="4">
        <v>375</v>
      </c>
      <c r="J450" s="4">
        <v>144.59379999999999</v>
      </c>
      <c r="K450" s="4">
        <v>264.05</v>
      </c>
      <c r="L450" s="4">
        <v>40</v>
      </c>
      <c r="M450" s="4" t="s">
        <v>25</v>
      </c>
      <c r="N450" s="4" t="s">
        <v>24</v>
      </c>
      <c r="O450" s="4">
        <v>2.88</v>
      </c>
      <c r="P450" s="4">
        <v>2</v>
      </c>
      <c r="Q450" s="4" t="s">
        <v>41</v>
      </c>
      <c r="R450" s="4" t="s">
        <v>22</v>
      </c>
      <c r="S450" s="4" t="s">
        <v>21</v>
      </c>
      <c r="T450" s="4">
        <v>12</v>
      </c>
      <c r="U450" s="4">
        <v>8</v>
      </c>
      <c r="V450" s="11">
        <v>43981</v>
      </c>
      <c r="W450" s="4"/>
      <c r="X450" s="4"/>
      <c r="Y450" s="4" t="s">
        <v>199</v>
      </c>
      <c r="Z450" s="11">
        <v>41678.41777777778</v>
      </c>
      <c r="AA450" s="85">
        <f>COUNTIF(Table3[ProductID],Table25[[#This Row],[ProductID]])</f>
        <v>0</v>
      </c>
      <c r="AB450" s="85" t="str">
        <f>IF(Table25[[#This Row],[Jumlah Vendor]]&lt;=1,"Vendor tidak memiliki alternatif","")</f>
        <v>Vendor tidak memiliki alternatif</v>
      </c>
    </row>
    <row r="451" spans="1:28" x14ac:dyDescent="0.25">
      <c r="A451" s="5">
        <v>945</v>
      </c>
      <c r="B451" s="5" t="s">
        <v>198</v>
      </c>
      <c r="C451" s="5" t="s">
        <v>197</v>
      </c>
      <c r="D451" s="5" t="s">
        <v>2769</v>
      </c>
      <c r="E451" s="29">
        <v>1</v>
      </c>
      <c r="F451" s="29">
        <v>1</v>
      </c>
      <c r="G451" s="29" t="s">
        <v>63</v>
      </c>
      <c r="H451" s="5">
        <v>500</v>
      </c>
      <c r="I451" s="5">
        <v>375</v>
      </c>
      <c r="J451" s="5">
        <v>40.621600000000001</v>
      </c>
      <c r="K451" s="5">
        <v>91.49</v>
      </c>
      <c r="L451" s="5"/>
      <c r="M451" s="5"/>
      <c r="N451" s="5" t="s">
        <v>37</v>
      </c>
      <c r="O451" s="5">
        <v>88</v>
      </c>
      <c r="P451" s="5">
        <v>1</v>
      </c>
      <c r="Q451" s="5"/>
      <c r="R451" s="5"/>
      <c r="S451" s="5"/>
      <c r="T451" s="5">
        <v>9</v>
      </c>
      <c r="U451" s="5">
        <v>103</v>
      </c>
      <c r="V451" s="10">
        <v>43981</v>
      </c>
      <c r="W451" s="5"/>
      <c r="X451" s="5"/>
      <c r="Y451" s="5" t="s">
        <v>196</v>
      </c>
      <c r="Z451" s="10">
        <v>41678.41777777778</v>
      </c>
      <c r="AA451" s="85">
        <f>COUNTIF(Table3[ProductID],Table25[[#This Row],[ProductID]])</f>
        <v>0</v>
      </c>
      <c r="AB451" s="85" t="str">
        <f>IF(Table25[[#This Row],[Jumlah Vendor]]&lt;=1,"Vendor tidak memiliki alternatif","")</f>
        <v>Vendor tidak memiliki alternatif</v>
      </c>
    </row>
    <row r="452" spans="1:28" x14ac:dyDescent="0.25">
      <c r="A452" s="4">
        <v>946</v>
      </c>
      <c r="B452" s="4" t="s">
        <v>195</v>
      </c>
      <c r="C452" s="4" t="s">
        <v>194</v>
      </c>
      <c r="D452" s="4" t="s">
        <v>2769</v>
      </c>
      <c r="E452" s="30">
        <v>1</v>
      </c>
      <c r="F452" s="30">
        <v>1</v>
      </c>
      <c r="G452" s="30"/>
      <c r="H452" s="4">
        <v>500</v>
      </c>
      <c r="I452" s="4">
        <v>375</v>
      </c>
      <c r="J452" s="4">
        <v>20.463999999999999</v>
      </c>
      <c r="K452" s="4">
        <v>46.09</v>
      </c>
      <c r="L452" s="4"/>
      <c r="M452" s="4"/>
      <c r="N452" s="4"/>
      <c r="O452" s="4"/>
      <c r="P452" s="4">
        <v>1</v>
      </c>
      <c r="Q452" s="4" t="s">
        <v>92</v>
      </c>
      <c r="R452" s="4" t="s">
        <v>22</v>
      </c>
      <c r="S452" s="4"/>
      <c r="T452" s="4">
        <v>4</v>
      </c>
      <c r="U452" s="4">
        <v>47</v>
      </c>
      <c r="V452" s="11">
        <v>43981</v>
      </c>
      <c r="W452" s="4"/>
      <c r="X452" s="4"/>
      <c r="Y452" s="4" t="s">
        <v>193</v>
      </c>
      <c r="Z452" s="11">
        <v>41678.41777777778</v>
      </c>
      <c r="AA452" s="85">
        <f>COUNTIF(Table3[ProductID],Table25[[#This Row],[ProductID]])</f>
        <v>0</v>
      </c>
      <c r="AB452" s="85" t="str">
        <f>IF(Table25[[#This Row],[Jumlah Vendor]]&lt;=1,"Vendor tidak memiliki alternatif","")</f>
        <v>Vendor tidak memiliki alternatif</v>
      </c>
    </row>
    <row r="453" spans="1:28" x14ac:dyDescent="0.25">
      <c r="A453" s="5">
        <v>947</v>
      </c>
      <c r="B453" s="5" t="s">
        <v>192</v>
      </c>
      <c r="C453" s="5" t="s">
        <v>191</v>
      </c>
      <c r="D453" s="5" t="s">
        <v>2769</v>
      </c>
      <c r="E453" s="29">
        <v>1</v>
      </c>
      <c r="F453" s="29">
        <v>1</v>
      </c>
      <c r="G453" s="29"/>
      <c r="H453" s="5">
        <v>500</v>
      </c>
      <c r="I453" s="5">
        <v>375</v>
      </c>
      <c r="J453" s="5">
        <v>40.6571</v>
      </c>
      <c r="K453" s="5">
        <v>91.57</v>
      </c>
      <c r="L453" s="5"/>
      <c r="M453" s="5"/>
      <c r="N453" s="5"/>
      <c r="O453" s="5"/>
      <c r="P453" s="5">
        <v>1</v>
      </c>
      <c r="Q453" s="5" t="s">
        <v>92</v>
      </c>
      <c r="R453" s="5" t="s">
        <v>36</v>
      </c>
      <c r="S453" s="5"/>
      <c r="T453" s="5">
        <v>4</v>
      </c>
      <c r="U453" s="5">
        <v>48</v>
      </c>
      <c r="V453" s="10">
        <v>43981</v>
      </c>
      <c r="W453" s="5"/>
      <c r="X453" s="5"/>
      <c r="Y453" s="5" t="s">
        <v>190</v>
      </c>
      <c r="Z453" s="10">
        <v>41678.41777777778</v>
      </c>
      <c r="AA453" s="85">
        <f>COUNTIF(Table3[ProductID],Table25[[#This Row],[ProductID]])</f>
        <v>0</v>
      </c>
      <c r="AB453" s="85" t="str">
        <f>IF(Table25[[#This Row],[Jumlah Vendor]]&lt;=1,"Vendor tidak memiliki alternatif","")</f>
        <v>Vendor tidak memiliki alternatif</v>
      </c>
    </row>
    <row r="454" spans="1:28" x14ac:dyDescent="0.25">
      <c r="A454" s="4">
        <v>948</v>
      </c>
      <c r="B454" s="4" t="s">
        <v>189</v>
      </c>
      <c r="C454" s="4" t="s">
        <v>188</v>
      </c>
      <c r="D454" s="4" t="s">
        <v>2769</v>
      </c>
      <c r="E454" s="30">
        <v>0</v>
      </c>
      <c r="F454" s="30">
        <v>1</v>
      </c>
      <c r="G454" s="30" t="s">
        <v>63</v>
      </c>
      <c r="H454" s="4">
        <v>500</v>
      </c>
      <c r="I454" s="4">
        <v>375</v>
      </c>
      <c r="J454" s="4">
        <v>47.286000000000001</v>
      </c>
      <c r="K454" s="4">
        <v>106.5</v>
      </c>
      <c r="L454" s="4"/>
      <c r="M454" s="4"/>
      <c r="N454" s="4" t="s">
        <v>37</v>
      </c>
      <c r="O454" s="4">
        <v>317</v>
      </c>
      <c r="P454" s="4">
        <v>1</v>
      </c>
      <c r="Q454" s="4"/>
      <c r="R454" s="4"/>
      <c r="S454" s="4"/>
      <c r="T454" s="4">
        <v>6</v>
      </c>
      <c r="U454" s="4">
        <v>102</v>
      </c>
      <c r="V454" s="11">
        <v>43981</v>
      </c>
      <c r="W454" s="4"/>
      <c r="X454" s="4"/>
      <c r="Y454" s="4" t="s">
        <v>187</v>
      </c>
      <c r="Z454" s="11">
        <v>41678.41777777778</v>
      </c>
      <c r="AA454" s="85">
        <f>COUNTIF(Table3[ProductID],Table25[[#This Row],[ProductID]])</f>
        <v>1</v>
      </c>
      <c r="AB454" s="85" t="str">
        <f>IF(Table25[[#This Row],[Jumlah Vendor]]&lt;=1,"Vendor tidak memiliki alternatif","")</f>
        <v>Vendor tidak memiliki alternatif</v>
      </c>
    </row>
    <row r="455" spans="1:28" x14ac:dyDescent="0.25">
      <c r="A455" s="5">
        <v>949</v>
      </c>
      <c r="B455" s="5" t="s">
        <v>186</v>
      </c>
      <c r="C455" s="5" t="s">
        <v>185</v>
      </c>
      <c r="D455" s="5" t="s">
        <v>2769</v>
      </c>
      <c r="E455" s="29">
        <v>1</v>
      </c>
      <c r="F455" s="29">
        <v>1</v>
      </c>
      <c r="G455" s="29" t="s">
        <v>26</v>
      </c>
      <c r="H455" s="5">
        <v>500</v>
      </c>
      <c r="I455" s="5">
        <v>375</v>
      </c>
      <c r="J455" s="5">
        <v>77.917599999999993</v>
      </c>
      <c r="K455" s="5">
        <v>175.49</v>
      </c>
      <c r="L455" s="5"/>
      <c r="M455" s="5"/>
      <c r="N455" s="5" t="s">
        <v>37</v>
      </c>
      <c r="O455" s="5">
        <v>600</v>
      </c>
      <c r="P455" s="5">
        <v>1</v>
      </c>
      <c r="Q455" s="5"/>
      <c r="R455" s="5" t="s">
        <v>22</v>
      </c>
      <c r="S455" s="5"/>
      <c r="T455" s="5">
        <v>8</v>
      </c>
      <c r="U455" s="5">
        <v>99</v>
      </c>
      <c r="V455" s="10">
        <v>43981</v>
      </c>
      <c r="W455" s="5"/>
      <c r="X455" s="5"/>
      <c r="Y455" s="5" t="s">
        <v>184</v>
      </c>
      <c r="Z455" s="10">
        <v>41678.41777777778</v>
      </c>
      <c r="AA455" s="85">
        <f>COUNTIF(Table3[ProductID],Table25[[#This Row],[ProductID]])</f>
        <v>0</v>
      </c>
      <c r="AB455" s="85" t="str">
        <f>IF(Table25[[#This Row],[Jumlah Vendor]]&lt;=1,"Vendor tidak memiliki alternatif","")</f>
        <v>Vendor tidak memiliki alternatif</v>
      </c>
    </row>
    <row r="456" spans="1:28" x14ac:dyDescent="0.25">
      <c r="A456" s="4">
        <v>950</v>
      </c>
      <c r="B456" s="4" t="s">
        <v>183</v>
      </c>
      <c r="C456" s="4" t="s">
        <v>182</v>
      </c>
      <c r="D456" s="4" t="s">
        <v>2769</v>
      </c>
      <c r="E456" s="30">
        <v>1</v>
      </c>
      <c r="F456" s="30">
        <v>1</v>
      </c>
      <c r="G456" s="30" t="s">
        <v>26</v>
      </c>
      <c r="H456" s="4">
        <v>500</v>
      </c>
      <c r="I456" s="4">
        <v>375</v>
      </c>
      <c r="J456" s="4">
        <v>113.88160000000001</v>
      </c>
      <c r="K456" s="4">
        <v>256.49</v>
      </c>
      <c r="L456" s="4"/>
      <c r="M456" s="4"/>
      <c r="N456" s="4" t="s">
        <v>37</v>
      </c>
      <c r="O456" s="4">
        <v>635</v>
      </c>
      <c r="P456" s="4">
        <v>1</v>
      </c>
      <c r="Q456" s="4"/>
      <c r="R456" s="4" t="s">
        <v>41</v>
      </c>
      <c r="S456" s="4"/>
      <c r="T456" s="4">
        <v>8</v>
      </c>
      <c r="U456" s="4">
        <v>100</v>
      </c>
      <c r="V456" s="11">
        <v>43981</v>
      </c>
      <c r="W456" s="4"/>
      <c r="X456" s="4"/>
      <c r="Y456" s="4" t="s">
        <v>181</v>
      </c>
      <c r="Z456" s="11">
        <v>41678.41777777778</v>
      </c>
      <c r="AA456" s="85">
        <f>COUNTIF(Table3[ProductID],Table25[[#This Row],[ProductID]])</f>
        <v>0</v>
      </c>
      <c r="AB456" s="85" t="str">
        <f>IF(Table25[[#This Row],[Jumlah Vendor]]&lt;=1,"Vendor tidak memiliki alternatif","")</f>
        <v>Vendor tidak memiliki alternatif</v>
      </c>
    </row>
    <row r="457" spans="1:28" x14ac:dyDescent="0.25">
      <c r="A457" s="5">
        <v>951</v>
      </c>
      <c r="B457" s="5" t="s">
        <v>180</v>
      </c>
      <c r="C457" s="5" t="s">
        <v>179</v>
      </c>
      <c r="D457" s="5" t="s">
        <v>2769</v>
      </c>
      <c r="E457" s="29">
        <v>1</v>
      </c>
      <c r="F457" s="29">
        <v>1</v>
      </c>
      <c r="G457" s="29" t="s">
        <v>26</v>
      </c>
      <c r="H457" s="5">
        <v>500</v>
      </c>
      <c r="I457" s="5">
        <v>375</v>
      </c>
      <c r="J457" s="5">
        <v>179.81559999999999</v>
      </c>
      <c r="K457" s="5">
        <v>404.99</v>
      </c>
      <c r="L457" s="5"/>
      <c r="M457" s="5"/>
      <c r="N457" s="5" t="s">
        <v>37</v>
      </c>
      <c r="O457" s="5">
        <v>575</v>
      </c>
      <c r="P457" s="5">
        <v>1</v>
      </c>
      <c r="Q457" s="5"/>
      <c r="R457" s="5" t="s">
        <v>36</v>
      </c>
      <c r="S457" s="5"/>
      <c r="T457" s="5">
        <v>8</v>
      </c>
      <c r="U457" s="5">
        <v>101</v>
      </c>
      <c r="V457" s="10">
        <v>43981</v>
      </c>
      <c r="W457" s="5"/>
      <c r="X457" s="5"/>
      <c r="Y457" s="5" t="s">
        <v>178</v>
      </c>
      <c r="Z457" s="10">
        <v>41678.41777777778</v>
      </c>
      <c r="AA457" s="85">
        <f>COUNTIF(Table3[ProductID],Table25[[#This Row],[ProductID]])</f>
        <v>0</v>
      </c>
      <c r="AB457" s="85" t="str">
        <f>IF(Table25[[#This Row],[Jumlah Vendor]]&lt;=1,"Vendor tidak memiliki alternatif","")</f>
        <v>Vendor tidak memiliki alternatif</v>
      </c>
    </row>
    <row r="458" spans="1:28" x14ac:dyDescent="0.25">
      <c r="A458" s="4">
        <v>952</v>
      </c>
      <c r="B458" s="4" t="s">
        <v>177</v>
      </c>
      <c r="C458" s="4" t="s">
        <v>176</v>
      </c>
      <c r="D458" s="4" t="s">
        <v>2769</v>
      </c>
      <c r="E458" s="30">
        <v>0</v>
      </c>
      <c r="F458" s="30">
        <v>1</v>
      </c>
      <c r="G458" s="30" t="s">
        <v>63</v>
      </c>
      <c r="H458" s="4">
        <v>500</v>
      </c>
      <c r="I458" s="4">
        <v>375</v>
      </c>
      <c r="J458" s="4">
        <v>8.9865999999999993</v>
      </c>
      <c r="K458" s="4">
        <v>20.239999999999998</v>
      </c>
      <c r="L458" s="4"/>
      <c r="M458" s="4"/>
      <c r="N458" s="4"/>
      <c r="O458" s="4"/>
      <c r="P458" s="4">
        <v>1</v>
      </c>
      <c r="Q458" s="4"/>
      <c r="R458" s="4"/>
      <c r="S458" s="4"/>
      <c r="T458" s="4">
        <v>7</v>
      </c>
      <c r="U458" s="4">
        <v>98</v>
      </c>
      <c r="V458" s="11">
        <v>43981</v>
      </c>
      <c r="W458" s="4"/>
      <c r="X458" s="4"/>
      <c r="Y458" s="4" t="s">
        <v>175</v>
      </c>
      <c r="Z458" s="11">
        <v>41678.41777777778</v>
      </c>
      <c r="AA458" s="85">
        <f>COUNTIF(Table3[ProductID],Table25[[#This Row],[ProductID]])</f>
        <v>1</v>
      </c>
      <c r="AB458" s="85" t="str">
        <f>IF(Table25[[#This Row],[Jumlah Vendor]]&lt;=1,"Vendor tidak memiliki alternatif","")</f>
        <v>Vendor tidak memiliki alternatif</v>
      </c>
    </row>
    <row r="459" spans="1:28" x14ac:dyDescent="0.25">
      <c r="A459" s="5">
        <v>953</v>
      </c>
      <c r="B459" s="5" t="s">
        <v>174</v>
      </c>
      <c r="C459" s="5" t="s">
        <v>173</v>
      </c>
      <c r="D459" s="5" t="s">
        <v>2769</v>
      </c>
      <c r="E459" s="29">
        <v>1</v>
      </c>
      <c r="F459" s="29">
        <v>1</v>
      </c>
      <c r="G459" s="29" t="s">
        <v>93</v>
      </c>
      <c r="H459" s="5">
        <v>100</v>
      </c>
      <c r="I459" s="5">
        <v>75</v>
      </c>
      <c r="J459" s="5">
        <v>755.1508</v>
      </c>
      <c r="K459" s="5">
        <v>1214.8499999999999</v>
      </c>
      <c r="L459" s="5">
        <v>60</v>
      </c>
      <c r="M459" s="5" t="s">
        <v>25</v>
      </c>
      <c r="N459" s="5" t="s">
        <v>24</v>
      </c>
      <c r="O459" s="5">
        <v>27.9</v>
      </c>
      <c r="P459" s="5">
        <v>4</v>
      </c>
      <c r="Q459" s="5" t="s">
        <v>92</v>
      </c>
      <c r="R459" s="5" t="s">
        <v>41</v>
      </c>
      <c r="S459" s="5" t="s">
        <v>21</v>
      </c>
      <c r="T459" s="5">
        <v>3</v>
      </c>
      <c r="U459" s="5">
        <v>35</v>
      </c>
      <c r="V459" s="10">
        <v>43981</v>
      </c>
      <c r="W459" s="5"/>
      <c r="X459" s="5"/>
      <c r="Y459" s="5" t="s">
        <v>172</v>
      </c>
      <c r="Z459" s="10">
        <v>41678.41777777778</v>
      </c>
      <c r="AA459" s="85">
        <f>COUNTIF(Table3[ProductID],Table25[[#This Row],[ProductID]])</f>
        <v>0</v>
      </c>
      <c r="AB459" s="85" t="str">
        <f>IF(Table25[[#This Row],[Jumlah Vendor]]&lt;=1,"Vendor tidak memiliki alternatif","")</f>
        <v>Vendor tidak memiliki alternatif</v>
      </c>
    </row>
    <row r="460" spans="1:28" x14ac:dyDescent="0.25">
      <c r="A460" s="4">
        <v>954</v>
      </c>
      <c r="B460" s="4" t="s">
        <v>171</v>
      </c>
      <c r="C460" s="4" t="s">
        <v>170</v>
      </c>
      <c r="D460" s="4" t="s">
        <v>2769</v>
      </c>
      <c r="E460" s="30">
        <v>1</v>
      </c>
      <c r="F460" s="30">
        <v>1</v>
      </c>
      <c r="G460" s="30" t="s">
        <v>103</v>
      </c>
      <c r="H460" s="4">
        <v>100</v>
      </c>
      <c r="I460" s="4">
        <v>75</v>
      </c>
      <c r="J460" s="4">
        <v>1481.9378999999999</v>
      </c>
      <c r="K460" s="4">
        <v>2384.0700000000002</v>
      </c>
      <c r="L460" s="4">
        <v>46</v>
      </c>
      <c r="M460" s="4" t="s">
        <v>25</v>
      </c>
      <c r="N460" s="4" t="s">
        <v>24</v>
      </c>
      <c r="O460" s="4">
        <v>25.13</v>
      </c>
      <c r="P460" s="4">
        <v>4</v>
      </c>
      <c r="Q460" s="4" t="s">
        <v>92</v>
      </c>
      <c r="R460" s="4" t="s">
        <v>36</v>
      </c>
      <c r="S460" s="4" t="s">
        <v>21</v>
      </c>
      <c r="T460" s="4">
        <v>3</v>
      </c>
      <c r="U460" s="4">
        <v>34</v>
      </c>
      <c r="V460" s="11">
        <v>43981</v>
      </c>
      <c r="W460" s="4"/>
      <c r="X460" s="4"/>
      <c r="Y460" s="4" t="s">
        <v>169</v>
      </c>
      <c r="Z460" s="11">
        <v>41678.41777777778</v>
      </c>
      <c r="AA460" s="85">
        <f>COUNTIF(Table3[ProductID],Table25[[#This Row],[ProductID]])</f>
        <v>0</v>
      </c>
      <c r="AB460" s="85" t="str">
        <f>IF(Table25[[#This Row],[Jumlah Vendor]]&lt;=1,"Vendor tidak memiliki alternatif","")</f>
        <v>Vendor tidak memiliki alternatif</v>
      </c>
    </row>
    <row r="461" spans="1:28" x14ac:dyDescent="0.25">
      <c r="A461" s="5">
        <v>955</v>
      </c>
      <c r="B461" s="5" t="s">
        <v>168</v>
      </c>
      <c r="C461" s="5" t="s">
        <v>167</v>
      </c>
      <c r="D461" s="5" t="s">
        <v>2769</v>
      </c>
      <c r="E461" s="29">
        <v>1</v>
      </c>
      <c r="F461" s="29">
        <v>1</v>
      </c>
      <c r="G461" s="29" t="s">
        <v>103</v>
      </c>
      <c r="H461" s="5">
        <v>100</v>
      </c>
      <c r="I461" s="5">
        <v>75</v>
      </c>
      <c r="J461" s="5">
        <v>1481.9378999999999</v>
      </c>
      <c r="K461" s="5">
        <v>2384.0700000000002</v>
      </c>
      <c r="L461" s="5">
        <v>50</v>
      </c>
      <c r="M461" s="5" t="s">
        <v>25</v>
      </c>
      <c r="N461" s="5" t="s">
        <v>24</v>
      </c>
      <c r="O461" s="5">
        <v>25.42</v>
      </c>
      <c r="P461" s="5">
        <v>4</v>
      </c>
      <c r="Q461" s="5" t="s">
        <v>92</v>
      </c>
      <c r="R461" s="5" t="s">
        <v>36</v>
      </c>
      <c r="S461" s="5" t="s">
        <v>21</v>
      </c>
      <c r="T461" s="5">
        <v>3</v>
      </c>
      <c r="U461" s="5">
        <v>34</v>
      </c>
      <c r="V461" s="10">
        <v>43981</v>
      </c>
      <c r="W461" s="5"/>
      <c r="X461" s="5"/>
      <c r="Y461" s="5" t="s">
        <v>166</v>
      </c>
      <c r="Z461" s="10">
        <v>41678.41777777778</v>
      </c>
      <c r="AA461" s="85">
        <f>COUNTIF(Table3[ProductID],Table25[[#This Row],[ProductID]])</f>
        <v>0</v>
      </c>
      <c r="AB461" s="85" t="str">
        <f>IF(Table25[[#This Row],[Jumlah Vendor]]&lt;=1,"Vendor tidak memiliki alternatif","")</f>
        <v>Vendor tidak memiliki alternatif</v>
      </c>
    </row>
    <row r="462" spans="1:28" x14ac:dyDescent="0.25">
      <c r="A462" s="4">
        <v>956</v>
      </c>
      <c r="B462" s="4" t="s">
        <v>165</v>
      </c>
      <c r="C462" s="4" t="s">
        <v>164</v>
      </c>
      <c r="D462" s="4" t="s">
        <v>2769</v>
      </c>
      <c r="E462" s="30">
        <v>1</v>
      </c>
      <c r="F462" s="30">
        <v>1</v>
      </c>
      <c r="G462" s="30" t="s">
        <v>103</v>
      </c>
      <c r="H462" s="4">
        <v>100</v>
      </c>
      <c r="I462" s="4">
        <v>75</v>
      </c>
      <c r="J462" s="4">
        <v>1481.9378999999999</v>
      </c>
      <c r="K462" s="4">
        <v>2384.0700000000002</v>
      </c>
      <c r="L462" s="4">
        <v>54</v>
      </c>
      <c r="M462" s="4" t="s">
        <v>25</v>
      </c>
      <c r="N462" s="4" t="s">
        <v>24</v>
      </c>
      <c r="O462" s="4">
        <v>25.68</v>
      </c>
      <c r="P462" s="4">
        <v>4</v>
      </c>
      <c r="Q462" s="4" t="s">
        <v>92</v>
      </c>
      <c r="R462" s="4" t="s">
        <v>36</v>
      </c>
      <c r="S462" s="4" t="s">
        <v>21</v>
      </c>
      <c r="T462" s="4">
        <v>3</v>
      </c>
      <c r="U462" s="4">
        <v>34</v>
      </c>
      <c r="V462" s="11">
        <v>43981</v>
      </c>
      <c r="W462" s="4"/>
      <c r="X462" s="4"/>
      <c r="Y462" s="4" t="s">
        <v>163</v>
      </c>
      <c r="Z462" s="11">
        <v>41678.41777777778</v>
      </c>
      <c r="AA462" s="85">
        <f>COUNTIF(Table3[ProductID],Table25[[#This Row],[ProductID]])</f>
        <v>0</v>
      </c>
      <c r="AB462" s="85" t="str">
        <f>IF(Table25[[#This Row],[Jumlah Vendor]]&lt;=1,"Vendor tidak memiliki alternatif","")</f>
        <v>Vendor tidak memiliki alternatif</v>
      </c>
    </row>
    <row r="463" spans="1:28" x14ac:dyDescent="0.25">
      <c r="A463" s="5">
        <v>957</v>
      </c>
      <c r="B463" s="5" t="s">
        <v>162</v>
      </c>
      <c r="C463" s="5" t="s">
        <v>161</v>
      </c>
      <c r="D463" s="5" t="s">
        <v>2769</v>
      </c>
      <c r="E463" s="29">
        <v>1</v>
      </c>
      <c r="F463" s="29">
        <v>1</v>
      </c>
      <c r="G463" s="29" t="s">
        <v>103</v>
      </c>
      <c r="H463" s="5">
        <v>100</v>
      </c>
      <c r="I463" s="5">
        <v>75</v>
      </c>
      <c r="J463" s="5">
        <v>1481.9378999999999</v>
      </c>
      <c r="K463" s="5">
        <v>2384.0700000000002</v>
      </c>
      <c r="L463" s="5">
        <v>60</v>
      </c>
      <c r="M463" s="5" t="s">
        <v>25</v>
      </c>
      <c r="N463" s="5" t="s">
        <v>24</v>
      </c>
      <c r="O463" s="5">
        <v>25.9</v>
      </c>
      <c r="P463" s="5">
        <v>4</v>
      </c>
      <c r="Q463" s="5" t="s">
        <v>92</v>
      </c>
      <c r="R463" s="5" t="s">
        <v>36</v>
      </c>
      <c r="S463" s="5" t="s">
        <v>21</v>
      </c>
      <c r="T463" s="5">
        <v>3</v>
      </c>
      <c r="U463" s="5">
        <v>34</v>
      </c>
      <c r="V463" s="10">
        <v>43981</v>
      </c>
      <c r="W463" s="5"/>
      <c r="X463" s="5"/>
      <c r="Y463" s="5" t="s">
        <v>160</v>
      </c>
      <c r="Z463" s="10">
        <v>41678.41777777778</v>
      </c>
      <c r="AA463" s="85">
        <f>COUNTIF(Table3[ProductID],Table25[[#This Row],[ProductID]])</f>
        <v>0</v>
      </c>
      <c r="AB463" s="85" t="str">
        <f>IF(Table25[[#This Row],[Jumlah Vendor]]&lt;=1,"Vendor tidak memiliki alternatif","")</f>
        <v>Vendor tidak memiliki alternatif</v>
      </c>
    </row>
    <row r="464" spans="1:28" x14ac:dyDescent="0.25">
      <c r="A464" s="4">
        <v>958</v>
      </c>
      <c r="B464" s="4" t="s">
        <v>159</v>
      </c>
      <c r="C464" s="4" t="s">
        <v>158</v>
      </c>
      <c r="D464" s="4" t="s">
        <v>2769</v>
      </c>
      <c r="E464" s="30">
        <v>1</v>
      </c>
      <c r="F464" s="30">
        <v>1</v>
      </c>
      <c r="G464" s="30" t="s">
        <v>93</v>
      </c>
      <c r="H464" s="4">
        <v>100</v>
      </c>
      <c r="I464" s="4">
        <v>75</v>
      </c>
      <c r="J464" s="4">
        <v>461.44479999999999</v>
      </c>
      <c r="K464" s="4">
        <v>742.35</v>
      </c>
      <c r="L464" s="4">
        <v>54</v>
      </c>
      <c r="M464" s="4" t="s">
        <v>25</v>
      </c>
      <c r="N464" s="4" t="s">
        <v>24</v>
      </c>
      <c r="O464" s="4">
        <v>29.68</v>
      </c>
      <c r="P464" s="4">
        <v>4</v>
      </c>
      <c r="Q464" s="4" t="s">
        <v>92</v>
      </c>
      <c r="R464" s="4" t="s">
        <v>22</v>
      </c>
      <c r="S464" s="4" t="s">
        <v>21</v>
      </c>
      <c r="T464" s="4">
        <v>3</v>
      </c>
      <c r="U464" s="4">
        <v>36</v>
      </c>
      <c r="V464" s="11">
        <v>43981</v>
      </c>
      <c r="W464" s="4"/>
      <c r="X464" s="4"/>
      <c r="Y464" s="4" t="s">
        <v>157</v>
      </c>
      <c r="Z464" s="11">
        <v>41678.41777777778</v>
      </c>
      <c r="AA464" s="85">
        <f>COUNTIF(Table3[ProductID],Table25[[#This Row],[ProductID]])</f>
        <v>0</v>
      </c>
      <c r="AB464" s="85" t="str">
        <f>IF(Table25[[#This Row],[Jumlah Vendor]]&lt;=1,"Vendor tidak memiliki alternatif","")</f>
        <v>Vendor tidak memiliki alternatif</v>
      </c>
    </row>
    <row r="465" spans="1:28" x14ac:dyDescent="0.25">
      <c r="A465" s="5">
        <v>959</v>
      </c>
      <c r="B465" s="5" t="s">
        <v>156</v>
      </c>
      <c r="C465" s="5" t="s">
        <v>155</v>
      </c>
      <c r="D465" s="5" t="s">
        <v>2769</v>
      </c>
      <c r="E465" s="29">
        <v>1</v>
      </c>
      <c r="F465" s="29">
        <v>1</v>
      </c>
      <c r="G465" s="29" t="s">
        <v>93</v>
      </c>
      <c r="H465" s="5">
        <v>100</v>
      </c>
      <c r="I465" s="5">
        <v>75</v>
      </c>
      <c r="J465" s="5">
        <v>461.44479999999999</v>
      </c>
      <c r="K465" s="5">
        <v>742.35</v>
      </c>
      <c r="L465" s="5">
        <v>58</v>
      </c>
      <c r="M465" s="5" t="s">
        <v>25</v>
      </c>
      <c r="N465" s="5" t="s">
        <v>24</v>
      </c>
      <c r="O465" s="5">
        <v>29.9</v>
      </c>
      <c r="P465" s="5">
        <v>4</v>
      </c>
      <c r="Q465" s="5" t="s">
        <v>92</v>
      </c>
      <c r="R465" s="5" t="s">
        <v>22</v>
      </c>
      <c r="S465" s="5" t="s">
        <v>21</v>
      </c>
      <c r="T465" s="5">
        <v>3</v>
      </c>
      <c r="U465" s="5">
        <v>36</v>
      </c>
      <c r="V465" s="10">
        <v>43981</v>
      </c>
      <c r="W465" s="5"/>
      <c r="X465" s="5"/>
      <c r="Y465" s="5" t="s">
        <v>154</v>
      </c>
      <c r="Z465" s="10">
        <v>41678.41777777778</v>
      </c>
      <c r="AA465" s="85">
        <f>COUNTIF(Table3[ProductID],Table25[[#This Row],[ProductID]])</f>
        <v>0</v>
      </c>
      <c r="AB465" s="85" t="str">
        <f>IF(Table25[[#This Row],[Jumlah Vendor]]&lt;=1,"Vendor tidak memiliki alternatif","")</f>
        <v>Vendor tidak memiliki alternatif</v>
      </c>
    </row>
    <row r="466" spans="1:28" x14ac:dyDescent="0.25">
      <c r="A466" s="4">
        <v>960</v>
      </c>
      <c r="B466" s="4" t="s">
        <v>153</v>
      </c>
      <c r="C466" s="4" t="s">
        <v>152</v>
      </c>
      <c r="D466" s="4" t="s">
        <v>2769</v>
      </c>
      <c r="E466" s="30">
        <v>1</v>
      </c>
      <c r="F466" s="30">
        <v>1</v>
      </c>
      <c r="G466" s="30" t="s">
        <v>93</v>
      </c>
      <c r="H466" s="4">
        <v>100</v>
      </c>
      <c r="I466" s="4">
        <v>75</v>
      </c>
      <c r="J466" s="4">
        <v>461.44479999999999</v>
      </c>
      <c r="K466" s="4">
        <v>742.35</v>
      </c>
      <c r="L466" s="4">
        <v>62</v>
      </c>
      <c r="M466" s="4" t="s">
        <v>25</v>
      </c>
      <c r="N466" s="4" t="s">
        <v>24</v>
      </c>
      <c r="O466" s="4">
        <v>30</v>
      </c>
      <c r="P466" s="4">
        <v>4</v>
      </c>
      <c r="Q466" s="4" t="s">
        <v>92</v>
      </c>
      <c r="R466" s="4" t="s">
        <v>22</v>
      </c>
      <c r="S466" s="4" t="s">
        <v>21</v>
      </c>
      <c r="T466" s="4">
        <v>3</v>
      </c>
      <c r="U466" s="4">
        <v>36</v>
      </c>
      <c r="V466" s="11">
        <v>43981</v>
      </c>
      <c r="W466" s="4"/>
      <c r="X466" s="4"/>
      <c r="Y466" s="4" t="s">
        <v>151</v>
      </c>
      <c r="Z466" s="11">
        <v>41678.41777777778</v>
      </c>
      <c r="AA466" s="85">
        <f>COUNTIF(Table3[ProductID],Table25[[#This Row],[ProductID]])</f>
        <v>0</v>
      </c>
      <c r="AB466" s="85" t="str">
        <f>IF(Table25[[#This Row],[Jumlah Vendor]]&lt;=1,"Vendor tidak memiliki alternatif","")</f>
        <v>Vendor tidak memiliki alternatif</v>
      </c>
    </row>
    <row r="467" spans="1:28" x14ac:dyDescent="0.25">
      <c r="A467" s="5">
        <v>961</v>
      </c>
      <c r="B467" s="5" t="s">
        <v>150</v>
      </c>
      <c r="C467" s="5" t="s">
        <v>149</v>
      </c>
      <c r="D467" s="5" t="s">
        <v>2769</v>
      </c>
      <c r="E467" s="29">
        <v>1</v>
      </c>
      <c r="F467" s="29">
        <v>1</v>
      </c>
      <c r="G467" s="29" t="s">
        <v>103</v>
      </c>
      <c r="H467" s="5">
        <v>100</v>
      </c>
      <c r="I467" s="5">
        <v>75</v>
      </c>
      <c r="J467" s="5">
        <v>461.44479999999999</v>
      </c>
      <c r="K467" s="5">
        <v>742.35</v>
      </c>
      <c r="L467" s="5">
        <v>44</v>
      </c>
      <c r="M467" s="5" t="s">
        <v>25</v>
      </c>
      <c r="N467" s="5" t="s">
        <v>24</v>
      </c>
      <c r="O467" s="5">
        <v>28.77</v>
      </c>
      <c r="P467" s="5">
        <v>4</v>
      </c>
      <c r="Q467" s="5" t="s">
        <v>92</v>
      </c>
      <c r="R467" s="5" t="s">
        <v>22</v>
      </c>
      <c r="S467" s="5" t="s">
        <v>21</v>
      </c>
      <c r="T467" s="5">
        <v>3</v>
      </c>
      <c r="U467" s="5">
        <v>36</v>
      </c>
      <c r="V467" s="10">
        <v>43981</v>
      </c>
      <c r="W467" s="5"/>
      <c r="X467" s="5"/>
      <c r="Y467" s="5" t="s">
        <v>148</v>
      </c>
      <c r="Z467" s="10">
        <v>41678.41777777778</v>
      </c>
      <c r="AA467" s="85">
        <f>COUNTIF(Table3[ProductID],Table25[[#This Row],[ProductID]])</f>
        <v>0</v>
      </c>
      <c r="AB467" s="85" t="str">
        <f>IF(Table25[[#This Row],[Jumlah Vendor]]&lt;=1,"Vendor tidak memiliki alternatif","")</f>
        <v>Vendor tidak memiliki alternatif</v>
      </c>
    </row>
    <row r="468" spans="1:28" x14ac:dyDescent="0.25">
      <c r="A468" s="4">
        <v>962</v>
      </c>
      <c r="B468" s="4" t="s">
        <v>147</v>
      </c>
      <c r="C468" s="4" t="s">
        <v>146</v>
      </c>
      <c r="D468" s="4" t="s">
        <v>2769</v>
      </c>
      <c r="E468" s="30">
        <v>1</v>
      </c>
      <c r="F468" s="30">
        <v>1</v>
      </c>
      <c r="G468" s="30" t="s">
        <v>103</v>
      </c>
      <c r="H468" s="4">
        <v>100</v>
      </c>
      <c r="I468" s="4">
        <v>75</v>
      </c>
      <c r="J468" s="4">
        <v>461.44479999999999</v>
      </c>
      <c r="K468" s="4">
        <v>742.35</v>
      </c>
      <c r="L468" s="4">
        <v>50</v>
      </c>
      <c r="M468" s="4" t="s">
        <v>25</v>
      </c>
      <c r="N468" s="4" t="s">
        <v>24</v>
      </c>
      <c r="O468" s="4">
        <v>29.13</v>
      </c>
      <c r="P468" s="4">
        <v>4</v>
      </c>
      <c r="Q468" s="4" t="s">
        <v>92</v>
      </c>
      <c r="R468" s="4" t="s">
        <v>22</v>
      </c>
      <c r="S468" s="4" t="s">
        <v>21</v>
      </c>
      <c r="T468" s="4">
        <v>3</v>
      </c>
      <c r="U468" s="4">
        <v>36</v>
      </c>
      <c r="V468" s="11">
        <v>43981</v>
      </c>
      <c r="W468" s="4"/>
      <c r="X468" s="4"/>
      <c r="Y468" s="4" t="s">
        <v>145</v>
      </c>
      <c r="Z468" s="11">
        <v>41678.41777777778</v>
      </c>
      <c r="AA468" s="85">
        <f>COUNTIF(Table3[ProductID],Table25[[#This Row],[ProductID]])</f>
        <v>0</v>
      </c>
      <c r="AB468" s="85" t="str">
        <f>IF(Table25[[#This Row],[Jumlah Vendor]]&lt;=1,"Vendor tidak memiliki alternatif","")</f>
        <v>Vendor tidak memiliki alternatif</v>
      </c>
    </row>
    <row r="469" spans="1:28" x14ac:dyDescent="0.25">
      <c r="A469" s="5">
        <v>963</v>
      </c>
      <c r="B469" s="5" t="s">
        <v>144</v>
      </c>
      <c r="C469" s="5" t="s">
        <v>143</v>
      </c>
      <c r="D469" s="5" t="s">
        <v>2769</v>
      </c>
      <c r="E469" s="29">
        <v>1</v>
      </c>
      <c r="F469" s="29">
        <v>1</v>
      </c>
      <c r="G469" s="29" t="s">
        <v>103</v>
      </c>
      <c r="H469" s="5">
        <v>100</v>
      </c>
      <c r="I469" s="5">
        <v>75</v>
      </c>
      <c r="J469" s="5">
        <v>461.44479999999999</v>
      </c>
      <c r="K469" s="5">
        <v>742.35</v>
      </c>
      <c r="L469" s="5">
        <v>54</v>
      </c>
      <c r="M469" s="5" t="s">
        <v>25</v>
      </c>
      <c r="N469" s="5" t="s">
        <v>24</v>
      </c>
      <c r="O469" s="5">
        <v>29.42</v>
      </c>
      <c r="P469" s="5">
        <v>4</v>
      </c>
      <c r="Q469" s="5" t="s">
        <v>92</v>
      </c>
      <c r="R469" s="5" t="s">
        <v>22</v>
      </c>
      <c r="S469" s="5" t="s">
        <v>21</v>
      </c>
      <c r="T469" s="5">
        <v>3</v>
      </c>
      <c r="U469" s="5">
        <v>36</v>
      </c>
      <c r="V469" s="10">
        <v>43981</v>
      </c>
      <c r="W469" s="5"/>
      <c r="X469" s="5"/>
      <c r="Y469" s="5" t="s">
        <v>142</v>
      </c>
      <c r="Z469" s="10">
        <v>41678.41777777778</v>
      </c>
      <c r="AA469" s="85">
        <f>COUNTIF(Table3[ProductID],Table25[[#This Row],[ProductID]])</f>
        <v>0</v>
      </c>
      <c r="AB469" s="85" t="str">
        <f>IF(Table25[[#This Row],[Jumlah Vendor]]&lt;=1,"Vendor tidak memiliki alternatif","")</f>
        <v>Vendor tidak memiliki alternatif</v>
      </c>
    </row>
    <row r="470" spans="1:28" x14ac:dyDescent="0.25">
      <c r="A470" s="4">
        <v>964</v>
      </c>
      <c r="B470" s="4" t="s">
        <v>141</v>
      </c>
      <c r="C470" s="4" t="s">
        <v>140</v>
      </c>
      <c r="D470" s="4" t="s">
        <v>2769</v>
      </c>
      <c r="E470" s="30">
        <v>1</v>
      </c>
      <c r="F470" s="30">
        <v>1</v>
      </c>
      <c r="G470" s="30" t="s">
        <v>103</v>
      </c>
      <c r="H470" s="4">
        <v>100</v>
      </c>
      <c r="I470" s="4">
        <v>75</v>
      </c>
      <c r="J470" s="4">
        <v>461.44479999999999</v>
      </c>
      <c r="K470" s="4">
        <v>742.35</v>
      </c>
      <c r="L470" s="4">
        <v>58</v>
      </c>
      <c r="M470" s="4" t="s">
        <v>25</v>
      </c>
      <c r="N470" s="4" t="s">
        <v>24</v>
      </c>
      <c r="O470" s="4">
        <v>29.79</v>
      </c>
      <c r="P470" s="4">
        <v>4</v>
      </c>
      <c r="Q470" s="4" t="s">
        <v>92</v>
      </c>
      <c r="R470" s="4" t="s">
        <v>22</v>
      </c>
      <c r="S470" s="4" t="s">
        <v>21</v>
      </c>
      <c r="T470" s="4">
        <v>3</v>
      </c>
      <c r="U470" s="4">
        <v>36</v>
      </c>
      <c r="V470" s="11">
        <v>43981</v>
      </c>
      <c r="W470" s="4"/>
      <c r="X470" s="4"/>
      <c r="Y470" s="4" t="s">
        <v>139</v>
      </c>
      <c r="Z470" s="11">
        <v>41678.41777777778</v>
      </c>
      <c r="AA470" s="85">
        <f>COUNTIF(Table3[ProductID],Table25[[#This Row],[ProductID]])</f>
        <v>0</v>
      </c>
      <c r="AB470" s="85" t="str">
        <f>IF(Table25[[#This Row],[Jumlah Vendor]]&lt;=1,"Vendor tidak memiliki alternatif","")</f>
        <v>Vendor tidak memiliki alternatif</v>
      </c>
    </row>
    <row r="471" spans="1:28" x14ac:dyDescent="0.25">
      <c r="A471" s="5">
        <v>965</v>
      </c>
      <c r="B471" s="5" t="s">
        <v>138</v>
      </c>
      <c r="C471" s="5" t="s">
        <v>137</v>
      </c>
      <c r="D471" s="5" t="s">
        <v>2769</v>
      </c>
      <c r="E471" s="29">
        <v>1</v>
      </c>
      <c r="F471" s="29">
        <v>1</v>
      </c>
      <c r="G471" s="29" t="s">
        <v>103</v>
      </c>
      <c r="H471" s="5">
        <v>100</v>
      </c>
      <c r="I471" s="5">
        <v>75</v>
      </c>
      <c r="J471" s="5">
        <v>461.44479999999999</v>
      </c>
      <c r="K471" s="5">
        <v>742.35</v>
      </c>
      <c r="L471" s="5">
        <v>62</v>
      </c>
      <c r="M471" s="5" t="s">
        <v>25</v>
      </c>
      <c r="N471" s="5" t="s">
        <v>24</v>
      </c>
      <c r="O471" s="5">
        <v>30</v>
      </c>
      <c r="P471" s="5">
        <v>4</v>
      </c>
      <c r="Q471" s="5" t="s">
        <v>92</v>
      </c>
      <c r="R471" s="5" t="s">
        <v>22</v>
      </c>
      <c r="S471" s="5" t="s">
        <v>21</v>
      </c>
      <c r="T471" s="5">
        <v>3</v>
      </c>
      <c r="U471" s="5">
        <v>36</v>
      </c>
      <c r="V471" s="10">
        <v>43981</v>
      </c>
      <c r="W471" s="5"/>
      <c r="X471" s="5"/>
      <c r="Y471" s="5" t="s">
        <v>136</v>
      </c>
      <c r="Z471" s="10">
        <v>41678.41777777778</v>
      </c>
      <c r="AA471" s="85">
        <f>COUNTIF(Table3[ProductID],Table25[[#This Row],[ProductID]])</f>
        <v>0</v>
      </c>
      <c r="AB471" s="85" t="str">
        <f>IF(Table25[[#This Row],[Jumlah Vendor]]&lt;=1,"Vendor tidak memiliki alternatif","")</f>
        <v>Vendor tidak memiliki alternatif</v>
      </c>
    </row>
    <row r="472" spans="1:28" x14ac:dyDescent="0.25">
      <c r="A472" s="4">
        <v>966</v>
      </c>
      <c r="B472" s="4" t="s">
        <v>135</v>
      </c>
      <c r="C472" s="4" t="s">
        <v>134</v>
      </c>
      <c r="D472" s="4" t="s">
        <v>2769</v>
      </c>
      <c r="E472" s="30">
        <v>1</v>
      </c>
      <c r="F472" s="30">
        <v>1</v>
      </c>
      <c r="G472" s="30" t="s">
        <v>93</v>
      </c>
      <c r="H472" s="4">
        <v>100</v>
      </c>
      <c r="I472" s="4">
        <v>75</v>
      </c>
      <c r="J472" s="4">
        <v>1481.9378999999999</v>
      </c>
      <c r="K472" s="4">
        <v>2384.0700000000002</v>
      </c>
      <c r="L472" s="4">
        <v>46</v>
      </c>
      <c r="M472" s="4" t="s">
        <v>25</v>
      </c>
      <c r="N472" s="4" t="s">
        <v>24</v>
      </c>
      <c r="O472" s="4">
        <v>25.13</v>
      </c>
      <c r="P472" s="4">
        <v>4</v>
      </c>
      <c r="Q472" s="4" t="s">
        <v>92</v>
      </c>
      <c r="R472" s="4" t="s">
        <v>36</v>
      </c>
      <c r="S472" s="4" t="s">
        <v>21</v>
      </c>
      <c r="T472" s="4">
        <v>3</v>
      </c>
      <c r="U472" s="4">
        <v>34</v>
      </c>
      <c r="V472" s="11">
        <v>43981</v>
      </c>
      <c r="W472" s="4"/>
      <c r="X472" s="4"/>
      <c r="Y472" s="4" t="s">
        <v>133</v>
      </c>
      <c r="Z472" s="11">
        <v>41678.41777777778</v>
      </c>
      <c r="AA472" s="85">
        <f>COUNTIF(Table3[ProductID],Table25[[#This Row],[ProductID]])</f>
        <v>0</v>
      </c>
      <c r="AB472" s="85" t="str">
        <f>IF(Table25[[#This Row],[Jumlah Vendor]]&lt;=1,"Vendor tidak memiliki alternatif","")</f>
        <v>Vendor tidak memiliki alternatif</v>
      </c>
    </row>
    <row r="473" spans="1:28" x14ac:dyDescent="0.25">
      <c r="A473" s="5">
        <v>967</v>
      </c>
      <c r="B473" s="5" t="s">
        <v>132</v>
      </c>
      <c r="C473" s="5" t="s">
        <v>131</v>
      </c>
      <c r="D473" s="5" t="s">
        <v>2769</v>
      </c>
      <c r="E473" s="29">
        <v>1</v>
      </c>
      <c r="F473" s="29">
        <v>1</v>
      </c>
      <c r="G473" s="29" t="s">
        <v>93</v>
      </c>
      <c r="H473" s="5">
        <v>100</v>
      </c>
      <c r="I473" s="5">
        <v>75</v>
      </c>
      <c r="J473" s="5">
        <v>1481.9378999999999</v>
      </c>
      <c r="K473" s="5">
        <v>2384.0700000000002</v>
      </c>
      <c r="L473" s="5">
        <v>50</v>
      </c>
      <c r="M473" s="5" t="s">
        <v>25</v>
      </c>
      <c r="N473" s="5" t="s">
        <v>24</v>
      </c>
      <c r="O473" s="5">
        <v>25.42</v>
      </c>
      <c r="P473" s="5">
        <v>4</v>
      </c>
      <c r="Q473" s="5" t="s">
        <v>92</v>
      </c>
      <c r="R473" s="5" t="s">
        <v>36</v>
      </c>
      <c r="S473" s="5" t="s">
        <v>21</v>
      </c>
      <c r="T473" s="5">
        <v>3</v>
      </c>
      <c r="U473" s="5">
        <v>34</v>
      </c>
      <c r="V473" s="10">
        <v>43981</v>
      </c>
      <c r="W473" s="5"/>
      <c r="X473" s="5"/>
      <c r="Y473" s="5" t="s">
        <v>130</v>
      </c>
      <c r="Z473" s="10">
        <v>41678.41777777778</v>
      </c>
      <c r="AA473" s="85">
        <f>COUNTIF(Table3[ProductID],Table25[[#This Row],[ProductID]])</f>
        <v>0</v>
      </c>
      <c r="AB473" s="85" t="str">
        <f>IF(Table25[[#This Row],[Jumlah Vendor]]&lt;=1,"Vendor tidak memiliki alternatif","")</f>
        <v>Vendor tidak memiliki alternatif</v>
      </c>
    </row>
    <row r="474" spans="1:28" x14ac:dyDescent="0.25">
      <c r="A474" s="4">
        <v>968</v>
      </c>
      <c r="B474" s="4" t="s">
        <v>129</v>
      </c>
      <c r="C474" s="4" t="s">
        <v>128</v>
      </c>
      <c r="D474" s="4" t="s">
        <v>2769</v>
      </c>
      <c r="E474" s="30">
        <v>1</v>
      </c>
      <c r="F474" s="30">
        <v>1</v>
      </c>
      <c r="G474" s="30" t="s">
        <v>93</v>
      </c>
      <c r="H474" s="4">
        <v>100</v>
      </c>
      <c r="I474" s="4">
        <v>75</v>
      </c>
      <c r="J474" s="4">
        <v>1481.9378999999999</v>
      </c>
      <c r="K474" s="4">
        <v>2384.0700000000002</v>
      </c>
      <c r="L474" s="4">
        <v>54</v>
      </c>
      <c r="M474" s="4" t="s">
        <v>25</v>
      </c>
      <c r="N474" s="4" t="s">
        <v>24</v>
      </c>
      <c r="O474" s="4">
        <v>25.68</v>
      </c>
      <c r="P474" s="4">
        <v>4</v>
      </c>
      <c r="Q474" s="4" t="s">
        <v>92</v>
      </c>
      <c r="R474" s="4" t="s">
        <v>36</v>
      </c>
      <c r="S474" s="4" t="s">
        <v>21</v>
      </c>
      <c r="T474" s="4">
        <v>3</v>
      </c>
      <c r="U474" s="4">
        <v>34</v>
      </c>
      <c r="V474" s="11">
        <v>43981</v>
      </c>
      <c r="W474" s="4"/>
      <c r="X474" s="4"/>
      <c r="Y474" s="4" t="s">
        <v>127</v>
      </c>
      <c r="Z474" s="11">
        <v>41678.41777777778</v>
      </c>
      <c r="AA474" s="85">
        <f>COUNTIF(Table3[ProductID],Table25[[#This Row],[ProductID]])</f>
        <v>0</v>
      </c>
      <c r="AB474" s="85" t="str">
        <f>IF(Table25[[#This Row],[Jumlah Vendor]]&lt;=1,"Vendor tidak memiliki alternatif","")</f>
        <v>Vendor tidak memiliki alternatif</v>
      </c>
    </row>
    <row r="475" spans="1:28" x14ac:dyDescent="0.25">
      <c r="A475" s="5">
        <v>969</v>
      </c>
      <c r="B475" s="5" t="s">
        <v>126</v>
      </c>
      <c r="C475" s="5" t="s">
        <v>125</v>
      </c>
      <c r="D475" s="5" t="s">
        <v>2769</v>
      </c>
      <c r="E475" s="29">
        <v>1</v>
      </c>
      <c r="F475" s="29">
        <v>1</v>
      </c>
      <c r="G475" s="29" t="s">
        <v>93</v>
      </c>
      <c r="H475" s="5">
        <v>100</v>
      </c>
      <c r="I475" s="5">
        <v>75</v>
      </c>
      <c r="J475" s="5">
        <v>1481.9378999999999</v>
      </c>
      <c r="K475" s="5">
        <v>2384.0700000000002</v>
      </c>
      <c r="L475" s="5">
        <v>60</v>
      </c>
      <c r="M475" s="5" t="s">
        <v>25</v>
      </c>
      <c r="N475" s="5" t="s">
        <v>24</v>
      </c>
      <c r="O475" s="5">
        <v>25.9</v>
      </c>
      <c r="P475" s="5">
        <v>4</v>
      </c>
      <c r="Q475" s="5" t="s">
        <v>92</v>
      </c>
      <c r="R475" s="5" t="s">
        <v>36</v>
      </c>
      <c r="S475" s="5" t="s">
        <v>21</v>
      </c>
      <c r="T475" s="5">
        <v>3</v>
      </c>
      <c r="U475" s="5">
        <v>34</v>
      </c>
      <c r="V475" s="10">
        <v>43981</v>
      </c>
      <c r="W475" s="5"/>
      <c r="X475" s="5"/>
      <c r="Y475" s="5" t="s">
        <v>124</v>
      </c>
      <c r="Z475" s="10">
        <v>41678.41777777778</v>
      </c>
      <c r="AA475" s="85">
        <f>COUNTIF(Table3[ProductID],Table25[[#This Row],[ProductID]])</f>
        <v>0</v>
      </c>
      <c r="AB475" s="85" t="str">
        <f>IF(Table25[[#This Row],[Jumlah Vendor]]&lt;=1,"Vendor tidak memiliki alternatif","")</f>
        <v>Vendor tidak memiliki alternatif</v>
      </c>
    </row>
    <row r="476" spans="1:28" x14ac:dyDescent="0.25">
      <c r="A476" s="4">
        <v>970</v>
      </c>
      <c r="B476" s="4" t="s">
        <v>123</v>
      </c>
      <c r="C476" s="4" t="s">
        <v>122</v>
      </c>
      <c r="D476" s="4" t="s">
        <v>2769</v>
      </c>
      <c r="E476" s="30">
        <v>1</v>
      </c>
      <c r="F476" s="30">
        <v>1</v>
      </c>
      <c r="G476" s="30" t="s">
        <v>93</v>
      </c>
      <c r="H476" s="4">
        <v>100</v>
      </c>
      <c r="I476" s="4">
        <v>75</v>
      </c>
      <c r="J476" s="4">
        <v>755.1508</v>
      </c>
      <c r="K476" s="4">
        <v>1214.8499999999999</v>
      </c>
      <c r="L476" s="4">
        <v>46</v>
      </c>
      <c r="M476" s="4" t="s">
        <v>25</v>
      </c>
      <c r="N476" s="4" t="s">
        <v>24</v>
      </c>
      <c r="O476" s="4">
        <v>27.13</v>
      </c>
      <c r="P476" s="4">
        <v>4</v>
      </c>
      <c r="Q476" s="4" t="s">
        <v>92</v>
      </c>
      <c r="R476" s="4" t="s">
        <v>41</v>
      </c>
      <c r="S476" s="4" t="s">
        <v>21</v>
      </c>
      <c r="T476" s="4">
        <v>3</v>
      </c>
      <c r="U476" s="4">
        <v>35</v>
      </c>
      <c r="V476" s="11">
        <v>43981</v>
      </c>
      <c r="W476" s="4"/>
      <c r="X476" s="4"/>
      <c r="Y476" s="4" t="s">
        <v>121</v>
      </c>
      <c r="Z476" s="11">
        <v>41678.41777777778</v>
      </c>
      <c r="AA476" s="85">
        <f>COUNTIF(Table3[ProductID],Table25[[#This Row],[ProductID]])</f>
        <v>0</v>
      </c>
      <c r="AB476" s="85" t="str">
        <f>IF(Table25[[#This Row],[Jumlah Vendor]]&lt;=1,"Vendor tidak memiliki alternatif","")</f>
        <v>Vendor tidak memiliki alternatif</v>
      </c>
    </row>
    <row r="477" spans="1:28" x14ac:dyDescent="0.25">
      <c r="A477" s="5">
        <v>971</v>
      </c>
      <c r="B477" s="5" t="s">
        <v>120</v>
      </c>
      <c r="C477" s="5" t="s">
        <v>119</v>
      </c>
      <c r="D477" s="5" t="s">
        <v>2769</v>
      </c>
      <c r="E477" s="29">
        <v>1</v>
      </c>
      <c r="F477" s="29">
        <v>1</v>
      </c>
      <c r="G477" s="29" t="s">
        <v>93</v>
      </c>
      <c r="H477" s="5">
        <v>100</v>
      </c>
      <c r="I477" s="5">
        <v>75</v>
      </c>
      <c r="J477" s="5">
        <v>755.1508</v>
      </c>
      <c r="K477" s="5">
        <v>1214.8499999999999</v>
      </c>
      <c r="L477" s="5">
        <v>50</v>
      </c>
      <c r="M477" s="5" t="s">
        <v>25</v>
      </c>
      <c r="N477" s="5" t="s">
        <v>24</v>
      </c>
      <c r="O477" s="5">
        <v>27.42</v>
      </c>
      <c r="P477" s="5">
        <v>4</v>
      </c>
      <c r="Q477" s="5" t="s">
        <v>92</v>
      </c>
      <c r="R477" s="5" t="s">
        <v>41</v>
      </c>
      <c r="S477" s="5" t="s">
        <v>21</v>
      </c>
      <c r="T477" s="5">
        <v>3</v>
      </c>
      <c r="U477" s="5">
        <v>35</v>
      </c>
      <c r="V477" s="10">
        <v>43981</v>
      </c>
      <c r="W477" s="5"/>
      <c r="X477" s="5"/>
      <c r="Y477" s="5" t="s">
        <v>118</v>
      </c>
      <c r="Z477" s="10">
        <v>41678.41777777778</v>
      </c>
      <c r="AA477" s="85">
        <f>COUNTIF(Table3[ProductID],Table25[[#This Row],[ProductID]])</f>
        <v>0</v>
      </c>
      <c r="AB477" s="85" t="str">
        <f>IF(Table25[[#This Row],[Jumlah Vendor]]&lt;=1,"Vendor tidak memiliki alternatif","")</f>
        <v>Vendor tidak memiliki alternatif</v>
      </c>
    </row>
    <row r="478" spans="1:28" x14ac:dyDescent="0.25">
      <c r="A478" s="4">
        <v>972</v>
      </c>
      <c r="B478" s="4" t="s">
        <v>117</v>
      </c>
      <c r="C478" s="4" t="s">
        <v>116</v>
      </c>
      <c r="D478" s="4" t="s">
        <v>2769</v>
      </c>
      <c r="E478" s="30">
        <v>1</v>
      </c>
      <c r="F478" s="30">
        <v>1</v>
      </c>
      <c r="G478" s="30" t="s">
        <v>93</v>
      </c>
      <c r="H478" s="4">
        <v>100</v>
      </c>
      <c r="I478" s="4">
        <v>75</v>
      </c>
      <c r="J478" s="4">
        <v>755.1508</v>
      </c>
      <c r="K478" s="4">
        <v>1214.8499999999999</v>
      </c>
      <c r="L478" s="4">
        <v>54</v>
      </c>
      <c r="M478" s="4" t="s">
        <v>25</v>
      </c>
      <c r="N478" s="4" t="s">
        <v>24</v>
      </c>
      <c r="O478" s="4">
        <v>27.68</v>
      </c>
      <c r="P478" s="4">
        <v>4</v>
      </c>
      <c r="Q478" s="4" t="s">
        <v>92</v>
      </c>
      <c r="R478" s="4" t="s">
        <v>41</v>
      </c>
      <c r="S478" s="4" t="s">
        <v>21</v>
      </c>
      <c r="T478" s="4">
        <v>3</v>
      </c>
      <c r="U478" s="4">
        <v>35</v>
      </c>
      <c r="V478" s="11">
        <v>43981</v>
      </c>
      <c r="W478" s="4"/>
      <c r="X478" s="4"/>
      <c r="Y478" s="4" t="s">
        <v>115</v>
      </c>
      <c r="Z478" s="11">
        <v>41678.41777777778</v>
      </c>
      <c r="AA478" s="85">
        <f>COUNTIF(Table3[ProductID],Table25[[#This Row],[ProductID]])</f>
        <v>0</v>
      </c>
      <c r="AB478" s="85" t="str">
        <f>IF(Table25[[#This Row],[Jumlah Vendor]]&lt;=1,"Vendor tidak memiliki alternatif","")</f>
        <v>Vendor tidak memiliki alternatif</v>
      </c>
    </row>
    <row r="479" spans="1:28" x14ac:dyDescent="0.25">
      <c r="A479" s="5">
        <v>973</v>
      </c>
      <c r="B479" s="5" t="s">
        <v>114</v>
      </c>
      <c r="C479" s="5" t="s">
        <v>113</v>
      </c>
      <c r="D479" s="5" t="s">
        <v>2769</v>
      </c>
      <c r="E479" s="29">
        <v>1</v>
      </c>
      <c r="F479" s="29">
        <v>1</v>
      </c>
      <c r="G479" s="29" t="s">
        <v>103</v>
      </c>
      <c r="H479" s="5">
        <v>100</v>
      </c>
      <c r="I479" s="5">
        <v>75</v>
      </c>
      <c r="J479" s="5">
        <v>1082.51</v>
      </c>
      <c r="K479" s="5">
        <v>1700.99</v>
      </c>
      <c r="L479" s="5">
        <v>40</v>
      </c>
      <c r="M479" s="5" t="s">
        <v>25</v>
      </c>
      <c r="N479" s="5" t="s">
        <v>24</v>
      </c>
      <c r="O479" s="5">
        <v>15.35</v>
      </c>
      <c r="P479" s="5">
        <v>4</v>
      </c>
      <c r="Q479" s="5" t="s">
        <v>23</v>
      </c>
      <c r="R479" s="5" t="s">
        <v>41</v>
      </c>
      <c r="S479" s="5" t="s">
        <v>79</v>
      </c>
      <c r="T479" s="5">
        <v>2</v>
      </c>
      <c r="U479" s="5">
        <v>27</v>
      </c>
      <c r="V479" s="10">
        <v>43981</v>
      </c>
      <c r="W479" s="5"/>
      <c r="X479" s="5"/>
      <c r="Y479" s="5" t="s">
        <v>112</v>
      </c>
      <c r="Z479" s="10">
        <v>41678.41777777778</v>
      </c>
      <c r="AA479" s="85">
        <f>COUNTIF(Table3[ProductID],Table25[[#This Row],[ProductID]])</f>
        <v>0</v>
      </c>
      <c r="AB479" s="85" t="str">
        <f>IF(Table25[[#This Row],[Jumlah Vendor]]&lt;=1,"Vendor tidak memiliki alternatif","")</f>
        <v>Vendor tidak memiliki alternatif</v>
      </c>
    </row>
    <row r="480" spans="1:28" x14ac:dyDescent="0.25">
      <c r="A480" s="4">
        <v>974</v>
      </c>
      <c r="B480" s="4" t="s">
        <v>111</v>
      </c>
      <c r="C480" s="4" t="s">
        <v>110</v>
      </c>
      <c r="D480" s="4" t="s">
        <v>2769</v>
      </c>
      <c r="E480" s="30">
        <v>1</v>
      </c>
      <c r="F480" s="30">
        <v>1</v>
      </c>
      <c r="G480" s="30" t="s">
        <v>103</v>
      </c>
      <c r="H480" s="4">
        <v>100</v>
      </c>
      <c r="I480" s="4">
        <v>75</v>
      </c>
      <c r="J480" s="4">
        <v>1082.51</v>
      </c>
      <c r="K480" s="4">
        <v>1700.99</v>
      </c>
      <c r="L480" s="4">
        <v>42</v>
      </c>
      <c r="M480" s="4" t="s">
        <v>25</v>
      </c>
      <c r="N480" s="4" t="s">
        <v>24</v>
      </c>
      <c r="O480" s="4">
        <v>15.77</v>
      </c>
      <c r="P480" s="4">
        <v>4</v>
      </c>
      <c r="Q480" s="4" t="s">
        <v>23</v>
      </c>
      <c r="R480" s="4" t="s">
        <v>41</v>
      </c>
      <c r="S480" s="4" t="s">
        <v>79</v>
      </c>
      <c r="T480" s="4">
        <v>2</v>
      </c>
      <c r="U480" s="4">
        <v>27</v>
      </c>
      <c r="V480" s="11">
        <v>43981</v>
      </c>
      <c r="W480" s="4"/>
      <c r="X480" s="4"/>
      <c r="Y480" s="4" t="s">
        <v>109</v>
      </c>
      <c r="Z480" s="11">
        <v>41678.41777777778</v>
      </c>
      <c r="AA480" s="85">
        <f>COUNTIF(Table3[ProductID],Table25[[#This Row],[ProductID]])</f>
        <v>0</v>
      </c>
      <c r="AB480" s="85" t="str">
        <f>IF(Table25[[#This Row],[Jumlah Vendor]]&lt;=1,"Vendor tidak memiliki alternatif","")</f>
        <v>Vendor tidak memiliki alternatif</v>
      </c>
    </row>
    <row r="481" spans="1:28" x14ac:dyDescent="0.25">
      <c r="A481" s="5">
        <v>975</v>
      </c>
      <c r="B481" s="5" t="s">
        <v>108</v>
      </c>
      <c r="C481" s="5" t="s">
        <v>107</v>
      </c>
      <c r="D481" s="5" t="s">
        <v>2769</v>
      </c>
      <c r="E481" s="29">
        <v>1</v>
      </c>
      <c r="F481" s="29">
        <v>1</v>
      </c>
      <c r="G481" s="29" t="s">
        <v>103</v>
      </c>
      <c r="H481" s="5">
        <v>100</v>
      </c>
      <c r="I481" s="5">
        <v>75</v>
      </c>
      <c r="J481" s="5">
        <v>1082.51</v>
      </c>
      <c r="K481" s="5">
        <v>1700.99</v>
      </c>
      <c r="L481" s="5">
        <v>44</v>
      </c>
      <c r="M481" s="5" t="s">
        <v>25</v>
      </c>
      <c r="N481" s="5" t="s">
        <v>24</v>
      </c>
      <c r="O481" s="5">
        <v>16.13</v>
      </c>
      <c r="P481" s="5">
        <v>4</v>
      </c>
      <c r="Q481" s="5" t="s">
        <v>23</v>
      </c>
      <c r="R481" s="5" t="s">
        <v>41</v>
      </c>
      <c r="S481" s="5" t="s">
        <v>79</v>
      </c>
      <c r="T481" s="5">
        <v>2</v>
      </c>
      <c r="U481" s="5">
        <v>27</v>
      </c>
      <c r="V481" s="10">
        <v>43981</v>
      </c>
      <c r="W481" s="5"/>
      <c r="X481" s="5"/>
      <c r="Y481" s="5" t="s">
        <v>106</v>
      </c>
      <c r="Z481" s="10">
        <v>41678.41777777778</v>
      </c>
      <c r="AA481" s="85">
        <f>COUNTIF(Table3[ProductID],Table25[[#This Row],[ProductID]])</f>
        <v>0</v>
      </c>
      <c r="AB481" s="85" t="str">
        <f>IF(Table25[[#This Row],[Jumlah Vendor]]&lt;=1,"Vendor tidak memiliki alternatif","")</f>
        <v>Vendor tidak memiliki alternatif</v>
      </c>
    </row>
    <row r="482" spans="1:28" x14ac:dyDescent="0.25">
      <c r="A482" s="4">
        <v>976</v>
      </c>
      <c r="B482" s="4" t="s">
        <v>105</v>
      </c>
      <c r="C482" s="4" t="s">
        <v>104</v>
      </c>
      <c r="D482" s="4" t="s">
        <v>2769</v>
      </c>
      <c r="E482" s="30">
        <v>1</v>
      </c>
      <c r="F482" s="30">
        <v>1</v>
      </c>
      <c r="G482" s="30" t="s">
        <v>103</v>
      </c>
      <c r="H482" s="4">
        <v>100</v>
      </c>
      <c r="I482" s="4">
        <v>75</v>
      </c>
      <c r="J482" s="4">
        <v>1082.51</v>
      </c>
      <c r="K482" s="4">
        <v>1700.99</v>
      </c>
      <c r="L482" s="4">
        <v>48</v>
      </c>
      <c r="M482" s="4" t="s">
        <v>25</v>
      </c>
      <c r="N482" s="4" t="s">
        <v>24</v>
      </c>
      <c r="O482" s="4">
        <v>16.420000000000002</v>
      </c>
      <c r="P482" s="4">
        <v>4</v>
      </c>
      <c r="Q482" s="4" t="s">
        <v>23</v>
      </c>
      <c r="R482" s="4" t="s">
        <v>41</v>
      </c>
      <c r="S482" s="4" t="s">
        <v>79</v>
      </c>
      <c r="T482" s="4">
        <v>2</v>
      </c>
      <c r="U482" s="4">
        <v>27</v>
      </c>
      <c r="V482" s="11">
        <v>43981</v>
      </c>
      <c r="W482" s="4"/>
      <c r="X482" s="4"/>
      <c r="Y482" s="4" t="s">
        <v>102</v>
      </c>
      <c r="Z482" s="11">
        <v>41678.41777777778</v>
      </c>
      <c r="AA482" s="85">
        <f>COUNTIF(Table3[ProductID],Table25[[#This Row],[ProductID]])</f>
        <v>0</v>
      </c>
      <c r="AB482" s="85" t="str">
        <f>IF(Table25[[#This Row],[Jumlah Vendor]]&lt;=1,"Vendor tidak memiliki alternatif","")</f>
        <v>Vendor tidak memiliki alternatif</v>
      </c>
    </row>
    <row r="483" spans="1:28" x14ac:dyDescent="0.25">
      <c r="A483" s="5">
        <v>977</v>
      </c>
      <c r="B483" s="5" t="s">
        <v>101</v>
      </c>
      <c r="C483" s="5" t="s">
        <v>100</v>
      </c>
      <c r="D483" s="5" t="s">
        <v>2769</v>
      </c>
      <c r="E483" s="29">
        <v>1</v>
      </c>
      <c r="F483" s="29">
        <v>1</v>
      </c>
      <c r="G483" s="29" t="s">
        <v>26</v>
      </c>
      <c r="H483" s="5">
        <v>100</v>
      </c>
      <c r="I483" s="5">
        <v>75</v>
      </c>
      <c r="J483" s="5">
        <v>343.64960000000002</v>
      </c>
      <c r="K483" s="5">
        <v>539.99</v>
      </c>
      <c r="L483" s="5">
        <v>58</v>
      </c>
      <c r="M483" s="5" t="s">
        <v>25</v>
      </c>
      <c r="N483" s="5" t="s">
        <v>24</v>
      </c>
      <c r="O483" s="5">
        <v>20.79</v>
      </c>
      <c r="P483" s="5">
        <v>4</v>
      </c>
      <c r="Q483" s="5" t="s">
        <v>23</v>
      </c>
      <c r="R483" s="5" t="s">
        <v>22</v>
      </c>
      <c r="S483" s="5" t="s">
        <v>21</v>
      </c>
      <c r="T483" s="5">
        <v>2</v>
      </c>
      <c r="U483" s="5">
        <v>31</v>
      </c>
      <c r="V483" s="10">
        <v>43981</v>
      </c>
      <c r="W483" s="5"/>
      <c r="X483" s="5"/>
      <c r="Y483" s="5" t="s">
        <v>99</v>
      </c>
      <c r="Z483" s="10">
        <v>41678.41777777778</v>
      </c>
      <c r="AA483" s="85">
        <f>COUNTIF(Table3[ProductID],Table25[[#This Row],[ProductID]])</f>
        <v>0</v>
      </c>
      <c r="AB483" s="85" t="str">
        <f>IF(Table25[[#This Row],[Jumlah Vendor]]&lt;=1,"Vendor tidak memiliki alternatif","")</f>
        <v>Vendor tidak memiliki alternatif</v>
      </c>
    </row>
    <row r="484" spans="1:28" x14ac:dyDescent="0.25">
      <c r="A484" s="4">
        <v>978</v>
      </c>
      <c r="B484" s="4" t="s">
        <v>98</v>
      </c>
      <c r="C484" s="4" t="s">
        <v>97</v>
      </c>
      <c r="D484" s="4" t="s">
        <v>2769</v>
      </c>
      <c r="E484" s="30">
        <v>1</v>
      </c>
      <c r="F484" s="30">
        <v>1</v>
      </c>
      <c r="G484" s="30" t="s">
        <v>93</v>
      </c>
      <c r="H484" s="4">
        <v>100</v>
      </c>
      <c r="I484" s="4">
        <v>75</v>
      </c>
      <c r="J484" s="4">
        <v>461.44479999999999</v>
      </c>
      <c r="K484" s="4">
        <v>742.35</v>
      </c>
      <c r="L484" s="4">
        <v>44</v>
      </c>
      <c r="M484" s="4" t="s">
        <v>25</v>
      </c>
      <c r="N484" s="4" t="s">
        <v>24</v>
      </c>
      <c r="O484" s="4">
        <v>28.77</v>
      </c>
      <c r="P484" s="4">
        <v>4</v>
      </c>
      <c r="Q484" s="4" t="s">
        <v>92</v>
      </c>
      <c r="R484" s="4" t="s">
        <v>22</v>
      </c>
      <c r="S484" s="4" t="s">
        <v>21</v>
      </c>
      <c r="T484" s="4">
        <v>3</v>
      </c>
      <c r="U484" s="4">
        <v>36</v>
      </c>
      <c r="V484" s="11">
        <v>43981</v>
      </c>
      <c r="W484" s="4"/>
      <c r="X484" s="4"/>
      <c r="Y484" s="4" t="s">
        <v>96</v>
      </c>
      <c r="Z484" s="11">
        <v>41678.41777777778</v>
      </c>
      <c r="AA484" s="85">
        <f>COUNTIF(Table3[ProductID],Table25[[#This Row],[ProductID]])</f>
        <v>0</v>
      </c>
      <c r="AB484" s="85" t="str">
        <f>IF(Table25[[#This Row],[Jumlah Vendor]]&lt;=1,"Vendor tidak memiliki alternatif","")</f>
        <v>Vendor tidak memiliki alternatif</v>
      </c>
    </row>
    <row r="485" spans="1:28" x14ac:dyDescent="0.25">
      <c r="A485" s="5">
        <v>979</v>
      </c>
      <c r="B485" s="5" t="s">
        <v>95</v>
      </c>
      <c r="C485" s="5" t="s">
        <v>94</v>
      </c>
      <c r="D485" s="5" t="s">
        <v>2769</v>
      </c>
      <c r="E485" s="29">
        <v>1</v>
      </c>
      <c r="F485" s="29">
        <v>1</v>
      </c>
      <c r="G485" s="29" t="s">
        <v>93</v>
      </c>
      <c r="H485" s="5">
        <v>100</v>
      </c>
      <c r="I485" s="5">
        <v>75</v>
      </c>
      <c r="J485" s="5">
        <v>461.44479999999999</v>
      </c>
      <c r="K485" s="5">
        <v>742.35</v>
      </c>
      <c r="L485" s="5">
        <v>50</v>
      </c>
      <c r="M485" s="5" t="s">
        <v>25</v>
      </c>
      <c r="N485" s="5" t="s">
        <v>24</v>
      </c>
      <c r="O485" s="5">
        <v>29.13</v>
      </c>
      <c r="P485" s="5">
        <v>4</v>
      </c>
      <c r="Q485" s="5" t="s">
        <v>92</v>
      </c>
      <c r="R485" s="5" t="s">
        <v>22</v>
      </c>
      <c r="S485" s="5" t="s">
        <v>21</v>
      </c>
      <c r="T485" s="5">
        <v>3</v>
      </c>
      <c r="U485" s="5">
        <v>36</v>
      </c>
      <c r="V485" s="10">
        <v>43981</v>
      </c>
      <c r="W485" s="5"/>
      <c r="X485" s="5"/>
      <c r="Y485" s="5" t="s">
        <v>91</v>
      </c>
      <c r="Z485" s="10">
        <v>41678.41777777778</v>
      </c>
      <c r="AA485" s="85">
        <f>COUNTIF(Table3[ProductID],Table25[[#This Row],[ProductID]])</f>
        <v>0</v>
      </c>
      <c r="AB485" s="85" t="str">
        <f>IF(Table25[[#This Row],[Jumlah Vendor]]&lt;=1,"Vendor tidak memiliki alternatif","")</f>
        <v>Vendor tidak memiliki alternatif</v>
      </c>
    </row>
    <row r="486" spans="1:28" x14ac:dyDescent="0.25">
      <c r="A486" s="4">
        <v>980</v>
      </c>
      <c r="B486" s="4" t="s">
        <v>90</v>
      </c>
      <c r="C486" s="4" t="s">
        <v>89</v>
      </c>
      <c r="D486" s="4" t="s">
        <v>2769</v>
      </c>
      <c r="E486" s="30">
        <v>1</v>
      </c>
      <c r="F486" s="30">
        <v>1</v>
      </c>
      <c r="G486" s="30" t="s">
        <v>63</v>
      </c>
      <c r="H486" s="4">
        <v>100</v>
      </c>
      <c r="I486" s="4">
        <v>75</v>
      </c>
      <c r="J486" s="4">
        <v>419.77839999999998</v>
      </c>
      <c r="K486" s="4">
        <v>769.49</v>
      </c>
      <c r="L486" s="4">
        <v>38</v>
      </c>
      <c r="M486" s="4" t="s">
        <v>25</v>
      </c>
      <c r="N486" s="4" t="s">
        <v>24</v>
      </c>
      <c r="O486" s="4">
        <v>26.35</v>
      </c>
      <c r="P486" s="4">
        <v>4</v>
      </c>
      <c r="Q486" s="4" t="s">
        <v>41</v>
      </c>
      <c r="R486" s="4" t="s">
        <v>41</v>
      </c>
      <c r="S486" s="4" t="s">
        <v>79</v>
      </c>
      <c r="T486" s="4">
        <v>1</v>
      </c>
      <c r="U486" s="4">
        <v>22</v>
      </c>
      <c r="V486" s="11">
        <v>43981</v>
      </c>
      <c r="W486" s="4"/>
      <c r="X486" s="4"/>
      <c r="Y486" s="4" t="s">
        <v>88</v>
      </c>
      <c r="Z486" s="11">
        <v>41678.41777777778</v>
      </c>
      <c r="AA486" s="85">
        <f>COUNTIF(Table3[ProductID],Table25[[#This Row],[ProductID]])</f>
        <v>0</v>
      </c>
      <c r="AB486" s="85" t="str">
        <f>IF(Table25[[#This Row],[Jumlah Vendor]]&lt;=1,"Vendor tidak memiliki alternatif","")</f>
        <v>Vendor tidak memiliki alternatif</v>
      </c>
    </row>
    <row r="487" spans="1:28" x14ac:dyDescent="0.25">
      <c r="A487" s="5">
        <v>981</v>
      </c>
      <c r="B487" s="5" t="s">
        <v>87</v>
      </c>
      <c r="C487" s="5" t="s">
        <v>86</v>
      </c>
      <c r="D487" s="5" t="s">
        <v>2769</v>
      </c>
      <c r="E487" s="29">
        <v>1</v>
      </c>
      <c r="F487" s="29">
        <v>1</v>
      </c>
      <c r="G487" s="29" t="s">
        <v>63</v>
      </c>
      <c r="H487" s="5">
        <v>100</v>
      </c>
      <c r="I487" s="5">
        <v>75</v>
      </c>
      <c r="J487" s="5">
        <v>419.77839999999998</v>
      </c>
      <c r="K487" s="5">
        <v>769.49</v>
      </c>
      <c r="L487" s="5">
        <v>40</v>
      </c>
      <c r="M487" s="5" t="s">
        <v>25</v>
      </c>
      <c r="N487" s="5" t="s">
        <v>24</v>
      </c>
      <c r="O487" s="5">
        <v>26.77</v>
      </c>
      <c r="P487" s="5">
        <v>4</v>
      </c>
      <c r="Q487" s="5" t="s">
        <v>41</v>
      </c>
      <c r="R487" s="5" t="s">
        <v>41</v>
      </c>
      <c r="S487" s="5" t="s">
        <v>79</v>
      </c>
      <c r="T487" s="5">
        <v>1</v>
      </c>
      <c r="U487" s="5">
        <v>22</v>
      </c>
      <c r="V487" s="10">
        <v>43981</v>
      </c>
      <c r="W487" s="5"/>
      <c r="X487" s="5"/>
      <c r="Y487" s="5" t="s">
        <v>85</v>
      </c>
      <c r="Z487" s="10">
        <v>41678.41777777778</v>
      </c>
      <c r="AA487" s="85">
        <f>COUNTIF(Table3[ProductID],Table25[[#This Row],[ProductID]])</f>
        <v>0</v>
      </c>
      <c r="AB487" s="85" t="str">
        <f>IF(Table25[[#This Row],[Jumlah Vendor]]&lt;=1,"Vendor tidak memiliki alternatif","")</f>
        <v>Vendor tidak memiliki alternatif</v>
      </c>
    </row>
    <row r="488" spans="1:28" x14ac:dyDescent="0.25">
      <c r="A488" s="4">
        <v>982</v>
      </c>
      <c r="B488" s="4" t="s">
        <v>84</v>
      </c>
      <c r="C488" s="4" t="s">
        <v>83</v>
      </c>
      <c r="D488" s="4" t="s">
        <v>2769</v>
      </c>
      <c r="E488" s="30">
        <v>1</v>
      </c>
      <c r="F488" s="30">
        <v>1</v>
      </c>
      <c r="G488" s="30" t="s">
        <v>63</v>
      </c>
      <c r="H488" s="4">
        <v>100</v>
      </c>
      <c r="I488" s="4">
        <v>75</v>
      </c>
      <c r="J488" s="4">
        <v>419.77839999999998</v>
      </c>
      <c r="K488" s="4">
        <v>769.49</v>
      </c>
      <c r="L488" s="4">
        <v>42</v>
      </c>
      <c r="M488" s="4" t="s">
        <v>25</v>
      </c>
      <c r="N488" s="4" t="s">
        <v>24</v>
      </c>
      <c r="O488" s="4">
        <v>27.13</v>
      </c>
      <c r="P488" s="4">
        <v>4</v>
      </c>
      <c r="Q488" s="4" t="s">
        <v>41</v>
      </c>
      <c r="R488" s="4" t="s">
        <v>41</v>
      </c>
      <c r="S488" s="4" t="s">
        <v>79</v>
      </c>
      <c r="T488" s="4">
        <v>1</v>
      </c>
      <c r="U488" s="4">
        <v>22</v>
      </c>
      <c r="V488" s="11">
        <v>43981</v>
      </c>
      <c r="W488" s="4"/>
      <c r="X488" s="4"/>
      <c r="Y488" s="4" t="s">
        <v>82</v>
      </c>
      <c r="Z488" s="11">
        <v>41678.41777777778</v>
      </c>
      <c r="AA488" s="85">
        <f>COUNTIF(Table3[ProductID],Table25[[#This Row],[ProductID]])</f>
        <v>0</v>
      </c>
      <c r="AB488" s="85" t="str">
        <f>IF(Table25[[#This Row],[Jumlah Vendor]]&lt;=1,"Vendor tidak memiliki alternatif","")</f>
        <v>Vendor tidak memiliki alternatif</v>
      </c>
    </row>
    <row r="489" spans="1:28" x14ac:dyDescent="0.25">
      <c r="A489" s="5">
        <v>983</v>
      </c>
      <c r="B489" s="5" t="s">
        <v>81</v>
      </c>
      <c r="C489" s="5" t="s">
        <v>80</v>
      </c>
      <c r="D489" s="5" t="s">
        <v>2769</v>
      </c>
      <c r="E489" s="29">
        <v>1</v>
      </c>
      <c r="F489" s="29">
        <v>1</v>
      </c>
      <c r="G489" s="29" t="s">
        <v>63</v>
      </c>
      <c r="H489" s="5">
        <v>100</v>
      </c>
      <c r="I489" s="5">
        <v>75</v>
      </c>
      <c r="J489" s="5">
        <v>419.77839999999998</v>
      </c>
      <c r="K489" s="5">
        <v>769.49</v>
      </c>
      <c r="L489" s="5">
        <v>46</v>
      </c>
      <c r="M489" s="5" t="s">
        <v>25</v>
      </c>
      <c r="N489" s="5" t="s">
        <v>24</v>
      </c>
      <c r="O489" s="5">
        <v>27.42</v>
      </c>
      <c r="P489" s="5">
        <v>4</v>
      </c>
      <c r="Q489" s="5" t="s">
        <v>41</v>
      </c>
      <c r="R489" s="5" t="s">
        <v>41</v>
      </c>
      <c r="S489" s="5" t="s">
        <v>79</v>
      </c>
      <c r="T489" s="5">
        <v>1</v>
      </c>
      <c r="U489" s="5">
        <v>22</v>
      </c>
      <c r="V489" s="10">
        <v>43981</v>
      </c>
      <c r="W489" s="5"/>
      <c r="X489" s="5"/>
      <c r="Y489" s="5" t="s">
        <v>78</v>
      </c>
      <c r="Z489" s="10">
        <v>41678.41777777778</v>
      </c>
      <c r="AA489" s="85">
        <f>COUNTIF(Table3[ProductID],Table25[[#This Row],[ProductID]])</f>
        <v>0</v>
      </c>
      <c r="AB489" s="85" t="str">
        <f>IF(Table25[[#This Row],[Jumlah Vendor]]&lt;=1,"Vendor tidak memiliki alternatif","")</f>
        <v>Vendor tidak memiliki alternatif</v>
      </c>
    </row>
    <row r="490" spans="1:28" x14ac:dyDescent="0.25">
      <c r="A490" s="4">
        <v>984</v>
      </c>
      <c r="B490" s="4" t="s">
        <v>77</v>
      </c>
      <c r="C490" s="4" t="s">
        <v>76</v>
      </c>
      <c r="D490" s="4" t="s">
        <v>2769</v>
      </c>
      <c r="E490" s="30">
        <v>1</v>
      </c>
      <c r="F490" s="30">
        <v>1</v>
      </c>
      <c r="G490" s="30" t="s">
        <v>63</v>
      </c>
      <c r="H490" s="4">
        <v>100</v>
      </c>
      <c r="I490" s="4">
        <v>75</v>
      </c>
      <c r="J490" s="4">
        <v>308.21789999999999</v>
      </c>
      <c r="K490" s="4">
        <v>564.99</v>
      </c>
      <c r="L490" s="4">
        <v>40</v>
      </c>
      <c r="M490" s="4" t="s">
        <v>25</v>
      </c>
      <c r="N490" s="4" t="s">
        <v>24</v>
      </c>
      <c r="O490" s="4">
        <v>27.35</v>
      </c>
      <c r="P490" s="4">
        <v>4</v>
      </c>
      <c r="Q490" s="4" t="s">
        <v>41</v>
      </c>
      <c r="R490" s="4" t="s">
        <v>22</v>
      </c>
      <c r="S490" s="4" t="s">
        <v>21</v>
      </c>
      <c r="T490" s="4">
        <v>1</v>
      </c>
      <c r="U490" s="4">
        <v>23</v>
      </c>
      <c r="V490" s="11">
        <v>43981</v>
      </c>
      <c r="W490" s="4"/>
      <c r="X490" s="4"/>
      <c r="Y490" s="4" t="s">
        <v>75</v>
      </c>
      <c r="Z490" s="11">
        <v>41678.41777777778</v>
      </c>
      <c r="AA490" s="85">
        <f>COUNTIF(Table3[ProductID],Table25[[#This Row],[ProductID]])</f>
        <v>0</v>
      </c>
      <c r="AB490" s="85" t="str">
        <f>IF(Table25[[#This Row],[Jumlah Vendor]]&lt;=1,"Vendor tidak memiliki alternatif","")</f>
        <v>Vendor tidak memiliki alternatif</v>
      </c>
    </row>
    <row r="491" spans="1:28" x14ac:dyDescent="0.25">
      <c r="A491" s="5">
        <v>985</v>
      </c>
      <c r="B491" s="5" t="s">
        <v>74</v>
      </c>
      <c r="C491" s="5" t="s">
        <v>73</v>
      </c>
      <c r="D491" s="5" t="s">
        <v>2769</v>
      </c>
      <c r="E491" s="29">
        <v>1</v>
      </c>
      <c r="F491" s="29">
        <v>1</v>
      </c>
      <c r="G491" s="29" t="s">
        <v>63</v>
      </c>
      <c r="H491" s="5">
        <v>100</v>
      </c>
      <c r="I491" s="5">
        <v>75</v>
      </c>
      <c r="J491" s="5">
        <v>308.21789999999999</v>
      </c>
      <c r="K491" s="5">
        <v>564.99</v>
      </c>
      <c r="L491" s="5">
        <v>42</v>
      </c>
      <c r="M491" s="5" t="s">
        <v>25</v>
      </c>
      <c r="N491" s="5" t="s">
        <v>24</v>
      </c>
      <c r="O491" s="5">
        <v>27.77</v>
      </c>
      <c r="P491" s="5">
        <v>4</v>
      </c>
      <c r="Q491" s="5" t="s">
        <v>41</v>
      </c>
      <c r="R491" s="5" t="s">
        <v>22</v>
      </c>
      <c r="S491" s="5" t="s">
        <v>21</v>
      </c>
      <c r="T491" s="5">
        <v>1</v>
      </c>
      <c r="U491" s="5">
        <v>23</v>
      </c>
      <c r="V491" s="10">
        <v>43981</v>
      </c>
      <c r="W491" s="5"/>
      <c r="X491" s="5"/>
      <c r="Y491" s="5" t="s">
        <v>72</v>
      </c>
      <c r="Z491" s="10">
        <v>41678.41777777778</v>
      </c>
      <c r="AA491" s="85">
        <f>COUNTIF(Table3[ProductID],Table25[[#This Row],[ProductID]])</f>
        <v>0</v>
      </c>
      <c r="AB491" s="85" t="str">
        <f>IF(Table25[[#This Row],[Jumlah Vendor]]&lt;=1,"Vendor tidak memiliki alternatif","")</f>
        <v>Vendor tidak memiliki alternatif</v>
      </c>
    </row>
    <row r="492" spans="1:28" x14ac:dyDescent="0.25">
      <c r="A492" s="4">
        <v>986</v>
      </c>
      <c r="B492" s="4" t="s">
        <v>71</v>
      </c>
      <c r="C492" s="4" t="s">
        <v>70</v>
      </c>
      <c r="D492" s="4" t="s">
        <v>2769</v>
      </c>
      <c r="E492" s="30">
        <v>1</v>
      </c>
      <c r="F492" s="30">
        <v>1</v>
      </c>
      <c r="G492" s="30" t="s">
        <v>63</v>
      </c>
      <c r="H492" s="4">
        <v>100</v>
      </c>
      <c r="I492" s="4">
        <v>75</v>
      </c>
      <c r="J492" s="4">
        <v>308.21789999999999</v>
      </c>
      <c r="K492" s="4">
        <v>564.99</v>
      </c>
      <c r="L492" s="4">
        <v>44</v>
      </c>
      <c r="M492" s="4" t="s">
        <v>25</v>
      </c>
      <c r="N492" s="4" t="s">
        <v>24</v>
      </c>
      <c r="O492" s="4">
        <v>28.13</v>
      </c>
      <c r="P492" s="4">
        <v>4</v>
      </c>
      <c r="Q492" s="4" t="s">
        <v>41</v>
      </c>
      <c r="R492" s="4" t="s">
        <v>22</v>
      </c>
      <c r="S492" s="4" t="s">
        <v>21</v>
      </c>
      <c r="T492" s="4">
        <v>1</v>
      </c>
      <c r="U492" s="4">
        <v>23</v>
      </c>
      <c r="V492" s="11">
        <v>43981</v>
      </c>
      <c r="W492" s="4"/>
      <c r="X492" s="4"/>
      <c r="Y492" s="4" t="s">
        <v>69</v>
      </c>
      <c r="Z492" s="11">
        <v>41678.41777777778</v>
      </c>
      <c r="AA492" s="85">
        <f>COUNTIF(Table3[ProductID],Table25[[#This Row],[ProductID]])</f>
        <v>0</v>
      </c>
      <c r="AB492" s="85" t="str">
        <f>IF(Table25[[#This Row],[Jumlah Vendor]]&lt;=1,"Vendor tidak memiliki alternatif","")</f>
        <v>Vendor tidak memiliki alternatif</v>
      </c>
    </row>
    <row r="493" spans="1:28" x14ac:dyDescent="0.25">
      <c r="A493" s="5">
        <v>987</v>
      </c>
      <c r="B493" s="5" t="s">
        <v>68</v>
      </c>
      <c r="C493" s="5" t="s">
        <v>67</v>
      </c>
      <c r="D493" s="5" t="s">
        <v>2769</v>
      </c>
      <c r="E493" s="29">
        <v>1</v>
      </c>
      <c r="F493" s="29">
        <v>1</v>
      </c>
      <c r="G493" s="29" t="s">
        <v>63</v>
      </c>
      <c r="H493" s="5">
        <v>100</v>
      </c>
      <c r="I493" s="5">
        <v>75</v>
      </c>
      <c r="J493" s="5">
        <v>308.21789999999999</v>
      </c>
      <c r="K493" s="5">
        <v>564.99</v>
      </c>
      <c r="L493" s="5">
        <v>48</v>
      </c>
      <c r="M493" s="5" t="s">
        <v>25</v>
      </c>
      <c r="N493" s="5" t="s">
        <v>24</v>
      </c>
      <c r="O493" s="5">
        <v>28.42</v>
      </c>
      <c r="P493" s="5">
        <v>4</v>
      </c>
      <c r="Q493" s="5" t="s">
        <v>41</v>
      </c>
      <c r="R493" s="5" t="s">
        <v>22</v>
      </c>
      <c r="S493" s="5" t="s">
        <v>21</v>
      </c>
      <c r="T493" s="5">
        <v>1</v>
      </c>
      <c r="U493" s="5">
        <v>23</v>
      </c>
      <c r="V493" s="10">
        <v>43981</v>
      </c>
      <c r="W493" s="5"/>
      <c r="X493" s="5"/>
      <c r="Y493" s="5" t="s">
        <v>66</v>
      </c>
      <c r="Z493" s="10">
        <v>41678.41777777778</v>
      </c>
      <c r="AA493" s="85">
        <f>COUNTIF(Table3[ProductID],Table25[[#This Row],[ProductID]])</f>
        <v>0</v>
      </c>
      <c r="AB493" s="85" t="str">
        <f>IF(Table25[[#This Row],[Jumlah Vendor]]&lt;=1,"Vendor tidak memiliki alternatif","")</f>
        <v>Vendor tidak memiliki alternatif</v>
      </c>
    </row>
    <row r="494" spans="1:28" x14ac:dyDescent="0.25">
      <c r="A494" s="4">
        <v>988</v>
      </c>
      <c r="B494" s="4" t="s">
        <v>65</v>
      </c>
      <c r="C494" s="4" t="s">
        <v>64</v>
      </c>
      <c r="D494" s="4" t="s">
        <v>2769</v>
      </c>
      <c r="E494" s="30">
        <v>1</v>
      </c>
      <c r="F494" s="30">
        <v>1</v>
      </c>
      <c r="G494" s="30" t="s">
        <v>63</v>
      </c>
      <c r="H494" s="4">
        <v>100</v>
      </c>
      <c r="I494" s="4">
        <v>75</v>
      </c>
      <c r="J494" s="4">
        <v>308.21789999999999</v>
      </c>
      <c r="K494" s="4">
        <v>564.99</v>
      </c>
      <c r="L494" s="4">
        <v>52</v>
      </c>
      <c r="M494" s="4" t="s">
        <v>25</v>
      </c>
      <c r="N494" s="4" t="s">
        <v>24</v>
      </c>
      <c r="O494" s="4">
        <v>28.68</v>
      </c>
      <c r="P494" s="4">
        <v>4</v>
      </c>
      <c r="Q494" s="4" t="s">
        <v>41</v>
      </c>
      <c r="R494" s="4" t="s">
        <v>22</v>
      </c>
      <c r="S494" s="4" t="s">
        <v>21</v>
      </c>
      <c r="T494" s="4">
        <v>1</v>
      </c>
      <c r="U494" s="4">
        <v>23</v>
      </c>
      <c r="V494" s="11">
        <v>43981</v>
      </c>
      <c r="W494" s="4"/>
      <c r="X494" s="4"/>
      <c r="Y494" s="4" t="s">
        <v>62</v>
      </c>
      <c r="Z494" s="11">
        <v>41678.41777777778</v>
      </c>
      <c r="AA494" s="85">
        <f>COUNTIF(Table3[ProductID],Table25[[#This Row],[ProductID]])</f>
        <v>0</v>
      </c>
      <c r="AB494" s="85" t="str">
        <f>IF(Table25[[#This Row],[Jumlah Vendor]]&lt;=1,"Vendor tidak memiliki alternatif","")</f>
        <v>Vendor tidak memiliki alternatif</v>
      </c>
    </row>
    <row r="495" spans="1:28" x14ac:dyDescent="0.25">
      <c r="A495" s="5">
        <v>989</v>
      </c>
      <c r="B495" s="5" t="s">
        <v>61</v>
      </c>
      <c r="C495" s="5" t="s">
        <v>60</v>
      </c>
      <c r="D495" s="5" t="s">
        <v>2769</v>
      </c>
      <c r="E495" s="29">
        <v>1</v>
      </c>
      <c r="F495" s="29">
        <v>1</v>
      </c>
      <c r="G495" s="29" t="s">
        <v>26</v>
      </c>
      <c r="H495" s="5">
        <v>100</v>
      </c>
      <c r="I495" s="5">
        <v>75</v>
      </c>
      <c r="J495" s="5">
        <v>294.5797</v>
      </c>
      <c r="K495" s="5">
        <v>539.99</v>
      </c>
      <c r="L495" s="5">
        <v>40</v>
      </c>
      <c r="M495" s="5" t="s">
        <v>25</v>
      </c>
      <c r="N495" s="5" t="s">
        <v>24</v>
      </c>
      <c r="O495" s="5">
        <v>27.35</v>
      </c>
      <c r="P495" s="5">
        <v>4</v>
      </c>
      <c r="Q495" s="5" t="s">
        <v>41</v>
      </c>
      <c r="R495" s="5" t="s">
        <v>22</v>
      </c>
      <c r="S495" s="5" t="s">
        <v>21</v>
      </c>
      <c r="T495" s="5">
        <v>1</v>
      </c>
      <c r="U495" s="5">
        <v>23</v>
      </c>
      <c r="V495" s="10">
        <v>43981</v>
      </c>
      <c r="W495" s="5"/>
      <c r="X495" s="5"/>
      <c r="Y495" s="5" t="s">
        <v>59</v>
      </c>
      <c r="Z495" s="10">
        <v>41678.41777777778</v>
      </c>
      <c r="AA495" s="85">
        <f>COUNTIF(Table3[ProductID],Table25[[#This Row],[ProductID]])</f>
        <v>0</v>
      </c>
      <c r="AB495" s="85" t="str">
        <f>IF(Table25[[#This Row],[Jumlah Vendor]]&lt;=1,"Vendor tidak memiliki alternatif","")</f>
        <v>Vendor tidak memiliki alternatif</v>
      </c>
    </row>
    <row r="496" spans="1:28" x14ac:dyDescent="0.25">
      <c r="A496" s="4">
        <v>990</v>
      </c>
      <c r="B496" s="4" t="s">
        <v>58</v>
      </c>
      <c r="C496" s="4" t="s">
        <v>57</v>
      </c>
      <c r="D496" s="4" t="s">
        <v>2769</v>
      </c>
      <c r="E496" s="30">
        <v>1</v>
      </c>
      <c r="F496" s="30">
        <v>1</v>
      </c>
      <c r="G496" s="30" t="s">
        <v>26</v>
      </c>
      <c r="H496" s="4">
        <v>100</v>
      </c>
      <c r="I496" s="4">
        <v>75</v>
      </c>
      <c r="J496" s="4">
        <v>294.5797</v>
      </c>
      <c r="K496" s="4">
        <v>539.99</v>
      </c>
      <c r="L496" s="4">
        <v>42</v>
      </c>
      <c r="M496" s="4" t="s">
        <v>25</v>
      </c>
      <c r="N496" s="4" t="s">
        <v>24</v>
      </c>
      <c r="O496" s="4">
        <v>27.77</v>
      </c>
      <c r="P496" s="4">
        <v>4</v>
      </c>
      <c r="Q496" s="4" t="s">
        <v>41</v>
      </c>
      <c r="R496" s="4" t="s">
        <v>22</v>
      </c>
      <c r="S496" s="4" t="s">
        <v>21</v>
      </c>
      <c r="T496" s="4">
        <v>1</v>
      </c>
      <c r="U496" s="4">
        <v>23</v>
      </c>
      <c r="V496" s="11">
        <v>43981</v>
      </c>
      <c r="W496" s="4"/>
      <c r="X496" s="4"/>
      <c r="Y496" s="4" t="s">
        <v>56</v>
      </c>
      <c r="Z496" s="11">
        <v>41678.41777777778</v>
      </c>
      <c r="AA496" s="85">
        <f>COUNTIF(Table3[ProductID],Table25[[#This Row],[ProductID]])</f>
        <v>0</v>
      </c>
      <c r="AB496" s="85" t="str">
        <f>IF(Table25[[#This Row],[Jumlah Vendor]]&lt;=1,"Vendor tidak memiliki alternatif","")</f>
        <v>Vendor tidak memiliki alternatif</v>
      </c>
    </row>
    <row r="497" spans="1:28" x14ac:dyDescent="0.25">
      <c r="A497" s="5">
        <v>991</v>
      </c>
      <c r="B497" s="5" t="s">
        <v>55</v>
      </c>
      <c r="C497" s="5" t="s">
        <v>54</v>
      </c>
      <c r="D497" s="5" t="s">
        <v>2769</v>
      </c>
      <c r="E497" s="29">
        <v>1</v>
      </c>
      <c r="F497" s="29">
        <v>1</v>
      </c>
      <c r="G497" s="29" t="s">
        <v>26</v>
      </c>
      <c r="H497" s="5">
        <v>100</v>
      </c>
      <c r="I497" s="5">
        <v>75</v>
      </c>
      <c r="J497" s="5">
        <v>294.5797</v>
      </c>
      <c r="K497" s="5">
        <v>539.99</v>
      </c>
      <c r="L497" s="5">
        <v>44</v>
      </c>
      <c r="M497" s="5" t="s">
        <v>25</v>
      </c>
      <c r="N497" s="5" t="s">
        <v>24</v>
      </c>
      <c r="O497" s="5">
        <v>28.13</v>
      </c>
      <c r="P497" s="5">
        <v>4</v>
      </c>
      <c r="Q497" s="5" t="s">
        <v>41</v>
      </c>
      <c r="R497" s="5" t="s">
        <v>22</v>
      </c>
      <c r="S497" s="5" t="s">
        <v>21</v>
      </c>
      <c r="T497" s="5">
        <v>1</v>
      </c>
      <c r="U497" s="5">
        <v>23</v>
      </c>
      <c r="V497" s="10">
        <v>43981</v>
      </c>
      <c r="W497" s="5"/>
      <c r="X497" s="5"/>
      <c r="Y497" s="5" t="s">
        <v>53</v>
      </c>
      <c r="Z497" s="10">
        <v>41678.41777777778</v>
      </c>
      <c r="AA497" s="85">
        <f>COUNTIF(Table3[ProductID],Table25[[#This Row],[ProductID]])</f>
        <v>0</v>
      </c>
      <c r="AB497" s="85" t="str">
        <f>IF(Table25[[#This Row],[Jumlah Vendor]]&lt;=1,"Vendor tidak memiliki alternatif","")</f>
        <v>Vendor tidak memiliki alternatif</v>
      </c>
    </row>
    <row r="498" spans="1:28" x14ac:dyDescent="0.25">
      <c r="A498" s="4">
        <v>992</v>
      </c>
      <c r="B498" s="4" t="s">
        <v>52</v>
      </c>
      <c r="C498" s="4" t="s">
        <v>51</v>
      </c>
      <c r="D498" s="4" t="s">
        <v>2769</v>
      </c>
      <c r="E498" s="30">
        <v>1</v>
      </c>
      <c r="F498" s="30">
        <v>1</v>
      </c>
      <c r="G498" s="30" t="s">
        <v>26</v>
      </c>
      <c r="H498" s="4">
        <v>100</v>
      </c>
      <c r="I498" s="4">
        <v>75</v>
      </c>
      <c r="J498" s="4">
        <v>294.5797</v>
      </c>
      <c r="K498" s="4">
        <v>539.99</v>
      </c>
      <c r="L498" s="4">
        <v>48</v>
      </c>
      <c r="M498" s="4" t="s">
        <v>25</v>
      </c>
      <c r="N498" s="4" t="s">
        <v>24</v>
      </c>
      <c r="O498" s="4">
        <v>28.42</v>
      </c>
      <c r="P498" s="4">
        <v>4</v>
      </c>
      <c r="Q498" s="4" t="s">
        <v>41</v>
      </c>
      <c r="R498" s="4" t="s">
        <v>22</v>
      </c>
      <c r="S498" s="4" t="s">
        <v>21</v>
      </c>
      <c r="T498" s="4">
        <v>1</v>
      </c>
      <c r="U498" s="4">
        <v>23</v>
      </c>
      <c r="V498" s="11">
        <v>43981</v>
      </c>
      <c r="W498" s="4"/>
      <c r="X498" s="4"/>
      <c r="Y498" s="4" t="s">
        <v>50</v>
      </c>
      <c r="Z498" s="11">
        <v>41678.41777777778</v>
      </c>
      <c r="AA498" s="85">
        <f>COUNTIF(Table3[ProductID],Table25[[#This Row],[ProductID]])</f>
        <v>0</v>
      </c>
      <c r="AB498" s="85" t="str">
        <f>IF(Table25[[#This Row],[Jumlah Vendor]]&lt;=1,"Vendor tidak memiliki alternatif","")</f>
        <v>Vendor tidak memiliki alternatif</v>
      </c>
    </row>
    <row r="499" spans="1:28" x14ac:dyDescent="0.25">
      <c r="A499" s="5">
        <v>993</v>
      </c>
      <c r="B499" s="5" t="s">
        <v>49</v>
      </c>
      <c r="C499" s="5" t="s">
        <v>48</v>
      </c>
      <c r="D499" s="5" t="s">
        <v>2769</v>
      </c>
      <c r="E499" s="29">
        <v>1</v>
      </c>
      <c r="F499" s="29">
        <v>1</v>
      </c>
      <c r="G499" s="29" t="s">
        <v>26</v>
      </c>
      <c r="H499" s="5">
        <v>100</v>
      </c>
      <c r="I499" s="5">
        <v>75</v>
      </c>
      <c r="J499" s="5">
        <v>294.5797</v>
      </c>
      <c r="K499" s="5">
        <v>539.99</v>
      </c>
      <c r="L499" s="5">
        <v>52</v>
      </c>
      <c r="M499" s="5" t="s">
        <v>25</v>
      </c>
      <c r="N499" s="5" t="s">
        <v>24</v>
      </c>
      <c r="O499" s="5">
        <v>28.68</v>
      </c>
      <c r="P499" s="5">
        <v>4</v>
      </c>
      <c r="Q499" s="5" t="s">
        <v>41</v>
      </c>
      <c r="R499" s="5" t="s">
        <v>22</v>
      </c>
      <c r="S499" s="5" t="s">
        <v>21</v>
      </c>
      <c r="T499" s="5">
        <v>1</v>
      </c>
      <c r="U499" s="5">
        <v>23</v>
      </c>
      <c r="V499" s="10">
        <v>43981</v>
      </c>
      <c r="W499" s="5"/>
      <c r="X499" s="5"/>
      <c r="Y499" s="5" t="s">
        <v>47</v>
      </c>
      <c r="Z499" s="10">
        <v>41678.41777777778</v>
      </c>
      <c r="AA499" s="85">
        <f>COUNTIF(Table3[ProductID],Table25[[#This Row],[ProductID]])</f>
        <v>0</v>
      </c>
      <c r="AB499" s="85" t="str">
        <f>IF(Table25[[#This Row],[Jumlah Vendor]]&lt;=1,"Vendor tidak memiliki alternatif","")</f>
        <v>Vendor tidak memiliki alternatif</v>
      </c>
    </row>
    <row r="500" spans="1:28" x14ac:dyDescent="0.25">
      <c r="A500" s="4">
        <v>994</v>
      </c>
      <c r="B500" s="4" t="s">
        <v>46</v>
      </c>
      <c r="C500" s="4" t="s">
        <v>45</v>
      </c>
      <c r="D500" s="4" t="s">
        <v>2769</v>
      </c>
      <c r="E500" s="30">
        <v>1</v>
      </c>
      <c r="F500" s="30">
        <v>1</v>
      </c>
      <c r="G500" s="30"/>
      <c r="H500" s="4">
        <v>500</v>
      </c>
      <c r="I500" s="4">
        <v>375</v>
      </c>
      <c r="J500" s="4">
        <v>23.971599999999999</v>
      </c>
      <c r="K500" s="4">
        <v>53.99</v>
      </c>
      <c r="L500" s="4"/>
      <c r="M500" s="4"/>
      <c r="N500" s="4" t="s">
        <v>37</v>
      </c>
      <c r="O500" s="4">
        <v>223</v>
      </c>
      <c r="P500" s="4">
        <v>1</v>
      </c>
      <c r="Q500" s="4"/>
      <c r="R500" s="4" t="s">
        <v>22</v>
      </c>
      <c r="S500" s="4"/>
      <c r="T500" s="4">
        <v>5</v>
      </c>
      <c r="U500" s="4">
        <v>95</v>
      </c>
      <c r="V500" s="11">
        <v>43981</v>
      </c>
      <c r="W500" s="4"/>
      <c r="X500" s="4"/>
      <c r="Y500" s="4" t="s">
        <v>44</v>
      </c>
      <c r="Z500" s="11">
        <v>41678.41777777778</v>
      </c>
      <c r="AA500" s="85">
        <f>COUNTIF(Table3[ProductID],Table25[[#This Row],[ProductID]])</f>
        <v>0</v>
      </c>
      <c r="AB500" s="85" t="str">
        <f>IF(Table25[[#This Row],[Jumlah Vendor]]&lt;=1,"Vendor tidak memiliki alternatif","")</f>
        <v>Vendor tidak memiliki alternatif</v>
      </c>
    </row>
    <row r="501" spans="1:28" x14ac:dyDescent="0.25">
      <c r="A501" s="5">
        <v>995</v>
      </c>
      <c r="B501" s="5" t="s">
        <v>43</v>
      </c>
      <c r="C501" s="5" t="s">
        <v>42</v>
      </c>
      <c r="D501" s="5" t="s">
        <v>2769</v>
      </c>
      <c r="E501" s="29">
        <v>1</v>
      </c>
      <c r="F501" s="29">
        <v>1</v>
      </c>
      <c r="G501" s="29"/>
      <c r="H501" s="5">
        <v>500</v>
      </c>
      <c r="I501" s="5">
        <v>375</v>
      </c>
      <c r="J501" s="5">
        <v>44.950600000000001</v>
      </c>
      <c r="K501" s="5">
        <v>101.24</v>
      </c>
      <c r="L501" s="5"/>
      <c r="M501" s="5"/>
      <c r="N501" s="5" t="s">
        <v>37</v>
      </c>
      <c r="O501" s="5">
        <v>168</v>
      </c>
      <c r="P501" s="5">
        <v>1</v>
      </c>
      <c r="Q501" s="5"/>
      <c r="R501" s="5" t="s">
        <v>41</v>
      </c>
      <c r="S501" s="5"/>
      <c r="T501" s="5">
        <v>5</v>
      </c>
      <c r="U501" s="5">
        <v>96</v>
      </c>
      <c r="V501" s="10">
        <v>43981</v>
      </c>
      <c r="W501" s="5"/>
      <c r="X501" s="5"/>
      <c r="Y501" s="5" t="s">
        <v>40</v>
      </c>
      <c r="Z501" s="10">
        <v>41678.41777777778</v>
      </c>
      <c r="AA501" s="85">
        <f>COUNTIF(Table3[ProductID],Table25[[#This Row],[ProductID]])</f>
        <v>0</v>
      </c>
      <c r="AB501" s="85" t="str">
        <f>IF(Table25[[#This Row],[Jumlah Vendor]]&lt;=1,"Vendor tidak memiliki alternatif","")</f>
        <v>Vendor tidak memiliki alternatif</v>
      </c>
    </row>
    <row r="502" spans="1:28" x14ac:dyDescent="0.25">
      <c r="A502" s="4">
        <v>996</v>
      </c>
      <c r="B502" s="4" t="s">
        <v>39</v>
      </c>
      <c r="C502" s="4" t="s">
        <v>38</v>
      </c>
      <c r="D502" s="4" t="s">
        <v>2769</v>
      </c>
      <c r="E502" s="30">
        <v>1</v>
      </c>
      <c r="F502" s="30">
        <v>1</v>
      </c>
      <c r="G502" s="30"/>
      <c r="H502" s="4">
        <v>500</v>
      </c>
      <c r="I502" s="4">
        <v>375</v>
      </c>
      <c r="J502" s="4">
        <v>53.941600000000001</v>
      </c>
      <c r="K502" s="4">
        <v>121.49</v>
      </c>
      <c r="L502" s="4"/>
      <c r="M502" s="4"/>
      <c r="N502" s="4" t="s">
        <v>37</v>
      </c>
      <c r="O502" s="4">
        <v>170</v>
      </c>
      <c r="P502" s="4">
        <v>1</v>
      </c>
      <c r="Q502" s="4"/>
      <c r="R502" s="4" t="s">
        <v>36</v>
      </c>
      <c r="S502" s="4"/>
      <c r="T502" s="4">
        <v>5</v>
      </c>
      <c r="U502" s="4">
        <v>97</v>
      </c>
      <c r="V502" s="11">
        <v>43981</v>
      </c>
      <c r="W502" s="4"/>
      <c r="X502" s="4"/>
      <c r="Y502" s="4" t="s">
        <v>35</v>
      </c>
      <c r="Z502" s="11">
        <v>41678.41777777778</v>
      </c>
      <c r="AA502" s="85">
        <f>COUNTIF(Table3[ProductID],Table25[[#This Row],[ProductID]])</f>
        <v>0</v>
      </c>
      <c r="AB502" s="85" t="str">
        <f>IF(Table25[[#This Row],[Jumlah Vendor]]&lt;=1,"Vendor tidak memiliki alternatif","")</f>
        <v>Vendor tidak memiliki alternatif</v>
      </c>
    </row>
    <row r="503" spans="1:28" x14ac:dyDescent="0.25">
      <c r="A503" s="5">
        <v>997</v>
      </c>
      <c r="B503" s="5" t="s">
        <v>34</v>
      </c>
      <c r="C503" s="5" t="s">
        <v>33</v>
      </c>
      <c r="D503" s="5" t="s">
        <v>2769</v>
      </c>
      <c r="E503" s="29">
        <v>1</v>
      </c>
      <c r="F503" s="29">
        <v>1</v>
      </c>
      <c r="G503" s="29" t="s">
        <v>26</v>
      </c>
      <c r="H503" s="5">
        <v>100</v>
      </c>
      <c r="I503" s="5">
        <v>75</v>
      </c>
      <c r="J503" s="5">
        <v>343.64960000000002</v>
      </c>
      <c r="K503" s="5">
        <v>539.99</v>
      </c>
      <c r="L503" s="5">
        <v>44</v>
      </c>
      <c r="M503" s="5" t="s">
        <v>25</v>
      </c>
      <c r="N503" s="5" t="s">
        <v>24</v>
      </c>
      <c r="O503" s="5">
        <v>19.77</v>
      </c>
      <c r="P503" s="5">
        <v>4</v>
      </c>
      <c r="Q503" s="5" t="s">
        <v>23</v>
      </c>
      <c r="R503" s="5" t="s">
        <v>22</v>
      </c>
      <c r="S503" s="5" t="s">
        <v>21</v>
      </c>
      <c r="T503" s="5">
        <v>2</v>
      </c>
      <c r="U503" s="5">
        <v>31</v>
      </c>
      <c r="V503" s="10">
        <v>43981</v>
      </c>
      <c r="W503" s="5"/>
      <c r="X503" s="5"/>
      <c r="Y503" s="5" t="s">
        <v>32</v>
      </c>
      <c r="Z503" s="10">
        <v>41678.41777777778</v>
      </c>
      <c r="AA503" s="85">
        <f>COUNTIF(Table3[ProductID],Table25[[#This Row],[ProductID]])</f>
        <v>0</v>
      </c>
      <c r="AB503" s="85" t="str">
        <f>IF(Table25[[#This Row],[Jumlah Vendor]]&lt;=1,"Vendor tidak memiliki alternatif","")</f>
        <v>Vendor tidak memiliki alternatif</v>
      </c>
    </row>
    <row r="504" spans="1:28" x14ac:dyDescent="0.25">
      <c r="A504" s="4">
        <v>998</v>
      </c>
      <c r="B504" s="4" t="s">
        <v>31</v>
      </c>
      <c r="C504" s="4" t="s">
        <v>30</v>
      </c>
      <c r="D504" s="4" t="s">
        <v>2769</v>
      </c>
      <c r="E504" s="30">
        <v>1</v>
      </c>
      <c r="F504" s="30">
        <v>1</v>
      </c>
      <c r="G504" s="30" t="s">
        <v>26</v>
      </c>
      <c r="H504" s="4">
        <v>100</v>
      </c>
      <c r="I504" s="4">
        <v>75</v>
      </c>
      <c r="J504" s="4">
        <v>343.64960000000002</v>
      </c>
      <c r="K504" s="4">
        <v>539.99</v>
      </c>
      <c r="L504" s="4">
        <v>48</v>
      </c>
      <c r="M504" s="4" t="s">
        <v>25</v>
      </c>
      <c r="N504" s="4" t="s">
        <v>24</v>
      </c>
      <c r="O504" s="4">
        <v>20.13</v>
      </c>
      <c r="P504" s="4">
        <v>4</v>
      </c>
      <c r="Q504" s="4" t="s">
        <v>23</v>
      </c>
      <c r="R504" s="4" t="s">
        <v>22</v>
      </c>
      <c r="S504" s="4" t="s">
        <v>21</v>
      </c>
      <c r="T504" s="4">
        <v>2</v>
      </c>
      <c r="U504" s="4">
        <v>31</v>
      </c>
      <c r="V504" s="11">
        <v>43981</v>
      </c>
      <c r="W504" s="4"/>
      <c r="X504" s="4"/>
      <c r="Y504" s="4" t="s">
        <v>29</v>
      </c>
      <c r="Z504" s="11">
        <v>41678.41777777778</v>
      </c>
      <c r="AA504" s="85">
        <f>COUNTIF(Table3[ProductID],Table25[[#This Row],[ProductID]])</f>
        <v>0</v>
      </c>
      <c r="AB504" s="85" t="str">
        <f>IF(Table25[[#This Row],[Jumlah Vendor]]&lt;=1,"Vendor tidak memiliki alternatif","")</f>
        <v>Vendor tidak memiliki alternatif</v>
      </c>
    </row>
    <row r="505" spans="1:28" x14ac:dyDescent="0.25">
      <c r="A505" s="75">
        <v>999</v>
      </c>
      <c r="B505" s="75" t="s">
        <v>28</v>
      </c>
      <c r="C505" s="75" t="s">
        <v>27</v>
      </c>
      <c r="D505" s="75" t="s">
        <v>2769</v>
      </c>
      <c r="E505" s="76">
        <v>1</v>
      </c>
      <c r="F505" s="76">
        <v>1</v>
      </c>
      <c r="G505" s="76" t="s">
        <v>26</v>
      </c>
      <c r="H505" s="75">
        <v>100</v>
      </c>
      <c r="I505" s="75">
        <v>75</v>
      </c>
      <c r="J505" s="75">
        <v>343.64960000000002</v>
      </c>
      <c r="K505" s="75">
        <v>539.99</v>
      </c>
      <c r="L505" s="75">
        <v>52</v>
      </c>
      <c r="M505" s="75" t="s">
        <v>25</v>
      </c>
      <c r="N505" s="75" t="s">
        <v>24</v>
      </c>
      <c r="O505" s="75">
        <v>20.420000000000002</v>
      </c>
      <c r="P505" s="75">
        <v>4</v>
      </c>
      <c r="Q505" s="75" t="s">
        <v>23</v>
      </c>
      <c r="R505" s="75" t="s">
        <v>22</v>
      </c>
      <c r="S505" s="75" t="s">
        <v>21</v>
      </c>
      <c r="T505" s="75">
        <v>2</v>
      </c>
      <c r="U505" s="75">
        <v>31</v>
      </c>
      <c r="V505" s="77">
        <v>43981</v>
      </c>
      <c r="W505" s="75"/>
      <c r="X505" s="75"/>
      <c r="Y505" s="75" t="s">
        <v>20</v>
      </c>
      <c r="Z505" s="77">
        <v>41678.41777777778</v>
      </c>
      <c r="AA505" s="85">
        <f>COUNTIF(Table3[ProductID],Table25[[#This Row],[ProductID]])</f>
        <v>0</v>
      </c>
      <c r="AB505" s="85" t="str">
        <f>IF(Table25[[#This Row],[Jumlah Vendor]]&lt;=1,"Vendor tidak memiliki alternatif","")</f>
        <v>Vendor tidak memiliki alternatif</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B258E-CAA0-46BF-B3C6-7E4FE64782D4}">
  <sheetPr>
    <tabColor theme="4" tint="-0.249977111117893"/>
  </sheetPr>
  <dimension ref="A1:P1228"/>
  <sheetViews>
    <sheetView workbookViewId="0">
      <selection activeCell="P2" sqref="P2"/>
    </sheetView>
  </sheetViews>
  <sheetFormatPr defaultRowHeight="15" x14ac:dyDescent="0.25"/>
  <cols>
    <col min="1" max="1" width="18.140625" customWidth="1"/>
    <col min="2" max="2" width="18" hidden="1" customWidth="1"/>
    <col min="3" max="3" width="8.5703125" hidden="1" customWidth="1"/>
    <col min="4" max="4" width="13.85546875" hidden="1" customWidth="1"/>
    <col min="5" max="5" width="12.5703125" customWidth="1"/>
    <col min="6" max="6" width="16" hidden="1" customWidth="1"/>
    <col min="7" max="7" width="15.85546875" hidden="1" customWidth="1"/>
    <col min="8" max="8" width="16.140625" style="40" hidden="1" customWidth="1"/>
    <col min="9" max="9" width="11.28515625" style="40" hidden="1" customWidth="1"/>
    <col min="10" max="10" width="10.85546875" style="40" hidden="1" customWidth="1"/>
    <col min="11" max="11" width="12.5703125" style="40" hidden="1" customWidth="1"/>
    <col min="12" max="13" width="15.85546875" hidden="1" customWidth="1"/>
    <col min="14" max="14" width="11" hidden="1" customWidth="1"/>
    <col min="15" max="15" width="13.140625" bestFit="1" customWidth="1"/>
  </cols>
  <sheetData>
    <row r="1" spans="1:16" x14ac:dyDescent="0.25">
      <c r="A1" s="7" t="s">
        <v>0</v>
      </c>
      <c r="B1" s="7" t="s">
        <v>1</v>
      </c>
      <c r="C1" s="7" t="s">
        <v>2</v>
      </c>
      <c r="D1" s="7" t="s">
        <v>3</v>
      </c>
      <c r="E1" s="7" t="s">
        <v>2771</v>
      </c>
      <c r="F1" s="7" t="s">
        <v>4</v>
      </c>
      <c r="G1" s="7" t="s">
        <v>5</v>
      </c>
      <c r="H1" s="38" t="s">
        <v>6</v>
      </c>
      <c r="I1" s="38" t="s">
        <v>7</v>
      </c>
      <c r="J1" s="38" t="s">
        <v>8</v>
      </c>
      <c r="K1" s="38" t="s">
        <v>9</v>
      </c>
      <c r="L1" s="7" t="s">
        <v>10</v>
      </c>
      <c r="M1" s="43" t="s">
        <v>2809</v>
      </c>
      <c r="N1" s="69" t="s">
        <v>2863</v>
      </c>
      <c r="O1" t="s">
        <v>2864</v>
      </c>
      <c r="P1" t="s">
        <v>2862</v>
      </c>
    </row>
    <row r="2" spans="1:16" hidden="1" x14ac:dyDescent="0.25">
      <c r="A2" s="8">
        <v>281</v>
      </c>
      <c r="B2" s="8">
        <v>4</v>
      </c>
      <c r="C2" s="8">
        <v>4</v>
      </c>
      <c r="D2" s="8">
        <v>258</v>
      </c>
      <c r="E2" s="8">
        <v>1510</v>
      </c>
      <c r="F2" s="8">
        <v>5</v>
      </c>
      <c r="G2" s="9">
        <v>43869</v>
      </c>
      <c r="H2" s="39">
        <v>143.04150000000001</v>
      </c>
      <c r="I2" s="39">
        <v>11.443300000000001</v>
      </c>
      <c r="J2" s="39">
        <v>3.5760000000000001</v>
      </c>
      <c r="K2" s="39">
        <v>158.0608</v>
      </c>
      <c r="L2" s="9">
        <v>43878</v>
      </c>
      <c r="M2" t="s">
        <v>2810</v>
      </c>
      <c r="O2" t="str">
        <f>VLOOKUP(Table5[[#This Row],[Vendor_ID]],Table3[[Vendor_ID]:[REPUTASI]],10,0)</f>
        <v>A</v>
      </c>
      <c r="P2" t="str">
        <f>IF(Table5[[#This Row],[Reputation]]="F","Pembelian dilakukan kepada vendor dengan reputasi F","")</f>
        <v/>
      </c>
    </row>
    <row r="3" spans="1:16" x14ac:dyDescent="0.25">
      <c r="A3" s="5">
        <v>282</v>
      </c>
      <c r="B3" s="5">
        <v>4</v>
      </c>
      <c r="C3" s="5">
        <v>4</v>
      </c>
      <c r="D3" s="5">
        <v>254</v>
      </c>
      <c r="E3" s="5">
        <v>1526</v>
      </c>
      <c r="F3" s="5">
        <v>2</v>
      </c>
      <c r="G3" s="10">
        <v>43869</v>
      </c>
      <c r="H3" s="40">
        <v>28199.325000000001</v>
      </c>
      <c r="I3" s="40">
        <v>2255.9459999999999</v>
      </c>
      <c r="J3" s="40">
        <v>704.98310000000004</v>
      </c>
      <c r="K3" s="40">
        <v>31160.254099999998</v>
      </c>
      <c r="L3" s="10">
        <v>43878</v>
      </c>
      <c r="M3" t="s">
        <v>1829</v>
      </c>
      <c r="O3" t="str">
        <f>VLOOKUP(Table5[[#This Row],[Vendor_ID]],Table3[[Vendor_ID]:[REPUTASI]],10,0)</f>
        <v>F</v>
      </c>
      <c r="P3" t="str">
        <f>IF(Table5[[#This Row],[Reputation]]="F","Pembelian dilakukan kepada vendor dengan reputasi F","")</f>
        <v>Pembelian dilakukan kepada vendor dengan reputasi F</v>
      </c>
    </row>
    <row r="4" spans="1:16" hidden="1" x14ac:dyDescent="0.25">
      <c r="A4" s="4">
        <v>283</v>
      </c>
      <c r="B4" s="4">
        <v>4</v>
      </c>
      <c r="C4" s="4">
        <v>4</v>
      </c>
      <c r="D4" s="4">
        <v>257</v>
      </c>
      <c r="E4" s="4">
        <v>1644</v>
      </c>
      <c r="F4" s="4">
        <v>1</v>
      </c>
      <c r="G4" s="11">
        <v>43869</v>
      </c>
      <c r="H4" s="41">
        <v>3713.3249999999998</v>
      </c>
      <c r="I4" s="41">
        <v>297.06599999999997</v>
      </c>
      <c r="J4" s="41">
        <v>92.833100000000002</v>
      </c>
      <c r="K4" s="41">
        <v>4103.2241000000004</v>
      </c>
      <c r="L4" s="11">
        <v>43878</v>
      </c>
      <c r="M4" t="s">
        <v>2817</v>
      </c>
      <c r="O4" t="str">
        <f>VLOOKUP(Table5[[#This Row],[Vendor_ID]],Table3[[Vendor_ID]:[REPUTASI]],10,0)</f>
        <v>B</v>
      </c>
      <c r="P4" t="str">
        <f>IF(Table5[[#This Row],[Reputation]]="F","Pembelian dilakukan kepada vendor dengan reputasi F","")</f>
        <v/>
      </c>
    </row>
    <row r="5" spans="1:16" x14ac:dyDescent="0.25">
      <c r="A5" s="5">
        <v>284</v>
      </c>
      <c r="B5" s="5">
        <v>5</v>
      </c>
      <c r="C5" s="5">
        <v>3</v>
      </c>
      <c r="D5" s="5">
        <v>261</v>
      </c>
      <c r="E5" s="5">
        <v>1680</v>
      </c>
      <c r="F5" s="5">
        <v>5</v>
      </c>
      <c r="G5" s="10">
        <v>43869</v>
      </c>
      <c r="H5" s="40">
        <v>43878.45</v>
      </c>
      <c r="I5" s="40">
        <v>3510.2759999999998</v>
      </c>
      <c r="J5" s="40">
        <v>1096.9612999999999</v>
      </c>
      <c r="K5" s="40">
        <v>48485.687299999998</v>
      </c>
      <c r="L5" s="10">
        <v>43878</v>
      </c>
      <c r="M5" t="s">
        <v>1829</v>
      </c>
      <c r="O5" t="str">
        <f>VLOOKUP(Table5[[#This Row],[Vendor_ID]],Table3[[Vendor_ID]:[REPUTASI]],10,0)</f>
        <v>F</v>
      </c>
      <c r="P5" t="str">
        <f>IF(Table5[[#This Row],[Reputation]]="F","Pembelian dilakukan kepada vendor dengan reputasi F","")</f>
        <v>Pembelian dilakukan kepada vendor dengan reputasi F</v>
      </c>
    </row>
    <row r="6" spans="1:16" hidden="1" x14ac:dyDescent="0.25">
      <c r="A6" s="4">
        <v>285</v>
      </c>
      <c r="B6" s="4">
        <v>4</v>
      </c>
      <c r="C6" s="4">
        <v>4</v>
      </c>
      <c r="D6" s="4">
        <v>251</v>
      </c>
      <c r="E6" s="4">
        <v>1584</v>
      </c>
      <c r="F6" s="4">
        <v>5</v>
      </c>
      <c r="G6" s="11">
        <v>43869</v>
      </c>
      <c r="H6" s="41">
        <v>2979.27</v>
      </c>
      <c r="I6" s="41">
        <v>238.3416</v>
      </c>
      <c r="J6" s="41">
        <v>74.481800000000007</v>
      </c>
      <c r="K6" s="41">
        <v>3292.0934000000002</v>
      </c>
      <c r="L6" s="11">
        <v>43878</v>
      </c>
      <c r="M6" t="s">
        <v>1829</v>
      </c>
      <c r="O6" t="str">
        <f>VLOOKUP(Table5[[#This Row],[Vendor_ID]],Table3[[Vendor_ID]:[REPUTASI]],10,0)</f>
        <v>B</v>
      </c>
      <c r="P6" t="str">
        <f>IF(Table5[[#This Row],[Reputation]]="F","Pembelian dilakukan kepada vendor dengan reputasi F","")</f>
        <v/>
      </c>
    </row>
    <row r="7" spans="1:16" hidden="1" x14ac:dyDescent="0.25">
      <c r="A7" s="5">
        <v>286</v>
      </c>
      <c r="B7" s="5">
        <v>4</v>
      </c>
      <c r="C7" s="5">
        <v>4</v>
      </c>
      <c r="D7" s="5">
        <v>253</v>
      </c>
      <c r="E7" s="5">
        <v>1620</v>
      </c>
      <c r="F7" s="5">
        <v>5</v>
      </c>
      <c r="G7" s="10">
        <v>43869</v>
      </c>
      <c r="H7" s="40">
        <v>5711.4750000000004</v>
      </c>
      <c r="I7" s="40">
        <v>456.91800000000001</v>
      </c>
      <c r="J7" s="40">
        <v>142.7869</v>
      </c>
      <c r="K7" s="40">
        <v>6311.1799000000001</v>
      </c>
      <c r="L7" s="10">
        <v>43878</v>
      </c>
      <c r="M7" t="s">
        <v>2817</v>
      </c>
      <c r="O7" t="str">
        <f>VLOOKUP(Table5[[#This Row],[Vendor_ID]],Table3[[Vendor_ID]:[REPUTASI]],10,0)</f>
        <v>B</v>
      </c>
      <c r="P7" t="str">
        <f>IF(Table5[[#This Row],[Reputation]]="F","Pembelian dilakukan kepada vendor dengan reputasi F","")</f>
        <v/>
      </c>
    </row>
    <row r="8" spans="1:16" hidden="1" x14ac:dyDescent="0.25">
      <c r="A8" s="4">
        <v>287</v>
      </c>
      <c r="B8" s="4">
        <v>4</v>
      </c>
      <c r="C8" s="4">
        <v>4</v>
      </c>
      <c r="D8" s="4">
        <v>255</v>
      </c>
      <c r="E8" s="4">
        <v>1666</v>
      </c>
      <c r="F8" s="4">
        <v>4</v>
      </c>
      <c r="G8" s="11">
        <v>43869</v>
      </c>
      <c r="H8" s="41">
        <v>347.44499999999999</v>
      </c>
      <c r="I8" s="41">
        <v>27.7956</v>
      </c>
      <c r="J8" s="41">
        <v>8.6860999999999997</v>
      </c>
      <c r="K8" s="41">
        <v>383.92669999999998</v>
      </c>
      <c r="L8" s="11">
        <v>43878</v>
      </c>
      <c r="M8" t="s">
        <v>2817</v>
      </c>
      <c r="O8" t="str">
        <f>VLOOKUP(Table5[[#This Row],[Vendor_ID]],Table3[[Vendor_ID]:[REPUTASI]],10,0)</f>
        <v>B</v>
      </c>
      <c r="P8" t="str">
        <f>IF(Table5[[#This Row],[Reputation]]="F","Pembelian dilakukan kepada vendor dengan reputasi F","")</f>
        <v/>
      </c>
    </row>
    <row r="9" spans="1:16" hidden="1" x14ac:dyDescent="0.25">
      <c r="A9" s="5">
        <v>288</v>
      </c>
      <c r="B9" s="5">
        <v>4</v>
      </c>
      <c r="C9" s="5">
        <v>4</v>
      </c>
      <c r="D9" s="5">
        <v>252</v>
      </c>
      <c r="E9" s="5">
        <v>1592</v>
      </c>
      <c r="F9" s="5">
        <v>2</v>
      </c>
      <c r="G9" s="10">
        <v>43869</v>
      </c>
      <c r="H9" s="40">
        <v>97.965000000000003</v>
      </c>
      <c r="I9" s="40">
        <v>7.8372000000000002</v>
      </c>
      <c r="J9" s="40">
        <v>2.4491000000000001</v>
      </c>
      <c r="K9" s="40">
        <v>108.2513</v>
      </c>
      <c r="L9" s="10">
        <v>43878</v>
      </c>
      <c r="M9" t="s">
        <v>2810</v>
      </c>
      <c r="O9" t="str">
        <f>VLOOKUP(Table5[[#This Row],[Vendor_ID]],Table3[[Vendor_ID]:[REPUTASI]],10,0)</f>
        <v>A</v>
      </c>
      <c r="P9" t="str">
        <f>IF(Table5[[#This Row],[Reputation]]="F","Pembelian dilakukan kepada vendor dengan reputasi F","")</f>
        <v/>
      </c>
    </row>
    <row r="10" spans="1:16" hidden="1" x14ac:dyDescent="0.25">
      <c r="A10" s="4">
        <v>289</v>
      </c>
      <c r="B10" s="4">
        <v>4</v>
      </c>
      <c r="C10" s="4">
        <v>4</v>
      </c>
      <c r="D10" s="4">
        <v>259</v>
      </c>
      <c r="E10" s="4">
        <v>1618</v>
      </c>
      <c r="F10" s="4">
        <v>4</v>
      </c>
      <c r="G10" s="11">
        <v>43874</v>
      </c>
      <c r="H10" s="41">
        <v>114.471</v>
      </c>
      <c r="I10" s="41">
        <v>9.1577000000000002</v>
      </c>
      <c r="J10" s="41">
        <v>2.8618000000000001</v>
      </c>
      <c r="K10" s="41">
        <v>126.4905</v>
      </c>
      <c r="L10" s="11">
        <v>43883</v>
      </c>
      <c r="M10" t="s">
        <v>2810</v>
      </c>
      <c r="O10" t="str">
        <f>VLOOKUP(Table5[[#This Row],[Vendor_ID]],Table3[[Vendor_ID]:[REPUTASI]],10,0)</f>
        <v>A</v>
      </c>
      <c r="P10" t="str">
        <f>IF(Table5[[#This Row],[Reputation]]="F","Pembelian dilakukan kepada vendor dengan reputasi F","")</f>
        <v/>
      </c>
    </row>
    <row r="11" spans="1:16" hidden="1" x14ac:dyDescent="0.25">
      <c r="A11" s="5">
        <v>290</v>
      </c>
      <c r="B11" s="5">
        <v>5</v>
      </c>
      <c r="C11" s="5">
        <v>4</v>
      </c>
      <c r="D11" s="5">
        <v>260</v>
      </c>
      <c r="E11" s="5">
        <v>1612</v>
      </c>
      <c r="F11" s="5">
        <v>4</v>
      </c>
      <c r="G11" s="10">
        <v>43874</v>
      </c>
      <c r="H11" s="40">
        <v>132.6465</v>
      </c>
      <c r="I11" s="40">
        <v>10.611700000000001</v>
      </c>
      <c r="J11" s="40">
        <v>3.3161999999999998</v>
      </c>
      <c r="K11" s="40">
        <v>146.5744</v>
      </c>
      <c r="L11" s="10">
        <v>43883</v>
      </c>
      <c r="M11" t="s">
        <v>2810</v>
      </c>
      <c r="O11" t="str">
        <f>VLOOKUP(Table5[[#This Row],[Vendor_ID]],Table3[[Vendor_ID]:[REPUTASI]],10,0)</f>
        <v>A</v>
      </c>
      <c r="P11" t="str">
        <f>IF(Table5[[#This Row],[Reputation]]="F","Pembelian dilakukan kepada vendor dengan reputasi F","")</f>
        <v/>
      </c>
    </row>
    <row r="12" spans="1:16" hidden="1" x14ac:dyDescent="0.25">
      <c r="A12" s="4">
        <v>291</v>
      </c>
      <c r="B12" s="4">
        <v>4</v>
      </c>
      <c r="C12" s="4">
        <v>4</v>
      </c>
      <c r="D12" s="4">
        <v>258</v>
      </c>
      <c r="E12" s="4">
        <v>1586</v>
      </c>
      <c r="F12" s="4">
        <v>5</v>
      </c>
      <c r="G12" s="11">
        <v>43874</v>
      </c>
      <c r="H12" s="41">
        <v>43878.45</v>
      </c>
      <c r="I12" s="41">
        <v>3510.2759999999998</v>
      </c>
      <c r="J12" s="41">
        <v>1096.9612999999999</v>
      </c>
      <c r="K12" s="41">
        <v>48485.687299999998</v>
      </c>
      <c r="L12" s="11">
        <v>43883</v>
      </c>
      <c r="M12" t="s">
        <v>2817</v>
      </c>
      <c r="O12" t="str">
        <f>VLOOKUP(Table5[[#This Row],[Vendor_ID]],Table3[[Vendor_ID]:[REPUTASI]],10,0)</f>
        <v>A</v>
      </c>
      <c r="P12" t="str">
        <f>IF(Table5[[#This Row],[Reputation]]="F","Pembelian dilakukan kepada vendor dengan reputasi F","")</f>
        <v/>
      </c>
    </row>
    <row r="13" spans="1:16" hidden="1" x14ac:dyDescent="0.25">
      <c r="A13" s="5">
        <v>292</v>
      </c>
      <c r="B13" s="5">
        <v>4</v>
      </c>
      <c r="C13" s="5">
        <v>4</v>
      </c>
      <c r="D13" s="5">
        <v>250</v>
      </c>
      <c r="E13" s="5">
        <v>1500</v>
      </c>
      <c r="F13" s="5">
        <v>1</v>
      </c>
      <c r="G13" s="10">
        <v>43874</v>
      </c>
      <c r="H13" s="40">
        <v>418.95</v>
      </c>
      <c r="I13" s="40">
        <v>33.515999999999998</v>
      </c>
      <c r="J13" s="40">
        <v>10.473800000000001</v>
      </c>
      <c r="K13" s="40">
        <v>465.93979999999999</v>
      </c>
      <c r="L13" s="10">
        <v>43883</v>
      </c>
      <c r="M13" t="s">
        <v>2817</v>
      </c>
      <c r="O13" t="str">
        <f>VLOOKUP(Table5[[#This Row],[Vendor_ID]],Table3[[Vendor_ID]:[REPUTASI]],10,0)</f>
        <v>B</v>
      </c>
      <c r="P13" t="str">
        <f>IF(Table5[[#This Row],[Reputation]]="F","Pembelian dilakukan kepada vendor dengan reputasi F","")</f>
        <v/>
      </c>
    </row>
    <row r="14" spans="1:16" hidden="1" x14ac:dyDescent="0.25">
      <c r="A14" s="4">
        <v>293</v>
      </c>
      <c r="B14" s="4">
        <v>4</v>
      </c>
      <c r="C14" s="4">
        <v>4</v>
      </c>
      <c r="D14" s="4">
        <v>257</v>
      </c>
      <c r="E14" s="4">
        <v>1656</v>
      </c>
      <c r="F14" s="4">
        <v>4</v>
      </c>
      <c r="G14" s="11">
        <v>43874</v>
      </c>
      <c r="H14" s="41">
        <v>389.65499999999997</v>
      </c>
      <c r="I14" s="41">
        <v>31.1724</v>
      </c>
      <c r="J14" s="41">
        <v>9.7414000000000005</v>
      </c>
      <c r="K14" s="41">
        <v>430.56880000000001</v>
      </c>
      <c r="L14" s="11">
        <v>43883</v>
      </c>
      <c r="M14" t="s">
        <v>2810</v>
      </c>
      <c r="O14" t="str">
        <f>VLOOKUP(Table5[[#This Row],[Vendor_ID]],Table3[[Vendor_ID]:[REPUTASI]],10,0)</f>
        <v>A</v>
      </c>
      <c r="P14" t="str">
        <f>IF(Table5[[#This Row],[Reputation]]="F","Pembelian dilakukan kepada vendor dengan reputasi F","")</f>
        <v/>
      </c>
    </row>
    <row r="15" spans="1:16" x14ac:dyDescent="0.25">
      <c r="A15" s="5">
        <v>294</v>
      </c>
      <c r="B15" s="5">
        <v>4</v>
      </c>
      <c r="C15" s="5">
        <v>3</v>
      </c>
      <c r="D15" s="5">
        <v>261</v>
      </c>
      <c r="E15" s="5">
        <v>1572</v>
      </c>
      <c r="F15" s="5">
        <v>1</v>
      </c>
      <c r="G15" s="10">
        <v>43874</v>
      </c>
      <c r="H15" s="40">
        <v>461.79</v>
      </c>
      <c r="I15" s="40">
        <v>36.943199999999997</v>
      </c>
      <c r="J15" s="40">
        <v>11.5448</v>
      </c>
      <c r="K15" s="40">
        <v>510.27800000000002</v>
      </c>
      <c r="L15" s="10">
        <v>43883</v>
      </c>
      <c r="M15" t="s">
        <v>1829</v>
      </c>
      <c r="O15" t="str">
        <f>VLOOKUP(Table5[[#This Row],[Vendor_ID]],Table3[[Vendor_ID]:[REPUTASI]],10,0)</f>
        <v>F</v>
      </c>
      <c r="P15" t="str">
        <f>IF(Table5[[#This Row],[Reputation]]="F","Pembelian dilakukan kepada vendor dengan reputasi F","")</f>
        <v>Pembelian dilakukan kepada vendor dengan reputasi F</v>
      </c>
    </row>
    <row r="16" spans="1:16" hidden="1" x14ac:dyDescent="0.25">
      <c r="A16" s="4">
        <v>295</v>
      </c>
      <c r="B16" s="4">
        <v>4</v>
      </c>
      <c r="C16" s="4">
        <v>4</v>
      </c>
      <c r="D16" s="4">
        <v>251</v>
      </c>
      <c r="E16" s="4">
        <v>1562</v>
      </c>
      <c r="F16" s="4">
        <v>4</v>
      </c>
      <c r="G16" s="11">
        <v>43874</v>
      </c>
      <c r="H16" s="41">
        <v>982.45349999999996</v>
      </c>
      <c r="I16" s="41">
        <v>78.596299999999999</v>
      </c>
      <c r="J16" s="41">
        <v>24.561299999999999</v>
      </c>
      <c r="K16" s="41">
        <v>1085.6111000000001</v>
      </c>
      <c r="L16" s="11">
        <v>43883</v>
      </c>
      <c r="M16" t="s">
        <v>2817</v>
      </c>
      <c r="O16" t="str">
        <f>VLOOKUP(Table5[[#This Row],[Vendor_ID]],Table3[[Vendor_ID]:[REPUTASI]],10,0)</f>
        <v>B</v>
      </c>
      <c r="P16" t="str">
        <f>IF(Table5[[#This Row],[Reputation]]="F","Pembelian dilakukan kepada vendor dengan reputasi F","")</f>
        <v/>
      </c>
    </row>
    <row r="17" spans="1:16" hidden="1" x14ac:dyDescent="0.25">
      <c r="A17" s="5">
        <v>296</v>
      </c>
      <c r="B17" s="5">
        <v>4</v>
      </c>
      <c r="C17" s="5">
        <v>4</v>
      </c>
      <c r="D17" s="5">
        <v>253</v>
      </c>
      <c r="E17" s="5">
        <v>1662</v>
      </c>
      <c r="F17" s="5">
        <v>2</v>
      </c>
      <c r="G17" s="10">
        <v>43874</v>
      </c>
      <c r="H17" s="40">
        <v>37.075499999999998</v>
      </c>
      <c r="I17" s="40">
        <v>2.9660000000000002</v>
      </c>
      <c r="J17" s="40">
        <v>0.92689999999999995</v>
      </c>
      <c r="K17" s="40">
        <v>40.968400000000003</v>
      </c>
      <c r="L17" s="10">
        <v>43883</v>
      </c>
      <c r="M17" t="s">
        <v>2810</v>
      </c>
      <c r="O17" t="str">
        <f>VLOOKUP(Table5[[#This Row],[Vendor_ID]],Table3[[Vendor_ID]:[REPUTASI]],10,0)</f>
        <v>A</v>
      </c>
      <c r="P17" t="str">
        <f>IF(Table5[[#This Row],[Reputation]]="F","Pembelian dilakukan kepada vendor dengan reputasi F","")</f>
        <v/>
      </c>
    </row>
    <row r="18" spans="1:16" hidden="1" x14ac:dyDescent="0.25">
      <c r="A18" s="4">
        <v>297</v>
      </c>
      <c r="B18" s="4">
        <v>5</v>
      </c>
      <c r="C18" s="4">
        <v>4</v>
      </c>
      <c r="D18" s="4">
        <v>255</v>
      </c>
      <c r="E18" s="4">
        <v>1682</v>
      </c>
      <c r="F18" s="4">
        <v>4</v>
      </c>
      <c r="G18" s="11">
        <v>43926</v>
      </c>
      <c r="H18" s="41">
        <v>21558.075000000001</v>
      </c>
      <c r="I18" s="41">
        <v>1724.646</v>
      </c>
      <c r="J18" s="41">
        <v>538.95190000000002</v>
      </c>
      <c r="K18" s="41">
        <v>23821.672900000001</v>
      </c>
      <c r="L18" s="11">
        <v>43935</v>
      </c>
      <c r="M18" t="s">
        <v>2817</v>
      </c>
      <c r="O18" t="str">
        <f>VLOOKUP(Table5[[#This Row],[Vendor_ID]],Table3[[Vendor_ID]:[REPUTASI]],10,0)</f>
        <v>B</v>
      </c>
      <c r="P18" t="str">
        <f>IF(Table5[[#This Row],[Reputation]]="F","Pembelian dilakukan kepada vendor dengan reputasi F","")</f>
        <v/>
      </c>
    </row>
    <row r="19" spans="1:16" hidden="1" x14ac:dyDescent="0.25">
      <c r="A19" s="5">
        <v>298</v>
      </c>
      <c r="B19" s="5">
        <v>4</v>
      </c>
      <c r="C19" s="5">
        <v>4</v>
      </c>
      <c r="D19" s="5">
        <v>256</v>
      </c>
      <c r="E19" s="5">
        <v>1686</v>
      </c>
      <c r="F19" s="5">
        <v>5</v>
      </c>
      <c r="G19" s="10">
        <v>43926</v>
      </c>
      <c r="H19" s="40">
        <v>688.87350000000004</v>
      </c>
      <c r="I19" s="40">
        <v>55.109900000000003</v>
      </c>
      <c r="J19" s="40">
        <v>17.221800000000002</v>
      </c>
      <c r="K19" s="40">
        <v>761.20519999999999</v>
      </c>
      <c r="L19" s="10">
        <v>43935</v>
      </c>
      <c r="M19" t="s">
        <v>2810</v>
      </c>
      <c r="O19" t="str">
        <f>VLOOKUP(Table5[[#This Row],[Vendor_ID]],Table3[[Vendor_ID]:[REPUTASI]],10,0)</f>
        <v>A</v>
      </c>
      <c r="P19" t="str">
        <f>IF(Table5[[#This Row],[Reputation]]="F","Pembelian dilakukan kepada vendor dengan reputasi F","")</f>
        <v/>
      </c>
    </row>
    <row r="20" spans="1:16" hidden="1" x14ac:dyDescent="0.25">
      <c r="A20" s="4">
        <v>299</v>
      </c>
      <c r="B20" s="4">
        <v>4</v>
      </c>
      <c r="C20" s="4">
        <v>4</v>
      </c>
      <c r="D20" s="4">
        <v>259</v>
      </c>
      <c r="E20" s="4">
        <v>1684</v>
      </c>
      <c r="F20" s="4">
        <v>4</v>
      </c>
      <c r="G20" s="11">
        <v>43926</v>
      </c>
      <c r="H20" s="41">
        <v>20980.575000000001</v>
      </c>
      <c r="I20" s="41">
        <v>1678.4459999999999</v>
      </c>
      <c r="J20" s="41">
        <v>524.51440000000002</v>
      </c>
      <c r="K20" s="41">
        <v>23183.535400000001</v>
      </c>
      <c r="L20" s="11">
        <v>43935</v>
      </c>
      <c r="M20" t="s">
        <v>2817</v>
      </c>
      <c r="O20" t="str">
        <f>VLOOKUP(Table5[[#This Row],[Vendor_ID]],Table3[[Vendor_ID]:[REPUTASI]],10,0)</f>
        <v>B</v>
      </c>
      <c r="P20" t="str">
        <f>IF(Table5[[#This Row],[Reputation]]="F","Pembelian dilakukan kepada vendor dengan reputasi F","")</f>
        <v/>
      </c>
    </row>
    <row r="21" spans="1:16" hidden="1" x14ac:dyDescent="0.25">
      <c r="A21" s="5">
        <v>300</v>
      </c>
      <c r="B21" s="5">
        <v>4</v>
      </c>
      <c r="C21" s="5">
        <v>4</v>
      </c>
      <c r="D21" s="5">
        <v>260</v>
      </c>
      <c r="E21" s="5">
        <v>1534</v>
      </c>
      <c r="F21" s="5">
        <v>4</v>
      </c>
      <c r="G21" s="10">
        <v>43926</v>
      </c>
      <c r="H21" s="40">
        <v>372.64499999999998</v>
      </c>
      <c r="I21" s="40">
        <v>29.811599999999999</v>
      </c>
      <c r="J21" s="40">
        <v>9.3161000000000005</v>
      </c>
      <c r="K21" s="40">
        <v>411.77269999999999</v>
      </c>
      <c r="L21" s="10">
        <v>43935</v>
      </c>
      <c r="M21" t="s">
        <v>2817</v>
      </c>
      <c r="O21" t="str">
        <f>VLOOKUP(Table5[[#This Row],[Vendor_ID]],Table3[[Vendor_ID]:[REPUTASI]],10,0)</f>
        <v>B</v>
      </c>
      <c r="P21" t="str">
        <f>IF(Table5[[#This Row],[Reputation]]="F","Pembelian dilakukan kepada vendor dengan reputasi F","")</f>
        <v/>
      </c>
    </row>
    <row r="22" spans="1:16" hidden="1" x14ac:dyDescent="0.25">
      <c r="A22" s="4">
        <v>301</v>
      </c>
      <c r="B22" s="4">
        <v>4</v>
      </c>
      <c r="C22" s="4">
        <v>4</v>
      </c>
      <c r="D22" s="4">
        <v>258</v>
      </c>
      <c r="E22" s="4">
        <v>1614</v>
      </c>
      <c r="F22" s="4">
        <v>4</v>
      </c>
      <c r="G22" s="11">
        <v>43933</v>
      </c>
      <c r="H22" s="41">
        <v>260.4735</v>
      </c>
      <c r="I22" s="41">
        <v>20.837900000000001</v>
      </c>
      <c r="J22" s="41">
        <v>6.5118</v>
      </c>
      <c r="K22" s="41">
        <v>287.82319999999999</v>
      </c>
      <c r="L22" s="11">
        <v>43942</v>
      </c>
      <c r="M22" t="s">
        <v>2810</v>
      </c>
      <c r="O22" t="str">
        <f>VLOOKUP(Table5[[#This Row],[Vendor_ID]],Table3[[Vendor_ID]:[REPUTASI]],10,0)</f>
        <v>A</v>
      </c>
      <c r="P22" t="str">
        <f>IF(Table5[[#This Row],[Reputation]]="F","Pembelian dilakukan kepada vendor dengan reputasi F","")</f>
        <v/>
      </c>
    </row>
    <row r="23" spans="1:16" x14ac:dyDescent="0.25">
      <c r="A23" s="5">
        <v>302</v>
      </c>
      <c r="B23" s="5">
        <v>4</v>
      </c>
      <c r="C23" s="5">
        <v>4</v>
      </c>
      <c r="D23" s="5">
        <v>254</v>
      </c>
      <c r="E23" s="5">
        <v>1588</v>
      </c>
      <c r="F23" s="5">
        <v>5</v>
      </c>
      <c r="G23" s="10">
        <v>43933</v>
      </c>
      <c r="H23" s="40">
        <v>40471.199999999997</v>
      </c>
      <c r="I23" s="40">
        <v>3237.6959999999999</v>
      </c>
      <c r="J23" s="40">
        <v>1011.78</v>
      </c>
      <c r="K23" s="40">
        <v>44720.675999999999</v>
      </c>
      <c r="L23" s="10">
        <v>43942</v>
      </c>
      <c r="M23" t="s">
        <v>2810</v>
      </c>
      <c r="O23" t="str">
        <f>VLOOKUP(Table5[[#This Row],[Vendor_ID]],Table3[[Vendor_ID]:[REPUTASI]],10,0)</f>
        <v>F</v>
      </c>
      <c r="P23" t="str">
        <f>IF(Table5[[#This Row],[Reputation]]="F","Pembelian dilakukan kepada vendor dengan reputasi F","")</f>
        <v>Pembelian dilakukan kepada vendor dengan reputasi F</v>
      </c>
    </row>
    <row r="24" spans="1:16" hidden="1" x14ac:dyDescent="0.25">
      <c r="A24" s="4">
        <v>303</v>
      </c>
      <c r="B24" s="4">
        <v>5</v>
      </c>
      <c r="C24" s="4">
        <v>4</v>
      </c>
      <c r="D24" s="4">
        <v>257</v>
      </c>
      <c r="E24" s="4">
        <v>1622</v>
      </c>
      <c r="F24" s="4">
        <v>5</v>
      </c>
      <c r="G24" s="11">
        <v>43933</v>
      </c>
      <c r="H24" s="41">
        <v>414.85500000000002</v>
      </c>
      <c r="I24" s="41">
        <v>33.188400000000001</v>
      </c>
      <c r="J24" s="41">
        <v>10.3714</v>
      </c>
      <c r="K24" s="41">
        <v>458.41480000000001</v>
      </c>
      <c r="L24" s="11">
        <v>43942</v>
      </c>
      <c r="M24" t="s">
        <v>2810</v>
      </c>
      <c r="O24" t="str">
        <f>VLOOKUP(Table5[[#This Row],[Vendor_ID]],Table3[[Vendor_ID]:[REPUTASI]],10,0)</f>
        <v>A</v>
      </c>
      <c r="P24" t="str">
        <f>IF(Table5[[#This Row],[Reputation]]="F","Pembelian dilakukan kepada vendor dengan reputasi F","")</f>
        <v/>
      </c>
    </row>
    <row r="25" spans="1:16" hidden="1" x14ac:dyDescent="0.25">
      <c r="A25" s="5">
        <v>304</v>
      </c>
      <c r="B25" s="5">
        <v>4</v>
      </c>
      <c r="C25" s="5">
        <v>3</v>
      </c>
      <c r="D25" s="5">
        <v>261</v>
      </c>
      <c r="E25" s="5">
        <v>1632</v>
      </c>
      <c r="F25" s="5">
        <v>5</v>
      </c>
      <c r="G25" s="10">
        <v>43933</v>
      </c>
      <c r="H25" s="40">
        <v>38421.074999999997</v>
      </c>
      <c r="I25" s="40">
        <v>3073.6860000000001</v>
      </c>
      <c r="J25" s="40">
        <v>960.52689999999996</v>
      </c>
      <c r="K25" s="40">
        <v>42455.287900000003</v>
      </c>
      <c r="L25" s="10">
        <v>43942</v>
      </c>
      <c r="M25" t="s">
        <v>1829</v>
      </c>
      <c r="O25" t="str">
        <f>VLOOKUP(Table5[[#This Row],[Vendor_ID]],Table3[[Vendor_ID]:[REPUTASI]],10,0)</f>
        <v>B</v>
      </c>
      <c r="P25" t="str">
        <f>IF(Table5[[#This Row],[Reputation]]="F","Pembelian dilakukan kepada vendor dengan reputasi F","")</f>
        <v/>
      </c>
    </row>
    <row r="26" spans="1:16" hidden="1" x14ac:dyDescent="0.25">
      <c r="A26" s="4">
        <v>305</v>
      </c>
      <c r="B26" s="4">
        <v>4</v>
      </c>
      <c r="C26" s="4">
        <v>4</v>
      </c>
      <c r="D26" s="4">
        <v>251</v>
      </c>
      <c r="E26" s="4">
        <v>1608</v>
      </c>
      <c r="F26" s="4">
        <v>5</v>
      </c>
      <c r="G26" s="11">
        <v>43945</v>
      </c>
      <c r="H26" s="41">
        <v>5948.25</v>
      </c>
      <c r="I26" s="41">
        <v>475.86</v>
      </c>
      <c r="J26" s="41">
        <v>148.7063</v>
      </c>
      <c r="K26" s="41">
        <v>6572.8163000000004</v>
      </c>
      <c r="L26" s="11">
        <v>43954</v>
      </c>
      <c r="M26" t="s">
        <v>1829</v>
      </c>
      <c r="O26" t="str">
        <f>VLOOKUP(Table5[[#This Row],[Vendor_ID]],Table3[[Vendor_ID]:[REPUTASI]],10,0)</f>
        <v>B</v>
      </c>
      <c r="P26" t="str">
        <f>IF(Table5[[#This Row],[Reputation]]="F","Pembelian dilakukan kepada vendor dengan reputasi F","")</f>
        <v/>
      </c>
    </row>
    <row r="27" spans="1:16" hidden="1" x14ac:dyDescent="0.25">
      <c r="A27" s="4">
        <v>307</v>
      </c>
      <c r="B27" s="4">
        <v>4</v>
      </c>
      <c r="C27" s="4">
        <v>4</v>
      </c>
      <c r="D27" s="4">
        <v>255</v>
      </c>
      <c r="E27" s="4">
        <v>1590</v>
      </c>
      <c r="F27" s="4">
        <v>1</v>
      </c>
      <c r="G27" s="11">
        <v>43945</v>
      </c>
      <c r="H27" s="41">
        <v>525</v>
      </c>
      <c r="I27" s="41">
        <v>42</v>
      </c>
      <c r="J27" s="41">
        <v>13.125</v>
      </c>
      <c r="K27" s="41">
        <v>580.125</v>
      </c>
      <c r="L27" s="11">
        <v>43954</v>
      </c>
      <c r="M27" t="s">
        <v>2817</v>
      </c>
      <c r="O27" t="str">
        <f>VLOOKUP(Table5[[#This Row],[Vendor_ID]],Table3[[Vendor_ID]:[REPUTASI]],10,0)</f>
        <v>A</v>
      </c>
      <c r="P27" t="str">
        <f>IF(Table5[[#This Row],[Reputation]]="F","Pembelian dilakukan kepada vendor dengan reputasi F","")</f>
        <v/>
      </c>
    </row>
    <row r="28" spans="1:16" hidden="1" x14ac:dyDescent="0.25">
      <c r="A28" s="5">
        <v>308</v>
      </c>
      <c r="B28" s="5">
        <v>4</v>
      </c>
      <c r="C28" s="5">
        <v>4</v>
      </c>
      <c r="D28" s="5">
        <v>256</v>
      </c>
      <c r="E28" s="5">
        <v>1514</v>
      </c>
      <c r="F28" s="5">
        <v>5</v>
      </c>
      <c r="G28" s="10">
        <v>43945</v>
      </c>
      <c r="H28" s="40">
        <v>2003.6835000000001</v>
      </c>
      <c r="I28" s="40">
        <v>160.29470000000001</v>
      </c>
      <c r="J28" s="40">
        <v>50.092100000000002</v>
      </c>
      <c r="K28" s="40">
        <v>2214.0702999999999</v>
      </c>
      <c r="L28" s="10">
        <v>43954</v>
      </c>
      <c r="M28" t="s">
        <v>2810</v>
      </c>
      <c r="O28" t="str">
        <f>VLOOKUP(Table5[[#This Row],[Vendor_ID]],Table3[[Vendor_ID]:[REPUTASI]],10,0)</f>
        <v>A</v>
      </c>
      <c r="P28" t="str">
        <f>IF(Table5[[#This Row],[Reputation]]="F","Pembelian dilakukan kepada vendor dengan reputasi F","")</f>
        <v/>
      </c>
    </row>
    <row r="29" spans="1:16" hidden="1" x14ac:dyDescent="0.25">
      <c r="A29" s="4">
        <v>309</v>
      </c>
      <c r="B29" s="4">
        <v>4</v>
      </c>
      <c r="C29" s="4">
        <v>4</v>
      </c>
      <c r="D29" s="4">
        <v>259</v>
      </c>
      <c r="E29" s="4">
        <v>1498</v>
      </c>
      <c r="F29" s="4">
        <v>4</v>
      </c>
      <c r="G29" s="11">
        <v>43945</v>
      </c>
      <c r="H29" s="41">
        <v>26455.275000000001</v>
      </c>
      <c r="I29" s="41">
        <v>2116.422</v>
      </c>
      <c r="J29" s="41">
        <v>661.38189999999997</v>
      </c>
      <c r="K29" s="41">
        <v>29233.0789</v>
      </c>
      <c r="L29" s="11">
        <v>43954</v>
      </c>
      <c r="M29" t="s">
        <v>2810</v>
      </c>
      <c r="O29" t="str">
        <f>VLOOKUP(Table5[[#This Row],[Vendor_ID]],Table3[[Vendor_ID]:[REPUTASI]],10,0)</f>
        <v>A</v>
      </c>
      <c r="P29" t="str">
        <f>IF(Table5[[#This Row],[Reputation]]="F","Pembelian dilakukan kepada vendor dengan reputasi F","")</f>
        <v/>
      </c>
    </row>
    <row r="30" spans="1:16" hidden="1" x14ac:dyDescent="0.25">
      <c r="A30" s="5">
        <v>310</v>
      </c>
      <c r="B30" s="5">
        <v>4</v>
      </c>
      <c r="C30" s="5">
        <v>4</v>
      </c>
      <c r="D30" s="5">
        <v>250</v>
      </c>
      <c r="E30" s="5">
        <v>1674</v>
      </c>
      <c r="F30" s="5">
        <v>2</v>
      </c>
      <c r="G30" s="10">
        <v>43945</v>
      </c>
      <c r="H30" s="40">
        <v>944.37</v>
      </c>
      <c r="I30" s="40">
        <v>75.549599999999998</v>
      </c>
      <c r="J30" s="40">
        <v>23.609300000000001</v>
      </c>
      <c r="K30" s="40">
        <v>1043.5289</v>
      </c>
      <c r="L30" s="10">
        <v>43954</v>
      </c>
      <c r="M30" t="s">
        <v>2810</v>
      </c>
      <c r="O30" t="str">
        <f>VLOOKUP(Table5[[#This Row],[Vendor_ID]],Table3[[Vendor_ID]:[REPUTASI]],10,0)</f>
        <v>A</v>
      </c>
      <c r="P30" t="str">
        <f>IF(Table5[[#This Row],[Reputation]]="F","Pembelian dilakukan kepada vendor dengan reputasi F","")</f>
        <v/>
      </c>
    </row>
    <row r="31" spans="1:16" hidden="1" x14ac:dyDescent="0.25">
      <c r="A31" s="4">
        <v>311</v>
      </c>
      <c r="B31" s="4">
        <v>4</v>
      </c>
      <c r="C31" s="4">
        <v>4</v>
      </c>
      <c r="D31" s="4">
        <v>258</v>
      </c>
      <c r="E31" s="4">
        <v>1652</v>
      </c>
      <c r="F31" s="4">
        <v>1</v>
      </c>
      <c r="G31" s="11">
        <v>43945</v>
      </c>
      <c r="H31" s="41">
        <v>6993.5249999999996</v>
      </c>
      <c r="I31" s="41">
        <v>559.48199999999997</v>
      </c>
      <c r="J31" s="41">
        <v>174.8381</v>
      </c>
      <c r="K31" s="41">
        <v>7727.8450999999995</v>
      </c>
      <c r="L31" s="11">
        <v>43954</v>
      </c>
      <c r="M31" t="s">
        <v>1829</v>
      </c>
      <c r="O31" t="str">
        <f>VLOOKUP(Table5[[#This Row],[Vendor_ID]],Table3[[Vendor_ID]:[REPUTASI]],10,0)</f>
        <v>B</v>
      </c>
      <c r="P31" t="str">
        <f>IF(Table5[[#This Row],[Reputation]]="F","Pembelian dilakukan kepada vendor dengan reputasi F","")</f>
        <v/>
      </c>
    </row>
    <row r="32" spans="1:16" x14ac:dyDescent="0.25">
      <c r="A32" s="5">
        <v>312</v>
      </c>
      <c r="B32" s="5">
        <v>4</v>
      </c>
      <c r="C32" s="5">
        <v>4</v>
      </c>
      <c r="D32" s="5">
        <v>254</v>
      </c>
      <c r="E32" s="5">
        <v>1578</v>
      </c>
      <c r="F32" s="5">
        <v>3</v>
      </c>
      <c r="G32" s="10">
        <v>43945</v>
      </c>
      <c r="H32" s="40">
        <v>36122.625</v>
      </c>
      <c r="I32" s="40">
        <v>2889.81</v>
      </c>
      <c r="J32" s="40">
        <v>903.06560000000002</v>
      </c>
      <c r="K32" s="40">
        <v>39915.500599999999</v>
      </c>
      <c r="L32" s="10">
        <v>43954</v>
      </c>
      <c r="M32" t="s">
        <v>1829</v>
      </c>
      <c r="O32" t="str">
        <f>VLOOKUP(Table5[[#This Row],[Vendor_ID]],Table3[[Vendor_ID]:[REPUTASI]],10,0)</f>
        <v>F</v>
      </c>
      <c r="P32" t="str">
        <f>IF(Table5[[#This Row],[Reputation]]="F","Pembelian dilakukan kepada vendor dengan reputasi F","")</f>
        <v>Pembelian dilakukan kepada vendor dengan reputasi F</v>
      </c>
    </row>
    <row r="33" spans="1:16" hidden="1" x14ac:dyDescent="0.25">
      <c r="A33" s="4">
        <v>313</v>
      </c>
      <c r="B33" s="4">
        <v>4</v>
      </c>
      <c r="C33" s="4">
        <v>4</v>
      </c>
      <c r="D33" s="4">
        <v>257</v>
      </c>
      <c r="E33" s="4">
        <v>1538</v>
      </c>
      <c r="F33" s="4">
        <v>5</v>
      </c>
      <c r="G33" s="11">
        <v>43945</v>
      </c>
      <c r="H33" s="41">
        <v>37843.574999999997</v>
      </c>
      <c r="I33" s="41">
        <v>3027.4859999999999</v>
      </c>
      <c r="J33" s="41">
        <v>946.08939999999996</v>
      </c>
      <c r="K33" s="41">
        <v>41817.150399999999</v>
      </c>
      <c r="L33" s="11">
        <v>43954</v>
      </c>
      <c r="M33" t="s">
        <v>2810</v>
      </c>
      <c r="O33" t="str">
        <f>VLOOKUP(Table5[[#This Row],[Vendor_ID]],Table3[[Vendor_ID]:[REPUTASI]],10,0)</f>
        <v>B</v>
      </c>
      <c r="P33" t="str">
        <f>IF(Table5[[#This Row],[Reputation]]="F","Pembelian dilakukan kepada vendor dengan reputasi F","")</f>
        <v/>
      </c>
    </row>
    <row r="34" spans="1:16" x14ac:dyDescent="0.25">
      <c r="A34" s="5">
        <v>314</v>
      </c>
      <c r="B34" s="5">
        <v>4</v>
      </c>
      <c r="C34" s="5">
        <v>3</v>
      </c>
      <c r="D34" s="5">
        <v>261</v>
      </c>
      <c r="E34" s="5">
        <v>1556</v>
      </c>
      <c r="F34" s="5">
        <v>4</v>
      </c>
      <c r="G34" s="10">
        <v>43945</v>
      </c>
      <c r="H34" s="40">
        <v>25531.275000000001</v>
      </c>
      <c r="I34" s="40">
        <v>2042.502</v>
      </c>
      <c r="J34" s="40">
        <v>638.28189999999995</v>
      </c>
      <c r="K34" s="40">
        <v>28212.0589</v>
      </c>
      <c r="L34" s="10">
        <v>43954</v>
      </c>
      <c r="M34" t="s">
        <v>1829</v>
      </c>
      <c r="O34" t="str">
        <f>VLOOKUP(Table5[[#This Row],[Vendor_ID]],Table3[[Vendor_ID]:[REPUTASI]],10,0)</f>
        <v>F</v>
      </c>
      <c r="P34" t="str">
        <f>IF(Table5[[#This Row],[Reputation]]="F","Pembelian dilakukan kepada vendor dengan reputasi F","")</f>
        <v>Pembelian dilakukan kepada vendor dengan reputasi F</v>
      </c>
    </row>
    <row r="35" spans="1:16" hidden="1" x14ac:dyDescent="0.25">
      <c r="A35" s="4">
        <v>315</v>
      </c>
      <c r="B35" s="4">
        <v>4</v>
      </c>
      <c r="C35" s="4">
        <v>4</v>
      </c>
      <c r="D35" s="4">
        <v>251</v>
      </c>
      <c r="E35" s="4">
        <v>1554</v>
      </c>
      <c r="F35" s="4">
        <v>4</v>
      </c>
      <c r="G35" s="11">
        <v>43945</v>
      </c>
      <c r="H35" s="41">
        <v>111.069</v>
      </c>
      <c r="I35" s="41">
        <v>8.8855000000000004</v>
      </c>
      <c r="J35" s="41">
        <v>2.7766999999999999</v>
      </c>
      <c r="K35" s="41">
        <v>122.7312</v>
      </c>
      <c r="L35" s="11">
        <v>43954</v>
      </c>
      <c r="M35" t="s">
        <v>2810</v>
      </c>
      <c r="O35" t="str">
        <f>VLOOKUP(Table5[[#This Row],[Vendor_ID]],Table3[[Vendor_ID]:[REPUTASI]],10,0)</f>
        <v>B</v>
      </c>
      <c r="P35" t="str">
        <f>IF(Table5[[#This Row],[Reputation]]="F","Pembelian dilakukan kepada vendor dengan reputasi F","")</f>
        <v/>
      </c>
    </row>
    <row r="36" spans="1:16" hidden="1" x14ac:dyDescent="0.25">
      <c r="A36" s="5">
        <v>316</v>
      </c>
      <c r="B36" s="5">
        <v>4</v>
      </c>
      <c r="C36" s="5">
        <v>4</v>
      </c>
      <c r="D36" s="5">
        <v>253</v>
      </c>
      <c r="E36" s="5">
        <v>1688</v>
      </c>
      <c r="F36" s="5">
        <v>4</v>
      </c>
      <c r="G36" s="10">
        <v>43945</v>
      </c>
      <c r="H36" s="40">
        <v>125.748</v>
      </c>
      <c r="I36" s="40">
        <v>10.059799999999999</v>
      </c>
      <c r="J36" s="40">
        <v>3.1436999999999999</v>
      </c>
      <c r="K36" s="40">
        <v>138.95150000000001</v>
      </c>
      <c r="L36" s="10">
        <v>43954</v>
      </c>
      <c r="M36" t="s">
        <v>2810</v>
      </c>
      <c r="O36" t="str">
        <f>VLOOKUP(Table5[[#This Row],[Vendor_ID]],Table3[[Vendor_ID]:[REPUTASI]],10,0)</f>
        <v>A</v>
      </c>
      <c r="P36" t="str">
        <f>IF(Table5[[#This Row],[Reputation]]="F","Pembelian dilakukan kepada vendor dengan reputasi F","")</f>
        <v/>
      </c>
    </row>
    <row r="37" spans="1:16" hidden="1" x14ac:dyDescent="0.25">
      <c r="A37" s="4">
        <v>317</v>
      </c>
      <c r="B37" s="4">
        <v>4</v>
      </c>
      <c r="C37" s="4">
        <v>4</v>
      </c>
      <c r="D37" s="4">
        <v>255</v>
      </c>
      <c r="E37" s="4">
        <v>1580</v>
      </c>
      <c r="F37" s="4">
        <v>5</v>
      </c>
      <c r="G37" s="11">
        <v>43945</v>
      </c>
      <c r="H37" s="41">
        <v>150.79050000000001</v>
      </c>
      <c r="I37" s="41">
        <v>12.0632</v>
      </c>
      <c r="J37" s="41">
        <v>3.7698</v>
      </c>
      <c r="K37" s="41">
        <v>166.62350000000001</v>
      </c>
      <c r="L37" s="11">
        <v>43954</v>
      </c>
      <c r="M37" t="s">
        <v>2810</v>
      </c>
      <c r="O37" t="str">
        <f>VLOOKUP(Table5[[#This Row],[Vendor_ID]],Table3[[Vendor_ID]:[REPUTASI]],10,0)</f>
        <v>A</v>
      </c>
      <c r="P37" t="str">
        <f>IF(Table5[[#This Row],[Reputation]]="F","Pembelian dilakukan kepada vendor dengan reputasi F","")</f>
        <v/>
      </c>
    </row>
    <row r="38" spans="1:16" hidden="1" x14ac:dyDescent="0.25">
      <c r="A38" s="5">
        <v>318</v>
      </c>
      <c r="B38" s="5">
        <v>4</v>
      </c>
      <c r="C38" s="5">
        <v>4</v>
      </c>
      <c r="D38" s="5">
        <v>256</v>
      </c>
      <c r="E38" s="5">
        <v>1496</v>
      </c>
      <c r="F38" s="5">
        <v>4</v>
      </c>
      <c r="G38" s="10">
        <v>43945</v>
      </c>
      <c r="H38" s="40">
        <v>235.90350000000001</v>
      </c>
      <c r="I38" s="40">
        <v>18.872299999999999</v>
      </c>
      <c r="J38" s="40">
        <v>5.8975999999999997</v>
      </c>
      <c r="K38" s="40">
        <v>260.67340000000002</v>
      </c>
      <c r="L38" s="10">
        <v>43954</v>
      </c>
      <c r="M38" t="s">
        <v>2817</v>
      </c>
      <c r="O38" t="str">
        <f>VLOOKUP(Table5[[#This Row],[Vendor_ID]],Table3[[Vendor_ID]:[REPUTASI]],10,0)</f>
        <v>B</v>
      </c>
      <c r="P38" t="str">
        <f>IF(Table5[[#This Row],[Reputation]]="F","Pembelian dilakukan kepada vendor dengan reputasi F","")</f>
        <v/>
      </c>
    </row>
    <row r="39" spans="1:16" hidden="1" x14ac:dyDescent="0.25">
      <c r="A39" s="4">
        <v>319</v>
      </c>
      <c r="B39" s="4">
        <v>4</v>
      </c>
      <c r="C39" s="4">
        <v>4</v>
      </c>
      <c r="D39" s="4">
        <v>259</v>
      </c>
      <c r="E39" s="4">
        <v>1494</v>
      </c>
      <c r="F39" s="4">
        <v>2</v>
      </c>
      <c r="G39" s="11">
        <v>43945</v>
      </c>
      <c r="H39" s="41">
        <v>8847.2999999999993</v>
      </c>
      <c r="I39" s="41">
        <v>707.78399999999999</v>
      </c>
      <c r="J39" s="41">
        <v>221.1825</v>
      </c>
      <c r="K39" s="41">
        <v>9776.2664999999997</v>
      </c>
      <c r="L39" s="11">
        <v>43954</v>
      </c>
      <c r="M39" t="s">
        <v>2810</v>
      </c>
      <c r="O39" t="str">
        <f>VLOOKUP(Table5[[#This Row],[Vendor_ID]],Table3[[Vendor_ID]:[REPUTASI]],10,0)</f>
        <v>A</v>
      </c>
      <c r="P39" t="str">
        <f>IF(Table5[[#This Row],[Reputation]]="F","Pembelian dilakukan kepada vendor dengan reputasi F","")</f>
        <v/>
      </c>
    </row>
    <row r="40" spans="1:16" hidden="1" x14ac:dyDescent="0.25">
      <c r="A40" s="5">
        <v>320</v>
      </c>
      <c r="B40" s="5">
        <v>4</v>
      </c>
      <c r="C40" s="5">
        <v>4</v>
      </c>
      <c r="D40" s="5">
        <v>260</v>
      </c>
      <c r="E40" s="5">
        <v>1650</v>
      </c>
      <c r="F40" s="5">
        <v>5</v>
      </c>
      <c r="G40" s="10">
        <v>43945</v>
      </c>
      <c r="H40" s="40">
        <v>171.07650000000001</v>
      </c>
      <c r="I40" s="40">
        <v>13.6861</v>
      </c>
      <c r="J40" s="40">
        <v>4.2769000000000004</v>
      </c>
      <c r="K40" s="40">
        <v>189.0395</v>
      </c>
      <c r="L40" s="10">
        <v>43954</v>
      </c>
      <c r="M40" t="s">
        <v>2810</v>
      </c>
      <c r="O40" t="str">
        <f>VLOOKUP(Table5[[#This Row],[Vendor_ID]],Table3[[Vendor_ID]:[REPUTASI]],10,0)</f>
        <v>A</v>
      </c>
      <c r="P40" t="str">
        <f>IF(Table5[[#This Row],[Reputation]]="F","Pembelian dilakukan kepada vendor dengan reputasi F","")</f>
        <v/>
      </c>
    </row>
    <row r="41" spans="1:16" hidden="1" x14ac:dyDescent="0.25">
      <c r="A41" s="4">
        <v>321</v>
      </c>
      <c r="B41" s="4">
        <v>4</v>
      </c>
      <c r="C41" s="4">
        <v>4</v>
      </c>
      <c r="D41" s="4">
        <v>250</v>
      </c>
      <c r="E41" s="4">
        <v>1654</v>
      </c>
      <c r="F41" s="4">
        <v>4</v>
      </c>
      <c r="G41" s="11">
        <v>43946</v>
      </c>
      <c r="H41" s="41">
        <v>20397.3</v>
      </c>
      <c r="I41" s="41">
        <v>1631.7840000000001</v>
      </c>
      <c r="J41" s="41">
        <v>509.9325</v>
      </c>
      <c r="K41" s="41">
        <v>22539.016500000002</v>
      </c>
      <c r="L41" s="11">
        <v>43955</v>
      </c>
      <c r="M41" t="s">
        <v>2817</v>
      </c>
      <c r="O41" t="str">
        <f>VLOOKUP(Table5[[#This Row],[Vendor_ID]],Table3[[Vendor_ID]:[REPUTASI]],10,0)</f>
        <v>B</v>
      </c>
      <c r="P41" t="str">
        <f>IF(Table5[[#This Row],[Reputation]]="F","Pembelian dilakukan kepada vendor dengan reputasi F","")</f>
        <v/>
      </c>
    </row>
    <row r="42" spans="1:16" hidden="1" x14ac:dyDescent="0.25">
      <c r="A42" s="5">
        <v>322</v>
      </c>
      <c r="B42" s="5">
        <v>7</v>
      </c>
      <c r="C42" s="5">
        <v>4</v>
      </c>
      <c r="D42" s="5">
        <v>254</v>
      </c>
      <c r="E42" s="5">
        <v>1664</v>
      </c>
      <c r="F42" s="5">
        <v>3</v>
      </c>
      <c r="G42" s="10">
        <v>43946</v>
      </c>
      <c r="H42" s="40">
        <v>14628.075000000001</v>
      </c>
      <c r="I42" s="40">
        <v>1170.2460000000001</v>
      </c>
      <c r="J42" s="40">
        <v>365.70190000000002</v>
      </c>
      <c r="K42" s="40">
        <v>16164.0229</v>
      </c>
      <c r="L42" s="10">
        <v>43955</v>
      </c>
      <c r="M42" t="s">
        <v>2817</v>
      </c>
      <c r="O42" t="str">
        <f>VLOOKUP(Table5[[#This Row],[Vendor_ID]],Table3[[Vendor_ID]:[REPUTASI]],10,0)</f>
        <v>B</v>
      </c>
      <c r="P42" t="str">
        <f>IF(Table5[[#This Row],[Reputation]]="F","Pembelian dilakukan kepada vendor dengan reputasi F","")</f>
        <v/>
      </c>
    </row>
    <row r="43" spans="1:16" x14ac:dyDescent="0.25">
      <c r="A43" s="4">
        <v>323</v>
      </c>
      <c r="B43" s="4">
        <v>4</v>
      </c>
      <c r="C43" s="4">
        <v>4</v>
      </c>
      <c r="D43" s="4">
        <v>257</v>
      </c>
      <c r="E43" s="4">
        <v>1678</v>
      </c>
      <c r="F43" s="4">
        <v>4</v>
      </c>
      <c r="G43" s="11">
        <v>43946</v>
      </c>
      <c r="H43" s="41">
        <v>25334.924999999999</v>
      </c>
      <c r="I43" s="41">
        <v>2026.7940000000001</v>
      </c>
      <c r="J43" s="41">
        <v>633.37310000000002</v>
      </c>
      <c r="K43" s="41">
        <v>27995.092100000002</v>
      </c>
      <c r="L43" s="11">
        <v>43955</v>
      </c>
      <c r="M43" t="s">
        <v>1829</v>
      </c>
      <c r="O43" t="str">
        <f>VLOOKUP(Table5[[#This Row],[Vendor_ID]],Table3[[Vendor_ID]:[REPUTASI]],10,0)</f>
        <v>F</v>
      </c>
      <c r="P43" t="str">
        <f>IF(Table5[[#This Row],[Reputation]]="F","Pembelian dilakukan kepada vendor dengan reputasi F","")</f>
        <v>Pembelian dilakukan kepada vendor dengan reputasi F</v>
      </c>
    </row>
    <row r="44" spans="1:16" hidden="1" x14ac:dyDescent="0.25">
      <c r="A44" s="5">
        <v>324</v>
      </c>
      <c r="B44" s="5">
        <v>5</v>
      </c>
      <c r="C44" s="5">
        <v>3</v>
      </c>
      <c r="D44" s="5">
        <v>261</v>
      </c>
      <c r="E44" s="5">
        <v>1616</v>
      </c>
      <c r="F44" s="5">
        <v>5</v>
      </c>
      <c r="G44" s="10">
        <v>43946</v>
      </c>
      <c r="H44" s="40">
        <v>278.52300000000002</v>
      </c>
      <c r="I44" s="40">
        <v>22.2818</v>
      </c>
      <c r="J44" s="40">
        <v>6.9630999999999998</v>
      </c>
      <c r="K44" s="40">
        <v>307.7679</v>
      </c>
      <c r="L44" s="10">
        <v>43955</v>
      </c>
      <c r="M44" t="s">
        <v>2817</v>
      </c>
      <c r="O44" t="str">
        <f>VLOOKUP(Table5[[#This Row],[Vendor_ID]],Table3[[Vendor_ID]:[REPUTASI]],10,0)</f>
        <v>B</v>
      </c>
      <c r="P44" t="str">
        <f>IF(Table5[[#This Row],[Reputation]]="F","Pembelian dilakukan kepada vendor dengan reputasi F","")</f>
        <v/>
      </c>
    </row>
    <row r="45" spans="1:16" hidden="1" x14ac:dyDescent="0.25">
      <c r="A45" s="4">
        <v>325</v>
      </c>
      <c r="B45" s="4">
        <v>4</v>
      </c>
      <c r="C45" s="4">
        <v>4</v>
      </c>
      <c r="D45" s="4">
        <v>251</v>
      </c>
      <c r="E45" s="4">
        <v>1492</v>
      </c>
      <c r="F45" s="4">
        <v>4</v>
      </c>
      <c r="G45" s="11">
        <v>43946</v>
      </c>
      <c r="H45" s="41">
        <v>1497.51</v>
      </c>
      <c r="I45" s="41">
        <v>119.8008</v>
      </c>
      <c r="J45" s="41">
        <v>37.437800000000003</v>
      </c>
      <c r="K45" s="41">
        <v>1654.7485999999999</v>
      </c>
      <c r="L45" s="11">
        <v>43955</v>
      </c>
      <c r="M45" t="s">
        <v>2817</v>
      </c>
      <c r="O45" t="str">
        <f>VLOOKUP(Table5[[#This Row],[Vendor_ID]],Table3[[Vendor_ID]:[REPUTASI]],10,0)</f>
        <v>B</v>
      </c>
      <c r="P45" t="str">
        <f>IF(Table5[[#This Row],[Reputation]]="F","Pembelian dilakukan kepada vendor dengan reputasi F","")</f>
        <v/>
      </c>
    </row>
    <row r="46" spans="1:16" hidden="1" x14ac:dyDescent="0.25">
      <c r="A46" s="5">
        <v>326</v>
      </c>
      <c r="B46" s="5">
        <v>4</v>
      </c>
      <c r="C46" s="5">
        <v>4</v>
      </c>
      <c r="D46" s="5">
        <v>253</v>
      </c>
      <c r="E46" s="5">
        <v>1602</v>
      </c>
      <c r="F46" s="5">
        <v>5</v>
      </c>
      <c r="G46" s="10">
        <v>43946</v>
      </c>
      <c r="H46" s="40">
        <v>1796.0355</v>
      </c>
      <c r="I46" s="40">
        <v>143.68279999999999</v>
      </c>
      <c r="J46" s="40">
        <v>44.9009</v>
      </c>
      <c r="K46" s="40">
        <v>1984.6192000000001</v>
      </c>
      <c r="L46" s="10">
        <v>43955</v>
      </c>
      <c r="M46" t="s">
        <v>2817</v>
      </c>
      <c r="O46" t="str">
        <f>VLOOKUP(Table5[[#This Row],[Vendor_ID]],Table3[[Vendor_ID]:[REPUTASI]],10,0)</f>
        <v>B</v>
      </c>
      <c r="P46" t="str">
        <f>IF(Table5[[#This Row],[Reputation]]="F","Pembelian dilakukan kepada vendor dengan reputasi F","")</f>
        <v/>
      </c>
    </row>
    <row r="47" spans="1:16" hidden="1" x14ac:dyDescent="0.25">
      <c r="A47" s="4">
        <v>327</v>
      </c>
      <c r="B47" s="4">
        <v>4</v>
      </c>
      <c r="C47" s="4">
        <v>4</v>
      </c>
      <c r="D47" s="4">
        <v>255</v>
      </c>
      <c r="E47" s="4">
        <v>1540</v>
      </c>
      <c r="F47" s="4">
        <v>4</v>
      </c>
      <c r="G47" s="11">
        <v>43946</v>
      </c>
      <c r="H47" s="41">
        <v>738.99</v>
      </c>
      <c r="I47" s="41">
        <v>59.119199999999999</v>
      </c>
      <c r="J47" s="41">
        <v>18.474799999999998</v>
      </c>
      <c r="K47" s="41">
        <v>816.58399999999995</v>
      </c>
      <c r="L47" s="11">
        <v>43955</v>
      </c>
      <c r="M47" t="s">
        <v>2810</v>
      </c>
      <c r="O47" t="str">
        <f>VLOOKUP(Table5[[#This Row],[Vendor_ID]],Table3[[Vendor_ID]:[REPUTASI]],10,0)</f>
        <v>A</v>
      </c>
      <c r="P47" t="str">
        <f>IF(Table5[[#This Row],[Reputation]]="F","Pembelian dilakukan kepada vendor dengan reputasi F","")</f>
        <v/>
      </c>
    </row>
    <row r="48" spans="1:16" hidden="1" x14ac:dyDescent="0.25">
      <c r="A48" s="5">
        <v>328</v>
      </c>
      <c r="B48" s="5">
        <v>6</v>
      </c>
      <c r="C48" s="5">
        <v>4</v>
      </c>
      <c r="D48" s="5">
        <v>256</v>
      </c>
      <c r="E48" s="5">
        <v>1628</v>
      </c>
      <c r="F48" s="5">
        <v>5</v>
      </c>
      <c r="G48" s="10">
        <v>43946</v>
      </c>
      <c r="H48" s="40">
        <v>34644.224999999999</v>
      </c>
      <c r="I48" s="40">
        <v>2771.538</v>
      </c>
      <c r="J48" s="40">
        <v>866.10559999999998</v>
      </c>
      <c r="K48" s="40">
        <v>38281.868600000002</v>
      </c>
      <c r="L48" s="10">
        <v>43955</v>
      </c>
      <c r="M48" t="s">
        <v>2810</v>
      </c>
      <c r="O48" t="str">
        <f>VLOOKUP(Table5[[#This Row],[Vendor_ID]],Table3[[Vendor_ID]:[REPUTASI]],10,0)</f>
        <v>A</v>
      </c>
      <c r="P48" t="str">
        <f>IF(Table5[[#This Row],[Reputation]]="F","Pembelian dilakukan kepada vendor dengan reputasi F","")</f>
        <v/>
      </c>
    </row>
    <row r="49" spans="1:16" hidden="1" x14ac:dyDescent="0.25">
      <c r="A49" s="4">
        <v>329</v>
      </c>
      <c r="B49" s="4">
        <v>4</v>
      </c>
      <c r="C49" s="4">
        <v>4</v>
      </c>
      <c r="D49" s="4">
        <v>259</v>
      </c>
      <c r="E49" s="4">
        <v>1604</v>
      </c>
      <c r="F49" s="4">
        <v>4</v>
      </c>
      <c r="G49" s="11">
        <v>43946</v>
      </c>
      <c r="H49" s="41">
        <v>1839.5055</v>
      </c>
      <c r="I49" s="41">
        <v>147.16040000000001</v>
      </c>
      <c r="J49" s="41">
        <v>45.9876</v>
      </c>
      <c r="K49" s="41">
        <v>2032.6534999999999</v>
      </c>
      <c r="L49" s="11">
        <v>43955</v>
      </c>
      <c r="M49" t="s">
        <v>2810</v>
      </c>
      <c r="O49" t="str">
        <f>VLOOKUP(Table5[[#This Row],[Vendor_ID]],Table3[[Vendor_ID]:[REPUTASI]],10,0)</f>
        <v>A</v>
      </c>
      <c r="P49" t="str">
        <f>IF(Table5[[#This Row],[Reputation]]="F","Pembelian dilakukan kepada vendor dengan reputasi F","")</f>
        <v/>
      </c>
    </row>
    <row r="50" spans="1:16" hidden="1" x14ac:dyDescent="0.25">
      <c r="A50" s="5">
        <v>330</v>
      </c>
      <c r="B50" s="5">
        <v>5</v>
      </c>
      <c r="C50" s="5">
        <v>4</v>
      </c>
      <c r="D50" s="5">
        <v>260</v>
      </c>
      <c r="E50" s="5">
        <v>1690</v>
      </c>
      <c r="F50" s="5">
        <v>5</v>
      </c>
      <c r="G50" s="10">
        <v>43946</v>
      </c>
      <c r="H50" s="40">
        <v>146.286</v>
      </c>
      <c r="I50" s="40">
        <v>11.7029</v>
      </c>
      <c r="J50" s="40">
        <v>3.6572</v>
      </c>
      <c r="K50" s="40">
        <v>161.64609999999999</v>
      </c>
      <c r="L50" s="10">
        <v>43955</v>
      </c>
      <c r="M50" t="s">
        <v>2810</v>
      </c>
      <c r="O50" t="str">
        <f>VLOOKUP(Table5[[#This Row],[Vendor_ID]],Table3[[Vendor_ID]:[REPUTASI]],10,0)</f>
        <v>A</v>
      </c>
      <c r="P50" t="str">
        <f>IF(Table5[[#This Row],[Reputation]]="F","Pembelian dilakukan kepada vendor dengan reputasi F","")</f>
        <v/>
      </c>
    </row>
    <row r="51" spans="1:16" hidden="1" x14ac:dyDescent="0.25">
      <c r="A51" s="4">
        <v>331</v>
      </c>
      <c r="B51" s="4">
        <v>4</v>
      </c>
      <c r="C51" s="4">
        <v>4</v>
      </c>
      <c r="D51" s="4">
        <v>258</v>
      </c>
      <c r="E51" s="4">
        <v>1566</v>
      </c>
      <c r="F51" s="4">
        <v>5</v>
      </c>
      <c r="G51" s="11">
        <v>43946</v>
      </c>
      <c r="H51" s="41">
        <v>102.56399999999999</v>
      </c>
      <c r="I51" s="41">
        <v>8.2050999999999998</v>
      </c>
      <c r="J51" s="41">
        <v>2.5640999999999998</v>
      </c>
      <c r="K51" s="41">
        <v>113.33320000000001</v>
      </c>
      <c r="L51" s="11">
        <v>43955</v>
      </c>
      <c r="M51" t="s">
        <v>2810</v>
      </c>
      <c r="O51" t="str">
        <f>VLOOKUP(Table5[[#This Row],[Vendor_ID]],Table3[[Vendor_ID]:[REPUTASI]],10,0)</f>
        <v>A</v>
      </c>
      <c r="P51" t="str">
        <f>IF(Table5[[#This Row],[Reputation]]="F","Pembelian dilakukan kepada vendor dengan reputasi F","")</f>
        <v/>
      </c>
    </row>
    <row r="52" spans="1:16" hidden="1" x14ac:dyDescent="0.25">
      <c r="A52" s="5">
        <v>332</v>
      </c>
      <c r="B52" s="5">
        <v>4</v>
      </c>
      <c r="C52" s="5">
        <v>4</v>
      </c>
      <c r="D52" s="5">
        <v>254</v>
      </c>
      <c r="E52" s="5">
        <v>1698</v>
      </c>
      <c r="F52" s="5">
        <v>5</v>
      </c>
      <c r="G52" s="10">
        <v>43946</v>
      </c>
      <c r="H52" s="40">
        <v>150.79050000000001</v>
      </c>
      <c r="I52" s="40">
        <v>12.0632</v>
      </c>
      <c r="J52" s="40">
        <v>3.7698</v>
      </c>
      <c r="K52" s="40">
        <v>166.62350000000001</v>
      </c>
      <c r="L52" s="10">
        <v>43955</v>
      </c>
      <c r="M52" t="s">
        <v>2810</v>
      </c>
      <c r="O52" t="str">
        <f>VLOOKUP(Table5[[#This Row],[Vendor_ID]],Table3[[Vendor_ID]:[REPUTASI]],10,0)</f>
        <v>A</v>
      </c>
      <c r="P52" t="str">
        <f>IF(Table5[[#This Row],[Reputation]]="F","Pembelian dilakukan kepada vendor dengan reputasi F","")</f>
        <v/>
      </c>
    </row>
    <row r="53" spans="1:16" x14ac:dyDescent="0.25">
      <c r="A53" s="4">
        <v>333</v>
      </c>
      <c r="B53" s="4">
        <v>4</v>
      </c>
      <c r="C53" s="4">
        <v>4</v>
      </c>
      <c r="D53" s="4">
        <v>257</v>
      </c>
      <c r="E53" s="4">
        <v>1560</v>
      </c>
      <c r="F53" s="4">
        <v>5</v>
      </c>
      <c r="G53" s="11">
        <v>43946</v>
      </c>
      <c r="H53" s="41">
        <v>13669.424999999999</v>
      </c>
      <c r="I53" s="41">
        <v>1093.5540000000001</v>
      </c>
      <c r="J53" s="41">
        <v>341.73559999999998</v>
      </c>
      <c r="K53" s="41">
        <v>15104.714599999999</v>
      </c>
      <c r="L53" s="11">
        <v>43955</v>
      </c>
      <c r="M53" t="s">
        <v>1829</v>
      </c>
      <c r="O53" t="str">
        <f>VLOOKUP(Table5[[#This Row],[Vendor_ID]],Table3[[Vendor_ID]:[REPUTASI]],10,0)</f>
        <v>F</v>
      </c>
      <c r="P53" t="str">
        <f>IF(Table5[[#This Row],[Reputation]]="F","Pembelian dilakukan kepada vendor dengan reputasi F","")</f>
        <v>Pembelian dilakukan kepada vendor dengan reputasi F</v>
      </c>
    </row>
    <row r="54" spans="1:16" hidden="1" x14ac:dyDescent="0.25">
      <c r="A54" s="5">
        <v>334</v>
      </c>
      <c r="B54" s="5">
        <v>4</v>
      </c>
      <c r="C54" s="5">
        <v>3</v>
      </c>
      <c r="D54" s="5">
        <v>261</v>
      </c>
      <c r="E54" s="5">
        <v>1692</v>
      </c>
      <c r="F54" s="5">
        <v>5</v>
      </c>
      <c r="G54" s="10">
        <v>43946</v>
      </c>
      <c r="H54" s="40">
        <v>6444.9</v>
      </c>
      <c r="I54" s="40">
        <v>515.59199999999998</v>
      </c>
      <c r="J54" s="40">
        <v>161.1225</v>
      </c>
      <c r="K54" s="40">
        <v>7121.6144999999997</v>
      </c>
      <c r="L54" s="10">
        <v>43955</v>
      </c>
      <c r="M54" t="s">
        <v>1829</v>
      </c>
      <c r="O54" t="str">
        <f>VLOOKUP(Table5[[#This Row],[Vendor_ID]],Table3[[Vendor_ID]:[REPUTASI]],10,0)</f>
        <v>B</v>
      </c>
      <c r="P54" t="str">
        <f>IF(Table5[[#This Row],[Reputation]]="F","Pembelian dilakukan kepada vendor dengan reputasi F","")</f>
        <v/>
      </c>
    </row>
    <row r="55" spans="1:16" x14ac:dyDescent="0.25">
      <c r="A55" s="4">
        <v>335</v>
      </c>
      <c r="B55" s="4">
        <v>6</v>
      </c>
      <c r="C55" s="4">
        <v>4</v>
      </c>
      <c r="D55" s="4">
        <v>251</v>
      </c>
      <c r="E55" s="4">
        <v>1696</v>
      </c>
      <c r="F55" s="4">
        <v>2</v>
      </c>
      <c r="G55" s="11">
        <v>43946</v>
      </c>
      <c r="H55" s="41">
        <v>152581.27499999999</v>
      </c>
      <c r="I55" s="41">
        <v>12206.502</v>
      </c>
      <c r="J55" s="41">
        <v>3814.5319</v>
      </c>
      <c r="K55" s="41">
        <v>168602.3089</v>
      </c>
      <c r="L55" s="11">
        <v>43955</v>
      </c>
      <c r="M55" t="s">
        <v>1829</v>
      </c>
      <c r="O55" t="str">
        <f>VLOOKUP(Table5[[#This Row],[Vendor_ID]],Table3[[Vendor_ID]:[REPUTASI]],10,0)</f>
        <v>F</v>
      </c>
      <c r="P55" t="str">
        <f>IF(Table5[[#This Row],[Reputation]]="F","Pembelian dilakukan kepada vendor dengan reputasi F","")</f>
        <v>Pembelian dilakukan kepada vendor dengan reputasi F</v>
      </c>
    </row>
    <row r="56" spans="1:16" hidden="1" x14ac:dyDescent="0.25">
      <c r="A56" s="5">
        <v>336</v>
      </c>
      <c r="B56" s="5">
        <v>5</v>
      </c>
      <c r="C56" s="5">
        <v>4</v>
      </c>
      <c r="D56" s="5">
        <v>253</v>
      </c>
      <c r="E56" s="5">
        <v>1504</v>
      </c>
      <c r="F56" s="5">
        <v>1</v>
      </c>
      <c r="G56" s="10">
        <v>43946</v>
      </c>
      <c r="H56" s="40">
        <v>551.88</v>
      </c>
      <c r="I56" s="40">
        <v>44.150399999999998</v>
      </c>
      <c r="J56" s="40">
        <v>13.797000000000001</v>
      </c>
      <c r="K56" s="40">
        <v>609.82740000000001</v>
      </c>
      <c r="L56" s="10">
        <v>43955</v>
      </c>
      <c r="M56" t="s">
        <v>2817</v>
      </c>
      <c r="O56" t="str">
        <f>VLOOKUP(Table5[[#This Row],[Vendor_ID]],Table3[[Vendor_ID]:[REPUTASI]],10,0)</f>
        <v>B</v>
      </c>
      <c r="P56" t="str">
        <f>IF(Table5[[#This Row],[Reputation]]="F","Pembelian dilakukan kepada vendor dengan reputasi F","")</f>
        <v/>
      </c>
    </row>
    <row r="57" spans="1:16" hidden="1" x14ac:dyDescent="0.25">
      <c r="A57" s="4">
        <v>337</v>
      </c>
      <c r="B57" s="4">
        <v>4</v>
      </c>
      <c r="C57" s="4">
        <v>4</v>
      </c>
      <c r="D57" s="4">
        <v>255</v>
      </c>
      <c r="E57" s="4">
        <v>1544</v>
      </c>
      <c r="F57" s="4">
        <v>1</v>
      </c>
      <c r="G57" s="11">
        <v>43960</v>
      </c>
      <c r="H57" s="41">
        <v>6987.75</v>
      </c>
      <c r="I57" s="41">
        <v>559.02</v>
      </c>
      <c r="J57" s="41">
        <v>174.69380000000001</v>
      </c>
      <c r="K57" s="41">
        <v>7721.4638000000004</v>
      </c>
      <c r="L57" s="11">
        <v>43969</v>
      </c>
      <c r="M57" t="s">
        <v>2817</v>
      </c>
      <c r="O57" t="str">
        <f>VLOOKUP(Table5[[#This Row],[Vendor_ID]],Table3[[Vendor_ID]:[REPUTASI]],10,0)</f>
        <v>B</v>
      </c>
      <c r="P57" t="str">
        <f>IF(Table5[[#This Row],[Reputation]]="F","Pembelian dilakukan kepada vendor dengan reputasi F","")</f>
        <v/>
      </c>
    </row>
    <row r="58" spans="1:16" hidden="1" x14ac:dyDescent="0.25">
      <c r="A58" s="5">
        <v>338</v>
      </c>
      <c r="B58" s="5">
        <v>4</v>
      </c>
      <c r="C58" s="5">
        <v>4</v>
      </c>
      <c r="D58" s="5">
        <v>256</v>
      </c>
      <c r="E58" s="5">
        <v>1530</v>
      </c>
      <c r="F58" s="5">
        <v>2</v>
      </c>
      <c r="G58" s="10">
        <v>43960</v>
      </c>
      <c r="H58" s="40">
        <v>28072.275000000001</v>
      </c>
      <c r="I58" s="40">
        <v>2245.7820000000002</v>
      </c>
      <c r="J58" s="40">
        <v>701.80690000000004</v>
      </c>
      <c r="K58" s="40">
        <v>31019.8639</v>
      </c>
      <c r="L58" s="10">
        <v>43969</v>
      </c>
      <c r="M58" t="s">
        <v>2810</v>
      </c>
      <c r="O58" t="str">
        <f>VLOOKUP(Table5[[#This Row],[Vendor_ID]],Table3[[Vendor_ID]:[REPUTASI]],10,0)</f>
        <v>A</v>
      </c>
      <c r="P58" t="str">
        <f>IF(Table5[[#This Row],[Reputation]]="F","Pembelian dilakukan kepada vendor dengan reputasi F","")</f>
        <v/>
      </c>
    </row>
    <row r="59" spans="1:16" hidden="1" x14ac:dyDescent="0.25">
      <c r="A59" s="4">
        <v>339</v>
      </c>
      <c r="B59" s="4">
        <v>4</v>
      </c>
      <c r="C59" s="4">
        <v>4</v>
      </c>
      <c r="D59" s="4">
        <v>252</v>
      </c>
      <c r="E59" s="4">
        <v>1508</v>
      </c>
      <c r="F59" s="4">
        <v>1</v>
      </c>
      <c r="G59" s="11">
        <v>43960</v>
      </c>
      <c r="H59" s="41">
        <v>37312.275000000001</v>
      </c>
      <c r="I59" s="41">
        <v>2984.982</v>
      </c>
      <c r="J59" s="41">
        <v>932.80690000000004</v>
      </c>
      <c r="K59" s="41">
        <v>41230.063900000001</v>
      </c>
      <c r="L59" s="11">
        <v>43969</v>
      </c>
      <c r="M59" t="s">
        <v>2810</v>
      </c>
      <c r="O59" t="str">
        <f>VLOOKUP(Table5[[#This Row],[Vendor_ID]],Table3[[Vendor_ID]:[REPUTASI]],10,0)</f>
        <v>A</v>
      </c>
      <c r="P59" t="str">
        <f>IF(Table5[[#This Row],[Reputation]]="F","Pembelian dilakukan kepada vendor dengan reputasi F","")</f>
        <v/>
      </c>
    </row>
    <row r="60" spans="1:16" hidden="1" x14ac:dyDescent="0.25">
      <c r="A60" s="5">
        <v>340</v>
      </c>
      <c r="B60" s="5">
        <v>4</v>
      </c>
      <c r="C60" s="5">
        <v>4</v>
      </c>
      <c r="D60" s="5">
        <v>260</v>
      </c>
      <c r="E60" s="5">
        <v>1694</v>
      </c>
      <c r="F60" s="5">
        <v>1</v>
      </c>
      <c r="G60" s="10">
        <v>43960</v>
      </c>
      <c r="H60" s="40">
        <v>7623</v>
      </c>
      <c r="I60" s="40">
        <v>609.84</v>
      </c>
      <c r="J60" s="40">
        <v>190.57499999999999</v>
      </c>
      <c r="K60" s="40">
        <v>8423.4150000000009</v>
      </c>
      <c r="L60" s="10">
        <v>43969</v>
      </c>
      <c r="M60" t="s">
        <v>2817</v>
      </c>
      <c r="O60" t="str">
        <f>VLOOKUP(Table5[[#This Row],[Vendor_ID]],Table3[[Vendor_ID]:[REPUTASI]],10,0)</f>
        <v>B</v>
      </c>
      <c r="P60" t="str">
        <f>IF(Table5[[#This Row],[Reputation]]="F","Pembelian dilakukan kepada vendor dengan reputasi F","")</f>
        <v/>
      </c>
    </row>
    <row r="61" spans="1:16" x14ac:dyDescent="0.25">
      <c r="A61" s="4">
        <v>341</v>
      </c>
      <c r="B61" s="4">
        <v>4</v>
      </c>
      <c r="C61" s="4">
        <v>4</v>
      </c>
      <c r="D61" s="4">
        <v>258</v>
      </c>
      <c r="E61" s="4">
        <v>1624</v>
      </c>
      <c r="F61" s="4">
        <v>2</v>
      </c>
      <c r="G61" s="11">
        <v>43960</v>
      </c>
      <c r="H61" s="41">
        <v>28297.5</v>
      </c>
      <c r="I61" s="41">
        <v>2263.8000000000002</v>
      </c>
      <c r="J61" s="41">
        <v>707.4375</v>
      </c>
      <c r="K61" s="41">
        <v>31268.737499999999</v>
      </c>
      <c r="L61" s="11">
        <v>43969</v>
      </c>
      <c r="M61" t="s">
        <v>1829</v>
      </c>
      <c r="O61" t="str">
        <f>VLOOKUP(Table5[[#This Row],[Vendor_ID]],Table3[[Vendor_ID]:[REPUTASI]],10,0)</f>
        <v>F</v>
      </c>
      <c r="P61" t="str">
        <f>IF(Table5[[#This Row],[Reputation]]="F","Pembelian dilakukan kepada vendor dengan reputasi F","")</f>
        <v>Pembelian dilakukan kepada vendor dengan reputasi F</v>
      </c>
    </row>
    <row r="62" spans="1:16" hidden="1" x14ac:dyDescent="0.25">
      <c r="A62" s="5">
        <v>342</v>
      </c>
      <c r="B62" s="5">
        <v>4</v>
      </c>
      <c r="C62" s="5">
        <v>4</v>
      </c>
      <c r="D62" s="5">
        <v>254</v>
      </c>
      <c r="E62" s="5">
        <v>1548</v>
      </c>
      <c r="F62" s="5">
        <v>2</v>
      </c>
      <c r="G62" s="10">
        <v>43960</v>
      </c>
      <c r="H62" s="40">
        <v>59.944499999999998</v>
      </c>
      <c r="I62" s="40">
        <v>4.7956000000000003</v>
      </c>
      <c r="J62" s="40">
        <v>1.4985999999999999</v>
      </c>
      <c r="K62" s="40">
        <v>66.238699999999994</v>
      </c>
      <c r="L62" s="10">
        <v>43969</v>
      </c>
      <c r="M62" t="s">
        <v>2810</v>
      </c>
      <c r="O62" t="str">
        <f>VLOOKUP(Table5[[#This Row],[Vendor_ID]],Table3[[Vendor_ID]:[REPUTASI]],10,0)</f>
        <v>A</v>
      </c>
      <c r="P62" t="str">
        <f>IF(Table5[[#This Row],[Reputation]]="F","Pembelian dilakukan kepada vendor dengan reputasi F","")</f>
        <v/>
      </c>
    </row>
    <row r="63" spans="1:16" hidden="1" x14ac:dyDescent="0.25">
      <c r="A63" s="4">
        <v>343</v>
      </c>
      <c r="B63" s="4">
        <v>4</v>
      </c>
      <c r="C63" s="4">
        <v>4</v>
      </c>
      <c r="D63" s="4">
        <v>257</v>
      </c>
      <c r="E63" s="4">
        <v>1598</v>
      </c>
      <c r="F63" s="4">
        <v>4</v>
      </c>
      <c r="G63" s="11">
        <v>43960</v>
      </c>
      <c r="H63" s="41">
        <v>358.15499999999997</v>
      </c>
      <c r="I63" s="41">
        <v>28.6524</v>
      </c>
      <c r="J63" s="41">
        <v>8.9539000000000009</v>
      </c>
      <c r="K63" s="41">
        <v>395.76130000000001</v>
      </c>
      <c r="L63" s="11">
        <v>43969</v>
      </c>
      <c r="M63" t="s">
        <v>2810</v>
      </c>
      <c r="O63" t="str">
        <f>VLOOKUP(Table5[[#This Row],[Vendor_ID]],Table3[[Vendor_ID]:[REPUTASI]],10,0)</f>
        <v>A</v>
      </c>
      <c r="P63" t="str">
        <f>IF(Table5[[#This Row],[Reputation]]="F","Pembelian dilakukan kepada vendor dengan reputasi F","")</f>
        <v/>
      </c>
    </row>
    <row r="64" spans="1:16" hidden="1" x14ac:dyDescent="0.25">
      <c r="A64" s="5">
        <v>344</v>
      </c>
      <c r="B64" s="5">
        <v>4</v>
      </c>
      <c r="C64" s="5">
        <v>3</v>
      </c>
      <c r="D64" s="5">
        <v>261</v>
      </c>
      <c r="E64" s="5">
        <v>1658</v>
      </c>
      <c r="F64" s="5">
        <v>5</v>
      </c>
      <c r="G64" s="10">
        <v>43960</v>
      </c>
      <c r="H64" s="40">
        <v>43878.45</v>
      </c>
      <c r="I64" s="40">
        <v>3510.2759999999998</v>
      </c>
      <c r="J64" s="40">
        <v>1096.9612999999999</v>
      </c>
      <c r="K64" s="40">
        <v>48485.687299999998</v>
      </c>
      <c r="L64" s="10">
        <v>43969</v>
      </c>
      <c r="M64" t="s">
        <v>1829</v>
      </c>
      <c r="O64" t="str">
        <f>VLOOKUP(Table5[[#This Row],[Vendor_ID]],Table3[[Vendor_ID]:[REPUTASI]],10,0)</f>
        <v>B</v>
      </c>
      <c r="P64" t="str">
        <f>IF(Table5[[#This Row],[Reputation]]="F","Pembelian dilakukan kepada vendor dengan reputasi F","")</f>
        <v/>
      </c>
    </row>
    <row r="65" spans="1:16" hidden="1" x14ac:dyDescent="0.25">
      <c r="A65" s="4">
        <v>345</v>
      </c>
      <c r="B65" s="4">
        <v>4</v>
      </c>
      <c r="C65" s="4">
        <v>4</v>
      </c>
      <c r="D65" s="4">
        <v>250</v>
      </c>
      <c r="E65" s="4">
        <v>1536</v>
      </c>
      <c r="F65" s="4">
        <v>5</v>
      </c>
      <c r="G65" s="11">
        <v>43965</v>
      </c>
      <c r="H65" s="41">
        <v>414.91800000000001</v>
      </c>
      <c r="I65" s="41">
        <v>33.193399999999997</v>
      </c>
      <c r="J65" s="41">
        <v>10.372999999999999</v>
      </c>
      <c r="K65" s="41">
        <v>458.48439999999999</v>
      </c>
      <c r="L65" s="11">
        <v>43974</v>
      </c>
      <c r="M65" t="s">
        <v>2810</v>
      </c>
      <c r="O65" t="str">
        <f>VLOOKUP(Table5[[#This Row],[Vendor_ID]],Table3[[Vendor_ID]:[REPUTASI]],10,0)</f>
        <v>A</v>
      </c>
      <c r="P65" t="str">
        <f>IF(Table5[[#This Row],[Reputation]]="F","Pembelian dilakukan kepada vendor dengan reputasi F","")</f>
        <v/>
      </c>
    </row>
    <row r="66" spans="1:16" x14ac:dyDescent="0.25">
      <c r="A66" s="5">
        <v>346</v>
      </c>
      <c r="B66" s="5">
        <v>4</v>
      </c>
      <c r="C66" s="5">
        <v>4</v>
      </c>
      <c r="D66" s="5">
        <v>253</v>
      </c>
      <c r="E66" s="5">
        <v>1568</v>
      </c>
      <c r="F66" s="5">
        <v>2</v>
      </c>
      <c r="G66" s="10">
        <v>43965</v>
      </c>
      <c r="H66" s="40">
        <v>29989.575000000001</v>
      </c>
      <c r="I66" s="40">
        <v>2399.1660000000002</v>
      </c>
      <c r="J66" s="40">
        <v>749.73940000000005</v>
      </c>
      <c r="K66" s="40">
        <v>33138.4804</v>
      </c>
      <c r="L66" s="10">
        <v>43974</v>
      </c>
      <c r="M66" t="s">
        <v>1829</v>
      </c>
      <c r="O66" t="str">
        <f>VLOOKUP(Table5[[#This Row],[Vendor_ID]],Table3[[Vendor_ID]:[REPUTASI]],10,0)</f>
        <v>F</v>
      </c>
      <c r="P66" t="str">
        <f>IF(Table5[[#This Row],[Reputation]]="F","Pembelian dilakukan kepada vendor dengan reputasi F","")</f>
        <v>Pembelian dilakukan kepada vendor dengan reputasi F</v>
      </c>
    </row>
    <row r="67" spans="1:16" hidden="1" x14ac:dyDescent="0.25">
      <c r="A67" s="4">
        <v>347</v>
      </c>
      <c r="B67" s="4">
        <v>4</v>
      </c>
      <c r="C67" s="4">
        <v>4</v>
      </c>
      <c r="D67" s="4">
        <v>255</v>
      </c>
      <c r="E67" s="4">
        <v>1648</v>
      </c>
      <c r="F67" s="4">
        <v>5</v>
      </c>
      <c r="G67" s="11">
        <v>43965</v>
      </c>
      <c r="H67" s="41">
        <v>142.41149999999999</v>
      </c>
      <c r="I67" s="41">
        <v>11.392899999999999</v>
      </c>
      <c r="J67" s="41">
        <v>3.5602999999999998</v>
      </c>
      <c r="K67" s="41">
        <v>157.3647</v>
      </c>
      <c r="L67" s="11">
        <v>43974</v>
      </c>
      <c r="M67" t="s">
        <v>2810</v>
      </c>
      <c r="O67" t="str">
        <f>VLOOKUP(Table5[[#This Row],[Vendor_ID]],Table3[[Vendor_ID]:[REPUTASI]],10,0)</f>
        <v>A</v>
      </c>
      <c r="P67" t="str">
        <f>IF(Table5[[#This Row],[Reputation]]="F","Pembelian dilakukan kepada vendor dengan reputasi F","")</f>
        <v/>
      </c>
    </row>
    <row r="68" spans="1:16" hidden="1" x14ac:dyDescent="0.25">
      <c r="A68" s="5">
        <v>348</v>
      </c>
      <c r="B68" s="5">
        <v>4</v>
      </c>
      <c r="C68" s="5">
        <v>4</v>
      </c>
      <c r="D68" s="5">
        <v>256</v>
      </c>
      <c r="E68" s="5">
        <v>1646</v>
      </c>
      <c r="F68" s="5">
        <v>2</v>
      </c>
      <c r="G68" s="10">
        <v>43965</v>
      </c>
      <c r="H68" s="40">
        <v>48030.675000000003</v>
      </c>
      <c r="I68" s="40">
        <v>3842.4540000000002</v>
      </c>
      <c r="J68" s="40">
        <v>1200.7669000000001</v>
      </c>
      <c r="K68" s="40">
        <v>53073.895900000003</v>
      </c>
      <c r="L68" s="10">
        <v>43974</v>
      </c>
      <c r="M68" t="s">
        <v>2810</v>
      </c>
      <c r="O68" t="str">
        <f>VLOOKUP(Table5[[#This Row],[Vendor_ID]],Table3[[Vendor_ID]:[REPUTASI]],10,0)</f>
        <v>A</v>
      </c>
      <c r="P68" t="str">
        <f>IF(Table5[[#This Row],[Reputation]]="F","Pembelian dilakukan kepada vendor dengan reputasi F","")</f>
        <v/>
      </c>
    </row>
    <row r="69" spans="1:16" hidden="1" x14ac:dyDescent="0.25">
      <c r="A69" s="4">
        <v>349</v>
      </c>
      <c r="B69" s="4">
        <v>4</v>
      </c>
      <c r="C69" s="4">
        <v>4</v>
      </c>
      <c r="D69" s="4">
        <v>259</v>
      </c>
      <c r="E69" s="4">
        <v>1672</v>
      </c>
      <c r="F69" s="4">
        <v>4</v>
      </c>
      <c r="G69" s="11">
        <v>43973</v>
      </c>
      <c r="H69" s="41">
        <v>693.59849999999994</v>
      </c>
      <c r="I69" s="41">
        <v>55.487900000000003</v>
      </c>
      <c r="J69" s="41">
        <v>17.34</v>
      </c>
      <c r="K69" s="41">
        <v>766.42639999999994</v>
      </c>
      <c r="L69" s="11">
        <v>43982</v>
      </c>
      <c r="M69" t="s">
        <v>2817</v>
      </c>
      <c r="O69" t="str">
        <f>VLOOKUP(Table5[[#This Row],[Vendor_ID]],Table3[[Vendor_ID]:[REPUTASI]],10,0)</f>
        <v>B</v>
      </c>
      <c r="P69" t="str">
        <f>IF(Table5[[#This Row],[Reputation]]="F","Pembelian dilakukan kepada vendor dengan reputasi F","")</f>
        <v/>
      </c>
    </row>
    <row r="70" spans="1:16" hidden="1" x14ac:dyDescent="0.25">
      <c r="A70" s="5">
        <v>350</v>
      </c>
      <c r="B70" s="5">
        <v>4</v>
      </c>
      <c r="C70" s="5">
        <v>4</v>
      </c>
      <c r="D70" s="5">
        <v>260</v>
      </c>
      <c r="E70" s="5">
        <v>1600</v>
      </c>
      <c r="F70" s="5">
        <v>1</v>
      </c>
      <c r="G70" s="10">
        <v>43973</v>
      </c>
      <c r="H70" s="40">
        <v>1276.2750000000001</v>
      </c>
      <c r="I70" s="40">
        <v>102.102</v>
      </c>
      <c r="J70" s="40">
        <v>31.9069</v>
      </c>
      <c r="K70" s="40">
        <v>1410.2838999999999</v>
      </c>
      <c r="L70" s="10">
        <v>43982</v>
      </c>
      <c r="M70" t="s">
        <v>2810</v>
      </c>
      <c r="O70" t="str">
        <f>VLOOKUP(Table5[[#This Row],[Vendor_ID]],Table3[[Vendor_ID]:[REPUTASI]],10,0)</f>
        <v>A</v>
      </c>
      <c r="P70" t="str">
        <f>IF(Table5[[#This Row],[Reputation]]="F","Pembelian dilakukan kepada vendor dengan reputasi F","")</f>
        <v/>
      </c>
    </row>
    <row r="71" spans="1:16" hidden="1" x14ac:dyDescent="0.25">
      <c r="A71" s="4">
        <v>351</v>
      </c>
      <c r="B71" s="4">
        <v>4</v>
      </c>
      <c r="C71" s="4">
        <v>4</v>
      </c>
      <c r="D71" s="4">
        <v>258</v>
      </c>
      <c r="E71" s="4">
        <v>1522</v>
      </c>
      <c r="F71" s="4">
        <v>1</v>
      </c>
      <c r="G71" s="11">
        <v>43973</v>
      </c>
      <c r="H71" s="41">
        <v>2003.925</v>
      </c>
      <c r="I71" s="41">
        <v>160.31399999999999</v>
      </c>
      <c r="J71" s="41">
        <v>50.098100000000002</v>
      </c>
      <c r="K71" s="41">
        <v>2214.3371000000002</v>
      </c>
      <c r="L71" s="11">
        <v>43982</v>
      </c>
      <c r="M71" t="s">
        <v>2810</v>
      </c>
      <c r="O71" t="str">
        <f>VLOOKUP(Table5[[#This Row],[Vendor_ID]],Table3[[Vendor_ID]:[REPUTASI]],10,0)</f>
        <v>A</v>
      </c>
      <c r="P71" t="str">
        <f>IF(Table5[[#This Row],[Reputation]]="F","Pembelian dilakukan kepada vendor dengan reputasi F","")</f>
        <v/>
      </c>
    </row>
    <row r="72" spans="1:16" x14ac:dyDescent="0.25">
      <c r="A72" s="5">
        <v>352</v>
      </c>
      <c r="B72" s="5">
        <v>4</v>
      </c>
      <c r="C72" s="5">
        <v>4</v>
      </c>
      <c r="D72" s="5">
        <v>254</v>
      </c>
      <c r="E72" s="5">
        <v>1570</v>
      </c>
      <c r="F72" s="5">
        <v>2</v>
      </c>
      <c r="G72" s="10">
        <v>43973</v>
      </c>
      <c r="H72" s="40">
        <v>28343.7</v>
      </c>
      <c r="I72" s="40">
        <v>2267.4960000000001</v>
      </c>
      <c r="J72" s="40">
        <v>708.59249999999997</v>
      </c>
      <c r="K72" s="40">
        <v>31319.788499999999</v>
      </c>
      <c r="L72" s="10">
        <v>43982</v>
      </c>
      <c r="M72" t="s">
        <v>1829</v>
      </c>
      <c r="O72" t="str">
        <f>VLOOKUP(Table5[[#This Row],[Vendor_ID]],Table3[[Vendor_ID]:[REPUTASI]],10,0)</f>
        <v>F</v>
      </c>
      <c r="P72" t="str">
        <f>IF(Table5[[#This Row],[Reputation]]="F","Pembelian dilakukan kepada vendor dengan reputasi F","")</f>
        <v>Pembelian dilakukan kepada vendor dengan reputasi F</v>
      </c>
    </row>
    <row r="73" spans="1:16" x14ac:dyDescent="0.25">
      <c r="A73" s="4">
        <v>353</v>
      </c>
      <c r="B73" s="4">
        <v>4</v>
      </c>
      <c r="C73" s="4">
        <v>4</v>
      </c>
      <c r="D73" s="4">
        <v>252</v>
      </c>
      <c r="E73" s="4">
        <v>1516</v>
      </c>
      <c r="F73" s="4">
        <v>1</v>
      </c>
      <c r="G73" s="11">
        <v>43973</v>
      </c>
      <c r="H73" s="41">
        <v>454.86</v>
      </c>
      <c r="I73" s="41">
        <v>36.388800000000003</v>
      </c>
      <c r="J73" s="41">
        <v>11.371499999999999</v>
      </c>
      <c r="K73" s="41">
        <v>502.62029999999999</v>
      </c>
      <c r="L73" s="11">
        <v>43982</v>
      </c>
      <c r="M73" t="s">
        <v>1829</v>
      </c>
      <c r="O73" t="str">
        <f>VLOOKUP(Table5[[#This Row],[Vendor_ID]],Table3[[Vendor_ID]:[REPUTASI]],10,0)</f>
        <v>F</v>
      </c>
      <c r="P73" t="str">
        <f>IF(Table5[[#This Row],[Reputation]]="F","Pembelian dilakukan kepada vendor dengan reputasi F","")</f>
        <v>Pembelian dilakukan kepada vendor dengan reputasi F</v>
      </c>
    </row>
    <row r="74" spans="1:16" hidden="1" x14ac:dyDescent="0.25">
      <c r="A74" s="5">
        <v>354</v>
      </c>
      <c r="B74" s="5">
        <v>4</v>
      </c>
      <c r="C74" s="5">
        <v>3</v>
      </c>
      <c r="D74" s="5">
        <v>261</v>
      </c>
      <c r="E74" s="5">
        <v>1506</v>
      </c>
      <c r="F74" s="5">
        <v>5</v>
      </c>
      <c r="G74" s="10">
        <v>43973</v>
      </c>
      <c r="H74" s="40">
        <v>43878.45</v>
      </c>
      <c r="I74" s="40">
        <v>3510.2759999999998</v>
      </c>
      <c r="J74" s="40">
        <v>1096.9612999999999</v>
      </c>
      <c r="K74" s="40">
        <v>48485.687299999998</v>
      </c>
      <c r="L74" s="10">
        <v>43982</v>
      </c>
      <c r="M74" t="s">
        <v>1829</v>
      </c>
      <c r="O74" t="str">
        <f>VLOOKUP(Table5[[#This Row],[Vendor_ID]],Table3[[Vendor_ID]:[REPUTASI]],10,0)</f>
        <v>B</v>
      </c>
      <c r="P74" t="str">
        <f>IF(Table5[[#This Row],[Reputation]]="F","Pembelian dilakukan kepada vendor dengan reputasi F","")</f>
        <v/>
      </c>
    </row>
    <row r="75" spans="1:16" hidden="1" x14ac:dyDescent="0.25">
      <c r="A75" s="4">
        <v>355</v>
      </c>
      <c r="B75" s="4">
        <v>4</v>
      </c>
      <c r="C75" s="4">
        <v>4</v>
      </c>
      <c r="D75" s="4">
        <v>251</v>
      </c>
      <c r="E75" s="4">
        <v>1626</v>
      </c>
      <c r="F75" s="4">
        <v>2</v>
      </c>
      <c r="G75" s="11">
        <v>43973</v>
      </c>
      <c r="H75" s="41">
        <v>7132.125</v>
      </c>
      <c r="I75" s="41">
        <v>713.21</v>
      </c>
      <c r="J75" s="41">
        <v>178.3031</v>
      </c>
      <c r="K75" s="41">
        <v>7880.9980999999998</v>
      </c>
      <c r="L75" s="11">
        <v>43982</v>
      </c>
      <c r="M75" t="s">
        <v>2817</v>
      </c>
      <c r="O75" t="str">
        <f>VLOOKUP(Table5[[#This Row],[Vendor_ID]],Table3[[Vendor_ID]:[REPUTASI]],10,0)</f>
        <v>B</v>
      </c>
      <c r="P75" t="str">
        <f>IF(Table5[[#This Row],[Reputation]]="F","Pembelian dilakukan kepada vendor dengan reputasi F","")</f>
        <v/>
      </c>
    </row>
    <row r="76" spans="1:16" x14ac:dyDescent="0.25">
      <c r="A76" s="5">
        <v>356</v>
      </c>
      <c r="B76" s="5">
        <v>4</v>
      </c>
      <c r="C76" s="5">
        <v>4</v>
      </c>
      <c r="D76" s="5">
        <v>253</v>
      </c>
      <c r="E76" s="5">
        <v>1542</v>
      </c>
      <c r="F76" s="5">
        <v>2</v>
      </c>
      <c r="G76" s="10">
        <v>43973</v>
      </c>
      <c r="H76" s="40">
        <v>28343.7</v>
      </c>
      <c r="I76" s="40">
        <v>2267.4960000000001</v>
      </c>
      <c r="J76" s="40">
        <v>708.59249999999997</v>
      </c>
      <c r="K76" s="40">
        <v>31319.788499999999</v>
      </c>
      <c r="L76" s="10">
        <v>43982</v>
      </c>
      <c r="M76" t="s">
        <v>1829</v>
      </c>
      <c r="O76" t="str">
        <f>VLOOKUP(Table5[[#This Row],[Vendor_ID]],Table3[[Vendor_ID]:[REPUTASI]],10,0)</f>
        <v>F</v>
      </c>
      <c r="P76" t="str">
        <f>IF(Table5[[#This Row],[Reputation]]="F","Pembelian dilakukan kepada vendor dengan reputasi F","")</f>
        <v>Pembelian dilakukan kepada vendor dengan reputasi F</v>
      </c>
    </row>
    <row r="77" spans="1:16" hidden="1" x14ac:dyDescent="0.25">
      <c r="A77" s="4">
        <v>357</v>
      </c>
      <c r="B77" s="4">
        <v>4</v>
      </c>
      <c r="C77" s="4">
        <v>4</v>
      </c>
      <c r="D77" s="4">
        <v>255</v>
      </c>
      <c r="E77" s="4">
        <v>1610</v>
      </c>
      <c r="F77" s="4">
        <v>4</v>
      </c>
      <c r="G77" s="11">
        <v>43973</v>
      </c>
      <c r="H77" s="41">
        <v>22516.724999999999</v>
      </c>
      <c r="I77" s="41">
        <v>1801.338</v>
      </c>
      <c r="J77" s="41">
        <v>562.91809999999998</v>
      </c>
      <c r="K77" s="41">
        <v>24880.981100000001</v>
      </c>
      <c r="L77" s="11">
        <v>43982</v>
      </c>
      <c r="M77" t="s">
        <v>2810</v>
      </c>
      <c r="O77" t="str">
        <f>VLOOKUP(Table5[[#This Row],[Vendor_ID]],Table3[[Vendor_ID]:[REPUTASI]],10,0)</f>
        <v>A</v>
      </c>
      <c r="P77" t="str">
        <f>IF(Table5[[#This Row],[Reputation]]="F","Pembelian dilakukan kepada vendor dengan reputasi F","")</f>
        <v/>
      </c>
    </row>
    <row r="78" spans="1:16" hidden="1" x14ac:dyDescent="0.25">
      <c r="A78" s="5">
        <v>358</v>
      </c>
      <c r="B78" s="5">
        <v>4</v>
      </c>
      <c r="C78" s="5">
        <v>4</v>
      </c>
      <c r="D78" s="5">
        <v>256</v>
      </c>
      <c r="E78" s="5">
        <v>1638</v>
      </c>
      <c r="F78" s="5">
        <v>5</v>
      </c>
      <c r="G78" s="10">
        <v>43973</v>
      </c>
      <c r="H78" s="40">
        <v>34644.224999999999</v>
      </c>
      <c r="I78" s="40">
        <v>2771.538</v>
      </c>
      <c r="J78" s="40">
        <v>866.10559999999998</v>
      </c>
      <c r="K78" s="40">
        <v>38281.868600000002</v>
      </c>
      <c r="L78" s="10">
        <v>43982</v>
      </c>
      <c r="M78" t="s">
        <v>2817</v>
      </c>
      <c r="O78" t="str">
        <f>VLOOKUP(Table5[[#This Row],[Vendor_ID]],Table3[[Vendor_ID]:[REPUTASI]],10,0)</f>
        <v>A</v>
      </c>
      <c r="P78" t="str">
        <f>IF(Table5[[#This Row],[Reputation]]="F","Pembelian dilakukan kepada vendor dengan reputasi F","")</f>
        <v/>
      </c>
    </row>
    <row r="79" spans="1:16" hidden="1" x14ac:dyDescent="0.25">
      <c r="A79" s="4">
        <v>359</v>
      </c>
      <c r="B79" s="4">
        <v>4</v>
      </c>
      <c r="C79" s="4">
        <v>4</v>
      </c>
      <c r="D79" s="4">
        <v>259</v>
      </c>
      <c r="E79" s="4">
        <v>1582</v>
      </c>
      <c r="F79" s="4">
        <v>4</v>
      </c>
      <c r="G79" s="11">
        <v>43973</v>
      </c>
      <c r="H79" s="41">
        <v>117.369</v>
      </c>
      <c r="I79" s="41">
        <v>9.3895</v>
      </c>
      <c r="J79" s="41">
        <v>2.9342000000000001</v>
      </c>
      <c r="K79" s="41">
        <v>129.6927</v>
      </c>
      <c r="L79" s="11">
        <v>43982</v>
      </c>
      <c r="M79" t="s">
        <v>2810</v>
      </c>
      <c r="O79" t="str">
        <f>VLOOKUP(Table5[[#This Row],[Vendor_ID]],Table3[[Vendor_ID]:[REPUTASI]],10,0)</f>
        <v>A</v>
      </c>
      <c r="P79" t="str">
        <f>IF(Table5[[#This Row],[Reputation]]="F","Pembelian dilakukan kepada vendor dengan reputasi F","")</f>
        <v/>
      </c>
    </row>
    <row r="80" spans="1:16" hidden="1" x14ac:dyDescent="0.25">
      <c r="A80" s="5">
        <v>360</v>
      </c>
      <c r="B80" s="5">
        <v>4</v>
      </c>
      <c r="C80" s="5">
        <v>4</v>
      </c>
      <c r="D80" s="5">
        <v>260</v>
      </c>
      <c r="E80" s="5">
        <v>1510</v>
      </c>
      <c r="F80" s="5">
        <v>5</v>
      </c>
      <c r="G80" s="10">
        <v>43973</v>
      </c>
      <c r="H80" s="40">
        <v>143.04150000000001</v>
      </c>
      <c r="I80" s="40">
        <v>11.443300000000001</v>
      </c>
      <c r="J80" s="40">
        <v>3.5760000000000001</v>
      </c>
      <c r="K80" s="40">
        <v>158.0608</v>
      </c>
      <c r="L80" s="10">
        <v>43982</v>
      </c>
      <c r="M80" t="s">
        <v>2810</v>
      </c>
      <c r="O80" t="str">
        <f>VLOOKUP(Table5[[#This Row],[Vendor_ID]],Table3[[Vendor_ID]:[REPUTASI]],10,0)</f>
        <v>A</v>
      </c>
      <c r="P80" t="str">
        <f>IF(Table5[[#This Row],[Reputation]]="F","Pembelian dilakukan kepada vendor dengan reputasi F","")</f>
        <v/>
      </c>
    </row>
    <row r="81" spans="1:16" x14ac:dyDescent="0.25">
      <c r="A81" s="4">
        <v>361</v>
      </c>
      <c r="B81" s="4">
        <v>4</v>
      </c>
      <c r="C81" s="4">
        <v>4</v>
      </c>
      <c r="D81" s="4">
        <v>258</v>
      </c>
      <c r="E81" s="4">
        <v>1526</v>
      </c>
      <c r="F81" s="4">
        <v>2</v>
      </c>
      <c r="G81" s="11">
        <v>43973</v>
      </c>
      <c r="H81" s="41">
        <v>28199.325000000001</v>
      </c>
      <c r="I81" s="41">
        <v>2255.9459999999999</v>
      </c>
      <c r="J81" s="41">
        <v>704.98310000000004</v>
      </c>
      <c r="K81" s="41">
        <v>31160.254099999998</v>
      </c>
      <c r="L81" s="11">
        <v>43982</v>
      </c>
      <c r="M81" t="s">
        <v>2810</v>
      </c>
      <c r="O81" t="str">
        <f>VLOOKUP(Table5[[#This Row],[Vendor_ID]],Table3[[Vendor_ID]:[REPUTASI]],10,0)</f>
        <v>F</v>
      </c>
      <c r="P81" t="str">
        <f>IF(Table5[[#This Row],[Reputation]]="F","Pembelian dilakukan kepada vendor dengan reputasi F","")</f>
        <v>Pembelian dilakukan kepada vendor dengan reputasi F</v>
      </c>
    </row>
    <row r="82" spans="1:16" hidden="1" x14ac:dyDescent="0.25">
      <c r="A82" s="5">
        <v>362</v>
      </c>
      <c r="B82" s="5">
        <v>4</v>
      </c>
      <c r="C82" s="5">
        <v>4</v>
      </c>
      <c r="D82" s="5">
        <v>254</v>
      </c>
      <c r="E82" s="5">
        <v>1644</v>
      </c>
      <c r="F82" s="5">
        <v>1</v>
      </c>
      <c r="G82" s="10">
        <v>43973</v>
      </c>
      <c r="H82" s="40">
        <v>3713.3249999999998</v>
      </c>
      <c r="I82" s="40">
        <v>297.06599999999997</v>
      </c>
      <c r="J82" s="40">
        <v>92.833100000000002</v>
      </c>
      <c r="K82" s="40">
        <v>4103.2241000000004</v>
      </c>
      <c r="L82" s="10">
        <v>43982</v>
      </c>
      <c r="M82" t="s">
        <v>2810</v>
      </c>
      <c r="O82" t="str">
        <f>VLOOKUP(Table5[[#This Row],[Vendor_ID]],Table3[[Vendor_ID]:[REPUTASI]],10,0)</f>
        <v>B</v>
      </c>
      <c r="P82" t="str">
        <f>IF(Table5[[#This Row],[Reputation]]="F","Pembelian dilakukan kepada vendor dengan reputasi F","")</f>
        <v/>
      </c>
    </row>
    <row r="83" spans="1:16" x14ac:dyDescent="0.25">
      <c r="A83" s="4">
        <v>363</v>
      </c>
      <c r="B83" s="4">
        <v>4</v>
      </c>
      <c r="C83" s="4">
        <v>4</v>
      </c>
      <c r="D83" s="4">
        <v>257</v>
      </c>
      <c r="E83" s="4">
        <v>1680</v>
      </c>
      <c r="F83" s="4">
        <v>4</v>
      </c>
      <c r="G83" s="11">
        <v>43973</v>
      </c>
      <c r="H83" s="41">
        <v>19952.625</v>
      </c>
      <c r="I83" s="41">
        <v>1596.21</v>
      </c>
      <c r="J83" s="41">
        <v>498.81560000000002</v>
      </c>
      <c r="K83" s="41">
        <v>22047.650600000001</v>
      </c>
      <c r="L83" s="11">
        <v>43982</v>
      </c>
      <c r="M83" t="s">
        <v>1829</v>
      </c>
      <c r="O83" t="str">
        <f>VLOOKUP(Table5[[#This Row],[Vendor_ID]],Table3[[Vendor_ID]:[REPUTASI]],10,0)</f>
        <v>F</v>
      </c>
      <c r="P83" t="str">
        <f>IF(Table5[[#This Row],[Reputation]]="F","Pembelian dilakukan kepada vendor dengan reputasi F","")</f>
        <v>Pembelian dilakukan kepada vendor dengan reputasi F</v>
      </c>
    </row>
    <row r="84" spans="1:16" hidden="1" x14ac:dyDescent="0.25">
      <c r="A84" s="5">
        <v>364</v>
      </c>
      <c r="B84" s="5">
        <v>4</v>
      </c>
      <c r="C84" s="5">
        <v>3</v>
      </c>
      <c r="D84" s="5">
        <v>261</v>
      </c>
      <c r="E84" s="5">
        <v>1584</v>
      </c>
      <c r="F84" s="5">
        <v>5</v>
      </c>
      <c r="G84" s="10">
        <v>43973</v>
      </c>
      <c r="H84" s="40">
        <v>6540.66</v>
      </c>
      <c r="I84" s="40">
        <v>523.25279999999998</v>
      </c>
      <c r="J84" s="40">
        <v>163.51650000000001</v>
      </c>
      <c r="K84" s="40">
        <v>7227.4292999999998</v>
      </c>
      <c r="L84" s="10">
        <v>43982</v>
      </c>
      <c r="M84" t="s">
        <v>1829</v>
      </c>
      <c r="O84" t="str">
        <f>VLOOKUP(Table5[[#This Row],[Vendor_ID]],Table3[[Vendor_ID]:[REPUTASI]],10,0)</f>
        <v>B</v>
      </c>
      <c r="P84" t="str">
        <f>IF(Table5[[#This Row],[Reputation]]="F","Pembelian dilakukan kepada vendor dengan reputasi F","")</f>
        <v/>
      </c>
    </row>
    <row r="85" spans="1:16" hidden="1" x14ac:dyDescent="0.25">
      <c r="A85" s="4">
        <v>365</v>
      </c>
      <c r="B85" s="4">
        <v>4</v>
      </c>
      <c r="C85" s="4">
        <v>4</v>
      </c>
      <c r="D85" s="4">
        <v>251</v>
      </c>
      <c r="E85" s="4">
        <v>1620</v>
      </c>
      <c r="F85" s="4">
        <v>5</v>
      </c>
      <c r="G85" s="11">
        <v>43974</v>
      </c>
      <c r="H85" s="41">
        <v>5711.4750000000004</v>
      </c>
      <c r="I85" s="41">
        <v>456.91800000000001</v>
      </c>
      <c r="J85" s="41">
        <v>142.7869</v>
      </c>
      <c r="K85" s="41">
        <v>6311.1799000000001</v>
      </c>
      <c r="L85" s="11">
        <v>43983</v>
      </c>
      <c r="M85" t="s">
        <v>2817</v>
      </c>
      <c r="O85" t="str">
        <f>VLOOKUP(Table5[[#This Row],[Vendor_ID]],Table3[[Vendor_ID]:[REPUTASI]],10,0)</f>
        <v>B</v>
      </c>
      <c r="P85" t="str">
        <f>IF(Table5[[#This Row],[Reputation]]="F","Pembelian dilakukan kepada vendor dengan reputasi F","")</f>
        <v/>
      </c>
    </row>
    <row r="86" spans="1:16" hidden="1" x14ac:dyDescent="0.25">
      <c r="A86" s="5">
        <v>366</v>
      </c>
      <c r="B86" s="5">
        <v>4</v>
      </c>
      <c r="C86" s="5">
        <v>4</v>
      </c>
      <c r="D86" s="5">
        <v>253</v>
      </c>
      <c r="E86" s="5">
        <v>1666</v>
      </c>
      <c r="F86" s="5">
        <v>5</v>
      </c>
      <c r="G86" s="10">
        <v>43974</v>
      </c>
      <c r="H86" s="40">
        <v>566.0865</v>
      </c>
      <c r="I86" s="40">
        <v>45.286900000000003</v>
      </c>
      <c r="J86" s="40">
        <v>14.152200000000001</v>
      </c>
      <c r="K86" s="40">
        <v>625.52560000000005</v>
      </c>
      <c r="L86" s="10">
        <v>43983</v>
      </c>
      <c r="M86" t="s">
        <v>2817</v>
      </c>
      <c r="O86" t="str">
        <f>VLOOKUP(Table5[[#This Row],[Vendor_ID]],Table3[[Vendor_ID]:[REPUTASI]],10,0)</f>
        <v>B</v>
      </c>
      <c r="P86" t="str">
        <f>IF(Table5[[#This Row],[Reputation]]="F","Pembelian dilakukan kepada vendor dengan reputasi F","")</f>
        <v/>
      </c>
    </row>
    <row r="87" spans="1:16" hidden="1" x14ac:dyDescent="0.25">
      <c r="A87" s="4">
        <v>367</v>
      </c>
      <c r="B87" s="4">
        <v>4</v>
      </c>
      <c r="C87" s="4">
        <v>4</v>
      </c>
      <c r="D87" s="4">
        <v>255</v>
      </c>
      <c r="E87" s="4">
        <v>1592</v>
      </c>
      <c r="F87" s="4">
        <v>2</v>
      </c>
      <c r="G87" s="11">
        <v>43974</v>
      </c>
      <c r="H87" s="41">
        <v>97.965000000000003</v>
      </c>
      <c r="I87" s="41">
        <v>7.8372000000000002</v>
      </c>
      <c r="J87" s="41">
        <v>2.4491000000000001</v>
      </c>
      <c r="K87" s="41">
        <v>108.2513</v>
      </c>
      <c r="L87" s="11">
        <v>43983</v>
      </c>
      <c r="M87" t="s">
        <v>2810</v>
      </c>
      <c r="O87" t="str">
        <f>VLOOKUP(Table5[[#This Row],[Vendor_ID]],Table3[[Vendor_ID]:[REPUTASI]],10,0)</f>
        <v>A</v>
      </c>
      <c r="P87" t="str">
        <f>IF(Table5[[#This Row],[Reputation]]="F","Pembelian dilakukan kepada vendor dengan reputasi F","")</f>
        <v/>
      </c>
    </row>
    <row r="88" spans="1:16" hidden="1" x14ac:dyDescent="0.25">
      <c r="A88" s="5">
        <v>368</v>
      </c>
      <c r="B88" s="5">
        <v>4</v>
      </c>
      <c r="C88" s="5">
        <v>4</v>
      </c>
      <c r="D88" s="5">
        <v>256</v>
      </c>
      <c r="E88" s="5">
        <v>1618</v>
      </c>
      <c r="F88" s="5">
        <v>4</v>
      </c>
      <c r="G88" s="10">
        <v>43974</v>
      </c>
      <c r="H88" s="40">
        <v>114.471</v>
      </c>
      <c r="I88" s="40">
        <v>9.1577000000000002</v>
      </c>
      <c r="J88" s="40">
        <v>2.8618000000000001</v>
      </c>
      <c r="K88" s="40">
        <v>126.4905</v>
      </c>
      <c r="L88" s="10">
        <v>43983</v>
      </c>
      <c r="M88" t="s">
        <v>2810</v>
      </c>
      <c r="O88" t="str">
        <f>VLOOKUP(Table5[[#This Row],[Vendor_ID]],Table3[[Vendor_ID]:[REPUTASI]],10,0)</f>
        <v>A</v>
      </c>
      <c r="P88" t="str">
        <f>IF(Table5[[#This Row],[Reputation]]="F","Pembelian dilakukan kepada vendor dengan reputasi F","")</f>
        <v/>
      </c>
    </row>
    <row r="89" spans="1:16" hidden="1" x14ac:dyDescent="0.25">
      <c r="A89" s="4">
        <v>369</v>
      </c>
      <c r="B89" s="4">
        <v>4</v>
      </c>
      <c r="C89" s="4">
        <v>4</v>
      </c>
      <c r="D89" s="4">
        <v>259</v>
      </c>
      <c r="E89" s="4">
        <v>1612</v>
      </c>
      <c r="F89" s="4">
        <v>4</v>
      </c>
      <c r="G89" s="11">
        <v>43974</v>
      </c>
      <c r="H89" s="41">
        <v>132.6465</v>
      </c>
      <c r="I89" s="41">
        <v>10.611700000000001</v>
      </c>
      <c r="J89" s="41">
        <v>3.3161999999999998</v>
      </c>
      <c r="K89" s="41">
        <v>146.5744</v>
      </c>
      <c r="L89" s="11">
        <v>43983</v>
      </c>
      <c r="M89" t="s">
        <v>2810</v>
      </c>
      <c r="O89" t="str">
        <f>VLOOKUP(Table5[[#This Row],[Vendor_ID]],Table3[[Vendor_ID]:[REPUTASI]],10,0)</f>
        <v>A</v>
      </c>
      <c r="P89" t="str">
        <f>IF(Table5[[#This Row],[Reputation]]="F","Pembelian dilakukan kepada vendor dengan reputasi F","")</f>
        <v/>
      </c>
    </row>
    <row r="90" spans="1:16" hidden="1" x14ac:dyDescent="0.25">
      <c r="A90" s="5">
        <v>370</v>
      </c>
      <c r="B90" s="5">
        <v>4</v>
      </c>
      <c r="C90" s="5">
        <v>4</v>
      </c>
      <c r="D90" s="5">
        <v>260</v>
      </c>
      <c r="E90" s="5">
        <v>1586</v>
      </c>
      <c r="F90" s="5">
        <v>5</v>
      </c>
      <c r="G90" s="10">
        <v>43974</v>
      </c>
      <c r="H90" s="40">
        <v>43878.45</v>
      </c>
      <c r="I90" s="40">
        <v>3510.2759999999998</v>
      </c>
      <c r="J90" s="40">
        <v>1096.9612999999999</v>
      </c>
      <c r="K90" s="40">
        <v>48485.687299999998</v>
      </c>
      <c r="L90" s="10">
        <v>43983</v>
      </c>
      <c r="M90" t="s">
        <v>2817</v>
      </c>
      <c r="O90" t="str">
        <f>VLOOKUP(Table5[[#This Row],[Vendor_ID]],Table3[[Vendor_ID]:[REPUTASI]],10,0)</f>
        <v>A</v>
      </c>
      <c r="P90" t="str">
        <f>IF(Table5[[#This Row],[Reputation]]="F","Pembelian dilakukan kepada vendor dengan reputasi F","")</f>
        <v/>
      </c>
    </row>
    <row r="91" spans="1:16" hidden="1" x14ac:dyDescent="0.25">
      <c r="A91" s="4">
        <v>371</v>
      </c>
      <c r="B91" s="4">
        <v>4</v>
      </c>
      <c r="C91" s="4">
        <v>4</v>
      </c>
      <c r="D91" s="4">
        <v>258</v>
      </c>
      <c r="E91" s="4">
        <v>1500</v>
      </c>
      <c r="F91" s="4">
        <v>1</v>
      </c>
      <c r="G91" s="11">
        <v>43974</v>
      </c>
      <c r="H91" s="41">
        <v>418.95</v>
      </c>
      <c r="I91" s="41">
        <v>33.515999999999998</v>
      </c>
      <c r="J91" s="41">
        <v>10.473800000000001</v>
      </c>
      <c r="K91" s="41">
        <v>462.93979999999999</v>
      </c>
      <c r="L91" s="11">
        <v>43983</v>
      </c>
      <c r="M91" t="s">
        <v>2817</v>
      </c>
      <c r="O91" t="str">
        <f>VLOOKUP(Table5[[#This Row],[Vendor_ID]],Table3[[Vendor_ID]:[REPUTASI]],10,0)</f>
        <v>B</v>
      </c>
      <c r="P91" t="str">
        <f>IF(Table5[[#This Row],[Reputation]]="F","Pembelian dilakukan kepada vendor dengan reputasi F","")</f>
        <v/>
      </c>
    </row>
    <row r="92" spans="1:16" hidden="1" x14ac:dyDescent="0.25">
      <c r="A92" s="5">
        <v>372</v>
      </c>
      <c r="B92" s="5">
        <v>4</v>
      </c>
      <c r="C92" s="5">
        <v>4</v>
      </c>
      <c r="D92" s="5">
        <v>254</v>
      </c>
      <c r="E92" s="5">
        <v>1656</v>
      </c>
      <c r="F92" s="5">
        <v>4</v>
      </c>
      <c r="G92" s="10">
        <v>43974</v>
      </c>
      <c r="H92" s="40">
        <v>240.72300000000001</v>
      </c>
      <c r="I92" s="40">
        <v>19.2578</v>
      </c>
      <c r="J92" s="40">
        <v>6.0180999999999996</v>
      </c>
      <c r="K92" s="40">
        <v>265.99889999999999</v>
      </c>
      <c r="L92" s="10">
        <v>43983</v>
      </c>
      <c r="M92" t="s">
        <v>2810</v>
      </c>
      <c r="O92" t="str">
        <f>VLOOKUP(Table5[[#This Row],[Vendor_ID]],Table3[[Vendor_ID]:[REPUTASI]],10,0)</f>
        <v>A</v>
      </c>
      <c r="P92" t="str">
        <f>IF(Table5[[#This Row],[Reputation]]="F","Pembelian dilakukan kepada vendor dengan reputasi F","")</f>
        <v/>
      </c>
    </row>
    <row r="93" spans="1:16" x14ac:dyDescent="0.25">
      <c r="A93" s="4">
        <v>373</v>
      </c>
      <c r="B93" s="4">
        <v>4</v>
      </c>
      <c r="C93" s="4">
        <v>4</v>
      </c>
      <c r="D93" s="4">
        <v>257</v>
      </c>
      <c r="E93" s="4">
        <v>1572</v>
      </c>
      <c r="F93" s="4">
        <v>1</v>
      </c>
      <c r="G93" s="11">
        <v>43974</v>
      </c>
      <c r="H93" s="41">
        <v>461.79</v>
      </c>
      <c r="I93" s="41">
        <v>36.943199999999997</v>
      </c>
      <c r="J93" s="41">
        <v>11.5448</v>
      </c>
      <c r="K93" s="41">
        <v>510.27800000000002</v>
      </c>
      <c r="L93" s="11">
        <v>43983</v>
      </c>
      <c r="M93" t="s">
        <v>1829</v>
      </c>
      <c r="O93" t="str">
        <f>VLOOKUP(Table5[[#This Row],[Vendor_ID]],Table3[[Vendor_ID]:[REPUTASI]],10,0)</f>
        <v>F</v>
      </c>
      <c r="P93" t="str">
        <f>IF(Table5[[#This Row],[Reputation]]="F","Pembelian dilakukan kepada vendor dengan reputasi F","")</f>
        <v>Pembelian dilakukan kepada vendor dengan reputasi F</v>
      </c>
    </row>
    <row r="94" spans="1:16" hidden="1" x14ac:dyDescent="0.25">
      <c r="A94" s="5">
        <v>374</v>
      </c>
      <c r="B94" s="5">
        <v>4</v>
      </c>
      <c r="C94" s="5">
        <v>3</v>
      </c>
      <c r="D94" s="5">
        <v>261</v>
      </c>
      <c r="E94" s="5">
        <v>1562</v>
      </c>
      <c r="F94" s="5">
        <v>4</v>
      </c>
      <c r="G94" s="10">
        <v>43974</v>
      </c>
      <c r="H94" s="40">
        <v>253.32300000000001</v>
      </c>
      <c r="I94" s="40">
        <v>20.265799999999999</v>
      </c>
      <c r="J94" s="40">
        <v>6.3331</v>
      </c>
      <c r="K94" s="40">
        <v>279.92189999999999</v>
      </c>
      <c r="L94" s="10">
        <v>43983</v>
      </c>
      <c r="M94" t="s">
        <v>2817</v>
      </c>
      <c r="O94" t="str">
        <f>VLOOKUP(Table5[[#This Row],[Vendor_ID]],Table3[[Vendor_ID]:[REPUTASI]],10,0)</f>
        <v>B</v>
      </c>
      <c r="P94" t="str">
        <f>IF(Table5[[#This Row],[Reputation]]="F","Pembelian dilakukan kepada vendor dengan reputasi F","")</f>
        <v/>
      </c>
    </row>
    <row r="95" spans="1:16" hidden="1" x14ac:dyDescent="0.25">
      <c r="A95" s="4">
        <v>375</v>
      </c>
      <c r="B95" s="4">
        <v>4</v>
      </c>
      <c r="C95" s="4">
        <v>4</v>
      </c>
      <c r="D95" s="4">
        <v>251</v>
      </c>
      <c r="E95" s="4">
        <v>1662</v>
      </c>
      <c r="F95" s="4">
        <v>2</v>
      </c>
      <c r="G95" s="11">
        <v>43974</v>
      </c>
      <c r="H95" s="41">
        <v>37.075499999999998</v>
      </c>
      <c r="I95" s="41">
        <v>2.9660000000000002</v>
      </c>
      <c r="J95" s="41">
        <v>0.92689999999999995</v>
      </c>
      <c r="K95" s="41">
        <v>40.968400000000003</v>
      </c>
      <c r="L95" s="11">
        <v>43983</v>
      </c>
      <c r="M95" t="s">
        <v>2810</v>
      </c>
      <c r="O95" t="str">
        <f>VLOOKUP(Table5[[#This Row],[Vendor_ID]],Table3[[Vendor_ID]:[REPUTASI]],10,0)</f>
        <v>A</v>
      </c>
      <c r="P95" t="str">
        <f>IF(Table5[[#This Row],[Reputation]]="F","Pembelian dilakukan kepada vendor dengan reputasi F","")</f>
        <v/>
      </c>
    </row>
    <row r="96" spans="1:16" hidden="1" x14ac:dyDescent="0.25">
      <c r="A96" s="4">
        <v>377</v>
      </c>
      <c r="B96" s="4">
        <v>5</v>
      </c>
      <c r="C96" s="4">
        <v>4</v>
      </c>
      <c r="D96" s="4">
        <v>252</v>
      </c>
      <c r="E96" s="4">
        <v>1686</v>
      </c>
      <c r="F96" s="4">
        <v>4</v>
      </c>
      <c r="G96" s="11">
        <v>43974</v>
      </c>
      <c r="H96" s="41">
        <v>260.4735</v>
      </c>
      <c r="I96" s="41">
        <v>20.837900000000001</v>
      </c>
      <c r="J96" s="41">
        <v>6.5118</v>
      </c>
      <c r="K96" s="41">
        <v>287.82319999999999</v>
      </c>
      <c r="L96" s="11">
        <v>43983</v>
      </c>
      <c r="M96" t="s">
        <v>2810</v>
      </c>
      <c r="O96" t="str">
        <f>VLOOKUP(Table5[[#This Row],[Vendor_ID]],Table3[[Vendor_ID]:[REPUTASI]],10,0)</f>
        <v>A</v>
      </c>
      <c r="P96" t="str">
        <f>IF(Table5[[#This Row],[Reputation]]="F","Pembelian dilakukan kepada vendor dengan reputasi F","")</f>
        <v/>
      </c>
    </row>
    <row r="97" spans="1:16" x14ac:dyDescent="0.25">
      <c r="A97" s="4">
        <v>335</v>
      </c>
      <c r="B97" s="4">
        <v>6</v>
      </c>
      <c r="C97" s="4">
        <v>4</v>
      </c>
      <c r="D97" s="4">
        <v>251</v>
      </c>
      <c r="E97" s="4">
        <v>1696</v>
      </c>
      <c r="F97" s="4">
        <v>2</v>
      </c>
      <c r="G97" s="11">
        <v>43946</v>
      </c>
      <c r="H97" s="41">
        <v>152581.27499999999</v>
      </c>
      <c r="I97" s="41">
        <v>12206.502</v>
      </c>
      <c r="J97" s="41">
        <v>3814.5319</v>
      </c>
      <c r="K97" s="41">
        <v>168602.3089</v>
      </c>
      <c r="L97" s="11">
        <v>43955</v>
      </c>
      <c r="M97" t="s">
        <v>1829</v>
      </c>
      <c r="O97" t="str">
        <f>VLOOKUP(Table5[[#This Row],[Vendor_ID]],Table3[[Vendor_ID]:[REPUTASI]],10,0)</f>
        <v>F</v>
      </c>
      <c r="P97" t="str">
        <f>IF(Table5[[#This Row],[Reputation]]="F","Pembelian dilakukan kepada vendor dengan reputasi F","")</f>
        <v>Pembelian dilakukan kepada vendor dengan reputasi F</v>
      </c>
    </row>
    <row r="98" spans="1:16" hidden="1" x14ac:dyDescent="0.25">
      <c r="A98" s="5">
        <v>378</v>
      </c>
      <c r="B98" s="5">
        <v>4</v>
      </c>
      <c r="C98" s="5">
        <v>4</v>
      </c>
      <c r="D98" s="5">
        <v>256</v>
      </c>
      <c r="E98" s="5">
        <v>1684</v>
      </c>
      <c r="F98" s="5">
        <v>5</v>
      </c>
      <c r="G98" s="10">
        <v>43974</v>
      </c>
      <c r="H98" s="40">
        <v>86220.75</v>
      </c>
      <c r="I98" s="40">
        <v>6897.66</v>
      </c>
      <c r="J98" s="40">
        <v>2155.5187999999998</v>
      </c>
      <c r="K98" s="40">
        <v>95273.928799999994</v>
      </c>
      <c r="L98" s="10">
        <v>43983</v>
      </c>
      <c r="M98" t="s">
        <v>2817</v>
      </c>
      <c r="O98" t="str">
        <f>VLOOKUP(Table5[[#This Row],[Vendor_ID]],Table3[[Vendor_ID]:[REPUTASI]],10,0)</f>
        <v>B</v>
      </c>
      <c r="P98" t="str">
        <f>IF(Table5[[#This Row],[Reputation]]="F","Pembelian dilakukan kepada vendor dengan reputasi F","")</f>
        <v/>
      </c>
    </row>
    <row r="99" spans="1:16" hidden="1" x14ac:dyDescent="0.25">
      <c r="A99" s="4">
        <v>379</v>
      </c>
      <c r="B99" s="4">
        <v>4</v>
      </c>
      <c r="C99" s="4">
        <v>4</v>
      </c>
      <c r="D99" s="4">
        <v>259</v>
      </c>
      <c r="E99" s="4">
        <v>1534</v>
      </c>
      <c r="F99" s="4">
        <v>4</v>
      </c>
      <c r="G99" s="11">
        <v>43974</v>
      </c>
      <c r="H99" s="41">
        <v>465.28649999999999</v>
      </c>
      <c r="I99" s="41">
        <v>37.222900000000003</v>
      </c>
      <c r="J99" s="41">
        <v>11.632199999999999</v>
      </c>
      <c r="K99" s="41">
        <v>514.14160000000004</v>
      </c>
      <c r="L99" s="11">
        <v>43983</v>
      </c>
      <c r="M99" t="s">
        <v>2817</v>
      </c>
      <c r="O99" t="str">
        <f>VLOOKUP(Table5[[#This Row],[Vendor_ID]],Table3[[Vendor_ID]:[REPUTASI]],10,0)</f>
        <v>B</v>
      </c>
      <c r="P99" t="str">
        <f>IF(Table5[[#This Row],[Reputation]]="F","Pembelian dilakukan kepada vendor dengan reputasi F","")</f>
        <v/>
      </c>
    </row>
    <row r="100" spans="1:16" hidden="1" x14ac:dyDescent="0.25">
      <c r="A100" s="5">
        <v>380</v>
      </c>
      <c r="B100" s="5">
        <v>4</v>
      </c>
      <c r="C100" s="5">
        <v>4</v>
      </c>
      <c r="D100" s="5">
        <v>260</v>
      </c>
      <c r="E100" s="5">
        <v>1614</v>
      </c>
      <c r="F100" s="5">
        <v>5</v>
      </c>
      <c r="G100" s="10">
        <v>43974</v>
      </c>
      <c r="H100" s="40">
        <v>428.4</v>
      </c>
      <c r="I100" s="40">
        <v>34.271999999999998</v>
      </c>
      <c r="J100" s="40">
        <v>10.71</v>
      </c>
      <c r="K100" s="40">
        <v>473.38200000000001</v>
      </c>
      <c r="L100" s="10">
        <v>43983</v>
      </c>
      <c r="M100" t="s">
        <v>2810</v>
      </c>
      <c r="O100" t="str">
        <f>VLOOKUP(Table5[[#This Row],[Vendor_ID]],Table3[[Vendor_ID]:[REPUTASI]],10,0)</f>
        <v>A</v>
      </c>
      <c r="P100" t="str">
        <f>IF(Table5[[#This Row],[Reputation]]="F","Pembelian dilakukan kepada vendor dengan reputasi F","")</f>
        <v/>
      </c>
    </row>
    <row r="101" spans="1:16" x14ac:dyDescent="0.25">
      <c r="A101" s="4">
        <v>381</v>
      </c>
      <c r="B101" s="4">
        <v>4</v>
      </c>
      <c r="C101" s="4">
        <v>4</v>
      </c>
      <c r="D101" s="4">
        <v>258</v>
      </c>
      <c r="E101" s="4">
        <v>1588</v>
      </c>
      <c r="F101" s="4">
        <v>5</v>
      </c>
      <c r="G101" s="11">
        <v>43980</v>
      </c>
      <c r="H101" s="41">
        <v>40471.199999999997</v>
      </c>
      <c r="I101" s="41">
        <v>3237.6959999999999</v>
      </c>
      <c r="J101" s="41">
        <v>1011.78</v>
      </c>
      <c r="K101" s="41">
        <v>44720.675999999999</v>
      </c>
      <c r="L101" s="11">
        <v>43989</v>
      </c>
      <c r="M101" t="s">
        <v>1829</v>
      </c>
      <c r="O101" t="str">
        <f>VLOOKUP(Table5[[#This Row],[Vendor_ID]],Table3[[Vendor_ID]:[REPUTASI]],10,0)</f>
        <v>F</v>
      </c>
      <c r="P101" t="str">
        <f>IF(Table5[[#This Row],[Reputation]]="F","Pembelian dilakukan kepada vendor dengan reputasi F","")</f>
        <v>Pembelian dilakukan kepada vendor dengan reputasi F</v>
      </c>
    </row>
    <row r="102" spans="1:16" hidden="1" x14ac:dyDescent="0.25">
      <c r="A102" s="5">
        <v>382</v>
      </c>
      <c r="B102" s="5">
        <v>4</v>
      </c>
      <c r="C102" s="5">
        <v>4</v>
      </c>
      <c r="D102" s="5">
        <v>254</v>
      </c>
      <c r="E102" s="5">
        <v>1622</v>
      </c>
      <c r="F102" s="5">
        <v>5</v>
      </c>
      <c r="G102" s="10">
        <v>43980</v>
      </c>
      <c r="H102" s="40">
        <v>272.44349999999997</v>
      </c>
      <c r="I102" s="40">
        <v>21.795500000000001</v>
      </c>
      <c r="J102" s="40">
        <v>6.8110999999999997</v>
      </c>
      <c r="K102" s="40">
        <v>301.05009999999999</v>
      </c>
      <c r="L102" s="10">
        <v>43989</v>
      </c>
      <c r="M102" t="s">
        <v>2810</v>
      </c>
      <c r="O102" t="str">
        <f>VLOOKUP(Table5[[#This Row],[Vendor_ID]],Table3[[Vendor_ID]:[REPUTASI]],10,0)</f>
        <v>A</v>
      </c>
      <c r="P102" t="str">
        <f>IF(Table5[[#This Row],[Reputation]]="F","Pembelian dilakukan kepada vendor dengan reputasi F","")</f>
        <v/>
      </c>
    </row>
    <row r="103" spans="1:16" hidden="1" x14ac:dyDescent="0.25">
      <c r="A103" s="4">
        <v>383</v>
      </c>
      <c r="B103" s="4">
        <v>4</v>
      </c>
      <c r="C103" s="4">
        <v>4</v>
      </c>
      <c r="D103" s="4">
        <v>257</v>
      </c>
      <c r="E103" s="4">
        <v>1632</v>
      </c>
      <c r="F103" s="4">
        <v>4</v>
      </c>
      <c r="G103" s="11">
        <v>43980</v>
      </c>
      <c r="H103" s="41">
        <v>23671.724999999999</v>
      </c>
      <c r="I103" s="41">
        <v>1893.7380000000001</v>
      </c>
      <c r="J103" s="41">
        <v>591.79309999999998</v>
      </c>
      <c r="K103" s="41">
        <v>26157.256099999999</v>
      </c>
      <c r="L103" s="11">
        <v>43989</v>
      </c>
      <c r="M103" t="s">
        <v>1829</v>
      </c>
      <c r="O103" t="str">
        <f>VLOOKUP(Table5[[#This Row],[Vendor_ID]],Table3[[Vendor_ID]:[REPUTASI]],10,0)</f>
        <v>B</v>
      </c>
      <c r="P103" t="str">
        <f>IF(Table5[[#This Row],[Reputation]]="F","Pembelian dilakukan kepada vendor dengan reputasi F","")</f>
        <v/>
      </c>
    </row>
    <row r="104" spans="1:16" hidden="1" x14ac:dyDescent="0.25">
      <c r="A104" s="5">
        <v>384</v>
      </c>
      <c r="B104" s="5">
        <v>4</v>
      </c>
      <c r="C104" s="5">
        <v>3</v>
      </c>
      <c r="D104" s="5">
        <v>261</v>
      </c>
      <c r="E104" s="5">
        <v>1608</v>
      </c>
      <c r="F104" s="5">
        <v>5</v>
      </c>
      <c r="G104" s="10">
        <v>43980</v>
      </c>
      <c r="H104" s="40">
        <v>5948.25</v>
      </c>
      <c r="I104" s="40">
        <v>475.86</v>
      </c>
      <c r="J104" s="40">
        <v>148.7063</v>
      </c>
      <c r="K104" s="40">
        <v>6572.8163000000004</v>
      </c>
      <c r="L104" s="10">
        <v>43989</v>
      </c>
      <c r="M104" t="s">
        <v>1829</v>
      </c>
      <c r="O104" t="str">
        <f>VLOOKUP(Table5[[#This Row],[Vendor_ID]],Table3[[Vendor_ID]:[REPUTASI]],10,0)</f>
        <v>B</v>
      </c>
      <c r="P104" t="str">
        <f>IF(Table5[[#This Row],[Reputation]]="F","Pembelian dilakukan kepada vendor dengan reputasi F","")</f>
        <v/>
      </c>
    </row>
    <row r="105" spans="1:16" x14ac:dyDescent="0.25">
      <c r="A105" s="4">
        <v>385</v>
      </c>
      <c r="B105" s="4">
        <v>4</v>
      </c>
      <c r="C105" s="4">
        <v>4</v>
      </c>
      <c r="D105" s="4">
        <v>251</v>
      </c>
      <c r="E105" s="4">
        <v>1576</v>
      </c>
      <c r="F105" s="4">
        <v>5</v>
      </c>
      <c r="G105" s="11">
        <v>43980</v>
      </c>
      <c r="H105" s="41">
        <v>91117.95</v>
      </c>
      <c r="I105" s="41">
        <v>7289.4359999999997</v>
      </c>
      <c r="J105" s="41">
        <v>2277.9488000000001</v>
      </c>
      <c r="K105" s="41">
        <v>100685.3348</v>
      </c>
      <c r="L105" s="11">
        <v>43989</v>
      </c>
      <c r="M105" t="s">
        <v>1829</v>
      </c>
      <c r="O105" t="str">
        <f>VLOOKUP(Table5[[#This Row],[Vendor_ID]],Table3[[Vendor_ID]:[REPUTASI]],10,0)</f>
        <v>F</v>
      </c>
      <c r="P105" t="str">
        <f>IF(Table5[[#This Row],[Reputation]]="F","Pembelian dilakukan kepada vendor dengan reputasi F","")</f>
        <v>Pembelian dilakukan kepada vendor dengan reputasi F</v>
      </c>
    </row>
    <row r="106" spans="1:16" hidden="1" x14ac:dyDescent="0.25">
      <c r="A106" s="5">
        <v>386</v>
      </c>
      <c r="B106" s="5">
        <v>4</v>
      </c>
      <c r="C106" s="5">
        <v>4</v>
      </c>
      <c r="D106" s="5">
        <v>253</v>
      </c>
      <c r="E106" s="5">
        <v>1590</v>
      </c>
      <c r="F106" s="5">
        <v>1</v>
      </c>
      <c r="G106" s="10">
        <v>43980</v>
      </c>
      <c r="H106" s="40">
        <v>525</v>
      </c>
      <c r="I106" s="40">
        <v>42</v>
      </c>
      <c r="J106" s="40">
        <v>13.125</v>
      </c>
      <c r="K106" s="40">
        <v>580.125</v>
      </c>
      <c r="L106" s="10">
        <v>43989</v>
      </c>
      <c r="M106" t="s">
        <v>2817</v>
      </c>
      <c r="O106" t="str">
        <f>VLOOKUP(Table5[[#This Row],[Vendor_ID]],Table3[[Vendor_ID]:[REPUTASI]],10,0)</f>
        <v>A</v>
      </c>
      <c r="P106" t="str">
        <f>IF(Table5[[#This Row],[Reputation]]="F","Pembelian dilakukan kepada vendor dengan reputasi F","")</f>
        <v/>
      </c>
    </row>
    <row r="107" spans="1:16" hidden="1" x14ac:dyDescent="0.25">
      <c r="A107" s="4">
        <v>387</v>
      </c>
      <c r="B107" s="4">
        <v>4</v>
      </c>
      <c r="C107" s="4">
        <v>4</v>
      </c>
      <c r="D107" s="4">
        <v>255</v>
      </c>
      <c r="E107" s="4">
        <v>1514</v>
      </c>
      <c r="F107" s="4">
        <v>5</v>
      </c>
      <c r="G107" s="11">
        <v>43980</v>
      </c>
      <c r="H107" s="41">
        <v>2003.6835000000001</v>
      </c>
      <c r="I107" s="41">
        <v>160.29470000000001</v>
      </c>
      <c r="J107" s="41">
        <v>50.092100000000002</v>
      </c>
      <c r="K107" s="41">
        <v>2214.0702999999999</v>
      </c>
      <c r="L107" s="11">
        <v>43989</v>
      </c>
      <c r="M107" t="s">
        <v>2810</v>
      </c>
      <c r="O107" t="str">
        <f>VLOOKUP(Table5[[#This Row],[Vendor_ID]],Table3[[Vendor_ID]:[REPUTASI]],10,0)</f>
        <v>A</v>
      </c>
      <c r="P107" t="str">
        <f>IF(Table5[[#This Row],[Reputation]]="F","Pembelian dilakukan kepada vendor dengan reputasi F","")</f>
        <v/>
      </c>
    </row>
    <row r="108" spans="1:16" hidden="1" x14ac:dyDescent="0.25">
      <c r="A108" s="5">
        <v>388</v>
      </c>
      <c r="B108" s="5">
        <v>4</v>
      </c>
      <c r="C108" s="5">
        <v>4</v>
      </c>
      <c r="D108" s="5">
        <v>252</v>
      </c>
      <c r="E108" s="5">
        <v>1498</v>
      </c>
      <c r="F108" s="5">
        <v>4</v>
      </c>
      <c r="G108" s="10">
        <v>43980</v>
      </c>
      <c r="H108" s="40">
        <v>26455.275000000001</v>
      </c>
      <c r="I108" s="40">
        <v>2116.422</v>
      </c>
      <c r="J108" s="40">
        <v>661.38189999999997</v>
      </c>
      <c r="K108" s="40">
        <v>29233.0789</v>
      </c>
      <c r="L108" s="10">
        <v>43989</v>
      </c>
      <c r="M108" t="s">
        <v>2810</v>
      </c>
      <c r="O108" t="str">
        <f>VLOOKUP(Table5[[#This Row],[Vendor_ID]],Table3[[Vendor_ID]:[REPUTASI]],10,0)</f>
        <v>A</v>
      </c>
      <c r="P108" t="str">
        <f>IF(Table5[[#This Row],[Reputation]]="F","Pembelian dilakukan kepada vendor dengan reputasi F","")</f>
        <v/>
      </c>
    </row>
    <row r="109" spans="1:16" hidden="1" x14ac:dyDescent="0.25">
      <c r="A109" s="4">
        <v>389</v>
      </c>
      <c r="B109" s="4">
        <v>4</v>
      </c>
      <c r="C109" s="4">
        <v>4</v>
      </c>
      <c r="D109" s="4">
        <v>259</v>
      </c>
      <c r="E109" s="4">
        <v>1674</v>
      </c>
      <c r="F109" s="4">
        <v>2</v>
      </c>
      <c r="G109" s="11">
        <v>43980</v>
      </c>
      <c r="H109" s="41">
        <v>944.37</v>
      </c>
      <c r="I109" s="41">
        <v>75.549599999999998</v>
      </c>
      <c r="J109" s="41">
        <v>23.609300000000001</v>
      </c>
      <c r="K109" s="41">
        <v>1043.5289</v>
      </c>
      <c r="L109" s="11">
        <v>43989</v>
      </c>
      <c r="M109" t="s">
        <v>2810</v>
      </c>
      <c r="O109" t="str">
        <f>VLOOKUP(Table5[[#This Row],[Vendor_ID]],Table3[[Vendor_ID]:[REPUTASI]],10,0)</f>
        <v>A</v>
      </c>
      <c r="P109" t="str">
        <f>IF(Table5[[#This Row],[Reputation]]="F","Pembelian dilakukan kepada vendor dengan reputasi F","")</f>
        <v/>
      </c>
    </row>
    <row r="110" spans="1:16" hidden="1" x14ac:dyDescent="0.25">
      <c r="A110" s="5">
        <v>390</v>
      </c>
      <c r="B110" s="5">
        <v>4</v>
      </c>
      <c r="C110" s="5">
        <v>4</v>
      </c>
      <c r="D110" s="5">
        <v>260</v>
      </c>
      <c r="E110" s="5">
        <v>1652</v>
      </c>
      <c r="F110" s="5">
        <v>4</v>
      </c>
      <c r="G110" s="10">
        <v>43980</v>
      </c>
      <c r="H110" s="40">
        <v>48186.6</v>
      </c>
      <c r="I110" s="40">
        <v>3854.9279999999999</v>
      </c>
      <c r="J110" s="40">
        <v>1204.665</v>
      </c>
      <c r="K110" s="40">
        <v>53246.192999999999</v>
      </c>
      <c r="L110" s="10">
        <v>43989</v>
      </c>
      <c r="M110" t="s">
        <v>1829</v>
      </c>
      <c r="O110" t="str">
        <f>VLOOKUP(Table5[[#This Row],[Vendor_ID]],Table3[[Vendor_ID]:[REPUTASI]],10,0)</f>
        <v>B</v>
      </c>
      <c r="P110" t="str">
        <f>IF(Table5[[#This Row],[Reputation]]="F","Pembelian dilakukan kepada vendor dengan reputasi F","")</f>
        <v/>
      </c>
    </row>
    <row r="111" spans="1:16" x14ac:dyDescent="0.25">
      <c r="A111" s="4">
        <v>391</v>
      </c>
      <c r="B111" s="4">
        <v>4</v>
      </c>
      <c r="C111" s="4">
        <v>4</v>
      </c>
      <c r="D111" s="4">
        <v>258</v>
      </c>
      <c r="E111" s="4">
        <v>1578</v>
      </c>
      <c r="F111" s="4">
        <v>5</v>
      </c>
      <c r="G111" s="11">
        <v>43980</v>
      </c>
      <c r="H111" s="41">
        <v>26720.924999999999</v>
      </c>
      <c r="I111" s="41">
        <v>2137.674</v>
      </c>
      <c r="J111" s="41">
        <v>668.0231</v>
      </c>
      <c r="K111" s="41">
        <v>29526.622100000001</v>
      </c>
      <c r="L111" s="11">
        <v>43989</v>
      </c>
      <c r="M111" t="s">
        <v>1829</v>
      </c>
      <c r="O111" t="str">
        <f>VLOOKUP(Table5[[#This Row],[Vendor_ID]],Table3[[Vendor_ID]:[REPUTASI]],10,0)</f>
        <v>F</v>
      </c>
      <c r="P111" t="str">
        <f>IF(Table5[[#This Row],[Reputation]]="F","Pembelian dilakukan kepada vendor dengan reputasi F","")</f>
        <v>Pembelian dilakukan kepada vendor dengan reputasi F</v>
      </c>
    </row>
    <row r="112" spans="1:16" hidden="1" x14ac:dyDescent="0.25">
      <c r="A112" s="5">
        <v>392</v>
      </c>
      <c r="B112" s="5">
        <v>4</v>
      </c>
      <c r="C112" s="5">
        <v>4</v>
      </c>
      <c r="D112" s="5">
        <v>250</v>
      </c>
      <c r="E112" s="5">
        <v>1538</v>
      </c>
      <c r="F112" s="5">
        <v>5</v>
      </c>
      <c r="G112" s="10">
        <v>43980</v>
      </c>
      <c r="H112" s="40">
        <v>37843.574999999997</v>
      </c>
      <c r="I112" s="40">
        <v>3027.4859999999999</v>
      </c>
      <c r="J112" s="40">
        <v>946.08939999999996</v>
      </c>
      <c r="K112" s="40">
        <v>41817.150399999999</v>
      </c>
      <c r="L112" s="10">
        <v>43989</v>
      </c>
      <c r="M112" t="s">
        <v>1829</v>
      </c>
      <c r="O112" t="str">
        <f>VLOOKUP(Table5[[#This Row],[Vendor_ID]],Table3[[Vendor_ID]:[REPUTASI]],10,0)</f>
        <v>B</v>
      </c>
      <c r="P112" t="str">
        <f>IF(Table5[[#This Row],[Reputation]]="F","Pembelian dilakukan kepada vendor dengan reputasi F","")</f>
        <v/>
      </c>
    </row>
    <row r="113" spans="1:16" x14ac:dyDescent="0.25">
      <c r="A113" s="4">
        <v>393</v>
      </c>
      <c r="B113" s="4">
        <v>4</v>
      </c>
      <c r="C113" s="4">
        <v>4</v>
      </c>
      <c r="D113" s="4">
        <v>257</v>
      </c>
      <c r="E113" s="4">
        <v>1556</v>
      </c>
      <c r="F113" s="4">
        <v>4</v>
      </c>
      <c r="G113" s="11">
        <v>43993</v>
      </c>
      <c r="H113" s="41">
        <v>25531.275000000001</v>
      </c>
      <c r="I113" s="41">
        <v>2042.502</v>
      </c>
      <c r="J113" s="41">
        <v>638.28189999999995</v>
      </c>
      <c r="K113" s="41">
        <v>28212.0589</v>
      </c>
      <c r="L113" s="11">
        <v>44002</v>
      </c>
      <c r="M113" t="s">
        <v>1829</v>
      </c>
      <c r="O113" t="str">
        <f>VLOOKUP(Table5[[#This Row],[Vendor_ID]],Table3[[Vendor_ID]:[REPUTASI]],10,0)</f>
        <v>F</v>
      </c>
      <c r="P113" t="str">
        <f>IF(Table5[[#This Row],[Reputation]]="F","Pembelian dilakukan kepada vendor dengan reputasi F","")</f>
        <v>Pembelian dilakukan kepada vendor dengan reputasi F</v>
      </c>
    </row>
    <row r="114" spans="1:16" hidden="1" x14ac:dyDescent="0.25">
      <c r="A114" s="5">
        <v>394</v>
      </c>
      <c r="B114" s="5">
        <v>4</v>
      </c>
      <c r="C114" s="5">
        <v>3</v>
      </c>
      <c r="D114" s="5">
        <v>261</v>
      </c>
      <c r="E114" s="5">
        <v>1554</v>
      </c>
      <c r="F114" s="5">
        <v>5</v>
      </c>
      <c r="G114" s="10">
        <v>43993</v>
      </c>
      <c r="H114" s="40">
        <v>278.83800000000002</v>
      </c>
      <c r="I114" s="40">
        <v>22.306999999999999</v>
      </c>
      <c r="J114" s="40">
        <v>6.9710000000000001</v>
      </c>
      <c r="K114" s="40">
        <v>308.11599999999999</v>
      </c>
      <c r="L114" s="10">
        <v>44002</v>
      </c>
      <c r="M114" t="s">
        <v>2817</v>
      </c>
      <c r="O114" t="str">
        <f>VLOOKUP(Table5[[#This Row],[Vendor_ID]],Table3[[Vendor_ID]:[REPUTASI]],10,0)</f>
        <v>B</v>
      </c>
      <c r="P114" t="str">
        <f>IF(Table5[[#This Row],[Reputation]]="F","Pembelian dilakukan kepada vendor dengan reputasi F","")</f>
        <v/>
      </c>
    </row>
    <row r="115" spans="1:16" hidden="1" x14ac:dyDescent="0.25">
      <c r="A115" s="4">
        <v>395</v>
      </c>
      <c r="B115" s="4">
        <v>4</v>
      </c>
      <c r="C115" s="4">
        <v>4</v>
      </c>
      <c r="D115" s="4">
        <v>251</v>
      </c>
      <c r="E115" s="4">
        <v>1688</v>
      </c>
      <c r="F115" s="4">
        <v>4</v>
      </c>
      <c r="G115" s="11">
        <v>43993</v>
      </c>
      <c r="H115" s="41">
        <v>125.748</v>
      </c>
      <c r="I115" s="41">
        <v>10.059799999999999</v>
      </c>
      <c r="J115" s="41">
        <v>3.1436999999999999</v>
      </c>
      <c r="K115" s="41">
        <v>138.95150000000001</v>
      </c>
      <c r="L115" s="11">
        <v>44002</v>
      </c>
      <c r="M115" t="s">
        <v>2810</v>
      </c>
      <c r="O115" t="str">
        <f>VLOOKUP(Table5[[#This Row],[Vendor_ID]],Table3[[Vendor_ID]:[REPUTASI]],10,0)</f>
        <v>A</v>
      </c>
      <c r="P115" t="str">
        <f>IF(Table5[[#This Row],[Reputation]]="F","Pembelian dilakukan kepada vendor dengan reputasi F","")</f>
        <v/>
      </c>
    </row>
    <row r="116" spans="1:16" hidden="1" x14ac:dyDescent="0.25">
      <c r="A116" s="5">
        <v>396</v>
      </c>
      <c r="B116" s="5">
        <v>4</v>
      </c>
      <c r="C116" s="5">
        <v>4</v>
      </c>
      <c r="D116" s="5">
        <v>253</v>
      </c>
      <c r="E116" s="5">
        <v>1580</v>
      </c>
      <c r="F116" s="5">
        <v>5</v>
      </c>
      <c r="G116" s="10">
        <v>43993</v>
      </c>
      <c r="H116" s="40">
        <v>150.79050000000001</v>
      </c>
      <c r="I116" s="40">
        <v>12.0632</v>
      </c>
      <c r="J116" s="40">
        <v>3.7698</v>
      </c>
      <c r="K116" s="40">
        <v>166.62350000000001</v>
      </c>
      <c r="L116" s="10">
        <v>44002</v>
      </c>
      <c r="M116" t="s">
        <v>2810</v>
      </c>
      <c r="O116" t="str">
        <f>VLOOKUP(Table5[[#This Row],[Vendor_ID]],Table3[[Vendor_ID]:[REPUTASI]],10,0)</f>
        <v>A</v>
      </c>
      <c r="P116" t="str">
        <f>IF(Table5[[#This Row],[Reputation]]="F","Pembelian dilakukan kepada vendor dengan reputasi F","")</f>
        <v/>
      </c>
    </row>
    <row r="117" spans="1:16" hidden="1" x14ac:dyDescent="0.25">
      <c r="A117" s="4">
        <v>397</v>
      </c>
      <c r="B117" s="4">
        <v>4</v>
      </c>
      <c r="C117" s="4">
        <v>4</v>
      </c>
      <c r="D117" s="4">
        <v>255</v>
      </c>
      <c r="E117" s="4">
        <v>1496</v>
      </c>
      <c r="F117" s="4">
        <v>5</v>
      </c>
      <c r="G117" s="11">
        <v>44007</v>
      </c>
      <c r="H117" s="41">
        <v>839.79</v>
      </c>
      <c r="I117" s="41">
        <v>67.183199999999999</v>
      </c>
      <c r="J117" s="41">
        <v>20.994800000000001</v>
      </c>
      <c r="K117" s="41">
        <v>927.96799999999996</v>
      </c>
      <c r="L117" s="11">
        <v>44016</v>
      </c>
      <c r="M117" t="s">
        <v>2817</v>
      </c>
      <c r="O117" t="str">
        <f>VLOOKUP(Table5[[#This Row],[Vendor_ID]],Table3[[Vendor_ID]:[REPUTASI]],10,0)</f>
        <v>B</v>
      </c>
      <c r="P117" t="str">
        <f>IF(Table5[[#This Row],[Reputation]]="F","Pembelian dilakukan kepada vendor dengan reputasi F","")</f>
        <v/>
      </c>
    </row>
    <row r="118" spans="1:16" hidden="1" x14ac:dyDescent="0.25">
      <c r="A118" s="5">
        <v>398</v>
      </c>
      <c r="B118" s="5">
        <v>4</v>
      </c>
      <c r="C118" s="5">
        <v>4</v>
      </c>
      <c r="D118" s="5">
        <v>256</v>
      </c>
      <c r="E118" s="5">
        <v>1494</v>
      </c>
      <c r="F118" s="5">
        <v>2</v>
      </c>
      <c r="G118" s="10">
        <v>44007</v>
      </c>
      <c r="H118" s="40">
        <v>6000</v>
      </c>
      <c r="I118" s="40">
        <v>707.78399999999999</v>
      </c>
      <c r="J118" s="40">
        <v>221.1825</v>
      </c>
      <c r="K118" s="40">
        <v>9776.2664999999997</v>
      </c>
      <c r="L118" s="10">
        <v>44016</v>
      </c>
      <c r="M118" t="s">
        <v>2810</v>
      </c>
      <c r="O118" t="str">
        <f>VLOOKUP(Table5[[#This Row],[Vendor_ID]],Table3[[Vendor_ID]:[REPUTASI]],10,0)</f>
        <v>A</v>
      </c>
      <c r="P118" t="str">
        <f>IF(Table5[[#This Row],[Reputation]]="F","Pembelian dilakukan kepada vendor dengan reputasi F","")</f>
        <v/>
      </c>
    </row>
    <row r="119" spans="1:16" hidden="1" x14ac:dyDescent="0.25">
      <c r="A119" s="4">
        <v>399</v>
      </c>
      <c r="B119" s="4">
        <v>4</v>
      </c>
      <c r="C119" s="4">
        <v>4</v>
      </c>
      <c r="D119" s="4">
        <v>259</v>
      </c>
      <c r="E119" s="4">
        <v>1650</v>
      </c>
      <c r="F119" s="4">
        <v>5</v>
      </c>
      <c r="G119" s="11">
        <v>44007</v>
      </c>
      <c r="H119" s="41">
        <v>171.07650000000001</v>
      </c>
      <c r="I119" s="41">
        <v>13.6861</v>
      </c>
      <c r="J119" s="41">
        <v>4.2769000000000004</v>
      </c>
      <c r="K119" s="41">
        <v>189.0395</v>
      </c>
      <c r="L119" s="11">
        <v>44016</v>
      </c>
      <c r="M119" t="s">
        <v>2810</v>
      </c>
      <c r="O119" t="str">
        <f>VLOOKUP(Table5[[#This Row],[Vendor_ID]],Table3[[Vendor_ID]:[REPUTASI]],10,0)</f>
        <v>A</v>
      </c>
      <c r="P119" t="str">
        <f>IF(Table5[[#This Row],[Reputation]]="F","Pembelian dilakukan kepada vendor dengan reputasi F","")</f>
        <v/>
      </c>
    </row>
    <row r="120" spans="1:16" hidden="1" x14ac:dyDescent="0.25">
      <c r="A120" s="5">
        <v>400</v>
      </c>
      <c r="B120" s="5">
        <v>4</v>
      </c>
      <c r="C120" s="5">
        <v>4</v>
      </c>
      <c r="D120" s="5">
        <v>260</v>
      </c>
      <c r="E120" s="5">
        <v>1654</v>
      </c>
      <c r="F120" s="5">
        <v>4</v>
      </c>
      <c r="G120" s="10">
        <v>44007</v>
      </c>
      <c r="H120" s="40">
        <v>20397.3</v>
      </c>
      <c r="I120" s="40">
        <v>1631.7840000000001</v>
      </c>
      <c r="J120" s="40">
        <v>509.9325</v>
      </c>
      <c r="K120" s="40">
        <v>22539.016500000002</v>
      </c>
      <c r="L120" s="10">
        <v>44016</v>
      </c>
      <c r="M120" t="s">
        <v>2817</v>
      </c>
      <c r="O120" t="str">
        <f>VLOOKUP(Table5[[#This Row],[Vendor_ID]],Table3[[Vendor_ID]:[REPUTASI]],10,0)</f>
        <v>B</v>
      </c>
      <c r="P120" t="str">
        <f>IF(Table5[[#This Row],[Reputation]]="F","Pembelian dilakukan kepada vendor dengan reputasi F","")</f>
        <v/>
      </c>
    </row>
    <row r="121" spans="1:16" hidden="1" x14ac:dyDescent="0.25">
      <c r="A121" s="4">
        <v>401</v>
      </c>
      <c r="B121" s="4">
        <v>4</v>
      </c>
      <c r="C121" s="4">
        <v>4</v>
      </c>
      <c r="D121" s="4">
        <v>258</v>
      </c>
      <c r="E121" s="4">
        <v>1664</v>
      </c>
      <c r="F121" s="4">
        <v>3</v>
      </c>
      <c r="G121" s="11">
        <v>44007</v>
      </c>
      <c r="H121" s="41">
        <v>14628.075000000001</v>
      </c>
      <c r="I121" s="41">
        <v>1170.2460000000001</v>
      </c>
      <c r="J121" s="41">
        <v>365.70190000000002</v>
      </c>
      <c r="K121" s="41">
        <v>16164.0229</v>
      </c>
      <c r="L121" s="11">
        <v>44016</v>
      </c>
      <c r="M121" t="s">
        <v>2817</v>
      </c>
      <c r="O121" t="str">
        <f>VLOOKUP(Table5[[#This Row],[Vendor_ID]],Table3[[Vendor_ID]:[REPUTASI]],10,0)</f>
        <v>B</v>
      </c>
      <c r="P121" t="str">
        <f>IF(Table5[[#This Row],[Reputation]]="F","Pembelian dilakukan kepada vendor dengan reputasi F","")</f>
        <v/>
      </c>
    </row>
    <row r="122" spans="1:16" x14ac:dyDescent="0.25">
      <c r="A122" s="5">
        <v>402</v>
      </c>
      <c r="B122" s="5">
        <v>6</v>
      </c>
      <c r="C122" s="5">
        <v>4</v>
      </c>
      <c r="D122" s="5">
        <v>254</v>
      </c>
      <c r="E122" s="5">
        <v>1678</v>
      </c>
      <c r="F122" s="5">
        <v>3</v>
      </c>
      <c r="G122" s="10">
        <v>44007</v>
      </c>
      <c r="H122" s="40">
        <v>33350.625</v>
      </c>
      <c r="I122" s="40">
        <v>2668.05</v>
      </c>
      <c r="J122" s="40">
        <v>833.76559999999995</v>
      </c>
      <c r="K122" s="40">
        <v>36852.440600000002</v>
      </c>
      <c r="L122" s="10">
        <v>44016</v>
      </c>
      <c r="M122" t="s">
        <v>2810</v>
      </c>
      <c r="O122" t="str">
        <f>VLOOKUP(Table5[[#This Row],[Vendor_ID]],Table3[[Vendor_ID]:[REPUTASI]],10,0)</f>
        <v>F</v>
      </c>
      <c r="P122" t="str">
        <f>IF(Table5[[#This Row],[Reputation]]="F","Pembelian dilakukan kepada vendor dengan reputasi F","")</f>
        <v>Pembelian dilakukan kepada vendor dengan reputasi F</v>
      </c>
    </row>
    <row r="123" spans="1:16" hidden="1" x14ac:dyDescent="0.25">
      <c r="A123" s="4">
        <v>403</v>
      </c>
      <c r="B123" s="4">
        <v>4</v>
      </c>
      <c r="C123" s="4">
        <v>4</v>
      </c>
      <c r="D123" s="4">
        <v>257</v>
      </c>
      <c r="E123" s="4">
        <v>1616</v>
      </c>
      <c r="F123" s="4">
        <v>5</v>
      </c>
      <c r="G123" s="11">
        <v>44007</v>
      </c>
      <c r="H123" s="41">
        <v>414.85500000000002</v>
      </c>
      <c r="I123" s="41">
        <v>33.188400000000001</v>
      </c>
      <c r="J123" s="41">
        <v>10.3714</v>
      </c>
      <c r="K123" s="41">
        <v>458.41480000000001</v>
      </c>
      <c r="L123" s="11">
        <v>44016</v>
      </c>
      <c r="M123" t="s">
        <v>2817</v>
      </c>
      <c r="O123" t="str">
        <f>VLOOKUP(Table5[[#This Row],[Vendor_ID]],Table3[[Vendor_ID]:[REPUTASI]],10,0)</f>
        <v>B</v>
      </c>
      <c r="P123" t="str">
        <f>IF(Table5[[#This Row],[Reputation]]="F","Pembelian dilakukan kepada vendor dengan reputasi F","")</f>
        <v/>
      </c>
    </row>
    <row r="124" spans="1:16" hidden="1" x14ac:dyDescent="0.25">
      <c r="A124" s="5">
        <v>404</v>
      </c>
      <c r="B124" s="5">
        <v>4</v>
      </c>
      <c r="C124" s="5">
        <v>3</v>
      </c>
      <c r="D124" s="5">
        <v>261</v>
      </c>
      <c r="E124" s="5">
        <v>1492</v>
      </c>
      <c r="F124" s="5">
        <v>5</v>
      </c>
      <c r="G124" s="10">
        <v>44007</v>
      </c>
      <c r="H124" s="40">
        <v>278.83800000000002</v>
      </c>
      <c r="I124" s="40">
        <v>22.306999999999999</v>
      </c>
      <c r="J124" s="40">
        <v>6.9710000000000001</v>
      </c>
      <c r="K124" s="40">
        <v>308.11599999999999</v>
      </c>
      <c r="L124" s="10">
        <v>44016</v>
      </c>
      <c r="M124" t="s">
        <v>2817</v>
      </c>
      <c r="O124" t="str">
        <f>VLOOKUP(Table5[[#This Row],[Vendor_ID]],Table3[[Vendor_ID]:[REPUTASI]],10,0)</f>
        <v>B</v>
      </c>
      <c r="P124" t="str">
        <f>IF(Table5[[#This Row],[Reputation]]="F","Pembelian dilakukan kepada vendor dengan reputasi F","")</f>
        <v/>
      </c>
    </row>
    <row r="125" spans="1:16" hidden="1" x14ac:dyDescent="0.25">
      <c r="A125" s="4">
        <v>405</v>
      </c>
      <c r="B125" s="4">
        <v>4</v>
      </c>
      <c r="C125" s="4">
        <v>4</v>
      </c>
      <c r="D125" s="4">
        <v>251</v>
      </c>
      <c r="E125" s="4">
        <v>1602</v>
      </c>
      <c r="F125" s="4">
        <v>5</v>
      </c>
      <c r="G125" s="11">
        <v>44024</v>
      </c>
      <c r="H125" s="41">
        <v>1796.0355</v>
      </c>
      <c r="I125" s="41">
        <v>143.68279999999999</v>
      </c>
      <c r="J125" s="41">
        <v>44.9009</v>
      </c>
      <c r="K125" s="41">
        <v>1984.6192000000001</v>
      </c>
      <c r="L125" s="11">
        <v>44033</v>
      </c>
      <c r="M125" t="s">
        <v>2810</v>
      </c>
      <c r="O125" t="str">
        <f>VLOOKUP(Table5[[#This Row],[Vendor_ID]],Table3[[Vendor_ID]:[REPUTASI]],10,0)</f>
        <v>B</v>
      </c>
      <c r="P125" t="str">
        <f>IF(Table5[[#This Row],[Reputation]]="F","Pembelian dilakukan kepada vendor dengan reputasi F","")</f>
        <v/>
      </c>
    </row>
    <row r="126" spans="1:16" hidden="1" x14ac:dyDescent="0.25">
      <c r="A126" s="5">
        <v>406</v>
      </c>
      <c r="B126" s="5">
        <v>4</v>
      </c>
      <c r="C126" s="5">
        <v>4</v>
      </c>
      <c r="D126" s="5">
        <v>253</v>
      </c>
      <c r="E126" s="5">
        <v>1540</v>
      </c>
      <c r="F126" s="5">
        <v>4</v>
      </c>
      <c r="G126" s="10">
        <v>44024</v>
      </c>
      <c r="H126" s="40">
        <v>124.36199999999999</v>
      </c>
      <c r="I126" s="40">
        <v>9.9489999999999998</v>
      </c>
      <c r="J126" s="40">
        <v>3.1091000000000002</v>
      </c>
      <c r="K126" s="40">
        <v>137.42009999999999</v>
      </c>
      <c r="L126" s="10">
        <v>44033</v>
      </c>
      <c r="M126" t="s">
        <v>2810</v>
      </c>
      <c r="O126" t="str">
        <f>VLOOKUP(Table5[[#This Row],[Vendor_ID]],Table3[[Vendor_ID]:[REPUTASI]],10,0)</f>
        <v>A</v>
      </c>
      <c r="P126" t="str">
        <f>IF(Table5[[#This Row],[Reputation]]="F","Pembelian dilakukan kepada vendor dengan reputasi F","")</f>
        <v/>
      </c>
    </row>
    <row r="127" spans="1:16" hidden="1" x14ac:dyDescent="0.25">
      <c r="A127" s="4">
        <v>407</v>
      </c>
      <c r="B127" s="4">
        <v>4</v>
      </c>
      <c r="C127" s="4">
        <v>4</v>
      </c>
      <c r="D127" s="4">
        <v>255</v>
      </c>
      <c r="E127" s="4">
        <v>1628</v>
      </c>
      <c r="F127" s="4">
        <v>5</v>
      </c>
      <c r="G127" s="11">
        <v>44024</v>
      </c>
      <c r="H127" s="41">
        <v>34644.224999999999</v>
      </c>
      <c r="I127" s="41">
        <v>2771.538</v>
      </c>
      <c r="J127" s="41">
        <v>866.10559999999998</v>
      </c>
      <c r="K127" s="41">
        <v>38281.868600000002</v>
      </c>
      <c r="L127" s="11">
        <v>44033</v>
      </c>
      <c r="M127" t="s">
        <v>2810</v>
      </c>
      <c r="O127" t="str">
        <f>VLOOKUP(Table5[[#This Row],[Vendor_ID]],Table3[[Vendor_ID]:[REPUTASI]],10,0)</f>
        <v>A</v>
      </c>
      <c r="P127" t="str">
        <f>IF(Table5[[#This Row],[Reputation]]="F","Pembelian dilakukan kepada vendor dengan reputasi F","")</f>
        <v/>
      </c>
    </row>
    <row r="128" spans="1:16" hidden="1" x14ac:dyDescent="0.25">
      <c r="A128" s="5">
        <v>408</v>
      </c>
      <c r="B128" s="5">
        <v>4</v>
      </c>
      <c r="C128" s="5">
        <v>4</v>
      </c>
      <c r="D128" s="5">
        <v>256</v>
      </c>
      <c r="E128" s="5">
        <v>1604</v>
      </c>
      <c r="F128" s="5">
        <v>4</v>
      </c>
      <c r="G128" s="10">
        <v>44024</v>
      </c>
      <c r="H128" s="40">
        <v>1839.5055</v>
      </c>
      <c r="I128" s="40">
        <v>147.16040000000001</v>
      </c>
      <c r="J128" s="40">
        <v>45.9876</v>
      </c>
      <c r="K128" s="40">
        <v>2032.6534999999999</v>
      </c>
      <c r="L128" s="10">
        <v>44033</v>
      </c>
      <c r="M128" t="s">
        <v>2810</v>
      </c>
      <c r="O128" t="str">
        <f>VLOOKUP(Table5[[#This Row],[Vendor_ID]],Table3[[Vendor_ID]:[REPUTASI]],10,0)</f>
        <v>A</v>
      </c>
      <c r="P128" t="str">
        <f>IF(Table5[[#This Row],[Reputation]]="F","Pembelian dilakukan kepada vendor dengan reputasi F","")</f>
        <v/>
      </c>
    </row>
    <row r="129" spans="1:16" hidden="1" x14ac:dyDescent="0.25">
      <c r="A129" s="4">
        <v>409</v>
      </c>
      <c r="B129" s="4">
        <v>4</v>
      </c>
      <c r="C129" s="4">
        <v>4</v>
      </c>
      <c r="D129" s="4">
        <v>259</v>
      </c>
      <c r="E129" s="4">
        <v>1690</v>
      </c>
      <c r="F129" s="4">
        <v>5</v>
      </c>
      <c r="G129" s="11">
        <v>44034</v>
      </c>
      <c r="H129" s="41">
        <v>146.286</v>
      </c>
      <c r="I129" s="41">
        <v>11.7029</v>
      </c>
      <c r="J129" s="41">
        <v>3.6572</v>
      </c>
      <c r="K129" s="41">
        <v>161.64609999999999</v>
      </c>
      <c r="L129" s="11">
        <v>44043</v>
      </c>
      <c r="M129" t="s">
        <v>2810</v>
      </c>
      <c r="O129" t="str">
        <f>VLOOKUP(Table5[[#This Row],[Vendor_ID]],Table3[[Vendor_ID]:[REPUTASI]],10,0)</f>
        <v>A</v>
      </c>
      <c r="P129" t="str">
        <f>IF(Table5[[#This Row],[Reputation]]="F","Pembelian dilakukan kepada vendor dengan reputasi F","")</f>
        <v/>
      </c>
    </row>
    <row r="130" spans="1:16" hidden="1" x14ac:dyDescent="0.25">
      <c r="A130" s="5">
        <v>410</v>
      </c>
      <c r="B130" s="5">
        <v>4</v>
      </c>
      <c r="C130" s="5">
        <v>4</v>
      </c>
      <c r="D130" s="5">
        <v>250</v>
      </c>
      <c r="E130" s="5">
        <v>1566</v>
      </c>
      <c r="F130" s="5">
        <v>5</v>
      </c>
      <c r="G130" s="10">
        <v>44034</v>
      </c>
      <c r="H130" s="40">
        <v>102.56399999999999</v>
      </c>
      <c r="I130" s="40">
        <v>8.2050999999999998</v>
      </c>
      <c r="J130" s="40">
        <v>2.5640999999999998</v>
      </c>
      <c r="K130" s="40">
        <v>113.33320000000001</v>
      </c>
      <c r="L130" s="10">
        <v>44043</v>
      </c>
      <c r="M130" t="s">
        <v>2810</v>
      </c>
      <c r="O130" t="str">
        <f>VLOOKUP(Table5[[#This Row],[Vendor_ID]],Table3[[Vendor_ID]:[REPUTASI]],10,0)</f>
        <v>A</v>
      </c>
      <c r="P130" t="str">
        <f>IF(Table5[[#This Row],[Reputation]]="F","Pembelian dilakukan kepada vendor dengan reputasi F","")</f>
        <v/>
      </c>
    </row>
    <row r="131" spans="1:16" hidden="1" x14ac:dyDescent="0.25">
      <c r="A131" s="4">
        <v>411</v>
      </c>
      <c r="B131" s="4">
        <v>4</v>
      </c>
      <c r="C131" s="4">
        <v>4</v>
      </c>
      <c r="D131" s="4">
        <v>258</v>
      </c>
      <c r="E131" s="4">
        <v>1698</v>
      </c>
      <c r="F131" s="4">
        <v>5</v>
      </c>
      <c r="G131" s="11">
        <v>44034</v>
      </c>
      <c r="H131" s="41">
        <v>150.79050000000001</v>
      </c>
      <c r="I131" s="41">
        <v>12.0632</v>
      </c>
      <c r="J131" s="41">
        <v>3.7698</v>
      </c>
      <c r="K131" s="41">
        <v>166.62350000000001</v>
      </c>
      <c r="L131" s="11">
        <v>44043</v>
      </c>
      <c r="M131" t="s">
        <v>2810</v>
      </c>
      <c r="O131" t="str">
        <f>VLOOKUP(Table5[[#This Row],[Vendor_ID]],Table3[[Vendor_ID]:[REPUTASI]],10,0)</f>
        <v>A</v>
      </c>
      <c r="P131" t="str">
        <f>IF(Table5[[#This Row],[Reputation]]="F","Pembelian dilakukan kepada vendor dengan reputasi F","")</f>
        <v/>
      </c>
    </row>
    <row r="132" spans="1:16" x14ac:dyDescent="0.25">
      <c r="A132" s="5">
        <v>412</v>
      </c>
      <c r="B132" s="5">
        <v>4</v>
      </c>
      <c r="C132" s="5">
        <v>4</v>
      </c>
      <c r="D132" s="5">
        <v>254</v>
      </c>
      <c r="E132" s="5">
        <v>1560</v>
      </c>
      <c r="F132" s="5">
        <v>5</v>
      </c>
      <c r="G132" s="10">
        <v>44034</v>
      </c>
      <c r="H132" s="40">
        <v>13669.424999999999</v>
      </c>
      <c r="I132" s="40">
        <v>1093.5540000000001</v>
      </c>
      <c r="J132" s="40">
        <v>341.73559999999998</v>
      </c>
      <c r="K132" s="40">
        <v>15104.714599999999</v>
      </c>
      <c r="L132" s="10">
        <v>44043</v>
      </c>
      <c r="M132" t="s">
        <v>1829</v>
      </c>
      <c r="O132" t="str">
        <f>VLOOKUP(Table5[[#This Row],[Vendor_ID]],Table3[[Vendor_ID]:[REPUTASI]],10,0)</f>
        <v>F</v>
      </c>
      <c r="P132" t="str">
        <f>IF(Table5[[#This Row],[Reputation]]="F","Pembelian dilakukan kepada vendor dengan reputasi F","")</f>
        <v>Pembelian dilakukan kepada vendor dengan reputasi F</v>
      </c>
    </row>
    <row r="133" spans="1:16" hidden="1" x14ac:dyDescent="0.25">
      <c r="A133" s="4">
        <v>413</v>
      </c>
      <c r="B133" s="4">
        <v>4</v>
      </c>
      <c r="C133" s="4">
        <v>4</v>
      </c>
      <c r="D133" s="4">
        <v>257</v>
      </c>
      <c r="E133" s="4">
        <v>1692</v>
      </c>
      <c r="F133" s="4">
        <v>5</v>
      </c>
      <c r="G133" s="11">
        <v>44042</v>
      </c>
      <c r="H133" s="41">
        <v>9948.33</v>
      </c>
      <c r="I133" s="41">
        <v>795.8664</v>
      </c>
      <c r="J133" s="41">
        <v>248.70830000000001</v>
      </c>
      <c r="K133" s="41">
        <v>10992.904699999999</v>
      </c>
      <c r="L133" s="11">
        <v>44051</v>
      </c>
      <c r="M133" t="s">
        <v>1829</v>
      </c>
      <c r="O133" t="str">
        <f>VLOOKUP(Table5[[#This Row],[Vendor_ID]],Table3[[Vendor_ID]:[REPUTASI]],10,0)</f>
        <v>B</v>
      </c>
      <c r="P133" t="str">
        <f>IF(Table5[[#This Row],[Reputation]]="F","Pembelian dilakukan kepada vendor dengan reputasi F","")</f>
        <v/>
      </c>
    </row>
    <row r="134" spans="1:16" x14ac:dyDescent="0.25">
      <c r="A134" s="5">
        <v>414</v>
      </c>
      <c r="B134" s="5">
        <v>6</v>
      </c>
      <c r="C134" s="5">
        <v>3</v>
      </c>
      <c r="D134" s="5">
        <v>261</v>
      </c>
      <c r="E134" s="5">
        <v>1696</v>
      </c>
      <c r="F134" s="5">
        <v>2</v>
      </c>
      <c r="G134" s="10">
        <v>44042</v>
      </c>
      <c r="H134" s="40">
        <v>28343.7</v>
      </c>
      <c r="I134" s="40">
        <v>2267.4960000000001</v>
      </c>
      <c r="J134" s="40">
        <v>708.59249999999997</v>
      </c>
      <c r="K134" s="40">
        <v>31319.788499999999</v>
      </c>
      <c r="L134" s="10">
        <v>44051</v>
      </c>
      <c r="M134" t="s">
        <v>1829</v>
      </c>
      <c r="O134" t="str">
        <f>VLOOKUP(Table5[[#This Row],[Vendor_ID]],Table3[[Vendor_ID]:[REPUTASI]],10,0)</f>
        <v>F</v>
      </c>
      <c r="P134" t="str">
        <f>IF(Table5[[#This Row],[Reputation]]="F","Pembelian dilakukan kepada vendor dengan reputasi F","")</f>
        <v>Pembelian dilakukan kepada vendor dengan reputasi F</v>
      </c>
    </row>
    <row r="135" spans="1:16" hidden="1" x14ac:dyDescent="0.25">
      <c r="A135" s="4">
        <v>415</v>
      </c>
      <c r="B135" s="4">
        <v>4</v>
      </c>
      <c r="C135" s="4">
        <v>4</v>
      </c>
      <c r="D135" s="4">
        <v>251</v>
      </c>
      <c r="E135" s="4">
        <v>1504</v>
      </c>
      <c r="F135" s="4">
        <v>1</v>
      </c>
      <c r="G135" s="11">
        <v>44042</v>
      </c>
      <c r="H135" s="41">
        <v>551.88</v>
      </c>
      <c r="I135" s="41">
        <v>44.150399999999998</v>
      </c>
      <c r="J135" s="41">
        <v>13.797000000000001</v>
      </c>
      <c r="K135" s="41">
        <v>609.82740000000001</v>
      </c>
      <c r="L135" s="11">
        <v>44051</v>
      </c>
      <c r="M135" t="s">
        <v>2817</v>
      </c>
      <c r="O135" t="str">
        <f>VLOOKUP(Table5[[#This Row],[Vendor_ID]],Table3[[Vendor_ID]:[REPUTASI]],10,0)</f>
        <v>B</v>
      </c>
      <c r="P135" t="str">
        <f>IF(Table5[[#This Row],[Reputation]]="F","Pembelian dilakukan kepada vendor dengan reputasi F","")</f>
        <v/>
      </c>
    </row>
    <row r="136" spans="1:16" hidden="1" x14ac:dyDescent="0.25">
      <c r="A136" s="5">
        <v>416</v>
      </c>
      <c r="B136" s="5">
        <v>4</v>
      </c>
      <c r="C136" s="5">
        <v>4</v>
      </c>
      <c r="D136" s="5">
        <v>253</v>
      </c>
      <c r="E136" s="5">
        <v>1544</v>
      </c>
      <c r="F136" s="5">
        <v>1</v>
      </c>
      <c r="G136" s="10">
        <v>44042</v>
      </c>
      <c r="H136" s="40">
        <v>6987.75</v>
      </c>
      <c r="I136" s="40">
        <v>559.02</v>
      </c>
      <c r="J136" s="40">
        <v>174.69380000000001</v>
      </c>
      <c r="K136" s="40">
        <v>7721.4638000000004</v>
      </c>
      <c r="L136" s="10">
        <v>44051</v>
      </c>
      <c r="M136" t="s">
        <v>2817</v>
      </c>
      <c r="O136" t="str">
        <f>VLOOKUP(Table5[[#This Row],[Vendor_ID]],Table3[[Vendor_ID]:[REPUTASI]],10,0)</f>
        <v>B</v>
      </c>
      <c r="P136" t="str">
        <f>IF(Table5[[#This Row],[Reputation]]="F","Pembelian dilakukan kepada vendor dengan reputasi F","")</f>
        <v/>
      </c>
    </row>
    <row r="137" spans="1:16" hidden="1" x14ac:dyDescent="0.25">
      <c r="A137" s="4">
        <v>417</v>
      </c>
      <c r="B137" s="4">
        <v>4</v>
      </c>
      <c r="C137" s="4">
        <v>4</v>
      </c>
      <c r="D137" s="4">
        <v>259</v>
      </c>
      <c r="E137" s="4">
        <v>1514</v>
      </c>
      <c r="F137" s="4">
        <v>5</v>
      </c>
      <c r="G137" s="11">
        <v>44047</v>
      </c>
      <c r="H137" s="41">
        <v>2003.6835000000001</v>
      </c>
      <c r="I137" s="41">
        <v>160.29470000000001</v>
      </c>
      <c r="J137" s="41">
        <v>50.092100000000002</v>
      </c>
      <c r="K137" s="41">
        <v>2214.0702999999999</v>
      </c>
      <c r="L137" s="11">
        <v>44056</v>
      </c>
      <c r="M137" t="s">
        <v>2810</v>
      </c>
      <c r="O137" t="str">
        <f>VLOOKUP(Table5[[#This Row],[Vendor_ID]],Table3[[Vendor_ID]:[REPUTASI]],10,0)</f>
        <v>A</v>
      </c>
      <c r="P137" t="str">
        <f>IF(Table5[[#This Row],[Reputation]]="F","Pembelian dilakukan kepada vendor dengan reputasi F","")</f>
        <v/>
      </c>
    </row>
    <row r="138" spans="1:16" hidden="1" x14ac:dyDescent="0.25">
      <c r="A138" s="5">
        <v>418</v>
      </c>
      <c r="B138" s="5">
        <v>4</v>
      </c>
      <c r="C138" s="5">
        <v>4</v>
      </c>
      <c r="D138" s="5">
        <v>260</v>
      </c>
      <c r="E138" s="5">
        <v>1498</v>
      </c>
      <c r="F138" s="5">
        <v>4</v>
      </c>
      <c r="G138" s="10">
        <v>44047</v>
      </c>
      <c r="H138" s="40">
        <v>26455.275000000001</v>
      </c>
      <c r="I138" s="40">
        <v>2116.422</v>
      </c>
      <c r="J138" s="40">
        <v>661.38189999999997</v>
      </c>
      <c r="K138" s="40">
        <v>29233.0789</v>
      </c>
      <c r="L138" s="10">
        <v>44056</v>
      </c>
      <c r="M138" t="s">
        <v>2810</v>
      </c>
      <c r="O138" t="str">
        <f>VLOOKUP(Table5[[#This Row],[Vendor_ID]],Table3[[Vendor_ID]:[REPUTASI]],10,0)</f>
        <v>A</v>
      </c>
      <c r="P138" t="str">
        <f>IF(Table5[[#This Row],[Reputation]]="F","Pembelian dilakukan kepada vendor dengan reputasi F","")</f>
        <v/>
      </c>
    </row>
    <row r="139" spans="1:16" hidden="1" x14ac:dyDescent="0.25">
      <c r="A139" s="4">
        <v>419</v>
      </c>
      <c r="B139" s="4">
        <v>4</v>
      </c>
      <c r="C139" s="4">
        <v>4</v>
      </c>
      <c r="D139" s="4">
        <v>258</v>
      </c>
      <c r="E139" s="4">
        <v>1674</v>
      </c>
      <c r="F139" s="4">
        <v>2</v>
      </c>
      <c r="G139" s="11">
        <v>44047</v>
      </c>
      <c r="H139" s="41">
        <v>944.37</v>
      </c>
      <c r="I139" s="41">
        <v>75.549599999999998</v>
      </c>
      <c r="J139" s="41">
        <v>23.609300000000001</v>
      </c>
      <c r="K139" s="41">
        <v>1043.5289</v>
      </c>
      <c r="L139" s="11">
        <v>44056</v>
      </c>
      <c r="M139" t="s">
        <v>2810</v>
      </c>
      <c r="O139" t="str">
        <f>VLOOKUP(Table5[[#This Row],[Vendor_ID]],Table3[[Vendor_ID]:[REPUTASI]],10,0)</f>
        <v>A</v>
      </c>
      <c r="P139" t="str">
        <f>IF(Table5[[#This Row],[Reputation]]="F","Pembelian dilakukan kepada vendor dengan reputasi F","")</f>
        <v/>
      </c>
    </row>
    <row r="140" spans="1:16" hidden="1" x14ac:dyDescent="0.25">
      <c r="A140" s="5">
        <v>420</v>
      </c>
      <c r="B140" s="5">
        <v>4</v>
      </c>
      <c r="C140" s="5">
        <v>4</v>
      </c>
      <c r="D140" s="5">
        <v>250</v>
      </c>
      <c r="E140" s="5">
        <v>1652</v>
      </c>
      <c r="F140" s="5">
        <v>1</v>
      </c>
      <c r="G140" s="10">
        <v>44047</v>
      </c>
      <c r="H140" s="40">
        <v>3401.4749999999999</v>
      </c>
      <c r="I140" s="40">
        <v>272.11799999999999</v>
      </c>
      <c r="J140" s="40">
        <v>85.036900000000003</v>
      </c>
      <c r="K140" s="40">
        <v>3758.6298999999999</v>
      </c>
      <c r="L140" s="10">
        <v>44056</v>
      </c>
      <c r="M140" t="s">
        <v>1829</v>
      </c>
      <c r="O140" t="str">
        <f>VLOOKUP(Table5[[#This Row],[Vendor_ID]],Table3[[Vendor_ID]:[REPUTASI]],10,0)</f>
        <v>B</v>
      </c>
      <c r="P140" t="str">
        <f>IF(Table5[[#This Row],[Reputation]]="F","Pembelian dilakukan kepada vendor dengan reputasi F","")</f>
        <v/>
      </c>
    </row>
    <row r="141" spans="1:16" x14ac:dyDescent="0.25">
      <c r="A141" s="4">
        <v>421</v>
      </c>
      <c r="B141" s="4">
        <v>4</v>
      </c>
      <c r="C141" s="4">
        <v>4</v>
      </c>
      <c r="D141" s="4">
        <v>257</v>
      </c>
      <c r="E141" s="4">
        <v>1578</v>
      </c>
      <c r="F141" s="4">
        <v>3</v>
      </c>
      <c r="G141" s="11">
        <v>44047</v>
      </c>
      <c r="H141" s="41">
        <v>62843.55</v>
      </c>
      <c r="I141" s="41">
        <v>5027.4840000000004</v>
      </c>
      <c r="J141" s="41">
        <v>1571.0888</v>
      </c>
      <c r="K141" s="41">
        <v>69442.122799999997</v>
      </c>
      <c r="L141" s="11">
        <v>44056</v>
      </c>
      <c r="M141" t="s">
        <v>1829</v>
      </c>
      <c r="O141" t="str">
        <f>VLOOKUP(Table5[[#This Row],[Vendor_ID]],Table3[[Vendor_ID]:[REPUTASI]],10,0)</f>
        <v>F</v>
      </c>
      <c r="P141" t="str">
        <f>IF(Table5[[#This Row],[Reputation]]="F","Pembelian dilakukan kepada vendor dengan reputasi F","")</f>
        <v>Pembelian dilakukan kepada vendor dengan reputasi F</v>
      </c>
    </row>
    <row r="142" spans="1:16" hidden="1" x14ac:dyDescent="0.25">
      <c r="A142" s="5">
        <v>422</v>
      </c>
      <c r="B142" s="5">
        <v>4</v>
      </c>
      <c r="C142" s="5">
        <v>4</v>
      </c>
      <c r="D142" s="5">
        <v>261</v>
      </c>
      <c r="E142" s="5">
        <v>1538</v>
      </c>
      <c r="F142" s="5">
        <v>5</v>
      </c>
      <c r="G142" s="10">
        <v>44047</v>
      </c>
      <c r="H142" s="40">
        <v>37843.574999999997</v>
      </c>
      <c r="I142" s="40">
        <v>3027.4859999999999</v>
      </c>
      <c r="J142" s="40">
        <v>946.08939999999996</v>
      </c>
      <c r="K142" s="40">
        <v>41817.150399999999</v>
      </c>
      <c r="L142" s="10">
        <v>44056</v>
      </c>
      <c r="M142" t="s">
        <v>1829</v>
      </c>
      <c r="O142" t="str">
        <f>VLOOKUP(Table5[[#This Row],[Vendor_ID]],Table3[[Vendor_ID]:[REPUTASI]],10,0)</f>
        <v>B</v>
      </c>
      <c r="P142" t="str">
        <f>IF(Table5[[#This Row],[Reputation]]="F","Pembelian dilakukan kepada vendor dengan reputasi F","")</f>
        <v/>
      </c>
    </row>
    <row r="143" spans="1:16" x14ac:dyDescent="0.25">
      <c r="A143" s="4">
        <v>423</v>
      </c>
      <c r="B143" s="4">
        <v>4</v>
      </c>
      <c r="C143" s="4">
        <v>4</v>
      </c>
      <c r="D143" s="4">
        <v>251</v>
      </c>
      <c r="E143" s="4">
        <v>1556</v>
      </c>
      <c r="F143" s="4">
        <v>4</v>
      </c>
      <c r="G143" s="11">
        <v>44047</v>
      </c>
      <c r="H143" s="41">
        <v>25531.275000000001</v>
      </c>
      <c r="I143" s="41">
        <v>2042.502</v>
      </c>
      <c r="J143" s="41">
        <v>638.28189999999995</v>
      </c>
      <c r="K143" s="41">
        <v>28212.0589</v>
      </c>
      <c r="L143" s="11">
        <v>44056</v>
      </c>
      <c r="M143" t="s">
        <v>1829</v>
      </c>
      <c r="O143" t="str">
        <f>VLOOKUP(Table5[[#This Row],[Vendor_ID]],Table3[[Vendor_ID]:[REPUTASI]],10,0)</f>
        <v>F</v>
      </c>
      <c r="P143" t="str">
        <f>IF(Table5[[#This Row],[Reputation]]="F","Pembelian dilakukan kepada vendor dengan reputasi F","")</f>
        <v>Pembelian dilakukan kepada vendor dengan reputasi F</v>
      </c>
    </row>
    <row r="144" spans="1:16" hidden="1" x14ac:dyDescent="0.25">
      <c r="A144" s="5">
        <v>424</v>
      </c>
      <c r="B144" s="5">
        <v>4</v>
      </c>
      <c r="C144" s="5">
        <v>4</v>
      </c>
      <c r="D144" s="5">
        <v>253</v>
      </c>
      <c r="E144" s="5">
        <v>1554</v>
      </c>
      <c r="F144" s="5">
        <v>5</v>
      </c>
      <c r="G144" s="10">
        <v>44047</v>
      </c>
      <c r="H144" s="40">
        <v>285.35849999999999</v>
      </c>
      <c r="I144" s="40">
        <v>22.828700000000001</v>
      </c>
      <c r="J144" s="40">
        <v>7.1340000000000003</v>
      </c>
      <c r="K144" s="40">
        <v>315.32119999999998</v>
      </c>
      <c r="L144" s="10">
        <v>44056</v>
      </c>
      <c r="M144" t="s">
        <v>2817</v>
      </c>
      <c r="O144" t="str">
        <f>VLOOKUP(Table5[[#This Row],[Vendor_ID]],Table3[[Vendor_ID]:[REPUTASI]],10,0)</f>
        <v>B</v>
      </c>
      <c r="P144" t="str">
        <f>IF(Table5[[#This Row],[Reputation]]="F","Pembelian dilakukan kepada vendor dengan reputasi F","")</f>
        <v/>
      </c>
    </row>
    <row r="145" spans="1:16" hidden="1" x14ac:dyDescent="0.25">
      <c r="A145" s="4">
        <v>425</v>
      </c>
      <c r="B145" s="4">
        <v>4</v>
      </c>
      <c r="C145" s="4">
        <v>4</v>
      </c>
      <c r="D145" s="4">
        <v>255</v>
      </c>
      <c r="E145" s="4">
        <v>1688</v>
      </c>
      <c r="F145" s="4">
        <v>4</v>
      </c>
      <c r="G145" s="11">
        <v>44047</v>
      </c>
      <c r="H145" s="41">
        <v>125.748</v>
      </c>
      <c r="I145" s="41">
        <v>10.059799999999999</v>
      </c>
      <c r="J145" s="41">
        <v>3.1436999999999999</v>
      </c>
      <c r="K145" s="41">
        <v>138.95150000000001</v>
      </c>
      <c r="L145" s="11">
        <v>44056</v>
      </c>
      <c r="M145" t="s">
        <v>2810</v>
      </c>
      <c r="O145" t="str">
        <f>VLOOKUP(Table5[[#This Row],[Vendor_ID]],Table3[[Vendor_ID]:[REPUTASI]],10,0)</f>
        <v>A</v>
      </c>
      <c r="P145" t="str">
        <f>IF(Table5[[#This Row],[Reputation]]="F","Pembelian dilakukan kepada vendor dengan reputasi F","")</f>
        <v/>
      </c>
    </row>
    <row r="146" spans="1:16" hidden="1" x14ac:dyDescent="0.25">
      <c r="A146" s="5">
        <v>426</v>
      </c>
      <c r="B146" s="5">
        <v>4</v>
      </c>
      <c r="C146" s="5">
        <v>4</v>
      </c>
      <c r="D146" s="5">
        <v>256</v>
      </c>
      <c r="E146" s="5">
        <v>1580</v>
      </c>
      <c r="F146" s="5">
        <v>5</v>
      </c>
      <c r="G146" s="10">
        <v>44047</v>
      </c>
      <c r="H146" s="40">
        <v>150.79050000000001</v>
      </c>
      <c r="I146" s="40">
        <v>12.0632</v>
      </c>
      <c r="J146" s="40">
        <v>3.7698</v>
      </c>
      <c r="K146" s="40">
        <v>166.62350000000001</v>
      </c>
      <c r="L146" s="10">
        <v>44056</v>
      </c>
      <c r="M146" t="s">
        <v>2810</v>
      </c>
      <c r="O146" t="str">
        <f>VLOOKUP(Table5[[#This Row],[Vendor_ID]],Table3[[Vendor_ID]:[REPUTASI]],10,0)</f>
        <v>A</v>
      </c>
      <c r="P146" t="str">
        <f>IF(Table5[[#This Row],[Reputation]]="F","Pembelian dilakukan kepada vendor dengan reputasi F","")</f>
        <v/>
      </c>
    </row>
    <row r="147" spans="1:16" hidden="1" x14ac:dyDescent="0.25">
      <c r="A147" s="4">
        <v>427</v>
      </c>
      <c r="B147" s="4">
        <v>4</v>
      </c>
      <c r="C147" s="4">
        <v>4</v>
      </c>
      <c r="D147" s="4">
        <v>259</v>
      </c>
      <c r="E147" s="4">
        <v>1496</v>
      </c>
      <c r="F147" s="4">
        <v>4</v>
      </c>
      <c r="G147" s="11">
        <v>44047</v>
      </c>
      <c r="H147" s="41">
        <v>764.19</v>
      </c>
      <c r="I147" s="41">
        <v>61.135199999999998</v>
      </c>
      <c r="J147" s="41">
        <v>19.104800000000001</v>
      </c>
      <c r="K147" s="41">
        <v>844.43</v>
      </c>
      <c r="L147" s="11">
        <v>44056</v>
      </c>
      <c r="M147" t="s">
        <v>2817</v>
      </c>
      <c r="O147" t="str">
        <f>VLOOKUP(Table5[[#This Row],[Vendor_ID]],Table3[[Vendor_ID]:[REPUTASI]],10,0)</f>
        <v>B</v>
      </c>
      <c r="P147" t="str">
        <f>IF(Table5[[#This Row],[Reputation]]="F","Pembelian dilakukan kepada vendor dengan reputasi F","")</f>
        <v/>
      </c>
    </row>
    <row r="148" spans="1:16" hidden="1" x14ac:dyDescent="0.25">
      <c r="A148" s="5">
        <v>428</v>
      </c>
      <c r="B148" s="5">
        <v>4</v>
      </c>
      <c r="C148" s="5">
        <v>4</v>
      </c>
      <c r="D148" s="5">
        <v>260</v>
      </c>
      <c r="E148" s="5">
        <v>1494</v>
      </c>
      <c r="F148" s="5">
        <v>2</v>
      </c>
      <c r="G148" s="10">
        <v>44047</v>
      </c>
      <c r="H148" s="40">
        <v>8847.2999999999993</v>
      </c>
      <c r="I148" s="40">
        <v>707.78399999999999</v>
      </c>
      <c r="J148" s="40">
        <v>221.1825</v>
      </c>
      <c r="K148" s="40">
        <v>9776.2664999999997</v>
      </c>
      <c r="L148" s="10">
        <v>44056</v>
      </c>
      <c r="M148" t="s">
        <v>2810</v>
      </c>
      <c r="O148" t="str">
        <f>VLOOKUP(Table5[[#This Row],[Vendor_ID]],Table3[[Vendor_ID]:[REPUTASI]],10,0)</f>
        <v>A</v>
      </c>
      <c r="P148" t="str">
        <f>IF(Table5[[#This Row],[Reputation]]="F","Pembelian dilakukan kepada vendor dengan reputasi F","")</f>
        <v/>
      </c>
    </row>
    <row r="149" spans="1:16" hidden="1" x14ac:dyDescent="0.25">
      <c r="A149" s="4">
        <v>429</v>
      </c>
      <c r="B149" s="4">
        <v>4</v>
      </c>
      <c r="C149" s="4">
        <v>4</v>
      </c>
      <c r="D149" s="4">
        <v>258</v>
      </c>
      <c r="E149" s="4">
        <v>1650</v>
      </c>
      <c r="F149" s="4">
        <v>5</v>
      </c>
      <c r="G149" s="11">
        <v>44047</v>
      </c>
      <c r="H149" s="41">
        <v>171.07650000000001</v>
      </c>
      <c r="I149" s="41">
        <v>13.6861</v>
      </c>
      <c r="J149" s="41">
        <v>4.2769000000000004</v>
      </c>
      <c r="K149" s="41">
        <v>189.0395</v>
      </c>
      <c r="L149" s="11">
        <v>44056</v>
      </c>
      <c r="M149" t="s">
        <v>2810</v>
      </c>
      <c r="O149" t="str">
        <f>VLOOKUP(Table5[[#This Row],[Vendor_ID]],Table3[[Vendor_ID]:[REPUTASI]],10,0)</f>
        <v>A</v>
      </c>
      <c r="P149" t="str">
        <f>IF(Table5[[#This Row],[Reputation]]="F","Pembelian dilakukan kepada vendor dengan reputasi F","")</f>
        <v/>
      </c>
    </row>
    <row r="150" spans="1:16" hidden="1" x14ac:dyDescent="0.25">
      <c r="A150" s="5">
        <v>430</v>
      </c>
      <c r="B150" s="5">
        <v>4</v>
      </c>
      <c r="C150" s="5">
        <v>4</v>
      </c>
      <c r="D150" s="5">
        <v>254</v>
      </c>
      <c r="E150" s="5">
        <v>1654</v>
      </c>
      <c r="F150" s="5">
        <v>4</v>
      </c>
      <c r="G150" s="10">
        <v>44047</v>
      </c>
      <c r="H150" s="40">
        <v>20397.3</v>
      </c>
      <c r="I150" s="40">
        <v>1631.7840000000001</v>
      </c>
      <c r="J150" s="40">
        <v>509.9325</v>
      </c>
      <c r="K150" s="40">
        <v>22539.016500000002</v>
      </c>
      <c r="L150" s="10">
        <v>44056</v>
      </c>
      <c r="M150" t="s">
        <v>2817</v>
      </c>
      <c r="O150" t="str">
        <f>VLOOKUP(Table5[[#This Row],[Vendor_ID]],Table3[[Vendor_ID]:[REPUTASI]],10,0)</f>
        <v>B</v>
      </c>
      <c r="P150" t="str">
        <f>IF(Table5[[#This Row],[Reputation]]="F","Pembelian dilakukan kepada vendor dengan reputasi F","")</f>
        <v/>
      </c>
    </row>
    <row r="151" spans="1:16" hidden="1" x14ac:dyDescent="0.25">
      <c r="A151" s="4">
        <v>431</v>
      </c>
      <c r="B151" s="4">
        <v>4</v>
      </c>
      <c r="C151" s="4">
        <v>4</v>
      </c>
      <c r="D151" s="4">
        <v>257</v>
      </c>
      <c r="E151" s="4">
        <v>1664</v>
      </c>
      <c r="F151" s="4">
        <v>3</v>
      </c>
      <c r="G151" s="11">
        <v>44047</v>
      </c>
      <c r="H151" s="41">
        <v>14628.075000000001</v>
      </c>
      <c r="I151" s="41">
        <v>1170.2460000000001</v>
      </c>
      <c r="J151" s="41">
        <v>365.70190000000002</v>
      </c>
      <c r="K151" s="41">
        <v>16164.0229</v>
      </c>
      <c r="L151" s="11">
        <v>44056</v>
      </c>
      <c r="M151" t="s">
        <v>2817</v>
      </c>
      <c r="O151" t="str">
        <f>VLOOKUP(Table5[[#This Row],[Vendor_ID]],Table3[[Vendor_ID]:[REPUTASI]],10,0)</f>
        <v>B</v>
      </c>
      <c r="P151" t="str">
        <f>IF(Table5[[#This Row],[Reputation]]="F","Pembelian dilakukan kepada vendor dengan reputasi F","")</f>
        <v/>
      </c>
    </row>
    <row r="152" spans="1:16" x14ac:dyDescent="0.25">
      <c r="A152" s="5">
        <v>432</v>
      </c>
      <c r="B152" s="5">
        <v>4</v>
      </c>
      <c r="C152" s="5">
        <v>4</v>
      </c>
      <c r="D152" s="5">
        <v>261</v>
      </c>
      <c r="E152" s="5">
        <v>1678</v>
      </c>
      <c r="F152" s="5">
        <v>4</v>
      </c>
      <c r="G152" s="10">
        <v>44047</v>
      </c>
      <c r="H152" s="40">
        <v>25334.924999999999</v>
      </c>
      <c r="I152" s="40">
        <v>2026.7940000000001</v>
      </c>
      <c r="J152" s="40">
        <v>633.37310000000002</v>
      </c>
      <c r="K152" s="40">
        <v>27995.092100000002</v>
      </c>
      <c r="L152" s="10">
        <v>44056</v>
      </c>
      <c r="M152" t="s">
        <v>1829</v>
      </c>
      <c r="O152" t="str">
        <f>VLOOKUP(Table5[[#This Row],[Vendor_ID]],Table3[[Vendor_ID]:[REPUTASI]],10,0)</f>
        <v>F</v>
      </c>
      <c r="P152" t="str">
        <f>IF(Table5[[#This Row],[Reputation]]="F","Pembelian dilakukan kepada vendor dengan reputasi F","")</f>
        <v>Pembelian dilakukan kepada vendor dengan reputasi F</v>
      </c>
    </row>
    <row r="153" spans="1:16" hidden="1" x14ac:dyDescent="0.25">
      <c r="A153" s="4">
        <v>433</v>
      </c>
      <c r="B153" s="4">
        <v>5</v>
      </c>
      <c r="C153" s="4">
        <v>4</v>
      </c>
      <c r="D153" s="4">
        <v>251</v>
      </c>
      <c r="E153" s="4">
        <v>1616</v>
      </c>
      <c r="F153" s="4">
        <v>5</v>
      </c>
      <c r="G153" s="11">
        <v>44048</v>
      </c>
      <c r="H153" s="41">
        <v>395.95499999999998</v>
      </c>
      <c r="I153" s="41">
        <v>31.676400000000001</v>
      </c>
      <c r="J153" s="41">
        <v>9.8988999999999994</v>
      </c>
      <c r="K153" s="41">
        <v>437.53030000000001</v>
      </c>
      <c r="L153" s="11">
        <v>44057</v>
      </c>
      <c r="M153" t="s">
        <v>2817</v>
      </c>
      <c r="O153" t="str">
        <f>VLOOKUP(Table5[[#This Row],[Vendor_ID]],Table3[[Vendor_ID]:[REPUTASI]],10,0)</f>
        <v>B</v>
      </c>
      <c r="P153" t="str">
        <f>IF(Table5[[#This Row],[Reputation]]="F","Pembelian dilakukan kepada vendor dengan reputasi F","")</f>
        <v/>
      </c>
    </row>
    <row r="154" spans="1:16" hidden="1" x14ac:dyDescent="0.25">
      <c r="A154" s="5">
        <v>434</v>
      </c>
      <c r="B154" s="5">
        <v>4</v>
      </c>
      <c r="C154" s="5">
        <v>4</v>
      </c>
      <c r="D154" s="5">
        <v>253</v>
      </c>
      <c r="E154" s="5">
        <v>1492</v>
      </c>
      <c r="F154" s="5">
        <v>5</v>
      </c>
      <c r="G154" s="10">
        <v>44048</v>
      </c>
      <c r="H154" s="40">
        <v>285.35849999999999</v>
      </c>
      <c r="I154" s="40">
        <v>22.828700000000001</v>
      </c>
      <c r="J154" s="40">
        <v>7.1340000000000003</v>
      </c>
      <c r="K154" s="40">
        <v>315.32119999999998</v>
      </c>
      <c r="L154" s="10">
        <v>44057</v>
      </c>
      <c r="M154" t="s">
        <v>2817</v>
      </c>
      <c r="O154" t="str">
        <f>VLOOKUP(Table5[[#This Row],[Vendor_ID]],Table3[[Vendor_ID]:[REPUTASI]],10,0)</f>
        <v>B</v>
      </c>
      <c r="P154" t="str">
        <f>IF(Table5[[#This Row],[Reputation]]="F","Pembelian dilakukan kepada vendor dengan reputasi F","")</f>
        <v/>
      </c>
    </row>
    <row r="155" spans="1:16" hidden="1" x14ac:dyDescent="0.25">
      <c r="A155" s="4">
        <v>435</v>
      </c>
      <c r="B155" s="4">
        <v>4</v>
      </c>
      <c r="C155" s="4">
        <v>4</v>
      </c>
      <c r="D155" s="4">
        <v>255</v>
      </c>
      <c r="E155" s="4">
        <v>1602</v>
      </c>
      <c r="F155" s="4">
        <v>5</v>
      </c>
      <c r="G155" s="11">
        <v>44048</v>
      </c>
      <c r="H155" s="41">
        <v>1796.0355</v>
      </c>
      <c r="I155" s="41">
        <v>143.68279999999999</v>
      </c>
      <c r="J155" s="41">
        <v>44.9009</v>
      </c>
      <c r="K155" s="41">
        <v>1984.6192000000001</v>
      </c>
      <c r="L155" s="11">
        <v>44057</v>
      </c>
      <c r="M155" t="s">
        <v>2817</v>
      </c>
      <c r="O155" t="str">
        <f>VLOOKUP(Table5[[#This Row],[Vendor_ID]],Table3[[Vendor_ID]:[REPUTASI]],10,0)</f>
        <v>B</v>
      </c>
      <c r="P155" t="str">
        <f>IF(Table5[[#This Row],[Reputation]]="F","Pembelian dilakukan kepada vendor dengan reputasi F","")</f>
        <v/>
      </c>
    </row>
    <row r="156" spans="1:16" hidden="1" x14ac:dyDescent="0.25">
      <c r="A156" s="5">
        <v>436</v>
      </c>
      <c r="B156" s="5">
        <v>4</v>
      </c>
      <c r="C156" s="5">
        <v>4</v>
      </c>
      <c r="D156" s="5">
        <v>256</v>
      </c>
      <c r="E156" s="5">
        <v>1540</v>
      </c>
      <c r="F156" s="5">
        <v>4</v>
      </c>
      <c r="G156" s="10">
        <v>44048</v>
      </c>
      <c r="H156" s="40">
        <v>501.19650000000001</v>
      </c>
      <c r="I156" s="40">
        <v>40.095700000000001</v>
      </c>
      <c r="J156" s="40">
        <v>12.5299</v>
      </c>
      <c r="K156" s="40">
        <v>553.82209999999998</v>
      </c>
      <c r="L156" s="10">
        <v>44057</v>
      </c>
      <c r="M156" t="s">
        <v>2810</v>
      </c>
      <c r="O156" t="str">
        <f>VLOOKUP(Table5[[#This Row],[Vendor_ID]],Table3[[Vendor_ID]:[REPUTASI]],10,0)</f>
        <v>A</v>
      </c>
      <c r="P156" t="str">
        <f>IF(Table5[[#This Row],[Reputation]]="F","Pembelian dilakukan kepada vendor dengan reputasi F","")</f>
        <v/>
      </c>
    </row>
    <row r="157" spans="1:16" hidden="1" x14ac:dyDescent="0.25">
      <c r="A157" s="4">
        <v>437</v>
      </c>
      <c r="B157" s="4">
        <v>4</v>
      </c>
      <c r="C157" s="4">
        <v>4</v>
      </c>
      <c r="D157" s="4">
        <v>259</v>
      </c>
      <c r="E157" s="4">
        <v>1628</v>
      </c>
      <c r="F157" s="4">
        <v>5</v>
      </c>
      <c r="G157" s="11">
        <v>44048</v>
      </c>
      <c r="H157" s="41">
        <v>34644.224999999999</v>
      </c>
      <c r="I157" s="41">
        <v>2771.538</v>
      </c>
      <c r="J157" s="41">
        <v>866.10559999999998</v>
      </c>
      <c r="K157" s="41">
        <v>38281.868600000002</v>
      </c>
      <c r="L157" s="11">
        <v>44057</v>
      </c>
      <c r="M157" t="s">
        <v>2810</v>
      </c>
      <c r="O157" t="str">
        <f>VLOOKUP(Table5[[#This Row],[Vendor_ID]],Table3[[Vendor_ID]:[REPUTASI]],10,0)</f>
        <v>A</v>
      </c>
      <c r="P157" t="str">
        <f>IF(Table5[[#This Row],[Reputation]]="F","Pembelian dilakukan kepada vendor dengan reputasi F","")</f>
        <v/>
      </c>
    </row>
    <row r="158" spans="1:16" hidden="1" x14ac:dyDescent="0.25">
      <c r="A158" s="5">
        <v>438</v>
      </c>
      <c r="B158" s="5">
        <v>4</v>
      </c>
      <c r="C158" s="5">
        <v>4</v>
      </c>
      <c r="D158" s="5">
        <v>250</v>
      </c>
      <c r="E158" s="5">
        <v>1604</v>
      </c>
      <c r="F158" s="5">
        <v>4</v>
      </c>
      <c r="G158" s="10">
        <v>44048</v>
      </c>
      <c r="H158" s="40">
        <v>1839.5055</v>
      </c>
      <c r="I158" s="40">
        <v>147.16040000000001</v>
      </c>
      <c r="J158" s="40">
        <v>45.9876</v>
      </c>
      <c r="K158" s="40">
        <v>2032.6534999999999</v>
      </c>
      <c r="L158" s="10">
        <v>44057</v>
      </c>
      <c r="M158" t="s">
        <v>2810</v>
      </c>
      <c r="O158" t="str">
        <f>VLOOKUP(Table5[[#This Row],[Vendor_ID]],Table3[[Vendor_ID]:[REPUTASI]],10,0)</f>
        <v>A</v>
      </c>
      <c r="P158" t="str">
        <f>IF(Table5[[#This Row],[Reputation]]="F","Pembelian dilakukan kepada vendor dengan reputasi F","")</f>
        <v/>
      </c>
    </row>
    <row r="159" spans="1:16" hidden="1" x14ac:dyDescent="0.25">
      <c r="A159" s="4">
        <v>439</v>
      </c>
      <c r="B159" s="4">
        <v>4</v>
      </c>
      <c r="C159" s="4">
        <v>4</v>
      </c>
      <c r="D159" s="4">
        <v>258</v>
      </c>
      <c r="E159" s="4">
        <v>1690</v>
      </c>
      <c r="F159" s="4">
        <v>5</v>
      </c>
      <c r="G159" s="11">
        <v>44048</v>
      </c>
      <c r="H159" s="41">
        <v>146.286</v>
      </c>
      <c r="I159" s="41">
        <v>11.7029</v>
      </c>
      <c r="J159" s="41">
        <v>3.6572</v>
      </c>
      <c r="K159" s="41">
        <v>161.64609999999999</v>
      </c>
      <c r="L159" s="11">
        <v>44057</v>
      </c>
      <c r="M159" t="s">
        <v>2810</v>
      </c>
      <c r="O159" t="str">
        <f>VLOOKUP(Table5[[#This Row],[Vendor_ID]],Table3[[Vendor_ID]:[REPUTASI]],10,0)</f>
        <v>A</v>
      </c>
      <c r="P159" t="str">
        <f>IF(Table5[[#This Row],[Reputation]]="F","Pembelian dilakukan kepada vendor dengan reputasi F","")</f>
        <v/>
      </c>
    </row>
    <row r="160" spans="1:16" hidden="1" x14ac:dyDescent="0.25">
      <c r="A160" s="5">
        <v>440</v>
      </c>
      <c r="B160" s="5">
        <v>4</v>
      </c>
      <c r="C160" s="5">
        <v>4</v>
      </c>
      <c r="D160" s="5">
        <v>254</v>
      </c>
      <c r="E160" s="5">
        <v>1566</v>
      </c>
      <c r="F160" s="5">
        <v>5</v>
      </c>
      <c r="G160" s="10">
        <v>44048</v>
      </c>
      <c r="H160" s="40">
        <v>102.56399999999999</v>
      </c>
      <c r="I160" s="40">
        <v>8.2050999999999998</v>
      </c>
      <c r="J160" s="40">
        <v>2.5640999999999998</v>
      </c>
      <c r="K160" s="40">
        <v>113.33320000000001</v>
      </c>
      <c r="L160" s="10">
        <v>44057</v>
      </c>
      <c r="M160" t="s">
        <v>2810</v>
      </c>
      <c r="O160" t="str">
        <f>VLOOKUP(Table5[[#This Row],[Vendor_ID]],Table3[[Vendor_ID]:[REPUTASI]],10,0)</f>
        <v>A</v>
      </c>
      <c r="P160" t="str">
        <f>IF(Table5[[#This Row],[Reputation]]="F","Pembelian dilakukan kepada vendor dengan reputasi F","")</f>
        <v/>
      </c>
    </row>
    <row r="161" spans="1:16" hidden="1" x14ac:dyDescent="0.25">
      <c r="A161" s="4">
        <v>441</v>
      </c>
      <c r="B161" s="4">
        <v>4</v>
      </c>
      <c r="C161" s="4">
        <v>4</v>
      </c>
      <c r="D161" s="4">
        <v>257</v>
      </c>
      <c r="E161" s="4">
        <v>1698</v>
      </c>
      <c r="F161" s="4">
        <v>5</v>
      </c>
      <c r="G161" s="11">
        <v>44048</v>
      </c>
      <c r="H161" s="41">
        <v>150.79050000000001</v>
      </c>
      <c r="I161" s="41">
        <v>12.0632</v>
      </c>
      <c r="J161" s="41">
        <v>3.7698</v>
      </c>
      <c r="K161" s="41">
        <v>166.62350000000001</v>
      </c>
      <c r="L161" s="11">
        <v>44057</v>
      </c>
      <c r="M161" t="s">
        <v>2810</v>
      </c>
      <c r="O161" t="str">
        <f>VLOOKUP(Table5[[#This Row],[Vendor_ID]],Table3[[Vendor_ID]:[REPUTASI]],10,0)</f>
        <v>A</v>
      </c>
      <c r="P161" t="str">
        <f>IF(Table5[[#This Row],[Reputation]]="F","Pembelian dilakukan kepada vendor dengan reputasi F","")</f>
        <v/>
      </c>
    </row>
    <row r="162" spans="1:16" x14ac:dyDescent="0.25">
      <c r="A162" s="5">
        <v>442</v>
      </c>
      <c r="B162" s="5">
        <v>4</v>
      </c>
      <c r="C162" s="5">
        <v>4</v>
      </c>
      <c r="D162" s="5">
        <v>261</v>
      </c>
      <c r="E162" s="5">
        <v>1560</v>
      </c>
      <c r="F162" s="5">
        <v>5</v>
      </c>
      <c r="G162" s="10">
        <v>44048</v>
      </c>
      <c r="H162" s="40">
        <v>13669.424999999999</v>
      </c>
      <c r="I162" s="40">
        <v>1093.5540000000001</v>
      </c>
      <c r="J162" s="40">
        <v>341.73559999999998</v>
      </c>
      <c r="K162" s="40">
        <v>15104.714599999999</v>
      </c>
      <c r="L162" s="10">
        <v>44057</v>
      </c>
      <c r="M162" t="s">
        <v>1829</v>
      </c>
      <c r="O162" t="str">
        <f>VLOOKUP(Table5[[#This Row],[Vendor_ID]],Table3[[Vendor_ID]:[REPUTASI]],10,0)</f>
        <v>F</v>
      </c>
      <c r="P162" t="str">
        <f>IF(Table5[[#This Row],[Reputation]]="F","Pembelian dilakukan kepada vendor dengan reputasi F","")</f>
        <v>Pembelian dilakukan kepada vendor dengan reputasi F</v>
      </c>
    </row>
    <row r="163" spans="1:16" hidden="1" x14ac:dyDescent="0.25">
      <c r="A163" s="4">
        <v>443</v>
      </c>
      <c r="B163" s="4">
        <v>4</v>
      </c>
      <c r="C163" s="4">
        <v>4</v>
      </c>
      <c r="D163" s="4">
        <v>251</v>
      </c>
      <c r="E163" s="4">
        <v>1692</v>
      </c>
      <c r="F163" s="4">
        <v>5</v>
      </c>
      <c r="G163" s="11">
        <v>44048</v>
      </c>
      <c r="H163" s="41">
        <v>9637.11</v>
      </c>
      <c r="I163" s="41">
        <v>770.96879999999999</v>
      </c>
      <c r="J163" s="41">
        <v>240.92779999999999</v>
      </c>
      <c r="K163" s="41">
        <v>10649.006600000001</v>
      </c>
      <c r="L163" s="11">
        <v>44057</v>
      </c>
      <c r="M163" t="s">
        <v>1829</v>
      </c>
      <c r="O163" t="str">
        <f>VLOOKUP(Table5[[#This Row],[Vendor_ID]],Table3[[Vendor_ID]:[REPUTASI]],10,0)</f>
        <v>B</v>
      </c>
      <c r="P163" t="str">
        <f>IF(Table5[[#This Row],[Reputation]]="F","Pembelian dilakukan kepada vendor dengan reputasi F","")</f>
        <v/>
      </c>
    </row>
    <row r="164" spans="1:16" x14ac:dyDescent="0.25">
      <c r="A164" s="5">
        <v>444</v>
      </c>
      <c r="B164" s="5">
        <v>4</v>
      </c>
      <c r="C164" s="5">
        <v>4</v>
      </c>
      <c r="D164" s="5">
        <v>253</v>
      </c>
      <c r="E164" s="5">
        <v>1696</v>
      </c>
      <c r="F164" s="5">
        <v>4</v>
      </c>
      <c r="G164" s="10">
        <v>44048</v>
      </c>
      <c r="H164" s="40">
        <v>34118.699999999997</v>
      </c>
      <c r="I164" s="40">
        <v>2729.4960000000001</v>
      </c>
      <c r="J164" s="40">
        <v>852.96749999999997</v>
      </c>
      <c r="K164" s="40">
        <v>37701.163500000002</v>
      </c>
      <c r="L164" s="10">
        <v>44057</v>
      </c>
      <c r="M164" t="s">
        <v>1829</v>
      </c>
      <c r="O164" t="str">
        <f>VLOOKUP(Table5[[#This Row],[Vendor_ID]],Table3[[Vendor_ID]:[REPUTASI]],10,0)</f>
        <v>F</v>
      </c>
      <c r="P164" t="str">
        <f>IF(Table5[[#This Row],[Reputation]]="F","Pembelian dilakukan kepada vendor dengan reputasi F","")</f>
        <v>Pembelian dilakukan kepada vendor dengan reputasi F</v>
      </c>
    </row>
    <row r="165" spans="1:16" hidden="1" x14ac:dyDescent="0.25">
      <c r="A165" s="4">
        <v>445</v>
      </c>
      <c r="B165" s="4">
        <v>4</v>
      </c>
      <c r="C165" s="4">
        <v>4</v>
      </c>
      <c r="D165" s="4">
        <v>255</v>
      </c>
      <c r="E165" s="4">
        <v>1504</v>
      </c>
      <c r="F165" s="4">
        <v>1</v>
      </c>
      <c r="G165" s="11">
        <v>44048</v>
      </c>
      <c r="H165" s="41">
        <v>551.88</v>
      </c>
      <c r="I165" s="41">
        <v>44.150399999999998</v>
      </c>
      <c r="J165" s="41">
        <v>13.797000000000001</v>
      </c>
      <c r="K165" s="41">
        <v>609.82740000000001</v>
      </c>
      <c r="L165" s="11">
        <v>44057</v>
      </c>
      <c r="M165" t="s">
        <v>2817</v>
      </c>
      <c r="O165" t="str">
        <f>VLOOKUP(Table5[[#This Row],[Vendor_ID]],Table3[[Vendor_ID]:[REPUTASI]],10,0)</f>
        <v>B</v>
      </c>
      <c r="P165" t="str">
        <f>IF(Table5[[#This Row],[Reputation]]="F","Pembelian dilakukan kepada vendor dengan reputasi F","")</f>
        <v/>
      </c>
    </row>
    <row r="166" spans="1:16" hidden="1" x14ac:dyDescent="0.25">
      <c r="A166" s="5">
        <v>446</v>
      </c>
      <c r="B166" s="5">
        <v>4</v>
      </c>
      <c r="C166" s="5">
        <v>4</v>
      </c>
      <c r="D166" s="5">
        <v>256</v>
      </c>
      <c r="E166" s="5">
        <v>1544</v>
      </c>
      <c r="F166" s="5">
        <v>1</v>
      </c>
      <c r="G166" s="10">
        <v>44048</v>
      </c>
      <c r="H166" s="40">
        <v>6987.75</v>
      </c>
      <c r="I166" s="40">
        <v>559.02</v>
      </c>
      <c r="J166" s="40">
        <v>174.69380000000001</v>
      </c>
      <c r="K166" s="40">
        <v>7721.4638000000004</v>
      </c>
      <c r="L166" s="10">
        <v>44057</v>
      </c>
      <c r="M166" t="s">
        <v>2817</v>
      </c>
      <c r="O166" t="str">
        <f>VLOOKUP(Table5[[#This Row],[Vendor_ID]],Table3[[Vendor_ID]:[REPUTASI]],10,0)</f>
        <v>B</v>
      </c>
      <c r="P166" t="str">
        <f>IF(Table5[[#This Row],[Reputation]]="F","Pembelian dilakukan kepada vendor dengan reputasi F","")</f>
        <v/>
      </c>
    </row>
    <row r="167" spans="1:16" hidden="1" x14ac:dyDescent="0.25">
      <c r="A167" s="4">
        <v>447</v>
      </c>
      <c r="B167" s="4">
        <v>4</v>
      </c>
      <c r="C167" s="4">
        <v>4</v>
      </c>
      <c r="D167" s="4">
        <v>259</v>
      </c>
      <c r="E167" s="4">
        <v>1530</v>
      </c>
      <c r="F167" s="4">
        <v>2</v>
      </c>
      <c r="G167" s="11">
        <v>44048</v>
      </c>
      <c r="H167" s="41">
        <v>28072.275000000001</v>
      </c>
      <c r="I167" s="41">
        <v>2245.7820000000002</v>
      </c>
      <c r="J167" s="41">
        <v>701.80690000000004</v>
      </c>
      <c r="K167" s="41">
        <v>31019.8639</v>
      </c>
      <c r="L167" s="11">
        <v>44057</v>
      </c>
      <c r="M167" t="s">
        <v>2810</v>
      </c>
      <c r="O167" t="str">
        <f>VLOOKUP(Table5[[#This Row],[Vendor_ID]],Table3[[Vendor_ID]:[REPUTASI]],10,0)</f>
        <v>A</v>
      </c>
      <c r="P167" t="str">
        <f>IF(Table5[[#This Row],[Reputation]]="F","Pembelian dilakukan kepada vendor dengan reputasi F","")</f>
        <v/>
      </c>
    </row>
    <row r="168" spans="1:16" hidden="1" x14ac:dyDescent="0.25">
      <c r="A168" s="5">
        <v>448</v>
      </c>
      <c r="B168" s="5">
        <v>4</v>
      </c>
      <c r="C168" s="5">
        <v>4</v>
      </c>
      <c r="D168" s="5">
        <v>260</v>
      </c>
      <c r="E168" s="5">
        <v>1508</v>
      </c>
      <c r="F168" s="5">
        <v>1</v>
      </c>
      <c r="G168" s="10">
        <v>44048</v>
      </c>
      <c r="H168" s="40">
        <v>37312.275000000001</v>
      </c>
      <c r="I168" s="40">
        <v>2984.982</v>
      </c>
      <c r="J168" s="40">
        <v>932.80690000000004</v>
      </c>
      <c r="K168" s="40">
        <v>41230.063900000001</v>
      </c>
      <c r="L168" s="10">
        <v>44057</v>
      </c>
      <c r="M168" t="s">
        <v>2810</v>
      </c>
      <c r="O168" t="str">
        <f>VLOOKUP(Table5[[#This Row],[Vendor_ID]],Table3[[Vendor_ID]:[REPUTASI]],10,0)</f>
        <v>A</v>
      </c>
      <c r="P168" t="str">
        <f>IF(Table5[[#This Row],[Reputation]]="F","Pembelian dilakukan kepada vendor dengan reputasi F","")</f>
        <v/>
      </c>
    </row>
    <row r="169" spans="1:16" hidden="1" x14ac:dyDescent="0.25">
      <c r="A169" s="4">
        <v>449</v>
      </c>
      <c r="B169" s="4">
        <v>4</v>
      </c>
      <c r="C169" s="4">
        <v>4</v>
      </c>
      <c r="D169" s="4">
        <v>250</v>
      </c>
      <c r="E169" s="4">
        <v>1694</v>
      </c>
      <c r="F169" s="4">
        <v>1</v>
      </c>
      <c r="G169" s="11">
        <v>44049</v>
      </c>
      <c r="H169" s="41">
        <v>7623</v>
      </c>
      <c r="I169" s="41">
        <v>609.84</v>
      </c>
      <c r="J169" s="41">
        <v>190.57499999999999</v>
      </c>
      <c r="K169" s="41">
        <v>8423.4150000000009</v>
      </c>
      <c r="L169" s="11">
        <v>44058</v>
      </c>
      <c r="M169" t="s">
        <v>2817</v>
      </c>
      <c r="O169" t="str">
        <f>VLOOKUP(Table5[[#This Row],[Vendor_ID]],Table3[[Vendor_ID]:[REPUTASI]],10,0)</f>
        <v>B</v>
      </c>
      <c r="P169" t="str">
        <f>IF(Table5[[#This Row],[Reputation]]="F","Pembelian dilakukan kepada vendor dengan reputasi F","")</f>
        <v/>
      </c>
    </row>
    <row r="170" spans="1:16" x14ac:dyDescent="0.25">
      <c r="A170" s="5">
        <v>450</v>
      </c>
      <c r="B170" s="5">
        <v>4</v>
      </c>
      <c r="C170" s="5">
        <v>4</v>
      </c>
      <c r="D170" s="5">
        <v>254</v>
      </c>
      <c r="E170" s="5">
        <v>1624</v>
      </c>
      <c r="F170" s="5">
        <v>2</v>
      </c>
      <c r="G170" s="10">
        <v>44049</v>
      </c>
      <c r="H170" s="40">
        <v>28297.5</v>
      </c>
      <c r="I170" s="40">
        <v>2263.8000000000002</v>
      </c>
      <c r="J170" s="40">
        <v>707.4375</v>
      </c>
      <c r="K170" s="40">
        <v>31268.737499999999</v>
      </c>
      <c r="L170" s="10">
        <v>44058</v>
      </c>
      <c r="M170" t="s">
        <v>1829</v>
      </c>
      <c r="O170" t="str">
        <f>VLOOKUP(Table5[[#This Row],[Vendor_ID]],Table3[[Vendor_ID]:[REPUTASI]],10,0)</f>
        <v>F</v>
      </c>
      <c r="P170" t="str">
        <f>IF(Table5[[#This Row],[Reputation]]="F","Pembelian dilakukan kepada vendor dengan reputasi F","")</f>
        <v>Pembelian dilakukan kepada vendor dengan reputasi F</v>
      </c>
    </row>
    <row r="171" spans="1:16" hidden="1" x14ac:dyDescent="0.25">
      <c r="A171" s="4">
        <v>451</v>
      </c>
      <c r="B171" s="4">
        <v>4</v>
      </c>
      <c r="C171" s="4">
        <v>4</v>
      </c>
      <c r="D171" s="4">
        <v>257</v>
      </c>
      <c r="E171" s="4">
        <v>1548</v>
      </c>
      <c r="F171" s="4">
        <v>2</v>
      </c>
      <c r="G171" s="11">
        <v>44049</v>
      </c>
      <c r="H171" s="41">
        <v>59.944499999999998</v>
      </c>
      <c r="I171" s="41">
        <v>4.7956000000000003</v>
      </c>
      <c r="J171" s="41">
        <v>1.4985999999999999</v>
      </c>
      <c r="K171" s="41">
        <v>66.238699999999994</v>
      </c>
      <c r="L171" s="11">
        <v>44058</v>
      </c>
      <c r="M171" t="s">
        <v>2810</v>
      </c>
      <c r="O171" t="str">
        <f>VLOOKUP(Table5[[#This Row],[Vendor_ID]],Table3[[Vendor_ID]:[REPUTASI]],10,0)</f>
        <v>A</v>
      </c>
      <c r="P171" t="str">
        <f>IF(Table5[[#This Row],[Reputation]]="F","Pembelian dilakukan kepada vendor dengan reputasi F","")</f>
        <v/>
      </c>
    </row>
    <row r="172" spans="1:16" hidden="1" x14ac:dyDescent="0.25">
      <c r="A172" s="5">
        <v>452</v>
      </c>
      <c r="B172" s="5">
        <v>4</v>
      </c>
      <c r="C172" s="5">
        <v>4</v>
      </c>
      <c r="D172" s="5">
        <v>261</v>
      </c>
      <c r="E172" s="5">
        <v>1598</v>
      </c>
      <c r="F172" s="5">
        <v>4</v>
      </c>
      <c r="G172" s="10">
        <v>44049</v>
      </c>
      <c r="H172" s="40">
        <v>234.64349999999999</v>
      </c>
      <c r="I172" s="40">
        <v>18.7715</v>
      </c>
      <c r="J172" s="40">
        <v>5.8661000000000003</v>
      </c>
      <c r="K172" s="40">
        <v>259.28109999999998</v>
      </c>
      <c r="L172" s="10">
        <v>44058</v>
      </c>
      <c r="M172" t="s">
        <v>2810</v>
      </c>
      <c r="O172" t="str">
        <f>VLOOKUP(Table5[[#This Row],[Vendor_ID]],Table3[[Vendor_ID]:[REPUTASI]],10,0)</f>
        <v>A</v>
      </c>
      <c r="P172" t="str">
        <f>IF(Table5[[#This Row],[Reputation]]="F","Pembelian dilakukan kepada vendor dengan reputasi F","")</f>
        <v/>
      </c>
    </row>
    <row r="173" spans="1:16" hidden="1" x14ac:dyDescent="0.25">
      <c r="A173" s="4">
        <v>453</v>
      </c>
      <c r="B173" s="4">
        <v>4</v>
      </c>
      <c r="C173" s="4">
        <v>4</v>
      </c>
      <c r="D173" s="4">
        <v>251</v>
      </c>
      <c r="E173" s="4">
        <v>1658</v>
      </c>
      <c r="F173" s="4">
        <v>5</v>
      </c>
      <c r="G173" s="11">
        <v>44049</v>
      </c>
      <c r="H173" s="41">
        <v>43878.45</v>
      </c>
      <c r="I173" s="41">
        <v>3510.2759999999998</v>
      </c>
      <c r="J173" s="41">
        <v>1096.9612999999999</v>
      </c>
      <c r="K173" s="41">
        <v>48485.687299999998</v>
      </c>
      <c r="L173" s="11">
        <v>44058</v>
      </c>
      <c r="M173" t="s">
        <v>1829</v>
      </c>
      <c r="O173" t="str">
        <f>VLOOKUP(Table5[[#This Row],[Vendor_ID]],Table3[[Vendor_ID]:[REPUTASI]],10,0)</f>
        <v>B</v>
      </c>
      <c r="P173" t="str">
        <f>IF(Table5[[#This Row],[Reputation]]="F","Pembelian dilakukan kepada vendor dengan reputasi F","")</f>
        <v/>
      </c>
    </row>
    <row r="174" spans="1:16" hidden="1" x14ac:dyDescent="0.25">
      <c r="A174" s="5">
        <v>454</v>
      </c>
      <c r="B174" s="5">
        <v>4</v>
      </c>
      <c r="C174" s="5">
        <v>4</v>
      </c>
      <c r="D174" s="5">
        <v>253</v>
      </c>
      <c r="E174" s="5">
        <v>1536</v>
      </c>
      <c r="F174" s="5">
        <v>4</v>
      </c>
      <c r="G174" s="10">
        <v>44049</v>
      </c>
      <c r="H174" s="40">
        <v>247.24350000000001</v>
      </c>
      <c r="I174" s="40">
        <v>19.779499999999999</v>
      </c>
      <c r="J174" s="40">
        <v>6.1810999999999998</v>
      </c>
      <c r="K174" s="40">
        <v>273.20409999999998</v>
      </c>
      <c r="L174" s="10">
        <v>44058</v>
      </c>
      <c r="M174" t="s">
        <v>2810</v>
      </c>
      <c r="O174" t="str">
        <f>VLOOKUP(Table5[[#This Row],[Vendor_ID]],Table3[[Vendor_ID]:[REPUTASI]],10,0)</f>
        <v>A</v>
      </c>
      <c r="P174" t="str">
        <f>IF(Table5[[#This Row],[Reputation]]="F","Pembelian dilakukan kepada vendor dengan reputasi F","")</f>
        <v/>
      </c>
    </row>
    <row r="175" spans="1:16" x14ac:dyDescent="0.25">
      <c r="A175" s="4">
        <v>455</v>
      </c>
      <c r="B175" s="4">
        <v>4</v>
      </c>
      <c r="C175" s="4">
        <v>4</v>
      </c>
      <c r="D175" s="4">
        <v>255</v>
      </c>
      <c r="E175" s="4">
        <v>1568</v>
      </c>
      <c r="F175" s="4">
        <v>2</v>
      </c>
      <c r="G175" s="11">
        <v>44049</v>
      </c>
      <c r="H175" s="41">
        <v>49376.25</v>
      </c>
      <c r="I175" s="41">
        <v>3950.1</v>
      </c>
      <c r="J175" s="41">
        <v>1234.4063000000001</v>
      </c>
      <c r="K175" s="41">
        <v>54560.756300000001</v>
      </c>
      <c r="L175" s="11">
        <v>44058</v>
      </c>
      <c r="M175" t="s">
        <v>1829</v>
      </c>
      <c r="O175" t="str">
        <f>VLOOKUP(Table5[[#This Row],[Vendor_ID]],Table3[[Vendor_ID]:[REPUTASI]],10,0)</f>
        <v>F</v>
      </c>
      <c r="P175" t="str">
        <f>IF(Table5[[#This Row],[Reputation]]="F","Pembelian dilakukan kepada vendor dengan reputasi F","")</f>
        <v>Pembelian dilakukan kepada vendor dengan reputasi F</v>
      </c>
    </row>
    <row r="176" spans="1:16" hidden="1" x14ac:dyDescent="0.25">
      <c r="A176" s="5">
        <v>456</v>
      </c>
      <c r="B176" s="5">
        <v>8</v>
      </c>
      <c r="C176" s="5">
        <v>4</v>
      </c>
      <c r="D176" s="5">
        <v>256</v>
      </c>
      <c r="E176" s="5">
        <v>1648</v>
      </c>
      <c r="F176" s="5">
        <v>5</v>
      </c>
      <c r="G176" s="10">
        <v>44049</v>
      </c>
      <c r="H176" s="40">
        <v>142.41149999999999</v>
      </c>
      <c r="I176" s="40">
        <v>11.392899999999999</v>
      </c>
      <c r="J176" s="40">
        <v>3.5602999999999998</v>
      </c>
      <c r="K176" s="40">
        <v>157.3647</v>
      </c>
      <c r="L176" s="10">
        <v>44058</v>
      </c>
      <c r="M176" t="s">
        <v>2810</v>
      </c>
      <c r="O176" t="str">
        <f>VLOOKUP(Table5[[#This Row],[Vendor_ID]],Table3[[Vendor_ID]:[REPUTASI]],10,0)</f>
        <v>A</v>
      </c>
      <c r="P176" t="str">
        <f>IF(Table5[[#This Row],[Reputation]]="F","Pembelian dilakukan kepada vendor dengan reputasi F","")</f>
        <v/>
      </c>
    </row>
    <row r="177" spans="1:16" hidden="1" x14ac:dyDescent="0.25">
      <c r="A177" s="4">
        <v>457</v>
      </c>
      <c r="B177" s="4">
        <v>4</v>
      </c>
      <c r="C177" s="4">
        <v>4</v>
      </c>
      <c r="D177" s="4">
        <v>259</v>
      </c>
      <c r="E177" s="4">
        <v>1646</v>
      </c>
      <c r="F177" s="4">
        <v>2</v>
      </c>
      <c r="G177" s="11">
        <v>44049</v>
      </c>
      <c r="H177" s="41">
        <v>48030.675000000003</v>
      </c>
      <c r="I177" s="41">
        <v>3842.4540000000002</v>
      </c>
      <c r="J177" s="41">
        <v>1200.7669000000001</v>
      </c>
      <c r="K177" s="41">
        <v>53073.895900000003</v>
      </c>
      <c r="L177" s="11">
        <v>44058</v>
      </c>
      <c r="M177" t="s">
        <v>2810</v>
      </c>
      <c r="O177" t="str">
        <f>VLOOKUP(Table5[[#This Row],[Vendor_ID]],Table3[[Vendor_ID]:[REPUTASI]],10,0)</f>
        <v>A</v>
      </c>
      <c r="P177" t="str">
        <f>IF(Table5[[#This Row],[Reputation]]="F","Pembelian dilakukan kepada vendor dengan reputasi F","")</f>
        <v/>
      </c>
    </row>
    <row r="178" spans="1:16" hidden="1" x14ac:dyDescent="0.25">
      <c r="A178" s="5">
        <v>458</v>
      </c>
      <c r="B178" s="5">
        <v>4</v>
      </c>
      <c r="C178" s="5">
        <v>4</v>
      </c>
      <c r="D178" s="5">
        <v>260</v>
      </c>
      <c r="E178" s="5">
        <v>1672</v>
      </c>
      <c r="F178" s="5">
        <v>4</v>
      </c>
      <c r="G178" s="10">
        <v>44049</v>
      </c>
      <c r="H178" s="40">
        <v>51113.748</v>
      </c>
      <c r="I178" s="40">
        <v>4089.0998</v>
      </c>
      <c r="J178" s="40">
        <v>1277.8436999999999</v>
      </c>
      <c r="K178" s="40">
        <v>56480.691500000001</v>
      </c>
      <c r="L178" s="10">
        <v>44058</v>
      </c>
      <c r="M178" t="s">
        <v>2817</v>
      </c>
      <c r="O178" t="str">
        <f>VLOOKUP(Table5[[#This Row],[Vendor_ID]],Table3[[Vendor_ID]:[REPUTASI]],10,0)</f>
        <v>B</v>
      </c>
      <c r="P178" t="str">
        <f>IF(Table5[[#This Row],[Reputation]]="F","Pembelian dilakukan kepada vendor dengan reputasi F","")</f>
        <v/>
      </c>
    </row>
    <row r="179" spans="1:16" hidden="1" x14ac:dyDescent="0.25">
      <c r="A179" s="4">
        <v>459</v>
      </c>
      <c r="B179" s="4">
        <v>4</v>
      </c>
      <c r="C179" s="4">
        <v>4</v>
      </c>
      <c r="D179" s="4">
        <v>258</v>
      </c>
      <c r="E179" s="4">
        <v>1600</v>
      </c>
      <c r="F179" s="4">
        <v>1</v>
      </c>
      <c r="G179" s="11">
        <v>44049</v>
      </c>
      <c r="H179" s="41">
        <v>1276.2750000000001</v>
      </c>
      <c r="I179" s="41">
        <v>102.102</v>
      </c>
      <c r="J179" s="41">
        <v>31.9069</v>
      </c>
      <c r="K179" s="41">
        <v>1410.2838999999999</v>
      </c>
      <c r="L179" s="11">
        <v>44058</v>
      </c>
      <c r="M179" t="s">
        <v>2810</v>
      </c>
      <c r="O179" t="str">
        <f>VLOOKUP(Table5[[#This Row],[Vendor_ID]],Table3[[Vendor_ID]:[REPUTASI]],10,0)</f>
        <v>A</v>
      </c>
      <c r="P179" t="str">
        <f>IF(Table5[[#This Row],[Reputation]]="F","Pembelian dilakukan kepada vendor dengan reputasi F","")</f>
        <v/>
      </c>
    </row>
    <row r="180" spans="1:16" hidden="1" x14ac:dyDescent="0.25">
      <c r="A180" s="5">
        <v>460</v>
      </c>
      <c r="B180" s="5">
        <v>4</v>
      </c>
      <c r="C180" s="5">
        <v>4</v>
      </c>
      <c r="D180" s="5">
        <v>254</v>
      </c>
      <c r="E180" s="5">
        <v>1522</v>
      </c>
      <c r="F180" s="5">
        <v>1</v>
      </c>
      <c r="G180" s="10">
        <v>44049</v>
      </c>
      <c r="H180" s="40">
        <v>2003.925</v>
      </c>
      <c r="I180" s="40">
        <v>160.31399999999999</v>
      </c>
      <c r="J180" s="40">
        <v>50.098100000000002</v>
      </c>
      <c r="K180" s="40">
        <v>2214.3371000000002</v>
      </c>
      <c r="L180" s="10">
        <v>44058</v>
      </c>
      <c r="M180" t="s">
        <v>2810</v>
      </c>
      <c r="O180" t="str">
        <f>VLOOKUP(Table5[[#This Row],[Vendor_ID]],Table3[[Vendor_ID]:[REPUTASI]],10,0)</f>
        <v>A</v>
      </c>
      <c r="P180" t="str">
        <f>IF(Table5[[#This Row],[Reputation]]="F","Pembelian dilakukan kepada vendor dengan reputasi F","")</f>
        <v/>
      </c>
    </row>
    <row r="181" spans="1:16" x14ac:dyDescent="0.25">
      <c r="A181" s="4">
        <v>461</v>
      </c>
      <c r="B181" s="4">
        <v>4</v>
      </c>
      <c r="C181" s="4">
        <v>4</v>
      </c>
      <c r="D181" s="4">
        <v>257</v>
      </c>
      <c r="E181" s="4">
        <v>1570</v>
      </c>
      <c r="F181" s="4">
        <v>4</v>
      </c>
      <c r="G181" s="11">
        <v>44049</v>
      </c>
      <c r="H181" s="41">
        <v>22516.724999999999</v>
      </c>
      <c r="I181" s="41">
        <v>1801.338</v>
      </c>
      <c r="J181" s="41">
        <v>562.91809999999998</v>
      </c>
      <c r="K181" s="41">
        <v>24880.981100000001</v>
      </c>
      <c r="L181" s="11">
        <v>44058</v>
      </c>
      <c r="M181" t="s">
        <v>1829</v>
      </c>
      <c r="O181" t="str">
        <f>VLOOKUP(Table5[[#This Row],[Vendor_ID]],Table3[[Vendor_ID]:[REPUTASI]],10,0)</f>
        <v>F</v>
      </c>
      <c r="P181" t="str">
        <f>IF(Table5[[#This Row],[Reputation]]="F","Pembelian dilakukan kepada vendor dengan reputasi F","")</f>
        <v>Pembelian dilakukan kepada vendor dengan reputasi F</v>
      </c>
    </row>
    <row r="182" spans="1:16" x14ac:dyDescent="0.25">
      <c r="A182" s="5">
        <v>462</v>
      </c>
      <c r="B182" s="5">
        <v>4</v>
      </c>
      <c r="C182" s="5">
        <v>4</v>
      </c>
      <c r="D182" s="5">
        <v>261</v>
      </c>
      <c r="E182" s="5">
        <v>1516</v>
      </c>
      <c r="F182" s="5">
        <v>1</v>
      </c>
      <c r="G182" s="10">
        <v>44049</v>
      </c>
      <c r="H182" s="40">
        <v>454.86</v>
      </c>
      <c r="I182" s="40">
        <v>36.388800000000003</v>
      </c>
      <c r="J182" s="40">
        <v>11.371499999999999</v>
      </c>
      <c r="K182" s="40">
        <v>502.62029999999999</v>
      </c>
      <c r="L182" s="10">
        <v>44058</v>
      </c>
      <c r="M182" t="s">
        <v>1829</v>
      </c>
      <c r="O182" t="str">
        <f>VLOOKUP(Table5[[#This Row],[Vendor_ID]],Table3[[Vendor_ID]:[REPUTASI]],10,0)</f>
        <v>F</v>
      </c>
      <c r="P182" t="str">
        <f>IF(Table5[[#This Row],[Reputation]]="F","Pembelian dilakukan kepada vendor dengan reputasi F","")</f>
        <v>Pembelian dilakukan kepada vendor dengan reputasi F</v>
      </c>
    </row>
    <row r="183" spans="1:16" hidden="1" x14ac:dyDescent="0.25">
      <c r="A183" s="4">
        <v>463</v>
      </c>
      <c r="B183" s="4">
        <v>4</v>
      </c>
      <c r="C183" s="4">
        <v>4</v>
      </c>
      <c r="D183" s="4">
        <v>251</v>
      </c>
      <c r="E183" s="4">
        <v>1506</v>
      </c>
      <c r="F183" s="4">
        <v>5</v>
      </c>
      <c r="G183" s="11">
        <v>44049</v>
      </c>
      <c r="H183" s="41">
        <v>43878.45</v>
      </c>
      <c r="I183" s="41">
        <v>3510.2759999999998</v>
      </c>
      <c r="J183" s="41">
        <v>1096.9612999999999</v>
      </c>
      <c r="K183" s="41">
        <v>48485.687299999998</v>
      </c>
      <c r="L183" s="11">
        <v>44058</v>
      </c>
      <c r="M183" t="s">
        <v>1829</v>
      </c>
      <c r="O183" t="str">
        <f>VLOOKUP(Table5[[#This Row],[Vendor_ID]],Table3[[Vendor_ID]:[REPUTASI]],10,0)</f>
        <v>B</v>
      </c>
      <c r="P183" t="str">
        <f>IF(Table5[[#This Row],[Reputation]]="F","Pembelian dilakukan kepada vendor dengan reputasi F","")</f>
        <v/>
      </c>
    </row>
    <row r="184" spans="1:16" hidden="1" x14ac:dyDescent="0.25">
      <c r="A184" s="5">
        <v>464</v>
      </c>
      <c r="B184" s="5">
        <v>4</v>
      </c>
      <c r="C184" s="5">
        <v>4</v>
      </c>
      <c r="D184" s="5">
        <v>253</v>
      </c>
      <c r="E184" s="5">
        <v>1626</v>
      </c>
      <c r="F184" s="5">
        <v>2</v>
      </c>
      <c r="G184" s="10">
        <v>44049</v>
      </c>
      <c r="H184" s="40">
        <v>7132.125</v>
      </c>
      <c r="I184" s="40">
        <v>570.57000000000005</v>
      </c>
      <c r="J184" s="40">
        <v>178.3031</v>
      </c>
      <c r="K184" s="40">
        <v>7880.9980999999998</v>
      </c>
      <c r="L184" s="10">
        <v>44058</v>
      </c>
      <c r="M184" t="s">
        <v>2817</v>
      </c>
      <c r="O184" t="str">
        <f>VLOOKUP(Table5[[#This Row],[Vendor_ID]],Table3[[Vendor_ID]:[REPUTASI]],10,0)</f>
        <v>B</v>
      </c>
      <c r="P184" t="str">
        <f>IF(Table5[[#This Row],[Reputation]]="F","Pembelian dilakukan kepada vendor dengan reputasi F","")</f>
        <v/>
      </c>
    </row>
    <row r="185" spans="1:16" x14ac:dyDescent="0.25">
      <c r="A185" s="4">
        <v>465</v>
      </c>
      <c r="B185" s="4">
        <v>4</v>
      </c>
      <c r="C185" s="4">
        <v>4</v>
      </c>
      <c r="D185" s="4">
        <v>255</v>
      </c>
      <c r="E185" s="4">
        <v>1542</v>
      </c>
      <c r="F185" s="4">
        <v>2</v>
      </c>
      <c r="G185" s="11">
        <v>44050</v>
      </c>
      <c r="H185" s="41">
        <v>28343.7</v>
      </c>
      <c r="I185" s="41">
        <v>2267.4960000000001</v>
      </c>
      <c r="J185" s="41">
        <v>708.59249999999997</v>
      </c>
      <c r="K185" s="41">
        <v>31319.788499999999</v>
      </c>
      <c r="L185" s="11">
        <v>44059</v>
      </c>
      <c r="M185" t="s">
        <v>1829</v>
      </c>
      <c r="O185" t="str">
        <f>VLOOKUP(Table5[[#This Row],[Vendor_ID]],Table3[[Vendor_ID]:[REPUTASI]],10,0)</f>
        <v>F</v>
      </c>
      <c r="P185" t="str">
        <f>IF(Table5[[#This Row],[Reputation]]="F","Pembelian dilakukan kepada vendor dengan reputasi F","")</f>
        <v>Pembelian dilakukan kepada vendor dengan reputasi F</v>
      </c>
    </row>
    <row r="186" spans="1:16" hidden="1" x14ac:dyDescent="0.25">
      <c r="A186" s="5">
        <v>466</v>
      </c>
      <c r="B186" s="5">
        <v>4</v>
      </c>
      <c r="C186" s="5">
        <v>4</v>
      </c>
      <c r="D186" s="5">
        <v>256</v>
      </c>
      <c r="E186" s="5">
        <v>1610</v>
      </c>
      <c r="F186" s="5">
        <v>4</v>
      </c>
      <c r="G186" s="10">
        <v>44050</v>
      </c>
      <c r="H186" s="40">
        <v>22516.724999999999</v>
      </c>
      <c r="I186" s="40">
        <v>1801.338</v>
      </c>
      <c r="J186" s="40">
        <v>562.91809999999998</v>
      </c>
      <c r="K186" s="40">
        <v>24880.981100000001</v>
      </c>
      <c r="L186" s="10">
        <v>44059</v>
      </c>
      <c r="M186" t="s">
        <v>2810</v>
      </c>
      <c r="O186" t="str">
        <f>VLOOKUP(Table5[[#This Row],[Vendor_ID]],Table3[[Vendor_ID]:[REPUTASI]],10,0)</f>
        <v>A</v>
      </c>
      <c r="P186" t="str">
        <f>IF(Table5[[#This Row],[Reputation]]="F","Pembelian dilakukan kepada vendor dengan reputasi F","")</f>
        <v/>
      </c>
    </row>
    <row r="187" spans="1:16" hidden="1" x14ac:dyDescent="0.25">
      <c r="A187" s="4">
        <v>467</v>
      </c>
      <c r="B187" s="4">
        <v>4</v>
      </c>
      <c r="C187" s="4">
        <v>4</v>
      </c>
      <c r="D187" s="4">
        <v>252</v>
      </c>
      <c r="E187" s="4">
        <v>1638</v>
      </c>
      <c r="F187" s="4">
        <v>5</v>
      </c>
      <c r="G187" s="11">
        <v>44050</v>
      </c>
      <c r="H187" s="41">
        <v>34644.224999999999</v>
      </c>
      <c r="I187" s="41">
        <v>2771.538</v>
      </c>
      <c r="J187" s="41">
        <v>866.10559999999998</v>
      </c>
      <c r="K187" s="41">
        <v>38281.868600000002</v>
      </c>
      <c r="L187" s="11">
        <v>44059</v>
      </c>
      <c r="M187" t="s">
        <v>2817</v>
      </c>
      <c r="O187" t="str">
        <f>VLOOKUP(Table5[[#This Row],[Vendor_ID]],Table3[[Vendor_ID]:[REPUTASI]],10,0)</f>
        <v>A</v>
      </c>
      <c r="P187" t="str">
        <f>IF(Table5[[#This Row],[Reputation]]="F","Pembelian dilakukan kepada vendor dengan reputasi F","")</f>
        <v/>
      </c>
    </row>
    <row r="188" spans="1:16" hidden="1" x14ac:dyDescent="0.25">
      <c r="A188" s="5">
        <v>468</v>
      </c>
      <c r="B188" s="5">
        <v>4</v>
      </c>
      <c r="C188" s="5">
        <v>4</v>
      </c>
      <c r="D188" s="5">
        <v>260</v>
      </c>
      <c r="E188" s="5">
        <v>1582</v>
      </c>
      <c r="F188" s="5">
        <v>5</v>
      </c>
      <c r="G188" s="10">
        <v>44050</v>
      </c>
      <c r="H188" s="40">
        <v>694.16549999999995</v>
      </c>
      <c r="I188" s="40">
        <v>55.533200000000001</v>
      </c>
      <c r="J188" s="40">
        <v>17.354099999999999</v>
      </c>
      <c r="K188" s="40">
        <v>767.05280000000005</v>
      </c>
      <c r="L188" s="10">
        <v>44059</v>
      </c>
      <c r="M188" t="s">
        <v>2810</v>
      </c>
      <c r="O188" t="str">
        <f>VLOOKUP(Table5[[#This Row],[Vendor_ID]],Table3[[Vendor_ID]:[REPUTASI]],10,0)</f>
        <v>A</v>
      </c>
      <c r="P188" t="str">
        <f>IF(Table5[[#This Row],[Reputation]]="F","Pembelian dilakukan kepada vendor dengan reputasi F","")</f>
        <v/>
      </c>
    </row>
    <row r="189" spans="1:16" hidden="1" x14ac:dyDescent="0.25">
      <c r="A189" s="4">
        <v>469</v>
      </c>
      <c r="B189" s="4">
        <v>4</v>
      </c>
      <c r="C189" s="4">
        <v>4</v>
      </c>
      <c r="D189" s="4">
        <v>258</v>
      </c>
      <c r="E189" s="4">
        <v>1510</v>
      </c>
      <c r="F189" s="4">
        <v>5</v>
      </c>
      <c r="G189" s="11">
        <v>44050</v>
      </c>
      <c r="H189" s="41">
        <v>143.04150000000001</v>
      </c>
      <c r="I189" s="41">
        <v>11.443300000000001</v>
      </c>
      <c r="J189" s="41">
        <v>3.5760000000000001</v>
      </c>
      <c r="K189" s="41">
        <v>158.0608</v>
      </c>
      <c r="L189" s="11">
        <v>44059</v>
      </c>
      <c r="M189" t="s">
        <v>2810</v>
      </c>
      <c r="O189" t="str">
        <f>VLOOKUP(Table5[[#This Row],[Vendor_ID]],Table3[[Vendor_ID]:[REPUTASI]],10,0)</f>
        <v>A</v>
      </c>
      <c r="P189" t="str">
        <f>IF(Table5[[#This Row],[Reputation]]="F","Pembelian dilakukan kepada vendor dengan reputasi F","")</f>
        <v/>
      </c>
    </row>
    <row r="190" spans="1:16" x14ac:dyDescent="0.25">
      <c r="A190" s="5">
        <v>470</v>
      </c>
      <c r="B190" s="5">
        <v>4</v>
      </c>
      <c r="C190" s="5">
        <v>4</v>
      </c>
      <c r="D190" s="5">
        <v>254</v>
      </c>
      <c r="E190" s="5">
        <v>1526</v>
      </c>
      <c r="F190" s="5">
        <v>2</v>
      </c>
      <c r="G190" s="10">
        <v>44050</v>
      </c>
      <c r="H190" s="40">
        <v>28199.325000000001</v>
      </c>
      <c r="I190" s="40">
        <v>2255.9459999999999</v>
      </c>
      <c r="J190" s="40">
        <v>704.98310000000004</v>
      </c>
      <c r="K190" s="40">
        <v>31160.254099999998</v>
      </c>
      <c r="L190" s="10">
        <v>44059</v>
      </c>
      <c r="M190" t="s">
        <v>1829</v>
      </c>
      <c r="O190" t="str">
        <f>VLOOKUP(Table5[[#This Row],[Vendor_ID]],Table3[[Vendor_ID]:[REPUTASI]],10,0)</f>
        <v>F</v>
      </c>
      <c r="P190" t="str">
        <f>IF(Table5[[#This Row],[Reputation]]="F","Pembelian dilakukan kepada vendor dengan reputasi F","")</f>
        <v>Pembelian dilakukan kepada vendor dengan reputasi F</v>
      </c>
    </row>
    <row r="191" spans="1:16" hidden="1" x14ac:dyDescent="0.25">
      <c r="A191" s="4">
        <v>471</v>
      </c>
      <c r="B191" s="4">
        <v>4</v>
      </c>
      <c r="C191" s="4">
        <v>4</v>
      </c>
      <c r="D191" s="4">
        <v>257</v>
      </c>
      <c r="E191" s="4">
        <v>1644</v>
      </c>
      <c r="F191" s="4">
        <v>1</v>
      </c>
      <c r="G191" s="11">
        <v>44050</v>
      </c>
      <c r="H191" s="41">
        <v>3713.3249999999998</v>
      </c>
      <c r="I191" s="41">
        <v>297.06599999999997</v>
      </c>
      <c r="J191" s="41">
        <v>92.833100000000002</v>
      </c>
      <c r="K191" s="41">
        <v>4103.2241000000004</v>
      </c>
      <c r="L191" s="11">
        <v>44059</v>
      </c>
      <c r="M191" t="s">
        <v>2810</v>
      </c>
      <c r="O191" t="str">
        <f>VLOOKUP(Table5[[#This Row],[Vendor_ID]],Table3[[Vendor_ID]:[REPUTASI]],10,0)</f>
        <v>B</v>
      </c>
      <c r="P191" t="str">
        <f>IF(Table5[[#This Row],[Reputation]]="F","Pembelian dilakukan kepada vendor dengan reputasi F","")</f>
        <v/>
      </c>
    </row>
    <row r="192" spans="1:16" x14ac:dyDescent="0.25">
      <c r="A192" s="5">
        <v>472</v>
      </c>
      <c r="B192" s="5">
        <v>4</v>
      </c>
      <c r="C192" s="5">
        <v>4</v>
      </c>
      <c r="D192" s="5">
        <v>261</v>
      </c>
      <c r="E192" s="5">
        <v>1680</v>
      </c>
      <c r="F192" s="5">
        <v>5</v>
      </c>
      <c r="G192" s="10">
        <v>44050</v>
      </c>
      <c r="H192" s="40">
        <v>43878.45</v>
      </c>
      <c r="I192" s="40">
        <v>3510.2759999999998</v>
      </c>
      <c r="J192" s="40">
        <v>1096.9612999999999</v>
      </c>
      <c r="K192" s="40">
        <v>48485.687299999998</v>
      </c>
      <c r="L192" s="10">
        <v>44059</v>
      </c>
      <c r="M192" t="s">
        <v>1829</v>
      </c>
      <c r="O192" t="str">
        <f>VLOOKUP(Table5[[#This Row],[Vendor_ID]],Table3[[Vendor_ID]:[REPUTASI]],10,0)</f>
        <v>F</v>
      </c>
      <c r="P192" t="str">
        <f>IF(Table5[[#This Row],[Reputation]]="F","Pembelian dilakukan kepada vendor dengan reputasi F","")</f>
        <v>Pembelian dilakukan kepada vendor dengan reputasi F</v>
      </c>
    </row>
    <row r="193" spans="1:16" hidden="1" x14ac:dyDescent="0.25">
      <c r="A193" s="4">
        <v>473</v>
      </c>
      <c r="B193" s="4">
        <v>4</v>
      </c>
      <c r="C193" s="4">
        <v>4</v>
      </c>
      <c r="D193" s="4">
        <v>250</v>
      </c>
      <c r="E193" s="4">
        <v>1584</v>
      </c>
      <c r="F193" s="4">
        <v>5</v>
      </c>
      <c r="G193" s="11">
        <v>44050</v>
      </c>
      <c r="H193" s="41">
        <v>9799.65</v>
      </c>
      <c r="I193" s="41">
        <v>783.97199999999998</v>
      </c>
      <c r="J193" s="41">
        <v>244.9913</v>
      </c>
      <c r="K193" s="41">
        <v>10828.613300000001</v>
      </c>
      <c r="L193" s="11">
        <v>44059</v>
      </c>
      <c r="M193" t="s">
        <v>1829</v>
      </c>
      <c r="O193" t="str">
        <f>VLOOKUP(Table5[[#This Row],[Vendor_ID]],Table3[[Vendor_ID]:[REPUTASI]],10,0)</f>
        <v>B</v>
      </c>
      <c r="P193" t="str">
        <f>IF(Table5[[#This Row],[Reputation]]="F","Pembelian dilakukan kepada vendor dengan reputasi F","")</f>
        <v/>
      </c>
    </row>
    <row r="194" spans="1:16" hidden="1" x14ac:dyDescent="0.25">
      <c r="A194" s="5">
        <v>474</v>
      </c>
      <c r="B194" s="5">
        <v>4</v>
      </c>
      <c r="C194" s="5">
        <v>4</v>
      </c>
      <c r="D194" s="5">
        <v>253</v>
      </c>
      <c r="E194" s="5">
        <v>1620</v>
      </c>
      <c r="F194" s="5">
        <v>5</v>
      </c>
      <c r="G194" s="10">
        <v>44050</v>
      </c>
      <c r="H194" s="40">
        <v>5711.4750000000004</v>
      </c>
      <c r="I194" s="40">
        <v>456.91800000000001</v>
      </c>
      <c r="J194" s="40">
        <v>142.7869</v>
      </c>
      <c r="K194" s="40">
        <v>6311.1799000000001</v>
      </c>
      <c r="L194" s="10">
        <v>44059</v>
      </c>
      <c r="M194" t="s">
        <v>2817</v>
      </c>
      <c r="O194" t="str">
        <f>VLOOKUP(Table5[[#This Row],[Vendor_ID]],Table3[[Vendor_ID]:[REPUTASI]],10,0)</f>
        <v>B</v>
      </c>
      <c r="P194" t="str">
        <f>IF(Table5[[#This Row],[Reputation]]="F","Pembelian dilakukan kepada vendor dengan reputasi F","")</f>
        <v/>
      </c>
    </row>
    <row r="195" spans="1:16" hidden="1" x14ac:dyDescent="0.25">
      <c r="A195" s="4">
        <v>475</v>
      </c>
      <c r="B195" s="4">
        <v>4</v>
      </c>
      <c r="C195" s="4">
        <v>4</v>
      </c>
      <c r="D195" s="4">
        <v>255</v>
      </c>
      <c r="E195" s="4">
        <v>1666</v>
      </c>
      <c r="F195" s="4">
        <v>4</v>
      </c>
      <c r="G195" s="11">
        <v>44050</v>
      </c>
      <c r="H195" s="41">
        <v>1503.18</v>
      </c>
      <c r="I195" s="41">
        <v>120.2544</v>
      </c>
      <c r="J195" s="41">
        <v>37.579500000000003</v>
      </c>
      <c r="K195" s="41">
        <v>1661.0138999999999</v>
      </c>
      <c r="L195" s="11">
        <v>44059</v>
      </c>
      <c r="M195" t="s">
        <v>2817</v>
      </c>
      <c r="O195" t="str">
        <f>VLOOKUP(Table5[[#This Row],[Vendor_ID]],Table3[[Vendor_ID]:[REPUTASI]],10,0)</f>
        <v>B</v>
      </c>
      <c r="P195" t="str">
        <f>IF(Table5[[#This Row],[Reputation]]="F","Pembelian dilakukan kepada vendor dengan reputasi F","")</f>
        <v/>
      </c>
    </row>
    <row r="196" spans="1:16" hidden="1" x14ac:dyDescent="0.25">
      <c r="A196" s="5">
        <v>476</v>
      </c>
      <c r="B196" s="5">
        <v>4</v>
      </c>
      <c r="C196" s="5">
        <v>4</v>
      </c>
      <c r="D196" s="5">
        <v>256</v>
      </c>
      <c r="E196" s="5">
        <v>1592</v>
      </c>
      <c r="F196" s="5">
        <v>2</v>
      </c>
      <c r="G196" s="10">
        <v>44050</v>
      </c>
      <c r="H196" s="40">
        <v>97.965000000000003</v>
      </c>
      <c r="I196" s="40">
        <v>7.8372000000000002</v>
      </c>
      <c r="J196" s="40">
        <v>2.4491000000000001</v>
      </c>
      <c r="K196" s="40">
        <v>108.2513</v>
      </c>
      <c r="L196" s="10">
        <v>44059</v>
      </c>
      <c r="M196" t="s">
        <v>2810</v>
      </c>
      <c r="O196" t="str">
        <f>VLOOKUP(Table5[[#This Row],[Vendor_ID]],Table3[[Vendor_ID]:[REPUTASI]],10,0)</f>
        <v>A</v>
      </c>
      <c r="P196" t="str">
        <f>IF(Table5[[#This Row],[Reputation]]="F","Pembelian dilakukan kepada vendor dengan reputasi F","")</f>
        <v/>
      </c>
    </row>
    <row r="197" spans="1:16" hidden="1" x14ac:dyDescent="0.25">
      <c r="A197" s="4">
        <v>477</v>
      </c>
      <c r="B197" s="4">
        <v>4</v>
      </c>
      <c r="C197" s="4">
        <v>4</v>
      </c>
      <c r="D197" s="4">
        <v>259</v>
      </c>
      <c r="E197" s="4">
        <v>1618</v>
      </c>
      <c r="F197" s="4">
        <v>4</v>
      </c>
      <c r="G197" s="11">
        <v>44050</v>
      </c>
      <c r="H197" s="41">
        <v>114.471</v>
      </c>
      <c r="I197" s="41">
        <v>9.1577000000000002</v>
      </c>
      <c r="J197" s="41">
        <v>2.8618000000000001</v>
      </c>
      <c r="K197" s="41">
        <v>126.4905</v>
      </c>
      <c r="L197" s="11">
        <v>44059</v>
      </c>
      <c r="M197" t="s">
        <v>2810</v>
      </c>
      <c r="O197" t="str">
        <f>VLOOKUP(Table5[[#This Row],[Vendor_ID]],Table3[[Vendor_ID]:[REPUTASI]],10,0)</f>
        <v>A</v>
      </c>
      <c r="P197" t="str">
        <f>IF(Table5[[#This Row],[Reputation]]="F","Pembelian dilakukan kepada vendor dengan reputasi F","")</f>
        <v/>
      </c>
    </row>
    <row r="198" spans="1:16" hidden="1" x14ac:dyDescent="0.25">
      <c r="A198" s="5">
        <v>478</v>
      </c>
      <c r="B198" s="5">
        <v>4</v>
      </c>
      <c r="C198" s="5">
        <v>4</v>
      </c>
      <c r="D198" s="5">
        <v>260</v>
      </c>
      <c r="E198" s="5">
        <v>1612</v>
      </c>
      <c r="F198" s="5">
        <v>4</v>
      </c>
      <c r="G198" s="10">
        <v>44050</v>
      </c>
      <c r="H198" s="40">
        <v>132.6465</v>
      </c>
      <c r="I198" s="40">
        <v>10.611700000000001</v>
      </c>
      <c r="J198" s="40">
        <v>3.3161999999999998</v>
      </c>
      <c r="K198" s="40">
        <v>146.5744</v>
      </c>
      <c r="L198" s="10">
        <v>44059</v>
      </c>
      <c r="M198" t="s">
        <v>2810</v>
      </c>
      <c r="O198" t="str">
        <f>VLOOKUP(Table5[[#This Row],[Vendor_ID]],Table3[[Vendor_ID]:[REPUTASI]],10,0)</f>
        <v>A</v>
      </c>
      <c r="P198" t="str">
        <f>IF(Table5[[#This Row],[Reputation]]="F","Pembelian dilakukan kepada vendor dengan reputasi F","")</f>
        <v/>
      </c>
    </row>
    <row r="199" spans="1:16" hidden="1" x14ac:dyDescent="0.25">
      <c r="A199" s="4">
        <v>479</v>
      </c>
      <c r="B199" s="4">
        <v>4</v>
      </c>
      <c r="C199" s="4">
        <v>4</v>
      </c>
      <c r="D199" s="4">
        <v>258</v>
      </c>
      <c r="E199" s="4">
        <v>1586</v>
      </c>
      <c r="F199" s="4">
        <v>5</v>
      </c>
      <c r="G199" s="11">
        <v>44050</v>
      </c>
      <c r="H199" s="41">
        <v>43878.45</v>
      </c>
      <c r="I199" s="41">
        <v>3510.2759999999998</v>
      </c>
      <c r="J199" s="41">
        <v>1096.9612999999999</v>
      </c>
      <c r="K199" s="41">
        <v>48485.687299999998</v>
      </c>
      <c r="L199" s="11">
        <v>44059</v>
      </c>
      <c r="M199" t="s">
        <v>2817</v>
      </c>
      <c r="O199" t="str">
        <f>VLOOKUP(Table5[[#This Row],[Vendor_ID]],Table3[[Vendor_ID]:[REPUTASI]],10,0)</f>
        <v>A</v>
      </c>
      <c r="P199" t="str">
        <f>IF(Table5[[#This Row],[Reputation]]="F","Pembelian dilakukan kepada vendor dengan reputasi F","")</f>
        <v/>
      </c>
    </row>
    <row r="200" spans="1:16" hidden="1" x14ac:dyDescent="0.25">
      <c r="A200" s="5">
        <v>480</v>
      </c>
      <c r="B200" s="5">
        <v>4</v>
      </c>
      <c r="C200" s="5">
        <v>4</v>
      </c>
      <c r="D200" s="5">
        <v>254</v>
      </c>
      <c r="E200" s="5">
        <v>1500</v>
      </c>
      <c r="F200" s="5">
        <v>1</v>
      </c>
      <c r="G200" s="10">
        <v>44050</v>
      </c>
      <c r="H200" s="40">
        <v>418.95</v>
      </c>
      <c r="I200" s="40">
        <v>33.515999999999998</v>
      </c>
      <c r="J200" s="40">
        <v>10.473800000000001</v>
      </c>
      <c r="K200" s="40">
        <v>462.93979999999999</v>
      </c>
      <c r="L200" s="10">
        <v>44059</v>
      </c>
      <c r="M200" t="s">
        <v>2817</v>
      </c>
      <c r="O200" t="str">
        <f>VLOOKUP(Table5[[#This Row],[Vendor_ID]],Table3[[Vendor_ID]:[REPUTASI]],10,0)</f>
        <v>B</v>
      </c>
      <c r="P200" t="str">
        <f>IF(Table5[[#This Row],[Reputation]]="F","Pembelian dilakukan kepada vendor dengan reputasi F","")</f>
        <v/>
      </c>
    </row>
    <row r="201" spans="1:16" hidden="1" x14ac:dyDescent="0.25">
      <c r="A201" s="4">
        <v>481</v>
      </c>
      <c r="B201" s="4">
        <v>4</v>
      </c>
      <c r="C201" s="4">
        <v>4</v>
      </c>
      <c r="D201" s="4">
        <v>252</v>
      </c>
      <c r="E201" s="4">
        <v>1656</v>
      </c>
      <c r="F201" s="4">
        <v>5</v>
      </c>
      <c r="G201" s="11">
        <v>44051</v>
      </c>
      <c r="H201" s="41">
        <v>566.0865</v>
      </c>
      <c r="I201" s="41">
        <v>45.286900000000003</v>
      </c>
      <c r="J201" s="41">
        <v>14.152200000000001</v>
      </c>
      <c r="K201" s="41">
        <v>625.52560000000005</v>
      </c>
      <c r="L201" s="11">
        <v>44060</v>
      </c>
      <c r="M201" t="s">
        <v>2810</v>
      </c>
      <c r="O201" t="str">
        <f>VLOOKUP(Table5[[#This Row],[Vendor_ID]],Table3[[Vendor_ID]:[REPUTASI]],10,0)</f>
        <v>A</v>
      </c>
      <c r="P201" t="str">
        <f>IF(Table5[[#This Row],[Reputation]]="F","Pembelian dilakukan kepada vendor dengan reputasi F","")</f>
        <v/>
      </c>
    </row>
    <row r="202" spans="1:16" x14ac:dyDescent="0.25">
      <c r="A202" s="5">
        <v>482</v>
      </c>
      <c r="B202" s="5">
        <v>4</v>
      </c>
      <c r="C202" s="5">
        <v>4</v>
      </c>
      <c r="D202" s="5">
        <v>261</v>
      </c>
      <c r="E202" s="5">
        <v>1572</v>
      </c>
      <c r="F202" s="5">
        <v>1</v>
      </c>
      <c r="G202" s="10">
        <v>44051</v>
      </c>
      <c r="H202" s="40">
        <v>461.79</v>
      </c>
      <c r="I202" s="40">
        <v>36.943199999999997</v>
      </c>
      <c r="J202" s="40">
        <v>11.5448</v>
      </c>
      <c r="K202" s="40">
        <v>510.27800000000002</v>
      </c>
      <c r="L202" s="10">
        <v>44060</v>
      </c>
      <c r="M202" t="s">
        <v>1829</v>
      </c>
      <c r="O202" t="str">
        <f>VLOOKUP(Table5[[#This Row],[Vendor_ID]],Table3[[Vendor_ID]:[REPUTASI]],10,0)</f>
        <v>F</v>
      </c>
      <c r="P202" t="str">
        <f>IF(Table5[[#This Row],[Reputation]]="F","Pembelian dilakukan kepada vendor dengan reputasi F","")</f>
        <v>Pembelian dilakukan kepada vendor dengan reputasi F</v>
      </c>
    </row>
    <row r="203" spans="1:16" hidden="1" x14ac:dyDescent="0.25">
      <c r="A203" s="4">
        <v>483</v>
      </c>
      <c r="B203" s="4">
        <v>4</v>
      </c>
      <c r="C203" s="4">
        <v>4</v>
      </c>
      <c r="D203" s="4">
        <v>251</v>
      </c>
      <c r="E203" s="4">
        <v>1562</v>
      </c>
      <c r="F203" s="4">
        <v>4</v>
      </c>
      <c r="G203" s="11">
        <v>44051</v>
      </c>
      <c r="H203" s="41">
        <v>377.05500000000001</v>
      </c>
      <c r="I203" s="41">
        <v>30.164400000000001</v>
      </c>
      <c r="J203" s="41">
        <v>9.4263999999999992</v>
      </c>
      <c r="K203" s="41">
        <v>416.64580000000001</v>
      </c>
      <c r="L203" s="11">
        <v>44060</v>
      </c>
      <c r="M203" t="s">
        <v>2817</v>
      </c>
      <c r="O203" t="str">
        <f>VLOOKUP(Table5[[#This Row],[Vendor_ID]],Table3[[Vendor_ID]:[REPUTASI]],10,0)</f>
        <v>B</v>
      </c>
      <c r="P203" t="str">
        <f>IF(Table5[[#This Row],[Reputation]]="F","Pembelian dilakukan kepada vendor dengan reputasi F","")</f>
        <v/>
      </c>
    </row>
    <row r="204" spans="1:16" hidden="1" x14ac:dyDescent="0.25">
      <c r="A204" s="5">
        <v>484</v>
      </c>
      <c r="B204" s="5">
        <v>4</v>
      </c>
      <c r="C204" s="5">
        <v>4</v>
      </c>
      <c r="D204" s="5">
        <v>253</v>
      </c>
      <c r="E204" s="5">
        <v>1662</v>
      </c>
      <c r="F204" s="5">
        <v>2</v>
      </c>
      <c r="G204" s="10">
        <v>44051</v>
      </c>
      <c r="H204" s="40">
        <v>37.075499999999998</v>
      </c>
      <c r="I204" s="40">
        <v>2.9660000000000002</v>
      </c>
      <c r="J204" s="40">
        <v>0.92689999999999995</v>
      </c>
      <c r="K204" s="40">
        <v>40.968400000000003</v>
      </c>
      <c r="L204" s="10">
        <v>44060</v>
      </c>
      <c r="M204" t="s">
        <v>2810</v>
      </c>
      <c r="O204" t="str">
        <f>VLOOKUP(Table5[[#This Row],[Vendor_ID]],Table3[[Vendor_ID]:[REPUTASI]],10,0)</f>
        <v>A</v>
      </c>
      <c r="P204" t="str">
        <f>IF(Table5[[#This Row],[Reputation]]="F","Pembelian dilakukan kepada vendor dengan reputasi F","")</f>
        <v/>
      </c>
    </row>
    <row r="205" spans="1:16" hidden="1" x14ac:dyDescent="0.25">
      <c r="A205" s="4">
        <v>485</v>
      </c>
      <c r="B205" s="4">
        <v>4</v>
      </c>
      <c r="C205" s="4">
        <v>4</v>
      </c>
      <c r="D205" s="4">
        <v>255</v>
      </c>
      <c r="E205" s="4">
        <v>1682</v>
      </c>
      <c r="F205" s="4">
        <v>4</v>
      </c>
      <c r="G205" s="11">
        <v>44051</v>
      </c>
      <c r="H205" s="41">
        <v>21558.075000000001</v>
      </c>
      <c r="I205" s="41">
        <v>1724.646</v>
      </c>
      <c r="J205" s="41">
        <v>538.95190000000002</v>
      </c>
      <c r="K205" s="41">
        <v>23821.672900000001</v>
      </c>
      <c r="L205" s="11">
        <v>44060</v>
      </c>
      <c r="M205" t="s">
        <v>2817</v>
      </c>
      <c r="O205" t="str">
        <f>VLOOKUP(Table5[[#This Row],[Vendor_ID]],Table3[[Vendor_ID]:[REPUTASI]],10,0)</f>
        <v>B</v>
      </c>
      <c r="P205" t="str">
        <f>IF(Table5[[#This Row],[Reputation]]="F","Pembelian dilakukan kepada vendor dengan reputasi F","")</f>
        <v/>
      </c>
    </row>
    <row r="206" spans="1:16" hidden="1" x14ac:dyDescent="0.25">
      <c r="A206" s="5">
        <v>486</v>
      </c>
      <c r="B206" s="5">
        <v>4</v>
      </c>
      <c r="C206" s="5">
        <v>4</v>
      </c>
      <c r="D206" s="5">
        <v>256</v>
      </c>
      <c r="E206" s="5">
        <v>1686</v>
      </c>
      <c r="F206" s="5">
        <v>4</v>
      </c>
      <c r="G206" s="10">
        <v>44051</v>
      </c>
      <c r="H206" s="40">
        <v>507.08699999999999</v>
      </c>
      <c r="I206" s="40">
        <v>40.567</v>
      </c>
      <c r="J206" s="40">
        <v>12.677199999999999</v>
      </c>
      <c r="K206" s="40">
        <v>560.33119999999997</v>
      </c>
      <c r="L206" s="10">
        <v>44060</v>
      </c>
      <c r="M206" t="s">
        <v>2810</v>
      </c>
      <c r="O206" t="str">
        <f>VLOOKUP(Table5[[#This Row],[Vendor_ID]],Table3[[Vendor_ID]:[REPUTASI]],10,0)</f>
        <v>A</v>
      </c>
      <c r="P206" t="str">
        <f>IF(Table5[[#This Row],[Reputation]]="F","Pembelian dilakukan kepada vendor dengan reputasi F","")</f>
        <v/>
      </c>
    </row>
    <row r="207" spans="1:16" hidden="1" x14ac:dyDescent="0.25">
      <c r="A207" s="4">
        <v>487</v>
      </c>
      <c r="B207" s="4">
        <v>4</v>
      </c>
      <c r="C207" s="4">
        <v>4</v>
      </c>
      <c r="D207" s="4">
        <v>259</v>
      </c>
      <c r="E207" s="4">
        <v>1684</v>
      </c>
      <c r="F207" s="4">
        <v>5</v>
      </c>
      <c r="G207" s="11">
        <v>44051</v>
      </c>
      <c r="H207" s="41">
        <v>86220.75</v>
      </c>
      <c r="I207" s="41">
        <v>6897.66</v>
      </c>
      <c r="J207" s="41">
        <v>2155.5187999999998</v>
      </c>
      <c r="K207" s="41">
        <v>95273.928799999994</v>
      </c>
      <c r="L207" s="11">
        <v>44060</v>
      </c>
      <c r="M207" t="s">
        <v>2817</v>
      </c>
      <c r="O207" t="str">
        <f>VLOOKUP(Table5[[#This Row],[Vendor_ID]],Table3[[Vendor_ID]:[REPUTASI]],10,0)</f>
        <v>B</v>
      </c>
      <c r="P207" t="str">
        <f>IF(Table5[[#This Row],[Reputation]]="F","Pembelian dilakukan kepada vendor dengan reputasi F","")</f>
        <v/>
      </c>
    </row>
    <row r="208" spans="1:16" hidden="1" x14ac:dyDescent="0.25">
      <c r="A208" s="5">
        <v>488</v>
      </c>
      <c r="B208" s="5">
        <v>4</v>
      </c>
      <c r="C208" s="5">
        <v>4</v>
      </c>
      <c r="D208" s="5">
        <v>260</v>
      </c>
      <c r="E208" s="5">
        <v>1534</v>
      </c>
      <c r="F208" s="5">
        <v>5</v>
      </c>
      <c r="G208" s="10">
        <v>44051</v>
      </c>
      <c r="H208" s="40">
        <v>696.52800000000002</v>
      </c>
      <c r="I208" s="40">
        <v>55.722200000000001</v>
      </c>
      <c r="J208" s="40">
        <v>17.4132</v>
      </c>
      <c r="K208" s="40">
        <v>769.66340000000002</v>
      </c>
      <c r="L208" s="10">
        <v>44060</v>
      </c>
      <c r="M208" t="s">
        <v>2817</v>
      </c>
      <c r="O208" t="str">
        <f>VLOOKUP(Table5[[#This Row],[Vendor_ID]],Table3[[Vendor_ID]:[REPUTASI]],10,0)</f>
        <v>B</v>
      </c>
      <c r="P208" t="str">
        <f>IF(Table5[[#This Row],[Reputation]]="F","Pembelian dilakukan kepada vendor dengan reputasi F","")</f>
        <v/>
      </c>
    </row>
    <row r="209" spans="1:16" hidden="1" x14ac:dyDescent="0.25">
      <c r="A209" s="4">
        <v>489</v>
      </c>
      <c r="B209" s="4">
        <v>4</v>
      </c>
      <c r="C209" s="4">
        <v>4</v>
      </c>
      <c r="D209" s="4">
        <v>258</v>
      </c>
      <c r="E209" s="4">
        <v>1614</v>
      </c>
      <c r="F209" s="4">
        <v>4</v>
      </c>
      <c r="G209" s="11">
        <v>44051</v>
      </c>
      <c r="H209" s="41">
        <v>663.45299999999997</v>
      </c>
      <c r="I209" s="41">
        <v>53.0762</v>
      </c>
      <c r="J209" s="41">
        <v>16.586300000000001</v>
      </c>
      <c r="K209" s="41">
        <v>733.1155</v>
      </c>
      <c r="L209" s="11">
        <v>44060</v>
      </c>
      <c r="M209" t="s">
        <v>2810</v>
      </c>
      <c r="O209" t="str">
        <f>VLOOKUP(Table5[[#This Row],[Vendor_ID]],Table3[[Vendor_ID]:[REPUTASI]],10,0)</f>
        <v>A</v>
      </c>
      <c r="P209" t="str">
        <f>IF(Table5[[#This Row],[Reputation]]="F","Pembelian dilakukan kepada vendor dengan reputasi F","")</f>
        <v/>
      </c>
    </row>
    <row r="210" spans="1:16" x14ac:dyDescent="0.25">
      <c r="A210" s="5">
        <v>490</v>
      </c>
      <c r="B210" s="5">
        <v>4</v>
      </c>
      <c r="C210" s="5">
        <v>4</v>
      </c>
      <c r="D210" s="5">
        <v>254</v>
      </c>
      <c r="E210" s="5">
        <v>1588</v>
      </c>
      <c r="F210" s="5">
        <v>5</v>
      </c>
      <c r="G210" s="10">
        <v>44051</v>
      </c>
      <c r="H210" s="40">
        <v>40471.199999999997</v>
      </c>
      <c r="I210" s="40">
        <v>3237.6959999999999</v>
      </c>
      <c r="J210" s="40">
        <v>1011.78</v>
      </c>
      <c r="K210" s="40">
        <v>44720.675999999999</v>
      </c>
      <c r="L210" s="10">
        <v>44060</v>
      </c>
      <c r="M210" t="s">
        <v>1829</v>
      </c>
      <c r="O210" t="str">
        <f>VLOOKUP(Table5[[#This Row],[Vendor_ID]],Table3[[Vendor_ID]:[REPUTASI]],10,0)</f>
        <v>F</v>
      </c>
      <c r="P210" t="str">
        <f>IF(Table5[[#This Row],[Reputation]]="F","Pembelian dilakukan kepada vendor dengan reputasi F","")</f>
        <v>Pembelian dilakukan kepada vendor dengan reputasi F</v>
      </c>
    </row>
    <row r="211" spans="1:16" hidden="1" x14ac:dyDescent="0.25">
      <c r="A211" s="4">
        <v>491</v>
      </c>
      <c r="B211" s="4">
        <v>4</v>
      </c>
      <c r="C211" s="4">
        <v>4</v>
      </c>
      <c r="D211" s="4">
        <v>257</v>
      </c>
      <c r="E211" s="4">
        <v>1622</v>
      </c>
      <c r="F211" s="4">
        <v>4</v>
      </c>
      <c r="G211" s="11">
        <v>44051</v>
      </c>
      <c r="H211" s="41">
        <v>259.84350000000001</v>
      </c>
      <c r="I211" s="41">
        <v>20.787500000000001</v>
      </c>
      <c r="J211" s="41">
        <v>6.4961000000000002</v>
      </c>
      <c r="K211" s="41">
        <v>287.12709999999998</v>
      </c>
      <c r="L211" s="11">
        <v>44060</v>
      </c>
      <c r="M211" t="s">
        <v>2810</v>
      </c>
      <c r="O211" t="str">
        <f>VLOOKUP(Table5[[#This Row],[Vendor_ID]],Table3[[Vendor_ID]:[REPUTASI]],10,0)</f>
        <v>A</v>
      </c>
      <c r="P211" t="str">
        <f>IF(Table5[[#This Row],[Reputation]]="F","Pembelian dilakukan kepada vendor dengan reputasi F","")</f>
        <v/>
      </c>
    </row>
    <row r="212" spans="1:16" hidden="1" x14ac:dyDescent="0.25">
      <c r="A212" s="5">
        <v>492</v>
      </c>
      <c r="B212" s="5">
        <v>4</v>
      </c>
      <c r="C212" s="5">
        <v>4</v>
      </c>
      <c r="D212" s="5">
        <v>261</v>
      </c>
      <c r="E212" s="5">
        <v>1632</v>
      </c>
      <c r="F212" s="5">
        <v>5</v>
      </c>
      <c r="G212" s="10">
        <v>44051</v>
      </c>
      <c r="H212" s="40">
        <v>38421.074999999997</v>
      </c>
      <c r="I212" s="40">
        <v>3073.6860000000001</v>
      </c>
      <c r="J212" s="40">
        <v>960.52689999999996</v>
      </c>
      <c r="K212" s="40">
        <v>42455.287900000003</v>
      </c>
      <c r="L212" s="10">
        <v>44060</v>
      </c>
      <c r="M212" t="s">
        <v>1829</v>
      </c>
      <c r="O212" t="str">
        <f>VLOOKUP(Table5[[#This Row],[Vendor_ID]],Table3[[Vendor_ID]:[REPUTASI]],10,0)</f>
        <v>B</v>
      </c>
      <c r="P212" t="str">
        <f>IF(Table5[[#This Row],[Reputation]]="F","Pembelian dilakukan kepada vendor dengan reputasi F","")</f>
        <v/>
      </c>
    </row>
    <row r="213" spans="1:16" hidden="1" x14ac:dyDescent="0.25">
      <c r="A213" s="4">
        <v>493</v>
      </c>
      <c r="B213" s="4">
        <v>4</v>
      </c>
      <c r="C213" s="4">
        <v>4</v>
      </c>
      <c r="D213" s="4">
        <v>251</v>
      </c>
      <c r="E213" s="4">
        <v>1608</v>
      </c>
      <c r="F213" s="4">
        <v>5</v>
      </c>
      <c r="G213" s="11">
        <v>44051</v>
      </c>
      <c r="H213" s="41">
        <v>5948.25</v>
      </c>
      <c r="I213" s="41">
        <v>475.86</v>
      </c>
      <c r="J213" s="41">
        <v>148.7063</v>
      </c>
      <c r="K213" s="41">
        <v>6572.8163000000004</v>
      </c>
      <c r="L213" s="11">
        <v>44060</v>
      </c>
      <c r="M213" t="s">
        <v>1829</v>
      </c>
      <c r="O213" t="str">
        <f>VLOOKUP(Table5[[#This Row],[Vendor_ID]],Table3[[Vendor_ID]:[REPUTASI]],10,0)</f>
        <v>B</v>
      </c>
      <c r="P213" t="str">
        <f>IF(Table5[[#This Row],[Reputation]]="F","Pembelian dilakukan kepada vendor dengan reputasi F","")</f>
        <v/>
      </c>
    </row>
    <row r="214" spans="1:16" x14ac:dyDescent="0.25">
      <c r="A214" s="5">
        <v>494</v>
      </c>
      <c r="B214" s="5">
        <v>4</v>
      </c>
      <c r="C214" s="5">
        <v>4</v>
      </c>
      <c r="D214" s="5">
        <v>253</v>
      </c>
      <c r="E214" s="5">
        <v>1576</v>
      </c>
      <c r="F214" s="5">
        <v>5</v>
      </c>
      <c r="G214" s="10">
        <v>44051</v>
      </c>
      <c r="H214" s="40">
        <v>91117.95</v>
      </c>
      <c r="I214" s="40">
        <v>7289.4359999999997</v>
      </c>
      <c r="J214" s="40">
        <v>2277.9488000000001</v>
      </c>
      <c r="K214" s="40">
        <v>100685.3348</v>
      </c>
      <c r="L214" s="10">
        <v>44060</v>
      </c>
      <c r="M214" t="s">
        <v>1829</v>
      </c>
      <c r="O214" t="str">
        <f>VLOOKUP(Table5[[#This Row],[Vendor_ID]],Table3[[Vendor_ID]:[REPUTASI]],10,0)</f>
        <v>F</v>
      </c>
      <c r="P214" t="str">
        <f>IF(Table5[[#This Row],[Reputation]]="F","Pembelian dilakukan kepada vendor dengan reputasi F","")</f>
        <v>Pembelian dilakukan kepada vendor dengan reputasi F</v>
      </c>
    </row>
    <row r="215" spans="1:16" hidden="1" x14ac:dyDescent="0.25">
      <c r="A215" s="4">
        <v>495</v>
      </c>
      <c r="B215" s="4">
        <v>4</v>
      </c>
      <c r="C215" s="4">
        <v>4</v>
      </c>
      <c r="D215" s="4">
        <v>255</v>
      </c>
      <c r="E215" s="4">
        <v>1590</v>
      </c>
      <c r="F215" s="4">
        <v>1</v>
      </c>
      <c r="G215" s="11">
        <v>44051</v>
      </c>
      <c r="H215" s="41">
        <v>525</v>
      </c>
      <c r="I215" s="41">
        <v>42</v>
      </c>
      <c r="J215" s="41">
        <v>13.125</v>
      </c>
      <c r="K215" s="41">
        <v>580.125</v>
      </c>
      <c r="L215" s="11">
        <v>44060</v>
      </c>
      <c r="M215" t="s">
        <v>2817</v>
      </c>
      <c r="O215" t="str">
        <f>VLOOKUP(Table5[[#This Row],[Vendor_ID]],Table3[[Vendor_ID]:[REPUTASI]],10,0)</f>
        <v>A</v>
      </c>
      <c r="P215" t="str">
        <f>IF(Table5[[#This Row],[Reputation]]="F","Pembelian dilakukan kepada vendor dengan reputasi F","")</f>
        <v/>
      </c>
    </row>
    <row r="216" spans="1:16" hidden="1" x14ac:dyDescent="0.25">
      <c r="A216" s="5">
        <v>496</v>
      </c>
      <c r="B216" s="5">
        <v>4</v>
      </c>
      <c r="C216" s="5">
        <v>4</v>
      </c>
      <c r="D216" s="5">
        <v>256</v>
      </c>
      <c r="E216" s="5">
        <v>1514</v>
      </c>
      <c r="F216" s="5">
        <v>5</v>
      </c>
      <c r="G216" s="10">
        <v>44051</v>
      </c>
      <c r="H216" s="40">
        <v>2003.6835000000001</v>
      </c>
      <c r="I216" s="40">
        <v>160.29470000000001</v>
      </c>
      <c r="J216" s="40">
        <v>50.092100000000002</v>
      </c>
      <c r="K216" s="40">
        <v>2214.0702999999999</v>
      </c>
      <c r="L216" s="10">
        <v>44060</v>
      </c>
      <c r="M216" t="s">
        <v>2810</v>
      </c>
      <c r="O216" t="str">
        <f>VLOOKUP(Table5[[#This Row],[Vendor_ID]],Table3[[Vendor_ID]:[REPUTASI]],10,0)</f>
        <v>A</v>
      </c>
      <c r="P216" t="str">
        <f>IF(Table5[[#This Row],[Reputation]]="F","Pembelian dilakukan kepada vendor dengan reputasi F","")</f>
        <v/>
      </c>
    </row>
    <row r="217" spans="1:16" hidden="1" x14ac:dyDescent="0.25">
      <c r="A217" s="4">
        <v>497</v>
      </c>
      <c r="B217" s="4">
        <v>4</v>
      </c>
      <c r="C217" s="4">
        <v>4</v>
      </c>
      <c r="D217" s="4">
        <v>259</v>
      </c>
      <c r="E217" s="4">
        <v>1498</v>
      </c>
      <c r="F217" s="4">
        <v>4</v>
      </c>
      <c r="G217" s="11">
        <v>44053</v>
      </c>
      <c r="H217" s="41">
        <v>26455.275000000001</v>
      </c>
      <c r="I217" s="41">
        <v>2116.422</v>
      </c>
      <c r="J217" s="41">
        <v>661.38189999999997</v>
      </c>
      <c r="K217" s="41">
        <v>29233.0789</v>
      </c>
      <c r="L217" s="11">
        <v>44062</v>
      </c>
      <c r="M217" t="s">
        <v>2810</v>
      </c>
      <c r="O217" t="str">
        <f>VLOOKUP(Table5[[#This Row],[Vendor_ID]],Table3[[Vendor_ID]:[REPUTASI]],10,0)</f>
        <v>A</v>
      </c>
      <c r="P217" t="str">
        <f>IF(Table5[[#This Row],[Reputation]]="F","Pembelian dilakukan kepada vendor dengan reputasi F","")</f>
        <v/>
      </c>
    </row>
    <row r="218" spans="1:16" hidden="1" x14ac:dyDescent="0.25">
      <c r="A218" s="5">
        <v>498</v>
      </c>
      <c r="B218" s="5">
        <v>4</v>
      </c>
      <c r="C218" s="5">
        <v>4</v>
      </c>
      <c r="D218" s="5">
        <v>260</v>
      </c>
      <c r="E218" s="5">
        <v>1674</v>
      </c>
      <c r="F218" s="5">
        <v>2</v>
      </c>
      <c r="G218" s="10">
        <v>44053</v>
      </c>
      <c r="H218" s="40">
        <v>944.37</v>
      </c>
      <c r="I218" s="40">
        <v>75.549599999999998</v>
      </c>
      <c r="J218" s="40">
        <v>23.609300000000001</v>
      </c>
      <c r="K218" s="40">
        <v>1043.5289</v>
      </c>
      <c r="L218" s="10">
        <v>44062</v>
      </c>
      <c r="M218" t="s">
        <v>2810</v>
      </c>
      <c r="O218" t="str">
        <f>VLOOKUP(Table5[[#This Row],[Vendor_ID]],Table3[[Vendor_ID]:[REPUTASI]],10,0)</f>
        <v>A</v>
      </c>
      <c r="P218" t="str">
        <f>IF(Table5[[#This Row],[Reputation]]="F","Pembelian dilakukan kepada vendor dengan reputasi F","")</f>
        <v/>
      </c>
    </row>
    <row r="219" spans="1:16" hidden="1" x14ac:dyDescent="0.25">
      <c r="A219" s="4">
        <v>499</v>
      </c>
      <c r="B219" s="4">
        <v>4</v>
      </c>
      <c r="C219" s="4">
        <v>4</v>
      </c>
      <c r="D219" s="4">
        <v>258</v>
      </c>
      <c r="E219" s="4">
        <v>1652</v>
      </c>
      <c r="F219" s="4">
        <v>4</v>
      </c>
      <c r="G219" s="11">
        <v>44053</v>
      </c>
      <c r="H219" s="41">
        <v>51588.074999999997</v>
      </c>
      <c r="I219" s="41">
        <v>4127.0460000000003</v>
      </c>
      <c r="J219" s="41">
        <v>1289.7019</v>
      </c>
      <c r="K219" s="41">
        <v>57004.822899999999</v>
      </c>
      <c r="L219" s="11">
        <v>44062</v>
      </c>
      <c r="M219" t="s">
        <v>1829</v>
      </c>
      <c r="O219" t="str">
        <f>VLOOKUP(Table5[[#This Row],[Vendor_ID]],Table3[[Vendor_ID]:[REPUTASI]],10,0)</f>
        <v>B</v>
      </c>
      <c r="P219" t="str">
        <f>IF(Table5[[#This Row],[Reputation]]="F","Pembelian dilakukan kepada vendor dengan reputasi F","")</f>
        <v/>
      </c>
    </row>
    <row r="220" spans="1:16" x14ac:dyDescent="0.25">
      <c r="A220" s="5">
        <v>500</v>
      </c>
      <c r="B220" s="5">
        <v>4</v>
      </c>
      <c r="C220" s="5">
        <v>4</v>
      </c>
      <c r="D220" s="5">
        <v>254</v>
      </c>
      <c r="E220" s="5">
        <v>1578</v>
      </c>
      <c r="F220" s="5">
        <v>3</v>
      </c>
      <c r="G220" s="10">
        <v>44053</v>
      </c>
      <c r="H220" s="40">
        <v>62843.55</v>
      </c>
      <c r="I220" s="40">
        <v>5027.4840000000004</v>
      </c>
      <c r="J220" s="40">
        <v>1571.0888</v>
      </c>
      <c r="K220" s="40">
        <v>69442.122799999997</v>
      </c>
      <c r="L220" s="10">
        <v>44062</v>
      </c>
      <c r="M220" t="s">
        <v>1829</v>
      </c>
      <c r="O220" t="str">
        <f>VLOOKUP(Table5[[#This Row],[Vendor_ID]],Table3[[Vendor_ID]:[REPUTASI]],10,0)</f>
        <v>F</v>
      </c>
      <c r="P220" t="str">
        <f>IF(Table5[[#This Row],[Reputation]]="F","Pembelian dilakukan kepada vendor dengan reputasi F","")</f>
        <v>Pembelian dilakukan kepada vendor dengan reputasi F</v>
      </c>
    </row>
    <row r="221" spans="1:16" hidden="1" x14ac:dyDescent="0.25">
      <c r="A221" s="4">
        <v>501</v>
      </c>
      <c r="B221" s="4">
        <v>4</v>
      </c>
      <c r="C221" s="4">
        <v>4</v>
      </c>
      <c r="D221" s="4">
        <v>257</v>
      </c>
      <c r="E221" s="4">
        <v>1538</v>
      </c>
      <c r="F221" s="4">
        <v>5</v>
      </c>
      <c r="G221" s="11">
        <v>44053</v>
      </c>
      <c r="H221" s="41">
        <v>37843.574999999997</v>
      </c>
      <c r="I221" s="41">
        <v>3027.4859999999999</v>
      </c>
      <c r="J221" s="41">
        <v>946.08939999999996</v>
      </c>
      <c r="K221" s="41">
        <v>41817.150399999999</v>
      </c>
      <c r="L221" s="11">
        <v>44062</v>
      </c>
      <c r="M221" t="s">
        <v>1829</v>
      </c>
      <c r="O221" t="str">
        <f>VLOOKUP(Table5[[#This Row],[Vendor_ID]],Table3[[Vendor_ID]:[REPUTASI]],10,0)</f>
        <v>B</v>
      </c>
      <c r="P221" t="str">
        <f>IF(Table5[[#This Row],[Reputation]]="F","Pembelian dilakukan kepada vendor dengan reputasi F","")</f>
        <v/>
      </c>
    </row>
    <row r="222" spans="1:16" x14ac:dyDescent="0.25">
      <c r="A222" s="5">
        <v>502</v>
      </c>
      <c r="B222" s="5">
        <v>4</v>
      </c>
      <c r="C222" s="5">
        <v>4</v>
      </c>
      <c r="D222" s="5">
        <v>261</v>
      </c>
      <c r="E222" s="5">
        <v>1556</v>
      </c>
      <c r="F222" s="5">
        <v>4</v>
      </c>
      <c r="G222" s="10">
        <v>44053</v>
      </c>
      <c r="H222" s="40">
        <v>25531.275000000001</v>
      </c>
      <c r="I222" s="40">
        <v>2042.502</v>
      </c>
      <c r="J222" s="40">
        <v>638.28189999999995</v>
      </c>
      <c r="K222" s="40">
        <v>28212.0589</v>
      </c>
      <c r="L222" s="10">
        <v>44062</v>
      </c>
      <c r="M222" t="s">
        <v>1829</v>
      </c>
      <c r="O222" t="str">
        <f>VLOOKUP(Table5[[#This Row],[Vendor_ID]],Table3[[Vendor_ID]:[REPUTASI]],10,0)</f>
        <v>F</v>
      </c>
      <c r="P222" t="str">
        <f>IF(Table5[[#This Row],[Reputation]]="F","Pembelian dilakukan kepada vendor dengan reputasi F","")</f>
        <v>Pembelian dilakukan kepada vendor dengan reputasi F</v>
      </c>
    </row>
    <row r="223" spans="1:16" hidden="1" x14ac:dyDescent="0.25">
      <c r="A223" s="4">
        <v>503</v>
      </c>
      <c r="B223" s="4">
        <v>4</v>
      </c>
      <c r="C223" s="4">
        <v>4</v>
      </c>
      <c r="D223" s="4">
        <v>251</v>
      </c>
      <c r="E223" s="4">
        <v>1554</v>
      </c>
      <c r="F223" s="4">
        <v>4</v>
      </c>
      <c r="G223" s="11">
        <v>44053</v>
      </c>
      <c r="H223" s="41">
        <v>402.72750000000002</v>
      </c>
      <c r="I223" s="41">
        <v>32.218200000000003</v>
      </c>
      <c r="J223" s="41">
        <v>10.068199999999999</v>
      </c>
      <c r="K223" s="41">
        <v>445.01389999999998</v>
      </c>
      <c r="L223" s="11">
        <v>44062</v>
      </c>
      <c r="M223" t="s">
        <v>2817</v>
      </c>
      <c r="O223" t="str">
        <f>VLOOKUP(Table5[[#This Row],[Vendor_ID]],Table3[[Vendor_ID]:[REPUTASI]],10,0)</f>
        <v>B</v>
      </c>
      <c r="P223" t="str">
        <f>IF(Table5[[#This Row],[Reputation]]="F","Pembelian dilakukan kepada vendor dengan reputasi F","")</f>
        <v/>
      </c>
    </row>
    <row r="224" spans="1:16" hidden="1" x14ac:dyDescent="0.25">
      <c r="A224" s="5">
        <v>504</v>
      </c>
      <c r="B224" s="5">
        <v>4</v>
      </c>
      <c r="C224" s="5">
        <v>4</v>
      </c>
      <c r="D224" s="5">
        <v>253</v>
      </c>
      <c r="E224" s="5">
        <v>1688</v>
      </c>
      <c r="F224" s="5">
        <v>4</v>
      </c>
      <c r="G224" s="10">
        <v>44053</v>
      </c>
      <c r="H224" s="40">
        <v>125.748</v>
      </c>
      <c r="I224" s="40">
        <v>10.059799999999999</v>
      </c>
      <c r="J224" s="40">
        <v>3.1436999999999999</v>
      </c>
      <c r="K224" s="40">
        <v>138.95150000000001</v>
      </c>
      <c r="L224" s="10">
        <v>44062</v>
      </c>
      <c r="M224" t="s">
        <v>2810</v>
      </c>
      <c r="O224" t="str">
        <f>VLOOKUP(Table5[[#This Row],[Vendor_ID]],Table3[[Vendor_ID]:[REPUTASI]],10,0)</f>
        <v>A</v>
      </c>
      <c r="P224" t="str">
        <f>IF(Table5[[#This Row],[Reputation]]="F","Pembelian dilakukan kepada vendor dengan reputasi F","")</f>
        <v/>
      </c>
    </row>
    <row r="225" spans="1:16" hidden="1" x14ac:dyDescent="0.25">
      <c r="A225" s="4">
        <v>505</v>
      </c>
      <c r="B225" s="4">
        <v>4</v>
      </c>
      <c r="C225" s="4">
        <v>4</v>
      </c>
      <c r="D225" s="4">
        <v>252</v>
      </c>
      <c r="E225" s="4">
        <v>1580</v>
      </c>
      <c r="F225" s="4">
        <v>5</v>
      </c>
      <c r="G225" s="11">
        <v>44054</v>
      </c>
      <c r="H225" s="41">
        <v>150.79050000000001</v>
      </c>
      <c r="I225" s="41">
        <v>12.0632</v>
      </c>
      <c r="J225" s="41">
        <v>3.7698</v>
      </c>
      <c r="K225" s="41">
        <v>166.62350000000001</v>
      </c>
      <c r="L225" s="11">
        <v>44063</v>
      </c>
      <c r="M225" t="s">
        <v>2810</v>
      </c>
      <c r="O225" t="str">
        <f>VLOOKUP(Table5[[#This Row],[Vendor_ID]],Table3[[Vendor_ID]:[REPUTASI]],10,0)</f>
        <v>A</v>
      </c>
      <c r="P225" t="str">
        <f>IF(Table5[[#This Row],[Reputation]]="F","Pembelian dilakukan kepada vendor dengan reputasi F","")</f>
        <v/>
      </c>
    </row>
    <row r="226" spans="1:16" hidden="1" x14ac:dyDescent="0.25">
      <c r="A226" s="5">
        <v>506</v>
      </c>
      <c r="B226" s="5">
        <v>4</v>
      </c>
      <c r="C226" s="5">
        <v>4</v>
      </c>
      <c r="D226" s="5">
        <v>256</v>
      </c>
      <c r="E226" s="5">
        <v>1496</v>
      </c>
      <c r="F226" s="5">
        <v>4</v>
      </c>
      <c r="G226" s="10">
        <v>44054</v>
      </c>
      <c r="H226" s="40">
        <v>465.28649999999999</v>
      </c>
      <c r="I226" s="40">
        <v>37.222900000000003</v>
      </c>
      <c r="J226" s="40">
        <v>11.632199999999999</v>
      </c>
      <c r="K226" s="40">
        <v>514.14160000000004</v>
      </c>
      <c r="L226" s="10">
        <v>44063</v>
      </c>
      <c r="M226" t="s">
        <v>2817</v>
      </c>
      <c r="O226" t="str">
        <f>VLOOKUP(Table5[[#This Row],[Vendor_ID]],Table3[[Vendor_ID]:[REPUTASI]],10,0)</f>
        <v>B</v>
      </c>
      <c r="P226" t="str">
        <f>IF(Table5[[#This Row],[Reputation]]="F","Pembelian dilakukan kepada vendor dengan reputasi F","")</f>
        <v/>
      </c>
    </row>
    <row r="227" spans="1:16" hidden="1" x14ac:dyDescent="0.25">
      <c r="A227" s="4">
        <v>507</v>
      </c>
      <c r="B227" s="4">
        <v>4</v>
      </c>
      <c r="C227" s="4">
        <v>4</v>
      </c>
      <c r="D227" s="4">
        <v>259</v>
      </c>
      <c r="E227" s="4">
        <v>1494</v>
      </c>
      <c r="F227" s="4">
        <v>2</v>
      </c>
      <c r="G227" s="11">
        <v>44054</v>
      </c>
      <c r="H227" s="41">
        <v>8847.2999999999993</v>
      </c>
      <c r="I227" s="41">
        <v>707.78399999999999</v>
      </c>
      <c r="J227" s="41">
        <v>221.1825</v>
      </c>
      <c r="K227" s="41">
        <v>9776.2664999999997</v>
      </c>
      <c r="L227" s="11">
        <v>44063</v>
      </c>
      <c r="M227" t="s">
        <v>2810</v>
      </c>
      <c r="O227" t="str">
        <f>VLOOKUP(Table5[[#This Row],[Vendor_ID]],Table3[[Vendor_ID]:[REPUTASI]],10,0)</f>
        <v>A</v>
      </c>
      <c r="P227" t="str">
        <f>IF(Table5[[#This Row],[Reputation]]="F","Pembelian dilakukan kepada vendor dengan reputasi F","")</f>
        <v/>
      </c>
    </row>
    <row r="228" spans="1:16" hidden="1" x14ac:dyDescent="0.25">
      <c r="A228" s="5">
        <v>508</v>
      </c>
      <c r="B228" s="5">
        <v>4</v>
      </c>
      <c r="C228" s="5">
        <v>4</v>
      </c>
      <c r="D228" s="5">
        <v>260</v>
      </c>
      <c r="E228" s="5">
        <v>1650</v>
      </c>
      <c r="F228" s="5">
        <v>5</v>
      </c>
      <c r="G228" s="10">
        <v>44054</v>
      </c>
      <c r="H228" s="40">
        <v>171.07650000000001</v>
      </c>
      <c r="I228" s="40">
        <v>13.6861</v>
      </c>
      <c r="J228" s="40">
        <v>4.2769000000000004</v>
      </c>
      <c r="K228" s="40">
        <v>189.0395</v>
      </c>
      <c r="L228" s="10">
        <v>44063</v>
      </c>
      <c r="M228" t="s">
        <v>2810</v>
      </c>
      <c r="O228" t="str">
        <f>VLOOKUP(Table5[[#This Row],[Vendor_ID]],Table3[[Vendor_ID]:[REPUTASI]],10,0)</f>
        <v>A</v>
      </c>
      <c r="P228" t="str">
        <f>IF(Table5[[#This Row],[Reputation]]="F","Pembelian dilakukan kepada vendor dengan reputasi F","")</f>
        <v/>
      </c>
    </row>
    <row r="229" spans="1:16" hidden="1" x14ac:dyDescent="0.25">
      <c r="A229" s="4">
        <v>509</v>
      </c>
      <c r="B229" s="4">
        <v>4</v>
      </c>
      <c r="C229" s="4">
        <v>4</v>
      </c>
      <c r="D229" s="4">
        <v>258</v>
      </c>
      <c r="E229" s="4">
        <v>1654</v>
      </c>
      <c r="F229" s="4">
        <v>4</v>
      </c>
      <c r="G229" s="11">
        <v>44054</v>
      </c>
      <c r="H229" s="41">
        <v>20397.3</v>
      </c>
      <c r="I229" s="41">
        <v>1631.7840000000001</v>
      </c>
      <c r="J229" s="41">
        <v>509.9325</v>
      </c>
      <c r="K229" s="41">
        <v>22539.016500000002</v>
      </c>
      <c r="L229" s="11">
        <v>44063</v>
      </c>
      <c r="M229" t="s">
        <v>2817</v>
      </c>
      <c r="O229" t="str">
        <f>VLOOKUP(Table5[[#This Row],[Vendor_ID]],Table3[[Vendor_ID]:[REPUTASI]],10,0)</f>
        <v>B</v>
      </c>
      <c r="P229" t="str">
        <f>IF(Table5[[#This Row],[Reputation]]="F","Pembelian dilakukan kepada vendor dengan reputasi F","")</f>
        <v/>
      </c>
    </row>
    <row r="230" spans="1:16" hidden="1" x14ac:dyDescent="0.25">
      <c r="A230" s="5">
        <v>510</v>
      </c>
      <c r="B230" s="5">
        <v>4</v>
      </c>
      <c r="C230" s="5">
        <v>4</v>
      </c>
      <c r="D230" s="5">
        <v>254</v>
      </c>
      <c r="E230" s="5">
        <v>1664</v>
      </c>
      <c r="F230" s="5">
        <v>3</v>
      </c>
      <c r="G230" s="10">
        <v>44054</v>
      </c>
      <c r="H230" s="40">
        <v>14628.075000000001</v>
      </c>
      <c r="I230" s="40">
        <v>1170.2460000000001</v>
      </c>
      <c r="J230" s="40">
        <v>365.70190000000002</v>
      </c>
      <c r="K230" s="40">
        <v>16164.0229</v>
      </c>
      <c r="L230" s="10">
        <v>44063</v>
      </c>
      <c r="M230" t="s">
        <v>2817</v>
      </c>
      <c r="O230" t="str">
        <f>VLOOKUP(Table5[[#This Row],[Vendor_ID]],Table3[[Vendor_ID]:[REPUTASI]],10,0)</f>
        <v>B</v>
      </c>
      <c r="P230" t="str">
        <f>IF(Table5[[#This Row],[Reputation]]="F","Pembelian dilakukan kepada vendor dengan reputasi F","")</f>
        <v/>
      </c>
    </row>
    <row r="231" spans="1:16" x14ac:dyDescent="0.25">
      <c r="A231" s="4">
        <v>511</v>
      </c>
      <c r="B231" s="4">
        <v>4</v>
      </c>
      <c r="C231" s="4">
        <v>4</v>
      </c>
      <c r="D231" s="4">
        <v>257</v>
      </c>
      <c r="E231" s="4">
        <v>1678</v>
      </c>
      <c r="F231" s="4">
        <v>3</v>
      </c>
      <c r="G231" s="11">
        <v>44054</v>
      </c>
      <c r="H231" s="41">
        <v>58685.55</v>
      </c>
      <c r="I231" s="41">
        <v>4694.8440000000001</v>
      </c>
      <c r="J231" s="41">
        <v>1467.1387999999999</v>
      </c>
      <c r="K231" s="41">
        <v>64847.532800000001</v>
      </c>
      <c r="L231" s="11">
        <v>44063</v>
      </c>
      <c r="M231" t="s">
        <v>1829</v>
      </c>
      <c r="O231" t="str">
        <f>VLOOKUP(Table5[[#This Row],[Vendor_ID]],Table3[[Vendor_ID]:[REPUTASI]],10,0)</f>
        <v>F</v>
      </c>
      <c r="P231" t="str">
        <f>IF(Table5[[#This Row],[Reputation]]="F","Pembelian dilakukan kepada vendor dengan reputasi F","")</f>
        <v>Pembelian dilakukan kepada vendor dengan reputasi F</v>
      </c>
    </row>
    <row r="232" spans="1:16" hidden="1" x14ac:dyDescent="0.25">
      <c r="A232" s="5">
        <v>512</v>
      </c>
      <c r="B232" s="5">
        <v>4</v>
      </c>
      <c r="C232" s="5">
        <v>4</v>
      </c>
      <c r="D232" s="5">
        <v>261</v>
      </c>
      <c r="E232" s="5">
        <v>1616</v>
      </c>
      <c r="F232" s="5">
        <v>4</v>
      </c>
      <c r="G232" s="10">
        <v>44054</v>
      </c>
      <c r="H232" s="40">
        <v>259.84350000000001</v>
      </c>
      <c r="I232" s="40">
        <v>20.787500000000001</v>
      </c>
      <c r="J232" s="40">
        <v>6.4961000000000002</v>
      </c>
      <c r="K232" s="40">
        <v>287.12709999999998</v>
      </c>
      <c r="L232" s="10">
        <v>44063</v>
      </c>
      <c r="M232" t="s">
        <v>2817</v>
      </c>
      <c r="O232" t="str">
        <f>VLOOKUP(Table5[[#This Row],[Vendor_ID]],Table3[[Vendor_ID]:[REPUTASI]],10,0)</f>
        <v>B</v>
      </c>
      <c r="P232" t="str">
        <f>IF(Table5[[#This Row],[Reputation]]="F","Pembelian dilakukan kepada vendor dengan reputasi F","")</f>
        <v/>
      </c>
    </row>
    <row r="233" spans="1:16" hidden="1" x14ac:dyDescent="0.25">
      <c r="A233" s="4">
        <v>513</v>
      </c>
      <c r="B233" s="4">
        <v>4</v>
      </c>
      <c r="C233" s="4">
        <v>4</v>
      </c>
      <c r="D233" s="4">
        <v>251</v>
      </c>
      <c r="E233" s="4">
        <v>1492</v>
      </c>
      <c r="F233" s="4">
        <v>4</v>
      </c>
      <c r="G233" s="11">
        <v>44054</v>
      </c>
      <c r="H233" s="41">
        <v>402.72750000000002</v>
      </c>
      <c r="I233" s="41">
        <v>32.218200000000003</v>
      </c>
      <c r="J233" s="41">
        <v>10.068199999999999</v>
      </c>
      <c r="K233" s="41">
        <v>445.01389999999998</v>
      </c>
      <c r="L233" s="11">
        <v>44063</v>
      </c>
      <c r="M233" t="s">
        <v>2817</v>
      </c>
      <c r="O233" t="str">
        <f>VLOOKUP(Table5[[#This Row],[Vendor_ID]],Table3[[Vendor_ID]:[REPUTASI]],10,0)</f>
        <v>B</v>
      </c>
      <c r="P233" t="str">
        <f>IF(Table5[[#This Row],[Reputation]]="F","Pembelian dilakukan kepada vendor dengan reputasi F","")</f>
        <v/>
      </c>
    </row>
    <row r="234" spans="1:16" hidden="1" x14ac:dyDescent="0.25">
      <c r="A234" s="5">
        <v>514</v>
      </c>
      <c r="B234" s="5">
        <v>4</v>
      </c>
      <c r="C234" s="5">
        <v>4</v>
      </c>
      <c r="D234" s="5">
        <v>253</v>
      </c>
      <c r="E234" s="5">
        <v>1602</v>
      </c>
      <c r="F234" s="5">
        <v>5</v>
      </c>
      <c r="G234" s="10">
        <v>44054</v>
      </c>
      <c r="H234" s="40">
        <v>270.80549999999999</v>
      </c>
      <c r="I234" s="40">
        <v>21.664400000000001</v>
      </c>
      <c r="J234" s="40">
        <v>6.7701000000000002</v>
      </c>
      <c r="K234" s="40">
        <v>299.24</v>
      </c>
      <c r="L234" s="10">
        <v>44063</v>
      </c>
      <c r="M234" t="s">
        <v>2817</v>
      </c>
      <c r="O234" t="str">
        <f>VLOOKUP(Table5[[#This Row],[Vendor_ID]],Table3[[Vendor_ID]:[REPUTASI]],10,0)</f>
        <v>B</v>
      </c>
      <c r="P234" t="str">
        <f>IF(Table5[[#This Row],[Reputation]]="F","Pembelian dilakukan kepada vendor dengan reputasi F","")</f>
        <v/>
      </c>
    </row>
    <row r="235" spans="1:16" hidden="1" x14ac:dyDescent="0.25">
      <c r="A235" s="4">
        <v>515</v>
      </c>
      <c r="B235" s="4">
        <v>4</v>
      </c>
      <c r="C235" s="4">
        <v>4</v>
      </c>
      <c r="D235" s="4">
        <v>255</v>
      </c>
      <c r="E235" s="4">
        <v>1540</v>
      </c>
      <c r="F235" s="4">
        <v>4</v>
      </c>
      <c r="G235" s="11">
        <v>44054</v>
      </c>
      <c r="H235" s="41">
        <v>2551.3110000000001</v>
      </c>
      <c r="I235" s="41">
        <v>204.10489999999999</v>
      </c>
      <c r="J235" s="41">
        <v>63.782800000000002</v>
      </c>
      <c r="K235" s="41">
        <v>2819.1986999999999</v>
      </c>
      <c r="L235" s="11">
        <v>44063</v>
      </c>
      <c r="M235" t="s">
        <v>2810</v>
      </c>
      <c r="O235" t="str">
        <f>VLOOKUP(Table5[[#This Row],[Vendor_ID]],Table3[[Vendor_ID]:[REPUTASI]],10,0)</f>
        <v>A</v>
      </c>
      <c r="P235" t="str">
        <f>IF(Table5[[#This Row],[Reputation]]="F","Pembelian dilakukan kepada vendor dengan reputasi F","")</f>
        <v/>
      </c>
    </row>
    <row r="236" spans="1:16" hidden="1" x14ac:dyDescent="0.25">
      <c r="A236" s="5">
        <v>516</v>
      </c>
      <c r="B236" s="5">
        <v>4</v>
      </c>
      <c r="C236" s="5">
        <v>4</v>
      </c>
      <c r="D236" s="5">
        <v>252</v>
      </c>
      <c r="E236" s="5">
        <v>1628</v>
      </c>
      <c r="F236" s="5">
        <v>5</v>
      </c>
      <c r="G236" s="10">
        <v>44054</v>
      </c>
      <c r="H236" s="40">
        <v>34644.224999999999</v>
      </c>
      <c r="I236" s="40">
        <v>2771.538</v>
      </c>
      <c r="J236" s="40">
        <v>866.10559999999998</v>
      </c>
      <c r="K236" s="40">
        <v>38281.868600000002</v>
      </c>
      <c r="L236" s="10">
        <v>44063</v>
      </c>
      <c r="M236" t="s">
        <v>2810</v>
      </c>
      <c r="O236" t="str">
        <f>VLOOKUP(Table5[[#This Row],[Vendor_ID]],Table3[[Vendor_ID]:[REPUTASI]],10,0)</f>
        <v>A</v>
      </c>
      <c r="P236" t="str">
        <f>IF(Table5[[#This Row],[Reputation]]="F","Pembelian dilakukan kepada vendor dengan reputasi F","")</f>
        <v/>
      </c>
    </row>
    <row r="237" spans="1:16" hidden="1" x14ac:dyDescent="0.25">
      <c r="A237" s="4">
        <v>517</v>
      </c>
      <c r="B237" s="4">
        <v>4</v>
      </c>
      <c r="C237" s="4">
        <v>4</v>
      </c>
      <c r="D237" s="4">
        <v>259</v>
      </c>
      <c r="E237" s="4">
        <v>1604</v>
      </c>
      <c r="F237" s="4">
        <v>4</v>
      </c>
      <c r="G237" s="11">
        <v>44054</v>
      </c>
      <c r="H237" s="41">
        <v>1839.5055</v>
      </c>
      <c r="I237" s="41">
        <v>147.16040000000001</v>
      </c>
      <c r="J237" s="41">
        <v>45.9876</v>
      </c>
      <c r="K237" s="41">
        <v>2032.6534999999999</v>
      </c>
      <c r="L237" s="11">
        <v>44063</v>
      </c>
      <c r="M237" t="s">
        <v>2810</v>
      </c>
      <c r="O237" t="str">
        <f>VLOOKUP(Table5[[#This Row],[Vendor_ID]],Table3[[Vendor_ID]:[REPUTASI]],10,0)</f>
        <v>A</v>
      </c>
      <c r="P237" t="str">
        <f>IF(Table5[[#This Row],[Reputation]]="F","Pembelian dilakukan kepada vendor dengan reputasi F","")</f>
        <v/>
      </c>
    </row>
    <row r="238" spans="1:16" hidden="1" x14ac:dyDescent="0.25">
      <c r="A238" s="5">
        <v>518</v>
      </c>
      <c r="B238" s="5">
        <v>4</v>
      </c>
      <c r="C238" s="5">
        <v>4</v>
      </c>
      <c r="D238" s="5">
        <v>260</v>
      </c>
      <c r="E238" s="5">
        <v>1690</v>
      </c>
      <c r="F238" s="5">
        <v>5</v>
      </c>
      <c r="G238" s="10">
        <v>44054</v>
      </c>
      <c r="H238" s="40">
        <v>146.286</v>
      </c>
      <c r="I238" s="40">
        <v>11.7029</v>
      </c>
      <c r="J238" s="40">
        <v>3.6572</v>
      </c>
      <c r="K238" s="40">
        <v>161.64609999999999</v>
      </c>
      <c r="L238" s="10">
        <v>44063</v>
      </c>
      <c r="M238" t="s">
        <v>2810</v>
      </c>
      <c r="O238" t="str">
        <f>VLOOKUP(Table5[[#This Row],[Vendor_ID]],Table3[[Vendor_ID]:[REPUTASI]],10,0)</f>
        <v>A</v>
      </c>
      <c r="P238" t="str">
        <f>IF(Table5[[#This Row],[Reputation]]="F","Pembelian dilakukan kepada vendor dengan reputasi F","")</f>
        <v/>
      </c>
    </row>
    <row r="239" spans="1:16" hidden="1" x14ac:dyDescent="0.25">
      <c r="A239" s="4">
        <v>519</v>
      </c>
      <c r="B239" s="4">
        <v>4</v>
      </c>
      <c r="C239" s="4">
        <v>4</v>
      </c>
      <c r="D239" s="4">
        <v>258</v>
      </c>
      <c r="E239" s="4">
        <v>1566</v>
      </c>
      <c r="F239" s="4">
        <v>5</v>
      </c>
      <c r="G239" s="11">
        <v>44054</v>
      </c>
      <c r="H239" s="41">
        <v>102.56399999999999</v>
      </c>
      <c r="I239" s="41">
        <v>8.2050999999999998</v>
      </c>
      <c r="J239" s="41">
        <v>2.5640999999999998</v>
      </c>
      <c r="K239" s="41">
        <v>113.33320000000001</v>
      </c>
      <c r="L239" s="11">
        <v>44063</v>
      </c>
      <c r="M239" t="s">
        <v>2810</v>
      </c>
      <c r="O239" t="str">
        <f>VLOOKUP(Table5[[#This Row],[Vendor_ID]],Table3[[Vendor_ID]:[REPUTASI]],10,0)</f>
        <v>A</v>
      </c>
      <c r="P239" t="str">
        <f>IF(Table5[[#This Row],[Reputation]]="F","Pembelian dilakukan kepada vendor dengan reputasi F","")</f>
        <v/>
      </c>
    </row>
    <row r="240" spans="1:16" hidden="1" x14ac:dyDescent="0.25">
      <c r="A240" s="5">
        <v>520</v>
      </c>
      <c r="B240" s="5">
        <v>4</v>
      </c>
      <c r="C240" s="5">
        <v>4</v>
      </c>
      <c r="D240" s="5">
        <v>250</v>
      </c>
      <c r="E240" s="5">
        <v>1698</v>
      </c>
      <c r="F240" s="5">
        <v>5</v>
      </c>
      <c r="G240" s="10">
        <v>44054</v>
      </c>
      <c r="H240" s="40">
        <v>150.79050000000001</v>
      </c>
      <c r="I240" s="40">
        <v>12.0632</v>
      </c>
      <c r="J240" s="40">
        <v>3.7698</v>
      </c>
      <c r="K240" s="40">
        <v>166.62350000000001</v>
      </c>
      <c r="L240" s="10">
        <v>44063</v>
      </c>
      <c r="M240" t="s">
        <v>2810</v>
      </c>
      <c r="O240" t="str">
        <f>VLOOKUP(Table5[[#This Row],[Vendor_ID]],Table3[[Vendor_ID]:[REPUTASI]],10,0)</f>
        <v>A</v>
      </c>
      <c r="P240" t="str">
        <f>IF(Table5[[#This Row],[Reputation]]="F","Pembelian dilakukan kepada vendor dengan reputasi F","")</f>
        <v/>
      </c>
    </row>
    <row r="241" spans="1:16" x14ac:dyDescent="0.25">
      <c r="A241" s="4">
        <v>521</v>
      </c>
      <c r="B241" s="4">
        <v>4</v>
      </c>
      <c r="C241" s="4">
        <v>4</v>
      </c>
      <c r="D241" s="4">
        <v>257</v>
      </c>
      <c r="E241" s="4">
        <v>1560</v>
      </c>
      <c r="F241" s="4">
        <v>5</v>
      </c>
      <c r="G241" s="11">
        <v>44055</v>
      </c>
      <c r="H241" s="41">
        <v>13669.424999999999</v>
      </c>
      <c r="I241" s="41">
        <v>1093.5540000000001</v>
      </c>
      <c r="J241" s="41">
        <v>341.73559999999998</v>
      </c>
      <c r="K241" s="41">
        <v>15104.714599999999</v>
      </c>
      <c r="L241" s="11">
        <v>44064</v>
      </c>
      <c r="M241" t="s">
        <v>1829</v>
      </c>
      <c r="O241" t="str">
        <f>VLOOKUP(Table5[[#This Row],[Vendor_ID]],Table3[[Vendor_ID]:[REPUTASI]],10,0)</f>
        <v>F</v>
      </c>
      <c r="P241" t="str">
        <f>IF(Table5[[#This Row],[Reputation]]="F","Pembelian dilakukan kepada vendor dengan reputasi F","")</f>
        <v>Pembelian dilakukan kepada vendor dengan reputasi F</v>
      </c>
    </row>
    <row r="242" spans="1:16" hidden="1" x14ac:dyDescent="0.25">
      <c r="A242" s="5">
        <v>522</v>
      </c>
      <c r="B242" s="5">
        <v>4</v>
      </c>
      <c r="C242" s="5">
        <v>4</v>
      </c>
      <c r="D242" s="5">
        <v>261</v>
      </c>
      <c r="E242" s="5">
        <v>1692</v>
      </c>
      <c r="F242" s="5">
        <v>5</v>
      </c>
      <c r="G242" s="10">
        <v>44055</v>
      </c>
      <c r="H242" s="40">
        <v>6756.12</v>
      </c>
      <c r="I242" s="40">
        <v>540.4896</v>
      </c>
      <c r="J242" s="40">
        <v>168.90299999999999</v>
      </c>
      <c r="K242" s="40">
        <v>7465.5126</v>
      </c>
      <c r="L242" s="10">
        <v>44064</v>
      </c>
      <c r="M242" t="s">
        <v>1829</v>
      </c>
      <c r="O242" t="str">
        <f>VLOOKUP(Table5[[#This Row],[Vendor_ID]],Table3[[Vendor_ID]:[REPUTASI]],10,0)</f>
        <v>B</v>
      </c>
      <c r="P242" t="str">
        <f>IF(Table5[[#This Row],[Reputation]]="F","Pembelian dilakukan kepada vendor dengan reputasi F","")</f>
        <v/>
      </c>
    </row>
    <row r="243" spans="1:16" x14ac:dyDescent="0.25">
      <c r="A243" s="4">
        <v>523</v>
      </c>
      <c r="B243" s="4">
        <v>4</v>
      </c>
      <c r="C243" s="4">
        <v>4</v>
      </c>
      <c r="D243" s="4">
        <v>251</v>
      </c>
      <c r="E243" s="4">
        <v>1696</v>
      </c>
      <c r="F243" s="4">
        <v>5</v>
      </c>
      <c r="G243" s="11">
        <v>44055</v>
      </c>
      <c r="H243" s="41">
        <v>50860.425000000003</v>
      </c>
      <c r="I243" s="41">
        <v>4068.8339999999998</v>
      </c>
      <c r="J243" s="41">
        <v>1271.5106000000001</v>
      </c>
      <c r="K243" s="41">
        <v>56200.7696</v>
      </c>
      <c r="L243" s="11">
        <v>44064</v>
      </c>
      <c r="M243" t="s">
        <v>2810</v>
      </c>
      <c r="O243" t="str">
        <f>VLOOKUP(Table5[[#This Row],[Vendor_ID]],Table3[[Vendor_ID]:[REPUTASI]],10,0)</f>
        <v>F</v>
      </c>
      <c r="P243" t="str">
        <f>IF(Table5[[#This Row],[Reputation]]="F","Pembelian dilakukan kepada vendor dengan reputasi F","")</f>
        <v>Pembelian dilakukan kepada vendor dengan reputasi F</v>
      </c>
    </row>
    <row r="244" spans="1:16" hidden="1" x14ac:dyDescent="0.25">
      <c r="A244" s="5">
        <v>524</v>
      </c>
      <c r="B244" s="5">
        <v>4</v>
      </c>
      <c r="C244" s="5">
        <v>4</v>
      </c>
      <c r="D244" s="5">
        <v>253</v>
      </c>
      <c r="E244" s="5">
        <v>1504</v>
      </c>
      <c r="F244" s="5">
        <v>1</v>
      </c>
      <c r="G244" s="10">
        <v>44055</v>
      </c>
      <c r="H244" s="40">
        <v>551.88</v>
      </c>
      <c r="I244" s="40">
        <v>44.150399999999998</v>
      </c>
      <c r="J244" s="40">
        <v>13.797000000000001</v>
      </c>
      <c r="K244" s="40">
        <v>609.82740000000001</v>
      </c>
      <c r="L244" s="10">
        <v>44064</v>
      </c>
      <c r="M244" t="s">
        <v>2817</v>
      </c>
      <c r="O244" t="str">
        <f>VLOOKUP(Table5[[#This Row],[Vendor_ID]],Table3[[Vendor_ID]:[REPUTASI]],10,0)</f>
        <v>B</v>
      </c>
      <c r="P244" t="str">
        <f>IF(Table5[[#This Row],[Reputation]]="F","Pembelian dilakukan kepada vendor dengan reputasi F","")</f>
        <v/>
      </c>
    </row>
    <row r="245" spans="1:16" hidden="1" x14ac:dyDescent="0.25">
      <c r="A245" s="4">
        <v>525</v>
      </c>
      <c r="B245" s="4">
        <v>4</v>
      </c>
      <c r="C245" s="4">
        <v>4</v>
      </c>
      <c r="D245" s="4">
        <v>255</v>
      </c>
      <c r="E245" s="4">
        <v>1544</v>
      </c>
      <c r="F245" s="4">
        <v>1</v>
      </c>
      <c r="G245" s="11">
        <v>44055</v>
      </c>
      <c r="H245" s="41">
        <v>6987.75</v>
      </c>
      <c r="I245" s="41">
        <v>559.02</v>
      </c>
      <c r="J245" s="41">
        <v>174.69380000000001</v>
      </c>
      <c r="K245" s="41">
        <v>7721.4638000000004</v>
      </c>
      <c r="L245" s="11">
        <v>44064</v>
      </c>
      <c r="M245" t="s">
        <v>2810</v>
      </c>
      <c r="O245" t="str">
        <f>VLOOKUP(Table5[[#This Row],[Vendor_ID]],Table3[[Vendor_ID]:[REPUTASI]],10,0)</f>
        <v>B</v>
      </c>
      <c r="P245" t="str">
        <f>IF(Table5[[#This Row],[Reputation]]="F","Pembelian dilakukan kepada vendor dengan reputasi F","")</f>
        <v/>
      </c>
    </row>
    <row r="246" spans="1:16" hidden="1" x14ac:dyDescent="0.25">
      <c r="A246" s="5">
        <v>526</v>
      </c>
      <c r="B246" s="5">
        <v>4</v>
      </c>
      <c r="C246" s="5">
        <v>4</v>
      </c>
      <c r="D246" s="5">
        <v>256</v>
      </c>
      <c r="E246" s="5">
        <v>1530</v>
      </c>
      <c r="F246" s="5">
        <v>2</v>
      </c>
      <c r="G246" s="10">
        <v>44055</v>
      </c>
      <c r="H246" s="40">
        <v>28072.275000000001</v>
      </c>
      <c r="I246" s="40">
        <v>2245.7820000000002</v>
      </c>
      <c r="J246" s="40">
        <v>701.80690000000004</v>
      </c>
      <c r="K246" s="40">
        <v>31019.8639</v>
      </c>
      <c r="L246" s="10">
        <v>44064</v>
      </c>
      <c r="M246" t="s">
        <v>2810</v>
      </c>
      <c r="O246" t="str">
        <f>VLOOKUP(Table5[[#This Row],[Vendor_ID]],Table3[[Vendor_ID]:[REPUTASI]],10,0)</f>
        <v>A</v>
      </c>
      <c r="P246" t="str">
        <f>IF(Table5[[#This Row],[Reputation]]="F","Pembelian dilakukan kepada vendor dengan reputasi F","")</f>
        <v/>
      </c>
    </row>
    <row r="247" spans="1:16" hidden="1" x14ac:dyDescent="0.25">
      <c r="A247" s="4">
        <v>527</v>
      </c>
      <c r="B247" s="4">
        <v>4</v>
      </c>
      <c r="C247" s="4">
        <v>4</v>
      </c>
      <c r="D247" s="4">
        <v>259</v>
      </c>
      <c r="E247" s="4">
        <v>1508</v>
      </c>
      <c r="F247" s="4">
        <v>1</v>
      </c>
      <c r="G247" s="11">
        <v>44055</v>
      </c>
      <c r="H247" s="41">
        <v>37312.275000000001</v>
      </c>
      <c r="I247" s="41">
        <v>2984.982</v>
      </c>
      <c r="J247" s="41">
        <v>932.80690000000004</v>
      </c>
      <c r="K247" s="41">
        <v>41230.063900000001</v>
      </c>
      <c r="L247" s="11">
        <v>44064</v>
      </c>
      <c r="M247" t="s">
        <v>2810</v>
      </c>
      <c r="O247" t="str">
        <f>VLOOKUP(Table5[[#This Row],[Vendor_ID]],Table3[[Vendor_ID]:[REPUTASI]],10,0)</f>
        <v>A</v>
      </c>
      <c r="P247" t="str">
        <f>IF(Table5[[#This Row],[Reputation]]="F","Pembelian dilakukan kepada vendor dengan reputasi F","")</f>
        <v/>
      </c>
    </row>
    <row r="248" spans="1:16" hidden="1" x14ac:dyDescent="0.25">
      <c r="A248" s="5">
        <v>528</v>
      </c>
      <c r="B248" s="5">
        <v>4</v>
      </c>
      <c r="C248" s="5">
        <v>4</v>
      </c>
      <c r="D248" s="5">
        <v>260</v>
      </c>
      <c r="E248" s="5">
        <v>1694</v>
      </c>
      <c r="F248" s="5">
        <v>1</v>
      </c>
      <c r="G248" s="10">
        <v>44055</v>
      </c>
      <c r="H248" s="40">
        <v>7623</v>
      </c>
      <c r="I248" s="40">
        <v>609.84</v>
      </c>
      <c r="J248" s="40">
        <v>190.57499999999999</v>
      </c>
      <c r="K248" s="40">
        <v>8423.4150000000009</v>
      </c>
      <c r="L248" s="10">
        <v>44064</v>
      </c>
      <c r="M248" t="s">
        <v>2817</v>
      </c>
      <c r="O248" t="str">
        <f>VLOOKUP(Table5[[#This Row],[Vendor_ID]],Table3[[Vendor_ID]:[REPUTASI]],10,0)</f>
        <v>B</v>
      </c>
      <c r="P248" t="str">
        <f>IF(Table5[[#This Row],[Reputation]]="F","Pembelian dilakukan kepada vendor dengan reputasi F","")</f>
        <v/>
      </c>
    </row>
    <row r="249" spans="1:16" x14ac:dyDescent="0.25">
      <c r="A249" s="4">
        <v>529</v>
      </c>
      <c r="B249" s="4">
        <v>4</v>
      </c>
      <c r="C249" s="4">
        <v>4</v>
      </c>
      <c r="D249" s="4">
        <v>258</v>
      </c>
      <c r="E249" s="4">
        <v>1624</v>
      </c>
      <c r="F249" s="4">
        <v>2</v>
      </c>
      <c r="G249" s="11">
        <v>44055</v>
      </c>
      <c r="H249" s="41">
        <v>28297.5</v>
      </c>
      <c r="I249" s="41">
        <v>2263.8000000000002</v>
      </c>
      <c r="J249" s="41">
        <v>707.4375</v>
      </c>
      <c r="K249" s="41">
        <v>31268.737499999999</v>
      </c>
      <c r="L249" s="11">
        <v>44064</v>
      </c>
      <c r="M249" t="s">
        <v>1829</v>
      </c>
      <c r="O249" t="str">
        <f>VLOOKUP(Table5[[#This Row],[Vendor_ID]],Table3[[Vendor_ID]:[REPUTASI]],10,0)</f>
        <v>F</v>
      </c>
      <c r="P249" t="str">
        <f>IF(Table5[[#This Row],[Reputation]]="F","Pembelian dilakukan kepada vendor dengan reputasi F","")</f>
        <v>Pembelian dilakukan kepada vendor dengan reputasi F</v>
      </c>
    </row>
    <row r="250" spans="1:16" hidden="1" x14ac:dyDescent="0.25">
      <c r="A250" s="5">
        <v>530</v>
      </c>
      <c r="B250" s="5">
        <v>4</v>
      </c>
      <c r="C250" s="5">
        <v>4</v>
      </c>
      <c r="D250" s="5">
        <v>254</v>
      </c>
      <c r="E250" s="5">
        <v>1548</v>
      </c>
      <c r="F250" s="5">
        <v>2</v>
      </c>
      <c r="G250" s="10">
        <v>44055</v>
      </c>
      <c r="H250" s="40">
        <v>59.944499999999998</v>
      </c>
      <c r="I250" s="40">
        <v>4.7956000000000003</v>
      </c>
      <c r="J250" s="40">
        <v>1.4985999999999999</v>
      </c>
      <c r="K250" s="40">
        <v>66.238699999999994</v>
      </c>
      <c r="L250" s="10">
        <v>44064</v>
      </c>
      <c r="M250" t="s">
        <v>2810</v>
      </c>
      <c r="O250" t="str">
        <f>VLOOKUP(Table5[[#This Row],[Vendor_ID]],Table3[[Vendor_ID]:[REPUTASI]],10,0)</f>
        <v>A</v>
      </c>
      <c r="P250" t="str">
        <f>IF(Table5[[#This Row],[Reputation]]="F","Pembelian dilakukan kepada vendor dengan reputasi F","")</f>
        <v/>
      </c>
    </row>
    <row r="251" spans="1:16" hidden="1" x14ac:dyDescent="0.25">
      <c r="A251" s="4">
        <v>531</v>
      </c>
      <c r="B251" s="4">
        <v>5</v>
      </c>
      <c r="C251" s="4">
        <v>4</v>
      </c>
      <c r="D251" s="4">
        <v>257</v>
      </c>
      <c r="E251" s="4">
        <v>1598</v>
      </c>
      <c r="F251" s="4">
        <v>5</v>
      </c>
      <c r="G251" s="11">
        <v>44055</v>
      </c>
      <c r="H251" s="41">
        <v>222.04349999999999</v>
      </c>
      <c r="I251" s="41">
        <v>17.763500000000001</v>
      </c>
      <c r="J251" s="41">
        <v>5.5510999999999999</v>
      </c>
      <c r="K251" s="41">
        <v>245.35810000000001</v>
      </c>
      <c r="L251" s="11">
        <v>44064</v>
      </c>
      <c r="M251" t="s">
        <v>2810</v>
      </c>
      <c r="O251" t="str">
        <f>VLOOKUP(Table5[[#This Row],[Vendor_ID]],Table3[[Vendor_ID]:[REPUTASI]],10,0)</f>
        <v>A</v>
      </c>
      <c r="P251" t="str">
        <f>IF(Table5[[#This Row],[Reputation]]="F","Pembelian dilakukan kepada vendor dengan reputasi F","")</f>
        <v/>
      </c>
    </row>
    <row r="252" spans="1:16" hidden="1" x14ac:dyDescent="0.25">
      <c r="A252" s="5">
        <v>532</v>
      </c>
      <c r="B252" s="5">
        <v>4</v>
      </c>
      <c r="C252" s="5">
        <v>4</v>
      </c>
      <c r="D252" s="5">
        <v>261</v>
      </c>
      <c r="E252" s="5">
        <v>1658</v>
      </c>
      <c r="F252" s="5">
        <v>5</v>
      </c>
      <c r="G252" s="10">
        <v>44055</v>
      </c>
      <c r="H252" s="40">
        <v>43878.45</v>
      </c>
      <c r="I252" s="40">
        <v>3510.2759999999998</v>
      </c>
      <c r="J252" s="40">
        <v>1096.9612999999999</v>
      </c>
      <c r="K252" s="40">
        <v>48485.687299999998</v>
      </c>
      <c r="L252" s="10">
        <v>44064</v>
      </c>
      <c r="M252" t="s">
        <v>1829</v>
      </c>
      <c r="O252" t="str">
        <f>VLOOKUP(Table5[[#This Row],[Vendor_ID]],Table3[[Vendor_ID]:[REPUTASI]],10,0)</f>
        <v>B</v>
      </c>
      <c r="P252" t="str">
        <f>IF(Table5[[#This Row],[Reputation]]="F","Pembelian dilakukan kepada vendor dengan reputasi F","")</f>
        <v/>
      </c>
    </row>
    <row r="253" spans="1:16" hidden="1" x14ac:dyDescent="0.25">
      <c r="A253" s="4">
        <v>533</v>
      </c>
      <c r="B253" s="4">
        <v>4</v>
      </c>
      <c r="C253" s="4">
        <v>4</v>
      </c>
      <c r="D253" s="4">
        <v>251</v>
      </c>
      <c r="E253" s="4">
        <v>1536</v>
      </c>
      <c r="F253" s="4">
        <v>4</v>
      </c>
      <c r="G253" s="11">
        <v>44055</v>
      </c>
      <c r="H253" s="41">
        <v>345.55500000000001</v>
      </c>
      <c r="I253" s="41">
        <v>27.644400000000001</v>
      </c>
      <c r="J253" s="41">
        <v>8.6388999999999996</v>
      </c>
      <c r="K253" s="41">
        <v>381.8383</v>
      </c>
      <c r="L253" s="11">
        <v>44064</v>
      </c>
      <c r="M253" t="s">
        <v>2810</v>
      </c>
      <c r="O253" t="str">
        <f>VLOOKUP(Table5[[#This Row],[Vendor_ID]],Table3[[Vendor_ID]:[REPUTASI]],10,0)</f>
        <v>A</v>
      </c>
      <c r="P253" t="str">
        <f>IF(Table5[[#This Row],[Reputation]]="F","Pembelian dilakukan kepada vendor dengan reputasi F","")</f>
        <v/>
      </c>
    </row>
    <row r="254" spans="1:16" x14ac:dyDescent="0.25">
      <c r="A254" s="5">
        <v>534</v>
      </c>
      <c r="B254" s="5">
        <v>4</v>
      </c>
      <c r="C254" s="5">
        <v>4</v>
      </c>
      <c r="D254" s="5">
        <v>253</v>
      </c>
      <c r="E254" s="5">
        <v>1568</v>
      </c>
      <c r="F254" s="5">
        <v>2</v>
      </c>
      <c r="G254" s="10">
        <v>44055</v>
      </c>
      <c r="H254" s="40">
        <v>15153.6</v>
      </c>
      <c r="I254" s="40">
        <v>1212.288</v>
      </c>
      <c r="J254" s="40">
        <v>378.84</v>
      </c>
      <c r="K254" s="40">
        <v>16744.727999999999</v>
      </c>
      <c r="L254" s="10">
        <v>44064</v>
      </c>
      <c r="M254" t="s">
        <v>1829</v>
      </c>
      <c r="O254" t="str">
        <f>VLOOKUP(Table5[[#This Row],[Vendor_ID]],Table3[[Vendor_ID]:[REPUTASI]],10,0)</f>
        <v>F</v>
      </c>
      <c r="P254" t="str">
        <f>IF(Table5[[#This Row],[Reputation]]="F","Pembelian dilakukan kepada vendor dengan reputasi F","")</f>
        <v>Pembelian dilakukan kepada vendor dengan reputasi F</v>
      </c>
    </row>
    <row r="255" spans="1:16" hidden="1" x14ac:dyDescent="0.25">
      <c r="A255" s="4">
        <v>535</v>
      </c>
      <c r="B255" s="4">
        <v>4</v>
      </c>
      <c r="C255" s="4">
        <v>4</v>
      </c>
      <c r="D255" s="4">
        <v>255</v>
      </c>
      <c r="E255" s="4">
        <v>1648</v>
      </c>
      <c r="F255" s="4">
        <v>5</v>
      </c>
      <c r="G255" s="11">
        <v>44055</v>
      </c>
      <c r="H255" s="41">
        <v>142.41149999999999</v>
      </c>
      <c r="I255" s="41">
        <v>11.392899999999999</v>
      </c>
      <c r="J255" s="41">
        <v>3.5602999999999998</v>
      </c>
      <c r="K255" s="41">
        <v>157.3647</v>
      </c>
      <c r="L255" s="11">
        <v>44064</v>
      </c>
      <c r="M255" t="s">
        <v>2810</v>
      </c>
      <c r="O255" t="str">
        <f>VLOOKUP(Table5[[#This Row],[Vendor_ID]],Table3[[Vendor_ID]:[REPUTASI]],10,0)</f>
        <v>A</v>
      </c>
      <c r="P255" t="str">
        <f>IF(Table5[[#This Row],[Reputation]]="F","Pembelian dilakukan kepada vendor dengan reputasi F","")</f>
        <v/>
      </c>
    </row>
    <row r="256" spans="1:16" hidden="1" x14ac:dyDescent="0.25">
      <c r="A256" s="5">
        <v>536</v>
      </c>
      <c r="B256" s="5">
        <v>4</v>
      </c>
      <c r="C256" s="5">
        <v>4</v>
      </c>
      <c r="D256" s="5">
        <v>256</v>
      </c>
      <c r="E256" s="5">
        <v>1646</v>
      </c>
      <c r="F256" s="5">
        <v>2</v>
      </c>
      <c r="G256" s="10">
        <v>44055</v>
      </c>
      <c r="H256" s="40">
        <v>48030.675000000003</v>
      </c>
      <c r="I256" s="40">
        <v>3842.4540000000002</v>
      </c>
      <c r="J256" s="40">
        <v>1200.7669000000001</v>
      </c>
      <c r="K256" s="40">
        <v>53073.895900000003</v>
      </c>
      <c r="L256" s="10">
        <v>44064</v>
      </c>
      <c r="M256" t="s">
        <v>2810</v>
      </c>
      <c r="O256" t="str">
        <f>VLOOKUP(Table5[[#This Row],[Vendor_ID]],Table3[[Vendor_ID]:[REPUTASI]],10,0)</f>
        <v>A</v>
      </c>
      <c r="P256" t="str">
        <f>IF(Table5[[#This Row],[Reputation]]="F","Pembelian dilakukan kepada vendor dengan reputasi F","")</f>
        <v/>
      </c>
    </row>
    <row r="257" spans="1:16" hidden="1" x14ac:dyDescent="0.25">
      <c r="A257" s="4">
        <v>537</v>
      </c>
      <c r="B257" s="4">
        <v>4</v>
      </c>
      <c r="C257" s="4">
        <v>4</v>
      </c>
      <c r="D257" s="4">
        <v>255</v>
      </c>
      <c r="E257" s="4">
        <v>1530</v>
      </c>
      <c r="F257" s="4">
        <v>2</v>
      </c>
      <c r="G257" s="11">
        <v>44056</v>
      </c>
      <c r="H257" s="41">
        <v>28072.275000000001</v>
      </c>
      <c r="I257" s="41">
        <v>2245.7820000000002</v>
      </c>
      <c r="J257" s="41">
        <v>701.80690000000004</v>
      </c>
      <c r="K257" s="41">
        <v>31019.8639</v>
      </c>
      <c r="L257" s="11">
        <v>44065</v>
      </c>
      <c r="M257" t="s">
        <v>2810</v>
      </c>
      <c r="O257" t="str">
        <f>VLOOKUP(Table5[[#This Row],[Vendor_ID]],Table3[[Vendor_ID]:[REPUTASI]],10,0)</f>
        <v>A</v>
      </c>
      <c r="P257" t="str">
        <f>IF(Table5[[#This Row],[Reputation]]="F","Pembelian dilakukan kepada vendor dengan reputasi F","")</f>
        <v/>
      </c>
    </row>
    <row r="258" spans="1:16" hidden="1" x14ac:dyDescent="0.25">
      <c r="A258" s="5">
        <v>538</v>
      </c>
      <c r="B258" s="5">
        <v>4</v>
      </c>
      <c r="C258" s="5">
        <v>4</v>
      </c>
      <c r="D258" s="5">
        <v>256</v>
      </c>
      <c r="E258" s="5">
        <v>1508</v>
      </c>
      <c r="F258" s="5">
        <v>1</v>
      </c>
      <c r="G258" s="10">
        <v>44056</v>
      </c>
      <c r="H258" s="40">
        <v>37312.275000000001</v>
      </c>
      <c r="I258" s="40">
        <v>2984.982</v>
      </c>
      <c r="J258" s="40">
        <v>932.80690000000004</v>
      </c>
      <c r="K258" s="40">
        <v>41230.063900000001</v>
      </c>
      <c r="L258" s="10">
        <v>44065</v>
      </c>
      <c r="M258" t="s">
        <v>2810</v>
      </c>
      <c r="O258" t="str">
        <f>VLOOKUP(Table5[[#This Row],[Vendor_ID]],Table3[[Vendor_ID]:[REPUTASI]],10,0)</f>
        <v>A</v>
      </c>
      <c r="P258" t="str">
        <f>IF(Table5[[#This Row],[Reputation]]="F","Pembelian dilakukan kepada vendor dengan reputasi F","")</f>
        <v/>
      </c>
    </row>
    <row r="259" spans="1:16" hidden="1" x14ac:dyDescent="0.25">
      <c r="A259" s="4">
        <v>539</v>
      </c>
      <c r="B259" s="4">
        <v>4</v>
      </c>
      <c r="C259" s="4">
        <v>4</v>
      </c>
      <c r="D259" s="4">
        <v>259</v>
      </c>
      <c r="E259" s="4">
        <v>1694</v>
      </c>
      <c r="F259" s="4">
        <v>1</v>
      </c>
      <c r="G259" s="11">
        <v>44056</v>
      </c>
      <c r="H259" s="41">
        <v>7623</v>
      </c>
      <c r="I259" s="41">
        <v>609.84</v>
      </c>
      <c r="J259" s="41">
        <v>190.57499999999999</v>
      </c>
      <c r="K259" s="41">
        <v>8423.4150000000009</v>
      </c>
      <c r="L259" s="11">
        <v>44065</v>
      </c>
      <c r="M259" t="s">
        <v>2817</v>
      </c>
      <c r="O259" t="str">
        <f>VLOOKUP(Table5[[#This Row],[Vendor_ID]],Table3[[Vendor_ID]:[REPUTASI]],10,0)</f>
        <v>B</v>
      </c>
      <c r="P259" t="str">
        <f>IF(Table5[[#This Row],[Reputation]]="F","Pembelian dilakukan kepada vendor dengan reputasi F","")</f>
        <v/>
      </c>
    </row>
    <row r="260" spans="1:16" x14ac:dyDescent="0.25">
      <c r="A260" s="5">
        <v>540</v>
      </c>
      <c r="B260" s="5">
        <v>4</v>
      </c>
      <c r="C260" s="5">
        <v>4</v>
      </c>
      <c r="D260" s="5">
        <v>260</v>
      </c>
      <c r="E260" s="5">
        <v>1624</v>
      </c>
      <c r="F260" s="5">
        <v>2</v>
      </c>
      <c r="G260" s="10">
        <v>44056</v>
      </c>
      <c r="H260" s="40">
        <v>28297.5</v>
      </c>
      <c r="I260" s="40">
        <v>2263.8000000000002</v>
      </c>
      <c r="J260" s="40">
        <v>707.4375</v>
      </c>
      <c r="K260" s="40">
        <v>31268.737499999999</v>
      </c>
      <c r="L260" s="10">
        <v>44065</v>
      </c>
      <c r="M260" t="s">
        <v>1829</v>
      </c>
      <c r="O260" t="str">
        <f>VLOOKUP(Table5[[#This Row],[Vendor_ID]],Table3[[Vendor_ID]:[REPUTASI]],10,0)</f>
        <v>F</v>
      </c>
      <c r="P260" t="str">
        <f>IF(Table5[[#This Row],[Reputation]]="F","Pembelian dilakukan kepada vendor dengan reputasi F","")</f>
        <v>Pembelian dilakukan kepada vendor dengan reputasi F</v>
      </c>
    </row>
    <row r="261" spans="1:16" hidden="1" x14ac:dyDescent="0.25">
      <c r="A261" s="4">
        <v>541</v>
      </c>
      <c r="B261" s="4">
        <v>4</v>
      </c>
      <c r="C261" s="4">
        <v>4</v>
      </c>
      <c r="D261" s="4">
        <v>259</v>
      </c>
      <c r="E261" s="4">
        <v>1672</v>
      </c>
      <c r="F261" s="4">
        <v>4</v>
      </c>
      <c r="G261" s="11">
        <v>44056</v>
      </c>
      <c r="H261" s="41">
        <v>550.9665</v>
      </c>
      <c r="I261" s="41">
        <v>44.077300000000001</v>
      </c>
      <c r="J261" s="41">
        <v>13.7742</v>
      </c>
      <c r="K261" s="41">
        <v>608.81799999999998</v>
      </c>
      <c r="L261" s="11">
        <v>44065</v>
      </c>
      <c r="M261" t="s">
        <v>2817</v>
      </c>
      <c r="O261" t="str">
        <f>VLOOKUP(Table5[[#This Row],[Vendor_ID]],Table3[[Vendor_ID]:[REPUTASI]],10,0)</f>
        <v>B</v>
      </c>
      <c r="P261" t="str">
        <f>IF(Table5[[#This Row],[Reputation]]="F","Pembelian dilakukan kepada vendor dengan reputasi F","")</f>
        <v/>
      </c>
    </row>
    <row r="262" spans="1:16" hidden="1" x14ac:dyDescent="0.25">
      <c r="A262" s="5">
        <v>542</v>
      </c>
      <c r="B262" s="5">
        <v>4</v>
      </c>
      <c r="C262" s="5">
        <v>4</v>
      </c>
      <c r="D262" s="5">
        <v>250</v>
      </c>
      <c r="E262" s="5">
        <v>1600</v>
      </c>
      <c r="F262" s="5">
        <v>1</v>
      </c>
      <c r="G262" s="10">
        <v>44056</v>
      </c>
      <c r="H262" s="40">
        <v>1276.2750000000001</v>
      </c>
      <c r="I262" s="40">
        <v>102.102</v>
      </c>
      <c r="J262" s="40">
        <v>31.9069</v>
      </c>
      <c r="K262" s="40">
        <v>1410.2838999999999</v>
      </c>
      <c r="L262" s="10">
        <v>44065</v>
      </c>
      <c r="M262" t="s">
        <v>2810</v>
      </c>
      <c r="O262" t="str">
        <f>VLOOKUP(Table5[[#This Row],[Vendor_ID]],Table3[[Vendor_ID]:[REPUTASI]],10,0)</f>
        <v>A</v>
      </c>
      <c r="P262" t="str">
        <f>IF(Table5[[#This Row],[Reputation]]="F","Pembelian dilakukan kepada vendor dengan reputasi F","")</f>
        <v/>
      </c>
    </row>
    <row r="263" spans="1:16" hidden="1" x14ac:dyDescent="0.25">
      <c r="A263" s="4">
        <v>543</v>
      </c>
      <c r="B263" s="4">
        <v>4</v>
      </c>
      <c r="C263" s="4">
        <v>4</v>
      </c>
      <c r="D263" s="4">
        <v>258</v>
      </c>
      <c r="E263" s="4">
        <v>1522</v>
      </c>
      <c r="F263" s="4">
        <v>1</v>
      </c>
      <c r="G263" s="11">
        <v>44056</v>
      </c>
      <c r="H263" s="41">
        <v>2003.925</v>
      </c>
      <c r="I263" s="41">
        <v>160.31399999999999</v>
      </c>
      <c r="J263" s="41">
        <v>50.098100000000002</v>
      </c>
      <c r="K263" s="41">
        <v>2214.3371000000002</v>
      </c>
      <c r="L263" s="11">
        <v>44065</v>
      </c>
      <c r="M263" t="s">
        <v>2810</v>
      </c>
      <c r="O263" t="str">
        <f>VLOOKUP(Table5[[#This Row],[Vendor_ID]],Table3[[Vendor_ID]:[REPUTASI]],10,0)</f>
        <v>A</v>
      </c>
      <c r="P263" t="str">
        <f>IF(Table5[[#This Row],[Reputation]]="F","Pembelian dilakukan kepada vendor dengan reputasi F","")</f>
        <v/>
      </c>
    </row>
    <row r="264" spans="1:16" x14ac:dyDescent="0.25">
      <c r="A264" s="5">
        <v>544</v>
      </c>
      <c r="B264" s="5">
        <v>4</v>
      </c>
      <c r="C264" s="5">
        <v>4</v>
      </c>
      <c r="D264" s="5">
        <v>254</v>
      </c>
      <c r="E264" s="5">
        <v>1570</v>
      </c>
      <c r="F264" s="5">
        <v>2</v>
      </c>
      <c r="G264" s="10">
        <v>44056</v>
      </c>
      <c r="H264" s="40">
        <v>28343.7</v>
      </c>
      <c r="I264" s="40">
        <v>2267.4960000000001</v>
      </c>
      <c r="J264" s="40">
        <v>708.59249999999997</v>
      </c>
      <c r="K264" s="40">
        <v>31319.788499999999</v>
      </c>
      <c r="L264" s="10">
        <v>44065</v>
      </c>
      <c r="M264" t="s">
        <v>1829</v>
      </c>
      <c r="O264" t="str">
        <f>VLOOKUP(Table5[[#This Row],[Vendor_ID]],Table3[[Vendor_ID]:[REPUTASI]],10,0)</f>
        <v>F</v>
      </c>
      <c r="P264" t="str">
        <f>IF(Table5[[#This Row],[Reputation]]="F","Pembelian dilakukan kepada vendor dengan reputasi F","")</f>
        <v>Pembelian dilakukan kepada vendor dengan reputasi F</v>
      </c>
    </row>
    <row r="265" spans="1:16" x14ac:dyDescent="0.25">
      <c r="A265" s="4">
        <v>545</v>
      </c>
      <c r="B265" s="4">
        <v>4</v>
      </c>
      <c r="C265" s="4">
        <v>4</v>
      </c>
      <c r="D265" s="4">
        <v>257</v>
      </c>
      <c r="E265" s="4">
        <v>1516</v>
      </c>
      <c r="F265" s="4">
        <v>1</v>
      </c>
      <c r="G265" s="11">
        <v>44056</v>
      </c>
      <c r="H265" s="41">
        <v>454.86</v>
      </c>
      <c r="I265" s="41">
        <v>36.388800000000003</v>
      </c>
      <c r="J265" s="41">
        <v>11.371499999999999</v>
      </c>
      <c r="K265" s="41">
        <v>502.62029999999999</v>
      </c>
      <c r="L265" s="11">
        <v>44065</v>
      </c>
      <c r="M265" t="s">
        <v>1829</v>
      </c>
      <c r="O265" t="str">
        <f>VLOOKUP(Table5[[#This Row],[Vendor_ID]],Table3[[Vendor_ID]:[REPUTASI]],10,0)</f>
        <v>F</v>
      </c>
      <c r="P265" t="str">
        <f>IF(Table5[[#This Row],[Reputation]]="F","Pembelian dilakukan kepada vendor dengan reputasi F","")</f>
        <v>Pembelian dilakukan kepada vendor dengan reputasi F</v>
      </c>
    </row>
    <row r="266" spans="1:16" hidden="1" x14ac:dyDescent="0.25">
      <c r="A266" s="5">
        <v>546</v>
      </c>
      <c r="B266" s="5">
        <v>4</v>
      </c>
      <c r="C266" s="5">
        <v>4</v>
      </c>
      <c r="D266" s="5">
        <v>261</v>
      </c>
      <c r="E266" s="5">
        <v>1506</v>
      </c>
      <c r="F266" s="5">
        <v>5</v>
      </c>
      <c r="G266" s="10">
        <v>44056</v>
      </c>
      <c r="H266" s="40">
        <v>43878.45</v>
      </c>
      <c r="I266" s="40">
        <v>3510.2759999999998</v>
      </c>
      <c r="J266" s="40">
        <v>1096.9612999999999</v>
      </c>
      <c r="K266" s="40">
        <v>48485.687299999998</v>
      </c>
      <c r="L266" s="10">
        <v>44065</v>
      </c>
      <c r="M266" t="s">
        <v>1829</v>
      </c>
      <c r="O266" t="str">
        <f>VLOOKUP(Table5[[#This Row],[Vendor_ID]],Table3[[Vendor_ID]:[REPUTASI]],10,0)</f>
        <v>B</v>
      </c>
      <c r="P266" t="str">
        <f>IF(Table5[[#This Row],[Reputation]]="F","Pembelian dilakukan kepada vendor dengan reputasi F","")</f>
        <v/>
      </c>
    </row>
    <row r="267" spans="1:16" hidden="1" x14ac:dyDescent="0.25">
      <c r="A267" s="4">
        <v>547</v>
      </c>
      <c r="B267" s="4">
        <v>4</v>
      </c>
      <c r="C267" s="4">
        <v>4</v>
      </c>
      <c r="D267" s="4">
        <v>251</v>
      </c>
      <c r="E267" s="4">
        <v>1626</v>
      </c>
      <c r="F267" s="4">
        <v>2</v>
      </c>
      <c r="G267" s="11">
        <v>44056</v>
      </c>
      <c r="H267" s="41">
        <v>7132.125</v>
      </c>
      <c r="I267" s="41">
        <v>570.57000000000005</v>
      </c>
      <c r="J267" s="41">
        <v>178.3031</v>
      </c>
      <c r="K267" s="41">
        <v>7880.9980999999998</v>
      </c>
      <c r="L267" s="11">
        <v>44065</v>
      </c>
      <c r="M267" t="s">
        <v>2817</v>
      </c>
      <c r="O267" t="str">
        <f>VLOOKUP(Table5[[#This Row],[Vendor_ID]],Table3[[Vendor_ID]:[REPUTASI]],10,0)</f>
        <v>B</v>
      </c>
      <c r="P267" t="str">
        <f>IF(Table5[[#This Row],[Reputation]]="F","Pembelian dilakukan kepada vendor dengan reputasi F","")</f>
        <v/>
      </c>
    </row>
    <row r="268" spans="1:16" x14ac:dyDescent="0.25">
      <c r="A268" s="5">
        <v>548</v>
      </c>
      <c r="B268" s="5">
        <v>4</v>
      </c>
      <c r="C268" s="5">
        <v>4</v>
      </c>
      <c r="D268" s="5">
        <v>253</v>
      </c>
      <c r="E268" s="5">
        <v>1542</v>
      </c>
      <c r="F268" s="5">
        <v>2</v>
      </c>
      <c r="G268" s="10">
        <v>44056</v>
      </c>
      <c r="H268" s="40">
        <v>28343.7</v>
      </c>
      <c r="I268" s="40">
        <v>2267.4960000000001</v>
      </c>
      <c r="J268" s="40">
        <v>708.59249999999997</v>
      </c>
      <c r="K268" s="40">
        <v>31319.788499999999</v>
      </c>
      <c r="L268" s="10">
        <v>44065</v>
      </c>
      <c r="M268" t="s">
        <v>1829</v>
      </c>
      <c r="O268" t="str">
        <f>VLOOKUP(Table5[[#This Row],[Vendor_ID]],Table3[[Vendor_ID]:[REPUTASI]],10,0)</f>
        <v>F</v>
      </c>
      <c r="P268" t="str">
        <f>IF(Table5[[#This Row],[Reputation]]="F","Pembelian dilakukan kepada vendor dengan reputasi F","")</f>
        <v>Pembelian dilakukan kepada vendor dengan reputasi F</v>
      </c>
    </row>
    <row r="269" spans="1:16" hidden="1" x14ac:dyDescent="0.25">
      <c r="A269" s="4">
        <v>549</v>
      </c>
      <c r="B269" s="4">
        <v>4</v>
      </c>
      <c r="C269" s="4">
        <v>4</v>
      </c>
      <c r="D269" s="4">
        <v>255</v>
      </c>
      <c r="E269" s="4">
        <v>1610</v>
      </c>
      <c r="F269" s="4">
        <v>4</v>
      </c>
      <c r="G269" s="11">
        <v>44056</v>
      </c>
      <c r="H269" s="41">
        <v>22516.724999999999</v>
      </c>
      <c r="I269" s="41">
        <v>1801.338</v>
      </c>
      <c r="J269" s="41">
        <v>562.91809999999998</v>
      </c>
      <c r="K269" s="41">
        <v>24880.981100000001</v>
      </c>
      <c r="L269" s="11">
        <v>44065</v>
      </c>
      <c r="M269" t="s">
        <v>2810</v>
      </c>
      <c r="O269" t="str">
        <f>VLOOKUP(Table5[[#This Row],[Vendor_ID]],Table3[[Vendor_ID]:[REPUTASI]],10,0)</f>
        <v>A</v>
      </c>
      <c r="P269" t="str">
        <f>IF(Table5[[#This Row],[Reputation]]="F","Pembelian dilakukan kepada vendor dengan reputasi F","")</f>
        <v/>
      </c>
    </row>
    <row r="270" spans="1:16" hidden="1" x14ac:dyDescent="0.25">
      <c r="A270" s="5">
        <v>550</v>
      </c>
      <c r="B270" s="5">
        <v>4</v>
      </c>
      <c r="C270" s="5">
        <v>4</v>
      </c>
      <c r="D270" s="5">
        <v>256</v>
      </c>
      <c r="E270" s="5">
        <v>1638</v>
      </c>
      <c r="F270" s="5">
        <v>5</v>
      </c>
      <c r="G270" s="10">
        <v>44056</v>
      </c>
      <c r="H270" s="40">
        <v>34644.224999999999</v>
      </c>
      <c r="I270" s="40">
        <v>2771.538</v>
      </c>
      <c r="J270" s="40">
        <v>866.10559999999998</v>
      </c>
      <c r="K270" s="40">
        <v>38281.868600000002</v>
      </c>
      <c r="L270" s="10">
        <v>44065</v>
      </c>
      <c r="M270" t="s">
        <v>2817</v>
      </c>
      <c r="O270" t="str">
        <f>VLOOKUP(Table5[[#This Row],[Vendor_ID]],Table3[[Vendor_ID]:[REPUTASI]],10,0)</f>
        <v>A</v>
      </c>
      <c r="P270" t="str">
        <f>IF(Table5[[#This Row],[Reputation]]="F","Pembelian dilakukan kepada vendor dengan reputasi F","")</f>
        <v/>
      </c>
    </row>
    <row r="271" spans="1:16" hidden="1" x14ac:dyDescent="0.25">
      <c r="A271" s="4">
        <v>551</v>
      </c>
      <c r="B271" s="4">
        <v>4</v>
      </c>
      <c r="C271" s="4">
        <v>4</v>
      </c>
      <c r="D271" s="4">
        <v>259</v>
      </c>
      <c r="E271" s="4">
        <v>1582</v>
      </c>
      <c r="F271" s="4">
        <v>5</v>
      </c>
      <c r="G271" s="11">
        <v>44056</v>
      </c>
      <c r="H271" s="41">
        <v>532.91700000000003</v>
      </c>
      <c r="I271" s="41">
        <v>42.633400000000002</v>
      </c>
      <c r="J271" s="41">
        <v>13.322900000000001</v>
      </c>
      <c r="K271" s="41">
        <v>588.87329999999997</v>
      </c>
      <c r="L271" s="11">
        <v>44065</v>
      </c>
      <c r="M271" t="s">
        <v>2810</v>
      </c>
      <c r="O271" t="str">
        <f>VLOOKUP(Table5[[#This Row],[Vendor_ID]],Table3[[Vendor_ID]:[REPUTASI]],10,0)</f>
        <v>A</v>
      </c>
      <c r="P271" t="str">
        <f>IF(Table5[[#This Row],[Reputation]]="F","Pembelian dilakukan kepada vendor dengan reputasi F","")</f>
        <v/>
      </c>
    </row>
    <row r="272" spans="1:16" hidden="1" x14ac:dyDescent="0.25">
      <c r="A272" s="5">
        <v>552</v>
      </c>
      <c r="B272" s="5">
        <v>4</v>
      </c>
      <c r="C272" s="5">
        <v>4</v>
      </c>
      <c r="D272" s="5">
        <v>260</v>
      </c>
      <c r="E272" s="5">
        <v>1510</v>
      </c>
      <c r="F272" s="5">
        <v>5</v>
      </c>
      <c r="G272" s="10">
        <v>44056</v>
      </c>
      <c r="H272" s="40">
        <v>143.04150000000001</v>
      </c>
      <c r="I272" s="40">
        <v>11.443300000000001</v>
      </c>
      <c r="J272" s="40">
        <v>3.5760000000000001</v>
      </c>
      <c r="K272" s="40">
        <v>158.0608</v>
      </c>
      <c r="L272" s="10">
        <v>44065</v>
      </c>
      <c r="M272" t="s">
        <v>2810</v>
      </c>
      <c r="O272" t="str">
        <f>VLOOKUP(Table5[[#This Row],[Vendor_ID]],Table3[[Vendor_ID]:[REPUTASI]],10,0)</f>
        <v>A</v>
      </c>
      <c r="P272" t="str">
        <f>IF(Table5[[#This Row],[Reputation]]="F","Pembelian dilakukan kepada vendor dengan reputasi F","")</f>
        <v/>
      </c>
    </row>
    <row r="273" spans="1:16" x14ac:dyDescent="0.25">
      <c r="A273" s="4">
        <v>553</v>
      </c>
      <c r="B273" s="4">
        <v>4</v>
      </c>
      <c r="C273" s="4">
        <v>4</v>
      </c>
      <c r="D273" s="4">
        <v>250</v>
      </c>
      <c r="E273" s="4">
        <v>1526</v>
      </c>
      <c r="F273" s="4">
        <v>2</v>
      </c>
      <c r="G273" s="11">
        <v>44056</v>
      </c>
      <c r="H273" s="41">
        <v>28199.325000000001</v>
      </c>
      <c r="I273" s="41">
        <v>2255.9459999999999</v>
      </c>
      <c r="J273" s="41">
        <v>704.98310000000004</v>
      </c>
      <c r="K273" s="41">
        <v>31160.254099999998</v>
      </c>
      <c r="L273" s="11">
        <v>44065</v>
      </c>
      <c r="M273" t="s">
        <v>1829</v>
      </c>
      <c r="O273" t="str">
        <f>VLOOKUP(Table5[[#This Row],[Vendor_ID]],Table3[[Vendor_ID]:[REPUTASI]],10,0)</f>
        <v>F</v>
      </c>
      <c r="P273" t="str">
        <f>IF(Table5[[#This Row],[Reputation]]="F","Pembelian dilakukan kepada vendor dengan reputasi F","")</f>
        <v>Pembelian dilakukan kepada vendor dengan reputasi F</v>
      </c>
    </row>
    <row r="274" spans="1:16" hidden="1" x14ac:dyDescent="0.25">
      <c r="A274" s="5">
        <v>554</v>
      </c>
      <c r="B274" s="5">
        <v>4</v>
      </c>
      <c r="C274" s="5">
        <v>4</v>
      </c>
      <c r="D274" s="5">
        <v>254</v>
      </c>
      <c r="E274" s="5">
        <v>1644</v>
      </c>
      <c r="F274" s="5">
        <v>1</v>
      </c>
      <c r="G274" s="10">
        <v>44056</v>
      </c>
      <c r="H274" s="40">
        <v>3713.3249999999998</v>
      </c>
      <c r="I274" s="40">
        <v>297.06599999999997</v>
      </c>
      <c r="J274" s="40">
        <v>92.833100000000002</v>
      </c>
      <c r="K274" s="40">
        <v>4103.2241000000004</v>
      </c>
      <c r="L274" s="10">
        <v>44065</v>
      </c>
      <c r="M274" t="s">
        <v>2817</v>
      </c>
      <c r="O274" t="str">
        <f>VLOOKUP(Table5[[#This Row],[Vendor_ID]],Table3[[Vendor_ID]:[REPUTASI]],10,0)</f>
        <v>B</v>
      </c>
      <c r="P274" t="str">
        <f>IF(Table5[[#This Row],[Reputation]]="F","Pembelian dilakukan kepada vendor dengan reputasi F","")</f>
        <v/>
      </c>
    </row>
    <row r="275" spans="1:16" x14ac:dyDescent="0.25">
      <c r="A275" s="4">
        <v>555</v>
      </c>
      <c r="B275" s="4">
        <v>4</v>
      </c>
      <c r="C275" s="4">
        <v>4</v>
      </c>
      <c r="D275" s="4">
        <v>257</v>
      </c>
      <c r="E275" s="4">
        <v>1680</v>
      </c>
      <c r="F275" s="4">
        <v>4</v>
      </c>
      <c r="G275" s="11">
        <v>44056</v>
      </c>
      <c r="H275" s="41">
        <v>19952.625</v>
      </c>
      <c r="I275" s="41">
        <v>1596.21</v>
      </c>
      <c r="J275" s="41">
        <v>498.81560000000002</v>
      </c>
      <c r="K275" s="41">
        <v>22047.650600000001</v>
      </c>
      <c r="L275" s="11">
        <v>44065</v>
      </c>
      <c r="M275" t="s">
        <v>1829</v>
      </c>
      <c r="O275" t="str">
        <f>VLOOKUP(Table5[[#This Row],[Vendor_ID]],Table3[[Vendor_ID]:[REPUTASI]],10,0)</f>
        <v>F</v>
      </c>
      <c r="P275" t="str">
        <f>IF(Table5[[#This Row],[Reputation]]="F","Pembelian dilakukan kepada vendor dengan reputasi F","")</f>
        <v>Pembelian dilakukan kepada vendor dengan reputasi F</v>
      </c>
    </row>
    <row r="276" spans="1:16" hidden="1" x14ac:dyDescent="0.25">
      <c r="A276" s="5">
        <v>556</v>
      </c>
      <c r="B276" s="5">
        <v>4</v>
      </c>
      <c r="C276" s="5">
        <v>4</v>
      </c>
      <c r="D276" s="5">
        <v>261</v>
      </c>
      <c r="E276" s="5">
        <v>1584</v>
      </c>
      <c r="F276" s="5">
        <v>5</v>
      </c>
      <c r="G276" s="10">
        <v>44056</v>
      </c>
      <c r="H276" s="40">
        <v>13361.04</v>
      </c>
      <c r="I276" s="40">
        <v>1068.8832</v>
      </c>
      <c r="J276" s="40">
        <v>334.02600000000001</v>
      </c>
      <c r="K276" s="40">
        <v>14763.949199999999</v>
      </c>
      <c r="L276" s="10">
        <v>44065</v>
      </c>
      <c r="M276" t="s">
        <v>1829</v>
      </c>
      <c r="O276" t="str">
        <f>VLOOKUP(Table5[[#This Row],[Vendor_ID]],Table3[[Vendor_ID]:[REPUTASI]],10,0)</f>
        <v>B</v>
      </c>
      <c r="P276" t="str">
        <f>IF(Table5[[#This Row],[Reputation]]="F","Pembelian dilakukan kepada vendor dengan reputasi F","")</f>
        <v/>
      </c>
    </row>
    <row r="277" spans="1:16" hidden="1" x14ac:dyDescent="0.25">
      <c r="A277" s="4">
        <v>557</v>
      </c>
      <c r="B277" s="4">
        <v>4</v>
      </c>
      <c r="C277" s="4">
        <v>4</v>
      </c>
      <c r="D277" s="4">
        <v>251</v>
      </c>
      <c r="E277" s="4">
        <v>1620</v>
      </c>
      <c r="F277" s="4">
        <v>5</v>
      </c>
      <c r="G277" s="11">
        <v>44057</v>
      </c>
      <c r="H277" s="41">
        <v>5711.4750000000004</v>
      </c>
      <c r="I277" s="41">
        <v>456.91800000000001</v>
      </c>
      <c r="J277" s="41">
        <v>142.7869</v>
      </c>
      <c r="K277" s="41">
        <v>6311.1799000000001</v>
      </c>
      <c r="L277" s="11">
        <v>44066</v>
      </c>
      <c r="M277" t="s">
        <v>2817</v>
      </c>
      <c r="O277" t="str">
        <f>VLOOKUP(Table5[[#This Row],[Vendor_ID]],Table3[[Vendor_ID]:[REPUTASI]],10,0)</f>
        <v>B</v>
      </c>
      <c r="P277" t="str">
        <f>IF(Table5[[#This Row],[Reputation]]="F","Pembelian dilakukan kepada vendor dengan reputasi F","")</f>
        <v/>
      </c>
    </row>
    <row r="278" spans="1:16" hidden="1" x14ac:dyDescent="0.25">
      <c r="A278" s="5">
        <v>558</v>
      </c>
      <c r="B278" s="5">
        <v>4</v>
      </c>
      <c r="C278" s="5">
        <v>4</v>
      </c>
      <c r="D278" s="5">
        <v>253</v>
      </c>
      <c r="E278" s="5">
        <v>1666</v>
      </c>
      <c r="F278" s="5">
        <v>5</v>
      </c>
      <c r="G278" s="10">
        <v>44057</v>
      </c>
      <c r="H278" s="40">
        <v>696.52800000000002</v>
      </c>
      <c r="I278" s="40">
        <v>55.722200000000001</v>
      </c>
      <c r="J278" s="40">
        <v>17.4132</v>
      </c>
      <c r="K278" s="40">
        <v>769.66340000000002</v>
      </c>
      <c r="L278" s="10">
        <v>44066</v>
      </c>
      <c r="M278" t="s">
        <v>2817</v>
      </c>
      <c r="O278" t="str">
        <f>VLOOKUP(Table5[[#This Row],[Vendor_ID]],Table3[[Vendor_ID]:[REPUTASI]],10,0)</f>
        <v>B</v>
      </c>
      <c r="P278" t="str">
        <f>IF(Table5[[#This Row],[Reputation]]="F","Pembelian dilakukan kepada vendor dengan reputasi F","")</f>
        <v/>
      </c>
    </row>
    <row r="279" spans="1:16" hidden="1" x14ac:dyDescent="0.25">
      <c r="A279" s="4">
        <v>559</v>
      </c>
      <c r="B279" s="4">
        <v>4</v>
      </c>
      <c r="C279" s="4">
        <v>4</v>
      </c>
      <c r="D279" s="4">
        <v>255</v>
      </c>
      <c r="E279" s="4">
        <v>1592</v>
      </c>
      <c r="F279" s="4">
        <v>2</v>
      </c>
      <c r="G279" s="11">
        <v>44057</v>
      </c>
      <c r="H279" s="41">
        <v>97.965000000000003</v>
      </c>
      <c r="I279" s="41">
        <v>7.8372000000000002</v>
      </c>
      <c r="J279" s="41">
        <v>2.4491000000000001</v>
      </c>
      <c r="K279" s="41">
        <v>108.2513</v>
      </c>
      <c r="L279" s="11">
        <v>44066</v>
      </c>
      <c r="M279" t="s">
        <v>2810</v>
      </c>
      <c r="O279" t="str">
        <f>VLOOKUP(Table5[[#This Row],[Vendor_ID]],Table3[[Vendor_ID]:[REPUTASI]],10,0)</f>
        <v>A</v>
      </c>
      <c r="P279" t="str">
        <f>IF(Table5[[#This Row],[Reputation]]="F","Pembelian dilakukan kepada vendor dengan reputasi F","")</f>
        <v/>
      </c>
    </row>
    <row r="280" spans="1:16" hidden="1" x14ac:dyDescent="0.25">
      <c r="A280" s="5">
        <v>560</v>
      </c>
      <c r="B280" s="5">
        <v>4</v>
      </c>
      <c r="C280" s="5">
        <v>4</v>
      </c>
      <c r="D280" s="5">
        <v>256</v>
      </c>
      <c r="E280" s="5">
        <v>1618</v>
      </c>
      <c r="F280" s="5">
        <v>4</v>
      </c>
      <c r="G280" s="10">
        <v>44057</v>
      </c>
      <c r="H280" s="40">
        <v>114.471</v>
      </c>
      <c r="I280" s="40">
        <v>9.1577000000000002</v>
      </c>
      <c r="J280" s="40">
        <v>2.8618000000000001</v>
      </c>
      <c r="K280" s="40">
        <v>126.4905</v>
      </c>
      <c r="L280" s="10">
        <v>44066</v>
      </c>
      <c r="M280" t="s">
        <v>2810</v>
      </c>
      <c r="O280" t="str">
        <f>VLOOKUP(Table5[[#This Row],[Vendor_ID]],Table3[[Vendor_ID]:[REPUTASI]],10,0)</f>
        <v>A</v>
      </c>
      <c r="P280" t="str">
        <f>IF(Table5[[#This Row],[Reputation]]="F","Pembelian dilakukan kepada vendor dengan reputasi F","")</f>
        <v/>
      </c>
    </row>
    <row r="281" spans="1:16" hidden="1" x14ac:dyDescent="0.25">
      <c r="A281" s="4">
        <v>561</v>
      </c>
      <c r="B281" s="4">
        <v>4</v>
      </c>
      <c r="C281" s="4">
        <v>4</v>
      </c>
      <c r="D281" s="4">
        <v>259</v>
      </c>
      <c r="E281" s="4">
        <v>1612</v>
      </c>
      <c r="F281" s="4">
        <v>4</v>
      </c>
      <c r="G281" s="11">
        <v>44057</v>
      </c>
      <c r="H281" s="41">
        <v>132.6465</v>
      </c>
      <c r="I281" s="41">
        <v>10.611700000000001</v>
      </c>
      <c r="J281" s="41">
        <v>3.3161999999999998</v>
      </c>
      <c r="K281" s="41">
        <v>146.5744</v>
      </c>
      <c r="L281" s="11">
        <v>44066</v>
      </c>
      <c r="M281" t="s">
        <v>2810</v>
      </c>
      <c r="O281" t="str">
        <f>VLOOKUP(Table5[[#This Row],[Vendor_ID]],Table3[[Vendor_ID]:[REPUTASI]],10,0)</f>
        <v>A</v>
      </c>
      <c r="P281" t="str">
        <f>IF(Table5[[#This Row],[Reputation]]="F","Pembelian dilakukan kepada vendor dengan reputasi F","")</f>
        <v/>
      </c>
    </row>
    <row r="282" spans="1:16" hidden="1" x14ac:dyDescent="0.25">
      <c r="A282" s="5">
        <v>562</v>
      </c>
      <c r="B282" s="5">
        <v>4</v>
      </c>
      <c r="C282" s="5">
        <v>4</v>
      </c>
      <c r="D282" s="5">
        <v>260</v>
      </c>
      <c r="E282" s="5">
        <v>1586</v>
      </c>
      <c r="F282" s="5">
        <v>5</v>
      </c>
      <c r="G282" s="10">
        <v>44057</v>
      </c>
      <c r="H282" s="40">
        <v>43878.45</v>
      </c>
      <c r="I282" s="40">
        <v>3510.2759999999998</v>
      </c>
      <c r="J282" s="40">
        <v>1096.9612999999999</v>
      </c>
      <c r="K282" s="40">
        <v>48485.687299999998</v>
      </c>
      <c r="L282" s="10">
        <v>44066</v>
      </c>
      <c r="M282" t="s">
        <v>2817</v>
      </c>
      <c r="O282" t="str">
        <f>VLOOKUP(Table5[[#This Row],[Vendor_ID]],Table3[[Vendor_ID]:[REPUTASI]],10,0)</f>
        <v>A</v>
      </c>
      <c r="P282" t="str">
        <f>IF(Table5[[#This Row],[Reputation]]="F","Pembelian dilakukan kepada vendor dengan reputasi F","")</f>
        <v/>
      </c>
    </row>
    <row r="283" spans="1:16" hidden="1" x14ac:dyDescent="0.25">
      <c r="A283" s="4">
        <v>563</v>
      </c>
      <c r="B283" s="4">
        <v>4</v>
      </c>
      <c r="C283" s="4">
        <v>4</v>
      </c>
      <c r="D283" s="4">
        <v>258</v>
      </c>
      <c r="E283" s="4">
        <v>1500</v>
      </c>
      <c r="F283" s="4">
        <v>1</v>
      </c>
      <c r="G283" s="11">
        <v>44057</v>
      </c>
      <c r="H283" s="41">
        <v>418.95</v>
      </c>
      <c r="I283" s="41">
        <v>33.515999999999998</v>
      </c>
      <c r="J283" s="41">
        <v>10.473800000000001</v>
      </c>
      <c r="K283" s="41">
        <v>462.93979999999999</v>
      </c>
      <c r="L283" s="11">
        <v>44066</v>
      </c>
      <c r="M283" t="s">
        <v>2817</v>
      </c>
      <c r="O283" t="str">
        <f>VLOOKUP(Table5[[#This Row],[Vendor_ID]],Table3[[Vendor_ID]:[REPUTASI]],10,0)</f>
        <v>B</v>
      </c>
      <c r="P283" t="str">
        <f>IF(Table5[[#This Row],[Reputation]]="F","Pembelian dilakukan kepada vendor dengan reputasi F","")</f>
        <v/>
      </c>
    </row>
    <row r="284" spans="1:16" hidden="1" x14ac:dyDescent="0.25">
      <c r="A284" s="5">
        <v>564</v>
      </c>
      <c r="B284" s="5">
        <v>4</v>
      </c>
      <c r="C284" s="5">
        <v>4</v>
      </c>
      <c r="D284" s="5">
        <v>254</v>
      </c>
      <c r="E284" s="5">
        <v>1656</v>
      </c>
      <c r="F284" s="5">
        <v>4</v>
      </c>
      <c r="G284" s="10">
        <v>44057</v>
      </c>
      <c r="H284" s="40">
        <v>273.70350000000002</v>
      </c>
      <c r="I284" s="40">
        <v>21.8963</v>
      </c>
      <c r="J284" s="40">
        <v>6.8426</v>
      </c>
      <c r="K284" s="40">
        <v>302.44240000000002</v>
      </c>
      <c r="L284" s="10">
        <v>44066</v>
      </c>
      <c r="M284" t="s">
        <v>2810</v>
      </c>
      <c r="O284" t="str">
        <f>VLOOKUP(Table5[[#This Row],[Vendor_ID]],Table3[[Vendor_ID]:[REPUTASI]],10,0)</f>
        <v>A</v>
      </c>
      <c r="P284" t="str">
        <f>IF(Table5[[#This Row],[Reputation]]="F","Pembelian dilakukan kepada vendor dengan reputasi F","")</f>
        <v/>
      </c>
    </row>
    <row r="285" spans="1:16" x14ac:dyDescent="0.25">
      <c r="A285" s="4">
        <v>565</v>
      </c>
      <c r="B285" s="4">
        <v>4</v>
      </c>
      <c r="C285" s="4">
        <v>4</v>
      </c>
      <c r="D285" s="4">
        <v>257</v>
      </c>
      <c r="E285" s="4">
        <v>1572</v>
      </c>
      <c r="F285" s="4">
        <v>1</v>
      </c>
      <c r="G285" s="11">
        <v>44057</v>
      </c>
      <c r="H285" s="41">
        <v>461.79</v>
      </c>
      <c r="I285" s="41">
        <v>36.943199999999997</v>
      </c>
      <c r="J285" s="41">
        <v>11.5448</v>
      </c>
      <c r="K285" s="41">
        <v>510.27800000000002</v>
      </c>
      <c r="L285" s="11">
        <v>44066</v>
      </c>
      <c r="M285" t="s">
        <v>1829</v>
      </c>
      <c r="O285" t="str">
        <f>VLOOKUP(Table5[[#This Row],[Vendor_ID]],Table3[[Vendor_ID]:[REPUTASI]],10,0)</f>
        <v>F</v>
      </c>
      <c r="P285" t="str">
        <f>IF(Table5[[#This Row],[Reputation]]="F","Pembelian dilakukan kepada vendor dengan reputasi F","")</f>
        <v>Pembelian dilakukan kepada vendor dengan reputasi F</v>
      </c>
    </row>
    <row r="286" spans="1:16" hidden="1" x14ac:dyDescent="0.25">
      <c r="A286" s="5">
        <v>566</v>
      </c>
      <c r="B286" s="5">
        <v>4</v>
      </c>
      <c r="C286" s="5">
        <v>4</v>
      </c>
      <c r="D286" s="5">
        <v>261</v>
      </c>
      <c r="E286" s="5">
        <v>1562</v>
      </c>
      <c r="F286" s="5">
        <v>4</v>
      </c>
      <c r="G286" s="10">
        <v>44057</v>
      </c>
      <c r="H286" s="40">
        <v>481.887</v>
      </c>
      <c r="I286" s="40">
        <v>38.551000000000002</v>
      </c>
      <c r="J286" s="40">
        <v>12.0472</v>
      </c>
      <c r="K286" s="40">
        <v>532.48519999999996</v>
      </c>
      <c r="L286" s="10">
        <v>44066</v>
      </c>
      <c r="M286" t="s">
        <v>2817</v>
      </c>
      <c r="O286" t="str">
        <f>VLOOKUP(Table5[[#This Row],[Vendor_ID]],Table3[[Vendor_ID]:[REPUTASI]],10,0)</f>
        <v>B</v>
      </c>
      <c r="P286" t="str">
        <f>IF(Table5[[#This Row],[Reputation]]="F","Pembelian dilakukan kepada vendor dengan reputasi F","")</f>
        <v/>
      </c>
    </row>
    <row r="287" spans="1:16" hidden="1" x14ac:dyDescent="0.25">
      <c r="A287" s="4">
        <v>567</v>
      </c>
      <c r="B287" s="4">
        <v>4</v>
      </c>
      <c r="C287" s="4">
        <v>4</v>
      </c>
      <c r="D287" s="4">
        <v>251</v>
      </c>
      <c r="E287" s="4">
        <v>1662</v>
      </c>
      <c r="F287" s="4">
        <v>2</v>
      </c>
      <c r="G287" s="11">
        <v>44057</v>
      </c>
      <c r="H287" s="41">
        <v>37.075499999999998</v>
      </c>
      <c r="I287" s="41">
        <v>2.9660000000000002</v>
      </c>
      <c r="J287" s="41">
        <v>0.92689999999999995</v>
      </c>
      <c r="K287" s="41">
        <v>40.968400000000003</v>
      </c>
      <c r="L287" s="11">
        <v>44066</v>
      </c>
      <c r="M287" t="s">
        <v>2810</v>
      </c>
      <c r="O287" t="str">
        <f>VLOOKUP(Table5[[#This Row],[Vendor_ID]],Table3[[Vendor_ID]:[REPUTASI]],10,0)</f>
        <v>A</v>
      </c>
      <c r="P287" t="str">
        <f>IF(Table5[[#This Row],[Reputation]]="F","Pembelian dilakukan kepada vendor dengan reputasi F","")</f>
        <v/>
      </c>
    </row>
    <row r="288" spans="1:16" hidden="1" x14ac:dyDescent="0.25">
      <c r="A288" s="5">
        <v>568</v>
      </c>
      <c r="B288" s="5">
        <v>4</v>
      </c>
      <c r="C288" s="5">
        <v>4</v>
      </c>
      <c r="D288" s="5">
        <v>253</v>
      </c>
      <c r="E288" s="5">
        <v>1682</v>
      </c>
      <c r="F288" s="5">
        <v>4</v>
      </c>
      <c r="G288" s="10">
        <v>44057</v>
      </c>
      <c r="H288" s="40">
        <v>21558.075000000001</v>
      </c>
      <c r="I288" s="40">
        <v>1724.646</v>
      </c>
      <c r="J288" s="40">
        <v>538.95190000000002</v>
      </c>
      <c r="K288" s="40">
        <v>23821.672900000001</v>
      </c>
      <c r="L288" s="10">
        <v>44066</v>
      </c>
      <c r="M288" t="s">
        <v>2817</v>
      </c>
      <c r="O288" t="str">
        <f>VLOOKUP(Table5[[#This Row],[Vendor_ID]],Table3[[Vendor_ID]:[REPUTASI]],10,0)</f>
        <v>B</v>
      </c>
      <c r="P288" t="str">
        <f>IF(Table5[[#This Row],[Reputation]]="F","Pembelian dilakukan kepada vendor dengan reputasi F","")</f>
        <v/>
      </c>
    </row>
    <row r="289" spans="1:16" hidden="1" x14ac:dyDescent="0.25">
      <c r="A289" s="4">
        <v>569</v>
      </c>
      <c r="B289" s="4">
        <v>4</v>
      </c>
      <c r="C289" s="4">
        <v>4</v>
      </c>
      <c r="D289" s="4">
        <v>255</v>
      </c>
      <c r="E289" s="4">
        <v>1686</v>
      </c>
      <c r="F289" s="4">
        <v>4</v>
      </c>
      <c r="G289" s="11">
        <v>44057</v>
      </c>
      <c r="H289" s="41">
        <v>567.37800000000004</v>
      </c>
      <c r="I289" s="41">
        <v>45.3902</v>
      </c>
      <c r="J289" s="41">
        <v>14.1845</v>
      </c>
      <c r="K289" s="41">
        <v>626.95270000000005</v>
      </c>
      <c r="L289" s="11">
        <v>44066</v>
      </c>
      <c r="M289" t="s">
        <v>2810</v>
      </c>
      <c r="O289" t="str">
        <f>VLOOKUP(Table5[[#This Row],[Vendor_ID]],Table3[[Vendor_ID]:[REPUTASI]],10,0)</f>
        <v>A</v>
      </c>
      <c r="P289" t="str">
        <f>IF(Table5[[#This Row],[Reputation]]="F","Pembelian dilakukan kepada vendor dengan reputasi F","")</f>
        <v/>
      </c>
    </row>
    <row r="290" spans="1:16" hidden="1" x14ac:dyDescent="0.25">
      <c r="A290" s="5">
        <v>570</v>
      </c>
      <c r="B290" s="5">
        <v>4</v>
      </c>
      <c r="C290" s="5">
        <v>4</v>
      </c>
      <c r="D290" s="5">
        <v>256</v>
      </c>
      <c r="E290" s="5">
        <v>1684</v>
      </c>
      <c r="F290" s="5">
        <v>5</v>
      </c>
      <c r="G290" s="10">
        <v>44057</v>
      </c>
      <c r="H290" s="40">
        <v>65240.175000000003</v>
      </c>
      <c r="I290" s="40">
        <v>5219.2139999999999</v>
      </c>
      <c r="J290" s="40">
        <v>1631.0044</v>
      </c>
      <c r="K290" s="40">
        <v>72090.393400000001</v>
      </c>
      <c r="L290" s="10">
        <v>44066</v>
      </c>
      <c r="M290" t="s">
        <v>2817</v>
      </c>
      <c r="O290" t="str">
        <f>VLOOKUP(Table5[[#This Row],[Vendor_ID]],Table3[[Vendor_ID]:[REPUTASI]],10,0)</f>
        <v>B</v>
      </c>
      <c r="P290" t="str">
        <f>IF(Table5[[#This Row],[Reputation]]="F","Pembelian dilakukan kepada vendor dengan reputasi F","")</f>
        <v/>
      </c>
    </row>
    <row r="291" spans="1:16" hidden="1" x14ac:dyDescent="0.25">
      <c r="A291" s="4">
        <v>571</v>
      </c>
      <c r="B291" s="4">
        <v>4</v>
      </c>
      <c r="C291" s="4">
        <v>4</v>
      </c>
      <c r="D291" s="4">
        <v>252</v>
      </c>
      <c r="E291" s="4">
        <v>1534</v>
      </c>
      <c r="F291" s="4">
        <v>5</v>
      </c>
      <c r="G291" s="11">
        <v>44057</v>
      </c>
      <c r="H291" s="41">
        <v>534.80700000000002</v>
      </c>
      <c r="I291" s="41">
        <v>42.784599999999998</v>
      </c>
      <c r="J291" s="41">
        <v>13.370200000000001</v>
      </c>
      <c r="K291" s="41">
        <v>590.96180000000004</v>
      </c>
      <c r="L291" s="11">
        <v>44066</v>
      </c>
      <c r="M291" t="s">
        <v>2817</v>
      </c>
      <c r="O291" t="str">
        <f>VLOOKUP(Table5[[#This Row],[Vendor_ID]],Table3[[Vendor_ID]:[REPUTASI]],10,0)</f>
        <v>B</v>
      </c>
      <c r="P291" t="str">
        <f>IF(Table5[[#This Row],[Reputation]]="F","Pembelian dilakukan kepada vendor dengan reputasi F","")</f>
        <v/>
      </c>
    </row>
    <row r="292" spans="1:16" hidden="1" x14ac:dyDescent="0.25">
      <c r="A292" s="5">
        <v>572</v>
      </c>
      <c r="B292" s="5">
        <v>4</v>
      </c>
      <c r="C292" s="5">
        <v>4</v>
      </c>
      <c r="D292" s="5">
        <v>260</v>
      </c>
      <c r="E292" s="5">
        <v>1614</v>
      </c>
      <c r="F292" s="5">
        <v>4</v>
      </c>
      <c r="G292" s="10">
        <v>44057</v>
      </c>
      <c r="H292" s="40">
        <v>136.64699999999999</v>
      </c>
      <c r="I292" s="40">
        <v>10.931800000000001</v>
      </c>
      <c r="J292" s="40">
        <v>3.4161999999999999</v>
      </c>
      <c r="K292" s="40">
        <v>150.995</v>
      </c>
      <c r="L292" s="10">
        <v>44066</v>
      </c>
      <c r="M292" t="s">
        <v>2810</v>
      </c>
      <c r="O292" t="str">
        <f>VLOOKUP(Table5[[#This Row],[Vendor_ID]],Table3[[Vendor_ID]:[REPUTASI]],10,0)</f>
        <v>A</v>
      </c>
      <c r="P292" t="str">
        <f>IF(Table5[[#This Row],[Reputation]]="F","Pembelian dilakukan kepada vendor dengan reputasi F","")</f>
        <v/>
      </c>
    </row>
    <row r="293" spans="1:16" x14ac:dyDescent="0.25">
      <c r="A293" s="4">
        <v>573</v>
      </c>
      <c r="B293" s="4">
        <v>4</v>
      </c>
      <c r="C293" s="4">
        <v>4</v>
      </c>
      <c r="D293" s="4">
        <v>258</v>
      </c>
      <c r="E293" s="4">
        <v>1588</v>
      </c>
      <c r="F293" s="4">
        <v>5</v>
      </c>
      <c r="G293" s="11">
        <v>44058</v>
      </c>
      <c r="H293" s="41">
        <v>40471.199999999997</v>
      </c>
      <c r="I293" s="41">
        <v>3237.6959999999999</v>
      </c>
      <c r="J293" s="41">
        <v>1011.78</v>
      </c>
      <c r="K293" s="41">
        <v>44720.675999999999</v>
      </c>
      <c r="L293" s="11">
        <v>44067</v>
      </c>
      <c r="M293" t="s">
        <v>1829</v>
      </c>
      <c r="O293" t="str">
        <f>VLOOKUP(Table5[[#This Row],[Vendor_ID]],Table3[[Vendor_ID]:[REPUTASI]],10,0)</f>
        <v>F</v>
      </c>
      <c r="P293" t="str">
        <f>IF(Table5[[#This Row],[Reputation]]="F","Pembelian dilakukan kepada vendor dengan reputasi F","")</f>
        <v>Pembelian dilakukan kepada vendor dengan reputasi F</v>
      </c>
    </row>
    <row r="294" spans="1:16" hidden="1" x14ac:dyDescent="0.25">
      <c r="A294" s="5">
        <v>574</v>
      </c>
      <c r="B294" s="5">
        <v>4</v>
      </c>
      <c r="C294" s="5">
        <v>4</v>
      </c>
      <c r="D294" s="5">
        <v>254</v>
      </c>
      <c r="E294" s="5">
        <v>1622</v>
      </c>
      <c r="F294" s="5">
        <v>5</v>
      </c>
      <c r="G294" s="10">
        <v>44058</v>
      </c>
      <c r="H294" s="40">
        <v>278.52300000000002</v>
      </c>
      <c r="I294" s="40">
        <v>22.2818</v>
      </c>
      <c r="J294" s="40">
        <v>6.9630999999999998</v>
      </c>
      <c r="K294" s="40">
        <v>307.7679</v>
      </c>
      <c r="L294" s="10">
        <v>44067</v>
      </c>
      <c r="M294" t="s">
        <v>2810</v>
      </c>
      <c r="O294" t="str">
        <f>VLOOKUP(Table5[[#This Row],[Vendor_ID]],Table3[[Vendor_ID]:[REPUTASI]],10,0)</f>
        <v>A</v>
      </c>
      <c r="P294" t="str">
        <f>IF(Table5[[#This Row],[Reputation]]="F","Pembelian dilakukan kepada vendor dengan reputasi F","")</f>
        <v/>
      </c>
    </row>
    <row r="295" spans="1:16" hidden="1" x14ac:dyDescent="0.25">
      <c r="A295" s="4">
        <v>575</v>
      </c>
      <c r="B295" s="4">
        <v>4</v>
      </c>
      <c r="C295" s="4">
        <v>4</v>
      </c>
      <c r="D295" s="4">
        <v>257</v>
      </c>
      <c r="E295" s="4">
        <v>1632</v>
      </c>
      <c r="F295" s="4">
        <v>4</v>
      </c>
      <c r="G295" s="11">
        <v>44058</v>
      </c>
      <c r="H295" s="41">
        <v>23671.724999999999</v>
      </c>
      <c r="I295" s="41">
        <v>1893.7380000000001</v>
      </c>
      <c r="J295" s="41">
        <v>591.79309999999998</v>
      </c>
      <c r="K295" s="41">
        <v>26157.256099999999</v>
      </c>
      <c r="L295" s="11">
        <v>44067</v>
      </c>
      <c r="M295" t="s">
        <v>1829</v>
      </c>
      <c r="O295" t="str">
        <f>VLOOKUP(Table5[[#This Row],[Vendor_ID]],Table3[[Vendor_ID]:[REPUTASI]],10,0)</f>
        <v>B</v>
      </c>
      <c r="P295" t="str">
        <f>IF(Table5[[#This Row],[Reputation]]="F","Pembelian dilakukan kepada vendor dengan reputasi F","")</f>
        <v/>
      </c>
    </row>
    <row r="296" spans="1:16" hidden="1" x14ac:dyDescent="0.25">
      <c r="A296" s="5">
        <v>576</v>
      </c>
      <c r="B296" s="5">
        <v>4</v>
      </c>
      <c r="C296" s="5">
        <v>4</v>
      </c>
      <c r="D296" s="5">
        <v>261</v>
      </c>
      <c r="E296" s="5">
        <v>1608</v>
      </c>
      <c r="F296" s="5">
        <v>5</v>
      </c>
      <c r="G296" s="10">
        <v>44058</v>
      </c>
      <c r="H296" s="40">
        <v>5948.25</v>
      </c>
      <c r="I296" s="40">
        <v>475.86</v>
      </c>
      <c r="J296" s="40">
        <v>148.7063</v>
      </c>
      <c r="K296" s="40">
        <v>6572.8163000000004</v>
      </c>
      <c r="L296" s="10">
        <v>44067</v>
      </c>
      <c r="M296" t="s">
        <v>1829</v>
      </c>
      <c r="O296" t="str">
        <f>VLOOKUP(Table5[[#This Row],[Vendor_ID]],Table3[[Vendor_ID]:[REPUTASI]],10,0)</f>
        <v>B</v>
      </c>
      <c r="P296" t="str">
        <f>IF(Table5[[#This Row],[Reputation]]="F","Pembelian dilakukan kepada vendor dengan reputasi F","")</f>
        <v/>
      </c>
    </row>
    <row r="297" spans="1:16" x14ac:dyDescent="0.25">
      <c r="A297" s="4">
        <v>577</v>
      </c>
      <c r="B297" s="4">
        <v>4</v>
      </c>
      <c r="C297" s="4">
        <v>4</v>
      </c>
      <c r="D297" s="4">
        <v>250</v>
      </c>
      <c r="E297" s="4">
        <v>1576</v>
      </c>
      <c r="F297" s="4">
        <v>5</v>
      </c>
      <c r="G297" s="11">
        <v>44058</v>
      </c>
      <c r="H297" s="41">
        <v>91117.95</v>
      </c>
      <c r="I297" s="41">
        <v>7289.4359999999997</v>
      </c>
      <c r="J297" s="41">
        <v>2277.9488000000001</v>
      </c>
      <c r="K297" s="41">
        <v>100685.3348</v>
      </c>
      <c r="L297" s="11">
        <v>44067</v>
      </c>
      <c r="M297" t="s">
        <v>1829</v>
      </c>
      <c r="O297" t="str">
        <f>VLOOKUP(Table5[[#This Row],[Vendor_ID]],Table3[[Vendor_ID]:[REPUTASI]],10,0)</f>
        <v>F</v>
      </c>
      <c r="P297" t="str">
        <f>IF(Table5[[#This Row],[Reputation]]="F","Pembelian dilakukan kepada vendor dengan reputasi F","")</f>
        <v>Pembelian dilakukan kepada vendor dengan reputasi F</v>
      </c>
    </row>
    <row r="298" spans="1:16" hidden="1" x14ac:dyDescent="0.25">
      <c r="A298" s="5">
        <v>578</v>
      </c>
      <c r="B298" s="5">
        <v>4</v>
      </c>
      <c r="C298" s="5">
        <v>4</v>
      </c>
      <c r="D298" s="5">
        <v>253</v>
      </c>
      <c r="E298" s="5">
        <v>1590</v>
      </c>
      <c r="F298" s="5">
        <v>1</v>
      </c>
      <c r="G298" s="10">
        <v>44058</v>
      </c>
      <c r="H298" s="40">
        <v>525</v>
      </c>
      <c r="I298" s="40">
        <v>42</v>
      </c>
      <c r="J298" s="40">
        <v>13.125</v>
      </c>
      <c r="K298" s="40">
        <v>580.125</v>
      </c>
      <c r="L298" s="10">
        <v>44067</v>
      </c>
      <c r="M298" t="s">
        <v>2817</v>
      </c>
      <c r="O298" t="str">
        <f>VLOOKUP(Table5[[#This Row],[Vendor_ID]],Table3[[Vendor_ID]:[REPUTASI]],10,0)</f>
        <v>A</v>
      </c>
      <c r="P298" t="str">
        <f>IF(Table5[[#This Row],[Reputation]]="F","Pembelian dilakukan kepada vendor dengan reputasi F","")</f>
        <v/>
      </c>
    </row>
    <row r="299" spans="1:16" hidden="1" x14ac:dyDescent="0.25">
      <c r="A299" s="4">
        <v>579</v>
      </c>
      <c r="B299" s="4">
        <v>4</v>
      </c>
      <c r="C299" s="4">
        <v>4</v>
      </c>
      <c r="D299" s="4">
        <v>255</v>
      </c>
      <c r="E299" s="4">
        <v>1514</v>
      </c>
      <c r="F299" s="4">
        <v>5</v>
      </c>
      <c r="G299" s="11">
        <v>44058</v>
      </c>
      <c r="H299" s="41">
        <v>2003.6835000000001</v>
      </c>
      <c r="I299" s="41">
        <v>160.29470000000001</v>
      </c>
      <c r="J299" s="41">
        <v>50.092100000000002</v>
      </c>
      <c r="K299" s="41">
        <v>2214.0702999999999</v>
      </c>
      <c r="L299" s="11">
        <v>44067</v>
      </c>
      <c r="M299" t="s">
        <v>2810</v>
      </c>
      <c r="O299" t="str">
        <f>VLOOKUP(Table5[[#This Row],[Vendor_ID]],Table3[[Vendor_ID]:[REPUTASI]],10,0)</f>
        <v>A</v>
      </c>
      <c r="P299" t="str">
        <f>IF(Table5[[#This Row],[Reputation]]="F","Pembelian dilakukan kepada vendor dengan reputasi F","")</f>
        <v/>
      </c>
    </row>
    <row r="300" spans="1:16" hidden="1" x14ac:dyDescent="0.25">
      <c r="A300" s="5">
        <v>580</v>
      </c>
      <c r="B300" s="5">
        <v>4</v>
      </c>
      <c r="C300" s="5">
        <v>4</v>
      </c>
      <c r="D300" s="5">
        <v>256</v>
      </c>
      <c r="E300" s="5">
        <v>1498</v>
      </c>
      <c r="F300" s="5">
        <v>4</v>
      </c>
      <c r="G300" s="10">
        <v>44058</v>
      </c>
      <c r="H300" s="40">
        <v>26455.275000000001</v>
      </c>
      <c r="I300" s="40">
        <v>2116.422</v>
      </c>
      <c r="J300" s="40">
        <v>661.38189999999997</v>
      </c>
      <c r="K300" s="40">
        <v>29233.0789</v>
      </c>
      <c r="L300" s="10">
        <v>44067</v>
      </c>
      <c r="M300" t="s">
        <v>2810</v>
      </c>
      <c r="O300" t="str">
        <f>VLOOKUP(Table5[[#This Row],[Vendor_ID]],Table3[[Vendor_ID]:[REPUTASI]],10,0)</f>
        <v>A</v>
      </c>
      <c r="P300" t="str">
        <f>IF(Table5[[#This Row],[Reputation]]="F","Pembelian dilakukan kepada vendor dengan reputasi F","")</f>
        <v/>
      </c>
    </row>
    <row r="301" spans="1:16" hidden="1" x14ac:dyDescent="0.25">
      <c r="A301" s="4">
        <v>581</v>
      </c>
      <c r="B301" s="4">
        <v>4</v>
      </c>
      <c r="C301" s="4">
        <v>4</v>
      </c>
      <c r="D301" s="4">
        <v>259</v>
      </c>
      <c r="E301" s="4">
        <v>1674</v>
      </c>
      <c r="F301" s="4">
        <v>2</v>
      </c>
      <c r="G301" s="11">
        <v>44058</v>
      </c>
      <c r="H301" s="41">
        <v>944.37</v>
      </c>
      <c r="I301" s="41">
        <v>75.549599999999998</v>
      </c>
      <c r="J301" s="41">
        <v>23.609300000000001</v>
      </c>
      <c r="K301" s="41">
        <v>1043.5289</v>
      </c>
      <c r="L301" s="11">
        <v>44067</v>
      </c>
      <c r="M301" t="s">
        <v>2810</v>
      </c>
      <c r="O301" t="str">
        <f>VLOOKUP(Table5[[#This Row],[Vendor_ID]],Table3[[Vendor_ID]:[REPUTASI]],10,0)</f>
        <v>A</v>
      </c>
      <c r="P301" t="str">
        <f>IF(Table5[[#This Row],[Reputation]]="F","Pembelian dilakukan kepada vendor dengan reputasi F","")</f>
        <v/>
      </c>
    </row>
    <row r="302" spans="1:16" hidden="1" x14ac:dyDescent="0.25">
      <c r="A302" s="5">
        <v>582</v>
      </c>
      <c r="B302" s="5">
        <v>4</v>
      </c>
      <c r="C302" s="5">
        <v>4</v>
      </c>
      <c r="D302" s="5">
        <v>260</v>
      </c>
      <c r="E302" s="5">
        <v>1652</v>
      </c>
      <c r="F302" s="5">
        <v>4</v>
      </c>
      <c r="G302" s="10">
        <v>44058</v>
      </c>
      <c r="H302" s="40">
        <v>44594.55</v>
      </c>
      <c r="I302" s="40">
        <v>3567.5639999999999</v>
      </c>
      <c r="J302" s="40">
        <v>1114.8638000000001</v>
      </c>
      <c r="K302" s="40">
        <v>49276.977800000001</v>
      </c>
      <c r="L302" s="10">
        <v>44067</v>
      </c>
      <c r="M302" t="s">
        <v>1829</v>
      </c>
      <c r="O302" t="str">
        <f>VLOOKUP(Table5[[#This Row],[Vendor_ID]],Table3[[Vendor_ID]:[REPUTASI]],10,0)</f>
        <v>B</v>
      </c>
      <c r="P302" t="str">
        <f>IF(Table5[[#This Row],[Reputation]]="F","Pembelian dilakukan kepada vendor dengan reputasi F","")</f>
        <v/>
      </c>
    </row>
    <row r="303" spans="1:16" x14ac:dyDescent="0.25">
      <c r="A303" s="4">
        <v>583</v>
      </c>
      <c r="B303" s="4">
        <v>4</v>
      </c>
      <c r="C303" s="4">
        <v>4</v>
      </c>
      <c r="D303" s="4">
        <v>258</v>
      </c>
      <c r="E303" s="4">
        <v>1578</v>
      </c>
      <c r="F303" s="4">
        <v>3</v>
      </c>
      <c r="G303" s="11">
        <v>44058</v>
      </c>
      <c r="H303" s="41">
        <v>62843.55</v>
      </c>
      <c r="I303" s="41">
        <v>5027.4840000000004</v>
      </c>
      <c r="J303" s="41">
        <v>1571.0888</v>
      </c>
      <c r="K303" s="41">
        <v>69442.122799999997</v>
      </c>
      <c r="L303" s="11">
        <v>44067</v>
      </c>
      <c r="M303" t="s">
        <v>1829</v>
      </c>
      <c r="O303" t="str">
        <f>VLOOKUP(Table5[[#This Row],[Vendor_ID]],Table3[[Vendor_ID]:[REPUTASI]],10,0)</f>
        <v>F</v>
      </c>
      <c r="P303" t="str">
        <f>IF(Table5[[#This Row],[Reputation]]="F","Pembelian dilakukan kepada vendor dengan reputasi F","")</f>
        <v>Pembelian dilakukan kepada vendor dengan reputasi F</v>
      </c>
    </row>
    <row r="304" spans="1:16" hidden="1" x14ac:dyDescent="0.25">
      <c r="A304" s="5">
        <v>584</v>
      </c>
      <c r="B304" s="5">
        <v>4</v>
      </c>
      <c r="C304" s="5">
        <v>4</v>
      </c>
      <c r="D304" s="5">
        <v>254</v>
      </c>
      <c r="E304" s="5">
        <v>1538</v>
      </c>
      <c r="F304" s="5">
        <v>5</v>
      </c>
      <c r="G304" s="10">
        <v>44058</v>
      </c>
      <c r="H304" s="40">
        <v>37843.574999999997</v>
      </c>
      <c r="I304" s="40">
        <v>3027.4859999999999</v>
      </c>
      <c r="J304" s="40">
        <v>946.08939999999996</v>
      </c>
      <c r="K304" s="40">
        <v>41817.150399999999</v>
      </c>
      <c r="L304" s="10">
        <v>44067</v>
      </c>
      <c r="M304" t="s">
        <v>1829</v>
      </c>
      <c r="O304" t="str">
        <f>VLOOKUP(Table5[[#This Row],[Vendor_ID]],Table3[[Vendor_ID]:[REPUTASI]],10,0)</f>
        <v>B</v>
      </c>
      <c r="P304" t="str">
        <f>IF(Table5[[#This Row],[Reputation]]="F","Pembelian dilakukan kepada vendor dengan reputasi F","")</f>
        <v/>
      </c>
    </row>
    <row r="305" spans="1:16" x14ac:dyDescent="0.25">
      <c r="A305" s="4">
        <v>585</v>
      </c>
      <c r="B305" s="4">
        <v>4</v>
      </c>
      <c r="C305" s="4">
        <v>4</v>
      </c>
      <c r="D305" s="4">
        <v>252</v>
      </c>
      <c r="E305" s="4">
        <v>1556</v>
      </c>
      <c r="F305" s="4">
        <v>4</v>
      </c>
      <c r="G305" s="11">
        <v>44058</v>
      </c>
      <c r="H305" s="41">
        <v>25531.275000000001</v>
      </c>
      <c r="I305" s="41">
        <v>2042.502</v>
      </c>
      <c r="J305" s="41">
        <v>638.28189999999995</v>
      </c>
      <c r="K305" s="41">
        <v>28212.0589</v>
      </c>
      <c r="L305" s="11">
        <v>44067</v>
      </c>
      <c r="M305" t="s">
        <v>1829</v>
      </c>
      <c r="O305" t="str">
        <f>VLOOKUP(Table5[[#This Row],[Vendor_ID]],Table3[[Vendor_ID]:[REPUTASI]],10,0)</f>
        <v>F</v>
      </c>
      <c r="P305" t="str">
        <f>IF(Table5[[#This Row],[Reputation]]="F","Pembelian dilakukan kepada vendor dengan reputasi F","")</f>
        <v>Pembelian dilakukan kepada vendor dengan reputasi F</v>
      </c>
    </row>
    <row r="306" spans="1:16" hidden="1" x14ac:dyDescent="0.25">
      <c r="A306" s="5">
        <v>586</v>
      </c>
      <c r="B306" s="5">
        <v>4</v>
      </c>
      <c r="C306" s="5">
        <v>4</v>
      </c>
      <c r="D306" s="5">
        <v>261</v>
      </c>
      <c r="E306" s="5">
        <v>1554</v>
      </c>
      <c r="F306" s="5">
        <v>4</v>
      </c>
      <c r="G306" s="10">
        <v>44058</v>
      </c>
      <c r="H306" s="40">
        <v>501.19650000000001</v>
      </c>
      <c r="I306" s="40">
        <v>40.095700000000001</v>
      </c>
      <c r="J306" s="40">
        <v>12.5299</v>
      </c>
      <c r="K306" s="40">
        <v>553.82209999999998</v>
      </c>
      <c r="L306" s="10">
        <v>44067</v>
      </c>
      <c r="M306" t="s">
        <v>2817</v>
      </c>
      <c r="O306" t="str">
        <f>VLOOKUP(Table5[[#This Row],[Vendor_ID]],Table3[[Vendor_ID]:[REPUTASI]],10,0)</f>
        <v>B</v>
      </c>
      <c r="P306" t="str">
        <f>IF(Table5[[#This Row],[Reputation]]="F","Pembelian dilakukan kepada vendor dengan reputasi F","")</f>
        <v/>
      </c>
    </row>
    <row r="307" spans="1:16" hidden="1" x14ac:dyDescent="0.25">
      <c r="A307" s="4">
        <v>587</v>
      </c>
      <c r="B307" s="4">
        <v>4</v>
      </c>
      <c r="C307" s="4">
        <v>4</v>
      </c>
      <c r="D307" s="4">
        <v>251</v>
      </c>
      <c r="E307" s="4">
        <v>1688</v>
      </c>
      <c r="F307" s="4">
        <v>4</v>
      </c>
      <c r="G307" s="11">
        <v>44058</v>
      </c>
      <c r="H307" s="41">
        <v>125.748</v>
      </c>
      <c r="I307" s="41">
        <v>10.059799999999999</v>
      </c>
      <c r="J307" s="41">
        <v>3.1436999999999999</v>
      </c>
      <c r="K307" s="41">
        <v>138.95150000000001</v>
      </c>
      <c r="L307" s="11">
        <v>44067</v>
      </c>
      <c r="M307" t="s">
        <v>2810</v>
      </c>
      <c r="O307" t="str">
        <f>VLOOKUP(Table5[[#This Row],[Vendor_ID]],Table3[[Vendor_ID]:[REPUTASI]],10,0)</f>
        <v>A</v>
      </c>
      <c r="P307" t="str">
        <f>IF(Table5[[#This Row],[Reputation]]="F","Pembelian dilakukan kepada vendor dengan reputasi F","")</f>
        <v/>
      </c>
    </row>
    <row r="308" spans="1:16" hidden="1" x14ac:dyDescent="0.25">
      <c r="A308" s="5">
        <v>588</v>
      </c>
      <c r="B308" s="5">
        <v>4</v>
      </c>
      <c r="C308" s="5">
        <v>4</v>
      </c>
      <c r="D308" s="5">
        <v>253</v>
      </c>
      <c r="E308" s="5">
        <v>1580</v>
      </c>
      <c r="F308" s="5">
        <v>5</v>
      </c>
      <c r="G308" s="10">
        <v>44058</v>
      </c>
      <c r="H308" s="40">
        <v>150.79050000000001</v>
      </c>
      <c r="I308" s="40">
        <v>12.0632</v>
      </c>
      <c r="J308" s="40">
        <v>3.7698</v>
      </c>
      <c r="K308" s="40">
        <v>166.62350000000001</v>
      </c>
      <c r="L308" s="10">
        <v>44067</v>
      </c>
      <c r="M308" t="s">
        <v>2810</v>
      </c>
      <c r="O308" t="str">
        <f>VLOOKUP(Table5[[#This Row],[Vendor_ID]],Table3[[Vendor_ID]:[REPUTASI]],10,0)</f>
        <v>A</v>
      </c>
      <c r="P308" t="str">
        <f>IF(Table5[[#This Row],[Reputation]]="F","Pembelian dilakukan kepada vendor dengan reputasi F","")</f>
        <v/>
      </c>
    </row>
    <row r="309" spans="1:16" hidden="1" x14ac:dyDescent="0.25">
      <c r="A309" s="4">
        <v>589</v>
      </c>
      <c r="B309" s="4">
        <v>4</v>
      </c>
      <c r="C309" s="4">
        <v>4</v>
      </c>
      <c r="D309" s="4">
        <v>255</v>
      </c>
      <c r="E309" s="4">
        <v>1496</v>
      </c>
      <c r="F309" s="4">
        <v>5</v>
      </c>
      <c r="G309" s="11">
        <v>44060</v>
      </c>
      <c r="H309" s="41">
        <v>696.52800000000002</v>
      </c>
      <c r="I309" s="41">
        <v>55.722200000000001</v>
      </c>
      <c r="J309" s="41">
        <v>17.4132</v>
      </c>
      <c r="K309" s="41">
        <v>769.66340000000002</v>
      </c>
      <c r="L309" s="11">
        <v>44069</v>
      </c>
      <c r="M309" t="s">
        <v>2810</v>
      </c>
      <c r="O309" t="str">
        <f>VLOOKUP(Table5[[#This Row],[Vendor_ID]],Table3[[Vendor_ID]:[REPUTASI]],10,0)</f>
        <v>B</v>
      </c>
      <c r="P309" t="str">
        <f>IF(Table5[[#This Row],[Reputation]]="F","Pembelian dilakukan kepada vendor dengan reputasi F","")</f>
        <v/>
      </c>
    </row>
    <row r="310" spans="1:16" hidden="1" x14ac:dyDescent="0.25">
      <c r="A310" s="5">
        <v>590</v>
      </c>
      <c r="B310" s="5">
        <v>4</v>
      </c>
      <c r="C310" s="5">
        <v>4</v>
      </c>
      <c r="D310" s="5">
        <v>256</v>
      </c>
      <c r="E310" s="5">
        <v>1494</v>
      </c>
      <c r="F310" s="5">
        <v>2</v>
      </c>
      <c r="G310" s="10">
        <v>44060</v>
      </c>
      <c r="H310" s="40">
        <v>8847.2999999999993</v>
      </c>
      <c r="I310" s="40">
        <v>707.78399999999999</v>
      </c>
      <c r="J310" s="40">
        <v>221.1825</v>
      </c>
      <c r="K310" s="40">
        <v>9776.2664999999997</v>
      </c>
      <c r="L310" s="10">
        <v>44069</v>
      </c>
      <c r="M310" t="s">
        <v>2810</v>
      </c>
      <c r="O310" t="str">
        <f>VLOOKUP(Table5[[#This Row],[Vendor_ID]],Table3[[Vendor_ID]:[REPUTASI]],10,0)</f>
        <v>A</v>
      </c>
      <c r="P310" t="str">
        <f>IF(Table5[[#This Row],[Reputation]]="F","Pembelian dilakukan kepada vendor dengan reputasi F","")</f>
        <v/>
      </c>
    </row>
    <row r="311" spans="1:16" hidden="1" x14ac:dyDescent="0.25">
      <c r="A311" s="4">
        <v>591</v>
      </c>
      <c r="B311" s="4">
        <v>4</v>
      </c>
      <c r="C311" s="4">
        <v>4</v>
      </c>
      <c r="D311" s="4">
        <v>259</v>
      </c>
      <c r="E311" s="4">
        <v>1650</v>
      </c>
      <c r="F311" s="4">
        <v>5</v>
      </c>
      <c r="G311" s="11">
        <v>44060</v>
      </c>
      <c r="H311" s="41">
        <v>171.07650000000001</v>
      </c>
      <c r="I311" s="41">
        <v>13.6861</v>
      </c>
      <c r="J311" s="41">
        <v>4.2769000000000004</v>
      </c>
      <c r="K311" s="41">
        <v>189.0395</v>
      </c>
      <c r="L311" s="11">
        <v>44069</v>
      </c>
      <c r="M311" t="s">
        <v>2810</v>
      </c>
      <c r="O311" t="str">
        <f>VLOOKUP(Table5[[#This Row],[Vendor_ID]],Table3[[Vendor_ID]:[REPUTASI]],10,0)</f>
        <v>A</v>
      </c>
      <c r="P311" t="str">
        <f>IF(Table5[[#This Row],[Reputation]]="F","Pembelian dilakukan kepada vendor dengan reputasi F","")</f>
        <v/>
      </c>
    </row>
    <row r="312" spans="1:16" hidden="1" x14ac:dyDescent="0.25">
      <c r="A312" s="5">
        <v>592</v>
      </c>
      <c r="B312" s="5">
        <v>4</v>
      </c>
      <c r="C312" s="5">
        <v>4</v>
      </c>
      <c r="D312" s="5">
        <v>260</v>
      </c>
      <c r="E312" s="5">
        <v>1654</v>
      </c>
      <c r="F312" s="5">
        <v>4</v>
      </c>
      <c r="G312" s="10">
        <v>44060</v>
      </c>
      <c r="H312" s="40">
        <v>20397.3</v>
      </c>
      <c r="I312" s="40">
        <v>1631.7840000000001</v>
      </c>
      <c r="J312" s="40">
        <v>509.9325</v>
      </c>
      <c r="K312" s="40">
        <v>22539.016500000002</v>
      </c>
      <c r="L312" s="10">
        <v>44069</v>
      </c>
      <c r="M312" t="s">
        <v>2817</v>
      </c>
      <c r="O312" t="str">
        <f>VLOOKUP(Table5[[#This Row],[Vendor_ID]],Table3[[Vendor_ID]:[REPUTASI]],10,0)</f>
        <v>B</v>
      </c>
      <c r="P312" t="str">
        <f>IF(Table5[[#This Row],[Reputation]]="F","Pembelian dilakukan kepada vendor dengan reputasi F","")</f>
        <v/>
      </c>
    </row>
    <row r="313" spans="1:16" hidden="1" x14ac:dyDescent="0.25">
      <c r="A313" s="4">
        <v>593</v>
      </c>
      <c r="B313" s="4">
        <v>4</v>
      </c>
      <c r="C313" s="4">
        <v>4</v>
      </c>
      <c r="D313" s="4">
        <v>258</v>
      </c>
      <c r="E313" s="4">
        <v>1664</v>
      </c>
      <c r="F313" s="4">
        <v>3</v>
      </c>
      <c r="G313" s="11">
        <v>44061</v>
      </c>
      <c r="H313" s="41">
        <v>14628.075000000001</v>
      </c>
      <c r="I313" s="41">
        <v>1170.2460000000001</v>
      </c>
      <c r="J313" s="41">
        <v>365.70190000000002</v>
      </c>
      <c r="K313" s="41">
        <v>16164.0229</v>
      </c>
      <c r="L313" s="11">
        <v>44070</v>
      </c>
      <c r="M313" t="s">
        <v>2817</v>
      </c>
      <c r="O313" t="str">
        <f>VLOOKUP(Table5[[#This Row],[Vendor_ID]],Table3[[Vendor_ID]:[REPUTASI]],10,0)</f>
        <v>B</v>
      </c>
      <c r="P313" t="str">
        <f>IF(Table5[[#This Row],[Reputation]]="F","Pembelian dilakukan kepada vendor dengan reputasi F","")</f>
        <v/>
      </c>
    </row>
    <row r="314" spans="1:16" x14ac:dyDescent="0.25">
      <c r="A314" s="5">
        <v>594</v>
      </c>
      <c r="B314" s="5">
        <v>4</v>
      </c>
      <c r="C314" s="5">
        <v>4</v>
      </c>
      <c r="D314" s="5">
        <v>254</v>
      </c>
      <c r="E314" s="5">
        <v>1678</v>
      </c>
      <c r="F314" s="5">
        <v>3</v>
      </c>
      <c r="G314" s="10">
        <v>44061</v>
      </c>
      <c r="H314" s="40">
        <v>33350.625</v>
      </c>
      <c r="I314" s="40">
        <v>2668.05</v>
      </c>
      <c r="J314" s="40">
        <v>833.76559999999995</v>
      </c>
      <c r="K314" s="40">
        <v>36852.440600000002</v>
      </c>
      <c r="L314" s="10">
        <v>44070</v>
      </c>
      <c r="M314" t="s">
        <v>1829</v>
      </c>
      <c r="O314" t="str">
        <f>VLOOKUP(Table5[[#This Row],[Vendor_ID]],Table3[[Vendor_ID]:[REPUTASI]],10,0)</f>
        <v>F</v>
      </c>
      <c r="P314" t="str">
        <f>IF(Table5[[#This Row],[Reputation]]="F","Pembelian dilakukan kepada vendor dengan reputasi F","")</f>
        <v>Pembelian dilakukan kepada vendor dengan reputasi F</v>
      </c>
    </row>
    <row r="315" spans="1:16" hidden="1" x14ac:dyDescent="0.25">
      <c r="A315" s="4">
        <v>595</v>
      </c>
      <c r="B315" s="4">
        <v>4</v>
      </c>
      <c r="C315" s="4">
        <v>4</v>
      </c>
      <c r="D315" s="4">
        <v>257</v>
      </c>
      <c r="E315" s="4">
        <v>1616</v>
      </c>
      <c r="F315" s="4">
        <v>4</v>
      </c>
      <c r="G315" s="11">
        <v>44061</v>
      </c>
      <c r="H315" s="41">
        <v>1074.78</v>
      </c>
      <c r="I315" s="41">
        <v>85.982399999999998</v>
      </c>
      <c r="J315" s="41">
        <v>26.869499999999999</v>
      </c>
      <c r="K315" s="41">
        <v>1187.6319000000001</v>
      </c>
      <c r="L315" s="11">
        <v>44070</v>
      </c>
      <c r="M315" t="s">
        <v>2817</v>
      </c>
      <c r="O315" t="str">
        <f>VLOOKUP(Table5[[#This Row],[Vendor_ID]],Table3[[Vendor_ID]:[REPUTASI]],10,0)</f>
        <v>B</v>
      </c>
      <c r="P315" t="str">
        <f>IF(Table5[[#This Row],[Reputation]]="F","Pembelian dilakukan kepada vendor dengan reputasi F","")</f>
        <v/>
      </c>
    </row>
    <row r="316" spans="1:16" hidden="1" x14ac:dyDescent="0.25">
      <c r="A316" s="5">
        <v>596</v>
      </c>
      <c r="B316" s="5">
        <v>4</v>
      </c>
      <c r="C316" s="5">
        <v>4</v>
      </c>
      <c r="D316" s="5">
        <v>261</v>
      </c>
      <c r="E316" s="5">
        <v>1492</v>
      </c>
      <c r="F316" s="5">
        <v>4</v>
      </c>
      <c r="G316" s="10">
        <v>44061</v>
      </c>
      <c r="H316" s="40">
        <v>501.19650000000001</v>
      </c>
      <c r="I316" s="40">
        <v>40.095700000000001</v>
      </c>
      <c r="J316" s="40">
        <v>12.5299</v>
      </c>
      <c r="K316" s="40">
        <v>553.82209999999998</v>
      </c>
      <c r="L316" s="10">
        <v>44070</v>
      </c>
      <c r="M316" t="s">
        <v>2817</v>
      </c>
      <c r="O316" t="str">
        <f>VLOOKUP(Table5[[#This Row],[Vendor_ID]],Table3[[Vendor_ID]:[REPUTASI]],10,0)</f>
        <v>B</v>
      </c>
      <c r="P316" t="str">
        <f>IF(Table5[[#This Row],[Reputation]]="F","Pembelian dilakukan kepada vendor dengan reputasi F","")</f>
        <v/>
      </c>
    </row>
    <row r="317" spans="1:16" hidden="1" x14ac:dyDescent="0.25">
      <c r="A317" s="4">
        <v>597</v>
      </c>
      <c r="B317" s="4">
        <v>4</v>
      </c>
      <c r="C317" s="4">
        <v>4</v>
      </c>
      <c r="D317" s="4">
        <v>251</v>
      </c>
      <c r="E317" s="4">
        <v>1602</v>
      </c>
      <c r="F317" s="4">
        <v>5</v>
      </c>
      <c r="G317" s="11">
        <v>44061</v>
      </c>
      <c r="H317" s="41">
        <v>1525.23</v>
      </c>
      <c r="I317" s="41">
        <v>122.0184</v>
      </c>
      <c r="J317" s="41">
        <v>38.130800000000001</v>
      </c>
      <c r="K317" s="41">
        <v>1685.3792000000001</v>
      </c>
      <c r="L317" s="11">
        <v>44070</v>
      </c>
      <c r="M317" t="s">
        <v>2817</v>
      </c>
      <c r="O317" t="str">
        <f>VLOOKUP(Table5[[#This Row],[Vendor_ID]],Table3[[Vendor_ID]:[REPUTASI]],10,0)</f>
        <v>B</v>
      </c>
      <c r="P317" t="str">
        <f>IF(Table5[[#This Row],[Reputation]]="F","Pembelian dilakukan kepada vendor dengan reputasi F","")</f>
        <v/>
      </c>
    </row>
    <row r="318" spans="1:16" hidden="1" x14ac:dyDescent="0.25">
      <c r="A318" s="5">
        <v>598</v>
      </c>
      <c r="B318" s="5">
        <v>4</v>
      </c>
      <c r="C318" s="5">
        <v>4</v>
      </c>
      <c r="D318" s="5">
        <v>253</v>
      </c>
      <c r="E318" s="5">
        <v>1540</v>
      </c>
      <c r="F318" s="5">
        <v>4</v>
      </c>
      <c r="G318" s="10">
        <v>44061</v>
      </c>
      <c r="H318" s="40">
        <v>631.38599999999997</v>
      </c>
      <c r="I318" s="40">
        <v>50.510899999999999</v>
      </c>
      <c r="J318" s="40">
        <v>15.784700000000001</v>
      </c>
      <c r="K318" s="40">
        <v>697.6816</v>
      </c>
      <c r="L318" s="10">
        <v>44070</v>
      </c>
      <c r="M318" t="s">
        <v>2810</v>
      </c>
      <c r="O318" t="str">
        <f>VLOOKUP(Table5[[#This Row],[Vendor_ID]],Table3[[Vendor_ID]:[REPUTASI]],10,0)</f>
        <v>A</v>
      </c>
      <c r="P318" t="str">
        <f>IF(Table5[[#This Row],[Reputation]]="F","Pembelian dilakukan kepada vendor dengan reputasi F","")</f>
        <v/>
      </c>
    </row>
    <row r="319" spans="1:16" hidden="1" x14ac:dyDescent="0.25">
      <c r="A319" s="4">
        <v>599</v>
      </c>
      <c r="B319" s="4">
        <v>4</v>
      </c>
      <c r="C319" s="4">
        <v>4</v>
      </c>
      <c r="D319" s="4">
        <v>255</v>
      </c>
      <c r="E319" s="4">
        <v>1628</v>
      </c>
      <c r="F319" s="4">
        <v>5</v>
      </c>
      <c r="G319" s="11">
        <v>44061</v>
      </c>
      <c r="H319" s="41">
        <v>34644.224999999999</v>
      </c>
      <c r="I319" s="41">
        <v>2771.538</v>
      </c>
      <c r="J319" s="41">
        <v>866.10559999999998</v>
      </c>
      <c r="K319" s="41">
        <v>38281.868600000002</v>
      </c>
      <c r="L319" s="11">
        <v>44070</v>
      </c>
      <c r="M319" t="s">
        <v>2810</v>
      </c>
      <c r="O319" t="str">
        <f>VLOOKUP(Table5[[#This Row],[Vendor_ID]],Table3[[Vendor_ID]:[REPUTASI]],10,0)</f>
        <v>A</v>
      </c>
      <c r="P319" t="str">
        <f>IF(Table5[[#This Row],[Reputation]]="F","Pembelian dilakukan kepada vendor dengan reputasi F","")</f>
        <v/>
      </c>
    </row>
    <row r="320" spans="1:16" hidden="1" x14ac:dyDescent="0.25">
      <c r="A320" s="5">
        <v>600</v>
      </c>
      <c r="B320" s="5">
        <v>4</v>
      </c>
      <c r="C320" s="5">
        <v>4</v>
      </c>
      <c r="D320" s="5">
        <v>256</v>
      </c>
      <c r="E320" s="5">
        <v>1604</v>
      </c>
      <c r="F320" s="5">
        <v>4</v>
      </c>
      <c r="G320" s="10">
        <v>44061</v>
      </c>
      <c r="H320" s="40">
        <v>1839.5055</v>
      </c>
      <c r="I320" s="40">
        <v>147.16040000000001</v>
      </c>
      <c r="J320" s="40">
        <v>45.9876</v>
      </c>
      <c r="K320" s="40">
        <v>2032.6534999999999</v>
      </c>
      <c r="L320" s="10">
        <v>44070</v>
      </c>
      <c r="M320" t="s">
        <v>2810</v>
      </c>
      <c r="O320" t="str">
        <f>VLOOKUP(Table5[[#This Row],[Vendor_ID]],Table3[[Vendor_ID]:[REPUTASI]],10,0)</f>
        <v>A</v>
      </c>
      <c r="P320" t="str">
        <f>IF(Table5[[#This Row],[Reputation]]="F","Pembelian dilakukan kepada vendor dengan reputasi F","")</f>
        <v/>
      </c>
    </row>
    <row r="321" spans="1:16" hidden="1" x14ac:dyDescent="0.25">
      <c r="A321" s="4">
        <v>601</v>
      </c>
      <c r="B321" s="4">
        <v>4</v>
      </c>
      <c r="C321" s="4">
        <v>4</v>
      </c>
      <c r="D321" s="4">
        <v>259</v>
      </c>
      <c r="E321" s="4">
        <v>1690</v>
      </c>
      <c r="F321" s="4">
        <v>5</v>
      </c>
      <c r="G321" s="11">
        <v>44061</v>
      </c>
      <c r="H321" s="41">
        <v>146.286</v>
      </c>
      <c r="I321" s="41">
        <v>11.7029</v>
      </c>
      <c r="J321" s="41">
        <v>3.6572</v>
      </c>
      <c r="K321" s="41">
        <v>161.64609999999999</v>
      </c>
      <c r="L321" s="11">
        <v>44070</v>
      </c>
      <c r="M321" t="s">
        <v>2810</v>
      </c>
      <c r="O321" t="str">
        <f>VLOOKUP(Table5[[#This Row],[Vendor_ID]],Table3[[Vendor_ID]:[REPUTASI]],10,0)</f>
        <v>A</v>
      </c>
      <c r="P321" t="str">
        <f>IF(Table5[[#This Row],[Reputation]]="F","Pembelian dilakukan kepada vendor dengan reputasi F","")</f>
        <v/>
      </c>
    </row>
    <row r="322" spans="1:16" hidden="1" x14ac:dyDescent="0.25">
      <c r="A322" s="5">
        <v>602</v>
      </c>
      <c r="B322" s="5">
        <v>4</v>
      </c>
      <c r="C322" s="5">
        <v>4</v>
      </c>
      <c r="D322" s="5">
        <v>260</v>
      </c>
      <c r="E322" s="5">
        <v>1566</v>
      </c>
      <c r="F322" s="5">
        <v>5</v>
      </c>
      <c r="G322" s="10">
        <v>44061</v>
      </c>
      <c r="H322" s="40">
        <v>102.56399999999999</v>
      </c>
      <c r="I322" s="40">
        <v>8.2050999999999998</v>
      </c>
      <c r="J322" s="40">
        <v>2.5640999999999998</v>
      </c>
      <c r="K322" s="40">
        <v>113.33320000000001</v>
      </c>
      <c r="L322" s="10">
        <v>44070</v>
      </c>
      <c r="M322" t="s">
        <v>2810</v>
      </c>
      <c r="O322" t="str">
        <f>VLOOKUP(Table5[[#This Row],[Vendor_ID]],Table3[[Vendor_ID]:[REPUTASI]],10,0)</f>
        <v>A</v>
      </c>
      <c r="P322" t="str">
        <f>IF(Table5[[#This Row],[Reputation]]="F","Pembelian dilakukan kepada vendor dengan reputasi F","")</f>
        <v/>
      </c>
    </row>
    <row r="323" spans="1:16" hidden="1" x14ac:dyDescent="0.25">
      <c r="A323" s="4">
        <v>603</v>
      </c>
      <c r="B323" s="4">
        <v>4</v>
      </c>
      <c r="C323" s="4">
        <v>4</v>
      </c>
      <c r="D323" s="4">
        <v>258</v>
      </c>
      <c r="E323" s="4">
        <v>1698</v>
      </c>
      <c r="F323" s="4">
        <v>5</v>
      </c>
      <c r="G323" s="11">
        <v>44061</v>
      </c>
      <c r="H323" s="41">
        <v>150.79050000000001</v>
      </c>
      <c r="I323" s="41">
        <v>12.0632</v>
      </c>
      <c r="J323" s="41">
        <v>3.7698</v>
      </c>
      <c r="K323" s="41">
        <v>166.62350000000001</v>
      </c>
      <c r="L323" s="11">
        <v>44070</v>
      </c>
      <c r="M323" t="s">
        <v>2810</v>
      </c>
      <c r="O323" t="str">
        <f>VLOOKUP(Table5[[#This Row],[Vendor_ID]],Table3[[Vendor_ID]:[REPUTASI]],10,0)</f>
        <v>A</v>
      </c>
      <c r="P323" t="str">
        <f>IF(Table5[[#This Row],[Reputation]]="F","Pembelian dilakukan kepada vendor dengan reputasi F","")</f>
        <v/>
      </c>
    </row>
    <row r="324" spans="1:16" x14ac:dyDescent="0.25">
      <c r="A324" s="5">
        <v>604</v>
      </c>
      <c r="B324" s="5">
        <v>4</v>
      </c>
      <c r="C324" s="5">
        <v>4</v>
      </c>
      <c r="D324" s="5">
        <v>254</v>
      </c>
      <c r="E324" s="5">
        <v>1560</v>
      </c>
      <c r="F324" s="5">
        <v>5</v>
      </c>
      <c r="G324" s="10">
        <v>44061</v>
      </c>
      <c r="H324" s="40">
        <v>13669.424999999999</v>
      </c>
      <c r="I324" s="40">
        <v>1093.5540000000001</v>
      </c>
      <c r="J324" s="40">
        <v>341.73559999999998</v>
      </c>
      <c r="K324" s="40">
        <v>15104.714599999999</v>
      </c>
      <c r="L324" s="10">
        <v>44070</v>
      </c>
      <c r="M324" t="s">
        <v>1829</v>
      </c>
      <c r="O324" t="str">
        <f>VLOOKUP(Table5[[#This Row],[Vendor_ID]],Table3[[Vendor_ID]:[REPUTASI]],10,0)</f>
        <v>F</v>
      </c>
      <c r="P324" t="str">
        <f>IF(Table5[[#This Row],[Reputation]]="F","Pembelian dilakukan kepada vendor dengan reputasi F","")</f>
        <v>Pembelian dilakukan kepada vendor dengan reputasi F</v>
      </c>
    </row>
    <row r="325" spans="1:16" hidden="1" x14ac:dyDescent="0.25">
      <c r="A325" s="4">
        <v>605</v>
      </c>
      <c r="B325" s="4">
        <v>4</v>
      </c>
      <c r="C325" s="4">
        <v>4</v>
      </c>
      <c r="D325" s="4">
        <v>257</v>
      </c>
      <c r="E325" s="4">
        <v>1692</v>
      </c>
      <c r="F325" s="4">
        <v>5</v>
      </c>
      <c r="G325" s="11">
        <v>44061</v>
      </c>
      <c r="H325" s="41">
        <v>16393.23</v>
      </c>
      <c r="I325" s="41">
        <v>1311.4584</v>
      </c>
      <c r="J325" s="41">
        <v>409.83080000000001</v>
      </c>
      <c r="K325" s="41">
        <v>18114.519199999999</v>
      </c>
      <c r="L325" s="11">
        <v>44070</v>
      </c>
      <c r="M325" t="s">
        <v>1829</v>
      </c>
      <c r="O325" t="str">
        <f>VLOOKUP(Table5[[#This Row],[Vendor_ID]],Table3[[Vendor_ID]:[REPUTASI]],10,0)</f>
        <v>B</v>
      </c>
      <c r="P325" t="str">
        <f>IF(Table5[[#This Row],[Reputation]]="F","Pembelian dilakukan kepada vendor dengan reputasi F","")</f>
        <v/>
      </c>
    </row>
    <row r="326" spans="1:16" x14ac:dyDescent="0.25">
      <c r="A326" s="5">
        <v>606</v>
      </c>
      <c r="B326" s="5">
        <v>4</v>
      </c>
      <c r="C326" s="5">
        <v>4</v>
      </c>
      <c r="D326" s="5">
        <v>261</v>
      </c>
      <c r="E326" s="5">
        <v>1696</v>
      </c>
      <c r="F326" s="5">
        <v>5</v>
      </c>
      <c r="G326" s="10">
        <v>44061</v>
      </c>
      <c r="H326" s="40">
        <v>39258.449999999997</v>
      </c>
      <c r="I326" s="40">
        <v>3140.6759999999999</v>
      </c>
      <c r="J326" s="40">
        <v>981.46130000000005</v>
      </c>
      <c r="K326" s="40">
        <v>43380.587299999999</v>
      </c>
      <c r="L326" s="10">
        <v>44070</v>
      </c>
      <c r="M326" t="s">
        <v>1829</v>
      </c>
      <c r="O326" t="str">
        <f>VLOOKUP(Table5[[#This Row],[Vendor_ID]],Table3[[Vendor_ID]:[REPUTASI]],10,0)</f>
        <v>F</v>
      </c>
      <c r="P326" t="str">
        <f>IF(Table5[[#This Row],[Reputation]]="F","Pembelian dilakukan kepada vendor dengan reputasi F","")</f>
        <v>Pembelian dilakukan kepada vendor dengan reputasi F</v>
      </c>
    </row>
    <row r="327" spans="1:16" hidden="1" x14ac:dyDescent="0.25">
      <c r="A327" s="4">
        <v>607</v>
      </c>
      <c r="B327" s="4">
        <v>4</v>
      </c>
      <c r="C327" s="4">
        <v>4</v>
      </c>
      <c r="D327" s="4">
        <v>251</v>
      </c>
      <c r="E327" s="4">
        <v>1504</v>
      </c>
      <c r="F327" s="4">
        <v>1</v>
      </c>
      <c r="G327" s="11">
        <v>44061</v>
      </c>
      <c r="H327" s="41">
        <v>551.88</v>
      </c>
      <c r="I327" s="41">
        <v>44.150399999999998</v>
      </c>
      <c r="J327" s="41">
        <v>13.797000000000001</v>
      </c>
      <c r="K327" s="41">
        <v>609.82740000000001</v>
      </c>
      <c r="L327" s="11">
        <v>44070</v>
      </c>
      <c r="M327" t="s">
        <v>2817</v>
      </c>
      <c r="O327" t="str">
        <f>VLOOKUP(Table5[[#This Row],[Vendor_ID]],Table3[[Vendor_ID]:[REPUTASI]],10,0)</f>
        <v>B</v>
      </c>
      <c r="P327" t="str">
        <f>IF(Table5[[#This Row],[Reputation]]="F","Pembelian dilakukan kepada vendor dengan reputasi F","")</f>
        <v/>
      </c>
    </row>
    <row r="328" spans="1:16" hidden="1" x14ac:dyDescent="0.25">
      <c r="A328" s="5">
        <v>608</v>
      </c>
      <c r="B328" s="5">
        <v>4</v>
      </c>
      <c r="C328" s="5">
        <v>4</v>
      </c>
      <c r="D328" s="5">
        <v>253</v>
      </c>
      <c r="E328" s="5">
        <v>1544</v>
      </c>
      <c r="F328" s="5">
        <v>1</v>
      </c>
      <c r="G328" s="10">
        <v>44061</v>
      </c>
      <c r="H328" s="40">
        <v>6987.75</v>
      </c>
      <c r="I328" s="40">
        <v>559.02</v>
      </c>
      <c r="J328" s="40">
        <v>174.69380000000001</v>
      </c>
      <c r="K328" s="40">
        <v>7721.4638000000004</v>
      </c>
      <c r="L328" s="10">
        <v>44070</v>
      </c>
      <c r="M328" t="s">
        <v>2817</v>
      </c>
      <c r="O328" t="str">
        <f>VLOOKUP(Table5[[#This Row],[Vendor_ID]],Table3[[Vendor_ID]:[REPUTASI]],10,0)</f>
        <v>B</v>
      </c>
      <c r="P328" t="str">
        <f>IF(Table5[[#This Row],[Reputation]]="F","Pembelian dilakukan kepada vendor dengan reputasi F","")</f>
        <v/>
      </c>
    </row>
    <row r="329" spans="1:16" hidden="1" x14ac:dyDescent="0.25">
      <c r="A329" s="4">
        <v>609</v>
      </c>
      <c r="B329" s="4">
        <v>4</v>
      </c>
      <c r="C329" s="4">
        <v>4</v>
      </c>
      <c r="D329" s="4">
        <v>250</v>
      </c>
      <c r="E329" s="4">
        <v>1548</v>
      </c>
      <c r="F329" s="4">
        <v>2</v>
      </c>
      <c r="G329" s="11">
        <v>44062</v>
      </c>
      <c r="H329" s="41">
        <v>59.944499999999998</v>
      </c>
      <c r="I329" s="41">
        <v>4.7956000000000003</v>
      </c>
      <c r="J329" s="41">
        <v>1.4985999999999999</v>
      </c>
      <c r="K329" s="41">
        <v>66.238699999999994</v>
      </c>
      <c r="L329" s="11">
        <v>44071</v>
      </c>
      <c r="M329" t="s">
        <v>2810</v>
      </c>
      <c r="O329" t="str">
        <f>VLOOKUP(Table5[[#This Row],[Vendor_ID]],Table3[[Vendor_ID]:[REPUTASI]],10,0)</f>
        <v>A</v>
      </c>
      <c r="P329" t="str">
        <f>IF(Table5[[#This Row],[Reputation]]="F","Pembelian dilakukan kepada vendor dengan reputasi F","")</f>
        <v/>
      </c>
    </row>
    <row r="330" spans="1:16" hidden="1" x14ac:dyDescent="0.25">
      <c r="A330" s="5">
        <v>610</v>
      </c>
      <c r="B330" s="5">
        <v>4</v>
      </c>
      <c r="C330" s="5">
        <v>4</v>
      </c>
      <c r="D330" s="5">
        <v>254</v>
      </c>
      <c r="E330" s="5">
        <v>1598</v>
      </c>
      <c r="F330" s="5">
        <v>4</v>
      </c>
      <c r="G330" s="10">
        <v>44062</v>
      </c>
      <c r="H330" s="40">
        <v>370.755</v>
      </c>
      <c r="I330" s="40">
        <v>29.660399999999999</v>
      </c>
      <c r="J330" s="40">
        <v>9.2689000000000004</v>
      </c>
      <c r="K330" s="40">
        <v>409.68430000000001</v>
      </c>
      <c r="L330" s="10">
        <v>44071</v>
      </c>
      <c r="M330" t="s">
        <v>2810</v>
      </c>
      <c r="O330" t="str">
        <f>VLOOKUP(Table5[[#This Row],[Vendor_ID]],Table3[[Vendor_ID]:[REPUTASI]],10,0)</f>
        <v>A</v>
      </c>
      <c r="P330" t="str">
        <f>IF(Table5[[#This Row],[Reputation]]="F","Pembelian dilakukan kepada vendor dengan reputasi F","")</f>
        <v/>
      </c>
    </row>
    <row r="331" spans="1:16" hidden="1" x14ac:dyDescent="0.25">
      <c r="A331" s="4">
        <v>611</v>
      </c>
      <c r="B331" s="4">
        <v>4</v>
      </c>
      <c r="C331" s="4">
        <v>4</v>
      </c>
      <c r="D331" s="4">
        <v>257</v>
      </c>
      <c r="E331" s="4">
        <v>1658</v>
      </c>
      <c r="F331" s="4">
        <v>5</v>
      </c>
      <c r="G331" s="11">
        <v>44062</v>
      </c>
      <c r="H331" s="41">
        <v>43878.45</v>
      </c>
      <c r="I331" s="41">
        <v>3510.2759999999998</v>
      </c>
      <c r="J331" s="41">
        <v>1096.9612999999999</v>
      </c>
      <c r="K331" s="41">
        <v>48485.687299999998</v>
      </c>
      <c r="L331" s="11">
        <v>44071</v>
      </c>
      <c r="M331" t="s">
        <v>1829</v>
      </c>
      <c r="O331" t="str">
        <f>VLOOKUP(Table5[[#This Row],[Vendor_ID]],Table3[[Vendor_ID]:[REPUTASI]],10,0)</f>
        <v>B</v>
      </c>
      <c r="P331" t="str">
        <f>IF(Table5[[#This Row],[Reputation]]="F","Pembelian dilakukan kepada vendor dengan reputasi F","")</f>
        <v/>
      </c>
    </row>
    <row r="332" spans="1:16" hidden="1" x14ac:dyDescent="0.25">
      <c r="A332" s="5">
        <v>612</v>
      </c>
      <c r="B332" s="5">
        <v>4</v>
      </c>
      <c r="C332" s="5">
        <v>4</v>
      </c>
      <c r="D332" s="5">
        <v>261</v>
      </c>
      <c r="E332" s="5">
        <v>1536</v>
      </c>
      <c r="F332" s="5">
        <v>4</v>
      </c>
      <c r="G332" s="10">
        <v>44062</v>
      </c>
      <c r="H332" s="40">
        <v>272.12849999999997</v>
      </c>
      <c r="I332" s="40">
        <v>21.770299999999999</v>
      </c>
      <c r="J332" s="40">
        <v>6.8032000000000004</v>
      </c>
      <c r="K332" s="40">
        <v>300.702</v>
      </c>
      <c r="L332" s="10">
        <v>44071</v>
      </c>
      <c r="M332" t="s">
        <v>2810</v>
      </c>
      <c r="O332" t="str">
        <f>VLOOKUP(Table5[[#This Row],[Vendor_ID]],Table3[[Vendor_ID]:[REPUTASI]],10,0)</f>
        <v>A</v>
      </c>
      <c r="P332" t="str">
        <f>IF(Table5[[#This Row],[Reputation]]="F","Pembelian dilakukan kepada vendor dengan reputasi F","")</f>
        <v/>
      </c>
    </row>
    <row r="333" spans="1:16" hidden="1" x14ac:dyDescent="0.25">
      <c r="A333" s="4">
        <v>613</v>
      </c>
      <c r="B333" s="4">
        <v>4</v>
      </c>
      <c r="C333" s="4">
        <v>4</v>
      </c>
      <c r="D333" s="4">
        <v>252</v>
      </c>
      <c r="E333" s="4">
        <v>1530</v>
      </c>
      <c r="F333" s="4">
        <v>2</v>
      </c>
      <c r="G333" s="11">
        <v>44062</v>
      </c>
      <c r="H333" s="41">
        <v>28072.275000000001</v>
      </c>
      <c r="I333" s="41">
        <v>2245.7820000000002</v>
      </c>
      <c r="J333" s="41">
        <v>701.80690000000004</v>
      </c>
      <c r="K333" s="41">
        <v>31019.8639</v>
      </c>
      <c r="L333" s="11">
        <v>44071</v>
      </c>
      <c r="M333" t="s">
        <v>2810</v>
      </c>
      <c r="O333" t="str">
        <f>VLOOKUP(Table5[[#This Row],[Vendor_ID]],Table3[[Vendor_ID]:[REPUTASI]],10,0)</f>
        <v>A</v>
      </c>
      <c r="P333" t="str">
        <f>IF(Table5[[#This Row],[Reputation]]="F","Pembelian dilakukan kepada vendor dengan reputasi F","")</f>
        <v/>
      </c>
    </row>
    <row r="334" spans="1:16" hidden="1" x14ac:dyDescent="0.25">
      <c r="A334" s="5">
        <v>614</v>
      </c>
      <c r="B334" s="5">
        <v>5</v>
      </c>
      <c r="C334" s="5">
        <v>4</v>
      </c>
      <c r="D334" s="5">
        <v>256</v>
      </c>
      <c r="E334" s="5">
        <v>1508</v>
      </c>
      <c r="F334" s="5">
        <v>1</v>
      </c>
      <c r="G334" s="10">
        <v>44062</v>
      </c>
      <c r="H334" s="40">
        <v>35394.974999999999</v>
      </c>
      <c r="I334" s="40">
        <v>2831.598</v>
      </c>
      <c r="J334" s="40">
        <v>884.87440000000004</v>
      </c>
      <c r="K334" s="40">
        <v>39111.447399999997</v>
      </c>
      <c r="L334" s="10">
        <v>44071</v>
      </c>
      <c r="M334" t="s">
        <v>2810</v>
      </c>
      <c r="O334" t="str">
        <f>VLOOKUP(Table5[[#This Row],[Vendor_ID]],Table3[[Vendor_ID]:[REPUTASI]],10,0)</f>
        <v>A</v>
      </c>
      <c r="P334" t="str">
        <f>IF(Table5[[#This Row],[Reputation]]="F","Pembelian dilakukan kepada vendor dengan reputasi F","")</f>
        <v/>
      </c>
    </row>
    <row r="335" spans="1:16" hidden="1" x14ac:dyDescent="0.25">
      <c r="A335" s="4">
        <v>615</v>
      </c>
      <c r="B335" s="4">
        <v>4</v>
      </c>
      <c r="C335" s="4">
        <v>4</v>
      </c>
      <c r="D335" s="4">
        <v>259</v>
      </c>
      <c r="E335" s="4">
        <v>1694</v>
      </c>
      <c r="F335" s="4">
        <v>1</v>
      </c>
      <c r="G335" s="11">
        <v>44062</v>
      </c>
      <c r="H335" s="41">
        <v>7623</v>
      </c>
      <c r="I335" s="41">
        <v>609.84</v>
      </c>
      <c r="J335" s="41">
        <v>190.57499999999999</v>
      </c>
      <c r="K335" s="41">
        <v>8423.4150000000009</v>
      </c>
      <c r="L335" s="11">
        <v>44071</v>
      </c>
      <c r="M335" t="s">
        <v>2817</v>
      </c>
      <c r="O335" t="str">
        <f>VLOOKUP(Table5[[#This Row],[Vendor_ID]],Table3[[Vendor_ID]:[REPUTASI]],10,0)</f>
        <v>B</v>
      </c>
      <c r="P335" t="str">
        <f>IF(Table5[[#This Row],[Reputation]]="F","Pembelian dilakukan kepada vendor dengan reputasi F","")</f>
        <v/>
      </c>
    </row>
    <row r="336" spans="1:16" x14ac:dyDescent="0.25">
      <c r="A336" s="5">
        <v>616</v>
      </c>
      <c r="B336" s="5">
        <v>4</v>
      </c>
      <c r="C336" s="5">
        <v>4</v>
      </c>
      <c r="D336" s="5">
        <v>260</v>
      </c>
      <c r="E336" s="5">
        <v>1624</v>
      </c>
      <c r="F336" s="5">
        <v>2</v>
      </c>
      <c r="G336" s="10">
        <v>44062</v>
      </c>
      <c r="H336" s="40">
        <v>28297.5</v>
      </c>
      <c r="I336" s="40">
        <v>2263.8000000000002</v>
      </c>
      <c r="J336" s="40">
        <v>707.4375</v>
      </c>
      <c r="K336" s="40">
        <v>31268.737499999999</v>
      </c>
      <c r="L336" s="10">
        <v>44071</v>
      </c>
      <c r="M336" t="s">
        <v>1829</v>
      </c>
      <c r="O336" t="str">
        <f>VLOOKUP(Table5[[#This Row],[Vendor_ID]],Table3[[Vendor_ID]:[REPUTASI]],10,0)</f>
        <v>F</v>
      </c>
      <c r="P336" t="str">
        <f>IF(Table5[[#This Row],[Reputation]]="F","Pembelian dilakukan kepada vendor dengan reputasi F","")</f>
        <v>Pembelian dilakukan kepada vendor dengan reputasi F</v>
      </c>
    </row>
    <row r="337" spans="1:16" hidden="1" x14ac:dyDescent="0.25">
      <c r="A337" s="4">
        <v>617</v>
      </c>
      <c r="B337" s="4">
        <v>4</v>
      </c>
      <c r="C337" s="4">
        <v>4</v>
      </c>
      <c r="D337" s="4">
        <v>258</v>
      </c>
      <c r="E337" s="4">
        <v>1548</v>
      </c>
      <c r="F337" s="4">
        <v>2</v>
      </c>
      <c r="G337" s="11">
        <v>44062</v>
      </c>
      <c r="H337" s="41">
        <v>59.944499999999998</v>
      </c>
      <c r="I337" s="41">
        <v>4.7956000000000003</v>
      </c>
      <c r="J337" s="41">
        <v>1.4985999999999999</v>
      </c>
      <c r="K337" s="41">
        <v>66.238699999999994</v>
      </c>
      <c r="L337" s="11">
        <v>44071</v>
      </c>
      <c r="M337" t="s">
        <v>2810</v>
      </c>
      <c r="O337" t="str">
        <f>VLOOKUP(Table5[[#This Row],[Vendor_ID]],Table3[[Vendor_ID]:[REPUTASI]],10,0)</f>
        <v>A</v>
      </c>
      <c r="P337" t="str">
        <f>IF(Table5[[#This Row],[Reputation]]="F","Pembelian dilakukan kepada vendor dengan reputasi F","")</f>
        <v/>
      </c>
    </row>
    <row r="338" spans="1:16" hidden="1" x14ac:dyDescent="0.25">
      <c r="A338" s="5">
        <v>618</v>
      </c>
      <c r="B338" s="5">
        <v>4</v>
      </c>
      <c r="C338" s="5">
        <v>4</v>
      </c>
      <c r="D338" s="5">
        <v>254</v>
      </c>
      <c r="E338" s="5">
        <v>1598</v>
      </c>
      <c r="F338" s="5">
        <v>4</v>
      </c>
      <c r="G338" s="10">
        <v>44062</v>
      </c>
      <c r="H338" s="40">
        <v>567.37800000000004</v>
      </c>
      <c r="I338" s="40">
        <v>45.3902</v>
      </c>
      <c r="J338" s="40">
        <v>14.1845</v>
      </c>
      <c r="K338" s="40">
        <v>626.95270000000005</v>
      </c>
      <c r="L338" s="10">
        <v>44071</v>
      </c>
      <c r="M338" t="s">
        <v>2810</v>
      </c>
      <c r="O338" t="str">
        <f>VLOOKUP(Table5[[#This Row],[Vendor_ID]],Table3[[Vendor_ID]:[REPUTASI]],10,0)</f>
        <v>A</v>
      </c>
      <c r="P338" t="str">
        <f>IF(Table5[[#This Row],[Reputation]]="F","Pembelian dilakukan kepada vendor dengan reputasi F","")</f>
        <v/>
      </c>
    </row>
    <row r="339" spans="1:16" hidden="1" x14ac:dyDescent="0.25">
      <c r="A339" s="4">
        <v>619</v>
      </c>
      <c r="B339" s="4">
        <v>4</v>
      </c>
      <c r="C339" s="4">
        <v>4</v>
      </c>
      <c r="D339" s="4">
        <v>257</v>
      </c>
      <c r="E339" s="4">
        <v>1658</v>
      </c>
      <c r="F339" s="4">
        <v>5</v>
      </c>
      <c r="G339" s="11">
        <v>44062</v>
      </c>
      <c r="H339" s="41">
        <v>43878.45</v>
      </c>
      <c r="I339" s="41">
        <v>3510.2759999999998</v>
      </c>
      <c r="J339" s="41">
        <v>1096.9612999999999</v>
      </c>
      <c r="K339" s="41">
        <v>48485.687299999998</v>
      </c>
      <c r="L339" s="11">
        <v>44071</v>
      </c>
      <c r="M339" t="s">
        <v>1829</v>
      </c>
      <c r="O339" t="str">
        <f>VLOOKUP(Table5[[#This Row],[Vendor_ID]],Table3[[Vendor_ID]:[REPUTASI]],10,0)</f>
        <v>B</v>
      </c>
      <c r="P339" t="str">
        <f>IF(Table5[[#This Row],[Reputation]]="F","Pembelian dilakukan kepada vendor dengan reputasi F","")</f>
        <v/>
      </c>
    </row>
    <row r="340" spans="1:16" hidden="1" x14ac:dyDescent="0.25">
      <c r="A340" s="5">
        <v>620</v>
      </c>
      <c r="B340" s="5">
        <v>4</v>
      </c>
      <c r="C340" s="5">
        <v>4</v>
      </c>
      <c r="D340" s="5">
        <v>261</v>
      </c>
      <c r="E340" s="5">
        <v>1536</v>
      </c>
      <c r="F340" s="5">
        <v>4</v>
      </c>
      <c r="G340" s="10">
        <v>44062</v>
      </c>
      <c r="H340" s="40">
        <v>402.255</v>
      </c>
      <c r="I340" s="40">
        <v>32.180399999999999</v>
      </c>
      <c r="J340" s="40">
        <v>10.0564</v>
      </c>
      <c r="K340" s="40">
        <v>444.49180000000001</v>
      </c>
      <c r="L340" s="10">
        <v>44071</v>
      </c>
      <c r="M340" t="s">
        <v>2810</v>
      </c>
      <c r="O340" t="str">
        <f>VLOOKUP(Table5[[#This Row],[Vendor_ID]],Table3[[Vendor_ID]:[REPUTASI]],10,0)</f>
        <v>A</v>
      </c>
      <c r="P340" t="str">
        <f>IF(Table5[[#This Row],[Reputation]]="F","Pembelian dilakukan kepada vendor dengan reputasi F","")</f>
        <v/>
      </c>
    </row>
    <row r="341" spans="1:16" x14ac:dyDescent="0.25">
      <c r="A341" s="4">
        <v>621</v>
      </c>
      <c r="B341" s="4">
        <v>4</v>
      </c>
      <c r="C341" s="4">
        <v>4</v>
      </c>
      <c r="D341" s="4">
        <v>251</v>
      </c>
      <c r="E341" s="4">
        <v>1568</v>
      </c>
      <c r="F341" s="4">
        <v>2</v>
      </c>
      <c r="G341" s="11">
        <v>44062</v>
      </c>
      <c r="H341" s="41">
        <v>27350.400000000001</v>
      </c>
      <c r="I341" s="41">
        <v>2188.0320000000002</v>
      </c>
      <c r="J341" s="41">
        <v>683.76</v>
      </c>
      <c r="K341" s="41">
        <v>30222.191999999999</v>
      </c>
      <c r="L341" s="11">
        <v>44071</v>
      </c>
      <c r="M341" t="s">
        <v>1829</v>
      </c>
      <c r="O341" t="str">
        <f>VLOOKUP(Table5[[#This Row],[Vendor_ID]],Table3[[Vendor_ID]:[REPUTASI]],10,0)</f>
        <v>F</v>
      </c>
      <c r="P341" t="str">
        <f>IF(Table5[[#This Row],[Reputation]]="F","Pembelian dilakukan kepada vendor dengan reputasi F","")</f>
        <v>Pembelian dilakukan kepada vendor dengan reputasi F</v>
      </c>
    </row>
    <row r="342" spans="1:16" hidden="1" x14ac:dyDescent="0.25">
      <c r="A342" s="5">
        <v>622</v>
      </c>
      <c r="B342" s="5">
        <v>4</v>
      </c>
      <c r="C342" s="5">
        <v>4</v>
      </c>
      <c r="D342" s="5">
        <v>253</v>
      </c>
      <c r="E342" s="5">
        <v>1648</v>
      </c>
      <c r="F342" s="5">
        <v>5</v>
      </c>
      <c r="G342" s="10">
        <v>44062</v>
      </c>
      <c r="H342" s="40">
        <v>142.41149999999999</v>
      </c>
      <c r="I342" s="40">
        <v>11.392899999999999</v>
      </c>
      <c r="J342" s="40">
        <v>3.5602999999999998</v>
      </c>
      <c r="K342" s="40">
        <v>157.3647</v>
      </c>
      <c r="L342" s="10">
        <v>44071</v>
      </c>
      <c r="M342" t="s">
        <v>2810</v>
      </c>
      <c r="O342" t="str">
        <f>VLOOKUP(Table5[[#This Row],[Vendor_ID]],Table3[[Vendor_ID]:[REPUTASI]],10,0)</f>
        <v>A</v>
      </c>
      <c r="P342" t="str">
        <f>IF(Table5[[#This Row],[Reputation]]="F","Pembelian dilakukan kepada vendor dengan reputasi F","")</f>
        <v/>
      </c>
    </row>
    <row r="343" spans="1:16" hidden="1" x14ac:dyDescent="0.25">
      <c r="A343" s="4">
        <v>623</v>
      </c>
      <c r="B343" s="4">
        <v>4</v>
      </c>
      <c r="C343" s="4">
        <v>4</v>
      </c>
      <c r="D343" s="4">
        <v>255</v>
      </c>
      <c r="E343" s="4">
        <v>1646</v>
      </c>
      <c r="F343" s="4">
        <v>2</v>
      </c>
      <c r="G343" s="11">
        <v>44062</v>
      </c>
      <c r="H343" s="41">
        <v>48030.675000000003</v>
      </c>
      <c r="I343" s="41">
        <v>3842.4540000000002</v>
      </c>
      <c r="J343" s="41">
        <v>1200.7669000000001</v>
      </c>
      <c r="K343" s="41">
        <v>53073.895900000003</v>
      </c>
      <c r="L343" s="11">
        <v>44071</v>
      </c>
      <c r="M343" t="s">
        <v>2810</v>
      </c>
      <c r="O343" t="str">
        <f>VLOOKUP(Table5[[#This Row],[Vendor_ID]],Table3[[Vendor_ID]:[REPUTASI]],10,0)</f>
        <v>A</v>
      </c>
      <c r="P343" t="str">
        <f>IF(Table5[[#This Row],[Reputation]]="F","Pembelian dilakukan kepada vendor dengan reputasi F","")</f>
        <v/>
      </c>
    </row>
    <row r="344" spans="1:16" hidden="1" x14ac:dyDescent="0.25">
      <c r="A344" s="5">
        <v>624</v>
      </c>
      <c r="B344" s="5">
        <v>4</v>
      </c>
      <c r="C344" s="5">
        <v>3</v>
      </c>
      <c r="D344" s="5">
        <v>252</v>
      </c>
      <c r="E344" s="5">
        <v>1672</v>
      </c>
      <c r="F344" s="5">
        <v>5</v>
      </c>
      <c r="G344" s="10">
        <v>44062</v>
      </c>
      <c r="H344" s="40">
        <v>272.44349999999997</v>
      </c>
      <c r="I344" s="40">
        <v>21.795500000000001</v>
      </c>
      <c r="J344" s="40">
        <v>6.8110999999999997</v>
      </c>
      <c r="K344" s="40">
        <v>301.05009999999999</v>
      </c>
      <c r="L344" s="10">
        <v>44071</v>
      </c>
      <c r="M344" t="s">
        <v>2817</v>
      </c>
      <c r="O344" t="str">
        <f>VLOOKUP(Table5[[#This Row],[Vendor_ID]],Table3[[Vendor_ID]:[REPUTASI]],10,0)</f>
        <v>B</v>
      </c>
      <c r="P344" t="str">
        <f>IF(Table5[[#This Row],[Reputation]]="F","Pembelian dilakukan kepada vendor dengan reputasi F","")</f>
        <v/>
      </c>
    </row>
    <row r="345" spans="1:16" hidden="1" x14ac:dyDescent="0.25">
      <c r="A345" s="4">
        <v>625</v>
      </c>
      <c r="B345" s="4">
        <v>4</v>
      </c>
      <c r="C345" s="4">
        <v>4</v>
      </c>
      <c r="D345" s="4">
        <v>259</v>
      </c>
      <c r="E345" s="4">
        <v>1600</v>
      </c>
      <c r="F345" s="4">
        <v>1</v>
      </c>
      <c r="G345" s="11">
        <v>44062</v>
      </c>
      <c r="H345" s="41">
        <v>1276.2750000000001</v>
      </c>
      <c r="I345" s="41">
        <v>102.102</v>
      </c>
      <c r="J345" s="41">
        <v>31.9069</v>
      </c>
      <c r="K345" s="41">
        <v>1410.2838999999999</v>
      </c>
      <c r="L345" s="11">
        <v>44071</v>
      </c>
      <c r="M345" t="s">
        <v>2810</v>
      </c>
      <c r="O345" t="str">
        <f>VLOOKUP(Table5[[#This Row],[Vendor_ID]],Table3[[Vendor_ID]:[REPUTASI]],10,0)</f>
        <v>A</v>
      </c>
      <c r="P345" t="str">
        <f>IF(Table5[[#This Row],[Reputation]]="F","Pembelian dilakukan kepada vendor dengan reputasi F","")</f>
        <v/>
      </c>
    </row>
    <row r="346" spans="1:16" hidden="1" x14ac:dyDescent="0.25">
      <c r="A346" s="5">
        <v>626</v>
      </c>
      <c r="B346" s="5">
        <v>4</v>
      </c>
      <c r="C346" s="5">
        <v>4</v>
      </c>
      <c r="D346" s="5">
        <v>260</v>
      </c>
      <c r="E346" s="5">
        <v>1522</v>
      </c>
      <c r="F346" s="5">
        <v>1</v>
      </c>
      <c r="G346" s="10">
        <v>44062</v>
      </c>
      <c r="H346" s="40">
        <v>2003.925</v>
      </c>
      <c r="I346" s="40">
        <v>160.31399999999999</v>
      </c>
      <c r="J346" s="40">
        <v>50.098100000000002</v>
      </c>
      <c r="K346" s="40">
        <v>2214.3371000000002</v>
      </c>
      <c r="L346" s="10">
        <v>44071</v>
      </c>
      <c r="M346" t="s">
        <v>2810</v>
      </c>
      <c r="O346" t="str">
        <f>VLOOKUP(Table5[[#This Row],[Vendor_ID]],Table3[[Vendor_ID]:[REPUTASI]],10,0)</f>
        <v>A</v>
      </c>
      <c r="P346" t="str">
        <f>IF(Table5[[#This Row],[Reputation]]="F","Pembelian dilakukan kepada vendor dengan reputasi F","")</f>
        <v/>
      </c>
    </row>
    <row r="347" spans="1:16" x14ac:dyDescent="0.25">
      <c r="A347" s="4">
        <v>627</v>
      </c>
      <c r="B347" s="4">
        <v>4</v>
      </c>
      <c r="C347" s="4">
        <v>4</v>
      </c>
      <c r="D347" s="4">
        <v>258</v>
      </c>
      <c r="E347" s="4">
        <v>1570</v>
      </c>
      <c r="F347" s="4">
        <v>4</v>
      </c>
      <c r="G347" s="11">
        <v>44062</v>
      </c>
      <c r="H347" s="41">
        <v>22516.724999999999</v>
      </c>
      <c r="I347" s="41">
        <v>1801.338</v>
      </c>
      <c r="J347" s="41">
        <v>562.91809999999998</v>
      </c>
      <c r="K347" s="41">
        <v>24880.981100000001</v>
      </c>
      <c r="L347" s="11">
        <v>44071</v>
      </c>
      <c r="M347" t="s">
        <v>1829</v>
      </c>
      <c r="O347" t="str">
        <f>VLOOKUP(Table5[[#This Row],[Vendor_ID]],Table3[[Vendor_ID]:[REPUTASI]],10,0)</f>
        <v>F</v>
      </c>
      <c r="P347" t="str">
        <f>IF(Table5[[#This Row],[Reputation]]="F","Pembelian dilakukan kepada vendor dengan reputasi F","")</f>
        <v>Pembelian dilakukan kepada vendor dengan reputasi F</v>
      </c>
    </row>
    <row r="348" spans="1:16" x14ac:dyDescent="0.25">
      <c r="A348" s="5">
        <v>628</v>
      </c>
      <c r="B348" s="5">
        <v>4</v>
      </c>
      <c r="C348" s="5">
        <v>4</v>
      </c>
      <c r="D348" s="5">
        <v>250</v>
      </c>
      <c r="E348" s="5">
        <v>1516</v>
      </c>
      <c r="F348" s="5">
        <v>1</v>
      </c>
      <c r="G348" s="10">
        <v>44062</v>
      </c>
      <c r="H348" s="40">
        <v>454.86</v>
      </c>
      <c r="I348" s="40">
        <v>36.388800000000003</v>
      </c>
      <c r="J348" s="40">
        <v>11.371499999999999</v>
      </c>
      <c r="K348" s="40">
        <v>502.62029999999999</v>
      </c>
      <c r="L348" s="10">
        <v>44071</v>
      </c>
      <c r="M348" t="s">
        <v>2810</v>
      </c>
      <c r="O348" t="str">
        <f>VLOOKUP(Table5[[#This Row],[Vendor_ID]],Table3[[Vendor_ID]:[REPUTASI]],10,0)</f>
        <v>F</v>
      </c>
      <c r="P348" t="str">
        <f>IF(Table5[[#This Row],[Reputation]]="F","Pembelian dilakukan kepada vendor dengan reputasi F","")</f>
        <v>Pembelian dilakukan kepada vendor dengan reputasi F</v>
      </c>
    </row>
    <row r="349" spans="1:16" hidden="1" x14ac:dyDescent="0.25">
      <c r="A349" s="4">
        <v>629</v>
      </c>
      <c r="B349" s="4">
        <v>4</v>
      </c>
      <c r="C349" s="4">
        <v>4</v>
      </c>
      <c r="D349" s="4">
        <v>257</v>
      </c>
      <c r="E349" s="4">
        <v>1506</v>
      </c>
      <c r="F349" s="4">
        <v>5</v>
      </c>
      <c r="G349" s="11">
        <v>44063</v>
      </c>
      <c r="H349" s="41">
        <v>43878.45</v>
      </c>
      <c r="I349" s="41">
        <v>3510.2759999999998</v>
      </c>
      <c r="J349" s="41">
        <v>1096.9612999999999</v>
      </c>
      <c r="K349" s="41">
        <v>48485.687299999998</v>
      </c>
      <c r="L349" s="11">
        <v>44072</v>
      </c>
      <c r="M349" t="s">
        <v>1829</v>
      </c>
      <c r="O349" t="str">
        <f>VLOOKUP(Table5[[#This Row],[Vendor_ID]],Table3[[Vendor_ID]:[REPUTASI]],10,0)</f>
        <v>B</v>
      </c>
      <c r="P349" t="str">
        <f>IF(Table5[[#This Row],[Reputation]]="F","Pembelian dilakukan kepada vendor dengan reputasi F","")</f>
        <v/>
      </c>
    </row>
    <row r="350" spans="1:16" hidden="1" x14ac:dyDescent="0.25">
      <c r="A350" s="5">
        <v>630</v>
      </c>
      <c r="B350" s="5">
        <v>4</v>
      </c>
      <c r="C350" s="5">
        <v>4</v>
      </c>
      <c r="D350" s="5">
        <v>261</v>
      </c>
      <c r="E350" s="5">
        <v>1626</v>
      </c>
      <c r="F350" s="5">
        <v>2</v>
      </c>
      <c r="G350" s="10">
        <v>44063</v>
      </c>
      <c r="H350" s="40">
        <v>7132.125</v>
      </c>
      <c r="I350" s="40">
        <v>570.57000000000005</v>
      </c>
      <c r="J350" s="40">
        <v>178.3031</v>
      </c>
      <c r="K350" s="40">
        <v>7880.9980999999998</v>
      </c>
      <c r="L350" s="10">
        <v>44072</v>
      </c>
      <c r="M350" t="s">
        <v>2817</v>
      </c>
      <c r="O350" t="str">
        <f>VLOOKUP(Table5[[#This Row],[Vendor_ID]],Table3[[Vendor_ID]:[REPUTASI]],10,0)</f>
        <v>B</v>
      </c>
      <c r="P350" t="str">
        <f>IF(Table5[[#This Row],[Reputation]]="F","Pembelian dilakukan kepada vendor dengan reputasi F","")</f>
        <v/>
      </c>
    </row>
    <row r="351" spans="1:16" x14ac:dyDescent="0.25">
      <c r="A351" s="4">
        <v>631</v>
      </c>
      <c r="B351" s="4">
        <v>4</v>
      </c>
      <c r="C351" s="4">
        <v>4</v>
      </c>
      <c r="D351" s="4">
        <v>251</v>
      </c>
      <c r="E351" s="4">
        <v>1542</v>
      </c>
      <c r="F351" s="4">
        <v>2</v>
      </c>
      <c r="G351" s="11">
        <v>44063</v>
      </c>
      <c r="H351" s="41">
        <v>28343.7</v>
      </c>
      <c r="I351" s="41">
        <v>2267.4960000000001</v>
      </c>
      <c r="J351" s="41">
        <v>708.59249999999997</v>
      </c>
      <c r="K351" s="41">
        <v>31319.788499999999</v>
      </c>
      <c r="L351" s="11">
        <v>44072</v>
      </c>
      <c r="M351" t="s">
        <v>1829</v>
      </c>
      <c r="O351" t="str">
        <f>VLOOKUP(Table5[[#This Row],[Vendor_ID]],Table3[[Vendor_ID]:[REPUTASI]],10,0)</f>
        <v>F</v>
      </c>
      <c r="P351" t="str">
        <f>IF(Table5[[#This Row],[Reputation]]="F","Pembelian dilakukan kepada vendor dengan reputasi F","")</f>
        <v>Pembelian dilakukan kepada vendor dengan reputasi F</v>
      </c>
    </row>
    <row r="352" spans="1:16" hidden="1" x14ac:dyDescent="0.25">
      <c r="A352" s="5">
        <v>632</v>
      </c>
      <c r="B352" s="5">
        <v>4</v>
      </c>
      <c r="C352" s="5">
        <v>4</v>
      </c>
      <c r="D352" s="5">
        <v>253</v>
      </c>
      <c r="E352" s="5">
        <v>1610</v>
      </c>
      <c r="F352" s="5">
        <v>4</v>
      </c>
      <c r="G352" s="10">
        <v>44063</v>
      </c>
      <c r="H352" s="40">
        <v>22516.724999999999</v>
      </c>
      <c r="I352" s="40">
        <v>1801.338</v>
      </c>
      <c r="J352" s="40">
        <v>562.91809999999998</v>
      </c>
      <c r="K352" s="40">
        <v>24880.981100000001</v>
      </c>
      <c r="L352" s="10">
        <v>44072</v>
      </c>
      <c r="M352" t="s">
        <v>2810</v>
      </c>
      <c r="O352" t="str">
        <f>VLOOKUP(Table5[[#This Row],[Vendor_ID]],Table3[[Vendor_ID]:[REPUTASI]],10,0)</f>
        <v>A</v>
      </c>
      <c r="P352" t="str">
        <f>IF(Table5[[#This Row],[Reputation]]="F","Pembelian dilakukan kepada vendor dengan reputasi F","")</f>
        <v/>
      </c>
    </row>
    <row r="353" spans="1:16" hidden="1" x14ac:dyDescent="0.25">
      <c r="A353" s="4">
        <v>633</v>
      </c>
      <c r="B353" s="4">
        <v>4</v>
      </c>
      <c r="C353" s="4">
        <v>4</v>
      </c>
      <c r="D353" s="4">
        <v>255</v>
      </c>
      <c r="E353" s="4">
        <v>1638</v>
      </c>
      <c r="F353" s="4">
        <v>5</v>
      </c>
      <c r="G353" s="11">
        <v>44063</v>
      </c>
      <c r="H353" s="41">
        <v>34644.224999999999</v>
      </c>
      <c r="I353" s="41">
        <v>2771.538</v>
      </c>
      <c r="J353" s="41">
        <v>866.10559999999998</v>
      </c>
      <c r="K353" s="41">
        <v>38281.868600000002</v>
      </c>
      <c r="L353" s="11">
        <v>44072</v>
      </c>
      <c r="M353" t="s">
        <v>2817</v>
      </c>
      <c r="O353" t="str">
        <f>VLOOKUP(Table5[[#This Row],[Vendor_ID]],Table3[[Vendor_ID]:[REPUTASI]],10,0)</f>
        <v>A</v>
      </c>
      <c r="P353" t="str">
        <f>IF(Table5[[#This Row],[Reputation]]="F","Pembelian dilakukan kepada vendor dengan reputasi F","")</f>
        <v/>
      </c>
    </row>
    <row r="354" spans="1:16" hidden="1" x14ac:dyDescent="0.25">
      <c r="A354" s="5">
        <v>634</v>
      </c>
      <c r="B354" s="5">
        <v>4</v>
      </c>
      <c r="C354" s="5">
        <v>4</v>
      </c>
      <c r="D354" s="5">
        <v>256</v>
      </c>
      <c r="E354" s="5">
        <v>1582</v>
      </c>
      <c r="F354" s="5">
        <v>4</v>
      </c>
      <c r="G354" s="10">
        <v>44063</v>
      </c>
      <c r="H354" s="40">
        <v>241.03800000000001</v>
      </c>
      <c r="I354" s="40">
        <v>19.283000000000001</v>
      </c>
      <c r="J354" s="40">
        <v>6.0259999999999998</v>
      </c>
      <c r="K354" s="40">
        <v>266.34699999999998</v>
      </c>
      <c r="L354" s="10">
        <v>44072</v>
      </c>
      <c r="M354" t="s">
        <v>2810</v>
      </c>
      <c r="O354" t="str">
        <f>VLOOKUP(Table5[[#This Row],[Vendor_ID]],Table3[[Vendor_ID]:[REPUTASI]],10,0)</f>
        <v>A</v>
      </c>
      <c r="P354" t="str">
        <f>IF(Table5[[#This Row],[Reputation]]="F","Pembelian dilakukan kepada vendor dengan reputasi F","")</f>
        <v/>
      </c>
    </row>
    <row r="355" spans="1:16" hidden="1" x14ac:dyDescent="0.25">
      <c r="A355" s="4">
        <v>635</v>
      </c>
      <c r="B355" s="4">
        <v>4</v>
      </c>
      <c r="C355" s="4">
        <v>4</v>
      </c>
      <c r="D355" s="4">
        <v>259</v>
      </c>
      <c r="E355" s="4">
        <v>1510</v>
      </c>
      <c r="F355" s="4">
        <v>5</v>
      </c>
      <c r="G355" s="11">
        <v>44063</v>
      </c>
      <c r="H355" s="41">
        <v>143.04150000000001</v>
      </c>
      <c r="I355" s="41">
        <v>11.443300000000001</v>
      </c>
      <c r="J355" s="41">
        <v>3.5760000000000001</v>
      </c>
      <c r="K355" s="41">
        <v>158.0608</v>
      </c>
      <c r="L355" s="11">
        <v>44072</v>
      </c>
      <c r="M355" t="s">
        <v>2810</v>
      </c>
      <c r="O355" t="str">
        <f>VLOOKUP(Table5[[#This Row],[Vendor_ID]],Table3[[Vendor_ID]:[REPUTASI]],10,0)</f>
        <v>A</v>
      </c>
      <c r="P355" t="str">
        <f>IF(Table5[[#This Row],[Reputation]]="F","Pembelian dilakukan kepada vendor dengan reputasi F","")</f>
        <v/>
      </c>
    </row>
    <row r="356" spans="1:16" x14ac:dyDescent="0.25">
      <c r="A356" s="5">
        <v>636</v>
      </c>
      <c r="B356" s="5">
        <v>4</v>
      </c>
      <c r="C356" s="5">
        <v>4</v>
      </c>
      <c r="D356" s="5">
        <v>260</v>
      </c>
      <c r="E356" s="5">
        <v>1526</v>
      </c>
      <c r="F356" s="5">
        <v>2</v>
      </c>
      <c r="G356" s="10">
        <v>44063</v>
      </c>
      <c r="H356" s="40">
        <v>28199.325000000001</v>
      </c>
      <c r="I356" s="40">
        <v>2255.9459999999999</v>
      </c>
      <c r="J356" s="40">
        <v>704.98310000000004</v>
      </c>
      <c r="K356" s="40">
        <v>31160.254099999998</v>
      </c>
      <c r="L356" s="10">
        <v>44072</v>
      </c>
      <c r="M356" t="s">
        <v>1829</v>
      </c>
      <c r="O356" t="str">
        <f>VLOOKUP(Table5[[#This Row],[Vendor_ID]],Table3[[Vendor_ID]:[REPUTASI]],10,0)</f>
        <v>F</v>
      </c>
      <c r="P356" t="str">
        <f>IF(Table5[[#This Row],[Reputation]]="F","Pembelian dilakukan kepada vendor dengan reputasi F","")</f>
        <v>Pembelian dilakukan kepada vendor dengan reputasi F</v>
      </c>
    </row>
    <row r="357" spans="1:16" x14ac:dyDescent="0.25">
      <c r="A357" s="4">
        <v>637</v>
      </c>
      <c r="B357" s="4">
        <v>4</v>
      </c>
      <c r="C357" s="4">
        <v>4</v>
      </c>
      <c r="D357" s="4">
        <v>251</v>
      </c>
      <c r="E357" s="4">
        <v>1568</v>
      </c>
      <c r="F357" s="4">
        <v>1</v>
      </c>
      <c r="G357" s="11">
        <v>44064</v>
      </c>
      <c r="H357" s="41">
        <v>26230.05</v>
      </c>
      <c r="I357" s="41">
        <v>2098.404</v>
      </c>
      <c r="J357" s="41">
        <v>655.75130000000001</v>
      </c>
      <c r="K357" s="41">
        <v>28984.205300000001</v>
      </c>
      <c r="L357" s="11">
        <v>44073</v>
      </c>
      <c r="M357" t="s">
        <v>1829</v>
      </c>
      <c r="O357" t="str">
        <f>VLOOKUP(Table5[[#This Row],[Vendor_ID]],Table3[[Vendor_ID]:[REPUTASI]],10,0)</f>
        <v>F</v>
      </c>
      <c r="P357" t="str">
        <f>IF(Table5[[#This Row],[Reputation]]="F","Pembelian dilakukan kepada vendor dengan reputasi F","")</f>
        <v>Pembelian dilakukan kepada vendor dengan reputasi F</v>
      </c>
    </row>
    <row r="358" spans="1:16" hidden="1" x14ac:dyDescent="0.25">
      <c r="A358" s="5">
        <v>638</v>
      </c>
      <c r="B358" s="5">
        <v>4</v>
      </c>
      <c r="C358" s="5">
        <v>4</v>
      </c>
      <c r="D358" s="5">
        <v>253</v>
      </c>
      <c r="E358" s="5">
        <v>1648</v>
      </c>
      <c r="F358" s="5">
        <v>5</v>
      </c>
      <c r="G358" s="10">
        <v>44064</v>
      </c>
      <c r="H358" s="40">
        <v>142.41149999999999</v>
      </c>
      <c r="I358" s="40">
        <v>11.392899999999999</v>
      </c>
      <c r="J358" s="40">
        <v>3.5602999999999998</v>
      </c>
      <c r="K358" s="40">
        <v>157.3647</v>
      </c>
      <c r="L358" s="10">
        <v>44073</v>
      </c>
      <c r="M358" t="s">
        <v>2810</v>
      </c>
      <c r="O358" t="str">
        <f>VLOOKUP(Table5[[#This Row],[Vendor_ID]],Table3[[Vendor_ID]:[REPUTASI]],10,0)</f>
        <v>A</v>
      </c>
      <c r="P358" t="str">
        <f>IF(Table5[[#This Row],[Reputation]]="F","Pembelian dilakukan kepada vendor dengan reputasi F","")</f>
        <v/>
      </c>
    </row>
    <row r="359" spans="1:16" hidden="1" x14ac:dyDescent="0.25">
      <c r="A359" s="4">
        <v>639</v>
      </c>
      <c r="B359" s="4">
        <v>4</v>
      </c>
      <c r="C359" s="4">
        <v>4</v>
      </c>
      <c r="D359" s="4">
        <v>255</v>
      </c>
      <c r="E359" s="4">
        <v>1646</v>
      </c>
      <c r="F359" s="4">
        <v>2</v>
      </c>
      <c r="G359" s="11">
        <v>44064</v>
      </c>
      <c r="H359" s="41">
        <v>48030.675000000003</v>
      </c>
      <c r="I359" s="41">
        <v>3842.4540000000002</v>
      </c>
      <c r="J359" s="41">
        <v>1200.7669000000001</v>
      </c>
      <c r="K359" s="41">
        <v>53073.895900000003</v>
      </c>
      <c r="L359" s="11">
        <v>44073</v>
      </c>
      <c r="M359" t="s">
        <v>2810</v>
      </c>
      <c r="O359" t="str">
        <f>VLOOKUP(Table5[[#This Row],[Vendor_ID]],Table3[[Vendor_ID]:[REPUTASI]],10,0)</f>
        <v>A</v>
      </c>
      <c r="P359" t="str">
        <f>IF(Table5[[#This Row],[Reputation]]="F","Pembelian dilakukan kepada vendor dengan reputasi F","")</f>
        <v/>
      </c>
    </row>
    <row r="360" spans="1:16" hidden="1" x14ac:dyDescent="0.25">
      <c r="A360" s="5">
        <v>640</v>
      </c>
      <c r="B360" s="5">
        <v>4</v>
      </c>
      <c r="C360" s="5">
        <v>4</v>
      </c>
      <c r="D360" s="5">
        <v>256</v>
      </c>
      <c r="E360" s="5">
        <v>1672</v>
      </c>
      <c r="F360" s="5">
        <v>4</v>
      </c>
      <c r="G360" s="10">
        <v>44064</v>
      </c>
      <c r="H360" s="40">
        <v>28467.211500000001</v>
      </c>
      <c r="I360" s="40">
        <v>2277.3769000000002</v>
      </c>
      <c r="J360" s="40">
        <v>711.68029999999999</v>
      </c>
      <c r="K360" s="40">
        <v>31456.268700000001</v>
      </c>
      <c r="L360" s="10">
        <v>44073</v>
      </c>
      <c r="M360" t="s">
        <v>2817</v>
      </c>
      <c r="O360" t="str">
        <f>VLOOKUP(Table5[[#This Row],[Vendor_ID]],Table3[[Vendor_ID]:[REPUTASI]],10,0)</f>
        <v>B</v>
      </c>
      <c r="P360" t="str">
        <f>IF(Table5[[#This Row],[Reputation]]="F","Pembelian dilakukan kepada vendor dengan reputasi F","")</f>
        <v/>
      </c>
    </row>
    <row r="361" spans="1:16" hidden="1" x14ac:dyDescent="0.25">
      <c r="A361" s="4">
        <v>641</v>
      </c>
      <c r="B361" s="4">
        <v>4</v>
      </c>
      <c r="C361" s="4">
        <v>4</v>
      </c>
      <c r="D361" s="4">
        <v>258</v>
      </c>
      <c r="E361" s="4">
        <v>1644</v>
      </c>
      <c r="F361" s="4">
        <v>1</v>
      </c>
      <c r="G361" s="11">
        <v>44064</v>
      </c>
      <c r="H361" s="41">
        <v>3713.3249999999998</v>
      </c>
      <c r="I361" s="41">
        <v>297.06599999999997</v>
      </c>
      <c r="J361" s="41">
        <v>92.833100000000002</v>
      </c>
      <c r="K361" s="41">
        <v>4103.2241000000004</v>
      </c>
      <c r="L361" s="11">
        <v>44073</v>
      </c>
      <c r="M361" t="s">
        <v>2817</v>
      </c>
      <c r="O361" t="str">
        <f>VLOOKUP(Table5[[#This Row],[Vendor_ID]],Table3[[Vendor_ID]:[REPUTASI]],10,0)</f>
        <v>B</v>
      </c>
      <c r="P361" t="str">
        <f>IF(Table5[[#This Row],[Reputation]]="F","Pembelian dilakukan kepada vendor dengan reputasi F","")</f>
        <v/>
      </c>
    </row>
    <row r="362" spans="1:16" x14ac:dyDescent="0.25">
      <c r="A362" s="5">
        <v>642</v>
      </c>
      <c r="B362" s="5">
        <v>4</v>
      </c>
      <c r="C362" s="5">
        <v>4</v>
      </c>
      <c r="D362" s="5">
        <v>254</v>
      </c>
      <c r="E362" s="5">
        <v>1680</v>
      </c>
      <c r="F362" s="5">
        <v>5</v>
      </c>
      <c r="G362" s="10">
        <v>44064</v>
      </c>
      <c r="H362" s="40">
        <v>43878.45</v>
      </c>
      <c r="I362" s="40">
        <v>3510.2759999999998</v>
      </c>
      <c r="J362" s="40">
        <v>1096.9612999999999</v>
      </c>
      <c r="K362" s="40">
        <v>48485.687299999998</v>
      </c>
      <c r="L362" s="10">
        <v>44073</v>
      </c>
      <c r="M362" t="s">
        <v>1829</v>
      </c>
      <c r="O362" t="str">
        <f>VLOOKUP(Table5[[#This Row],[Vendor_ID]],Table3[[Vendor_ID]:[REPUTASI]],10,0)</f>
        <v>F</v>
      </c>
      <c r="P362" t="str">
        <f>IF(Table5[[#This Row],[Reputation]]="F","Pembelian dilakukan kepada vendor dengan reputasi F","")</f>
        <v>Pembelian dilakukan kepada vendor dengan reputasi F</v>
      </c>
    </row>
    <row r="363" spans="1:16" hidden="1" x14ac:dyDescent="0.25">
      <c r="A363" s="4">
        <v>643</v>
      </c>
      <c r="B363" s="4">
        <v>4</v>
      </c>
      <c r="C363" s="4">
        <v>4</v>
      </c>
      <c r="D363" s="4">
        <v>257</v>
      </c>
      <c r="E363" s="4">
        <v>1584</v>
      </c>
      <c r="F363" s="4">
        <v>5</v>
      </c>
      <c r="G363" s="11">
        <v>44064</v>
      </c>
      <c r="H363" s="41">
        <v>2979.27</v>
      </c>
      <c r="I363" s="41">
        <v>238.3416</v>
      </c>
      <c r="J363" s="41">
        <v>74.481800000000007</v>
      </c>
      <c r="K363" s="41">
        <v>3292.0934000000002</v>
      </c>
      <c r="L363" s="11">
        <v>44073</v>
      </c>
      <c r="M363" t="s">
        <v>1829</v>
      </c>
      <c r="O363" t="str">
        <f>VLOOKUP(Table5[[#This Row],[Vendor_ID]],Table3[[Vendor_ID]:[REPUTASI]],10,0)</f>
        <v>B</v>
      </c>
      <c r="P363" t="str">
        <f>IF(Table5[[#This Row],[Reputation]]="F","Pembelian dilakukan kepada vendor dengan reputasi F","")</f>
        <v/>
      </c>
    </row>
    <row r="364" spans="1:16" hidden="1" x14ac:dyDescent="0.25">
      <c r="A364" s="5">
        <v>644</v>
      </c>
      <c r="B364" s="5">
        <v>4</v>
      </c>
      <c r="C364" s="5">
        <v>3</v>
      </c>
      <c r="D364" s="5">
        <v>261</v>
      </c>
      <c r="E364" s="5">
        <v>1620</v>
      </c>
      <c r="F364" s="5">
        <v>5</v>
      </c>
      <c r="G364" s="10">
        <v>44064</v>
      </c>
      <c r="H364" s="40">
        <v>5711.4750000000004</v>
      </c>
      <c r="I364" s="40">
        <v>456.91800000000001</v>
      </c>
      <c r="J364" s="40">
        <v>142.7869</v>
      </c>
      <c r="K364" s="40">
        <v>6311.1799000000001</v>
      </c>
      <c r="L364" s="10">
        <v>44073</v>
      </c>
      <c r="M364" t="s">
        <v>2817</v>
      </c>
      <c r="O364" t="str">
        <f>VLOOKUP(Table5[[#This Row],[Vendor_ID]],Table3[[Vendor_ID]:[REPUTASI]],10,0)</f>
        <v>B</v>
      </c>
      <c r="P364" t="str">
        <f>IF(Table5[[#This Row],[Reputation]]="F","Pembelian dilakukan kepada vendor dengan reputasi F","")</f>
        <v/>
      </c>
    </row>
    <row r="365" spans="1:16" hidden="1" x14ac:dyDescent="0.25">
      <c r="A365" s="4">
        <v>645</v>
      </c>
      <c r="B365" s="4">
        <v>4</v>
      </c>
      <c r="C365" s="4">
        <v>4</v>
      </c>
      <c r="D365" s="4">
        <v>251</v>
      </c>
      <c r="E365" s="4">
        <v>1666</v>
      </c>
      <c r="F365" s="4">
        <v>5</v>
      </c>
      <c r="G365" s="11">
        <v>44064</v>
      </c>
      <c r="H365" s="41">
        <v>1372.7384999999999</v>
      </c>
      <c r="I365" s="41">
        <v>109.81910000000001</v>
      </c>
      <c r="J365" s="41">
        <v>34.3185</v>
      </c>
      <c r="K365" s="41">
        <v>1516.8761</v>
      </c>
      <c r="L365" s="11">
        <v>44073</v>
      </c>
      <c r="M365" t="s">
        <v>2817</v>
      </c>
      <c r="O365" t="str">
        <f>VLOOKUP(Table5[[#This Row],[Vendor_ID]],Table3[[Vendor_ID]:[REPUTASI]],10,0)</f>
        <v>B</v>
      </c>
      <c r="P365" t="str">
        <f>IF(Table5[[#This Row],[Reputation]]="F","Pembelian dilakukan kepada vendor dengan reputasi F","")</f>
        <v/>
      </c>
    </row>
    <row r="366" spans="1:16" hidden="1" x14ac:dyDescent="0.25">
      <c r="A366" s="5">
        <v>646</v>
      </c>
      <c r="B366" s="5">
        <v>4</v>
      </c>
      <c r="C366" s="5">
        <v>4</v>
      </c>
      <c r="D366" s="5">
        <v>253</v>
      </c>
      <c r="E366" s="5">
        <v>1592</v>
      </c>
      <c r="F366" s="5">
        <v>2</v>
      </c>
      <c r="G366" s="10">
        <v>44064</v>
      </c>
      <c r="H366" s="40">
        <v>97.965000000000003</v>
      </c>
      <c r="I366" s="40">
        <v>7.8372000000000002</v>
      </c>
      <c r="J366" s="40">
        <v>2.4491000000000001</v>
      </c>
      <c r="K366" s="40">
        <v>108.2513</v>
      </c>
      <c r="L366" s="10">
        <v>44073</v>
      </c>
      <c r="M366" t="s">
        <v>2810</v>
      </c>
      <c r="O366" t="str">
        <f>VLOOKUP(Table5[[#This Row],[Vendor_ID]],Table3[[Vendor_ID]:[REPUTASI]],10,0)</f>
        <v>A</v>
      </c>
      <c r="P366" t="str">
        <f>IF(Table5[[#This Row],[Reputation]]="F","Pembelian dilakukan kepada vendor dengan reputasi F","")</f>
        <v/>
      </c>
    </row>
    <row r="367" spans="1:16" hidden="1" x14ac:dyDescent="0.25">
      <c r="A367" s="4">
        <v>647</v>
      </c>
      <c r="B367" s="4">
        <v>4</v>
      </c>
      <c r="C367" s="4">
        <v>4</v>
      </c>
      <c r="D367" s="4">
        <v>255</v>
      </c>
      <c r="E367" s="4">
        <v>1618</v>
      </c>
      <c r="F367" s="4">
        <v>4</v>
      </c>
      <c r="G367" s="11">
        <v>44064</v>
      </c>
      <c r="H367" s="41">
        <v>114.471</v>
      </c>
      <c r="I367" s="41">
        <v>9.1577000000000002</v>
      </c>
      <c r="J367" s="41">
        <v>2.8618000000000001</v>
      </c>
      <c r="K367" s="41">
        <v>126.4905</v>
      </c>
      <c r="L367" s="11">
        <v>44073</v>
      </c>
      <c r="M367" t="s">
        <v>2810</v>
      </c>
      <c r="O367" t="str">
        <f>VLOOKUP(Table5[[#This Row],[Vendor_ID]],Table3[[Vendor_ID]:[REPUTASI]],10,0)</f>
        <v>A</v>
      </c>
      <c r="P367" t="str">
        <f>IF(Table5[[#This Row],[Reputation]]="F","Pembelian dilakukan kepada vendor dengan reputasi F","")</f>
        <v/>
      </c>
    </row>
    <row r="368" spans="1:16" hidden="1" x14ac:dyDescent="0.25">
      <c r="A368" s="5">
        <v>648</v>
      </c>
      <c r="B368" s="5">
        <v>4</v>
      </c>
      <c r="C368" s="5">
        <v>4</v>
      </c>
      <c r="D368" s="5">
        <v>256</v>
      </c>
      <c r="E368" s="5">
        <v>1612</v>
      </c>
      <c r="F368" s="5">
        <v>4</v>
      </c>
      <c r="G368" s="10">
        <v>44064</v>
      </c>
      <c r="H368" s="40">
        <v>132.6465</v>
      </c>
      <c r="I368" s="40">
        <v>10.611700000000001</v>
      </c>
      <c r="J368" s="40">
        <v>3.3161999999999998</v>
      </c>
      <c r="K368" s="40">
        <v>146.5744</v>
      </c>
      <c r="L368" s="10">
        <v>44073</v>
      </c>
      <c r="M368" t="s">
        <v>2810</v>
      </c>
      <c r="O368" t="str">
        <f>VLOOKUP(Table5[[#This Row],[Vendor_ID]],Table3[[Vendor_ID]:[REPUTASI]],10,0)</f>
        <v>A</v>
      </c>
      <c r="P368" t="str">
        <f>IF(Table5[[#This Row],[Reputation]]="F","Pembelian dilakukan kepada vendor dengan reputasi F","")</f>
        <v/>
      </c>
    </row>
    <row r="369" spans="1:16" hidden="1" x14ac:dyDescent="0.25">
      <c r="A369" s="4">
        <v>649</v>
      </c>
      <c r="B369" s="4">
        <v>4</v>
      </c>
      <c r="C369" s="4">
        <v>4</v>
      </c>
      <c r="D369" s="4">
        <v>259</v>
      </c>
      <c r="E369" s="4">
        <v>1586</v>
      </c>
      <c r="F369" s="4">
        <v>5</v>
      </c>
      <c r="G369" s="11">
        <v>44064</v>
      </c>
      <c r="H369" s="41">
        <v>43878.45</v>
      </c>
      <c r="I369" s="41">
        <v>3510.2759999999998</v>
      </c>
      <c r="J369" s="41">
        <v>1096.9612999999999</v>
      </c>
      <c r="K369" s="41">
        <v>48485.687299999998</v>
      </c>
      <c r="L369" s="11">
        <v>44073</v>
      </c>
      <c r="M369" t="s">
        <v>2817</v>
      </c>
      <c r="O369" t="str">
        <f>VLOOKUP(Table5[[#This Row],[Vendor_ID]],Table3[[Vendor_ID]:[REPUTASI]],10,0)</f>
        <v>A</v>
      </c>
      <c r="P369" t="str">
        <f>IF(Table5[[#This Row],[Reputation]]="F","Pembelian dilakukan kepada vendor dengan reputasi F","")</f>
        <v/>
      </c>
    </row>
    <row r="370" spans="1:16" hidden="1" x14ac:dyDescent="0.25">
      <c r="A370" s="5">
        <v>650</v>
      </c>
      <c r="B370" s="5">
        <v>4</v>
      </c>
      <c r="C370" s="5">
        <v>4</v>
      </c>
      <c r="D370" s="5">
        <v>250</v>
      </c>
      <c r="E370" s="5">
        <v>1500</v>
      </c>
      <c r="F370" s="5">
        <v>1</v>
      </c>
      <c r="G370" s="10">
        <v>44064</v>
      </c>
      <c r="H370" s="40">
        <v>418.95</v>
      </c>
      <c r="I370" s="40">
        <v>33.515999999999998</v>
      </c>
      <c r="J370" s="40">
        <v>10.473800000000001</v>
      </c>
      <c r="K370" s="40">
        <v>462.93979999999999</v>
      </c>
      <c r="L370" s="10">
        <v>44073</v>
      </c>
      <c r="M370" t="s">
        <v>2817</v>
      </c>
      <c r="O370" t="str">
        <f>VLOOKUP(Table5[[#This Row],[Vendor_ID]],Table3[[Vendor_ID]:[REPUTASI]],10,0)</f>
        <v>B</v>
      </c>
      <c r="P370" t="str">
        <f>IF(Table5[[#This Row],[Reputation]]="F","Pembelian dilakukan kepada vendor dengan reputasi F","")</f>
        <v/>
      </c>
    </row>
    <row r="371" spans="1:16" hidden="1" x14ac:dyDescent="0.25">
      <c r="A371" s="4">
        <v>651</v>
      </c>
      <c r="B371" s="4">
        <v>4</v>
      </c>
      <c r="C371" s="4">
        <v>4</v>
      </c>
      <c r="D371" s="4">
        <v>258</v>
      </c>
      <c r="E371" s="4">
        <v>1656</v>
      </c>
      <c r="F371" s="4">
        <v>4</v>
      </c>
      <c r="G371" s="11">
        <v>44064</v>
      </c>
      <c r="H371" s="41">
        <v>515.68650000000002</v>
      </c>
      <c r="I371" s="41">
        <v>41.254899999999999</v>
      </c>
      <c r="J371" s="41">
        <v>12.892200000000001</v>
      </c>
      <c r="K371" s="41">
        <v>569.83360000000005</v>
      </c>
      <c r="L371" s="11">
        <v>44073</v>
      </c>
      <c r="M371" t="s">
        <v>2810</v>
      </c>
      <c r="O371" t="str">
        <f>VLOOKUP(Table5[[#This Row],[Vendor_ID]],Table3[[Vendor_ID]:[REPUTASI]],10,0)</f>
        <v>A</v>
      </c>
      <c r="P371" t="str">
        <f>IF(Table5[[#This Row],[Reputation]]="F","Pembelian dilakukan kepada vendor dengan reputasi F","")</f>
        <v/>
      </c>
    </row>
    <row r="372" spans="1:16" x14ac:dyDescent="0.25">
      <c r="A372" s="5">
        <v>652</v>
      </c>
      <c r="B372" s="5">
        <v>4</v>
      </c>
      <c r="C372" s="5">
        <v>4</v>
      </c>
      <c r="D372" s="5">
        <v>254</v>
      </c>
      <c r="E372" s="5">
        <v>1572</v>
      </c>
      <c r="F372" s="5">
        <v>1</v>
      </c>
      <c r="G372" s="10">
        <v>44064</v>
      </c>
      <c r="H372" s="40">
        <v>461.79</v>
      </c>
      <c r="I372" s="40">
        <v>36.943199999999997</v>
      </c>
      <c r="J372" s="40">
        <v>11.5448</v>
      </c>
      <c r="K372" s="40">
        <v>510.27800000000002</v>
      </c>
      <c r="L372" s="10">
        <v>44073</v>
      </c>
      <c r="M372" t="s">
        <v>1829</v>
      </c>
      <c r="O372" t="str">
        <f>VLOOKUP(Table5[[#This Row],[Vendor_ID]],Table3[[Vendor_ID]:[REPUTASI]],10,0)</f>
        <v>F</v>
      </c>
      <c r="P372" t="str">
        <f>IF(Table5[[#This Row],[Reputation]]="F","Pembelian dilakukan kepada vendor dengan reputasi F","")</f>
        <v>Pembelian dilakukan kepada vendor dengan reputasi F</v>
      </c>
    </row>
    <row r="373" spans="1:16" hidden="1" x14ac:dyDescent="0.25">
      <c r="A373" s="4">
        <v>653</v>
      </c>
      <c r="B373" s="4">
        <v>4</v>
      </c>
      <c r="C373" s="4">
        <v>4</v>
      </c>
      <c r="D373" s="4">
        <v>257</v>
      </c>
      <c r="E373" s="4">
        <v>1562</v>
      </c>
      <c r="F373" s="4">
        <v>4</v>
      </c>
      <c r="G373" s="11">
        <v>44064</v>
      </c>
      <c r="H373" s="41">
        <v>383.04</v>
      </c>
      <c r="I373" s="41">
        <v>30.6432</v>
      </c>
      <c r="J373" s="41">
        <v>9.5760000000000005</v>
      </c>
      <c r="K373" s="41">
        <v>423.25920000000002</v>
      </c>
      <c r="L373" s="11">
        <v>44073</v>
      </c>
      <c r="M373" t="s">
        <v>2817</v>
      </c>
      <c r="O373" t="str">
        <f>VLOOKUP(Table5[[#This Row],[Vendor_ID]],Table3[[Vendor_ID]:[REPUTASI]],10,0)</f>
        <v>B</v>
      </c>
      <c r="P373" t="str">
        <f>IF(Table5[[#This Row],[Reputation]]="F","Pembelian dilakukan kepada vendor dengan reputasi F","")</f>
        <v/>
      </c>
    </row>
    <row r="374" spans="1:16" hidden="1" x14ac:dyDescent="0.25">
      <c r="A374" s="5">
        <v>654</v>
      </c>
      <c r="B374" s="5">
        <v>4</v>
      </c>
      <c r="C374" s="5">
        <v>3</v>
      </c>
      <c r="D374" s="5">
        <v>261</v>
      </c>
      <c r="E374" s="5">
        <v>1662</v>
      </c>
      <c r="F374" s="5">
        <v>2</v>
      </c>
      <c r="G374" s="10">
        <v>44064</v>
      </c>
      <c r="H374" s="40">
        <v>37.075499999999998</v>
      </c>
      <c r="I374" s="40">
        <v>2.9660000000000002</v>
      </c>
      <c r="J374" s="40">
        <v>0.92689999999999995</v>
      </c>
      <c r="K374" s="40">
        <v>40.968400000000003</v>
      </c>
      <c r="L374" s="10">
        <v>44073</v>
      </c>
      <c r="M374" t="s">
        <v>2810</v>
      </c>
      <c r="O374" t="str">
        <f>VLOOKUP(Table5[[#This Row],[Vendor_ID]],Table3[[Vendor_ID]:[REPUTASI]],10,0)</f>
        <v>A</v>
      </c>
      <c r="P374" t="str">
        <f>IF(Table5[[#This Row],[Reputation]]="F","Pembelian dilakukan kepada vendor dengan reputasi F","")</f>
        <v/>
      </c>
    </row>
    <row r="375" spans="1:16" hidden="1" x14ac:dyDescent="0.25">
      <c r="A375" s="4">
        <v>655</v>
      </c>
      <c r="B375" s="4">
        <v>4</v>
      </c>
      <c r="C375" s="4">
        <v>4</v>
      </c>
      <c r="D375" s="4">
        <v>251</v>
      </c>
      <c r="E375" s="4">
        <v>1682</v>
      </c>
      <c r="F375" s="4">
        <v>4</v>
      </c>
      <c r="G375" s="11">
        <v>44064</v>
      </c>
      <c r="H375" s="41">
        <v>21558.075000000001</v>
      </c>
      <c r="I375" s="41">
        <v>1724.646</v>
      </c>
      <c r="J375" s="41">
        <v>538.95190000000002</v>
      </c>
      <c r="K375" s="41">
        <v>23821.672900000001</v>
      </c>
      <c r="L375" s="11">
        <v>44073</v>
      </c>
      <c r="M375" t="s">
        <v>2817</v>
      </c>
      <c r="O375" t="str">
        <f>VLOOKUP(Table5[[#This Row],[Vendor_ID]],Table3[[Vendor_ID]:[REPUTASI]],10,0)</f>
        <v>B</v>
      </c>
      <c r="P375" t="str">
        <f>IF(Table5[[#This Row],[Reputation]]="F","Pembelian dilakukan kepada vendor dengan reputasi F","")</f>
        <v/>
      </c>
    </row>
    <row r="376" spans="1:16" hidden="1" x14ac:dyDescent="0.25">
      <c r="A376" s="5">
        <v>656</v>
      </c>
      <c r="B376" s="5">
        <v>4</v>
      </c>
      <c r="C376" s="5">
        <v>4</v>
      </c>
      <c r="D376" s="5">
        <v>253</v>
      </c>
      <c r="E376" s="5">
        <v>1686</v>
      </c>
      <c r="F376" s="5">
        <v>4</v>
      </c>
      <c r="G376" s="10">
        <v>44064</v>
      </c>
      <c r="H376" s="40">
        <v>545.83199999999999</v>
      </c>
      <c r="I376" s="40">
        <v>43.666600000000003</v>
      </c>
      <c r="J376" s="40">
        <v>13.645799999999999</v>
      </c>
      <c r="K376" s="40">
        <v>603.14440000000002</v>
      </c>
      <c r="L376" s="10">
        <v>44073</v>
      </c>
      <c r="M376" t="s">
        <v>2810</v>
      </c>
      <c r="O376" t="str">
        <f>VLOOKUP(Table5[[#This Row],[Vendor_ID]],Table3[[Vendor_ID]:[REPUTASI]],10,0)</f>
        <v>A</v>
      </c>
      <c r="P376" t="str">
        <f>IF(Table5[[#This Row],[Reputation]]="F","Pembelian dilakukan kepada vendor dengan reputasi F","")</f>
        <v/>
      </c>
    </row>
    <row r="377" spans="1:16" hidden="1" x14ac:dyDescent="0.25">
      <c r="A377" s="4">
        <v>657</v>
      </c>
      <c r="B377" s="4">
        <v>4</v>
      </c>
      <c r="C377" s="4">
        <v>4</v>
      </c>
      <c r="D377" s="4">
        <v>255</v>
      </c>
      <c r="E377" s="4">
        <v>1684</v>
      </c>
      <c r="F377" s="4">
        <v>4</v>
      </c>
      <c r="G377" s="11">
        <v>44065</v>
      </c>
      <c r="H377" s="41">
        <v>20980.575000000001</v>
      </c>
      <c r="I377" s="41">
        <v>1678.4459999999999</v>
      </c>
      <c r="J377" s="41">
        <v>524.51440000000002</v>
      </c>
      <c r="K377" s="41">
        <v>23183.535400000001</v>
      </c>
      <c r="L377" s="11">
        <v>44074</v>
      </c>
      <c r="M377" t="s">
        <v>2810</v>
      </c>
      <c r="O377" t="str">
        <f>VLOOKUP(Table5[[#This Row],[Vendor_ID]],Table3[[Vendor_ID]:[REPUTASI]],10,0)</f>
        <v>B</v>
      </c>
      <c r="P377" t="str">
        <f>IF(Table5[[#This Row],[Reputation]]="F","Pembelian dilakukan kepada vendor dengan reputasi F","")</f>
        <v/>
      </c>
    </row>
    <row r="378" spans="1:16" hidden="1" x14ac:dyDescent="0.25">
      <c r="A378" s="5">
        <v>658</v>
      </c>
      <c r="B378" s="5">
        <v>4</v>
      </c>
      <c r="C378" s="5">
        <v>4</v>
      </c>
      <c r="D378" s="5">
        <v>256</v>
      </c>
      <c r="E378" s="5">
        <v>1534</v>
      </c>
      <c r="F378" s="5">
        <v>4</v>
      </c>
      <c r="G378" s="10">
        <v>44065</v>
      </c>
      <c r="H378" s="40">
        <v>602.02800000000002</v>
      </c>
      <c r="I378" s="40">
        <v>48.162199999999999</v>
      </c>
      <c r="J378" s="40">
        <v>15.050700000000001</v>
      </c>
      <c r="K378" s="40">
        <v>665.24090000000001</v>
      </c>
      <c r="L378" s="10">
        <v>44074</v>
      </c>
      <c r="M378" t="s">
        <v>2817</v>
      </c>
      <c r="O378" t="str">
        <f>VLOOKUP(Table5[[#This Row],[Vendor_ID]],Table3[[Vendor_ID]:[REPUTASI]],10,0)</f>
        <v>B</v>
      </c>
      <c r="P378" t="str">
        <f>IF(Table5[[#This Row],[Reputation]]="F","Pembelian dilakukan kepada vendor dengan reputasi F","")</f>
        <v/>
      </c>
    </row>
    <row r="379" spans="1:16" hidden="1" x14ac:dyDescent="0.25">
      <c r="A379" s="4">
        <v>659</v>
      </c>
      <c r="B379" s="4">
        <v>4</v>
      </c>
      <c r="C379" s="4">
        <v>4</v>
      </c>
      <c r="D379" s="4">
        <v>259</v>
      </c>
      <c r="E379" s="4">
        <v>1614</v>
      </c>
      <c r="F379" s="4">
        <v>5</v>
      </c>
      <c r="G379" s="11">
        <v>44065</v>
      </c>
      <c r="H379" s="41">
        <v>694.95299999999997</v>
      </c>
      <c r="I379" s="41">
        <v>55.596200000000003</v>
      </c>
      <c r="J379" s="41">
        <v>17.373799999999999</v>
      </c>
      <c r="K379" s="41">
        <v>767.923</v>
      </c>
      <c r="L379" s="11">
        <v>44074</v>
      </c>
      <c r="M379" t="s">
        <v>2810</v>
      </c>
      <c r="O379" t="str">
        <f>VLOOKUP(Table5[[#This Row],[Vendor_ID]],Table3[[Vendor_ID]:[REPUTASI]],10,0)</f>
        <v>A</v>
      </c>
      <c r="P379" t="str">
        <f>IF(Table5[[#This Row],[Reputation]]="F","Pembelian dilakukan kepada vendor dengan reputasi F","")</f>
        <v/>
      </c>
    </row>
    <row r="380" spans="1:16" x14ac:dyDescent="0.25">
      <c r="A380" s="5">
        <v>660</v>
      </c>
      <c r="B380" s="5">
        <v>6</v>
      </c>
      <c r="C380" s="5">
        <v>4</v>
      </c>
      <c r="D380" s="5">
        <v>260</v>
      </c>
      <c r="E380" s="5">
        <v>1588</v>
      </c>
      <c r="F380" s="5">
        <v>5</v>
      </c>
      <c r="G380" s="10">
        <v>44065</v>
      </c>
      <c r="H380" s="40">
        <v>40471.199999999997</v>
      </c>
      <c r="I380" s="40">
        <v>3237.6959999999999</v>
      </c>
      <c r="J380" s="40">
        <v>1011.78</v>
      </c>
      <c r="K380" s="40">
        <v>44720.675999999999</v>
      </c>
      <c r="L380" s="10">
        <v>44074</v>
      </c>
      <c r="M380" t="s">
        <v>1829</v>
      </c>
      <c r="O380" t="str">
        <f>VLOOKUP(Table5[[#This Row],[Vendor_ID]],Table3[[Vendor_ID]:[REPUTASI]],10,0)</f>
        <v>F</v>
      </c>
      <c r="P380" t="str">
        <f>IF(Table5[[#This Row],[Reputation]]="F","Pembelian dilakukan kepada vendor dengan reputasi F","")</f>
        <v>Pembelian dilakukan kepada vendor dengan reputasi F</v>
      </c>
    </row>
    <row r="381" spans="1:16" hidden="1" x14ac:dyDescent="0.25">
      <c r="A381" s="4">
        <v>661</v>
      </c>
      <c r="B381" s="4">
        <v>4</v>
      </c>
      <c r="C381" s="4">
        <v>4</v>
      </c>
      <c r="D381" s="4">
        <v>250</v>
      </c>
      <c r="E381" s="4">
        <v>1622</v>
      </c>
      <c r="F381" s="4">
        <v>5</v>
      </c>
      <c r="G381" s="11">
        <v>44065</v>
      </c>
      <c r="H381" s="41">
        <v>557.48699999999997</v>
      </c>
      <c r="I381" s="41">
        <v>44.598999999999997</v>
      </c>
      <c r="J381" s="41">
        <v>13.937200000000001</v>
      </c>
      <c r="K381" s="41">
        <v>616.02319999999997</v>
      </c>
      <c r="L381" s="11">
        <v>44074</v>
      </c>
      <c r="M381" t="s">
        <v>2810</v>
      </c>
      <c r="O381" t="str">
        <f>VLOOKUP(Table5[[#This Row],[Vendor_ID]],Table3[[Vendor_ID]:[REPUTASI]],10,0)</f>
        <v>A</v>
      </c>
      <c r="P381" t="str">
        <f>IF(Table5[[#This Row],[Reputation]]="F","Pembelian dilakukan kepada vendor dengan reputasi F","")</f>
        <v/>
      </c>
    </row>
    <row r="382" spans="1:16" hidden="1" x14ac:dyDescent="0.25">
      <c r="A382" s="5">
        <v>662</v>
      </c>
      <c r="B382" s="5">
        <v>4</v>
      </c>
      <c r="C382" s="5">
        <v>4</v>
      </c>
      <c r="D382" s="5">
        <v>254</v>
      </c>
      <c r="E382" s="5">
        <v>1632</v>
      </c>
      <c r="F382" s="5">
        <v>5</v>
      </c>
      <c r="G382" s="10">
        <v>44065</v>
      </c>
      <c r="H382" s="40">
        <v>38421.074999999997</v>
      </c>
      <c r="I382" s="40">
        <v>3073.6860000000001</v>
      </c>
      <c r="J382" s="40">
        <v>960.52689999999996</v>
      </c>
      <c r="K382" s="40">
        <v>42455.287900000003</v>
      </c>
      <c r="L382" s="10">
        <v>44074</v>
      </c>
      <c r="M382" t="s">
        <v>1829</v>
      </c>
      <c r="O382" t="str">
        <f>VLOOKUP(Table5[[#This Row],[Vendor_ID]],Table3[[Vendor_ID]:[REPUTASI]],10,0)</f>
        <v>B</v>
      </c>
      <c r="P382" t="str">
        <f>IF(Table5[[#This Row],[Reputation]]="F","Pembelian dilakukan kepada vendor dengan reputasi F","")</f>
        <v/>
      </c>
    </row>
    <row r="383" spans="1:16" hidden="1" x14ac:dyDescent="0.25">
      <c r="A383" s="4">
        <v>663</v>
      </c>
      <c r="B383" s="4">
        <v>4</v>
      </c>
      <c r="C383" s="4">
        <v>4</v>
      </c>
      <c r="D383" s="4">
        <v>257</v>
      </c>
      <c r="E383" s="4">
        <v>1608</v>
      </c>
      <c r="F383" s="4">
        <v>5</v>
      </c>
      <c r="G383" s="11">
        <v>44065</v>
      </c>
      <c r="H383" s="41">
        <v>5948.25</v>
      </c>
      <c r="I383" s="41">
        <v>475.86</v>
      </c>
      <c r="J383" s="41">
        <v>148.7063</v>
      </c>
      <c r="K383" s="41">
        <v>6572.8163000000004</v>
      </c>
      <c r="L383" s="11">
        <v>44074</v>
      </c>
      <c r="M383" t="s">
        <v>1829</v>
      </c>
      <c r="O383" t="str">
        <f>VLOOKUP(Table5[[#This Row],[Vendor_ID]],Table3[[Vendor_ID]:[REPUTASI]],10,0)</f>
        <v>B</v>
      </c>
      <c r="P383" t="str">
        <f>IF(Table5[[#This Row],[Reputation]]="F","Pembelian dilakukan kepada vendor dengan reputasi F","")</f>
        <v/>
      </c>
    </row>
    <row r="384" spans="1:16" x14ac:dyDescent="0.25">
      <c r="A384" s="5">
        <v>664</v>
      </c>
      <c r="B384" s="5">
        <v>4</v>
      </c>
      <c r="C384" s="5">
        <v>3</v>
      </c>
      <c r="D384" s="5">
        <v>261</v>
      </c>
      <c r="E384" s="5">
        <v>1576</v>
      </c>
      <c r="F384" s="5">
        <v>5</v>
      </c>
      <c r="G384" s="10">
        <v>44065</v>
      </c>
      <c r="H384" s="40">
        <v>91117.95</v>
      </c>
      <c r="I384" s="40">
        <v>7289.4359999999997</v>
      </c>
      <c r="J384" s="40">
        <v>2277.9488000000001</v>
      </c>
      <c r="K384" s="40">
        <v>100685.3348</v>
      </c>
      <c r="L384" s="10">
        <v>44074</v>
      </c>
      <c r="M384" t="s">
        <v>1829</v>
      </c>
      <c r="O384" t="str">
        <f>VLOOKUP(Table5[[#This Row],[Vendor_ID]],Table3[[Vendor_ID]:[REPUTASI]],10,0)</f>
        <v>F</v>
      </c>
      <c r="P384" t="str">
        <f>IF(Table5[[#This Row],[Reputation]]="F","Pembelian dilakukan kepada vendor dengan reputasi F","")</f>
        <v>Pembelian dilakukan kepada vendor dengan reputasi F</v>
      </c>
    </row>
    <row r="385" spans="1:16" hidden="1" x14ac:dyDescent="0.25">
      <c r="A385" s="4">
        <v>665</v>
      </c>
      <c r="B385" s="4">
        <v>4</v>
      </c>
      <c r="C385" s="4">
        <v>4</v>
      </c>
      <c r="D385" s="4">
        <v>251</v>
      </c>
      <c r="E385" s="4">
        <v>1590</v>
      </c>
      <c r="F385" s="4">
        <v>1</v>
      </c>
      <c r="G385" s="11">
        <v>44065</v>
      </c>
      <c r="H385" s="41">
        <v>525</v>
      </c>
      <c r="I385" s="41">
        <v>42</v>
      </c>
      <c r="J385" s="41">
        <v>13.125</v>
      </c>
      <c r="K385" s="41">
        <v>580.125</v>
      </c>
      <c r="L385" s="11">
        <v>44074</v>
      </c>
      <c r="M385" t="s">
        <v>2817</v>
      </c>
      <c r="O385" t="str">
        <f>VLOOKUP(Table5[[#This Row],[Vendor_ID]],Table3[[Vendor_ID]:[REPUTASI]],10,0)</f>
        <v>A</v>
      </c>
      <c r="P385" t="str">
        <f>IF(Table5[[#This Row],[Reputation]]="F","Pembelian dilakukan kepada vendor dengan reputasi F","")</f>
        <v/>
      </c>
    </row>
    <row r="386" spans="1:16" hidden="1" x14ac:dyDescent="0.25">
      <c r="A386" s="5">
        <v>666</v>
      </c>
      <c r="B386" s="5">
        <v>4</v>
      </c>
      <c r="C386" s="5">
        <v>4</v>
      </c>
      <c r="D386" s="5">
        <v>253</v>
      </c>
      <c r="E386" s="5">
        <v>1514</v>
      </c>
      <c r="F386" s="5">
        <v>5</v>
      </c>
      <c r="G386" s="10">
        <v>44065</v>
      </c>
      <c r="H386" s="40">
        <v>2003.6835000000001</v>
      </c>
      <c r="I386" s="40">
        <v>160.29470000000001</v>
      </c>
      <c r="J386" s="40">
        <v>50.092100000000002</v>
      </c>
      <c r="K386" s="40">
        <v>2214.0702999999999</v>
      </c>
      <c r="L386" s="10">
        <v>44074</v>
      </c>
      <c r="M386" t="s">
        <v>2810</v>
      </c>
      <c r="O386" t="str">
        <f>VLOOKUP(Table5[[#This Row],[Vendor_ID]],Table3[[Vendor_ID]:[REPUTASI]],10,0)</f>
        <v>A</v>
      </c>
      <c r="P386" t="str">
        <f>IF(Table5[[#This Row],[Reputation]]="F","Pembelian dilakukan kepada vendor dengan reputasi F","")</f>
        <v/>
      </c>
    </row>
    <row r="387" spans="1:16" hidden="1" x14ac:dyDescent="0.25">
      <c r="A387" s="4">
        <v>667</v>
      </c>
      <c r="B387" s="4">
        <v>4</v>
      </c>
      <c r="C387" s="4">
        <v>4</v>
      </c>
      <c r="D387" s="4">
        <v>255</v>
      </c>
      <c r="E387" s="4">
        <v>1498</v>
      </c>
      <c r="F387" s="4">
        <v>4</v>
      </c>
      <c r="G387" s="11">
        <v>44065</v>
      </c>
      <c r="H387" s="41">
        <v>26455.275000000001</v>
      </c>
      <c r="I387" s="41">
        <v>2116.422</v>
      </c>
      <c r="J387" s="41">
        <v>661.38189999999997</v>
      </c>
      <c r="K387" s="41">
        <v>29233.0789</v>
      </c>
      <c r="L387" s="11">
        <v>44074</v>
      </c>
      <c r="M387" t="s">
        <v>2810</v>
      </c>
      <c r="O387" t="str">
        <f>VLOOKUP(Table5[[#This Row],[Vendor_ID]],Table3[[Vendor_ID]:[REPUTASI]],10,0)</f>
        <v>A</v>
      </c>
      <c r="P387" t="str">
        <f>IF(Table5[[#This Row],[Reputation]]="F","Pembelian dilakukan kepada vendor dengan reputasi F","")</f>
        <v/>
      </c>
    </row>
    <row r="388" spans="1:16" hidden="1" x14ac:dyDescent="0.25">
      <c r="A388" s="5">
        <v>668</v>
      </c>
      <c r="B388" s="5">
        <v>4</v>
      </c>
      <c r="C388" s="5">
        <v>4</v>
      </c>
      <c r="D388" s="5">
        <v>256</v>
      </c>
      <c r="E388" s="5">
        <v>1674</v>
      </c>
      <c r="F388" s="5">
        <v>2</v>
      </c>
      <c r="G388" s="10">
        <v>44065</v>
      </c>
      <c r="H388" s="40">
        <v>944.37</v>
      </c>
      <c r="I388" s="40">
        <v>75.549599999999998</v>
      </c>
      <c r="J388" s="40">
        <v>23.609300000000001</v>
      </c>
      <c r="K388" s="40">
        <v>1043.5289</v>
      </c>
      <c r="L388" s="10">
        <v>44074</v>
      </c>
      <c r="M388" t="s">
        <v>2810</v>
      </c>
      <c r="O388" t="str">
        <f>VLOOKUP(Table5[[#This Row],[Vendor_ID]],Table3[[Vendor_ID]:[REPUTASI]],10,0)</f>
        <v>A</v>
      </c>
      <c r="P388" t="str">
        <f>IF(Table5[[#This Row],[Reputation]]="F","Pembelian dilakukan kepada vendor dengan reputasi F","")</f>
        <v/>
      </c>
    </row>
    <row r="389" spans="1:16" hidden="1" x14ac:dyDescent="0.25">
      <c r="A389" s="4">
        <v>669</v>
      </c>
      <c r="B389" s="4">
        <v>4</v>
      </c>
      <c r="C389" s="4">
        <v>4</v>
      </c>
      <c r="D389" s="4">
        <v>259</v>
      </c>
      <c r="E389" s="4">
        <v>1652</v>
      </c>
      <c r="F389" s="4">
        <v>1</v>
      </c>
      <c r="G389" s="11">
        <v>44065</v>
      </c>
      <c r="H389" s="41">
        <v>6993.5249999999996</v>
      </c>
      <c r="I389" s="41">
        <v>559.48199999999997</v>
      </c>
      <c r="J389" s="41">
        <v>174.8381</v>
      </c>
      <c r="K389" s="41">
        <v>7727.8450999999995</v>
      </c>
      <c r="L389" s="11">
        <v>44074</v>
      </c>
      <c r="M389" t="s">
        <v>1829</v>
      </c>
      <c r="O389" t="str">
        <f>VLOOKUP(Table5[[#This Row],[Vendor_ID]],Table3[[Vendor_ID]:[REPUTASI]],10,0)</f>
        <v>B</v>
      </c>
      <c r="P389" t="str">
        <f>IF(Table5[[#This Row],[Reputation]]="F","Pembelian dilakukan kepada vendor dengan reputasi F","")</f>
        <v/>
      </c>
    </row>
    <row r="390" spans="1:16" x14ac:dyDescent="0.25">
      <c r="A390" s="5">
        <v>670</v>
      </c>
      <c r="B390" s="5">
        <v>4</v>
      </c>
      <c r="C390" s="5">
        <v>4</v>
      </c>
      <c r="D390" s="5">
        <v>260</v>
      </c>
      <c r="E390" s="5">
        <v>1578</v>
      </c>
      <c r="F390" s="5">
        <v>3</v>
      </c>
      <c r="G390" s="10">
        <v>44065</v>
      </c>
      <c r="H390" s="40">
        <v>62843.55</v>
      </c>
      <c r="I390" s="40">
        <v>5027.4840000000004</v>
      </c>
      <c r="J390" s="40">
        <v>1571.0888</v>
      </c>
      <c r="K390" s="40">
        <v>69442.122799999997</v>
      </c>
      <c r="L390" s="10">
        <v>44074</v>
      </c>
      <c r="M390" t="s">
        <v>1829</v>
      </c>
      <c r="O390" t="str">
        <f>VLOOKUP(Table5[[#This Row],[Vendor_ID]],Table3[[Vendor_ID]:[REPUTASI]],10,0)</f>
        <v>F</v>
      </c>
      <c r="P390" t="str">
        <f>IF(Table5[[#This Row],[Reputation]]="F","Pembelian dilakukan kepada vendor dengan reputasi F","")</f>
        <v>Pembelian dilakukan kepada vendor dengan reputasi F</v>
      </c>
    </row>
    <row r="391" spans="1:16" hidden="1" x14ac:dyDescent="0.25">
      <c r="A391" s="4">
        <v>671</v>
      </c>
      <c r="B391" s="4">
        <v>4</v>
      </c>
      <c r="C391" s="4">
        <v>4</v>
      </c>
      <c r="D391" s="4">
        <v>258</v>
      </c>
      <c r="E391" s="4">
        <v>1538</v>
      </c>
      <c r="F391" s="4">
        <v>5</v>
      </c>
      <c r="G391" s="11">
        <v>44065</v>
      </c>
      <c r="H391" s="41">
        <v>37843.574999999997</v>
      </c>
      <c r="I391" s="41">
        <v>3027.4859999999999</v>
      </c>
      <c r="J391" s="41">
        <v>946.08939999999996</v>
      </c>
      <c r="K391" s="41">
        <v>41817.150399999999</v>
      </c>
      <c r="L391" s="11">
        <v>44074</v>
      </c>
      <c r="M391" t="s">
        <v>1829</v>
      </c>
      <c r="O391" t="str">
        <f>VLOOKUP(Table5[[#This Row],[Vendor_ID]],Table3[[Vendor_ID]:[REPUTASI]],10,0)</f>
        <v>B</v>
      </c>
      <c r="P391" t="str">
        <f>IF(Table5[[#This Row],[Reputation]]="F","Pembelian dilakukan kepada vendor dengan reputasi F","")</f>
        <v/>
      </c>
    </row>
    <row r="392" spans="1:16" x14ac:dyDescent="0.25">
      <c r="A392" s="5">
        <v>672</v>
      </c>
      <c r="B392" s="5">
        <v>4</v>
      </c>
      <c r="C392" s="5">
        <v>4</v>
      </c>
      <c r="D392" s="5">
        <v>254</v>
      </c>
      <c r="E392" s="5">
        <v>1556</v>
      </c>
      <c r="F392" s="5">
        <v>4</v>
      </c>
      <c r="G392" s="10">
        <v>44065</v>
      </c>
      <c r="H392" s="40">
        <v>25531.275000000001</v>
      </c>
      <c r="I392" s="40">
        <v>2042.502</v>
      </c>
      <c r="J392" s="40">
        <v>638.28189999999995</v>
      </c>
      <c r="K392" s="40">
        <v>28212.0589</v>
      </c>
      <c r="L392" s="10">
        <v>44074</v>
      </c>
      <c r="M392" t="s">
        <v>1829</v>
      </c>
      <c r="O392" t="str">
        <f>VLOOKUP(Table5[[#This Row],[Vendor_ID]],Table3[[Vendor_ID]:[REPUTASI]],10,0)</f>
        <v>F</v>
      </c>
      <c r="P392" t="str">
        <f>IF(Table5[[#This Row],[Reputation]]="F","Pembelian dilakukan kepada vendor dengan reputasi F","")</f>
        <v>Pembelian dilakukan kepada vendor dengan reputasi F</v>
      </c>
    </row>
    <row r="393" spans="1:16" hidden="1" x14ac:dyDescent="0.25">
      <c r="A393" s="4">
        <v>673</v>
      </c>
      <c r="B393" s="4">
        <v>4</v>
      </c>
      <c r="C393" s="4">
        <v>4</v>
      </c>
      <c r="D393" s="4">
        <v>257</v>
      </c>
      <c r="E393" s="4">
        <v>1554</v>
      </c>
      <c r="F393" s="4">
        <v>4</v>
      </c>
      <c r="G393" s="11">
        <v>44068</v>
      </c>
      <c r="H393" s="41">
        <v>358.6275</v>
      </c>
      <c r="I393" s="41">
        <v>28.690200000000001</v>
      </c>
      <c r="J393" s="41">
        <v>8.9657</v>
      </c>
      <c r="K393" s="41">
        <v>396.28339999999997</v>
      </c>
      <c r="L393" s="11">
        <v>44077</v>
      </c>
      <c r="M393" t="s">
        <v>2817</v>
      </c>
      <c r="O393" t="str">
        <f>VLOOKUP(Table5[[#This Row],[Vendor_ID]],Table3[[Vendor_ID]:[REPUTASI]],10,0)</f>
        <v>B</v>
      </c>
      <c r="P393" t="str">
        <f>IF(Table5[[#This Row],[Reputation]]="F","Pembelian dilakukan kepada vendor dengan reputasi F","")</f>
        <v/>
      </c>
    </row>
    <row r="394" spans="1:16" hidden="1" x14ac:dyDescent="0.25">
      <c r="A394" s="5">
        <v>674</v>
      </c>
      <c r="B394" s="5">
        <v>4</v>
      </c>
      <c r="C394" s="5">
        <v>3</v>
      </c>
      <c r="D394" s="5">
        <v>261</v>
      </c>
      <c r="E394" s="5">
        <v>1688</v>
      </c>
      <c r="F394" s="5">
        <v>4</v>
      </c>
      <c r="G394" s="10">
        <v>44068</v>
      </c>
      <c r="H394" s="40">
        <v>125.748</v>
      </c>
      <c r="I394" s="40">
        <v>10.059799999999999</v>
      </c>
      <c r="J394" s="40">
        <v>3.1436999999999999</v>
      </c>
      <c r="K394" s="40">
        <v>138.95150000000001</v>
      </c>
      <c r="L394" s="10">
        <v>44077</v>
      </c>
      <c r="M394" t="s">
        <v>2810</v>
      </c>
      <c r="O394" t="str">
        <f>VLOOKUP(Table5[[#This Row],[Vendor_ID]],Table3[[Vendor_ID]:[REPUTASI]],10,0)</f>
        <v>A</v>
      </c>
      <c r="P394" t="str">
        <f>IF(Table5[[#This Row],[Reputation]]="F","Pembelian dilakukan kepada vendor dengan reputasi F","")</f>
        <v/>
      </c>
    </row>
    <row r="395" spans="1:16" hidden="1" x14ac:dyDescent="0.25">
      <c r="A395" s="4">
        <v>675</v>
      </c>
      <c r="B395" s="4">
        <v>4</v>
      </c>
      <c r="C395" s="4">
        <v>4</v>
      </c>
      <c r="D395" s="4">
        <v>251</v>
      </c>
      <c r="E395" s="4">
        <v>1580</v>
      </c>
      <c r="F395" s="4">
        <v>5</v>
      </c>
      <c r="G395" s="11">
        <v>44068</v>
      </c>
      <c r="H395" s="41">
        <v>150.79050000000001</v>
      </c>
      <c r="I395" s="41">
        <v>12.0632</v>
      </c>
      <c r="J395" s="41">
        <v>3.7698</v>
      </c>
      <c r="K395" s="41">
        <v>166.62350000000001</v>
      </c>
      <c r="L395" s="11">
        <v>44077</v>
      </c>
      <c r="M395" t="s">
        <v>2810</v>
      </c>
      <c r="O395" t="str">
        <f>VLOOKUP(Table5[[#This Row],[Vendor_ID]],Table3[[Vendor_ID]:[REPUTASI]],10,0)</f>
        <v>A</v>
      </c>
      <c r="P395" t="str">
        <f>IF(Table5[[#This Row],[Reputation]]="F","Pembelian dilakukan kepada vendor dengan reputasi F","")</f>
        <v/>
      </c>
    </row>
    <row r="396" spans="1:16" hidden="1" x14ac:dyDescent="0.25">
      <c r="A396" s="5">
        <v>676</v>
      </c>
      <c r="B396" s="5">
        <v>4</v>
      </c>
      <c r="C396" s="5">
        <v>4</v>
      </c>
      <c r="D396" s="5">
        <v>253</v>
      </c>
      <c r="E396" s="5">
        <v>1496</v>
      </c>
      <c r="F396" s="5">
        <v>5</v>
      </c>
      <c r="G396" s="10">
        <v>44068</v>
      </c>
      <c r="H396" s="40">
        <v>534.80700000000002</v>
      </c>
      <c r="I396" s="40">
        <v>42.784599999999998</v>
      </c>
      <c r="J396" s="40">
        <v>13.370200000000001</v>
      </c>
      <c r="K396" s="40">
        <v>590.96180000000004</v>
      </c>
      <c r="L396" s="10">
        <v>44077</v>
      </c>
      <c r="M396" t="s">
        <v>2817</v>
      </c>
      <c r="O396" t="str">
        <f>VLOOKUP(Table5[[#This Row],[Vendor_ID]],Table3[[Vendor_ID]:[REPUTASI]],10,0)</f>
        <v>B</v>
      </c>
      <c r="P396" t="str">
        <f>IF(Table5[[#This Row],[Reputation]]="F","Pembelian dilakukan kepada vendor dengan reputasi F","")</f>
        <v/>
      </c>
    </row>
    <row r="397" spans="1:16" hidden="1" x14ac:dyDescent="0.25">
      <c r="A397" s="4">
        <v>677</v>
      </c>
      <c r="B397" s="4">
        <v>4</v>
      </c>
      <c r="C397" s="4">
        <v>4</v>
      </c>
      <c r="D397" s="4">
        <v>255</v>
      </c>
      <c r="E397" s="4">
        <v>1494</v>
      </c>
      <c r="F397" s="4">
        <v>2</v>
      </c>
      <c r="G397" s="11">
        <v>44068</v>
      </c>
      <c r="H397" s="41">
        <v>8847.2999999999993</v>
      </c>
      <c r="I397" s="41">
        <v>707.78399999999999</v>
      </c>
      <c r="J397" s="41">
        <v>221.1825</v>
      </c>
      <c r="K397" s="41">
        <v>9776.2664999999997</v>
      </c>
      <c r="L397" s="11">
        <v>44077</v>
      </c>
      <c r="M397" t="s">
        <v>2810</v>
      </c>
      <c r="O397" t="str">
        <f>VLOOKUP(Table5[[#This Row],[Vendor_ID]],Table3[[Vendor_ID]:[REPUTASI]],10,0)</f>
        <v>A</v>
      </c>
      <c r="P397" t="str">
        <f>IF(Table5[[#This Row],[Reputation]]="F","Pembelian dilakukan kepada vendor dengan reputasi F","")</f>
        <v/>
      </c>
    </row>
    <row r="398" spans="1:16" hidden="1" x14ac:dyDescent="0.25">
      <c r="A398" s="5">
        <v>678</v>
      </c>
      <c r="B398" s="5">
        <v>4</v>
      </c>
      <c r="C398" s="5">
        <v>4</v>
      </c>
      <c r="D398" s="5">
        <v>256</v>
      </c>
      <c r="E398" s="5">
        <v>1650</v>
      </c>
      <c r="F398" s="5">
        <v>5</v>
      </c>
      <c r="G398" s="10">
        <v>44068</v>
      </c>
      <c r="H398" s="40">
        <v>171.07650000000001</v>
      </c>
      <c r="I398" s="40">
        <v>13.6861</v>
      </c>
      <c r="J398" s="40">
        <v>4.2769000000000004</v>
      </c>
      <c r="K398" s="40">
        <v>189.0395</v>
      </c>
      <c r="L398" s="10">
        <v>44077</v>
      </c>
      <c r="M398" t="s">
        <v>2810</v>
      </c>
      <c r="O398" t="str">
        <f>VLOOKUP(Table5[[#This Row],[Vendor_ID]],Table3[[Vendor_ID]:[REPUTASI]],10,0)</f>
        <v>A</v>
      </c>
      <c r="P398" t="str">
        <f>IF(Table5[[#This Row],[Reputation]]="F","Pembelian dilakukan kepada vendor dengan reputasi F","")</f>
        <v/>
      </c>
    </row>
    <row r="399" spans="1:16" hidden="1" x14ac:dyDescent="0.25">
      <c r="A399" s="4">
        <v>679</v>
      </c>
      <c r="B399" s="4">
        <v>4</v>
      </c>
      <c r="C399" s="4">
        <v>4</v>
      </c>
      <c r="D399" s="4">
        <v>252</v>
      </c>
      <c r="E399" s="4">
        <v>1654</v>
      </c>
      <c r="F399" s="4">
        <v>4</v>
      </c>
      <c r="G399" s="11">
        <v>44068</v>
      </c>
      <c r="H399" s="41">
        <v>20397.3</v>
      </c>
      <c r="I399" s="41">
        <v>1631.7840000000001</v>
      </c>
      <c r="J399" s="41">
        <v>509.9325</v>
      </c>
      <c r="K399" s="41">
        <v>22539.016500000002</v>
      </c>
      <c r="L399" s="11">
        <v>44077</v>
      </c>
      <c r="M399" t="s">
        <v>2817</v>
      </c>
      <c r="O399" t="str">
        <f>VLOOKUP(Table5[[#This Row],[Vendor_ID]],Table3[[Vendor_ID]:[REPUTASI]],10,0)</f>
        <v>B</v>
      </c>
      <c r="P399" t="str">
        <f>IF(Table5[[#This Row],[Reputation]]="F","Pembelian dilakukan kepada vendor dengan reputasi F","")</f>
        <v/>
      </c>
    </row>
    <row r="400" spans="1:16" hidden="1" x14ac:dyDescent="0.25">
      <c r="A400" s="5">
        <v>680</v>
      </c>
      <c r="B400" s="5">
        <v>4</v>
      </c>
      <c r="C400" s="5">
        <v>4</v>
      </c>
      <c r="D400" s="5">
        <v>260</v>
      </c>
      <c r="E400" s="5">
        <v>1664</v>
      </c>
      <c r="F400" s="5">
        <v>3</v>
      </c>
      <c r="G400" s="10">
        <v>44068</v>
      </c>
      <c r="H400" s="40">
        <v>14628.075000000001</v>
      </c>
      <c r="I400" s="40">
        <v>1170.2460000000001</v>
      </c>
      <c r="J400" s="40">
        <v>365.70190000000002</v>
      </c>
      <c r="K400" s="40">
        <v>16164.0229</v>
      </c>
      <c r="L400" s="10">
        <v>44077</v>
      </c>
      <c r="M400" t="s">
        <v>2817</v>
      </c>
      <c r="O400" t="str">
        <f>VLOOKUP(Table5[[#This Row],[Vendor_ID]],Table3[[Vendor_ID]:[REPUTASI]],10,0)</f>
        <v>B</v>
      </c>
      <c r="P400" t="str">
        <f>IF(Table5[[#This Row],[Reputation]]="F","Pembelian dilakukan kepada vendor dengan reputasi F","")</f>
        <v/>
      </c>
    </row>
    <row r="401" spans="1:16" x14ac:dyDescent="0.25">
      <c r="A401" s="4">
        <v>681</v>
      </c>
      <c r="B401" s="4">
        <v>4</v>
      </c>
      <c r="C401" s="4">
        <v>4</v>
      </c>
      <c r="D401" s="4">
        <v>258</v>
      </c>
      <c r="E401" s="4">
        <v>1678</v>
      </c>
      <c r="F401" s="4">
        <v>4</v>
      </c>
      <c r="G401" s="11">
        <v>44068</v>
      </c>
      <c r="H401" s="41">
        <v>25334.924999999999</v>
      </c>
      <c r="I401" s="41">
        <v>2026.7940000000001</v>
      </c>
      <c r="J401" s="41">
        <v>633.37310000000002</v>
      </c>
      <c r="K401" s="41">
        <v>27995.092100000002</v>
      </c>
      <c r="L401" s="11">
        <v>44077</v>
      </c>
      <c r="M401" t="s">
        <v>1829</v>
      </c>
      <c r="O401" t="str">
        <f>VLOOKUP(Table5[[#This Row],[Vendor_ID]],Table3[[Vendor_ID]:[REPUTASI]],10,0)</f>
        <v>F</v>
      </c>
      <c r="P401" t="str">
        <f>IF(Table5[[#This Row],[Reputation]]="F","Pembelian dilakukan kepada vendor dengan reputasi F","")</f>
        <v>Pembelian dilakukan kepada vendor dengan reputasi F</v>
      </c>
    </row>
    <row r="402" spans="1:16" hidden="1" x14ac:dyDescent="0.25">
      <c r="A402" s="5">
        <v>682</v>
      </c>
      <c r="B402" s="5">
        <v>4</v>
      </c>
      <c r="C402" s="5">
        <v>4</v>
      </c>
      <c r="D402" s="5">
        <v>254</v>
      </c>
      <c r="E402" s="5">
        <v>1616</v>
      </c>
      <c r="F402" s="5">
        <v>5</v>
      </c>
      <c r="G402" s="10">
        <v>44068</v>
      </c>
      <c r="H402" s="40">
        <v>278.52300000000002</v>
      </c>
      <c r="I402" s="40">
        <v>22.2818</v>
      </c>
      <c r="J402" s="40">
        <v>6.9630999999999998</v>
      </c>
      <c r="K402" s="40">
        <v>307.7679</v>
      </c>
      <c r="L402" s="10">
        <v>44077</v>
      </c>
      <c r="M402" t="s">
        <v>2817</v>
      </c>
      <c r="O402" t="str">
        <f>VLOOKUP(Table5[[#This Row],[Vendor_ID]],Table3[[Vendor_ID]:[REPUTASI]],10,0)</f>
        <v>B</v>
      </c>
      <c r="P402" t="str">
        <f>IF(Table5[[#This Row],[Reputation]]="F","Pembelian dilakukan kepada vendor dengan reputasi F","")</f>
        <v/>
      </c>
    </row>
    <row r="403" spans="1:16" hidden="1" x14ac:dyDescent="0.25">
      <c r="A403" s="4">
        <v>683</v>
      </c>
      <c r="B403" s="4">
        <v>4</v>
      </c>
      <c r="C403" s="4">
        <v>4</v>
      </c>
      <c r="D403" s="4">
        <v>257</v>
      </c>
      <c r="E403" s="4">
        <v>1492</v>
      </c>
      <c r="F403" s="4">
        <v>4</v>
      </c>
      <c r="G403" s="11">
        <v>44068</v>
      </c>
      <c r="H403" s="41">
        <v>358.6275</v>
      </c>
      <c r="I403" s="41">
        <v>28.690200000000001</v>
      </c>
      <c r="J403" s="41">
        <v>8.9657</v>
      </c>
      <c r="K403" s="41">
        <v>396.28339999999997</v>
      </c>
      <c r="L403" s="11">
        <v>44077</v>
      </c>
      <c r="M403" t="s">
        <v>2817</v>
      </c>
      <c r="O403" t="str">
        <f>VLOOKUP(Table5[[#This Row],[Vendor_ID]],Table3[[Vendor_ID]:[REPUTASI]],10,0)</f>
        <v>B</v>
      </c>
      <c r="P403" t="str">
        <f>IF(Table5[[#This Row],[Reputation]]="F","Pembelian dilakukan kepada vendor dengan reputasi F","")</f>
        <v/>
      </c>
    </row>
    <row r="404" spans="1:16" hidden="1" x14ac:dyDescent="0.25">
      <c r="A404" s="5">
        <v>684</v>
      </c>
      <c r="B404" s="5">
        <v>4</v>
      </c>
      <c r="C404" s="5">
        <v>3</v>
      </c>
      <c r="D404" s="5">
        <v>261</v>
      </c>
      <c r="E404" s="5">
        <v>1602</v>
      </c>
      <c r="F404" s="5">
        <v>5</v>
      </c>
      <c r="G404" s="10">
        <v>44068</v>
      </c>
      <c r="H404" s="40">
        <v>270.80549999999999</v>
      </c>
      <c r="I404" s="40">
        <v>21.664400000000001</v>
      </c>
      <c r="J404" s="40">
        <v>6.7701000000000002</v>
      </c>
      <c r="K404" s="40">
        <v>299.24</v>
      </c>
      <c r="L404" s="10">
        <v>44077</v>
      </c>
      <c r="M404" t="s">
        <v>2817</v>
      </c>
      <c r="O404" t="str">
        <f>VLOOKUP(Table5[[#This Row],[Vendor_ID]],Table3[[Vendor_ID]:[REPUTASI]],10,0)</f>
        <v>B</v>
      </c>
      <c r="P404" t="str">
        <f>IF(Table5[[#This Row],[Reputation]]="F","Pembelian dilakukan kepada vendor dengan reputasi F","")</f>
        <v/>
      </c>
    </row>
    <row r="405" spans="1:16" hidden="1" x14ac:dyDescent="0.25">
      <c r="A405" s="4">
        <v>685</v>
      </c>
      <c r="B405" s="4">
        <v>4</v>
      </c>
      <c r="C405" s="4">
        <v>4</v>
      </c>
      <c r="D405" s="4">
        <v>250</v>
      </c>
      <c r="E405" s="4">
        <v>1540</v>
      </c>
      <c r="F405" s="4">
        <v>4</v>
      </c>
      <c r="G405" s="11">
        <v>44068</v>
      </c>
      <c r="H405" s="41">
        <v>2421.1215000000002</v>
      </c>
      <c r="I405" s="41">
        <v>193.68969999999999</v>
      </c>
      <c r="J405" s="41">
        <v>60.527999999999999</v>
      </c>
      <c r="K405" s="41">
        <v>2675.3391999999999</v>
      </c>
      <c r="L405" s="11">
        <v>44077</v>
      </c>
      <c r="M405" t="s">
        <v>2810</v>
      </c>
      <c r="O405" t="str">
        <f>VLOOKUP(Table5[[#This Row],[Vendor_ID]],Table3[[Vendor_ID]:[REPUTASI]],10,0)</f>
        <v>A</v>
      </c>
      <c r="P405" t="str">
        <f>IF(Table5[[#This Row],[Reputation]]="F","Pembelian dilakukan kepada vendor dengan reputasi F","")</f>
        <v/>
      </c>
    </row>
    <row r="406" spans="1:16" hidden="1" x14ac:dyDescent="0.25">
      <c r="A406" s="5">
        <v>686</v>
      </c>
      <c r="B406" s="5">
        <v>4</v>
      </c>
      <c r="C406" s="5">
        <v>4</v>
      </c>
      <c r="D406" s="5">
        <v>253</v>
      </c>
      <c r="E406" s="5">
        <v>1628</v>
      </c>
      <c r="F406" s="5">
        <v>5</v>
      </c>
      <c r="G406" s="10">
        <v>44068</v>
      </c>
      <c r="H406" s="40">
        <v>34644.224999999999</v>
      </c>
      <c r="I406" s="40">
        <v>2771.538</v>
      </c>
      <c r="J406" s="40">
        <v>866.10559999999998</v>
      </c>
      <c r="K406" s="40">
        <v>38281.868600000002</v>
      </c>
      <c r="L406" s="10">
        <v>44077</v>
      </c>
      <c r="M406" t="s">
        <v>2810</v>
      </c>
      <c r="O406" t="str">
        <f>VLOOKUP(Table5[[#This Row],[Vendor_ID]],Table3[[Vendor_ID]:[REPUTASI]],10,0)</f>
        <v>A</v>
      </c>
      <c r="P406" t="str">
        <f>IF(Table5[[#This Row],[Reputation]]="F","Pembelian dilakukan kepada vendor dengan reputasi F","")</f>
        <v/>
      </c>
    </row>
    <row r="407" spans="1:16" hidden="1" x14ac:dyDescent="0.25">
      <c r="A407" s="4">
        <v>687</v>
      </c>
      <c r="B407" s="4">
        <v>4</v>
      </c>
      <c r="C407" s="4">
        <v>4</v>
      </c>
      <c r="D407" s="4">
        <v>255</v>
      </c>
      <c r="E407" s="4">
        <v>1604</v>
      </c>
      <c r="F407" s="4">
        <v>4</v>
      </c>
      <c r="G407" s="11">
        <v>44068</v>
      </c>
      <c r="H407" s="41">
        <v>1839.5055</v>
      </c>
      <c r="I407" s="41">
        <v>147.16040000000001</v>
      </c>
      <c r="J407" s="41">
        <v>45.9876</v>
      </c>
      <c r="K407" s="41">
        <v>2032.6534999999999</v>
      </c>
      <c r="L407" s="11">
        <v>44077</v>
      </c>
      <c r="M407" t="s">
        <v>2810</v>
      </c>
      <c r="O407" t="str">
        <f>VLOOKUP(Table5[[#This Row],[Vendor_ID]],Table3[[Vendor_ID]:[REPUTASI]],10,0)</f>
        <v>A</v>
      </c>
      <c r="P407" t="str">
        <f>IF(Table5[[#This Row],[Reputation]]="F","Pembelian dilakukan kepada vendor dengan reputasi F","")</f>
        <v/>
      </c>
    </row>
    <row r="408" spans="1:16" hidden="1" x14ac:dyDescent="0.25">
      <c r="A408" s="5">
        <v>688</v>
      </c>
      <c r="B408" s="5">
        <v>4</v>
      </c>
      <c r="C408" s="5">
        <v>4</v>
      </c>
      <c r="D408" s="5">
        <v>256</v>
      </c>
      <c r="E408" s="5">
        <v>1690</v>
      </c>
      <c r="F408" s="5">
        <v>5</v>
      </c>
      <c r="G408" s="10">
        <v>44068</v>
      </c>
      <c r="H408" s="40">
        <v>146.286</v>
      </c>
      <c r="I408" s="40">
        <v>11.7029</v>
      </c>
      <c r="J408" s="40">
        <v>3.6572</v>
      </c>
      <c r="K408" s="40">
        <v>161.64609999999999</v>
      </c>
      <c r="L408" s="10">
        <v>44077</v>
      </c>
      <c r="M408" t="s">
        <v>2810</v>
      </c>
      <c r="O408" t="str">
        <f>VLOOKUP(Table5[[#This Row],[Vendor_ID]],Table3[[Vendor_ID]:[REPUTASI]],10,0)</f>
        <v>A</v>
      </c>
      <c r="P408" t="str">
        <f>IF(Table5[[#This Row],[Reputation]]="F","Pembelian dilakukan kepada vendor dengan reputasi F","")</f>
        <v/>
      </c>
    </row>
    <row r="409" spans="1:16" hidden="1" x14ac:dyDescent="0.25">
      <c r="A409" s="4">
        <v>689</v>
      </c>
      <c r="B409" s="4">
        <v>4</v>
      </c>
      <c r="C409" s="4">
        <v>4</v>
      </c>
      <c r="D409" s="4">
        <v>259</v>
      </c>
      <c r="E409" s="4">
        <v>1566</v>
      </c>
      <c r="F409" s="4">
        <v>5</v>
      </c>
      <c r="G409" s="11">
        <v>44069</v>
      </c>
      <c r="H409" s="41">
        <v>102.56399999999999</v>
      </c>
      <c r="I409" s="41">
        <v>8.2050999999999998</v>
      </c>
      <c r="J409" s="41">
        <v>2.5640999999999998</v>
      </c>
      <c r="K409" s="41">
        <v>113.33320000000001</v>
      </c>
      <c r="L409" s="11">
        <v>44078</v>
      </c>
      <c r="M409" t="s">
        <v>2810</v>
      </c>
      <c r="O409" t="str">
        <f>VLOOKUP(Table5[[#This Row],[Vendor_ID]],Table3[[Vendor_ID]:[REPUTASI]],10,0)</f>
        <v>A</v>
      </c>
      <c r="P409" t="str">
        <f>IF(Table5[[#This Row],[Reputation]]="F","Pembelian dilakukan kepada vendor dengan reputasi F","")</f>
        <v/>
      </c>
    </row>
    <row r="410" spans="1:16" hidden="1" x14ac:dyDescent="0.25">
      <c r="A410" s="5">
        <v>690</v>
      </c>
      <c r="B410" s="5">
        <v>4</v>
      </c>
      <c r="C410" s="5">
        <v>4</v>
      </c>
      <c r="D410" s="5">
        <v>260</v>
      </c>
      <c r="E410" s="5">
        <v>1698</v>
      </c>
      <c r="F410" s="5">
        <v>5</v>
      </c>
      <c r="G410" s="10">
        <v>44069</v>
      </c>
      <c r="H410" s="40">
        <v>150.79050000000001</v>
      </c>
      <c r="I410" s="40">
        <v>12.0632</v>
      </c>
      <c r="J410" s="40">
        <v>3.7698</v>
      </c>
      <c r="K410" s="40">
        <v>166.62350000000001</v>
      </c>
      <c r="L410" s="10">
        <v>44078</v>
      </c>
      <c r="M410" t="s">
        <v>2810</v>
      </c>
      <c r="O410" t="str">
        <f>VLOOKUP(Table5[[#This Row],[Vendor_ID]],Table3[[Vendor_ID]:[REPUTASI]],10,0)</f>
        <v>A</v>
      </c>
      <c r="P410" t="str">
        <f>IF(Table5[[#This Row],[Reputation]]="F","Pembelian dilakukan kepada vendor dengan reputasi F","")</f>
        <v/>
      </c>
    </row>
    <row r="411" spans="1:16" x14ac:dyDescent="0.25">
      <c r="A411" s="4">
        <v>691</v>
      </c>
      <c r="B411" s="4">
        <v>4</v>
      </c>
      <c r="C411" s="4">
        <v>4</v>
      </c>
      <c r="D411" s="4">
        <v>258</v>
      </c>
      <c r="E411" s="4">
        <v>1560</v>
      </c>
      <c r="F411" s="4">
        <v>5</v>
      </c>
      <c r="G411" s="11">
        <v>44069</v>
      </c>
      <c r="H411" s="41">
        <v>13669.424999999999</v>
      </c>
      <c r="I411" s="41">
        <v>1093.5540000000001</v>
      </c>
      <c r="J411" s="41">
        <v>341.73559999999998</v>
      </c>
      <c r="K411" s="41">
        <v>15104.714599999999</v>
      </c>
      <c r="L411" s="11">
        <v>44078</v>
      </c>
      <c r="M411" t="s">
        <v>1829</v>
      </c>
      <c r="O411" t="str">
        <f>VLOOKUP(Table5[[#This Row],[Vendor_ID]],Table3[[Vendor_ID]:[REPUTASI]],10,0)</f>
        <v>F</v>
      </c>
      <c r="P411" t="str">
        <f>IF(Table5[[#This Row],[Reputation]]="F","Pembelian dilakukan kepada vendor dengan reputasi F","")</f>
        <v>Pembelian dilakukan kepada vendor dengan reputasi F</v>
      </c>
    </row>
    <row r="412" spans="1:16" hidden="1" x14ac:dyDescent="0.25">
      <c r="A412" s="5">
        <v>692</v>
      </c>
      <c r="B412" s="5">
        <v>4</v>
      </c>
      <c r="C412" s="5">
        <v>4</v>
      </c>
      <c r="D412" s="5">
        <v>254</v>
      </c>
      <c r="E412" s="5">
        <v>1692</v>
      </c>
      <c r="F412" s="5">
        <v>5</v>
      </c>
      <c r="G412" s="10">
        <v>44069</v>
      </c>
      <c r="H412" s="40">
        <v>6444.9</v>
      </c>
      <c r="I412" s="40">
        <v>515.59199999999998</v>
      </c>
      <c r="J412" s="40">
        <v>161.1225</v>
      </c>
      <c r="K412" s="40">
        <v>7121.6144999999997</v>
      </c>
      <c r="L412" s="10">
        <v>44078</v>
      </c>
      <c r="M412" t="s">
        <v>1829</v>
      </c>
      <c r="O412" t="str">
        <f>VLOOKUP(Table5[[#This Row],[Vendor_ID]],Table3[[Vendor_ID]:[REPUTASI]],10,0)</f>
        <v>B</v>
      </c>
      <c r="P412" t="str">
        <f>IF(Table5[[#This Row],[Reputation]]="F","Pembelian dilakukan kepada vendor dengan reputasi F","")</f>
        <v/>
      </c>
    </row>
    <row r="413" spans="1:16" x14ac:dyDescent="0.25">
      <c r="A413" s="4">
        <v>693</v>
      </c>
      <c r="B413" s="4">
        <v>4</v>
      </c>
      <c r="C413" s="4">
        <v>4</v>
      </c>
      <c r="D413" s="4">
        <v>252</v>
      </c>
      <c r="E413" s="4">
        <v>1696</v>
      </c>
      <c r="F413" s="4">
        <v>2</v>
      </c>
      <c r="G413" s="11">
        <v>44069</v>
      </c>
      <c r="H413" s="41">
        <v>50860.425000000003</v>
      </c>
      <c r="I413" s="41">
        <v>4068.8339999999998</v>
      </c>
      <c r="J413" s="41">
        <v>1271.5106000000001</v>
      </c>
      <c r="K413" s="41">
        <v>56200.7696</v>
      </c>
      <c r="L413" s="11">
        <v>44078</v>
      </c>
      <c r="M413" t="s">
        <v>1829</v>
      </c>
      <c r="O413" t="str">
        <f>VLOOKUP(Table5[[#This Row],[Vendor_ID]],Table3[[Vendor_ID]:[REPUTASI]],10,0)</f>
        <v>F</v>
      </c>
      <c r="P413" t="str">
        <f>IF(Table5[[#This Row],[Reputation]]="F","Pembelian dilakukan kepada vendor dengan reputasi F","")</f>
        <v>Pembelian dilakukan kepada vendor dengan reputasi F</v>
      </c>
    </row>
    <row r="414" spans="1:16" hidden="1" x14ac:dyDescent="0.25">
      <c r="A414" s="5">
        <v>694</v>
      </c>
      <c r="B414" s="5">
        <v>4</v>
      </c>
      <c r="C414" s="5">
        <v>3</v>
      </c>
      <c r="D414" s="5">
        <v>261</v>
      </c>
      <c r="E414" s="5">
        <v>1504</v>
      </c>
      <c r="F414" s="5">
        <v>1</v>
      </c>
      <c r="G414" s="10">
        <v>44069</v>
      </c>
      <c r="H414" s="40">
        <v>551.88</v>
      </c>
      <c r="I414" s="40">
        <v>44.150399999999998</v>
      </c>
      <c r="J414" s="40">
        <v>13.797000000000001</v>
      </c>
      <c r="K414" s="40">
        <v>609.82740000000001</v>
      </c>
      <c r="L414" s="10">
        <v>44078</v>
      </c>
      <c r="M414" t="s">
        <v>2817</v>
      </c>
      <c r="O414" t="str">
        <f>VLOOKUP(Table5[[#This Row],[Vendor_ID]],Table3[[Vendor_ID]:[REPUTASI]],10,0)</f>
        <v>B</v>
      </c>
      <c r="P414" t="str">
        <f>IF(Table5[[#This Row],[Reputation]]="F","Pembelian dilakukan kepada vendor dengan reputasi F","")</f>
        <v/>
      </c>
    </row>
    <row r="415" spans="1:16" hidden="1" x14ac:dyDescent="0.25">
      <c r="A415" s="4">
        <v>695</v>
      </c>
      <c r="B415" s="4">
        <v>4</v>
      </c>
      <c r="C415" s="4">
        <v>4</v>
      </c>
      <c r="D415" s="4">
        <v>251</v>
      </c>
      <c r="E415" s="4">
        <v>1544</v>
      </c>
      <c r="F415" s="4">
        <v>1</v>
      </c>
      <c r="G415" s="11">
        <v>44069</v>
      </c>
      <c r="H415" s="41">
        <v>6987.75</v>
      </c>
      <c r="I415" s="41">
        <v>559.02</v>
      </c>
      <c r="J415" s="41">
        <v>174.69380000000001</v>
      </c>
      <c r="K415" s="41">
        <v>7721.4638000000004</v>
      </c>
      <c r="L415" s="11">
        <v>44078</v>
      </c>
      <c r="M415" t="s">
        <v>2817</v>
      </c>
      <c r="O415" t="str">
        <f>VLOOKUP(Table5[[#This Row],[Vendor_ID]],Table3[[Vendor_ID]:[REPUTASI]],10,0)</f>
        <v>B</v>
      </c>
      <c r="P415" t="str">
        <f>IF(Table5[[#This Row],[Reputation]]="F","Pembelian dilakukan kepada vendor dengan reputasi F","")</f>
        <v/>
      </c>
    </row>
    <row r="416" spans="1:16" hidden="1" x14ac:dyDescent="0.25">
      <c r="A416" s="5">
        <v>696</v>
      </c>
      <c r="B416" s="5">
        <v>4</v>
      </c>
      <c r="C416" s="5">
        <v>4</v>
      </c>
      <c r="D416" s="5">
        <v>253</v>
      </c>
      <c r="E416" s="5">
        <v>1530</v>
      </c>
      <c r="F416" s="5">
        <v>2</v>
      </c>
      <c r="G416" s="10">
        <v>44069</v>
      </c>
      <c r="H416" s="40">
        <v>28072.275000000001</v>
      </c>
      <c r="I416" s="40">
        <v>2245.7820000000002</v>
      </c>
      <c r="J416" s="40">
        <v>701.80690000000004</v>
      </c>
      <c r="K416" s="40">
        <v>31019.8639</v>
      </c>
      <c r="L416" s="10">
        <v>44078</v>
      </c>
      <c r="M416" t="s">
        <v>2810</v>
      </c>
      <c r="O416" t="str">
        <f>VLOOKUP(Table5[[#This Row],[Vendor_ID]],Table3[[Vendor_ID]:[REPUTASI]],10,0)</f>
        <v>A</v>
      </c>
      <c r="P416" t="str">
        <f>IF(Table5[[#This Row],[Reputation]]="F","Pembelian dilakukan kepada vendor dengan reputasi F","")</f>
        <v/>
      </c>
    </row>
    <row r="417" spans="1:16" hidden="1" x14ac:dyDescent="0.25">
      <c r="A417" s="4">
        <v>697</v>
      </c>
      <c r="B417" s="4">
        <v>4</v>
      </c>
      <c r="C417" s="4">
        <v>4</v>
      </c>
      <c r="D417" s="4">
        <v>255</v>
      </c>
      <c r="E417" s="4">
        <v>1508</v>
      </c>
      <c r="F417" s="4">
        <v>1</v>
      </c>
      <c r="G417" s="11">
        <v>44069</v>
      </c>
      <c r="H417" s="41">
        <v>1917.3</v>
      </c>
      <c r="I417" s="41">
        <v>153.38399999999999</v>
      </c>
      <c r="J417" s="41">
        <v>47.932499999999997</v>
      </c>
      <c r="K417" s="41">
        <v>2118.6165000000001</v>
      </c>
      <c r="L417" s="11">
        <v>44078</v>
      </c>
      <c r="M417" t="s">
        <v>2810</v>
      </c>
      <c r="O417" t="str">
        <f>VLOOKUP(Table5[[#This Row],[Vendor_ID]],Table3[[Vendor_ID]:[REPUTASI]],10,0)</f>
        <v>A</v>
      </c>
      <c r="P417" t="str">
        <f>IF(Table5[[#This Row],[Reputation]]="F","Pembelian dilakukan kepada vendor dengan reputasi F","")</f>
        <v/>
      </c>
    </row>
    <row r="418" spans="1:16" hidden="1" x14ac:dyDescent="0.25">
      <c r="A418" s="5">
        <v>698</v>
      </c>
      <c r="B418" s="5">
        <v>4</v>
      </c>
      <c r="C418" s="5">
        <v>4</v>
      </c>
      <c r="D418" s="5">
        <v>256</v>
      </c>
      <c r="E418" s="5">
        <v>1694</v>
      </c>
      <c r="F418" s="5">
        <v>1</v>
      </c>
      <c r="G418" s="10">
        <v>44069</v>
      </c>
      <c r="H418" s="40">
        <v>7623</v>
      </c>
      <c r="I418" s="40">
        <v>609.84</v>
      </c>
      <c r="J418" s="40">
        <v>190.57499999999999</v>
      </c>
      <c r="K418" s="40">
        <v>8423.4150000000009</v>
      </c>
      <c r="L418" s="10">
        <v>44078</v>
      </c>
      <c r="M418" t="s">
        <v>2817</v>
      </c>
      <c r="O418" t="str">
        <f>VLOOKUP(Table5[[#This Row],[Vendor_ID]],Table3[[Vendor_ID]:[REPUTASI]],10,0)</f>
        <v>B</v>
      </c>
      <c r="P418" t="str">
        <f>IF(Table5[[#This Row],[Reputation]]="F","Pembelian dilakukan kepada vendor dengan reputasi F","")</f>
        <v/>
      </c>
    </row>
    <row r="419" spans="1:16" x14ac:dyDescent="0.25">
      <c r="A419" s="4">
        <v>699</v>
      </c>
      <c r="B419" s="4">
        <v>4</v>
      </c>
      <c r="C419" s="4">
        <v>4</v>
      </c>
      <c r="D419" s="4">
        <v>259</v>
      </c>
      <c r="E419" s="4">
        <v>1624</v>
      </c>
      <c r="F419" s="4">
        <v>2</v>
      </c>
      <c r="G419" s="11">
        <v>44069</v>
      </c>
      <c r="H419" s="41">
        <v>28297.5</v>
      </c>
      <c r="I419" s="41">
        <v>2263.8000000000002</v>
      </c>
      <c r="J419" s="41">
        <v>707.4375</v>
      </c>
      <c r="K419" s="41">
        <v>31268.737499999999</v>
      </c>
      <c r="L419" s="11">
        <v>44078</v>
      </c>
      <c r="M419" t="s">
        <v>1829</v>
      </c>
      <c r="O419" t="str">
        <f>VLOOKUP(Table5[[#This Row],[Vendor_ID]],Table3[[Vendor_ID]:[REPUTASI]],10,0)</f>
        <v>F</v>
      </c>
      <c r="P419" t="str">
        <f>IF(Table5[[#This Row],[Reputation]]="F","Pembelian dilakukan kepada vendor dengan reputasi F","")</f>
        <v>Pembelian dilakukan kepada vendor dengan reputasi F</v>
      </c>
    </row>
    <row r="420" spans="1:16" hidden="1" x14ac:dyDescent="0.25">
      <c r="A420" s="5">
        <v>700</v>
      </c>
      <c r="B420" s="5">
        <v>4</v>
      </c>
      <c r="C420" s="5">
        <v>4</v>
      </c>
      <c r="D420" s="5">
        <v>260</v>
      </c>
      <c r="E420" s="5">
        <v>1548</v>
      </c>
      <c r="F420" s="5">
        <v>2</v>
      </c>
      <c r="G420" s="10">
        <v>44069</v>
      </c>
      <c r="H420" s="40">
        <v>59.944499999999998</v>
      </c>
      <c r="I420" s="40">
        <v>4.7956000000000003</v>
      </c>
      <c r="J420" s="40">
        <v>1.4985999999999999</v>
      </c>
      <c r="K420" s="40">
        <v>66.238699999999994</v>
      </c>
      <c r="L420" s="10">
        <v>44078</v>
      </c>
      <c r="M420" t="s">
        <v>2810</v>
      </c>
      <c r="O420" t="str">
        <f>VLOOKUP(Table5[[#This Row],[Vendor_ID]],Table3[[Vendor_ID]:[REPUTASI]],10,0)</f>
        <v>A</v>
      </c>
      <c r="P420" t="str">
        <f>IF(Table5[[#This Row],[Reputation]]="F","Pembelian dilakukan kepada vendor dengan reputasi F","")</f>
        <v/>
      </c>
    </row>
    <row r="421" spans="1:16" hidden="1" x14ac:dyDescent="0.25">
      <c r="A421" s="4">
        <v>701</v>
      </c>
      <c r="B421" s="4">
        <v>4</v>
      </c>
      <c r="C421" s="4">
        <v>4</v>
      </c>
      <c r="D421" s="4">
        <v>258</v>
      </c>
      <c r="E421" s="4">
        <v>1598</v>
      </c>
      <c r="F421" s="4">
        <v>4</v>
      </c>
      <c r="G421" s="11">
        <v>44069</v>
      </c>
      <c r="H421" s="41">
        <v>117.432</v>
      </c>
      <c r="I421" s="41">
        <v>9.3946000000000005</v>
      </c>
      <c r="J421" s="41">
        <v>2.9358</v>
      </c>
      <c r="K421" s="41">
        <v>129.76240000000001</v>
      </c>
      <c r="L421" s="11">
        <v>44078</v>
      </c>
      <c r="M421" t="s">
        <v>2810</v>
      </c>
      <c r="O421" t="str">
        <f>VLOOKUP(Table5[[#This Row],[Vendor_ID]],Table3[[Vendor_ID]:[REPUTASI]],10,0)</f>
        <v>A</v>
      </c>
      <c r="P421" t="str">
        <f>IF(Table5[[#This Row],[Reputation]]="F","Pembelian dilakukan kepada vendor dengan reputasi F","")</f>
        <v/>
      </c>
    </row>
    <row r="422" spans="1:16" hidden="1" x14ac:dyDescent="0.25">
      <c r="A422" s="5">
        <v>702</v>
      </c>
      <c r="B422" s="5">
        <v>4</v>
      </c>
      <c r="C422" s="5">
        <v>4</v>
      </c>
      <c r="D422" s="5">
        <v>254</v>
      </c>
      <c r="E422" s="5">
        <v>1658</v>
      </c>
      <c r="F422" s="5">
        <v>5</v>
      </c>
      <c r="G422" s="10">
        <v>44069</v>
      </c>
      <c r="H422" s="40">
        <v>43878.45</v>
      </c>
      <c r="I422" s="40">
        <v>3510.2759999999998</v>
      </c>
      <c r="J422" s="40">
        <v>1096.9612999999999</v>
      </c>
      <c r="K422" s="40">
        <v>48485.687299999998</v>
      </c>
      <c r="L422" s="10">
        <v>44078</v>
      </c>
      <c r="M422" t="s">
        <v>1829</v>
      </c>
      <c r="O422" t="str">
        <f>VLOOKUP(Table5[[#This Row],[Vendor_ID]],Table3[[Vendor_ID]:[REPUTASI]],10,0)</f>
        <v>B</v>
      </c>
      <c r="P422" t="str">
        <f>IF(Table5[[#This Row],[Reputation]]="F","Pembelian dilakukan kepada vendor dengan reputasi F","")</f>
        <v/>
      </c>
    </row>
    <row r="423" spans="1:16" hidden="1" x14ac:dyDescent="0.25">
      <c r="A423" s="4">
        <v>703</v>
      </c>
      <c r="B423" s="4">
        <v>4</v>
      </c>
      <c r="C423" s="4">
        <v>4</v>
      </c>
      <c r="D423" s="4">
        <v>257</v>
      </c>
      <c r="E423" s="4">
        <v>1536</v>
      </c>
      <c r="F423" s="4">
        <v>4</v>
      </c>
      <c r="G423" s="11">
        <v>44069</v>
      </c>
      <c r="H423" s="41">
        <v>383.35500000000002</v>
      </c>
      <c r="I423" s="41">
        <v>30.668399999999998</v>
      </c>
      <c r="J423" s="41">
        <v>9.5838999999999999</v>
      </c>
      <c r="K423" s="41">
        <v>423.60730000000001</v>
      </c>
      <c r="L423" s="11">
        <v>44078</v>
      </c>
      <c r="M423" t="s">
        <v>2810</v>
      </c>
      <c r="O423" t="str">
        <f>VLOOKUP(Table5[[#This Row],[Vendor_ID]],Table3[[Vendor_ID]:[REPUTASI]],10,0)</f>
        <v>A</v>
      </c>
      <c r="P423" t="str">
        <f>IF(Table5[[#This Row],[Reputation]]="F","Pembelian dilakukan kepada vendor dengan reputasi F","")</f>
        <v/>
      </c>
    </row>
    <row r="424" spans="1:16" x14ac:dyDescent="0.25">
      <c r="A424" s="5">
        <v>704</v>
      </c>
      <c r="B424" s="5">
        <v>4</v>
      </c>
      <c r="C424" s="5">
        <v>3</v>
      </c>
      <c r="D424" s="5">
        <v>261</v>
      </c>
      <c r="E424" s="5">
        <v>1568</v>
      </c>
      <c r="F424" s="5">
        <v>1</v>
      </c>
      <c r="G424" s="10">
        <v>44069</v>
      </c>
      <c r="H424" s="40">
        <v>10631.775</v>
      </c>
      <c r="I424" s="40">
        <v>850.54200000000003</v>
      </c>
      <c r="J424" s="40">
        <v>265.7944</v>
      </c>
      <c r="K424" s="40">
        <v>11748.1114</v>
      </c>
      <c r="L424" s="10">
        <v>44078</v>
      </c>
      <c r="M424" t="s">
        <v>1829</v>
      </c>
      <c r="O424" t="str">
        <f>VLOOKUP(Table5[[#This Row],[Vendor_ID]],Table3[[Vendor_ID]:[REPUTASI]],10,0)</f>
        <v>F</v>
      </c>
      <c r="P424" t="str">
        <f>IF(Table5[[#This Row],[Reputation]]="F","Pembelian dilakukan kepada vendor dengan reputasi F","")</f>
        <v>Pembelian dilakukan kepada vendor dengan reputasi F</v>
      </c>
    </row>
    <row r="425" spans="1:16" hidden="1" x14ac:dyDescent="0.25">
      <c r="A425" s="4">
        <v>705</v>
      </c>
      <c r="B425" s="4">
        <v>4</v>
      </c>
      <c r="C425" s="4">
        <v>4</v>
      </c>
      <c r="D425" s="4">
        <v>251</v>
      </c>
      <c r="E425" s="4">
        <v>1648</v>
      </c>
      <c r="F425" s="4">
        <v>5</v>
      </c>
      <c r="G425" s="11">
        <v>44070</v>
      </c>
      <c r="H425" s="41">
        <v>142.41149999999999</v>
      </c>
      <c r="I425" s="41">
        <v>11.392899999999999</v>
      </c>
      <c r="J425" s="41">
        <v>3.5602999999999998</v>
      </c>
      <c r="K425" s="41">
        <v>157.3647</v>
      </c>
      <c r="L425" s="11">
        <v>44079</v>
      </c>
      <c r="M425" t="s">
        <v>2810</v>
      </c>
      <c r="O425" t="str">
        <f>VLOOKUP(Table5[[#This Row],[Vendor_ID]],Table3[[Vendor_ID]:[REPUTASI]],10,0)</f>
        <v>A</v>
      </c>
      <c r="P425" t="str">
        <f>IF(Table5[[#This Row],[Reputation]]="F","Pembelian dilakukan kepada vendor dengan reputasi F","")</f>
        <v/>
      </c>
    </row>
    <row r="426" spans="1:16" hidden="1" x14ac:dyDescent="0.25">
      <c r="A426" s="5">
        <v>706</v>
      </c>
      <c r="B426" s="5">
        <v>4</v>
      </c>
      <c r="C426" s="5">
        <v>4</v>
      </c>
      <c r="D426" s="5">
        <v>253</v>
      </c>
      <c r="E426" s="5">
        <v>1646</v>
      </c>
      <c r="F426" s="5">
        <v>2</v>
      </c>
      <c r="G426" s="10">
        <v>44070</v>
      </c>
      <c r="H426" s="40">
        <v>48030.675000000003</v>
      </c>
      <c r="I426" s="40">
        <v>3842.4540000000002</v>
      </c>
      <c r="J426" s="40">
        <v>1200.7669000000001</v>
      </c>
      <c r="K426" s="40">
        <v>53073.895900000003</v>
      </c>
      <c r="L426" s="10">
        <v>44079</v>
      </c>
      <c r="M426" t="s">
        <v>2810</v>
      </c>
      <c r="O426" t="str">
        <f>VLOOKUP(Table5[[#This Row],[Vendor_ID]],Table3[[Vendor_ID]:[REPUTASI]],10,0)</f>
        <v>A</v>
      </c>
      <c r="P426" t="str">
        <f>IF(Table5[[#This Row],[Reputation]]="F","Pembelian dilakukan kepada vendor dengan reputasi F","")</f>
        <v/>
      </c>
    </row>
    <row r="427" spans="1:16" hidden="1" x14ac:dyDescent="0.25">
      <c r="A427" s="4">
        <v>707</v>
      </c>
      <c r="B427" s="4">
        <v>4</v>
      </c>
      <c r="C427" s="4">
        <v>4</v>
      </c>
      <c r="D427" s="4">
        <v>255</v>
      </c>
      <c r="E427" s="4">
        <v>1672</v>
      </c>
      <c r="F427" s="4">
        <v>4</v>
      </c>
      <c r="G427" s="11">
        <v>44070</v>
      </c>
      <c r="H427" s="41">
        <v>22516.724999999999</v>
      </c>
      <c r="I427" s="41">
        <v>1801.338</v>
      </c>
      <c r="J427" s="41">
        <v>562.91809999999998</v>
      </c>
      <c r="K427" s="41">
        <v>24880.981100000001</v>
      </c>
      <c r="L427" s="11">
        <v>44079</v>
      </c>
      <c r="M427" t="s">
        <v>2810</v>
      </c>
      <c r="O427" t="str">
        <f>VLOOKUP(Table5[[#This Row],[Vendor_ID]],Table3[[Vendor_ID]:[REPUTASI]],10,0)</f>
        <v>B</v>
      </c>
      <c r="P427" t="str">
        <f>IF(Table5[[#This Row],[Reputation]]="F","Pembelian dilakukan kepada vendor dengan reputasi F","")</f>
        <v/>
      </c>
    </row>
    <row r="428" spans="1:16" hidden="1" x14ac:dyDescent="0.25">
      <c r="A428" s="5">
        <v>708</v>
      </c>
      <c r="B428" s="5">
        <v>5</v>
      </c>
      <c r="C428" s="5">
        <v>4</v>
      </c>
      <c r="D428" s="5">
        <v>256</v>
      </c>
      <c r="E428" s="5">
        <v>1600</v>
      </c>
      <c r="F428" s="5">
        <v>1</v>
      </c>
      <c r="G428" s="10">
        <v>44070</v>
      </c>
      <c r="H428" s="40">
        <v>1276.2750000000001</v>
      </c>
      <c r="I428" s="40">
        <v>102.102</v>
      </c>
      <c r="J428" s="40">
        <v>31.9069</v>
      </c>
      <c r="K428" s="40">
        <v>1410.2838999999999</v>
      </c>
      <c r="L428" s="10">
        <v>44079</v>
      </c>
      <c r="M428" t="s">
        <v>2810</v>
      </c>
      <c r="O428" t="str">
        <f>VLOOKUP(Table5[[#This Row],[Vendor_ID]],Table3[[Vendor_ID]:[REPUTASI]],10,0)</f>
        <v>A</v>
      </c>
      <c r="P428" t="str">
        <f>IF(Table5[[#This Row],[Reputation]]="F","Pembelian dilakukan kepada vendor dengan reputasi F","")</f>
        <v/>
      </c>
    </row>
    <row r="429" spans="1:16" hidden="1" x14ac:dyDescent="0.25">
      <c r="A429" s="4">
        <v>709</v>
      </c>
      <c r="B429" s="4">
        <v>4</v>
      </c>
      <c r="C429" s="4">
        <v>4</v>
      </c>
      <c r="D429" s="4">
        <v>259</v>
      </c>
      <c r="E429" s="4">
        <v>1522</v>
      </c>
      <c r="F429" s="4">
        <v>1</v>
      </c>
      <c r="G429" s="11">
        <v>44070</v>
      </c>
      <c r="H429" s="41">
        <v>2003.925</v>
      </c>
      <c r="I429" s="41">
        <v>160.31399999999999</v>
      </c>
      <c r="J429" s="41">
        <v>50.098100000000002</v>
      </c>
      <c r="K429" s="41">
        <v>2214.3371000000002</v>
      </c>
      <c r="L429" s="11">
        <v>44079</v>
      </c>
      <c r="M429" t="s">
        <v>2810</v>
      </c>
      <c r="O429" t="str">
        <f>VLOOKUP(Table5[[#This Row],[Vendor_ID]],Table3[[Vendor_ID]:[REPUTASI]],10,0)</f>
        <v>A</v>
      </c>
      <c r="P429" t="str">
        <f>IF(Table5[[#This Row],[Reputation]]="F","Pembelian dilakukan kepada vendor dengan reputasi F","")</f>
        <v/>
      </c>
    </row>
    <row r="430" spans="1:16" x14ac:dyDescent="0.25">
      <c r="A430" s="5">
        <v>710</v>
      </c>
      <c r="B430" s="5">
        <v>4</v>
      </c>
      <c r="C430" s="5">
        <v>4</v>
      </c>
      <c r="D430" s="5">
        <v>260</v>
      </c>
      <c r="E430" s="5">
        <v>1570</v>
      </c>
      <c r="F430" s="5">
        <v>2</v>
      </c>
      <c r="G430" s="10">
        <v>44070</v>
      </c>
      <c r="H430" s="40">
        <v>50860.425000000003</v>
      </c>
      <c r="I430" s="40">
        <v>4068.8339999999998</v>
      </c>
      <c r="J430" s="40">
        <v>1271.5106000000001</v>
      </c>
      <c r="K430" s="40">
        <v>56200.7696</v>
      </c>
      <c r="L430" s="10">
        <v>44079</v>
      </c>
      <c r="M430" t="s">
        <v>1829</v>
      </c>
      <c r="O430" t="str">
        <f>VLOOKUP(Table5[[#This Row],[Vendor_ID]],Table3[[Vendor_ID]:[REPUTASI]],10,0)</f>
        <v>F</v>
      </c>
      <c r="P430" t="str">
        <f>IF(Table5[[#This Row],[Reputation]]="F","Pembelian dilakukan kepada vendor dengan reputasi F","")</f>
        <v>Pembelian dilakukan kepada vendor dengan reputasi F</v>
      </c>
    </row>
    <row r="431" spans="1:16" x14ac:dyDescent="0.25">
      <c r="A431" s="4">
        <v>711</v>
      </c>
      <c r="B431" s="4">
        <v>4</v>
      </c>
      <c r="C431" s="4">
        <v>4</v>
      </c>
      <c r="D431" s="4">
        <v>258</v>
      </c>
      <c r="E431" s="4">
        <v>1516</v>
      </c>
      <c r="F431" s="4">
        <v>1</v>
      </c>
      <c r="G431" s="11">
        <v>44070</v>
      </c>
      <c r="H431" s="41">
        <v>454.86</v>
      </c>
      <c r="I431" s="41">
        <v>36.388800000000003</v>
      </c>
      <c r="J431" s="41">
        <v>11.371499999999999</v>
      </c>
      <c r="K431" s="41">
        <v>502.62029999999999</v>
      </c>
      <c r="L431" s="11">
        <v>44079</v>
      </c>
      <c r="M431" t="s">
        <v>1829</v>
      </c>
      <c r="O431" t="str">
        <f>VLOOKUP(Table5[[#This Row],[Vendor_ID]],Table3[[Vendor_ID]:[REPUTASI]],10,0)</f>
        <v>F</v>
      </c>
      <c r="P431" t="str">
        <f>IF(Table5[[#This Row],[Reputation]]="F","Pembelian dilakukan kepada vendor dengan reputasi F","")</f>
        <v>Pembelian dilakukan kepada vendor dengan reputasi F</v>
      </c>
    </row>
    <row r="432" spans="1:16" hidden="1" x14ac:dyDescent="0.25">
      <c r="A432" s="5">
        <v>712</v>
      </c>
      <c r="B432" s="5">
        <v>4</v>
      </c>
      <c r="C432" s="5">
        <v>4</v>
      </c>
      <c r="D432" s="5">
        <v>254</v>
      </c>
      <c r="E432" s="5">
        <v>1506</v>
      </c>
      <c r="F432" s="5">
        <v>5</v>
      </c>
      <c r="G432" s="10">
        <v>44070</v>
      </c>
      <c r="H432" s="40">
        <v>43878.45</v>
      </c>
      <c r="I432" s="40">
        <v>3510.2759999999998</v>
      </c>
      <c r="J432" s="40">
        <v>1096.9612999999999</v>
      </c>
      <c r="K432" s="40">
        <v>48485.687299999998</v>
      </c>
      <c r="L432" s="10">
        <v>44079</v>
      </c>
      <c r="M432" t="s">
        <v>1829</v>
      </c>
      <c r="O432" t="str">
        <f>VLOOKUP(Table5[[#This Row],[Vendor_ID]],Table3[[Vendor_ID]:[REPUTASI]],10,0)</f>
        <v>B</v>
      </c>
      <c r="P432" t="str">
        <f>IF(Table5[[#This Row],[Reputation]]="F","Pembelian dilakukan kepada vendor dengan reputasi F","")</f>
        <v/>
      </c>
    </row>
    <row r="433" spans="1:16" hidden="1" x14ac:dyDescent="0.25">
      <c r="A433" s="4">
        <v>713</v>
      </c>
      <c r="B433" s="4">
        <v>4</v>
      </c>
      <c r="C433" s="4">
        <v>4</v>
      </c>
      <c r="D433" s="4">
        <v>257</v>
      </c>
      <c r="E433" s="4">
        <v>1626</v>
      </c>
      <c r="F433" s="4">
        <v>2</v>
      </c>
      <c r="G433" s="11">
        <v>44070</v>
      </c>
      <c r="H433" s="41">
        <v>7132.125</v>
      </c>
      <c r="I433" s="41">
        <v>570.57000000000005</v>
      </c>
      <c r="J433" s="41">
        <v>178.3031</v>
      </c>
      <c r="K433" s="41">
        <v>7880.9980999999998</v>
      </c>
      <c r="L433" s="11">
        <v>44079</v>
      </c>
      <c r="M433" t="s">
        <v>2817</v>
      </c>
      <c r="O433" t="str">
        <f>VLOOKUP(Table5[[#This Row],[Vendor_ID]],Table3[[Vendor_ID]:[REPUTASI]],10,0)</f>
        <v>B</v>
      </c>
      <c r="P433" t="str">
        <f>IF(Table5[[#This Row],[Reputation]]="F","Pembelian dilakukan kepada vendor dengan reputasi F","")</f>
        <v/>
      </c>
    </row>
    <row r="434" spans="1:16" x14ac:dyDescent="0.25">
      <c r="A434" s="5">
        <v>714</v>
      </c>
      <c r="B434" s="5">
        <v>4</v>
      </c>
      <c r="C434" s="5">
        <v>3</v>
      </c>
      <c r="D434" s="5">
        <v>261</v>
      </c>
      <c r="E434" s="5">
        <v>1542</v>
      </c>
      <c r="F434" s="5">
        <v>2</v>
      </c>
      <c r="G434" s="10">
        <v>44070</v>
      </c>
      <c r="H434" s="40">
        <v>28343.7</v>
      </c>
      <c r="I434" s="40">
        <v>2267.4960000000001</v>
      </c>
      <c r="J434" s="40">
        <v>708.59249999999997</v>
      </c>
      <c r="K434" s="40">
        <v>31319.788499999999</v>
      </c>
      <c r="L434" s="10">
        <v>44079</v>
      </c>
      <c r="M434" t="s">
        <v>1829</v>
      </c>
      <c r="O434" t="str">
        <f>VLOOKUP(Table5[[#This Row],[Vendor_ID]],Table3[[Vendor_ID]:[REPUTASI]],10,0)</f>
        <v>F</v>
      </c>
      <c r="P434" t="str">
        <f>IF(Table5[[#This Row],[Reputation]]="F","Pembelian dilakukan kepada vendor dengan reputasi F","")</f>
        <v>Pembelian dilakukan kepada vendor dengan reputasi F</v>
      </c>
    </row>
    <row r="435" spans="1:16" hidden="1" x14ac:dyDescent="0.25">
      <c r="A435" s="4">
        <v>715</v>
      </c>
      <c r="B435" s="4">
        <v>4</v>
      </c>
      <c r="C435" s="4">
        <v>4</v>
      </c>
      <c r="D435" s="4">
        <v>251</v>
      </c>
      <c r="E435" s="4">
        <v>1610</v>
      </c>
      <c r="F435" s="4">
        <v>4</v>
      </c>
      <c r="G435" s="11">
        <v>44070</v>
      </c>
      <c r="H435" s="41">
        <v>22516.724999999999</v>
      </c>
      <c r="I435" s="41">
        <v>1801.338</v>
      </c>
      <c r="J435" s="41">
        <v>562.91809999999998</v>
      </c>
      <c r="K435" s="41">
        <v>24880.981100000001</v>
      </c>
      <c r="L435" s="11">
        <v>44079</v>
      </c>
      <c r="M435" t="s">
        <v>2810</v>
      </c>
      <c r="O435" t="str">
        <f>VLOOKUP(Table5[[#This Row],[Vendor_ID]],Table3[[Vendor_ID]:[REPUTASI]],10,0)</f>
        <v>A</v>
      </c>
      <c r="P435" t="str">
        <f>IF(Table5[[#This Row],[Reputation]]="F","Pembelian dilakukan kepada vendor dengan reputasi F","")</f>
        <v/>
      </c>
    </row>
    <row r="436" spans="1:16" hidden="1" x14ac:dyDescent="0.25">
      <c r="A436" s="5">
        <v>716</v>
      </c>
      <c r="B436" s="5">
        <v>4</v>
      </c>
      <c r="C436" s="5">
        <v>4</v>
      </c>
      <c r="D436" s="5">
        <v>253</v>
      </c>
      <c r="E436" s="5">
        <v>1638</v>
      </c>
      <c r="F436" s="5">
        <v>5</v>
      </c>
      <c r="G436" s="10">
        <v>44070</v>
      </c>
      <c r="H436" s="40">
        <v>34644.224999999999</v>
      </c>
      <c r="I436" s="40">
        <v>2771.538</v>
      </c>
      <c r="J436" s="40">
        <v>866.10559999999998</v>
      </c>
      <c r="K436" s="40">
        <v>38281.868600000002</v>
      </c>
      <c r="L436" s="10">
        <v>44079</v>
      </c>
      <c r="M436" t="s">
        <v>2817</v>
      </c>
      <c r="O436" t="str">
        <f>VLOOKUP(Table5[[#This Row],[Vendor_ID]],Table3[[Vendor_ID]:[REPUTASI]],10,0)</f>
        <v>A</v>
      </c>
      <c r="P436" t="str">
        <f>IF(Table5[[#This Row],[Reputation]]="F","Pembelian dilakukan kepada vendor dengan reputasi F","")</f>
        <v/>
      </c>
    </row>
    <row r="437" spans="1:16" hidden="1" x14ac:dyDescent="0.25">
      <c r="A437" s="4">
        <v>717</v>
      </c>
      <c r="B437" s="4">
        <v>4</v>
      </c>
      <c r="C437" s="4">
        <v>4</v>
      </c>
      <c r="D437" s="4">
        <v>252</v>
      </c>
      <c r="E437" s="4">
        <v>1582</v>
      </c>
      <c r="F437" s="4">
        <v>4</v>
      </c>
      <c r="G437" s="11">
        <v>44070</v>
      </c>
      <c r="H437" s="41">
        <v>247.55850000000001</v>
      </c>
      <c r="I437" s="41">
        <v>19.8047</v>
      </c>
      <c r="J437" s="41">
        <v>6.1890000000000001</v>
      </c>
      <c r="K437" s="41">
        <v>273.55220000000003</v>
      </c>
      <c r="L437" s="11">
        <v>44079</v>
      </c>
      <c r="M437" t="s">
        <v>2810</v>
      </c>
      <c r="O437" t="str">
        <f>VLOOKUP(Table5[[#This Row],[Vendor_ID]],Table3[[Vendor_ID]:[REPUTASI]],10,0)</f>
        <v>A</v>
      </c>
      <c r="P437" t="str">
        <f>IF(Table5[[#This Row],[Reputation]]="F","Pembelian dilakukan kepada vendor dengan reputasi F","")</f>
        <v/>
      </c>
    </row>
    <row r="438" spans="1:16" hidden="1" x14ac:dyDescent="0.25">
      <c r="A438" s="5">
        <v>718</v>
      </c>
      <c r="B438" s="5">
        <v>4</v>
      </c>
      <c r="C438" s="5">
        <v>4</v>
      </c>
      <c r="D438" s="5">
        <v>256</v>
      </c>
      <c r="E438" s="5">
        <v>1510</v>
      </c>
      <c r="F438" s="5">
        <v>5</v>
      </c>
      <c r="G438" s="10">
        <v>44070</v>
      </c>
      <c r="H438" s="40">
        <v>143.04150000000001</v>
      </c>
      <c r="I438" s="40">
        <v>11.443300000000001</v>
      </c>
      <c r="J438" s="40">
        <v>3.5760000000000001</v>
      </c>
      <c r="K438" s="40">
        <v>158.0608</v>
      </c>
      <c r="L438" s="10">
        <v>44079</v>
      </c>
      <c r="M438" t="s">
        <v>2810</v>
      </c>
      <c r="O438" t="str">
        <f>VLOOKUP(Table5[[#This Row],[Vendor_ID]],Table3[[Vendor_ID]:[REPUTASI]],10,0)</f>
        <v>A</v>
      </c>
      <c r="P438" t="str">
        <f>IF(Table5[[#This Row],[Reputation]]="F","Pembelian dilakukan kepada vendor dengan reputasi F","")</f>
        <v/>
      </c>
    </row>
    <row r="439" spans="1:16" x14ac:dyDescent="0.25">
      <c r="A439" s="4">
        <v>719</v>
      </c>
      <c r="B439" s="4">
        <v>4</v>
      </c>
      <c r="C439" s="4">
        <v>4</v>
      </c>
      <c r="D439" s="4">
        <v>259</v>
      </c>
      <c r="E439" s="4">
        <v>1526</v>
      </c>
      <c r="F439" s="4">
        <v>2</v>
      </c>
      <c r="G439" s="11">
        <v>44070</v>
      </c>
      <c r="H439" s="41">
        <v>28199.325000000001</v>
      </c>
      <c r="I439" s="41">
        <v>2255.9459999999999</v>
      </c>
      <c r="J439" s="41">
        <v>704.98310000000004</v>
      </c>
      <c r="K439" s="41">
        <v>31160.254099999998</v>
      </c>
      <c r="L439" s="11">
        <v>44079</v>
      </c>
      <c r="M439" t="s">
        <v>1829</v>
      </c>
      <c r="O439" t="str">
        <f>VLOOKUP(Table5[[#This Row],[Vendor_ID]],Table3[[Vendor_ID]:[REPUTASI]],10,0)</f>
        <v>F</v>
      </c>
      <c r="P439" t="str">
        <f>IF(Table5[[#This Row],[Reputation]]="F","Pembelian dilakukan kepada vendor dengan reputasi F","")</f>
        <v>Pembelian dilakukan kepada vendor dengan reputasi F</v>
      </c>
    </row>
    <row r="440" spans="1:16" hidden="1" x14ac:dyDescent="0.25">
      <c r="A440" s="5">
        <v>720</v>
      </c>
      <c r="B440" s="5">
        <v>4</v>
      </c>
      <c r="C440" s="5">
        <v>4</v>
      </c>
      <c r="D440" s="5">
        <v>260</v>
      </c>
      <c r="E440" s="5">
        <v>1644</v>
      </c>
      <c r="F440" s="5">
        <v>1</v>
      </c>
      <c r="G440" s="10">
        <v>44070</v>
      </c>
      <c r="H440" s="40">
        <v>3713.3249999999998</v>
      </c>
      <c r="I440" s="40">
        <v>297.06599999999997</v>
      </c>
      <c r="J440" s="40">
        <v>92.833100000000002</v>
      </c>
      <c r="K440" s="40">
        <v>4103.2241000000004</v>
      </c>
      <c r="L440" s="10">
        <v>44079</v>
      </c>
      <c r="M440" t="s">
        <v>2817</v>
      </c>
      <c r="O440" t="str">
        <f>VLOOKUP(Table5[[#This Row],[Vendor_ID]],Table3[[Vendor_ID]:[REPUTASI]],10,0)</f>
        <v>B</v>
      </c>
      <c r="P440" t="str">
        <f>IF(Table5[[#This Row],[Reputation]]="F","Pembelian dilakukan kepada vendor dengan reputasi F","")</f>
        <v/>
      </c>
    </row>
    <row r="441" spans="1:16" x14ac:dyDescent="0.25">
      <c r="A441" s="4">
        <v>721</v>
      </c>
      <c r="B441" s="4">
        <v>4</v>
      </c>
      <c r="C441" s="4">
        <v>4</v>
      </c>
      <c r="D441" s="4">
        <v>258</v>
      </c>
      <c r="E441" s="4">
        <v>1680</v>
      </c>
      <c r="F441" s="4">
        <v>4</v>
      </c>
      <c r="G441" s="11">
        <v>44071</v>
      </c>
      <c r="H441" s="41">
        <v>19952.625</v>
      </c>
      <c r="I441" s="41">
        <v>1596.21</v>
      </c>
      <c r="J441" s="41">
        <v>498.81560000000002</v>
      </c>
      <c r="K441" s="41">
        <v>22047.650600000001</v>
      </c>
      <c r="L441" s="11">
        <v>44080</v>
      </c>
      <c r="M441" t="s">
        <v>1829</v>
      </c>
      <c r="O441" t="str">
        <f>VLOOKUP(Table5[[#This Row],[Vendor_ID]],Table3[[Vendor_ID]:[REPUTASI]],10,0)</f>
        <v>F</v>
      </c>
      <c r="P441" t="str">
        <f>IF(Table5[[#This Row],[Reputation]]="F","Pembelian dilakukan kepada vendor dengan reputasi F","")</f>
        <v>Pembelian dilakukan kepada vendor dengan reputasi F</v>
      </c>
    </row>
    <row r="442" spans="1:16" hidden="1" x14ac:dyDescent="0.25">
      <c r="A442" s="5">
        <v>722</v>
      </c>
      <c r="B442" s="5">
        <v>4</v>
      </c>
      <c r="C442" s="5">
        <v>4</v>
      </c>
      <c r="D442" s="5">
        <v>254</v>
      </c>
      <c r="E442" s="5">
        <v>1584</v>
      </c>
      <c r="F442" s="5">
        <v>5</v>
      </c>
      <c r="G442" s="10">
        <v>44071</v>
      </c>
      <c r="H442" s="40">
        <v>6540.66</v>
      </c>
      <c r="I442" s="40">
        <v>523.25279999999998</v>
      </c>
      <c r="J442" s="40">
        <v>163.51650000000001</v>
      </c>
      <c r="K442" s="40">
        <v>7227.4292999999998</v>
      </c>
      <c r="L442" s="10">
        <v>44080</v>
      </c>
      <c r="M442" t="s">
        <v>1829</v>
      </c>
      <c r="O442" t="str">
        <f>VLOOKUP(Table5[[#This Row],[Vendor_ID]],Table3[[Vendor_ID]:[REPUTASI]],10,0)</f>
        <v>B</v>
      </c>
      <c r="P442" t="str">
        <f>IF(Table5[[#This Row],[Reputation]]="F","Pembelian dilakukan kepada vendor dengan reputasi F","")</f>
        <v/>
      </c>
    </row>
    <row r="443" spans="1:16" hidden="1" x14ac:dyDescent="0.25">
      <c r="A443" s="4">
        <v>723</v>
      </c>
      <c r="B443" s="4">
        <v>4</v>
      </c>
      <c r="C443" s="4">
        <v>4</v>
      </c>
      <c r="D443" s="4">
        <v>257</v>
      </c>
      <c r="E443" s="4">
        <v>1620</v>
      </c>
      <c r="F443" s="4">
        <v>5</v>
      </c>
      <c r="G443" s="11">
        <v>44071</v>
      </c>
      <c r="H443" s="41">
        <v>5711.4750000000004</v>
      </c>
      <c r="I443" s="41">
        <v>456.91800000000001</v>
      </c>
      <c r="J443" s="41">
        <v>142.7869</v>
      </c>
      <c r="K443" s="41">
        <v>6311.1799000000001</v>
      </c>
      <c r="L443" s="11">
        <v>44080</v>
      </c>
      <c r="M443" t="s">
        <v>2817</v>
      </c>
      <c r="O443" t="str">
        <f>VLOOKUP(Table5[[#This Row],[Vendor_ID]],Table3[[Vendor_ID]:[REPUTASI]],10,0)</f>
        <v>B</v>
      </c>
      <c r="P443" t="str">
        <f>IF(Table5[[#This Row],[Reputation]]="F","Pembelian dilakukan kepada vendor dengan reputasi F","")</f>
        <v/>
      </c>
    </row>
    <row r="444" spans="1:16" hidden="1" x14ac:dyDescent="0.25">
      <c r="A444" s="5">
        <v>724</v>
      </c>
      <c r="B444" s="5">
        <v>4</v>
      </c>
      <c r="C444" s="5">
        <v>3</v>
      </c>
      <c r="D444" s="5">
        <v>261</v>
      </c>
      <c r="E444" s="5">
        <v>1666</v>
      </c>
      <c r="F444" s="5">
        <v>5</v>
      </c>
      <c r="G444" s="10">
        <v>44071</v>
      </c>
      <c r="H444" s="40">
        <v>279.78300000000002</v>
      </c>
      <c r="I444" s="40">
        <v>22.3826</v>
      </c>
      <c r="J444" s="40">
        <v>6.9946000000000002</v>
      </c>
      <c r="K444" s="40">
        <v>309.16019999999997</v>
      </c>
      <c r="L444" s="10">
        <v>44080</v>
      </c>
      <c r="M444" t="s">
        <v>2817</v>
      </c>
      <c r="O444" t="str">
        <f>VLOOKUP(Table5[[#This Row],[Vendor_ID]],Table3[[Vendor_ID]:[REPUTASI]],10,0)</f>
        <v>B</v>
      </c>
      <c r="P444" t="str">
        <f>IF(Table5[[#This Row],[Reputation]]="F","Pembelian dilakukan kepada vendor dengan reputasi F","")</f>
        <v/>
      </c>
    </row>
    <row r="445" spans="1:16" hidden="1" x14ac:dyDescent="0.25">
      <c r="A445" s="4">
        <v>725</v>
      </c>
      <c r="B445" s="4">
        <v>4</v>
      </c>
      <c r="C445" s="4">
        <v>4</v>
      </c>
      <c r="D445" s="4">
        <v>251</v>
      </c>
      <c r="E445" s="4">
        <v>1592</v>
      </c>
      <c r="F445" s="4">
        <v>2</v>
      </c>
      <c r="G445" s="11">
        <v>44071</v>
      </c>
      <c r="H445" s="41">
        <v>97.965000000000003</v>
      </c>
      <c r="I445" s="41">
        <v>7.8372000000000002</v>
      </c>
      <c r="J445" s="41">
        <v>2.4491000000000001</v>
      </c>
      <c r="K445" s="41">
        <v>108.2513</v>
      </c>
      <c r="L445" s="11">
        <v>44080</v>
      </c>
      <c r="M445" t="s">
        <v>2810</v>
      </c>
      <c r="O445" t="str">
        <f>VLOOKUP(Table5[[#This Row],[Vendor_ID]],Table3[[Vendor_ID]:[REPUTASI]],10,0)</f>
        <v>A</v>
      </c>
      <c r="P445" t="str">
        <f>IF(Table5[[#This Row],[Reputation]]="F","Pembelian dilakukan kepada vendor dengan reputasi F","")</f>
        <v/>
      </c>
    </row>
    <row r="446" spans="1:16" hidden="1" x14ac:dyDescent="0.25">
      <c r="A446" s="5">
        <v>726</v>
      </c>
      <c r="B446" s="5">
        <v>4</v>
      </c>
      <c r="C446" s="5">
        <v>4</v>
      </c>
      <c r="D446" s="5">
        <v>253</v>
      </c>
      <c r="E446" s="5">
        <v>1618</v>
      </c>
      <c r="F446" s="5">
        <v>4</v>
      </c>
      <c r="G446" s="10">
        <v>44071</v>
      </c>
      <c r="H446" s="40">
        <v>114.471</v>
      </c>
      <c r="I446" s="40">
        <v>9.1577000000000002</v>
      </c>
      <c r="J446" s="40">
        <v>2.8618000000000001</v>
      </c>
      <c r="K446" s="40">
        <v>126.4905</v>
      </c>
      <c r="L446" s="10">
        <v>44080</v>
      </c>
      <c r="M446" t="s">
        <v>2810</v>
      </c>
      <c r="O446" t="str">
        <f>VLOOKUP(Table5[[#This Row],[Vendor_ID]],Table3[[Vendor_ID]:[REPUTASI]],10,0)</f>
        <v>A</v>
      </c>
      <c r="P446" t="str">
        <f>IF(Table5[[#This Row],[Reputation]]="F","Pembelian dilakukan kepada vendor dengan reputasi F","")</f>
        <v/>
      </c>
    </row>
    <row r="447" spans="1:16" hidden="1" x14ac:dyDescent="0.25">
      <c r="A447" s="4">
        <v>727</v>
      </c>
      <c r="B447" s="4">
        <v>4</v>
      </c>
      <c r="C447" s="4">
        <v>4</v>
      </c>
      <c r="D447" s="4">
        <v>255</v>
      </c>
      <c r="E447" s="4">
        <v>1612</v>
      </c>
      <c r="F447" s="4">
        <v>4</v>
      </c>
      <c r="G447" s="11">
        <v>44071</v>
      </c>
      <c r="H447" s="41">
        <v>132.6465</v>
      </c>
      <c r="I447" s="41">
        <v>10.611700000000001</v>
      </c>
      <c r="J447" s="41">
        <v>3.3161999999999998</v>
      </c>
      <c r="K447" s="41">
        <v>146.5744</v>
      </c>
      <c r="L447" s="11">
        <v>44080</v>
      </c>
      <c r="M447" t="s">
        <v>2810</v>
      </c>
      <c r="O447" t="str">
        <f>VLOOKUP(Table5[[#This Row],[Vendor_ID]],Table3[[Vendor_ID]:[REPUTASI]],10,0)</f>
        <v>A</v>
      </c>
      <c r="P447" t="str">
        <f>IF(Table5[[#This Row],[Reputation]]="F","Pembelian dilakukan kepada vendor dengan reputasi F","")</f>
        <v/>
      </c>
    </row>
    <row r="448" spans="1:16" hidden="1" x14ac:dyDescent="0.25">
      <c r="A448" s="5">
        <v>728</v>
      </c>
      <c r="B448" s="5">
        <v>4</v>
      </c>
      <c r="C448" s="5">
        <v>4</v>
      </c>
      <c r="D448" s="5">
        <v>252</v>
      </c>
      <c r="E448" s="5">
        <v>1586</v>
      </c>
      <c r="F448" s="5">
        <v>5</v>
      </c>
      <c r="G448" s="10">
        <v>44071</v>
      </c>
      <c r="H448" s="40">
        <v>43878.45</v>
      </c>
      <c r="I448" s="40">
        <v>3510.2759999999998</v>
      </c>
      <c r="J448" s="40">
        <v>1096.9612999999999</v>
      </c>
      <c r="K448" s="40">
        <v>48485.687299999998</v>
      </c>
      <c r="L448" s="10">
        <v>44080</v>
      </c>
      <c r="M448" t="s">
        <v>2817</v>
      </c>
      <c r="O448" t="str">
        <f>VLOOKUP(Table5[[#This Row],[Vendor_ID]],Table3[[Vendor_ID]:[REPUTASI]],10,0)</f>
        <v>A</v>
      </c>
      <c r="P448" t="str">
        <f>IF(Table5[[#This Row],[Reputation]]="F","Pembelian dilakukan kepada vendor dengan reputasi F","")</f>
        <v/>
      </c>
    </row>
    <row r="449" spans="1:16" hidden="1" x14ac:dyDescent="0.25">
      <c r="A449" s="4">
        <v>729</v>
      </c>
      <c r="B449" s="4">
        <v>4</v>
      </c>
      <c r="C449" s="4">
        <v>4</v>
      </c>
      <c r="D449" s="4">
        <v>259</v>
      </c>
      <c r="E449" s="4">
        <v>1500</v>
      </c>
      <c r="F449" s="4">
        <v>1</v>
      </c>
      <c r="G449" s="11">
        <v>44071</v>
      </c>
      <c r="H449" s="41">
        <v>418.95</v>
      </c>
      <c r="I449" s="41">
        <v>33.515999999999998</v>
      </c>
      <c r="J449" s="41">
        <v>10.473800000000001</v>
      </c>
      <c r="K449" s="41">
        <v>462.93979999999999</v>
      </c>
      <c r="L449" s="11">
        <v>44080</v>
      </c>
      <c r="M449" t="s">
        <v>2817</v>
      </c>
      <c r="O449" t="str">
        <f>VLOOKUP(Table5[[#This Row],[Vendor_ID]],Table3[[Vendor_ID]:[REPUTASI]],10,0)</f>
        <v>B</v>
      </c>
      <c r="P449" t="str">
        <f>IF(Table5[[#This Row],[Reputation]]="F","Pembelian dilakukan kepada vendor dengan reputasi F","")</f>
        <v/>
      </c>
    </row>
    <row r="450" spans="1:16" hidden="1" x14ac:dyDescent="0.25">
      <c r="A450" s="5">
        <v>730</v>
      </c>
      <c r="B450" s="5">
        <v>4</v>
      </c>
      <c r="C450" s="5">
        <v>4</v>
      </c>
      <c r="D450" s="5">
        <v>260</v>
      </c>
      <c r="E450" s="5">
        <v>1656</v>
      </c>
      <c r="F450" s="5">
        <v>4</v>
      </c>
      <c r="G450" s="10">
        <v>44071</v>
      </c>
      <c r="H450" s="40">
        <v>366.34500000000003</v>
      </c>
      <c r="I450" s="40">
        <v>29.307600000000001</v>
      </c>
      <c r="J450" s="40">
        <v>9.1585999999999999</v>
      </c>
      <c r="K450" s="40">
        <v>404.81119999999999</v>
      </c>
      <c r="L450" s="10">
        <v>44080</v>
      </c>
      <c r="M450" t="s">
        <v>2810</v>
      </c>
      <c r="O450" t="str">
        <f>VLOOKUP(Table5[[#This Row],[Vendor_ID]],Table3[[Vendor_ID]:[REPUTASI]],10,0)</f>
        <v>A</v>
      </c>
      <c r="P450" t="str">
        <f>IF(Table5[[#This Row],[Reputation]]="F","Pembelian dilakukan kepada vendor dengan reputasi F","")</f>
        <v/>
      </c>
    </row>
    <row r="451" spans="1:16" x14ac:dyDescent="0.25">
      <c r="A451" s="4">
        <v>731</v>
      </c>
      <c r="B451" s="4">
        <v>4</v>
      </c>
      <c r="C451" s="4">
        <v>4</v>
      </c>
      <c r="D451" s="4">
        <v>258</v>
      </c>
      <c r="E451" s="4">
        <v>1572</v>
      </c>
      <c r="F451" s="4">
        <v>1</v>
      </c>
      <c r="G451" s="11">
        <v>44071</v>
      </c>
      <c r="H451" s="41">
        <v>461.79</v>
      </c>
      <c r="I451" s="41">
        <v>36.943199999999997</v>
      </c>
      <c r="J451" s="41">
        <v>11.5448</v>
      </c>
      <c r="K451" s="41">
        <v>510.27800000000002</v>
      </c>
      <c r="L451" s="11">
        <v>44080</v>
      </c>
      <c r="M451" t="s">
        <v>1829</v>
      </c>
      <c r="O451" t="str">
        <f>VLOOKUP(Table5[[#This Row],[Vendor_ID]],Table3[[Vendor_ID]:[REPUTASI]],10,0)</f>
        <v>F</v>
      </c>
      <c r="P451" t="str">
        <f>IF(Table5[[#This Row],[Reputation]]="F","Pembelian dilakukan kepada vendor dengan reputasi F","")</f>
        <v>Pembelian dilakukan kepada vendor dengan reputasi F</v>
      </c>
    </row>
    <row r="452" spans="1:16" hidden="1" x14ac:dyDescent="0.25">
      <c r="A452" s="5">
        <v>732</v>
      </c>
      <c r="B452" s="5">
        <v>4</v>
      </c>
      <c r="C452" s="5">
        <v>4</v>
      </c>
      <c r="D452" s="5">
        <v>250</v>
      </c>
      <c r="E452" s="5">
        <v>1562</v>
      </c>
      <c r="F452" s="5">
        <v>4</v>
      </c>
      <c r="G452" s="10">
        <v>44071</v>
      </c>
      <c r="H452" s="40">
        <v>272.44349999999997</v>
      </c>
      <c r="I452" s="40">
        <v>21.795500000000001</v>
      </c>
      <c r="J452" s="40">
        <v>6.8110999999999997</v>
      </c>
      <c r="K452" s="40">
        <v>301.05009999999999</v>
      </c>
      <c r="L452" s="10">
        <v>44080</v>
      </c>
      <c r="M452" t="s">
        <v>2817</v>
      </c>
      <c r="O452" t="str">
        <f>VLOOKUP(Table5[[#This Row],[Vendor_ID]],Table3[[Vendor_ID]:[REPUTASI]],10,0)</f>
        <v>B</v>
      </c>
      <c r="P452" t="str">
        <f>IF(Table5[[#This Row],[Reputation]]="F","Pembelian dilakukan kepada vendor dengan reputasi F","")</f>
        <v/>
      </c>
    </row>
    <row r="453" spans="1:16" hidden="1" x14ac:dyDescent="0.25">
      <c r="A453" s="4">
        <v>733</v>
      </c>
      <c r="B453" s="4">
        <v>4</v>
      </c>
      <c r="C453" s="4">
        <v>4</v>
      </c>
      <c r="D453" s="4">
        <v>257</v>
      </c>
      <c r="E453" s="4">
        <v>1662</v>
      </c>
      <c r="F453" s="4">
        <v>2</v>
      </c>
      <c r="G453" s="11">
        <v>44071</v>
      </c>
      <c r="H453" s="41">
        <v>37.075499999999998</v>
      </c>
      <c r="I453" s="41">
        <v>2.9660000000000002</v>
      </c>
      <c r="J453" s="41">
        <v>0.92689999999999995</v>
      </c>
      <c r="K453" s="41">
        <v>40.968400000000003</v>
      </c>
      <c r="L453" s="11">
        <v>44080</v>
      </c>
      <c r="M453" t="s">
        <v>2810</v>
      </c>
      <c r="O453" t="str">
        <f>VLOOKUP(Table5[[#This Row],[Vendor_ID]],Table3[[Vendor_ID]:[REPUTASI]],10,0)</f>
        <v>A</v>
      </c>
      <c r="P453" t="str">
        <f>IF(Table5[[#This Row],[Reputation]]="F","Pembelian dilakukan kepada vendor dengan reputasi F","")</f>
        <v/>
      </c>
    </row>
    <row r="454" spans="1:16" hidden="1" x14ac:dyDescent="0.25">
      <c r="A454" s="5">
        <v>734</v>
      </c>
      <c r="B454" s="5">
        <v>4</v>
      </c>
      <c r="C454" s="5">
        <v>3</v>
      </c>
      <c r="D454" s="5">
        <v>261</v>
      </c>
      <c r="E454" s="5">
        <v>1682</v>
      </c>
      <c r="F454" s="5">
        <v>4</v>
      </c>
      <c r="G454" s="10">
        <v>44071</v>
      </c>
      <c r="H454" s="40">
        <v>21558.075000000001</v>
      </c>
      <c r="I454" s="40">
        <v>1724.646</v>
      </c>
      <c r="J454" s="40">
        <v>538.95190000000002</v>
      </c>
      <c r="K454" s="40">
        <v>23821.672900000001</v>
      </c>
      <c r="L454" s="10">
        <v>44080</v>
      </c>
      <c r="M454" t="s">
        <v>2817</v>
      </c>
      <c r="O454" t="str">
        <f>VLOOKUP(Table5[[#This Row],[Vendor_ID]],Table3[[Vendor_ID]:[REPUTASI]],10,0)</f>
        <v>B</v>
      </c>
      <c r="P454" t="str">
        <f>IF(Table5[[#This Row],[Reputation]]="F","Pembelian dilakukan kepada vendor dengan reputasi F","")</f>
        <v/>
      </c>
    </row>
    <row r="455" spans="1:16" hidden="1" x14ac:dyDescent="0.25">
      <c r="A455" s="4">
        <v>735</v>
      </c>
      <c r="B455" s="4">
        <v>4</v>
      </c>
      <c r="C455" s="4">
        <v>4</v>
      </c>
      <c r="D455" s="4">
        <v>251</v>
      </c>
      <c r="E455" s="4">
        <v>1686</v>
      </c>
      <c r="F455" s="4">
        <v>4</v>
      </c>
      <c r="G455" s="11">
        <v>44071</v>
      </c>
      <c r="H455" s="41">
        <v>800.1</v>
      </c>
      <c r="I455" s="41">
        <v>64.007999999999996</v>
      </c>
      <c r="J455" s="41">
        <v>20.002500000000001</v>
      </c>
      <c r="K455" s="41">
        <v>884.1105</v>
      </c>
      <c r="L455" s="11">
        <v>44080</v>
      </c>
      <c r="M455" t="s">
        <v>2810</v>
      </c>
      <c r="O455" t="str">
        <f>VLOOKUP(Table5[[#This Row],[Vendor_ID]],Table3[[Vendor_ID]:[REPUTASI]],10,0)</f>
        <v>A</v>
      </c>
      <c r="P455" t="str">
        <f>IF(Table5[[#This Row],[Reputation]]="F","Pembelian dilakukan kepada vendor dengan reputasi F","")</f>
        <v/>
      </c>
    </row>
    <row r="456" spans="1:16" hidden="1" x14ac:dyDescent="0.25">
      <c r="A456" s="5">
        <v>736</v>
      </c>
      <c r="B456" s="5">
        <v>4</v>
      </c>
      <c r="C456" s="5">
        <v>4</v>
      </c>
      <c r="D456" s="5">
        <v>253</v>
      </c>
      <c r="E456" s="5">
        <v>1684</v>
      </c>
      <c r="F456" s="5">
        <v>5</v>
      </c>
      <c r="G456" s="10">
        <v>44071</v>
      </c>
      <c r="H456" s="40">
        <v>86220.75</v>
      </c>
      <c r="I456" s="40">
        <v>6897.66</v>
      </c>
      <c r="J456" s="40">
        <v>2155.5187999999998</v>
      </c>
      <c r="K456" s="40">
        <v>95273.928799999994</v>
      </c>
      <c r="L456" s="10">
        <v>44080</v>
      </c>
      <c r="M456" t="s">
        <v>2817</v>
      </c>
      <c r="O456" t="str">
        <f>VLOOKUP(Table5[[#This Row],[Vendor_ID]],Table3[[Vendor_ID]:[REPUTASI]],10,0)</f>
        <v>B</v>
      </c>
      <c r="P456" t="str">
        <f>IF(Table5[[#This Row],[Reputation]]="F","Pembelian dilakukan kepada vendor dengan reputasi F","")</f>
        <v/>
      </c>
    </row>
    <row r="457" spans="1:16" hidden="1" x14ac:dyDescent="0.25">
      <c r="A457" s="4">
        <v>737</v>
      </c>
      <c r="B457" s="4">
        <v>4</v>
      </c>
      <c r="C457" s="4">
        <v>4</v>
      </c>
      <c r="D457" s="4">
        <v>255</v>
      </c>
      <c r="E457" s="4">
        <v>1534</v>
      </c>
      <c r="F457" s="4">
        <v>4</v>
      </c>
      <c r="G457" s="11">
        <v>44072</v>
      </c>
      <c r="H457" s="41">
        <v>235.90350000000001</v>
      </c>
      <c r="I457" s="41">
        <v>18.872299999999999</v>
      </c>
      <c r="J457" s="41">
        <v>5.8975999999999997</v>
      </c>
      <c r="K457" s="41">
        <v>260.67340000000002</v>
      </c>
      <c r="L457" s="11">
        <v>44081</v>
      </c>
      <c r="M457" t="s">
        <v>2817</v>
      </c>
      <c r="O457" t="str">
        <f>VLOOKUP(Table5[[#This Row],[Vendor_ID]],Table3[[Vendor_ID]:[REPUTASI]],10,0)</f>
        <v>B</v>
      </c>
      <c r="P457" t="str">
        <f>IF(Table5[[#This Row],[Reputation]]="F","Pembelian dilakukan kepada vendor dengan reputasi F","")</f>
        <v/>
      </c>
    </row>
    <row r="458" spans="1:16" hidden="1" x14ac:dyDescent="0.25">
      <c r="A458" s="5">
        <v>738</v>
      </c>
      <c r="B458" s="5">
        <v>4</v>
      </c>
      <c r="C458" s="5">
        <v>4</v>
      </c>
      <c r="D458" s="5">
        <v>256</v>
      </c>
      <c r="E458" s="5">
        <v>1614</v>
      </c>
      <c r="F458" s="5">
        <v>5</v>
      </c>
      <c r="G458" s="10">
        <v>44072</v>
      </c>
      <c r="H458" s="40">
        <v>533.54700000000003</v>
      </c>
      <c r="I458" s="40">
        <v>42.683799999999998</v>
      </c>
      <c r="J458" s="40">
        <v>13.338699999999999</v>
      </c>
      <c r="K458" s="40">
        <v>589.56949999999995</v>
      </c>
      <c r="L458" s="10">
        <v>44081</v>
      </c>
      <c r="M458" t="s">
        <v>2810</v>
      </c>
      <c r="O458" t="str">
        <f>VLOOKUP(Table5[[#This Row],[Vendor_ID]],Table3[[Vendor_ID]:[REPUTASI]],10,0)</f>
        <v>A</v>
      </c>
      <c r="P458" t="str">
        <f>IF(Table5[[#This Row],[Reputation]]="F","Pembelian dilakukan kepada vendor dengan reputasi F","")</f>
        <v/>
      </c>
    </row>
    <row r="459" spans="1:16" x14ac:dyDescent="0.25">
      <c r="A459" s="4">
        <v>739</v>
      </c>
      <c r="B459" s="4">
        <v>4</v>
      </c>
      <c r="C459" s="4">
        <v>4</v>
      </c>
      <c r="D459" s="4">
        <v>259</v>
      </c>
      <c r="E459" s="4">
        <v>1588</v>
      </c>
      <c r="F459" s="4">
        <v>5</v>
      </c>
      <c r="G459" s="11">
        <v>44072</v>
      </c>
      <c r="H459" s="41">
        <v>40471.199999999997</v>
      </c>
      <c r="I459" s="41">
        <v>3237.6959999999999</v>
      </c>
      <c r="J459" s="41">
        <v>1011.78</v>
      </c>
      <c r="K459" s="41">
        <v>44720.675999999999</v>
      </c>
      <c r="L459" s="11">
        <v>44081</v>
      </c>
      <c r="M459" t="s">
        <v>1829</v>
      </c>
      <c r="O459" t="str">
        <f>VLOOKUP(Table5[[#This Row],[Vendor_ID]],Table3[[Vendor_ID]:[REPUTASI]],10,0)</f>
        <v>F</v>
      </c>
      <c r="P459" t="str">
        <f>IF(Table5[[#This Row],[Reputation]]="F","Pembelian dilakukan kepada vendor dengan reputasi F","")</f>
        <v>Pembelian dilakukan kepada vendor dengan reputasi F</v>
      </c>
    </row>
    <row r="460" spans="1:16" hidden="1" x14ac:dyDescent="0.25">
      <c r="A460" s="5">
        <v>740</v>
      </c>
      <c r="B460" s="5">
        <v>4</v>
      </c>
      <c r="C460" s="5">
        <v>4</v>
      </c>
      <c r="D460" s="5">
        <v>260</v>
      </c>
      <c r="E460" s="5">
        <v>1622</v>
      </c>
      <c r="F460" s="5">
        <v>4</v>
      </c>
      <c r="G460" s="10">
        <v>44072</v>
      </c>
      <c r="H460" s="40">
        <v>389.65499999999997</v>
      </c>
      <c r="I460" s="40">
        <v>31.1724</v>
      </c>
      <c r="J460" s="40">
        <v>9.7414000000000005</v>
      </c>
      <c r="K460" s="40">
        <v>430.56880000000001</v>
      </c>
      <c r="L460" s="10">
        <v>44081</v>
      </c>
      <c r="M460" t="s">
        <v>2810</v>
      </c>
      <c r="O460" t="str">
        <f>VLOOKUP(Table5[[#This Row],[Vendor_ID]],Table3[[Vendor_ID]:[REPUTASI]],10,0)</f>
        <v>A</v>
      </c>
      <c r="P460" t="str">
        <f>IF(Table5[[#This Row],[Reputation]]="F","Pembelian dilakukan kepada vendor dengan reputasi F","")</f>
        <v/>
      </c>
    </row>
    <row r="461" spans="1:16" hidden="1" x14ac:dyDescent="0.25">
      <c r="A461" s="4">
        <v>741</v>
      </c>
      <c r="B461" s="4">
        <v>4</v>
      </c>
      <c r="C461" s="4">
        <v>4</v>
      </c>
      <c r="D461" s="4">
        <v>258</v>
      </c>
      <c r="E461" s="4">
        <v>1632</v>
      </c>
      <c r="F461" s="4">
        <v>4</v>
      </c>
      <c r="G461" s="11">
        <v>44072</v>
      </c>
      <c r="H461" s="41">
        <v>23671.724999999999</v>
      </c>
      <c r="I461" s="41">
        <v>1893.7380000000001</v>
      </c>
      <c r="J461" s="41">
        <v>591.79309999999998</v>
      </c>
      <c r="K461" s="41">
        <v>26157.256099999999</v>
      </c>
      <c r="L461" s="11">
        <v>44081</v>
      </c>
      <c r="M461" t="s">
        <v>1829</v>
      </c>
      <c r="O461" t="str">
        <f>VLOOKUP(Table5[[#This Row],[Vendor_ID]],Table3[[Vendor_ID]:[REPUTASI]],10,0)</f>
        <v>B</v>
      </c>
      <c r="P461" t="str">
        <f>IF(Table5[[#This Row],[Reputation]]="F","Pembelian dilakukan kepada vendor dengan reputasi F","")</f>
        <v/>
      </c>
    </row>
    <row r="462" spans="1:16" hidden="1" x14ac:dyDescent="0.25">
      <c r="A462" s="5">
        <v>742</v>
      </c>
      <c r="B462" s="5">
        <v>4</v>
      </c>
      <c r="C462" s="5">
        <v>4</v>
      </c>
      <c r="D462" s="5">
        <v>254</v>
      </c>
      <c r="E462" s="5">
        <v>1608</v>
      </c>
      <c r="F462" s="5">
        <v>5</v>
      </c>
      <c r="G462" s="10">
        <v>44072</v>
      </c>
      <c r="H462" s="40">
        <v>5948.25</v>
      </c>
      <c r="I462" s="40">
        <v>475.86</v>
      </c>
      <c r="J462" s="40">
        <v>148.7063</v>
      </c>
      <c r="K462" s="40">
        <v>6572.8163000000004</v>
      </c>
      <c r="L462" s="10">
        <v>44081</v>
      </c>
      <c r="M462" t="s">
        <v>1829</v>
      </c>
      <c r="O462" t="str">
        <f>VLOOKUP(Table5[[#This Row],[Vendor_ID]],Table3[[Vendor_ID]:[REPUTASI]],10,0)</f>
        <v>B</v>
      </c>
      <c r="P462" t="str">
        <f>IF(Table5[[#This Row],[Reputation]]="F","Pembelian dilakukan kepada vendor dengan reputasi F","")</f>
        <v/>
      </c>
    </row>
    <row r="463" spans="1:16" x14ac:dyDescent="0.25">
      <c r="A463" s="4">
        <v>743</v>
      </c>
      <c r="B463" s="4">
        <v>4</v>
      </c>
      <c r="C463" s="4">
        <v>4</v>
      </c>
      <c r="D463" s="4">
        <v>257</v>
      </c>
      <c r="E463" s="4">
        <v>1576</v>
      </c>
      <c r="F463" s="4">
        <v>5</v>
      </c>
      <c r="G463" s="11">
        <v>44072</v>
      </c>
      <c r="H463" s="41">
        <v>91117.95</v>
      </c>
      <c r="I463" s="41">
        <v>7289.4359999999997</v>
      </c>
      <c r="J463" s="41">
        <v>2277.9488000000001</v>
      </c>
      <c r="K463" s="41">
        <v>100685.3348</v>
      </c>
      <c r="L463" s="11">
        <v>44081</v>
      </c>
      <c r="M463" t="s">
        <v>2810</v>
      </c>
      <c r="O463" t="str">
        <f>VLOOKUP(Table5[[#This Row],[Vendor_ID]],Table3[[Vendor_ID]:[REPUTASI]],10,0)</f>
        <v>F</v>
      </c>
      <c r="P463" t="str">
        <f>IF(Table5[[#This Row],[Reputation]]="F","Pembelian dilakukan kepada vendor dengan reputasi F","")</f>
        <v>Pembelian dilakukan kepada vendor dengan reputasi F</v>
      </c>
    </row>
    <row r="464" spans="1:16" hidden="1" x14ac:dyDescent="0.25">
      <c r="A464" s="5">
        <v>744</v>
      </c>
      <c r="B464" s="5">
        <v>4</v>
      </c>
      <c r="C464" s="5">
        <v>3</v>
      </c>
      <c r="D464" s="5">
        <v>261</v>
      </c>
      <c r="E464" s="5">
        <v>1590</v>
      </c>
      <c r="F464" s="5">
        <v>1</v>
      </c>
      <c r="G464" s="10">
        <v>44072</v>
      </c>
      <c r="H464" s="40">
        <v>525</v>
      </c>
      <c r="I464" s="40">
        <v>42</v>
      </c>
      <c r="J464" s="40">
        <v>13.125</v>
      </c>
      <c r="K464" s="40">
        <v>580.125</v>
      </c>
      <c r="L464" s="10">
        <v>44081</v>
      </c>
      <c r="M464" t="s">
        <v>2817</v>
      </c>
      <c r="O464" t="str">
        <f>VLOOKUP(Table5[[#This Row],[Vendor_ID]],Table3[[Vendor_ID]:[REPUTASI]],10,0)</f>
        <v>A</v>
      </c>
      <c r="P464" t="str">
        <f>IF(Table5[[#This Row],[Reputation]]="F","Pembelian dilakukan kepada vendor dengan reputasi F","")</f>
        <v/>
      </c>
    </row>
    <row r="465" spans="1:16" hidden="1" x14ac:dyDescent="0.25">
      <c r="A465" s="4">
        <v>745</v>
      </c>
      <c r="B465" s="4">
        <v>6</v>
      </c>
      <c r="C465" s="4">
        <v>4</v>
      </c>
      <c r="D465" s="4">
        <v>251</v>
      </c>
      <c r="E465" s="4">
        <v>1514</v>
      </c>
      <c r="F465" s="4">
        <v>5</v>
      </c>
      <c r="G465" s="11">
        <v>44072</v>
      </c>
      <c r="H465" s="41">
        <v>2003.6835000000001</v>
      </c>
      <c r="I465" s="41">
        <v>160.29470000000001</v>
      </c>
      <c r="J465" s="41">
        <v>50.092100000000002</v>
      </c>
      <c r="K465" s="41">
        <v>2214.0702999999999</v>
      </c>
      <c r="L465" s="11">
        <v>44081</v>
      </c>
      <c r="M465" t="s">
        <v>2810</v>
      </c>
      <c r="O465" t="str">
        <f>VLOOKUP(Table5[[#This Row],[Vendor_ID]],Table3[[Vendor_ID]:[REPUTASI]],10,0)</f>
        <v>A</v>
      </c>
      <c r="P465" t="str">
        <f>IF(Table5[[#This Row],[Reputation]]="F","Pembelian dilakukan kepada vendor dengan reputasi F","")</f>
        <v/>
      </c>
    </row>
    <row r="466" spans="1:16" hidden="1" x14ac:dyDescent="0.25">
      <c r="A466" s="5">
        <v>746</v>
      </c>
      <c r="B466" s="5">
        <v>4</v>
      </c>
      <c r="C466" s="5">
        <v>4</v>
      </c>
      <c r="D466" s="5">
        <v>253</v>
      </c>
      <c r="E466" s="5">
        <v>1498</v>
      </c>
      <c r="F466" s="5">
        <v>4</v>
      </c>
      <c r="G466" s="10">
        <v>44072</v>
      </c>
      <c r="H466" s="40">
        <v>26455.275000000001</v>
      </c>
      <c r="I466" s="40">
        <v>2116.422</v>
      </c>
      <c r="J466" s="40">
        <v>661.38189999999997</v>
      </c>
      <c r="K466" s="40">
        <v>29233.0789</v>
      </c>
      <c r="L466" s="10">
        <v>44081</v>
      </c>
      <c r="M466" t="s">
        <v>2810</v>
      </c>
      <c r="O466" t="str">
        <f>VLOOKUP(Table5[[#This Row],[Vendor_ID]],Table3[[Vendor_ID]:[REPUTASI]],10,0)</f>
        <v>A</v>
      </c>
      <c r="P466" t="str">
        <f>IF(Table5[[#This Row],[Reputation]]="F","Pembelian dilakukan kepada vendor dengan reputasi F","")</f>
        <v/>
      </c>
    </row>
    <row r="467" spans="1:16" hidden="1" x14ac:dyDescent="0.25">
      <c r="A467" s="4">
        <v>747</v>
      </c>
      <c r="B467" s="4">
        <v>4</v>
      </c>
      <c r="C467" s="4">
        <v>4</v>
      </c>
      <c r="D467" s="4">
        <v>255</v>
      </c>
      <c r="E467" s="4">
        <v>1674</v>
      </c>
      <c r="F467" s="4">
        <v>2</v>
      </c>
      <c r="G467" s="11">
        <v>44072</v>
      </c>
      <c r="H467" s="41">
        <v>944.37</v>
      </c>
      <c r="I467" s="41">
        <v>75.549599999999998</v>
      </c>
      <c r="J467" s="41">
        <v>23.609300000000001</v>
      </c>
      <c r="K467" s="41">
        <v>1043.5289</v>
      </c>
      <c r="L467" s="11">
        <v>44081</v>
      </c>
      <c r="M467" t="s">
        <v>2810</v>
      </c>
      <c r="O467" t="str">
        <f>VLOOKUP(Table5[[#This Row],[Vendor_ID]],Table3[[Vendor_ID]:[REPUTASI]],10,0)</f>
        <v>A</v>
      </c>
      <c r="P467" t="str">
        <f>IF(Table5[[#This Row],[Reputation]]="F","Pembelian dilakukan kepada vendor dengan reputasi F","")</f>
        <v/>
      </c>
    </row>
    <row r="468" spans="1:16" hidden="1" x14ac:dyDescent="0.25">
      <c r="A468" s="5">
        <v>748</v>
      </c>
      <c r="B468" s="5">
        <v>4</v>
      </c>
      <c r="C468" s="5">
        <v>4</v>
      </c>
      <c r="D468" s="5">
        <v>256</v>
      </c>
      <c r="E468" s="5">
        <v>1652</v>
      </c>
      <c r="F468" s="5">
        <v>4</v>
      </c>
      <c r="G468" s="10">
        <v>44072</v>
      </c>
      <c r="H468" s="40">
        <v>51588.074999999997</v>
      </c>
      <c r="I468" s="40">
        <v>4127.0460000000003</v>
      </c>
      <c r="J468" s="40">
        <v>1289.7019</v>
      </c>
      <c r="K468" s="40">
        <v>57004.822899999999</v>
      </c>
      <c r="L468" s="10">
        <v>44081</v>
      </c>
      <c r="M468" t="s">
        <v>1829</v>
      </c>
      <c r="O468" t="str">
        <f>VLOOKUP(Table5[[#This Row],[Vendor_ID]],Table3[[Vendor_ID]:[REPUTASI]],10,0)</f>
        <v>B</v>
      </c>
      <c r="P468" t="str">
        <f>IF(Table5[[#This Row],[Reputation]]="F","Pembelian dilakukan kepada vendor dengan reputasi F","")</f>
        <v/>
      </c>
    </row>
    <row r="469" spans="1:16" x14ac:dyDescent="0.25">
      <c r="A469" s="4">
        <v>749</v>
      </c>
      <c r="B469" s="4">
        <v>4</v>
      </c>
      <c r="C469" s="4">
        <v>4</v>
      </c>
      <c r="D469" s="4">
        <v>259</v>
      </c>
      <c r="E469" s="4">
        <v>1578</v>
      </c>
      <c r="F469" s="4">
        <v>3</v>
      </c>
      <c r="G469" s="11">
        <v>44072</v>
      </c>
      <c r="H469" s="41">
        <v>62843.55</v>
      </c>
      <c r="I469" s="41">
        <v>5027.4840000000004</v>
      </c>
      <c r="J469" s="41">
        <v>1571.0888</v>
      </c>
      <c r="K469" s="41">
        <v>69442.122799999997</v>
      </c>
      <c r="L469" s="11">
        <v>44081</v>
      </c>
      <c r="M469" t="s">
        <v>1829</v>
      </c>
      <c r="O469" t="str">
        <f>VLOOKUP(Table5[[#This Row],[Vendor_ID]],Table3[[Vendor_ID]:[REPUTASI]],10,0)</f>
        <v>F</v>
      </c>
      <c r="P469" t="str">
        <f>IF(Table5[[#This Row],[Reputation]]="F","Pembelian dilakukan kepada vendor dengan reputasi F","")</f>
        <v>Pembelian dilakukan kepada vendor dengan reputasi F</v>
      </c>
    </row>
    <row r="470" spans="1:16" hidden="1" x14ac:dyDescent="0.25">
      <c r="A470" s="5">
        <v>750</v>
      </c>
      <c r="B470" s="5">
        <v>4</v>
      </c>
      <c r="C470" s="5">
        <v>4</v>
      </c>
      <c r="D470" s="5">
        <v>250</v>
      </c>
      <c r="E470" s="5">
        <v>1538</v>
      </c>
      <c r="F470" s="5">
        <v>5</v>
      </c>
      <c r="G470" s="10">
        <v>44072</v>
      </c>
      <c r="H470" s="40">
        <v>37843.574999999997</v>
      </c>
      <c r="I470" s="40">
        <v>3027.4859999999999</v>
      </c>
      <c r="J470" s="40">
        <v>946.08939999999996</v>
      </c>
      <c r="K470" s="40">
        <v>41817.150399999999</v>
      </c>
      <c r="L470" s="10">
        <v>44081</v>
      </c>
      <c r="M470" t="s">
        <v>1829</v>
      </c>
      <c r="O470" t="str">
        <f>VLOOKUP(Table5[[#This Row],[Vendor_ID]],Table3[[Vendor_ID]:[REPUTASI]],10,0)</f>
        <v>B</v>
      </c>
      <c r="P470" t="str">
        <f>IF(Table5[[#This Row],[Reputation]]="F","Pembelian dilakukan kepada vendor dengan reputasi F","")</f>
        <v/>
      </c>
    </row>
    <row r="471" spans="1:16" x14ac:dyDescent="0.25">
      <c r="A471" s="4">
        <v>751</v>
      </c>
      <c r="B471" s="4">
        <v>4</v>
      </c>
      <c r="C471" s="4">
        <v>4</v>
      </c>
      <c r="D471" s="4">
        <v>258</v>
      </c>
      <c r="E471" s="4">
        <v>1556</v>
      </c>
      <c r="F471" s="4">
        <v>4</v>
      </c>
      <c r="G471" s="11">
        <v>44072</v>
      </c>
      <c r="H471" s="41">
        <v>25531.275000000001</v>
      </c>
      <c r="I471" s="41">
        <v>2042.502</v>
      </c>
      <c r="J471" s="41">
        <v>638.28189999999995</v>
      </c>
      <c r="K471" s="41">
        <v>28212.0589</v>
      </c>
      <c r="L471" s="11">
        <v>44081</v>
      </c>
      <c r="M471" t="s">
        <v>1829</v>
      </c>
      <c r="O471" t="str">
        <f>VLOOKUP(Table5[[#This Row],[Vendor_ID]],Table3[[Vendor_ID]:[REPUTASI]],10,0)</f>
        <v>F</v>
      </c>
      <c r="P471" t="str">
        <f>IF(Table5[[#This Row],[Reputation]]="F","Pembelian dilakukan kepada vendor dengan reputasi F","")</f>
        <v>Pembelian dilakukan kepada vendor dengan reputasi F</v>
      </c>
    </row>
    <row r="472" spans="1:16" hidden="1" x14ac:dyDescent="0.25">
      <c r="A472" s="5">
        <v>752</v>
      </c>
      <c r="B472" s="5">
        <v>4</v>
      </c>
      <c r="C472" s="5">
        <v>4</v>
      </c>
      <c r="D472" s="5">
        <v>254</v>
      </c>
      <c r="E472" s="5">
        <v>1554</v>
      </c>
      <c r="F472" s="5">
        <v>4</v>
      </c>
      <c r="G472" s="10">
        <v>44072</v>
      </c>
      <c r="H472" s="40">
        <v>234.95849999999999</v>
      </c>
      <c r="I472" s="40">
        <v>18.796700000000001</v>
      </c>
      <c r="J472" s="40">
        <v>5.8739999999999997</v>
      </c>
      <c r="K472" s="40">
        <v>259.62920000000003</v>
      </c>
      <c r="L472" s="10">
        <v>44081</v>
      </c>
      <c r="M472" t="s">
        <v>2817</v>
      </c>
      <c r="O472" t="str">
        <f>VLOOKUP(Table5[[#This Row],[Vendor_ID]],Table3[[Vendor_ID]:[REPUTASI]],10,0)</f>
        <v>B</v>
      </c>
      <c r="P472" t="str">
        <f>IF(Table5[[#This Row],[Reputation]]="F","Pembelian dilakukan kepada vendor dengan reputasi F","")</f>
        <v/>
      </c>
    </row>
    <row r="473" spans="1:16" hidden="1" x14ac:dyDescent="0.25">
      <c r="A473" s="4">
        <v>753</v>
      </c>
      <c r="B473" s="4">
        <v>4</v>
      </c>
      <c r="C473" s="4">
        <v>4</v>
      </c>
      <c r="D473" s="4">
        <v>259</v>
      </c>
      <c r="E473" s="4">
        <v>1600</v>
      </c>
      <c r="F473" s="4">
        <v>1</v>
      </c>
      <c r="G473" s="11">
        <v>44073</v>
      </c>
      <c r="H473" s="41">
        <v>1276.2750000000001</v>
      </c>
      <c r="I473" s="41">
        <v>102.102</v>
      </c>
      <c r="J473" s="41">
        <v>31.9069</v>
      </c>
      <c r="K473" s="41">
        <v>1410.2838999999999</v>
      </c>
      <c r="L473" s="11">
        <v>44082</v>
      </c>
      <c r="M473" t="s">
        <v>2810</v>
      </c>
      <c r="O473" t="str">
        <f>VLOOKUP(Table5[[#This Row],[Vendor_ID]],Table3[[Vendor_ID]:[REPUTASI]],10,0)</f>
        <v>A</v>
      </c>
      <c r="P473" t="str">
        <f>IF(Table5[[#This Row],[Reputation]]="F","Pembelian dilakukan kepada vendor dengan reputasi F","")</f>
        <v/>
      </c>
    </row>
    <row r="474" spans="1:16" hidden="1" x14ac:dyDescent="0.25">
      <c r="A474" s="5">
        <v>754</v>
      </c>
      <c r="B474" s="5">
        <v>6</v>
      </c>
      <c r="C474" s="5">
        <v>4</v>
      </c>
      <c r="D474" s="5">
        <v>260</v>
      </c>
      <c r="E474" s="5">
        <v>1522</v>
      </c>
      <c r="F474" s="5">
        <v>1</v>
      </c>
      <c r="G474" s="10">
        <v>44073</v>
      </c>
      <c r="H474" s="40">
        <v>2003.925</v>
      </c>
      <c r="I474" s="40">
        <v>160.31399999999999</v>
      </c>
      <c r="J474" s="40">
        <v>50.098100000000002</v>
      </c>
      <c r="K474" s="40">
        <v>2214.3371000000002</v>
      </c>
      <c r="L474" s="10">
        <v>44082</v>
      </c>
      <c r="M474" t="s">
        <v>2810</v>
      </c>
      <c r="O474" t="str">
        <f>VLOOKUP(Table5[[#This Row],[Vendor_ID]],Table3[[Vendor_ID]:[REPUTASI]],10,0)</f>
        <v>A</v>
      </c>
      <c r="P474" t="str">
        <f>IF(Table5[[#This Row],[Reputation]]="F","Pembelian dilakukan kepada vendor dengan reputasi F","")</f>
        <v/>
      </c>
    </row>
    <row r="475" spans="1:16" x14ac:dyDescent="0.25">
      <c r="A475" s="4">
        <v>755</v>
      </c>
      <c r="B475" s="4">
        <v>4</v>
      </c>
      <c r="C475" s="4">
        <v>4</v>
      </c>
      <c r="D475" s="4">
        <v>258</v>
      </c>
      <c r="E475" s="4">
        <v>1570</v>
      </c>
      <c r="F475" s="4">
        <v>2</v>
      </c>
      <c r="G475" s="11">
        <v>44073</v>
      </c>
      <c r="H475" s="41">
        <v>50860.425000000003</v>
      </c>
      <c r="I475" s="41">
        <v>4068.8339999999998</v>
      </c>
      <c r="J475" s="41">
        <v>1271.5106000000001</v>
      </c>
      <c r="K475" s="41">
        <v>56200.7696</v>
      </c>
      <c r="L475" s="11">
        <v>44082</v>
      </c>
      <c r="M475" t="s">
        <v>1829</v>
      </c>
      <c r="O475" t="str">
        <f>VLOOKUP(Table5[[#This Row],[Vendor_ID]],Table3[[Vendor_ID]:[REPUTASI]],10,0)</f>
        <v>F</v>
      </c>
      <c r="P475" t="str">
        <f>IF(Table5[[#This Row],[Reputation]]="F","Pembelian dilakukan kepada vendor dengan reputasi F","")</f>
        <v>Pembelian dilakukan kepada vendor dengan reputasi F</v>
      </c>
    </row>
    <row r="476" spans="1:16" x14ac:dyDescent="0.25">
      <c r="A476" s="5">
        <v>756</v>
      </c>
      <c r="B476" s="5">
        <v>4</v>
      </c>
      <c r="C476" s="5">
        <v>4</v>
      </c>
      <c r="D476" s="5">
        <v>254</v>
      </c>
      <c r="E476" s="5">
        <v>1516</v>
      </c>
      <c r="F476" s="5">
        <v>1</v>
      </c>
      <c r="G476" s="10">
        <v>44073</v>
      </c>
      <c r="H476" s="40">
        <v>454.86</v>
      </c>
      <c r="I476" s="40">
        <v>36.388800000000003</v>
      </c>
      <c r="J476" s="40">
        <v>11.371499999999999</v>
      </c>
      <c r="K476" s="40">
        <v>502.62029999999999</v>
      </c>
      <c r="L476" s="10">
        <v>44082</v>
      </c>
      <c r="M476" t="s">
        <v>1829</v>
      </c>
      <c r="O476" t="str">
        <f>VLOOKUP(Table5[[#This Row],[Vendor_ID]],Table3[[Vendor_ID]:[REPUTASI]],10,0)</f>
        <v>F</v>
      </c>
      <c r="P476" t="str">
        <f>IF(Table5[[#This Row],[Reputation]]="F","Pembelian dilakukan kepada vendor dengan reputasi F","")</f>
        <v>Pembelian dilakukan kepada vendor dengan reputasi F</v>
      </c>
    </row>
    <row r="477" spans="1:16" hidden="1" x14ac:dyDescent="0.25">
      <c r="A477" s="4">
        <v>757</v>
      </c>
      <c r="B477" s="4">
        <v>4</v>
      </c>
      <c r="C477" s="4">
        <v>4</v>
      </c>
      <c r="D477" s="4">
        <v>257</v>
      </c>
      <c r="E477" s="4">
        <v>1688</v>
      </c>
      <c r="F477" s="4">
        <v>4</v>
      </c>
      <c r="G477" s="11">
        <v>44075</v>
      </c>
      <c r="H477" s="41">
        <v>125.748</v>
      </c>
      <c r="I477" s="41">
        <v>10.059799999999999</v>
      </c>
      <c r="J477" s="41">
        <v>3.1436999999999999</v>
      </c>
      <c r="K477" s="41">
        <v>138.95150000000001</v>
      </c>
      <c r="L477" s="11">
        <v>44084</v>
      </c>
      <c r="M477" t="s">
        <v>2810</v>
      </c>
      <c r="O477" t="str">
        <f>VLOOKUP(Table5[[#This Row],[Vendor_ID]],Table3[[Vendor_ID]:[REPUTASI]],10,0)</f>
        <v>A</v>
      </c>
      <c r="P477" t="str">
        <f>IF(Table5[[#This Row],[Reputation]]="F","Pembelian dilakukan kepada vendor dengan reputasi F","")</f>
        <v/>
      </c>
    </row>
    <row r="478" spans="1:16" hidden="1" x14ac:dyDescent="0.25">
      <c r="A478" s="5">
        <v>758</v>
      </c>
      <c r="B478" s="5">
        <v>4</v>
      </c>
      <c r="C478" s="5">
        <v>4</v>
      </c>
      <c r="D478" s="5">
        <v>261</v>
      </c>
      <c r="E478" s="5">
        <v>1580</v>
      </c>
      <c r="F478" s="5">
        <v>5</v>
      </c>
      <c r="G478" s="10">
        <v>44075</v>
      </c>
      <c r="H478" s="40">
        <v>150.79050000000001</v>
      </c>
      <c r="I478" s="40">
        <v>12.0632</v>
      </c>
      <c r="J478" s="40">
        <v>3.7698</v>
      </c>
      <c r="K478" s="40">
        <v>166.62350000000001</v>
      </c>
      <c r="L478" s="10">
        <v>44084</v>
      </c>
      <c r="M478" t="s">
        <v>2810</v>
      </c>
      <c r="O478" t="str">
        <f>VLOOKUP(Table5[[#This Row],[Vendor_ID]],Table3[[Vendor_ID]:[REPUTASI]],10,0)</f>
        <v>A</v>
      </c>
      <c r="P478" t="str">
        <f>IF(Table5[[#This Row],[Reputation]]="F","Pembelian dilakukan kepada vendor dengan reputasi F","")</f>
        <v/>
      </c>
    </row>
    <row r="479" spans="1:16" hidden="1" x14ac:dyDescent="0.25">
      <c r="A479" s="4">
        <v>759</v>
      </c>
      <c r="B479" s="4">
        <v>4</v>
      </c>
      <c r="C479" s="4">
        <v>4</v>
      </c>
      <c r="D479" s="4">
        <v>251</v>
      </c>
      <c r="E479" s="4">
        <v>1496</v>
      </c>
      <c r="F479" s="4">
        <v>4</v>
      </c>
      <c r="G479" s="11">
        <v>44075</v>
      </c>
      <c r="H479" s="41">
        <v>602.02800000000002</v>
      </c>
      <c r="I479" s="41">
        <v>48.162199999999999</v>
      </c>
      <c r="J479" s="41">
        <v>15.050700000000001</v>
      </c>
      <c r="K479" s="41">
        <v>665.24090000000001</v>
      </c>
      <c r="L479" s="11">
        <v>44084</v>
      </c>
      <c r="M479" t="s">
        <v>2817</v>
      </c>
      <c r="O479" t="str">
        <f>VLOOKUP(Table5[[#This Row],[Vendor_ID]],Table3[[Vendor_ID]:[REPUTASI]],10,0)</f>
        <v>B</v>
      </c>
      <c r="P479" t="str">
        <f>IF(Table5[[#This Row],[Reputation]]="F","Pembelian dilakukan kepada vendor dengan reputasi F","")</f>
        <v/>
      </c>
    </row>
    <row r="480" spans="1:16" hidden="1" x14ac:dyDescent="0.25">
      <c r="A480" s="5">
        <v>760</v>
      </c>
      <c r="B480" s="5">
        <v>4</v>
      </c>
      <c r="C480" s="5">
        <v>4</v>
      </c>
      <c r="D480" s="5">
        <v>253</v>
      </c>
      <c r="E480" s="5">
        <v>1494</v>
      </c>
      <c r="F480" s="5">
        <v>2</v>
      </c>
      <c r="G480" s="10">
        <v>44075</v>
      </c>
      <c r="H480" s="40">
        <v>8847.2999999999993</v>
      </c>
      <c r="I480" s="40">
        <v>707.78399999999999</v>
      </c>
      <c r="J480" s="40">
        <v>221.1825</v>
      </c>
      <c r="K480" s="40">
        <v>9776.2664999999997</v>
      </c>
      <c r="L480" s="10">
        <v>44084</v>
      </c>
      <c r="M480" t="s">
        <v>2810</v>
      </c>
      <c r="O480" t="str">
        <f>VLOOKUP(Table5[[#This Row],[Vendor_ID]],Table3[[Vendor_ID]:[REPUTASI]],10,0)</f>
        <v>A</v>
      </c>
      <c r="P480" t="str">
        <f>IF(Table5[[#This Row],[Reputation]]="F","Pembelian dilakukan kepada vendor dengan reputasi F","")</f>
        <v/>
      </c>
    </row>
    <row r="481" spans="1:16" hidden="1" x14ac:dyDescent="0.25">
      <c r="A481" s="4">
        <v>761</v>
      </c>
      <c r="B481" s="4">
        <v>4</v>
      </c>
      <c r="C481" s="4">
        <v>4</v>
      </c>
      <c r="D481" s="4">
        <v>255</v>
      </c>
      <c r="E481" s="4">
        <v>1650</v>
      </c>
      <c r="F481" s="4">
        <v>5</v>
      </c>
      <c r="G481" s="11">
        <v>44075</v>
      </c>
      <c r="H481" s="41">
        <v>171.07650000000001</v>
      </c>
      <c r="I481" s="41">
        <v>13.6861</v>
      </c>
      <c r="J481" s="41">
        <v>4.2769000000000004</v>
      </c>
      <c r="K481" s="41">
        <v>189.0395</v>
      </c>
      <c r="L481" s="11">
        <v>44084</v>
      </c>
      <c r="M481" t="s">
        <v>2810</v>
      </c>
      <c r="O481" t="str">
        <f>VLOOKUP(Table5[[#This Row],[Vendor_ID]],Table3[[Vendor_ID]:[REPUTASI]],10,0)</f>
        <v>A</v>
      </c>
      <c r="P481" t="str">
        <f>IF(Table5[[#This Row],[Reputation]]="F","Pembelian dilakukan kepada vendor dengan reputasi F","")</f>
        <v/>
      </c>
    </row>
    <row r="482" spans="1:16" hidden="1" x14ac:dyDescent="0.25">
      <c r="A482" s="5">
        <v>762</v>
      </c>
      <c r="B482" s="5">
        <v>4</v>
      </c>
      <c r="C482" s="5">
        <v>4</v>
      </c>
      <c r="D482" s="5">
        <v>256</v>
      </c>
      <c r="E482" s="5">
        <v>1654</v>
      </c>
      <c r="F482" s="5">
        <v>4</v>
      </c>
      <c r="G482" s="10">
        <v>44075</v>
      </c>
      <c r="H482" s="40">
        <v>20397.3</v>
      </c>
      <c r="I482" s="40">
        <v>1631.7840000000001</v>
      </c>
      <c r="J482" s="40">
        <v>509.9325</v>
      </c>
      <c r="K482" s="40">
        <v>22539.016500000002</v>
      </c>
      <c r="L482" s="10">
        <v>44084</v>
      </c>
      <c r="M482" t="s">
        <v>2817</v>
      </c>
      <c r="O482" t="str">
        <f>VLOOKUP(Table5[[#This Row],[Vendor_ID]],Table3[[Vendor_ID]:[REPUTASI]],10,0)</f>
        <v>B</v>
      </c>
      <c r="P482" t="str">
        <f>IF(Table5[[#This Row],[Reputation]]="F","Pembelian dilakukan kepada vendor dengan reputasi F","")</f>
        <v/>
      </c>
    </row>
    <row r="483" spans="1:16" hidden="1" x14ac:dyDescent="0.25">
      <c r="A483" s="4">
        <v>763</v>
      </c>
      <c r="B483" s="4">
        <v>4</v>
      </c>
      <c r="C483" s="4">
        <v>4</v>
      </c>
      <c r="D483" s="4">
        <v>259</v>
      </c>
      <c r="E483" s="4">
        <v>1664</v>
      </c>
      <c r="F483" s="4">
        <v>3</v>
      </c>
      <c r="G483" s="11">
        <v>44075</v>
      </c>
      <c r="H483" s="41">
        <v>14628.075000000001</v>
      </c>
      <c r="I483" s="41">
        <v>1170.2460000000001</v>
      </c>
      <c r="J483" s="41">
        <v>365.70190000000002</v>
      </c>
      <c r="K483" s="41">
        <v>16164.0229</v>
      </c>
      <c r="L483" s="11">
        <v>44084</v>
      </c>
      <c r="M483" t="s">
        <v>2817</v>
      </c>
      <c r="O483" t="str">
        <f>VLOOKUP(Table5[[#This Row],[Vendor_ID]],Table3[[Vendor_ID]:[REPUTASI]],10,0)</f>
        <v>B</v>
      </c>
      <c r="P483" t="str">
        <f>IF(Table5[[#This Row],[Reputation]]="F","Pembelian dilakukan kepada vendor dengan reputasi F","")</f>
        <v/>
      </c>
    </row>
    <row r="484" spans="1:16" x14ac:dyDescent="0.25">
      <c r="A484" s="5">
        <v>764</v>
      </c>
      <c r="B484" s="5">
        <v>4</v>
      </c>
      <c r="C484" s="5">
        <v>4</v>
      </c>
      <c r="D484" s="5">
        <v>260</v>
      </c>
      <c r="E484" s="5">
        <v>1678</v>
      </c>
      <c r="F484" s="5">
        <v>3</v>
      </c>
      <c r="G484" s="10">
        <v>44075</v>
      </c>
      <c r="H484" s="40">
        <v>33350.625</v>
      </c>
      <c r="I484" s="40">
        <v>2668.05</v>
      </c>
      <c r="J484" s="40">
        <v>833.76559999999995</v>
      </c>
      <c r="K484" s="40">
        <v>36852.440600000002</v>
      </c>
      <c r="L484" s="10">
        <v>44084</v>
      </c>
      <c r="M484" t="s">
        <v>1829</v>
      </c>
      <c r="O484" t="str">
        <f>VLOOKUP(Table5[[#This Row],[Vendor_ID]],Table3[[Vendor_ID]:[REPUTASI]],10,0)</f>
        <v>F</v>
      </c>
      <c r="P484" t="str">
        <f>IF(Table5[[#This Row],[Reputation]]="F","Pembelian dilakukan kepada vendor dengan reputasi F","")</f>
        <v>Pembelian dilakukan kepada vendor dengan reputasi F</v>
      </c>
    </row>
    <row r="485" spans="1:16" hidden="1" x14ac:dyDescent="0.25">
      <c r="A485" s="4">
        <v>765</v>
      </c>
      <c r="B485" s="4">
        <v>4</v>
      </c>
      <c r="C485" s="4">
        <v>4</v>
      </c>
      <c r="D485" s="4">
        <v>250</v>
      </c>
      <c r="E485" s="4">
        <v>1616</v>
      </c>
      <c r="F485" s="4">
        <v>5</v>
      </c>
      <c r="G485" s="11">
        <v>44075</v>
      </c>
      <c r="H485" s="41">
        <v>2145.4335000000001</v>
      </c>
      <c r="I485" s="41">
        <v>171.63470000000001</v>
      </c>
      <c r="J485" s="41">
        <v>53.635800000000003</v>
      </c>
      <c r="K485" s="41">
        <v>2370.7040000000002</v>
      </c>
      <c r="L485" s="11">
        <v>44084</v>
      </c>
      <c r="M485" t="s">
        <v>2817</v>
      </c>
      <c r="O485" t="str">
        <f>VLOOKUP(Table5[[#This Row],[Vendor_ID]],Table3[[Vendor_ID]:[REPUTASI]],10,0)</f>
        <v>B</v>
      </c>
      <c r="P485" t="str">
        <f>IF(Table5[[#This Row],[Reputation]]="F","Pembelian dilakukan kepada vendor dengan reputasi F","")</f>
        <v/>
      </c>
    </row>
    <row r="486" spans="1:16" hidden="1" x14ac:dyDescent="0.25">
      <c r="A486" s="5">
        <v>766</v>
      </c>
      <c r="B486" s="5">
        <v>4</v>
      </c>
      <c r="C486" s="5">
        <v>4</v>
      </c>
      <c r="D486" s="5">
        <v>254</v>
      </c>
      <c r="E486" s="5">
        <v>1492</v>
      </c>
      <c r="F486" s="5">
        <v>4</v>
      </c>
      <c r="G486" s="10">
        <v>44075</v>
      </c>
      <c r="H486" s="40">
        <v>234.95849999999999</v>
      </c>
      <c r="I486" s="40">
        <v>18.796700000000001</v>
      </c>
      <c r="J486" s="40">
        <v>5.8739999999999997</v>
      </c>
      <c r="K486" s="40">
        <v>259.62920000000003</v>
      </c>
      <c r="L486" s="10">
        <v>44084</v>
      </c>
      <c r="M486" t="s">
        <v>2817</v>
      </c>
      <c r="O486" t="str">
        <f>VLOOKUP(Table5[[#This Row],[Vendor_ID]],Table3[[Vendor_ID]:[REPUTASI]],10,0)</f>
        <v>B</v>
      </c>
      <c r="P486" t="str">
        <f>IF(Table5[[#This Row],[Reputation]]="F","Pembelian dilakukan kepada vendor dengan reputasi F","")</f>
        <v/>
      </c>
    </row>
    <row r="487" spans="1:16" hidden="1" x14ac:dyDescent="0.25">
      <c r="A487" s="4">
        <v>767</v>
      </c>
      <c r="B487" s="4">
        <v>4</v>
      </c>
      <c r="C487" s="4">
        <v>4</v>
      </c>
      <c r="D487" s="4">
        <v>257</v>
      </c>
      <c r="E487" s="4">
        <v>1602</v>
      </c>
      <c r="F487" s="4">
        <v>5</v>
      </c>
      <c r="G487" s="11">
        <v>44075</v>
      </c>
      <c r="H487" s="41">
        <v>1525.23</v>
      </c>
      <c r="I487" s="41">
        <v>122.0184</v>
      </c>
      <c r="J487" s="41">
        <v>38.130800000000001</v>
      </c>
      <c r="K487" s="41">
        <v>1685.3792000000001</v>
      </c>
      <c r="L487" s="11">
        <v>44084</v>
      </c>
      <c r="M487" t="s">
        <v>2817</v>
      </c>
      <c r="O487" t="str">
        <f>VLOOKUP(Table5[[#This Row],[Vendor_ID]],Table3[[Vendor_ID]:[REPUTASI]],10,0)</f>
        <v>B</v>
      </c>
      <c r="P487" t="str">
        <f>IF(Table5[[#This Row],[Reputation]]="F","Pembelian dilakukan kepada vendor dengan reputasi F","")</f>
        <v/>
      </c>
    </row>
    <row r="488" spans="1:16" hidden="1" x14ac:dyDescent="0.25">
      <c r="A488" s="5">
        <v>768</v>
      </c>
      <c r="B488" s="5">
        <v>4</v>
      </c>
      <c r="C488" s="5">
        <v>4</v>
      </c>
      <c r="D488" s="5">
        <v>261</v>
      </c>
      <c r="E488" s="5">
        <v>1540</v>
      </c>
      <c r="F488" s="5">
        <v>4</v>
      </c>
      <c r="G488" s="10">
        <v>44075</v>
      </c>
      <c r="H488" s="40">
        <v>631.38599999999997</v>
      </c>
      <c r="I488" s="40">
        <v>50.510899999999999</v>
      </c>
      <c r="J488" s="40">
        <v>15.784700000000001</v>
      </c>
      <c r="K488" s="40">
        <v>697.6816</v>
      </c>
      <c r="L488" s="10">
        <v>44084</v>
      </c>
      <c r="M488" t="s">
        <v>2810</v>
      </c>
      <c r="O488" t="str">
        <f>VLOOKUP(Table5[[#This Row],[Vendor_ID]],Table3[[Vendor_ID]:[REPUTASI]],10,0)</f>
        <v>A</v>
      </c>
      <c r="P488" t="str">
        <f>IF(Table5[[#This Row],[Reputation]]="F","Pembelian dilakukan kepada vendor dengan reputasi F","")</f>
        <v/>
      </c>
    </row>
    <row r="489" spans="1:16" hidden="1" x14ac:dyDescent="0.25">
      <c r="A489" s="4">
        <v>769</v>
      </c>
      <c r="B489" s="4">
        <v>4</v>
      </c>
      <c r="C489" s="4">
        <v>4</v>
      </c>
      <c r="D489" s="4">
        <v>251</v>
      </c>
      <c r="E489" s="4">
        <v>1628</v>
      </c>
      <c r="F489" s="4">
        <v>5</v>
      </c>
      <c r="G489" s="11">
        <v>44075</v>
      </c>
      <c r="H489" s="41">
        <v>34644.224999999999</v>
      </c>
      <c r="I489" s="41">
        <v>2771.538</v>
      </c>
      <c r="J489" s="41">
        <v>866.10559999999998</v>
      </c>
      <c r="K489" s="41">
        <v>38281.868600000002</v>
      </c>
      <c r="L489" s="11">
        <v>44084</v>
      </c>
      <c r="M489" t="s">
        <v>2810</v>
      </c>
      <c r="O489" t="str">
        <f>VLOOKUP(Table5[[#This Row],[Vendor_ID]],Table3[[Vendor_ID]:[REPUTASI]],10,0)</f>
        <v>A</v>
      </c>
      <c r="P489" t="str">
        <f>IF(Table5[[#This Row],[Reputation]]="F","Pembelian dilakukan kepada vendor dengan reputasi F","")</f>
        <v/>
      </c>
    </row>
    <row r="490" spans="1:16" hidden="1" x14ac:dyDescent="0.25">
      <c r="A490" s="5">
        <v>770</v>
      </c>
      <c r="B490" s="5">
        <v>4</v>
      </c>
      <c r="C490" s="5">
        <v>4</v>
      </c>
      <c r="D490" s="5">
        <v>253</v>
      </c>
      <c r="E490" s="5">
        <v>1604</v>
      </c>
      <c r="F490" s="5">
        <v>4</v>
      </c>
      <c r="G490" s="10">
        <v>44075</v>
      </c>
      <c r="H490" s="40">
        <v>1839.5055</v>
      </c>
      <c r="I490" s="40">
        <v>147.16040000000001</v>
      </c>
      <c r="J490" s="40">
        <v>45.9876</v>
      </c>
      <c r="K490" s="40">
        <v>2032.6534999999999</v>
      </c>
      <c r="L490" s="10">
        <v>44084</v>
      </c>
      <c r="M490" t="s">
        <v>2810</v>
      </c>
      <c r="O490" t="str">
        <f>VLOOKUP(Table5[[#This Row],[Vendor_ID]],Table3[[Vendor_ID]:[REPUTASI]],10,0)</f>
        <v>A</v>
      </c>
      <c r="P490" t="str">
        <f>IF(Table5[[#This Row],[Reputation]]="F","Pembelian dilakukan kepada vendor dengan reputasi F","")</f>
        <v/>
      </c>
    </row>
    <row r="491" spans="1:16" hidden="1" x14ac:dyDescent="0.25">
      <c r="A491" s="4">
        <v>771</v>
      </c>
      <c r="B491" s="4">
        <v>4</v>
      </c>
      <c r="C491" s="4">
        <v>4</v>
      </c>
      <c r="D491" s="4">
        <v>255</v>
      </c>
      <c r="E491" s="4">
        <v>1690</v>
      </c>
      <c r="F491" s="4">
        <v>5</v>
      </c>
      <c r="G491" s="11">
        <v>44075</v>
      </c>
      <c r="H491" s="41">
        <v>146.286</v>
      </c>
      <c r="I491" s="41">
        <v>11.7029</v>
      </c>
      <c r="J491" s="41">
        <v>3.6572</v>
      </c>
      <c r="K491" s="41">
        <v>161.64609999999999</v>
      </c>
      <c r="L491" s="11">
        <v>44084</v>
      </c>
      <c r="M491" t="s">
        <v>2810</v>
      </c>
      <c r="O491" t="str">
        <f>VLOOKUP(Table5[[#This Row],[Vendor_ID]],Table3[[Vendor_ID]:[REPUTASI]],10,0)</f>
        <v>A</v>
      </c>
      <c r="P491" t="str">
        <f>IF(Table5[[#This Row],[Reputation]]="F","Pembelian dilakukan kepada vendor dengan reputasi F","")</f>
        <v/>
      </c>
    </row>
    <row r="492" spans="1:16" hidden="1" x14ac:dyDescent="0.25">
      <c r="A492" s="5">
        <v>772</v>
      </c>
      <c r="B492" s="5">
        <v>4</v>
      </c>
      <c r="C492" s="5">
        <v>4</v>
      </c>
      <c r="D492" s="5">
        <v>256</v>
      </c>
      <c r="E492" s="5">
        <v>1566</v>
      </c>
      <c r="F492" s="5">
        <v>5</v>
      </c>
      <c r="G492" s="10">
        <v>44075</v>
      </c>
      <c r="H492" s="40">
        <v>102.56399999999999</v>
      </c>
      <c r="I492" s="40">
        <v>8.2050999999999998</v>
      </c>
      <c r="J492" s="40">
        <v>2.5640999999999998</v>
      </c>
      <c r="K492" s="40">
        <v>113.33320000000001</v>
      </c>
      <c r="L492" s="10">
        <v>44084</v>
      </c>
      <c r="M492" t="s">
        <v>2810</v>
      </c>
      <c r="O492" t="str">
        <f>VLOOKUP(Table5[[#This Row],[Vendor_ID]],Table3[[Vendor_ID]:[REPUTASI]],10,0)</f>
        <v>A</v>
      </c>
      <c r="P492" t="str">
        <f>IF(Table5[[#This Row],[Reputation]]="F","Pembelian dilakukan kepada vendor dengan reputasi F","")</f>
        <v/>
      </c>
    </row>
    <row r="493" spans="1:16" hidden="1" x14ac:dyDescent="0.25">
      <c r="A493" s="4">
        <v>773</v>
      </c>
      <c r="B493" s="4">
        <v>4</v>
      </c>
      <c r="C493" s="4">
        <v>4</v>
      </c>
      <c r="D493" s="4">
        <v>259</v>
      </c>
      <c r="E493" s="4">
        <v>1698</v>
      </c>
      <c r="F493" s="4">
        <v>5</v>
      </c>
      <c r="G493" s="11">
        <v>44076</v>
      </c>
      <c r="H493" s="41">
        <v>150.79050000000001</v>
      </c>
      <c r="I493" s="41">
        <v>12.0632</v>
      </c>
      <c r="J493" s="41">
        <v>3.7698</v>
      </c>
      <c r="K493" s="41">
        <v>166.62350000000001</v>
      </c>
      <c r="L493" s="11">
        <v>44085</v>
      </c>
      <c r="M493" t="s">
        <v>2810</v>
      </c>
      <c r="O493" t="str">
        <f>VLOOKUP(Table5[[#This Row],[Vendor_ID]],Table3[[Vendor_ID]:[REPUTASI]],10,0)</f>
        <v>A</v>
      </c>
      <c r="P493" t="str">
        <f>IF(Table5[[#This Row],[Reputation]]="F","Pembelian dilakukan kepada vendor dengan reputasi F","")</f>
        <v/>
      </c>
    </row>
    <row r="494" spans="1:16" x14ac:dyDescent="0.25">
      <c r="A494" s="5">
        <v>774</v>
      </c>
      <c r="B494" s="5">
        <v>4</v>
      </c>
      <c r="C494" s="5">
        <v>4</v>
      </c>
      <c r="D494" s="5">
        <v>260</v>
      </c>
      <c r="E494" s="5">
        <v>1560</v>
      </c>
      <c r="F494" s="5">
        <v>5</v>
      </c>
      <c r="G494" s="10">
        <v>44076</v>
      </c>
      <c r="H494" s="40">
        <v>13669.424999999999</v>
      </c>
      <c r="I494" s="40">
        <v>1093.5540000000001</v>
      </c>
      <c r="J494" s="40">
        <v>341.73559999999998</v>
      </c>
      <c r="K494" s="40">
        <v>15104.714599999999</v>
      </c>
      <c r="L494" s="10">
        <v>44085</v>
      </c>
      <c r="M494" t="s">
        <v>1829</v>
      </c>
      <c r="O494" t="str">
        <f>VLOOKUP(Table5[[#This Row],[Vendor_ID]],Table3[[Vendor_ID]:[REPUTASI]],10,0)</f>
        <v>F</v>
      </c>
      <c r="P494" t="str">
        <f>IF(Table5[[#This Row],[Reputation]]="F","Pembelian dilakukan kepada vendor dengan reputasi F","")</f>
        <v>Pembelian dilakukan kepada vendor dengan reputasi F</v>
      </c>
    </row>
    <row r="495" spans="1:16" hidden="1" x14ac:dyDescent="0.25">
      <c r="A495" s="4">
        <v>775</v>
      </c>
      <c r="B495" s="4">
        <v>4</v>
      </c>
      <c r="C495" s="4">
        <v>4</v>
      </c>
      <c r="D495" s="4">
        <v>258</v>
      </c>
      <c r="E495" s="4">
        <v>1692</v>
      </c>
      <c r="F495" s="4">
        <v>5</v>
      </c>
      <c r="G495" s="11">
        <v>44076</v>
      </c>
      <c r="H495" s="41">
        <v>9948.33</v>
      </c>
      <c r="I495" s="41">
        <v>795.8664</v>
      </c>
      <c r="J495" s="41">
        <v>248.70830000000001</v>
      </c>
      <c r="K495" s="41">
        <v>10992.904699999999</v>
      </c>
      <c r="L495" s="11">
        <v>44085</v>
      </c>
      <c r="M495" t="s">
        <v>1829</v>
      </c>
      <c r="O495" t="str">
        <f>VLOOKUP(Table5[[#This Row],[Vendor_ID]],Table3[[Vendor_ID]:[REPUTASI]],10,0)</f>
        <v>B</v>
      </c>
      <c r="P495" t="str">
        <f>IF(Table5[[#This Row],[Reputation]]="F","Pembelian dilakukan kepada vendor dengan reputasi F","")</f>
        <v/>
      </c>
    </row>
    <row r="496" spans="1:16" x14ac:dyDescent="0.25">
      <c r="A496" s="5">
        <v>776</v>
      </c>
      <c r="B496" s="5">
        <v>4</v>
      </c>
      <c r="C496" s="5">
        <v>4</v>
      </c>
      <c r="D496" s="5">
        <v>254</v>
      </c>
      <c r="E496" s="5">
        <v>1696</v>
      </c>
      <c r="F496" s="5">
        <v>2</v>
      </c>
      <c r="G496" s="10">
        <v>44076</v>
      </c>
      <c r="H496" s="40">
        <v>62462.400000000001</v>
      </c>
      <c r="I496" s="40">
        <v>4996.9920000000002</v>
      </c>
      <c r="J496" s="40">
        <v>1561.56</v>
      </c>
      <c r="K496" s="40">
        <v>69020.952000000005</v>
      </c>
      <c r="L496" s="10">
        <v>44085</v>
      </c>
      <c r="M496" t="s">
        <v>1829</v>
      </c>
      <c r="O496" t="str">
        <f>VLOOKUP(Table5[[#This Row],[Vendor_ID]],Table3[[Vendor_ID]:[REPUTASI]],10,0)</f>
        <v>F</v>
      </c>
      <c r="P496" t="str">
        <f>IF(Table5[[#This Row],[Reputation]]="F","Pembelian dilakukan kepada vendor dengan reputasi F","")</f>
        <v>Pembelian dilakukan kepada vendor dengan reputasi F</v>
      </c>
    </row>
    <row r="497" spans="1:16" hidden="1" x14ac:dyDescent="0.25">
      <c r="A497" s="4">
        <v>777</v>
      </c>
      <c r="B497" s="4">
        <v>4</v>
      </c>
      <c r="C497" s="4">
        <v>4</v>
      </c>
      <c r="D497" s="4">
        <v>257</v>
      </c>
      <c r="E497" s="4">
        <v>1504</v>
      </c>
      <c r="F497" s="4">
        <v>1</v>
      </c>
      <c r="G497" s="11">
        <v>44076</v>
      </c>
      <c r="H497" s="41">
        <v>551.88</v>
      </c>
      <c r="I497" s="41">
        <v>44.150399999999998</v>
      </c>
      <c r="J497" s="41">
        <v>13.797000000000001</v>
      </c>
      <c r="K497" s="41">
        <v>609.82740000000001</v>
      </c>
      <c r="L497" s="11">
        <v>44085</v>
      </c>
      <c r="M497" t="s">
        <v>2810</v>
      </c>
      <c r="O497" t="str">
        <f>VLOOKUP(Table5[[#This Row],[Vendor_ID]],Table3[[Vendor_ID]:[REPUTASI]],10,0)</f>
        <v>B</v>
      </c>
      <c r="P497" t="str">
        <f>IF(Table5[[#This Row],[Reputation]]="F","Pembelian dilakukan kepada vendor dengan reputasi F","")</f>
        <v/>
      </c>
    </row>
    <row r="498" spans="1:16" hidden="1" x14ac:dyDescent="0.25">
      <c r="A498" s="5">
        <v>778</v>
      </c>
      <c r="B498" s="5">
        <v>4</v>
      </c>
      <c r="C498" s="5">
        <v>4</v>
      </c>
      <c r="D498" s="5">
        <v>261</v>
      </c>
      <c r="E498" s="5">
        <v>1544</v>
      </c>
      <c r="F498" s="5">
        <v>1</v>
      </c>
      <c r="G498" s="10">
        <v>44076</v>
      </c>
      <c r="H498" s="40">
        <v>6987.75</v>
      </c>
      <c r="I498" s="40">
        <v>559.02</v>
      </c>
      <c r="J498" s="40">
        <v>174.69380000000001</v>
      </c>
      <c r="K498" s="40">
        <v>7721.4638000000004</v>
      </c>
      <c r="L498" s="10">
        <v>44085</v>
      </c>
      <c r="M498" t="s">
        <v>2817</v>
      </c>
      <c r="O498" t="str">
        <f>VLOOKUP(Table5[[#This Row],[Vendor_ID]],Table3[[Vendor_ID]:[REPUTASI]],10,0)</f>
        <v>B</v>
      </c>
      <c r="P498" t="str">
        <f>IF(Table5[[#This Row],[Reputation]]="F","Pembelian dilakukan kepada vendor dengan reputasi F","")</f>
        <v/>
      </c>
    </row>
    <row r="499" spans="1:16" hidden="1" x14ac:dyDescent="0.25">
      <c r="A499" s="4">
        <v>779</v>
      </c>
      <c r="B499" s="4">
        <v>4</v>
      </c>
      <c r="C499" s="4">
        <v>4</v>
      </c>
      <c r="D499" s="4">
        <v>251</v>
      </c>
      <c r="E499" s="4">
        <v>1530</v>
      </c>
      <c r="F499" s="4">
        <v>2</v>
      </c>
      <c r="G499" s="11">
        <v>44076</v>
      </c>
      <c r="H499" s="41">
        <v>28072.275000000001</v>
      </c>
      <c r="I499" s="41">
        <v>2245.7820000000002</v>
      </c>
      <c r="J499" s="41">
        <v>701.80690000000004</v>
      </c>
      <c r="K499" s="41">
        <v>31019.8639</v>
      </c>
      <c r="L499" s="11">
        <v>44085</v>
      </c>
      <c r="M499" t="s">
        <v>2810</v>
      </c>
      <c r="O499" t="str">
        <f>VLOOKUP(Table5[[#This Row],[Vendor_ID]],Table3[[Vendor_ID]:[REPUTASI]],10,0)</f>
        <v>A</v>
      </c>
      <c r="P499" t="str">
        <f>IF(Table5[[#This Row],[Reputation]]="F","Pembelian dilakukan kepada vendor dengan reputasi F","")</f>
        <v/>
      </c>
    </row>
    <row r="500" spans="1:16" hidden="1" x14ac:dyDescent="0.25">
      <c r="A500" s="5">
        <v>780</v>
      </c>
      <c r="B500" s="5">
        <v>4</v>
      </c>
      <c r="C500" s="5">
        <v>4</v>
      </c>
      <c r="D500" s="5">
        <v>253</v>
      </c>
      <c r="E500" s="5">
        <v>1508</v>
      </c>
      <c r="F500" s="5">
        <v>1</v>
      </c>
      <c r="G500" s="10">
        <v>44076</v>
      </c>
      <c r="H500" s="40">
        <v>37312.275000000001</v>
      </c>
      <c r="I500" s="40">
        <v>2984.982</v>
      </c>
      <c r="J500" s="40">
        <v>932.80690000000004</v>
      </c>
      <c r="K500" s="40">
        <v>41230.063900000001</v>
      </c>
      <c r="L500" s="10">
        <v>44085</v>
      </c>
      <c r="M500" t="s">
        <v>2810</v>
      </c>
      <c r="O500" t="str">
        <f>VLOOKUP(Table5[[#This Row],[Vendor_ID]],Table3[[Vendor_ID]:[REPUTASI]],10,0)</f>
        <v>A</v>
      </c>
      <c r="P500" t="str">
        <f>IF(Table5[[#This Row],[Reputation]]="F","Pembelian dilakukan kepada vendor dengan reputasi F","")</f>
        <v/>
      </c>
    </row>
    <row r="501" spans="1:16" hidden="1" x14ac:dyDescent="0.25">
      <c r="A501" s="4">
        <v>781</v>
      </c>
      <c r="B501" s="4">
        <v>4</v>
      </c>
      <c r="C501" s="4">
        <v>4</v>
      </c>
      <c r="D501" s="4">
        <v>255</v>
      </c>
      <c r="E501" s="4">
        <v>1694</v>
      </c>
      <c r="F501" s="4">
        <v>1</v>
      </c>
      <c r="G501" s="11">
        <v>44076</v>
      </c>
      <c r="H501" s="41">
        <v>7623</v>
      </c>
      <c r="I501" s="41">
        <v>609.84</v>
      </c>
      <c r="J501" s="41">
        <v>190.57499999999999</v>
      </c>
      <c r="K501" s="41">
        <v>8423.4150000000009</v>
      </c>
      <c r="L501" s="11">
        <v>44085</v>
      </c>
      <c r="M501" t="s">
        <v>2817</v>
      </c>
      <c r="O501" t="str">
        <f>VLOOKUP(Table5[[#This Row],[Vendor_ID]],Table3[[Vendor_ID]:[REPUTASI]],10,0)</f>
        <v>B</v>
      </c>
      <c r="P501" t="str">
        <f>IF(Table5[[#This Row],[Reputation]]="F","Pembelian dilakukan kepada vendor dengan reputasi F","")</f>
        <v/>
      </c>
    </row>
    <row r="502" spans="1:16" x14ac:dyDescent="0.25">
      <c r="A502" s="5">
        <v>782</v>
      </c>
      <c r="B502" s="5">
        <v>4</v>
      </c>
      <c r="C502" s="5">
        <v>4</v>
      </c>
      <c r="D502" s="5">
        <v>256</v>
      </c>
      <c r="E502" s="5">
        <v>1624</v>
      </c>
      <c r="F502" s="5">
        <v>2</v>
      </c>
      <c r="G502" s="10">
        <v>44076</v>
      </c>
      <c r="H502" s="40">
        <v>28297.5</v>
      </c>
      <c r="I502" s="40">
        <v>2263.8000000000002</v>
      </c>
      <c r="J502" s="40">
        <v>707.4375</v>
      </c>
      <c r="K502" s="40">
        <v>31268.737499999999</v>
      </c>
      <c r="L502" s="10">
        <v>44085</v>
      </c>
      <c r="M502" t="s">
        <v>1829</v>
      </c>
      <c r="O502" t="str">
        <f>VLOOKUP(Table5[[#This Row],[Vendor_ID]],Table3[[Vendor_ID]:[REPUTASI]],10,0)</f>
        <v>F</v>
      </c>
      <c r="P502" t="str">
        <f>IF(Table5[[#This Row],[Reputation]]="F","Pembelian dilakukan kepada vendor dengan reputasi F","")</f>
        <v>Pembelian dilakukan kepada vendor dengan reputasi F</v>
      </c>
    </row>
    <row r="503" spans="1:16" hidden="1" x14ac:dyDescent="0.25">
      <c r="A503" s="4">
        <v>783</v>
      </c>
      <c r="B503" s="4">
        <v>5</v>
      </c>
      <c r="C503" s="4">
        <v>4</v>
      </c>
      <c r="D503" s="4">
        <v>252</v>
      </c>
      <c r="E503" s="4">
        <v>1548</v>
      </c>
      <c r="F503" s="4">
        <v>2</v>
      </c>
      <c r="G503" s="11">
        <v>44076</v>
      </c>
      <c r="H503" s="41">
        <v>59.944499999999998</v>
      </c>
      <c r="I503" s="41">
        <v>4.7956000000000003</v>
      </c>
      <c r="J503" s="41">
        <v>1.4985999999999999</v>
      </c>
      <c r="K503" s="41">
        <v>66.238699999999994</v>
      </c>
      <c r="L503" s="11">
        <v>44085</v>
      </c>
      <c r="M503" t="s">
        <v>2810</v>
      </c>
      <c r="O503" t="str">
        <f>VLOOKUP(Table5[[#This Row],[Vendor_ID]],Table3[[Vendor_ID]:[REPUTASI]],10,0)</f>
        <v>A</v>
      </c>
      <c r="P503" t="str">
        <f>IF(Table5[[#This Row],[Reputation]]="F","Pembelian dilakukan kepada vendor dengan reputasi F","")</f>
        <v/>
      </c>
    </row>
    <row r="504" spans="1:16" hidden="1" x14ac:dyDescent="0.25">
      <c r="A504" s="5">
        <v>784</v>
      </c>
      <c r="B504" s="5">
        <v>4</v>
      </c>
      <c r="C504" s="5">
        <v>4</v>
      </c>
      <c r="D504" s="5">
        <v>260</v>
      </c>
      <c r="E504" s="5">
        <v>1598</v>
      </c>
      <c r="F504" s="5">
        <v>4</v>
      </c>
      <c r="G504" s="10">
        <v>44076</v>
      </c>
      <c r="H504" s="40">
        <v>240.72300000000001</v>
      </c>
      <c r="I504" s="40">
        <v>19.2578</v>
      </c>
      <c r="J504" s="40">
        <v>6.0180999999999996</v>
      </c>
      <c r="K504" s="40">
        <v>265.99889999999999</v>
      </c>
      <c r="L504" s="10">
        <v>44085</v>
      </c>
      <c r="M504" t="s">
        <v>2810</v>
      </c>
      <c r="O504" t="str">
        <f>VLOOKUP(Table5[[#This Row],[Vendor_ID]],Table3[[Vendor_ID]:[REPUTASI]],10,0)</f>
        <v>A</v>
      </c>
      <c r="P504" t="str">
        <f>IF(Table5[[#This Row],[Reputation]]="F","Pembelian dilakukan kepada vendor dengan reputasi F","")</f>
        <v/>
      </c>
    </row>
    <row r="505" spans="1:16" hidden="1" x14ac:dyDescent="0.25">
      <c r="A505" s="4">
        <v>785</v>
      </c>
      <c r="B505" s="4">
        <v>4</v>
      </c>
      <c r="C505" s="4">
        <v>4</v>
      </c>
      <c r="D505" s="4">
        <v>258</v>
      </c>
      <c r="E505" s="4">
        <v>1658</v>
      </c>
      <c r="F505" s="4">
        <v>5</v>
      </c>
      <c r="G505" s="11">
        <v>44076</v>
      </c>
      <c r="H505" s="41">
        <v>43878.45</v>
      </c>
      <c r="I505" s="41">
        <v>3510.2759999999998</v>
      </c>
      <c r="J505" s="41">
        <v>1096.9612999999999</v>
      </c>
      <c r="K505" s="41">
        <v>48485.687299999998</v>
      </c>
      <c r="L505" s="11">
        <v>44085</v>
      </c>
      <c r="M505" t="s">
        <v>1829</v>
      </c>
      <c r="O505" t="str">
        <f>VLOOKUP(Table5[[#This Row],[Vendor_ID]],Table3[[Vendor_ID]:[REPUTASI]],10,0)</f>
        <v>B</v>
      </c>
      <c r="P505" t="str">
        <f>IF(Table5[[#This Row],[Reputation]]="F","Pembelian dilakukan kepada vendor dengan reputasi F","")</f>
        <v/>
      </c>
    </row>
    <row r="506" spans="1:16" hidden="1" x14ac:dyDescent="0.25">
      <c r="A506" s="5">
        <v>786</v>
      </c>
      <c r="B506" s="5">
        <v>4</v>
      </c>
      <c r="C506" s="5">
        <v>4</v>
      </c>
      <c r="D506" s="5">
        <v>254</v>
      </c>
      <c r="E506" s="5">
        <v>1536</v>
      </c>
      <c r="F506" s="5">
        <v>4</v>
      </c>
      <c r="G506" s="10">
        <v>44076</v>
      </c>
      <c r="H506" s="40">
        <v>475.36649999999997</v>
      </c>
      <c r="I506" s="40">
        <v>38.029299999999999</v>
      </c>
      <c r="J506" s="40">
        <v>11.8842</v>
      </c>
      <c r="K506" s="40">
        <v>525.28</v>
      </c>
      <c r="L506" s="10">
        <v>44085</v>
      </c>
      <c r="M506" t="s">
        <v>2810</v>
      </c>
      <c r="O506" t="str">
        <f>VLOOKUP(Table5[[#This Row],[Vendor_ID]],Table3[[Vendor_ID]:[REPUTASI]],10,0)</f>
        <v>A</v>
      </c>
      <c r="P506" t="str">
        <f>IF(Table5[[#This Row],[Reputation]]="F","Pembelian dilakukan kepada vendor dengan reputasi F","")</f>
        <v/>
      </c>
    </row>
    <row r="507" spans="1:16" x14ac:dyDescent="0.25">
      <c r="A507" s="4">
        <v>787</v>
      </c>
      <c r="B507" s="4">
        <v>4</v>
      </c>
      <c r="C507" s="4">
        <v>4</v>
      </c>
      <c r="D507" s="4">
        <v>257</v>
      </c>
      <c r="E507" s="4">
        <v>1568</v>
      </c>
      <c r="F507" s="4">
        <v>2</v>
      </c>
      <c r="G507" s="11">
        <v>44076</v>
      </c>
      <c r="H507" s="41">
        <v>42504</v>
      </c>
      <c r="I507" s="41">
        <v>3400.32</v>
      </c>
      <c r="J507" s="41">
        <v>1062.5999999999999</v>
      </c>
      <c r="K507" s="41">
        <v>46966.92</v>
      </c>
      <c r="L507" s="11">
        <v>44085</v>
      </c>
      <c r="M507" t="s">
        <v>1829</v>
      </c>
      <c r="O507" t="str">
        <f>VLOOKUP(Table5[[#This Row],[Vendor_ID]],Table3[[Vendor_ID]:[REPUTASI]],10,0)</f>
        <v>F</v>
      </c>
      <c r="P507" t="str">
        <f>IF(Table5[[#This Row],[Reputation]]="F","Pembelian dilakukan kepada vendor dengan reputasi F","")</f>
        <v>Pembelian dilakukan kepada vendor dengan reputasi F</v>
      </c>
    </row>
    <row r="508" spans="1:16" hidden="1" x14ac:dyDescent="0.25">
      <c r="A508" s="5">
        <v>788</v>
      </c>
      <c r="B508" s="5">
        <v>4</v>
      </c>
      <c r="C508" s="5">
        <v>4</v>
      </c>
      <c r="D508" s="5">
        <v>261</v>
      </c>
      <c r="E508" s="5">
        <v>1648</v>
      </c>
      <c r="F508" s="5">
        <v>5</v>
      </c>
      <c r="G508" s="10">
        <v>44076</v>
      </c>
      <c r="H508" s="40">
        <v>142.41149999999999</v>
      </c>
      <c r="I508" s="40">
        <v>11.392899999999999</v>
      </c>
      <c r="J508" s="40">
        <v>3.5602999999999998</v>
      </c>
      <c r="K508" s="40">
        <v>157.3647</v>
      </c>
      <c r="L508" s="10">
        <v>44085</v>
      </c>
      <c r="M508" t="s">
        <v>2810</v>
      </c>
      <c r="O508" t="str">
        <f>VLOOKUP(Table5[[#This Row],[Vendor_ID]],Table3[[Vendor_ID]:[REPUTASI]],10,0)</f>
        <v>A</v>
      </c>
      <c r="P508" t="str">
        <f>IF(Table5[[#This Row],[Reputation]]="F","Pembelian dilakukan kepada vendor dengan reputasi F","")</f>
        <v/>
      </c>
    </row>
    <row r="509" spans="1:16" hidden="1" x14ac:dyDescent="0.25">
      <c r="A509" s="4">
        <v>789</v>
      </c>
      <c r="B509" s="4">
        <v>4</v>
      </c>
      <c r="C509" s="4">
        <v>4</v>
      </c>
      <c r="D509" s="4">
        <v>250</v>
      </c>
      <c r="E509" s="4">
        <v>1646</v>
      </c>
      <c r="F509" s="4">
        <v>2</v>
      </c>
      <c r="G509" s="11">
        <v>44077</v>
      </c>
      <c r="H509" s="41">
        <v>48030.675000000003</v>
      </c>
      <c r="I509" s="41">
        <v>3842.4540000000002</v>
      </c>
      <c r="J509" s="41">
        <v>1200.7669000000001</v>
      </c>
      <c r="K509" s="41">
        <v>53073.895900000003</v>
      </c>
      <c r="L509" s="11">
        <v>44086</v>
      </c>
      <c r="M509" t="s">
        <v>2810</v>
      </c>
      <c r="O509" t="str">
        <f>VLOOKUP(Table5[[#This Row],[Vendor_ID]],Table3[[Vendor_ID]:[REPUTASI]],10,0)</f>
        <v>A</v>
      </c>
      <c r="P509" t="str">
        <f>IF(Table5[[#This Row],[Reputation]]="F","Pembelian dilakukan kepada vendor dengan reputasi F","")</f>
        <v/>
      </c>
    </row>
    <row r="510" spans="1:16" hidden="1" x14ac:dyDescent="0.25">
      <c r="A510" s="5">
        <v>790</v>
      </c>
      <c r="B510" s="5">
        <v>4</v>
      </c>
      <c r="C510" s="5">
        <v>4</v>
      </c>
      <c r="D510" s="5">
        <v>253</v>
      </c>
      <c r="E510" s="5">
        <v>1672</v>
      </c>
      <c r="F510" s="5">
        <v>4</v>
      </c>
      <c r="G510" s="10">
        <v>44077</v>
      </c>
      <c r="H510" s="40">
        <v>421.15499999999997</v>
      </c>
      <c r="I510" s="40">
        <v>33.692399999999999</v>
      </c>
      <c r="J510" s="40">
        <v>10.5289</v>
      </c>
      <c r="K510" s="40">
        <v>465.37630000000001</v>
      </c>
      <c r="L510" s="10">
        <v>44086</v>
      </c>
      <c r="M510" t="s">
        <v>2817</v>
      </c>
      <c r="O510" t="str">
        <f>VLOOKUP(Table5[[#This Row],[Vendor_ID]],Table3[[Vendor_ID]:[REPUTASI]],10,0)</f>
        <v>B</v>
      </c>
      <c r="P510" t="str">
        <f>IF(Table5[[#This Row],[Reputation]]="F","Pembelian dilakukan kepada vendor dengan reputasi F","")</f>
        <v/>
      </c>
    </row>
    <row r="511" spans="1:16" hidden="1" x14ac:dyDescent="0.25">
      <c r="A511" s="4">
        <v>791</v>
      </c>
      <c r="B511" s="4">
        <v>4</v>
      </c>
      <c r="C511" s="4">
        <v>4</v>
      </c>
      <c r="D511" s="4">
        <v>255</v>
      </c>
      <c r="E511" s="4">
        <v>1600</v>
      </c>
      <c r="F511" s="4">
        <v>1</v>
      </c>
      <c r="G511" s="11">
        <v>44077</v>
      </c>
      <c r="H511" s="41">
        <v>1276.2750000000001</v>
      </c>
      <c r="I511" s="41">
        <v>102.102</v>
      </c>
      <c r="J511" s="41">
        <v>31.9069</v>
      </c>
      <c r="K511" s="41">
        <v>1410.2838999999999</v>
      </c>
      <c r="L511" s="11">
        <v>44086</v>
      </c>
      <c r="M511" t="s">
        <v>2810</v>
      </c>
      <c r="O511" t="str">
        <f>VLOOKUP(Table5[[#This Row],[Vendor_ID]],Table3[[Vendor_ID]:[REPUTASI]],10,0)</f>
        <v>A</v>
      </c>
      <c r="P511" t="str">
        <f>IF(Table5[[#This Row],[Reputation]]="F","Pembelian dilakukan kepada vendor dengan reputasi F","")</f>
        <v/>
      </c>
    </row>
    <row r="512" spans="1:16" hidden="1" x14ac:dyDescent="0.25">
      <c r="A512" s="5">
        <v>792</v>
      </c>
      <c r="B512" s="5">
        <v>4</v>
      </c>
      <c r="C512" s="5">
        <v>4</v>
      </c>
      <c r="D512" s="5">
        <v>256</v>
      </c>
      <c r="E512" s="5">
        <v>1522</v>
      </c>
      <c r="F512" s="5">
        <v>1</v>
      </c>
      <c r="G512" s="10">
        <v>44077</v>
      </c>
      <c r="H512" s="40">
        <v>2003.925</v>
      </c>
      <c r="I512" s="40">
        <v>160.31399999999999</v>
      </c>
      <c r="J512" s="40">
        <v>50.098100000000002</v>
      </c>
      <c r="K512" s="40">
        <v>2214.3371000000002</v>
      </c>
      <c r="L512" s="10">
        <v>44086</v>
      </c>
      <c r="M512" t="s">
        <v>2810</v>
      </c>
      <c r="O512" t="str">
        <f>VLOOKUP(Table5[[#This Row],[Vendor_ID]],Table3[[Vendor_ID]:[REPUTASI]],10,0)</f>
        <v>A</v>
      </c>
      <c r="P512" t="str">
        <f>IF(Table5[[#This Row],[Reputation]]="F","Pembelian dilakukan kepada vendor dengan reputasi F","")</f>
        <v/>
      </c>
    </row>
    <row r="513" spans="1:16" x14ac:dyDescent="0.25">
      <c r="A513" s="4">
        <v>793</v>
      </c>
      <c r="B513" s="4">
        <v>4</v>
      </c>
      <c r="C513" s="4">
        <v>4</v>
      </c>
      <c r="D513" s="4">
        <v>259</v>
      </c>
      <c r="E513" s="4">
        <v>1570</v>
      </c>
      <c r="F513" s="4">
        <v>2</v>
      </c>
      <c r="G513" s="11">
        <v>44077</v>
      </c>
      <c r="H513" s="41">
        <v>50860.425000000003</v>
      </c>
      <c r="I513" s="41">
        <v>4068.8339999999998</v>
      </c>
      <c r="J513" s="41">
        <v>1271.5106000000001</v>
      </c>
      <c r="K513" s="41">
        <v>56200.7696</v>
      </c>
      <c r="L513" s="11">
        <v>44086</v>
      </c>
      <c r="M513" t="s">
        <v>1829</v>
      </c>
      <c r="O513" t="str">
        <f>VLOOKUP(Table5[[#This Row],[Vendor_ID]],Table3[[Vendor_ID]:[REPUTASI]],10,0)</f>
        <v>F</v>
      </c>
      <c r="P513" t="str">
        <f>IF(Table5[[#This Row],[Reputation]]="F","Pembelian dilakukan kepada vendor dengan reputasi F","")</f>
        <v>Pembelian dilakukan kepada vendor dengan reputasi F</v>
      </c>
    </row>
    <row r="514" spans="1:16" x14ac:dyDescent="0.25">
      <c r="A514" s="5">
        <v>794</v>
      </c>
      <c r="B514" s="5">
        <v>4</v>
      </c>
      <c r="C514" s="5">
        <v>4</v>
      </c>
      <c r="D514" s="5">
        <v>260</v>
      </c>
      <c r="E514" s="5">
        <v>1516</v>
      </c>
      <c r="F514" s="5">
        <v>1</v>
      </c>
      <c r="G514" s="10">
        <v>44077</v>
      </c>
      <c r="H514" s="40">
        <v>454.86</v>
      </c>
      <c r="I514" s="40">
        <v>36.388800000000003</v>
      </c>
      <c r="J514" s="40">
        <v>11.371499999999999</v>
      </c>
      <c r="K514" s="40">
        <v>502.62029999999999</v>
      </c>
      <c r="L514" s="10">
        <v>44086</v>
      </c>
      <c r="M514" t="s">
        <v>1829</v>
      </c>
      <c r="O514" t="str">
        <f>VLOOKUP(Table5[[#This Row],[Vendor_ID]],Table3[[Vendor_ID]:[REPUTASI]],10,0)</f>
        <v>F</v>
      </c>
      <c r="P514" t="str">
        <f>IF(Table5[[#This Row],[Reputation]]="F","Pembelian dilakukan kepada vendor dengan reputasi F","")</f>
        <v>Pembelian dilakukan kepada vendor dengan reputasi F</v>
      </c>
    </row>
    <row r="515" spans="1:16" hidden="1" x14ac:dyDescent="0.25">
      <c r="A515" s="4">
        <v>795</v>
      </c>
      <c r="B515" s="4">
        <v>4</v>
      </c>
      <c r="C515" s="4">
        <v>4</v>
      </c>
      <c r="D515" s="4">
        <v>258</v>
      </c>
      <c r="E515" s="4">
        <v>1506</v>
      </c>
      <c r="F515" s="4">
        <v>5</v>
      </c>
      <c r="G515" s="11">
        <v>44077</v>
      </c>
      <c r="H515" s="41">
        <v>43878.45</v>
      </c>
      <c r="I515" s="41">
        <v>3510.2759999999998</v>
      </c>
      <c r="J515" s="41">
        <v>1096.9612999999999</v>
      </c>
      <c r="K515" s="41">
        <v>48485.687299999998</v>
      </c>
      <c r="L515" s="11">
        <v>44086</v>
      </c>
      <c r="M515" t="s">
        <v>1829</v>
      </c>
      <c r="O515" t="str">
        <f>VLOOKUP(Table5[[#This Row],[Vendor_ID]],Table3[[Vendor_ID]:[REPUTASI]],10,0)</f>
        <v>B</v>
      </c>
      <c r="P515" t="str">
        <f>IF(Table5[[#This Row],[Reputation]]="F","Pembelian dilakukan kepada vendor dengan reputasi F","")</f>
        <v/>
      </c>
    </row>
    <row r="516" spans="1:16" hidden="1" x14ac:dyDescent="0.25">
      <c r="A516" s="5">
        <v>796</v>
      </c>
      <c r="B516" s="5">
        <v>4</v>
      </c>
      <c r="C516" s="5">
        <v>4</v>
      </c>
      <c r="D516" s="5">
        <v>254</v>
      </c>
      <c r="E516" s="5">
        <v>1626</v>
      </c>
      <c r="F516" s="5">
        <v>2</v>
      </c>
      <c r="G516" s="10">
        <v>44077</v>
      </c>
      <c r="H516" s="40">
        <v>7132.125</v>
      </c>
      <c r="I516" s="40">
        <v>570.57000000000005</v>
      </c>
      <c r="J516" s="40">
        <v>178.3031</v>
      </c>
      <c r="K516" s="40">
        <v>7880.9980999999998</v>
      </c>
      <c r="L516" s="10">
        <v>44086</v>
      </c>
      <c r="M516" t="s">
        <v>2817</v>
      </c>
      <c r="O516" t="str">
        <f>VLOOKUP(Table5[[#This Row],[Vendor_ID]],Table3[[Vendor_ID]:[REPUTASI]],10,0)</f>
        <v>B</v>
      </c>
      <c r="P516" t="str">
        <f>IF(Table5[[#This Row],[Reputation]]="F","Pembelian dilakukan kepada vendor dengan reputasi F","")</f>
        <v/>
      </c>
    </row>
    <row r="517" spans="1:16" x14ac:dyDescent="0.25">
      <c r="A517" s="4">
        <v>797</v>
      </c>
      <c r="B517" s="4">
        <v>5</v>
      </c>
      <c r="C517" s="4">
        <v>4</v>
      </c>
      <c r="D517" s="4">
        <v>252</v>
      </c>
      <c r="E517" s="4">
        <v>1542</v>
      </c>
      <c r="F517" s="4">
        <v>2</v>
      </c>
      <c r="G517" s="11">
        <v>44077</v>
      </c>
      <c r="H517" s="41">
        <v>28343.7</v>
      </c>
      <c r="I517" s="41">
        <v>2267.4960000000001</v>
      </c>
      <c r="J517" s="41">
        <v>708.59249999999997</v>
      </c>
      <c r="K517" s="41">
        <v>31319.788499999999</v>
      </c>
      <c r="L517" s="11">
        <v>44086</v>
      </c>
      <c r="M517" t="s">
        <v>1829</v>
      </c>
      <c r="O517" t="str">
        <f>VLOOKUP(Table5[[#This Row],[Vendor_ID]],Table3[[Vendor_ID]:[REPUTASI]],10,0)</f>
        <v>F</v>
      </c>
      <c r="P517" t="str">
        <f>IF(Table5[[#This Row],[Reputation]]="F","Pembelian dilakukan kepada vendor dengan reputasi F","")</f>
        <v>Pembelian dilakukan kepada vendor dengan reputasi F</v>
      </c>
    </row>
    <row r="518" spans="1:16" hidden="1" x14ac:dyDescent="0.25">
      <c r="A518" s="5">
        <v>798</v>
      </c>
      <c r="B518" s="5">
        <v>4</v>
      </c>
      <c r="C518" s="5">
        <v>4</v>
      </c>
      <c r="D518" s="5">
        <v>261</v>
      </c>
      <c r="E518" s="5">
        <v>1610</v>
      </c>
      <c r="F518" s="5">
        <v>4</v>
      </c>
      <c r="G518" s="10">
        <v>44077</v>
      </c>
      <c r="H518" s="40">
        <v>22516.724999999999</v>
      </c>
      <c r="I518" s="40">
        <v>1801.338</v>
      </c>
      <c r="J518" s="40">
        <v>562.91809999999998</v>
      </c>
      <c r="K518" s="40">
        <v>24880.981100000001</v>
      </c>
      <c r="L518" s="10">
        <v>44086</v>
      </c>
      <c r="M518" t="s">
        <v>2810</v>
      </c>
      <c r="O518" t="str">
        <f>VLOOKUP(Table5[[#This Row],[Vendor_ID]],Table3[[Vendor_ID]:[REPUTASI]],10,0)</f>
        <v>A</v>
      </c>
      <c r="P518" t="str">
        <f>IF(Table5[[#This Row],[Reputation]]="F","Pembelian dilakukan kepada vendor dengan reputasi F","")</f>
        <v/>
      </c>
    </row>
    <row r="519" spans="1:16" hidden="1" x14ac:dyDescent="0.25">
      <c r="A519" s="4">
        <v>799</v>
      </c>
      <c r="B519" s="4">
        <v>4</v>
      </c>
      <c r="C519" s="4">
        <v>4</v>
      </c>
      <c r="D519" s="4">
        <v>251</v>
      </c>
      <c r="E519" s="4">
        <v>1638</v>
      </c>
      <c r="F519" s="4">
        <v>5</v>
      </c>
      <c r="G519" s="11">
        <v>44077</v>
      </c>
      <c r="H519" s="41">
        <v>34644.224999999999</v>
      </c>
      <c r="I519" s="41">
        <v>2771.538</v>
      </c>
      <c r="J519" s="41">
        <v>866.10559999999998</v>
      </c>
      <c r="K519" s="41">
        <v>38281.868600000002</v>
      </c>
      <c r="L519" s="11">
        <v>44086</v>
      </c>
      <c r="M519" t="s">
        <v>2817</v>
      </c>
      <c r="O519" t="str">
        <f>VLOOKUP(Table5[[#This Row],[Vendor_ID]],Table3[[Vendor_ID]:[REPUTASI]],10,0)</f>
        <v>A</v>
      </c>
      <c r="P519" t="str">
        <f>IF(Table5[[#This Row],[Reputation]]="F","Pembelian dilakukan kepada vendor dengan reputasi F","")</f>
        <v/>
      </c>
    </row>
    <row r="520" spans="1:16" hidden="1" x14ac:dyDescent="0.25">
      <c r="A520" s="5">
        <v>800</v>
      </c>
      <c r="B520" s="5">
        <v>4</v>
      </c>
      <c r="C520" s="5">
        <v>4</v>
      </c>
      <c r="D520" s="5">
        <v>253</v>
      </c>
      <c r="E520" s="5">
        <v>1582</v>
      </c>
      <c r="F520" s="5">
        <v>5</v>
      </c>
      <c r="G520" s="10">
        <v>44077</v>
      </c>
      <c r="H520" s="40">
        <v>427.92750000000001</v>
      </c>
      <c r="I520" s="40">
        <v>34.234200000000001</v>
      </c>
      <c r="J520" s="40">
        <v>10.6982</v>
      </c>
      <c r="K520" s="40">
        <v>472.85989999999998</v>
      </c>
      <c r="L520" s="10">
        <v>44086</v>
      </c>
      <c r="M520" t="s">
        <v>2810</v>
      </c>
      <c r="O520" t="str">
        <f>VLOOKUP(Table5[[#This Row],[Vendor_ID]],Table3[[Vendor_ID]:[REPUTASI]],10,0)</f>
        <v>A</v>
      </c>
      <c r="P520" t="str">
        <f>IF(Table5[[#This Row],[Reputation]]="F","Pembelian dilakukan kepada vendor dengan reputasi F","")</f>
        <v/>
      </c>
    </row>
    <row r="521" spans="1:16" hidden="1" x14ac:dyDescent="0.25">
      <c r="A521" s="4">
        <v>801</v>
      </c>
      <c r="B521" s="4">
        <v>4</v>
      </c>
      <c r="C521" s="4">
        <v>4</v>
      </c>
      <c r="D521" s="4">
        <v>255</v>
      </c>
      <c r="E521" s="4">
        <v>1510</v>
      </c>
      <c r="F521" s="4">
        <v>5</v>
      </c>
      <c r="G521" s="11">
        <v>44077</v>
      </c>
      <c r="H521" s="41">
        <v>143.04150000000001</v>
      </c>
      <c r="I521" s="41">
        <v>11.443300000000001</v>
      </c>
      <c r="J521" s="41">
        <v>3.5760000000000001</v>
      </c>
      <c r="K521" s="41">
        <v>158.0608</v>
      </c>
      <c r="L521" s="11">
        <v>44086</v>
      </c>
      <c r="M521" t="s">
        <v>2810</v>
      </c>
      <c r="O521" t="str">
        <f>VLOOKUP(Table5[[#This Row],[Vendor_ID]],Table3[[Vendor_ID]:[REPUTASI]],10,0)</f>
        <v>A</v>
      </c>
      <c r="P521" t="str">
        <f>IF(Table5[[#This Row],[Reputation]]="F","Pembelian dilakukan kepada vendor dengan reputasi F","")</f>
        <v/>
      </c>
    </row>
    <row r="522" spans="1:16" x14ac:dyDescent="0.25">
      <c r="A522" s="5">
        <v>802</v>
      </c>
      <c r="B522" s="5">
        <v>4</v>
      </c>
      <c r="C522" s="5">
        <v>4</v>
      </c>
      <c r="D522" s="5">
        <v>256</v>
      </c>
      <c r="E522" s="5">
        <v>1526</v>
      </c>
      <c r="F522" s="5">
        <v>2</v>
      </c>
      <c r="G522" s="10">
        <v>44077</v>
      </c>
      <c r="H522" s="40">
        <v>28199.325000000001</v>
      </c>
      <c r="I522" s="40">
        <v>2255.9459999999999</v>
      </c>
      <c r="J522" s="40">
        <v>704.98310000000004</v>
      </c>
      <c r="K522" s="40">
        <v>31160.254099999998</v>
      </c>
      <c r="L522" s="10">
        <v>44086</v>
      </c>
      <c r="M522" t="s">
        <v>1829</v>
      </c>
      <c r="O522" t="str">
        <f>VLOOKUP(Table5[[#This Row],[Vendor_ID]],Table3[[Vendor_ID]:[REPUTASI]],10,0)</f>
        <v>F</v>
      </c>
      <c r="P522" t="str">
        <f>IF(Table5[[#This Row],[Reputation]]="F","Pembelian dilakukan kepada vendor dengan reputasi F","")</f>
        <v>Pembelian dilakukan kepada vendor dengan reputasi F</v>
      </c>
    </row>
    <row r="523" spans="1:16" hidden="1" x14ac:dyDescent="0.25">
      <c r="A523" s="4">
        <v>803</v>
      </c>
      <c r="B523" s="4">
        <v>4</v>
      </c>
      <c r="C523" s="4">
        <v>4</v>
      </c>
      <c r="D523" s="4">
        <v>259</v>
      </c>
      <c r="E523" s="4">
        <v>1644</v>
      </c>
      <c r="F523" s="4">
        <v>1</v>
      </c>
      <c r="G523" s="11">
        <v>44077</v>
      </c>
      <c r="H523" s="41">
        <v>3713.3249999999998</v>
      </c>
      <c r="I523" s="41">
        <v>297.06599999999997</v>
      </c>
      <c r="J523" s="41">
        <v>92.833100000000002</v>
      </c>
      <c r="K523" s="41">
        <v>4103.2241000000004</v>
      </c>
      <c r="L523" s="11">
        <v>44086</v>
      </c>
      <c r="M523" t="s">
        <v>2817</v>
      </c>
      <c r="O523" t="str">
        <f>VLOOKUP(Table5[[#This Row],[Vendor_ID]],Table3[[Vendor_ID]:[REPUTASI]],10,0)</f>
        <v>B</v>
      </c>
      <c r="P523" t="str">
        <f>IF(Table5[[#This Row],[Reputation]]="F","Pembelian dilakukan kepada vendor dengan reputasi F","")</f>
        <v/>
      </c>
    </row>
    <row r="524" spans="1:16" x14ac:dyDescent="0.25">
      <c r="A524" s="5">
        <v>804</v>
      </c>
      <c r="B524" s="5">
        <v>4</v>
      </c>
      <c r="C524" s="5">
        <v>4</v>
      </c>
      <c r="D524" s="5">
        <v>260</v>
      </c>
      <c r="E524" s="5">
        <v>1680</v>
      </c>
      <c r="F524" s="5">
        <v>5</v>
      </c>
      <c r="G524" s="10">
        <v>44077</v>
      </c>
      <c r="H524" s="40">
        <v>43878.45</v>
      </c>
      <c r="I524" s="40">
        <v>3510.2759999999998</v>
      </c>
      <c r="J524" s="40">
        <v>1096.9612999999999</v>
      </c>
      <c r="K524" s="40">
        <v>48485.687299999998</v>
      </c>
      <c r="L524" s="10">
        <v>44086</v>
      </c>
      <c r="M524" t="s">
        <v>1829</v>
      </c>
      <c r="O524" t="str">
        <f>VLOOKUP(Table5[[#This Row],[Vendor_ID]],Table3[[Vendor_ID]:[REPUTASI]],10,0)</f>
        <v>F</v>
      </c>
      <c r="P524" t="str">
        <f>IF(Table5[[#This Row],[Reputation]]="F","Pembelian dilakukan kepada vendor dengan reputasi F","")</f>
        <v>Pembelian dilakukan kepada vendor dengan reputasi F</v>
      </c>
    </row>
    <row r="525" spans="1:16" hidden="1" x14ac:dyDescent="0.25">
      <c r="A525" s="4">
        <v>805</v>
      </c>
      <c r="B525" s="4">
        <v>4</v>
      </c>
      <c r="C525" s="4">
        <v>4</v>
      </c>
      <c r="D525" s="4">
        <v>258</v>
      </c>
      <c r="E525" s="4">
        <v>1584</v>
      </c>
      <c r="F525" s="4">
        <v>5</v>
      </c>
      <c r="G525" s="11">
        <v>44078</v>
      </c>
      <c r="H525" s="41">
        <v>9799.65</v>
      </c>
      <c r="I525" s="41">
        <v>783.97199999999998</v>
      </c>
      <c r="J525" s="41">
        <v>244.9913</v>
      </c>
      <c r="K525" s="41">
        <v>10828.613300000001</v>
      </c>
      <c r="L525" s="11">
        <v>44087</v>
      </c>
      <c r="M525" t="s">
        <v>1829</v>
      </c>
      <c r="O525" t="str">
        <f>VLOOKUP(Table5[[#This Row],[Vendor_ID]],Table3[[Vendor_ID]:[REPUTASI]],10,0)</f>
        <v>B</v>
      </c>
      <c r="P525" t="str">
        <f>IF(Table5[[#This Row],[Reputation]]="F","Pembelian dilakukan kepada vendor dengan reputasi F","")</f>
        <v/>
      </c>
    </row>
    <row r="526" spans="1:16" hidden="1" x14ac:dyDescent="0.25">
      <c r="A526" s="5">
        <v>806</v>
      </c>
      <c r="B526" s="5">
        <v>4</v>
      </c>
      <c r="C526" s="5">
        <v>4</v>
      </c>
      <c r="D526" s="5">
        <v>254</v>
      </c>
      <c r="E526" s="5">
        <v>1620</v>
      </c>
      <c r="F526" s="5">
        <v>5</v>
      </c>
      <c r="G526" s="10">
        <v>44078</v>
      </c>
      <c r="H526" s="40">
        <v>5711.4750000000004</v>
      </c>
      <c r="I526" s="40">
        <v>456.91800000000001</v>
      </c>
      <c r="J526" s="40">
        <v>142.7869</v>
      </c>
      <c r="K526" s="40">
        <v>6311.1799000000001</v>
      </c>
      <c r="L526" s="10">
        <v>44087</v>
      </c>
      <c r="M526" t="s">
        <v>2817</v>
      </c>
      <c r="O526" t="str">
        <f>VLOOKUP(Table5[[#This Row],[Vendor_ID]],Table3[[Vendor_ID]:[REPUTASI]],10,0)</f>
        <v>B</v>
      </c>
      <c r="P526" t="str">
        <f>IF(Table5[[#This Row],[Reputation]]="F","Pembelian dilakukan kepada vendor dengan reputasi F","")</f>
        <v/>
      </c>
    </row>
    <row r="527" spans="1:16" hidden="1" x14ac:dyDescent="0.25">
      <c r="A527" s="4">
        <v>807</v>
      </c>
      <c r="B527" s="4">
        <v>4</v>
      </c>
      <c r="C527" s="4">
        <v>4</v>
      </c>
      <c r="D527" s="4">
        <v>257</v>
      </c>
      <c r="E527" s="4">
        <v>1666</v>
      </c>
      <c r="F527" s="4">
        <v>5</v>
      </c>
      <c r="G527" s="11">
        <v>44078</v>
      </c>
      <c r="H527" s="41">
        <v>814.59</v>
      </c>
      <c r="I527" s="41">
        <v>65.167199999999994</v>
      </c>
      <c r="J527" s="41">
        <v>20.364799999999999</v>
      </c>
      <c r="K527" s="41">
        <v>900.12199999999996</v>
      </c>
      <c r="L527" s="11">
        <v>44087</v>
      </c>
      <c r="M527" t="s">
        <v>2817</v>
      </c>
      <c r="O527" t="str">
        <f>VLOOKUP(Table5[[#This Row],[Vendor_ID]],Table3[[Vendor_ID]:[REPUTASI]],10,0)</f>
        <v>B</v>
      </c>
      <c r="P527" t="str">
        <f>IF(Table5[[#This Row],[Reputation]]="F","Pembelian dilakukan kepada vendor dengan reputasi F","")</f>
        <v/>
      </c>
    </row>
    <row r="528" spans="1:16" hidden="1" x14ac:dyDescent="0.25">
      <c r="A528" s="5">
        <v>808</v>
      </c>
      <c r="B528" s="5">
        <v>4</v>
      </c>
      <c r="C528" s="5">
        <v>4</v>
      </c>
      <c r="D528" s="5">
        <v>261</v>
      </c>
      <c r="E528" s="5">
        <v>1592</v>
      </c>
      <c r="F528" s="5">
        <v>2</v>
      </c>
      <c r="G528" s="10">
        <v>44078</v>
      </c>
      <c r="H528" s="40">
        <v>97.965000000000003</v>
      </c>
      <c r="I528" s="40">
        <v>7.8372000000000002</v>
      </c>
      <c r="J528" s="40">
        <v>2.4491000000000001</v>
      </c>
      <c r="K528" s="40">
        <v>108.2513</v>
      </c>
      <c r="L528" s="10">
        <v>44087</v>
      </c>
      <c r="M528" t="s">
        <v>2810</v>
      </c>
      <c r="O528" t="str">
        <f>VLOOKUP(Table5[[#This Row],[Vendor_ID]],Table3[[Vendor_ID]:[REPUTASI]],10,0)</f>
        <v>A</v>
      </c>
      <c r="P528" t="str">
        <f>IF(Table5[[#This Row],[Reputation]]="F","Pembelian dilakukan kepada vendor dengan reputasi F","")</f>
        <v/>
      </c>
    </row>
    <row r="529" spans="1:16" hidden="1" x14ac:dyDescent="0.25">
      <c r="A529" s="4">
        <v>809</v>
      </c>
      <c r="B529" s="4">
        <v>4</v>
      </c>
      <c r="C529" s="4">
        <v>4</v>
      </c>
      <c r="D529" s="4">
        <v>251</v>
      </c>
      <c r="E529" s="4">
        <v>1618</v>
      </c>
      <c r="F529" s="4">
        <v>4</v>
      </c>
      <c r="G529" s="11">
        <v>44078</v>
      </c>
      <c r="H529" s="41">
        <v>114.471</v>
      </c>
      <c r="I529" s="41">
        <v>9.1577000000000002</v>
      </c>
      <c r="J529" s="41">
        <v>2.8618000000000001</v>
      </c>
      <c r="K529" s="41">
        <v>126.4905</v>
      </c>
      <c r="L529" s="11">
        <v>44087</v>
      </c>
      <c r="M529" t="s">
        <v>2810</v>
      </c>
      <c r="O529" t="str">
        <f>VLOOKUP(Table5[[#This Row],[Vendor_ID]],Table3[[Vendor_ID]:[REPUTASI]],10,0)</f>
        <v>A</v>
      </c>
      <c r="P529" t="str">
        <f>IF(Table5[[#This Row],[Reputation]]="F","Pembelian dilakukan kepada vendor dengan reputasi F","")</f>
        <v/>
      </c>
    </row>
    <row r="530" spans="1:16" hidden="1" x14ac:dyDescent="0.25">
      <c r="A530" s="5">
        <v>810</v>
      </c>
      <c r="B530" s="5">
        <v>4</v>
      </c>
      <c r="C530" s="5">
        <v>4</v>
      </c>
      <c r="D530" s="5">
        <v>253</v>
      </c>
      <c r="E530" s="5">
        <v>1612</v>
      </c>
      <c r="F530" s="5">
        <v>4</v>
      </c>
      <c r="G530" s="10">
        <v>44078</v>
      </c>
      <c r="H530" s="40">
        <v>132.6465</v>
      </c>
      <c r="I530" s="40">
        <v>10.611700000000001</v>
      </c>
      <c r="J530" s="40">
        <v>3.3161999999999998</v>
      </c>
      <c r="K530" s="40">
        <v>146.5744</v>
      </c>
      <c r="L530" s="10">
        <v>44087</v>
      </c>
      <c r="M530" t="s">
        <v>2810</v>
      </c>
      <c r="O530" t="str">
        <f>VLOOKUP(Table5[[#This Row],[Vendor_ID]],Table3[[Vendor_ID]:[REPUTASI]],10,0)</f>
        <v>A</v>
      </c>
      <c r="P530" t="str">
        <f>IF(Table5[[#This Row],[Reputation]]="F","Pembelian dilakukan kepada vendor dengan reputasi F","")</f>
        <v/>
      </c>
    </row>
    <row r="531" spans="1:16" hidden="1" x14ac:dyDescent="0.25">
      <c r="A531" s="4">
        <v>811</v>
      </c>
      <c r="B531" s="4">
        <v>4</v>
      </c>
      <c r="C531" s="4">
        <v>4</v>
      </c>
      <c r="D531" s="4">
        <v>255</v>
      </c>
      <c r="E531" s="4">
        <v>1586</v>
      </c>
      <c r="F531" s="4">
        <v>5</v>
      </c>
      <c r="G531" s="11">
        <v>44078</v>
      </c>
      <c r="H531" s="41">
        <v>43878.45</v>
      </c>
      <c r="I531" s="41">
        <v>3510.2759999999998</v>
      </c>
      <c r="J531" s="41">
        <v>1096.9612999999999</v>
      </c>
      <c r="K531" s="41">
        <v>48485.687299999998</v>
      </c>
      <c r="L531" s="11">
        <v>44087</v>
      </c>
      <c r="M531" t="s">
        <v>2817</v>
      </c>
      <c r="O531" t="str">
        <f>VLOOKUP(Table5[[#This Row],[Vendor_ID]],Table3[[Vendor_ID]:[REPUTASI]],10,0)</f>
        <v>A</v>
      </c>
      <c r="P531" t="str">
        <f>IF(Table5[[#This Row],[Reputation]]="F","Pembelian dilakukan kepada vendor dengan reputasi F","")</f>
        <v/>
      </c>
    </row>
    <row r="532" spans="1:16" hidden="1" x14ac:dyDescent="0.25">
      <c r="A532" s="5">
        <v>812</v>
      </c>
      <c r="B532" s="5">
        <v>4</v>
      </c>
      <c r="C532" s="5">
        <v>4</v>
      </c>
      <c r="D532" s="5">
        <v>256</v>
      </c>
      <c r="E532" s="5">
        <v>1500</v>
      </c>
      <c r="F532" s="5">
        <v>1</v>
      </c>
      <c r="G532" s="10">
        <v>44078</v>
      </c>
      <c r="H532" s="40">
        <v>418.95</v>
      </c>
      <c r="I532" s="40">
        <v>33.515999999999998</v>
      </c>
      <c r="J532" s="40">
        <v>10.473800000000001</v>
      </c>
      <c r="K532" s="40">
        <v>462.93979999999999</v>
      </c>
      <c r="L532" s="10">
        <v>44087</v>
      </c>
      <c r="M532" t="s">
        <v>2817</v>
      </c>
      <c r="O532" t="str">
        <f>VLOOKUP(Table5[[#This Row],[Vendor_ID]],Table3[[Vendor_ID]:[REPUTASI]],10,0)</f>
        <v>B</v>
      </c>
      <c r="P532" t="str">
        <f>IF(Table5[[#This Row],[Reputation]]="F","Pembelian dilakukan kepada vendor dengan reputasi F","")</f>
        <v/>
      </c>
    </row>
    <row r="533" spans="1:16" hidden="1" x14ac:dyDescent="0.25">
      <c r="A533" s="4">
        <v>813</v>
      </c>
      <c r="B533" s="4">
        <v>4</v>
      </c>
      <c r="C533" s="4">
        <v>4</v>
      </c>
      <c r="D533" s="4">
        <v>259</v>
      </c>
      <c r="E533" s="4">
        <v>1656</v>
      </c>
      <c r="F533" s="4">
        <v>4</v>
      </c>
      <c r="G533" s="11">
        <v>44078</v>
      </c>
      <c r="H533" s="41">
        <v>347.44499999999999</v>
      </c>
      <c r="I533" s="41">
        <v>27.7956</v>
      </c>
      <c r="J533" s="41">
        <v>8.6860999999999997</v>
      </c>
      <c r="K533" s="41">
        <v>383.92669999999998</v>
      </c>
      <c r="L533" s="11">
        <v>44087</v>
      </c>
      <c r="M533" t="s">
        <v>2810</v>
      </c>
      <c r="O533" t="str">
        <f>VLOOKUP(Table5[[#This Row],[Vendor_ID]],Table3[[Vendor_ID]:[REPUTASI]],10,0)</f>
        <v>A</v>
      </c>
      <c r="P533" t="str">
        <f>IF(Table5[[#This Row],[Reputation]]="F","Pembelian dilakukan kepada vendor dengan reputasi F","")</f>
        <v/>
      </c>
    </row>
    <row r="534" spans="1:16" x14ac:dyDescent="0.25">
      <c r="A534" s="5">
        <v>814</v>
      </c>
      <c r="B534" s="5">
        <v>4</v>
      </c>
      <c r="C534" s="5">
        <v>4</v>
      </c>
      <c r="D534" s="5">
        <v>260</v>
      </c>
      <c r="E534" s="5">
        <v>1572</v>
      </c>
      <c r="F534" s="5">
        <v>1</v>
      </c>
      <c r="G534" s="10">
        <v>44078</v>
      </c>
      <c r="H534" s="40">
        <v>461.79</v>
      </c>
      <c r="I534" s="40">
        <v>36.943199999999997</v>
      </c>
      <c r="J534" s="40">
        <v>11.5448</v>
      </c>
      <c r="K534" s="40">
        <v>510.27800000000002</v>
      </c>
      <c r="L534" s="10">
        <v>44087</v>
      </c>
      <c r="M534" t="s">
        <v>1829</v>
      </c>
      <c r="O534" t="str">
        <f>VLOOKUP(Table5[[#This Row],[Vendor_ID]],Table3[[Vendor_ID]:[REPUTASI]],10,0)</f>
        <v>F</v>
      </c>
      <c r="P534" t="str">
        <f>IF(Table5[[#This Row],[Reputation]]="F","Pembelian dilakukan kepada vendor dengan reputasi F","")</f>
        <v>Pembelian dilakukan kepada vendor dengan reputasi F</v>
      </c>
    </row>
    <row r="535" spans="1:16" hidden="1" x14ac:dyDescent="0.25">
      <c r="A535" s="4">
        <v>815</v>
      </c>
      <c r="B535" s="4">
        <v>4</v>
      </c>
      <c r="C535" s="4">
        <v>4</v>
      </c>
      <c r="D535" s="4">
        <v>258</v>
      </c>
      <c r="E535" s="4">
        <v>1562</v>
      </c>
      <c r="F535" s="4">
        <v>4</v>
      </c>
      <c r="G535" s="11">
        <v>44078</v>
      </c>
      <c r="H535" s="41">
        <v>1112.2650000000001</v>
      </c>
      <c r="I535" s="41">
        <v>88.981200000000001</v>
      </c>
      <c r="J535" s="41">
        <v>27.8066</v>
      </c>
      <c r="K535" s="41">
        <v>1229.0527999999999</v>
      </c>
      <c r="L535" s="11">
        <v>44087</v>
      </c>
      <c r="M535" t="s">
        <v>2817</v>
      </c>
      <c r="O535" t="str">
        <f>VLOOKUP(Table5[[#This Row],[Vendor_ID]],Table3[[Vendor_ID]:[REPUTASI]],10,0)</f>
        <v>B</v>
      </c>
      <c r="P535" t="str">
        <f>IF(Table5[[#This Row],[Reputation]]="F","Pembelian dilakukan kepada vendor dengan reputasi F","")</f>
        <v/>
      </c>
    </row>
    <row r="536" spans="1:16" hidden="1" x14ac:dyDescent="0.25">
      <c r="A536" s="5">
        <v>816</v>
      </c>
      <c r="B536" s="5">
        <v>4</v>
      </c>
      <c r="C536" s="5">
        <v>4</v>
      </c>
      <c r="D536" s="5">
        <v>254</v>
      </c>
      <c r="E536" s="5">
        <v>1662</v>
      </c>
      <c r="F536" s="5">
        <v>2</v>
      </c>
      <c r="G536" s="10">
        <v>44078</v>
      </c>
      <c r="H536" s="40">
        <v>37.075499999999998</v>
      </c>
      <c r="I536" s="40">
        <v>2.9660000000000002</v>
      </c>
      <c r="J536" s="40">
        <v>0.92689999999999995</v>
      </c>
      <c r="K536" s="40">
        <v>40.968400000000003</v>
      </c>
      <c r="L536" s="10">
        <v>44087</v>
      </c>
      <c r="M536" t="s">
        <v>2810</v>
      </c>
      <c r="O536" t="str">
        <f>VLOOKUP(Table5[[#This Row],[Vendor_ID]],Table3[[Vendor_ID]:[REPUTASI]],10,0)</f>
        <v>A</v>
      </c>
      <c r="P536" t="str">
        <f>IF(Table5[[#This Row],[Reputation]]="F","Pembelian dilakukan kepada vendor dengan reputasi F","")</f>
        <v/>
      </c>
    </row>
    <row r="537" spans="1:16" hidden="1" x14ac:dyDescent="0.25">
      <c r="A537" s="4">
        <v>817</v>
      </c>
      <c r="B537" s="4">
        <v>4</v>
      </c>
      <c r="C537" s="4">
        <v>4</v>
      </c>
      <c r="D537" s="4">
        <v>257</v>
      </c>
      <c r="E537" s="4">
        <v>1682</v>
      </c>
      <c r="F537" s="4">
        <v>4</v>
      </c>
      <c r="G537" s="11">
        <v>44078</v>
      </c>
      <c r="H537" s="41">
        <v>21558.075000000001</v>
      </c>
      <c r="I537" s="41">
        <v>1724.646</v>
      </c>
      <c r="J537" s="41">
        <v>538.95190000000002</v>
      </c>
      <c r="K537" s="41">
        <v>23821.672900000001</v>
      </c>
      <c r="L537" s="11">
        <v>44087</v>
      </c>
      <c r="M537" t="s">
        <v>2817</v>
      </c>
      <c r="O537" t="str">
        <f>VLOOKUP(Table5[[#This Row],[Vendor_ID]],Table3[[Vendor_ID]:[REPUTASI]],10,0)</f>
        <v>B</v>
      </c>
      <c r="P537" t="str">
        <f>IF(Table5[[#This Row],[Reputation]]="F","Pembelian dilakukan kepada vendor dengan reputasi F","")</f>
        <v/>
      </c>
    </row>
    <row r="538" spans="1:16" hidden="1" x14ac:dyDescent="0.25">
      <c r="A538" s="5">
        <v>818</v>
      </c>
      <c r="B538" s="5">
        <v>4</v>
      </c>
      <c r="C538" s="5">
        <v>4</v>
      </c>
      <c r="D538" s="5">
        <v>261</v>
      </c>
      <c r="E538" s="5">
        <v>1686</v>
      </c>
      <c r="F538" s="5">
        <v>4</v>
      </c>
      <c r="G538" s="10">
        <v>44078</v>
      </c>
      <c r="H538" s="40">
        <v>624.29849999999999</v>
      </c>
      <c r="I538" s="40">
        <v>49.943899999999999</v>
      </c>
      <c r="J538" s="40">
        <v>15.6075</v>
      </c>
      <c r="K538" s="40">
        <v>689.84990000000005</v>
      </c>
      <c r="L538" s="10">
        <v>44087</v>
      </c>
      <c r="M538" t="s">
        <v>2810</v>
      </c>
      <c r="O538" t="str">
        <f>VLOOKUP(Table5[[#This Row],[Vendor_ID]],Table3[[Vendor_ID]:[REPUTASI]],10,0)</f>
        <v>A</v>
      </c>
      <c r="P538" t="str">
        <f>IF(Table5[[#This Row],[Reputation]]="F","Pembelian dilakukan kepada vendor dengan reputasi F","")</f>
        <v/>
      </c>
    </row>
    <row r="539" spans="1:16" hidden="1" x14ac:dyDescent="0.25">
      <c r="A539" s="4">
        <v>819</v>
      </c>
      <c r="B539" s="4">
        <v>4</v>
      </c>
      <c r="C539" s="4">
        <v>4</v>
      </c>
      <c r="D539" s="4">
        <v>251</v>
      </c>
      <c r="E539" s="4">
        <v>1684</v>
      </c>
      <c r="F539" s="4">
        <v>5</v>
      </c>
      <c r="G539" s="11">
        <v>44078</v>
      </c>
      <c r="H539" s="41">
        <v>86220.75</v>
      </c>
      <c r="I539" s="41">
        <v>6897.66</v>
      </c>
      <c r="J539" s="41">
        <v>2155.5187999999998</v>
      </c>
      <c r="K539" s="41">
        <v>95273.928799999994</v>
      </c>
      <c r="L539" s="11">
        <v>44087</v>
      </c>
      <c r="M539" t="s">
        <v>2817</v>
      </c>
      <c r="O539" t="str">
        <f>VLOOKUP(Table5[[#This Row],[Vendor_ID]],Table3[[Vendor_ID]:[REPUTASI]],10,0)</f>
        <v>B</v>
      </c>
      <c r="P539" t="str">
        <f>IF(Table5[[#This Row],[Reputation]]="F","Pembelian dilakukan kepada vendor dengan reputasi F","")</f>
        <v/>
      </c>
    </row>
    <row r="540" spans="1:16" hidden="1" x14ac:dyDescent="0.25">
      <c r="A540" s="5">
        <v>820</v>
      </c>
      <c r="B540" s="5">
        <v>4</v>
      </c>
      <c r="C540" s="5">
        <v>4</v>
      </c>
      <c r="D540" s="5">
        <v>253</v>
      </c>
      <c r="E540" s="5">
        <v>1534</v>
      </c>
      <c r="F540" s="5">
        <v>5</v>
      </c>
      <c r="G540" s="10">
        <v>44078</v>
      </c>
      <c r="H540" s="40">
        <v>429.34500000000003</v>
      </c>
      <c r="I540" s="40">
        <v>34.3476</v>
      </c>
      <c r="J540" s="40">
        <v>10.733599999999999</v>
      </c>
      <c r="K540" s="40">
        <v>474.42619999999999</v>
      </c>
      <c r="L540" s="10">
        <v>44087</v>
      </c>
      <c r="M540" t="s">
        <v>2817</v>
      </c>
      <c r="O540" t="str">
        <f>VLOOKUP(Table5[[#This Row],[Vendor_ID]],Table3[[Vendor_ID]:[REPUTASI]],10,0)</f>
        <v>B</v>
      </c>
      <c r="P540" t="str">
        <f>IF(Table5[[#This Row],[Reputation]]="F","Pembelian dilakukan kepada vendor dengan reputasi F","")</f>
        <v/>
      </c>
    </row>
    <row r="541" spans="1:16" hidden="1" x14ac:dyDescent="0.25">
      <c r="A541" s="4">
        <v>821</v>
      </c>
      <c r="B541" s="4">
        <v>4</v>
      </c>
      <c r="C541" s="4">
        <v>4</v>
      </c>
      <c r="D541" s="4">
        <v>252</v>
      </c>
      <c r="E541" s="4">
        <v>1614</v>
      </c>
      <c r="F541" s="4">
        <v>5</v>
      </c>
      <c r="G541" s="11">
        <v>44079</v>
      </c>
      <c r="H541" s="41">
        <v>564.82650000000001</v>
      </c>
      <c r="I541" s="41">
        <v>45.186100000000003</v>
      </c>
      <c r="J541" s="41">
        <v>14.120699999999999</v>
      </c>
      <c r="K541" s="41">
        <v>624.13329999999996</v>
      </c>
      <c r="L541" s="11">
        <v>44088</v>
      </c>
      <c r="M541" t="s">
        <v>2810</v>
      </c>
      <c r="O541" t="str">
        <f>VLOOKUP(Table5[[#This Row],[Vendor_ID]],Table3[[Vendor_ID]:[REPUTASI]],10,0)</f>
        <v>A</v>
      </c>
      <c r="P541" t="str">
        <f>IF(Table5[[#This Row],[Reputation]]="F","Pembelian dilakukan kepada vendor dengan reputasi F","")</f>
        <v/>
      </c>
    </row>
    <row r="542" spans="1:16" x14ac:dyDescent="0.25">
      <c r="A542" s="5">
        <v>822</v>
      </c>
      <c r="B542" s="5">
        <v>4</v>
      </c>
      <c r="C542" s="5">
        <v>4</v>
      </c>
      <c r="D542" s="5">
        <v>256</v>
      </c>
      <c r="E542" s="5">
        <v>1588</v>
      </c>
      <c r="F542" s="5">
        <v>5</v>
      </c>
      <c r="G542" s="10">
        <v>44079</v>
      </c>
      <c r="H542" s="40">
        <v>40471.199999999997</v>
      </c>
      <c r="I542" s="40">
        <v>3237.6959999999999</v>
      </c>
      <c r="J542" s="40">
        <v>1011.78</v>
      </c>
      <c r="K542" s="40">
        <v>44720.675999999999</v>
      </c>
      <c r="L542" s="10">
        <v>44088</v>
      </c>
      <c r="M542" t="s">
        <v>1829</v>
      </c>
      <c r="O542" t="str">
        <f>VLOOKUP(Table5[[#This Row],[Vendor_ID]],Table3[[Vendor_ID]:[REPUTASI]],10,0)</f>
        <v>F</v>
      </c>
      <c r="P542" t="str">
        <f>IF(Table5[[#This Row],[Reputation]]="F","Pembelian dilakukan kepada vendor dengan reputasi F","")</f>
        <v>Pembelian dilakukan kepada vendor dengan reputasi F</v>
      </c>
    </row>
    <row r="543" spans="1:16" hidden="1" x14ac:dyDescent="0.25">
      <c r="A543" s="4">
        <v>823</v>
      </c>
      <c r="B543" s="4">
        <v>4</v>
      </c>
      <c r="C543" s="4">
        <v>4</v>
      </c>
      <c r="D543" s="4">
        <v>259</v>
      </c>
      <c r="E543" s="4">
        <v>1622</v>
      </c>
      <c r="F543" s="4">
        <v>5</v>
      </c>
      <c r="G543" s="11">
        <v>44079</v>
      </c>
      <c r="H543" s="41">
        <v>427.45499999999998</v>
      </c>
      <c r="I543" s="41">
        <v>34.196399999999997</v>
      </c>
      <c r="J543" s="41">
        <v>10.686400000000001</v>
      </c>
      <c r="K543" s="41">
        <v>472.33780000000002</v>
      </c>
      <c r="L543" s="11">
        <v>44088</v>
      </c>
      <c r="M543" t="s">
        <v>2810</v>
      </c>
      <c r="O543" t="str">
        <f>VLOOKUP(Table5[[#This Row],[Vendor_ID]],Table3[[Vendor_ID]:[REPUTASI]],10,0)</f>
        <v>A</v>
      </c>
      <c r="P543" t="str">
        <f>IF(Table5[[#This Row],[Reputation]]="F","Pembelian dilakukan kepada vendor dengan reputasi F","")</f>
        <v/>
      </c>
    </row>
    <row r="544" spans="1:16" hidden="1" x14ac:dyDescent="0.25">
      <c r="A544" s="5">
        <v>824</v>
      </c>
      <c r="B544" s="5">
        <v>4</v>
      </c>
      <c r="C544" s="5">
        <v>4</v>
      </c>
      <c r="D544" s="5">
        <v>260</v>
      </c>
      <c r="E544" s="5">
        <v>1632</v>
      </c>
      <c r="F544" s="5">
        <v>5</v>
      </c>
      <c r="G544" s="10">
        <v>44079</v>
      </c>
      <c r="H544" s="40">
        <v>38421.074999999997</v>
      </c>
      <c r="I544" s="40">
        <v>3073.6860000000001</v>
      </c>
      <c r="J544" s="40">
        <v>960.52689999999996</v>
      </c>
      <c r="K544" s="40">
        <v>42455.287900000003</v>
      </c>
      <c r="L544" s="10">
        <v>44088</v>
      </c>
      <c r="M544" t="s">
        <v>1829</v>
      </c>
      <c r="O544" t="str">
        <f>VLOOKUP(Table5[[#This Row],[Vendor_ID]],Table3[[Vendor_ID]:[REPUTASI]],10,0)</f>
        <v>B</v>
      </c>
      <c r="P544" t="str">
        <f>IF(Table5[[#This Row],[Reputation]]="F","Pembelian dilakukan kepada vendor dengan reputasi F","")</f>
        <v/>
      </c>
    </row>
    <row r="545" spans="1:16" hidden="1" x14ac:dyDescent="0.25">
      <c r="A545" s="4">
        <v>825</v>
      </c>
      <c r="B545" s="4">
        <v>4</v>
      </c>
      <c r="C545" s="4">
        <v>4</v>
      </c>
      <c r="D545" s="4">
        <v>258</v>
      </c>
      <c r="E545" s="4">
        <v>1608</v>
      </c>
      <c r="F545" s="4">
        <v>5</v>
      </c>
      <c r="G545" s="11">
        <v>44079</v>
      </c>
      <c r="H545" s="41">
        <v>5948.25</v>
      </c>
      <c r="I545" s="41">
        <v>475.86</v>
      </c>
      <c r="J545" s="41">
        <v>148.7063</v>
      </c>
      <c r="K545" s="41">
        <v>6572.8163000000004</v>
      </c>
      <c r="L545" s="11">
        <v>44088</v>
      </c>
      <c r="M545" t="s">
        <v>1829</v>
      </c>
      <c r="O545" t="str">
        <f>VLOOKUP(Table5[[#This Row],[Vendor_ID]],Table3[[Vendor_ID]:[REPUTASI]],10,0)</f>
        <v>B</v>
      </c>
      <c r="P545" t="str">
        <f>IF(Table5[[#This Row],[Reputation]]="F","Pembelian dilakukan kepada vendor dengan reputasi F","")</f>
        <v/>
      </c>
    </row>
    <row r="546" spans="1:16" x14ac:dyDescent="0.25">
      <c r="A546" s="5">
        <v>826</v>
      </c>
      <c r="B546" s="5">
        <v>4</v>
      </c>
      <c r="C546" s="5">
        <v>4</v>
      </c>
      <c r="D546" s="5">
        <v>254</v>
      </c>
      <c r="E546" s="5">
        <v>1576</v>
      </c>
      <c r="F546" s="5">
        <v>5</v>
      </c>
      <c r="G546" s="10">
        <v>44079</v>
      </c>
      <c r="H546" s="40">
        <v>91117.95</v>
      </c>
      <c r="I546" s="40">
        <v>7289.4359999999997</v>
      </c>
      <c r="J546" s="40">
        <v>2277.9488000000001</v>
      </c>
      <c r="K546" s="40">
        <v>100685.3348</v>
      </c>
      <c r="L546" s="10">
        <v>44088</v>
      </c>
      <c r="M546" t="s">
        <v>1829</v>
      </c>
      <c r="O546" t="str">
        <f>VLOOKUP(Table5[[#This Row],[Vendor_ID]],Table3[[Vendor_ID]:[REPUTASI]],10,0)</f>
        <v>F</v>
      </c>
      <c r="P546" t="str">
        <f>IF(Table5[[#This Row],[Reputation]]="F","Pembelian dilakukan kepada vendor dengan reputasi F","")</f>
        <v>Pembelian dilakukan kepada vendor dengan reputasi F</v>
      </c>
    </row>
    <row r="547" spans="1:16" hidden="1" x14ac:dyDescent="0.25">
      <c r="A547" s="4">
        <v>827</v>
      </c>
      <c r="B547" s="4">
        <v>4</v>
      </c>
      <c r="C547" s="4">
        <v>4</v>
      </c>
      <c r="D547" s="4">
        <v>257</v>
      </c>
      <c r="E547" s="4">
        <v>1590</v>
      </c>
      <c r="F547" s="4">
        <v>1</v>
      </c>
      <c r="G547" s="11">
        <v>44079</v>
      </c>
      <c r="H547" s="41">
        <v>525</v>
      </c>
      <c r="I547" s="41">
        <v>42</v>
      </c>
      <c r="J547" s="41">
        <v>13.125</v>
      </c>
      <c r="K547" s="41">
        <v>580.125</v>
      </c>
      <c r="L547" s="11">
        <v>44088</v>
      </c>
      <c r="M547" t="s">
        <v>2817</v>
      </c>
      <c r="O547" t="str">
        <f>VLOOKUP(Table5[[#This Row],[Vendor_ID]],Table3[[Vendor_ID]:[REPUTASI]],10,0)</f>
        <v>A</v>
      </c>
      <c r="P547" t="str">
        <f>IF(Table5[[#This Row],[Reputation]]="F","Pembelian dilakukan kepada vendor dengan reputasi F","")</f>
        <v/>
      </c>
    </row>
    <row r="548" spans="1:16" hidden="1" x14ac:dyDescent="0.25">
      <c r="A548" s="5">
        <v>828</v>
      </c>
      <c r="B548" s="5">
        <v>4</v>
      </c>
      <c r="C548" s="5">
        <v>4</v>
      </c>
      <c r="D548" s="5">
        <v>261</v>
      </c>
      <c r="E548" s="5">
        <v>1514</v>
      </c>
      <c r="F548" s="5">
        <v>5</v>
      </c>
      <c r="G548" s="10">
        <v>44079</v>
      </c>
      <c r="H548" s="40">
        <v>2003.6835000000001</v>
      </c>
      <c r="I548" s="40">
        <v>160.29470000000001</v>
      </c>
      <c r="J548" s="40">
        <v>50.092100000000002</v>
      </c>
      <c r="K548" s="40">
        <v>2214.0702999999999</v>
      </c>
      <c r="L548" s="10">
        <v>44088</v>
      </c>
      <c r="M548" t="s">
        <v>2810</v>
      </c>
      <c r="O548" t="str">
        <f>VLOOKUP(Table5[[#This Row],[Vendor_ID]],Table3[[Vendor_ID]:[REPUTASI]],10,0)</f>
        <v>A</v>
      </c>
      <c r="P548" t="str">
        <f>IF(Table5[[#This Row],[Reputation]]="F","Pembelian dilakukan kepada vendor dengan reputasi F","")</f>
        <v/>
      </c>
    </row>
    <row r="549" spans="1:16" hidden="1" x14ac:dyDescent="0.25">
      <c r="A549" s="4">
        <v>829</v>
      </c>
      <c r="B549" s="4">
        <v>5</v>
      </c>
      <c r="C549" s="4">
        <v>4</v>
      </c>
      <c r="D549" s="4">
        <v>251</v>
      </c>
      <c r="E549" s="4">
        <v>1498</v>
      </c>
      <c r="F549" s="4">
        <v>4</v>
      </c>
      <c r="G549" s="11">
        <v>44079</v>
      </c>
      <c r="H549" s="41">
        <v>26455.275000000001</v>
      </c>
      <c r="I549" s="41">
        <v>2116.422</v>
      </c>
      <c r="J549" s="41">
        <v>661.38189999999997</v>
      </c>
      <c r="K549" s="41">
        <v>29233.0789</v>
      </c>
      <c r="L549" s="11">
        <v>44088</v>
      </c>
      <c r="M549" t="s">
        <v>2810</v>
      </c>
      <c r="O549" t="str">
        <f>VLOOKUP(Table5[[#This Row],[Vendor_ID]],Table3[[Vendor_ID]:[REPUTASI]],10,0)</f>
        <v>A</v>
      </c>
      <c r="P549" t="str">
        <f>IF(Table5[[#This Row],[Reputation]]="F","Pembelian dilakukan kepada vendor dengan reputasi F","")</f>
        <v/>
      </c>
    </row>
    <row r="550" spans="1:16" hidden="1" x14ac:dyDescent="0.25">
      <c r="A550" s="5">
        <v>830</v>
      </c>
      <c r="B550" s="5">
        <v>4</v>
      </c>
      <c r="C550" s="5">
        <v>4</v>
      </c>
      <c r="D550" s="5">
        <v>253</v>
      </c>
      <c r="E550" s="5">
        <v>1674</v>
      </c>
      <c r="F550" s="5">
        <v>2</v>
      </c>
      <c r="G550" s="10">
        <v>44079</v>
      </c>
      <c r="H550" s="40">
        <v>944.37</v>
      </c>
      <c r="I550" s="40">
        <v>75.549599999999998</v>
      </c>
      <c r="J550" s="40">
        <v>23.609300000000001</v>
      </c>
      <c r="K550" s="40">
        <v>1043.5289</v>
      </c>
      <c r="L550" s="10">
        <v>44088</v>
      </c>
      <c r="M550" t="s">
        <v>2810</v>
      </c>
      <c r="O550" t="str">
        <f>VLOOKUP(Table5[[#This Row],[Vendor_ID]],Table3[[Vendor_ID]:[REPUTASI]],10,0)</f>
        <v>A</v>
      </c>
      <c r="P550" t="str">
        <f>IF(Table5[[#This Row],[Reputation]]="F","Pembelian dilakukan kepada vendor dengan reputasi F","")</f>
        <v/>
      </c>
    </row>
    <row r="551" spans="1:16" hidden="1" x14ac:dyDescent="0.25">
      <c r="A551" s="4">
        <v>831</v>
      </c>
      <c r="B551" s="4">
        <v>4</v>
      </c>
      <c r="C551" s="4">
        <v>4</v>
      </c>
      <c r="D551" s="4">
        <v>255</v>
      </c>
      <c r="E551" s="4">
        <v>1652</v>
      </c>
      <c r="F551" s="4">
        <v>4</v>
      </c>
      <c r="G551" s="11">
        <v>44079</v>
      </c>
      <c r="H551" s="41">
        <v>51588.074999999997</v>
      </c>
      <c r="I551" s="41">
        <v>4127.0460000000003</v>
      </c>
      <c r="J551" s="41">
        <v>1289.7019</v>
      </c>
      <c r="K551" s="41">
        <v>57004.822899999999</v>
      </c>
      <c r="L551" s="11">
        <v>44088</v>
      </c>
      <c r="M551" t="s">
        <v>1829</v>
      </c>
      <c r="O551" t="str">
        <f>VLOOKUP(Table5[[#This Row],[Vendor_ID]],Table3[[Vendor_ID]:[REPUTASI]],10,0)</f>
        <v>B</v>
      </c>
      <c r="P551" t="str">
        <f>IF(Table5[[#This Row],[Reputation]]="F","Pembelian dilakukan kepada vendor dengan reputasi F","")</f>
        <v/>
      </c>
    </row>
    <row r="552" spans="1:16" x14ac:dyDescent="0.25">
      <c r="A552" s="5">
        <v>832</v>
      </c>
      <c r="B552" s="5">
        <v>4</v>
      </c>
      <c r="C552" s="5">
        <v>4</v>
      </c>
      <c r="D552" s="5">
        <v>252</v>
      </c>
      <c r="E552" s="5">
        <v>1578</v>
      </c>
      <c r="F552" s="5">
        <v>3</v>
      </c>
      <c r="G552" s="10">
        <v>44079</v>
      </c>
      <c r="H552" s="40">
        <v>36122.625</v>
      </c>
      <c r="I552" s="40">
        <v>2889.81</v>
      </c>
      <c r="J552" s="40">
        <v>903.06560000000002</v>
      </c>
      <c r="K552" s="40">
        <v>39915.500599999999</v>
      </c>
      <c r="L552" s="10">
        <v>44088</v>
      </c>
      <c r="M552" t="s">
        <v>1829</v>
      </c>
      <c r="O552" t="str">
        <f>VLOOKUP(Table5[[#This Row],[Vendor_ID]],Table3[[Vendor_ID]:[REPUTASI]],10,0)</f>
        <v>F</v>
      </c>
      <c r="P552" t="str">
        <f>IF(Table5[[#This Row],[Reputation]]="F","Pembelian dilakukan kepada vendor dengan reputasi F","")</f>
        <v>Pembelian dilakukan kepada vendor dengan reputasi F</v>
      </c>
    </row>
    <row r="553" spans="1:16" hidden="1" x14ac:dyDescent="0.25">
      <c r="A553" s="4">
        <v>833</v>
      </c>
      <c r="B553" s="4">
        <v>4</v>
      </c>
      <c r="C553" s="4">
        <v>4</v>
      </c>
      <c r="D553" s="4">
        <v>259</v>
      </c>
      <c r="E553" s="4">
        <v>1538</v>
      </c>
      <c r="F553" s="4">
        <v>5</v>
      </c>
      <c r="G553" s="11">
        <v>44079</v>
      </c>
      <c r="H553" s="41">
        <v>37843.574999999997</v>
      </c>
      <c r="I553" s="41">
        <v>3027.4859999999999</v>
      </c>
      <c r="J553" s="41">
        <v>946.08939999999996</v>
      </c>
      <c r="K553" s="41">
        <v>41817.150399999999</v>
      </c>
      <c r="L553" s="11">
        <v>44088</v>
      </c>
      <c r="M553" t="s">
        <v>1829</v>
      </c>
      <c r="O553" t="str">
        <f>VLOOKUP(Table5[[#This Row],[Vendor_ID]],Table3[[Vendor_ID]:[REPUTASI]],10,0)</f>
        <v>B</v>
      </c>
      <c r="P553" t="str">
        <f>IF(Table5[[#This Row],[Reputation]]="F","Pembelian dilakukan kepada vendor dengan reputasi F","")</f>
        <v/>
      </c>
    </row>
    <row r="554" spans="1:16" x14ac:dyDescent="0.25">
      <c r="A554" s="5">
        <v>834</v>
      </c>
      <c r="B554" s="5">
        <v>4</v>
      </c>
      <c r="C554" s="5">
        <v>4</v>
      </c>
      <c r="D554" s="5">
        <v>260</v>
      </c>
      <c r="E554" s="5">
        <v>1556</v>
      </c>
      <c r="F554" s="5">
        <v>4</v>
      </c>
      <c r="G554" s="10">
        <v>44079</v>
      </c>
      <c r="H554" s="40">
        <v>25531.275000000001</v>
      </c>
      <c r="I554" s="40">
        <v>2042.502</v>
      </c>
      <c r="J554" s="40">
        <v>638.28189999999995</v>
      </c>
      <c r="K554" s="40">
        <v>28212.0589</v>
      </c>
      <c r="L554" s="10">
        <v>44088</v>
      </c>
      <c r="M554" t="s">
        <v>1829</v>
      </c>
      <c r="O554" t="str">
        <f>VLOOKUP(Table5[[#This Row],[Vendor_ID]],Table3[[Vendor_ID]:[REPUTASI]],10,0)</f>
        <v>F</v>
      </c>
      <c r="P554" t="str">
        <f>IF(Table5[[#This Row],[Reputation]]="F","Pembelian dilakukan kepada vendor dengan reputasi F","")</f>
        <v>Pembelian dilakukan kepada vendor dengan reputasi F</v>
      </c>
    </row>
    <row r="555" spans="1:16" hidden="1" x14ac:dyDescent="0.25">
      <c r="A555" s="4">
        <v>835</v>
      </c>
      <c r="B555" s="4">
        <v>4</v>
      </c>
      <c r="C555" s="4">
        <v>4</v>
      </c>
      <c r="D555" s="4">
        <v>258</v>
      </c>
      <c r="E555" s="4">
        <v>1554</v>
      </c>
      <c r="F555" s="4">
        <v>5</v>
      </c>
      <c r="G555" s="11">
        <v>44079</v>
      </c>
      <c r="H555" s="41">
        <v>2061.7064999999998</v>
      </c>
      <c r="I555" s="41">
        <v>164.9365</v>
      </c>
      <c r="J555" s="41">
        <v>51.542700000000004</v>
      </c>
      <c r="K555" s="41">
        <v>2278.1857</v>
      </c>
      <c r="L555" s="11">
        <v>44088</v>
      </c>
      <c r="M555" t="s">
        <v>2810</v>
      </c>
      <c r="O555" t="str">
        <f>VLOOKUP(Table5[[#This Row],[Vendor_ID]],Table3[[Vendor_ID]:[REPUTASI]],10,0)</f>
        <v>B</v>
      </c>
      <c r="P555" t="str">
        <f>IF(Table5[[#This Row],[Reputation]]="F","Pembelian dilakukan kepada vendor dengan reputasi F","")</f>
        <v/>
      </c>
    </row>
    <row r="556" spans="1:16" hidden="1" x14ac:dyDescent="0.25">
      <c r="A556" s="5">
        <v>836</v>
      </c>
      <c r="B556" s="5">
        <v>4</v>
      </c>
      <c r="C556" s="5">
        <v>4</v>
      </c>
      <c r="D556" s="5">
        <v>250</v>
      </c>
      <c r="E556" s="5">
        <v>1688</v>
      </c>
      <c r="F556" s="5">
        <v>4</v>
      </c>
      <c r="G556" s="10">
        <v>44079</v>
      </c>
      <c r="H556" s="40">
        <v>125.748</v>
      </c>
      <c r="I556" s="40">
        <v>10.059799999999999</v>
      </c>
      <c r="J556" s="40">
        <v>3.1436999999999999</v>
      </c>
      <c r="K556" s="40">
        <v>138.95150000000001</v>
      </c>
      <c r="L556" s="10">
        <v>44088</v>
      </c>
      <c r="M556" t="s">
        <v>2810</v>
      </c>
      <c r="O556" t="str">
        <f>VLOOKUP(Table5[[#This Row],[Vendor_ID]],Table3[[Vendor_ID]:[REPUTASI]],10,0)</f>
        <v>A</v>
      </c>
      <c r="P556" t="str">
        <f>IF(Table5[[#This Row],[Reputation]]="F","Pembelian dilakukan kepada vendor dengan reputasi F","")</f>
        <v/>
      </c>
    </row>
    <row r="557" spans="1:16" hidden="1" x14ac:dyDescent="0.25">
      <c r="A557" s="4">
        <v>837</v>
      </c>
      <c r="B557" s="4">
        <v>4</v>
      </c>
      <c r="C557" s="4">
        <v>4</v>
      </c>
      <c r="D557" s="4">
        <v>257</v>
      </c>
      <c r="E557" s="4">
        <v>1506</v>
      </c>
      <c r="F557" s="4">
        <v>5</v>
      </c>
      <c r="G557" s="11">
        <v>44080</v>
      </c>
      <c r="H557" s="41">
        <v>43878.45</v>
      </c>
      <c r="I557" s="41">
        <v>3510.2759999999998</v>
      </c>
      <c r="J557" s="41">
        <v>1096.9612999999999</v>
      </c>
      <c r="K557" s="41">
        <v>48485.687299999998</v>
      </c>
      <c r="L557" s="11">
        <v>44089</v>
      </c>
      <c r="M557" t="s">
        <v>1829</v>
      </c>
      <c r="O557" t="str">
        <f>VLOOKUP(Table5[[#This Row],[Vendor_ID]],Table3[[Vendor_ID]:[REPUTASI]],10,0)</f>
        <v>B</v>
      </c>
      <c r="P557" t="str">
        <f>IF(Table5[[#This Row],[Reputation]]="F","Pembelian dilakukan kepada vendor dengan reputasi F","")</f>
        <v/>
      </c>
    </row>
    <row r="558" spans="1:16" hidden="1" x14ac:dyDescent="0.25">
      <c r="A558" s="5">
        <v>838</v>
      </c>
      <c r="B558" s="5">
        <v>4</v>
      </c>
      <c r="C558" s="5">
        <v>4</v>
      </c>
      <c r="D558" s="5">
        <v>261</v>
      </c>
      <c r="E558" s="5">
        <v>1626</v>
      </c>
      <c r="F558" s="5">
        <v>2</v>
      </c>
      <c r="G558" s="10">
        <v>44080</v>
      </c>
      <c r="H558" s="40">
        <v>7132.125</v>
      </c>
      <c r="I558" s="40">
        <v>570.57000000000005</v>
      </c>
      <c r="J558" s="40">
        <v>178.3031</v>
      </c>
      <c r="K558" s="40">
        <v>7880.9980999999998</v>
      </c>
      <c r="L558" s="10">
        <v>44089</v>
      </c>
      <c r="M558" t="s">
        <v>2817</v>
      </c>
      <c r="O558" t="str">
        <f>VLOOKUP(Table5[[#This Row],[Vendor_ID]],Table3[[Vendor_ID]:[REPUTASI]],10,0)</f>
        <v>B</v>
      </c>
      <c r="P558" t="str">
        <f>IF(Table5[[#This Row],[Reputation]]="F","Pembelian dilakukan kepada vendor dengan reputasi F","")</f>
        <v/>
      </c>
    </row>
    <row r="559" spans="1:16" x14ac:dyDescent="0.25">
      <c r="A559" s="4">
        <v>839</v>
      </c>
      <c r="B559" s="4">
        <v>4</v>
      </c>
      <c r="C559" s="4">
        <v>4</v>
      </c>
      <c r="D559" s="4">
        <v>251</v>
      </c>
      <c r="E559" s="4">
        <v>1542</v>
      </c>
      <c r="F559" s="4">
        <v>2</v>
      </c>
      <c r="G559" s="11">
        <v>44080</v>
      </c>
      <c r="H559" s="41">
        <v>28343.7</v>
      </c>
      <c r="I559" s="41">
        <v>2267.4960000000001</v>
      </c>
      <c r="J559" s="41">
        <v>708.59249999999997</v>
      </c>
      <c r="K559" s="41">
        <v>31319.788499999999</v>
      </c>
      <c r="L559" s="11">
        <v>44089</v>
      </c>
      <c r="M559" t="s">
        <v>2810</v>
      </c>
      <c r="O559" t="str">
        <f>VLOOKUP(Table5[[#This Row],[Vendor_ID]],Table3[[Vendor_ID]:[REPUTASI]],10,0)</f>
        <v>F</v>
      </c>
      <c r="P559" t="str">
        <f>IF(Table5[[#This Row],[Reputation]]="F","Pembelian dilakukan kepada vendor dengan reputasi F","")</f>
        <v>Pembelian dilakukan kepada vendor dengan reputasi F</v>
      </c>
    </row>
    <row r="560" spans="1:16" hidden="1" x14ac:dyDescent="0.25">
      <c r="A560" s="5">
        <v>840</v>
      </c>
      <c r="B560" s="5">
        <v>4</v>
      </c>
      <c r="C560" s="5">
        <v>4</v>
      </c>
      <c r="D560" s="5">
        <v>253</v>
      </c>
      <c r="E560" s="5">
        <v>1610</v>
      </c>
      <c r="F560" s="5">
        <v>4</v>
      </c>
      <c r="G560" s="10">
        <v>44080</v>
      </c>
      <c r="H560" s="40">
        <v>22516.724999999999</v>
      </c>
      <c r="I560" s="40">
        <v>1801.338</v>
      </c>
      <c r="J560" s="40">
        <v>562.91809999999998</v>
      </c>
      <c r="K560" s="40">
        <v>24880.981100000001</v>
      </c>
      <c r="L560" s="10">
        <v>44089</v>
      </c>
      <c r="M560" t="s">
        <v>2810</v>
      </c>
      <c r="O560" t="str">
        <f>VLOOKUP(Table5[[#This Row],[Vendor_ID]],Table3[[Vendor_ID]:[REPUTASI]],10,0)</f>
        <v>A</v>
      </c>
      <c r="P560" t="str">
        <f>IF(Table5[[#This Row],[Reputation]]="F","Pembelian dilakukan kepada vendor dengan reputasi F","")</f>
        <v/>
      </c>
    </row>
    <row r="561" spans="1:16" hidden="1" x14ac:dyDescent="0.25">
      <c r="A561" s="4">
        <v>841</v>
      </c>
      <c r="B561" s="4">
        <v>4</v>
      </c>
      <c r="C561" s="4">
        <v>4</v>
      </c>
      <c r="D561" s="4">
        <v>257</v>
      </c>
      <c r="E561" s="4">
        <v>1580</v>
      </c>
      <c r="F561" s="4">
        <v>5</v>
      </c>
      <c r="G561" s="11">
        <v>44082</v>
      </c>
      <c r="H561" s="41">
        <v>150.79050000000001</v>
      </c>
      <c r="I561" s="41">
        <v>12.0632</v>
      </c>
      <c r="J561" s="41">
        <v>3.7698</v>
      </c>
      <c r="K561" s="41">
        <v>166.62350000000001</v>
      </c>
      <c r="L561" s="11">
        <v>44091</v>
      </c>
      <c r="M561" t="s">
        <v>2810</v>
      </c>
      <c r="O561" t="str">
        <f>VLOOKUP(Table5[[#This Row],[Vendor_ID]],Table3[[Vendor_ID]:[REPUTASI]],10,0)</f>
        <v>A</v>
      </c>
      <c r="P561" t="str">
        <f>IF(Table5[[#This Row],[Reputation]]="F","Pembelian dilakukan kepada vendor dengan reputasi F","")</f>
        <v/>
      </c>
    </row>
    <row r="562" spans="1:16" hidden="1" x14ac:dyDescent="0.25">
      <c r="A562" s="5">
        <v>842</v>
      </c>
      <c r="B562" s="5">
        <v>4</v>
      </c>
      <c r="C562" s="5">
        <v>4</v>
      </c>
      <c r="D562" s="5">
        <v>261</v>
      </c>
      <c r="E562" s="5">
        <v>1496</v>
      </c>
      <c r="F562" s="5">
        <v>4</v>
      </c>
      <c r="G562" s="10">
        <v>44082</v>
      </c>
      <c r="H562" s="40">
        <v>235.90350000000001</v>
      </c>
      <c r="I562" s="40">
        <v>18.872299999999999</v>
      </c>
      <c r="J562" s="40">
        <v>5.8975999999999997</v>
      </c>
      <c r="K562" s="40">
        <v>260.67340000000002</v>
      </c>
      <c r="L562" s="10">
        <v>44091</v>
      </c>
      <c r="M562" t="s">
        <v>2817</v>
      </c>
      <c r="O562" t="str">
        <f>VLOOKUP(Table5[[#This Row],[Vendor_ID]],Table3[[Vendor_ID]:[REPUTASI]],10,0)</f>
        <v>B</v>
      </c>
      <c r="P562" t="str">
        <f>IF(Table5[[#This Row],[Reputation]]="F","Pembelian dilakukan kepada vendor dengan reputasi F","")</f>
        <v/>
      </c>
    </row>
    <row r="563" spans="1:16" hidden="1" x14ac:dyDescent="0.25">
      <c r="A563" s="4">
        <v>843</v>
      </c>
      <c r="B563" s="4">
        <v>4</v>
      </c>
      <c r="C563" s="4">
        <v>4</v>
      </c>
      <c r="D563" s="4">
        <v>251</v>
      </c>
      <c r="E563" s="4">
        <v>1494</v>
      </c>
      <c r="F563" s="4">
        <v>2</v>
      </c>
      <c r="G563" s="11">
        <v>44082</v>
      </c>
      <c r="H563" s="41">
        <v>8847.2999999999993</v>
      </c>
      <c r="I563" s="41">
        <v>707.78399999999999</v>
      </c>
      <c r="J563" s="41">
        <v>221.1825</v>
      </c>
      <c r="K563" s="41">
        <v>9776.2664999999997</v>
      </c>
      <c r="L563" s="11">
        <v>44091</v>
      </c>
      <c r="M563" t="s">
        <v>2810</v>
      </c>
      <c r="O563" t="str">
        <f>VLOOKUP(Table5[[#This Row],[Vendor_ID]],Table3[[Vendor_ID]:[REPUTASI]],10,0)</f>
        <v>A</v>
      </c>
      <c r="P563" t="str">
        <f>IF(Table5[[#This Row],[Reputation]]="F","Pembelian dilakukan kepada vendor dengan reputasi F","")</f>
        <v/>
      </c>
    </row>
    <row r="564" spans="1:16" hidden="1" x14ac:dyDescent="0.25">
      <c r="A564" s="5">
        <v>844</v>
      </c>
      <c r="B564" s="5">
        <v>4</v>
      </c>
      <c r="C564" s="5">
        <v>4</v>
      </c>
      <c r="D564" s="5">
        <v>253</v>
      </c>
      <c r="E564" s="5">
        <v>1650</v>
      </c>
      <c r="F564" s="5">
        <v>5</v>
      </c>
      <c r="G564" s="10">
        <v>44082</v>
      </c>
      <c r="H564" s="40">
        <v>171.07650000000001</v>
      </c>
      <c r="I564" s="40">
        <v>13.6861</v>
      </c>
      <c r="J564" s="40">
        <v>4.2769000000000004</v>
      </c>
      <c r="K564" s="40">
        <v>189.0395</v>
      </c>
      <c r="L564" s="10">
        <v>44091</v>
      </c>
      <c r="M564" t="s">
        <v>2810</v>
      </c>
      <c r="O564" t="str">
        <f>VLOOKUP(Table5[[#This Row],[Vendor_ID]],Table3[[Vendor_ID]:[REPUTASI]],10,0)</f>
        <v>A</v>
      </c>
      <c r="P564" t="str">
        <f>IF(Table5[[#This Row],[Reputation]]="F","Pembelian dilakukan kepada vendor dengan reputasi F","")</f>
        <v/>
      </c>
    </row>
    <row r="565" spans="1:16" hidden="1" x14ac:dyDescent="0.25">
      <c r="A565" s="4">
        <v>845</v>
      </c>
      <c r="B565" s="4">
        <v>7</v>
      </c>
      <c r="C565" s="4">
        <v>4</v>
      </c>
      <c r="D565" s="4">
        <v>255</v>
      </c>
      <c r="E565" s="4">
        <v>1654</v>
      </c>
      <c r="F565" s="4">
        <v>4</v>
      </c>
      <c r="G565" s="11">
        <v>44082</v>
      </c>
      <c r="H565" s="41">
        <v>20397.3</v>
      </c>
      <c r="I565" s="41">
        <v>1631.7840000000001</v>
      </c>
      <c r="J565" s="41">
        <v>509.9325</v>
      </c>
      <c r="K565" s="41">
        <v>22539.016500000002</v>
      </c>
      <c r="L565" s="11">
        <v>44091</v>
      </c>
      <c r="M565" t="s">
        <v>2817</v>
      </c>
      <c r="O565" t="str">
        <f>VLOOKUP(Table5[[#This Row],[Vendor_ID]],Table3[[Vendor_ID]:[REPUTASI]],10,0)</f>
        <v>B</v>
      </c>
      <c r="P565" t="str">
        <f>IF(Table5[[#This Row],[Reputation]]="F","Pembelian dilakukan kepada vendor dengan reputasi F","")</f>
        <v/>
      </c>
    </row>
    <row r="566" spans="1:16" hidden="1" x14ac:dyDescent="0.25">
      <c r="A566" s="5">
        <v>846</v>
      </c>
      <c r="B566" s="5">
        <v>4</v>
      </c>
      <c r="C566" s="5">
        <v>4</v>
      </c>
      <c r="D566" s="5">
        <v>256</v>
      </c>
      <c r="E566" s="5">
        <v>1664</v>
      </c>
      <c r="F566" s="5">
        <v>3</v>
      </c>
      <c r="G566" s="10">
        <v>44082</v>
      </c>
      <c r="H566" s="40">
        <v>14628.075000000001</v>
      </c>
      <c r="I566" s="40">
        <v>1170.2460000000001</v>
      </c>
      <c r="J566" s="40">
        <v>365.70190000000002</v>
      </c>
      <c r="K566" s="40">
        <v>16164.0229</v>
      </c>
      <c r="L566" s="10">
        <v>44091</v>
      </c>
      <c r="M566" t="s">
        <v>2817</v>
      </c>
      <c r="O566" t="str">
        <f>VLOOKUP(Table5[[#This Row],[Vendor_ID]],Table3[[Vendor_ID]:[REPUTASI]],10,0)</f>
        <v>B</v>
      </c>
      <c r="P566" t="str">
        <f>IF(Table5[[#This Row],[Reputation]]="F","Pembelian dilakukan kepada vendor dengan reputasi F","")</f>
        <v/>
      </c>
    </row>
    <row r="567" spans="1:16" x14ac:dyDescent="0.25">
      <c r="A567" s="4">
        <v>847</v>
      </c>
      <c r="B567" s="4">
        <v>4</v>
      </c>
      <c r="C567" s="4">
        <v>4</v>
      </c>
      <c r="D567" s="4">
        <v>259</v>
      </c>
      <c r="E567" s="4">
        <v>1678</v>
      </c>
      <c r="F567" s="4">
        <v>4</v>
      </c>
      <c r="G567" s="11">
        <v>44082</v>
      </c>
      <c r="H567" s="41">
        <v>25334.924999999999</v>
      </c>
      <c r="I567" s="41">
        <v>2026.7940000000001</v>
      </c>
      <c r="J567" s="41">
        <v>633.37310000000002</v>
      </c>
      <c r="K567" s="41">
        <v>27995.092100000002</v>
      </c>
      <c r="L567" s="11">
        <v>44091</v>
      </c>
      <c r="M567" t="s">
        <v>1829</v>
      </c>
      <c r="O567" t="str">
        <f>VLOOKUP(Table5[[#This Row],[Vendor_ID]],Table3[[Vendor_ID]:[REPUTASI]],10,0)</f>
        <v>F</v>
      </c>
      <c r="P567" t="str">
        <f>IF(Table5[[#This Row],[Reputation]]="F","Pembelian dilakukan kepada vendor dengan reputasi F","")</f>
        <v>Pembelian dilakukan kepada vendor dengan reputasi F</v>
      </c>
    </row>
    <row r="568" spans="1:16" hidden="1" x14ac:dyDescent="0.25">
      <c r="A568" s="5">
        <v>848</v>
      </c>
      <c r="B568" s="5">
        <v>4</v>
      </c>
      <c r="C568" s="5">
        <v>4</v>
      </c>
      <c r="D568" s="5">
        <v>260</v>
      </c>
      <c r="E568" s="5">
        <v>1616</v>
      </c>
      <c r="F568" s="5">
        <v>5</v>
      </c>
      <c r="G568" s="10">
        <v>44082</v>
      </c>
      <c r="H568" s="40">
        <v>693.37800000000004</v>
      </c>
      <c r="I568" s="40">
        <v>55.470199999999998</v>
      </c>
      <c r="J568" s="40">
        <v>17.334499999999998</v>
      </c>
      <c r="K568" s="40">
        <v>766.18269999999995</v>
      </c>
      <c r="L568" s="10">
        <v>44091</v>
      </c>
      <c r="M568" t="s">
        <v>2817</v>
      </c>
      <c r="O568" t="str">
        <f>VLOOKUP(Table5[[#This Row],[Vendor_ID]],Table3[[Vendor_ID]:[REPUTASI]],10,0)</f>
        <v>B</v>
      </c>
      <c r="P568" t="str">
        <f>IF(Table5[[#This Row],[Reputation]]="F","Pembelian dilakukan kepada vendor dengan reputasi F","")</f>
        <v/>
      </c>
    </row>
    <row r="569" spans="1:16" hidden="1" x14ac:dyDescent="0.25">
      <c r="A569" s="4">
        <v>849</v>
      </c>
      <c r="B569" s="4">
        <v>4</v>
      </c>
      <c r="C569" s="4">
        <v>4</v>
      </c>
      <c r="D569" s="4">
        <v>258</v>
      </c>
      <c r="E569" s="4">
        <v>1492</v>
      </c>
      <c r="F569" s="4">
        <v>5</v>
      </c>
      <c r="G569" s="11">
        <v>44082</v>
      </c>
      <c r="H569" s="41">
        <v>694.16549999999995</v>
      </c>
      <c r="I569" s="41">
        <v>55.533200000000001</v>
      </c>
      <c r="J569" s="41">
        <v>17.354099999999999</v>
      </c>
      <c r="K569" s="41">
        <v>767.05280000000005</v>
      </c>
      <c r="L569" s="11">
        <v>44091</v>
      </c>
      <c r="M569" t="s">
        <v>2817</v>
      </c>
      <c r="O569" t="str">
        <f>VLOOKUP(Table5[[#This Row],[Vendor_ID]],Table3[[Vendor_ID]:[REPUTASI]],10,0)</f>
        <v>B</v>
      </c>
      <c r="P569" t="str">
        <f>IF(Table5[[#This Row],[Reputation]]="F","Pembelian dilakukan kepada vendor dengan reputasi F","")</f>
        <v/>
      </c>
    </row>
    <row r="570" spans="1:16" hidden="1" x14ac:dyDescent="0.25">
      <c r="A570" s="5">
        <v>850</v>
      </c>
      <c r="B570" s="5">
        <v>4</v>
      </c>
      <c r="C570" s="5">
        <v>4</v>
      </c>
      <c r="D570" s="5">
        <v>254</v>
      </c>
      <c r="E570" s="5">
        <v>1602</v>
      </c>
      <c r="F570" s="5">
        <v>5</v>
      </c>
      <c r="G570" s="10">
        <v>44082</v>
      </c>
      <c r="H570" s="40">
        <v>1796.0355</v>
      </c>
      <c r="I570" s="40">
        <v>143.68279999999999</v>
      </c>
      <c r="J570" s="40">
        <v>44.9009</v>
      </c>
      <c r="K570" s="40">
        <v>1984.6192000000001</v>
      </c>
      <c r="L570" s="10">
        <v>44091</v>
      </c>
      <c r="M570" t="s">
        <v>2817</v>
      </c>
      <c r="O570" t="str">
        <f>VLOOKUP(Table5[[#This Row],[Vendor_ID]],Table3[[Vendor_ID]:[REPUTASI]],10,0)</f>
        <v>B</v>
      </c>
      <c r="P570" t="str">
        <f>IF(Table5[[#This Row],[Reputation]]="F","Pembelian dilakukan kepada vendor dengan reputasi F","")</f>
        <v/>
      </c>
    </row>
    <row r="571" spans="1:16" hidden="1" x14ac:dyDescent="0.25">
      <c r="A571" s="4">
        <v>851</v>
      </c>
      <c r="B571" s="4">
        <v>4</v>
      </c>
      <c r="C571" s="4">
        <v>4</v>
      </c>
      <c r="D571" s="4">
        <v>257</v>
      </c>
      <c r="E571" s="4">
        <v>1540</v>
      </c>
      <c r="F571" s="4">
        <v>4</v>
      </c>
      <c r="G571" s="11">
        <v>44082</v>
      </c>
      <c r="H571" s="41">
        <v>463.3965</v>
      </c>
      <c r="I571" s="41">
        <v>37.0717</v>
      </c>
      <c r="J571" s="41">
        <v>11.584899999999999</v>
      </c>
      <c r="K571" s="41">
        <v>512.05309999999997</v>
      </c>
      <c r="L571" s="11">
        <v>44091</v>
      </c>
      <c r="M571" t="s">
        <v>2810</v>
      </c>
      <c r="O571" t="str">
        <f>VLOOKUP(Table5[[#This Row],[Vendor_ID]],Table3[[Vendor_ID]:[REPUTASI]],10,0)</f>
        <v>A</v>
      </c>
      <c r="P571" t="str">
        <f>IF(Table5[[#This Row],[Reputation]]="F","Pembelian dilakukan kepada vendor dengan reputasi F","")</f>
        <v/>
      </c>
    </row>
    <row r="572" spans="1:16" hidden="1" x14ac:dyDescent="0.25">
      <c r="A572" s="5">
        <v>852</v>
      </c>
      <c r="B572" s="5">
        <v>4</v>
      </c>
      <c r="C572" s="5">
        <v>4</v>
      </c>
      <c r="D572" s="5">
        <v>261</v>
      </c>
      <c r="E572" s="5">
        <v>1628</v>
      </c>
      <c r="F572" s="5">
        <v>5</v>
      </c>
      <c r="G572" s="10">
        <v>44082</v>
      </c>
      <c r="H572" s="40">
        <v>34644.224999999999</v>
      </c>
      <c r="I572" s="40">
        <v>2771.538</v>
      </c>
      <c r="J572" s="40">
        <v>866.10559999999998</v>
      </c>
      <c r="K572" s="40">
        <v>38281.868600000002</v>
      </c>
      <c r="L572" s="10">
        <v>44091</v>
      </c>
      <c r="M572" t="s">
        <v>2810</v>
      </c>
      <c r="O572" t="str">
        <f>VLOOKUP(Table5[[#This Row],[Vendor_ID]],Table3[[Vendor_ID]:[REPUTASI]],10,0)</f>
        <v>A</v>
      </c>
      <c r="P572" t="str">
        <f>IF(Table5[[#This Row],[Reputation]]="F","Pembelian dilakukan kepada vendor dengan reputasi F","")</f>
        <v/>
      </c>
    </row>
    <row r="573" spans="1:16" hidden="1" x14ac:dyDescent="0.25">
      <c r="A573" s="4">
        <v>853</v>
      </c>
      <c r="B573" s="4">
        <v>4</v>
      </c>
      <c r="C573" s="4">
        <v>4</v>
      </c>
      <c r="D573" s="4">
        <v>251</v>
      </c>
      <c r="E573" s="4">
        <v>1604</v>
      </c>
      <c r="F573" s="4">
        <v>4</v>
      </c>
      <c r="G573" s="11">
        <v>44082</v>
      </c>
      <c r="H573" s="41">
        <v>1839.5055</v>
      </c>
      <c r="I573" s="41">
        <v>147.16040000000001</v>
      </c>
      <c r="J573" s="41">
        <v>45.9876</v>
      </c>
      <c r="K573" s="41">
        <v>2032.6534999999999</v>
      </c>
      <c r="L573" s="11">
        <v>44091</v>
      </c>
      <c r="M573" t="s">
        <v>2810</v>
      </c>
      <c r="O573" t="str">
        <f>VLOOKUP(Table5[[#This Row],[Vendor_ID]],Table3[[Vendor_ID]:[REPUTASI]],10,0)</f>
        <v>A</v>
      </c>
      <c r="P573" t="str">
        <f>IF(Table5[[#This Row],[Reputation]]="F","Pembelian dilakukan kepada vendor dengan reputasi F","")</f>
        <v/>
      </c>
    </row>
    <row r="574" spans="1:16" hidden="1" x14ac:dyDescent="0.25">
      <c r="A574" s="5">
        <v>854</v>
      </c>
      <c r="B574" s="5">
        <v>4</v>
      </c>
      <c r="C574" s="5">
        <v>4</v>
      </c>
      <c r="D574" s="5">
        <v>253</v>
      </c>
      <c r="E574" s="5">
        <v>1690</v>
      </c>
      <c r="F574" s="5">
        <v>5</v>
      </c>
      <c r="G574" s="10">
        <v>44082</v>
      </c>
      <c r="H574" s="40">
        <v>146.286</v>
      </c>
      <c r="I574" s="40">
        <v>11.7029</v>
      </c>
      <c r="J574" s="40">
        <v>3.6572</v>
      </c>
      <c r="K574" s="40">
        <v>161.64609999999999</v>
      </c>
      <c r="L574" s="10">
        <v>44091</v>
      </c>
      <c r="M574" t="s">
        <v>2810</v>
      </c>
      <c r="O574" t="str">
        <f>VLOOKUP(Table5[[#This Row],[Vendor_ID]],Table3[[Vendor_ID]:[REPUTASI]],10,0)</f>
        <v>A</v>
      </c>
      <c r="P574" t="str">
        <f>IF(Table5[[#This Row],[Reputation]]="F","Pembelian dilakukan kepada vendor dengan reputasi F","")</f>
        <v/>
      </c>
    </row>
    <row r="575" spans="1:16" hidden="1" x14ac:dyDescent="0.25">
      <c r="A575" s="4">
        <v>855</v>
      </c>
      <c r="B575" s="4">
        <v>4</v>
      </c>
      <c r="C575" s="4">
        <v>4</v>
      </c>
      <c r="D575" s="4">
        <v>255</v>
      </c>
      <c r="E575" s="4">
        <v>1566</v>
      </c>
      <c r="F575" s="4">
        <v>5</v>
      </c>
      <c r="G575" s="11">
        <v>44082</v>
      </c>
      <c r="H575" s="41">
        <v>102.56399999999999</v>
      </c>
      <c r="I575" s="41">
        <v>8.2050999999999998</v>
      </c>
      <c r="J575" s="41">
        <v>2.5640999999999998</v>
      </c>
      <c r="K575" s="41">
        <v>113.33320000000001</v>
      </c>
      <c r="L575" s="11">
        <v>44091</v>
      </c>
      <c r="M575" t="s">
        <v>2810</v>
      </c>
      <c r="O575" t="str">
        <f>VLOOKUP(Table5[[#This Row],[Vendor_ID]],Table3[[Vendor_ID]:[REPUTASI]],10,0)</f>
        <v>A</v>
      </c>
      <c r="P575" t="str">
        <f>IF(Table5[[#This Row],[Reputation]]="F","Pembelian dilakukan kepada vendor dengan reputasi F","")</f>
        <v/>
      </c>
    </row>
    <row r="576" spans="1:16" hidden="1" x14ac:dyDescent="0.25">
      <c r="A576" s="5">
        <v>856</v>
      </c>
      <c r="B576" s="5">
        <v>4</v>
      </c>
      <c r="C576" s="5">
        <v>4</v>
      </c>
      <c r="D576" s="5">
        <v>256</v>
      </c>
      <c r="E576" s="5">
        <v>1698</v>
      </c>
      <c r="F576" s="5">
        <v>5</v>
      </c>
      <c r="G576" s="10">
        <v>44082</v>
      </c>
      <c r="H576" s="40">
        <v>150.79050000000001</v>
      </c>
      <c r="I576" s="40">
        <v>12.0632</v>
      </c>
      <c r="J576" s="40">
        <v>3.7698</v>
      </c>
      <c r="K576" s="40">
        <v>166.62350000000001</v>
      </c>
      <c r="L576" s="10">
        <v>44091</v>
      </c>
      <c r="M576" t="s">
        <v>2810</v>
      </c>
      <c r="O576" t="str">
        <f>VLOOKUP(Table5[[#This Row],[Vendor_ID]],Table3[[Vendor_ID]:[REPUTASI]],10,0)</f>
        <v>A</v>
      </c>
      <c r="P576" t="str">
        <f>IF(Table5[[#This Row],[Reputation]]="F","Pembelian dilakukan kepada vendor dengan reputasi F","")</f>
        <v/>
      </c>
    </row>
    <row r="577" spans="1:16" x14ac:dyDescent="0.25">
      <c r="A577" s="4">
        <v>857</v>
      </c>
      <c r="B577" s="4">
        <v>4</v>
      </c>
      <c r="C577" s="4">
        <v>4</v>
      </c>
      <c r="D577" s="4">
        <v>259</v>
      </c>
      <c r="E577" s="4">
        <v>1560</v>
      </c>
      <c r="F577" s="4">
        <v>5</v>
      </c>
      <c r="G577" s="11">
        <v>44083</v>
      </c>
      <c r="H577" s="41">
        <v>13669.424999999999</v>
      </c>
      <c r="I577" s="41">
        <v>1093.5540000000001</v>
      </c>
      <c r="J577" s="41">
        <v>341.73559999999998</v>
      </c>
      <c r="K577" s="41">
        <v>15104.714599999999</v>
      </c>
      <c r="L577" s="11">
        <v>44092</v>
      </c>
      <c r="M577" t="s">
        <v>1829</v>
      </c>
      <c r="O577" t="str">
        <f>VLOOKUP(Table5[[#This Row],[Vendor_ID]],Table3[[Vendor_ID]:[REPUTASI]],10,0)</f>
        <v>F</v>
      </c>
      <c r="P577" t="str">
        <f>IF(Table5[[#This Row],[Reputation]]="F","Pembelian dilakukan kepada vendor dengan reputasi F","")</f>
        <v>Pembelian dilakukan kepada vendor dengan reputasi F</v>
      </c>
    </row>
    <row r="578" spans="1:16" hidden="1" x14ac:dyDescent="0.25">
      <c r="A578" s="5">
        <v>858</v>
      </c>
      <c r="B578" s="5">
        <v>4</v>
      </c>
      <c r="C578" s="5">
        <v>4</v>
      </c>
      <c r="D578" s="5">
        <v>250</v>
      </c>
      <c r="E578" s="5">
        <v>1692</v>
      </c>
      <c r="F578" s="5">
        <v>5</v>
      </c>
      <c r="G578" s="10">
        <v>44083</v>
      </c>
      <c r="H578" s="40">
        <v>16393.23</v>
      </c>
      <c r="I578" s="40">
        <v>1311.4584</v>
      </c>
      <c r="J578" s="40">
        <v>409.83080000000001</v>
      </c>
      <c r="K578" s="40">
        <v>18114.519199999999</v>
      </c>
      <c r="L578" s="10">
        <v>44092</v>
      </c>
      <c r="M578" t="s">
        <v>1829</v>
      </c>
      <c r="O578" t="str">
        <f>VLOOKUP(Table5[[#This Row],[Vendor_ID]],Table3[[Vendor_ID]:[REPUTASI]],10,0)</f>
        <v>B</v>
      </c>
      <c r="P578" t="str">
        <f>IF(Table5[[#This Row],[Reputation]]="F","Pembelian dilakukan kepada vendor dengan reputasi F","")</f>
        <v/>
      </c>
    </row>
    <row r="579" spans="1:16" x14ac:dyDescent="0.25">
      <c r="A579" s="4">
        <v>859</v>
      </c>
      <c r="B579" s="4">
        <v>4</v>
      </c>
      <c r="C579" s="4">
        <v>4</v>
      </c>
      <c r="D579" s="4">
        <v>258</v>
      </c>
      <c r="E579" s="4">
        <v>1696</v>
      </c>
      <c r="F579" s="4">
        <v>5</v>
      </c>
      <c r="G579" s="11">
        <v>44083</v>
      </c>
      <c r="H579" s="41">
        <v>39258.449999999997</v>
      </c>
      <c r="I579" s="41">
        <v>3140.6759999999999</v>
      </c>
      <c r="J579" s="41">
        <v>981.46130000000005</v>
      </c>
      <c r="K579" s="41">
        <v>43380.587299999999</v>
      </c>
      <c r="L579" s="11">
        <v>44092</v>
      </c>
      <c r="M579" t="s">
        <v>1829</v>
      </c>
      <c r="O579" t="str">
        <f>VLOOKUP(Table5[[#This Row],[Vendor_ID]],Table3[[Vendor_ID]:[REPUTASI]],10,0)</f>
        <v>F</v>
      </c>
      <c r="P579" t="str">
        <f>IF(Table5[[#This Row],[Reputation]]="F","Pembelian dilakukan kepada vendor dengan reputasi F","")</f>
        <v>Pembelian dilakukan kepada vendor dengan reputasi F</v>
      </c>
    </row>
    <row r="580" spans="1:16" hidden="1" x14ac:dyDescent="0.25">
      <c r="A580" s="5">
        <v>860</v>
      </c>
      <c r="B580" s="5">
        <v>4</v>
      </c>
      <c r="C580" s="5">
        <v>4</v>
      </c>
      <c r="D580" s="5">
        <v>254</v>
      </c>
      <c r="E580" s="5">
        <v>1504</v>
      </c>
      <c r="F580" s="5">
        <v>1</v>
      </c>
      <c r="G580" s="10">
        <v>44083</v>
      </c>
      <c r="H580" s="40">
        <v>551.88</v>
      </c>
      <c r="I580" s="40">
        <v>44.150399999999998</v>
      </c>
      <c r="J580" s="40">
        <v>13.797000000000001</v>
      </c>
      <c r="K580" s="40">
        <v>609.82740000000001</v>
      </c>
      <c r="L580" s="10">
        <v>44092</v>
      </c>
      <c r="M580" t="s">
        <v>2817</v>
      </c>
      <c r="O580" t="str">
        <f>VLOOKUP(Table5[[#This Row],[Vendor_ID]],Table3[[Vendor_ID]:[REPUTASI]],10,0)</f>
        <v>B</v>
      </c>
      <c r="P580" t="str">
        <f>IF(Table5[[#This Row],[Reputation]]="F","Pembelian dilakukan kepada vendor dengan reputasi F","")</f>
        <v/>
      </c>
    </row>
    <row r="581" spans="1:16" hidden="1" x14ac:dyDescent="0.25">
      <c r="A581" s="4">
        <v>861</v>
      </c>
      <c r="B581" s="4">
        <v>4</v>
      </c>
      <c r="C581" s="4">
        <v>4</v>
      </c>
      <c r="D581" s="4">
        <v>257</v>
      </c>
      <c r="E581" s="4">
        <v>1544</v>
      </c>
      <c r="F581" s="4">
        <v>1</v>
      </c>
      <c r="G581" s="11">
        <v>44083</v>
      </c>
      <c r="H581" s="41">
        <v>6987.75</v>
      </c>
      <c r="I581" s="41">
        <v>559.02</v>
      </c>
      <c r="J581" s="41">
        <v>174.69380000000001</v>
      </c>
      <c r="K581" s="41">
        <v>7721.4638000000004</v>
      </c>
      <c r="L581" s="11">
        <v>44092</v>
      </c>
      <c r="M581" t="s">
        <v>2817</v>
      </c>
      <c r="O581" t="str">
        <f>VLOOKUP(Table5[[#This Row],[Vendor_ID]],Table3[[Vendor_ID]:[REPUTASI]],10,0)</f>
        <v>B</v>
      </c>
      <c r="P581" t="str">
        <f>IF(Table5[[#This Row],[Reputation]]="F","Pembelian dilakukan kepada vendor dengan reputasi F","")</f>
        <v/>
      </c>
    </row>
    <row r="582" spans="1:16" hidden="1" x14ac:dyDescent="0.25">
      <c r="A582" s="5">
        <v>862</v>
      </c>
      <c r="B582" s="5">
        <v>4</v>
      </c>
      <c r="C582" s="5">
        <v>4</v>
      </c>
      <c r="D582" s="5">
        <v>261</v>
      </c>
      <c r="E582" s="5">
        <v>1530</v>
      </c>
      <c r="F582" s="5">
        <v>2</v>
      </c>
      <c r="G582" s="10">
        <v>44083</v>
      </c>
      <c r="H582" s="40">
        <v>28072.275000000001</v>
      </c>
      <c r="I582" s="40">
        <v>2245.7820000000002</v>
      </c>
      <c r="J582" s="40">
        <v>701.80690000000004</v>
      </c>
      <c r="K582" s="40">
        <v>31019.8639</v>
      </c>
      <c r="L582" s="10">
        <v>44092</v>
      </c>
      <c r="M582" t="s">
        <v>2810</v>
      </c>
      <c r="O582" t="str">
        <f>VLOOKUP(Table5[[#This Row],[Vendor_ID]],Table3[[Vendor_ID]:[REPUTASI]],10,0)</f>
        <v>A</v>
      </c>
      <c r="P582" t="str">
        <f>IF(Table5[[#This Row],[Reputation]]="F","Pembelian dilakukan kepada vendor dengan reputasi F","")</f>
        <v/>
      </c>
    </row>
    <row r="583" spans="1:16" hidden="1" x14ac:dyDescent="0.25">
      <c r="A583" s="4">
        <v>863</v>
      </c>
      <c r="B583" s="4">
        <v>4</v>
      </c>
      <c r="C583" s="4">
        <v>4</v>
      </c>
      <c r="D583" s="4">
        <v>251</v>
      </c>
      <c r="E583" s="4">
        <v>1508</v>
      </c>
      <c r="F583" s="4">
        <v>1</v>
      </c>
      <c r="G583" s="11">
        <v>44083</v>
      </c>
      <c r="H583" s="41">
        <v>37312.275000000001</v>
      </c>
      <c r="I583" s="41">
        <v>2984.982</v>
      </c>
      <c r="J583" s="41">
        <v>932.80690000000004</v>
      </c>
      <c r="K583" s="41">
        <v>41230.063900000001</v>
      </c>
      <c r="L583" s="11">
        <v>44092</v>
      </c>
      <c r="M583" t="s">
        <v>2810</v>
      </c>
      <c r="O583" t="str">
        <f>VLOOKUP(Table5[[#This Row],[Vendor_ID]],Table3[[Vendor_ID]:[REPUTASI]],10,0)</f>
        <v>A</v>
      </c>
      <c r="P583" t="str">
        <f>IF(Table5[[#This Row],[Reputation]]="F","Pembelian dilakukan kepada vendor dengan reputasi F","")</f>
        <v/>
      </c>
    </row>
    <row r="584" spans="1:16" hidden="1" x14ac:dyDescent="0.25">
      <c r="A584" s="5">
        <v>864</v>
      </c>
      <c r="B584" s="5">
        <v>4</v>
      </c>
      <c r="C584" s="5">
        <v>4</v>
      </c>
      <c r="D584" s="5">
        <v>253</v>
      </c>
      <c r="E584" s="5">
        <v>1694</v>
      </c>
      <c r="F584" s="5">
        <v>1</v>
      </c>
      <c r="G584" s="10">
        <v>44083</v>
      </c>
      <c r="H584" s="40">
        <v>4215.75</v>
      </c>
      <c r="I584" s="40">
        <v>337.26</v>
      </c>
      <c r="J584" s="40">
        <v>105.3938</v>
      </c>
      <c r="K584" s="40">
        <v>4658.4038</v>
      </c>
      <c r="L584" s="10">
        <v>44092</v>
      </c>
      <c r="M584" t="s">
        <v>2817</v>
      </c>
      <c r="O584" t="str">
        <f>VLOOKUP(Table5[[#This Row],[Vendor_ID]],Table3[[Vendor_ID]:[REPUTASI]],10,0)</f>
        <v>B</v>
      </c>
      <c r="P584" t="str">
        <f>IF(Table5[[#This Row],[Reputation]]="F","Pembelian dilakukan kepada vendor dengan reputasi F","")</f>
        <v/>
      </c>
    </row>
    <row r="585" spans="1:16" x14ac:dyDescent="0.25">
      <c r="A585" s="4">
        <v>865</v>
      </c>
      <c r="B585" s="4">
        <v>4</v>
      </c>
      <c r="C585" s="4">
        <v>4</v>
      </c>
      <c r="D585" s="4">
        <v>255</v>
      </c>
      <c r="E585" s="4">
        <v>1624</v>
      </c>
      <c r="F585" s="4">
        <v>2</v>
      </c>
      <c r="G585" s="11">
        <v>44083</v>
      </c>
      <c r="H585" s="41">
        <v>28297.5</v>
      </c>
      <c r="I585" s="41">
        <v>2263.8000000000002</v>
      </c>
      <c r="J585" s="41">
        <v>707.4375</v>
      </c>
      <c r="K585" s="41">
        <v>31268.737499999999</v>
      </c>
      <c r="L585" s="11">
        <v>44092</v>
      </c>
      <c r="M585" t="s">
        <v>1829</v>
      </c>
      <c r="O585" t="str">
        <f>VLOOKUP(Table5[[#This Row],[Vendor_ID]],Table3[[Vendor_ID]:[REPUTASI]],10,0)</f>
        <v>F</v>
      </c>
      <c r="P585" t="str">
        <f>IF(Table5[[#This Row],[Reputation]]="F","Pembelian dilakukan kepada vendor dengan reputasi F","")</f>
        <v>Pembelian dilakukan kepada vendor dengan reputasi F</v>
      </c>
    </row>
    <row r="586" spans="1:16" hidden="1" x14ac:dyDescent="0.25">
      <c r="A586" s="5">
        <v>866</v>
      </c>
      <c r="B586" s="5">
        <v>4</v>
      </c>
      <c r="C586" s="5">
        <v>4</v>
      </c>
      <c r="D586" s="5">
        <v>256</v>
      </c>
      <c r="E586" s="5">
        <v>1548</v>
      </c>
      <c r="F586" s="5">
        <v>2</v>
      </c>
      <c r="G586" s="10">
        <v>44083</v>
      </c>
      <c r="H586" s="40">
        <v>59.944499999999998</v>
      </c>
      <c r="I586" s="40">
        <v>4.7956000000000003</v>
      </c>
      <c r="J586" s="40">
        <v>1.4985999999999999</v>
      </c>
      <c r="K586" s="40">
        <v>66.238699999999994</v>
      </c>
      <c r="L586" s="10">
        <v>44092</v>
      </c>
      <c r="M586" t="s">
        <v>2810</v>
      </c>
      <c r="O586" t="str">
        <f>VLOOKUP(Table5[[#This Row],[Vendor_ID]],Table3[[Vendor_ID]:[REPUTASI]],10,0)</f>
        <v>A</v>
      </c>
      <c r="P586" t="str">
        <f>IF(Table5[[#This Row],[Reputation]]="F","Pembelian dilakukan kepada vendor dengan reputasi F","")</f>
        <v/>
      </c>
    </row>
    <row r="587" spans="1:16" hidden="1" x14ac:dyDescent="0.25">
      <c r="A587" s="4">
        <v>867</v>
      </c>
      <c r="B587" s="4">
        <v>4</v>
      </c>
      <c r="C587" s="4">
        <v>4</v>
      </c>
      <c r="D587" s="4">
        <v>259</v>
      </c>
      <c r="E587" s="4">
        <v>1598</v>
      </c>
      <c r="F587" s="4">
        <v>4</v>
      </c>
      <c r="G587" s="11">
        <v>44083</v>
      </c>
      <c r="H587" s="41">
        <v>697.41</v>
      </c>
      <c r="I587" s="41">
        <v>55.7928</v>
      </c>
      <c r="J587" s="41">
        <v>17.435300000000002</v>
      </c>
      <c r="K587" s="41">
        <v>770.63810000000001</v>
      </c>
      <c r="L587" s="11">
        <v>44092</v>
      </c>
      <c r="M587" t="s">
        <v>2810</v>
      </c>
      <c r="O587" t="str">
        <f>VLOOKUP(Table5[[#This Row],[Vendor_ID]],Table3[[Vendor_ID]:[REPUTASI]],10,0)</f>
        <v>A</v>
      </c>
      <c r="P587" t="str">
        <f>IF(Table5[[#This Row],[Reputation]]="F","Pembelian dilakukan kepada vendor dengan reputasi F","")</f>
        <v/>
      </c>
    </row>
    <row r="588" spans="1:16" hidden="1" x14ac:dyDescent="0.25">
      <c r="A588" s="5">
        <v>868</v>
      </c>
      <c r="B588" s="5">
        <v>4</v>
      </c>
      <c r="C588" s="5">
        <v>4</v>
      </c>
      <c r="D588" s="5">
        <v>260</v>
      </c>
      <c r="E588" s="5">
        <v>1658</v>
      </c>
      <c r="F588" s="5">
        <v>5</v>
      </c>
      <c r="G588" s="10">
        <v>44083</v>
      </c>
      <c r="H588" s="40">
        <v>43878.45</v>
      </c>
      <c r="I588" s="40">
        <v>3510.2759999999998</v>
      </c>
      <c r="J588" s="40">
        <v>1096.9612999999999</v>
      </c>
      <c r="K588" s="40">
        <v>48485.687299999998</v>
      </c>
      <c r="L588" s="10">
        <v>44092</v>
      </c>
      <c r="M588" t="s">
        <v>1829</v>
      </c>
      <c r="O588" t="str">
        <f>VLOOKUP(Table5[[#This Row],[Vendor_ID]],Table3[[Vendor_ID]:[REPUTASI]],10,0)</f>
        <v>B</v>
      </c>
      <c r="P588" t="str">
        <f>IF(Table5[[#This Row],[Reputation]]="F","Pembelian dilakukan kepada vendor dengan reputasi F","")</f>
        <v/>
      </c>
    </row>
    <row r="589" spans="1:16" hidden="1" x14ac:dyDescent="0.25">
      <c r="A589" s="4">
        <v>869</v>
      </c>
      <c r="B589" s="4">
        <v>4</v>
      </c>
      <c r="C589" s="4">
        <v>4</v>
      </c>
      <c r="D589" s="4">
        <v>250</v>
      </c>
      <c r="E589" s="4">
        <v>1536</v>
      </c>
      <c r="F589" s="4">
        <v>4</v>
      </c>
      <c r="G589" s="11">
        <v>44083</v>
      </c>
      <c r="H589" s="41">
        <v>636.58349999999996</v>
      </c>
      <c r="I589" s="41">
        <v>50.926699999999997</v>
      </c>
      <c r="J589" s="41">
        <v>15.9146</v>
      </c>
      <c r="K589" s="41">
        <v>703.4248</v>
      </c>
      <c r="L589" s="11">
        <v>44092</v>
      </c>
      <c r="M589" t="s">
        <v>2810</v>
      </c>
      <c r="O589" t="str">
        <f>VLOOKUP(Table5[[#This Row],[Vendor_ID]],Table3[[Vendor_ID]:[REPUTASI]],10,0)</f>
        <v>A</v>
      </c>
      <c r="P589" t="str">
        <f>IF(Table5[[#This Row],[Reputation]]="F","Pembelian dilakukan kepada vendor dengan reputasi F","")</f>
        <v/>
      </c>
    </row>
    <row r="590" spans="1:16" x14ac:dyDescent="0.25">
      <c r="A590" s="5">
        <v>870</v>
      </c>
      <c r="B590" s="5">
        <v>4</v>
      </c>
      <c r="C590" s="5">
        <v>4</v>
      </c>
      <c r="D590" s="5">
        <v>254</v>
      </c>
      <c r="E590" s="5">
        <v>1568</v>
      </c>
      <c r="F590" s="5">
        <v>1</v>
      </c>
      <c r="G590" s="10">
        <v>44083</v>
      </c>
      <c r="H590" s="40">
        <v>13929.3</v>
      </c>
      <c r="I590" s="40">
        <v>1114.3440000000001</v>
      </c>
      <c r="J590" s="40">
        <v>348.23250000000002</v>
      </c>
      <c r="K590" s="40">
        <v>15391.8765</v>
      </c>
      <c r="L590" s="10">
        <v>44092</v>
      </c>
      <c r="M590" t="s">
        <v>1829</v>
      </c>
      <c r="O590" t="str">
        <f>VLOOKUP(Table5[[#This Row],[Vendor_ID]],Table3[[Vendor_ID]:[REPUTASI]],10,0)</f>
        <v>F</v>
      </c>
      <c r="P590" t="str">
        <f>IF(Table5[[#This Row],[Reputation]]="F","Pembelian dilakukan kepada vendor dengan reputasi F","")</f>
        <v>Pembelian dilakukan kepada vendor dengan reputasi F</v>
      </c>
    </row>
    <row r="591" spans="1:16" hidden="1" x14ac:dyDescent="0.25">
      <c r="A591" s="4">
        <v>871</v>
      </c>
      <c r="B591" s="4">
        <v>5</v>
      </c>
      <c r="C591" s="4">
        <v>4</v>
      </c>
      <c r="D591" s="4">
        <v>257</v>
      </c>
      <c r="E591" s="4">
        <v>1648</v>
      </c>
      <c r="F591" s="4">
        <v>5</v>
      </c>
      <c r="G591" s="11">
        <v>44083</v>
      </c>
      <c r="H591" s="41">
        <v>142.41149999999999</v>
      </c>
      <c r="I591" s="41">
        <v>11.392899999999999</v>
      </c>
      <c r="J591" s="41">
        <v>3.5602999999999998</v>
      </c>
      <c r="K591" s="41">
        <v>157.3647</v>
      </c>
      <c r="L591" s="11">
        <v>44092</v>
      </c>
      <c r="M591" t="s">
        <v>2810</v>
      </c>
      <c r="O591" t="str">
        <f>VLOOKUP(Table5[[#This Row],[Vendor_ID]],Table3[[Vendor_ID]:[REPUTASI]],10,0)</f>
        <v>A</v>
      </c>
      <c r="P591" t="str">
        <f>IF(Table5[[#This Row],[Reputation]]="F","Pembelian dilakukan kepada vendor dengan reputasi F","")</f>
        <v/>
      </c>
    </row>
    <row r="592" spans="1:16" hidden="1" x14ac:dyDescent="0.25">
      <c r="A592" s="5">
        <v>872</v>
      </c>
      <c r="B592" s="5">
        <v>4</v>
      </c>
      <c r="C592" s="5">
        <v>4</v>
      </c>
      <c r="D592" s="5">
        <v>261</v>
      </c>
      <c r="E592" s="5">
        <v>1646</v>
      </c>
      <c r="F592" s="5">
        <v>2</v>
      </c>
      <c r="G592" s="10">
        <v>44083</v>
      </c>
      <c r="H592" s="40">
        <v>28794.15</v>
      </c>
      <c r="I592" s="40">
        <v>2303.5320000000002</v>
      </c>
      <c r="J592" s="40">
        <v>719.85379999999998</v>
      </c>
      <c r="K592" s="40">
        <v>31817.535800000001</v>
      </c>
      <c r="L592" s="10">
        <v>44092</v>
      </c>
      <c r="M592" t="s">
        <v>2810</v>
      </c>
      <c r="O592" t="str">
        <f>VLOOKUP(Table5[[#This Row],[Vendor_ID]],Table3[[Vendor_ID]:[REPUTASI]],10,0)</f>
        <v>A</v>
      </c>
      <c r="P592" t="str">
        <f>IF(Table5[[#This Row],[Reputation]]="F","Pembelian dilakukan kepada vendor dengan reputasi F","")</f>
        <v/>
      </c>
    </row>
    <row r="593" spans="1:16" hidden="1" x14ac:dyDescent="0.25">
      <c r="A593" s="4">
        <v>873</v>
      </c>
      <c r="B593" s="4">
        <v>4</v>
      </c>
      <c r="C593" s="4">
        <v>4</v>
      </c>
      <c r="D593" s="4">
        <v>251</v>
      </c>
      <c r="E593" s="4">
        <v>1672</v>
      </c>
      <c r="F593" s="4">
        <v>4</v>
      </c>
      <c r="G593" s="11">
        <v>44084</v>
      </c>
      <c r="H593" s="41">
        <v>402.255</v>
      </c>
      <c r="I593" s="41">
        <v>32.180399999999999</v>
      </c>
      <c r="J593" s="41">
        <v>10.0564</v>
      </c>
      <c r="K593" s="41">
        <v>444.49180000000001</v>
      </c>
      <c r="L593" s="11">
        <v>44093</v>
      </c>
      <c r="M593" t="s">
        <v>2817</v>
      </c>
      <c r="O593" t="str">
        <f>VLOOKUP(Table5[[#This Row],[Vendor_ID]],Table3[[Vendor_ID]:[REPUTASI]],10,0)</f>
        <v>B</v>
      </c>
      <c r="P593" t="str">
        <f>IF(Table5[[#This Row],[Reputation]]="F","Pembelian dilakukan kepada vendor dengan reputasi F","")</f>
        <v/>
      </c>
    </row>
    <row r="594" spans="1:16" hidden="1" x14ac:dyDescent="0.25">
      <c r="A594" s="5">
        <v>874</v>
      </c>
      <c r="B594" s="5">
        <v>4</v>
      </c>
      <c r="C594" s="5">
        <v>4</v>
      </c>
      <c r="D594" s="5">
        <v>253</v>
      </c>
      <c r="E594" s="5">
        <v>1600</v>
      </c>
      <c r="F594" s="5">
        <v>1</v>
      </c>
      <c r="G594" s="10">
        <v>44084</v>
      </c>
      <c r="H594" s="40">
        <v>1276.2750000000001</v>
      </c>
      <c r="I594" s="40">
        <v>102.102</v>
      </c>
      <c r="J594" s="40">
        <v>31.9069</v>
      </c>
      <c r="K594" s="40">
        <v>1410.2838999999999</v>
      </c>
      <c r="L594" s="10">
        <v>44093</v>
      </c>
      <c r="M594" t="s">
        <v>2810</v>
      </c>
      <c r="O594" t="str">
        <f>VLOOKUP(Table5[[#This Row],[Vendor_ID]],Table3[[Vendor_ID]:[REPUTASI]],10,0)</f>
        <v>A</v>
      </c>
      <c r="P594" t="str">
        <f>IF(Table5[[#This Row],[Reputation]]="F","Pembelian dilakukan kepada vendor dengan reputasi F","")</f>
        <v/>
      </c>
    </row>
    <row r="595" spans="1:16" hidden="1" x14ac:dyDescent="0.25">
      <c r="A595" s="4">
        <v>875</v>
      </c>
      <c r="B595" s="4">
        <v>4</v>
      </c>
      <c r="C595" s="4">
        <v>4</v>
      </c>
      <c r="D595" s="4">
        <v>255</v>
      </c>
      <c r="E595" s="4">
        <v>1522</v>
      </c>
      <c r="F595" s="4">
        <v>1</v>
      </c>
      <c r="G595" s="11">
        <v>44084</v>
      </c>
      <c r="H595" s="41">
        <v>2003.925</v>
      </c>
      <c r="I595" s="41">
        <v>160.31399999999999</v>
      </c>
      <c r="J595" s="41">
        <v>50.098100000000002</v>
      </c>
      <c r="K595" s="41">
        <v>2214.3371000000002</v>
      </c>
      <c r="L595" s="11">
        <v>44093</v>
      </c>
      <c r="M595" t="s">
        <v>2810</v>
      </c>
      <c r="O595" t="str">
        <f>VLOOKUP(Table5[[#This Row],[Vendor_ID]],Table3[[Vendor_ID]:[REPUTASI]],10,0)</f>
        <v>A</v>
      </c>
      <c r="P595" t="str">
        <f>IF(Table5[[#This Row],[Reputation]]="F","Pembelian dilakukan kepada vendor dengan reputasi F","")</f>
        <v/>
      </c>
    </row>
    <row r="596" spans="1:16" x14ac:dyDescent="0.25">
      <c r="A596" s="5">
        <v>876</v>
      </c>
      <c r="B596" s="5">
        <v>4</v>
      </c>
      <c r="C596" s="5">
        <v>4</v>
      </c>
      <c r="D596" s="5">
        <v>256</v>
      </c>
      <c r="E596" s="5">
        <v>1570</v>
      </c>
      <c r="F596" s="5">
        <v>2</v>
      </c>
      <c r="G596" s="10">
        <v>44084</v>
      </c>
      <c r="H596" s="40">
        <v>50860.425000000003</v>
      </c>
      <c r="I596" s="40">
        <v>4068.8339999999998</v>
      </c>
      <c r="J596" s="40">
        <v>1271.5106000000001</v>
      </c>
      <c r="K596" s="40">
        <v>56200.7696</v>
      </c>
      <c r="L596" s="10">
        <v>44093</v>
      </c>
      <c r="M596" t="s">
        <v>1829</v>
      </c>
      <c r="O596" t="str">
        <f>VLOOKUP(Table5[[#This Row],[Vendor_ID]],Table3[[Vendor_ID]:[REPUTASI]],10,0)</f>
        <v>F</v>
      </c>
      <c r="P596" t="str">
        <f>IF(Table5[[#This Row],[Reputation]]="F","Pembelian dilakukan kepada vendor dengan reputasi F","")</f>
        <v>Pembelian dilakukan kepada vendor dengan reputasi F</v>
      </c>
    </row>
    <row r="597" spans="1:16" x14ac:dyDescent="0.25">
      <c r="A597" s="4">
        <v>877</v>
      </c>
      <c r="B597" s="4">
        <v>4</v>
      </c>
      <c r="C597" s="4">
        <v>4</v>
      </c>
      <c r="D597" s="4">
        <v>259</v>
      </c>
      <c r="E597" s="4">
        <v>1516</v>
      </c>
      <c r="F597" s="4">
        <v>1</v>
      </c>
      <c r="G597" s="11">
        <v>44084</v>
      </c>
      <c r="H597" s="41">
        <v>454.86</v>
      </c>
      <c r="I597" s="41">
        <v>36.388800000000003</v>
      </c>
      <c r="J597" s="41">
        <v>11.371499999999999</v>
      </c>
      <c r="K597" s="41">
        <v>502.62029999999999</v>
      </c>
      <c r="L597" s="11">
        <v>44093</v>
      </c>
      <c r="M597" t="s">
        <v>1829</v>
      </c>
      <c r="O597" t="str">
        <f>VLOOKUP(Table5[[#This Row],[Vendor_ID]],Table3[[Vendor_ID]:[REPUTASI]],10,0)</f>
        <v>F</v>
      </c>
      <c r="P597" t="str">
        <f>IF(Table5[[#This Row],[Reputation]]="F","Pembelian dilakukan kepada vendor dengan reputasi F","")</f>
        <v>Pembelian dilakukan kepada vendor dengan reputasi F</v>
      </c>
    </row>
    <row r="598" spans="1:16" hidden="1" x14ac:dyDescent="0.25">
      <c r="A598" s="5">
        <v>878</v>
      </c>
      <c r="B598" s="5">
        <v>4</v>
      </c>
      <c r="C598" s="5">
        <v>4</v>
      </c>
      <c r="D598" s="5">
        <v>260</v>
      </c>
      <c r="E598" s="5">
        <v>1506</v>
      </c>
      <c r="F598" s="5">
        <v>5</v>
      </c>
      <c r="G598" s="10">
        <v>44084</v>
      </c>
      <c r="H598" s="40">
        <v>43878.45</v>
      </c>
      <c r="I598" s="40">
        <v>3510.2759999999998</v>
      </c>
      <c r="J598" s="40">
        <v>1096.9612999999999</v>
      </c>
      <c r="K598" s="40">
        <v>48485.687299999998</v>
      </c>
      <c r="L598" s="10">
        <v>44093</v>
      </c>
      <c r="M598" t="s">
        <v>1829</v>
      </c>
      <c r="O598" t="str">
        <f>VLOOKUP(Table5[[#This Row],[Vendor_ID]],Table3[[Vendor_ID]:[REPUTASI]],10,0)</f>
        <v>B</v>
      </c>
      <c r="P598" t="str">
        <f>IF(Table5[[#This Row],[Reputation]]="F","Pembelian dilakukan kepada vendor dengan reputasi F","")</f>
        <v/>
      </c>
    </row>
    <row r="599" spans="1:16" hidden="1" x14ac:dyDescent="0.25">
      <c r="A599" s="4">
        <v>879</v>
      </c>
      <c r="B599" s="4">
        <v>4</v>
      </c>
      <c r="C599" s="4">
        <v>4</v>
      </c>
      <c r="D599" s="4">
        <v>258</v>
      </c>
      <c r="E599" s="4">
        <v>1626</v>
      </c>
      <c r="F599" s="4">
        <v>2</v>
      </c>
      <c r="G599" s="11">
        <v>44084</v>
      </c>
      <c r="H599" s="41">
        <v>7132.125</v>
      </c>
      <c r="I599" s="41">
        <v>570.57000000000005</v>
      </c>
      <c r="J599" s="41">
        <v>178.3031</v>
      </c>
      <c r="K599" s="41">
        <v>7880.9980999999998</v>
      </c>
      <c r="L599" s="11">
        <v>44093</v>
      </c>
      <c r="M599" t="s">
        <v>2817</v>
      </c>
      <c r="O599" t="str">
        <f>VLOOKUP(Table5[[#This Row],[Vendor_ID]],Table3[[Vendor_ID]:[REPUTASI]],10,0)</f>
        <v>B</v>
      </c>
      <c r="P599" t="str">
        <f>IF(Table5[[#This Row],[Reputation]]="F","Pembelian dilakukan kepada vendor dengan reputasi F","")</f>
        <v/>
      </c>
    </row>
    <row r="600" spans="1:16" x14ac:dyDescent="0.25">
      <c r="A600" s="5">
        <v>880</v>
      </c>
      <c r="B600" s="5">
        <v>4</v>
      </c>
      <c r="C600" s="5">
        <v>4</v>
      </c>
      <c r="D600" s="5">
        <v>254</v>
      </c>
      <c r="E600" s="5">
        <v>1542</v>
      </c>
      <c r="F600" s="5">
        <v>2</v>
      </c>
      <c r="G600" s="10">
        <v>44084</v>
      </c>
      <c r="H600" s="40">
        <v>28343.7</v>
      </c>
      <c r="I600" s="40">
        <v>2267.4960000000001</v>
      </c>
      <c r="J600" s="40">
        <v>708.59249999999997</v>
      </c>
      <c r="K600" s="40">
        <v>31319.788499999999</v>
      </c>
      <c r="L600" s="10">
        <v>44093</v>
      </c>
      <c r="M600" t="s">
        <v>1829</v>
      </c>
      <c r="O600" t="str">
        <f>VLOOKUP(Table5[[#This Row],[Vendor_ID]],Table3[[Vendor_ID]:[REPUTASI]],10,0)</f>
        <v>F</v>
      </c>
      <c r="P600" t="str">
        <f>IF(Table5[[#This Row],[Reputation]]="F","Pembelian dilakukan kepada vendor dengan reputasi F","")</f>
        <v>Pembelian dilakukan kepada vendor dengan reputasi F</v>
      </c>
    </row>
    <row r="601" spans="1:16" hidden="1" x14ac:dyDescent="0.25">
      <c r="A601" s="4">
        <v>881</v>
      </c>
      <c r="B601" s="4">
        <v>4</v>
      </c>
      <c r="C601" s="4">
        <v>4</v>
      </c>
      <c r="D601" s="4">
        <v>257</v>
      </c>
      <c r="E601" s="4">
        <v>1610</v>
      </c>
      <c r="F601" s="4">
        <v>4</v>
      </c>
      <c r="G601" s="11">
        <v>44084</v>
      </c>
      <c r="H601" s="41">
        <v>22516.724999999999</v>
      </c>
      <c r="I601" s="41">
        <v>1801.338</v>
      </c>
      <c r="J601" s="41">
        <v>562.91809999999998</v>
      </c>
      <c r="K601" s="41">
        <v>24880.981100000001</v>
      </c>
      <c r="L601" s="11">
        <v>44093</v>
      </c>
      <c r="M601" t="s">
        <v>2810</v>
      </c>
      <c r="O601" t="str">
        <f>VLOOKUP(Table5[[#This Row],[Vendor_ID]],Table3[[Vendor_ID]:[REPUTASI]],10,0)</f>
        <v>A</v>
      </c>
      <c r="P601" t="str">
        <f>IF(Table5[[#This Row],[Reputation]]="F","Pembelian dilakukan kepada vendor dengan reputasi F","")</f>
        <v/>
      </c>
    </row>
    <row r="602" spans="1:16" hidden="1" x14ac:dyDescent="0.25">
      <c r="A602" s="5">
        <v>882</v>
      </c>
      <c r="B602" s="5">
        <v>4</v>
      </c>
      <c r="C602" s="5">
        <v>4</v>
      </c>
      <c r="D602" s="5">
        <v>261</v>
      </c>
      <c r="E602" s="5">
        <v>1638</v>
      </c>
      <c r="F602" s="5">
        <v>5</v>
      </c>
      <c r="G602" s="10">
        <v>44084</v>
      </c>
      <c r="H602" s="40">
        <v>34644.224999999999</v>
      </c>
      <c r="I602" s="40">
        <v>2771.538</v>
      </c>
      <c r="J602" s="40">
        <v>866.10559999999998</v>
      </c>
      <c r="K602" s="40">
        <v>38281.868600000002</v>
      </c>
      <c r="L602" s="10">
        <v>44093</v>
      </c>
      <c r="M602" t="s">
        <v>2817</v>
      </c>
      <c r="O602" t="str">
        <f>VLOOKUP(Table5[[#This Row],[Vendor_ID]],Table3[[Vendor_ID]:[REPUTASI]],10,0)</f>
        <v>A</v>
      </c>
      <c r="P602" t="str">
        <f>IF(Table5[[#This Row],[Reputation]]="F","Pembelian dilakukan kepada vendor dengan reputasi F","")</f>
        <v/>
      </c>
    </row>
    <row r="603" spans="1:16" hidden="1" x14ac:dyDescent="0.25">
      <c r="A603" s="4">
        <v>883</v>
      </c>
      <c r="B603" s="4">
        <v>4</v>
      </c>
      <c r="C603" s="4">
        <v>4</v>
      </c>
      <c r="D603" s="4">
        <v>251</v>
      </c>
      <c r="E603" s="4">
        <v>1582</v>
      </c>
      <c r="F603" s="4">
        <v>4</v>
      </c>
      <c r="G603" s="11">
        <v>44084</v>
      </c>
      <c r="H603" s="41">
        <v>409.02749999999997</v>
      </c>
      <c r="I603" s="41">
        <v>32.722200000000001</v>
      </c>
      <c r="J603" s="41">
        <v>10.2257</v>
      </c>
      <c r="K603" s="41">
        <v>451.97539999999998</v>
      </c>
      <c r="L603" s="11">
        <v>44093</v>
      </c>
      <c r="M603" t="s">
        <v>2810</v>
      </c>
      <c r="O603" t="str">
        <f>VLOOKUP(Table5[[#This Row],[Vendor_ID]],Table3[[Vendor_ID]:[REPUTASI]],10,0)</f>
        <v>A</v>
      </c>
      <c r="P603" t="str">
        <f>IF(Table5[[#This Row],[Reputation]]="F","Pembelian dilakukan kepada vendor dengan reputasi F","")</f>
        <v/>
      </c>
    </row>
    <row r="604" spans="1:16" hidden="1" x14ac:dyDescent="0.25">
      <c r="A604" s="5">
        <v>884</v>
      </c>
      <c r="B604" s="5">
        <v>4</v>
      </c>
      <c r="C604" s="5">
        <v>4</v>
      </c>
      <c r="D604" s="5">
        <v>253</v>
      </c>
      <c r="E604" s="5">
        <v>1510</v>
      </c>
      <c r="F604" s="5">
        <v>5</v>
      </c>
      <c r="G604" s="10">
        <v>44084</v>
      </c>
      <c r="H604" s="40">
        <v>143.04150000000001</v>
      </c>
      <c r="I604" s="40">
        <v>11.443300000000001</v>
      </c>
      <c r="J604" s="40">
        <v>3.5760000000000001</v>
      </c>
      <c r="K604" s="40">
        <v>158.0608</v>
      </c>
      <c r="L604" s="10">
        <v>44093</v>
      </c>
      <c r="M604" t="s">
        <v>2810</v>
      </c>
      <c r="O604" t="str">
        <f>VLOOKUP(Table5[[#This Row],[Vendor_ID]],Table3[[Vendor_ID]:[REPUTASI]],10,0)</f>
        <v>A</v>
      </c>
      <c r="P604" t="str">
        <f>IF(Table5[[#This Row],[Reputation]]="F","Pembelian dilakukan kepada vendor dengan reputasi F","")</f>
        <v/>
      </c>
    </row>
    <row r="605" spans="1:16" x14ac:dyDescent="0.25">
      <c r="A605" s="4">
        <v>885</v>
      </c>
      <c r="B605" s="4">
        <v>4</v>
      </c>
      <c r="C605" s="4">
        <v>4</v>
      </c>
      <c r="D605" s="4">
        <v>255</v>
      </c>
      <c r="E605" s="4">
        <v>1526</v>
      </c>
      <c r="F605" s="4">
        <v>2</v>
      </c>
      <c r="G605" s="11">
        <v>44084</v>
      </c>
      <c r="H605" s="41">
        <v>28199.325000000001</v>
      </c>
      <c r="I605" s="41">
        <v>2255.9459999999999</v>
      </c>
      <c r="J605" s="41">
        <v>704.98310000000004</v>
      </c>
      <c r="K605" s="41">
        <v>31160.254099999998</v>
      </c>
      <c r="L605" s="11">
        <v>44093</v>
      </c>
      <c r="M605" t="s">
        <v>1829</v>
      </c>
      <c r="O605" t="str">
        <f>VLOOKUP(Table5[[#This Row],[Vendor_ID]],Table3[[Vendor_ID]:[REPUTASI]],10,0)</f>
        <v>F</v>
      </c>
      <c r="P605" t="str">
        <f>IF(Table5[[#This Row],[Reputation]]="F","Pembelian dilakukan kepada vendor dengan reputasi F","")</f>
        <v>Pembelian dilakukan kepada vendor dengan reputasi F</v>
      </c>
    </row>
    <row r="606" spans="1:16" hidden="1" x14ac:dyDescent="0.25">
      <c r="A606" s="5">
        <v>886</v>
      </c>
      <c r="B606" s="5">
        <v>4</v>
      </c>
      <c r="C606" s="5">
        <v>4</v>
      </c>
      <c r="D606" s="5">
        <v>256</v>
      </c>
      <c r="E606" s="5">
        <v>1644</v>
      </c>
      <c r="F606" s="5">
        <v>1</v>
      </c>
      <c r="G606" s="10">
        <v>44084</v>
      </c>
      <c r="H606" s="40">
        <v>3713.3249999999998</v>
      </c>
      <c r="I606" s="40">
        <v>297.06599999999997</v>
      </c>
      <c r="J606" s="40">
        <v>92.833100000000002</v>
      </c>
      <c r="K606" s="40">
        <v>4103.2241000000004</v>
      </c>
      <c r="L606" s="10">
        <v>44093</v>
      </c>
      <c r="M606" t="s">
        <v>2817</v>
      </c>
      <c r="O606" t="str">
        <f>VLOOKUP(Table5[[#This Row],[Vendor_ID]],Table3[[Vendor_ID]:[REPUTASI]],10,0)</f>
        <v>B</v>
      </c>
      <c r="P606" t="str">
        <f>IF(Table5[[#This Row],[Reputation]]="F","Pembelian dilakukan kepada vendor dengan reputasi F","")</f>
        <v/>
      </c>
    </row>
    <row r="607" spans="1:16" x14ac:dyDescent="0.25">
      <c r="A607" s="4">
        <v>887</v>
      </c>
      <c r="B607" s="4">
        <v>4</v>
      </c>
      <c r="C607" s="4">
        <v>4</v>
      </c>
      <c r="D607" s="4">
        <v>252</v>
      </c>
      <c r="E607" s="4">
        <v>1680</v>
      </c>
      <c r="F607" s="4">
        <v>4</v>
      </c>
      <c r="G607" s="11">
        <v>44084</v>
      </c>
      <c r="H607" s="41">
        <v>19952.625</v>
      </c>
      <c r="I607" s="41">
        <v>1596.21</v>
      </c>
      <c r="J607" s="41">
        <v>498.81560000000002</v>
      </c>
      <c r="K607" s="41">
        <v>22047.650600000001</v>
      </c>
      <c r="L607" s="11">
        <v>44093</v>
      </c>
      <c r="M607" t="s">
        <v>1829</v>
      </c>
      <c r="O607" t="str">
        <f>VLOOKUP(Table5[[#This Row],[Vendor_ID]],Table3[[Vendor_ID]:[REPUTASI]],10,0)</f>
        <v>F</v>
      </c>
      <c r="P607" t="str">
        <f>IF(Table5[[#This Row],[Reputation]]="F","Pembelian dilakukan kepada vendor dengan reputasi F","")</f>
        <v>Pembelian dilakukan kepada vendor dengan reputasi F</v>
      </c>
    </row>
    <row r="608" spans="1:16" hidden="1" x14ac:dyDescent="0.25">
      <c r="A608" s="5">
        <v>888</v>
      </c>
      <c r="B608" s="5">
        <v>4</v>
      </c>
      <c r="C608" s="5">
        <v>4</v>
      </c>
      <c r="D608" s="5">
        <v>260</v>
      </c>
      <c r="E608" s="5">
        <v>1584</v>
      </c>
      <c r="F608" s="5">
        <v>5</v>
      </c>
      <c r="G608" s="10">
        <v>44084</v>
      </c>
      <c r="H608" s="40">
        <v>16340.31</v>
      </c>
      <c r="I608" s="40">
        <v>1307.2248</v>
      </c>
      <c r="J608" s="40">
        <v>408.50779999999997</v>
      </c>
      <c r="K608" s="40">
        <v>18056.042600000001</v>
      </c>
      <c r="L608" s="10">
        <v>44093</v>
      </c>
      <c r="M608" t="s">
        <v>1829</v>
      </c>
      <c r="O608" t="str">
        <f>VLOOKUP(Table5[[#This Row],[Vendor_ID]],Table3[[Vendor_ID]:[REPUTASI]],10,0)</f>
        <v>B</v>
      </c>
      <c r="P608" t="str">
        <f>IF(Table5[[#This Row],[Reputation]]="F","Pembelian dilakukan kepada vendor dengan reputasi F","")</f>
        <v/>
      </c>
    </row>
    <row r="609" spans="1:16" hidden="1" x14ac:dyDescent="0.25">
      <c r="A609" s="4">
        <v>889</v>
      </c>
      <c r="B609" s="4">
        <v>4</v>
      </c>
      <c r="C609" s="4">
        <v>4</v>
      </c>
      <c r="D609" s="4">
        <v>258</v>
      </c>
      <c r="E609" s="4">
        <v>1620</v>
      </c>
      <c r="F609" s="4">
        <v>5</v>
      </c>
      <c r="G609" s="11">
        <v>44085</v>
      </c>
      <c r="H609" s="41">
        <v>5711.4750000000004</v>
      </c>
      <c r="I609" s="41">
        <v>456.91800000000001</v>
      </c>
      <c r="J609" s="41">
        <v>142.7869</v>
      </c>
      <c r="K609" s="41">
        <v>6311.1799000000001</v>
      </c>
      <c r="L609" s="11">
        <v>44094</v>
      </c>
      <c r="M609" t="s">
        <v>2817</v>
      </c>
      <c r="O609" t="str">
        <f>VLOOKUP(Table5[[#This Row],[Vendor_ID]],Table3[[Vendor_ID]:[REPUTASI]],10,0)</f>
        <v>B</v>
      </c>
      <c r="P609" t="str">
        <f>IF(Table5[[#This Row],[Reputation]]="F","Pembelian dilakukan kepada vendor dengan reputasi F","")</f>
        <v/>
      </c>
    </row>
    <row r="610" spans="1:16" hidden="1" x14ac:dyDescent="0.25">
      <c r="A610" s="5">
        <v>890</v>
      </c>
      <c r="B610" s="5">
        <v>5</v>
      </c>
      <c r="C610" s="5">
        <v>4</v>
      </c>
      <c r="D610" s="5">
        <v>254</v>
      </c>
      <c r="E610" s="5">
        <v>1666</v>
      </c>
      <c r="F610" s="5">
        <v>4</v>
      </c>
      <c r="G610" s="10">
        <v>44085</v>
      </c>
      <c r="H610" s="40">
        <v>378.94499999999999</v>
      </c>
      <c r="I610" s="40">
        <v>30.3156</v>
      </c>
      <c r="J610" s="40">
        <v>9.4735999999999994</v>
      </c>
      <c r="K610" s="40">
        <v>418.73419999999999</v>
      </c>
      <c r="L610" s="10">
        <v>44094</v>
      </c>
      <c r="M610" t="s">
        <v>2810</v>
      </c>
      <c r="O610" t="str">
        <f>VLOOKUP(Table5[[#This Row],[Vendor_ID]],Table3[[Vendor_ID]:[REPUTASI]],10,0)</f>
        <v>B</v>
      </c>
      <c r="P610" t="str">
        <f>IF(Table5[[#This Row],[Reputation]]="F","Pembelian dilakukan kepada vendor dengan reputasi F","")</f>
        <v/>
      </c>
    </row>
    <row r="611" spans="1:16" hidden="1" x14ac:dyDescent="0.25">
      <c r="A611" s="4">
        <v>891</v>
      </c>
      <c r="B611" s="4">
        <v>4</v>
      </c>
      <c r="C611" s="4">
        <v>4</v>
      </c>
      <c r="D611" s="4">
        <v>257</v>
      </c>
      <c r="E611" s="4">
        <v>1592</v>
      </c>
      <c r="F611" s="4">
        <v>2</v>
      </c>
      <c r="G611" s="11">
        <v>44085</v>
      </c>
      <c r="H611" s="41">
        <v>97.965000000000003</v>
      </c>
      <c r="I611" s="41">
        <v>7.8372000000000002</v>
      </c>
      <c r="J611" s="41">
        <v>2.4491000000000001</v>
      </c>
      <c r="K611" s="41">
        <v>108.2513</v>
      </c>
      <c r="L611" s="11">
        <v>44094</v>
      </c>
      <c r="M611" t="s">
        <v>2810</v>
      </c>
      <c r="O611" t="str">
        <f>VLOOKUP(Table5[[#This Row],[Vendor_ID]],Table3[[Vendor_ID]:[REPUTASI]],10,0)</f>
        <v>A</v>
      </c>
      <c r="P611" t="str">
        <f>IF(Table5[[#This Row],[Reputation]]="F","Pembelian dilakukan kepada vendor dengan reputasi F","")</f>
        <v/>
      </c>
    </row>
    <row r="612" spans="1:16" hidden="1" x14ac:dyDescent="0.25">
      <c r="A612" s="5">
        <v>892</v>
      </c>
      <c r="B612" s="5">
        <v>4</v>
      </c>
      <c r="C612" s="5">
        <v>4</v>
      </c>
      <c r="D612" s="5">
        <v>261</v>
      </c>
      <c r="E612" s="5">
        <v>1618</v>
      </c>
      <c r="F612" s="5">
        <v>4</v>
      </c>
      <c r="G612" s="10">
        <v>44085</v>
      </c>
      <c r="H612" s="40">
        <v>114.471</v>
      </c>
      <c r="I612" s="40">
        <v>9.1577000000000002</v>
      </c>
      <c r="J612" s="40">
        <v>2.8618000000000001</v>
      </c>
      <c r="K612" s="40">
        <v>126.4905</v>
      </c>
      <c r="L612" s="10">
        <v>44094</v>
      </c>
      <c r="M612" t="s">
        <v>2810</v>
      </c>
      <c r="O612" t="str">
        <f>VLOOKUP(Table5[[#This Row],[Vendor_ID]],Table3[[Vendor_ID]:[REPUTASI]],10,0)</f>
        <v>A</v>
      </c>
      <c r="P612" t="str">
        <f>IF(Table5[[#This Row],[Reputation]]="F","Pembelian dilakukan kepada vendor dengan reputasi F","")</f>
        <v/>
      </c>
    </row>
    <row r="613" spans="1:16" hidden="1" x14ac:dyDescent="0.25">
      <c r="A613" s="4">
        <v>893</v>
      </c>
      <c r="B613" s="4">
        <v>4</v>
      </c>
      <c r="C613" s="4">
        <v>4</v>
      </c>
      <c r="D613" s="4">
        <v>250</v>
      </c>
      <c r="E613" s="4">
        <v>1612</v>
      </c>
      <c r="F613" s="4">
        <v>4</v>
      </c>
      <c r="G613" s="11">
        <v>44085</v>
      </c>
      <c r="H613" s="41">
        <v>132.6465</v>
      </c>
      <c r="I613" s="41">
        <v>10.611700000000001</v>
      </c>
      <c r="J613" s="41">
        <v>3.3161999999999998</v>
      </c>
      <c r="K613" s="41">
        <v>146.5744</v>
      </c>
      <c r="L613" s="11">
        <v>44094</v>
      </c>
      <c r="M613" t="s">
        <v>2810</v>
      </c>
      <c r="O613" t="str">
        <f>VLOOKUP(Table5[[#This Row],[Vendor_ID]],Table3[[Vendor_ID]:[REPUTASI]],10,0)</f>
        <v>A</v>
      </c>
      <c r="P613" t="str">
        <f>IF(Table5[[#This Row],[Reputation]]="F","Pembelian dilakukan kepada vendor dengan reputasi F","")</f>
        <v/>
      </c>
    </row>
    <row r="614" spans="1:16" hidden="1" x14ac:dyDescent="0.25">
      <c r="A614" s="5">
        <v>894</v>
      </c>
      <c r="B614" s="5">
        <v>4</v>
      </c>
      <c r="C614" s="5">
        <v>4</v>
      </c>
      <c r="D614" s="5">
        <v>253</v>
      </c>
      <c r="E614" s="5">
        <v>1586</v>
      </c>
      <c r="F614" s="5">
        <v>5</v>
      </c>
      <c r="G614" s="10">
        <v>44085</v>
      </c>
      <c r="H614" s="40">
        <v>43878.45</v>
      </c>
      <c r="I614" s="40">
        <v>3510.2759999999998</v>
      </c>
      <c r="J614" s="40">
        <v>1096.9612999999999</v>
      </c>
      <c r="K614" s="40">
        <v>48485.687299999998</v>
      </c>
      <c r="L614" s="10">
        <v>44094</v>
      </c>
      <c r="M614" t="s">
        <v>2817</v>
      </c>
      <c r="O614" t="str">
        <f>VLOOKUP(Table5[[#This Row],[Vendor_ID]],Table3[[Vendor_ID]:[REPUTASI]],10,0)</f>
        <v>A</v>
      </c>
      <c r="P614" t="str">
        <f>IF(Table5[[#This Row],[Reputation]]="F","Pembelian dilakukan kepada vendor dengan reputasi F","")</f>
        <v/>
      </c>
    </row>
    <row r="615" spans="1:16" hidden="1" x14ac:dyDescent="0.25">
      <c r="A615" s="4">
        <v>895</v>
      </c>
      <c r="B615" s="4">
        <v>4</v>
      </c>
      <c r="C615" s="4">
        <v>4</v>
      </c>
      <c r="D615" s="4">
        <v>255</v>
      </c>
      <c r="E615" s="4">
        <v>1500</v>
      </c>
      <c r="F615" s="4">
        <v>1</v>
      </c>
      <c r="G615" s="11">
        <v>44085</v>
      </c>
      <c r="H615" s="41">
        <v>418.95</v>
      </c>
      <c r="I615" s="41">
        <v>33.515999999999998</v>
      </c>
      <c r="J615" s="41">
        <v>10.473800000000001</v>
      </c>
      <c r="K615" s="41">
        <v>462.93979999999999</v>
      </c>
      <c r="L615" s="11">
        <v>44094</v>
      </c>
      <c r="M615" t="s">
        <v>2817</v>
      </c>
      <c r="O615" t="str">
        <f>VLOOKUP(Table5[[#This Row],[Vendor_ID]],Table3[[Vendor_ID]:[REPUTASI]],10,0)</f>
        <v>B</v>
      </c>
      <c r="P615" t="str">
        <f>IF(Table5[[#This Row],[Reputation]]="F","Pembelian dilakukan kepada vendor dengan reputasi F","")</f>
        <v/>
      </c>
    </row>
    <row r="616" spans="1:16" hidden="1" x14ac:dyDescent="0.25">
      <c r="A616" s="5">
        <v>896</v>
      </c>
      <c r="B616" s="5">
        <v>4</v>
      </c>
      <c r="C616" s="5">
        <v>4</v>
      </c>
      <c r="D616" s="5">
        <v>256</v>
      </c>
      <c r="E616" s="5">
        <v>1656</v>
      </c>
      <c r="F616" s="5">
        <v>5</v>
      </c>
      <c r="G616" s="10">
        <v>44085</v>
      </c>
      <c r="H616" s="40">
        <v>564.19650000000001</v>
      </c>
      <c r="I616" s="40">
        <v>45.1357</v>
      </c>
      <c r="J616" s="40">
        <v>14.104900000000001</v>
      </c>
      <c r="K616" s="40">
        <v>623.43709999999999</v>
      </c>
      <c r="L616" s="10">
        <v>44094</v>
      </c>
      <c r="M616" t="s">
        <v>2810</v>
      </c>
      <c r="O616" t="str">
        <f>VLOOKUP(Table5[[#This Row],[Vendor_ID]],Table3[[Vendor_ID]:[REPUTASI]],10,0)</f>
        <v>A</v>
      </c>
      <c r="P616" t="str">
        <f>IF(Table5[[#This Row],[Reputation]]="F","Pembelian dilakukan kepada vendor dengan reputasi F","")</f>
        <v/>
      </c>
    </row>
    <row r="617" spans="1:16" x14ac:dyDescent="0.25">
      <c r="A617" s="4">
        <v>897</v>
      </c>
      <c r="B617" s="4">
        <v>4</v>
      </c>
      <c r="C617" s="4">
        <v>4</v>
      </c>
      <c r="D617" s="4">
        <v>259</v>
      </c>
      <c r="E617" s="4">
        <v>1572</v>
      </c>
      <c r="F617" s="4">
        <v>1</v>
      </c>
      <c r="G617" s="11">
        <v>44085</v>
      </c>
      <c r="H617" s="41">
        <v>461.79</v>
      </c>
      <c r="I617" s="41">
        <v>36.943199999999997</v>
      </c>
      <c r="J617" s="41">
        <v>11.5448</v>
      </c>
      <c r="K617" s="41">
        <v>510.27800000000002</v>
      </c>
      <c r="L617" s="11">
        <v>44094</v>
      </c>
      <c r="M617" t="s">
        <v>1829</v>
      </c>
      <c r="O617" t="str">
        <f>VLOOKUP(Table5[[#This Row],[Vendor_ID]],Table3[[Vendor_ID]:[REPUTASI]],10,0)</f>
        <v>F</v>
      </c>
      <c r="P617" t="str">
        <f>IF(Table5[[#This Row],[Reputation]]="F","Pembelian dilakukan kepada vendor dengan reputasi F","")</f>
        <v>Pembelian dilakukan kepada vendor dengan reputasi F</v>
      </c>
    </row>
    <row r="618" spans="1:16" hidden="1" x14ac:dyDescent="0.25">
      <c r="A618" s="5">
        <v>898</v>
      </c>
      <c r="B618" s="5">
        <v>4</v>
      </c>
      <c r="C618" s="5">
        <v>4</v>
      </c>
      <c r="D618" s="5">
        <v>260</v>
      </c>
      <c r="E618" s="5">
        <v>1562</v>
      </c>
      <c r="F618" s="5">
        <v>4</v>
      </c>
      <c r="G618" s="10">
        <v>44085</v>
      </c>
      <c r="H618" s="40">
        <v>630.37800000000004</v>
      </c>
      <c r="I618" s="40">
        <v>50.430199999999999</v>
      </c>
      <c r="J618" s="40">
        <v>15.759499999999999</v>
      </c>
      <c r="K618" s="40">
        <v>696.56769999999995</v>
      </c>
      <c r="L618" s="10">
        <v>44094</v>
      </c>
      <c r="M618" t="s">
        <v>2817</v>
      </c>
      <c r="O618" t="str">
        <f>VLOOKUP(Table5[[#This Row],[Vendor_ID]],Table3[[Vendor_ID]:[REPUTASI]],10,0)</f>
        <v>B</v>
      </c>
      <c r="P618" t="str">
        <f>IF(Table5[[#This Row],[Reputation]]="F","Pembelian dilakukan kepada vendor dengan reputasi F","")</f>
        <v/>
      </c>
    </row>
    <row r="619" spans="1:16" hidden="1" x14ac:dyDescent="0.25">
      <c r="A619" s="4">
        <v>899</v>
      </c>
      <c r="B619" s="4">
        <v>4</v>
      </c>
      <c r="C619" s="4">
        <v>4</v>
      </c>
      <c r="D619" s="4">
        <v>258</v>
      </c>
      <c r="E619" s="4">
        <v>1662</v>
      </c>
      <c r="F619" s="4">
        <v>2</v>
      </c>
      <c r="G619" s="11">
        <v>44085</v>
      </c>
      <c r="H619" s="41">
        <v>37.075499999999998</v>
      </c>
      <c r="I619" s="41">
        <v>2.9660000000000002</v>
      </c>
      <c r="J619" s="41">
        <v>0.92689999999999995</v>
      </c>
      <c r="K619" s="41">
        <v>40.968400000000003</v>
      </c>
      <c r="L619" s="11">
        <v>44094</v>
      </c>
      <c r="M619" t="s">
        <v>2810</v>
      </c>
      <c r="O619" t="str">
        <f>VLOOKUP(Table5[[#This Row],[Vendor_ID]],Table3[[Vendor_ID]:[REPUTASI]],10,0)</f>
        <v>A</v>
      </c>
      <c r="P619" t="str">
        <f>IF(Table5[[#This Row],[Reputation]]="F","Pembelian dilakukan kepada vendor dengan reputasi F","")</f>
        <v/>
      </c>
    </row>
    <row r="620" spans="1:16" hidden="1" x14ac:dyDescent="0.25">
      <c r="A620" s="5">
        <v>900</v>
      </c>
      <c r="B620" s="5">
        <v>4</v>
      </c>
      <c r="C620" s="5">
        <v>4</v>
      </c>
      <c r="D620" s="5">
        <v>254</v>
      </c>
      <c r="E620" s="5">
        <v>1682</v>
      </c>
      <c r="F620" s="5">
        <v>4</v>
      </c>
      <c r="G620" s="10">
        <v>44085</v>
      </c>
      <c r="H620" s="40">
        <v>21558.075000000001</v>
      </c>
      <c r="I620" s="40">
        <v>1724.646</v>
      </c>
      <c r="J620" s="40">
        <v>538.95190000000002</v>
      </c>
      <c r="K620" s="40">
        <v>23821.672900000001</v>
      </c>
      <c r="L620" s="10">
        <v>44094</v>
      </c>
      <c r="M620" t="s">
        <v>2817</v>
      </c>
      <c r="O620" t="str">
        <f>VLOOKUP(Table5[[#This Row],[Vendor_ID]],Table3[[Vendor_ID]:[REPUTASI]],10,0)</f>
        <v>B</v>
      </c>
      <c r="P620" t="str">
        <f>IF(Table5[[#This Row],[Reputation]]="F","Pembelian dilakukan kepada vendor dengan reputasi F","")</f>
        <v/>
      </c>
    </row>
    <row r="621" spans="1:16" hidden="1" x14ac:dyDescent="0.25">
      <c r="A621" s="4">
        <v>901</v>
      </c>
      <c r="B621" s="4">
        <v>4</v>
      </c>
      <c r="C621" s="4">
        <v>4</v>
      </c>
      <c r="D621" s="4">
        <v>252</v>
      </c>
      <c r="E621" s="4">
        <v>1686</v>
      </c>
      <c r="F621" s="4">
        <v>4</v>
      </c>
      <c r="G621" s="11">
        <v>44085</v>
      </c>
      <c r="H621" s="41">
        <v>450.16649999999998</v>
      </c>
      <c r="I621" s="41">
        <v>36.013300000000001</v>
      </c>
      <c r="J621" s="41">
        <v>11.254200000000001</v>
      </c>
      <c r="K621" s="41">
        <v>497.43400000000003</v>
      </c>
      <c r="L621" s="11">
        <v>44094</v>
      </c>
      <c r="M621" t="s">
        <v>2810</v>
      </c>
      <c r="O621" t="str">
        <f>VLOOKUP(Table5[[#This Row],[Vendor_ID]],Table3[[Vendor_ID]:[REPUTASI]],10,0)</f>
        <v>A</v>
      </c>
      <c r="P621" t="str">
        <f>IF(Table5[[#This Row],[Reputation]]="F","Pembelian dilakukan kepada vendor dengan reputasi F","")</f>
        <v/>
      </c>
    </row>
    <row r="622" spans="1:16" hidden="1" x14ac:dyDescent="0.25">
      <c r="A622" s="5">
        <v>902</v>
      </c>
      <c r="B622" s="5">
        <v>4</v>
      </c>
      <c r="C622" s="5">
        <v>4</v>
      </c>
      <c r="D622" s="5">
        <v>261</v>
      </c>
      <c r="E622" s="5">
        <v>1684</v>
      </c>
      <c r="F622" s="5">
        <v>5</v>
      </c>
      <c r="G622" s="10">
        <v>44085</v>
      </c>
      <c r="H622" s="40">
        <v>41048.699999999997</v>
      </c>
      <c r="I622" s="40">
        <v>3283.8960000000002</v>
      </c>
      <c r="J622" s="40">
        <v>1026.2175</v>
      </c>
      <c r="K622" s="40">
        <v>45358.813499999997</v>
      </c>
      <c r="L622" s="10">
        <v>44094</v>
      </c>
      <c r="M622" t="s">
        <v>2817</v>
      </c>
      <c r="O622" t="str">
        <f>VLOOKUP(Table5[[#This Row],[Vendor_ID]],Table3[[Vendor_ID]:[REPUTASI]],10,0)</f>
        <v>B</v>
      </c>
      <c r="P622" t="str">
        <f>IF(Table5[[#This Row],[Reputation]]="F","Pembelian dilakukan kepada vendor dengan reputasi F","")</f>
        <v/>
      </c>
    </row>
    <row r="623" spans="1:16" hidden="1" x14ac:dyDescent="0.25">
      <c r="A623" s="4">
        <v>903</v>
      </c>
      <c r="B623" s="4">
        <v>4</v>
      </c>
      <c r="C623" s="4">
        <v>4</v>
      </c>
      <c r="D623" s="4">
        <v>251</v>
      </c>
      <c r="E623" s="4">
        <v>1534</v>
      </c>
      <c r="F623" s="4">
        <v>4</v>
      </c>
      <c r="G623" s="11">
        <v>44085</v>
      </c>
      <c r="H623" s="41">
        <v>410.44499999999999</v>
      </c>
      <c r="I623" s="41">
        <v>32.835599999999999</v>
      </c>
      <c r="J623" s="41">
        <v>10.261100000000001</v>
      </c>
      <c r="K623" s="41">
        <v>453.54169999999999</v>
      </c>
      <c r="L623" s="11">
        <v>44094</v>
      </c>
      <c r="M623" t="s">
        <v>2817</v>
      </c>
      <c r="O623" t="str">
        <f>VLOOKUP(Table5[[#This Row],[Vendor_ID]],Table3[[Vendor_ID]:[REPUTASI]],10,0)</f>
        <v>B</v>
      </c>
      <c r="P623" t="str">
        <f>IF(Table5[[#This Row],[Reputation]]="F","Pembelian dilakukan kepada vendor dengan reputasi F","")</f>
        <v/>
      </c>
    </row>
    <row r="624" spans="1:16" hidden="1" x14ac:dyDescent="0.25">
      <c r="A624" s="5">
        <v>904</v>
      </c>
      <c r="B624" s="5">
        <v>4</v>
      </c>
      <c r="C624" s="5">
        <v>4</v>
      </c>
      <c r="D624" s="5">
        <v>253</v>
      </c>
      <c r="E624" s="5">
        <v>1614</v>
      </c>
      <c r="F624" s="5">
        <v>4</v>
      </c>
      <c r="G624" s="10">
        <v>44085</v>
      </c>
      <c r="H624" s="40">
        <v>273.07350000000002</v>
      </c>
      <c r="I624" s="40">
        <v>21.8459</v>
      </c>
      <c r="J624" s="40">
        <v>6.8268000000000004</v>
      </c>
      <c r="K624" s="40">
        <v>301.74619999999999</v>
      </c>
      <c r="L624" s="10">
        <v>44094</v>
      </c>
      <c r="M624" t="s">
        <v>2810</v>
      </c>
      <c r="O624" t="str">
        <f>VLOOKUP(Table5[[#This Row],[Vendor_ID]],Table3[[Vendor_ID]:[REPUTASI]],10,0)</f>
        <v>A</v>
      </c>
      <c r="P624" t="str">
        <f>IF(Table5[[#This Row],[Reputation]]="F","Pembelian dilakukan kepada vendor dengan reputasi F","")</f>
        <v/>
      </c>
    </row>
    <row r="625" spans="1:16" hidden="1" x14ac:dyDescent="0.25">
      <c r="A625" s="4">
        <v>905</v>
      </c>
      <c r="B625" s="4">
        <v>4</v>
      </c>
      <c r="C625" s="4">
        <v>4</v>
      </c>
      <c r="D625" s="4">
        <v>255</v>
      </c>
      <c r="E625" s="4">
        <v>1638</v>
      </c>
      <c r="F625" s="4">
        <v>5</v>
      </c>
      <c r="G625" s="11">
        <v>44086</v>
      </c>
      <c r="H625" s="41">
        <v>34644.224999999999</v>
      </c>
      <c r="I625" s="41">
        <v>2771.538</v>
      </c>
      <c r="J625" s="41">
        <v>866.10559999999998</v>
      </c>
      <c r="K625" s="41">
        <v>38281.868600000002</v>
      </c>
      <c r="L625" s="11">
        <v>44095</v>
      </c>
      <c r="M625" t="s">
        <v>2817</v>
      </c>
      <c r="O625" t="str">
        <f>VLOOKUP(Table5[[#This Row],[Vendor_ID]],Table3[[Vendor_ID]:[REPUTASI]],10,0)</f>
        <v>A</v>
      </c>
      <c r="P625" t="str">
        <f>IF(Table5[[#This Row],[Reputation]]="F","Pembelian dilakukan kepada vendor dengan reputasi F","")</f>
        <v/>
      </c>
    </row>
    <row r="626" spans="1:16" hidden="1" x14ac:dyDescent="0.25">
      <c r="A626" s="5">
        <v>906</v>
      </c>
      <c r="B626" s="5">
        <v>4</v>
      </c>
      <c r="C626" s="5">
        <v>4</v>
      </c>
      <c r="D626" s="5">
        <v>256</v>
      </c>
      <c r="E626" s="5">
        <v>1582</v>
      </c>
      <c r="F626" s="5">
        <v>4</v>
      </c>
      <c r="G626" s="10">
        <v>44086</v>
      </c>
      <c r="H626" s="40">
        <v>513.79650000000004</v>
      </c>
      <c r="I626" s="40">
        <v>41.103700000000003</v>
      </c>
      <c r="J626" s="40">
        <v>12.844900000000001</v>
      </c>
      <c r="K626" s="40">
        <v>567.74509999999998</v>
      </c>
      <c r="L626" s="10">
        <v>44095</v>
      </c>
      <c r="M626" t="s">
        <v>2810</v>
      </c>
      <c r="O626" t="str">
        <f>VLOOKUP(Table5[[#This Row],[Vendor_ID]],Table3[[Vendor_ID]:[REPUTASI]],10,0)</f>
        <v>A</v>
      </c>
      <c r="P626" t="str">
        <f>IF(Table5[[#This Row],[Reputation]]="F","Pembelian dilakukan kepada vendor dengan reputasi F","")</f>
        <v/>
      </c>
    </row>
    <row r="627" spans="1:16" hidden="1" x14ac:dyDescent="0.25">
      <c r="A627" s="4">
        <v>907</v>
      </c>
      <c r="B627" s="4">
        <v>4</v>
      </c>
      <c r="C627" s="4">
        <v>4</v>
      </c>
      <c r="D627" s="4">
        <v>252</v>
      </c>
      <c r="E627" s="4">
        <v>1510</v>
      </c>
      <c r="F627" s="4">
        <v>5</v>
      </c>
      <c r="G627" s="11">
        <v>44086</v>
      </c>
      <c r="H627" s="41">
        <v>143.04150000000001</v>
      </c>
      <c r="I627" s="41">
        <v>11.443300000000001</v>
      </c>
      <c r="J627" s="41">
        <v>3.5760000000000001</v>
      </c>
      <c r="K627" s="41">
        <v>158.0608</v>
      </c>
      <c r="L627" s="11">
        <v>44095</v>
      </c>
      <c r="M627" t="s">
        <v>2810</v>
      </c>
      <c r="O627" t="str">
        <f>VLOOKUP(Table5[[#This Row],[Vendor_ID]],Table3[[Vendor_ID]:[REPUTASI]],10,0)</f>
        <v>A</v>
      </c>
      <c r="P627" t="str">
        <f>IF(Table5[[#This Row],[Reputation]]="F","Pembelian dilakukan kepada vendor dengan reputasi F","")</f>
        <v/>
      </c>
    </row>
    <row r="628" spans="1:16" x14ac:dyDescent="0.25">
      <c r="A628" s="5">
        <v>908</v>
      </c>
      <c r="B628" s="5">
        <v>4</v>
      </c>
      <c r="C628" s="5">
        <v>4</v>
      </c>
      <c r="D628" s="5">
        <v>260</v>
      </c>
      <c r="E628" s="5">
        <v>1526</v>
      </c>
      <c r="F628" s="5">
        <v>2</v>
      </c>
      <c r="G628" s="10">
        <v>44086</v>
      </c>
      <c r="H628" s="40">
        <v>28199.325000000001</v>
      </c>
      <c r="I628" s="40">
        <v>2255.9459999999999</v>
      </c>
      <c r="J628" s="40">
        <v>704.98310000000004</v>
      </c>
      <c r="K628" s="40">
        <v>31160.254099999998</v>
      </c>
      <c r="L628" s="10">
        <v>44095</v>
      </c>
      <c r="M628" t="s">
        <v>1829</v>
      </c>
      <c r="O628" t="str">
        <f>VLOOKUP(Table5[[#This Row],[Vendor_ID]],Table3[[Vendor_ID]:[REPUTASI]],10,0)</f>
        <v>F</v>
      </c>
      <c r="P628" t="str">
        <f>IF(Table5[[#This Row],[Reputation]]="F","Pembelian dilakukan kepada vendor dengan reputasi F","")</f>
        <v>Pembelian dilakukan kepada vendor dengan reputasi F</v>
      </c>
    </row>
    <row r="629" spans="1:16" x14ac:dyDescent="0.25">
      <c r="A629" s="4">
        <v>909</v>
      </c>
      <c r="B629" s="4">
        <v>4</v>
      </c>
      <c r="C629" s="4">
        <v>4</v>
      </c>
      <c r="D629" s="4">
        <v>255</v>
      </c>
      <c r="E629" s="4">
        <v>1588</v>
      </c>
      <c r="F629" s="4">
        <v>5</v>
      </c>
      <c r="G629" s="11">
        <v>44089</v>
      </c>
      <c r="H629" s="41">
        <v>40471.199999999997</v>
      </c>
      <c r="I629" s="41">
        <v>3237.6959999999999</v>
      </c>
      <c r="J629" s="41">
        <v>1011.78</v>
      </c>
      <c r="K629" s="41">
        <v>44720.675999999999</v>
      </c>
      <c r="L629" s="11">
        <v>44098</v>
      </c>
      <c r="M629" t="s">
        <v>1829</v>
      </c>
      <c r="O629" t="str">
        <f>VLOOKUP(Table5[[#This Row],[Vendor_ID]],Table3[[Vendor_ID]:[REPUTASI]],10,0)</f>
        <v>F</v>
      </c>
      <c r="P629" t="str">
        <f>IF(Table5[[#This Row],[Reputation]]="F","Pembelian dilakukan kepada vendor dengan reputasi F","")</f>
        <v>Pembelian dilakukan kepada vendor dengan reputasi F</v>
      </c>
    </row>
    <row r="630" spans="1:16" hidden="1" x14ac:dyDescent="0.25">
      <c r="A630" s="5">
        <v>910</v>
      </c>
      <c r="B630" s="5">
        <v>4</v>
      </c>
      <c r="C630" s="5">
        <v>4</v>
      </c>
      <c r="D630" s="5">
        <v>256</v>
      </c>
      <c r="E630" s="5">
        <v>1622</v>
      </c>
      <c r="F630" s="5">
        <v>4</v>
      </c>
      <c r="G630" s="10">
        <v>44089</v>
      </c>
      <c r="H630" s="40">
        <v>408.55500000000001</v>
      </c>
      <c r="I630" s="40">
        <v>32.684399999999997</v>
      </c>
      <c r="J630" s="40">
        <v>10.213900000000001</v>
      </c>
      <c r="K630" s="40">
        <v>451.45330000000001</v>
      </c>
      <c r="L630" s="10">
        <v>44098</v>
      </c>
      <c r="M630" t="s">
        <v>2810</v>
      </c>
      <c r="O630" t="str">
        <f>VLOOKUP(Table5[[#This Row],[Vendor_ID]],Table3[[Vendor_ID]:[REPUTASI]],10,0)</f>
        <v>A</v>
      </c>
      <c r="P630" t="str">
        <f>IF(Table5[[#This Row],[Reputation]]="F","Pembelian dilakukan kepada vendor dengan reputasi F","")</f>
        <v/>
      </c>
    </row>
    <row r="631" spans="1:16" hidden="1" x14ac:dyDescent="0.25">
      <c r="A631" s="4">
        <v>911</v>
      </c>
      <c r="B631" s="4">
        <v>4</v>
      </c>
      <c r="C631" s="4">
        <v>4</v>
      </c>
      <c r="D631" s="4">
        <v>259</v>
      </c>
      <c r="E631" s="4">
        <v>1632</v>
      </c>
      <c r="F631" s="4">
        <v>4</v>
      </c>
      <c r="G631" s="11">
        <v>44089</v>
      </c>
      <c r="H631" s="41">
        <v>23671.724999999999</v>
      </c>
      <c r="I631" s="41">
        <v>1893.7380000000001</v>
      </c>
      <c r="J631" s="41">
        <v>591.79309999999998</v>
      </c>
      <c r="K631" s="41">
        <v>26157.256099999999</v>
      </c>
      <c r="L631" s="11">
        <v>44098</v>
      </c>
      <c r="M631" t="s">
        <v>1829</v>
      </c>
      <c r="O631" t="str">
        <f>VLOOKUP(Table5[[#This Row],[Vendor_ID]],Table3[[Vendor_ID]:[REPUTASI]],10,0)</f>
        <v>B</v>
      </c>
      <c r="P631" t="str">
        <f>IF(Table5[[#This Row],[Reputation]]="F","Pembelian dilakukan kepada vendor dengan reputasi F","")</f>
        <v/>
      </c>
    </row>
    <row r="632" spans="1:16" hidden="1" x14ac:dyDescent="0.25">
      <c r="A632" s="5">
        <v>912</v>
      </c>
      <c r="B632" s="5">
        <v>5</v>
      </c>
      <c r="C632" s="5">
        <v>4</v>
      </c>
      <c r="D632" s="5">
        <v>260</v>
      </c>
      <c r="E632" s="5">
        <v>1608</v>
      </c>
      <c r="F632" s="5">
        <v>5</v>
      </c>
      <c r="G632" s="10">
        <v>44089</v>
      </c>
      <c r="H632" s="40">
        <v>5948.25</v>
      </c>
      <c r="I632" s="40">
        <v>475.86</v>
      </c>
      <c r="J632" s="40">
        <v>148.7063</v>
      </c>
      <c r="K632" s="40">
        <v>6572.8163000000004</v>
      </c>
      <c r="L632" s="10">
        <v>44098</v>
      </c>
      <c r="M632" t="s">
        <v>1829</v>
      </c>
      <c r="O632" t="str">
        <f>VLOOKUP(Table5[[#This Row],[Vendor_ID]],Table3[[Vendor_ID]:[REPUTASI]],10,0)</f>
        <v>B</v>
      </c>
      <c r="P632" t="str">
        <f>IF(Table5[[#This Row],[Reputation]]="F","Pembelian dilakukan kepada vendor dengan reputasi F","")</f>
        <v/>
      </c>
    </row>
    <row r="633" spans="1:16" x14ac:dyDescent="0.25">
      <c r="A633" s="4">
        <v>913</v>
      </c>
      <c r="B633" s="4">
        <v>5</v>
      </c>
      <c r="C633" s="4">
        <v>4</v>
      </c>
      <c r="D633" s="4">
        <v>258</v>
      </c>
      <c r="E633" s="4">
        <v>1576</v>
      </c>
      <c r="F633" s="4">
        <v>5</v>
      </c>
      <c r="G633" s="11">
        <v>44089</v>
      </c>
      <c r="H633" s="41">
        <v>91117.95</v>
      </c>
      <c r="I633" s="41">
        <v>7289.4359999999997</v>
      </c>
      <c r="J633" s="41">
        <v>2277.9488000000001</v>
      </c>
      <c r="K633" s="41">
        <v>100685.3348</v>
      </c>
      <c r="L633" s="11">
        <v>44098</v>
      </c>
      <c r="M633" t="s">
        <v>1829</v>
      </c>
      <c r="O633" t="str">
        <f>VLOOKUP(Table5[[#This Row],[Vendor_ID]],Table3[[Vendor_ID]:[REPUTASI]],10,0)</f>
        <v>F</v>
      </c>
      <c r="P633" t="str">
        <f>IF(Table5[[#This Row],[Reputation]]="F","Pembelian dilakukan kepada vendor dengan reputasi F","")</f>
        <v>Pembelian dilakukan kepada vendor dengan reputasi F</v>
      </c>
    </row>
    <row r="634" spans="1:16" hidden="1" x14ac:dyDescent="0.25">
      <c r="A634" s="5">
        <v>914</v>
      </c>
      <c r="B634" s="5">
        <v>4</v>
      </c>
      <c r="C634" s="5">
        <v>4</v>
      </c>
      <c r="D634" s="5">
        <v>254</v>
      </c>
      <c r="E634" s="5">
        <v>1590</v>
      </c>
      <c r="F634" s="5">
        <v>1</v>
      </c>
      <c r="G634" s="10">
        <v>44089</v>
      </c>
      <c r="H634" s="40">
        <v>525</v>
      </c>
      <c r="I634" s="40">
        <v>42</v>
      </c>
      <c r="J634" s="40">
        <v>13.125</v>
      </c>
      <c r="K634" s="40">
        <v>580.125</v>
      </c>
      <c r="L634" s="10">
        <v>44098</v>
      </c>
      <c r="M634" t="s">
        <v>2817</v>
      </c>
      <c r="O634" t="str">
        <f>VLOOKUP(Table5[[#This Row],[Vendor_ID]],Table3[[Vendor_ID]:[REPUTASI]],10,0)</f>
        <v>A</v>
      </c>
      <c r="P634" t="str">
        <f>IF(Table5[[#This Row],[Reputation]]="F","Pembelian dilakukan kepada vendor dengan reputasi F","")</f>
        <v/>
      </c>
    </row>
    <row r="635" spans="1:16" hidden="1" x14ac:dyDescent="0.25">
      <c r="A635" s="4">
        <v>915</v>
      </c>
      <c r="B635" s="4">
        <v>4</v>
      </c>
      <c r="C635" s="4">
        <v>4</v>
      </c>
      <c r="D635" s="4">
        <v>257</v>
      </c>
      <c r="E635" s="4">
        <v>1514</v>
      </c>
      <c r="F635" s="4">
        <v>5</v>
      </c>
      <c r="G635" s="11">
        <v>44089</v>
      </c>
      <c r="H635" s="41">
        <v>2003.6835000000001</v>
      </c>
      <c r="I635" s="41">
        <v>160.29470000000001</v>
      </c>
      <c r="J635" s="41">
        <v>50.092100000000002</v>
      </c>
      <c r="K635" s="41">
        <v>2214.0702999999999</v>
      </c>
      <c r="L635" s="11">
        <v>44098</v>
      </c>
      <c r="M635" t="s">
        <v>2810</v>
      </c>
      <c r="O635" t="str">
        <f>VLOOKUP(Table5[[#This Row],[Vendor_ID]],Table3[[Vendor_ID]:[REPUTASI]],10,0)</f>
        <v>A</v>
      </c>
      <c r="P635" t="str">
        <f>IF(Table5[[#This Row],[Reputation]]="F","Pembelian dilakukan kepada vendor dengan reputasi F","")</f>
        <v/>
      </c>
    </row>
    <row r="636" spans="1:16" hidden="1" x14ac:dyDescent="0.25">
      <c r="A636" s="5">
        <v>916</v>
      </c>
      <c r="B636" s="5">
        <v>4</v>
      </c>
      <c r="C636" s="5">
        <v>4</v>
      </c>
      <c r="D636" s="5">
        <v>261</v>
      </c>
      <c r="E636" s="5">
        <v>1498</v>
      </c>
      <c r="F636" s="5">
        <v>4</v>
      </c>
      <c r="G636" s="10">
        <v>44089</v>
      </c>
      <c r="H636" s="40">
        <v>26455.275000000001</v>
      </c>
      <c r="I636" s="40">
        <v>2116.422</v>
      </c>
      <c r="J636" s="40">
        <v>661.38189999999997</v>
      </c>
      <c r="K636" s="40">
        <v>29233.0789</v>
      </c>
      <c r="L636" s="10">
        <v>44098</v>
      </c>
      <c r="M636" t="s">
        <v>2810</v>
      </c>
      <c r="O636" t="str">
        <f>VLOOKUP(Table5[[#This Row],[Vendor_ID]],Table3[[Vendor_ID]:[REPUTASI]],10,0)</f>
        <v>A</v>
      </c>
      <c r="P636" t="str">
        <f>IF(Table5[[#This Row],[Reputation]]="F","Pembelian dilakukan kepada vendor dengan reputasi F","")</f>
        <v/>
      </c>
    </row>
    <row r="637" spans="1:16" hidden="1" x14ac:dyDescent="0.25">
      <c r="A637" s="4">
        <v>917</v>
      </c>
      <c r="B637" s="4">
        <v>4</v>
      </c>
      <c r="C637" s="4">
        <v>4</v>
      </c>
      <c r="D637" s="4">
        <v>251</v>
      </c>
      <c r="E637" s="4">
        <v>1674</v>
      </c>
      <c r="F637" s="4">
        <v>2</v>
      </c>
      <c r="G637" s="11">
        <v>44089</v>
      </c>
      <c r="H637" s="41">
        <v>944.37</v>
      </c>
      <c r="I637" s="41">
        <v>75.549599999999998</v>
      </c>
      <c r="J637" s="41">
        <v>23.609300000000001</v>
      </c>
      <c r="K637" s="41">
        <v>1043.5289</v>
      </c>
      <c r="L637" s="11">
        <v>44098</v>
      </c>
      <c r="M637" t="s">
        <v>2810</v>
      </c>
      <c r="O637" t="str">
        <f>VLOOKUP(Table5[[#This Row],[Vendor_ID]],Table3[[Vendor_ID]:[REPUTASI]],10,0)</f>
        <v>A</v>
      </c>
      <c r="P637" t="str">
        <f>IF(Table5[[#This Row],[Reputation]]="F","Pembelian dilakukan kepada vendor dengan reputasi F","")</f>
        <v/>
      </c>
    </row>
    <row r="638" spans="1:16" hidden="1" x14ac:dyDescent="0.25">
      <c r="A638" s="5">
        <v>918</v>
      </c>
      <c r="B638" s="5">
        <v>4</v>
      </c>
      <c r="C638" s="5">
        <v>4</v>
      </c>
      <c r="D638" s="5">
        <v>253</v>
      </c>
      <c r="E638" s="5">
        <v>1652</v>
      </c>
      <c r="F638" s="5">
        <v>4</v>
      </c>
      <c r="G638" s="10">
        <v>44089</v>
      </c>
      <c r="H638" s="40">
        <v>51588.074999999997</v>
      </c>
      <c r="I638" s="40">
        <v>4127.0460000000003</v>
      </c>
      <c r="J638" s="40">
        <v>1289.7019</v>
      </c>
      <c r="K638" s="40">
        <v>57004.822899999999</v>
      </c>
      <c r="L638" s="10">
        <v>44098</v>
      </c>
      <c r="M638" t="s">
        <v>1829</v>
      </c>
      <c r="O638" t="str">
        <f>VLOOKUP(Table5[[#This Row],[Vendor_ID]],Table3[[Vendor_ID]:[REPUTASI]],10,0)</f>
        <v>B</v>
      </c>
      <c r="P638" t="str">
        <f>IF(Table5[[#This Row],[Reputation]]="F","Pembelian dilakukan kepada vendor dengan reputasi F","")</f>
        <v/>
      </c>
    </row>
    <row r="639" spans="1:16" x14ac:dyDescent="0.25">
      <c r="A639" s="4">
        <v>919</v>
      </c>
      <c r="B639" s="4">
        <v>4</v>
      </c>
      <c r="C639" s="4">
        <v>4</v>
      </c>
      <c r="D639" s="4">
        <v>255</v>
      </c>
      <c r="E639" s="4">
        <v>1578</v>
      </c>
      <c r="F639" s="4">
        <v>5</v>
      </c>
      <c r="G639" s="11">
        <v>44089</v>
      </c>
      <c r="H639" s="41">
        <v>26720.924999999999</v>
      </c>
      <c r="I639" s="41">
        <v>2137.674</v>
      </c>
      <c r="J639" s="41">
        <v>668.0231</v>
      </c>
      <c r="K639" s="41">
        <v>29526.622100000001</v>
      </c>
      <c r="L639" s="11">
        <v>44098</v>
      </c>
      <c r="M639" t="s">
        <v>1829</v>
      </c>
      <c r="O639" t="str">
        <f>VLOOKUP(Table5[[#This Row],[Vendor_ID]],Table3[[Vendor_ID]:[REPUTASI]],10,0)</f>
        <v>F</v>
      </c>
      <c r="P639" t="str">
        <f>IF(Table5[[#This Row],[Reputation]]="F","Pembelian dilakukan kepada vendor dengan reputasi F","")</f>
        <v>Pembelian dilakukan kepada vendor dengan reputasi F</v>
      </c>
    </row>
    <row r="640" spans="1:16" hidden="1" x14ac:dyDescent="0.25">
      <c r="A640" s="5">
        <v>920</v>
      </c>
      <c r="B640" s="5">
        <v>4</v>
      </c>
      <c r="C640" s="5">
        <v>4</v>
      </c>
      <c r="D640" s="5">
        <v>256</v>
      </c>
      <c r="E640" s="5">
        <v>1538</v>
      </c>
      <c r="F640" s="5">
        <v>5</v>
      </c>
      <c r="G640" s="10">
        <v>44089</v>
      </c>
      <c r="H640" s="40">
        <v>37843.574999999997</v>
      </c>
      <c r="I640" s="40">
        <v>3027.4859999999999</v>
      </c>
      <c r="J640" s="40">
        <v>946.08939999999996</v>
      </c>
      <c r="K640" s="40">
        <v>41817.150399999999</v>
      </c>
      <c r="L640" s="10">
        <v>44098</v>
      </c>
      <c r="M640" t="s">
        <v>1829</v>
      </c>
      <c r="O640" t="str">
        <f>VLOOKUP(Table5[[#This Row],[Vendor_ID]],Table3[[Vendor_ID]:[REPUTASI]],10,0)</f>
        <v>B</v>
      </c>
      <c r="P640" t="str">
        <f>IF(Table5[[#This Row],[Reputation]]="F","Pembelian dilakukan kepada vendor dengan reputasi F","")</f>
        <v/>
      </c>
    </row>
    <row r="641" spans="1:16" x14ac:dyDescent="0.25">
      <c r="A641" s="4">
        <v>921</v>
      </c>
      <c r="B641" s="4">
        <v>4</v>
      </c>
      <c r="C641" s="4">
        <v>4</v>
      </c>
      <c r="D641" s="4">
        <v>259</v>
      </c>
      <c r="E641" s="4">
        <v>1556</v>
      </c>
      <c r="F641" s="4">
        <v>4</v>
      </c>
      <c r="G641" s="11">
        <v>44089</v>
      </c>
      <c r="H641" s="41">
        <v>25531.275000000001</v>
      </c>
      <c r="I641" s="41">
        <v>2042.502</v>
      </c>
      <c r="J641" s="41">
        <v>638.28189999999995</v>
      </c>
      <c r="K641" s="41">
        <v>28212.0589</v>
      </c>
      <c r="L641" s="11">
        <v>44098</v>
      </c>
      <c r="M641" t="s">
        <v>1829</v>
      </c>
      <c r="O641" t="str">
        <f>VLOOKUP(Table5[[#This Row],[Vendor_ID]],Table3[[Vendor_ID]:[REPUTASI]],10,0)</f>
        <v>F</v>
      </c>
      <c r="P641" t="str">
        <f>IF(Table5[[#This Row],[Reputation]]="F","Pembelian dilakukan kepada vendor dengan reputasi F","")</f>
        <v>Pembelian dilakukan kepada vendor dengan reputasi F</v>
      </c>
    </row>
    <row r="642" spans="1:16" hidden="1" x14ac:dyDescent="0.25">
      <c r="A642" s="5">
        <v>922</v>
      </c>
      <c r="B642" s="5">
        <v>4</v>
      </c>
      <c r="C642" s="5">
        <v>4</v>
      </c>
      <c r="D642" s="5">
        <v>260</v>
      </c>
      <c r="E642" s="5">
        <v>1554</v>
      </c>
      <c r="F642" s="5">
        <v>5</v>
      </c>
      <c r="G642" s="10">
        <v>44089</v>
      </c>
      <c r="H642" s="40">
        <v>278.83800000000002</v>
      </c>
      <c r="I642" s="40">
        <v>22.306999999999999</v>
      </c>
      <c r="J642" s="40">
        <v>6.9710000000000001</v>
      </c>
      <c r="K642" s="40">
        <v>308.11599999999999</v>
      </c>
      <c r="L642" s="10">
        <v>44098</v>
      </c>
      <c r="M642" t="s">
        <v>2817</v>
      </c>
      <c r="O642" t="str">
        <f>VLOOKUP(Table5[[#This Row],[Vendor_ID]],Table3[[Vendor_ID]:[REPUTASI]],10,0)</f>
        <v>B</v>
      </c>
      <c r="P642" t="str">
        <f>IF(Table5[[#This Row],[Reputation]]="F","Pembelian dilakukan kepada vendor dengan reputasi F","")</f>
        <v/>
      </c>
    </row>
    <row r="643" spans="1:16" hidden="1" x14ac:dyDescent="0.25">
      <c r="A643" s="4">
        <v>923</v>
      </c>
      <c r="B643" s="4">
        <v>4</v>
      </c>
      <c r="C643" s="4">
        <v>4</v>
      </c>
      <c r="D643" s="4">
        <v>258</v>
      </c>
      <c r="E643" s="4">
        <v>1688</v>
      </c>
      <c r="F643" s="4">
        <v>4</v>
      </c>
      <c r="G643" s="11">
        <v>44089</v>
      </c>
      <c r="H643" s="41">
        <v>125.748</v>
      </c>
      <c r="I643" s="41">
        <v>10.059799999999999</v>
      </c>
      <c r="J643" s="41">
        <v>3.1436999999999999</v>
      </c>
      <c r="K643" s="41">
        <v>138.95150000000001</v>
      </c>
      <c r="L643" s="11">
        <v>44098</v>
      </c>
      <c r="M643" t="s">
        <v>2810</v>
      </c>
      <c r="O643" t="str">
        <f>VLOOKUP(Table5[[#This Row],[Vendor_ID]],Table3[[Vendor_ID]:[REPUTASI]],10,0)</f>
        <v>A</v>
      </c>
      <c r="P643" t="str">
        <f>IF(Table5[[#This Row],[Reputation]]="F","Pembelian dilakukan kepada vendor dengan reputasi F","")</f>
        <v/>
      </c>
    </row>
    <row r="644" spans="1:16" hidden="1" x14ac:dyDescent="0.25">
      <c r="A644" s="5">
        <v>924</v>
      </c>
      <c r="B644" s="5">
        <v>4</v>
      </c>
      <c r="C644" s="5">
        <v>4</v>
      </c>
      <c r="D644" s="5">
        <v>254</v>
      </c>
      <c r="E644" s="5">
        <v>1580</v>
      </c>
      <c r="F644" s="5">
        <v>5</v>
      </c>
      <c r="G644" s="10">
        <v>44089</v>
      </c>
      <c r="H644" s="40">
        <v>150.79050000000001</v>
      </c>
      <c r="I644" s="40">
        <v>12.0632</v>
      </c>
      <c r="J644" s="40">
        <v>3.7698</v>
      </c>
      <c r="K644" s="40">
        <v>166.62350000000001</v>
      </c>
      <c r="L644" s="10">
        <v>44098</v>
      </c>
      <c r="M644" t="s">
        <v>2810</v>
      </c>
      <c r="O644" t="str">
        <f>VLOOKUP(Table5[[#This Row],[Vendor_ID]],Table3[[Vendor_ID]:[REPUTASI]],10,0)</f>
        <v>A</v>
      </c>
      <c r="P644" t="str">
        <f>IF(Table5[[#This Row],[Reputation]]="F","Pembelian dilakukan kepada vendor dengan reputasi F","")</f>
        <v/>
      </c>
    </row>
    <row r="645" spans="1:16" hidden="1" x14ac:dyDescent="0.25">
      <c r="A645" s="4">
        <v>925</v>
      </c>
      <c r="B645" s="4">
        <v>4</v>
      </c>
      <c r="C645" s="4">
        <v>4</v>
      </c>
      <c r="D645" s="4">
        <v>257</v>
      </c>
      <c r="E645" s="4">
        <v>1496</v>
      </c>
      <c r="F645" s="4">
        <v>5</v>
      </c>
      <c r="G645" s="11">
        <v>44091</v>
      </c>
      <c r="H645" s="41">
        <v>2069.2665000000002</v>
      </c>
      <c r="I645" s="41">
        <v>165.54130000000001</v>
      </c>
      <c r="J645" s="41">
        <v>51.731699999999996</v>
      </c>
      <c r="K645" s="41">
        <v>2286.5394999999999</v>
      </c>
      <c r="L645" s="11">
        <v>44100</v>
      </c>
      <c r="M645" t="s">
        <v>2817</v>
      </c>
      <c r="O645" t="str">
        <f>VLOOKUP(Table5[[#This Row],[Vendor_ID]],Table3[[Vendor_ID]:[REPUTASI]],10,0)</f>
        <v>B</v>
      </c>
      <c r="P645" t="str">
        <f>IF(Table5[[#This Row],[Reputation]]="F","Pembelian dilakukan kepada vendor dengan reputasi F","")</f>
        <v/>
      </c>
    </row>
    <row r="646" spans="1:16" hidden="1" x14ac:dyDescent="0.25">
      <c r="A646" s="5">
        <v>926</v>
      </c>
      <c r="B646" s="5">
        <v>4</v>
      </c>
      <c r="C646" s="5">
        <v>4</v>
      </c>
      <c r="D646" s="5">
        <v>261</v>
      </c>
      <c r="E646" s="5">
        <v>1494</v>
      </c>
      <c r="F646" s="5">
        <v>2</v>
      </c>
      <c r="G646" s="10">
        <v>44091</v>
      </c>
      <c r="H646" s="40">
        <v>8847.2999999999993</v>
      </c>
      <c r="I646" s="40">
        <v>707.78399999999999</v>
      </c>
      <c r="J646" s="40">
        <v>221.1825</v>
      </c>
      <c r="K646" s="40">
        <v>9776.2664999999997</v>
      </c>
      <c r="L646" s="10">
        <v>44100</v>
      </c>
      <c r="M646" t="s">
        <v>2810</v>
      </c>
      <c r="O646" t="str">
        <f>VLOOKUP(Table5[[#This Row],[Vendor_ID]],Table3[[Vendor_ID]:[REPUTASI]],10,0)</f>
        <v>A</v>
      </c>
      <c r="P646" t="str">
        <f>IF(Table5[[#This Row],[Reputation]]="F","Pembelian dilakukan kepada vendor dengan reputasi F","")</f>
        <v/>
      </c>
    </row>
    <row r="647" spans="1:16" hidden="1" x14ac:dyDescent="0.25">
      <c r="A647" s="4">
        <v>927</v>
      </c>
      <c r="B647" s="4">
        <v>4</v>
      </c>
      <c r="C647" s="4">
        <v>4</v>
      </c>
      <c r="D647" s="4">
        <v>251</v>
      </c>
      <c r="E647" s="4">
        <v>1650</v>
      </c>
      <c r="F647" s="4">
        <v>5</v>
      </c>
      <c r="G647" s="11">
        <v>44091</v>
      </c>
      <c r="H647" s="41">
        <v>171.07650000000001</v>
      </c>
      <c r="I647" s="41">
        <v>13.6861</v>
      </c>
      <c r="J647" s="41">
        <v>4.2769000000000004</v>
      </c>
      <c r="K647" s="41">
        <v>189.0395</v>
      </c>
      <c r="L647" s="11">
        <v>44100</v>
      </c>
      <c r="M647" t="s">
        <v>2810</v>
      </c>
      <c r="O647" t="str">
        <f>VLOOKUP(Table5[[#This Row],[Vendor_ID]],Table3[[Vendor_ID]:[REPUTASI]],10,0)</f>
        <v>A</v>
      </c>
      <c r="P647" t="str">
        <f>IF(Table5[[#This Row],[Reputation]]="F","Pembelian dilakukan kepada vendor dengan reputasi F","")</f>
        <v/>
      </c>
    </row>
    <row r="648" spans="1:16" hidden="1" x14ac:dyDescent="0.25">
      <c r="A648" s="5">
        <v>928</v>
      </c>
      <c r="B648" s="5">
        <v>4</v>
      </c>
      <c r="C648" s="5">
        <v>4</v>
      </c>
      <c r="D648" s="5">
        <v>253</v>
      </c>
      <c r="E648" s="5">
        <v>1654</v>
      </c>
      <c r="F648" s="5">
        <v>4</v>
      </c>
      <c r="G648" s="10">
        <v>44091</v>
      </c>
      <c r="H648" s="40">
        <v>20397.3</v>
      </c>
      <c r="I648" s="40">
        <v>1631.7840000000001</v>
      </c>
      <c r="J648" s="40">
        <v>509.9325</v>
      </c>
      <c r="K648" s="40">
        <v>22539.016500000002</v>
      </c>
      <c r="L648" s="10">
        <v>44100</v>
      </c>
      <c r="M648" t="s">
        <v>2817</v>
      </c>
      <c r="O648" t="str">
        <f>VLOOKUP(Table5[[#This Row],[Vendor_ID]],Table3[[Vendor_ID]:[REPUTASI]],10,0)</f>
        <v>B</v>
      </c>
      <c r="P648" t="str">
        <f>IF(Table5[[#This Row],[Reputation]]="F","Pembelian dilakukan kepada vendor dengan reputasi F","")</f>
        <v/>
      </c>
    </row>
    <row r="649" spans="1:16" hidden="1" x14ac:dyDescent="0.25">
      <c r="A649" s="4">
        <v>929</v>
      </c>
      <c r="B649" s="4">
        <v>4</v>
      </c>
      <c r="C649" s="4">
        <v>4</v>
      </c>
      <c r="D649" s="4">
        <v>252</v>
      </c>
      <c r="E649" s="4">
        <v>1664</v>
      </c>
      <c r="F649" s="4">
        <v>3</v>
      </c>
      <c r="G649" s="11">
        <v>44092</v>
      </c>
      <c r="H649" s="41">
        <v>14628.075000000001</v>
      </c>
      <c r="I649" s="41">
        <v>1170.2460000000001</v>
      </c>
      <c r="J649" s="41">
        <v>365.70190000000002</v>
      </c>
      <c r="K649" s="41">
        <v>16164.0229</v>
      </c>
      <c r="L649" s="11">
        <v>44101</v>
      </c>
      <c r="M649" t="s">
        <v>2817</v>
      </c>
      <c r="O649" t="str">
        <f>VLOOKUP(Table5[[#This Row],[Vendor_ID]],Table3[[Vendor_ID]:[REPUTASI]],10,0)</f>
        <v>B</v>
      </c>
      <c r="P649" t="str">
        <f>IF(Table5[[#This Row],[Reputation]]="F","Pembelian dilakukan kepada vendor dengan reputasi F","")</f>
        <v/>
      </c>
    </row>
    <row r="650" spans="1:16" x14ac:dyDescent="0.25">
      <c r="A650" s="5">
        <v>930</v>
      </c>
      <c r="B650" s="5">
        <v>4</v>
      </c>
      <c r="C650" s="5">
        <v>4</v>
      </c>
      <c r="D650" s="5">
        <v>256</v>
      </c>
      <c r="E650" s="5">
        <v>1678</v>
      </c>
      <c r="F650" s="5">
        <v>3</v>
      </c>
      <c r="G650" s="10">
        <v>44092</v>
      </c>
      <c r="H650" s="40">
        <v>58685.55</v>
      </c>
      <c r="I650" s="40">
        <v>4694.8440000000001</v>
      </c>
      <c r="J650" s="40">
        <v>1467.1387999999999</v>
      </c>
      <c r="K650" s="40">
        <v>64847.532800000001</v>
      </c>
      <c r="L650" s="10">
        <v>44101</v>
      </c>
      <c r="M650" t="s">
        <v>1829</v>
      </c>
      <c r="O650" t="str">
        <f>VLOOKUP(Table5[[#This Row],[Vendor_ID]],Table3[[Vendor_ID]:[REPUTASI]],10,0)</f>
        <v>F</v>
      </c>
      <c r="P650" t="str">
        <f>IF(Table5[[#This Row],[Reputation]]="F","Pembelian dilakukan kepada vendor dengan reputasi F","")</f>
        <v>Pembelian dilakukan kepada vendor dengan reputasi F</v>
      </c>
    </row>
    <row r="651" spans="1:16" hidden="1" x14ac:dyDescent="0.25">
      <c r="A651" s="4">
        <v>931</v>
      </c>
      <c r="B651" s="4">
        <v>4</v>
      </c>
      <c r="C651" s="4">
        <v>4</v>
      </c>
      <c r="D651" s="4">
        <v>259</v>
      </c>
      <c r="E651" s="4">
        <v>1616</v>
      </c>
      <c r="F651" s="4">
        <v>5</v>
      </c>
      <c r="G651" s="11">
        <v>44092</v>
      </c>
      <c r="H651" s="41">
        <v>532.28700000000003</v>
      </c>
      <c r="I651" s="41">
        <v>42.582999999999998</v>
      </c>
      <c r="J651" s="41">
        <v>13.3072</v>
      </c>
      <c r="K651" s="41">
        <v>588.17719999999997</v>
      </c>
      <c r="L651" s="11">
        <v>44101</v>
      </c>
      <c r="M651" t="s">
        <v>2817</v>
      </c>
      <c r="O651" t="str">
        <f>VLOOKUP(Table5[[#This Row],[Vendor_ID]],Table3[[Vendor_ID]:[REPUTASI]],10,0)</f>
        <v>B</v>
      </c>
      <c r="P651" t="str">
        <f>IF(Table5[[#This Row],[Reputation]]="F","Pembelian dilakukan kepada vendor dengan reputasi F","")</f>
        <v/>
      </c>
    </row>
    <row r="652" spans="1:16" hidden="1" x14ac:dyDescent="0.25">
      <c r="A652" s="5">
        <v>932</v>
      </c>
      <c r="B652" s="5">
        <v>4</v>
      </c>
      <c r="C652" s="5">
        <v>4</v>
      </c>
      <c r="D652" s="5">
        <v>260</v>
      </c>
      <c r="E652" s="5">
        <v>1492</v>
      </c>
      <c r="F652" s="5">
        <v>5</v>
      </c>
      <c r="G652" s="10">
        <v>44092</v>
      </c>
      <c r="H652" s="40">
        <v>272.75850000000003</v>
      </c>
      <c r="I652" s="40">
        <v>21.820699999999999</v>
      </c>
      <c r="J652" s="40">
        <v>6.819</v>
      </c>
      <c r="K652" s="40">
        <v>301.39819999999997</v>
      </c>
      <c r="L652" s="10">
        <v>44101</v>
      </c>
      <c r="M652" t="s">
        <v>2817</v>
      </c>
      <c r="O652" t="str">
        <f>VLOOKUP(Table5[[#This Row],[Vendor_ID]],Table3[[Vendor_ID]:[REPUTASI]],10,0)</f>
        <v>B</v>
      </c>
      <c r="P652" t="str">
        <f>IF(Table5[[#This Row],[Reputation]]="F","Pembelian dilakukan kepada vendor dengan reputasi F","")</f>
        <v/>
      </c>
    </row>
    <row r="653" spans="1:16" hidden="1" x14ac:dyDescent="0.25">
      <c r="A653" s="4">
        <v>933</v>
      </c>
      <c r="B653" s="4">
        <v>4</v>
      </c>
      <c r="C653" s="4">
        <v>4</v>
      </c>
      <c r="D653" s="4">
        <v>258</v>
      </c>
      <c r="E653" s="4">
        <v>1602</v>
      </c>
      <c r="F653" s="4">
        <v>5</v>
      </c>
      <c r="G653" s="11">
        <v>44092</v>
      </c>
      <c r="H653" s="41">
        <v>1796.0355</v>
      </c>
      <c r="I653" s="41">
        <v>143.68279999999999</v>
      </c>
      <c r="J653" s="41">
        <v>44.9009</v>
      </c>
      <c r="K653" s="41">
        <v>1984.6192000000001</v>
      </c>
      <c r="L653" s="11">
        <v>44101</v>
      </c>
      <c r="M653" t="s">
        <v>2810</v>
      </c>
      <c r="O653" t="str">
        <f>VLOOKUP(Table5[[#This Row],[Vendor_ID]],Table3[[Vendor_ID]:[REPUTASI]],10,0)</f>
        <v>B</v>
      </c>
      <c r="P653" t="str">
        <f>IF(Table5[[#This Row],[Reputation]]="F","Pembelian dilakukan kepada vendor dengan reputasi F","")</f>
        <v/>
      </c>
    </row>
    <row r="654" spans="1:16" hidden="1" x14ac:dyDescent="0.25">
      <c r="A654" s="5">
        <v>934</v>
      </c>
      <c r="B654" s="5">
        <v>4</v>
      </c>
      <c r="C654" s="5">
        <v>4</v>
      </c>
      <c r="D654" s="5">
        <v>254</v>
      </c>
      <c r="E654" s="5">
        <v>1540</v>
      </c>
      <c r="F654" s="5">
        <v>5</v>
      </c>
      <c r="G654" s="10">
        <v>44092</v>
      </c>
      <c r="H654" s="40">
        <v>279.78300000000002</v>
      </c>
      <c r="I654" s="40">
        <v>22.3826</v>
      </c>
      <c r="J654" s="40">
        <v>6.9946000000000002</v>
      </c>
      <c r="K654" s="40">
        <v>309.16019999999997</v>
      </c>
      <c r="L654" s="10">
        <v>44101</v>
      </c>
      <c r="M654" t="s">
        <v>2810</v>
      </c>
      <c r="O654" t="str">
        <f>VLOOKUP(Table5[[#This Row],[Vendor_ID]],Table3[[Vendor_ID]:[REPUTASI]],10,0)</f>
        <v>A</v>
      </c>
      <c r="P654" t="str">
        <f>IF(Table5[[#This Row],[Reputation]]="F","Pembelian dilakukan kepada vendor dengan reputasi F","")</f>
        <v/>
      </c>
    </row>
    <row r="655" spans="1:16" hidden="1" x14ac:dyDescent="0.25">
      <c r="A655" s="4">
        <v>935</v>
      </c>
      <c r="B655" s="4">
        <v>4</v>
      </c>
      <c r="C655" s="4">
        <v>4</v>
      </c>
      <c r="D655" s="4">
        <v>257</v>
      </c>
      <c r="E655" s="4">
        <v>1628</v>
      </c>
      <c r="F655" s="4">
        <v>5</v>
      </c>
      <c r="G655" s="11">
        <v>44092</v>
      </c>
      <c r="H655" s="41">
        <v>34644.224999999999</v>
      </c>
      <c r="I655" s="41">
        <v>2771.538</v>
      </c>
      <c r="J655" s="41">
        <v>866.10559999999998</v>
      </c>
      <c r="K655" s="41">
        <v>38281.868600000002</v>
      </c>
      <c r="L655" s="11">
        <v>44101</v>
      </c>
      <c r="M655" t="s">
        <v>2810</v>
      </c>
      <c r="O655" t="str">
        <f>VLOOKUP(Table5[[#This Row],[Vendor_ID]],Table3[[Vendor_ID]:[REPUTASI]],10,0)</f>
        <v>A</v>
      </c>
      <c r="P655" t="str">
        <f>IF(Table5[[#This Row],[Reputation]]="F","Pembelian dilakukan kepada vendor dengan reputasi F","")</f>
        <v/>
      </c>
    </row>
    <row r="656" spans="1:16" hidden="1" x14ac:dyDescent="0.25">
      <c r="A656" s="5">
        <v>936</v>
      </c>
      <c r="B656" s="5">
        <v>4</v>
      </c>
      <c r="C656" s="5">
        <v>4</v>
      </c>
      <c r="D656" s="5">
        <v>261</v>
      </c>
      <c r="E656" s="5">
        <v>1604</v>
      </c>
      <c r="F656" s="5">
        <v>4</v>
      </c>
      <c r="G656" s="10">
        <v>44092</v>
      </c>
      <c r="H656" s="40">
        <v>1839.5055</v>
      </c>
      <c r="I656" s="40">
        <v>147.16040000000001</v>
      </c>
      <c r="J656" s="40">
        <v>45.9876</v>
      </c>
      <c r="K656" s="40">
        <v>2032.6534999999999</v>
      </c>
      <c r="L656" s="10">
        <v>44101</v>
      </c>
      <c r="M656" t="s">
        <v>2810</v>
      </c>
      <c r="O656" t="str">
        <f>VLOOKUP(Table5[[#This Row],[Vendor_ID]],Table3[[Vendor_ID]:[REPUTASI]],10,0)</f>
        <v>A</v>
      </c>
      <c r="P656" t="str">
        <f>IF(Table5[[#This Row],[Reputation]]="F","Pembelian dilakukan kepada vendor dengan reputasi F","")</f>
        <v/>
      </c>
    </row>
    <row r="657" spans="1:16" hidden="1" x14ac:dyDescent="0.25">
      <c r="A657" s="4">
        <v>937</v>
      </c>
      <c r="B657" s="4">
        <v>4</v>
      </c>
      <c r="C657" s="4">
        <v>4</v>
      </c>
      <c r="D657" s="4">
        <v>251</v>
      </c>
      <c r="E657" s="4">
        <v>1690</v>
      </c>
      <c r="F657" s="4">
        <v>5</v>
      </c>
      <c r="G657" s="11">
        <v>44092</v>
      </c>
      <c r="H657" s="41">
        <v>146.286</v>
      </c>
      <c r="I657" s="41">
        <v>11.7029</v>
      </c>
      <c r="J657" s="41">
        <v>3.6572</v>
      </c>
      <c r="K657" s="41">
        <v>161.64609999999999</v>
      </c>
      <c r="L657" s="11">
        <v>44101</v>
      </c>
      <c r="M657" t="s">
        <v>2810</v>
      </c>
      <c r="O657" t="str">
        <f>VLOOKUP(Table5[[#This Row],[Vendor_ID]],Table3[[Vendor_ID]:[REPUTASI]],10,0)</f>
        <v>A</v>
      </c>
      <c r="P657" t="str">
        <f>IF(Table5[[#This Row],[Reputation]]="F","Pembelian dilakukan kepada vendor dengan reputasi F","")</f>
        <v/>
      </c>
    </row>
    <row r="658" spans="1:16" hidden="1" x14ac:dyDescent="0.25">
      <c r="A658" s="5">
        <v>938</v>
      </c>
      <c r="B658" s="5">
        <v>4</v>
      </c>
      <c r="C658" s="5">
        <v>4</v>
      </c>
      <c r="D658" s="5">
        <v>253</v>
      </c>
      <c r="E658" s="5">
        <v>1566</v>
      </c>
      <c r="F658" s="5">
        <v>5</v>
      </c>
      <c r="G658" s="10">
        <v>44092</v>
      </c>
      <c r="H658" s="40">
        <v>102.56399999999999</v>
      </c>
      <c r="I658" s="40">
        <v>8.2050999999999998</v>
      </c>
      <c r="J658" s="40">
        <v>2.5640999999999998</v>
      </c>
      <c r="K658" s="40">
        <v>113.33320000000001</v>
      </c>
      <c r="L658" s="10">
        <v>44101</v>
      </c>
      <c r="M658" t="s">
        <v>2810</v>
      </c>
      <c r="O658" t="str">
        <f>VLOOKUP(Table5[[#This Row],[Vendor_ID]],Table3[[Vendor_ID]:[REPUTASI]],10,0)</f>
        <v>A</v>
      </c>
      <c r="P658" t="str">
        <f>IF(Table5[[#This Row],[Reputation]]="F","Pembelian dilakukan kepada vendor dengan reputasi F","")</f>
        <v/>
      </c>
    </row>
    <row r="659" spans="1:16" hidden="1" x14ac:dyDescent="0.25">
      <c r="A659" s="4">
        <v>939</v>
      </c>
      <c r="B659" s="4">
        <v>4</v>
      </c>
      <c r="C659" s="4">
        <v>4</v>
      </c>
      <c r="D659" s="4">
        <v>255</v>
      </c>
      <c r="E659" s="4">
        <v>1698</v>
      </c>
      <c r="F659" s="4">
        <v>5</v>
      </c>
      <c r="G659" s="11">
        <v>44092</v>
      </c>
      <c r="H659" s="41">
        <v>150.79050000000001</v>
      </c>
      <c r="I659" s="41">
        <v>12.0632</v>
      </c>
      <c r="J659" s="41">
        <v>3.7698</v>
      </c>
      <c r="K659" s="41">
        <v>166.62350000000001</v>
      </c>
      <c r="L659" s="11">
        <v>44101</v>
      </c>
      <c r="M659" t="s">
        <v>2810</v>
      </c>
      <c r="O659" t="str">
        <f>VLOOKUP(Table5[[#This Row],[Vendor_ID]],Table3[[Vendor_ID]:[REPUTASI]],10,0)</f>
        <v>A</v>
      </c>
      <c r="P659" t="str">
        <f>IF(Table5[[#This Row],[Reputation]]="F","Pembelian dilakukan kepada vendor dengan reputasi F","")</f>
        <v/>
      </c>
    </row>
    <row r="660" spans="1:16" x14ac:dyDescent="0.25">
      <c r="A660" s="5">
        <v>940</v>
      </c>
      <c r="B660" s="5">
        <v>4</v>
      </c>
      <c r="C660" s="5">
        <v>4</v>
      </c>
      <c r="D660" s="5">
        <v>252</v>
      </c>
      <c r="E660" s="5">
        <v>1560</v>
      </c>
      <c r="F660" s="5">
        <v>5</v>
      </c>
      <c r="G660" s="10">
        <v>44092</v>
      </c>
      <c r="H660" s="40">
        <v>13669.424999999999</v>
      </c>
      <c r="I660" s="40">
        <v>1093.5540000000001</v>
      </c>
      <c r="J660" s="40">
        <v>341.73559999999998</v>
      </c>
      <c r="K660" s="40">
        <v>15104.714599999999</v>
      </c>
      <c r="L660" s="10">
        <v>44101</v>
      </c>
      <c r="M660" t="s">
        <v>1829</v>
      </c>
      <c r="O660" t="str">
        <f>VLOOKUP(Table5[[#This Row],[Vendor_ID]],Table3[[Vendor_ID]:[REPUTASI]],10,0)</f>
        <v>F</v>
      </c>
      <c r="P660" t="str">
        <f>IF(Table5[[#This Row],[Reputation]]="F","Pembelian dilakukan kepada vendor dengan reputasi F","")</f>
        <v>Pembelian dilakukan kepada vendor dengan reputasi F</v>
      </c>
    </row>
    <row r="661" spans="1:16" hidden="1" x14ac:dyDescent="0.25">
      <c r="A661" s="4">
        <v>941</v>
      </c>
      <c r="B661" s="4">
        <v>4</v>
      </c>
      <c r="C661" s="4">
        <v>4</v>
      </c>
      <c r="D661" s="4">
        <v>259</v>
      </c>
      <c r="E661" s="4">
        <v>1692</v>
      </c>
      <c r="F661" s="4">
        <v>5</v>
      </c>
      <c r="G661" s="11">
        <v>44092</v>
      </c>
      <c r="H661" s="41">
        <v>13458.69</v>
      </c>
      <c r="I661" s="41">
        <v>1076.6952000000001</v>
      </c>
      <c r="J661" s="41">
        <v>336.46730000000002</v>
      </c>
      <c r="K661" s="41">
        <v>14871.852500000001</v>
      </c>
      <c r="L661" s="11">
        <v>44101</v>
      </c>
      <c r="M661" t="s">
        <v>1829</v>
      </c>
      <c r="O661" t="str">
        <f>VLOOKUP(Table5[[#This Row],[Vendor_ID]],Table3[[Vendor_ID]:[REPUTASI]],10,0)</f>
        <v>B</v>
      </c>
      <c r="P661" t="str">
        <f>IF(Table5[[#This Row],[Reputation]]="F","Pembelian dilakukan kepada vendor dengan reputasi F","")</f>
        <v/>
      </c>
    </row>
    <row r="662" spans="1:16" x14ac:dyDescent="0.25">
      <c r="A662" s="5">
        <v>942</v>
      </c>
      <c r="B662" s="5">
        <v>4</v>
      </c>
      <c r="C662" s="5">
        <v>4</v>
      </c>
      <c r="D662" s="5">
        <v>260</v>
      </c>
      <c r="E662" s="5">
        <v>1696</v>
      </c>
      <c r="F662" s="5">
        <v>2</v>
      </c>
      <c r="G662" s="10">
        <v>44092</v>
      </c>
      <c r="H662" s="40">
        <v>28343.7</v>
      </c>
      <c r="I662" s="40">
        <v>2267.4960000000001</v>
      </c>
      <c r="J662" s="40">
        <v>708.59249999999997</v>
      </c>
      <c r="K662" s="40">
        <v>31319.788499999999</v>
      </c>
      <c r="L662" s="10">
        <v>44101</v>
      </c>
      <c r="M662" t="s">
        <v>1829</v>
      </c>
      <c r="O662" t="str">
        <f>VLOOKUP(Table5[[#This Row],[Vendor_ID]],Table3[[Vendor_ID]:[REPUTASI]],10,0)</f>
        <v>F</v>
      </c>
      <c r="P662" t="str">
        <f>IF(Table5[[#This Row],[Reputation]]="F","Pembelian dilakukan kepada vendor dengan reputasi F","")</f>
        <v>Pembelian dilakukan kepada vendor dengan reputasi F</v>
      </c>
    </row>
    <row r="663" spans="1:16" hidden="1" x14ac:dyDescent="0.25">
      <c r="A663" s="4">
        <v>943</v>
      </c>
      <c r="B663" s="4">
        <v>4</v>
      </c>
      <c r="C663" s="4">
        <v>4</v>
      </c>
      <c r="D663" s="4">
        <v>258</v>
      </c>
      <c r="E663" s="4">
        <v>1504</v>
      </c>
      <c r="F663" s="4">
        <v>1</v>
      </c>
      <c r="G663" s="11">
        <v>44092</v>
      </c>
      <c r="H663" s="41">
        <v>551.88</v>
      </c>
      <c r="I663" s="41">
        <v>44.150399999999998</v>
      </c>
      <c r="J663" s="41">
        <v>13.797000000000001</v>
      </c>
      <c r="K663" s="41">
        <v>609.82740000000001</v>
      </c>
      <c r="L663" s="11">
        <v>44101</v>
      </c>
      <c r="M663" t="s">
        <v>2817</v>
      </c>
      <c r="O663" t="str">
        <f>VLOOKUP(Table5[[#This Row],[Vendor_ID]],Table3[[Vendor_ID]:[REPUTASI]],10,0)</f>
        <v>B</v>
      </c>
      <c r="P663" t="str">
        <f>IF(Table5[[#This Row],[Reputation]]="F","Pembelian dilakukan kepada vendor dengan reputasi F","")</f>
        <v/>
      </c>
    </row>
    <row r="664" spans="1:16" hidden="1" x14ac:dyDescent="0.25">
      <c r="A664" s="5">
        <v>944</v>
      </c>
      <c r="B664" s="5">
        <v>4</v>
      </c>
      <c r="C664" s="5">
        <v>3</v>
      </c>
      <c r="D664" s="5">
        <v>250</v>
      </c>
      <c r="E664" s="5">
        <v>1544</v>
      </c>
      <c r="F664" s="5">
        <v>1</v>
      </c>
      <c r="G664" s="10">
        <v>44092</v>
      </c>
      <c r="H664" s="40">
        <v>3811.5</v>
      </c>
      <c r="I664" s="40">
        <v>304.92</v>
      </c>
      <c r="J664" s="40">
        <v>95.287499999999994</v>
      </c>
      <c r="K664" s="40">
        <v>4211.7075000000004</v>
      </c>
      <c r="L664" s="10">
        <v>44101</v>
      </c>
      <c r="M664" t="s">
        <v>2817</v>
      </c>
      <c r="O664" t="str">
        <f>VLOOKUP(Table5[[#This Row],[Vendor_ID]],Table3[[Vendor_ID]:[REPUTASI]],10,0)</f>
        <v>B</v>
      </c>
      <c r="P664" t="str">
        <f>IF(Table5[[#This Row],[Reputation]]="F","Pembelian dilakukan kepada vendor dengan reputasi F","")</f>
        <v/>
      </c>
    </row>
    <row r="665" spans="1:16" hidden="1" x14ac:dyDescent="0.25">
      <c r="A665" s="4">
        <v>945</v>
      </c>
      <c r="B665" s="4">
        <v>4</v>
      </c>
      <c r="C665" s="4">
        <v>4</v>
      </c>
      <c r="D665" s="4">
        <v>257</v>
      </c>
      <c r="E665" s="4">
        <v>1530</v>
      </c>
      <c r="F665" s="4">
        <v>2</v>
      </c>
      <c r="G665" s="11">
        <v>44094</v>
      </c>
      <c r="H665" s="41">
        <v>28072.275000000001</v>
      </c>
      <c r="I665" s="41">
        <v>2245.7820000000002</v>
      </c>
      <c r="J665" s="41">
        <v>701.80690000000004</v>
      </c>
      <c r="K665" s="41">
        <v>31019.8639</v>
      </c>
      <c r="L665" s="11">
        <v>44103</v>
      </c>
      <c r="M665" t="s">
        <v>2810</v>
      </c>
      <c r="O665" t="str">
        <f>VLOOKUP(Table5[[#This Row],[Vendor_ID]],Table3[[Vendor_ID]:[REPUTASI]],10,0)</f>
        <v>A</v>
      </c>
      <c r="P665" t="str">
        <f>IF(Table5[[#This Row],[Reputation]]="F","Pembelian dilakukan kepada vendor dengan reputasi F","")</f>
        <v/>
      </c>
    </row>
    <row r="666" spans="1:16" hidden="1" x14ac:dyDescent="0.25">
      <c r="A666" s="5">
        <v>946</v>
      </c>
      <c r="B666" s="5">
        <v>4</v>
      </c>
      <c r="C666" s="5">
        <v>4</v>
      </c>
      <c r="D666" s="5">
        <v>261</v>
      </c>
      <c r="E666" s="5">
        <v>1508</v>
      </c>
      <c r="F666" s="5">
        <v>1</v>
      </c>
      <c r="G666" s="10">
        <v>44094</v>
      </c>
      <c r="H666" s="40">
        <v>37312.275000000001</v>
      </c>
      <c r="I666" s="40">
        <v>2984.982</v>
      </c>
      <c r="J666" s="40">
        <v>932.80690000000004</v>
      </c>
      <c r="K666" s="40">
        <v>41230.063900000001</v>
      </c>
      <c r="L666" s="10">
        <v>44103</v>
      </c>
      <c r="M666" t="s">
        <v>2810</v>
      </c>
      <c r="O666" t="str">
        <f>VLOOKUP(Table5[[#This Row],[Vendor_ID]],Table3[[Vendor_ID]:[REPUTASI]],10,0)</f>
        <v>A</v>
      </c>
      <c r="P666" t="str">
        <f>IF(Table5[[#This Row],[Reputation]]="F","Pembelian dilakukan kepada vendor dengan reputasi F","")</f>
        <v/>
      </c>
    </row>
    <row r="667" spans="1:16" hidden="1" x14ac:dyDescent="0.25">
      <c r="A667" s="4">
        <v>947</v>
      </c>
      <c r="B667" s="4">
        <v>4</v>
      </c>
      <c r="C667" s="4">
        <v>4</v>
      </c>
      <c r="D667" s="4">
        <v>251</v>
      </c>
      <c r="E667" s="4">
        <v>1694</v>
      </c>
      <c r="F667" s="4">
        <v>1</v>
      </c>
      <c r="G667" s="11">
        <v>44094</v>
      </c>
      <c r="H667" s="41">
        <v>3407.25</v>
      </c>
      <c r="I667" s="41">
        <v>272.58</v>
      </c>
      <c r="J667" s="41">
        <v>85.181299999999993</v>
      </c>
      <c r="K667" s="41">
        <v>3765.0113000000001</v>
      </c>
      <c r="L667" s="11">
        <v>44103</v>
      </c>
      <c r="M667" t="s">
        <v>2817</v>
      </c>
      <c r="O667" t="str">
        <f>VLOOKUP(Table5[[#This Row],[Vendor_ID]],Table3[[Vendor_ID]:[REPUTASI]],10,0)</f>
        <v>B</v>
      </c>
      <c r="P667" t="str">
        <f>IF(Table5[[#This Row],[Reputation]]="F","Pembelian dilakukan kepada vendor dengan reputasi F","")</f>
        <v/>
      </c>
    </row>
    <row r="668" spans="1:16" x14ac:dyDescent="0.25">
      <c r="A668" s="5">
        <v>948</v>
      </c>
      <c r="B668" s="5">
        <v>4</v>
      </c>
      <c r="C668" s="5">
        <v>4</v>
      </c>
      <c r="D668" s="5">
        <v>253</v>
      </c>
      <c r="E668" s="5">
        <v>1624</v>
      </c>
      <c r="F668" s="5">
        <v>2</v>
      </c>
      <c r="G668" s="10">
        <v>44094</v>
      </c>
      <c r="H668" s="40">
        <v>28297.5</v>
      </c>
      <c r="I668" s="40">
        <v>2263.8000000000002</v>
      </c>
      <c r="J668" s="40">
        <v>707.4375</v>
      </c>
      <c r="K668" s="40">
        <v>31268.737499999999</v>
      </c>
      <c r="L668" s="10">
        <v>44103</v>
      </c>
      <c r="M668" t="s">
        <v>1829</v>
      </c>
      <c r="O668" t="str">
        <f>VLOOKUP(Table5[[#This Row],[Vendor_ID]],Table3[[Vendor_ID]:[REPUTASI]],10,0)</f>
        <v>F</v>
      </c>
      <c r="P668" t="str">
        <f>IF(Table5[[#This Row],[Reputation]]="F","Pembelian dilakukan kepada vendor dengan reputasi F","")</f>
        <v>Pembelian dilakukan kepada vendor dengan reputasi F</v>
      </c>
    </row>
    <row r="669" spans="1:16" hidden="1" x14ac:dyDescent="0.25">
      <c r="A669" s="4">
        <v>948</v>
      </c>
      <c r="B669" s="4">
        <v>4</v>
      </c>
      <c r="C669" s="4">
        <v>4</v>
      </c>
      <c r="D669" s="4">
        <v>1</v>
      </c>
      <c r="E669" s="4">
        <v>1504</v>
      </c>
      <c r="F669" s="4">
        <v>2</v>
      </c>
      <c r="G669" s="11">
        <v>44196</v>
      </c>
      <c r="H669" s="41">
        <v>8000</v>
      </c>
      <c r="I669" s="41">
        <v>640</v>
      </c>
      <c r="J669" s="41">
        <v>50</v>
      </c>
      <c r="K669" s="41">
        <v>8690</v>
      </c>
      <c r="L669" s="11">
        <v>44103</v>
      </c>
      <c r="M669" t="s">
        <v>2817</v>
      </c>
      <c r="O669" t="str">
        <f>VLOOKUP(Table5[[#This Row],[Vendor_ID]],Table3[[Vendor_ID]:[REPUTASI]],10,0)</f>
        <v>B</v>
      </c>
      <c r="P669" t="str">
        <f>IF(Table5[[#This Row],[Reputation]]="F","Pembelian dilakukan kepada vendor dengan reputasi F","")</f>
        <v/>
      </c>
    </row>
    <row r="670" spans="1:16" hidden="1" x14ac:dyDescent="0.25">
      <c r="A670" s="5" t="s">
        <v>2764</v>
      </c>
      <c r="B670" s="5">
        <v>4</v>
      </c>
      <c r="C670" s="5">
        <v>4</v>
      </c>
      <c r="D670" s="5">
        <v>1</v>
      </c>
      <c r="E670" s="5">
        <v>1530</v>
      </c>
      <c r="F670" s="5">
        <v>2</v>
      </c>
      <c r="G670" s="10">
        <v>44196</v>
      </c>
      <c r="H670" s="40">
        <v>87853.5</v>
      </c>
      <c r="I670" s="40">
        <v>7028.28</v>
      </c>
      <c r="J670" s="40">
        <v>60</v>
      </c>
      <c r="K670" s="40">
        <v>94941.78</v>
      </c>
      <c r="L670" s="10">
        <v>44103</v>
      </c>
      <c r="M670" t="s">
        <v>2810</v>
      </c>
      <c r="O670" t="str">
        <f>VLOOKUP(Table5[[#This Row],[Vendor_ID]],Table3[[Vendor_ID]:[REPUTASI]],10,0)</f>
        <v>A</v>
      </c>
      <c r="P670" t="str">
        <f>IF(Table5[[#This Row],[Reputation]]="F","Pembelian dilakukan kepada vendor dengan reputasi F","")</f>
        <v/>
      </c>
    </row>
    <row r="671" spans="1:16" hidden="1" x14ac:dyDescent="0.25">
      <c r="A671" s="4">
        <v>948</v>
      </c>
      <c r="B671" s="4">
        <v>4</v>
      </c>
      <c r="C671" s="4">
        <v>4</v>
      </c>
      <c r="D671" s="4">
        <v>1</v>
      </c>
      <c r="E671" s="4">
        <v>1508</v>
      </c>
      <c r="F671" s="4">
        <v>2</v>
      </c>
      <c r="G671" s="11">
        <v>44196</v>
      </c>
      <c r="H671" s="41">
        <v>125979</v>
      </c>
      <c r="I671" s="41">
        <v>10078.32</v>
      </c>
      <c r="J671" s="41">
        <v>70</v>
      </c>
      <c r="K671" s="41">
        <v>136127.32</v>
      </c>
      <c r="L671" s="11">
        <v>44103</v>
      </c>
      <c r="M671" t="s">
        <v>2810</v>
      </c>
      <c r="O671" t="str">
        <f>VLOOKUP(Table5[[#This Row],[Vendor_ID]],Table3[[Vendor_ID]:[REPUTASI]],10,0)</f>
        <v>A</v>
      </c>
      <c r="P671" t="str">
        <f>IF(Table5[[#This Row],[Reputation]]="F","Pembelian dilakukan kepada vendor dengan reputasi F","")</f>
        <v/>
      </c>
    </row>
    <row r="672" spans="1:16" hidden="1" x14ac:dyDescent="0.25">
      <c r="A672" s="5">
        <v>949</v>
      </c>
      <c r="B672" s="5">
        <v>4</v>
      </c>
      <c r="C672" s="5">
        <v>4</v>
      </c>
      <c r="D672" s="5">
        <v>255</v>
      </c>
      <c r="E672" s="5">
        <v>1548</v>
      </c>
      <c r="F672" s="5">
        <v>2</v>
      </c>
      <c r="G672" s="10">
        <v>44096</v>
      </c>
      <c r="H672" s="40">
        <v>59.944499999999998</v>
      </c>
      <c r="I672" s="40">
        <v>4.7956000000000003</v>
      </c>
      <c r="J672" s="40">
        <v>1.4985999999999999</v>
      </c>
      <c r="K672" s="40">
        <v>66.238699999999994</v>
      </c>
      <c r="L672" s="10">
        <v>44105</v>
      </c>
      <c r="M672" t="s">
        <v>2810</v>
      </c>
      <c r="O672" t="str">
        <f>VLOOKUP(Table5[[#This Row],[Vendor_ID]],Table3[[Vendor_ID]:[REPUTASI]],10,0)</f>
        <v>A</v>
      </c>
      <c r="P672" t="str">
        <f>IF(Table5[[#This Row],[Reputation]]="F","Pembelian dilakukan kepada vendor dengan reputasi F","")</f>
        <v/>
      </c>
    </row>
    <row r="673" spans="1:16" hidden="1" x14ac:dyDescent="0.25">
      <c r="A673" s="4">
        <v>950</v>
      </c>
      <c r="B673" s="4">
        <v>4</v>
      </c>
      <c r="C673" s="4">
        <v>4</v>
      </c>
      <c r="D673" s="4">
        <v>256</v>
      </c>
      <c r="E673" s="4">
        <v>1598</v>
      </c>
      <c r="F673" s="4">
        <v>4</v>
      </c>
      <c r="G673" s="11">
        <v>44096</v>
      </c>
      <c r="H673" s="41">
        <v>117.432</v>
      </c>
      <c r="I673" s="41">
        <v>9.3946000000000005</v>
      </c>
      <c r="J673" s="41">
        <v>2.9358</v>
      </c>
      <c r="K673" s="41">
        <v>129.76240000000001</v>
      </c>
      <c r="L673" s="11">
        <v>44105</v>
      </c>
      <c r="M673" t="s">
        <v>2810</v>
      </c>
      <c r="O673" t="str">
        <f>VLOOKUP(Table5[[#This Row],[Vendor_ID]],Table3[[Vendor_ID]:[REPUTASI]],10,0)</f>
        <v>A</v>
      </c>
      <c r="P673" t="str">
        <f>IF(Table5[[#This Row],[Reputation]]="F","Pembelian dilakukan kepada vendor dengan reputasi F","")</f>
        <v/>
      </c>
    </row>
    <row r="674" spans="1:16" hidden="1" x14ac:dyDescent="0.25">
      <c r="A674" s="5">
        <v>951</v>
      </c>
      <c r="B674" s="5">
        <v>4</v>
      </c>
      <c r="C674" s="5">
        <v>4</v>
      </c>
      <c r="D674" s="5">
        <v>259</v>
      </c>
      <c r="E674" s="5">
        <v>1658</v>
      </c>
      <c r="F674" s="5">
        <v>5</v>
      </c>
      <c r="G674" s="10">
        <v>44096</v>
      </c>
      <c r="H674" s="40">
        <v>43878.45</v>
      </c>
      <c r="I674" s="40">
        <v>3510.2759999999998</v>
      </c>
      <c r="J674" s="40">
        <v>1096.9612999999999</v>
      </c>
      <c r="K674" s="40">
        <v>48485.687299999998</v>
      </c>
      <c r="L674" s="10">
        <v>44105</v>
      </c>
      <c r="M674" t="s">
        <v>1829</v>
      </c>
      <c r="O674" t="str">
        <f>VLOOKUP(Table5[[#This Row],[Vendor_ID]],Table3[[Vendor_ID]:[REPUTASI]],10,0)</f>
        <v>B</v>
      </c>
      <c r="P674" t="str">
        <f>IF(Table5[[#This Row],[Reputation]]="F","Pembelian dilakukan kepada vendor dengan reputasi F","")</f>
        <v/>
      </c>
    </row>
    <row r="675" spans="1:16" hidden="1" x14ac:dyDescent="0.25">
      <c r="A675" s="4">
        <v>952</v>
      </c>
      <c r="B675" s="4">
        <v>4</v>
      </c>
      <c r="C675" s="4">
        <v>4</v>
      </c>
      <c r="D675" s="4">
        <v>260</v>
      </c>
      <c r="E675" s="4">
        <v>1536</v>
      </c>
      <c r="F675" s="4">
        <v>5</v>
      </c>
      <c r="G675" s="11">
        <v>44096</v>
      </c>
      <c r="H675" s="41">
        <v>142.63200000000001</v>
      </c>
      <c r="I675" s="41">
        <v>11.410600000000001</v>
      </c>
      <c r="J675" s="41">
        <v>3.5657999999999999</v>
      </c>
      <c r="K675" s="41">
        <v>157.60839999999999</v>
      </c>
      <c r="L675" s="11">
        <v>44105</v>
      </c>
      <c r="M675" t="s">
        <v>2810</v>
      </c>
      <c r="O675" t="str">
        <f>VLOOKUP(Table5[[#This Row],[Vendor_ID]],Table3[[Vendor_ID]:[REPUTASI]],10,0)</f>
        <v>A</v>
      </c>
      <c r="P675" t="str">
        <f>IF(Table5[[#This Row],[Reputation]]="F","Pembelian dilakukan kepada vendor dengan reputasi F","")</f>
        <v/>
      </c>
    </row>
    <row r="676" spans="1:16" x14ac:dyDescent="0.25">
      <c r="A676" s="5">
        <v>953</v>
      </c>
      <c r="B676" s="5">
        <v>4</v>
      </c>
      <c r="C676" s="5">
        <v>4</v>
      </c>
      <c r="D676" s="5">
        <v>258</v>
      </c>
      <c r="E676" s="5">
        <v>1568</v>
      </c>
      <c r="F676" s="5">
        <v>1</v>
      </c>
      <c r="G676" s="10">
        <v>44096</v>
      </c>
      <c r="H676" s="40">
        <v>12300.75</v>
      </c>
      <c r="I676" s="40">
        <v>984.06</v>
      </c>
      <c r="J676" s="40">
        <v>307.5188</v>
      </c>
      <c r="K676" s="40">
        <v>13592.328799999999</v>
      </c>
      <c r="L676" s="10">
        <v>44105</v>
      </c>
      <c r="M676" t="s">
        <v>1829</v>
      </c>
      <c r="O676" t="str">
        <f>VLOOKUP(Table5[[#This Row],[Vendor_ID]],Table3[[Vendor_ID]:[REPUTASI]],10,0)</f>
        <v>F</v>
      </c>
      <c r="P676" t="str">
        <f>IF(Table5[[#This Row],[Reputation]]="F","Pembelian dilakukan kepada vendor dengan reputasi F","")</f>
        <v>Pembelian dilakukan kepada vendor dengan reputasi F</v>
      </c>
    </row>
    <row r="677" spans="1:16" hidden="1" x14ac:dyDescent="0.25">
      <c r="A677" s="4">
        <v>954</v>
      </c>
      <c r="B677" s="4">
        <v>4</v>
      </c>
      <c r="C677" s="4">
        <v>4</v>
      </c>
      <c r="D677" s="4">
        <v>254</v>
      </c>
      <c r="E677" s="4">
        <v>1648</v>
      </c>
      <c r="F677" s="4">
        <v>5</v>
      </c>
      <c r="G677" s="11">
        <v>44096</v>
      </c>
      <c r="H677" s="41">
        <v>142.41149999999999</v>
      </c>
      <c r="I677" s="41">
        <v>11.392899999999999</v>
      </c>
      <c r="J677" s="41">
        <v>3.5602999999999998</v>
      </c>
      <c r="K677" s="41">
        <v>157.3647</v>
      </c>
      <c r="L677" s="11">
        <v>44105</v>
      </c>
      <c r="M677" t="s">
        <v>2810</v>
      </c>
      <c r="O677" t="str">
        <f>VLOOKUP(Table5[[#This Row],[Vendor_ID]],Table3[[Vendor_ID]:[REPUTASI]],10,0)</f>
        <v>A</v>
      </c>
      <c r="P677" t="str">
        <f>IF(Table5[[#This Row],[Reputation]]="F","Pembelian dilakukan kepada vendor dengan reputasi F","")</f>
        <v/>
      </c>
    </row>
    <row r="678" spans="1:16" hidden="1" x14ac:dyDescent="0.25">
      <c r="A678" s="5">
        <v>955</v>
      </c>
      <c r="B678" s="5">
        <v>4</v>
      </c>
      <c r="C678" s="5">
        <v>4</v>
      </c>
      <c r="D678" s="5">
        <v>257</v>
      </c>
      <c r="E678" s="5">
        <v>1646</v>
      </c>
      <c r="F678" s="5">
        <v>5</v>
      </c>
      <c r="G678" s="10">
        <v>44096</v>
      </c>
      <c r="H678" s="40">
        <v>19236.525000000001</v>
      </c>
      <c r="I678" s="40">
        <v>1538.922</v>
      </c>
      <c r="J678" s="40">
        <v>480.91309999999999</v>
      </c>
      <c r="K678" s="40">
        <v>21256.360100000002</v>
      </c>
      <c r="L678" s="10">
        <v>44105</v>
      </c>
      <c r="M678" t="s">
        <v>2810</v>
      </c>
      <c r="O678" t="str">
        <f>VLOOKUP(Table5[[#This Row],[Vendor_ID]],Table3[[Vendor_ID]:[REPUTASI]],10,0)</f>
        <v>A</v>
      </c>
      <c r="P678" t="str">
        <f>IF(Table5[[#This Row],[Reputation]]="F","Pembelian dilakukan kepada vendor dengan reputasi F","")</f>
        <v/>
      </c>
    </row>
    <row r="679" spans="1:16" hidden="1" x14ac:dyDescent="0.25">
      <c r="A679" s="4">
        <v>956</v>
      </c>
      <c r="B679" s="4">
        <v>4</v>
      </c>
      <c r="C679" s="4">
        <v>4</v>
      </c>
      <c r="D679" s="4">
        <v>261</v>
      </c>
      <c r="E679" s="4">
        <v>1672</v>
      </c>
      <c r="F679" s="4">
        <v>4</v>
      </c>
      <c r="G679" s="11">
        <v>44096</v>
      </c>
      <c r="H679" s="41">
        <v>50983.936500000003</v>
      </c>
      <c r="I679" s="41">
        <v>4078.7148999999999</v>
      </c>
      <c r="J679" s="41">
        <v>1274.5984000000001</v>
      </c>
      <c r="K679" s="41">
        <v>56337.249799999998</v>
      </c>
      <c r="L679" s="11">
        <v>44105</v>
      </c>
      <c r="M679" t="s">
        <v>2817</v>
      </c>
      <c r="O679" t="str">
        <f>VLOOKUP(Table5[[#This Row],[Vendor_ID]],Table3[[Vendor_ID]:[REPUTASI]],10,0)</f>
        <v>B</v>
      </c>
      <c r="P679" t="str">
        <f>IF(Table5[[#This Row],[Reputation]]="F","Pembelian dilakukan kepada vendor dengan reputasi F","")</f>
        <v/>
      </c>
    </row>
    <row r="680" spans="1:16" hidden="1" x14ac:dyDescent="0.25">
      <c r="A680" s="5">
        <v>957</v>
      </c>
      <c r="B680" s="5">
        <v>4</v>
      </c>
      <c r="C680" s="5">
        <v>4</v>
      </c>
      <c r="D680" s="5">
        <v>251</v>
      </c>
      <c r="E680" s="5">
        <v>1600</v>
      </c>
      <c r="F680" s="5">
        <v>1</v>
      </c>
      <c r="G680" s="10">
        <v>44096</v>
      </c>
      <c r="H680" s="40">
        <v>1276.2750000000001</v>
      </c>
      <c r="I680" s="40">
        <v>102.102</v>
      </c>
      <c r="J680" s="40">
        <v>31.9069</v>
      </c>
      <c r="K680" s="40">
        <v>1410.2838999999999</v>
      </c>
      <c r="L680" s="10">
        <v>44105</v>
      </c>
      <c r="M680" t="s">
        <v>2810</v>
      </c>
      <c r="O680" t="str">
        <f>VLOOKUP(Table5[[#This Row],[Vendor_ID]],Table3[[Vendor_ID]:[REPUTASI]],10,0)</f>
        <v>A</v>
      </c>
      <c r="P680" t="str">
        <f>IF(Table5[[#This Row],[Reputation]]="F","Pembelian dilakukan kepada vendor dengan reputasi F","")</f>
        <v/>
      </c>
    </row>
    <row r="681" spans="1:16" hidden="1" x14ac:dyDescent="0.25">
      <c r="A681" s="4">
        <v>958</v>
      </c>
      <c r="B681" s="4">
        <v>4</v>
      </c>
      <c r="C681" s="4">
        <v>4</v>
      </c>
      <c r="D681" s="4">
        <v>253</v>
      </c>
      <c r="E681" s="4">
        <v>1522</v>
      </c>
      <c r="F681" s="4">
        <v>1</v>
      </c>
      <c r="G681" s="11">
        <v>44096</v>
      </c>
      <c r="H681" s="41">
        <v>2003.925</v>
      </c>
      <c r="I681" s="41">
        <v>160.31399999999999</v>
      </c>
      <c r="J681" s="41">
        <v>50.098100000000002</v>
      </c>
      <c r="K681" s="41">
        <v>2214.3371000000002</v>
      </c>
      <c r="L681" s="11">
        <v>44105</v>
      </c>
      <c r="M681" t="s">
        <v>2810</v>
      </c>
      <c r="O681" t="str">
        <f>VLOOKUP(Table5[[#This Row],[Vendor_ID]],Table3[[Vendor_ID]:[REPUTASI]],10,0)</f>
        <v>A</v>
      </c>
      <c r="P681" t="str">
        <f>IF(Table5[[#This Row],[Reputation]]="F","Pembelian dilakukan kepada vendor dengan reputasi F","")</f>
        <v/>
      </c>
    </row>
    <row r="682" spans="1:16" x14ac:dyDescent="0.25">
      <c r="A682" s="5">
        <v>959</v>
      </c>
      <c r="B682" s="5">
        <v>4</v>
      </c>
      <c r="C682" s="5">
        <v>4</v>
      </c>
      <c r="D682" s="5">
        <v>255</v>
      </c>
      <c r="E682" s="5">
        <v>1570</v>
      </c>
      <c r="F682" s="5">
        <v>2</v>
      </c>
      <c r="G682" s="10">
        <v>44096</v>
      </c>
      <c r="H682" s="40">
        <v>50860.425000000003</v>
      </c>
      <c r="I682" s="40">
        <v>4068.8339999999998</v>
      </c>
      <c r="J682" s="40">
        <v>1271.5106000000001</v>
      </c>
      <c r="K682" s="40">
        <v>56200.7696</v>
      </c>
      <c r="L682" s="10">
        <v>44105</v>
      </c>
      <c r="M682" t="s">
        <v>1829</v>
      </c>
      <c r="O682" t="str">
        <f>VLOOKUP(Table5[[#This Row],[Vendor_ID]],Table3[[Vendor_ID]:[REPUTASI]],10,0)</f>
        <v>F</v>
      </c>
      <c r="P682" t="str">
        <f>IF(Table5[[#This Row],[Reputation]]="F","Pembelian dilakukan kepada vendor dengan reputasi F","")</f>
        <v>Pembelian dilakukan kepada vendor dengan reputasi F</v>
      </c>
    </row>
    <row r="683" spans="1:16" x14ac:dyDescent="0.25">
      <c r="A683" s="4">
        <v>960</v>
      </c>
      <c r="B683" s="4">
        <v>4</v>
      </c>
      <c r="C683" s="4">
        <v>4</v>
      </c>
      <c r="D683" s="4">
        <v>256</v>
      </c>
      <c r="E683" s="4">
        <v>1516</v>
      </c>
      <c r="F683" s="4">
        <v>1</v>
      </c>
      <c r="G683" s="11">
        <v>44096</v>
      </c>
      <c r="H683" s="41">
        <v>454.86</v>
      </c>
      <c r="I683" s="41">
        <v>36.388800000000003</v>
      </c>
      <c r="J683" s="41">
        <v>11.371499999999999</v>
      </c>
      <c r="K683" s="41">
        <v>502.62029999999999</v>
      </c>
      <c r="L683" s="11">
        <v>44105</v>
      </c>
      <c r="M683" t="s">
        <v>1829</v>
      </c>
      <c r="O683" t="str">
        <f>VLOOKUP(Table5[[#This Row],[Vendor_ID]],Table3[[Vendor_ID]:[REPUTASI]],10,0)</f>
        <v>F</v>
      </c>
      <c r="P683" t="str">
        <f>IF(Table5[[#This Row],[Reputation]]="F","Pembelian dilakukan kepada vendor dengan reputasi F","")</f>
        <v>Pembelian dilakukan kepada vendor dengan reputasi F</v>
      </c>
    </row>
    <row r="684" spans="1:16" hidden="1" x14ac:dyDescent="0.25">
      <c r="A684" s="5">
        <v>961</v>
      </c>
      <c r="B684" s="5">
        <v>4</v>
      </c>
      <c r="C684" s="5">
        <v>4</v>
      </c>
      <c r="D684" s="5">
        <v>259</v>
      </c>
      <c r="E684" s="5">
        <v>1506</v>
      </c>
      <c r="F684" s="5">
        <v>5</v>
      </c>
      <c r="G684" s="10">
        <v>44096</v>
      </c>
      <c r="H684" s="40">
        <v>43878.45</v>
      </c>
      <c r="I684" s="40">
        <v>3510.2759999999998</v>
      </c>
      <c r="J684" s="40">
        <v>1096.9612999999999</v>
      </c>
      <c r="K684" s="40">
        <v>48485.687299999998</v>
      </c>
      <c r="L684" s="10">
        <v>44105</v>
      </c>
      <c r="M684" t="s">
        <v>1829</v>
      </c>
      <c r="O684" t="str">
        <f>VLOOKUP(Table5[[#This Row],[Vendor_ID]],Table3[[Vendor_ID]:[REPUTASI]],10,0)</f>
        <v>B</v>
      </c>
      <c r="P684" t="str">
        <f>IF(Table5[[#This Row],[Reputation]]="F","Pembelian dilakukan kepada vendor dengan reputasi F","")</f>
        <v/>
      </c>
    </row>
    <row r="685" spans="1:16" hidden="1" x14ac:dyDescent="0.25">
      <c r="A685" s="4">
        <v>962</v>
      </c>
      <c r="B685" s="4">
        <v>4</v>
      </c>
      <c r="C685" s="4">
        <v>4</v>
      </c>
      <c r="D685" s="4">
        <v>250</v>
      </c>
      <c r="E685" s="4">
        <v>1626</v>
      </c>
      <c r="F685" s="4">
        <v>2</v>
      </c>
      <c r="G685" s="11">
        <v>44096</v>
      </c>
      <c r="H685" s="41">
        <v>7132.125</v>
      </c>
      <c r="I685" s="41">
        <v>570.57000000000005</v>
      </c>
      <c r="J685" s="41">
        <v>178.3031</v>
      </c>
      <c r="K685" s="41">
        <v>7880.9980999999998</v>
      </c>
      <c r="L685" s="11">
        <v>44105</v>
      </c>
      <c r="M685" t="s">
        <v>2817</v>
      </c>
      <c r="O685" t="str">
        <f>VLOOKUP(Table5[[#This Row],[Vendor_ID]],Table3[[Vendor_ID]:[REPUTASI]],10,0)</f>
        <v>B</v>
      </c>
      <c r="P685" t="str">
        <f>IF(Table5[[#This Row],[Reputation]]="F","Pembelian dilakukan kepada vendor dengan reputasi F","")</f>
        <v/>
      </c>
    </row>
    <row r="686" spans="1:16" x14ac:dyDescent="0.25">
      <c r="A686" s="5">
        <v>963</v>
      </c>
      <c r="B686" s="5">
        <v>4</v>
      </c>
      <c r="C686" s="5">
        <v>4</v>
      </c>
      <c r="D686" s="5">
        <v>258</v>
      </c>
      <c r="E686" s="5">
        <v>1542</v>
      </c>
      <c r="F686" s="5">
        <v>2</v>
      </c>
      <c r="G686" s="10">
        <v>44096</v>
      </c>
      <c r="H686" s="40">
        <v>28343.7</v>
      </c>
      <c r="I686" s="40">
        <v>2267.4960000000001</v>
      </c>
      <c r="J686" s="40">
        <v>708.59249999999997</v>
      </c>
      <c r="K686" s="40">
        <v>31319.788499999999</v>
      </c>
      <c r="L686" s="10">
        <v>44105</v>
      </c>
      <c r="M686" t="s">
        <v>1829</v>
      </c>
      <c r="O686" t="str">
        <f>VLOOKUP(Table5[[#This Row],[Vendor_ID]],Table3[[Vendor_ID]:[REPUTASI]],10,0)</f>
        <v>F</v>
      </c>
      <c r="P686" t="str">
        <f>IF(Table5[[#This Row],[Reputation]]="F","Pembelian dilakukan kepada vendor dengan reputasi F","")</f>
        <v>Pembelian dilakukan kepada vendor dengan reputasi F</v>
      </c>
    </row>
    <row r="687" spans="1:16" hidden="1" x14ac:dyDescent="0.25">
      <c r="A687" s="4">
        <v>964</v>
      </c>
      <c r="B687" s="4">
        <v>4</v>
      </c>
      <c r="C687" s="4">
        <v>4</v>
      </c>
      <c r="D687" s="4">
        <v>254</v>
      </c>
      <c r="E687" s="4">
        <v>1610</v>
      </c>
      <c r="F687" s="4">
        <v>4</v>
      </c>
      <c r="G687" s="11">
        <v>44096</v>
      </c>
      <c r="H687" s="41">
        <v>22516.724999999999</v>
      </c>
      <c r="I687" s="41">
        <v>1801.338</v>
      </c>
      <c r="J687" s="41">
        <v>562.91809999999998</v>
      </c>
      <c r="K687" s="41">
        <v>24880.981100000001</v>
      </c>
      <c r="L687" s="11">
        <v>44105</v>
      </c>
      <c r="M687" t="s">
        <v>2810</v>
      </c>
      <c r="O687" t="str">
        <f>VLOOKUP(Table5[[#This Row],[Vendor_ID]],Table3[[Vendor_ID]:[REPUTASI]],10,0)</f>
        <v>A</v>
      </c>
      <c r="P687" t="str">
        <f>IF(Table5[[#This Row],[Reputation]]="F","Pembelian dilakukan kepada vendor dengan reputasi F","")</f>
        <v/>
      </c>
    </row>
    <row r="688" spans="1:16" hidden="1" x14ac:dyDescent="0.25">
      <c r="A688" s="5">
        <v>965</v>
      </c>
      <c r="B688" s="5">
        <v>4</v>
      </c>
      <c r="C688" s="5">
        <v>4</v>
      </c>
      <c r="D688" s="5">
        <v>258</v>
      </c>
      <c r="E688" s="5">
        <v>1644</v>
      </c>
      <c r="F688" s="5">
        <v>1</v>
      </c>
      <c r="G688" s="10">
        <v>44100</v>
      </c>
      <c r="H688" s="40">
        <v>3713.3249999999998</v>
      </c>
      <c r="I688" s="40">
        <v>297.06599999999997</v>
      </c>
      <c r="J688" s="40">
        <v>92.833100000000002</v>
      </c>
      <c r="K688" s="40">
        <v>4103.2241000000004</v>
      </c>
      <c r="L688" s="10">
        <v>44109</v>
      </c>
      <c r="M688" t="s">
        <v>2817</v>
      </c>
      <c r="O688" t="str">
        <f>VLOOKUP(Table5[[#This Row],[Vendor_ID]],Table3[[Vendor_ID]:[REPUTASI]],10,0)</f>
        <v>B</v>
      </c>
      <c r="P688" t="str">
        <f>IF(Table5[[#This Row],[Reputation]]="F","Pembelian dilakukan kepada vendor dengan reputasi F","")</f>
        <v/>
      </c>
    </row>
    <row r="689" spans="1:16" x14ac:dyDescent="0.25">
      <c r="A689" s="4">
        <v>966</v>
      </c>
      <c r="B689" s="4">
        <v>4</v>
      </c>
      <c r="C689" s="4">
        <v>4</v>
      </c>
      <c r="D689" s="4">
        <v>254</v>
      </c>
      <c r="E689" s="4">
        <v>1680</v>
      </c>
      <c r="F689" s="4">
        <v>5</v>
      </c>
      <c r="G689" s="11">
        <v>44100</v>
      </c>
      <c r="H689" s="41">
        <v>63831.074999999997</v>
      </c>
      <c r="I689" s="41">
        <v>5106.4859999999999</v>
      </c>
      <c r="J689" s="41">
        <v>1595.7769000000001</v>
      </c>
      <c r="K689" s="41">
        <v>70533.337899999999</v>
      </c>
      <c r="L689" s="11">
        <v>44109</v>
      </c>
      <c r="M689" t="s">
        <v>1829</v>
      </c>
      <c r="O689" t="str">
        <f>VLOOKUP(Table5[[#This Row],[Vendor_ID]],Table3[[Vendor_ID]:[REPUTASI]],10,0)</f>
        <v>F</v>
      </c>
      <c r="P689" t="str">
        <f>IF(Table5[[#This Row],[Reputation]]="F","Pembelian dilakukan kepada vendor dengan reputasi F","")</f>
        <v>Pembelian dilakukan kepada vendor dengan reputasi F</v>
      </c>
    </row>
    <row r="690" spans="1:16" hidden="1" x14ac:dyDescent="0.25">
      <c r="A690" s="5">
        <v>967</v>
      </c>
      <c r="B690" s="5">
        <v>4</v>
      </c>
      <c r="C690" s="5">
        <v>4</v>
      </c>
      <c r="D690" s="5">
        <v>257</v>
      </c>
      <c r="E690" s="5">
        <v>1584</v>
      </c>
      <c r="F690" s="5">
        <v>5</v>
      </c>
      <c r="G690" s="10">
        <v>44100</v>
      </c>
      <c r="H690" s="40">
        <v>16340.31</v>
      </c>
      <c r="I690" s="40">
        <v>1307.2248</v>
      </c>
      <c r="J690" s="40">
        <v>408.50779999999997</v>
      </c>
      <c r="K690" s="40">
        <v>18056.042600000001</v>
      </c>
      <c r="L690" s="10">
        <v>44109</v>
      </c>
      <c r="M690" t="s">
        <v>1829</v>
      </c>
      <c r="O690" t="str">
        <f>VLOOKUP(Table5[[#This Row],[Vendor_ID]],Table3[[Vendor_ID]:[REPUTASI]],10,0)</f>
        <v>B</v>
      </c>
      <c r="P690" t="str">
        <f>IF(Table5[[#This Row],[Reputation]]="F","Pembelian dilakukan kepada vendor dengan reputasi F","")</f>
        <v/>
      </c>
    </row>
    <row r="691" spans="1:16" hidden="1" x14ac:dyDescent="0.25">
      <c r="A691" s="4">
        <v>968</v>
      </c>
      <c r="B691" s="4">
        <v>4</v>
      </c>
      <c r="C691" s="4">
        <v>4</v>
      </c>
      <c r="D691" s="4">
        <v>261</v>
      </c>
      <c r="E691" s="4">
        <v>1620</v>
      </c>
      <c r="F691" s="4">
        <v>5</v>
      </c>
      <c r="G691" s="11">
        <v>44100</v>
      </c>
      <c r="H691" s="41">
        <v>5711.4750000000004</v>
      </c>
      <c r="I691" s="41">
        <v>456.91800000000001</v>
      </c>
      <c r="J691" s="41">
        <v>142.7869</v>
      </c>
      <c r="K691" s="41">
        <v>6311.1799000000001</v>
      </c>
      <c r="L691" s="11">
        <v>44109</v>
      </c>
      <c r="M691" t="s">
        <v>2817</v>
      </c>
      <c r="O691" t="str">
        <f>VLOOKUP(Table5[[#This Row],[Vendor_ID]],Table3[[Vendor_ID]:[REPUTASI]],10,0)</f>
        <v>B</v>
      </c>
      <c r="P691" t="str">
        <f>IF(Table5[[#This Row],[Reputation]]="F","Pembelian dilakukan kepada vendor dengan reputasi F","")</f>
        <v/>
      </c>
    </row>
    <row r="692" spans="1:16" hidden="1" x14ac:dyDescent="0.25">
      <c r="A692" s="5">
        <v>969</v>
      </c>
      <c r="B692" s="5">
        <v>4</v>
      </c>
      <c r="C692" s="5">
        <v>4</v>
      </c>
      <c r="D692" s="5">
        <v>257</v>
      </c>
      <c r="E692" s="5">
        <v>1638</v>
      </c>
      <c r="F692" s="5">
        <v>5</v>
      </c>
      <c r="G692" s="10">
        <v>44100</v>
      </c>
      <c r="H692" s="40">
        <v>34644.224999999999</v>
      </c>
      <c r="I692" s="40">
        <v>2771.538</v>
      </c>
      <c r="J692" s="40">
        <v>866.10559999999998</v>
      </c>
      <c r="K692" s="40">
        <v>38281.868600000002</v>
      </c>
      <c r="L692" s="10">
        <v>44109</v>
      </c>
      <c r="M692" t="s">
        <v>2817</v>
      </c>
      <c r="O692" t="str">
        <f>VLOOKUP(Table5[[#This Row],[Vendor_ID]],Table3[[Vendor_ID]:[REPUTASI]],10,0)</f>
        <v>A</v>
      </c>
      <c r="P692" t="str">
        <f>IF(Table5[[#This Row],[Reputation]]="F","Pembelian dilakukan kepada vendor dengan reputasi F","")</f>
        <v/>
      </c>
    </row>
    <row r="693" spans="1:16" hidden="1" x14ac:dyDescent="0.25">
      <c r="A693" s="4">
        <v>970</v>
      </c>
      <c r="B693" s="4">
        <v>4</v>
      </c>
      <c r="C693" s="4">
        <v>4</v>
      </c>
      <c r="D693" s="4">
        <v>261</v>
      </c>
      <c r="E693" s="4">
        <v>1582</v>
      </c>
      <c r="F693" s="4">
        <v>4</v>
      </c>
      <c r="G693" s="11">
        <v>44100</v>
      </c>
      <c r="H693" s="41">
        <v>364.92750000000001</v>
      </c>
      <c r="I693" s="41">
        <v>29.194199999999999</v>
      </c>
      <c r="J693" s="41">
        <v>9.1232000000000006</v>
      </c>
      <c r="K693" s="41">
        <v>403.24489999999997</v>
      </c>
      <c r="L693" s="11">
        <v>44109</v>
      </c>
      <c r="M693" t="s">
        <v>2810</v>
      </c>
      <c r="O693" t="str">
        <f>VLOOKUP(Table5[[#This Row],[Vendor_ID]],Table3[[Vendor_ID]:[REPUTASI]],10,0)</f>
        <v>A</v>
      </c>
      <c r="P693" t="str">
        <f>IF(Table5[[#This Row],[Reputation]]="F","Pembelian dilakukan kepada vendor dengan reputasi F","")</f>
        <v/>
      </c>
    </row>
    <row r="694" spans="1:16" hidden="1" x14ac:dyDescent="0.25">
      <c r="A694" s="5">
        <v>971</v>
      </c>
      <c r="B694" s="5">
        <v>5</v>
      </c>
      <c r="C694" s="5">
        <v>4</v>
      </c>
      <c r="D694" s="5">
        <v>251</v>
      </c>
      <c r="E694" s="5">
        <v>1510</v>
      </c>
      <c r="F694" s="5">
        <v>5</v>
      </c>
      <c r="G694" s="10">
        <v>44100</v>
      </c>
      <c r="H694" s="40">
        <v>143.04150000000001</v>
      </c>
      <c r="I694" s="40">
        <v>11.443300000000001</v>
      </c>
      <c r="J694" s="40">
        <v>3.5760000000000001</v>
      </c>
      <c r="K694" s="40">
        <v>158.0608</v>
      </c>
      <c r="L694" s="10">
        <v>44109</v>
      </c>
      <c r="M694" t="s">
        <v>2810</v>
      </c>
      <c r="O694" t="str">
        <f>VLOOKUP(Table5[[#This Row],[Vendor_ID]],Table3[[Vendor_ID]:[REPUTASI]],10,0)</f>
        <v>A</v>
      </c>
      <c r="P694" t="str">
        <f>IF(Table5[[#This Row],[Reputation]]="F","Pembelian dilakukan kepada vendor dengan reputasi F","")</f>
        <v/>
      </c>
    </row>
    <row r="695" spans="1:16" x14ac:dyDescent="0.25">
      <c r="A695" s="4">
        <v>972</v>
      </c>
      <c r="B695" s="4">
        <v>4</v>
      </c>
      <c r="C695" s="4">
        <v>4</v>
      </c>
      <c r="D695" s="4">
        <v>253</v>
      </c>
      <c r="E695" s="4">
        <v>1526</v>
      </c>
      <c r="F695" s="4">
        <v>2</v>
      </c>
      <c r="G695" s="11">
        <v>44100</v>
      </c>
      <c r="H695" s="41">
        <v>28199.325000000001</v>
      </c>
      <c r="I695" s="41">
        <v>2255.9459999999999</v>
      </c>
      <c r="J695" s="41">
        <v>704.98310000000004</v>
      </c>
      <c r="K695" s="41">
        <v>31160.254099999998</v>
      </c>
      <c r="L695" s="11">
        <v>44109</v>
      </c>
      <c r="M695" t="s">
        <v>1829</v>
      </c>
      <c r="O695" t="str">
        <f>VLOOKUP(Table5[[#This Row],[Vendor_ID]],Table3[[Vendor_ID]:[REPUTASI]],10,0)</f>
        <v>F</v>
      </c>
      <c r="P695" t="str">
        <f>IF(Table5[[#This Row],[Reputation]]="F","Pembelian dilakukan kepada vendor dengan reputasi F","")</f>
        <v>Pembelian dilakukan kepada vendor dengan reputasi F</v>
      </c>
    </row>
    <row r="696" spans="1:16" hidden="1" x14ac:dyDescent="0.25">
      <c r="A696" s="5">
        <v>973</v>
      </c>
      <c r="B696" s="5">
        <v>4</v>
      </c>
      <c r="C696" s="5">
        <v>4</v>
      </c>
      <c r="D696" s="5">
        <v>250</v>
      </c>
      <c r="E696" s="5">
        <v>1666</v>
      </c>
      <c r="F696" s="5">
        <v>4</v>
      </c>
      <c r="G696" s="10">
        <v>44101</v>
      </c>
      <c r="H696" s="40">
        <v>360.04500000000002</v>
      </c>
      <c r="I696" s="40">
        <v>28.803599999999999</v>
      </c>
      <c r="J696" s="40">
        <v>9.0010999999999992</v>
      </c>
      <c r="K696" s="40">
        <v>397.84969999999998</v>
      </c>
      <c r="L696" s="10">
        <v>44110</v>
      </c>
      <c r="M696" t="s">
        <v>2817</v>
      </c>
      <c r="O696" t="str">
        <f>VLOOKUP(Table5[[#This Row],[Vendor_ID]],Table3[[Vendor_ID]:[REPUTASI]],10,0)</f>
        <v>B</v>
      </c>
      <c r="P696" t="str">
        <f>IF(Table5[[#This Row],[Reputation]]="F","Pembelian dilakukan kepada vendor dengan reputasi F","")</f>
        <v/>
      </c>
    </row>
    <row r="697" spans="1:16" hidden="1" x14ac:dyDescent="0.25">
      <c r="A697" s="4">
        <v>974</v>
      </c>
      <c r="B697" s="4">
        <v>4</v>
      </c>
      <c r="C697" s="4">
        <v>4</v>
      </c>
      <c r="D697" s="4">
        <v>253</v>
      </c>
      <c r="E697" s="4">
        <v>1592</v>
      </c>
      <c r="F697" s="4">
        <v>2</v>
      </c>
      <c r="G697" s="11">
        <v>44101</v>
      </c>
      <c r="H697" s="41">
        <v>97.965000000000003</v>
      </c>
      <c r="I697" s="41">
        <v>7.8372000000000002</v>
      </c>
      <c r="J697" s="41">
        <v>2.4491000000000001</v>
      </c>
      <c r="K697" s="41">
        <v>108.2513</v>
      </c>
      <c r="L697" s="11">
        <v>44110</v>
      </c>
      <c r="M697" t="s">
        <v>2810</v>
      </c>
      <c r="O697" t="str">
        <f>VLOOKUP(Table5[[#This Row],[Vendor_ID]],Table3[[Vendor_ID]:[REPUTASI]],10,0)</f>
        <v>A</v>
      </c>
      <c r="P697" t="str">
        <f>IF(Table5[[#This Row],[Reputation]]="F","Pembelian dilakukan kepada vendor dengan reputasi F","")</f>
        <v/>
      </c>
    </row>
    <row r="698" spans="1:16" hidden="1" x14ac:dyDescent="0.25">
      <c r="A698" s="5">
        <v>975</v>
      </c>
      <c r="B698" s="5">
        <v>5</v>
      </c>
      <c r="C698" s="5">
        <v>4</v>
      </c>
      <c r="D698" s="5">
        <v>255</v>
      </c>
      <c r="E698" s="5">
        <v>1618</v>
      </c>
      <c r="F698" s="5">
        <v>4</v>
      </c>
      <c r="G698" s="10">
        <v>44101</v>
      </c>
      <c r="H698" s="40">
        <v>114.471</v>
      </c>
      <c r="I698" s="40">
        <v>9.1577000000000002</v>
      </c>
      <c r="J698" s="40">
        <v>2.8618000000000001</v>
      </c>
      <c r="K698" s="40">
        <v>126.4905</v>
      </c>
      <c r="L698" s="10">
        <v>44110</v>
      </c>
      <c r="M698" t="s">
        <v>2810</v>
      </c>
      <c r="O698" t="str">
        <f>VLOOKUP(Table5[[#This Row],[Vendor_ID]],Table3[[Vendor_ID]:[REPUTASI]],10,0)</f>
        <v>A</v>
      </c>
      <c r="P698" t="str">
        <f>IF(Table5[[#This Row],[Reputation]]="F","Pembelian dilakukan kepada vendor dengan reputasi F","")</f>
        <v/>
      </c>
    </row>
    <row r="699" spans="1:16" hidden="1" x14ac:dyDescent="0.25">
      <c r="A699" s="4">
        <v>976</v>
      </c>
      <c r="B699" s="4">
        <v>4</v>
      </c>
      <c r="C699" s="4">
        <v>4</v>
      </c>
      <c r="D699" s="4">
        <v>256</v>
      </c>
      <c r="E699" s="4">
        <v>1612</v>
      </c>
      <c r="F699" s="4">
        <v>4</v>
      </c>
      <c r="G699" s="11">
        <v>44101</v>
      </c>
      <c r="H699" s="41">
        <v>132.6465</v>
      </c>
      <c r="I699" s="41">
        <v>10.611700000000001</v>
      </c>
      <c r="J699" s="41">
        <v>3.3161999999999998</v>
      </c>
      <c r="K699" s="41">
        <v>146.5744</v>
      </c>
      <c r="L699" s="11">
        <v>44110</v>
      </c>
      <c r="M699" t="s">
        <v>2810</v>
      </c>
      <c r="O699" t="str">
        <f>VLOOKUP(Table5[[#This Row],[Vendor_ID]],Table3[[Vendor_ID]:[REPUTASI]],10,0)</f>
        <v>A</v>
      </c>
      <c r="P699" t="str">
        <f>IF(Table5[[#This Row],[Reputation]]="F","Pembelian dilakukan kepada vendor dengan reputasi F","")</f>
        <v/>
      </c>
    </row>
    <row r="700" spans="1:16" hidden="1" x14ac:dyDescent="0.25">
      <c r="A700" s="5">
        <v>977</v>
      </c>
      <c r="B700" s="5">
        <v>4</v>
      </c>
      <c r="C700" s="5">
        <v>4</v>
      </c>
      <c r="D700" s="5">
        <v>255</v>
      </c>
      <c r="E700" s="5">
        <v>1644</v>
      </c>
      <c r="F700" s="5">
        <v>1</v>
      </c>
      <c r="G700" s="10">
        <v>44103</v>
      </c>
      <c r="H700" s="40">
        <v>3713.3249999999998</v>
      </c>
      <c r="I700" s="40">
        <v>297.06599999999997</v>
      </c>
      <c r="J700" s="40">
        <v>92.833100000000002</v>
      </c>
      <c r="K700" s="40">
        <v>4103.2241000000004</v>
      </c>
      <c r="L700" s="10">
        <v>44112</v>
      </c>
      <c r="M700" t="s">
        <v>2817</v>
      </c>
      <c r="O700" t="str">
        <f>VLOOKUP(Table5[[#This Row],[Vendor_ID]],Table3[[Vendor_ID]:[REPUTASI]],10,0)</f>
        <v>B</v>
      </c>
      <c r="P700" t="str">
        <f>IF(Table5[[#This Row],[Reputation]]="F","Pembelian dilakukan kepada vendor dengan reputasi F","")</f>
        <v/>
      </c>
    </row>
    <row r="701" spans="1:16" x14ac:dyDescent="0.25">
      <c r="A701" s="4">
        <v>978</v>
      </c>
      <c r="B701" s="4">
        <v>4</v>
      </c>
      <c r="C701" s="4">
        <v>4</v>
      </c>
      <c r="D701" s="4">
        <v>256</v>
      </c>
      <c r="E701" s="4">
        <v>1680</v>
      </c>
      <c r="F701" s="4">
        <v>5</v>
      </c>
      <c r="G701" s="11">
        <v>44103</v>
      </c>
      <c r="H701" s="41">
        <v>63831.074999999997</v>
      </c>
      <c r="I701" s="41">
        <v>5106.4859999999999</v>
      </c>
      <c r="J701" s="41">
        <v>1595.7769000000001</v>
      </c>
      <c r="K701" s="41">
        <v>70533.337899999999</v>
      </c>
      <c r="L701" s="11">
        <v>44112</v>
      </c>
      <c r="M701" t="s">
        <v>1829</v>
      </c>
      <c r="O701" t="str">
        <f>VLOOKUP(Table5[[#This Row],[Vendor_ID]],Table3[[Vendor_ID]:[REPUTASI]],10,0)</f>
        <v>F</v>
      </c>
      <c r="P701" t="str">
        <f>IF(Table5[[#This Row],[Reputation]]="F","Pembelian dilakukan kepada vendor dengan reputasi F","")</f>
        <v>Pembelian dilakukan kepada vendor dengan reputasi F</v>
      </c>
    </row>
    <row r="702" spans="1:16" hidden="1" x14ac:dyDescent="0.25">
      <c r="A702" s="5">
        <v>979</v>
      </c>
      <c r="B702" s="5">
        <v>4</v>
      </c>
      <c r="C702" s="5">
        <v>4</v>
      </c>
      <c r="D702" s="5">
        <v>259</v>
      </c>
      <c r="E702" s="5">
        <v>1584</v>
      </c>
      <c r="F702" s="5">
        <v>5</v>
      </c>
      <c r="G702" s="10">
        <v>44103</v>
      </c>
      <c r="H702" s="40">
        <v>16340.31</v>
      </c>
      <c r="I702" s="40">
        <v>1307.2248</v>
      </c>
      <c r="J702" s="40">
        <v>408.50779999999997</v>
      </c>
      <c r="K702" s="40">
        <v>18056.042600000001</v>
      </c>
      <c r="L702" s="10">
        <v>44112</v>
      </c>
      <c r="M702" t="s">
        <v>1829</v>
      </c>
      <c r="O702" t="str">
        <f>VLOOKUP(Table5[[#This Row],[Vendor_ID]],Table3[[Vendor_ID]:[REPUTASI]],10,0)</f>
        <v>B</v>
      </c>
      <c r="P702" t="str">
        <f>IF(Table5[[#This Row],[Reputation]]="F","Pembelian dilakukan kepada vendor dengan reputasi F","")</f>
        <v/>
      </c>
    </row>
    <row r="703" spans="1:16" hidden="1" x14ac:dyDescent="0.25">
      <c r="A703" s="4">
        <v>980</v>
      </c>
      <c r="B703" s="4">
        <v>4</v>
      </c>
      <c r="C703" s="4">
        <v>4</v>
      </c>
      <c r="D703" s="4">
        <v>260</v>
      </c>
      <c r="E703" s="4">
        <v>1620</v>
      </c>
      <c r="F703" s="4">
        <v>5</v>
      </c>
      <c r="G703" s="11">
        <v>44103</v>
      </c>
      <c r="H703" s="41">
        <v>5711.4750000000004</v>
      </c>
      <c r="I703" s="41">
        <v>456.91800000000001</v>
      </c>
      <c r="J703" s="41">
        <v>142.7869</v>
      </c>
      <c r="K703" s="41">
        <v>6311.1799000000001</v>
      </c>
      <c r="L703" s="11">
        <v>44112</v>
      </c>
      <c r="M703" t="s">
        <v>2817</v>
      </c>
      <c r="O703" t="str">
        <f>VLOOKUP(Table5[[#This Row],[Vendor_ID]],Table3[[Vendor_ID]:[REPUTASI]],10,0)</f>
        <v>B</v>
      </c>
      <c r="P703" t="str">
        <f>IF(Table5[[#This Row],[Reputation]]="F","Pembelian dilakukan kepada vendor dengan reputasi F","")</f>
        <v/>
      </c>
    </row>
    <row r="704" spans="1:16" hidden="1" x14ac:dyDescent="0.25">
      <c r="A704" s="5">
        <v>981</v>
      </c>
      <c r="B704" s="5">
        <v>4</v>
      </c>
      <c r="C704" s="5">
        <v>4</v>
      </c>
      <c r="D704" s="5">
        <v>250</v>
      </c>
      <c r="E704" s="5">
        <v>1666</v>
      </c>
      <c r="F704" s="5">
        <v>4</v>
      </c>
      <c r="G704" s="10">
        <v>44103</v>
      </c>
      <c r="H704" s="40">
        <v>235.90350000000001</v>
      </c>
      <c r="I704" s="40">
        <v>18.872299999999999</v>
      </c>
      <c r="J704" s="40">
        <v>5.8975999999999997</v>
      </c>
      <c r="K704" s="40">
        <v>260.67340000000002</v>
      </c>
      <c r="L704" s="10">
        <v>44112</v>
      </c>
      <c r="M704" t="s">
        <v>2817</v>
      </c>
      <c r="O704" t="str">
        <f>VLOOKUP(Table5[[#This Row],[Vendor_ID]],Table3[[Vendor_ID]:[REPUTASI]],10,0)</f>
        <v>B</v>
      </c>
      <c r="P704" t="str">
        <f>IF(Table5[[#This Row],[Reputation]]="F","Pembelian dilakukan kepada vendor dengan reputasi F","")</f>
        <v/>
      </c>
    </row>
    <row r="705" spans="1:16" hidden="1" x14ac:dyDescent="0.25">
      <c r="A705" s="4">
        <v>982</v>
      </c>
      <c r="B705" s="4">
        <v>4</v>
      </c>
      <c r="C705" s="4">
        <v>4</v>
      </c>
      <c r="D705" s="4">
        <v>254</v>
      </c>
      <c r="E705" s="4">
        <v>1592</v>
      </c>
      <c r="F705" s="4">
        <v>2</v>
      </c>
      <c r="G705" s="11">
        <v>44103</v>
      </c>
      <c r="H705" s="41">
        <v>97.965000000000003</v>
      </c>
      <c r="I705" s="41">
        <v>7.8372000000000002</v>
      </c>
      <c r="J705" s="41">
        <v>2.4491000000000001</v>
      </c>
      <c r="K705" s="41">
        <v>108.2513</v>
      </c>
      <c r="L705" s="11">
        <v>44112</v>
      </c>
      <c r="M705" t="s">
        <v>2810</v>
      </c>
      <c r="O705" t="str">
        <f>VLOOKUP(Table5[[#This Row],[Vendor_ID]],Table3[[Vendor_ID]:[REPUTASI]],10,0)</f>
        <v>A</v>
      </c>
      <c r="P705" t="str">
        <f>IF(Table5[[#This Row],[Reputation]]="F","Pembelian dilakukan kepada vendor dengan reputasi F","")</f>
        <v/>
      </c>
    </row>
    <row r="706" spans="1:16" hidden="1" x14ac:dyDescent="0.25">
      <c r="A706" s="5">
        <v>983</v>
      </c>
      <c r="B706" s="5">
        <v>4</v>
      </c>
      <c r="C706" s="5">
        <v>4</v>
      </c>
      <c r="D706" s="5">
        <v>257</v>
      </c>
      <c r="E706" s="5">
        <v>1618</v>
      </c>
      <c r="F706" s="5">
        <v>4</v>
      </c>
      <c r="G706" s="10">
        <v>44103</v>
      </c>
      <c r="H706" s="40">
        <v>114.471</v>
      </c>
      <c r="I706" s="40">
        <v>9.1577000000000002</v>
      </c>
      <c r="J706" s="40">
        <v>2.8618000000000001</v>
      </c>
      <c r="K706" s="40">
        <v>126.4905</v>
      </c>
      <c r="L706" s="10">
        <v>44112</v>
      </c>
      <c r="M706" t="s">
        <v>2810</v>
      </c>
      <c r="O706" t="str">
        <f>VLOOKUP(Table5[[#This Row],[Vendor_ID]],Table3[[Vendor_ID]:[REPUTASI]],10,0)</f>
        <v>A</v>
      </c>
      <c r="P706" t="str">
        <f>IF(Table5[[#This Row],[Reputation]]="F","Pembelian dilakukan kepada vendor dengan reputasi F","")</f>
        <v/>
      </c>
    </row>
    <row r="707" spans="1:16" hidden="1" x14ac:dyDescent="0.25">
      <c r="A707" s="4">
        <v>984</v>
      </c>
      <c r="B707" s="4">
        <v>4</v>
      </c>
      <c r="C707" s="4">
        <v>3</v>
      </c>
      <c r="D707" s="4">
        <v>261</v>
      </c>
      <c r="E707" s="4">
        <v>1612</v>
      </c>
      <c r="F707" s="4">
        <v>4</v>
      </c>
      <c r="G707" s="11">
        <v>44103</v>
      </c>
      <c r="H707" s="41">
        <v>132.6465</v>
      </c>
      <c r="I707" s="41">
        <v>10.611700000000001</v>
      </c>
      <c r="J707" s="41">
        <v>3.3161999999999998</v>
      </c>
      <c r="K707" s="41">
        <v>146.5744</v>
      </c>
      <c r="L707" s="11">
        <v>44112</v>
      </c>
      <c r="M707" t="s">
        <v>2810</v>
      </c>
      <c r="O707" t="str">
        <f>VLOOKUP(Table5[[#This Row],[Vendor_ID]],Table3[[Vendor_ID]:[REPUTASI]],10,0)</f>
        <v>A</v>
      </c>
      <c r="P707" t="str">
        <f>IF(Table5[[#This Row],[Reputation]]="F","Pembelian dilakukan kepada vendor dengan reputasi F","")</f>
        <v/>
      </c>
    </row>
    <row r="708" spans="1:16" hidden="1" x14ac:dyDescent="0.25">
      <c r="A708" s="5">
        <v>985</v>
      </c>
      <c r="B708" s="5">
        <v>4</v>
      </c>
      <c r="C708" s="5">
        <v>4</v>
      </c>
      <c r="D708" s="5">
        <v>251</v>
      </c>
      <c r="E708" s="5">
        <v>1586</v>
      </c>
      <c r="F708" s="5">
        <v>5</v>
      </c>
      <c r="G708" s="10">
        <v>44103</v>
      </c>
      <c r="H708" s="40">
        <v>43878.45</v>
      </c>
      <c r="I708" s="40">
        <v>3510.2759999999998</v>
      </c>
      <c r="J708" s="40">
        <v>1096.9612999999999</v>
      </c>
      <c r="K708" s="40">
        <v>48485.687299999998</v>
      </c>
      <c r="L708" s="10">
        <v>44112</v>
      </c>
      <c r="M708" t="s">
        <v>2810</v>
      </c>
      <c r="O708" t="str">
        <f>VLOOKUP(Table5[[#This Row],[Vendor_ID]],Table3[[Vendor_ID]:[REPUTASI]],10,0)</f>
        <v>A</v>
      </c>
      <c r="P708" t="str">
        <f>IF(Table5[[#This Row],[Reputation]]="F","Pembelian dilakukan kepada vendor dengan reputasi F","")</f>
        <v/>
      </c>
    </row>
    <row r="709" spans="1:16" hidden="1" x14ac:dyDescent="0.25">
      <c r="A709" s="4">
        <v>986</v>
      </c>
      <c r="B709" s="4">
        <v>4</v>
      </c>
      <c r="C709" s="4">
        <v>4</v>
      </c>
      <c r="D709" s="4">
        <v>253</v>
      </c>
      <c r="E709" s="4">
        <v>1500</v>
      </c>
      <c r="F709" s="4">
        <v>1</v>
      </c>
      <c r="G709" s="11">
        <v>44103</v>
      </c>
      <c r="H709" s="41">
        <v>418.95</v>
      </c>
      <c r="I709" s="41">
        <v>33.515999999999998</v>
      </c>
      <c r="J709" s="41">
        <v>10.473800000000001</v>
      </c>
      <c r="K709" s="41">
        <v>462.93979999999999</v>
      </c>
      <c r="L709" s="11">
        <v>44112</v>
      </c>
      <c r="M709" t="s">
        <v>2817</v>
      </c>
      <c r="O709" t="str">
        <f>VLOOKUP(Table5[[#This Row],[Vendor_ID]],Table3[[Vendor_ID]:[REPUTASI]],10,0)</f>
        <v>B</v>
      </c>
      <c r="P709" t="str">
        <f>IF(Table5[[#This Row],[Reputation]]="F","Pembelian dilakukan kepada vendor dengan reputasi F","")</f>
        <v/>
      </c>
    </row>
    <row r="710" spans="1:16" hidden="1" x14ac:dyDescent="0.25">
      <c r="A710" s="5">
        <v>987</v>
      </c>
      <c r="B710" s="5">
        <v>4</v>
      </c>
      <c r="C710" s="5">
        <v>4</v>
      </c>
      <c r="D710" s="5">
        <v>255</v>
      </c>
      <c r="E710" s="5">
        <v>1656</v>
      </c>
      <c r="F710" s="5">
        <v>4</v>
      </c>
      <c r="G710" s="10">
        <v>44103</v>
      </c>
      <c r="H710" s="40">
        <v>402.72750000000002</v>
      </c>
      <c r="I710" s="40">
        <v>32.218200000000003</v>
      </c>
      <c r="J710" s="40">
        <v>10.068199999999999</v>
      </c>
      <c r="K710" s="40">
        <v>445.01389999999998</v>
      </c>
      <c r="L710" s="10">
        <v>44112</v>
      </c>
      <c r="M710" t="s">
        <v>2810</v>
      </c>
      <c r="O710" t="str">
        <f>VLOOKUP(Table5[[#This Row],[Vendor_ID]],Table3[[Vendor_ID]:[REPUTASI]],10,0)</f>
        <v>A</v>
      </c>
      <c r="P710" t="str">
        <f>IF(Table5[[#This Row],[Reputation]]="F","Pembelian dilakukan kepada vendor dengan reputasi F","")</f>
        <v/>
      </c>
    </row>
    <row r="711" spans="1:16" x14ac:dyDescent="0.25">
      <c r="A711" s="4">
        <v>988</v>
      </c>
      <c r="B711" s="4">
        <v>4</v>
      </c>
      <c r="C711" s="4">
        <v>4</v>
      </c>
      <c r="D711" s="4">
        <v>256</v>
      </c>
      <c r="E711" s="4">
        <v>1572</v>
      </c>
      <c r="F711" s="4">
        <v>1</v>
      </c>
      <c r="G711" s="11">
        <v>44103</v>
      </c>
      <c r="H711" s="41">
        <v>461.79</v>
      </c>
      <c r="I711" s="41">
        <v>36.943199999999997</v>
      </c>
      <c r="J711" s="41">
        <v>11.5448</v>
      </c>
      <c r="K711" s="41">
        <v>510.27800000000002</v>
      </c>
      <c r="L711" s="11">
        <v>44112</v>
      </c>
      <c r="M711" t="s">
        <v>1829</v>
      </c>
      <c r="O711" t="str">
        <f>VLOOKUP(Table5[[#This Row],[Vendor_ID]],Table3[[Vendor_ID]:[REPUTASI]],10,0)</f>
        <v>F</v>
      </c>
      <c r="P711" t="str">
        <f>IF(Table5[[#This Row],[Reputation]]="F","Pembelian dilakukan kepada vendor dengan reputasi F","")</f>
        <v>Pembelian dilakukan kepada vendor dengan reputasi F</v>
      </c>
    </row>
    <row r="712" spans="1:16" hidden="1" x14ac:dyDescent="0.25">
      <c r="A712" s="5">
        <v>989</v>
      </c>
      <c r="B712" s="5">
        <v>4</v>
      </c>
      <c r="C712" s="5">
        <v>4</v>
      </c>
      <c r="D712" s="5">
        <v>259</v>
      </c>
      <c r="E712" s="5">
        <v>1562</v>
      </c>
      <c r="F712" s="5">
        <v>4</v>
      </c>
      <c r="G712" s="10">
        <v>44103</v>
      </c>
      <c r="H712" s="40">
        <v>592.79849999999999</v>
      </c>
      <c r="I712" s="40">
        <v>47.423900000000003</v>
      </c>
      <c r="J712" s="40">
        <v>14.82</v>
      </c>
      <c r="K712" s="40">
        <v>655.04240000000004</v>
      </c>
      <c r="L712" s="10">
        <v>44112</v>
      </c>
      <c r="M712" t="s">
        <v>2817</v>
      </c>
      <c r="O712" t="str">
        <f>VLOOKUP(Table5[[#This Row],[Vendor_ID]],Table3[[Vendor_ID]:[REPUTASI]],10,0)</f>
        <v>B</v>
      </c>
      <c r="P712" t="str">
        <f>IF(Table5[[#This Row],[Reputation]]="F","Pembelian dilakukan kepada vendor dengan reputasi F","")</f>
        <v/>
      </c>
    </row>
    <row r="713" spans="1:16" hidden="1" x14ac:dyDescent="0.25">
      <c r="A713" s="4">
        <v>990</v>
      </c>
      <c r="B713" s="4">
        <v>4</v>
      </c>
      <c r="C713" s="4">
        <v>4</v>
      </c>
      <c r="D713" s="4">
        <v>260</v>
      </c>
      <c r="E713" s="4">
        <v>1662</v>
      </c>
      <c r="F713" s="4">
        <v>2</v>
      </c>
      <c r="G713" s="11">
        <v>44103</v>
      </c>
      <c r="H713" s="41">
        <v>37.075499999999998</v>
      </c>
      <c r="I713" s="41">
        <v>2.9660000000000002</v>
      </c>
      <c r="J713" s="41">
        <v>0.92689999999999995</v>
      </c>
      <c r="K713" s="41">
        <v>40.968400000000003</v>
      </c>
      <c r="L713" s="11">
        <v>44112</v>
      </c>
      <c r="M713" t="s">
        <v>2810</v>
      </c>
      <c r="O713" t="str">
        <f>VLOOKUP(Table5[[#This Row],[Vendor_ID]],Table3[[Vendor_ID]:[REPUTASI]],10,0)</f>
        <v>A</v>
      </c>
      <c r="P713" t="str">
        <f>IF(Table5[[#This Row],[Reputation]]="F","Pembelian dilakukan kepada vendor dengan reputasi F","")</f>
        <v/>
      </c>
    </row>
    <row r="714" spans="1:16" hidden="1" x14ac:dyDescent="0.25">
      <c r="A714" s="5">
        <v>991</v>
      </c>
      <c r="B714" s="5">
        <v>4</v>
      </c>
      <c r="C714" s="5">
        <v>4</v>
      </c>
      <c r="D714" s="5">
        <v>258</v>
      </c>
      <c r="E714" s="5">
        <v>1682</v>
      </c>
      <c r="F714" s="5">
        <v>4</v>
      </c>
      <c r="G714" s="10">
        <v>44103</v>
      </c>
      <c r="H714" s="40">
        <v>21558.075000000001</v>
      </c>
      <c r="I714" s="40">
        <v>1724.646</v>
      </c>
      <c r="J714" s="40">
        <v>538.95190000000002</v>
      </c>
      <c r="K714" s="40">
        <v>23821.672900000001</v>
      </c>
      <c r="L714" s="10">
        <v>44112</v>
      </c>
      <c r="M714" t="s">
        <v>2817</v>
      </c>
      <c r="O714" t="str">
        <f>VLOOKUP(Table5[[#This Row],[Vendor_ID]],Table3[[Vendor_ID]:[REPUTASI]],10,0)</f>
        <v>B</v>
      </c>
      <c r="P714" t="str">
        <f>IF(Table5[[#This Row],[Reputation]]="F","Pembelian dilakukan kepada vendor dengan reputasi F","")</f>
        <v/>
      </c>
    </row>
    <row r="715" spans="1:16" hidden="1" x14ac:dyDescent="0.25">
      <c r="A715" s="4">
        <v>992</v>
      </c>
      <c r="B715" s="4">
        <v>4</v>
      </c>
      <c r="C715" s="4">
        <v>4</v>
      </c>
      <c r="D715" s="4">
        <v>254</v>
      </c>
      <c r="E715" s="4">
        <v>1686</v>
      </c>
      <c r="F715" s="4">
        <v>4</v>
      </c>
      <c r="G715" s="11">
        <v>44103</v>
      </c>
      <c r="H715" s="41">
        <v>260.1585</v>
      </c>
      <c r="I715" s="41">
        <v>20.8127</v>
      </c>
      <c r="J715" s="41">
        <v>6.5039999999999996</v>
      </c>
      <c r="K715" s="41">
        <v>287.47519999999997</v>
      </c>
      <c r="L715" s="11">
        <v>44112</v>
      </c>
      <c r="M715" t="s">
        <v>2810</v>
      </c>
      <c r="O715" t="str">
        <f>VLOOKUP(Table5[[#This Row],[Vendor_ID]],Table3[[Vendor_ID]:[REPUTASI]],10,0)</f>
        <v>A</v>
      </c>
      <c r="P715" t="str">
        <f>IF(Table5[[#This Row],[Reputation]]="F","Pembelian dilakukan kepada vendor dengan reputasi F","")</f>
        <v/>
      </c>
    </row>
    <row r="716" spans="1:16" hidden="1" x14ac:dyDescent="0.25">
      <c r="A716" s="5">
        <v>993</v>
      </c>
      <c r="B716" s="5">
        <v>4</v>
      </c>
      <c r="C716" s="5">
        <v>4</v>
      </c>
      <c r="D716" s="5">
        <v>257</v>
      </c>
      <c r="E716" s="5">
        <v>1684</v>
      </c>
      <c r="F716" s="5">
        <v>4</v>
      </c>
      <c r="G716" s="10">
        <v>44104</v>
      </c>
      <c r="H716" s="40">
        <v>45172.05</v>
      </c>
      <c r="I716" s="40">
        <v>3613.7640000000001</v>
      </c>
      <c r="J716" s="40">
        <v>1129.3013000000001</v>
      </c>
      <c r="K716" s="40">
        <v>49915.115299999998</v>
      </c>
      <c r="L716" s="10">
        <v>44113</v>
      </c>
      <c r="M716" t="s">
        <v>2817</v>
      </c>
      <c r="O716" t="str">
        <f>VLOOKUP(Table5[[#This Row],[Vendor_ID]],Table3[[Vendor_ID]:[REPUTASI]],10,0)</f>
        <v>B</v>
      </c>
      <c r="P716" t="str">
        <f>IF(Table5[[#This Row],[Reputation]]="F","Pembelian dilakukan kepada vendor dengan reputasi F","")</f>
        <v/>
      </c>
    </row>
    <row r="717" spans="1:16" hidden="1" x14ac:dyDescent="0.25">
      <c r="A717" s="4">
        <v>994</v>
      </c>
      <c r="B717" s="4">
        <v>4</v>
      </c>
      <c r="C717" s="4">
        <v>3</v>
      </c>
      <c r="D717" s="4">
        <v>261</v>
      </c>
      <c r="E717" s="4">
        <v>1534</v>
      </c>
      <c r="F717" s="4">
        <v>4</v>
      </c>
      <c r="G717" s="11">
        <v>44104</v>
      </c>
      <c r="H717" s="41">
        <v>254.583</v>
      </c>
      <c r="I717" s="41">
        <v>20.366599999999998</v>
      </c>
      <c r="J717" s="41">
        <v>6.3646000000000003</v>
      </c>
      <c r="K717" s="41">
        <v>281.31420000000003</v>
      </c>
      <c r="L717" s="11">
        <v>44113</v>
      </c>
      <c r="M717" t="s">
        <v>2817</v>
      </c>
      <c r="O717" t="str">
        <f>VLOOKUP(Table5[[#This Row],[Vendor_ID]],Table3[[Vendor_ID]:[REPUTASI]],10,0)</f>
        <v>B</v>
      </c>
      <c r="P717" t="str">
        <f>IF(Table5[[#This Row],[Reputation]]="F","Pembelian dilakukan kepada vendor dengan reputasi F","")</f>
        <v/>
      </c>
    </row>
    <row r="718" spans="1:16" hidden="1" x14ac:dyDescent="0.25">
      <c r="A718" s="5">
        <v>995</v>
      </c>
      <c r="B718" s="5">
        <v>4</v>
      </c>
      <c r="C718" s="5">
        <v>4</v>
      </c>
      <c r="D718" s="5">
        <v>251</v>
      </c>
      <c r="E718" s="5">
        <v>1614</v>
      </c>
      <c r="F718" s="5">
        <v>4</v>
      </c>
      <c r="G718" s="10">
        <v>44104</v>
      </c>
      <c r="H718" s="40">
        <v>390.6</v>
      </c>
      <c r="I718" s="40">
        <v>31.248000000000001</v>
      </c>
      <c r="J718" s="40">
        <v>9.7650000000000006</v>
      </c>
      <c r="K718" s="40">
        <v>431.613</v>
      </c>
      <c r="L718" s="10">
        <v>44113</v>
      </c>
      <c r="M718" t="s">
        <v>2810</v>
      </c>
      <c r="O718" t="str">
        <f>VLOOKUP(Table5[[#This Row],[Vendor_ID]],Table3[[Vendor_ID]:[REPUTASI]],10,0)</f>
        <v>A</v>
      </c>
      <c r="P718" t="str">
        <f>IF(Table5[[#This Row],[Reputation]]="F","Pembelian dilakukan kepada vendor dengan reputasi F","")</f>
        <v/>
      </c>
    </row>
    <row r="719" spans="1:16" x14ac:dyDescent="0.25">
      <c r="A719" s="4">
        <v>996</v>
      </c>
      <c r="B719" s="4">
        <v>4</v>
      </c>
      <c r="C719" s="4">
        <v>4</v>
      </c>
      <c r="D719" s="4">
        <v>253</v>
      </c>
      <c r="E719" s="4">
        <v>1588</v>
      </c>
      <c r="F719" s="4">
        <v>5</v>
      </c>
      <c r="G719" s="11">
        <v>44104</v>
      </c>
      <c r="H719" s="41">
        <v>40471.199999999997</v>
      </c>
      <c r="I719" s="41">
        <v>3237.6959999999999</v>
      </c>
      <c r="J719" s="41">
        <v>1011.78</v>
      </c>
      <c r="K719" s="41">
        <v>44720.675999999999</v>
      </c>
      <c r="L719" s="11">
        <v>44113</v>
      </c>
      <c r="M719" t="s">
        <v>1829</v>
      </c>
      <c r="O719" t="str">
        <f>VLOOKUP(Table5[[#This Row],[Vendor_ID]],Table3[[Vendor_ID]:[REPUTASI]],10,0)</f>
        <v>F</v>
      </c>
      <c r="P719" t="str">
        <f>IF(Table5[[#This Row],[Reputation]]="F","Pembelian dilakukan kepada vendor dengan reputasi F","")</f>
        <v>Pembelian dilakukan kepada vendor dengan reputasi F</v>
      </c>
    </row>
    <row r="720" spans="1:16" hidden="1" x14ac:dyDescent="0.25">
      <c r="A720" s="5">
        <v>997</v>
      </c>
      <c r="B720" s="5">
        <v>4</v>
      </c>
      <c r="C720" s="5">
        <v>4</v>
      </c>
      <c r="D720" s="5">
        <v>255</v>
      </c>
      <c r="E720" s="5">
        <v>1622</v>
      </c>
      <c r="F720" s="5">
        <v>4</v>
      </c>
      <c r="G720" s="10">
        <v>44110</v>
      </c>
      <c r="H720" s="40">
        <v>389.65499999999997</v>
      </c>
      <c r="I720" s="40">
        <v>31.1724</v>
      </c>
      <c r="J720" s="40">
        <v>9.7414000000000005</v>
      </c>
      <c r="K720" s="40">
        <v>430.56880000000001</v>
      </c>
      <c r="L720" s="10">
        <v>44119</v>
      </c>
      <c r="M720" t="s">
        <v>2810</v>
      </c>
      <c r="O720" t="str">
        <f>VLOOKUP(Table5[[#This Row],[Vendor_ID]],Table3[[Vendor_ID]:[REPUTASI]],10,0)</f>
        <v>A</v>
      </c>
      <c r="P720" t="str">
        <f>IF(Table5[[#This Row],[Reputation]]="F","Pembelian dilakukan kepada vendor dengan reputasi F","")</f>
        <v/>
      </c>
    </row>
    <row r="721" spans="1:16" hidden="1" x14ac:dyDescent="0.25">
      <c r="A721" s="4">
        <v>998</v>
      </c>
      <c r="B721" s="4">
        <v>4</v>
      </c>
      <c r="C721" s="4">
        <v>4</v>
      </c>
      <c r="D721" s="4">
        <v>256</v>
      </c>
      <c r="E721" s="4">
        <v>1632</v>
      </c>
      <c r="F721" s="4">
        <v>5</v>
      </c>
      <c r="G721" s="11">
        <v>44110</v>
      </c>
      <c r="H721" s="41">
        <v>62092.800000000003</v>
      </c>
      <c r="I721" s="41">
        <v>4967.424</v>
      </c>
      <c r="J721" s="41">
        <v>1552.32</v>
      </c>
      <c r="K721" s="41">
        <v>68612.543999999994</v>
      </c>
      <c r="L721" s="11">
        <v>44119</v>
      </c>
      <c r="M721" t="s">
        <v>1829</v>
      </c>
      <c r="O721" t="str">
        <f>VLOOKUP(Table5[[#This Row],[Vendor_ID]],Table3[[Vendor_ID]:[REPUTASI]],10,0)</f>
        <v>B</v>
      </c>
      <c r="P721" t="str">
        <f>IF(Table5[[#This Row],[Reputation]]="F","Pembelian dilakukan kepada vendor dengan reputasi F","")</f>
        <v/>
      </c>
    </row>
    <row r="722" spans="1:16" hidden="1" x14ac:dyDescent="0.25">
      <c r="A722" s="5">
        <v>999</v>
      </c>
      <c r="B722" s="5">
        <v>4</v>
      </c>
      <c r="C722" s="5">
        <v>4</v>
      </c>
      <c r="D722" s="5">
        <v>252</v>
      </c>
      <c r="E722" s="5">
        <v>1608</v>
      </c>
      <c r="F722" s="5">
        <v>5</v>
      </c>
      <c r="G722" s="10">
        <v>44110</v>
      </c>
      <c r="H722" s="40">
        <v>5948.25</v>
      </c>
      <c r="I722" s="40">
        <v>475.86</v>
      </c>
      <c r="J722" s="40">
        <v>148.7063</v>
      </c>
      <c r="K722" s="40">
        <v>6572.8163000000004</v>
      </c>
      <c r="L722" s="10">
        <v>44119</v>
      </c>
      <c r="M722" t="s">
        <v>1829</v>
      </c>
      <c r="O722" t="str">
        <f>VLOOKUP(Table5[[#This Row],[Vendor_ID]],Table3[[Vendor_ID]:[REPUTASI]],10,0)</f>
        <v>B</v>
      </c>
      <c r="P722" t="str">
        <f>IF(Table5[[#This Row],[Reputation]]="F","Pembelian dilakukan kepada vendor dengan reputasi F","")</f>
        <v/>
      </c>
    </row>
    <row r="723" spans="1:16" x14ac:dyDescent="0.25">
      <c r="A723" s="4">
        <v>1000</v>
      </c>
      <c r="B723" s="4">
        <v>4</v>
      </c>
      <c r="C723" s="4">
        <v>4</v>
      </c>
      <c r="D723" s="4">
        <v>260</v>
      </c>
      <c r="E723" s="4">
        <v>1576</v>
      </c>
      <c r="F723" s="4">
        <v>5</v>
      </c>
      <c r="G723" s="11">
        <v>44110</v>
      </c>
      <c r="H723" s="41">
        <v>91117.95</v>
      </c>
      <c r="I723" s="41">
        <v>7289.4359999999997</v>
      </c>
      <c r="J723" s="41">
        <v>2277.9488000000001</v>
      </c>
      <c r="K723" s="41">
        <v>100685.3348</v>
      </c>
      <c r="L723" s="11">
        <v>44119</v>
      </c>
      <c r="M723" t="s">
        <v>1829</v>
      </c>
      <c r="O723" t="str">
        <f>VLOOKUP(Table5[[#This Row],[Vendor_ID]],Table3[[Vendor_ID]:[REPUTASI]],10,0)</f>
        <v>F</v>
      </c>
      <c r="P723" t="str">
        <f>IF(Table5[[#This Row],[Reputation]]="F","Pembelian dilakukan kepada vendor dengan reputasi F","")</f>
        <v>Pembelian dilakukan kepada vendor dengan reputasi F</v>
      </c>
    </row>
    <row r="724" spans="1:16" hidden="1" x14ac:dyDescent="0.25">
      <c r="A724" s="5">
        <v>1001</v>
      </c>
      <c r="B724" s="5">
        <v>4</v>
      </c>
      <c r="C724" s="5">
        <v>4</v>
      </c>
      <c r="D724" s="5">
        <v>258</v>
      </c>
      <c r="E724" s="5">
        <v>1590</v>
      </c>
      <c r="F724" s="5">
        <v>1</v>
      </c>
      <c r="G724" s="10">
        <v>44110</v>
      </c>
      <c r="H724" s="40">
        <v>525</v>
      </c>
      <c r="I724" s="40">
        <v>42</v>
      </c>
      <c r="J724" s="40">
        <v>13.125</v>
      </c>
      <c r="K724" s="40">
        <v>580.125</v>
      </c>
      <c r="L724" s="10">
        <v>44119</v>
      </c>
      <c r="M724" t="s">
        <v>2817</v>
      </c>
      <c r="O724" t="str">
        <f>VLOOKUP(Table5[[#This Row],[Vendor_ID]],Table3[[Vendor_ID]:[REPUTASI]],10,0)</f>
        <v>A</v>
      </c>
      <c r="P724" t="str">
        <f>IF(Table5[[#This Row],[Reputation]]="F","Pembelian dilakukan kepada vendor dengan reputasi F","")</f>
        <v/>
      </c>
    </row>
    <row r="725" spans="1:16" hidden="1" x14ac:dyDescent="0.25">
      <c r="A725" s="4">
        <v>1002</v>
      </c>
      <c r="B725" s="4">
        <v>4</v>
      </c>
      <c r="C725" s="4">
        <v>4</v>
      </c>
      <c r="D725" s="4">
        <v>254</v>
      </c>
      <c r="E725" s="4">
        <v>1514</v>
      </c>
      <c r="F725" s="4">
        <v>5</v>
      </c>
      <c r="G725" s="11">
        <v>44110</v>
      </c>
      <c r="H725" s="41">
        <v>281.89350000000002</v>
      </c>
      <c r="I725" s="41">
        <v>22.551500000000001</v>
      </c>
      <c r="J725" s="41">
        <v>7.0472999999999999</v>
      </c>
      <c r="K725" s="41">
        <v>311.4923</v>
      </c>
      <c r="L725" s="11">
        <v>44119</v>
      </c>
      <c r="M725" t="s">
        <v>2810</v>
      </c>
      <c r="O725" t="str">
        <f>VLOOKUP(Table5[[#This Row],[Vendor_ID]],Table3[[Vendor_ID]:[REPUTASI]],10,0)</f>
        <v>A</v>
      </c>
      <c r="P725" t="str">
        <f>IF(Table5[[#This Row],[Reputation]]="F","Pembelian dilakukan kepada vendor dengan reputasi F","")</f>
        <v/>
      </c>
    </row>
    <row r="726" spans="1:16" hidden="1" x14ac:dyDescent="0.25">
      <c r="A726" s="5">
        <v>1003</v>
      </c>
      <c r="B726" s="5">
        <v>4</v>
      </c>
      <c r="C726" s="5">
        <v>4</v>
      </c>
      <c r="D726" s="5">
        <v>257</v>
      </c>
      <c r="E726" s="5">
        <v>1498</v>
      </c>
      <c r="F726" s="5">
        <v>4</v>
      </c>
      <c r="G726" s="10">
        <v>44110</v>
      </c>
      <c r="H726" s="40">
        <v>26455.275000000001</v>
      </c>
      <c r="I726" s="40">
        <v>2116.422</v>
      </c>
      <c r="J726" s="40">
        <v>661.38189999999997</v>
      </c>
      <c r="K726" s="40">
        <v>29233.0789</v>
      </c>
      <c r="L726" s="10">
        <v>44119</v>
      </c>
      <c r="M726" t="s">
        <v>2810</v>
      </c>
      <c r="O726" t="str">
        <f>VLOOKUP(Table5[[#This Row],[Vendor_ID]],Table3[[Vendor_ID]:[REPUTASI]],10,0)</f>
        <v>A</v>
      </c>
      <c r="P726" t="str">
        <f>IF(Table5[[#This Row],[Reputation]]="F","Pembelian dilakukan kepada vendor dengan reputasi F","")</f>
        <v/>
      </c>
    </row>
    <row r="727" spans="1:16" hidden="1" x14ac:dyDescent="0.25">
      <c r="A727" s="4">
        <v>1004</v>
      </c>
      <c r="B727" s="4">
        <v>4</v>
      </c>
      <c r="C727" s="4">
        <v>3</v>
      </c>
      <c r="D727" s="4">
        <v>261</v>
      </c>
      <c r="E727" s="4">
        <v>1674</v>
      </c>
      <c r="F727" s="4">
        <v>2</v>
      </c>
      <c r="G727" s="11">
        <v>44110</v>
      </c>
      <c r="H727" s="41">
        <v>944.37</v>
      </c>
      <c r="I727" s="41">
        <v>75.549599999999998</v>
      </c>
      <c r="J727" s="41">
        <v>23.609300000000001</v>
      </c>
      <c r="K727" s="41">
        <v>1043.5289</v>
      </c>
      <c r="L727" s="11">
        <v>44119</v>
      </c>
      <c r="M727" t="s">
        <v>2810</v>
      </c>
      <c r="O727" t="str">
        <f>VLOOKUP(Table5[[#This Row],[Vendor_ID]],Table3[[Vendor_ID]:[REPUTASI]],10,0)</f>
        <v>A</v>
      </c>
      <c r="P727" t="str">
        <f>IF(Table5[[#This Row],[Reputation]]="F","Pembelian dilakukan kepada vendor dengan reputasi F","")</f>
        <v/>
      </c>
    </row>
    <row r="728" spans="1:16" hidden="1" x14ac:dyDescent="0.25">
      <c r="A728" s="5">
        <v>1005</v>
      </c>
      <c r="B728" s="5">
        <v>4</v>
      </c>
      <c r="C728" s="5">
        <v>4</v>
      </c>
      <c r="D728" s="5">
        <v>250</v>
      </c>
      <c r="E728" s="5">
        <v>1652</v>
      </c>
      <c r="F728" s="5">
        <v>4</v>
      </c>
      <c r="G728" s="10">
        <v>44110</v>
      </c>
      <c r="H728" s="40">
        <v>51588.074999999997</v>
      </c>
      <c r="I728" s="40">
        <v>4127.0460000000003</v>
      </c>
      <c r="J728" s="40">
        <v>1289.7019</v>
      </c>
      <c r="K728" s="40">
        <v>57004.822899999999</v>
      </c>
      <c r="L728" s="10">
        <v>44119</v>
      </c>
      <c r="M728" t="s">
        <v>1829</v>
      </c>
      <c r="O728" t="str">
        <f>VLOOKUP(Table5[[#This Row],[Vendor_ID]],Table3[[Vendor_ID]:[REPUTASI]],10,0)</f>
        <v>B</v>
      </c>
      <c r="P728" t="str">
        <f>IF(Table5[[#This Row],[Reputation]]="F","Pembelian dilakukan kepada vendor dengan reputasi F","")</f>
        <v/>
      </c>
    </row>
    <row r="729" spans="1:16" x14ac:dyDescent="0.25">
      <c r="A729" s="4">
        <v>1006</v>
      </c>
      <c r="B729" s="4">
        <v>4</v>
      </c>
      <c r="C729" s="4">
        <v>4</v>
      </c>
      <c r="D729" s="4">
        <v>253</v>
      </c>
      <c r="E729" s="4">
        <v>1578</v>
      </c>
      <c r="F729" s="4">
        <v>3</v>
      </c>
      <c r="G729" s="11">
        <v>44110</v>
      </c>
      <c r="H729" s="41">
        <v>62843.55</v>
      </c>
      <c r="I729" s="41">
        <v>5027.4840000000004</v>
      </c>
      <c r="J729" s="41">
        <v>1571.0888</v>
      </c>
      <c r="K729" s="41">
        <v>69442.122799999997</v>
      </c>
      <c r="L729" s="11">
        <v>44119</v>
      </c>
      <c r="M729" t="s">
        <v>1829</v>
      </c>
      <c r="O729" t="str">
        <f>VLOOKUP(Table5[[#This Row],[Vendor_ID]],Table3[[Vendor_ID]:[REPUTASI]],10,0)</f>
        <v>F</v>
      </c>
      <c r="P729" t="str">
        <f>IF(Table5[[#This Row],[Reputation]]="F","Pembelian dilakukan kepada vendor dengan reputasi F","")</f>
        <v>Pembelian dilakukan kepada vendor dengan reputasi F</v>
      </c>
    </row>
    <row r="730" spans="1:16" hidden="1" x14ac:dyDescent="0.25">
      <c r="A730" s="5">
        <v>1007</v>
      </c>
      <c r="B730" s="5">
        <v>4</v>
      </c>
      <c r="C730" s="5">
        <v>4</v>
      </c>
      <c r="D730" s="5">
        <v>255</v>
      </c>
      <c r="E730" s="5">
        <v>1538</v>
      </c>
      <c r="F730" s="5">
        <v>5</v>
      </c>
      <c r="G730" s="10">
        <v>44110</v>
      </c>
      <c r="H730" s="40">
        <v>37843.574999999997</v>
      </c>
      <c r="I730" s="40">
        <v>3027.4859999999999</v>
      </c>
      <c r="J730" s="40">
        <v>946.08939999999996</v>
      </c>
      <c r="K730" s="40">
        <v>41817.150399999999</v>
      </c>
      <c r="L730" s="10">
        <v>44119</v>
      </c>
      <c r="M730" t="s">
        <v>1829</v>
      </c>
      <c r="O730" t="str">
        <f>VLOOKUP(Table5[[#This Row],[Vendor_ID]],Table3[[Vendor_ID]:[REPUTASI]],10,0)</f>
        <v>B</v>
      </c>
      <c r="P730" t="str">
        <f>IF(Table5[[#This Row],[Reputation]]="F","Pembelian dilakukan kepada vendor dengan reputasi F","")</f>
        <v/>
      </c>
    </row>
    <row r="731" spans="1:16" x14ac:dyDescent="0.25">
      <c r="A731" s="4">
        <v>1008</v>
      </c>
      <c r="B731" s="4">
        <v>4</v>
      </c>
      <c r="C731" s="4">
        <v>4</v>
      </c>
      <c r="D731" s="4">
        <v>256</v>
      </c>
      <c r="E731" s="4">
        <v>1556</v>
      </c>
      <c r="F731" s="4">
        <v>4</v>
      </c>
      <c r="G731" s="11">
        <v>44110</v>
      </c>
      <c r="H731" s="41">
        <v>25531.275000000001</v>
      </c>
      <c r="I731" s="41">
        <v>2042.502</v>
      </c>
      <c r="J731" s="41">
        <v>638.28189999999995</v>
      </c>
      <c r="K731" s="41">
        <v>28212.0589</v>
      </c>
      <c r="L731" s="11">
        <v>44119</v>
      </c>
      <c r="M731" t="s">
        <v>1829</v>
      </c>
      <c r="O731" t="str">
        <f>VLOOKUP(Table5[[#This Row],[Vendor_ID]],Table3[[Vendor_ID]:[REPUTASI]],10,0)</f>
        <v>F</v>
      </c>
      <c r="P731" t="str">
        <f>IF(Table5[[#This Row],[Reputation]]="F","Pembelian dilakukan kepada vendor dengan reputasi F","")</f>
        <v>Pembelian dilakukan kepada vendor dengan reputasi F</v>
      </c>
    </row>
    <row r="732" spans="1:16" hidden="1" x14ac:dyDescent="0.25">
      <c r="A732" s="5">
        <v>1009</v>
      </c>
      <c r="B732" s="5">
        <v>4</v>
      </c>
      <c r="C732" s="5">
        <v>4</v>
      </c>
      <c r="D732" s="5">
        <v>259</v>
      </c>
      <c r="E732" s="5">
        <v>1554</v>
      </c>
      <c r="F732" s="5">
        <v>5</v>
      </c>
      <c r="G732" s="10">
        <v>44110</v>
      </c>
      <c r="H732" s="40">
        <v>688.08600000000001</v>
      </c>
      <c r="I732" s="40">
        <v>55.046900000000001</v>
      </c>
      <c r="J732" s="40">
        <v>17.202200000000001</v>
      </c>
      <c r="K732" s="40">
        <v>760.33510000000001</v>
      </c>
      <c r="L732" s="10">
        <v>44119</v>
      </c>
      <c r="M732" t="s">
        <v>2817</v>
      </c>
      <c r="O732" t="str">
        <f>VLOOKUP(Table5[[#This Row],[Vendor_ID]],Table3[[Vendor_ID]:[REPUTASI]],10,0)</f>
        <v>B</v>
      </c>
      <c r="P732" t="str">
        <f>IF(Table5[[#This Row],[Reputation]]="F","Pembelian dilakukan kepada vendor dengan reputasi F","")</f>
        <v/>
      </c>
    </row>
    <row r="733" spans="1:16" hidden="1" x14ac:dyDescent="0.25">
      <c r="A733" s="4">
        <v>1010</v>
      </c>
      <c r="B733" s="4">
        <v>4</v>
      </c>
      <c r="C733" s="4">
        <v>4</v>
      </c>
      <c r="D733" s="4">
        <v>260</v>
      </c>
      <c r="E733" s="4">
        <v>1688</v>
      </c>
      <c r="F733" s="4">
        <v>4</v>
      </c>
      <c r="G733" s="11">
        <v>44110</v>
      </c>
      <c r="H733" s="41">
        <v>125.748</v>
      </c>
      <c r="I733" s="41">
        <v>10.059799999999999</v>
      </c>
      <c r="J733" s="41">
        <v>3.1436999999999999</v>
      </c>
      <c r="K733" s="41">
        <v>138.95150000000001</v>
      </c>
      <c r="L733" s="11">
        <v>44119</v>
      </c>
      <c r="M733" t="s">
        <v>2810</v>
      </c>
      <c r="O733" t="str">
        <f>VLOOKUP(Table5[[#This Row],[Vendor_ID]],Table3[[Vendor_ID]:[REPUTASI]],10,0)</f>
        <v>A</v>
      </c>
      <c r="P733" t="str">
        <f>IF(Table5[[#This Row],[Reputation]]="F","Pembelian dilakukan kepada vendor dengan reputasi F","")</f>
        <v/>
      </c>
    </row>
    <row r="734" spans="1:16" hidden="1" x14ac:dyDescent="0.25">
      <c r="A734" s="5">
        <v>1011</v>
      </c>
      <c r="B734" s="5">
        <v>4</v>
      </c>
      <c r="C734" s="5">
        <v>4</v>
      </c>
      <c r="D734" s="5">
        <v>258</v>
      </c>
      <c r="E734" s="5">
        <v>1580</v>
      </c>
      <c r="F734" s="5">
        <v>5</v>
      </c>
      <c r="G734" s="10">
        <v>44110</v>
      </c>
      <c r="H734" s="40">
        <v>150.79050000000001</v>
      </c>
      <c r="I734" s="40">
        <v>12.0632</v>
      </c>
      <c r="J734" s="40">
        <v>3.7698</v>
      </c>
      <c r="K734" s="40">
        <v>166.62350000000001</v>
      </c>
      <c r="L734" s="10">
        <v>44119</v>
      </c>
      <c r="M734" t="s">
        <v>2810</v>
      </c>
      <c r="O734" t="str">
        <f>VLOOKUP(Table5[[#This Row],[Vendor_ID]],Table3[[Vendor_ID]:[REPUTASI]],10,0)</f>
        <v>A</v>
      </c>
      <c r="P734" t="str">
        <f>IF(Table5[[#This Row],[Reputation]]="F","Pembelian dilakukan kepada vendor dengan reputasi F","")</f>
        <v/>
      </c>
    </row>
    <row r="735" spans="1:16" hidden="1" x14ac:dyDescent="0.25">
      <c r="A735" s="4">
        <v>1012</v>
      </c>
      <c r="B735" s="4">
        <v>4</v>
      </c>
      <c r="C735" s="4">
        <v>4</v>
      </c>
      <c r="D735" s="4">
        <v>254</v>
      </c>
      <c r="E735" s="4">
        <v>1496</v>
      </c>
      <c r="F735" s="4">
        <v>5</v>
      </c>
      <c r="G735" s="11">
        <v>44110</v>
      </c>
      <c r="H735" s="41">
        <v>279.78300000000002</v>
      </c>
      <c r="I735" s="41">
        <v>22.3826</v>
      </c>
      <c r="J735" s="41">
        <v>6.9946000000000002</v>
      </c>
      <c r="K735" s="41">
        <v>309.16019999999997</v>
      </c>
      <c r="L735" s="11">
        <v>44119</v>
      </c>
      <c r="M735" t="s">
        <v>2817</v>
      </c>
      <c r="O735" t="str">
        <f>VLOOKUP(Table5[[#This Row],[Vendor_ID]],Table3[[Vendor_ID]:[REPUTASI]],10,0)</f>
        <v>B</v>
      </c>
      <c r="P735" t="str">
        <f>IF(Table5[[#This Row],[Reputation]]="F","Pembelian dilakukan kepada vendor dengan reputasi F","")</f>
        <v/>
      </c>
    </row>
    <row r="736" spans="1:16" hidden="1" x14ac:dyDescent="0.25">
      <c r="A736" s="5">
        <v>1013</v>
      </c>
      <c r="B736" s="5">
        <v>7</v>
      </c>
      <c r="C736" s="5">
        <v>4</v>
      </c>
      <c r="D736" s="5">
        <v>259</v>
      </c>
      <c r="E736" s="5">
        <v>1586</v>
      </c>
      <c r="F736" s="5">
        <v>5</v>
      </c>
      <c r="G736" s="10">
        <v>44114</v>
      </c>
      <c r="H736" s="40">
        <v>43878.45</v>
      </c>
      <c r="I736" s="40">
        <v>3510.2759999999998</v>
      </c>
      <c r="J736" s="40">
        <v>1096.9612999999999</v>
      </c>
      <c r="K736" s="40">
        <v>48485.687299999998</v>
      </c>
      <c r="L736" s="10">
        <v>44123</v>
      </c>
      <c r="M736" t="s">
        <v>2817</v>
      </c>
      <c r="O736" t="str">
        <f>VLOOKUP(Table5[[#This Row],[Vendor_ID]],Table3[[Vendor_ID]:[REPUTASI]],10,0)</f>
        <v>A</v>
      </c>
      <c r="P736" t="str">
        <f>IF(Table5[[#This Row],[Reputation]]="F","Pembelian dilakukan kepada vendor dengan reputasi F","")</f>
        <v/>
      </c>
    </row>
    <row r="737" spans="1:16" hidden="1" x14ac:dyDescent="0.25">
      <c r="A737" s="4">
        <v>1014</v>
      </c>
      <c r="B737" s="4">
        <v>4</v>
      </c>
      <c r="C737" s="4">
        <v>4</v>
      </c>
      <c r="D737" s="4">
        <v>260</v>
      </c>
      <c r="E737" s="4">
        <v>1500</v>
      </c>
      <c r="F737" s="4">
        <v>1</v>
      </c>
      <c r="G737" s="11">
        <v>44114</v>
      </c>
      <c r="H737" s="41">
        <v>418.95</v>
      </c>
      <c r="I737" s="41">
        <v>33.515999999999998</v>
      </c>
      <c r="J737" s="41">
        <v>10.473800000000001</v>
      </c>
      <c r="K737" s="41">
        <v>462.93979999999999</v>
      </c>
      <c r="L737" s="11">
        <v>44123</v>
      </c>
      <c r="M737" t="s">
        <v>2817</v>
      </c>
      <c r="O737" t="str">
        <f>VLOOKUP(Table5[[#This Row],[Vendor_ID]],Table3[[Vendor_ID]:[REPUTASI]],10,0)</f>
        <v>B</v>
      </c>
      <c r="P737" t="str">
        <f>IF(Table5[[#This Row],[Reputation]]="F","Pembelian dilakukan kepada vendor dengan reputasi F","")</f>
        <v/>
      </c>
    </row>
    <row r="738" spans="1:16" hidden="1" x14ac:dyDescent="0.25">
      <c r="A738" s="5">
        <v>1015</v>
      </c>
      <c r="B738" s="5">
        <v>4</v>
      </c>
      <c r="C738" s="5">
        <v>4</v>
      </c>
      <c r="D738" s="5">
        <v>258</v>
      </c>
      <c r="E738" s="5">
        <v>1656</v>
      </c>
      <c r="F738" s="5">
        <v>4</v>
      </c>
      <c r="G738" s="10">
        <v>44114</v>
      </c>
      <c r="H738" s="40">
        <v>3939.0120000000002</v>
      </c>
      <c r="I738" s="40">
        <v>315.12099999999998</v>
      </c>
      <c r="J738" s="40">
        <v>98.475300000000004</v>
      </c>
      <c r="K738" s="40">
        <v>4352.6082999999999</v>
      </c>
      <c r="L738" s="10">
        <v>44123</v>
      </c>
      <c r="M738" t="s">
        <v>2810</v>
      </c>
      <c r="O738" t="str">
        <f>VLOOKUP(Table5[[#This Row],[Vendor_ID]],Table3[[Vendor_ID]:[REPUTASI]],10,0)</f>
        <v>A</v>
      </c>
      <c r="P738" t="str">
        <f>IF(Table5[[#This Row],[Reputation]]="F","Pembelian dilakukan kepada vendor dengan reputasi F","")</f>
        <v/>
      </c>
    </row>
    <row r="739" spans="1:16" x14ac:dyDescent="0.25">
      <c r="A739" s="4">
        <v>1016</v>
      </c>
      <c r="B739" s="4">
        <v>4</v>
      </c>
      <c r="C739" s="4">
        <v>4</v>
      </c>
      <c r="D739" s="4">
        <v>254</v>
      </c>
      <c r="E739" s="4">
        <v>1572</v>
      </c>
      <c r="F739" s="4">
        <v>1</v>
      </c>
      <c r="G739" s="11">
        <v>44114</v>
      </c>
      <c r="H739" s="41">
        <v>461.79</v>
      </c>
      <c r="I739" s="41">
        <v>36.943199999999997</v>
      </c>
      <c r="J739" s="41">
        <v>11.5448</v>
      </c>
      <c r="K739" s="41">
        <v>510.27800000000002</v>
      </c>
      <c r="L739" s="11">
        <v>44123</v>
      </c>
      <c r="M739" t="s">
        <v>1829</v>
      </c>
      <c r="O739" t="str">
        <f>VLOOKUP(Table5[[#This Row],[Vendor_ID]],Table3[[Vendor_ID]:[REPUTASI]],10,0)</f>
        <v>F</v>
      </c>
      <c r="P739" t="str">
        <f>IF(Table5[[#This Row],[Reputation]]="F","Pembelian dilakukan kepada vendor dengan reputasi F","")</f>
        <v>Pembelian dilakukan kepada vendor dengan reputasi F</v>
      </c>
    </row>
    <row r="740" spans="1:16" hidden="1" x14ac:dyDescent="0.25">
      <c r="A740" s="5">
        <v>1017</v>
      </c>
      <c r="B740" s="5">
        <v>4</v>
      </c>
      <c r="C740" s="5">
        <v>4</v>
      </c>
      <c r="D740" s="5">
        <v>252</v>
      </c>
      <c r="E740" s="5">
        <v>1562</v>
      </c>
      <c r="F740" s="5">
        <v>4</v>
      </c>
      <c r="G740" s="10">
        <v>44114</v>
      </c>
      <c r="H740" s="40">
        <v>797.89499999999998</v>
      </c>
      <c r="I740" s="40">
        <v>63.831600000000002</v>
      </c>
      <c r="J740" s="40">
        <v>19.947399999999998</v>
      </c>
      <c r="K740" s="40">
        <v>881.67399999999998</v>
      </c>
      <c r="L740" s="10">
        <v>44123</v>
      </c>
      <c r="M740" t="s">
        <v>2817</v>
      </c>
      <c r="O740" t="str">
        <f>VLOOKUP(Table5[[#This Row],[Vendor_ID]],Table3[[Vendor_ID]:[REPUTASI]],10,0)</f>
        <v>B</v>
      </c>
      <c r="P740" t="str">
        <f>IF(Table5[[#This Row],[Reputation]]="F","Pembelian dilakukan kepada vendor dengan reputasi F","")</f>
        <v/>
      </c>
    </row>
    <row r="741" spans="1:16" hidden="1" x14ac:dyDescent="0.25">
      <c r="A741" s="4">
        <v>1018</v>
      </c>
      <c r="B741" s="4">
        <v>4</v>
      </c>
      <c r="C741" s="4">
        <v>4</v>
      </c>
      <c r="D741" s="4">
        <v>261</v>
      </c>
      <c r="E741" s="4">
        <v>1662</v>
      </c>
      <c r="F741" s="4">
        <v>2</v>
      </c>
      <c r="G741" s="11">
        <v>44114</v>
      </c>
      <c r="H741" s="41">
        <v>37.075499999999998</v>
      </c>
      <c r="I741" s="41">
        <v>2.9660000000000002</v>
      </c>
      <c r="J741" s="41">
        <v>0.92689999999999995</v>
      </c>
      <c r="K741" s="41">
        <v>40.968400000000003</v>
      </c>
      <c r="L741" s="11">
        <v>44123</v>
      </c>
      <c r="M741" t="s">
        <v>2810</v>
      </c>
      <c r="O741" t="str">
        <f>VLOOKUP(Table5[[#This Row],[Vendor_ID]],Table3[[Vendor_ID]:[REPUTASI]],10,0)</f>
        <v>A</v>
      </c>
      <c r="P741" t="str">
        <f>IF(Table5[[#This Row],[Reputation]]="F","Pembelian dilakukan kepada vendor dengan reputasi F","")</f>
        <v/>
      </c>
    </row>
    <row r="742" spans="1:16" hidden="1" x14ac:dyDescent="0.25">
      <c r="A742" s="5">
        <v>1019</v>
      </c>
      <c r="B742" s="5">
        <v>4</v>
      </c>
      <c r="C742" s="5">
        <v>4</v>
      </c>
      <c r="D742" s="5">
        <v>251</v>
      </c>
      <c r="E742" s="5">
        <v>1682</v>
      </c>
      <c r="F742" s="5">
        <v>4</v>
      </c>
      <c r="G742" s="10">
        <v>44114</v>
      </c>
      <c r="H742" s="40">
        <v>21558.075000000001</v>
      </c>
      <c r="I742" s="40">
        <v>1724.646</v>
      </c>
      <c r="J742" s="40">
        <v>538.95190000000002</v>
      </c>
      <c r="K742" s="40">
        <v>23821.672900000001</v>
      </c>
      <c r="L742" s="10">
        <v>44123</v>
      </c>
      <c r="M742" t="s">
        <v>2817</v>
      </c>
      <c r="O742" t="str">
        <f>VLOOKUP(Table5[[#This Row],[Vendor_ID]],Table3[[Vendor_ID]:[REPUTASI]],10,0)</f>
        <v>B</v>
      </c>
      <c r="P742" t="str">
        <f>IF(Table5[[#This Row],[Reputation]]="F","Pembelian dilakukan kepada vendor dengan reputasi F","")</f>
        <v/>
      </c>
    </row>
    <row r="743" spans="1:16" hidden="1" x14ac:dyDescent="0.25">
      <c r="A743" s="4">
        <v>1020</v>
      </c>
      <c r="B743" s="4">
        <v>4</v>
      </c>
      <c r="C743" s="4">
        <v>4</v>
      </c>
      <c r="D743" s="4">
        <v>253</v>
      </c>
      <c r="E743" s="4">
        <v>1686</v>
      </c>
      <c r="F743" s="4">
        <v>4</v>
      </c>
      <c r="G743" s="11">
        <v>44114</v>
      </c>
      <c r="H743" s="41">
        <v>422.1</v>
      </c>
      <c r="I743" s="41">
        <v>33.768000000000001</v>
      </c>
      <c r="J743" s="41">
        <v>10.5525</v>
      </c>
      <c r="K743" s="41">
        <v>466.4205</v>
      </c>
      <c r="L743" s="11">
        <v>44123</v>
      </c>
      <c r="M743" t="s">
        <v>2810</v>
      </c>
      <c r="O743" t="str">
        <f>VLOOKUP(Table5[[#This Row],[Vendor_ID]],Table3[[Vendor_ID]:[REPUTASI]],10,0)</f>
        <v>A</v>
      </c>
      <c r="P743" t="str">
        <f>IF(Table5[[#This Row],[Reputation]]="F","Pembelian dilakukan kepada vendor dengan reputasi F","")</f>
        <v/>
      </c>
    </row>
    <row r="744" spans="1:16" hidden="1" x14ac:dyDescent="0.25">
      <c r="A744" s="4">
        <v>948</v>
      </c>
      <c r="B744" s="4">
        <v>4</v>
      </c>
      <c r="C744" s="4">
        <v>4</v>
      </c>
      <c r="D744" s="4">
        <v>1</v>
      </c>
      <c r="E744" s="4">
        <v>1508</v>
      </c>
      <c r="F744" s="4">
        <v>2</v>
      </c>
      <c r="G744" s="11">
        <v>44196</v>
      </c>
      <c r="H744" s="41">
        <v>125979</v>
      </c>
      <c r="I744" s="41">
        <v>10078.32</v>
      </c>
      <c r="J744" s="41">
        <v>70</v>
      </c>
      <c r="K744" s="41">
        <v>136127.32</v>
      </c>
      <c r="L744" s="11">
        <v>44103</v>
      </c>
      <c r="M744" t="s">
        <v>2810</v>
      </c>
      <c r="O744" t="str">
        <f>VLOOKUP(Table5[[#This Row],[Vendor_ID]],Table3[[Vendor_ID]:[REPUTASI]],10,0)</f>
        <v>A</v>
      </c>
      <c r="P744" t="str">
        <f>IF(Table5[[#This Row],[Reputation]]="F","Pembelian dilakukan kepada vendor dengan reputasi F","")</f>
        <v/>
      </c>
    </row>
    <row r="745" spans="1:16" hidden="1" x14ac:dyDescent="0.25">
      <c r="A745" s="5">
        <v>1021</v>
      </c>
      <c r="B745" s="5">
        <v>4</v>
      </c>
      <c r="C745" s="5">
        <v>4</v>
      </c>
      <c r="D745" s="5">
        <v>255</v>
      </c>
      <c r="E745" s="5">
        <v>1684</v>
      </c>
      <c r="F745" s="5">
        <v>5</v>
      </c>
      <c r="G745" s="10">
        <v>44114</v>
      </c>
      <c r="H745" s="40">
        <v>86220.75</v>
      </c>
      <c r="I745" s="40">
        <v>6897.66</v>
      </c>
      <c r="J745" s="40">
        <v>2155.5187999999998</v>
      </c>
      <c r="K745" s="40">
        <v>95273.928799999994</v>
      </c>
      <c r="L745" s="10">
        <v>44123</v>
      </c>
      <c r="M745" t="s">
        <v>2817</v>
      </c>
      <c r="O745" t="str">
        <f>VLOOKUP(Table5[[#This Row],[Vendor_ID]],Table3[[Vendor_ID]:[REPUTASI]],10,0)</f>
        <v>B</v>
      </c>
      <c r="P745" t="str">
        <f>IF(Table5[[#This Row],[Reputation]]="F","Pembelian dilakukan kepada vendor dengan reputasi F","")</f>
        <v/>
      </c>
    </row>
    <row r="746" spans="1:16" hidden="1" x14ac:dyDescent="0.25">
      <c r="A746" s="4">
        <v>1022</v>
      </c>
      <c r="B746" s="4">
        <v>4</v>
      </c>
      <c r="C746" s="4">
        <v>4</v>
      </c>
      <c r="D746" s="4">
        <v>256</v>
      </c>
      <c r="E746" s="4">
        <v>1534</v>
      </c>
      <c r="F746" s="4">
        <v>4</v>
      </c>
      <c r="G746" s="11">
        <v>44114</v>
      </c>
      <c r="H746" s="41">
        <v>261.1035</v>
      </c>
      <c r="I746" s="41">
        <v>20.888300000000001</v>
      </c>
      <c r="J746" s="41">
        <v>6.5275999999999996</v>
      </c>
      <c r="K746" s="41">
        <v>288.51940000000002</v>
      </c>
      <c r="L746" s="11">
        <v>44123</v>
      </c>
      <c r="M746" t="s">
        <v>2817</v>
      </c>
      <c r="O746" t="str">
        <f>VLOOKUP(Table5[[#This Row],[Vendor_ID]],Table3[[Vendor_ID]:[REPUTASI]],10,0)</f>
        <v>B</v>
      </c>
      <c r="P746" t="str">
        <f>IF(Table5[[#This Row],[Reputation]]="F","Pembelian dilakukan kepada vendor dengan reputasi F","")</f>
        <v/>
      </c>
    </row>
    <row r="747" spans="1:16" hidden="1" x14ac:dyDescent="0.25">
      <c r="A747" s="5">
        <v>1023</v>
      </c>
      <c r="B747" s="5">
        <v>4</v>
      </c>
      <c r="C747" s="5">
        <v>4</v>
      </c>
      <c r="D747" s="5">
        <v>259</v>
      </c>
      <c r="E747" s="5">
        <v>1614</v>
      </c>
      <c r="F747" s="5">
        <v>5</v>
      </c>
      <c r="G747" s="10">
        <v>44114</v>
      </c>
      <c r="H747" s="40">
        <v>428.4</v>
      </c>
      <c r="I747" s="40">
        <v>34.271999999999998</v>
      </c>
      <c r="J747" s="40">
        <v>10.71</v>
      </c>
      <c r="K747" s="40">
        <v>473.38200000000001</v>
      </c>
      <c r="L747" s="10">
        <v>44123</v>
      </c>
      <c r="M747" t="s">
        <v>2810</v>
      </c>
      <c r="O747" t="str">
        <f>VLOOKUP(Table5[[#This Row],[Vendor_ID]],Table3[[Vendor_ID]:[REPUTASI]],10,0)</f>
        <v>A</v>
      </c>
      <c r="P747" t="str">
        <f>IF(Table5[[#This Row],[Reputation]]="F","Pembelian dilakukan kepada vendor dengan reputasi F","")</f>
        <v/>
      </c>
    </row>
    <row r="748" spans="1:16" x14ac:dyDescent="0.25">
      <c r="A748" s="4">
        <v>1024</v>
      </c>
      <c r="B748" s="4">
        <v>5</v>
      </c>
      <c r="C748" s="4">
        <v>4</v>
      </c>
      <c r="D748" s="4">
        <v>260</v>
      </c>
      <c r="E748" s="4">
        <v>1588</v>
      </c>
      <c r="F748" s="4">
        <v>5</v>
      </c>
      <c r="G748" s="11">
        <v>44114</v>
      </c>
      <c r="H748" s="41">
        <v>40471.199999999997</v>
      </c>
      <c r="I748" s="41">
        <v>3237.6959999999999</v>
      </c>
      <c r="J748" s="41">
        <v>1011.78</v>
      </c>
      <c r="K748" s="41">
        <v>44720.675999999999</v>
      </c>
      <c r="L748" s="11">
        <v>44123</v>
      </c>
      <c r="M748" t="s">
        <v>1829</v>
      </c>
      <c r="O748" t="str">
        <f>VLOOKUP(Table5[[#This Row],[Vendor_ID]],Table3[[Vendor_ID]:[REPUTASI]],10,0)</f>
        <v>F</v>
      </c>
      <c r="P748" t="str">
        <f>IF(Table5[[#This Row],[Reputation]]="F","Pembelian dilakukan kepada vendor dengan reputasi F","")</f>
        <v>Pembelian dilakukan kepada vendor dengan reputasi F</v>
      </c>
    </row>
    <row r="749" spans="1:16" hidden="1" x14ac:dyDescent="0.25">
      <c r="A749" s="5">
        <v>1025</v>
      </c>
      <c r="B749" s="5">
        <v>4</v>
      </c>
      <c r="C749" s="5">
        <v>4</v>
      </c>
      <c r="D749" s="5">
        <v>252</v>
      </c>
      <c r="E749" s="5">
        <v>1494</v>
      </c>
      <c r="F749" s="5">
        <v>2</v>
      </c>
      <c r="G749" s="10">
        <v>44117</v>
      </c>
      <c r="H749" s="40">
        <v>8847.2999999999993</v>
      </c>
      <c r="I749" s="40">
        <v>707.78399999999999</v>
      </c>
      <c r="J749" s="40">
        <v>221.1825</v>
      </c>
      <c r="K749" s="40">
        <v>9776.2664999999997</v>
      </c>
      <c r="L749" s="10">
        <v>44126</v>
      </c>
      <c r="M749" t="s">
        <v>2810</v>
      </c>
      <c r="O749" t="str">
        <f>VLOOKUP(Table5[[#This Row],[Vendor_ID]],Table3[[Vendor_ID]:[REPUTASI]],10,0)</f>
        <v>A</v>
      </c>
      <c r="P749" t="str">
        <f>IF(Table5[[#This Row],[Reputation]]="F","Pembelian dilakukan kepada vendor dengan reputasi F","")</f>
        <v/>
      </c>
    </row>
    <row r="750" spans="1:16" hidden="1" x14ac:dyDescent="0.25">
      <c r="A750" s="4">
        <v>1026</v>
      </c>
      <c r="B750" s="4">
        <v>4</v>
      </c>
      <c r="C750" s="4">
        <v>4</v>
      </c>
      <c r="D750" s="4">
        <v>261</v>
      </c>
      <c r="E750" s="4">
        <v>1650</v>
      </c>
      <c r="F750" s="4">
        <v>5</v>
      </c>
      <c r="G750" s="11">
        <v>44117</v>
      </c>
      <c r="H750" s="41">
        <v>171.07650000000001</v>
      </c>
      <c r="I750" s="41">
        <v>13.6861</v>
      </c>
      <c r="J750" s="41">
        <v>4.2769000000000004</v>
      </c>
      <c r="K750" s="41">
        <v>189.0395</v>
      </c>
      <c r="L750" s="11">
        <v>44126</v>
      </c>
      <c r="M750" t="s">
        <v>2810</v>
      </c>
      <c r="O750" t="str">
        <f>VLOOKUP(Table5[[#This Row],[Vendor_ID]],Table3[[Vendor_ID]:[REPUTASI]],10,0)</f>
        <v>A</v>
      </c>
      <c r="P750" t="str">
        <f>IF(Table5[[#This Row],[Reputation]]="F","Pembelian dilakukan kepada vendor dengan reputasi F","")</f>
        <v/>
      </c>
    </row>
    <row r="751" spans="1:16" hidden="1" x14ac:dyDescent="0.25">
      <c r="A751" s="5">
        <v>1027</v>
      </c>
      <c r="B751" s="5">
        <v>4</v>
      </c>
      <c r="C751" s="5">
        <v>4</v>
      </c>
      <c r="D751" s="5">
        <v>251</v>
      </c>
      <c r="E751" s="5">
        <v>1654</v>
      </c>
      <c r="F751" s="5">
        <v>4</v>
      </c>
      <c r="G751" s="10">
        <v>44117</v>
      </c>
      <c r="H751" s="40">
        <v>20397.3</v>
      </c>
      <c r="I751" s="40">
        <v>1631.7840000000001</v>
      </c>
      <c r="J751" s="40">
        <v>509.9325</v>
      </c>
      <c r="K751" s="40">
        <v>22539.016500000002</v>
      </c>
      <c r="L751" s="10">
        <v>44126</v>
      </c>
      <c r="M751" t="s">
        <v>2817</v>
      </c>
      <c r="O751" t="str">
        <f>VLOOKUP(Table5[[#This Row],[Vendor_ID]],Table3[[Vendor_ID]:[REPUTASI]],10,0)</f>
        <v>B</v>
      </c>
      <c r="P751" t="str">
        <f>IF(Table5[[#This Row],[Reputation]]="F","Pembelian dilakukan kepada vendor dengan reputasi F","")</f>
        <v/>
      </c>
    </row>
    <row r="752" spans="1:16" hidden="1" x14ac:dyDescent="0.25">
      <c r="A752" s="4">
        <v>1028</v>
      </c>
      <c r="B752" s="4">
        <v>4</v>
      </c>
      <c r="C752" s="4">
        <v>4</v>
      </c>
      <c r="D752" s="4">
        <v>253</v>
      </c>
      <c r="E752" s="4">
        <v>1664</v>
      </c>
      <c r="F752" s="4">
        <v>3</v>
      </c>
      <c r="G752" s="11">
        <v>44117</v>
      </c>
      <c r="H752" s="41">
        <v>14628.075000000001</v>
      </c>
      <c r="I752" s="41">
        <v>1170.2460000000001</v>
      </c>
      <c r="J752" s="41">
        <v>365.70190000000002</v>
      </c>
      <c r="K752" s="41">
        <v>16164.0229</v>
      </c>
      <c r="L752" s="11">
        <v>44126</v>
      </c>
      <c r="M752" t="s">
        <v>2817</v>
      </c>
      <c r="O752" t="str">
        <f>VLOOKUP(Table5[[#This Row],[Vendor_ID]],Table3[[Vendor_ID]:[REPUTASI]],10,0)</f>
        <v>B</v>
      </c>
      <c r="P752" t="str">
        <f>IF(Table5[[#This Row],[Reputation]]="F","Pembelian dilakukan kepada vendor dengan reputasi F","")</f>
        <v/>
      </c>
    </row>
    <row r="753" spans="1:16" x14ac:dyDescent="0.25">
      <c r="A753" s="5">
        <v>1029</v>
      </c>
      <c r="B753" s="5">
        <v>4</v>
      </c>
      <c r="C753" s="5">
        <v>4</v>
      </c>
      <c r="D753" s="5">
        <v>255</v>
      </c>
      <c r="E753" s="5">
        <v>1678</v>
      </c>
      <c r="F753" s="5">
        <v>3</v>
      </c>
      <c r="G753" s="10">
        <v>44117</v>
      </c>
      <c r="H753" s="40">
        <v>58685.55</v>
      </c>
      <c r="I753" s="40">
        <v>4694.8440000000001</v>
      </c>
      <c r="J753" s="40">
        <v>1467.1387999999999</v>
      </c>
      <c r="K753" s="40">
        <v>64847.532800000001</v>
      </c>
      <c r="L753" s="10">
        <v>44126</v>
      </c>
      <c r="M753" t="s">
        <v>1829</v>
      </c>
      <c r="O753" t="str">
        <f>VLOOKUP(Table5[[#This Row],[Vendor_ID]],Table3[[Vendor_ID]:[REPUTASI]],10,0)</f>
        <v>F</v>
      </c>
      <c r="P753" t="str">
        <f>IF(Table5[[#This Row],[Reputation]]="F","Pembelian dilakukan kepada vendor dengan reputasi F","")</f>
        <v>Pembelian dilakukan kepada vendor dengan reputasi F</v>
      </c>
    </row>
    <row r="754" spans="1:16" hidden="1" x14ac:dyDescent="0.25">
      <c r="A754" s="4">
        <v>1030</v>
      </c>
      <c r="B754" s="4">
        <v>4</v>
      </c>
      <c r="C754" s="4">
        <v>4</v>
      </c>
      <c r="D754" s="4">
        <v>256</v>
      </c>
      <c r="E754" s="4">
        <v>1616</v>
      </c>
      <c r="F754" s="4">
        <v>4</v>
      </c>
      <c r="G754" s="11">
        <v>44117</v>
      </c>
      <c r="H754" s="41">
        <v>370.755</v>
      </c>
      <c r="I754" s="41">
        <v>29.660399999999999</v>
      </c>
      <c r="J754" s="41">
        <v>9.2689000000000004</v>
      </c>
      <c r="K754" s="41">
        <v>409.68430000000001</v>
      </c>
      <c r="L754" s="11">
        <v>44126</v>
      </c>
      <c r="M754" t="s">
        <v>2817</v>
      </c>
      <c r="O754" t="str">
        <f>VLOOKUP(Table5[[#This Row],[Vendor_ID]],Table3[[Vendor_ID]:[REPUTASI]],10,0)</f>
        <v>B</v>
      </c>
      <c r="P754" t="str">
        <f>IF(Table5[[#This Row],[Reputation]]="F","Pembelian dilakukan kepada vendor dengan reputasi F","")</f>
        <v/>
      </c>
    </row>
    <row r="755" spans="1:16" hidden="1" x14ac:dyDescent="0.25">
      <c r="A755" s="5">
        <v>1031</v>
      </c>
      <c r="B755" s="5">
        <v>4</v>
      </c>
      <c r="C755" s="5">
        <v>4</v>
      </c>
      <c r="D755" s="5">
        <v>259</v>
      </c>
      <c r="E755" s="5">
        <v>1492</v>
      </c>
      <c r="F755" s="5">
        <v>4</v>
      </c>
      <c r="G755" s="10">
        <v>44117</v>
      </c>
      <c r="H755" s="40">
        <v>501.19650000000001</v>
      </c>
      <c r="I755" s="40">
        <v>40.095700000000001</v>
      </c>
      <c r="J755" s="40">
        <v>12.5299</v>
      </c>
      <c r="K755" s="40">
        <v>553.82209999999998</v>
      </c>
      <c r="L755" s="10">
        <v>44126</v>
      </c>
      <c r="M755" t="s">
        <v>2817</v>
      </c>
      <c r="O755" t="str">
        <f>VLOOKUP(Table5[[#This Row],[Vendor_ID]],Table3[[Vendor_ID]:[REPUTASI]],10,0)</f>
        <v>B</v>
      </c>
      <c r="P755" t="str">
        <f>IF(Table5[[#This Row],[Reputation]]="F","Pembelian dilakukan kepada vendor dengan reputasi F","")</f>
        <v/>
      </c>
    </row>
    <row r="756" spans="1:16" hidden="1" x14ac:dyDescent="0.25">
      <c r="A756" s="4">
        <v>1032</v>
      </c>
      <c r="B756" s="4">
        <v>4</v>
      </c>
      <c r="C756" s="4">
        <v>4</v>
      </c>
      <c r="D756" s="4">
        <v>260</v>
      </c>
      <c r="E756" s="4">
        <v>1602</v>
      </c>
      <c r="F756" s="4">
        <v>5</v>
      </c>
      <c r="G756" s="11">
        <v>44117</v>
      </c>
      <c r="H756" s="41">
        <v>270.80549999999999</v>
      </c>
      <c r="I756" s="41">
        <v>21.664400000000001</v>
      </c>
      <c r="J756" s="41">
        <v>6.7701000000000002</v>
      </c>
      <c r="K756" s="41">
        <v>299.24</v>
      </c>
      <c r="L756" s="11">
        <v>44126</v>
      </c>
      <c r="M756" t="s">
        <v>2817</v>
      </c>
      <c r="O756" t="str">
        <f>VLOOKUP(Table5[[#This Row],[Vendor_ID]],Table3[[Vendor_ID]:[REPUTASI]],10,0)</f>
        <v>B</v>
      </c>
      <c r="P756" t="str">
        <f>IF(Table5[[#This Row],[Reputation]]="F","Pembelian dilakukan kepada vendor dengan reputasi F","")</f>
        <v/>
      </c>
    </row>
    <row r="757" spans="1:16" hidden="1" x14ac:dyDescent="0.25">
      <c r="A757" s="5">
        <v>1033</v>
      </c>
      <c r="B757" s="5">
        <v>4</v>
      </c>
      <c r="C757" s="5">
        <v>4</v>
      </c>
      <c r="D757" s="5">
        <v>258</v>
      </c>
      <c r="E757" s="5">
        <v>1540</v>
      </c>
      <c r="F757" s="5">
        <v>5</v>
      </c>
      <c r="G757" s="10">
        <v>44117</v>
      </c>
      <c r="H757" s="40">
        <v>416.745</v>
      </c>
      <c r="I757" s="40">
        <v>33.339599999999997</v>
      </c>
      <c r="J757" s="40">
        <v>10.4186</v>
      </c>
      <c r="K757" s="40">
        <v>460.50319999999999</v>
      </c>
      <c r="L757" s="10">
        <v>44126</v>
      </c>
      <c r="M757" t="s">
        <v>2810</v>
      </c>
      <c r="O757" t="str">
        <f>VLOOKUP(Table5[[#This Row],[Vendor_ID]],Table3[[Vendor_ID]:[REPUTASI]],10,0)</f>
        <v>A</v>
      </c>
      <c r="P757" t="str">
        <f>IF(Table5[[#This Row],[Reputation]]="F","Pembelian dilakukan kepada vendor dengan reputasi F","")</f>
        <v/>
      </c>
    </row>
    <row r="758" spans="1:16" hidden="1" x14ac:dyDescent="0.25">
      <c r="A758" s="4">
        <v>1034</v>
      </c>
      <c r="B758" s="4">
        <v>4</v>
      </c>
      <c r="C758" s="4">
        <v>4</v>
      </c>
      <c r="D758" s="4">
        <v>254</v>
      </c>
      <c r="E758" s="4">
        <v>1628</v>
      </c>
      <c r="F758" s="4">
        <v>5</v>
      </c>
      <c r="G758" s="11">
        <v>44117</v>
      </c>
      <c r="H758" s="41">
        <v>34644.224999999999</v>
      </c>
      <c r="I758" s="41">
        <v>2771.538</v>
      </c>
      <c r="J758" s="41">
        <v>866.10559999999998</v>
      </c>
      <c r="K758" s="41">
        <v>38281.868600000002</v>
      </c>
      <c r="L758" s="11">
        <v>44126</v>
      </c>
      <c r="M758" t="s">
        <v>2810</v>
      </c>
      <c r="O758" t="str">
        <f>VLOOKUP(Table5[[#This Row],[Vendor_ID]],Table3[[Vendor_ID]:[REPUTASI]],10,0)</f>
        <v>A</v>
      </c>
      <c r="P758" t="str">
        <f>IF(Table5[[#This Row],[Reputation]]="F","Pembelian dilakukan kepada vendor dengan reputasi F","")</f>
        <v/>
      </c>
    </row>
    <row r="759" spans="1:16" hidden="1" x14ac:dyDescent="0.25">
      <c r="A759" s="5">
        <v>1035</v>
      </c>
      <c r="B759" s="5">
        <v>4</v>
      </c>
      <c r="C759" s="5">
        <v>4</v>
      </c>
      <c r="D759" s="5">
        <v>257</v>
      </c>
      <c r="E759" s="5">
        <v>1604</v>
      </c>
      <c r="F759" s="5">
        <v>4</v>
      </c>
      <c r="G759" s="10">
        <v>44117</v>
      </c>
      <c r="H759" s="40">
        <v>1839.5055</v>
      </c>
      <c r="I759" s="40">
        <v>147.16040000000001</v>
      </c>
      <c r="J759" s="40">
        <v>45.9876</v>
      </c>
      <c r="K759" s="40">
        <v>2032.6534999999999</v>
      </c>
      <c r="L759" s="10">
        <v>44126</v>
      </c>
      <c r="M759" t="s">
        <v>2810</v>
      </c>
      <c r="O759" t="str">
        <f>VLOOKUP(Table5[[#This Row],[Vendor_ID]],Table3[[Vendor_ID]:[REPUTASI]],10,0)</f>
        <v>A</v>
      </c>
      <c r="P759" t="str">
        <f>IF(Table5[[#This Row],[Reputation]]="F","Pembelian dilakukan kepada vendor dengan reputasi F","")</f>
        <v/>
      </c>
    </row>
    <row r="760" spans="1:16" hidden="1" x14ac:dyDescent="0.25">
      <c r="A760" s="4">
        <v>1036</v>
      </c>
      <c r="B760" s="4">
        <v>4</v>
      </c>
      <c r="C760" s="4">
        <v>4</v>
      </c>
      <c r="D760" s="4">
        <v>261</v>
      </c>
      <c r="E760" s="4">
        <v>1690</v>
      </c>
      <c r="F760" s="4">
        <v>5</v>
      </c>
      <c r="G760" s="11">
        <v>44117</v>
      </c>
      <c r="H760" s="41">
        <v>146.286</v>
      </c>
      <c r="I760" s="41">
        <v>11.7029</v>
      </c>
      <c r="J760" s="41">
        <v>3.6572</v>
      </c>
      <c r="K760" s="41">
        <v>161.64609999999999</v>
      </c>
      <c r="L760" s="11">
        <v>44126</v>
      </c>
      <c r="M760" t="s">
        <v>2810</v>
      </c>
      <c r="O760" t="str">
        <f>VLOOKUP(Table5[[#This Row],[Vendor_ID]],Table3[[Vendor_ID]:[REPUTASI]],10,0)</f>
        <v>A</v>
      </c>
      <c r="P760" t="str">
        <f>IF(Table5[[#This Row],[Reputation]]="F","Pembelian dilakukan kepada vendor dengan reputasi F","")</f>
        <v/>
      </c>
    </row>
    <row r="761" spans="1:16" hidden="1" x14ac:dyDescent="0.25">
      <c r="A761" s="5">
        <v>1037</v>
      </c>
      <c r="B761" s="5">
        <v>4</v>
      </c>
      <c r="C761" s="5">
        <v>4</v>
      </c>
      <c r="D761" s="5">
        <v>251</v>
      </c>
      <c r="E761" s="5">
        <v>1566</v>
      </c>
      <c r="F761" s="5">
        <v>5</v>
      </c>
      <c r="G761" s="10">
        <v>44117</v>
      </c>
      <c r="H761" s="40">
        <v>102.56399999999999</v>
      </c>
      <c r="I761" s="40">
        <v>8.2050999999999998</v>
      </c>
      <c r="J761" s="40">
        <v>2.5640999999999998</v>
      </c>
      <c r="K761" s="40">
        <v>113.33320000000001</v>
      </c>
      <c r="L761" s="10">
        <v>44126</v>
      </c>
      <c r="M761" t="s">
        <v>2810</v>
      </c>
      <c r="O761" t="str">
        <f>VLOOKUP(Table5[[#This Row],[Vendor_ID]],Table3[[Vendor_ID]:[REPUTASI]],10,0)</f>
        <v>A</v>
      </c>
      <c r="P761" t="str">
        <f>IF(Table5[[#This Row],[Reputation]]="F","Pembelian dilakukan kepada vendor dengan reputasi F","")</f>
        <v/>
      </c>
    </row>
    <row r="762" spans="1:16" hidden="1" x14ac:dyDescent="0.25">
      <c r="A762" s="4">
        <v>1038</v>
      </c>
      <c r="B762" s="4">
        <v>4</v>
      </c>
      <c r="C762" s="4">
        <v>4</v>
      </c>
      <c r="D762" s="4">
        <v>253</v>
      </c>
      <c r="E762" s="4">
        <v>1698</v>
      </c>
      <c r="F762" s="4">
        <v>5</v>
      </c>
      <c r="G762" s="11">
        <v>44117</v>
      </c>
      <c r="H762" s="41">
        <v>150.79050000000001</v>
      </c>
      <c r="I762" s="41">
        <v>12.0632</v>
      </c>
      <c r="J762" s="41">
        <v>3.7698</v>
      </c>
      <c r="K762" s="41">
        <v>166.62350000000001</v>
      </c>
      <c r="L762" s="11">
        <v>44126</v>
      </c>
      <c r="M762" t="s">
        <v>2810</v>
      </c>
      <c r="O762" t="str">
        <f>VLOOKUP(Table5[[#This Row],[Vendor_ID]],Table3[[Vendor_ID]:[REPUTASI]],10,0)</f>
        <v>A</v>
      </c>
      <c r="P762" t="str">
        <f>IF(Table5[[#This Row],[Reputation]]="F","Pembelian dilakukan kepada vendor dengan reputasi F","")</f>
        <v/>
      </c>
    </row>
    <row r="763" spans="1:16" x14ac:dyDescent="0.25">
      <c r="A763" s="5">
        <v>1039</v>
      </c>
      <c r="B763" s="5">
        <v>4</v>
      </c>
      <c r="C763" s="5">
        <v>4</v>
      </c>
      <c r="D763" s="5">
        <v>255</v>
      </c>
      <c r="E763" s="5">
        <v>1560</v>
      </c>
      <c r="F763" s="5">
        <v>5</v>
      </c>
      <c r="G763" s="10">
        <v>44117</v>
      </c>
      <c r="H763" s="40">
        <v>13669.424999999999</v>
      </c>
      <c r="I763" s="40">
        <v>1093.5540000000001</v>
      </c>
      <c r="J763" s="40">
        <v>341.73559999999998</v>
      </c>
      <c r="K763" s="40">
        <v>15104.714599999999</v>
      </c>
      <c r="L763" s="10">
        <v>44126</v>
      </c>
      <c r="M763" t="s">
        <v>1829</v>
      </c>
      <c r="O763" t="str">
        <f>VLOOKUP(Table5[[#This Row],[Vendor_ID]],Table3[[Vendor_ID]:[REPUTASI]],10,0)</f>
        <v>F</v>
      </c>
      <c r="P763" t="str">
        <f>IF(Table5[[#This Row],[Reputation]]="F","Pembelian dilakukan kepada vendor dengan reputasi F","")</f>
        <v>Pembelian dilakukan kepada vendor dengan reputasi F</v>
      </c>
    </row>
    <row r="764" spans="1:16" hidden="1" x14ac:dyDescent="0.25">
      <c r="A764" s="4">
        <v>1040</v>
      </c>
      <c r="B764" s="4">
        <v>4</v>
      </c>
      <c r="C764" s="4">
        <v>4</v>
      </c>
      <c r="D764" s="4">
        <v>256</v>
      </c>
      <c r="E764" s="4">
        <v>1692</v>
      </c>
      <c r="F764" s="4">
        <v>5</v>
      </c>
      <c r="G764" s="11">
        <v>44117</v>
      </c>
      <c r="H764" s="41">
        <v>2934.54</v>
      </c>
      <c r="I764" s="41">
        <v>234.76320000000001</v>
      </c>
      <c r="J764" s="41">
        <v>73.363500000000002</v>
      </c>
      <c r="K764" s="41">
        <v>3242.6667000000002</v>
      </c>
      <c r="L764" s="11">
        <v>44126</v>
      </c>
      <c r="M764" t="s">
        <v>1829</v>
      </c>
      <c r="O764" t="str">
        <f>VLOOKUP(Table5[[#This Row],[Vendor_ID]],Table3[[Vendor_ID]:[REPUTASI]],10,0)</f>
        <v>B</v>
      </c>
      <c r="P764" t="str">
        <f>IF(Table5[[#This Row],[Reputation]]="F","Pembelian dilakukan kepada vendor dengan reputasi F","")</f>
        <v/>
      </c>
    </row>
    <row r="765" spans="1:16" x14ac:dyDescent="0.25">
      <c r="A765" s="5">
        <v>1041</v>
      </c>
      <c r="B765" s="5">
        <v>4</v>
      </c>
      <c r="C765" s="5">
        <v>4</v>
      </c>
      <c r="D765" s="5">
        <v>259</v>
      </c>
      <c r="E765" s="5">
        <v>1696</v>
      </c>
      <c r="F765" s="5">
        <v>4</v>
      </c>
      <c r="G765" s="10">
        <v>44118</v>
      </c>
      <c r="H765" s="40">
        <v>73377.149999999994</v>
      </c>
      <c r="I765" s="40">
        <v>5870.1719999999996</v>
      </c>
      <c r="J765" s="40">
        <v>1834.4287999999999</v>
      </c>
      <c r="K765" s="40">
        <v>81081.750799999994</v>
      </c>
      <c r="L765" s="10">
        <v>44127</v>
      </c>
      <c r="M765" t="s">
        <v>1829</v>
      </c>
      <c r="O765" t="str">
        <f>VLOOKUP(Table5[[#This Row],[Vendor_ID]],Table3[[Vendor_ID]:[REPUTASI]],10,0)</f>
        <v>F</v>
      </c>
      <c r="P765" t="str">
        <f>IF(Table5[[#This Row],[Reputation]]="F","Pembelian dilakukan kepada vendor dengan reputasi F","")</f>
        <v>Pembelian dilakukan kepada vendor dengan reputasi F</v>
      </c>
    </row>
    <row r="766" spans="1:16" hidden="1" x14ac:dyDescent="0.25">
      <c r="A766" s="4">
        <v>1042</v>
      </c>
      <c r="B766" s="4">
        <v>4</v>
      </c>
      <c r="C766" s="4">
        <v>4</v>
      </c>
      <c r="D766" s="4">
        <v>260</v>
      </c>
      <c r="E766" s="4">
        <v>1504</v>
      </c>
      <c r="F766" s="4">
        <v>1</v>
      </c>
      <c r="G766" s="11">
        <v>44118</v>
      </c>
      <c r="H766" s="41">
        <v>551.88</v>
      </c>
      <c r="I766" s="41">
        <v>44.150399999999998</v>
      </c>
      <c r="J766" s="41">
        <v>13.797000000000001</v>
      </c>
      <c r="K766" s="41">
        <v>609.82740000000001</v>
      </c>
      <c r="L766" s="11">
        <v>44127</v>
      </c>
      <c r="M766" t="s">
        <v>2810</v>
      </c>
      <c r="O766" t="str">
        <f>VLOOKUP(Table5[[#This Row],[Vendor_ID]],Table3[[Vendor_ID]:[REPUTASI]],10,0)</f>
        <v>B</v>
      </c>
      <c r="P766" t="str">
        <f>IF(Table5[[#This Row],[Reputation]]="F","Pembelian dilakukan kepada vendor dengan reputasi F","")</f>
        <v/>
      </c>
    </row>
    <row r="767" spans="1:16" hidden="1" x14ac:dyDescent="0.25">
      <c r="A767" s="5">
        <v>1043</v>
      </c>
      <c r="B767" s="5">
        <v>4</v>
      </c>
      <c r="C767" s="5">
        <v>4</v>
      </c>
      <c r="D767" s="5">
        <v>258</v>
      </c>
      <c r="E767" s="5">
        <v>1544</v>
      </c>
      <c r="F767" s="5">
        <v>1</v>
      </c>
      <c r="G767" s="10">
        <v>44118</v>
      </c>
      <c r="H767" s="40">
        <v>3176.25</v>
      </c>
      <c r="I767" s="40">
        <v>254.1</v>
      </c>
      <c r="J767" s="40">
        <v>79.406300000000002</v>
      </c>
      <c r="K767" s="40">
        <v>3509.7563</v>
      </c>
      <c r="L767" s="10">
        <v>44127</v>
      </c>
      <c r="M767" t="s">
        <v>2817</v>
      </c>
      <c r="O767" t="str">
        <f>VLOOKUP(Table5[[#This Row],[Vendor_ID]],Table3[[Vendor_ID]:[REPUTASI]],10,0)</f>
        <v>B</v>
      </c>
      <c r="P767" t="str">
        <f>IF(Table5[[#This Row],[Reputation]]="F","Pembelian dilakukan kepada vendor dengan reputasi F","")</f>
        <v/>
      </c>
    </row>
    <row r="768" spans="1:16" hidden="1" x14ac:dyDescent="0.25">
      <c r="A768" s="4">
        <v>1044</v>
      </c>
      <c r="B768" s="4">
        <v>4</v>
      </c>
      <c r="C768" s="4">
        <v>4</v>
      </c>
      <c r="D768" s="4">
        <v>254</v>
      </c>
      <c r="E768" s="4">
        <v>1530</v>
      </c>
      <c r="F768" s="4">
        <v>2</v>
      </c>
      <c r="G768" s="11">
        <v>44118</v>
      </c>
      <c r="H768" s="41">
        <v>28072.275000000001</v>
      </c>
      <c r="I768" s="41">
        <v>2245.7820000000002</v>
      </c>
      <c r="J768" s="41">
        <v>701.80690000000004</v>
      </c>
      <c r="K768" s="41">
        <v>31019.8639</v>
      </c>
      <c r="L768" s="11">
        <v>44127</v>
      </c>
      <c r="M768" t="s">
        <v>2810</v>
      </c>
      <c r="O768" t="str">
        <f>VLOOKUP(Table5[[#This Row],[Vendor_ID]],Table3[[Vendor_ID]:[REPUTASI]],10,0)</f>
        <v>A</v>
      </c>
      <c r="P768" t="str">
        <f>IF(Table5[[#This Row],[Reputation]]="F","Pembelian dilakukan kepada vendor dengan reputasi F","")</f>
        <v/>
      </c>
    </row>
    <row r="769" spans="1:16" hidden="1" x14ac:dyDescent="0.25">
      <c r="A769" s="5">
        <v>1045</v>
      </c>
      <c r="B769" s="5">
        <v>4</v>
      </c>
      <c r="C769" s="5">
        <v>4</v>
      </c>
      <c r="D769" s="5">
        <v>257</v>
      </c>
      <c r="E769" s="5">
        <v>1508</v>
      </c>
      <c r="F769" s="5">
        <v>1</v>
      </c>
      <c r="G769" s="10">
        <v>44118</v>
      </c>
      <c r="H769" s="40">
        <v>37312.275000000001</v>
      </c>
      <c r="I769" s="40">
        <v>2984.982</v>
      </c>
      <c r="J769" s="40">
        <v>932.80690000000004</v>
      </c>
      <c r="K769" s="40">
        <v>41230.063900000001</v>
      </c>
      <c r="L769" s="10">
        <v>44127</v>
      </c>
      <c r="M769" t="s">
        <v>2810</v>
      </c>
      <c r="O769" t="str">
        <f>VLOOKUP(Table5[[#This Row],[Vendor_ID]],Table3[[Vendor_ID]:[REPUTASI]],10,0)</f>
        <v>A</v>
      </c>
      <c r="P769" t="str">
        <f>IF(Table5[[#This Row],[Reputation]]="F","Pembelian dilakukan kepada vendor dengan reputasi F","")</f>
        <v/>
      </c>
    </row>
    <row r="770" spans="1:16" hidden="1" x14ac:dyDescent="0.25">
      <c r="A770" s="4">
        <v>1046</v>
      </c>
      <c r="B770" s="4">
        <v>4</v>
      </c>
      <c r="C770" s="4">
        <v>4</v>
      </c>
      <c r="D770" s="4">
        <v>261</v>
      </c>
      <c r="E770" s="4">
        <v>1694</v>
      </c>
      <c r="F770" s="4">
        <v>1</v>
      </c>
      <c r="G770" s="11">
        <v>44118</v>
      </c>
      <c r="H770" s="41">
        <v>7623</v>
      </c>
      <c r="I770" s="41">
        <v>609.84</v>
      </c>
      <c r="J770" s="41">
        <v>190.57499999999999</v>
      </c>
      <c r="K770" s="41">
        <v>8423.4150000000009</v>
      </c>
      <c r="L770" s="11">
        <v>44127</v>
      </c>
      <c r="M770" t="s">
        <v>2817</v>
      </c>
      <c r="O770" t="str">
        <f>VLOOKUP(Table5[[#This Row],[Vendor_ID]],Table3[[Vendor_ID]:[REPUTASI]],10,0)</f>
        <v>B</v>
      </c>
      <c r="P770" t="str">
        <f>IF(Table5[[#This Row],[Reputation]]="F","Pembelian dilakukan kepada vendor dengan reputasi F","")</f>
        <v/>
      </c>
    </row>
    <row r="771" spans="1:16" x14ac:dyDescent="0.25">
      <c r="A771" s="5">
        <v>1047</v>
      </c>
      <c r="B771" s="5">
        <v>4</v>
      </c>
      <c r="C771" s="5">
        <v>4</v>
      </c>
      <c r="D771" s="5">
        <v>251</v>
      </c>
      <c r="E771" s="5">
        <v>1624</v>
      </c>
      <c r="F771" s="5">
        <v>2</v>
      </c>
      <c r="G771" s="10">
        <v>44118</v>
      </c>
      <c r="H771" s="40">
        <v>28297.5</v>
      </c>
      <c r="I771" s="40">
        <v>2263.8000000000002</v>
      </c>
      <c r="J771" s="40">
        <v>707.4375</v>
      </c>
      <c r="K771" s="40">
        <v>31268.737499999999</v>
      </c>
      <c r="L771" s="10">
        <v>44127</v>
      </c>
      <c r="M771" t="s">
        <v>1829</v>
      </c>
      <c r="O771" t="str">
        <f>VLOOKUP(Table5[[#This Row],[Vendor_ID]],Table3[[Vendor_ID]:[REPUTASI]],10,0)</f>
        <v>F</v>
      </c>
      <c r="P771" t="str">
        <f>IF(Table5[[#This Row],[Reputation]]="F","Pembelian dilakukan kepada vendor dengan reputasi F","")</f>
        <v>Pembelian dilakukan kepada vendor dengan reputasi F</v>
      </c>
    </row>
    <row r="772" spans="1:16" hidden="1" x14ac:dyDescent="0.25">
      <c r="A772" s="4">
        <v>1048</v>
      </c>
      <c r="B772" s="4">
        <v>4</v>
      </c>
      <c r="C772" s="4">
        <v>4</v>
      </c>
      <c r="D772" s="4">
        <v>253</v>
      </c>
      <c r="E772" s="4">
        <v>1548</v>
      </c>
      <c r="F772" s="4">
        <v>2</v>
      </c>
      <c r="G772" s="11">
        <v>44118</v>
      </c>
      <c r="H772" s="41">
        <v>59.944499999999998</v>
      </c>
      <c r="I772" s="41">
        <v>4.7956000000000003</v>
      </c>
      <c r="J772" s="41">
        <v>1.4985999999999999</v>
      </c>
      <c r="K772" s="41">
        <v>66.238699999999994</v>
      </c>
      <c r="L772" s="11">
        <v>44127</v>
      </c>
      <c r="M772" t="s">
        <v>2810</v>
      </c>
      <c r="O772" t="str">
        <f>VLOOKUP(Table5[[#This Row],[Vendor_ID]],Table3[[Vendor_ID]:[REPUTASI]],10,0)</f>
        <v>A</v>
      </c>
      <c r="P772" t="str">
        <f>IF(Table5[[#This Row],[Reputation]]="F","Pembelian dilakukan kepada vendor dengan reputasi F","")</f>
        <v/>
      </c>
    </row>
    <row r="773" spans="1:16" hidden="1" x14ac:dyDescent="0.25">
      <c r="A773" s="5">
        <v>1049</v>
      </c>
      <c r="B773" s="5">
        <v>4</v>
      </c>
      <c r="C773" s="5">
        <v>4</v>
      </c>
      <c r="D773" s="5">
        <v>252</v>
      </c>
      <c r="E773" s="5">
        <v>1598</v>
      </c>
      <c r="F773" s="5">
        <v>4</v>
      </c>
      <c r="G773" s="10">
        <v>44118</v>
      </c>
      <c r="H773" s="40">
        <v>598.87800000000004</v>
      </c>
      <c r="I773" s="40">
        <v>47.910200000000003</v>
      </c>
      <c r="J773" s="40">
        <v>14.972</v>
      </c>
      <c r="K773" s="40">
        <v>661.76020000000005</v>
      </c>
      <c r="L773" s="10">
        <v>44127</v>
      </c>
      <c r="M773" t="s">
        <v>2810</v>
      </c>
      <c r="O773" t="str">
        <f>VLOOKUP(Table5[[#This Row],[Vendor_ID]],Table3[[Vendor_ID]:[REPUTASI]],10,0)</f>
        <v>A</v>
      </c>
      <c r="P773" t="str">
        <f>IF(Table5[[#This Row],[Reputation]]="F","Pembelian dilakukan kepada vendor dengan reputasi F","")</f>
        <v/>
      </c>
    </row>
    <row r="774" spans="1:16" hidden="1" x14ac:dyDescent="0.25">
      <c r="A774" s="4">
        <v>1050</v>
      </c>
      <c r="B774" s="4">
        <v>4</v>
      </c>
      <c r="C774" s="4">
        <v>4</v>
      </c>
      <c r="D774" s="4">
        <v>256</v>
      </c>
      <c r="E774" s="4">
        <v>1658</v>
      </c>
      <c r="F774" s="4">
        <v>5</v>
      </c>
      <c r="G774" s="11">
        <v>44118</v>
      </c>
      <c r="H774" s="41">
        <v>43878.45</v>
      </c>
      <c r="I774" s="41">
        <v>3510.2759999999998</v>
      </c>
      <c r="J774" s="41">
        <v>1096.9612999999999</v>
      </c>
      <c r="K774" s="41">
        <v>48485.687299999998</v>
      </c>
      <c r="L774" s="11">
        <v>44127</v>
      </c>
      <c r="M774" t="s">
        <v>1829</v>
      </c>
      <c r="O774" t="str">
        <f>VLOOKUP(Table5[[#This Row],[Vendor_ID]],Table3[[Vendor_ID]:[REPUTASI]],10,0)</f>
        <v>B</v>
      </c>
      <c r="P774" t="str">
        <f>IF(Table5[[#This Row],[Reputation]]="F","Pembelian dilakukan kepada vendor dengan reputasi F","")</f>
        <v/>
      </c>
    </row>
    <row r="775" spans="1:16" hidden="1" x14ac:dyDescent="0.25">
      <c r="A775" s="5">
        <v>1051</v>
      </c>
      <c r="B775" s="5">
        <v>4</v>
      </c>
      <c r="C775" s="5">
        <v>4</v>
      </c>
      <c r="D775" s="5">
        <v>259</v>
      </c>
      <c r="E775" s="5">
        <v>1536</v>
      </c>
      <c r="F775" s="5">
        <v>4</v>
      </c>
      <c r="G775" s="10">
        <v>44118</v>
      </c>
      <c r="H775" s="40">
        <v>481.887</v>
      </c>
      <c r="I775" s="40">
        <v>38.551000000000002</v>
      </c>
      <c r="J775" s="40">
        <v>12.0472</v>
      </c>
      <c r="K775" s="40">
        <v>532.48519999999996</v>
      </c>
      <c r="L775" s="10">
        <v>44127</v>
      </c>
      <c r="M775" t="s">
        <v>2810</v>
      </c>
      <c r="O775" t="str">
        <f>VLOOKUP(Table5[[#This Row],[Vendor_ID]],Table3[[Vendor_ID]:[REPUTASI]],10,0)</f>
        <v>A</v>
      </c>
      <c r="P775" t="str">
        <f>IF(Table5[[#This Row],[Reputation]]="F","Pembelian dilakukan kepada vendor dengan reputasi F","")</f>
        <v/>
      </c>
    </row>
    <row r="776" spans="1:16" x14ac:dyDescent="0.25">
      <c r="A776" s="4">
        <v>1052</v>
      </c>
      <c r="B776" s="4">
        <v>4</v>
      </c>
      <c r="C776" s="4">
        <v>4</v>
      </c>
      <c r="D776" s="4">
        <v>260</v>
      </c>
      <c r="E776" s="4">
        <v>1568</v>
      </c>
      <c r="F776" s="4">
        <v>1</v>
      </c>
      <c r="G776" s="11">
        <v>44118</v>
      </c>
      <c r="H776" s="41">
        <v>10631.775</v>
      </c>
      <c r="I776" s="41">
        <v>850.54200000000003</v>
      </c>
      <c r="J776" s="41">
        <v>265.7944</v>
      </c>
      <c r="K776" s="41">
        <v>11748.1114</v>
      </c>
      <c r="L776" s="11">
        <v>44127</v>
      </c>
      <c r="M776" t="s">
        <v>1829</v>
      </c>
      <c r="O776" t="str">
        <f>VLOOKUP(Table5[[#This Row],[Vendor_ID]],Table3[[Vendor_ID]:[REPUTASI]],10,0)</f>
        <v>F</v>
      </c>
      <c r="P776" t="str">
        <f>IF(Table5[[#This Row],[Reputation]]="F","Pembelian dilakukan kepada vendor dengan reputasi F","")</f>
        <v>Pembelian dilakukan kepada vendor dengan reputasi F</v>
      </c>
    </row>
    <row r="777" spans="1:16" hidden="1" x14ac:dyDescent="0.25">
      <c r="A777" s="5">
        <v>1053</v>
      </c>
      <c r="B777" s="5">
        <v>4</v>
      </c>
      <c r="C777" s="5">
        <v>4</v>
      </c>
      <c r="D777" s="5">
        <v>258</v>
      </c>
      <c r="E777" s="5">
        <v>1648</v>
      </c>
      <c r="F777" s="5">
        <v>5</v>
      </c>
      <c r="G777" s="10">
        <v>44118</v>
      </c>
      <c r="H777" s="40">
        <v>142.41149999999999</v>
      </c>
      <c r="I777" s="40">
        <v>11.392899999999999</v>
      </c>
      <c r="J777" s="40">
        <v>3.5602999999999998</v>
      </c>
      <c r="K777" s="40">
        <v>157.3647</v>
      </c>
      <c r="L777" s="10">
        <v>44127</v>
      </c>
      <c r="M777" t="s">
        <v>2810</v>
      </c>
      <c r="O777" t="str">
        <f>VLOOKUP(Table5[[#This Row],[Vendor_ID]],Table3[[Vendor_ID]:[REPUTASI]],10,0)</f>
        <v>A</v>
      </c>
      <c r="P777" t="str">
        <f>IF(Table5[[#This Row],[Reputation]]="F","Pembelian dilakukan kepada vendor dengan reputasi F","")</f>
        <v/>
      </c>
    </row>
    <row r="778" spans="1:16" hidden="1" x14ac:dyDescent="0.25">
      <c r="A778" s="4">
        <v>1054</v>
      </c>
      <c r="B778" s="4">
        <v>4</v>
      </c>
      <c r="C778" s="4">
        <v>4</v>
      </c>
      <c r="D778" s="4">
        <v>254</v>
      </c>
      <c r="E778" s="4">
        <v>1646</v>
      </c>
      <c r="F778" s="4">
        <v>2</v>
      </c>
      <c r="G778" s="11">
        <v>44118</v>
      </c>
      <c r="H778" s="41">
        <v>28794.15</v>
      </c>
      <c r="I778" s="41">
        <v>2303.5320000000002</v>
      </c>
      <c r="J778" s="41">
        <v>719.85379999999998</v>
      </c>
      <c r="K778" s="41">
        <v>31817.535800000001</v>
      </c>
      <c r="L778" s="11">
        <v>44127</v>
      </c>
      <c r="M778" t="s">
        <v>2810</v>
      </c>
      <c r="O778" t="str">
        <f>VLOOKUP(Table5[[#This Row],[Vendor_ID]],Table3[[Vendor_ID]:[REPUTASI]],10,0)</f>
        <v>A</v>
      </c>
      <c r="P778" t="str">
        <f>IF(Table5[[#This Row],[Reputation]]="F","Pembelian dilakukan kepada vendor dengan reputasi F","")</f>
        <v/>
      </c>
    </row>
    <row r="779" spans="1:16" hidden="1" x14ac:dyDescent="0.25">
      <c r="A779" s="5">
        <v>1055</v>
      </c>
      <c r="B779" s="5">
        <v>4</v>
      </c>
      <c r="C779" s="5">
        <v>4</v>
      </c>
      <c r="D779" s="5">
        <v>257</v>
      </c>
      <c r="E779" s="5">
        <v>1672</v>
      </c>
      <c r="F779" s="5">
        <v>4</v>
      </c>
      <c r="G779" s="10">
        <v>44118</v>
      </c>
      <c r="H779" s="40">
        <v>51807.3465</v>
      </c>
      <c r="I779" s="40">
        <v>4144.5877</v>
      </c>
      <c r="J779" s="40">
        <v>1295.1837</v>
      </c>
      <c r="K779" s="40">
        <v>57247.117899999997</v>
      </c>
      <c r="L779" s="10">
        <v>44127</v>
      </c>
      <c r="M779" t="s">
        <v>2817</v>
      </c>
      <c r="O779" t="str">
        <f>VLOOKUP(Table5[[#This Row],[Vendor_ID]],Table3[[Vendor_ID]:[REPUTASI]],10,0)</f>
        <v>B</v>
      </c>
      <c r="P779" t="str">
        <f>IF(Table5[[#This Row],[Reputation]]="F","Pembelian dilakukan kepada vendor dengan reputasi F","")</f>
        <v/>
      </c>
    </row>
    <row r="780" spans="1:16" hidden="1" x14ac:dyDescent="0.25">
      <c r="A780" s="4">
        <v>1056</v>
      </c>
      <c r="B780" s="4">
        <v>4</v>
      </c>
      <c r="C780" s="4">
        <v>4</v>
      </c>
      <c r="D780" s="4">
        <v>261</v>
      </c>
      <c r="E780" s="4">
        <v>1600</v>
      </c>
      <c r="F780" s="4">
        <v>1</v>
      </c>
      <c r="G780" s="11">
        <v>44118</v>
      </c>
      <c r="H780" s="41">
        <v>1276.2750000000001</v>
      </c>
      <c r="I780" s="41">
        <v>102.102</v>
      </c>
      <c r="J780" s="41">
        <v>31.9069</v>
      </c>
      <c r="K780" s="41">
        <v>1410.2838999999999</v>
      </c>
      <c r="L780" s="11">
        <v>44127</v>
      </c>
      <c r="M780" t="s">
        <v>2810</v>
      </c>
      <c r="O780" t="str">
        <f>VLOOKUP(Table5[[#This Row],[Vendor_ID]],Table3[[Vendor_ID]:[REPUTASI]],10,0)</f>
        <v>A</v>
      </c>
      <c r="P780" t="str">
        <f>IF(Table5[[#This Row],[Reputation]]="F","Pembelian dilakukan kepada vendor dengan reputasi F","")</f>
        <v/>
      </c>
    </row>
    <row r="781" spans="1:16" hidden="1" x14ac:dyDescent="0.25">
      <c r="A781" s="5">
        <v>1057</v>
      </c>
      <c r="B781" s="5">
        <v>4</v>
      </c>
      <c r="C781" s="5">
        <v>4</v>
      </c>
      <c r="D781" s="5">
        <v>258</v>
      </c>
      <c r="E781" s="5">
        <v>1622</v>
      </c>
      <c r="F781" s="5">
        <v>5</v>
      </c>
      <c r="G781" s="10">
        <v>44119</v>
      </c>
      <c r="H781" s="40">
        <v>836.01</v>
      </c>
      <c r="I781" s="40">
        <v>66.880799999999994</v>
      </c>
      <c r="J781" s="40">
        <v>20.900300000000001</v>
      </c>
      <c r="K781" s="40">
        <v>923.79110000000003</v>
      </c>
      <c r="L781" s="10">
        <v>44128</v>
      </c>
      <c r="M781" t="s">
        <v>2810</v>
      </c>
      <c r="O781" t="str">
        <f>VLOOKUP(Table5[[#This Row],[Vendor_ID]],Table3[[Vendor_ID]:[REPUTASI]],10,0)</f>
        <v>A</v>
      </c>
      <c r="P781" t="str">
        <f>IF(Table5[[#This Row],[Reputation]]="F","Pembelian dilakukan kepada vendor dengan reputasi F","")</f>
        <v/>
      </c>
    </row>
    <row r="782" spans="1:16" hidden="1" x14ac:dyDescent="0.25">
      <c r="A782" s="4">
        <v>1058</v>
      </c>
      <c r="B782" s="4">
        <v>4</v>
      </c>
      <c r="C782" s="4">
        <v>4</v>
      </c>
      <c r="D782" s="4">
        <v>254</v>
      </c>
      <c r="E782" s="4">
        <v>1632</v>
      </c>
      <c r="F782" s="4">
        <v>5</v>
      </c>
      <c r="G782" s="11">
        <v>44119</v>
      </c>
      <c r="H782" s="41">
        <v>62092.800000000003</v>
      </c>
      <c r="I782" s="41">
        <v>4967.424</v>
      </c>
      <c r="J782" s="41">
        <v>1552.32</v>
      </c>
      <c r="K782" s="41">
        <v>68612.543999999994</v>
      </c>
      <c r="L782" s="11">
        <v>44128</v>
      </c>
      <c r="M782" t="s">
        <v>1829</v>
      </c>
      <c r="O782" t="str">
        <f>VLOOKUP(Table5[[#This Row],[Vendor_ID]],Table3[[Vendor_ID]:[REPUTASI]],10,0)</f>
        <v>B</v>
      </c>
      <c r="P782" t="str">
        <f>IF(Table5[[#This Row],[Reputation]]="F","Pembelian dilakukan kepada vendor dengan reputasi F","")</f>
        <v/>
      </c>
    </row>
    <row r="783" spans="1:16" hidden="1" x14ac:dyDescent="0.25">
      <c r="A783" s="5">
        <v>1059</v>
      </c>
      <c r="B783" s="5">
        <v>5</v>
      </c>
      <c r="C783" s="5">
        <v>4</v>
      </c>
      <c r="D783" s="5">
        <v>257</v>
      </c>
      <c r="E783" s="5">
        <v>1608</v>
      </c>
      <c r="F783" s="5">
        <v>5</v>
      </c>
      <c r="G783" s="10">
        <v>44119</v>
      </c>
      <c r="H783" s="40">
        <v>5948.25</v>
      </c>
      <c r="I783" s="40">
        <v>475.86</v>
      </c>
      <c r="J783" s="40">
        <v>148.7063</v>
      </c>
      <c r="K783" s="40">
        <v>6572.8163000000004</v>
      </c>
      <c r="L783" s="10">
        <v>44128</v>
      </c>
      <c r="M783" t="s">
        <v>1829</v>
      </c>
      <c r="O783" t="str">
        <f>VLOOKUP(Table5[[#This Row],[Vendor_ID]],Table3[[Vendor_ID]:[REPUTASI]],10,0)</f>
        <v>B</v>
      </c>
      <c r="P783" t="str">
        <f>IF(Table5[[#This Row],[Reputation]]="F","Pembelian dilakukan kepada vendor dengan reputasi F","")</f>
        <v/>
      </c>
    </row>
    <row r="784" spans="1:16" x14ac:dyDescent="0.25">
      <c r="A784" s="4">
        <v>1060</v>
      </c>
      <c r="B784" s="4">
        <v>4</v>
      </c>
      <c r="C784" s="4">
        <v>4</v>
      </c>
      <c r="D784" s="4">
        <v>261</v>
      </c>
      <c r="E784" s="4">
        <v>1576</v>
      </c>
      <c r="F784" s="4">
        <v>5</v>
      </c>
      <c r="G784" s="11">
        <v>44119</v>
      </c>
      <c r="H784" s="41">
        <v>91117.95</v>
      </c>
      <c r="I784" s="41">
        <v>7289.4359999999997</v>
      </c>
      <c r="J784" s="41">
        <v>2277.9488000000001</v>
      </c>
      <c r="K784" s="41">
        <v>100685.3348</v>
      </c>
      <c r="L784" s="11">
        <v>44128</v>
      </c>
      <c r="M784" t="s">
        <v>1829</v>
      </c>
      <c r="O784" t="str">
        <f>VLOOKUP(Table5[[#This Row],[Vendor_ID]],Table3[[Vendor_ID]:[REPUTASI]],10,0)</f>
        <v>F</v>
      </c>
      <c r="P784" t="str">
        <f>IF(Table5[[#This Row],[Reputation]]="F","Pembelian dilakukan kepada vendor dengan reputasi F","")</f>
        <v>Pembelian dilakukan kepada vendor dengan reputasi F</v>
      </c>
    </row>
    <row r="785" spans="1:16" hidden="1" x14ac:dyDescent="0.25">
      <c r="A785" s="5">
        <v>1061</v>
      </c>
      <c r="B785" s="5">
        <v>4</v>
      </c>
      <c r="C785" s="5">
        <v>4</v>
      </c>
      <c r="D785" s="5">
        <v>251</v>
      </c>
      <c r="E785" s="5">
        <v>1590</v>
      </c>
      <c r="F785" s="5">
        <v>1</v>
      </c>
      <c r="G785" s="10">
        <v>44119</v>
      </c>
      <c r="H785" s="40">
        <v>525</v>
      </c>
      <c r="I785" s="40">
        <v>42</v>
      </c>
      <c r="J785" s="40">
        <v>13.125</v>
      </c>
      <c r="K785" s="40">
        <v>580.125</v>
      </c>
      <c r="L785" s="10">
        <v>44128</v>
      </c>
      <c r="M785" t="s">
        <v>2817</v>
      </c>
      <c r="O785" t="str">
        <f>VLOOKUP(Table5[[#This Row],[Vendor_ID]],Table3[[Vendor_ID]:[REPUTASI]],10,0)</f>
        <v>A</v>
      </c>
      <c r="P785" t="str">
        <f>IF(Table5[[#This Row],[Reputation]]="F","Pembelian dilakukan kepada vendor dengan reputasi F","")</f>
        <v/>
      </c>
    </row>
    <row r="786" spans="1:16" hidden="1" x14ac:dyDescent="0.25">
      <c r="A786" s="4">
        <v>1062</v>
      </c>
      <c r="B786" s="4">
        <v>4</v>
      </c>
      <c r="C786" s="4">
        <v>4</v>
      </c>
      <c r="D786" s="4">
        <v>253</v>
      </c>
      <c r="E786" s="4">
        <v>1514</v>
      </c>
      <c r="F786" s="4">
        <v>3</v>
      </c>
      <c r="G786" s="11">
        <v>44119</v>
      </c>
      <c r="H786" s="41">
        <v>1721.79</v>
      </c>
      <c r="I786" s="41">
        <v>137.7432</v>
      </c>
      <c r="J786" s="41">
        <v>43.044800000000002</v>
      </c>
      <c r="K786" s="41">
        <v>1902.578</v>
      </c>
      <c r="L786" s="11">
        <v>44128</v>
      </c>
      <c r="M786" t="s">
        <v>2810</v>
      </c>
      <c r="O786" t="str">
        <f>VLOOKUP(Table5[[#This Row],[Vendor_ID]],Table3[[Vendor_ID]:[REPUTASI]],10,0)</f>
        <v>A</v>
      </c>
      <c r="P786" t="str">
        <f>IF(Table5[[#This Row],[Reputation]]="F","Pembelian dilakukan kepada vendor dengan reputasi F","")</f>
        <v/>
      </c>
    </row>
    <row r="787" spans="1:16" hidden="1" x14ac:dyDescent="0.25">
      <c r="A787" s="5">
        <v>1063</v>
      </c>
      <c r="B787" s="5">
        <v>4</v>
      </c>
      <c r="C787" s="5">
        <v>4</v>
      </c>
      <c r="D787" s="5">
        <v>255</v>
      </c>
      <c r="E787" s="5">
        <v>1498</v>
      </c>
      <c r="F787" s="5">
        <v>4</v>
      </c>
      <c r="G787" s="10">
        <v>44119</v>
      </c>
      <c r="H787" s="40">
        <v>26455.275000000001</v>
      </c>
      <c r="I787" s="40">
        <v>2116.422</v>
      </c>
      <c r="J787" s="40">
        <v>661.38189999999997</v>
      </c>
      <c r="K787" s="40">
        <v>29233.0789</v>
      </c>
      <c r="L787" s="10">
        <v>44128</v>
      </c>
      <c r="M787" t="s">
        <v>2810</v>
      </c>
      <c r="O787" t="str">
        <f>VLOOKUP(Table5[[#This Row],[Vendor_ID]],Table3[[Vendor_ID]:[REPUTASI]],10,0)</f>
        <v>A</v>
      </c>
      <c r="P787" t="str">
        <f>IF(Table5[[#This Row],[Reputation]]="F","Pembelian dilakukan kepada vendor dengan reputasi F","")</f>
        <v/>
      </c>
    </row>
    <row r="788" spans="1:16" hidden="1" x14ac:dyDescent="0.25">
      <c r="A788" s="4">
        <v>1064</v>
      </c>
      <c r="B788" s="4">
        <v>4</v>
      </c>
      <c r="C788" s="4">
        <v>4</v>
      </c>
      <c r="D788" s="4">
        <v>256</v>
      </c>
      <c r="E788" s="4">
        <v>1674</v>
      </c>
      <c r="F788" s="4">
        <v>2</v>
      </c>
      <c r="G788" s="11">
        <v>44119</v>
      </c>
      <c r="H788" s="41">
        <v>944.37</v>
      </c>
      <c r="I788" s="41">
        <v>75.549599999999998</v>
      </c>
      <c r="J788" s="41">
        <v>23.609300000000001</v>
      </c>
      <c r="K788" s="41">
        <v>1043.5289</v>
      </c>
      <c r="L788" s="11">
        <v>44128</v>
      </c>
      <c r="M788" t="s">
        <v>2810</v>
      </c>
      <c r="O788" t="str">
        <f>VLOOKUP(Table5[[#This Row],[Vendor_ID]],Table3[[Vendor_ID]:[REPUTASI]],10,0)</f>
        <v>A</v>
      </c>
      <c r="P788" t="str">
        <f>IF(Table5[[#This Row],[Reputation]]="F","Pembelian dilakukan kepada vendor dengan reputasi F","")</f>
        <v/>
      </c>
    </row>
    <row r="789" spans="1:16" hidden="1" x14ac:dyDescent="0.25">
      <c r="A789" s="5">
        <v>1065</v>
      </c>
      <c r="B789" s="5">
        <v>4</v>
      </c>
      <c r="C789" s="5">
        <v>4</v>
      </c>
      <c r="D789" s="5">
        <v>251</v>
      </c>
      <c r="E789" s="5">
        <v>1522</v>
      </c>
      <c r="F789" s="5">
        <v>1</v>
      </c>
      <c r="G789" s="10">
        <v>44124</v>
      </c>
      <c r="H789" s="40">
        <v>2003.925</v>
      </c>
      <c r="I789" s="40">
        <v>160.31399999999999</v>
      </c>
      <c r="J789" s="40">
        <v>50.098100000000002</v>
      </c>
      <c r="K789" s="40">
        <v>2214.3371000000002</v>
      </c>
      <c r="L789" s="10">
        <v>44133</v>
      </c>
      <c r="M789" t="s">
        <v>2810</v>
      </c>
      <c r="O789" t="str">
        <f>VLOOKUP(Table5[[#This Row],[Vendor_ID]],Table3[[Vendor_ID]:[REPUTASI]],10,0)</f>
        <v>A</v>
      </c>
      <c r="P789" t="str">
        <f>IF(Table5[[#This Row],[Reputation]]="F","Pembelian dilakukan kepada vendor dengan reputasi F","")</f>
        <v/>
      </c>
    </row>
    <row r="790" spans="1:16" x14ac:dyDescent="0.25">
      <c r="A790" s="4">
        <v>1066</v>
      </c>
      <c r="B790" s="4">
        <v>4</v>
      </c>
      <c r="C790" s="4">
        <v>4</v>
      </c>
      <c r="D790" s="4">
        <v>253</v>
      </c>
      <c r="E790" s="4">
        <v>1570</v>
      </c>
      <c r="F790" s="4">
        <v>2</v>
      </c>
      <c r="G790" s="11">
        <v>44124</v>
      </c>
      <c r="H790" s="41">
        <v>50860.425000000003</v>
      </c>
      <c r="I790" s="41">
        <v>4068.8339999999998</v>
      </c>
      <c r="J790" s="41">
        <v>1271.5106000000001</v>
      </c>
      <c r="K790" s="41">
        <v>56200.7696</v>
      </c>
      <c r="L790" s="11">
        <v>44133</v>
      </c>
      <c r="M790" t="s">
        <v>1829</v>
      </c>
      <c r="O790" t="str">
        <f>VLOOKUP(Table5[[#This Row],[Vendor_ID]],Table3[[Vendor_ID]:[REPUTASI]],10,0)</f>
        <v>F</v>
      </c>
      <c r="P790" t="str">
        <f>IF(Table5[[#This Row],[Reputation]]="F","Pembelian dilakukan kepada vendor dengan reputasi F","")</f>
        <v>Pembelian dilakukan kepada vendor dengan reputasi F</v>
      </c>
    </row>
    <row r="791" spans="1:16" x14ac:dyDescent="0.25">
      <c r="A791" s="5">
        <v>1067</v>
      </c>
      <c r="B791" s="5">
        <v>4</v>
      </c>
      <c r="C791" s="5">
        <v>4</v>
      </c>
      <c r="D791" s="5">
        <v>255</v>
      </c>
      <c r="E791" s="5">
        <v>1516</v>
      </c>
      <c r="F791" s="5">
        <v>1</v>
      </c>
      <c r="G791" s="10">
        <v>44124</v>
      </c>
      <c r="H791" s="40">
        <v>454.86</v>
      </c>
      <c r="I791" s="40">
        <v>36.388800000000003</v>
      </c>
      <c r="J791" s="40">
        <v>11.371499999999999</v>
      </c>
      <c r="K791" s="40">
        <v>502.62029999999999</v>
      </c>
      <c r="L791" s="10">
        <v>44133</v>
      </c>
      <c r="M791" t="s">
        <v>1829</v>
      </c>
      <c r="O791" t="str">
        <f>VLOOKUP(Table5[[#This Row],[Vendor_ID]],Table3[[Vendor_ID]:[REPUTASI]],10,0)</f>
        <v>F</v>
      </c>
      <c r="P791" t="str">
        <f>IF(Table5[[#This Row],[Reputation]]="F","Pembelian dilakukan kepada vendor dengan reputasi F","")</f>
        <v>Pembelian dilakukan kepada vendor dengan reputasi F</v>
      </c>
    </row>
    <row r="792" spans="1:16" hidden="1" x14ac:dyDescent="0.25">
      <c r="A792" s="4">
        <v>1068</v>
      </c>
      <c r="B792" s="4">
        <v>4</v>
      </c>
      <c r="C792" s="4">
        <v>4</v>
      </c>
      <c r="D792" s="4">
        <v>252</v>
      </c>
      <c r="E792" s="4">
        <v>1506</v>
      </c>
      <c r="F792" s="4">
        <v>5</v>
      </c>
      <c r="G792" s="11">
        <v>44124</v>
      </c>
      <c r="H792" s="41">
        <v>43878.45</v>
      </c>
      <c r="I792" s="41">
        <v>3510.2759999999998</v>
      </c>
      <c r="J792" s="41">
        <v>1096.9612999999999</v>
      </c>
      <c r="K792" s="41">
        <v>48485.687299999998</v>
      </c>
      <c r="L792" s="11">
        <v>44133</v>
      </c>
      <c r="M792" t="s">
        <v>1829</v>
      </c>
      <c r="O792" t="str">
        <f>VLOOKUP(Table5[[#This Row],[Vendor_ID]],Table3[[Vendor_ID]:[REPUTASI]],10,0)</f>
        <v>B</v>
      </c>
      <c r="P792" t="str">
        <f>IF(Table5[[#This Row],[Reputation]]="F","Pembelian dilakukan kepada vendor dengan reputasi F","")</f>
        <v/>
      </c>
    </row>
    <row r="793" spans="1:16" hidden="1" x14ac:dyDescent="0.25">
      <c r="A793" s="5">
        <v>1069</v>
      </c>
      <c r="B793" s="5">
        <v>4</v>
      </c>
      <c r="C793" s="5">
        <v>4</v>
      </c>
      <c r="D793" s="5">
        <v>259</v>
      </c>
      <c r="E793" s="5">
        <v>1626</v>
      </c>
      <c r="F793" s="5">
        <v>2</v>
      </c>
      <c r="G793" s="10">
        <v>44124</v>
      </c>
      <c r="H793" s="40">
        <v>7132.125</v>
      </c>
      <c r="I793" s="40">
        <v>570.57000000000005</v>
      </c>
      <c r="J793" s="40">
        <v>178.3031</v>
      </c>
      <c r="K793" s="40">
        <v>7880.9980999999998</v>
      </c>
      <c r="L793" s="10">
        <v>44133</v>
      </c>
      <c r="M793" t="s">
        <v>2817</v>
      </c>
      <c r="O793" t="str">
        <f>VLOOKUP(Table5[[#This Row],[Vendor_ID]],Table3[[Vendor_ID]:[REPUTASI]],10,0)</f>
        <v>B</v>
      </c>
      <c r="P793" t="str">
        <f>IF(Table5[[#This Row],[Reputation]]="F","Pembelian dilakukan kepada vendor dengan reputasi F","")</f>
        <v/>
      </c>
    </row>
    <row r="794" spans="1:16" x14ac:dyDescent="0.25">
      <c r="A794" s="4">
        <v>1070</v>
      </c>
      <c r="B794" s="4">
        <v>4</v>
      </c>
      <c r="C794" s="4">
        <v>4</v>
      </c>
      <c r="D794" s="4">
        <v>260</v>
      </c>
      <c r="E794" s="4">
        <v>1542</v>
      </c>
      <c r="F794" s="4">
        <v>2</v>
      </c>
      <c r="G794" s="11">
        <v>44124</v>
      </c>
      <c r="H794" s="41">
        <v>28343.7</v>
      </c>
      <c r="I794" s="41">
        <v>2267.4960000000001</v>
      </c>
      <c r="J794" s="41">
        <v>708.59249999999997</v>
      </c>
      <c r="K794" s="41">
        <v>31319.788499999999</v>
      </c>
      <c r="L794" s="11">
        <v>44133</v>
      </c>
      <c r="M794" t="s">
        <v>1829</v>
      </c>
      <c r="O794" t="str">
        <f>VLOOKUP(Table5[[#This Row],[Vendor_ID]],Table3[[Vendor_ID]:[REPUTASI]],10,0)</f>
        <v>F</v>
      </c>
      <c r="P794" t="str">
        <f>IF(Table5[[#This Row],[Reputation]]="F","Pembelian dilakukan kepada vendor dengan reputasi F","")</f>
        <v>Pembelian dilakukan kepada vendor dengan reputasi F</v>
      </c>
    </row>
    <row r="795" spans="1:16" hidden="1" x14ac:dyDescent="0.25">
      <c r="A795" s="5">
        <v>1071</v>
      </c>
      <c r="B795" s="5">
        <v>4</v>
      </c>
      <c r="C795" s="5">
        <v>4</v>
      </c>
      <c r="D795" s="5">
        <v>258</v>
      </c>
      <c r="E795" s="5">
        <v>1610</v>
      </c>
      <c r="F795" s="5">
        <v>4</v>
      </c>
      <c r="G795" s="10">
        <v>44124</v>
      </c>
      <c r="H795" s="40">
        <v>22516.724999999999</v>
      </c>
      <c r="I795" s="40">
        <v>1801.338</v>
      </c>
      <c r="J795" s="40">
        <v>562.91809999999998</v>
      </c>
      <c r="K795" s="40">
        <v>24880.981100000001</v>
      </c>
      <c r="L795" s="10">
        <v>44133</v>
      </c>
      <c r="M795" t="s">
        <v>2810</v>
      </c>
      <c r="O795" t="str">
        <f>VLOOKUP(Table5[[#This Row],[Vendor_ID]],Table3[[Vendor_ID]:[REPUTASI]],10,0)</f>
        <v>A</v>
      </c>
      <c r="P795" t="str">
        <f>IF(Table5[[#This Row],[Reputation]]="F","Pembelian dilakukan kepada vendor dengan reputasi F","")</f>
        <v/>
      </c>
    </row>
    <row r="796" spans="1:16" hidden="1" x14ac:dyDescent="0.25">
      <c r="A796" s="4">
        <v>1072</v>
      </c>
      <c r="B796" s="4">
        <v>4</v>
      </c>
      <c r="C796" s="4">
        <v>4</v>
      </c>
      <c r="D796" s="4">
        <v>250</v>
      </c>
      <c r="E796" s="4">
        <v>1638</v>
      </c>
      <c r="F796" s="4">
        <v>5</v>
      </c>
      <c r="G796" s="11">
        <v>44124</v>
      </c>
      <c r="H796" s="41">
        <v>34644.224999999999</v>
      </c>
      <c r="I796" s="41">
        <v>2771.538</v>
      </c>
      <c r="J796" s="41">
        <v>866.10559999999998</v>
      </c>
      <c r="K796" s="41">
        <v>38281.868600000002</v>
      </c>
      <c r="L796" s="11">
        <v>44133</v>
      </c>
      <c r="M796" t="s">
        <v>2817</v>
      </c>
      <c r="O796" t="str">
        <f>VLOOKUP(Table5[[#This Row],[Vendor_ID]],Table3[[Vendor_ID]:[REPUTASI]],10,0)</f>
        <v>A</v>
      </c>
      <c r="P796" t="str">
        <f>IF(Table5[[#This Row],[Reputation]]="F","Pembelian dilakukan kepada vendor dengan reputasi F","")</f>
        <v/>
      </c>
    </row>
    <row r="797" spans="1:16" hidden="1" x14ac:dyDescent="0.25">
      <c r="A797" s="5">
        <v>1073</v>
      </c>
      <c r="B797" s="5">
        <v>4</v>
      </c>
      <c r="C797" s="5">
        <v>4</v>
      </c>
      <c r="D797" s="5">
        <v>257</v>
      </c>
      <c r="E797" s="5">
        <v>1582</v>
      </c>
      <c r="F797" s="5">
        <v>5</v>
      </c>
      <c r="G797" s="10">
        <v>44124</v>
      </c>
      <c r="H797" s="40">
        <v>427.92750000000001</v>
      </c>
      <c r="I797" s="40">
        <v>34.234200000000001</v>
      </c>
      <c r="J797" s="40">
        <v>10.6982</v>
      </c>
      <c r="K797" s="40">
        <v>472.85989999999998</v>
      </c>
      <c r="L797" s="10">
        <v>44133</v>
      </c>
      <c r="M797" t="s">
        <v>2810</v>
      </c>
      <c r="O797" t="str">
        <f>VLOOKUP(Table5[[#This Row],[Vendor_ID]],Table3[[Vendor_ID]:[REPUTASI]],10,0)</f>
        <v>A</v>
      </c>
      <c r="P797" t="str">
        <f>IF(Table5[[#This Row],[Reputation]]="F","Pembelian dilakukan kepada vendor dengan reputasi F","")</f>
        <v/>
      </c>
    </row>
    <row r="798" spans="1:16" hidden="1" x14ac:dyDescent="0.25">
      <c r="A798" s="4">
        <v>1074</v>
      </c>
      <c r="B798" s="4">
        <v>4</v>
      </c>
      <c r="C798" s="4">
        <v>3</v>
      </c>
      <c r="D798" s="4">
        <v>261</v>
      </c>
      <c r="E798" s="4">
        <v>1510</v>
      </c>
      <c r="F798" s="4">
        <v>5</v>
      </c>
      <c r="G798" s="11">
        <v>44124</v>
      </c>
      <c r="H798" s="41">
        <v>143.04150000000001</v>
      </c>
      <c r="I798" s="41">
        <v>11.443300000000001</v>
      </c>
      <c r="J798" s="41">
        <v>3.5760000000000001</v>
      </c>
      <c r="K798" s="41">
        <v>158.0608</v>
      </c>
      <c r="L798" s="11">
        <v>44133</v>
      </c>
      <c r="M798" t="s">
        <v>2810</v>
      </c>
      <c r="O798" t="str">
        <f>VLOOKUP(Table5[[#This Row],[Vendor_ID]],Table3[[Vendor_ID]:[REPUTASI]],10,0)</f>
        <v>A</v>
      </c>
      <c r="P798" t="str">
        <f>IF(Table5[[#This Row],[Reputation]]="F","Pembelian dilakukan kepada vendor dengan reputasi F","")</f>
        <v/>
      </c>
    </row>
    <row r="799" spans="1:16" x14ac:dyDescent="0.25">
      <c r="A799" s="5">
        <v>1075</v>
      </c>
      <c r="B799" s="5">
        <v>4</v>
      </c>
      <c r="C799" s="5">
        <v>4</v>
      </c>
      <c r="D799" s="5">
        <v>251</v>
      </c>
      <c r="E799" s="5">
        <v>1526</v>
      </c>
      <c r="F799" s="5">
        <v>2</v>
      </c>
      <c r="G799" s="10">
        <v>44124</v>
      </c>
      <c r="H799" s="40">
        <v>28199.325000000001</v>
      </c>
      <c r="I799" s="40">
        <v>2255.9459999999999</v>
      </c>
      <c r="J799" s="40">
        <v>704.98310000000004</v>
      </c>
      <c r="K799" s="40">
        <v>31160.254099999998</v>
      </c>
      <c r="L799" s="10">
        <v>44133</v>
      </c>
      <c r="M799" t="s">
        <v>1829</v>
      </c>
      <c r="O799" t="str">
        <f>VLOOKUP(Table5[[#This Row],[Vendor_ID]],Table3[[Vendor_ID]:[REPUTASI]],10,0)</f>
        <v>F</v>
      </c>
      <c r="P799" t="str">
        <f>IF(Table5[[#This Row],[Reputation]]="F","Pembelian dilakukan kepada vendor dengan reputasi F","")</f>
        <v>Pembelian dilakukan kepada vendor dengan reputasi F</v>
      </c>
    </row>
    <row r="800" spans="1:16" hidden="1" x14ac:dyDescent="0.25">
      <c r="A800" s="4">
        <v>1076</v>
      </c>
      <c r="B800" s="4">
        <v>4</v>
      </c>
      <c r="C800" s="4">
        <v>4</v>
      </c>
      <c r="D800" s="4">
        <v>253</v>
      </c>
      <c r="E800" s="4">
        <v>1644</v>
      </c>
      <c r="F800" s="4">
        <v>1</v>
      </c>
      <c r="G800" s="11">
        <v>44124</v>
      </c>
      <c r="H800" s="41">
        <v>3713.3249999999998</v>
      </c>
      <c r="I800" s="41">
        <v>297.06599999999997</v>
      </c>
      <c r="J800" s="41">
        <v>92.833100000000002</v>
      </c>
      <c r="K800" s="41">
        <v>4103.2241000000004</v>
      </c>
      <c r="L800" s="11">
        <v>44133</v>
      </c>
      <c r="M800" t="s">
        <v>2817</v>
      </c>
      <c r="O800" t="str">
        <f>VLOOKUP(Table5[[#This Row],[Vendor_ID]],Table3[[Vendor_ID]:[REPUTASI]],10,0)</f>
        <v>B</v>
      </c>
      <c r="P800" t="str">
        <f>IF(Table5[[#This Row],[Reputation]]="F","Pembelian dilakukan kepada vendor dengan reputasi F","")</f>
        <v/>
      </c>
    </row>
    <row r="801" spans="1:16" x14ac:dyDescent="0.25">
      <c r="A801" s="5">
        <v>1077</v>
      </c>
      <c r="B801" s="5">
        <v>4</v>
      </c>
      <c r="C801" s="5">
        <v>4</v>
      </c>
      <c r="D801" s="5">
        <v>255</v>
      </c>
      <c r="E801" s="5">
        <v>1680</v>
      </c>
      <c r="F801" s="5">
        <v>5</v>
      </c>
      <c r="G801" s="10">
        <v>44124</v>
      </c>
      <c r="H801" s="40">
        <v>63831.074999999997</v>
      </c>
      <c r="I801" s="40">
        <v>5106.4859999999999</v>
      </c>
      <c r="J801" s="40">
        <v>1595.7769000000001</v>
      </c>
      <c r="K801" s="40">
        <v>70533.337899999999</v>
      </c>
      <c r="L801" s="10">
        <v>44133</v>
      </c>
      <c r="M801" t="s">
        <v>1829</v>
      </c>
      <c r="O801" t="str">
        <f>VLOOKUP(Table5[[#This Row],[Vendor_ID]],Table3[[Vendor_ID]:[REPUTASI]],10,0)</f>
        <v>F</v>
      </c>
      <c r="P801" t="str">
        <f>IF(Table5[[#This Row],[Reputation]]="F","Pembelian dilakukan kepada vendor dengan reputasi F","")</f>
        <v>Pembelian dilakukan kepada vendor dengan reputasi F</v>
      </c>
    </row>
    <row r="802" spans="1:16" hidden="1" x14ac:dyDescent="0.25">
      <c r="A802" s="4">
        <v>1078</v>
      </c>
      <c r="B802" s="4">
        <v>4</v>
      </c>
      <c r="C802" s="4">
        <v>4</v>
      </c>
      <c r="D802" s="4">
        <v>256</v>
      </c>
      <c r="E802" s="4">
        <v>1584</v>
      </c>
      <c r="F802" s="4">
        <v>5</v>
      </c>
      <c r="G802" s="11">
        <v>44124</v>
      </c>
      <c r="H802" s="41">
        <v>16340.31</v>
      </c>
      <c r="I802" s="41">
        <v>1307.2248</v>
      </c>
      <c r="J802" s="41">
        <v>408.50779999999997</v>
      </c>
      <c r="K802" s="41">
        <v>18056.042600000001</v>
      </c>
      <c r="L802" s="11">
        <v>44133</v>
      </c>
      <c r="M802" t="s">
        <v>1829</v>
      </c>
      <c r="O802" t="str">
        <f>VLOOKUP(Table5[[#This Row],[Vendor_ID]],Table3[[Vendor_ID]:[REPUTASI]],10,0)</f>
        <v>B</v>
      </c>
      <c r="P802" t="str">
        <f>IF(Table5[[#This Row],[Reputation]]="F","Pembelian dilakukan kepada vendor dengan reputasi F","")</f>
        <v/>
      </c>
    </row>
    <row r="803" spans="1:16" hidden="1" x14ac:dyDescent="0.25">
      <c r="A803" s="5">
        <v>1079</v>
      </c>
      <c r="B803" s="5">
        <v>5</v>
      </c>
      <c r="C803" s="5">
        <v>4</v>
      </c>
      <c r="D803" s="5">
        <v>259</v>
      </c>
      <c r="E803" s="5">
        <v>1620</v>
      </c>
      <c r="F803" s="5">
        <v>5</v>
      </c>
      <c r="G803" s="10">
        <v>44124</v>
      </c>
      <c r="H803" s="40">
        <v>5711.4750000000004</v>
      </c>
      <c r="I803" s="40">
        <v>456.91800000000001</v>
      </c>
      <c r="J803" s="40">
        <v>142.7869</v>
      </c>
      <c r="K803" s="40">
        <v>6311.1799000000001</v>
      </c>
      <c r="L803" s="10">
        <v>44133</v>
      </c>
      <c r="M803" t="s">
        <v>2817</v>
      </c>
      <c r="O803" t="str">
        <f>VLOOKUP(Table5[[#This Row],[Vendor_ID]],Table3[[Vendor_ID]:[REPUTASI]],10,0)</f>
        <v>B</v>
      </c>
      <c r="P803" t="str">
        <f>IF(Table5[[#This Row],[Reputation]]="F","Pembelian dilakukan kepada vendor dengan reputasi F","")</f>
        <v/>
      </c>
    </row>
    <row r="804" spans="1:16" hidden="1" x14ac:dyDescent="0.25">
      <c r="A804" s="4">
        <v>1080</v>
      </c>
      <c r="B804" s="4">
        <v>4</v>
      </c>
      <c r="C804" s="4">
        <v>4</v>
      </c>
      <c r="D804" s="4">
        <v>260</v>
      </c>
      <c r="E804" s="4">
        <v>1666</v>
      </c>
      <c r="F804" s="4">
        <v>5</v>
      </c>
      <c r="G804" s="11">
        <v>44124</v>
      </c>
      <c r="H804" s="41">
        <v>429.34500000000003</v>
      </c>
      <c r="I804" s="41">
        <v>34.3476</v>
      </c>
      <c r="J804" s="41">
        <v>10.733599999999999</v>
      </c>
      <c r="K804" s="41">
        <v>474.42619999999999</v>
      </c>
      <c r="L804" s="11">
        <v>44133</v>
      </c>
      <c r="M804" t="s">
        <v>2817</v>
      </c>
      <c r="O804" t="str">
        <f>VLOOKUP(Table5[[#This Row],[Vendor_ID]],Table3[[Vendor_ID]:[REPUTASI]],10,0)</f>
        <v>B</v>
      </c>
      <c r="P804" t="str">
        <f>IF(Table5[[#This Row],[Reputation]]="F","Pembelian dilakukan kepada vendor dengan reputasi F","")</f>
        <v/>
      </c>
    </row>
    <row r="805" spans="1:16" hidden="1" x14ac:dyDescent="0.25">
      <c r="A805" s="5">
        <v>1081</v>
      </c>
      <c r="B805" s="5">
        <v>4</v>
      </c>
      <c r="C805" s="5">
        <v>4</v>
      </c>
      <c r="D805" s="5">
        <v>259</v>
      </c>
      <c r="E805" s="5">
        <v>1652</v>
      </c>
      <c r="F805" s="5">
        <v>4</v>
      </c>
      <c r="G805" s="10">
        <v>44125</v>
      </c>
      <c r="H805" s="40">
        <v>51588.074999999997</v>
      </c>
      <c r="I805" s="40">
        <v>4127.0460000000003</v>
      </c>
      <c r="J805" s="40">
        <v>1289.7019</v>
      </c>
      <c r="K805" s="40">
        <v>57004.822899999999</v>
      </c>
      <c r="L805" s="10">
        <v>44134</v>
      </c>
      <c r="M805" t="s">
        <v>1829</v>
      </c>
      <c r="O805" t="str">
        <f>VLOOKUP(Table5[[#This Row],[Vendor_ID]],Table3[[Vendor_ID]:[REPUTASI]],10,0)</f>
        <v>B</v>
      </c>
      <c r="P805" t="str">
        <f>IF(Table5[[#This Row],[Reputation]]="F","Pembelian dilakukan kepada vendor dengan reputasi F","")</f>
        <v/>
      </c>
    </row>
    <row r="806" spans="1:16" x14ac:dyDescent="0.25">
      <c r="A806" s="4">
        <v>1082</v>
      </c>
      <c r="B806" s="4">
        <v>4</v>
      </c>
      <c r="C806" s="4">
        <v>4</v>
      </c>
      <c r="D806" s="4">
        <v>260</v>
      </c>
      <c r="E806" s="4">
        <v>1578</v>
      </c>
      <c r="F806" s="4">
        <v>3</v>
      </c>
      <c r="G806" s="11">
        <v>44125</v>
      </c>
      <c r="H806" s="41">
        <v>36122.625</v>
      </c>
      <c r="I806" s="41">
        <v>2889.81</v>
      </c>
      <c r="J806" s="41">
        <v>903.06560000000002</v>
      </c>
      <c r="K806" s="41">
        <v>39915.500599999999</v>
      </c>
      <c r="L806" s="11">
        <v>44134</v>
      </c>
      <c r="M806" t="s">
        <v>1829</v>
      </c>
      <c r="O806" t="str">
        <f>VLOOKUP(Table5[[#This Row],[Vendor_ID]],Table3[[Vendor_ID]:[REPUTASI]],10,0)</f>
        <v>F</v>
      </c>
      <c r="P806" t="str">
        <f>IF(Table5[[#This Row],[Reputation]]="F","Pembelian dilakukan kepada vendor dengan reputasi F","")</f>
        <v>Pembelian dilakukan kepada vendor dengan reputasi F</v>
      </c>
    </row>
    <row r="807" spans="1:16" hidden="1" x14ac:dyDescent="0.25">
      <c r="A807" s="5">
        <v>1083</v>
      </c>
      <c r="B807" s="5">
        <v>4</v>
      </c>
      <c r="C807" s="5">
        <v>4</v>
      </c>
      <c r="D807" s="5">
        <v>258</v>
      </c>
      <c r="E807" s="5">
        <v>1538</v>
      </c>
      <c r="F807" s="5">
        <v>5</v>
      </c>
      <c r="G807" s="10">
        <v>44125</v>
      </c>
      <c r="H807" s="40">
        <v>37843.574999999997</v>
      </c>
      <c r="I807" s="40">
        <v>3027.4859999999999</v>
      </c>
      <c r="J807" s="40">
        <v>946.08939999999996</v>
      </c>
      <c r="K807" s="40">
        <v>41817.150399999999</v>
      </c>
      <c r="L807" s="10">
        <v>44134</v>
      </c>
      <c r="M807" t="s">
        <v>1829</v>
      </c>
      <c r="O807" t="str">
        <f>VLOOKUP(Table5[[#This Row],[Vendor_ID]],Table3[[Vendor_ID]:[REPUTASI]],10,0)</f>
        <v>B</v>
      </c>
      <c r="P807" t="str">
        <f>IF(Table5[[#This Row],[Reputation]]="F","Pembelian dilakukan kepada vendor dengan reputasi F","")</f>
        <v/>
      </c>
    </row>
    <row r="808" spans="1:16" x14ac:dyDescent="0.25">
      <c r="A808" s="4">
        <v>1084</v>
      </c>
      <c r="B808" s="4">
        <v>6</v>
      </c>
      <c r="C808" s="4">
        <v>4</v>
      </c>
      <c r="D808" s="4">
        <v>254</v>
      </c>
      <c r="E808" s="4">
        <v>1556</v>
      </c>
      <c r="F808" s="4">
        <v>4</v>
      </c>
      <c r="G808" s="11">
        <v>44125</v>
      </c>
      <c r="H808" s="41">
        <v>25531.275000000001</v>
      </c>
      <c r="I808" s="41">
        <v>2042.502</v>
      </c>
      <c r="J808" s="41">
        <v>638.28189999999995</v>
      </c>
      <c r="K808" s="41">
        <v>28212.0589</v>
      </c>
      <c r="L808" s="11">
        <v>44134</v>
      </c>
      <c r="M808" t="s">
        <v>1829</v>
      </c>
      <c r="O808" t="str">
        <f>VLOOKUP(Table5[[#This Row],[Vendor_ID]],Table3[[Vendor_ID]:[REPUTASI]],10,0)</f>
        <v>F</v>
      </c>
      <c r="P808" t="str">
        <f>IF(Table5[[#This Row],[Reputation]]="F","Pembelian dilakukan kepada vendor dengan reputasi F","")</f>
        <v>Pembelian dilakukan kepada vendor dengan reputasi F</v>
      </c>
    </row>
    <row r="809" spans="1:16" hidden="1" x14ac:dyDescent="0.25">
      <c r="A809" s="5">
        <v>1085</v>
      </c>
      <c r="B809" s="5">
        <v>4</v>
      </c>
      <c r="C809" s="5">
        <v>4</v>
      </c>
      <c r="D809" s="5">
        <v>257</v>
      </c>
      <c r="E809" s="5">
        <v>1554</v>
      </c>
      <c r="F809" s="5">
        <v>4</v>
      </c>
      <c r="G809" s="10">
        <v>44134</v>
      </c>
      <c r="H809" s="40">
        <v>1094.7825</v>
      </c>
      <c r="I809" s="40">
        <v>87.582599999999999</v>
      </c>
      <c r="J809" s="40">
        <v>27.369599999999998</v>
      </c>
      <c r="K809" s="40">
        <v>1209.7347</v>
      </c>
      <c r="L809" s="10">
        <v>44143</v>
      </c>
      <c r="M809" t="s">
        <v>2817</v>
      </c>
      <c r="O809" t="str">
        <f>VLOOKUP(Table5[[#This Row],[Vendor_ID]],Table3[[Vendor_ID]:[REPUTASI]],10,0)</f>
        <v>B</v>
      </c>
      <c r="P809" t="str">
        <f>IF(Table5[[#This Row],[Reputation]]="F","Pembelian dilakukan kepada vendor dengan reputasi F","")</f>
        <v/>
      </c>
    </row>
    <row r="810" spans="1:16" hidden="1" x14ac:dyDescent="0.25">
      <c r="A810" s="4">
        <v>1086</v>
      </c>
      <c r="B810" s="4">
        <v>4</v>
      </c>
      <c r="C810" s="4">
        <v>4</v>
      </c>
      <c r="D810" s="4">
        <v>261</v>
      </c>
      <c r="E810" s="4">
        <v>1688</v>
      </c>
      <c r="F810" s="4">
        <v>4</v>
      </c>
      <c r="G810" s="11">
        <v>44134</v>
      </c>
      <c r="H810" s="41">
        <v>125.748</v>
      </c>
      <c r="I810" s="41">
        <v>10.059799999999999</v>
      </c>
      <c r="J810" s="41">
        <v>3.1436999999999999</v>
      </c>
      <c r="K810" s="41">
        <v>138.95150000000001</v>
      </c>
      <c r="L810" s="11">
        <v>44143</v>
      </c>
      <c r="M810" t="s">
        <v>2810</v>
      </c>
      <c r="O810" t="str">
        <f>VLOOKUP(Table5[[#This Row],[Vendor_ID]],Table3[[Vendor_ID]:[REPUTASI]],10,0)</f>
        <v>A</v>
      </c>
      <c r="P810" t="str">
        <f>IF(Table5[[#This Row],[Reputation]]="F","Pembelian dilakukan kepada vendor dengan reputasi F","")</f>
        <v/>
      </c>
    </row>
    <row r="811" spans="1:16" hidden="1" x14ac:dyDescent="0.25">
      <c r="A811" s="5">
        <v>1087</v>
      </c>
      <c r="B811" s="5">
        <v>4</v>
      </c>
      <c r="C811" s="5">
        <v>4</v>
      </c>
      <c r="D811" s="5">
        <v>251</v>
      </c>
      <c r="E811" s="5">
        <v>1580</v>
      </c>
      <c r="F811" s="5">
        <v>5</v>
      </c>
      <c r="G811" s="10">
        <v>44134</v>
      </c>
      <c r="H811" s="40">
        <v>150.79050000000001</v>
      </c>
      <c r="I811" s="40">
        <v>12.0632</v>
      </c>
      <c r="J811" s="40">
        <v>3.7698</v>
      </c>
      <c r="K811" s="40">
        <v>166.62350000000001</v>
      </c>
      <c r="L811" s="10">
        <v>44143</v>
      </c>
      <c r="M811" t="s">
        <v>2810</v>
      </c>
      <c r="O811" t="str">
        <f>VLOOKUP(Table5[[#This Row],[Vendor_ID]],Table3[[Vendor_ID]:[REPUTASI]],10,0)</f>
        <v>A</v>
      </c>
      <c r="P811" t="str">
        <f>IF(Table5[[#This Row],[Reputation]]="F","Pembelian dilakukan kepada vendor dengan reputasi F","")</f>
        <v/>
      </c>
    </row>
    <row r="812" spans="1:16" hidden="1" x14ac:dyDescent="0.25">
      <c r="A812" s="4">
        <v>1088</v>
      </c>
      <c r="B812" s="4">
        <v>4</v>
      </c>
      <c r="C812" s="4">
        <v>4</v>
      </c>
      <c r="D812" s="4">
        <v>253</v>
      </c>
      <c r="E812" s="4">
        <v>1496</v>
      </c>
      <c r="F812" s="4">
        <v>5</v>
      </c>
      <c r="G812" s="11">
        <v>44134</v>
      </c>
      <c r="H812" s="41">
        <v>690.44849999999997</v>
      </c>
      <c r="I812" s="41">
        <v>55.235900000000001</v>
      </c>
      <c r="J812" s="41">
        <v>17.261199999999999</v>
      </c>
      <c r="K812" s="41">
        <v>762.94560000000001</v>
      </c>
      <c r="L812" s="11">
        <v>44143</v>
      </c>
      <c r="M812" t="s">
        <v>2817</v>
      </c>
      <c r="O812" t="str">
        <f>VLOOKUP(Table5[[#This Row],[Vendor_ID]],Table3[[Vendor_ID]:[REPUTASI]],10,0)</f>
        <v>B</v>
      </c>
      <c r="P812" t="str">
        <f>IF(Table5[[#This Row],[Reputation]]="F","Pembelian dilakukan kepada vendor dengan reputasi F","")</f>
        <v/>
      </c>
    </row>
    <row r="813" spans="1:16" hidden="1" x14ac:dyDescent="0.25">
      <c r="A813" s="5">
        <v>1089</v>
      </c>
      <c r="B813" s="5">
        <v>4</v>
      </c>
      <c r="C813" s="5">
        <v>4</v>
      </c>
      <c r="D813" s="5">
        <v>252</v>
      </c>
      <c r="E813" s="5">
        <v>1494</v>
      </c>
      <c r="F813" s="5">
        <v>2</v>
      </c>
      <c r="G813" s="10">
        <v>44134</v>
      </c>
      <c r="H813" s="40">
        <v>8847.2999999999993</v>
      </c>
      <c r="I813" s="40">
        <v>707.78399999999999</v>
      </c>
      <c r="J813" s="40">
        <v>221.1825</v>
      </c>
      <c r="K813" s="40">
        <v>9776.2664999999997</v>
      </c>
      <c r="L813" s="10">
        <v>44143</v>
      </c>
      <c r="M813" t="s">
        <v>2810</v>
      </c>
      <c r="O813" t="str">
        <f>VLOOKUP(Table5[[#This Row],[Vendor_ID]],Table3[[Vendor_ID]:[REPUTASI]],10,0)</f>
        <v>A</v>
      </c>
      <c r="P813" t="str">
        <f>IF(Table5[[#This Row],[Reputation]]="F","Pembelian dilakukan kepada vendor dengan reputasi F","")</f>
        <v/>
      </c>
    </row>
    <row r="814" spans="1:16" hidden="1" x14ac:dyDescent="0.25">
      <c r="A814" s="4">
        <v>1090</v>
      </c>
      <c r="B814" s="4">
        <v>4</v>
      </c>
      <c r="C814" s="4">
        <v>4</v>
      </c>
      <c r="D814" s="4">
        <v>256</v>
      </c>
      <c r="E814" s="4">
        <v>1650</v>
      </c>
      <c r="F814" s="4">
        <v>5</v>
      </c>
      <c r="G814" s="11">
        <v>44134</v>
      </c>
      <c r="H814" s="41">
        <v>171.07650000000001</v>
      </c>
      <c r="I814" s="41">
        <v>13.6861</v>
      </c>
      <c r="J814" s="41">
        <v>4.2769000000000004</v>
      </c>
      <c r="K814" s="41">
        <v>189.0395</v>
      </c>
      <c r="L814" s="11">
        <v>44143</v>
      </c>
      <c r="M814" t="s">
        <v>2810</v>
      </c>
      <c r="O814" t="str">
        <f>VLOOKUP(Table5[[#This Row],[Vendor_ID]],Table3[[Vendor_ID]:[REPUTASI]],10,0)</f>
        <v>A</v>
      </c>
      <c r="P814" t="str">
        <f>IF(Table5[[#This Row],[Reputation]]="F","Pembelian dilakukan kepada vendor dengan reputasi F","")</f>
        <v/>
      </c>
    </row>
    <row r="815" spans="1:16" hidden="1" x14ac:dyDescent="0.25">
      <c r="A815" s="5">
        <v>1091</v>
      </c>
      <c r="B815" s="5">
        <v>4</v>
      </c>
      <c r="C815" s="5">
        <v>4</v>
      </c>
      <c r="D815" s="5">
        <v>259</v>
      </c>
      <c r="E815" s="5">
        <v>1654</v>
      </c>
      <c r="F815" s="5">
        <v>4</v>
      </c>
      <c r="G815" s="10">
        <v>44134</v>
      </c>
      <c r="H815" s="40">
        <v>20397.3</v>
      </c>
      <c r="I815" s="40">
        <v>1631.7840000000001</v>
      </c>
      <c r="J815" s="40">
        <v>509.9325</v>
      </c>
      <c r="K815" s="40">
        <v>22539.016500000002</v>
      </c>
      <c r="L815" s="10">
        <v>44143</v>
      </c>
      <c r="M815" t="s">
        <v>2817</v>
      </c>
      <c r="O815" t="str">
        <f>VLOOKUP(Table5[[#This Row],[Vendor_ID]],Table3[[Vendor_ID]:[REPUTASI]],10,0)</f>
        <v>B</v>
      </c>
      <c r="P815" t="str">
        <f>IF(Table5[[#This Row],[Reputation]]="F","Pembelian dilakukan kepada vendor dengan reputasi F","")</f>
        <v/>
      </c>
    </row>
    <row r="816" spans="1:16" hidden="1" x14ac:dyDescent="0.25">
      <c r="A816" s="4">
        <v>1092</v>
      </c>
      <c r="B816" s="4">
        <v>4</v>
      </c>
      <c r="C816" s="4">
        <v>4</v>
      </c>
      <c r="D816" s="4">
        <v>260</v>
      </c>
      <c r="E816" s="4">
        <v>1664</v>
      </c>
      <c r="F816" s="4">
        <v>3</v>
      </c>
      <c r="G816" s="11">
        <v>44134</v>
      </c>
      <c r="H816" s="41">
        <v>14628.075000000001</v>
      </c>
      <c r="I816" s="41">
        <v>1170.2460000000001</v>
      </c>
      <c r="J816" s="41">
        <v>365.70190000000002</v>
      </c>
      <c r="K816" s="41">
        <v>16164.0229</v>
      </c>
      <c r="L816" s="11">
        <v>44143</v>
      </c>
      <c r="M816" t="s">
        <v>2817</v>
      </c>
      <c r="O816" t="str">
        <f>VLOOKUP(Table5[[#This Row],[Vendor_ID]],Table3[[Vendor_ID]:[REPUTASI]],10,0)</f>
        <v>B</v>
      </c>
      <c r="P816" t="str">
        <f>IF(Table5[[#This Row],[Reputation]]="F","Pembelian dilakukan kepada vendor dengan reputasi F","")</f>
        <v/>
      </c>
    </row>
    <row r="817" spans="1:16" x14ac:dyDescent="0.25">
      <c r="A817" s="5">
        <v>1093</v>
      </c>
      <c r="B817" s="5">
        <v>4</v>
      </c>
      <c r="C817" s="5">
        <v>4</v>
      </c>
      <c r="D817" s="5">
        <v>258</v>
      </c>
      <c r="E817" s="5">
        <v>1678</v>
      </c>
      <c r="F817" s="5">
        <v>3</v>
      </c>
      <c r="G817" s="10">
        <v>44141</v>
      </c>
      <c r="H817" s="40">
        <v>58685.55</v>
      </c>
      <c r="I817" s="40">
        <v>4694.8440000000001</v>
      </c>
      <c r="J817" s="40">
        <v>1467.1387999999999</v>
      </c>
      <c r="K817" s="40">
        <v>64847.532800000001</v>
      </c>
      <c r="L817" s="10">
        <v>44150</v>
      </c>
      <c r="M817" t="s">
        <v>1829</v>
      </c>
      <c r="O817" t="str">
        <f>VLOOKUP(Table5[[#This Row],[Vendor_ID]],Table3[[Vendor_ID]:[REPUTASI]],10,0)</f>
        <v>F</v>
      </c>
      <c r="P817" t="str">
        <f>IF(Table5[[#This Row],[Reputation]]="F","Pembelian dilakukan kepada vendor dengan reputasi F","")</f>
        <v>Pembelian dilakukan kepada vendor dengan reputasi F</v>
      </c>
    </row>
    <row r="818" spans="1:16" hidden="1" x14ac:dyDescent="0.25">
      <c r="A818" s="4">
        <v>1094</v>
      </c>
      <c r="B818" s="4">
        <v>5</v>
      </c>
      <c r="C818" s="4">
        <v>4</v>
      </c>
      <c r="D818" s="4">
        <v>254</v>
      </c>
      <c r="E818" s="4">
        <v>1616</v>
      </c>
      <c r="F818" s="4">
        <v>4</v>
      </c>
      <c r="G818" s="11">
        <v>44141</v>
      </c>
      <c r="H818" s="41">
        <v>228.12299999999999</v>
      </c>
      <c r="I818" s="41">
        <v>18.2498</v>
      </c>
      <c r="J818" s="41">
        <v>5.7031000000000001</v>
      </c>
      <c r="K818" s="41">
        <v>252.07589999999999</v>
      </c>
      <c r="L818" s="11">
        <v>44150</v>
      </c>
      <c r="M818" t="s">
        <v>2817</v>
      </c>
      <c r="O818" t="str">
        <f>VLOOKUP(Table5[[#This Row],[Vendor_ID]],Table3[[Vendor_ID]:[REPUTASI]],10,0)</f>
        <v>B</v>
      </c>
      <c r="P818" t="str">
        <f>IF(Table5[[#This Row],[Reputation]]="F","Pembelian dilakukan kepada vendor dengan reputasi F","")</f>
        <v/>
      </c>
    </row>
    <row r="819" spans="1:16" hidden="1" x14ac:dyDescent="0.25">
      <c r="A819" s="5">
        <v>1095</v>
      </c>
      <c r="B819" s="5">
        <v>4</v>
      </c>
      <c r="C819" s="5">
        <v>4</v>
      </c>
      <c r="D819" s="5">
        <v>257</v>
      </c>
      <c r="E819" s="5">
        <v>1492</v>
      </c>
      <c r="F819" s="5">
        <v>4</v>
      </c>
      <c r="G819" s="10">
        <v>44141</v>
      </c>
      <c r="H819" s="40">
        <v>593.58600000000001</v>
      </c>
      <c r="I819" s="40">
        <v>47.486899999999999</v>
      </c>
      <c r="J819" s="40">
        <v>14.839700000000001</v>
      </c>
      <c r="K819" s="40">
        <v>655.9126</v>
      </c>
      <c r="L819" s="10">
        <v>44150</v>
      </c>
      <c r="M819" t="s">
        <v>2817</v>
      </c>
      <c r="O819" t="str">
        <f>VLOOKUP(Table5[[#This Row],[Vendor_ID]],Table3[[Vendor_ID]:[REPUTASI]],10,0)</f>
        <v>B</v>
      </c>
      <c r="P819" t="str">
        <f>IF(Table5[[#This Row],[Reputation]]="F","Pembelian dilakukan kepada vendor dengan reputasi F","")</f>
        <v/>
      </c>
    </row>
    <row r="820" spans="1:16" hidden="1" x14ac:dyDescent="0.25">
      <c r="A820" s="4">
        <v>1096</v>
      </c>
      <c r="B820" s="4">
        <v>4</v>
      </c>
      <c r="C820" s="4">
        <v>4</v>
      </c>
      <c r="D820" s="4">
        <v>261</v>
      </c>
      <c r="E820" s="4">
        <v>1602</v>
      </c>
      <c r="F820" s="4">
        <v>5</v>
      </c>
      <c r="G820" s="11">
        <v>44141</v>
      </c>
      <c r="H820" s="41">
        <v>1525.23</v>
      </c>
      <c r="I820" s="41">
        <v>122.0184</v>
      </c>
      <c r="J820" s="41">
        <v>38.130800000000001</v>
      </c>
      <c r="K820" s="41">
        <v>1685.3792000000001</v>
      </c>
      <c r="L820" s="11">
        <v>44150</v>
      </c>
      <c r="M820" t="s">
        <v>2817</v>
      </c>
      <c r="O820" t="str">
        <f>VLOOKUP(Table5[[#This Row],[Vendor_ID]],Table3[[Vendor_ID]:[REPUTASI]],10,0)</f>
        <v>B</v>
      </c>
      <c r="P820" t="str">
        <f>IF(Table5[[#This Row],[Reputation]]="F","Pembelian dilakukan kepada vendor dengan reputasi F","")</f>
        <v/>
      </c>
    </row>
    <row r="821" spans="1:16" hidden="1" x14ac:dyDescent="0.25">
      <c r="A821" s="5">
        <v>1097</v>
      </c>
      <c r="B821" s="5">
        <v>4</v>
      </c>
      <c r="C821" s="5">
        <v>4</v>
      </c>
      <c r="D821" s="5">
        <v>251</v>
      </c>
      <c r="E821" s="5">
        <v>1540</v>
      </c>
      <c r="F821" s="5">
        <v>5</v>
      </c>
      <c r="G821" s="10">
        <v>44141</v>
      </c>
      <c r="H821" s="40">
        <v>776.79</v>
      </c>
      <c r="I821" s="40">
        <v>62.1432</v>
      </c>
      <c r="J821" s="40">
        <v>19.419799999999999</v>
      </c>
      <c r="K821" s="40">
        <v>858.35299999999995</v>
      </c>
      <c r="L821" s="10">
        <v>44150</v>
      </c>
      <c r="M821" t="s">
        <v>2810</v>
      </c>
      <c r="O821" t="str">
        <f>VLOOKUP(Table5[[#This Row],[Vendor_ID]],Table3[[Vendor_ID]:[REPUTASI]],10,0)</f>
        <v>A</v>
      </c>
      <c r="P821" t="str">
        <f>IF(Table5[[#This Row],[Reputation]]="F","Pembelian dilakukan kepada vendor dengan reputasi F","")</f>
        <v/>
      </c>
    </row>
    <row r="822" spans="1:16" hidden="1" x14ac:dyDescent="0.25">
      <c r="A822" s="4">
        <v>1098</v>
      </c>
      <c r="B822" s="4">
        <v>4</v>
      </c>
      <c r="C822" s="4">
        <v>4</v>
      </c>
      <c r="D822" s="4">
        <v>253</v>
      </c>
      <c r="E822" s="4">
        <v>1628</v>
      </c>
      <c r="F822" s="4">
        <v>5</v>
      </c>
      <c r="G822" s="11">
        <v>44141</v>
      </c>
      <c r="H822" s="41">
        <v>34644.224999999999</v>
      </c>
      <c r="I822" s="41">
        <v>2771.538</v>
      </c>
      <c r="J822" s="41">
        <v>866.10559999999998</v>
      </c>
      <c r="K822" s="41">
        <v>38281.868600000002</v>
      </c>
      <c r="L822" s="11">
        <v>44150</v>
      </c>
      <c r="M822" t="s">
        <v>2810</v>
      </c>
      <c r="O822" t="str">
        <f>VLOOKUP(Table5[[#This Row],[Vendor_ID]],Table3[[Vendor_ID]:[REPUTASI]],10,0)</f>
        <v>A</v>
      </c>
      <c r="P822" t="str">
        <f>IF(Table5[[#This Row],[Reputation]]="F","Pembelian dilakukan kepada vendor dengan reputasi F","")</f>
        <v/>
      </c>
    </row>
    <row r="823" spans="1:16" hidden="1" x14ac:dyDescent="0.25">
      <c r="A823" s="5">
        <v>1099</v>
      </c>
      <c r="B823" s="5">
        <v>4</v>
      </c>
      <c r="C823" s="5">
        <v>4</v>
      </c>
      <c r="D823" s="5">
        <v>255</v>
      </c>
      <c r="E823" s="5">
        <v>1604</v>
      </c>
      <c r="F823" s="5">
        <v>4</v>
      </c>
      <c r="G823" s="10">
        <v>44141</v>
      </c>
      <c r="H823" s="40">
        <v>1839.5055</v>
      </c>
      <c r="I823" s="40">
        <v>147.16040000000001</v>
      </c>
      <c r="J823" s="40">
        <v>45.9876</v>
      </c>
      <c r="K823" s="40">
        <v>2032.6534999999999</v>
      </c>
      <c r="L823" s="10">
        <v>44150</v>
      </c>
      <c r="M823" t="s">
        <v>2810</v>
      </c>
      <c r="O823" t="str">
        <f>VLOOKUP(Table5[[#This Row],[Vendor_ID]],Table3[[Vendor_ID]:[REPUTASI]],10,0)</f>
        <v>A</v>
      </c>
      <c r="P823" t="str">
        <f>IF(Table5[[#This Row],[Reputation]]="F","Pembelian dilakukan kepada vendor dengan reputasi F","")</f>
        <v/>
      </c>
    </row>
    <row r="824" spans="1:16" hidden="1" x14ac:dyDescent="0.25">
      <c r="A824" s="4">
        <v>1100</v>
      </c>
      <c r="B824" s="4">
        <v>4</v>
      </c>
      <c r="C824" s="4">
        <v>4</v>
      </c>
      <c r="D824" s="4">
        <v>252</v>
      </c>
      <c r="E824" s="4">
        <v>1690</v>
      </c>
      <c r="F824" s="4">
        <v>5</v>
      </c>
      <c r="G824" s="11">
        <v>44141</v>
      </c>
      <c r="H824" s="41">
        <v>146.286</v>
      </c>
      <c r="I824" s="41">
        <v>11.7029</v>
      </c>
      <c r="J824" s="41">
        <v>3.6572</v>
      </c>
      <c r="K824" s="41">
        <v>161.64609999999999</v>
      </c>
      <c r="L824" s="11">
        <v>44150</v>
      </c>
      <c r="M824" t="s">
        <v>2810</v>
      </c>
      <c r="O824" t="str">
        <f>VLOOKUP(Table5[[#This Row],[Vendor_ID]],Table3[[Vendor_ID]:[REPUTASI]],10,0)</f>
        <v>A</v>
      </c>
      <c r="P824" t="str">
        <f>IF(Table5[[#This Row],[Reputation]]="F","Pembelian dilakukan kepada vendor dengan reputasi F","")</f>
        <v/>
      </c>
    </row>
    <row r="825" spans="1:16" hidden="1" x14ac:dyDescent="0.25">
      <c r="A825" s="5">
        <v>1101</v>
      </c>
      <c r="B825" s="5">
        <v>4</v>
      </c>
      <c r="C825" s="5">
        <v>4</v>
      </c>
      <c r="D825" s="5">
        <v>259</v>
      </c>
      <c r="E825" s="5">
        <v>1566</v>
      </c>
      <c r="F825" s="5">
        <v>5</v>
      </c>
      <c r="G825" s="10">
        <v>44142</v>
      </c>
      <c r="H825" s="40">
        <v>102.56399999999999</v>
      </c>
      <c r="I825" s="40">
        <v>8.2050999999999998</v>
      </c>
      <c r="J825" s="40">
        <v>2.5640999999999998</v>
      </c>
      <c r="K825" s="40">
        <v>113.33320000000001</v>
      </c>
      <c r="L825" s="10">
        <v>44151</v>
      </c>
      <c r="M825" t="s">
        <v>2810</v>
      </c>
      <c r="O825" t="str">
        <f>VLOOKUP(Table5[[#This Row],[Vendor_ID]],Table3[[Vendor_ID]:[REPUTASI]],10,0)</f>
        <v>A</v>
      </c>
      <c r="P825" t="str">
        <f>IF(Table5[[#This Row],[Reputation]]="F","Pembelian dilakukan kepada vendor dengan reputasi F","")</f>
        <v/>
      </c>
    </row>
    <row r="826" spans="1:16" hidden="1" x14ac:dyDescent="0.25">
      <c r="A826" s="4">
        <v>1102</v>
      </c>
      <c r="B826" s="4">
        <v>4</v>
      </c>
      <c r="C826" s="4">
        <v>4</v>
      </c>
      <c r="D826" s="4">
        <v>260</v>
      </c>
      <c r="E826" s="4">
        <v>1698</v>
      </c>
      <c r="F826" s="4">
        <v>5</v>
      </c>
      <c r="G826" s="11">
        <v>44142</v>
      </c>
      <c r="H826" s="41">
        <v>150.79050000000001</v>
      </c>
      <c r="I826" s="41">
        <v>12.0632</v>
      </c>
      <c r="J826" s="41">
        <v>3.7698</v>
      </c>
      <c r="K826" s="41">
        <v>166.62350000000001</v>
      </c>
      <c r="L826" s="11">
        <v>44151</v>
      </c>
      <c r="M826" t="s">
        <v>2810</v>
      </c>
      <c r="O826" t="str">
        <f>VLOOKUP(Table5[[#This Row],[Vendor_ID]],Table3[[Vendor_ID]:[REPUTASI]],10,0)</f>
        <v>A</v>
      </c>
      <c r="P826" t="str">
        <f>IF(Table5[[#This Row],[Reputation]]="F","Pembelian dilakukan kepada vendor dengan reputasi F","")</f>
        <v/>
      </c>
    </row>
    <row r="827" spans="1:16" x14ac:dyDescent="0.25">
      <c r="A827" s="5">
        <v>1103</v>
      </c>
      <c r="B827" s="5">
        <v>4</v>
      </c>
      <c r="C827" s="5">
        <v>4</v>
      </c>
      <c r="D827" s="5">
        <v>258</v>
      </c>
      <c r="E827" s="5">
        <v>1560</v>
      </c>
      <c r="F827" s="5">
        <v>5</v>
      </c>
      <c r="G827" s="10">
        <v>44142</v>
      </c>
      <c r="H827" s="40">
        <v>13669.424999999999</v>
      </c>
      <c r="I827" s="40">
        <v>1093.5540000000001</v>
      </c>
      <c r="J827" s="40">
        <v>341.73559999999998</v>
      </c>
      <c r="K827" s="40">
        <v>15104.714599999999</v>
      </c>
      <c r="L827" s="10">
        <v>44151</v>
      </c>
      <c r="M827" t="s">
        <v>1829</v>
      </c>
      <c r="O827" t="str">
        <f>VLOOKUP(Table5[[#This Row],[Vendor_ID]],Table3[[Vendor_ID]:[REPUTASI]],10,0)</f>
        <v>F</v>
      </c>
      <c r="P827" t="str">
        <f>IF(Table5[[#This Row],[Reputation]]="F","Pembelian dilakukan kepada vendor dengan reputasi F","")</f>
        <v>Pembelian dilakukan kepada vendor dengan reputasi F</v>
      </c>
    </row>
    <row r="828" spans="1:16" hidden="1" x14ac:dyDescent="0.25">
      <c r="A828" s="4">
        <v>1104</v>
      </c>
      <c r="B828" s="4">
        <v>4</v>
      </c>
      <c r="C828" s="4">
        <v>3</v>
      </c>
      <c r="D828" s="4">
        <v>250</v>
      </c>
      <c r="E828" s="4">
        <v>1692</v>
      </c>
      <c r="F828" s="4">
        <v>5</v>
      </c>
      <c r="G828" s="11">
        <v>44142</v>
      </c>
      <c r="H828" s="41">
        <v>6444.9</v>
      </c>
      <c r="I828" s="41">
        <v>515.59199999999998</v>
      </c>
      <c r="J828" s="41">
        <v>161.1225</v>
      </c>
      <c r="K828" s="41">
        <v>7121.6144999999997</v>
      </c>
      <c r="L828" s="11">
        <v>44151</v>
      </c>
      <c r="M828" t="s">
        <v>1829</v>
      </c>
      <c r="O828" t="str">
        <f>VLOOKUP(Table5[[#This Row],[Vendor_ID]],Table3[[Vendor_ID]:[REPUTASI]],10,0)</f>
        <v>B</v>
      </c>
      <c r="P828" t="str">
        <f>IF(Table5[[#This Row],[Reputation]]="F","Pembelian dilakukan kepada vendor dengan reputasi F","")</f>
        <v/>
      </c>
    </row>
    <row r="829" spans="1:16" x14ac:dyDescent="0.25">
      <c r="A829" s="5">
        <v>1105</v>
      </c>
      <c r="B829" s="5">
        <v>4</v>
      </c>
      <c r="C829" s="5">
        <v>4</v>
      </c>
      <c r="D829" s="5">
        <v>257</v>
      </c>
      <c r="E829" s="5">
        <v>1696</v>
      </c>
      <c r="F829" s="5">
        <v>2</v>
      </c>
      <c r="G829" s="10">
        <v>44142</v>
      </c>
      <c r="H829" s="40">
        <v>50860.425000000003</v>
      </c>
      <c r="I829" s="40">
        <v>4068.8339999999998</v>
      </c>
      <c r="J829" s="40">
        <v>1271.5106000000001</v>
      </c>
      <c r="K829" s="40">
        <v>56200.7696</v>
      </c>
      <c r="L829" s="10">
        <v>44151</v>
      </c>
      <c r="M829" t="s">
        <v>1829</v>
      </c>
      <c r="O829" t="str">
        <f>VLOOKUP(Table5[[#This Row],[Vendor_ID]],Table3[[Vendor_ID]:[REPUTASI]],10,0)</f>
        <v>F</v>
      </c>
      <c r="P829" t="str">
        <f>IF(Table5[[#This Row],[Reputation]]="F","Pembelian dilakukan kepada vendor dengan reputasi F","")</f>
        <v>Pembelian dilakukan kepada vendor dengan reputasi F</v>
      </c>
    </row>
    <row r="830" spans="1:16" hidden="1" x14ac:dyDescent="0.25">
      <c r="A830" s="4">
        <v>1106</v>
      </c>
      <c r="B830" s="4">
        <v>4</v>
      </c>
      <c r="C830" s="4">
        <v>4</v>
      </c>
      <c r="D830" s="4">
        <v>261</v>
      </c>
      <c r="E830" s="4">
        <v>1504</v>
      </c>
      <c r="F830" s="4">
        <v>1</v>
      </c>
      <c r="G830" s="11">
        <v>44142</v>
      </c>
      <c r="H830" s="41">
        <v>551.88</v>
      </c>
      <c r="I830" s="41">
        <v>44.150399999999998</v>
      </c>
      <c r="J830" s="41">
        <v>13.797000000000001</v>
      </c>
      <c r="K830" s="41">
        <v>609.82740000000001</v>
      </c>
      <c r="L830" s="11">
        <v>44151</v>
      </c>
      <c r="M830" t="s">
        <v>2817</v>
      </c>
      <c r="O830" t="str">
        <f>VLOOKUP(Table5[[#This Row],[Vendor_ID]],Table3[[Vendor_ID]:[REPUTASI]],10,0)</f>
        <v>B</v>
      </c>
      <c r="P830" t="str">
        <f>IF(Table5[[#This Row],[Reputation]]="F","Pembelian dilakukan kepada vendor dengan reputasi F","")</f>
        <v/>
      </c>
    </row>
    <row r="831" spans="1:16" hidden="1" x14ac:dyDescent="0.25">
      <c r="A831" s="5">
        <v>1107</v>
      </c>
      <c r="B831" s="5">
        <v>4</v>
      </c>
      <c r="C831" s="5">
        <v>4</v>
      </c>
      <c r="D831" s="5">
        <v>251</v>
      </c>
      <c r="E831" s="5">
        <v>1544</v>
      </c>
      <c r="F831" s="5">
        <v>1</v>
      </c>
      <c r="G831" s="10">
        <v>44142</v>
      </c>
      <c r="H831" s="40">
        <v>6987.75</v>
      </c>
      <c r="I831" s="40">
        <v>559.02</v>
      </c>
      <c r="J831" s="40">
        <v>174.69380000000001</v>
      </c>
      <c r="K831" s="40">
        <v>7721.4638000000004</v>
      </c>
      <c r="L831" s="10">
        <v>44151</v>
      </c>
      <c r="M831" t="s">
        <v>2817</v>
      </c>
      <c r="O831" t="str">
        <f>VLOOKUP(Table5[[#This Row],[Vendor_ID]],Table3[[Vendor_ID]:[REPUTASI]],10,0)</f>
        <v>B</v>
      </c>
      <c r="P831" t="str">
        <f>IF(Table5[[#This Row],[Reputation]]="F","Pembelian dilakukan kepada vendor dengan reputasi F","")</f>
        <v/>
      </c>
    </row>
    <row r="832" spans="1:16" hidden="1" x14ac:dyDescent="0.25">
      <c r="A832" s="4">
        <v>1108</v>
      </c>
      <c r="B832" s="4">
        <v>4</v>
      </c>
      <c r="C832" s="4">
        <v>4</v>
      </c>
      <c r="D832" s="4">
        <v>253</v>
      </c>
      <c r="E832" s="4">
        <v>1530</v>
      </c>
      <c r="F832" s="4">
        <v>2</v>
      </c>
      <c r="G832" s="11">
        <v>44142</v>
      </c>
      <c r="H832" s="41">
        <v>28072.275000000001</v>
      </c>
      <c r="I832" s="41">
        <v>2245.7820000000002</v>
      </c>
      <c r="J832" s="41">
        <v>701.80690000000004</v>
      </c>
      <c r="K832" s="41">
        <v>31019.8639</v>
      </c>
      <c r="L832" s="11">
        <v>44151</v>
      </c>
      <c r="M832" t="s">
        <v>2810</v>
      </c>
      <c r="O832" t="str">
        <f>VLOOKUP(Table5[[#This Row],[Vendor_ID]],Table3[[Vendor_ID]:[REPUTASI]],10,0)</f>
        <v>A</v>
      </c>
      <c r="P832" t="str">
        <f>IF(Table5[[#This Row],[Reputation]]="F","Pembelian dilakukan kepada vendor dengan reputasi F","")</f>
        <v/>
      </c>
    </row>
    <row r="833" spans="1:16" hidden="1" x14ac:dyDescent="0.25">
      <c r="A833" s="5">
        <v>1109</v>
      </c>
      <c r="B833" s="5">
        <v>4</v>
      </c>
      <c r="C833" s="5">
        <v>4</v>
      </c>
      <c r="D833" s="5">
        <v>255</v>
      </c>
      <c r="E833" s="5">
        <v>1508</v>
      </c>
      <c r="F833" s="5">
        <v>1</v>
      </c>
      <c r="G833" s="10">
        <v>44142</v>
      </c>
      <c r="H833" s="40">
        <v>37312.275000000001</v>
      </c>
      <c r="I833" s="40">
        <v>2984.982</v>
      </c>
      <c r="J833" s="40">
        <v>932.80690000000004</v>
      </c>
      <c r="K833" s="40">
        <v>41230.063900000001</v>
      </c>
      <c r="L833" s="10">
        <v>44151</v>
      </c>
      <c r="M833" t="s">
        <v>2810</v>
      </c>
      <c r="O833" t="str">
        <f>VLOOKUP(Table5[[#This Row],[Vendor_ID]],Table3[[Vendor_ID]:[REPUTASI]],10,0)</f>
        <v>A</v>
      </c>
      <c r="P833" t="str">
        <f>IF(Table5[[#This Row],[Reputation]]="F","Pembelian dilakukan kepada vendor dengan reputasi F","")</f>
        <v/>
      </c>
    </row>
    <row r="834" spans="1:16" hidden="1" x14ac:dyDescent="0.25">
      <c r="A834" s="4">
        <v>1110</v>
      </c>
      <c r="B834" s="4">
        <v>4</v>
      </c>
      <c r="C834" s="4">
        <v>4</v>
      </c>
      <c r="D834" s="4">
        <v>256</v>
      </c>
      <c r="E834" s="4">
        <v>1694</v>
      </c>
      <c r="F834" s="4">
        <v>1</v>
      </c>
      <c r="G834" s="11">
        <v>44142</v>
      </c>
      <c r="H834" s="41">
        <v>7623</v>
      </c>
      <c r="I834" s="41">
        <v>609.84</v>
      </c>
      <c r="J834" s="41">
        <v>190.57499999999999</v>
      </c>
      <c r="K834" s="41">
        <v>8423.4150000000009</v>
      </c>
      <c r="L834" s="11">
        <v>44151</v>
      </c>
      <c r="M834" t="s">
        <v>2817</v>
      </c>
      <c r="O834" t="str">
        <f>VLOOKUP(Table5[[#This Row],[Vendor_ID]],Table3[[Vendor_ID]:[REPUTASI]],10,0)</f>
        <v>B</v>
      </c>
      <c r="P834" t="str">
        <f>IF(Table5[[#This Row],[Reputation]]="F","Pembelian dilakukan kepada vendor dengan reputasi F","")</f>
        <v/>
      </c>
    </row>
    <row r="835" spans="1:16" x14ac:dyDescent="0.25">
      <c r="A835" s="5">
        <v>1111</v>
      </c>
      <c r="B835" s="5">
        <v>4</v>
      </c>
      <c r="C835" s="5">
        <v>4</v>
      </c>
      <c r="D835" s="5">
        <v>259</v>
      </c>
      <c r="E835" s="5">
        <v>1624</v>
      </c>
      <c r="F835" s="5">
        <v>2</v>
      </c>
      <c r="G835" s="10">
        <v>44142</v>
      </c>
      <c r="H835" s="40">
        <v>28297.5</v>
      </c>
      <c r="I835" s="40">
        <v>2263.8000000000002</v>
      </c>
      <c r="J835" s="40">
        <v>707.4375</v>
      </c>
      <c r="K835" s="40">
        <v>31268.737499999999</v>
      </c>
      <c r="L835" s="10">
        <v>44151</v>
      </c>
      <c r="M835" t="s">
        <v>1829</v>
      </c>
      <c r="O835" t="str">
        <f>VLOOKUP(Table5[[#This Row],[Vendor_ID]],Table3[[Vendor_ID]:[REPUTASI]],10,0)</f>
        <v>F</v>
      </c>
      <c r="P835" t="str">
        <f>IF(Table5[[#This Row],[Reputation]]="F","Pembelian dilakukan kepada vendor dengan reputasi F","")</f>
        <v>Pembelian dilakukan kepada vendor dengan reputasi F</v>
      </c>
    </row>
    <row r="836" spans="1:16" hidden="1" x14ac:dyDescent="0.25">
      <c r="A836" s="4">
        <v>1112</v>
      </c>
      <c r="B836" s="4">
        <v>4</v>
      </c>
      <c r="C836" s="4">
        <v>4</v>
      </c>
      <c r="D836" s="4">
        <v>260</v>
      </c>
      <c r="E836" s="4">
        <v>1548</v>
      </c>
      <c r="F836" s="4">
        <v>2</v>
      </c>
      <c r="G836" s="11">
        <v>44142</v>
      </c>
      <c r="H836" s="41">
        <v>59.944499999999998</v>
      </c>
      <c r="I836" s="41">
        <v>4.7956000000000003</v>
      </c>
      <c r="J836" s="41">
        <v>1.4985999999999999</v>
      </c>
      <c r="K836" s="41">
        <v>66.238699999999994</v>
      </c>
      <c r="L836" s="11">
        <v>44151</v>
      </c>
      <c r="M836" t="s">
        <v>2810</v>
      </c>
      <c r="O836" t="str">
        <f>VLOOKUP(Table5[[#This Row],[Vendor_ID]],Table3[[Vendor_ID]:[REPUTASI]],10,0)</f>
        <v>A</v>
      </c>
      <c r="P836" t="str">
        <f>IF(Table5[[#This Row],[Reputation]]="F","Pembelian dilakukan kepada vendor dengan reputasi F","")</f>
        <v/>
      </c>
    </row>
    <row r="837" spans="1:16" hidden="1" x14ac:dyDescent="0.25">
      <c r="A837" s="5">
        <v>1113</v>
      </c>
      <c r="B837" s="5">
        <v>4</v>
      </c>
      <c r="C837" s="5">
        <v>4</v>
      </c>
      <c r="D837" s="5">
        <v>258</v>
      </c>
      <c r="E837" s="5">
        <v>1598</v>
      </c>
      <c r="F837" s="5">
        <v>4</v>
      </c>
      <c r="G837" s="10">
        <v>44142</v>
      </c>
      <c r="H837" s="40">
        <v>339.255</v>
      </c>
      <c r="I837" s="40">
        <v>27.1404</v>
      </c>
      <c r="J837" s="40">
        <v>8.4814000000000007</v>
      </c>
      <c r="K837" s="40">
        <v>374.8768</v>
      </c>
      <c r="L837" s="10">
        <v>44151</v>
      </c>
      <c r="M837" t="s">
        <v>2810</v>
      </c>
      <c r="O837" t="str">
        <f>VLOOKUP(Table5[[#This Row],[Vendor_ID]],Table3[[Vendor_ID]:[REPUTASI]],10,0)</f>
        <v>A</v>
      </c>
      <c r="P837" t="str">
        <f>IF(Table5[[#This Row],[Reputation]]="F","Pembelian dilakukan kepada vendor dengan reputasi F","")</f>
        <v/>
      </c>
    </row>
    <row r="838" spans="1:16" hidden="1" x14ac:dyDescent="0.25">
      <c r="A838" s="4">
        <v>1114</v>
      </c>
      <c r="B838" s="4">
        <v>4</v>
      </c>
      <c r="C838" s="4">
        <v>4</v>
      </c>
      <c r="D838" s="4">
        <v>254</v>
      </c>
      <c r="E838" s="4">
        <v>1658</v>
      </c>
      <c r="F838" s="4">
        <v>5</v>
      </c>
      <c r="G838" s="11">
        <v>44142</v>
      </c>
      <c r="H838" s="41">
        <v>43878.45</v>
      </c>
      <c r="I838" s="41">
        <v>3510.2759999999998</v>
      </c>
      <c r="J838" s="41">
        <v>1096.9612999999999</v>
      </c>
      <c r="K838" s="41">
        <v>48485.687299999998</v>
      </c>
      <c r="L838" s="11">
        <v>44151</v>
      </c>
      <c r="M838" t="s">
        <v>1829</v>
      </c>
      <c r="O838" t="str">
        <f>VLOOKUP(Table5[[#This Row],[Vendor_ID]],Table3[[Vendor_ID]:[REPUTASI]],10,0)</f>
        <v>B</v>
      </c>
      <c r="P838" t="str">
        <f>IF(Table5[[#This Row],[Reputation]]="F","Pembelian dilakukan kepada vendor dengan reputasi F","")</f>
        <v/>
      </c>
    </row>
    <row r="839" spans="1:16" hidden="1" x14ac:dyDescent="0.25">
      <c r="A839" s="5">
        <v>1115</v>
      </c>
      <c r="B839" s="5">
        <v>4</v>
      </c>
      <c r="C839" s="5">
        <v>4</v>
      </c>
      <c r="D839" s="5">
        <v>257</v>
      </c>
      <c r="E839" s="5">
        <v>1536</v>
      </c>
      <c r="F839" s="5">
        <v>4</v>
      </c>
      <c r="G839" s="10">
        <v>44142</v>
      </c>
      <c r="H839" s="40">
        <v>2423.232</v>
      </c>
      <c r="I839" s="40">
        <v>193.8586</v>
      </c>
      <c r="J839" s="40">
        <v>60.580800000000004</v>
      </c>
      <c r="K839" s="40">
        <v>2677.6714000000002</v>
      </c>
      <c r="L839" s="10">
        <v>44151</v>
      </c>
      <c r="M839" t="s">
        <v>2810</v>
      </c>
      <c r="O839" t="str">
        <f>VLOOKUP(Table5[[#This Row],[Vendor_ID]],Table3[[Vendor_ID]:[REPUTASI]],10,0)</f>
        <v>A</v>
      </c>
      <c r="P839" t="str">
        <f>IF(Table5[[#This Row],[Reputation]]="F","Pembelian dilakukan kepada vendor dengan reputasi F","")</f>
        <v/>
      </c>
    </row>
    <row r="840" spans="1:16" x14ac:dyDescent="0.25">
      <c r="A840" s="4">
        <v>1116</v>
      </c>
      <c r="B840" s="4">
        <v>4</v>
      </c>
      <c r="C840" s="4">
        <v>4</v>
      </c>
      <c r="D840" s="4">
        <v>261</v>
      </c>
      <c r="E840" s="4">
        <v>1568</v>
      </c>
      <c r="F840" s="4">
        <v>2</v>
      </c>
      <c r="G840" s="11">
        <v>44142</v>
      </c>
      <c r="H840" s="41">
        <v>29989.575000000001</v>
      </c>
      <c r="I840" s="41">
        <v>2399.1660000000002</v>
      </c>
      <c r="J840" s="41">
        <v>749.73940000000005</v>
      </c>
      <c r="K840" s="41">
        <v>33138.4804</v>
      </c>
      <c r="L840" s="11">
        <v>44151</v>
      </c>
      <c r="M840" t="s">
        <v>1829</v>
      </c>
      <c r="O840" t="str">
        <f>VLOOKUP(Table5[[#This Row],[Vendor_ID]],Table3[[Vendor_ID]:[REPUTASI]],10,0)</f>
        <v>F</v>
      </c>
      <c r="P840" t="str">
        <f>IF(Table5[[#This Row],[Reputation]]="F","Pembelian dilakukan kepada vendor dengan reputasi F","")</f>
        <v>Pembelian dilakukan kepada vendor dengan reputasi F</v>
      </c>
    </row>
    <row r="841" spans="1:16" hidden="1" x14ac:dyDescent="0.25">
      <c r="A841" s="5">
        <v>1117</v>
      </c>
      <c r="B841" s="5">
        <v>4</v>
      </c>
      <c r="C841" s="5">
        <v>4</v>
      </c>
      <c r="D841" s="5">
        <v>251</v>
      </c>
      <c r="E841" s="5">
        <v>1648</v>
      </c>
      <c r="F841" s="5">
        <v>5</v>
      </c>
      <c r="G841" s="10">
        <v>44143</v>
      </c>
      <c r="H841" s="40">
        <v>142.41149999999999</v>
      </c>
      <c r="I841" s="40">
        <v>11.392899999999999</v>
      </c>
      <c r="J841" s="40">
        <v>3.5602999999999998</v>
      </c>
      <c r="K841" s="40">
        <v>157.3647</v>
      </c>
      <c r="L841" s="10">
        <v>44152</v>
      </c>
      <c r="M841" t="s">
        <v>2810</v>
      </c>
      <c r="O841" t="str">
        <f>VLOOKUP(Table5[[#This Row],[Vendor_ID]],Table3[[Vendor_ID]:[REPUTASI]],10,0)</f>
        <v>A</v>
      </c>
      <c r="P841" t="str">
        <f>IF(Table5[[#This Row],[Reputation]]="F","Pembelian dilakukan kepada vendor dengan reputasi F","")</f>
        <v/>
      </c>
    </row>
    <row r="842" spans="1:16" hidden="1" x14ac:dyDescent="0.25">
      <c r="A842" s="4">
        <v>1118</v>
      </c>
      <c r="B842" s="4">
        <v>4</v>
      </c>
      <c r="C842" s="4">
        <v>4</v>
      </c>
      <c r="D842" s="4">
        <v>253</v>
      </c>
      <c r="E842" s="4">
        <v>1646</v>
      </c>
      <c r="F842" s="4">
        <v>5</v>
      </c>
      <c r="G842" s="11">
        <v>44143</v>
      </c>
      <c r="H842" s="41">
        <v>19236.525000000001</v>
      </c>
      <c r="I842" s="41">
        <v>1538.922</v>
      </c>
      <c r="J842" s="41">
        <v>480.91309999999999</v>
      </c>
      <c r="K842" s="41">
        <v>21256.360100000002</v>
      </c>
      <c r="L842" s="11">
        <v>44152</v>
      </c>
      <c r="M842" t="s">
        <v>2810</v>
      </c>
      <c r="O842" t="str">
        <f>VLOOKUP(Table5[[#This Row],[Vendor_ID]],Table3[[Vendor_ID]:[REPUTASI]],10,0)</f>
        <v>A</v>
      </c>
      <c r="P842" t="str">
        <f>IF(Table5[[#This Row],[Reputation]]="F","Pembelian dilakukan kepada vendor dengan reputasi F","")</f>
        <v/>
      </c>
    </row>
    <row r="843" spans="1:16" hidden="1" x14ac:dyDescent="0.25">
      <c r="A843" s="5">
        <v>1119</v>
      </c>
      <c r="B843" s="5">
        <v>4</v>
      </c>
      <c r="C843" s="5">
        <v>4</v>
      </c>
      <c r="D843" s="5">
        <v>255</v>
      </c>
      <c r="E843" s="5">
        <v>1672</v>
      </c>
      <c r="F843" s="5">
        <v>4</v>
      </c>
      <c r="G843" s="10">
        <v>44143</v>
      </c>
      <c r="H843" s="40">
        <v>693.59849999999994</v>
      </c>
      <c r="I843" s="40">
        <v>55.487900000000003</v>
      </c>
      <c r="J843" s="40">
        <v>17.34</v>
      </c>
      <c r="K843" s="40">
        <v>766.42639999999994</v>
      </c>
      <c r="L843" s="10">
        <v>44152</v>
      </c>
      <c r="M843" t="s">
        <v>2817</v>
      </c>
      <c r="O843" t="str">
        <f>VLOOKUP(Table5[[#This Row],[Vendor_ID]],Table3[[Vendor_ID]:[REPUTASI]],10,0)</f>
        <v>B</v>
      </c>
      <c r="P843" t="str">
        <f>IF(Table5[[#This Row],[Reputation]]="F","Pembelian dilakukan kepada vendor dengan reputasi F","")</f>
        <v/>
      </c>
    </row>
    <row r="844" spans="1:16" hidden="1" x14ac:dyDescent="0.25">
      <c r="A844" s="4">
        <v>1120</v>
      </c>
      <c r="B844" s="4">
        <v>4</v>
      </c>
      <c r="C844" s="4">
        <v>4</v>
      </c>
      <c r="D844" s="4">
        <v>256</v>
      </c>
      <c r="E844" s="4">
        <v>1600</v>
      </c>
      <c r="F844" s="4">
        <v>1</v>
      </c>
      <c r="G844" s="11">
        <v>44143</v>
      </c>
      <c r="H844" s="41">
        <v>1276.2750000000001</v>
      </c>
      <c r="I844" s="41">
        <v>102.102</v>
      </c>
      <c r="J844" s="41">
        <v>31.9069</v>
      </c>
      <c r="K844" s="41">
        <v>1410.2838999999999</v>
      </c>
      <c r="L844" s="11">
        <v>44152</v>
      </c>
      <c r="M844" t="s">
        <v>2810</v>
      </c>
      <c r="O844" t="str">
        <f>VLOOKUP(Table5[[#This Row],[Vendor_ID]],Table3[[Vendor_ID]:[REPUTASI]],10,0)</f>
        <v>A</v>
      </c>
      <c r="P844" t="str">
        <f>IF(Table5[[#This Row],[Reputation]]="F","Pembelian dilakukan kepada vendor dengan reputasi F","")</f>
        <v/>
      </c>
    </row>
    <row r="845" spans="1:16" hidden="1" x14ac:dyDescent="0.25">
      <c r="A845" s="5">
        <v>1121</v>
      </c>
      <c r="B845" s="5">
        <v>4</v>
      </c>
      <c r="C845" s="5">
        <v>4</v>
      </c>
      <c r="D845" s="5">
        <v>259</v>
      </c>
      <c r="E845" s="5">
        <v>1522</v>
      </c>
      <c r="F845" s="5">
        <v>1</v>
      </c>
      <c r="G845" s="10">
        <v>44143</v>
      </c>
      <c r="H845" s="40">
        <v>2003.925</v>
      </c>
      <c r="I845" s="40">
        <v>160.31399999999999</v>
      </c>
      <c r="J845" s="40">
        <v>50.098100000000002</v>
      </c>
      <c r="K845" s="40">
        <v>2214.3371000000002</v>
      </c>
      <c r="L845" s="10">
        <v>44152</v>
      </c>
      <c r="M845" t="s">
        <v>2810</v>
      </c>
      <c r="O845" t="str">
        <f>VLOOKUP(Table5[[#This Row],[Vendor_ID]],Table3[[Vendor_ID]:[REPUTASI]],10,0)</f>
        <v>A</v>
      </c>
      <c r="P845" t="str">
        <f>IF(Table5[[#This Row],[Reputation]]="F","Pembelian dilakukan kepada vendor dengan reputasi F","")</f>
        <v/>
      </c>
    </row>
    <row r="846" spans="1:16" x14ac:dyDescent="0.25">
      <c r="A846" s="4">
        <v>1122</v>
      </c>
      <c r="B846" s="4">
        <v>5</v>
      </c>
      <c r="C846" s="4">
        <v>4</v>
      </c>
      <c r="D846" s="4">
        <v>250</v>
      </c>
      <c r="E846" s="4">
        <v>1570</v>
      </c>
      <c r="F846" s="4">
        <v>2</v>
      </c>
      <c r="G846" s="11">
        <v>44143</v>
      </c>
      <c r="H846" s="41">
        <v>28343.7</v>
      </c>
      <c r="I846" s="41">
        <v>2267.4960000000001</v>
      </c>
      <c r="J846" s="41">
        <v>708.59249999999997</v>
      </c>
      <c r="K846" s="41">
        <v>31319.788499999999</v>
      </c>
      <c r="L846" s="11">
        <v>44152</v>
      </c>
      <c r="M846" t="s">
        <v>1829</v>
      </c>
      <c r="O846" t="str">
        <f>VLOOKUP(Table5[[#This Row],[Vendor_ID]],Table3[[Vendor_ID]:[REPUTASI]],10,0)</f>
        <v>F</v>
      </c>
      <c r="P846" t="str">
        <f>IF(Table5[[#This Row],[Reputation]]="F","Pembelian dilakukan kepada vendor dengan reputasi F","")</f>
        <v>Pembelian dilakukan kepada vendor dengan reputasi F</v>
      </c>
    </row>
    <row r="847" spans="1:16" x14ac:dyDescent="0.25">
      <c r="A847" s="5">
        <v>1123</v>
      </c>
      <c r="B847" s="5">
        <v>4</v>
      </c>
      <c r="C847" s="5">
        <v>4</v>
      </c>
      <c r="D847" s="5">
        <v>258</v>
      </c>
      <c r="E847" s="5">
        <v>1516</v>
      </c>
      <c r="F847" s="5">
        <v>1</v>
      </c>
      <c r="G847" s="10">
        <v>44143</v>
      </c>
      <c r="H847" s="40">
        <v>454.86</v>
      </c>
      <c r="I847" s="40">
        <v>36.388800000000003</v>
      </c>
      <c r="J847" s="40">
        <v>11.371499999999999</v>
      </c>
      <c r="K847" s="40">
        <v>502.62029999999999</v>
      </c>
      <c r="L847" s="10">
        <v>44152</v>
      </c>
      <c r="M847" t="s">
        <v>1829</v>
      </c>
      <c r="O847" t="str">
        <f>VLOOKUP(Table5[[#This Row],[Vendor_ID]],Table3[[Vendor_ID]:[REPUTASI]],10,0)</f>
        <v>F</v>
      </c>
      <c r="P847" t="str">
        <f>IF(Table5[[#This Row],[Reputation]]="F","Pembelian dilakukan kepada vendor dengan reputasi F","")</f>
        <v>Pembelian dilakukan kepada vendor dengan reputasi F</v>
      </c>
    </row>
    <row r="848" spans="1:16" hidden="1" x14ac:dyDescent="0.25">
      <c r="A848" s="4">
        <v>1124</v>
      </c>
      <c r="B848" s="4">
        <v>4</v>
      </c>
      <c r="C848" s="4">
        <v>4</v>
      </c>
      <c r="D848" s="4">
        <v>254</v>
      </c>
      <c r="E848" s="4">
        <v>1506</v>
      </c>
      <c r="F848" s="4">
        <v>5</v>
      </c>
      <c r="G848" s="11">
        <v>44143</v>
      </c>
      <c r="H848" s="41">
        <v>43878.45</v>
      </c>
      <c r="I848" s="41">
        <v>3510.2759999999998</v>
      </c>
      <c r="J848" s="41">
        <v>1096.9612999999999</v>
      </c>
      <c r="K848" s="41">
        <v>48485.687299999998</v>
      </c>
      <c r="L848" s="11">
        <v>44152</v>
      </c>
      <c r="M848" t="s">
        <v>1829</v>
      </c>
      <c r="O848" t="str">
        <f>VLOOKUP(Table5[[#This Row],[Vendor_ID]],Table3[[Vendor_ID]:[REPUTASI]],10,0)</f>
        <v>B</v>
      </c>
      <c r="P848" t="str">
        <f>IF(Table5[[#This Row],[Reputation]]="F","Pembelian dilakukan kepada vendor dengan reputasi F","")</f>
        <v/>
      </c>
    </row>
    <row r="849" spans="1:16" hidden="1" x14ac:dyDescent="0.25">
      <c r="A849" s="5">
        <v>1125</v>
      </c>
      <c r="B849" s="5">
        <v>4</v>
      </c>
      <c r="C849" s="5">
        <v>4</v>
      </c>
      <c r="D849" s="5">
        <v>257</v>
      </c>
      <c r="E849" s="5">
        <v>1626</v>
      </c>
      <c r="F849" s="5">
        <v>2</v>
      </c>
      <c r="G849" s="10">
        <v>44143</v>
      </c>
      <c r="H849" s="40">
        <v>7132.125</v>
      </c>
      <c r="I849" s="40">
        <v>570.57000000000005</v>
      </c>
      <c r="J849" s="40">
        <v>178.3031</v>
      </c>
      <c r="K849" s="40">
        <v>7880.9980999999998</v>
      </c>
      <c r="L849" s="10">
        <v>44152</v>
      </c>
      <c r="M849" t="s">
        <v>2817</v>
      </c>
      <c r="O849" t="str">
        <f>VLOOKUP(Table5[[#This Row],[Vendor_ID]],Table3[[Vendor_ID]:[REPUTASI]],10,0)</f>
        <v>B</v>
      </c>
      <c r="P849" t="str">
        <f>IF(Table5[[#This Row],[Reputation]]="F","Pembelian dilakukan kepada vendor dengan reputasi F","")</f>
        <v/>
      </c>
    </row>
    <row r="850" spans="1:16" x14ac:dyDescent="0.25">
      <c r="A850" s="4">
        <v>1126</v>
      </c>
      <c r="B850" s="4">
        <v>4</v>
      </c>
      <c r="C850" s="4">
        <v>4</v>
      </c>
      <c r="D850" s="4">
        <v>261</v>
      </c>
      <c r="E850" s="4">
        <v>1542</v>
      </c>
      <c r="F850" s="4">
        <v>2</v>
      </c>
      <c r="G850" s="11">
        <v>44143</v>
      </c>
      <c r="H850" s="41">
        <v>28343.7</v>
      </c>
      <c r="I850" s="41">
        <v>2267.4960000000001</v>
      </c>
      <c r="J850" s="41">
        <v>708.59249999999997</v>
      </c>
      <c r="K850" s="41">
        <v>31319.788499999999</v>
      </c>
      <c r="L850" s="11">
        <v>44152</v>
      </c>
      <c r="M850" t="s">
        <v>1829</v>
      </c>
      <c r="O850" t="str">
        <f>VLOOKUP(Table5[[#This Row],[Vendor_ID]],Table3[[Vendor_ID]:[REPUTASI]],10,0)</f>
        <v>F</v>
      </c>
      <c r="P850" t="str">
        <f>IF(Table5[[#This Row],[Reputation]]="F","Pembelian dilakukan kepada vendor dengan reputasi F","")</f>
        <v>Pembelian dilakukan kepada vendor dengan reputasi F</v>
      </c>
    </row>
    <row r="851" spans="1:16" hidden="1" x14ac:dyDescent="0.25">
      <c r="A851" s="5">
        <v>1127</v>
      </c>
      <c r="B851" s="5">
        <v>4</v>
      </c>
      <c r="C851" s="5">
        <v>4</v>
      </c>
      <c r="D851" s="5">
        <v>251</v>
      </c>
      <c r="E851" s="5">
        <v>1610</v>
      </c>
      <c r="F851" s="5">
        <v>4</v>
      </c>
      <c r="G851" s="10">
        <v>44143</v>
      </c>
      <c r="H851" s="40">
        <v>22516.724999999999</v>
      </c>
      <c r="I851" s="40">
        <v>1801.338</v>
      </c>
      <c r="J851" s="40">
        <v>562.91809999999998</v>
      </c>
      <c r="K851" s="40">
        <v>24880.981100000001</v>
      </c>
      <c r="L851" s="10">
        <v>44152</v>
      </c>
      <c r="M851" t="s">
        <v>2810</v>
      </c>
      <c r="O851" t="str">
        <f>VLOOKUP(Table5[[#This Row],[Vendor_ID]],Table3[[Vendor_ID]:[REPUTASI]],10,0)</f>
        <v>A</v>
      </c>
      <c r="P851" t="str">
        <f>IF(Table5[[#This Row],[Reputation]]="F","Pembelian dilakukan kepada vendor dengan reputasi F","")</f>
        <v/>
      </c>
    </row>
    <row r="852" spans="1:16" hidden="1" x14ac:dyDescent="0.25">
      <c r="A852" s="4">
        <v>1128</v>
      </c>
      <c r="B852" s="4">
        <v>4</v>
      </c>
      <c r="C852" s="4">
        <v>4</v>
      </c>
      <c r="D852" s="4">
        <v>253</v>
      </c>
      <c r="E852" s="4">
        <v>1638</v>
      </c>
      <c r="F852" s="4">
        <v>5</v>
      </c>
      <c r="G852" s="11">
        <v>44143</v>
      </c>
      <c r="H852" s="41">
        <v>34644.224999999999</v>
      </c>
      <c r="I852" s="41">
        <v>2771.538</v>
      </c>
      <c r="J852" s="41">
        <v>866.10559999999998</v>
      </c>
      <c r="K852" s="41">
        <v>38281.868600000002</v>
      </c>
      <c r="L852" s="11">
        <v>44152</v>
      </c>
      <c r="M852" t="s">
        <v>2817</v>
      </c>
      <c r="O852" t="str">
        <f>VLOOKUP(Table5[[#This Row],[Vendor_ID]],Table3[[Vendor_ID]:[REPUTASI]],10,0)</f>
        <v>A</v>
      </c>
      <c r="P852" t="str">
        <f>IF(Table5[[#This Row],[Reputation]]="F","Pembelian dilakukan kepada vendor dengan reputasi F","")</f>
        <v/>
      </c>
    </row>
    <row r="853" spans="1:16" hidden="1" x14ac:dyDescent="0.25">
      <c r="A853" s="5">
        <v>1129</v>
      </c>
      <c r="B853" s="5">
        <v>4</v>
      </c>
      <c r="C853" s="5">
        <v>4</v>
      </c>
      <c r="D853" s="5">
        <v>255</v>
      </c>
      <c r="E853" s="5">
        <v>1582</v>
      </c>
      <c r="F853" s="5">
        <v>4</v>
      </c>
      <c r="G853" s="10">
        <v>44143</v>
      </c>
      <c r="H853" s="40">
        <v>662.66549999999995</v>
      </c>
      <c r="I853" s="40">
        <v>53.013199999999998</v>
      </c>
      <c r="J853" s="40">
        <v>16.566600000000001</v>
      </c>
      <c r="K853" s="40">
        <v>732.24530000000004</v>
      </c>
      <c r="L853" s="10">
        <v>44152</v>
      </c>
      <c r="M853" t="s">
        <v>2810</v>
      </c>
      <c r="O853" t="str">
        <f>VLOOKUP(Table5[[#This Row],[Vendor_ID]],Table3[[Vendor_ID]:[REPUTASI]],10,0)</f>
        <v>A</v>
      </c>
      <c r="P853" t="str">
        <f>IF(Table5[[#This Row],[Reputation]]="F","Pembelian dilakukan kepada vendor dengan reputasi F","")</f>
        <v/>
      </c>
    </row>
    <row r="854" spans="1:16" hidden="1" x14ac:dyDescent="0.25">
      <c r="A854" s="4">
        <v>1130</v>
      </c>
      <c r="B854" s="4">
        <v>4</v>
      </c>
      <c r="C854" s="4">
        <v>4</v>
      </c>
      <c r="D854" s="4">
        <v>256</v>
      </c>
      <c r="E854" s="4">
        <v>1510</v>
      </c>
      <c r="F854" s="4">
        <v>5</v>
      </c>
      <c r="G854" s="11">
        <v>44143</v>
      </c>
      <c r="H854" s="41">
        <v>143.04150000000001</v>
      </c>
      <c r="I854" s="41">
        <v>11.443300000000001</v>
      </c>
      <c r="J854" s="41">
        <v>3.5760000000000001</v>
      </c>
      <c r="K854" s="41">
        <v>158.0608</v>
      </c>
      <c r="L854" s="11">
        <v>44152</v>
      </c>
      <c r="M854" t="s">
        <v>2810</v>
      </c>
      <c r="O854" t="str">
        <f>VLOOKUP(Table5[[#This Row],[Vendor_ID]],Table3[[Vendor_ID]:[REPUTASI]],10,0)</f>
        <v>A</v>
      </c>
      <c r="P854" t="str">
        <f>IF(Table5[[#This Row],[Reputation]]="F","Pembelian dilakukan kepada vendor dengan reputasi F","")</f>
        <v/>
      </c>
    </row>
    <row r="855" spans="1:16" x14ac:dyDescent="0.25">
      <c r="A855" s="5">
        <v>1131</v>
      </c>
      <c r="B855" s="5">
        <v>4</v>
      </c>
      <c r="C855" s="5">
        <v>4</v>
      </c>
      <c r="D855" s="5">
        <v>259</v>
      </c>
      <c r="E855" s="5">
        <v>1526</v>
      </c>
      <c r="F855" s="5">
        <v>2</v>
      </c>
      <c r="G855" s="10">
        <v>44143</v>
      </c>
      <c r="H855" s="40">
        <v>28199.325000000001</v>
      </c>
      <c r="I855" s="40">
        <v>2255.9459999999999</v>
      </c>
      <c r="J855" s="40">
        <v>704.98310000000004</v>
      </c>
      <c r="K855" s="40">
        <v>31160.254099999998</v>
      </c>
      <c r="L855" s="10">
        <v>44152</v>
      </c>
      <c r="M855" t="s">
        <v>1829</v>
      </c>
      <c r="O855" t="str">
        <f>VLOOKUP(Table5[[#This Row],[Vendor_ID]],Table3[[Vendor_ID]:[REPUTASI]],10,0)</f>
        <v>F</v>
      </c>
      <c r="P855" t="str">
        <f>IF(Table5[[#This Row],[Reputation]]="F","Pembelian dilakukan kepada vendor dengan reputasi F","")</f>
        <v>Pembelian dilakukan kepada vendor dengan reputasi F</v>
      </c>
    </row>
    <row r="856" spans="1:16" hidden="1" x14ac:dyDescent="0.25">
      <c r="A856" s="4">
        <v>1132</v>
      </c>
      <c r="B856" s="4">
        <v>4</v>
      </c>
      <c r="C856" s="4">
        <v>4</v>
      </c>
      <c r="D856" s="4">
        <v>260</v>
      </c>
      <c r="E856" s="4">
        <v>1644</v>
      </c>
      <c r="F856" s="4">
        <v>1</v>
      </c>
      <c r="G856" s="11">
        <v>44143</v>
      </c>
      <c r="H856" s="41">
        <v>3713.3249999999998</v>
      </c>
      <c r="I856" s="41">
        <v>297.06599999999997</v>
      </c>
      <c r="J856" s="41">
        <v>92.833100000000002</v>
      </c>
      <c r="K856" s="41">
        <v>4103.2241000000004</v>
      </c>
      <c r="L856" s="11">
        <v>44152</v>
      </c>
      <c r="M856" t="s">
        <v>2817</v>
      </c>
      <c r="O856" t="str">
        <f>VLOOKUP(Table5[[#This Row],[Vendor_ID]],Table3[[Vendor_ID]:[REPUTASI]],10,0)</f>
        <v>B</v>
      </c>
      <c r="P856" t="str">
        <f>IF(Table5[[#This Row],[Reputation]]="F","Pembelian dilakukan kepada vendor dengan reputasi F","")</f>
        <v/>
      </c>
    </row>
    <row r="857" spans="1:16" x14ac:dyDescent="0.25">
      <c r="A857" s="5">
        <v>1133</v>
      </c>
      <c r="B857" s="5">
        <v>4</v>
      </c>
      <c r="C857" s="5">
        <v>4</v>
      </c>
      <c r="D857" s="5">
        <v>250</v>
      </c>
      <c r="E857" s="5">
        <v>1680</v>
      </c>
      <c r="F857" s="5">
        <v>5</v>
      </c>
      <c r="G857" s="10">
        <v>44146</v>
      </c>
      <c r="H857" s="40">
        <v>63831.074999999997</v>
      </c>
      <c r="I857" s="40">
        <v>5106.4859999999999</v>
      </c>
      <c r="J857" s="40">
        <v>1595.7769000000001</v>
      </c>
      <c r="K857" s="40">
        <v>70533.337899999999</v>
      </c>
      <c r="L857" s="10">
        <v>44155</v>
      </c>
      <c r="M857" t="s">
        <v>1829</v>
      </c>
      <c r="O857" t="str">
        <f>VLOOKUP(Table5[[#This Row],[Vendor_ID]],Table3[[Vendor_ID]:[REPUTASI]],10,0)</f>
        <v>F</v>
      </c>
      <c r="P857" t="str">
        <f>IF(Table5[[#This Row],[Reputation]]="F","Pembelian dilakukan kepada vendor dengan reputasi F","")</f>
        <v>Pembelian dilakukan kepada vendor dengan reputasi F</v>
      </c>
    </row>
    <row r="858" spans="1:16" hidden="1" x14ac:dyDescent="0.25">
      <c r="A858" s="4">
        <v>1134</v>
      </c>
      <c r="B858" s="4">
        <v>4</v>
      </c>
      <c r="C858" s="4">
        <v>4</v>
      </c>
      <c r="D858" s="4">
        <v>254</v>
      </c>
      <c r="E858" s="4">
        <v>1584</v>
      </c>
      <c r="F858" s="4">
        <v>5</v>
      </c>
      <c r="G858" s="11">
        <v>44146</v>
      </c>
      <c r="H858" s="41">
        <v>6540.66</v>
      </c>
      <c r="I858" s="41">
        <v>523.25279999999998</v>
      </c>
      <c r="J858" s="41">
        <v>163.51650000000001</v>
      </c>
      <c r="K858" s="41">
        <v>7227.4292999999998</v>
      </c>
      <c r="L858" s="11">
        <v>44155</v>
      </c>
      <c r="M858" t="s">
        <v>1829</v>
      </c>
      <c r="O858" t="str">
        <f>VLOOKUP(Table5[[#This Row],[Vendor_ID]],Table3[[Vendor_ID]:[REPUTASI]],10,0)</f>
        <v>B</v>
      </c>
      <c r="P858" t="str">
        <f>IF(Table5[[#This Row],[Reputation]]="F","Pembelian dilakukan kepada vendor dengan reputasi F","")</f>
        <v/>
      </c>
    </row>
    <row r="859" spans="1:16" hidden="1" x14ac:dyDescent="0.25">
      <c r="A859" s="5">
        <v>1135</v>
      </c>
      <c r="B859" s="5">
        <v>4</v>
      </c>
      <c r="C859" s="5">
        <v>4</v>
      </c>
      <c r="D859" s="5">
        <v>257</v>
      </c>
      <c r="E859" s="5">
        <v>1620</v>
      </c>
      <c r="F859" s="5">
        <v>5</v>
      </c>
      <c r="G859" s="10">
        <v>44146</v>
      </c>
      <c r="H859" s="40">
        <v>5711.4750000000004</v>
      </c>
      <c r="I859" s="40">
        <v>456.91800000000001</v>
      </c>
      <c r="J859" s="40">
        <v>142.7869</v>
      </c>
      <c r="K859" s="40">
        <v>6311.1799000000001</v>
      </c>
      <c r="L859" s="10">
        <v>44155</v>
      </c>
      <c r="M859" t="s">
        <v>2810</v>
      </c>
      <c r="O859" t="str">
        <f>VLOOKUP(Table5[[#This Row],[Vendor_ID]],Table3[[Vendor_ID]:[REPUTASI]],10,0)</f>
        <v>B</v>
      </c>
      <c r="P859" t="str">
        <f>IF(Table5[[#This Row],[Reputation]]="F","Pembelian dilakukan kepada vendor dengan reputasi F","")</f>
        <v/>
      </c>
    </row>
    <row r="860" spans="1:16" hidden="1" x14ac:dyDescent="0.25">
      <c r="A860" s="4">
        <v>1136</v>
      </c>
      <c r="B860" s="4">
        <v>4</v>
      </c>
      <c r="C860" s="4">
        <v>4</v>
      </c>
      <c r="D860" s="4">
        <v>261</v>
      </c>
      <c r="E860" s="4">
        <v>1666</v>
      </c>
      <c r="F860" s="4">
        <v>4</v>
      </c>
      <c r="G860" s="11">
        <v>44146</v>
      </c>
      <c r="H860" s="41">
        <v>540.88649999999996</v>
      </c>
      <c r="I860" s="41">
        <v>43.270899999999997</v>
      </c>
      <c r="J860" s="41">
        <v>13.5222</v>
      </c>
      <c r="K860" s="41">
        <v>597.67960000000005</v>
      </c>
      <c r="L860" s="11">
        <v>44155</v>
      </c>
      <c r="M860" t="s">
        <v>2817</v>
      </c>
      <c r="O860" t="str">
        <f>VLOOKUP(Table5[[#This Row],[Vendor_ID]],Table3[[Vendor_ID]:[REPUTASI]],10,0)</f>
        <v>B</v>
      </c>
      <c r="P860" t="str">
        <f>IF(Table5[[#This Row],[Reputation]]="F","Pembelian dilakukan kepada vendor dengan reputasi F","")</f>
        <v/>
      </c>
    </row>
    <row r="861" spans="1:16" hidden="1" x14ac:dyDescent="0.25">
      <c r="A861" s="5">
        <v>1137</v>
      </c>
      <c r="B861" s="5">
        <v>4</v>
      </c>
      <c r="C861" s="5">
        <v>4</v>
      </c>
      <c r="D861" s="5">
        <v>251</v>
      </c>
      <c r="E861" s="5">
        <v>1592</v>
      </c>
      <c r="F861" s="5">
        <v>2</v>
      </c>
      <c r="G861" s="10">
        <v>44146</v>
      </c>
      <c r="H861" s="40">
        <v>97.965000000000003</v>
      </c>
      <c r="I861" s="40">
        <v>7.8372000000000002</v>
      </c>
      <c r="J861" s="40">
        <v>2.4491000000000001</v>
      </c>
      <c r="K861" s="40">
        <v>108.2513</v>
      </c>
      <c r="L861" s="10">
        <v>44155</v>
      </c>
      <c r="M861" t="s">
        <v>2810</v>
      </c>
      <c r="O861" t="str">
        <f>VLOOKUP(Table5[[#This Row],[Vendor_ID]],Table3[[Vendor_ID]:[REPUTASI]],10,0)</f>
        <v>A</v>
      </c>
      <c r="P861" t="str">
        <f>IF(Table5[[#This Row],[Reputation]]="F","Pembelian dilakukan kepada vendor dengan reputasi F","")</f>
        <v/>
      </c>
    </row>
    <row r="862" spans="1:16" hidden="1" x14ac:dyDescent="0.25">
      <c r="A862" s="4">
        <v>1138</v>
      </c>
      <c r="B862" s="4">
        <v>4</v>
      </c>
      <c r="C862" s="4">
        <v>4</v>
      </c>
      <c r="D862" s="4">
        <v>253</v>
      </c>
      <c r="E862" s="4">
        <v>1618</v>
      </c>
      <c r="F862" s="4">
        <v>4</v>
      </c>
      <c r="G862" s="11">
        <v>44146</v>
      </c>
      <c r="H862" s="41">
        <v>114.471</v>
      </c>
      <c r="I862" s="41">
        <v>9.1577000000000002</v>
      </c>
      <c r="J862" s="41">
        <v>2.8618000000000001</v>
      </c>
      <c r="K862" s="41">
        <v>126.4905</v>
      </c>
      <c r="L862" s="11">
        <v>44155</v>
      </c>
      <c r="M862" t="s">
        <v>2810</v>
      </c>
      <c r="O862" t="str">
        <f>VLOOKUP(Table5[[#This Row],[Vendor_ID]],Table3[[Vendor_ID]:[REPUTASI]],10,0)</f>
        <v>A</v>
      </c>
      <c r="P862" t="str">
        <f>IF(Table5[[#This Row],[Reputation]]="F","Pembelian dilakukan kepada vendor dengan reputasi F","")</f>
        <v/>
      </c>
    </row>
    <row r="863" spans="1:16" hidden="1" x14ac:dyDescent="0.25">
      <c r="A863" s="5">
        <v>1139</v>
      </c>
      <c r="B863" s="5">
        <v>4</v>
      </c>
      <c r="C863" s="5">
        <v>4</v>
      </c>
      <c r="D863" s="5">
        <v>255</v>
      </c>
      <c r="E863" s="5">
        <v>1612</v>
      </c>
      <c r="F863" s="5">
        <v>4</v>
      </c>
      <c r="G863" s="10">
        <v>44146</v>
      </c>
      <c r="H863" s="40">
        <v>132.6465</v>
      </c>
      <c r="I863" s="40">
        <v>10.611700000000001</v>
      </c>
      <c r="J863" s="40">
        <v>3.3161999999999998</v>
      </c>
      <c r="K863" s="40">
        <v>146.5744</v>
      </c>
      <c r="L863" s="10">
        <v>44155</v>
      </c>
      <c r="M863" t="s">
        <v>2810</v>
      </c>
      <c r="O863" t="str">
        <f>VLOOKUP(Table5[[#This Row],[Vendor_ID]],Table3[[Vendor_ID]:[REPUTASI]],10,0)</f>
        <v>A</v>
      </c>
      <c r="P863" t="str">
        <f>IF(Table5[[#This Row],[Reputation]]="F","Pembelian dilakukan kepada vendor dengan reputasi F","")</f>
        <v/>
      </c>
    </row>
    <row r="864" spans="1:16" hidden="1" x14ac:dyDescent="0.25">
      <c r="A864" s="4">
        <v>1140</v>
      </c>
      <c r="B864" s="4">
        <v>5</v>
      </c>
      <c r="C864" s="4">
        <v>4</v>
      </c>
      <c r="D864" s="4">
        <v>256</v>
      </c>
      <c r="E864" s="4">
        <v>1586</v>
      </c>
      <c r="F864" s="4">
        <v>5</v>
      </c>
      <c r="G864" s="11">
        <v>44146</v>
      </c>
      <c r="H864" s="41">
        <v>43878.45</v>
      </c>
      <c r="I864" s="41">
        <v>3510.2759999999998</v>
      </c>
      <c r="J864" s="41">
        <v>1096.9612999999999</v>
      </c>
      <c r="K864" s="41">
        <v>48485.687299999998</v>
      </c>
      <c r="L864" s="11">
        <v>44155</v>
      </c>
      <c r="M864" t="s">
        <v>2817</v>
      </c>
      <c r="O864" t="str">
        <f>VLOOKUP(Table5[[#This Row],[Vendor_ID]],Table3[[Vendor_ID]:[REPUTASI]],10,0)</f>
        <v>A</v>
      </c>
      <c r="P864" t="str">
        <f>IF(Table5[[#This Row],[Reputation]]="F","Pembelian dilakukan kepada vendor dengan reputasi F","")</f>
        <v/>
      </c>
    </row>
    <row r="865" spans="1:16" hidden="1" x14ac:dyDescent="0.25">
      <c r="A865" s="5">
        <v>1141</v>
      </c>
      <c r="B865" s="5">
        <v>4</v>
      </c>
      <c r="C865" s="5">
        <v>4</v>
      </c>
      <c r="D865" s="5">
        <v>259</v>
      </c>
      <c r="E865" s="5">
        <v>1500</v>
      </c>
      <c r="F865" s="5">
        <v>1</v>
      </c>
      <c r="G865" s="10">
        <v>44146</v>
      </c>
      <c r="H865" s="40">
        <v>418.95</v>
      </c>
      <c r="I865" s="40">
        <v>33.515999999999998</v>
      </c>
      <c r="J865" s="40">
        <v>10.473800000000001</v>
      </c>
      <c r="K865" s="40">
        <v>462.93979999999999</v>
      </c>
      <c r="L865" s="10">
        <v>44155</v>
      </c>
      <c r="M865" t="s">
        <v>2817</v>
      </c>
      <c r="O865" t="str">
        <f>VLOOKUP(Table5[[#This Row],[Vendor_ID]],Table3[[Vendor_ID]:[REPUTASI]],10,0)</f>
        <v>B</v>
      </c>
      <c r="P865" t="str">
        <f>IF(Table5[[#This Row],[Reputation]]="F","Pembelian dilakukan kepada vendor dengan reputasi F","")</f>
        <v/>
      </c>
    </row>
    <row r="866" spans="1:16" hidden="1" x14ac:dyDescent="0.25">
      <c r="A866" s="4">
        <v>1142</v>
      </c>
      <c r="B866" s="4">
        <v>4</v>
      </c>
      <c r="C866" s="4">
        <v>4</v>
      </c>
      <c r="D866" s="4">
        <v>260</v>
      </c>
      <c r="E866" s="4">
        <v>1656</v>
      </c>
      <c r="F866" s="4">
        <v>4</v>
      </c>
      <c r="G866" s="11">
        <v>44146</v>
      </c>
      <c r="H866" s="41">
        <v>272.44349999999997</v>
      </c>
      <c r="I866" s="41">
        <v>21.795500000000001</v>
      </c>
      <c r="J866" s="41">
        <v>6.8110999999999997</v>
      </c>
      <c r="K866" s="41">
        <v>301.05009999999999</v>
      </c>
      <c r="L866" s="11">
        <v>44155</v>
      </c>
      <c r="M866" t="s">
        <v>2810</v>
      </c>
      <c r="O866" t="str">
        <f>VLOOKUP(Table5[[#This Row],[Vendor_ID]],Table3[[Vendor_ID]:[REPUTASI]],10,0)</f>
        <v>A</v>
      </c>
      <c r="P866" t="str">
        <f>IF(Table5[[#This Row],[Reputation]]="F","Pembelian dilakukan kepada vendor dengan reputasi F","")</f>
        <v/>
      </c>
    </row>
    <row r="867" spans="1:16" x14ac:dyDescent="0.25">
      <c r="A867" s="5">
        <v>1143</v>
      </c>
      <c r="B867" s="5">
        <v>4</v>
      </c>
      <c r="C867" s="5">
        <v>4</v>
      </c>
      <c r="D867" s="5">
        <v>258</v>
      </c>
      <c r="E867" s="5">
        <v>1572</v>
      </c>
      <c r="F867" s="5">
        <v>1</v>
      </c>
      <c r="G867" s="10">
        <v>44146</v>
      </c>
      <c r="H867" s="40">
        <v>461.79</v>
      </c>
      <c r="I867" s="40">
        <v>36.943199999999997</v>
      </c>
      <c r="J867" s="40">
        <v>11.5448</v>
      </c>
      <c r="K867" s="40">
        <v>510.27800000000002</v>
      </c>
      <c r="L867" s="10">
        <v>44155</v>
      </c>
      <c r="M867" t="s">
        <v>1829</v>
      </c>
      <c r="O867" t="str">
        <f>VLOOKUP(Table5[[#This Row],[Vendor_ID]],Table3[[Vendor_ID]:[REPUTASI]],10,0)</f>
        <v>F</v>
      </c>
      <c r="P867" t="str">
        <f>IF(Table5[[#This Row],[Reputation]]="F","Pembelian dilakukan kepada vendor dengan reputasi F","")</f>
        <v>Pembelian dilakukan kepada vendor dengan reputasi F</v>
      </c>
    </row>
    <row r="868" spans="1:16" hidden="1" x14ac:dyDescent="0.25">
      <c r="A868" s="4">
        <v>1144</v>
      </c>
      <c r="B868" s="4">
        <v>4</v>
      </c>
      <c r="C868" s="4">
        <v>4</v>
      </c>
      <c r="D868" s="4">
        <v>254</v>
      </c>
      <c r="E868" s="4">
        <v>1562</v>
      </c>
      <c r="F868" s="4">
        <v>4</v>
      </c>
      <c r="G868" s="11">
        <v>44146</v>
      </c>
      <c r="H868" s="41">
        <v>259.84350000000001</v>
      </c>
      <c r="I868" s="41">
        <v>20.787500000000001</v>
      </c>
      <c r="J868" s="41">
        <v>6.4961000000000002</v>
      </c>
      <c r="K868" s="41">
        <v>287.12709999999998</v>
      </c>
      <c r="L868" s="11">
        <v>44155</v>
      </c>
      <c r="M868" t="s">
        <v>2817</v>
      </c>
      <c r="O868" t="str">
        <f>VLOOKUP(Table5[[#This Row],[Vendor_ID]],Table3[[Vendor_ID]:[REPUTASI]],10,0)</f>
        <v>B</v>
      </c>
      <c r="P868" t="str">
        <f>IF(Table5[[#This Row],[Reputation]]="F","Pembelian dilakukan kepada vendor dengan reputasi F","")</f>
        <v/>
      </c>
    </row>
    <row r="869" spans="1:16" hidden="1" x14ac:dyDescent="0.25">
      <c r="A869" s="5">
        <v>1145</v>
      </c>
      <c r="B869" s="5">
        <v>4</v>
      </c>
      <c r="C869" s="5">
        <v>4</v>
      </c>
      <c r="D869" s="5">
        <v>257</v>
      </c>
      <c r="E869" s="5">
        <v>1662</v>
      </c>
      <c r="F869" s="5">
        <v>2</v>
      </c>
      <c r="G869" s="10">
        <v>44146</v>
      </c>
      <c r="H869" s="40">
        <v>37.075499999999998</v>
      </c>
      <c r="I869" s="40">
        <v>2.9660000000000002</v>
      </c>
      <c r="J869" s="40">
        <v>0.92689999999999995</v>
      </c>
      <c r="K869" s="40">
        <v>40.968400000000003</v>
      </c>
      <c r="L869" s="10">
        <v>44155</v>
      </c>
      <c r="M869" t="s">
        <v>2810</v>
      </c>
      <c r="O869" t="str">
        <f>VLOOKUP(Table5[[#This Row],[Vendor_ID]],Table3[[Vendor_ID]:[REPUTASI]],10,0)</f>
        <v>A</v>
      </c>
      <c r="P869" t="str">
        <f>IF(Table5[[#This Row],[Reputation]]="F","Pembelian dilakukan kepada vendor dengan reputasi F","")</f>
        <v/>
      </c>
    </row>
    <row r="870" spans="1:16" hidden="1" x14ac:dyDescent="0.25">
      <c r="A870" s="4">
        <v>1146</v>
      </c>
      <c r="B870" s="4">
        <v>4</v>
      </c>
      <c r="C870" s="4">
        <v>4</v>
      </c>
      <c r="D870" s="4">
        <v>261</v>
      </c>
      <c r="E870" s="4">
        <v>1682</v>
      </c>
      <c r="F870" s="4">
        <v>4</v>
      </c>
      <c r="G870" s="11">
        <v>44146</v>
      </c>
      <c r="H870" s="41">
        <v>21558.075000000001</v>
      </c>
      <c r="I870" s="41">
        <v>1724.646</v>
      </c>
      <c r="J870" s="41">
        <v>538.95190000000002</v>
      </c>
      <c r="K870" s="41">
        <v>23821.672900000001</v>
      </c>
      <c r="L870" s="11">
        <v>44155</v>
      </c>
      <c r="M870" t="s">
        <v>2817</v>
      </c>
      <c r="O870" t="str">
        <f>VLOOKUP(Table5[[#This Row],[Vendor_ID]],Table3[[Vendor_ID]:[REPUTASI]],10,0)</f>
        <v>B</v>
      </c>
      <c r="P870" t="str">
        <f>IF(Table5[[#This Row],[Reputation]]="F","Pembelian dilakukan kepada vendor dengan reputasi F","")</f>
        <v/>
      </c>
    </row>
    <row r="871" spans="1:16" hidden="1" x14ac:dyDescent="0.25">
      <c r="A871" s="5">
        <v>1147</v>
      </c>
      <c r="B871" s="5">
        <v>4</v>
      </c>
      <c r="C871" s="5">
        <v>4</v>
      </c>
      <c r="D871" s="5">
        <v>251</v>
      </c>
      <c r="E871" s="5">
        <v>1686</v>
      </c>
      <c r="F871" s="5">
        <v>4</v>
      </c>
      <c r="G871" s="10">
        <v>44146</v>
      </c>
      <c r="H871" s="40">
        <v>663.67349999999999</v>
      </c>
      <c r="I871" s="40">
        <v>53.093899999999998</v>
      </c>
      <c r="J871" s="40">
        <v>16.591799999999999</v>
      </c>
      <c r="K871" s="40">
        <v>733.35919999999999</v>
      </c>
      <c r="L871" s="10">
        <v>44155</v>
      </c>
      <c r="M871" t="s">
        <v>2810</v>
      </c>
      <c r="O871" t="str">
        <f>VLOOKUP(Table5[[#This Row],[Vendor_ID]],Table3[[Vendor_ID]:[REPUTASI]],10,0)</f>
        <v>A</v>
      </c>
      <c r="P871" t="str">
        <f>IF(Table5[[#This Row],[Reputation]]="F","Pembelian dilakukan kepada vendor dengan reputasi F","")</f>
        <v/>
      </c>
    </row>
    <row r="872" spans="1:16" hidden="1" x14ac:dyDescent="0.25">
      <c r="A872" s="4">
        <v>1148</v>
      </c>
      <c r="B872" s="4">
        <v>4</v>
      </c>
      <c r="C872" s="4">
        <v>4</v>
      </c>
      <c r="D872" s="4">
        <v>253</v>
      </c>
      <c r="E872" s="4">
        <v>1684</v>
      </c>
      <c r="F872" s="4">
        <v>5</v>
      </c>
      <c r="G872" s="11">
        <v>44146</v>
      </c>
      <c r="H872" s="41">
        <v>86220.75</v>
      </c>
      <c r="I872" s="41">
        <v>6897.66</v>
      </c>
      <c r="J872" s="41">
        <v>2155.5187999999998</v>
      </c>
      <c r="K872" s="41">
        <v>95273.928799999994</v>
      </c>
      <c r="L872" s="11">
        <v>44155</v>
      </c>
      <c r="M872" t="s">
        <v>2817</v>
      </c>
      <c r="O872" t="str">
        <f>VLOOKUP(Table5[[#This Row],[Vendor_ID]],Table3[[Vendor_ID]:[REPUTASI]],10,0)</f>
        <v>B</v>
      </c>
      <c r="P872" t="str">
        <f>IF(Table5[[#This Row],[Reputation]]="F","Pembelian dilakukan kepada vendor dengan reputasi F","")</f>
        <v/>
      </c>
    </row>
    <row r="873" spans="1:16" hidden="1" x14ac:dyDescent="0.25">
      <c r="A873" s="5">
        <v>1149</v>
      </c>
      <c r="B873" s="5">
        <v>4</v>
      </c>
      <c r="C873" s="5">
        <v>4</v>
      </c>
      <c r="D873" s="5">
        <v>255</v>
      </c>
      <c r="E873" s="5">
        <v>1534</v>
      </c>
      <c r="F873" s="5">
        <v>4</v>
      </c>
      <c r="G873" s="10">
        <v>44147</v>
      </c>
      <c r="H873" s="40">
        <v>602.24850000000004</v>
      </c>
      <c r="I873" s="40">
        <v>48.179900000000004</v>
      </c>
      <c r="J873" s="40">
        <v>15.0562</v>
      </c>
      <c r="K873" s="40">
        <v>665.4846</v>
      </c>
      <c r="L873" s="10">
        <v>44156</v>
      </c>
      <c r="M873" t="s">
        <v>2817</v>
      </c>
      <c r="O873" t="str">
        <f>VLOOKUP(Table5[[#This Row],[Vendor_ID]],Table3[[Vendor_ID]:[REPUTASI]],10,0)</f>
        <v>B</v>
      </c>
      <c r="P873" t="str">
        <f>IF(Table5[[#This Row],[Reputation]]="F","Pembelian dilakukan kepada vendor dengan reputasi F","")</f>
        <v/>
      </c>
    </row>
    <row r="874" spans="1:16" hidden="1" x14ac:dyDescent="0.25">
      <c r="A874" s="4">
        <v>1150</v>
      </c>
      <c r="B874" s="4">
        <v>4</v>
      </c>
      <c r="C874" s="4">
        <v>4</v>
      </c>
      <c r="D874" s="4">
        <v>256</v>
      </c>
      <c r="E874" s="4">
        <v>1614</v>
      </c>
      <c r="F874" s="4">
        <v>4</v>
      </c>
      <c r="G874" s="11">
        <v>44147</v>
      </c>
      <c r="H874" s="41">
        <v>409.5</v>
      </c>
      <c r="I874" s="41">
        <v>32.76</v>
      </c>
      <c r="J874" s="41">
        <v>10.237500000000001</v>
      </c>
      <c r="K874" s="41">
        <v>452.4975</v>
      </c>
      <c r="L874" s="11">
        <v>44156</v>
      </c>
      <c r="M874" t="s">
        <v>2810</v>
      </c>
      <c r="O874" t="str">
        <f>VLOOKUP(Table5[[#This Row],[Vendor_ID]],Table3[[Vendor_ID]:[REPUTASI]],10,0)</f>
        <v>A</v>
      </c>
      <c r="P874" t="str">
        <f>IF(Table5[[#This Row],[Reputation]]="F","Pembelian dilakukan kepada vendor dengan reputasi F","")</f>
        <v/>
      </c>
    </row>
    <row r="875" spans="1:16" x14ac:dyDescent="0.25">
      <c r="A875" s="5">
        <v>1151</v>
      </c>
      <c r="B875" s="5">
        <v>4</v>
      </c>
      <c r="C875" s="5">
        <v>4</v>
      </c>
      <c r="D875" s="5">
        <v>252</v>
      </c>
      <c r="E875" s="5">
        <v>1588</v>
      </c>
      <c r="F875" s="5">
        <v>5</v>
      </c>
      <c r="G875" s="10">
        <v>44147</v>
      </c>
      <c r="H875" s="40">
        <v>40471.199999999997</v>
      </c>
      <c r="I875" s="40">
        <v>3237.6959999999999</v>
      </c>
      <c r="J875" s="40">
        <v>1011.78</v>
      </c>
      <c r="K875" s="40">
        <v>44720.675999999999</v>
      </c>
      <c r="L875" s="10">
        <v>44156</v>
      </c>
      <c r="M875" t="s">
        <v>1829</v>
      </c>
      <c r="O875" t="str">
        <f>VLOOKUP(Table5[[#This Row],[Vendor_ID]],Table3[[Vendor_ID]:[REPUTASI]],10,0)</f>
        <v>F</v>
      </c>
      <c r="P875" t="str">
        <f>IF(Table5[[#This Row],[Reputation]]="F","Pembelian dilakukan kepada vendor dengan reputasi F","")</f>
        <v>Pembelian dilakukan kepada vendor dengan reputasi F</v>
      </c>
    </row>
    <row r="876" spans="1:16" hidden="1" x14ac:dyDescent="0.25">
      <c r="A876" s="4">
        <v>1152</v>
      </c>
      <c r="B876" s="4">
        <v>4</v>
      </c>
      <c r="C876" s="4">
        <v>4</v>
      </c>
      <c r="D876" s="4">
        <v>260</v>
      </c>
      <c r="E876" s="4">
        <v>1622</v>
      </c>
      <c r="F876" s="4">
        <v>4</v>
      </c>
      <c r="G876" s="11">
        <v>44147</v>
      </c>
      <c r="H876" s="41">
        <v>253.32300000000001</v>
      </c>
      <c r="I876" s="41">
        <v>20.265799999999999</v>
      </c>
      <c r="J876" s="41">
        <v>6.3331</v>
      </c>
      <c r="K876" s="41">
        <v>279.92189999999999</v>
      </c>
      <c r="L876" s="11">
        <v>44156</v>
      </c>
      <c r="M876" t="s">
        <v>2810</v>
      </c>
      <c r="O876" t="str">
        <f>VLOOKUP(Table5[[#This Row],[Vendor_ID]],Table3[[Vendor_ID]:[REPUTASI]],10,0)</f>
        <v>A</v>
      </c>
      <c r="P876" t="str">
        <f>IF(Table5[[#This Row],[Reputation]]="F","Pembelian dilakukan kepada vendor dengan reputasi F","")</f>
        <v/>
      </c>
    </row>
    <row r="877" spans="1:16" hidden="1" x14ac:dyDescent="0.25">
      <c r="A877" s="5">
        <v>1153</v>
      </c>
      <c r="B877" s="5">
        <v>4</v>
      </c>
      <c r="C877" s="5">
        <v>4</v>
      </c>
      <c r="D877" s="5">
        <v>258</v>
      </c>
      <c r="E877" s="5">
        <v>1632</v>
      </c>
      <c r="F877" s="5">
        <v>5</v>
      </c>
      <c r="G877" s="10">
        <v>44147</v>
      </c>
      <c r="H877" s="40">
        <v>62092.800000000003</v>
      </c>
      <c r="I877" s="40">
        <v>4967.424</v>
      </c>
      <c r="J877" s="40">
        <v>1552.32</v>
      </c>
      <c r="K877" s="40">
        <v>68612.543999999994</v>
      </c>
      <c r="L877" s="10">
        <v>44156</v>
      </c>
      <c r="M877" t="s">
        <v>1829</v>
      </c>
      <c r="O877" t="str">
        <f>VLOOKUP(Table5[[#This Row],[Vendor_ID]],Table3[[Vendor_ID]:[REPUTASI]],10,0)</f>
        <v>B</v>
      </c>
      <c r="P877" t="str">
        <f>IF(Table5[[#This Row],[Reputation]]="F","Pembelian dilakukan kepada vendor dengan reputasi F","")</f>
        <v/>
      </c>
    </row>
    <row r="878" spans="1:16" hidden="1" x14ac:dyDescent="0.25">
      <c r="A878" s="4">
        <v>1154</v>
      </c>
      <c r="B878" s="4">
        <v>4</v>
      </c>
      <c r="C878" s="4">
        <v>4</v>
      </c>
      <c r="D878" s="4">
        <v>254</v>
      </c>
      <c r="E878" s="4">
        <v>1608</v>
      </c>
      <c r="F878" s="4">
        <v>5</v>
      </c>
      <c r="G878" s="11">
        <v>44147</v>
      </c>
      <c r="H878" s="41">
        <v>5948.25</v>
      </c>
      <c r="I878" s="41">
        <v>475.86</v>
      </c>
      <c r="J878" s="41">
        <v>148.7063</v>
      </c>
      <c r="K878" s="41">
        <v>6572.8163000000004</v>
      </c>
      <c r="L878" s="11">
        <v>44156</v>
      </c>
      <c r="M878" t="s">
        <v>1829</v>
      </c>
      <c r="O878" t="str">
        <f>VLOOKUP(Table5[[#This Row],[Vendor_ID]],Table3[[Vendor_ID]:[REPUTASI]],10,0)</f>
        <v>B</v>
      </c>
      <c r="P878" t="str">
        <f>IF(Table5[[#This Row],[Reputation]]="F","Pembelian dilakukan kepada vendor dengan reputasi F","")</f>
        <v/>
      </c>
    </row>
    <row r="879" spans="1:16" x14ac:dyDescent="0.25">
      <c r="A879" s="5">
        <v>1155</v>
      </c>
      <c r="B879" s="5">
        <v>4</v>
      </c>
      <c r="C879" s="5">
        <v>4</v>
      </c>
      <c r="D879" s="5">
        <v>257</v>
      </c>
      <c r="E879" s="5">
        <v>1576</v>
      </c>
      <c r="F879" s="5">
        <v>5</v>
      </c>
      <c r="G879" s="10">
        <v>44147</v>
      </c>
      <c r="H879" s="40">
        <v>91117.95</v>
      </c>
      <c r="I879" s="40">
        <v>7289.4359999999997</v>
      </c>
      <c r="J879" s="40">
        <v>2277.9488000000001</v>
      </c>
      <c r="K879" s="40">
        <v>100685.3348</v>
      </c>
      <c r="L879" s="10">
        <v>44156</v>
      </c>
      <c r="M879" t="s">
        <v>1829</v>
      </c>
      <c r="O879" t="str">
        <f>VLOOKUP(Table5[[#This Row],[Vendor_ID]],Table3[[Vendor_ID]:[REPUTASI]],10,0)</f>
        <v>F</v>
      </c>
      <c r="P879" t="str">
        <f>IF(Table5[[#This Row],[Reputation]]="F","Pembelian dilakukan kepada vendor dengan reputasi F","")</f>
        <v>Pembelian dilakukan kepada vendor dengan reputasi F</v>
      </c>
    </row>
    <row r="880" spans="1:16" hidden="1" x14ac:dyDescent="0.25">
      <c r="A880" s="4">
        <v>1156</v>
      </c>
      <c r="B880" s="4">
        <v>4</v>
      </c>
      <c r="C880" s="4">
        <v>4</v>
      </c>
      <c r="D880" s="4">
        <v>261</v>
      </c>
      <c r="E880" s="4">
        <v>1590</v>
      </c>
      <c r="F880" s="4">
        <v>1</v>
      </c>
      <c r="G880" s="11">
        <v>44147</v>
      </c>
      <c r="H880" s="41">
        <v>525</v>
      </c>
      <c r="I880" s="41">
        <v>42</v>
      </c>
      <c r="J880" s="41">
        <v>13.125</v>
      </c>
      <c r="K880" s="41">
        <v>580.125</v>
      </c>
      <c r="L880" s="11">
        <v>44156</v>
      </c>
      <c r="M880" t="s">
        <v>2817</v>
      </c>
      <c r="O880" t="str">
        <f>VLOOKUP(Table5[[#This Row],[Vendor_ID]],Table3[[Vendor_ID]:[REPUTASI]],10,0)</f>
        <v>A</v>
      </c>
      <c r="P880" t="str">
        <f>IF(Table5[[#This Row],[Reputation]]="F","Pembelian dilakukan kepada vendor dengan reputasi F","")</f>
        <v/>
      </c>
    </row>
    <row r="881" spans="1:16" hidden="1" x14ac:dyDescent="0.25">
      <c r="A881" s="5">
        <v>1157</v>
      </c>
      <c r="B881" s="5">
        <v>4</v>
      </c>
      <c r="C881" s="5">
        <v>4</v>
      </c>
      <c r="D881" s="5">
        <v>250</v>
      </c>
      <c r="E881" s="5">
        <v>1514</v>
      </c>
      <c r="F881" s="5">
        <v>5</v>
      </c>
      <c r="G881" s="10">
        <v>44147</v>
      </c>
      <c r="H881" s="40">
        <v>2003.6835000000001</v>
      </c>
      <c r="I881" s="40">
        <v>160.29470000000001</v>
      </c>
      <c r="J881" s="40">
        <v>50.092100000000002</v>
      </c>
      <c r="K881" s="40">
        <v>2214.0702999999999</v>
      </c>
      <c r="L881" s="10">
        <v>44156</v>
      </c>
      <c r="M881" t="s">
        <v>2810</v>
      </c>
      <c r="O881" t="str">
        <f>VLOOKUP(Table5[[#This Row],[Vendor_ID]],Table3[[Vendor_ID]:[REPUTASI]],10,0)</f>
        <v>A</v>
      </c>
      <c r="P881" t="str">
        <f>IF(Table5[[#This Row],[Reputation]]="F","Pembelian dilakukan kepada vendor dengan reputasi F","")</f>
        <v/>
      </c>
    </row>
    <row r="882" spans="1:16" hidden="1" x14ac:dyDescent="0.25">
      <c r="A882" s="4">
        <v>1158</v>
      </c>
      <c r="B882" s="4">
        <v>4</v>
      </c>
      <c r="C882" s="4">
        <v>4</v>
      </c>
      <c r="D882" s="4">
        <v>253</v>
      </c>
      <c r="E882" s="4">
        <v>1498</v>
      </c>
      <c r="F882" s="4">
        <v>4</v>
      </c>
      <c r="G882" s="11">
        <v>44147</v>
      </c>
      <c r="H882" s="41">
        <v>26455.275000000001</v>
      </c>
      <c r="I882" s="41">
        <v>2116.422</v>
      </c>
      <c r="J882" s="41">
        <v>661.38189999999997</v>
      </c>
      <c r="K882" s="41">
        <v>29233.0789</v>
      </c>
      <c r="L882" s="11">
        <v>44156</v>
      </c>
      <c r="M882" t="s">
        <v>2810</v>
      </c>
      <c r="O882" t="str">
        <f>VLOOKUP(Table5[[#This Row],[Vendor_ID]],Table3[[Vendor_ID]:[REPUTASI]],10,0)</f>
        <v>A</v>
      </c>
      <c r="P882" t="str">
        <f>IF(Table5[[#This Row],[Reputation]]="F","Pembelian dilakukan kepada vendor dengan reputasi F","")</f>
        <v/>
      </c>
    </row>
    <row r="883" spans="1:16" hidden="1" x14ac:dyDescent="0.25">
      <c r="A883" s="5">
        <v>1159</v>
      </c>
      <c r="B883" s="5">
        <v>5</v>
      </c>
      <c r="C883" s="5">
        <v>4</v>
      </c>
      <c r="D883" s="5">
        <v>255</v>
      </c>
      <c r="E883" s="5">
        <v>1674</v>
      </c>
      <c r="F883" s="5">
        <v>2</v>
      </c>
      <c r="G883" s="10">
        <v>44147</v>
      </c>
      <c r="H883" s="40">
        <v>944.37</v>
      </c>
      <c r="I883" s="40">
        <v>75.549599999999998</v>
      </c>
      <c r="J883" s="40">
        <v>23.609300000000001</v>
      </c>
      <c r="K883" s="40">
        <v>1043.5289</v>
      </c>
      <c r="L883" s="10">
        <v>44156</v>
      </c>
      <c r="M883" t="s">
        <v>2810</v>
      </c>
      <c r="O883" t="str">
        <f>VLOOKUP(Table5[[#This Row],[Vendor_ID]],Table3[[Vendor_ID]:[REPUTASI]],10,0)</f>
        <v>A</v>
      </c>
      <c r="P883" t="str">
        <f>IF(Table5[[#This Row],[Reputation]]="F","Pembelian dilakukan kepada vendor dengan reputasi F","")</f>
        <v/>
      </c>
    </row>
    <row r="884" spans="1:16" hidden="1" x14ac:dyDescent="0.25">
      <c r="A884" s="4">
        <v>1160</v>
      </c>
      <c r="B884" s="4">
        <v>4</v>
      </c>
      <c r="C884" s="4">
        <v>4</v>
      </c>
      <c r="D884" s="4">
        <v>256</v>
      </c>
      <c r="E884" s="4">
        <v>1652</v>
      </c>
      <c r="F884" s="4">
        <v>4</v>
      </c>
      <c r="G884" s="11">
        <v>44147</v>
      </c>
      <c r="H884" s="41">
        <v>48186.6</v>
      </c>
      <c r="I884" s="41">
        <v>3854.9279999999999</v>
      </c>
      <c r="J884" s="41">
        <v>1204.665</v>
      </c>
      <c r="K884" s="41">
        <v>53246.192999999999</v>
      </c>
      <c r="L884" s="11">
        <v>44156</v>
      </c>
      <c r="M884" t="s">
        <v>1829</v>
      </c>
      <c r="O884" t="str">
        <f>VLOOKUP(Table5[[#This Row],[Vendor_ID]],Table3[[Vendor_ID]:[REPUTASI]],10,0)</f>
        <v>B</v>
      </c>
      <c r="P884" t="str">
        <f>IF(Table5[[#This Row],[Reputation]]="F","Pembelian dilakukan kepada vendor dengan reputasi F","")</f>
        <v/>
      </c>
    </row>
    <row r="885" spans="1:16" x14ac:dyDescent="0.25">
      <c r="A885" s="5">
        <v>1161</v>
      </c>
      <c r="B885" s="5">
        <v>4</v>
      </c>
      <c r="C885" s="5">
        <v>4</v>
      </c>
      <c r="D885" s="5">
        <v>259</v>
      </c>
      <c r="E885" s="5">
        <v>1578</v>
      </c>
      <c r="F885" s="5">
        <v>5</v>
      </c>
      <c r="G885" s="10">
        <v>44147</v>
      </c>
      <c r="H885" s="40">
        <v>26720.924999999999</v>
      </c>
      <c r="I885" s="40">
        <v>2137.674</v>
      </c>
      <c r="J885" s="40">
        <v>668.0231</v>
      </c>
      <c r="K885" s="40">
        <v>29526.622100000001</v>
      </c>
      <c r="L885" s="10">
        <v>44156</v>
      </c>
      <c r="M885" t="s">
        <v>1829</v>
      </c>
      <c r="O885" t="str">
        <f>VLOOKUP(Table5[[#This Row],[Vendor_ID]],Table3[[Vendor_ID]:[REPUTASI]],10,0)</f>
        <v>F</v>
      </c>
      <c r="P885" t="str">
        <f>IF(Table5[[#This Row],[Reputation]]="F","Pembelian dilakukan kepada vendor dengan reputasi F","")</f>
        <v>Pembelian dilakukan kepada vendor dengan reputasi F</v>
      </c>
    </row>
    <row r="886" spans="1:16" hidden="1" x14ac:dyDescent="0.25">
      <c r="A886" s="4">
        <v>1162</v>
      </c>
      <c r="B886" s="4">
        <v>4</v>
      </c>
      <c r="C886" s="4">
        <v>4</v>
      </c>
      <c r="D886" s="4">
        <v>260</v>
      </c>
      <c r="E886" s="4">
        <v>1538</v>
      </c>
      <c r="F886" s="4">
        <v>5</v>
      </c>
      <c r="G886" s="11">
        <v>44147</v>
      </c>
      <c r="H886" s="41">
        <v>37843.574999999997</v>
      </c>
      <c r="I886" s="41">
        <v>3027.4859999999999</v>
      </c>
      <c r="J886" s="41">
        <v>946.08939999999996</v>
      </c>
      <c r="K886" s="41">
        <v>41817.150399999999</v>
      </c>
      <c r="L886" s="11">
        <v>44156</v>
      </c>
      <c r="M886" t="s">
        <v>1829</v>
      </c>
      <c r="O886" t="str">
        <f>VLOOKUP(Table5[[#This Row],[Vendor_ID]],Table3[[Vendor_ID]:[REPUTASI]],10,0)</f>
        <v>B</v>
      </c>
      <c r="P886" t="str">
        <f>IF(Table5[[#This Row],[Reputation]]="F","Pembelian dilakukan kepada vendor dengan reputasi F","")</f>
        <v/>
      </c>
    </row>
    <row r="887" spans="1:16" x14ac:dyDescent="0.25">
      <c r="A887" s="5">
        <v>1163</v>
      </c>
      <c r="B887" s="5">
        <v>4</v>
      </c>
      <c r="C887" s="5">
        <v>4</v>
      </c>
      <c r="D887" s="5">
        <v>258</v>
      </c>
      <c r="E887" s="5">
        <v>1556</v>
      </c>
      <c r="F887" s="5">
        <v>4</v>
      </c>
      <c r="G887" s="10">
        <v>44147</v>
      </c>
      <c r="H887" s="40">
        <v>25531.275000000001</v>
      </c>
      <c r="I887" s="40">
        <v>2042.502</v>
      </c>
      <c r="J887" s="40">
        <v>638.28189999999995</v>
      </c>
      <c r="K887" s="40">
        <v>28212.0589</v>
      </c>
      <c r="L887" s="10">
        <v>44156</v>
      </c>
      <c r="M887" t="s">
        <v>1829</v>
      </c>
      <c r="O887" t="str">
        <f>VLOOKUP(Table5[[#This Row],[Vendor_ID]],Table3[[Vendor_ID]:[REPUTASI]],10,0)</f>
        <v>F</v>
      </c>
      <c r="P887" t="str">
        <f>IF(Table5[[#This Row],[Reputation]]="F","Pembelian dilakukan kepada vendor dengan reputasi F","")</f>
        <v>Pembelian dilakukan kepada vendor dengan reputasi F</v>
      </c>
    </row>
    <row r="888" spans="1:16" hidden="1" x14ac:dyDescent="0.25">
      <c r="A888" s="4">
        <v>1164</v>
      </c>
      <c r="B888" s="4">
        <v>4</v>
      </c>
      <c r="C888" s="4">
        <v>4</v>
      </c>
      <c r="D888" s="4">
        <v>254</v>
      </c>
      <c r="E888" s="4">
        <v>1554</v>
      </c>
      <c r="F888" s="4">
        <v>5</v>
      </c>
      <c r="G888" s="11">
        <v>44147</v>
      </c>
      <c r="H888" s="41">
        <v>278.83800000000002</v>
      </c>
      <c r="I888" s="41">
        <v>22.306999999999999</v>
      </c>
      <c r="J888" s="41">
        <v>6.9710000000000001</v>
      </c>
      <c r="K888" s="41">
        <v>308.11599999999999</v>
      </c>
      <c r="L888" s="11">
        <v>44156</v>
      </c>
      <c r="M888" t="s">
        <v>2817</v>
      </c>
      <c r="O888" t="str">
        <f>VLOOKUP(Table5[[#This Row],[Vendor_ID]],Table3[[Vendor_ID]:[REPUTASI]],10,0)</f>
        <v>B</v>
      </c>
      <c r="P888" t="str">
        <f>IF(Table5[[#This Row],[Reputation]]="F","Pembelian dilakukan kepada vendor dengan reputasi F","")</f>
        <v/>
      </c>
    </row>
    <row r="889" spans="1:16" hidden="1" x14ac:dyDescent="0.25">
      <c r="A889" s="5">
        <v>1165</v>
      </c>
      <c r="B889" s="5">
        <v>4</v>
      </c>
      <c r="C889" s="5">
        <v>4</v>
      </c>
      <c r="D889" s="5">
        <v>252</v>
      </c>
      <c r="E889" s="5">
        <v>1688</v>
      </c>
      <c r="F889" s="5">
        <v>4</v>
      </c>
      <c r="G889" s="10">
        <v>44148</v>
      </c>
      <c r="H889" s="40">
        <v>125.748</v>
      </c>
      <c r="I889" s="40">
        <v>10.059799999999999</v>
      </c>
      <c r="J889" s="40">
        <v>3.1436999999999999</v>
      </c>
      <c r="K889" s="40">
        <v>138.95150000000001</v>
      </c>
      <c r="L889" s="10">
        <v>44157</v>
      </c>
      <c r="M889" t="s">
        <v>2810</v>
      </c>
      <c r="O889" t="str">
        <f>VLOOKUP(Table5[[#This Row],[Vendor_ID]],Table3[[Vendor_ID]:[REPUTASI]],10,0)</f>
        <v>A</v>
      </c>
      <c r="P889" t="str">
        <f>IF(Table5[[#This Row],[Reputation]]="F","Pembelian dilakukan kepada vendor dengan reputasi F","")</f>
        <v/>
      </c>
    </row>
    <row r="890" spans="1:16" hidden="1" x14ac:dyDescent="0.25">
      <c r="A890" s="4">
        <v>1166</v>
      </c>
      <c r="B890" s="4">
        <v>4</v>
      </c>
      <c r="C890" s="4">
        <v>4</v>
      </c>
      <c r="D890" s="4">
        <v>261</v>
      </c>
      <c r="E890" s="4">
        <v>1580</v>
      </c>
      <c r="F890" s="4">
        <v>5</v>
      </c>
      <c r="G890" s="11">
        <v>44148</v>
      </c>
      <c r="H890" s="41">
        <v>150.79050000000001</v>
      </c>
      <c r="I890" s="41">
        <v>12.0632</v>
      </c>
      <c r="J890" s="41">
        <v>3.7698</v>
      </c>
      <c r="K890" s="41">
        <v>166.62350000000001</v>
      </c>
      <c r="L890" s="11">
        <v>44157</v>
      </c>
      <c r="M890" t="s">
        <v>2810</v>
      </c>
      <c r="O890" t="str">
        <f>VLOOKUP(Table5[[#This Row],[Vendor_ID]],Table3[[Vendor_ID]:[REPUTASI]],10,0)</f>
        <v>A</v>
      </c>
      <c r="P890" t="str">
        <f>IF(Table5[[#This Row],[Reputation]]="F","Pembelian dilakukan kepada vendor dengan reputasi F","")</f>
        <v/>
      </c>
    </row>
    <row r="891" spans="1:16" hidden="1" x14ac:dyDescent="0.25">
      <c r="A891" s="5">
        <v>1167</v>
      </c>
      <c r="B891" s="5">
        <v>4</v>
      </c>
      <c r="C891" s="5">
        <v>4</v>
      </c>
      <c r="D891" s="5">
        <v>251</v>
      </c>
      <c r="E891" s="5">
        <v>1496</v>
      </c>
      <c r="F891" s="5">
        <v>4</v>
      </c>
      <c r="G891" s="10">
        <v>44148</v>
      </c>
      <c r="H891" s="40">
        <v>751.59</v>
      </c>
      <c r="I891" s="40">
        <v>60.127200000000002</v>
      </c>
      <c r="J891" s="40">
        <v>18.7898</v>
      </c>
      <c r="K891" s="40">
        <v>830.50699999999995</v>
      </c>
      <c r="L891" s="10">
        <v>44157</v>
      </c>
      <c r="M891" t="s">
        <v>2817</v>
      </c>
      <c r="O891" t="str">
        <f>VLOOKUP(Table5[[#This Row],[Vendor_ID]],Table3[[Vendor_ID]:[REPUTASI]],10,0)</f>
        <v>B</v>
      </c>
      <c r="P891" t="str">
        <f>IF(Table5[[#This Row],[Reputation]]="F","Pembelian dilakukan kepada vendor dengan reputasi F","")</f>
        <v/>
      </c>
    </row>
    <row r="892" spans="1:16" hidden="1" x14ac:dyDescent="0.25">
      <c r="A892" s="4">
        <v>1168</v>
      </c>
      <c r="B892" s="4">
        <v>6</v>
      </c>
      <c r="C892" s="4">
        <v>4</v>
      </c>
      <c r="D892" s="4">
        <v>253</v>
      </c>
      <c r="E892" s="4">
        <v>1494</v>
      </c>
      <c r="F892" s="4">
        <v>2</v>
      </c>
      <c r="G892" s="11">
        <v>44148</v>
      </c>
      <c r="H892" s="41">
        <v>8847.2999999999993</v>
      </c>
      <c r="I892" s="41">
        <v>707.78399999999999</v>
      </c>
      <c r="J892" s="41">
        <v>221.1825</v>
      </c>
      <c r="K892" s="41">
        <v>9776.2664999999997</v>
      </c>
      <c r="L892" s="11">
        <v>44157</v>
      </c>
      <c r="M892" t="s">
        <v>2810</v>
      </c>
      <c r="O892" t="str">
        <f>VLOOKUP(Table5[[#This Row],[Vendor_ID]],Table3[[Vendor_ID]:[REPUTASI]],10,0)</f>
        <v>A</v>
      </c>
      <c r="P892" t="str">
        <f>IF(Table5[[#This Row],[Reputation]]="F","Pembelian dilakukan kepada vendor dengan reputasi F","")</f>
        <v/>
      </c>
    </row>
    <row r="893" spans="1:16" hidden="1" x14ac:dyDescent="0.25">
      <c r="A893" s="5">
        <v>1169</v>
      </c>
      <c r="B893" s="5">
        <v>4</v>
      </c>
      <c r="C893" s="5">
        <v>4</v>
      </c>
      <c r="D893" s="5">
        <v>255</v>
      </c>
      <c r="E893" s="5">
        <v>1650</v>
      </c>
      <c r="F893" s="5">
        <v>5</v>
      </c>
      <c r="G893" s="10">
        <v>44148</v>
      </c>
      <c r="H893" s="40">
        <v>171.07650000000001</v>
      </c>
      <c r="I893" s="40">
        <v>13.6861</v>
      </c>
      <c r="J893" s="40">
        <v>4.2769000000000004</v>
      </c>
      <c r="K893" s="40">
        <v>189.0395</v>
      </c>
      <c r="L893" s="10">
        <v>44157</v>
      </c>
      <c r="M893" t="s">
        <v>2810</v>
      </c>
      <c r="O893" t="str">
        <f>VLOOKUP(Table5[[#This Row],[Vendor_ID]],Table3[[Vendor_ID]:[REPUTASI]],10,0)</f>
        <v>A</v>
      </c>
      <c r="P893" t="str">
        <f>IF(Table5[[#This Row],[Reputation]]="F","Pembelian dilakukan kepada vendor dengan reputasi F","")</f>
        <v/>
      </c>
    </row>
    <row r="894" spans="1:16" hidden="1" x14ac:dyDescent="0.25">
      <c r="A894" s="4">
        <v>1170</v>
      </c>
      <c r="B894" s="4">
        <v>4</v>
      </c>
      <c r="C894" s="4">
        <v>4</v>
      </c>
      <c r="D894" s="4">
        <v>256</v>
      </c>
      <c r="E894" s="4">
        <v>1654</v>
      </c>
      <c r="F894" s="4">
        <v>4</v>
      </c>
      <c r="G894" s="11">
        <v>44148</v>
      </c>
      <c r="H894" s="41">
        <v>20397.3</v>
      </c>
      <c r="I894" s="41">
        <v>1631.7840000000001</v>
      </c>
      <c r="J894" s="41">
        <v>509.9325</v>
      </c>
      <c r="K894" s="41">
        <v>22539.016500000002</v>
      </c>
      <c r="L894" s="11">
        <v>44157</v>
      </c>
      <c r="M894" t="s">
        <v>2817</v>
      </c>
      <c r="O894" t="str">
        <f>VLOOKUP(Table5[[#This Row],[Vendor_ID]],Table3[[Vendor_ID]:[REPUTASI]],10,0)</f>
        <v>B</v>
      </c>
      <c r="P894" t="str">
        <f>IF(Table5[[#This Row],[Reputation]]="F","Pembelian dilakukan kepada vendor dengan reputasi F","")</f>
        <v/>
      </c>
    </row>
    <row r="895" spans="1:16" hidden="1" x14ac:dyDescent="0.25">
      <c r="A895" s="5">
        <v>1171</v>
      </c>
      <c r="B895" s="5">
        <v>4</v>
      </c>
      <c r="C895" s="5">
        <v>4</v>
      </c>
      <c r="D895" s="5">
        <v>259</v>
      </c>
      <c r="E895" s="5">
        <v>1664</v>
      </c>
      <c r="F895" s="5">
        <v>3</v>
      </c>
      <c r="G895" s="10">
        <v>44148</v>
      </c>
      <c r="H895" s="40">
        <v>14628.075000000001</v>
      </c>
      <c r="I895" s="40">
        <v>1170.2460000000001</v>
      </c>
      <c r="J895" s="40">
        <v>365.70190000000002</v>
      </c>
      <c r="K895" s="40">
        <v>16164.0229</v>
      </c>
      <c r="L895" s="10">
        <v>44157</v>
      </c>
      <c r="M895" t="s">
        <v>2817</v>
      </c>
      <c r="O895" t="str">
        <f>VLOOKUP(Table5[[#This Row],[Vendor_ID]],Table3[[Vendor_ID]:[REPUTASI]],10,0)</f>
        <v>B</v>
      </c>
      <c r="P895" t="str">
        <f>IF(Table5[[#This Row],[Reputation]]="F","Pembelian dilakukan kepada vendor dengan reputasi F","")</f>
        <v/>
      </c>
    </row>
    <row r="896" spans="1:16" x14ac:dyDescent="0.25">
      <c r="A896" s="4">
        <v>1172</v>
      </c>
      <c r="B896" s="4">
        <v>4</v>
      </c>
      <c r="C896" s="4">
        <v>4</v>
      </c>
      <c r="D896" s="4">
        <v>260</v>
      </c>
      <c r="E896" s="4">
        <v>1678</v>
      </c>
      <c r="F896" s="4">
        <v>3</v>
      </c>
      <c r="G896" s="11">
        <v>44148</v>
      </c>
      <c r="H896" s="41">
        <v>33350.625</v>
      </c>
      <c r="I896" s="41">
        <v>2668.05</v>
      </c>
      <c r="J896" s="41">
        <v>833.76559999999995</v>
      </c>
      <c r="K896" s="41">
        <v>36852.440600000002</v>
      </c>
      <c r="L896" s="11">
        <v>44157</v>
      </c>
      <c r="M896" t="s">
        <v>1829</v>
      </c>
      <c r="O896" t="str">
        <f>VLOOKUP(Table5[[#This Row],[Vendor_ID]],Table3[[Vendor_ID]:[REPUTASI]],10,0)</f>
        <v>F</v>
      </c>
      <c r="P896" t="str">
        <f>IF(Table5[[#This Row],[Reputation]]="F","Pembelian dilakukan kepada vendor dengan reputasi F","")</f>
        <v>Pembelian dilakukan kepada vendor dengan reputasi F</v>
      </c>
    </row>
    <row r="897" spans="1:16" hidden="1" x14ac:dyDescent="0.25">
      <c r="A897" s="5">
        <v>1173</v>
      </c>
      <c r="B897" s="5">
        <v>4</v>
      </c>
      <c r="C897" s="5">
        <v>4</v>
      </c>
      <c r="D897" s="5">
        <v>258</v>
      </c>
      <c r="E897" s="5">
        <v>1616</v>
      </c>
      <c r="F897" s="5">
        <v>4</v>
      </c>
      <c r="G897" s="10">
        <v>44148</v>
      </c>
      <c r="H897" s="40">
        <v>339.255</v>
      </c>
      <c r="I897" s="40">
        <v>27.1404</v>
      </c>
      <c r="J897" s="40">
        <v>8.4814000000000007</v>
      </c>
      <c r="K897" s="40">
        <v>374.8768</v>
      </c>
      <c r="L897" s="10">
        <v>44157</v>
      </c>
      <c r="M897" t="s">
        <v>2817</v>
      </c>
      <c r="O897" t="str">
        <f>VLOOKUP(Table5[[#This Row],[Vendor_ID]],Table3[[Vendor_ID]:[REPUTASI]],10,0)</f>
        <v>B</v>
      </c>
      <c r="P897" t="str">
        <f>IF(Table5[[#This Row],[Reputation]]="F","Pembelian dilakukan kepada vendor dengan reputasi F","")</f>
        <v/>
      </c>
    </row>
    <row r="898" spans="1:16" hidden="1" x14ac:dyDescent="0.25">
      <c r="A898" s="4">
        <v>1174</v>
      </c>
      <c r="B898" s="4">
        <v>4</v>
      </c>
      <c r="C898" s="4">
        <v>4</v>
      </c>
      <c r="D898" s="4">
        <v>254</v>
      </c>
      <c r="E898" s="4">
        <v>1492</v>
      </c>
      <c r="F898" s="4">
        <v>5</v>
      </c>
      <c r="G898" s="11">
        <v>44148</v>
      </c>
      <c r="H898" s="41">
        <v>278.83800000000002</v>
      </c>
      <c r="I898" s="41">
        <v>22.306999999999999</v>
      </c>
      <c r="J898" s="41">
        <v>6.9710000000000001</v>
      </c>
      <c r="K898" s="41">
        <v>308.11599999999999</v>
      </c>
      <c r="L898" s="11">
        <v>44157</v>
      </c>
      <c r="M898" t="s">
        <v>2817</v>
      </c>
      <c r="O898" t="str">
        <f>VLOOKUP(Table5[[#This Row],[Vendor_ID]],Table3[[Vendor_ID]:[REPUTASI]],10,0)</f>
        <v>B</v>
      </c>
      <c r="P898" t="str">
        <f>IF(Table5[[#This Row],[Reputation]]="F","Pembelian dilakukan kepada vendor dengan reputasi F","")</f>
        <v/>
      </c>
    </row>
    <row r="899" spans="1:16" hidden="1" x14ac:dyDescent="0.25">
      <c r="A899" s="5">
        <v>1175</v>
      </c>
      <c r="B899" s="5">
        <v>4</v>
      </c>
      <c r="C899" s="5">
        <v>4</v>
      </c>
      <c r="D899" s="5">
        <v>257</v>
      </c>
      <c r="E899" s="5">
        <v>1602</v>
      </c>
      <c r="F899" s="5">
        <v>5</v>
      </c>
      <c r="G899" s="10">
        <v>44148</v>
      </c>
      <c r="H899" s="40">
        <v>1796.0355</v>
      </c>
      <c r="I899" s="40">
        <v>143.68279999999999</v>
      </c>
      <c r="J899" s="40">
        <v>44.9009</v>
      </c>
      <c r="K899" s="40">
        <v>1984.6192000000001</v>
      </c>
      <c r="L899" s="10">
        <v>44157</v>
      </c>
      <c r="M899" t="s">
        <v>2817</v>
      </c>
      <c r="O899" t="str">
        <f>VLOOKUP(Table5[[#This Row],[Vendor_ID]],Table3[[Vendor_ID]:[REPUTASI]],10,0)</f>
        <v>B</v>
      </c>
      <c r="P899" t="str">
        <f>IF(Table5[[#This Row],[Reputation]]="F","Pembelian dilakukan kepada vendor dengan reputasi F","")</f>
        <v/>
      </c>
    </row>
    <row r="900" spans="1:16" hidden="1" x14ac:dyDescent="0.25">
      <c r="A900" s="4">
        <v>1176</v>
      </c>
      <c r="B900" s="4">
        <v>4</v>
      </c>
      <c r="C900" s="4">
        <v>4</v>
      </c>
      <c r="D900" s="4">
        <v>261</v>
      </c>
      <c r="E900" s="4">
        <v>1540</v>
      </c>
      <c r="F900" s="4">
        <v>4</v>
      </c>
      <c r="G900" s="11">
        <v>44148</v>
      </c>
      <c r="H900" s="41">
        <v>484.40699999999998</v>
      </c>
      <c r="I900" s="41">
        <v>38.752600000000001</v>
      </c>
      <c r="J900" s="41">
        <v>12.110200000000001</v>
      </c>
      <c r="K900" s="41">
        <v>535.26980000000003</v>
      </c>
      <c r="L900" s="11">
        <v>44157</v>
      </c>
      <c r="M900" t="s">
        <v>2810</v>
      </c>
      <c r="O900" t="str">
        <f>VLOOKUP(Table5[[#This Row],[Vendor_ID]],Table3[[Vendor_ID]:[REPUTASI]],10,0)</f>
        <v>A</v>
      </c>
      <c r="P900" t="str">
        <f>IF(Table5[[#This Row],[Reputation]]="F","Pembelian dilakukan kepada vendor dengan reputasi F","")</f>
        <v/>
      </c>
    </row>
    <row r="901" spans="1:16" hidden="1" x14ac:dyDescent="0.25">
      <c r="A901" s="5">
        <v>1177</v>
      </c>
      <c r="B901" s="5">
        <v>4</v>
      </c>
      <c r="C901" s="5">
        <v>4</v>
      </c>
      <c r="D901" s="5">
        <v>251</v>
      </c>
      <c r="E901" s="5">
        <v>1628</v>
      </c>
      <c r="F901" s="5">
        <v>5</v>
      </c>
      <c r="G901" s="10">
        <v>44150</v>
      </c>
      <c r="H901" s="40">
        <v>34644.224999999999</v>
      </c>
      <c r="I901" s="40">
        <v>2771.538</v>
      </c>
      <c r="J901" s="40">
        <v>866.10559999999998</v>
      </c>
      <c r="K901" s="40">
        <v>38281.868600000002</v>
      </c>
      <c r="L901" s="10">
        <v>44159</v>
      </c>
      <c r="M901" t="s">
        <v>2810</v>
      </c>
      <c r="O901" t="str">
        <f>VLOOKUP(Table5[[#This Row],[Vendor_ID]],Table3[[Vendor_ID]:[REPUTASI]],10,0)</f>
        <v>A</v>
      </c>
      <c r="P901" t="str">
        <f>IF(Table5[[#This Row],[Reputation]]="F","Pembelian dilakukan kepada vendor dengan reputasi F","")</f>
        <v/>
      </c>
    </row>
    <row r="902" spans="1:16" hidden="1" x14ac:dyDescent="0.25">
      <c r="A902" s="4">
        <v>1178</v>
      </c>
      <c r="B902" s="4">
        <v>4</v>
      </c>
      <c r="C902" s="4">
        <v>4</v>
      </c>
      <c r="D902" s="4">
        <v>253</v>
      </c>
      <c r="E902" s="4">
        <v>1604</v>
      </c>
      <c r="F902" s="4">
        <v>4</v>
      </c>
      <c r="G902" s="11">
        <v>44150</v>
      </c>
      <c r="H902" s="41">
        <v>1839.5055</v>
      </c>
      <c r="I902" s="41">
        <v>147.16040000000001</v>
      </c>
      <c r="J902" s="41">
        <v>45.9876</v>
      </c>
      <c r="K902" s="41">
        <v>2032.6534999999999</v>
      </c>
      <c r="L902" s="11">
        <v>44159</v>
      </c>
      <c r="M902" t="s">
        <v>2810</v>
      </c>
      <c r="O902" t="str">
        <f>VLOOKUP(Table5[[#This Row],[Vendor_ID]],Table3[[Vendor_ID]:[REPUTASI]],10,0)</f>
        <v>A</v>
      </c>
      <c r="P902" t="str">
        <f>IF(Table5[[#This Row],[Reputation]]="F","Pembelian dilakukan kepada vendor dengan reputasi F","")</f>
        <v/>
      </c>
    </row>
    <row r="903" spans="1:16" hidden="1" x14ac:dyDescent="0.25">
      <c r="A903" s="5">
        <v>1179</v>
      </c>
      <c r="B903" s="5">
        <v>4</v>
      </c>
      <c r="C903" s="5">
        <v>4</v>
      </c>
      <c r="D903" s="5">
        <v>255</v>
      </c>
      <c r="E903" s="5">
        <v>1690</v>
      </c>
      <c r="F903" s="5">
        <v>5</v>
      </c>
      <c r="G903" s="10">
        <v>44150</v>
      </c>
      <c r="H903" s="40">
        <v>146.286</v>
      </c>
      <c r="I903" s="40">
        <v>11.7029</v>
      </c>
      <c r="J903" s="40">
        <v>3.6572</v>
      </c>
      <c r="K903" s="40">
        <v>161.64609999999999</v>
      </c>
      <c r="L903" s="10">
        <v>44159</v>
      </c>
      <c r="M903" t="s">
        <v>2810</v>
      </c>
      <c r="O903" t="str">
        <f>VLOOKUP(Table5[[#This Row],[Vendor_ID]],Table3[[Vendor_ID]:[REPUTASI]],10,0)</f>
        <v>A</v>
      </c>
      <c r="P903" t="str">
        <f>IF(Table5[[#This Row],[Reputation]]="F","Pembelian dilakukan kepada vendor dengan reputasi F","")</f>
        <v/>
      </c>
    </row>
    <row r="904" spans="1:16" hidden="1" x14ac:dyDescent="0.25">
      <c r="A904" s="4">
        <v>1180</v>
      </c>
      <c r="B904" s="4">
        <v>4</v>
      </c>
      <c r="C904" s="4">
        <v>4</v>
      </c>
      <c r="D904" s="4">
        <v>256</v>
      </c>
      <c r="E904" s="4">
        <v>1566</v>
      </c>
      <c r="F904" s="4">
        <v>5</v>
      </c>
      <c r="G904" s="11">
        <v>44150</v>
      </c>
      <c r="H904" s="41">
        <v>102.56399999999999</v>
      </c>
      <c r="I904" s="41">
        <v>8.2050999999999998</v>
      </c>
      <c r="J904" s="41">
        <v>2.5640999999999998</v>
      </c>
      <c r="K904" s="41">
        <v>113.33320000000001</v>
      </c>
      <c r="L904" s="11">
        <v>44159</v>
      </c>
      <c r="M904" t="s">
        <v>2810</v>
      </c>
      <c r="O904" t="str">
        <f>VLOOKUP(Table5[[#This Row],[Vendor_ID]],Table3[[Vendor_ID]:[REPUTASI]],10,0)</f>
        <v>A</v>
      </c>
      <c r="P904" t="str">
        <f>IF(Table5[[#This Row],[Reputation]]="F","Pembelian dilakukan kepada vendor dengan reputasi F","")</f>
        <v/>
      </c>
    </row>
    <row r="905" spans="1:16" hidden="1" x14ac:dyDescent="0.25">
      <c r="A905" s="5">
        <v>1181</v>
      </c>
      <c r="B905" s="5">
        <v>4</v>
      </c>
      <c r="C905" s="5">
        <v>4</v>
      </c>
      <c r="D905" s="5">
        <v>259</v>
      </c>
      <c r="E905" s="5">
        <v>1698</v>
      </c>
      <c r="F905" s="5">
        <v>5</v>
      </c>
      <c r="G905" s="10">
        <v>44150</v>
      </c>
      <c r="H905" s="40">
        <v>150.79050000000001</v>
      </c>
      <c r="I905" s="40">
        <v>12.0632</v>
      </c>
      <c r="J905" s="40">
        <v>3.7698</v>
      </c>
      <c r="K905" s="40">
        <v>166.62350000000001</v>
      </c>
      <c r="L905" s="10">
        <v>44159</v>
      </c>
      <c r="M905" t="s">
        <v>2810</v>
      </c>
      <c r="O905" t="str">
        <f>VLOOKUP(Table5[[#This Row],[Vendor_ID]],Table3[[Vendor_ID]:[REPUTASI]],10,0)</f>
        <v>A</v>
      </c>
      <c r="P905" t="str">
        <f>IF(Table5[[#This Row],[Reputation]]="F","Pembelian dilakukan kepada vendor dengan reputasi F","")</f>
        <v/>
      </c>
    </row>
    <row r="906" spans="1:16" x14ac:dyDescent="0.25">
      <c r="A906" s="4">
        <v>1182</v>
      </c>
      <c r="B906" s="4">
        <v>4</v>
      </c>
      <c r="C906" s="4">
        <v>4</v>
      </c>
      <c r="D906" s="4">
        <v>260</v>
      </c>
      <c r="E906" s="4">
        <v>1560</v>
      </c>
      <c r="F906" s="4">
        <v>5</v>
      </c>
      <c r="G906" s="11">
        <v>44150</v>
      </c>
      <c r="H906" s="41">
        <v>13669.424999999999</v>
      </c>
      <c r="I906" s="41">
        <v>1093.5540000000001</v>
      </c>
      <c r="J906" s="41">
        <v>341.73559999999998</v>
      </c>
      <c r="K906" s="41">
        <v>15104.714599999999</v>
      </c>
      <c r="L906" s="11">
        <v>44159</v>
      </c>
      <c r="M906" t="s">
        <v>1829</v>
      </c>
      <c r="O906" t="str">
        <f>VLOOKUP(Table5[[#This Row],[Vendor_ID]],Table3[[Vendor_ID]:[REPUTASI]],10,0)</f>
        <v>F</v>
      </c>
      <c r="P906" t="str">
        <f>IF(Table5[[#This Row],[Reputation]]="F","Pembelian dilakukan kepada vendor dengan reputasi F","")</f>
        <v>Pembelian dilakukan kepada vendor dengan reputasi F</v>
      </c>
    </row>
    <row r="907" spans="1:16" hidden="1" x14ac:dyDescent="0.25">
      <c r="A907" s="5">
        <v>1183</v>
      </c>
      <c r="B907" s="5">
        <v>4</v>
      </c>
      <c r="C907" s="5">
        <v>4</v>
      </c>
      <c r="D907" s="5">
        <v>258</v>
      </c>
      <c r="E907" s="5">
        <v>1692</v>
      </c>
      <c r="F907" s="5">
        <v>5</v>
      </c>
      <c r="G907" s="10">
        <v>44150</v>
      </c>
      <c r="H907" s="40">
        <v>9948.33</v>
      </c>
      <c r="I907" s="40">
        <v>795.8664</v>
      </c>
      <c r="J907" s="40">
        <v>248.70830000000001</v>
      </c>
      <c r="K907" s="40">
        <v>10992.904699999999</v>
      </c>
      <c r="L907" s="10">
        <v>44159</v>
      </c>
      <c r="M907" t="s">
        <v>1829</v>
      </c>
      <c r="O907" t="str">
        <f>VLOOKUP(Table5[[#This Row],[Vendor_ID]],Table3[[Vendor_ID]:[REPUTASI]],10,0)</f>
        <v>B</v>
      </c>
      <c r="P907" t="str">
        <f>IF(Table5[[#This Row],[Reputation]]="F","Pembelian dilakukan kepada vendor dengan reputasi F","")</f>
        <v/>
      </c>
    </row>
    <row r="908" spans="1:16" x14ac:dyDescent="0.25">
      <c r="A908" s="4">
        <v>1184</v>
      </c>
      <c r="B908" s="4">
        <v>4</v>
      </c>
      <c r="C908" s="4">
        <v>4</v>
      </c>
      <c r="D908" s="4">
        <v>254</v>
      </c>
      <c r="E908" s="4">
        <v>1696</v>
      </c>
      <c r="F908" s="4">
        <v>2</v>
      </c>
      <c r="G908" s="11">
        <v>44150</v>
      </c>
      <c r="H908" s="41">
        <v>28343.7</v>
      </c>
      <c r="I908" s="41">
        <v>2267.4960000000001</v>
      </c>
      <c r="J908" s="41">
        <v>708.59249999999997</v>
      </c>
      <c r="K908" s="41">
        <v>31319.788499999999</v>
      </c>
      <c r="L908" s="11">
        <v>44159</v>
      </c>
      <c r="M908" t="s">
        <v>1829</v>
      </c>
      <c r="O908" t="str">
        <f>VLOOKUP(Table5[[#This Row],[Vendor_ID]],Table3[[Vendor_ID]:[REPUTASI]],10,0)</f>
        <v>F</v>
      </c>
      <c r="P908" t="str">
        <f>IF(Table5[[#This Row],[Reputation]]="F","Pembelian dilakukan kepada vendor dengan reputasi F","")</f>
        <v>Pembelian dilakukan kepada vendor dengan reputasi F</v>
      </c>
    </row>
    <row r="909" spans="1:16" hidden="1" x14ac:dyDescent="0.25">
      <c r="A909" s="5">
        <v>1185</v>
      </c>
      <c r="B909" s="5">
        <v>4</v>
      </c>
      <c r="C909" s="5">
        <v>4</v>
      </c>
      <c r="D909" s="5">
        <v>257</v>
      </c>
      <c r="E909" s="5">
        <v>1504</v>
      </c>
      <c r="F909" s="5">
        <v>1</v>
      </c>
      <c r="G909" s="10">
        <v>44150</v>
      </c>
      <c r="H909" s="40">
        <v>551.88</v>
      </c>
      <c r="I909" s="40">
        <v>44.150399999999998</v>
      </c>
      <c r="J909" s="40">
        <v>13.797000000000001</v>
      </c>
      <c r="K909" s="40">
        <v>609.82740000000001</v>
      </c>
      <c r="L909" s="10">
        <v>44159</v>
      </c>
      <c r="M909" t="s">
        <v>2817</v>
      </c>
      <c r="O909" t="str">
        <f>VLOOKUP(Table5[[#This Row],[Vendor_ID]],Table3[[Vendor_ID]:[REPUTASI]],10,0)</f>
        <v>B</v>
      </c>
      <c r="P909" t="str">
        <f>IF(Table5[[#This Row],[Reputation]]="F","Pembelian dilakukan kepada vendor dengan reputasi F","")</f>
        <v/>
      </c>
    </row>
    <row r="910" spans="1:16" hidden="1" x14ac:dyDescent="0.25">
      <c r="A910" s="4">
        <v>1186</v>
      </c>
      <c r="B910" s="4">
        <v>4</v>
      </c>
      <c r="C910" s="4">
        <v>4</v>
      </c>
      <c r="D910" s="4">
        <v>261</v>
      </c>
      <c r="E910" s="4">
        <v>1544</v>
      </c>
      <c r="F910" s="4">
        <v>1</v>
      </c>
      <c r="G910" s="11">
        <v>44150</v>
      </c>
      <c r="H910" s="41">
        <v>6987.75</v>
      </c>
      <c r="I910" s="41">
        <v>559.02</v>
      </c>
      <c r="J910" s="41">
        <v>174.69380000000001</v>
      </c>
      <c r="K910" s="41">
        <v>7721.4638000000004</v>
      </c>
      <c r="L910" s="11">
        <v>44159</v>
      </c>
      <c r="M910" t="s">
        <v>2817</v>
      </c>
      <c r="O910" t="str">
        <f>VLOOKUP(Table5[[#This Row],[Vendor_ID]],Table3[[Vendor_ID]:[REPUTASI]],10,0)</f>
        <v>B</v>
      </c>
      <c r="P910" t="str">
        <f>IF(Table5[[#This Row],[Reputation]]="F","Pembelian dilakukan kepada vendor dengan reputasi F","")</f>
        <v/>
      </c>
    </row>
    <row r="911" spans="1:16" hidden="1" x14ac:dyDescent="0.25">
      <c r="A911" s="5">
        <v>1187</v>
      </c>
      <c r="B911" s="5">
        <v>4</v>
      </c>
      <c r="C911" s="5">
        <v>4</v>
      </c>
      <c r="D911" s="5">
        <v>251</v>
      </c>
      <c r="E911" s="5">
        <v>1530</v>
      </c>
      <c r="F911" s="5">
        <v>2</v>
      </c>
      <c r="G911" s="10">
        <v>44150</v>
      </c>
      <c r="H911" s="40">
        <v>28072.275000000001</v>
      </c>
      <c r="I911" s="40">
        <v>2245.7820000000002</v>
      </c>
      <c r="J911" s="40">
        <v>701.80690000000004</v>
      </c>
      <c r="K911" s="40">
        <v>31019.8639</v>
      </c>
      <c r="L911" s="10">
        <v>44159</v>
      </c>
      <c r="M911" t="s">
        <v>2810</v>
      </c>
      <c r="O911" t="str">
        <f>VLOOKUP(Table5[[#This Row],[Vendor_ID]],Table3[[Vendor_ID]:[REPUTASI]],10,0)</f>
        <v>A</v>
      </c>
      <c r="P911" t="str">
        <f>IF(Table5[[#This Row],[Reputation]]="F","Pembelian dilakukan kepada vendor dengan reputasi F","")</f>
        <v/>
      </c>
    </row>
    <row r="912" spans="1:16" hidden="1" x14ac:dyDescent="0.25">
      <c r="A912" s="4">
        <v>1188</v>
      </c>
      <c r="B912" s="4">
        <v>4</v>
      </c>
      <c r="C912" s="4">
        <v>4</v>
      </c>
      <c r="D912" s="4">
        <v>253</v>
      </c>
      <c r="E912" s="4">
        <v>1508</v>
      </c>
      <c r="F912" s="4">
        <v>1</v>
      </c>
      <c r="G912" s="11">
        <v>44150</v>
      </c>
      <c r="H912" s="41">
        <v>37312.275000000001</v>
      </c>
      <c r="I912" s="41">
        <v>2984.982</v>
      </c>
      <c r="J912" s="41">
        <v>932.80690000000004</v>
      </c>
      <c r="K912" s="41">
        <v>41230.063900000001</v>
      </c>
      <c r="L912" s="11">
        <v>44159</v>
      </c>
      <c r="M912" t="s">
        <v>2810</v>
      </c>
      <c r="O912" t="str">
        <f>VLOOKUP(Table5[[#This Row],[Vendor_ID]],Table3[[Vendor_ID]:[REPUTASI]],10,0)</f>
        <v>A</v>
      </c>
      <c r="P912" t="str">
        <f>IF(Table5[[#This Row],[Reputation]]="F","Pembelian dilakukan kepada vendor dengan reputasi F","")</f>
        <v/>
      </c>
    </row>
    <row r="913" spans="1:16" hidden="1" x14ac:dyDescent="0.25">
      <c r="A913" s="5">
        <v>1189</v>
      </c>
      <c r="B913" s="5">
        <v>4</v>
      </c>
      <c r="C913" s="5">
        <v>4</v>
      </c>
      <c r="D913" s="5">
        <v>252</v>
      </c>
      <c r="E913" s="5">
        <v>1694</v>
      </c>
      <c r="F913" s="5">
        <v>1</v>
      </c>
      <c r="G913" s="10">
        <v>44153</v>
      </c>
      <c r="H913" s="40">
        <v>7623</v>
      </c>
      <c r="I913" s="40">
        <v>609.84</v>
      </c>
      <c r="J913" s="40">
        <v>190.57499999999999</v>
      </c>
      <c r="K913" s="40">
        <v>8423.4150000000009</v>
      </c>
      <c r="L913" s="10">
        <v>44162</v>
      </c>
      <c r="M913" t="s">
        <v>2817</v>
      </c>
      <c r="O913" t="str">
        <f>VLOOKUP(Table5[[#This Row],[Vendor_ID]],Table3[[Vendor_ID]:[REPUTASI]],10,0)</f>
        <v>B</v>
      </c>
      <c r="P913" t="str">
        <f>IF(Table5[[#This Row],[Reputation]]="F","Pembelian dilakukan kepada vendor dengan reputasi F","")</f>
        <v/>
      </c>
    </row>
    <row r="914" spans="1:16" x14ac:dyDescent="0.25">
      <c r="A914" s="4">
        <v>1190</v>
      </c>
      <c r="B914" s="4">
        <v>4</v>
      </c>
      <c r="C914" s="4">
        <v>4</v>
      </c>
      <c r="D914" s="4">
        <v>256</v>
      </c>
      <c r="E914" s="4">
        <v>1624</v>
      </c>
      <c r="F914" s="4">
        <v>2</v>
      </c>
      <c r="G914" s="11">
        <v>44153</v>
      </c>
      <c r="H914" s="41">
        <v>28297.5</v>
      </c>
      <c r="I914" s="41">
        <v>2263.8000000000002</v>
      </c>
      <c r="J914" s="41">
        <v>707.4375</v>
      </c>
      <c r="K914" s="41">
        <v>31268.737499999999</v>
      </c>
      <c r="L914" s="11">
        <v>44162</v>
      </c>
      <c r="M914" t="s">
        <v>1829</v>
      </c>
      <c r="O914" t="str">
        <f>VLOOKUP(Table5[[#This Row],[Vendor_ID]],Table3[[Vendor_ID]:[REPUTASI]],10,0)</f>
        <v>F</v>
      </c>
      <c r="P914" t="str">
        <f>IF(Table5[[#This Row],[Reputation]]="F","Pembelian dilakukan kepada vendor dengan reputasi F","")</f>
        <v>Pembelian dilakukan kepada vendor dengan reputasi F</v>
      </c>
    </row>
    <row r="915" spans="1:16" hidden="1" x14ac:dyDescent="0.25">
      <c r="A915" s="5">
        <v>1191</v>
      </c>
      <c r="B915" s="5">
        <v>4</v>
      </c>
      <c r="C915" s="5">
        <v>4</v>
      </c>
      <c r="D915" s="5">
        <v>259</v>
      </c>
      <c r="E915" s="5">
        <v>1548</v>
      </c>
      <c r="F915" s="5">
        <v>2</v>
      </c>
      <c r="G915" s="10">
        <v>44153</v>
      </c>
      <c r="H915" s="40">
        <v>59.944499999999998</v>
      </c>
      <c r="I915" s="40">
        <v>4.7956000000000003</v>
      </c>
      <c r="J915" s="40">
        <v>1.4985999999999999</v>
      </c>
      <c r="K915" s="40">
        <v>66.238699999999994</v>
      </c>
      <c r="L915" s="10">
        <v>44162</v>
      </c>
      <c r="M915" t="s">
        <v>2810</v>
      </c>
      <c r="O915" t="str">
        <f>VLOOKUP(Table5[[#This Row],[Vendor_ID]],Table3[[Vendor_ID]:[REPUTASI]],10,0)</f>
        <v>A</v>
      </c>
      <c r="P915" t="str">
        <f>IF(Table5[[#This Row],[Reputation]]="F","Pembelian dilakukan kepada vendor dengan reputasi F","")</f>
        <v/>
      </c>
    </row>
    <row r="916" spans="1:16" hidden="1" x14ac:dyDescent="0.25">
      <c r="A916" s="4">
        <v>1192</v>
      </c>
      <c r="B916" s="4">
        <v>4</v>
      </c>
      <c r="C916" s="4">
        <v>4</v>
      </c>
      <c r="D916" s="4">
        <v>260</v>
      </c>
      <c r="E916" s="4">
        <v>1598</v>
      </c>
      <c r="F916" s="4">
        <v>4</v>
      </c>
      <c r="G916" s="11">
        <v>44153</v>
      </c>
      <c r="H916" s="41">
        <v>117.432</v>
      </c>
      <c r="I916" s="41">
        <v>9.3946000000000005</v>
      </c>
      <c r="J916" s="41">
        <v>2.9358</v>
      </c>
      <c r="K916" s="41">
        <v>129.76240000000001</v>
      </c>
      <c r="L916" s="11">
        <v>44162</v>
      </c>
      <c r="M916" t="s">
        <v>2810</v>
      </c>
      <c r="O916" t="str">
        <f>VLOOKUP(Table5[[#This Row],[Vendor_ID]],Table3[[Vendor_ID]:[REPUTASI]],10,0)</f>
        <v>A</v>
      </c>
      <c r="P916" t="str">
        <f>IF(Table5[[#This Row],[Reputation]]="F","Pembelian dilakukan kepada vendor dengan reputasi F","")</f>
        <v/>
      </c>
    </row>
    <row r="917" spans="1:16" hidden="1" x14ac:dyDescent="0.25">
      <c r="A917" s="5">
        <v>1193</v>
      </c>
      <c r="B917" s="5">
        <v>4</v>
      </c>
      <c r="C917" s="5">
        <v>4</v>
      </c>
      <c r="D917" s="5">
        <v>258</v>
      </c>
      <c r="E917" s="5">
        <v>1658</v>
      </c>
      <c r="F917" s="5">
        <v>5</v>
      </c>
      <c r="G917" s="10">
        <v>44153</v>
      </c>
      <c r="H917" s="40">
        <v>43878.45</v>
      </c>
      <c r="I917" s="40">
        <v>3510.2759999999998</v>
      </c>
      <c r="J917" s="40">
        <v>1096.9612999999999</v>
      </c>
      <c r="K917" s="40">
        <v>48485.687299999998</v>
      </c>
      <c r="L917" s="10">
        <v>44162</v>
      </c>
      <c r="M917" t="s">
        <v>1829</v>
      </c>
      <c r="O917" t="str">
        <f>VLOOKUP(Table5[[#This Row],[Vendor_ID]],Table3[[Vendor_ID]:[REPUTASI]],10,0)</f>
        <v>B</v>
      </c>
      <c r="P917" t="str">
        <f>IF(Table5[[#This Row],[Reputation]]="F","Pembelian dilakukan kepada vendor dengan reputasi F","")</f>
        <v/>
      </c>
    </row>
    <row r="918" spans="1:16" hidden="1" x14ac:dyDescent="0.25">
      <c r="A918" s="4">
        <v>1194</v>
      </c>
      <c r="B918" s="4">
        <v>5</v>
      </c>
      <c r="C918" s="4">
        <v>4</v>
      </c>
      <c r="D918" s="4">
        <v>254</v>
      </c>
      <c r="E918" s="4">
        <v>1536</v>
      </c>
      <c r="F918" s="4">
        <v>4</v>
      </c>
      <c r="G918" s="11">
        <v>44153</v>
      </c>
      <c r="H918" s="41">
        <v>247.24350000000001</v>
      </c>
      <c r="I918" s="41">
        <v>19.779499999999999</v>
      </c>
      <c r="J918" s="41">
        <v>6.1810999999999998</v>
      </c>
      <c r="K918" s="41">
        <v>273.20409999999998</v>
      </c>
      <c r="L918" s="11">
        <v>44162</v>
      </c>
      <c r="M918" t="s">
        <v>2810</v>
      </c>
      <c r="O918" t="str">
        <f>VLOOKUP(Table5[[#This Row],[Vendor_ID]],Table3[[Vendor_ID]:[REPUTASI]],10,0)</f>
        <v>A</v>
      </c>
      <c r="P918" t="str">
        <f>IF(Table5[[#This Row],[Reputation]]="F","Pembelian dilakukan kepada vendor dengan reputasi F","")</f>
        <v/>
      </c>
    </row>
    <row r="919" spans="1:16" x14ac:dyDescent="0.25">
      <c r="A919" s="5">
        <v>1195</v>
      </c>
      <c r="B919" s="5">
        <v>4</v>
      </c>
      <c r="C919" s="5">
        <v>4</v>
      </c>
      <c r="D919" s="5">
        <v>257</v>
      </c>
      <c r="E919" s="5">
        <v>1568</v>
      </c>
      <c r="F919" s="5">
        <v>2</v>
      </c>
      <c r="G919" s="10">
        <v>44153</v>
      </c>
      <c r="H919" s="40">
        <v>49376.25</v>
      </c>
      <c r="I919" s="40">
        <v>3950.1</v>
      </c>
      <c r="J919" s="40">
        <v>1234.4063000000001</v>
      </c>
      <c r="K919" s="40">
        <v>54560.756300000001</v>
      </c>
      <c r="L919" s="10">
        <v>44162</v>
      </c>
      <c r="M919" t="s">
        <v>1829</v>
      </c>
      <c r="O919" t="str">
        <f>VLOOKUP(Table5[[#This Row],[Vendor_ID]],Table3[[Vendor_ID]:[REPUTASI]],10,0)</f>
        <v>F</v>
      </c>
      <c r="P919" t="str">
        <f>IF(Table5[[#This Row],[Reputation]]="F","Pembelian dilakukan kepada vendor dengan reputasi F","")</f>
        <v>Pembelian dilakukan kepada vendor dengan reputasi F</v>
      </c>
    </row>
    <row r="920" spans="1:16" hidden="1" x14ac:dyDescent="0.25">
      <c r="A920" s="4">
        <v>1196</v>
      </c>
      <c r="B920" s="4">
        <v>4</v>
      </c>
      <c r="C920" s="4">
        <v>4</v>
      </c>
      <c r="D920" s="4">
        <v>261</v>
      </c>
      <c r="E920" s="4">
        <v>1648</v>
      </c>
      <c r="F920" s="4">
        <v>5</v>
      </c>
      <c r="G920" s="11">
        <v>44153</v>
      </c>
      <c r="H920" s="41">
        <v>142.41149999999999</v>
      </c>
      <c r="I920" s="41">
        <v>11.392899999999999</v>
      </c>
      <c r="J920" s="41">
        <v>3.5602999999999998</v>
      </c>
      <c r="K920" s="41">
        <v>157.3647</v>
      </c>
      <c r="L920" s="11">
        <v>44162</v>
      </c>
      <c r="M920" t="s">
        <v>2810</v>
      </c>
      <c r="O920" t="str">
        <f>VLOOKUP(Table5[[#This Row],[Vendor_ID]],Table3[[Vendor_ID]:[REPUTASI]],10,0)</f>
        <v>A</v>
      </c>
      <c r="P920" t="str">
        <f>IF(Table5[[#This Row],[Reputation]]="F","Pembelian dilakukan kepada vendor dengan reputasi F","")</f>
        <v/>
      </c>
    </row>
    <row r="921" spans="1:16" hidden="1" x14ac:dyDescent="0.25">
      <c r="A921" s="5">
        <v>1197</v>
      </c>
      <c r="B921" s="5">
        <v>4</v>
      </c>
      <c r="C921" s="5">
        <v>4</v>
      </c>
      <c r="D921" s="5">
        <v>251</v>
      </c>
      <c r="E921" s="5">
        <v>1646</v>
      </c>
      <c r="F921" s="5">
        <v>2</v>
      </c>
      <c r="G921" s="10">
        <v>44153</v>
      </c>
      <c r="H921" s="40">
        <v>48030.675000000003</v>
      </c>
      <c r="I921" s="40">
        <v>3842.4540000000002</v>
      </c>
      <c r="J921" s="40">
        <v>1200.7669000000001</v>
      </c>
      <c r="K921" s="40">
        <v>53073.895900000003</v>
      </c>
      <c r="L921" s="10">
        <v>44162</v>
      </c>
      <c r="M921" t="s">
        <v>2810</v>
      </c>
      <c r="O921" t="str">
        <f>VLOOKUP(Table5[[#This Row],[Vendor_ID]],Table3[[Vendor_ID]:[REPUTASI]],10,0)</f>
        <v>A</v>
      </c>
      <c r="P921" t="str">
        <f>IF(Table5[[#This Row],[Reputation]]="F","Pembelian dilakukan kepada vendor dengan reputasi F","")</f>
        <v/>
      </c>
    </row>
    <row r="922" spans="1:16" hidden="1" x14ac:dyDescent="0.25">
      <c r="A922" s="4">
        <v>1198</v>
      </c>
      <c r="B922" s="4">
        <v>4</v>
      </c>
      <c r="C922" s="4">
        <v>4</v>
      </c>
      <c r="D922" s="4">
        <v>253</v>
      </c>
      <c r="E922" s="4">
        <v>1672</v>
      </c>
      <c r="F922" s="4">
        <v>4</v>
      </c>
      <c r="G922" s="11">
        <v>44153</v>
      </c>
      <c r="H922" s="41">
        <v>51113.748</v>
      </c>
      <c r="I922" s="41">
        <v>4089.0998</v>
      </c>
      <c r="J922" s="41">
        <v>1277.8436999999999</v>
      </c>
      <c r="K922" s="41">
        <v>56480.691500000001</v>
      </c>
      <c r="L922" s="11">
        <v>44162</v>
      </c>
      <c r="M922" t="s">
        <v>2817</v>
      </c>
      <c r="O922" t="str">
        <f>VLOOKUP(Table5[[#This Row],[Vendor_ID]],Table3[[Vendor_ID]:[REPUTASI]],10,0)</f>
        <v>B</v>
      </c>
      <c r="P922" t="str">
        <f>IF(Table5[[#This Row],[Reputation]]="F","Pembelian dilakukan kepada vendor dengan reputasi F","")</f>
        <v/>
      </c>
    </row>
    <row r="923" spans="1:16" hidden="1" x14ac:dyDescent="0.25">
      <c r="A923" s="5">
        <v>1199</v>
      </c>
      <c r="B923" s="5">
        <v>4</v>
      </c>
      <c r="C923" s="5">
        <v>4</v>
      </c>
      <c r="D923" s="5">
        <v>255</v>
      </c>
      <c r="E923" s="5">
        <v>1600</v>
      </c>
      <c r="F923" s="5">
        <v>1</v>
      </c>
      <c r="G923" s="10">
        <v>44153</v>
      </c>
      <c r="H923" s="40">
        <v>1276.2750000000001</v>
      </c>
      <c r="I923" s="40">
        <v>102.102</v>
      </c>
      <c r="J923" s="40">
        <v>31.9069</v>
      </c>
      <c r="K923" s="40">
        <v>1410.2838999999999</v>
      </c>
      <c r="L923" s="10">
        <v>44162</v>
      </c>
      <c r="M923" t="s">
        <v>2810</v>
      </c>
      <c r="O923" t="str">
        <f>VLOOKUP(Table5[[#This Row],[Vendor_ID]],Table3[[Vendor_ID]:[REPUTASI]],10,0)</f>
        <v>A</v>
      </c>
      <c r="P923" t="str">
        <f>IF(Table5[[#This Row],[Reputation]]="F","Pembelian dilakukan kepada vendor dengan reputasi F","")</f>
        <v/>
      </c>
    </row>
    <row r="924" spans="1:16" hidden="1" x14ac:dyDescent="0.25">
      <c r="A924" s="4">
        <v>1200</v>
      </c>
      <c r="B924" s="4">
        <v>4</v>
      </c>
      <c r="C924" s="4">
        <v>4</v>
      </c>
      <c r="D924" s="4">
        <v>252</v>
      </c>
      <c r="E924" s="4">
        <v>1522</v>
      </c>
      <c r="F924" s="4">
        <v>1</v>
      </c>
      <c r="G924" s="11">
        <v>44153</v>
      </c>
      <c r="H924" s="41">
        <v>2003.925</v>
      </c>
      <c r="I924" s="41">
        <v>160.31399999999999</v>
      </c>
      <c r="J924" s="41">
        <v>50.098100000000002</v>
      </c>
      <c r="K924" s="41">
        <v>2214.3371000000002</v>
      </c>
      <c r="L924" s="11">
        <v>44162</v>
      </c>
      <c r="M924" t="s">
        <v>2810</v>
      </c>
      <c r="O924" t="str">
        <f>VLOOKUP(Table5[[#This Row],[Vendor_ID]],Table3[[Vendor_ID]:[REPUTASI]],10,0)</f>
        <v>A</v>
      </c>
      <c r="P924" t="str">
        <f>IF(Table5[[#This Row],[Reputation]]="F","Pembelian dilakukan kepada vendor dengan reputasi F","")</f>
        <v/>
      </c>
    </row>
    <row r="925" spans="1:16" x14ac:dyDescent="0.25">
      <c r="A925" s="5">
        <v>1201</v>
      </c>
      <c r="B925" s="5">
        <v>4</v>
      </c>
      <c r="C925" s="5">
        <v>4</v>
      </c>
      <c r="D925" s="5">
        <v>259</v>
      </c>
      <c r="E925" s="5">
        <v>1570</v>
      </c>
      <c r="F925" s="5">
        <v>4</v>
      </c>
      <c r="G925" s="10">
        <v>44154</v>
      </c>
      <c r="H925" s="40">
        <v>22516.724999999999</v>
      </c>
      <c r="I925" s="40">
        <v>1801.338</v>
      </c>
      <c r="J925" s="40">
        <v>562.91809999999998</v>
      </c>
      <c r="K925" s="40">
        <v>24880.981100000001</v>
      </c>
      <c r="L925" s="10">
        <v>44163</v>
      </c>
      <c r="M925" t="s">
        <v>1829</v>
      </c>
      <c r="O925" t="str">
        <f>VLOOKUP(Table5[[#This Row],[Vendor_ID]],Table3[[Vendor_ID]:[REPUTASI]],10,0)</f>
        <v>F</v>
      </c>
      <c r="P925" t="str">
        <f>IF(Table5[[#This Row],[Reputation]]="F","Pembelian dilakukan kepada vendor dengan reputasi F","")</f>
        <v>Pembelian dilakukan kepada vendor dengan reputasi F</v>
      </c>
    </row>
    <row r="926" spans="1:16" x14ac:dyDescent="0.25">
      <c r="A926" s="4">
        <v>1202</v>
      </c>
      <c r="B926" s="4">
        <v>4</v>
      </c>
      <c r="C926" s="4">
        <v>4</v>
      </c>
      <c r="D926" s="4">
        <v>260</v>
      </c>
      <c r="E926" s="4">
        <v>1516</v>
      </c>
      <c r="F926" s="4">
        <v>1</v>
      </c>
      <c r="G926" s="11">
        <v>44154</v>
      </c>
      <c r="H926" s="41">
        <v>454.86</v>
      </c>
      <c r="I926" s="41">
        <v>36.388800000000003</v>
      </c>
      <c r="J926" s="41">
        <v>11.371499999999999</v>
      </c>
      <c r="K926" s="41">
        <v>502.62029999999999</v>
      </c>
      <c r="L926" s="11">
        <v>44163</v>
      </c>
      <c r="M926" t="s">
        <v>1829</v>
      </c>
      <c r="O926" t="str">
        <f>VLOOKUP(Table5[[#This Row],[Vendor_ID]],Table3[[Vendor_ID]:[REPUTASI]],10,0)</f>
        <v>F</v>
      </c>
      <c r="P926" t="str">
        <f>IF(Table5[[#This Row],[Reputation]]="F","Pembelian dilakukan kepada vendor dengan reputasi F","")</f>
        <v>Pembelian dilakukan kepada vendor dengan reputasi F</v>
      </c>
    </row>
    <row r="927" spans="1:16" hidden="1" x14ac:dyDescent="0.25">
      <c r="A927" s="5">
        <v>1203</v>
      </c>
      <c r="B927" s="5">
        <v>4</v>
      </c>
      <c r="C927" s="5">
        <v>4</v>
      </c>
      <c r="D927" s="5">
        <v>258</v>
      </c>
      <c r="E927" s="5">
        <v>1506</v>
      </c>
      <c r="F927" s="5">
        <v>5</v>
      </c>
      <c r="G927" s="10">
        <v>44154</v>
      </c>
      <c r="H927" s="40">
        <v>43878.45</v>
      </c>
      <c r="I927" s="40">
        <v>3510.2759999999998</v>
      </c>
      <c r="J927" s="40">
        <v>1096.9612999999999</v>
      </c>
      <c r="K927" s="40">
        <v>48485.687299999998</v>
      </c>
      <c r="L927" s="10">
        <v>44163</v>
      </c>
      <c r="M927" t="s">
        <v>1829</v>
      </c>
      <c r="O927" t="str">
        <f>VLOOKUP(Table5[[#This Row],[Vendor_ID]],Table3[[Vendor_ID]:[REPUTASI]],10,0)</f>
        <v>B</v>
      </c>
      <c r="P927" t="str">
        <f>IF(Table5[[#This Row],[Reputation]]="F","Pembelian dilakukan kepada vendor dengan reputasi F","")</f>
        <v/>
      </c>
    </row>
    <row r="928" spans="1:16" hidden="1" x14ac:dyDescent="0.25">
      <c r="A928" s="4">
        <v>1204</v>
      </c>
      <c r="B928" s="4">
        <v>4</v>
      </c>
      <c r="C928" s="4">
        <v>3</v>
      </c>
      <c r="D928" s="4">
        <v>250</v>
      </c>
      <c r="E928" s="4">
        <v>1626</v>
      </c>
      <c r="F928" s="4">
        <v>2</v>
      </c>
      <c r="G928" s="11">
        <v>44154</v>
      </c>
      <c r="H928" s="41">
        <v>7132.125</v>
      </c>
      <c r="I928" s="41">
        <v>570.57000000000005</v>
      </c>
      <c r="J928" s="41">
        <v>178.3031</v>
      </c>
      <c r="K928" s="41">
        <v>7880.9980999999998</v>
      </c>
      <c r="L928" s="11">
        <v>44163</v>
      </c>
      <c r="M928" t="s">
        <v>2817</v>
      </c>
      <c r="O928" t="str">
        <f>VLOOKUP(Table5[[#This Row],[Vendor_ID]],Table3[[Vendor_ID]:[REPUTASI]],10,0)</f>
        <v>B</v>
      </c>
      <c r="P928" t="str">
        <f>IF(Table5[[#This Row],[Reputation]]="F","Pembelian dilakukan kepada vendor dengan reputasi F","")</f>
        <v/>
      </c>
    </row>
    <row r="929" spans="1:16" x14ac:dyDescent="0.25">
      <c r="A929" s="5">
        <v>1205</v>
      </c>
      <c r="B929" s="5">
        <v>4</v>
      </c>
      <c r="C929" s="5">
        <v>4</v>
      </c>
      <c r="D929" s="5">
        <v>257</v>
      </c>
      <c r="E929" s="5">
        <v>1542</v>
      </c>
      <c r="F929" s="5">
        <v>2</v>
      </c>
      <c r="G929" s="10">
        <v>44155</v>
      </c>
      <c r="H929" s="40">
        <v>28343.7</v>
      </c>
      <c r="I929" s="40">
        <v>2267.4960000000001</v>
      </c>
      <c r="J929" s="40">
        <v>708.59249999999997</v>
      </c>
      <c r="K929" s="40">
        <v>31319.788499999999</v>
      </c>
      <c r="L929" s="10">
        <v>44164</v>
      </c>
      <c r="M929" t="s">
        <v>1829</v>
      </c>
      <c r="O929" t="str">
        <f>VLOOKUP(Table5[[#This Row],[Vendor_ID]],Table3[[Vendor_ID]:[REPUTASI]],10,0)</f>
        <v>F</v>
      </c>
      <c r="P929" t="str">
        <f>IF(Table5[[#This Row],[Reputation]]="F","Pembelian dilakukan kepada vendor dengan reputasi F","")</f>
        <v>Pembelian dilakukan kepada vendor dengan reputasi F</v>
      </c>
    </row>
    <row r="930" spans="1:16" hidden="1" x14ac:dyDescent="0.25">
      <c r="A930" s="4">
        <v>1206</v>
      </c>
      <c r="B930" s="4">
        <v>4</v>
      </c>
      <c r="C930" s="4">
        <v>4</v>
      </c>
      <c r="D930" s="4">
        <v>261</v>
      </c>
      <c r="E930" s="4">
        <v>1610</v>
      </c>
      <c r="F930" s="4">
        <v>4</v>
      </c>
      <c r="G930" s="11">
        <v>44155</v>
      </c>
      <c r="H930" s="41">
        <v>22516.724999999999</v>
      </c>
      <c r="I930" s="41">
        <v>1801.338</v>
      </c>
      <c r="J930" s="41">
        <v>562.91809999999998</v>
      </c>
      <c r="K930" s="41">
        <v>24880.981100000001</v>
      </c>
      <c r="L930" s="11">
        <v>44164</v>
      </c>
      <c r="M930" t="s">
        <v>2810</v>
      </c>
      <c r="O930" t="str">
        <f>VLOOKUP(Table5[[#This Row],[Vendor_ID]],Table3[[Vendor_ID]:[REPUTASI]],10,0)</f>
        <v>A</v>
      </c>
      <c r="P930" t="str">
        <f>IF(Table5[[#This Row],[Reputation]]="F","Pembelian dilakukan kepada vendor dengan reputasi F","")</f>
        <v/>
      </c>
    </row>
    <row r="931" spans="1:16" hidden="1" x14ac:dyDescent="0.25">
      <c r="A931" s="5">
        <v>1207</v>
      </c>
      <c r="B931" s="5">
        <v>4</v>
      </c>
      <c r="C931" s="5">
        <v>4</v>
      </c>
      <c r="D931" s="5">
        <v>251</v>
      </c>
      <c r="E931" s="5">
        <v>1638</v>
      </c>
      <c r="F931" s="5">
        <v>5</v>
      </c>
      <c r="G931" s="10">
        <v>44155</v>
      </c>
      <c r="H931" s="40">
        <v>34644.224999999999</v>
      </c>
      <c r="I931" s="40">
        <v>2771.538</v>
      </c>
      <c r="J931" s="40">
        <v>866.10559999999998</v>
      </c>
      <c r="K931" s="40">
        <v>38281.868600000002</v>
      </c>
      <c r="L931" s="10">
        <v>44164</v>
      </c>
      <c r="M931" t="s">
        <v>2817</v>
      </c>
      <c r="O931" t="str">
        <f>VLOOKUP(Table5[[#This Row],[Vendor_ID]],Table3[[Vendor_ID]:[REPUTASI]],10,0)</f>
        <v>A</v>
      </c>
      <c r="P931" t="str">
        <f>IF(Table5[[#This Row],[Reputation]]="F","Pembelian dilakukan kepada vendor dengan reputasi F","")</f>
        <v/>
      </c>
    </row>
    <row r="932" spans="1:16" hidden="1" x14ac:dyDescent="0.25">
      <c r="A932" s="4">
        <v>1208</v>
      </c>
      <c r="B932" s="4">
        <v>4</v>
      </c>
      <c r="C932" s="4">
        <v>4</v>
      </c>
      <c r="D932" s="4">
        <v>253</v>
      </c>
      <c r="E932" s="4">
        <v>1582</v>
      </c>
      <c r="F932" s="4">
        <v>4</v>
      </c>
      <c r="G932" s="11">
        <v>44155</v>
      </c>
      <c r="H932" s="41">
        <v>625.08600000000001</v>
      </c>
      <c r="I932" s="41">
        <v>50.006900000000002</v>
      </c>
      <c r="J932" s="41">
        <v>15.6272</v>
      </c>
      <c r="K932" s="41">
        <v>690.7201</v>
      </c>
      <c r="L932" s="11">
        <v>44164</v>
      </c>
      <c r="M932" t="s">
        <v>2810</v>
      </c>
      <c r="O932" t="str">
        <f>VLOOKUP(Table5[[#This Row],[Vendor_ID]],Table3[[Vendor_ID]:[REPUTASI]],10,0)</f>
        <v>A</v>
      </c>
      <c r="P932" t="str">
        <f>IF(Table5[[#This Row],[Reputation]]="F","Pembelian dilakukan kepada vendor dengan reputasi F","")</f>
        <v/>
      </c>
    </row>
    <row r="933" spans="1:16" hidden="1" x14ac:dyDescent="0.25">
      <c r="A933" s="5">
        <v>1209</v>
      </c>
      <c r="B933" s="5">
        <v>4</v>
      </c>
      <c r="C933" s="5">
        <v>4</v>
      </c>
      <c r="D933" s="5">
        <v>255</v>
      </c>
      <c r="E933" s="5">
        <v>1510</v>
      </c>
      <c r="F933" s="5">
        <v>5</v>
      </c>
      <c r="G933" s="10">
        <v>44155</v>
      </c>
      <c r="H933" s="40">
        <v>143.04150000000001</v>
      </c>
      <c r="I933" s="40">
        <v>11.443300000000001</v>
      </c>
      <c r="J933" s="40">
        <v>3.5760000000000001</v>
      </c>
      <c r="K933" s="40">
        <v>158.0608</v>
      </c>
      <c r="L933" s="10">
        <v>44164</v>
      </c>
      <c r="M933" t="s">
        <v>2810</v>
      </c>
      <c r="O933" t="str">
        <f>VLOOKUP(Table5[[#This Row],[Vendor_ID]],Table3[[Vendor_ID]:[REPUTASI]],10,0)</f>
        <v>A</v>
      </c>
      <c r="P933" t="str">
        <f>IF(Table5[[#This Row],[Reputation]]="F","Pembelian dilakukan kepada vendor dengan reputasi F","")</f>
        <v/>
      </c>
    </row>
    <row r="934" spans="1:16" x14ac:dyDescent="0.25">
      <c r="A934" s="4">
        <v>1210</v>
      </c>
      <c r="B934" s="4">
        <v>4</v>
      </c>
      <c r="C934" s="4">
        <v>4</v>
      </c>
      <c r="D934" s="4">
        <v>256</v>
      </c>
      <c r="E934" s="4">
        <v>1526</v>
      </c>
      <c r="F934" s="4">
        <v>2</v>
      </c>
      <c r="G934" s="11">
        <v>44155</v>
      </c>
      <c r="H934" s="41">
        <v>28199.325000000001</v>
      </c>
      <c r="I934" s="41">
        <v>2255.9459999999999</v>
      </c>
      <c r="J934" s="41">
        <v>704.98310000000004</v>
      </c>
      <c r="K934" s="41">
        <v>31160.254099999998</v>
      </c>
      <c r="L934" s="11">
        <v>44164</v>
      </c>
      <c r="M934" t="s">
        <v>1829</v>
      </c>
      <c r="O934" t="str">
        <f>VLOOKUP(Table5[[#This Row],[Vendor_ID]],Table3[[Vendor_ID]:[REPUTASI]],10,0)</f>
        <v>F</v>
      </c>
      <c r="P934" t="str">
        <f>IF(Table5[[#This Row],[Reputation]]="F","Pembelian dilakukan kepada vendor dengan reputasi F","")</f>
        <v>Pembelian dilakukan kepada vendor dengan reputasi F</v>
      </c>
    </row>
    <row r="935" spans="1:16" hidden="1" x14ac:dyDescent="0.25">
      <c r="A935" s="5">
        <v>1211</v>
      </c>
      <c r="B935" s="5">
        <v>4</v>
      </c>
      <c r="C935" s="5">
        <v>4</v>
      </c>
      <c r="D935" s="5">
        <v>259</v>
      </c>
      <c r="E935" s="5">
        <v>1644</v>
      </c>
      <c r="F935" s="5">
        <v>1</v>
      </c>
      <c r="G935" s="10">
        <v>44155</v>
      </c>
      <c r="H935" s="40">
        <v>3713.3249999999998</v>
      </c>
      <c r="I935" s="40">
        <v>297.06599999999997</v>
      </c>
      <c r="J935" s="40">
        <v>92.833100000000002</v>
      </c>
      <c r="K935" s="40">
        <v>4103.2241000000004</v>
      </c>
      <c r="L935" s="10">
        <v>44164</v>
      </c>
      <c r="M935" t="s">
        <v>2817</v>
      </c>
      <c r="O935" t="str">
        <f>VLOOKUP(Table5[[#This Row],[Vendor_ID]],Table3[[Vendor_ID]:[REPUTASI]],10,0)</f>
        <v>B</v>
      </c>
      <c r="P935" t="str">
        <f>IF(Table5[[#This Row],[Reputation]]="F","Pembelian dilakukan kepada vendor dengan reputasi F","")</f>
        <v/>
      </c>
    </row>
    <row r="936" spans="1:16" x14ac:dyDescent="0.25">
      <c r="A936" s="4">
        <v>1212</v>
      </c>
      <c r="B936" s="4">
        <v>4</v>
      </c>
      <c r="C936" s="4">
        <v>4</v>
      </c>
      <c r="D936" s="4">
        <v>260</v>
      </c>
      <c r="E936" s="4">
        <v>1680</v>
      </c>
      <c r="F936" s="4">
        <v>5</v>
      </c>
      <c r="G936" s="11">
        <v>44155</v>
      </c>
      <c r="H936" s="41">
        <v>43878.45</v>
      </c>
      <c r="I936" s="41">
        <v>3510.2759999999998</v>
      </c>
      <c r="J936" s="41">
        <v>1096.9612999999999</v>
      </c>
      <c r="K936" s="41">
        <v>48485.687299999998</v>
      </c>
      <c r="L936" s="11">
        <v>44164</v>
      </c>
      <c r="M936" t="s">
        <v>1829</v>
      </c>
      <c r="O936" t="str">
        <f>VLOOKUP(Table5[[#This Row],[Vendor_ID]],Table3[[Vendor_ID]:[REPUTASI]],10,0)</f>
        <v>F</v>
      </c>
      <c r="P936" t="str">
        <f>IF(Table5[[#This Row],[Reputation]]="F","Pembelian dilakukan kepada vendor dengan reputasi F","")</f>
        <v>Pembelian dilakukan kepada vendor dengan reputasi F</v>
      </c>
    </row>
    <row r="937" spans="1:16" hidden="1" x14ac:dyDescent="0.25">
      <c r="A937" s="5">
        <v>1213</v>
      </c>
      <c r="B937" s="5">
        <v>4</v>
      </c>
      <c r="C937" s="5">
        <v>4</v>
      </c>
      <c r="D937" s="5">
        <v>258</v>
      </c>
      <c r="E937" s="5">
        <v>1584</v>
      </c>
      <c r="F937" s="5">
        <v>5</v>
      </c>
      <c r="G937" s="10">
        <v>44155</v>
      </c>
      <c r="H937" s="40">
        <v>9799.65</v>
      </c>
      <c r="I937" s="40">
        <v>783.97199999999998</v>
      </c>
      <c r="J937" s="40">
        <v>244.9913</v>
      </c>
      <c r="K937" s="40">
        <v>10828.613300000001</v>
      </c>
      <c r="L937" s="10">
        <v>44164</v>
      </c>
      <c r="M937" t="s">
        <v>1829</v>
      </c>
      <c r="O937" t="str">
        <f>VLOOKUP(Table5[[#This Row],[Vendor_ID]],Table3[[Vendor_ID]:[REPUTASI]],10,0)</f>
        <v>B</v>
      </c>
      <c r="P937" t="str">
        <f>IF(Table5[[#This Row],[Reputation]]="F","Pembelian dilakukan kepada vendor dengan reputasi F","")</f>
        <v/>
      </c>
    </row>
    <row r="938" spans="1:16" hidden="1" x14ac:dyDescent="0.25">
      <c r="A938" s="4">
        <v>1214</v>
      </c>
      <c r="B938" s="4">
        <v>4</v>
      </c>
      <c r="C938" s="4">
        <v>4</v>
      </c>
      <c r="D938" s="4">
        <v>254</v>
      </c>
      <c r="E938" s="4">
        <v>1620</v>
      </c>
      <c r="F938" s="4">
        <v>5</v>
      </c>
      <c r="G938" s="11">
        <v>44155</v>
      </c>
      <c r="H938" s="41">
        <v>5711.4750000000004</v>
      </c>
      <c r="I938" s="41">
        <v>456.91800000000001</v>
      </c>
      <c r="J938" s="41">
        <v>142.7869</v>
      </c>
      <c r="K938" s="41">
        <v>6311.1799000000001</v>
      </c>
      <c r="L938" s="11">
        <v>44164</v>
      </c>
      <c r="M938" t="s">
        <v>2817</v>
      </c>
      <c r="O938" t="str">
        <f>VLOOKUP(Table5[[#This Row],[Vendor_ID]],Table3[[Vendor_ID]:[REPUTASI]],10,0)</f>
        <v>B</v>
      </c>
      <c r="P938" t="str">
        <f>IF(Table5[[#This Row],[Reputation]]="F","Pembelian dilakukan kepada vendor dengan reputasi F","")</f>
        <v/>
      </c>
    </row>
    <row r="939" spans="1:16" hidden="1" x14ac:dyDescent="0.25">
      <c r="A939" s="5">
        <v>1215</v>
      </c>
      <c r="B939" s="5">
        <v>4</v>
      </c>
      <c r="C939" s="5">
        <v>4</v>
      </c>
      <c r="D939" s="5">
        <v>257</v>
      </c>
      <c r="E939" s="5">
        <v>1666</v>
      </c>
      <c r="F939" s="5">
        <v>4</v>
      </c>
      <c r="G939" s="10">
        <v>44155</v>
      </c>
      <c r="H939" s="40">
        <v>1099.0350000000001</v>
      </c>
      <c r="I939" s="40">
        <v>87.922799999999995</v>
      </c>
      <c r="J939" s="40">
        <v>27.475899999999999</v>
      </c>
      <c r="K939" s="40">
        <v>1214.4337</v>
      </c>
      <c r="L939" s="10">
        <v>44164</v>
      </c>
      <c r="M939" t="s">
        <v>2817</v>
      </c>
      <c r="O939" t="str">
        <f>VLOOKUP(Table5[[#This Row],[Vendor_ID]],Table3[[Vendor_ID]:[REPUTASI]],10,0)</f>
        <v>B</v>
      </c>
      <c r="P939" t="str">
        <f>IF(Table5[[#This Row],[Reputation]]="F","Pembelian dilakukan kepada vendor dengan reputasi F","")</f>
        <v/>
      </c>
    </row>
    <row r="940" spans="1:16" hidden="1" x14ac:dyDescent="0.25">
      <c r="A940" s="4">
        <v>1216</v>
      </c>
      <c r="B940" s="4">
        <v>4</v>
      </c>
      <c r="C940" s="4">
        <v>4</v>
      </c>
      <c r="D940" s="4">
        <v>261</v>
      </c>
      <c r="E940" s="4">
        <v>1592</v>
      </c>
      <c r="F940" s="4">
        <v>2</v>
      </c>
      <c r="G940" s="11">
        <v>44155</v>
      </c>
      <c r="H940" s="41">
        <v>97.965000000000003</v>
      </c>
      <c r="I940" s="41">
        <v>7.8372000000000002</v>
      </c>
      <c r="J940" s="41">
        <v>2.4491000000000001</v>
      </c>
      <c r="K940" s="41">
        <v>108.2513</v>
      </c>
      <c r="L940" s="11">
        <v>44164</v>
      </c>
      <c r="M940" t="s">
        <v>2810</v>
      </c>
      <c r="O940" t="str">
        <f>VLOOKUP(Table5[[#This Row],[Vendor_ID]],Table3[[Vendor_ID]:[REPUTASI]],10,0)</f>
        <v>A</v>
      </c>
      <c r="P940" t="str">
        <f>IF(Table5[[#This Row],[Reputation]]="F","Pembelian dilakukan kepada vendor dengan reputasi F","")</f>
        <v/>
      </c>
    </row>
    <row r="941" spans="1:16" hidden="1" x14ac:dyDescent="0.25">
      <c r="A941" s="5">
        <v>1217</v>
      </c>
      <c r="B941" s="5">
        <v>4</v>
      </c>
      <c r="C941" s="5">
        <v>4</v>
      </c>
      <c r="D941" s="5">
        <v>251</v>
      </c>
      <c r="E941" s="5">
        <v>1618</v>
      </c>
      <c r="F941" s="5">
        <v>4</v>
      </c>
      <c r="G941" s="10">
        <v>44155</v>
      </c>
      <c r="H941" s="40">
        <v>114.471</v>
      </c>
      <c r="I941" s="40">
        <v>9.1577000000000002</v>
      </c>
      <c r="J941" s="40">
        <v>2.8618000000000001</v>
      </c>
      <c r="K941" s="40">
        <v>126.4905</v>
      </c>
      <c r="L941" s="10">
        <v>44164</v>
      </c>
      <c r="M941" t="s">
        <v>2810</v>
      </c>
      <c r="O941" t="str">
        <f>VLOOKUP(Table5[[#This Row],[Vendor_ID]],Table3[[Vendor_ID]:[REPUTASI]],10,0)</f>
        <v>A</v>
      </c>
      <c r="P941" t="str">
        <f>IF(Table5[[#This Row],[Reputation]]="F","Pembelian dilakukan kepada vendor dengan reputasi F","")</f>
        <v/>
      </c>
    </row>
    <row r="942" spans="1:16" hidden="1" x14ac:dyDescent="0.25">
      <c r="A942" s="4">
        <v>1218</v>
      </c>
      <c r="B942" s="4">
        <v>5</v>
      </c>
      <c r="C942" s="4">
        <v>4</v>
      </c>
      <c r="D942" s="4">
        <v>253</v>
      </c>
      <c r="E942" s="4">
        <v>1612</v>
      </c>
      <c r="F942" s="4">
        <v>4</v>
      </c>
      <c r="G942" s="11">
        <v>44155</v>
      </c>
      <c r="H942" s="41">
        <v>132.6465</v>
      </c>
      <c r="I942" s="41">
        <v>10.611700000000001</v>
      </c>
      <c r="J942" s="41">
        <v>3.3161999999999998</v>
      </c>
      <c r="K942" s="41">
        <v>146.5744</v>
      </c>
      <c r="L942" s="11">
        <v>44164</v>
      </c>
      <c r="M942" t="s">
        <v>2810</v>
      </c>
      <c r="O942" t="str">
        <f>VLOOKUP(Table5[[#This Row],[Vendor_ID]],Table3[[Vendor_ID]:[REPUTASI]],10,0)</f>
        <v>A</v>
      </c>
      <c r="P942" t="str">
        <f>IF(Table5[[#This Row],[Reputation]]="F","Pembelian dilakukan kepada vendor dengan reputasi F","")</f>
        <v/>
      </c>
    </row>
    <row r="943" spans="1:16" hidden="1" x14ac:dyDescent="0.25">
      <c r="A943" s="5">
        <v>1219</v>
      </c>
      <c r="B943" s="5">
        <v>4</v>
      </c>
      <c r="C943" s="5">
        <v>4</v>
      </c>
      <c r="D943" s="5">
        <v>255</v>
      </c>
      <c r="E943" s="5">
        <v>1586</v>
      </c>
      <c r="F943" s="5">
        <v>5</v>
      </c>
      <c r="G943" s="10">
        <v>44155</v>
      </c>
      <c r="H943" s="40">
        <v>43878.45</v>
      </c>
      <c r="I943" s="40">
        <v>3510.2759999999998</v>
      </c>
      <c r="J943" s="40">
        <v>1096.9612999999999</v>
      </c>
      <c r="K943" s="40">
        <v>48485.687299999998</v>
      </c>
      <c r="L943" s="10">
        <v>44164</v>
      </c>
      <c r="M943" t="s">
        <v>2817</v>
      </c>
      <c r="O943" t="str">
        <f>VLOOKUP(Table5[[#This Row],[Vendor_ID]],Table3[[Vendor_ID]:[REPUTASI]],10,0)</f>
        <v>A</v>
      </c>
      <c r="P943" t="str">
        <f>IF(Table5[[#This Row],[Reputation]]="F","Pembelian dilakukan kepada vendor dengan reputasi F","")</f>
        <v/>
      </c>
    </row>
    <row r="944" spans="1:16" hidden="1" x14ac:dyDescent="0.25">
      <c r="A944" s="4">
        <v>1220</v>
      </c>
      <c r="B944" s="4">
        <v>4</v>
      </c>
      <c r="C944" s="4">
        <v>4</v>
      </c>
      <c r="D944" s="4">
        <v>256</v>
      </c>
      <c r="E944" s="4">
        <v>1500</v>
      </c>
      <c r="F944" s="4">
        <v>1</v>
      </c>
      <c r="G944" s="11">
        <v>44155</v>
      </c>
      <c r="H944" s="41">
        <v>418.95</v>
      </c>
      <c r="I944" s="41">
        <v>33.515999999999998</v>
      </c>
      <c r="J944" s="41">
        <v>10.473800000000001</v>
      </c>
      <c r="K944" s="41">
        <v>462.93979999999999</v>
      </c>
      <c r="L944" s="11">
        <v>44164</v>
      </c>
      <c r="M944" t="s">
        <v>2817</v>
      </c>
      <c r="O944" t="str">
        <f>VLOOKUP(Table5[[#This Row],[Vendor_ID]],Table3[[Vendor_ID]:[REPUTASI]],10,0)</f>
        <v>B</v>
      </c>
      <c r="P944" t="str">
        <f>IF(Table5[[#This Row],[Reputation]]="F","Pembelian dilakukan kepada vendor dengan reputasi F","")</f>
        <v/>
      </c>
    </row>
    <row r="945" spans="1:16" hidden="1" x14ac:dyDescent="0.25">
      <c r="A945" s="5">
        <v>1221</v>
      </c>
      <c r="B945" s="5">
        <v>4</v>
      </c>
      <c r="C945" s="5">
        <v>4</v>
      </c>
      <c r="D945" s="5">
        <v>259</v>
      </c>
      <c r="E945" s="5">
        <v>1656</v>
      </c>
      <c r="F945" s="5">
        <v>4</v>
      </c>
      <c r="G945" s="10">
        <v>44156</v>
      </c>
      <c r="H945" s="40">
        <v>513.16650000000004</v>
      </c>
      <c r="I945" s="40">
        <v>41.0533</v>
      </c>
      <c r="J945" s="40">
        <v>12.8292</v>
      </c>
      <c r="K945" s="40">
        <v>567.04899999999998</v>
      </c>
      <c r="L945" s="10">
        <v>44165</v>
      </c>
      <c r="M945" t="s">
        <v>2810</v>
      </c>
      <c r="O945" t="str">
        <f>VLOOKUP(Table5[[#This Row],[Vendor_ID]],Table3[[Vendor_ID]:[REPUTASI]],10,0)</f>
        <v>A</v>
      </c>
      <c r="P945" t="str">
        <f>IF(Table5[[#This Row],[Reputation]]="F","Pembelian dilakukan kepada vendor dengan reputasi F","")</f>
        <v/>
      </c>
    </row>
    <row r="946" spans="1:16" x14ac:dyDescent="0.25">
      <c r="A946" s="4">
        <v>1222</v>
      </c>
      <c r="B946" s="4">
        <v>4</v>
      </c>
      <c r="C946" s="4">
        <v>4</v>
      </c>
      <c r="D946" s="4">
        <v>250</v>
      </c>
      <c r="E946" s="4">
        <v>1572</v>
      </c>
      <c r="F946" s="4">
        <v>1</v>
      </c>
      <c r="G946" s="11">
        <v>44156</v>
      </c>
      <c r="H946" s="41">
        <v>461.79</v>
      </c>
      <c r="I946" s="41">
        <v>36.943199999999997</v>
      </c>
      <c r="J946" s="41">
        <v>11.5448</v>
      </c>
      <c r="K946" s="41">
        <v>510.27800000000002</v>
      </c>
      <c r="L946" s="11">
        <v>44165</v>
      </c>
      <c r="M946" t="s">
        <v>1829</v>
      </c>
      <c r="O946" t="str">
        <f>VLOOKUP(Table5[[#This Row],[Vendor_ID]],Table3[[Vendor_ID]:[REPUTASI]],10,0)</f>
        <v>F</v>
      </c>
      <c r="P946" t="str">
        <f>IF(Table5[[#This Row],[Reputation]]="F","Pembelian dilakukan kepada vendor dengan reputasi F","")</f>
        <v>Pembelian dilakukan kepada vendor dengan reputasi F</v>
      </c>
    </row>
    <row r="947" spans="1:16" hidden="1" x14ac:dyDescent="0.25">
      <c r="A947" s="5">
        <v>1223</v>
      </c>
      <c r="B947" s="5">
        <v>4</v>
      </c>
      <c r="C947" s="5">
        <v>4</v>
      </c>
      <c r="D947" s="5">
        <v>258</v>
      </c>
      <c r="E947" s="5">
        <v>1562</v>
      </c>
      <c r="F947" s="5">
        <v>4</v>
      </c>
      <c r="G947" s="10">
        <v>44156</v>
      </c>
      <c r="H947" s="40">
        <v>364.45499999999998</v>
      </c>
      <c r="I947" s="40">
        <v>29.156400000000001</v>
      </c>
      <c r="J947" s="40">
        <v>9.1113999999999997</v>
      </c>
      <c r="K947" s="40">
        <v>402.72280000000001</v>
      </c>
      <c r="L947" s="10">
        <v>44165</v>
      </c>
      <c r="M947" t="s">
        <v>2817</v>
      </c>
      <c r="O947" t="str">
        <f>VLOOKUP(Table5[[#This Row],[Vendor_ID]],Table3[[Vendor_ID]:[REPUTASI]],10,0)</f>
        <v>B</v>
      </c>
      <c r="P947" t="str">
        <f>IF(Table5[[#This Row],[Reputation]]="F","Pembelian dilakukan kepada vendor dengan reputasi F","")</f>
        <v/>
      </c>
    </row>
    <row r="948" spans="1:16" hidden="1" x14ac:dyDescent="0.25">
      <c r="A948" s="4">
        <v>1224</v>
      </c>
      <c r="B948" s="4">
        <v>4</v>
      </c>
      <c r="C948" s="4">
        <v>4</v>
      </c>
      <c r="D948" s="4">
        <v>254</v>
      </c>
      <c r="E948" s="4">
        <v>1662</v>
      </c>
      <c r="F948" s="4">
        <v>2</v>
      </c>
      <c r="G948" s="11">
        <v>44156</v>
      </c>
      <c r="H948" s="41">
        <v>37.075499999999998</v>
      </c>
      <c r="I948" s="41">
        <v>2.9660000000000002</v>
      </c>
      <c r="J948" s="41">
        <v>0.92689999999999995</v>
      </c>
      <c r="K948" s="41">
        <v>40.968400000000003</v>
      </c>
      <c r="L948" s="11">
        <v>44165</v>
      </c>
      <c r="M948" t="s">
        <v>2810</v>
      </c>
      <c r="O948" t="str">
        <f>VLOOKUP(Table5[[#This Row],[Vendor_ID]],Table3[[Vendor_ID]:[REPUTASI]],10,0)</f>
        <v>A</v>
      </c>
      <c r="P948" t="str">
        <f>IF(Table5[[#This Row],[Reputation]]="F","Pembelian dilakukan kepada vendor dengan reputasi F","")</f>
        <v/>
      </c>
    </row>
    <row r="949" spans="1:16" hidden="1" x14ac:dyDescent="0.25">
      <c r="A949" s="5">
        <v>1225</v>
      </c>
      <c r="B949" s="5">
        <v>4</v>
      </c>
      <c r="C949" s="5">
        <v>4</v>
      </c>
      <c r="D949" s="5">
        <v>257</v>
      </c>
      <c r="E949" s="5">
        <v>1682</v>
      </c>
      <c r="F949" s="5">
        <v>4</v>
      </c>
      <c r="G949" s="10">
        <v>44157</v>
      </c>
      <c r="H949" s="40">
        <v>21558.075000000001</v>
      </c>
      <c r="I949" s="40">
        <v>1724.646</v>
      </c>
      <c r="J949" s="40">
        <v>538.95190000000002</v>
      </c>
      <c r="K949" s="40">
        <v>23821.672900000001</v>
      </c>
      <c r="L949" s="10">
        <v>44166</v>
      </c>
      <c r="M949" t="s">
        <v>2817</v>
      </c>
      <c r="O949" t="str">
        <f>VLOOKUP(Table5[[#This Row],[Vendor_ID]],Table3[[Vendor_ID]:[REPUTASI]],10,0)</f>
        <v>B</v>
      </c>
      <c r="P949" t="str">
        <f>IF(Table5[[#This Row],[Reputation]]="F","Pembelian dilakukan kepada vendor dengan reputasi F","")</f>
        <v/>
      </c>
    </row>
    <row r="950" spans="1:16" hidden="1" x14ac:dyDescent="0.25">
      <c r="A950" s="4">
        <v>1226</v>
      </c>
      <c r="B950" s="4">
        <v>4</v>
      </c>
      <c r="C950" s="4">
        <v>4</v>
      </c>
      <c r="D950" s="4">
        <v>261</v>
      </c>
      <c r="E950" s="4">
        <v>1686</v>
      </c>
      <c r="F950" s="4">
        <v>4</v>
      </c>
      <c r="G950" s="11">
        <v>44157</v>
      </c>
      <c r="H950" s="41">
        <v>507.08699999999999</v>
      </c>
      <c r="I950" s="41">
        <v>40.567</v>
      </c>
      <c r="J950" s="41">
        <v>12.677199999999999</v>
      </c>
      <c r="K950" s="41">
        <v>560.33119999999997</v>
      </c>
      <c r="L950" s="11">
        <v>44166</v>
      </c>
      <c r="M950" t="s">
        <v>2810</v>
      </c>
      <c r="O950" t="str">
        <f>VLOOKUP(Table5[[#This Row],[Vendor_ID]],Table3[[Vendor_ID]:[REPUTASI]],10,0)</f>
        <v>A</v>
      </c>
      <c r="P950" t="str">
        <f>IF(Table5[[#This Row],[Reputation]]="F","Pembelian dilakukan kepada vendor dengan reputasi F","")</f>
        <v/>
      </c>
    </row>
    <row r="951" spans="1:16" hidden="1" x14ac:dyDescent="0.25">
      <c r="A951" s="5">
        <v>1227</v>
      </c>
      <c r="B951" s="5">
        <v>4</v>
      </c>
      <c r="C951" s="5">
        <v>4</v>
      </c>
      <c r="D951" s="5">
        <v>251</v>
      </c>
      <c r="E951" s="5">
        <v>1684</v>
      </c>
      <c r="F951" s="5">
        <v>5</v>
      </c>
      <c r="G951" s="10">
        <v>44157</v>
      </c>
      <c r="H951" s="40">
        <v>86220.75</v>
      </c>
      <c r="I951" s="40">
        <v>6897.66</v>
      </c>
      <c r="J951" s="40">
        <v>2155.5187999999998</v>
      </c>
      <c r="K951" s="40">
        <v>95273.928799999994</v>
      </c>
      <c r="L951" s="10">
        <v>44166</v>
      </c>
      <c r="M951" t="s">
        <v>2817</v>
      </c>
      <c r="O951" t="str">
        <f>VLOOKUP(Table5[[#This Row],[Vendor_ID]],Table3[[Vendor_ID]:[REPUTASI]],10,0)</f>
        <v>B</v>
      </c>
      <c r="P951" t="str">
        <f>IF(Table5[[#This Row],[Reputation]]="F","Pembelian dilakukan kepada vendor dengan reputasi F","")</f>
        <v/>
      </c>
    </row>
    <row r="952" spans="1:16" hidden="1" x14ac:dyDescent="0.25">
      <c r="A952" s="4">
        <v>1228</v>
      </c>
      <c r="B952" s="4">
        <v>4</v>
      </c>
      <c r="C952" s="4">
        <v>4</v>
      </c>
      <c r="D952" s="4">
        <v>253</v>
      </c>
      <c r="E952" s="4">
        <v>1534</v>
      </c>
      <c r="F952" s="4">
        <v>4</v>
      </c>
      <c r="G952" s="11">
        <v>44157</v>
      </c>
      <c r="H952" s="41">
        <v>111.5415</v>
      </c>
      <c r="I952" s="41">
        <v>8.9232999999999993</v>
      </c>
      <c r="J952" s="41">
        <v>2.7885</v>
      </c>
      <c r="K952" s="41">
        <v>123.2533</v>
      </c>
      <c r="L952" s="11">
        <v>44166</v>
      </c>
      <c r="M952" t="s">
        <v>2817</v>
      </c>
      <c r="O952" t="str">
        <f>VLOOKUP(Table5[[#This Row],[Vendor_ID]],Table3[[Vendor_ID]:[REPUTASI]],10,0)</f>
        <v>B</v>
      </c>
      <c r="P952" t="str">
        <f>IF(Table5[[#This Row],[Reputation]]="F","Pembelian dilakukan kepada vendor dengan reputasi F","")</f>
        <v/>
      </c>
    </row>
    <row r="953" spans="1:16" hidden="1" x14ac:dyDescent="0.25">
      <c r="A953" s="5">
        <v>1229</v>
      </c>
      <c r="B953" s="5">
        <v>4</v>
      </c>
      <c r="C953" s="5">
        <v>4</v>
      </c>
      <c r="D953" s="5">
        <v>255</v>
      </c>
      <c r="E953" s="5">
        <v>1614</v>
      </c>
      <c r="F953" s="5">
        <v>4</v>
      </c>
      <c r="G953" s="10">
        <v>44157</v>
      </c>
      <c r="H953" s="40">
        <v>390.6</v>
      </c>
      <c r="I953" s="40">
        <v>31.248000000000001</v>
      </c>
      <c r="J953" s="40">
        <v>9.7650000000000006</v>
      </c>
      <c r="K953" s="40">
        <v>431.613</v>
      </c>
      <c r="L953" s="10">
        <v>44166</v>
      </c>
      <c r="M953" t="s">
        <v>2810</v>
      </c>
      <c r="O953" t="str">
        <f>VLOOKUP(Table5[[#This Row],[Vendor_ID]],Table3[[Vendor_ID]:[REPUTASI]],10,0)</f>
        <v>A</v>
      </c>
      <c r="P953" t="str">
        <f>IF(Table5[[#This Row],[Reputation]]="F","Pembelian dilakukan kepada vendor dengan reputasi F","")</f>
        <v/>
      </c>
    </row>
    <row r="954" spans="1:16" x14ac:dyDescent="0.25">
      <c r="A954" s="4">
        <v>1230</v>
      </c>
      <c r="B954" s="4">
        <v>4</v>
      </c>
      <c r="C954" s="4">
        <v>4</v>
      </c>
      <c r="D954" s="4">
        <v>256</v>
      </c>
      <c r="E954" s="4">
        <v>1588</v>
      </c>
      <c r="F954" s="4">
        <v>5</v>
      </c>
      <c r="G954" s="11">
        <v>44157</v>
      </c>
      <c r="H954" s="41">
        <v>40471.199999999997</v>
      </c>
      <c r="I954" s="41">
        <v>3237.6959999999999</v>
      </c>
      <c r="J954" s="41">
        <v>1011.78</v>
      </c>
      <c r="K954" s="41">
        <v>44720.675999999999</v>
      </c>
      <c r="L954" s="11">
        <v>44166</v>
      </c>
      <c r="M954" t="s">
        <v>1829</v>
      </c>
      <c r="O954" t="str">
        <f>VLOOKUP(Table5[[#This Row],[Vendor_ID]],Table3[[Vendor_ID]:[REPUTASI]],10,0)</f>
        <v>F</v>
      </c>
      <c r="P954" t="str">
        <f>IF(Table5[[#This Row],[Reputation]]="F","Pembelian dilakukan kepada vendor dengan reputasi F","")</f>
        <v>Pembelian dilakukan kepada vendor dengan reputasi F</v>
      </c>
    </row>
    <row r="955" spans="1:16" hidden="1" x14ac:dyDescent="0.25">
      <c r="A955" s="5">
        <v>1231</v>
      </c>
      <c r="B955" s="5">
        <v>4</v>
      </c>
      <c r="C955" s="5">
        <v>4</v>
      </c>
      <c r="D955" s="5">
        <v>259</v>
      </c>
      <c r="E955" s="5">
        <v>1622</v>
      </c>
      <c r="F955" s="5">
        <v>4</v>
      </c>
      <c r="G955" s="10">
        <v>44157</v>
      </c>
      <c r="H955" s="40">
        <v>136.33199999999999</v>
      </c>
      <c r="I955" s="40">
        <v>10.906599999999999</v>
      </c>
      <c r="J955" s="40">
        <v>3.4083000000000001</v>
      </c>
      <c r="K955" s="40">
        <v>150.64689999999999</v>
      </c>
      <c r="L955" s="10">
        <v>44166</v>
      </c>
      <c r="M955" t="s">
        <v>2810</v>
      </c>
      <c r="O955" t="str">
        <f>VLOOKUP(Table5[[#This Row],[Vendor_ID]],Table3[[Vendor_ID]:[REPUTASI]],10,0)</f>
        <v>A</v>
      </c>
      <c r="P955" t="str">
        <f>IF(Table5[[#This Row],[Reputation]]="F","Pembelian dilakukan kepada vendor dengan reputasi F","")</f>
        <v/>
      </c>
    </row>
    <row r="956" spans="1:16" hidden="1" x14ac:dyDescent="0.25">
      <c r="A956" s="4">
        <v>1232</v>
      </c>
      <c r="B956" s="4">
        <v>4</v>
      </c>
      <c r="C956" s="4">
        <v>4</v>
      </c>
      <c r="D956" s="4">
        <v>260</v>
      </c>
      <c r="E956" s="4">
        <v>1632</v>
      </c>
      <c r="F956" s="4">
        <v>5</v>
      </c>
      <c r="G956" s="11">
        <v>44157</v>
      </c>
      <c r="H956" s="41">
        <v>38421.074999999997</v>
      </c>
      <c r="I956" s="41">
        <v>3073.6860000000001</v>
      </c>
      <c r="J956" s="41">
        <v>960.52689999999996</v>
      </c>
      <c r="K956" s="41">
        <v>42455.287900000003</v>
      </c>
      <c r="L956" s="11">
        <v>44166</v>
      </c>
      <c r="M956" t="s">
        <v>1829</v>
      </c>
      <c r="O956" t="str">
        <f>VLOOKUP(Table5[[#This Row],[Vendor_ID]],Table3[[Vendor_ID]:[REPUTASI]],10,0)</f>
        <v>B</v>
      </c>
      <c r="P956" t="str">
        <f>IF(Table5[[#This Row],[Reputation]]="F","Pembelian dilakukan kepada vendor dengan reputasi F","")</f>
        <v/>
      </c>
    </row>
    <row r="957" spans="1:16" hidden="1" x14ac:dyDescent="0.25">
      <c r="A957" s="5">
        <v>1233</v>
      </c>
      <c r="B957" s="5">
        <v>4</v>
      </c>
      <c r="C957" s="5">
        <v>4</v>
      </c>
      <c r="D957" s="5">
        <v>250</v>
      </c>
      <c r="E957" s="5">
        <v>1608</v>
      </c>
      <c r="F957" s="5">
        <v>5</v>
      </c>
      <c r="G957" s="10">
        <v>44157</v>
      </c>
      <c r="H957" s="40">
        <v>5948.25</v>
      </c>
      <c r="I957" s="40">
        <v>475.86</v>
      </c>
      <c r="J957" s="40">
        <v>148.7063</v>
      </c>
      <c r="K957" s="40">
        <v>6572.8163000000004</v>
      </c>
      <c r="L957" s="10">
        <v>44166</v>
      </c>
      <c r="M957" t="s">
        <v>1829</v>
      </c>
      <c r="O957" t="str">
        <f>VLOOKUP(Table5[[#This Row],[Vendor_ID]],Table3[[Vendor_ID]:[REPUTASI]],10,0)</f>
        <v>B</v>
      </c>
      <c r="P957" t="str">
        <f>IF(Table5[[#This Row],[Reputation]]="F","Pembelian dilakukan kepada vendor dengan reputasi F","")</f>
        <v/>
      </c>
    </row>
    <row r="958" spans="1:16" x14ac:dyDescent="0.25">
      <c r="A958" s="4">
        <v>1234</v>
      </c>
      <c r="B958" s="4">
        <v>4</v>
      </c>
      <c r="C958" s="4">
        <v>4</v>
      </c>
      <c r="D958" s="4">
        <v>254</v>
      </c>
      <c r="E958" s="4">
        <v>1576</v>
      </c>
      <c r="F958" s="4">
        <v>5</v>
      </c>
      <c r="G958" s="11">
        <v>44157</v>
      </c>
      <c r="H958" s="41">
        <v>91117.95</v>
      </c>
      <c r="I958" s="41">
        <v>7289.4359999999997</v>
      </c>
      <c r="J958" s="41">
        <v>2277.9488000000001</v>
      </c>
      <c r="K958" s="41">
        <v>100685.3348</v>
      </c>
      <c r="L958" s="11">
        <v>44166</v>
      </c>
      <c r="M958" t="s">
        <v>1829</v>
      </c>
      <c r="O958" t="str">
        <f>VLOOKUP(Table5[[#This Row],[Vendor_ID]],Table3[[Vendor_ID]:[REPUTASI]],10,0)</f>
        <v>F</v>
      </c>
      <c r="P958" t="str">
        <f>IF(Table5[[#This Row],[Reputation]]="F","Pembelian dilakukan kepada vendor dengan reputasi F","")</f>
        <v>Pembelian dilakukan kepada vendor dengan reputasi F</v>
      </c>
    </row>
    <row r="959" spans="1:16" hidden="1" x14ac:dyDescent="0.25">
      <c r="A959" s="5">
        <v>1235</v>
      </c>
      <c r="B959" s="5">
        <v>4</v>
      </c>
      <c r="C959" s="5">
        <v>4</v>
      </c>
      <c r="D959" s="5">
        <v>257</v>
      </c>
      <c r="E959" s="5">
        <v>1590</v>
      </c>
      <c r="F959" s="5">
        <v>1</v>
      </c>
      <c r="G959" s="10">
        <v>44157</v>
      </c>
      <c r="H959" s="40">
        <v>525</v>
      </c>
      <c r="I959" s="40">
        <v>42</v>
      </c>
      <c r="J959" s="40">
        <v>13.125</v>
      </c>
      <c r="K959" s="40">
        <v>580.125</v>
      </c>
      <c r="L959" s="10">
        <v>44166</v>
      </c>
      <c r="M959" t="s">
        <v>2817</v>
      </c>
      <c r="O959" t="str">
        <f>VLOOKUP(Table5[[#This Row],[Vendor_ID]],Table3[[Vendor_ID]:[REPUTASI]],10,0)</f>
        <v>A</v>
      </c>
      <c r="P959" t="str">
        <f>IF(Table5[[#This Row],[Reputation]]="F","Pembelian dilakukan kepada vendor dengan reputasi F","")</f>
        <v/>
      </c>
    </row>
    <row r="960" spans="1:16" hidden="1" x14ac:dyDescent="0.25">
      <c r="A960" s="4">
        <v>1236</v>
      </c>
      <c r="B960" s="4">
        <v>4</v>
      </c>
      <c r="C960" s="4">
        <v>4</v>
      </c>
      <c r="D960" s="4">
        <v>261</v>
      </c>
      <c r="E960" s="4">
        <v>1514</v>
      </c>
      <c r="F960" s="4">
        <v>5</v>
      </c>
      <c r="G960" s="11">
        <v>44157</v>
      </c>
      <c r="H960" s="41">
        <v>2003.6835000000001</v>
      </c>
      <c r="I960" s="41">
        <v>160.29470000000001</v>
      </c>
      <c r="J960" s="41">
        <v>50.092100000000002</v>
      </c>
      <c r="K960" s="41">
        <v>2214.0702999999999</v>
      </c>
      <c r="L960" s="11">
        <v>44166</v>
      </c>
      <c r="M960" t="s">
        <v>2810</v>
      </c>
      <c r="O960" t="str">
        <f>VLOOKUP(Table5[[#This Row],[Vendor_ID]],Table3[[Vendor_ID]:[REPUTASI]],10,0)</f>
        <v>A</v>
      </c>
      <c r="P960" t="str">
        <f>IF(Table5[[#This Row],[Reputation]]="F","Pembelian dilakukan kepada vendor dengan reputasi F","")</f>
        <v/>
      </c>
    </row>
    <row r="961" spans="1:16" hidden="1" x14ac:dyDescent="0.25">
      <c r="A961" s="5">
        <v>1237</v>
      </c>
      <c r="B961" s="5">
        <v>4</v>
      </c>
      <c r="C961" s="5">
        <v>4</v>
      </c>
      <c r="D961" s="5">
        <v>251</v>
      </c>
      <c r="E961" s="5">
        <v>1498</v>
      </c>
      <c r="F961" s="5">
        <v>4</v>
      </c>
      <c r="G961" s="10">
        <v>44157</v>
      </c>
      <c r="H961" s="40">
        <v>26455.275000000001</v>
      </c>
      <c r="I961" s="40">
        <v>2116.422</v>
      </c>
      <c r="J961" s="40">
        <v>661.38189999999997</v>
      </c>
      <c r="K961" s="40">
        <v>29233.0789</v>
      </c>
      <c r="L961" s="10">
        <v>44166</v>
      </c>
      <c r="M961" t="s">
        <v>2810</v>
      </c>
      <c r="O961" t="str">
        <f>VLOOKUP(Table5[[#This Row],[Vendor_ID]],Table3[[Vendor_ID]:[REPUTASI]],10,0)</f>
        <v>A</v>
      </c>
      <c r="P961" t="str">
        <f>IF(Table5[[#This Row],[Reputation]]="F","Pembelian dilakukan kepada vendor dengan reputasi F","")</f>
        <v/>
      </c>
    </row>
    <row r="962" spans="1:16" hidden="1" x14ac:dyDescent="0.25">
      <c r="A962" s="4">
        <v>1238</v>
      </c>
      <c r="B962" s="4">
        <v>4</v>
      </c>
      <c r="C962" s="4">
        <v>4</v>
      </c>
      <c r="D962" s="4">
        <v>253</v>
      </c>
      <c r="E962" s="4">
        <v>1674</v>
      </c>
      <c r="F962" s="4">
        <v>2</v>
      </c>
      <c r="G962" s="11">
        <v>44157</v>
      </c>
      <c r="H962" s="41">
        <v>944.37</v>
      </c>
      <c r="I962" s="41">
        <v>75.549599999999998</v>
      </c>
      <c r="J962" s="41">
        <v>23.609300000000001</v>
      </c>
      <c r="K962" s="41">
        <v>1043.5289</v>
      </c>
      <c r="L962" s="11">
        <v>44166</v>
      </c>
      <c r="M962" t="s">
        <v>2810</v>
      </c>
      <c r="O962" t="str">
        <f>VLOOKUP(Table5[[#This Row],[Vendor_ID]],Table3[[Vendor_ID]:[REPUTASI]],10,0)</f>
        <v>A</v>
      </c>
      <c r="P962" t="str">
        <f>IF(Table5[[#This Row],[Reputation]]="F","Pembelian dilakukan kepada vendor dengan reputasi F","")</f>
        <v/>
      </c>
    </row>
    <row r="963" spans="1:16" hidden="1" x14ac:dyDescent="0.25">
      <c r="A963" s="5">
        <v>1239</v>
      </c>
      <c r="B963" s="5">
        <v>4</v>
      </c>
      <c r="C963" s="5">
        <v>4</v>
      </c>
      <c r="D963" s="5">
        <v>255</v>
      </c>
      <c r="E963" s="5">
        <v>1652</v>
      </c>
      <c r="F963" s="5">
        <v>1</v>
      </c>
      <c r="G963" s="10">
        <v>44157</v>
      </c>
      <c r="H963" s="40">
        <v>3401.4749999999999</v>
      </c>
      <c r="I963" s="40">
        <v>272.11799999999999</v>
      </c>
      <c r="J963" s="40">
        <v>85.036900000000003</v>
      </c>
      <c r="K963" s="40">
        <v>3758.6298999999999</v>
      </c>
      <c r="L963" s="10">
        <v>44166</v>
      </c>
      <c r="M963" t="s">
        <v>1829</v>
      </c>
      <c r="O963" t="str">
        <f>VLOOKUP(Table5[[#This Row],[Vendor_ID]],Table3[[Vendor_ID]:[REPUTASI]],10,0)</f>
        <v>B</v>
      </c>
      <c r="P963" t="str">
        <f>IF(Table5[[#This Row],[Reputation]]="F","Pembelian dilakukan kepada vendor dengan reputasi F","")</f>
        <v/>
      </c>
    </row>
    <row r="964" spans="1:16" x14ac:dyDescent="0.25">
      <c r="A964" s="4">
        <v>1240</v>
      </c>
      <c r="B964" s="4">
        <v>4</v>
      </c>
      <c r="C964" s="4">
        <v>4</v>
      </c>
      <c r="D964" s="4">
        <v>256</v>
      </c>
      <c r="E964" s="4">
        <v>1578</v>
      </c>
      <c r="F964" s="4">
        <v>3</v>
      </c>
      <c r="G964" s="11">
        <v>44157</v>
      </c>
      <c r="H964" s="41">
        <v>62843.55</v>
      </c>
      <c r="I964" s="41">
        <v>5027.4840000000004</v>
      </c>
      <c r="J964" s="41">
        <v>1571.0888</v>
      </c>
      <c r="K964" s="41">
        <v>69442.122799999997</v>
      </c>
      <c r="L964" s="11">
        <v>44166</v>
      </c>
      <c r="M964" t="s">
        <v>1829</v>
      </c>
      <c r="O964" t="str">
        <f>VLOOKUP(Table5[[#This Row],[Vendor_ID]],Table3[[Vendor_ID]:[REPUTASI]],10,0)</f>
        <v>F</v>
      </c>
      <c r="P964" t="str">
        <f>IF(Table5[[#This Row],[Reputation]]="F","Pembelian dilakukan kepada vendor dengan reputasi F","")</f>
        <v>Pembelian dilakukan kepada vendor dengan reputasi F</v>
      </c>
    </row>
    <row r="965" spans="1:16" hidden="1" x14ac:dyDescent="0.25">
      <c r="A965" s="5">
        <v>1241</v>
      </c>
      <c r="B965" s="5">
        <v>4</v>
      </c>
      <c r="C965" s="5">
        <v>4</v>
      </c>
      <c r="D965" s="5">
        <v>259</v>
      </c>
      <c r="E965" s="5">
        <v>1538</v>
      </c>
      <c r="F965" s="5">
        <v>5</v>
      </c>
      <c r="G965" s="10">
        <v>44160</v>
      </c>
      <c r="H965" s="40">
        <v>37843.574999999997</v>
      </c>
      <c r="I965" s="40">
        <v>3027.4859999999999</v>
      </c>
      <c r="J965" s="40">
        <v>946.08939999999996</v>
      </c>
      <c r="K965" s="40">
        <v>41817.150399999999</v>
      </c>
      <c r="L965" s="10">
        <v>44169</v>
      </c>
      <c r="M965" t="s">
        <v>1829</v>
      </c>
      <c r="O965" t="str">
        <f>VLOOKUP(Table5[[#This Row],[Vendor_ID]],Table3[[Vendor_ID]:[REPUTASI]],10,0)</f>
        <v>B</v>
      </c>
      <c r="P965" t="str">
        <f>IF(Table5[[#This Row],[Reputation]]="F","Pembelian dilakukan kepada vendor dengan reputasi F","")</f>
        <v/>
      </c>
    </row>
    <row r="966" spans="1:16" x14ac:dyDescent="0.25">
      <c r="A966" s="4">
        <v>1242</v>
      </c>
      <c r="B966" s="4">
        <v>4</v>
      </c>
      <c r="C966" s="4">
        <v>4</v>
      </c>
      <c r="D966" s="4">
        <v>260</v>
      </c>
      <c r="E966" s="4">
        <v>1556</v>
      </c>
      <c r="F966" s="4">
        <v>4</v>
      </c>
      <c r="G966" s="11">
        <v>44160</v>
      </c>
      <c r="H966" s="41">
        <v>25531.275000000001</v>
      </c>
      <c r="I966" s="41">
        <v>2042.502</v>
      </c>
      <c r="J966" s="41">
        <v>638.28189999999995</v>
      </c>
      <c r="K966" s="41">
        <v>28212.0589</v>
      </c>
      <c r="L966" s="11">
        <v>44169</v>
      </c>
      <c r="M966" t="s">
        <v>1829</v>
      </c>
      <c r="O966" t="str">
        <f>VLOOKUP(Table5[[#This Row],[Vendor_ID]],Table3[[Vendor_ID]:[REPUTASI]],10,0)</f>
        <v>F</v>
      </c>
      <c r="P966" t="str">
        <f>IF(Table5[[#This Row],[Reputation]]="F","Pembelian dilakukan kepada vendor dengan reputasi F","")</f>
        <v>Pembelian dilakukan kepada vendor dengan reputasi F</v>
      </c>
    </row>
    <row r="967" spans="1:16" hidden="1" x14ac:dyDescent="0.25">
      <c r="A967" s="5">
        <v>1243</v>
      </c>
      <c r="B967" s="5">
        <v>4</v>
      </c>
      <c r="C967" s="5">
        <v>4</v>
      </c>
      <c r="D967" s="5">
        <v>258</v>
      </c>
      <c r="E967" s="5">
        <v>1554</v>
      </c>
      <c r="F967" s="5">
        <v>5</v>
      </c>
      <c r="G967" s="10">
        <v>44160</v>
      </c>
      <c r="H967" s="40">
        <v>415.32749999999999</v>
      </c>
      <c r="I967" s="40">
        <v>33.226199999999999</v>
      </c>
      <c r="J967" s="40">
        <v>10.3832</v>
      </c>
      <c r="K967" s="40">
        <v>458.93689999999998</v>
      </c>
      <c r="L967" s="10">
        <v>44169</v>
      </c>
      <c r="M967" t="s">
        <v>2817</v>
      </c>
      <c r="O967" t="str">
        <f>VLOOKUP(Table5[[#This Row],[Vendor_ID]],Table3[[Vendor_ID]:[REPUTASI]],10,0)</f>
        <v>B</v>
      </c>
      <c r="P967" t="str">
        <f>IF(Table5[[#This Row],[Reputation]]="F","Pembelian dilakukan kepada vendor dengan reputasi F","")</f>
        <v/>
      </c>
    </row>
    <row r="968" spans="1:16" hidden="1" x14ac:dyDescent="0.25">
      <c r="A968" s="4">
        <v>1244</v>
      </c>
      <c r="B968" s="4">
        <v>4</v>
      </c>
      <c r="C968" s="4">
        <v>4</v>
      </c>
      <c r="D968" s="4">
        <v>254</v>
      </c>
      <c r="E968" s="4">
        <v>1688</v>
      </c>
      <c r="F968" s="4">
        <v>4</v>
      </c>
      <c r="G968" s="11">
        <v>44160</v>
      </c>
      <c r="H968" s="41">
        <v>125.748</v>
      </c>
      <c r="I968" s="41">
        <v>10.059799999999999</v>
      </c>
      <c r="J968" s="41">
        <v>3.1436999999999999</v>
      </c>
      <c r="K968" s="41">
        <v>138.95150000000001</v>
      </c>
      <c r="L968" s="11">
        <v>44169</v>
      </c>
      <c r="M968" t="s">
        <v>2810</v>
      </c>
      <c r="O968" t="str">
        <f>VLOOKUP(Table5[[#This Row],[Vendor_ID]],Table3[[Vendor_ID]:[REPUTASI]],10,0)</f>
        <v>A</v>
      </c>
      <c r="P968" t="str">
        <f>IF(Table5[[#This Row],[Reputation]]="F","Pembelian dilakukan kepada vendor dengan reputasi F","")</f>
        <v/>
      </c>
    </row>
    <row r="969" spans="1:16" hidden="1" x14ac:dyDescent="0.25">
      <c r="A969" s="5">
        <v>1245</v>
      </c>
      <c r="B969" s="5">
        <v>6</v>
      </c>
      <c r="C969" s="5">
        <v>4</v>
      </c>
      <c r="D969" s="5">
        <v>257</v>
      </c>
      <c r="E969" s="5">
        <v>1580</v>
      </c>
      <c r="F969" s="5">
        <v>5</v>
      </c>
      <c r="G969" s="10">
        <v>44160</v>
      </c>
      <c r="H969" s="40">
        <v>150.79050000000001</v>
      </c>
      <c r="I969" s="40">
        <v>12.0632</v>
      </c>
      <c r="J969" s="40">
        <v>3.7698</v>
      </c>
      <c r="K969" s="40">
        <v>166.62350000000001</v>
      </c>
      <c r="L969" s="10">
        <v>44169</v>
      </c>
      <c r="M969" t="s">
        <v>2810</v>
      </c>
      <c r="O969" t="str">
        <f>VLOOKUP(Table5[[#This Row],[Vendor_ID]],Table3[[Vendor_ID]:[REPUTASI]],10,0)</f>
        <v>A</v>
      </c>
      <c r="P969" t="str">
        <f>IF(Table5[[#This Row],[Reputation]]="F","Pembelian dilakukan kepada vendor dengan reputasi F","")</f>
        <v/>
      </c>
    </row>
    <row r="970" spans="1:16" hidden="1" x14ac:dyDescent="0.25">
      <c r="A970" s="4">
        <v>1246</v>
      </c>
      <c r="B970" s="4">
        <v>4</v>
      </c>
      <c r="C970" s="4">
        <v>4</v>
      </c>
      <c r="D970" s="4">
        <v>261</v>
      </c>
      <c r="E970" s="4">
        <v>1496</v>
      </c>
      <c r="F970" s="4">
        <v>4</v>
      </c>
      <c r="G970" s="11">
        <v>44160</v>
      </c>
      <c r="H970" s="41">
        <v>347.44499999999999</v>
      </c>
      <c r="I970" s="41">
        <v>27.7956</v>
      </c>
      <c r="J970" s="41">
        <v>8.6860999999999997</v>
      </c>
      <c r="K970" s="41">
        <v>383.92669999999998</v>
      </c>
      <c r="L970" s="11">
        <v>44169</v>
      </c>
      <c r="M970" t="s">
        <v>2817</v>
      </c>
      <c r="O970" t="str">
        <f>VLOOKUP(Table5[[#This Row],[Vendor_ID]],Table3[[Vendor_ID]:[REPUTASI]],10,0)</f>
        <v>B</v>
      </c>
      <c r="P970" t="str">
        <f>IF(Table5[[#This Row],[Reputation]]="F","Pembelian dilakukan kepada vendor dengan reputasi F","")</f>
        <v/>
      </c>
    </row>
    <row r="971" spans="1:16" hidden="1" x14ac:dyDescent="0.25">
      <c r="A971" s="5">
        <v>1247</v>
      </c>
      <c r="B971" s="5">
        <v>4</v>
      </c>
      <c r="C971" s="5">
        <v>4</v>
      </c>
      <c r="D971" s="5">
        <v>251</v>
      </c>
      <c r="E971" s="5">
        <v>1494</v>
      </c>
      <c r="F971" s="5">
        <v>2</v>
      </c>
      <c r="G971" s="10">
        <v>44160</v>
      </c>
      <c r="H971" s="40">
        <v>8847.2999999999993</v>
      </c>
      <c r="I971" s="40">
        <v>707.78399999999999</v>
      </c>
      <c r="J971" s="40">
        <v>221.1825</v>
      </c>
      <c r="K971" s="40">
        <v>9776.2664999999997</v>
      </c>
      <c r="L971" s="10">
        <v>44169</v>
      </c>
      <c r="M971" t="s">
        <v>2810</v>
      </c>
      <c r="O971" t="str">
        <f>VLOOKUP(Table5[[#This Row],[Vendor_ID]],Table3[[Vendor_ID]:[REPUTASI]],10,0)</f>
        <v>A</v>
      </c>
      <c r="P971" t="str">
        <f>IF(Table5[[#This Row],[Reputation]]="F","Pembelian dilakukan kepada vendor dengan reputasi F","")</f>
        <v/>
      </c>
    </row>
    <row r="972" spans="1:16" hidden="1" x14ac:dyDescent="0.25">
      <c r="A972" s="4">
        <v>1248</v>
      </c>
      <c r="B972" s="4">
        <v>4</v>
      </c>
      <c r="C972" s="4">
        <v>4</v>
      </c>
      <c r="D972" s="4">
        <v>253</v>
      </c>
      <c r="E972" s="4">
        <v>1650</v>
      </c>
      <c r="F972" s="4">
        <v>5</v>
      </c>
      <c r="G972" s="11">
        <v>44160</v>
      </c>
      <c r="H972" s="41">
        <v>171.07650000000001</v>
      </c>
      <c r="I972" s="41">
        <v>13.6861</v>
      </c>
      <c r="J972" s="41">
        <v>4.2769000000000004</v>
      </c>
      <c r="K972" s="41">
        <v>189.0395</v>
      </c>
      <c r="L972" s="11">
        <v>44169</v>
      </c>
      <c r="M972" t="s">
        <v>2810</v>
      </c>
      <c r="O972" t="str">
        <f>VLOOKUP(Table5[[#This Row],[Vendor_ID]],Table3[[Vendor_ID]:[REPUTASI]],10,0)</f>
        <v>A</v>
      </c>
      <c r="P972" t="str">
        <f>IF(Table5[[#This Row],[Reputation]]="F","Pembelian dilakukan kepada vendor dengan reputasi F","")</f>
        <v/>
      </c>
    </row>
    <row r="973" spans="1:16" hidden="1" x14ac:dyDescent="0.25">
      <c r="A973" s="5">
        <v>1249</v>
      </c>
      <c r="B973" s="5">
        <v>4</v>
      </c>
      <c r="C973" s="5">
        <v>4</v>
      </c>
      <c r="D973" s="5">
        <v>255</v>
      </c>
      <c r="E973" s="5">
        <v>1654</v>
      </c>
      <c r="F973" s="5">
        <v>4</v>
      </c>
      <c r="G973" s="10">
        <v>44160</v>
      </c>
      <c r="H973" s="40">
        <v>20397.3</v>
      </c>
      <c r="I973" s="40">
        <v>1631.7840000000001</v>
      </c>
      <c r="J973" s="40">
        <v>509.9325</v>
      </c>
      <c r="K973" s="40">
        <v>22539.016500000002</v>
      </c>
      <c r="L973" s="10">
        <v>44169</v>
      </c>
      <c r="M973" t="s">
        <v>2817</v>
      </c>
      <c r="O973" t="str">
        <f>VLOOKUP(Table5[[#This Row],[Vendor_ID]],Table3[[Vendor_ID]:[REPUTASI]],10,0)</f>
        <v>B</v>
      </c>
      <c r="P973" t="str">
        <f>IF(Table5[[#This Row],[Reputation]]="F","Pembelian dilakukan kepada vendor dengan reputasi F","")</f>
        <v/>
      </c>
    </row>
    <row r="974" spans="1:16" hidden="1" x14ac:dyDescent="0.25">
      <c r="A974" s="4">
        <v>1250</v>
      </c>
      <c r="B974" s="4">
        <v>5</v>
      </c>
      <c r="C974" s="4">
        <v>4</v>
      </c>
      <c r="D974" s="4">
        <v>256</v>
      </c>
      <c r="E974" s="4">
        <v>1664</v>
      </c>
      <c r="F974" s="4">
        <v>3</v>
      </c>
      <c r="G974" s="11">
        <v>44160</v>
      </c>
      <c r="H974" s="41">
        <v>14628.075000000001</v>
      </c>
      <c r="I974" s="41">
        <v>1170.2460000000001</v>
      </c>
      <c r="J974" s="41">
        <v>365.70190000000002</v>
      </c>
      <c r="K974" s="41">
        <v>16164.0229</v>
      </c>
      <c r="L974" s="11">
        <v>44169</v>
      </c>
      <c r="M974" t="s">
        <v>2817</v>
      </c>
      <c r="O974" t="str">
        <f>VLOOKUP(Table5[[#This Row],[Vendor_ID]],Table3[[Vendor_ID]:[REPUTASI]],10,0)</f>
        <v>B</v>
      </c>
      <c r="P974" t="str">
        <f>IF(Table5[[#This Row],[Reputation]]="F","Pembelian dilakukan kepada vendor dengan reputasi F","")</f>
        <v/>
      </c>
    </row>
    <row r="975" spans="1:16" x14ac:dyDescent="0.25">
      <c r="A975" s="5">
        <v>1251</v>
      </c>
      <c r="B975" s="5">
        <v>4</v>
      </c>
      <c r="C975" s="5">
        <v>4</v>
      </c>
      <c r="D975" s="5">
        <v>252</v>
      </c>
      <c r="E975" s="5">
        <v>1678</v>
      </c>
      <c r="F975" s="5">
        <v>4</v>
      </c>
      <c r="G975" s="10">
        <v>44160</v>
      </c>
      <c r="H975" s="40">
        <v>25334.924999999999</v>
      </c>
      <c r="I975" s="40">
        <v>2026.7940000000001</v>
      </c>
      <c r="J975" s="40">
        <v>633.37310000000002</v>
      </c>
      <c r="K975" s="40">
        <v>27995.092100000002</v>
      </c>
      <c r="L975" s="10">
        <v>44169</v>
      </c>
      <c r="M975" t="s">
        <v>1829</v>
      </c>
      <c r="O975" t="str">
        <f>VLOOKUP(Table5[[#This Row],[Vendor_ID]],Table3[[Vendor_ID]:[REPUTASI]],10,0)</f>
        <v>F</v>
      </c>
      <c r="P975" t="str">
        <f>IF(Table5[[#This Row],[Reputation]]="F","Pembelian dilakukan kepada vendor dengan reputasi F","")</f>
        <v>Pembelian dilakukan kepada vendor dengan reputasi F</v>
      </c>
    </row>
    <row r="976" spans="1:16" hidden="1" x14ac:dyDescent="0.25">
      <c r="A976" s="4">
        <v>1252</v>
      </c>
      <c r="B976" s="4">
        <v>4</v>
      </c>
      <c r="C976" s="4">
        <v>4</v>
      </c>
      <c r="D976" s="4">
        <v>260</v>
      </c>
      <c r="E976" s="4">
        <v>1616</v>
      </c>
      <c r="F976" s="4">
        <v>4</v>
      </c>
      <c r="G976" s="11">
        <v>44160</v>
      </c>
      <c r="H976" s="41">
        <v>260.1585</v>
      </c>
      <c r="I976" s="41">
        <v>20.8127</v>
      </c>
      <c r="J976" s="41">
        <v>6.5039999999999996</v>
      </c>
      <c r="K976" s="41">
        <v>287.47519999999997</v>
      </c>
      <c r="L976" s="11">
        <v>44169</v>
      </c>
      <c r="M976" t="s">
        <v>2817</v>
      </c>
      <c r="O976" t="str">
        <f>VLOOKUP(Table5[[#This Row],[Vendor_ID]],Table3[[Vendor_ID]:[REPUTASI]],10,0)</f>
        <v>B</v>
      </c>
      <c r="P976" t="str">
        <f>IF(Table5[[#This Row],[Reputation]]="F","Pembelian dilakukan kepada vendor dengan reputasi F","")</f>
        <v/>
      </c>
    </row>
    <row r="977" spans="1:16" hidden="1" x14ac:dyDescent="0.25">
      <c r="A977" s="5">
        <v>1253</v>
      </c>
      <c r="B977" s="5">
        <v>4</v>
      </c>
      <c r="C977" s="5">
        <v>4</v>
      </c>
      <c r="D977" s="5">
        <v>258</v>
      </c>
      <c r="E977" s="5">
        <v>1492</v>
      </c>
      <c r="F977" s="5">
        <v>5</v>
      </c>
      <c r="G977" s="10">
        <v>44160</v>
      </c>
      <c r="H977" s="40">
        <v>415.32749999999999</v>
      </c>
      <c r="I977" s="40">
        <v>33.226199999999999</v>
      </c>
      <c r="J977" s="40">
        <v>10.3832</v>
      </c>
      <c r="K977" s="40">
        <v>458.93689999999998</v>
      </c>
      <c r="L977" s="10">
        <v>44169</v>
      </c>
      <c r="M977" t="s">
        <v>2817</v>
      </c>
      <c r="O977" t="str">
        <f>VLOOKUP(Table5[[#This Row],[Vendor_ID]],Table3[[Vendor_ID]:[REPUTASI]],10,0)</f>
        <v>B</v>
      </c>
      <c r="P977" t="str">
        <f>IF(Table5[[#This Row],[Reputation]]="F","Pembelian dilakukan kepada vendor dengan reputasi F","")</f>
        <v/>
      </c>
    </row>
    <row r="978" spans="1:16" hidden="1" x14ac:dyDescent="0.25">
      <c r="A978" s="4">
        <v>1254</v>
      </c>
      <c r="B978" s="4">
        <v>4</v>
      </c>
      <c r="C978" s="4">
        <v>4</v>
      </c>
      <c r="D978" s="4">
        <v>254</v>
      </c>
      <c r="E978" s="4">
        <v>1602</v>
      </c>
      <c r="F978" s="4">
        <v>5</v>
      </c>
      <c r="G978" s="11">
        <v>44160</v>
      </c>
      <c r="H978" s="41">
        <v>270.80549999999999</v>
      </c>
      <c r="I978" s="41">
        <v>21.664400000000001</v>
      </c>
      <c r="J978" s="41">
        <v>6.7701000000000002</v>
      </c>
      <c r="K978" s="41">
        <v>299.24</v>
      </c>
      <c r="L978" s="11">
        <v>44169</v>
      </c>
      <c r="M978" t="s">
        <v>2817</v>
      </c>
      <c r="O978" t="str">
        <f>VLOOKUP(Table5[[#This Row],[Vendor_ID]],Table3[[Vendor_ID]:[REPUTASI]],10,0)</f>
        <v>B</v>
      </c>
      <c r="P978" t="str">
        <f>IF(Table5[[#This Row],[Reputation]]="F","Pembelian dilakukan kepada vendor dengan reputasi F","")</f>
        <v/>
      </c>
    </row>
    <row r="979" spans="1:16" hidden="1" x14ac:dyDescent="0.25">
      <c r="A979" s="5">
        <v>1255</v>
      </c>
      <c r="B979" s="5">
        <v>4</v>
      </c>
      <c r="C979" s="5">
        <v>4</v>
      </c>
      <c r="D979" s="5">
        <v>257</v>
      </c>
      <c r="E979" s="5">
        <v>1540</v>
      </c>
      <c r="F979" s="5">
        <v>4</v>
      </c>
      <c r="G979" s="10">
        <v>44160</v>
      </c>
      <c r="H979" s="40">
        <v>3052.5075000000002</v>
      </c>
      <c r="I979" s="40">
        <v>244.20060000000001</v>
      </c>
      <c r="J979" s="40">
        <v>76.312700000000007</v>
      </c>
      <c r="K979" s="40">
        <v>3373.0207999999998</v>
      </c>
      <c r="L979" s="10">
        <v>44169</v>
      </c>
      <c r="M979" t="s">
        <v>2810</v>
      </c>
      <c r="O979" t="str">
        <f>VLOOKUP(Table5[[#This Row],[Vendor_ID]],Table3[[Vendor_ID]:[REPUTASI]],10,0)</f>
        <v>A</v>
      </c>
      <c r="P979" t="str">
        <f>IF(Table5[[#This Row],[Reputation]]="F","Pembelian dilakukan kepada vendor dengan reputasi F","")</f>
        <v/>
      </c>
    </row>
    <row r="980" spans="1:16" hidden="1" x14ac:dyDescent="0.25">
      <c r="A980" s="4">
        <v>1256</v>
      </c>
      <c r="B980" s="4">
        <v>4</v>
      </c>
      <c r="C980" s="4">
        <v>4</v>
      </c>
      <c r="D980" s="4">
        <v>261</v>
      </c>
      <c r="E980" s="4">
        <v>1628</v>
      </c>
      <c r="F980" s="4">
        <v>5</v>
      </c>
      <c r="G980" s="11">
        <v>44160</v>
      </c>
      <c r="H980" s="41">
        <v>34644.224999999999</v>
      </c>
      <c r="I980" s="41">
        <v>2771.538</v>
      </c>
      <c r="J980" s="41">
        <v>866.10559999999998</v>
      </c>
      <c r="K980" s="41">
        <v>38281.868600000002</v>
      </c>
      <c r="L980" s="11">
        <v>44169</v>
      </c>
      <c r="M980" t="s">
        <v>2810</v>
      </c>
      <c r="O980" t="str">
        <f>VLOOKUP(Table5[[#This Row],[Vendor_ID]],Table3[[Vendor_ID]:[REPUTASI]],10,0)</f>
        <v>A</v>
      </c>
      <c r="P980" t="str">
        <f>IF(Table5[[#This Row],[Reputation]]="F","Pembelian dilakukan kepada vendor dengan reputasi F","")</f>
        <v/>
      </c>
    </row>
    <row r="981" spans="1:16" hidden="1" x14ac:dyDescent="0.25">
      <c r="A981" s="5">
        <v>1257</v>
      </c>
      <c r="B981" s="5">
        <v>4</v>
      </c>
      <c r="C981" s="5">
        <v>4</v>
      </c>
      <c r="D981" s="5">
        <v>250</v>
      </c>
      <c r="E981" s="5">
        <v>1604</v>
      </c>
      <c r="F981" s="5">
        <v>4</v>
      </c>
      <c r="G981" s="10">
        <v>44161</v>
      </c>
      <c r="H981" s="40">
        <v>1839.5055</v>
      </c>
      <c r="I981" s="40">
        <v>147.16040000000001</v>
      </c>
      <c r="J981" s="40">
        <v>45.9876</v>
      </c>
      <c r="K981" s="40">
        <v>2032.6534999999999</v>
      </c>
      <c r="L981" s="10">
        <v>44170</v>
      </c>
      <c r="M981" t="s">
        <v>2810</v>
      </c>
      <c r="O981" t="str">
        <f>VLOOKUP(Table5[[#This Row],[Vendor_ID]],Table3[[Vendor_ID]:[REPUTASI]],10,0)</f>
        <v>A</v>
      </c>
      <c r="P981" t="str">
        <f>IF(Table5[[#This Row],[Reputation]]="F","Pembelian dilakukan kepada vendor dengan reputasi F","")</f>
        <v/>
      </c>
    </row>
    <row r="982" spans="1:16" hidden="1" x14ac:dyDescent="0.25">
      <c r="A982" s="4">
        <v>1258</v>
      </c>
      <c r="B982" s="4">
        <v>4</v>
      </c>
      <c r="C982" s="4">
        <v>4</v>
      </c>
      <c r="D982" s="4">
        <v>253</v>
      </c>
      <c r="E982" s="4">
        <v>1690</v>
      </c>
      <c r="F982" s="4">
        <v>5</v>
      </c>
      <c r="G982" s="11">
        <v>44161</v>
      </c>
      <c r="H982" s="41">
        <v>146.286</v>
      </c>
      <c r="I982" s="41">
        <v>11.7029</v>
      </c>
      <c r="J982" s="41">
        <v>3.6572</v>
      </c>
      <c r="K982" s="41">
        <v>161.64609999999999</v>
      </c>
      <c r="L982" s="11">
        <v>44170</v>
      </c>
      <c r="M982" t="s">
        <v>2810</v>
      </c>
      <c r="O982" t="str">
        <f>VLOOKUP(Table5[[#This Row],[Vendor_ID]],Table3[[Vendor_ID]:[REPUTASI]],10,0)</f>
        <v>A</v>
      </c>
      <c r="P982" t="str">
        <f>IF(Table5[[#This Row],[Reputation]]="F","Pembelian dilakukan kepada vendor dengan reputasi F","")</f>
        <v/>
      </c>
    </row>
    <row r="983" spans="1:16" hidden="1" x14ac:dyDescent="0.25">
      <c r="A983" s="5">
        <v>1259</v>
      </c>
      <c r="B983" s="5">
        <v>4</v>
      </c>
      <c r="C983" s="5">
        <v>4</v>
      </c>
      <c r="D983" s="5">
        <v>255</v>
      </c>
      <c r="E983" s="5">
        <v>1566</v>
      </c>
      <c r="F983" s="5">
        <v>5</v>
      </c>
      <c r="G983" s="10">
        <v>44161</v>
      </c>
      <c r="H983" s="40">
        <v>102.56399999999999</v>
      </c>
      <c r="I983" s="40">
        <v>8.2050999999999998</v>
      </c>
      <c r="J983" s="40">
        <v>2.5640999999999998</v>
      </c>
      <c r="K983" s="40">
        <v>113.33320000000001</v>
      </c>
      <c r="L983" s="10">
        <v>44170</v>
      </c>
      <c r="M983" t="s">
        <v>2810</v>
      </c>
      <c r="O983" t="str">
        <f>VLOOKUP(Table5[[#This Row],[Vendor_ID]],Table3[[Vendor_ID]:[REPUTASI]],10,0)</f>
        <v>A</v>
      </c>
      <c r="P983" t="str">
        <f>IF(Table5[[#This Row],[Reputation]]="F","Pembelian dilakukan kepada vendor dengan reputasi F","")</f>
        <v/>
      </c>
    </row>
    <row r="984" spans="1:16" hidden="1" x14ac:dyDescent="0.25">
      <c r="A984" s="4">
        <v>1260</v>
      </c>
      <c r="B984" s="4">
        <v>4</v>
      </c>
      <c r="C984" s="4">
        <v>4</v>
      </c>
      <c r="D984" s="4">
        <v>256</v>
      </c>
      <c r="E984" s="4">
        <v>1698</v>
      </c>
      <c r="F984" s="4">
        <v>5</v>
      </c>
      <c r="G984" s="11">
        <v>44161</v>
      </c>
      <c r="H984" s="41">
        <v>150.79050000000001</v>
      </c>
      <c r="I984" s="41">
        <v>12.0632</v>
      </c>
      <c r="J984" s="41">
        <v>3.7698</v>
      </c>
      <c r="K984" s="41">
        <v>166.62350000000001</v>
      </c>
      <c r="L984" s="11">
        <v>44170</v>
      </c>
      <c r="M984" t="s">
        <v>2810</v>
      </c>
      <c r="O984" t="str">
        <f>VLOOKUP(Table5[[#This Row],[Vendor_ID]],Table3[[Vendor_ID]:[REPUTASI]],10,0)</f>
        <v>A</v>
      </c>
      <c r="P984" t="str">
        <f>IF(Table5[[#This Row],[Reputation]]="F","Pembelian dilakukan kepada vendor dengan reputasi F","")</f>
        <v/>
      </c>
    </row>
    <row r="985" spans="1:16" x14ac:dyDescent="0.25">
      <c r="A985" s="5">
        <v>1261</v>
      </c>
      <c r="B985" s="5">
        <v>4</v>
      </c>
      <c r="C985" s="5">
        <v>4</v>
      </c>
      <c r="D985" s="5">
        <v>259</v>
      </c>
      <c r="E985" s="5">
        <v>1560</v>
      </c>
      <c r="F985" s="5">
        <v>5</v>
      </c>
      <c r="G985" s="10">
        <v>44161</v>
      </c>
      <c r="H985" s="40">
        <v>13669.424999999999</v>
      </c>
      <c r="I985" s="40">
        <v>1093.5540000000001</v>
      </c>
      <c r="J985" s="40">
        <v>341.73559999999998</v>
      </c>
      <c r="K985" s="40">
        <v>15104.714599999999</v>
      </c>
      <c r="L985" s="10">
        <v>44170</v>
      </c>
      <c r="M985" t="s">
        <v>1829</v>
      </c>
      <c r="O985" t="str">
        <f>VLOOKUP(Table5[[#This Row],[Vendor_ID]],Table3[[Vendor_ID]:[REPUTASI]],10,0)</f>
        <v>F</v>
      </c>
      <c r="P985" t="str">
        <f>IF(Table5[[#This Row],[Reputation]]="F","Pembelian dilakukan kepada vendor dengan reputasi F","")</f>
        <v>Pembelian dilakukan kepada vendor dengan reputasi F</v>
      </c>
    </row>
    <row r="986" spans="1:16" hidden="1" x14ac:dyDescent="0.25">
      <c r="A986" s="4">
        <v>1262</v>
      </c>
      <c r="B986" s="4">
        <v>4</v>
      </c>
      <c r="C986" s="4">
        <v>4</v>
      </c>
      <c r="D986" s="4">
        <v>260</v>
      </c>
      <c r="E986" s="4">
        <v>1692</v>
      </c>
      <c r="F986" s="4">
        <v>5</v>
      </c>
      <c r="G986" s="11">
        <v>44161</v>
      </c>
      <c r="H986" s="41">
        <v>6444.9</v>
      </c>
      <c r="I986" s="41">
        <v>515.59199999999998</v>
      </c>
      <c r="J986" s="41">
        <v>161.1225</v>
      </c>
      <c r="K986" s="41">
        <v>7121.6144999999997</v>
      </c>
      <c r="L986" s="11">
        <v>44170</v>
      </c>
      <c r="M986" t="s">
        <v>1829</v>
      </c>
      <c r="O986" t="str">
        <f>VLOOKUP(Table5[[#This Row],[Vendor_ID]],Table3[[Vendor_ID]:[REPUTASI]],10,0)</f>
        <v>B</v>
      </c>
      <c r="P986" t="str">
        <f>IF(Table5[[#This Row],[Reputation]]="F","Pembelian dilakukan kepada vendor dengan reputasi F","")</f>
        <v/>
      </c>
    </row>
    <row r="987" spans="1:16" x14ac:dyDescent="0.25">
      <c r="A987" s="5">
        <v>1263</v>
      </c>
      <c r="B987" s="5">
        <v>4</v>
      </c>
      <c r="C987" s="5">
        <v>4</v>
      </c>
      <c r="D987" s="5">
        <v>258</v>
      </c>
      <c r="E987" s="5">
        <v>1696</v>
      </c>
      <c r="F987" s="5">
        <v>4</v>
      </c>
      <c r="G987" s="10">
        <v>44161</v>
      </c>
      <c r="H987" s="40">
        <v>50860.425000000003</v>
      </c>
      <c r="I987" s="40">
        <v>4068.8339999999998</v>
      </c>
      <c r="J987" s="40">
        <v>1271.5106000000001</v>
      </c>
      <c r="K987" s="40">
        <v>56200.7696</v>
      </c>
      <c r="L987" s="10">
        <v>44170</v>
      </c>
      <c r="M987" t="s">
        <v>1829</v>
      </c>
      <c r="O987" t="str">
        <f>VLOOKUP(Table5[[#This Row],[Vendor_ID]],Table3[[Vendor_ID]:[REPUTASI]],10,0)</f>
        <v>F</v>
      </c>
      <c r="P987" t="str">
        <f>IF(Table5[[#This Row],[Reputation]]="F","Pembelian dilakukan kepada vendor dengan reputasi F","")</f>
        <v>Pembelian dilakukan kepada vendor dengan reputasi F</v>
      </c>
    </row>
    <row r="988" spans="1:16" hidden="1" x14ac:dyDescent="0.25">
      <c r="A988" s="4">
        <v>1264</v>
      </c>
      <c r="B988" s="4">
        <v>4</v>
      </c>
      <c r="C988" s="4">
        <v>4</v>
      </c>
      <c r="D988" s="4">
        <v>254</v>
      </c>
      <c r="E988" s="4">
        <v>1504</v>
      </c>
      <c r="F988" s="4">
        <v>1</v>
      </c>
      <c r="G988" s="11">
        <v>44161</v>
      </c>
      <c r="H988" s="41">
        <v>551.88</v>
      </c>
      <c r="I988" s="41">
        <v>44.150399999999998</v>
      </c>
      <c r="J988" s="41">
        <v>13.797000000000001</v>
      </c>
      <c r="K988" s="41">
        <v>609.82740000000001</v>
      </c>
      <c r="L988" s="11">
        <v>44170</v>
      </c>
      <c r="M988" t="s">
        <v>2817</v>
      </c>
      <c r="O988" t="str">
        <f>VLOOKUP(Table5[[#This Row],[Vendor_ID]],Table3[[Vendor_ID]:[REPUTASI]],10,0)</f>
        <v>B</v>
      </c>
      <c r="P988" t="str">
        <f>IF(Table5[[#This Row],[Reputation]]="F","Pembelian dilakukan kepada vendor dengan reputasi F","")</f>
        <v/>
      </c>
    </row>
    <row r="989" spans="1:16" hidden="1" x14ac:dyDescent="0.25">
      <c r="A989" s="5">
        <v>1265</v>
      </c>
      <c r="B989" s="5">
        <v>4</v>
      </c>
      <c r="C989" s="5">
        <v>4</v>
      </c>
      <c r="D989" s="5">
        <v>252</v>
      </c>
      <c r="E989" s="5">
        <v>1544</v>
      </c>
      <c r="F989" s="5">
        <v>1</v>
      </c>
      <c r="G989" s="10">
        <v>44162</v>
      </c>
      <c r="H989" s="40">
        <v>6987.75</v>
      </c>
      <c r="I989" s="40">
        <v>559.02</v>
      </c>
      <c r="J989" s="40">
        <v>174.69380000000001</v>
      </c>
      <c r="K989" s="40">
        <v>7721.4638000000004</v>
      </c>
      <c r="L989" s="10">
        <v>44171</v>
      </c>
      <c r="M989" t="s">
        <v>2817</v>
      </c>
      <c r="O989" t="str">
        <f>VLOOKUP(Table5[[#This Row],[Vendor_ID]],Table3[[Vendor_ID]:[REPUTASI]],10,0)</f>
        <v>B</v>
      </c>
      <c r="P989" t="str">
        <f>IF(Table5[[#This Row],[Reputation]]="F","Pembelian dilakukan kepada vendor dengan reputasi F","")</f>
        <v/>
      </c>
    </row>
    <row r="990" spans="1:16" hidden="1" x14ac:dyDescent="0.25">
      <c r="A990" s="4">
        <v>1266</v>
      </c>
      <c r="B990" s="4">
        <v>4</v>
      </c>
      <c r="C990" s="4">
        <v>4</v>
      </c>
      <c r="D990" s="4">
        <v>261</v>
      </c>
      <c r="E990" s="4">
        <v>1530</v>
      </c>
      <c r="F990" s="4">
        <v>2</v>
      </c>
      <c r="G990" s="11">
        <v>44162</v>
      </c>
      <c r="H990" s="41">
        <v>28072.275000000001</v>
      </c>
      <c r="I990" s="41">
        <v>2245.7820000000002</v>
      </c>
      <c r="J990" s="41">
        <v>701.80690000000004</v>
      </c>
      <c r="K990" s="41">
        <v>31019.8639</v>
      </c>
      <c r="L990" s="11">
        <v>44171</v>
      </c>
      <c r="M990" t="s">
        <v>2810</v>
      </c>
      <c r="O990" t="str">
        <f>VLOOKUP(Table5[[#This Row],[Vendor_ID]],Table3[[Vendor_ID]:[REPUTASI]],10,0)</f>
        <v>A</v>
      </c>
      <c r="P990" t="str">
        <f>IF(Table5[[#This Row],[Reputation]]="F","Pembelian dilakukan kepada vendor dengan reputasi F","")</f>
        <v/>
      </c>
    </row>
    <row r="991" spans="1:16" hidden="1" x14ac:dyDescent="0.25">
      <c r="A991" s="5">
        <v>1267</v>
      </c>
      <c r="B991" s="5">
        <v>4</v>
      </c>
      <c r="C991" s="5">
        <v>4</v>
      </c>
      <c r="D991" s="5">
        <v>251</v>
      </c>
      <c r="E991" s="5">
        <v>1508</v>
      </c>
      <c r="F991" s="5">
        <v>1</v>
      </c>
      <c r="G991" s="10">
        <v>44162</v>
      </c>
      <c r="H991" s="40">
        <v>37312.275000000001</v>
      </c>
      <c r="I991" s="40">
        <v>2984.982</v>
      </c>
      <c r="J991" s="40">
        <v>932.80690000000004</v>
      </c>
      <c r="K991" s="40">
        <v>41230.063900000001</v>
      </c>
      <c r="L991" s="10">
        <v>44171</v>
      </c>
      <c r="M991" t="s">
        <v>2810</v>
      </c>
      <c r="O991" t="str">
        <f>VLOOKUP(Table5[[#This Row],[Vendor_ID]],Table3[[Vendor_ID]:[REPUTASI]],10,0)</f>
        <v>A</v>
      </c>
      <c r="P991" t="str">
        <f>IF(Table5[[#This Row],[Reputation]]="F","Pembelian dilakukan kepada vendor dengan reputasi F","")</f>
        <v/>
      </c>
    </row>
    <row r="992" spans="1:16" hidden="1" x14ac:dyDescent="0.25">
      <c r="A992" s="4">
        <v>1268</v>
      </c>
      <c r="B992" s="4">
        <v>4</v>
      </c>
      <c r="C992" s="4">
        <v>4</v>
      </c>
      <c r="D992" s="4">
        <v>253</v>
      </c>
      <c r="E992" s="4">
        <v>1694</v>
      </c>
      <c r="F992" s="4">
        <v>1</v>
      </c>
      <c r="G992" s="11">
        <v>44162</v>
      </c>
      <c r="H992" s="41">
        <v>7623</v>
      </c>
      <c r="I992" s="41">
        <v>609.84</v>
      </c>
      <c r="J992" s="41">
        <v>190.57499999999999</v>
      </c>
      <c r="K992" s="41">
        <v>8423.4150000000009</v>
      </c>
      <c r="L992" s="11">
        <v>44171</v>
      </c>
      <c r="M992" t="s">
        <v>2817</v>
      </c>
      <c r="O992" t="str">
        <f>VLOOKUP(Table5[[#This Row],[Vendor_ID]],Table3[[Vendor_ID]:[REPUTASI]],10,0)</f>
        <v>B</v>
      </c>
      <c r="P992" t="str">
        <f>IF(Table5[[#This Row],[Reputation]]="F","Pembelian dilakukan kepada vendor dengan reputasi F","")</f>
        <v/>
      </c>
    </row>
    <row r="993" spans="1:16" x14ac:dyDescent="0.25">
      <c r="A993" s="5">
        <v>1269</v>
      </c>
      <c r="B993" s="5">
        <v>4</v>
      </c>
      <c r="C993" s="5">
        <v>4</v>
      </c>
      <c r="D993" s="5">
        <v>255</v>
      </c>
      <c r="E993" s="5">
        <v>1624</v>
      </c>
      <c r="F993" s="5">
        <v>2</v>
      </c>
      <c r="G993" s="10">
        <v>44162</v>
      </c>
      <c r="H993" s="40">
        <v>28297.5</v>
      </c>
      <c r="I993" s="40">
        <v>2263.8000000000002</v>
      </c>
      <c r="J993" s="40">
        <v>707.4375</v>
      </c>
      <c r="K993" s="40">
        <v>31268.737499999999</v>
      </c>
      <c r="L993" s="10">
        <v>44171</v>
      </c>
      <c r="M993" t="s">
        <v>1829</v>
      </c>
      <c r="O993" t="str">
        <f>VLOOKUP(Table5[[#This Row],[Vendor_ID]],Table3[[Vendor_ID]:[REPUTASI]],10,0)</f>
        <v>F</v>
      </c>
      <c r="P993" t="str">
        <f>IF(Table5[[#This Row],[Reputation]]="F","Pembelian dilakukan kepada vendor dengan reputasi F","")</f>
        <v>Pembelian dilakukan kepada vendor dengan reputasi F</v>
      </c>
    </row>
    <row r="994" spans="1:16" hidden="1" x14ac:dyDescent="0.25">
      <c r="A994" s="4">
        <v>1270</v>
      </c>
      <c r="B994" s="4">
        <v>4</v>
      </c>
      <c r="C994" s="4">
        <v>4</v>
      </c>
      <c r="D994" s="4">
        <v>256</v>
      </c>
      <c r="E994" s="4">
        <v>1548</v>
      </c>
      <c r="F994" s="4">
        <v>2</v>
      </c>
      <c r="G994" s="11">
        <v>44162</v>
      </c>
      <c r="H994" s="41">
        <v>59.944499999999998</v>
      </c>
      <c r="I994" s="41">
        <v>4.7956000000000003</v>
      </c>
      <c r="J994" s="41">
        <v>1.4985999999999999</v>
      </c>
      <c r="K994" s="41">
        <v>66.238699999999994</v>
      </c>
      <c r="L994" s="11">
        <v>44171</v>
      </c>
      <c r="M994" t="s">
        <v>2810</v>
      </c>
      <c r="O994" t="str">
        <f>VLOOKUP(Table5[[#This Row],[Vendor_ID]],Table3[[Vendor_ID]:[REPUTASI]],10,0)</f>
        <v>A</v>
      </c>
      <c r="P994" t="str">
        <f>IF(Table5[[#This Row],[Reputation]]="F","Pembelian dilakukan kepada vendor dengan reputasi F","")</f>
        <v/>
      </c>
    </row>
    <row r="995" spans="1:16" hidden="1" x14ac:dyDescent="0.25">
      <c r="A995" s="5">
        <v>1271</v>
      </c>
      <c r="B995" s="5">
        <v>4</v>
      </c>
      <c r="C995" s="5">
        <v>4</v>
      </c>
      <c r="D995" s="5">
        <v>259</v>
      </c>
      <c r="E995" s="5">
        <v>1598</v>
      </c>
      <c r="F995" s="5">
        <v>4</v>
      </c>
      <c r="G995" s="10">
        <v>44162</v>
      </c>
      <c r="H995" s="40">
        <v>487.9665</v>
      </c>
      <c r="I995" s="40">
        <v>39.037300000000002</v>
      </c>
      <c r="J995" s="40">
        <v>12.199199999999999</v>
      </c>
      <c r="K995" s="40">
        <v>539.20299999999997</v>
      </c>
      <c r="L995" s="10">
        <v>44171</v>
      </c>
      <c r="M995" t="s">
        <v>2810</v>
      </c>
      <c r="O995" t="str">
        <f>VLOOKUP(Table5[[#This Row],[Vendor_ID]],Table3[[Vendor_ID]:[REPUTASI]],10,0)</f>
        <v>A</v>
      </c>
      <c r="P995" t="str">
        <f>IF(Table5[[#This Row],[Reputation]]="F","Pembelian dilakukan kepada vendor dengan reputasi F","")</f>
        <v/>
      </c>
    </row>
    <row r="996" spans="1:16" hidden="1" x14ac:dyDescent="0.25">
      <c r="A996" s="4">
        <v>1272</v>
      </c>
      <c r="B996" s="4">
        <v>4</v>
      </c>
      <c r="C996" s="4">
        <v>4</v>
      </c>
      <c r="D996" s="4">
        <v>260</v>
      </c>
      <c r="E996" s="4">
        <v>1658</v>
      </c>
      <c r="F996" s="4">
        <v>5</v>
      </c>
      <c r="G996" s="11">
        <v>44162</v>
      </c>
      <c r="H996" s="41">
        <v>43878.45</v>
      </c>
      <c r="I996" s="41">
        <v>3510.2759999999998</v>
      </c>
      <c r="J996" s="41">
        <v>1096.9612999999999</v>
      </c>
      <c r="K996" s="41">
        <v>48485.687299999998</v>
      </c>
      <c r="L996" s="11">
        <v>44171</v>
      </c>
      <c r="M996" t="s">
        <v>1829</v>
      </c>
      <c r="O996" t="str">
        <f>VLOOKUP(Table5[[#This Row],[Vendor_ID]],Table3[[Vendor_ID]:[REPUTASI]],10,0)</f>
        <v>B</v>
      </c>
      <c r="P996" t="str">
        <f>IF(Table5[[#This Row],[Reputation]]="F","Pembelian dilakukan kepada vendor dengan reputasi F","")</f>
        <v/>
      </c>
    </row>
    <row r="997" spans="1:16" hidden="1" x14ac:dyDescent="0.25">
      <c r="A997" s="5">
        <v>1273</v>
      </c>
      <c r="B997" s="5">
        <v>4</v>
      </c>
      <c r="C997" s="5">
        <v>4</v>
      </c>
      <c r="D997" s="5">
        <v>258</v>
      </c>
      <c r="E997" s="5">
        <v>1536</v>
      </c>
      <c r="F997" s="5">
        <v>4</v>
      </c>
      <c r="G997" s="10">
        <v>44162</v>
      </c>
      <c r="H997" s="40">
        <v>345.55500000000001</v>
      </c>
      <c r="I997" s="40">
        <v>27.644400000000001</v>
      </c>
      <c r="J997" s="40">
        <v>8.6388999999999996</v>
      </c>
      <c r="K997" s="40">
        <v>381.8383</v>
      </c>
      <c r="L997" s="10">
        <v>44171</v>
      </c>
      <c r="M997" t="s">
        <v>2810</v>
      </c>
      <c r="O997" t="str">
        <f>VLOOKUP(Table5[[#This Row],[Vendor_ID]],Table3[[Vendor_ID]:[REPUTASI]],10,0)</f>
        <v>A</v>
      </c>
      <c r="P997" t="str">
        <f>IF(Table5[[#This Row],[Reputation]]="F","Pembelian dilakukan kepada vendor dengan reputasi F","")</f>
        <v/>
      </c>
    </row>
    <row r="998" spans="1:16" x14ac:dyDescent="0.25">
      <c r="A998" s="4">
        <v>1274</v>
      </c>
      <c r="B998" s="4">
        <v>4</v>
      </c>
      <c r="C998" s="4">
        <v>4</v>
      </c>
      <c r="D998" s="4">
        <v>254</v>
      </c>
      <c r="E998" s="4">
        <v>1568</v>
      </c>
      <c r="F998" s="4">
        <v>2</v>
      </c>
      <c r="G998" s="11">
        <v>44162</v>
      </c>
      <c r="H998" s="41">
        <v>15153.6</v>
      </c>
      <c r="I998" s="41">
        <v>1212.288</v>
      </c>
      <c r="J998" s="41">
        <v>378.84</v>
      </c>
      <c r="K998" s="41">
        <v>16744.727999999999</v>
      </c>
      <c r="L998" s="11">
        <v>44171</v>
      </c>
      <c r="M998" t="s">
        <v>1829</v>
      </c>
      <c r="O998" t="str">
        <f>VLOOKUP(Table5[[#This Row],[Vendor_ID]],Table3[[Vendor_ID]:[REPUTASI]],10,0)</f>
        <v>F</v>
      </c>
      <c r="P998" t="str">
        <f>IF(Table5[[#This Row],[Reputation]]="F","Pembelian dilakukan kepada vendor dengan reputasi F","")</f>
        <v>Pembelian dilakukan kepada vendor dengan reputasi F</v>
      </c>
    </row>
    <row r="999" spans="1:16" hidden="1" x14ac:dyDescent="0.25">
      <c r="A999" s="5">
        <v>1275</v>
      </c>
      <c r="B999" s="5">
        <v>4</v>
      </c>
      <c r="C999" s="5">
        <v>4</v>
      </c>
      <c r="D999" s="5">
        <v>257</v>
      </c>
      <c r="E999" s="5">
        <v>1648</v>
      </c>
      <c r="F999" s="5">
        <v>5</v>
      </c>
      <c r="G999" s="10">
        <v>44162</v>
      </c>
      <c r="H999" s="40">
        <v>142.41149999999999</v>
      </c>
      <c r="I999" s="40">
        <v>11.392899999999999</v>
      </c>
      <c r="J999" s="40">
        <v>3.5602999999999998</v>
      </c>
      <c r="K999" s="40">
        <v>157.3647</v>
      </c>
      <c r="L999" s="10">
        <v>44171</v>
      </c>
      <c r="M999" t="s">
        <v>2810</v>
      </c>
      <c r="O999" t="str">
        <f>VLOOKUP(Table5[[#This Row],[Vendor_ID]],Table3[[Vendor_ID]:[REPUTASI]],10,0)</f>
        <v>A</v>
      </c>
      <c r="P999" t="str">
        <f>IF(Table5[[#This Row],[Reputation]]="F","Pembelian dilakukan kepada vendor dengan reputasi F","")</f>
        <v/>
      </c>
    </row>
    <row r="1000" spans="1:16" hidden="1" x14ac:dyDescent="0.25">
      <c r="A1000" s="4">
        <v>1276</v>
      </c>
      <c r="B1000" s="4">
        <v>4</v>
      </c>
      <c r="C1000" s="4">
        <v>4</v>
      </c>
      <c r="D1000" s="4">
        <v>261</v>
      </c>
      <c r="E1000" s="4">
        <v>1646</v>
      </c>
      <c r="F1000" s="4">
        <v>2</v>
      </c>
      <c r="G1000" s="11">
        <v>44162</v>
      </c>
      <c r="H1000" s="41">
        <v>48030.675000000003</v>
      </c>
      <c r="I1000" s="41">
        <v>3842.4540000000002</v>
      </c>
      <c r="J1000" s="41">
        <v>1200.7669000000001</v>
      </c>
      <c r="K1000" s="41">
        <v>53073.895900000003</v>
      </c>
      <c r="L1000" s="11">
        <v>44171</v>
      </c>
      <c r="M1000" t="s">
        <v>2810</v>
      </c>
      <c r="O1000" t="str">
        <f>VLOOKUP(Table5[[#This Row],[Vendor_ID]],Table3[[Vendor_ID]:[REPUTASI]],10,0)</f>
        <v>A</v>
      </c>
      <c r="P1000" t="str">
        <f>IF(Table5[[#This Row],[Reputation]]="F","Pembelian dilakukan kepada vendor dengan reputasi F","")</f>
        <v/>
      </c>
    </row>
    <row r="1001" spans="1:16" hidden="1" x14ac:dyDescent="0.25">
      <c r="A1001" s="5">
        <v>1277</v>
      </c>
      <c r="B1001" s="5">
        <v>4</v>
      </c>
      <c r="C1001" s="5">
        <v>4</v>
      </c>
      <c r="D1001" s="5">
        <v>251</v>
      </c>
      <c r="E1001" s="5">
        <v>1672</v>
      </c>
      <c r="F1001" s="5">
        <v>4</v>
      </c>
      <c r="G1001" s="10">
        <v>44162</v>
      </c>
      <c r="H1001" s="40">
        <v>823.41</v>
      </c>
      <c r="I1001" s="40">
        <v>65.872799999999998</v>
      </c>
      <c r="J1001" s="40">
        <v>20.5853</v>
      </c>
      <c r="K1001" s="40">
        <v>909.86810000000003</v>
      </c>
      <c r="L1001" s="10">
        <v>44171</v>
      </c>
      <c r="M1001" t="s">
        <v>2817</v>
      </c>
      <c r="O1001" t="str">
        <f>VLOOKUP(Table5[[#This Row],[Vendor_ID]],Table3[[Vendor_ID]:[REPUTASI]],10,0)</f>
        <v>B</v>
      </c>
      <c r="P1001" t="str">
        <f>IF(Table5[[#This Row],[Reputation]]="F","Pembelian dilakukan kepada vendor dengan reputasi F","")</f>
        <v/>
      </c>
    </row>
    <row r="1002" spans="1:16" hidden="1" x14ac:dyDescent="0.25">
      <c r="A1002" s="4">
        <v>1278</v>
      </c>
      <c r="B1002" s="4">
        <v>4</v>
      </c>
      <c r="C1002" s="4">
        <v>4</v>
      </c>
      <c r="D1002" s="4">
        <v>253</v>
      </c>
      <c r="E1002" s="4">
        <v>1600</v>
      </c>
      <c r="F1002" s="4">
        <v>1</v>
      </c>
      <c r="G1002" s="11">
        <v>44162</v>
      </c>
      <c r="H1002" s="41">
        <v>1276.2750000000001</v>
      </c>
      <c r="I1002" s="41">
        <v>102.102</v>
      </c>
      <c r="J1002" s="41">
        <v>31.9069</v>
      </c>
      <c r="K1002" s="41">
        <v>1410.2838999999999</v>
      </c>
      <c r="L1002" s="11">
        <v>44171</v>
      </c>
      <c r="M1002" t="s">
        <v>2810</v>
      </c>
      <c r="O1002" t="str">
        <f>VLOOKUP(Table5[[#This Row],[Vendor_ID]],Table3[[Vendor_ID]:[REPUTASI]],10,0)</f>
        <v>A</v>
      </c>
      <c r="P1002" t="str">
        <f>IF(Table5[[#This Row],[Reputation]]="F","Pembelian dilakukan kepada vendor dengan reputasi F","")</f>
        <v/>
      </c>
    </row>
    <row r="1003" spans="1:16" hidden="1" x14ac:dyDescent="0.25">
      <c r="A1003" s="5">
        <v>1279</v>
      </c>
      <c r="B1003" s="5">
        <v>4</v>
      </c>
      <c r="C1003" s="5">
        <v>4</v>
      </c>
      <c r="D1003" s="5">
        <v>255</v>
      </c>
      <c r="E1003" s="5">
        <v>1522</v>
      </c>
      <c r="F1003" s="5">
        <v>1</v>
      </c>
      <c r="G1003" s="10">
        <v>44162</v>
      </c>
      <c r="H1003" s="40">
        <v>2003.925</v>
      </c>
      <c r="I1003" s="40">
        <v>160.31399999999999</v>
      </c>
      <c r="J1003" s="40">
        <v>50.098100000000002</v>
      </c>
      <c r="K1003" s="40">
        <v>2214.3371000000002</v>
      </c>
      <c r="L1003" s="10">
        <v>44171</v>
      </c>
      <c r="M1003" t="s">
        <v>2810</v>
      </c>
      <c r="O1003" t="str">
        <f>VLOOKUP(Table5[[#This Row],[Vendor_ID]],Table3[[Vendor_ID]:[REPUTASI]],10,0)</f>
        <v>A</v>
      </c>
      <c r="P1003" t="str">
        <f>IF(Table5[[#This Row],[Reputation]]="F","Pembelian dilakukan kepada vendor dengan reputasi F","")</f>
        <v/>
      </c>
    </row>
    <row r="1004" spans="1:16" x14ac:dyDescent="0.25">
      <c r="A1004" s="4">
        <v>1280</v>
      </c>
      <c r="B1004" s="4">
        <v>5</v>
      </c>
      <c r="C1004" s="4">
        <v>4</v>
      </c>
      <c r="D1004" s="4">
        <v>256</v>
      </c>
      <c r="E1004" s="4">
        <v>1570</v>
      </c>
      <c r="F1004" s="4">
        <v>2</v>
      </c>
      <c r="G1004" s="11">
        <v>44162</v>
      </c>
      <c r="H1004" s="41">
        <v>50860.425000000003</v>
      </c>
      <c r="I1004" s="41">
        <v>4068.8339999999998</v>
      </c>
      <c r="J1004" s="41">
        <v>1271.5106000000001</v>
      </c>
      <c r="K1004" s="41">
        <v>56200.7696</v>
      </c>
      <c r="L1004" s="11">
        <v>44171</v>
      </c>
      <c r="M1004" t="s">
        <v>1829</v>
      </c>
      <c r="O1004" t="str">
        <f>VLOOKUP(Table5[[#This Row],[Vendor_ID]],Table3[[Vendor_ID]:[REPUTASI]],10,0)</f>
        <v>F</v>
      </c>
      <c r="P1004" t="str">
        <f>IF(Table5[[#This Row],[Reputation]]="F","Pembelian dilakukan kepada vendor dengan reputasi F","")</f>
        <v>Pembelian dilakukan kepada vendor dengan reputasi F</v>
      </c>
    </row>
    <row r="1005" spans="1:16" x14ac:dyDescent="0.25">
      <c r="A1005" s="5">
        <v>1281</v>
      </c>
      <c r="B1005" s="5">
        <v>4</v>
      </c>
      <c r="C1005" s="5">
        <v>4</v>
      </c>
      <c r="D1005" s="5">
        <v>259</v>
      </c>
      <c r="E1005" s="5">
        <v>1516</v>
      </c>
      <c r="F1005" s="5">
        <v>1</v>
      </c>
      <c r="G1005" s="10">
        <v>44163</v>
      </c>
      <c r="H1005" s="40">
        <v>454.86</v>
      </c>
      <c r="I1005" s="40">
        <v>36.388800000000003</v>
      </c>
      <c r="J1005" s="40">
        <v>11.371499999999999</v>
      </c>
      <c r="K1005" s="40">
        <v>502.62029999999999</v>
      </c>
      <c r="L1005" s="10">
        <v>44172</v>
      </c>
      <c r="M1005" t="s">
        <v>1829</v>
      </c>
      <c r="O1005" t="str">
        <f>VLOOKUP(Table5[[#This Row],[Vendor_ID]],Table3[[Vendor_ID]:[REPUTASI]],10,0)</f>
        <v>F</v>
      </c>
      <c r="P1005" t="str">
        <f>IF(Table5[[#This Row],[Reputation]]="F","Pembelian dilakukan kepada vendor dengan reputasi F","")</f>
        <v>Pembelian dilakukan kepada vendor dengan reputasi F</v>
      </c>
    </row>
    <row r="1006" spans="1:16" hidden="1" x14ac:dyDescent="0.25">
      <c r="A1006" s="4">
        <v>1282</v>
      </c>
      <c r="B1006" s="4">
        <v>4</v>
      </c>
      <c r="C1006" s="4">
        <v>4</v>
      </c>
      <c r="D1006" s="4">
        <v>260</v>
      </c>
      <c r="E1006" s="4">
        <v>1506</v>
      </c>
      <c r="F1006" s="4">
        <v>5</v>
      </c>
      <c r="G1006" s="11">
        <v>44163</v>
      </c>
      <c r="H1006" s="41">
        <v>43878.45</v>
      </c>
      <c r="I1006" s="41">
        <v>3510.2759999999998</v>
      </c>
      <c r="J1006" s="41">
        <v>1096.9612999999999</v>
      </c>
      <c r="K1006" s="41">
        <v>48485.687299999998</v>
      </c>
      <c r="L1006" s="11">
        <v>44172</v>
      </c>
      <c r="M1006" t="s">
        <v>1829</v>
      </c>
      <c r="O1006" t="str">
        <f>VLOOKUP(Table5[[#This Row],[Vendor_ID]],Table3[[Vendor_ID]:[REPUTASI]],10,0)</f>
        <v>B</v>
      </c>
      <c r="P1006" t="str">
        <f>IF(Table5[[#This Row],[Reputation]]="F","Pembelian dilakukan kepada vendor dengan reputasi F","")</f>
        <v/>
      </c>
    </row>
    <row r="1007" spans="1:16" hidden="1" x14ac:dyDescent="0.25">
      <c r="A1007" s="5">
        <v>1283</v>
      </c>
      <c r="B1007" s="5">
        <v>4</v>
      </c>
      <c r="C1007" s="5">
        <v>4</v>
      </c>
      <c r="D1007" s="5">
        <v>258</v>
      </c>
      <c r="E1007" s="5">
        <v>1626</v>
      </c>
      <c r="F1007" s="5">
        <v>2</v>
      </c>
      <c r="G1007" s="10">
        <v>44163</v>
      </c>
      <c r="H1007" s="40">
        <v>7132.125</v>
      </c>
      <c r="I1007" s="40">
        <v>570.57000000000005</v>
      </c>
      <c r="J1007" s="40">
        <v>178.3031</v>
      </c>
      <c r="K1007" s="40">
        <v>7880.9980999999998</v>
      </c>
      <c r="L1007" s="10">
        <v>44172</v>
      </c>
      <c r="M1007" t="s">
        <v>2817</v>
      </c>
      <c r="O1007" t="str">
        <f>VLOOKUP(Table5[[#This Row],[Vendor_ID]],Table3[[Vendor_ID]:[REPUTASI]],10,0)</f>
        <v>B</v>
      </c>
      <c r="P1007" t="str">
        <f>IF(Table5[[#This Row],[Reputation]]="F","Pembelian dilakukan kepada vendor dengan reputasi F","")</f>
        <v/>
      </c>
    </row>
    <row r="1008" spans="1:16" x14ac:dyDescent="0.25">
      <c r="A1008" s="4">
        <v>1284</v>
      </c>
      <c r="B1008" s="4">
        <v>4</v>
      </c>
      <c r="C1008" s="4">
        <v>4</v>
      </c>
      <c r="D1008" s="4">
        <v>254</v>
      </c>
      <c r="E1008" s="4">
        <v>1542</v>
      </c>
      <c r="F1008" s="4">
        <v>2</v>
      </c>
      <c r="G1008" s="11">
        <v>44163</v>
      </c>
      <c r="H1008" s="41">
        <v>28343.7</v>
      </c>
      <c r="I1008" s="41">
        <v>2267.4960000000001</v>
      </c>
      <c r="J1008" s="41">
        <v>708.59249999999997</v>
      </c>
      <c r="K1008" s="41">
        <v>31319.788499999999</v>
      </c>
      <c r="L1008" s="11">
        <v>44172</v>
      </c>
      <c r="M1008" t="s">
        <v>1829</v>
      </c>
      <c r="O1008" t="str">
        <f>VLOOKUP(Table5[[#This Row],[Vendor_ID]],Table3[[Vendor_ID]:[REPUTASI]],10,0)</f>
        <v>F</v>
      </c>
      <c r="P1008" t="str">
        <f>IF(Table5[[#This Row],[Reputation]]="F","Pembelian dilakukan kepada vendor dengan reputasi F","")</f>
        <v>Pembelian dilakukan kepada vendor dengan reputasi F</v>
      </c>
    </row>
    <row r="1009" spans="1:16" hidden="1" x14ac:dyDescent="0.25">
      <c r="A1009" s="5">
        <v>1285</v>
      </c>
      <c r="B1009" s="5">
        <v>4</v>
      </c>
      <c r="C1009" s="5">
        <v>4</v>
      </c>
      <c r="D1009" s="5">
        <v>257</v>
      </c>
      <c r="E1009" s="5">
        <v>1610</v>
      </c>
      <c r="F1009" s="5">
        <v>4</v>
      </c>
      <c r="G1009" s="10">
        <v>44163</v>
      </c>
      <c r="H1009" s="40">
        <v>22516.724999999999</v>
      </c>
      <c r="I1009" s="40">
        <v>1801.338</v>
      </c>
      <c r="J1009" s="40">
        <v>562.91809999999998</v>
      </c>
      <c r="K1009" s="40">
        <v>24880.981100000001</v>
      </c>
      <c r="L1009" s="10">
        <v>44172</v>
      </c>
      <c r="M1009" t="s">
        <v>2810</v>
      </c>
      <c r="O1009" t="str">
        <f>VLOOKUP(Table5[[#This Row],[Vendor_ID]],Table3[[Vendor_ID]:[REPUTASI]],10,0)</f>
        <v>A</v>
      </c>
      <c r="P1009" t="str">
        <f>IF(Table5[[#This Row],[Reputation]]="F","Pembelian dilakukan kepada vendor dengan reputasi F","")</f>
        <v/>
      </c>
    </row>
    <row r="1010" spans="1:16" hidden="1" x14ac:dyDescent="0.25">
      <c r="A1010" s="4">
        <v>1286</v>
      </c>
      <c r="B1010" s="4">
        <v>4</v>
      </c>
      <c r="C1010" s="4">
        <v>4</v>
      </c>
      <c r="D1010" s="4">
        <v>261</v>
      </c>
      <c r="E1010" s="4">
        <v>1638</v>
      </c>
      <c r="F1010" s="4">
        <v>5</v>
      </c>
      <c r="G1010" s="11">
        <v>44163</v>
      </c>
      <c r="H1010" s="41">
        <v>34644.224999999999</v>
      </c>
      <c r="I1010" s="41">
        <v>2771.538</v>
      </c>
      <c r="J1010" s="41">
        <v>866.10559999999998</v>
      </c>
      <c r="K1010" s="41">
        <v>38281.868600000002</v>
      </c>
      <c r="L1010" s="11">
        <v>44172</v>
      </c>
      <c r="M1010" t="s">
        <v>2817</v>
      </c>
      <c r="O1010" t="str">
        <f>VLOOKUP(Table5[[#This Row],[Vendor_ID]],Table3[[Vendor_ID]:[REPUTASI]],10,0)</f>
        <v>A</v>
      </c>
      <c r="P1010" t="str">
        <f>IF(Table5[[#This Row],[Reputation]]="F","Pembelian dilakukan kepada vendor dengan reputasi F","")</f>
        <v/>
      </c>
    </row>
    <row r="1011" spans="1:16" hidden="1" x14ac:dyDescent="0.25">
      <c r="A1011" s="5">
        <v>1287</v>
      </c>
      <c r="B1011" s="5">
        <v>4</v>
      </c>
      <c r="C1011" s="5">
        <v>4</v>
      </c>
      <c r="D1011" s="5">
        <v>251</v>
      </c>
      <c r="E1011" s="5">
        <v>1582</v>
      </c>
      <c r="F1011" s="5">
        <v>5</v>
      </c>
      <c r="G1011" s="10">
        <v>44163</v>
      </c>
      <c r="H1011" s="40">
        <v>836.95500000000004</v>
      </c>
      <c r="I1011" s="40">
        <v>66.956400000000002</v>
      </c>
      <c r="J1011" s="40">
        <v>20.9239</v>
      </c>
      <c r="K1011" s="40">
        <v>924.83529999999996</v>
      </c>
      <c r="L1011" s="10">
        <v>44172</v>
      </c>
      <c r="M1011" t="s">
        <v>2810</v>
      </c>
      <c r="O1011" t="str">
        <f>VLOOKUP(Table5[[#This Row],[Vendor_ID]],Table3[[Vendor_ID]:[REPUTASI]],10,0)</f>
        <v>A</v>
      </c>
      <c r="P1011" t="str">
        <f>IF(Table5[[#This Row],[Reputation]]="F","Pembelian dilakukan kepada vendor dengan reputasi F","")</f>
        <v/>
      </c>
    </row>
    <row r="1012" spans="1:16" hidden="1" x14ac:dyDescent="0.25">
      <c r="A1012" s="4">
        <v>1288</v>
      </c>
      <c r="B1012" s="4">
        <v>4</v>
      </c>
      <c r="C1012" s="4">
        <v>4</v>
      </c>
      <c r="D1012" s="4">
        <v>253</v>
      </c>
      <c r="E1012" s="4">
        <v>1510</v>
      </c>
      <c r="F1012" s="4">
        <v>5</v>
      </c>
      <c r="G1012" s="11">
        <v>44163</v>
      </c>
      <c r="H1012" s="41">
        <v>143.04150000000001</v>
      </c>
      <c r="I1012" s="41">
        <v>11.443300000000001</v>
      </c>
      <c r="J1012" s="41">
        <v>3.5760000000000001</v>
      </c>
      <c r="K1012" s="41">
        <v>158.0608</v>
      </c>
      <c r="L1012" s="11">
        <v>44172</v>
      </c>
      <c r="M1012" t="s">
        <v>2810</v>
      </c>
      <c r="O1012" t="str">
        <f>VLOOKUP(Table5[[#This Row],[Vendor_ID]],Table3[[Vendor_ID]:[REPUTASI]],10,0)</f>
        <v>A</v>
      </c>
      <c r="P1012" t="str">
        <f>IF(Table5[[#This Row],[Reputation]]="F","Pembelian dilakukan kepada vendor dengan reputasi F","")</f>
        <v/>
      </c>
    </row>
    <row r="1013" spans="1:16" x14ac:dyDescent="0.25">
      <c r="A1013" s="5">
        <v>1289</v>
      </c>
      <c r="B1013" s="5">
        <v>4</v>
      </c>
      <c r="C1013" s="5">
        <v>4</v>
      </c>
      <c r="D1013" s="5">
        <v>252</v>
      </c>
      <c r="E1013" s="5">
        <v>1526</v>
      </c>
      <c r="F1013" s="5">
        <v>2</v>
      </c>
      <c r="G1013" s="10">
        <v>44163</v>
      </c>
      <c r="H1013" s="40">
        <v>28199.325000000001</v>
      </c>
      <c r="I1013" s="40">
        <v>2255.9459999999999</v>
      </c>
      <c r="J1013" s="40">
        <v>704.98310000000004</v>
      </c>
      <c r="K1013" s="40">
        <v>31160.254099999998</v>
      </c>
      <c r="L1013" s="10">
        <v>44172</v>
      </c>
      <c r="M1013" t="s">
        <v>1829</v>
      </c>
      <c r="O1013" t="str">
        <f>VLOOKUP(Table5[[#This Row],[Vendor_ID]],Table3[[Vendor_ID]:[REPUTASI]],10,0)</f>
        <v>F</v>
      </c>
      <c r="P1013" t="str">
        <f>IF(Table5[[#This Row],[Reputation]]="F","Pembelian dilakukan kepada vendor dengan reputasi F","")</f>
        <v>Pembelian dilakukan kepada vendor dengan reputasi F</v>
      </c>
    </row>
    <row r="1014" spans="1:16" hidden="1" x14ac:dyDescent="0.25">
      <c r="A1014" s="4">
        <v>1290</v>
      </c>
      <c r="B1014" s="4">
        <v>4</v>
      </c>
      <c r="C1014" s="4">
        <v>4</v>
      </c>
      <c r="D1014" s="4">
        <v>256</v>
      </c>
      <c r="E1014" s="4">
        <v>1644</v>
      </c>
      <c r="F1014" s="4">
        <v>1</v>
      </c>
      <c r="G1014" s="11">
        <v>44163</v>
      </c>
      <c r="H1014" s="41">
        <v>3713.3249999999998</v>
      </c>
      <c r="I1014" s="41">
        <v>297.06599999999997</v>
      </c>
      <c r="J1014" s="41">
        <v>92.833100000000002</v>
      </c>
      <c r="K1014" s="41">
        <v>4103.2241000000004</v>
      </c>
      <c r="L1014" s="11">
        <v>44172</v>
      </c>
      <c r="M1014" t="s">
        <v>2817</v>
      </c>
      <c r="O1014" t="str">
        <f>VLOOKUP(Table5[[#This Row],[Vendor_ID]],Table3[[Vendor_ID]:[REPUTASI]],10,0)</f>
        <v>B</v>
      </c>
      <c r="P1014" t="str">
        <f>IF(Table5[[#This Row],[Reputation]]="F","Pembelian dilakukan kepada vendor dengan reputasi F","")</f>
        <v/>
      </c>
    </row>
    <row r="1015" spans="1:16" x14ac:dyDescent="0.25">
      <c r="A1015" s="5">
        <v>1291</v>
      </c>
      <c r="B1015" s="5">
        <v>4</v>
      </c>
      <c r="C1015" s="5">
        <v>4</v>
      </c>
      <c r="D1015" s="5">
        <v>259</v>
      </c>
      <c r="E1015" s="5">
        <v>1680</v>
      </c>
      <c r="F1015" s="5">
        <v>4</v>
      </c>
      <c r="G1015" s="10">
        <v>44163</v>
      </c>
      <c r="H1015" s="40">
        <v>19952.625</v>
      </c>
      <c r="I1015" s="40">
        <v>1596.21</v>
      </c>
      <c r="J1015" s="40">
        <v>498.81560000000002</v>
      </c>
      <c r="K1015" s="40">
        <v>22047.650600000001</v>
      </c>
      <c r="L1015" s="10">
        <v>44172</v>
      </c>
      <c r="M1015" t="s">
        <v>1829</v>
      </c>
      <c r="O1015" t="str">
        <f>VLOOKUP(Table5[[#This Row],[Vendor_ID]],Table3[[Vendor_ID]:[REPUTASI]],10,0)</f>
        <v>F</v>
      </c>
      <c r="P1015" t="str">
        <f>IF(Table5[[#This Row],[Reputation]]="F","Pembelian dilakukan kepada vendor dengan reputasi F","")</f>
        <v>Pembelian dilakukan kepada vendor dengan reputasi F</v>
      </c>
    </row>
    <row r="1016" spans="1:16" hidden="1" x14ac:dyDescent="0.25">
      <c r="A1016" s="4">
        <v>1292</v>
      </c>
      <c r="B1016" s="4">
        <v>4</v>
      </c>
      <c r="C1016" s="4">
        <v>4</v>
      </c>
      <c r="D1016" s="4">
        <v>260</v>
      </c>
      <c r="E1016" s="4">
        <v>1584</v>
      </c>
      <c r="F1016" s="4">
        <v>5</v>
      </c>
      <c r="G1016" s="11">
        <v>44163</v>
      </c>
      <c r="H1016" s="41">
        <v>6540.66</v>
      </c>
      <c r="I1016" s="41">
        <v>523.25279999999998</v>
      </c>
      <c r="J1016" s="41">
        <v>163.51650000000001</v>
      </c>
      <c r="K1016" s="41">
        <v>7227.4292999999998</v>
      </c>
      <c r="L1016" s="11">
        <v>44172</v>
      </c>
      <c r="M1016" t="s">
        <v>1829</v>
      </c>
      <c r="O1016" t="str">
        <f>VLOOKUP(Table5[[#This Row],[Vendor_ID]],Table3[[Vendor_ID]:[REPUTASI]],10,0)</f>
        <v>B</v>
      </c>
      <c r="P1016" t="str">
        <f>IF(Table5[[#This Row],[Reputation]]="F","Pembelian dilakukan kepada vendor dengan reputasi F","")</f>
        <v/>
      </c>
    </row>
    <row r="1017" spans="1:16" hidden="1" x14ac:dyDescent="0.25">
      <c r="A1017" s="5">
        <v>1293</v>
      </c>
      <c r="B1017" s="5">
        <v>4</v>
      </c>
      <c r="C1017" s="5">
        <v>4</v>
      </c>
      <c r="D1017" s="5">
        <v>258</v>
      </c>
      <c r="E1017" s="5">
        <v>1620</v>
      </c>
      <c r="F1017" s="5">
        <v>5</v>
      </c>
      <c r="G1017" s="10">
        <v>44163</v>
      </c>
      <c r="H1017" s="40">
        <v>5711.4750000000004</v>
      </c>
      <c r="I1017" s="40">
        <v>456.91800000000001</v>
      </c>
      <c r="J1017" s="40">
        <v>142.7869</v>
      </c>
      <c r="K1017" s="40">
        <v>6311.1799000000001</v>
      </c>
      <c r="L1017" s="10">
        <v>44172</v>
      </c>
      <c r="M1017" t="s">
        <v>2817</v>
      </c>
      <c r="O1017" t="str">
        <f>VLOOKUP(Table5[[#This Row],[Vendor_ID]],Table3[[Vendor_ID]:[REPUTASI]],10,0)</f>
        <v>B</v>
      </c>
      <c r="P1017" t="str">
        <f>IF(Table5[[#This Row],[Reputation]]="F","Pembelian dilakukan kepada vendor dengan reputasi F","")</f>
        <v/>
      </c>
    </row>
    <row r="1018" spans="1:16" hidden="1" x14ac:dyDescent="0.25">
      <c r="A1018" s="4">
        <v>1294</v>
      </c>
      <c r="B1018" s="4">
        <v>4</v>
      </c>
      <c r="C1018" s="4">
        <v>4</v>
      </c>
      <c r="D1018" s="4">
        <v>254</v>
      </c>
      <c r="E1018" s="4">
        <v>1666</v>
      </c>
      <c r="F1018" s="4">
        <v>5</v>
      </c>
      <c r="G1018" s="11">
        <v>44163</v>
      </c>
      <c r="H1018" s="41">
        <v>279.78300000000002</v>
      </c>
      <c r="I1018" s="41">
        <v>22.3826</v>
      </c>
      <c r="J1018" s="41">
        <v>6.9946000000000002</v>
      </c>
      <c r="K1018" s="41">
        <v>309.16019999999997</v>
      </c>
      <c r="L1018" s="11">
        <v>44172</v>
      </c>
      <c r="M1018" t="s">
        <v>2817</v>
      </c>
      <c r="O1018" t="str">
        <f>VLOOKUP(Table5[[#This Row],[Vendor_ID]],Table3[[Vendor_ID]:[REPUTASI]],10,0)</f>
        <v>B</v>
      </c>
      <c r="P1018" t="str">
        <f>IF(Table5[[#This Row],[Reputation]]="F","Pembelian dilakukan kepada vendor dengan reputasi F","")</f>
        <v/>
      </c>
    </row>
    <row r="1019" spans="1:16" hidden="1" x14ac:dyDescent="0.25">
      <c r="A1019" s="5">
        <v>1295</v>
      </c>
      <c r="B1019" s="5">
        <v>4</v>
      </c>
      <c r="C1019" s="5">
        <v>4</v>
      </c>
      <c r="D1019" s="5">
        <v>257</v>
      </c>
      <c r="E1019" s="5">
        <v>1592</v>
      </c>
      <c r="F1019" s="5">
        <v>2</v>
      </c>
      <c r="G1019" s="10">
        <v>44163</v>
      </c>
      <c r="H1019" s="40">
        <v>97.965000000000003</v>
      </c>
      <c r="I1019" s="40">
        <v>7.8372000000000002</v>
      </c>
      <c r="J1019" s="40">
        <v>2.4491000000000001</v>
      </c>
      <c r="K1019" s="40">
        <v>108.2513</v>
      </c>
      <c r="L1019" s="10">
        <v>44172</v>
      </c>
      <c r="M1019" t="s">
        <v>2810</v>
      </c>
      <c r="O1019" t="str">
        <f>VLOOKUP(Table5[[#This Row],[Vendor_ID]],Table3[[Vendor_ID]:[REPUTASI]],10,0)</f>
        <v>A</v>
      </c>
      <c r="P1019" t="str">
        <f>IF(Table5[[#This Row],[Reputation]]="F","Pembelian dilakukan kepada vendor dengan reputasi F","")</f>
        <v/>
      </c>
    </row>
    <row r="1020" spans="1:16" hidden="1" x14ac:dyDescent="0.25">
      <c r="A1020" s="4">
        <v>1296</v>
      </c>
      <c r="B1020" s="4">
        <v>4</v>
      </c>
      <c r="C1020" s="4">
        <v>4</v>
      </c>
      <c r="D1020" s="4">
        <v>261</v>
      </c>
      <c r="E1020" s="4">
        <v>1618</v>
      </c>
      <c r="F1020" s="4">
        <v>4</v>
      </c>
      <c r="G1020" s="11">
        <v>44163</v>
      </c>
      <c r="H1020" s="41">
        <v>114.471</v>
      </c>
      <c r="I1020" s="41">
        <v>9.1577000000000002</v>
      </c>
      <c r="J1020" s="41">
        <v>2.8618000000000001</v>
      </c>
      <c r="K1020" s="41">
        <v>126.4905</v>
      </c>
      <c r="L1020" s="11">
        <v>44172</v>
      </c>
      <c r="M1020" t="s">
        <v>2810</v>
      </c>
      <c r="O1020" t="str">
        <f>VLOOKUP(Table5[[#This Row],[Vendor_ID]],Table3[[Vendor_ID]:[REPUTASI]],10,0)</f>
        <v>A</v>
      </c>
      <c r="P1020" t="str">
        <f>IF(Table5[[#This Row],[Reputation]]="F","Pembelian dilakukan kepada vendor dengan reputasi F","")</f>
        <v/>
      </c>
    </row>
    <row r="1021" spans="1:16" hidden="1" x14ac:dyDescent="0.25">
      <c r="A1021" s="5">
        <v>1297</v>
      </c>
      <c r="B1021" s="5">
        <v>4</v>
      </c>
      <c r="C1021" s="5">
        <v>4</v>
      </c>
      <c r="D1021" s="5">
        <v>251</v>
      </c>
      <c r="E1021" s="5">
        <v>1612</v>
      </c>
      <c r="F1021" s="5">
        <v>4</v>
      </c>
      <c r="G1021" s="10">
        <v>44164</v>
      </c>
      <c r="H1021" s="40">
        <v>132.6465</v>
      </c>
      <c r="I1021" s="40">
        <v>10.611700000000001</v>
      </c>
      <c r="J1021" s="40">
        <v>3.3161999999999998</v>
      </c>
      <c r="K1021" s="40">
        <v>146.5744</v>
      </c>
      <c r="L1021" s="10">
        <v>44173</v>
      </c>
      <c r="M1021" t="s">
        <v>2810</v>
      </c>
      <c r="O1021" t="str">
        <f>VLOOKUP(Table5[[#This Row],[Vendor_ID]],Table3[[Vendor_ID]:[REPUTASI]],10,0)</f>
        <v>A</v>
      </c>
      <c r="P1021" t="str">
        <f>IF(Table5[[#This Row],[Reputation]]="F","Pembelian dilakukan kepada vendor dengan reputasi F","")</f>
        <v/>
      </c>
    </row>
    <row r="1022" spans="1:16" hidden="1" x14ac:dyDescent="0.25">
      <c r="A1022" s="4">
        <v>1298</v>
      </c>
      <c r="B1022" s="4">
        <v>4</v>
      </c>
      <c r="C1022" s="4">
        <v>4</v>
      </c>
      <c r="D1022" s="4">
        <v>253</v>
      </c>
      <c r="E1022" s="4">
        <v>1586</v>
      </c>
      <c r="F1022" s="4">
        <v>5</v>
      </c>
      <c r="G1022" s="11">
        <v>44164</v>
      </c>
      <c r="H1022" s="41">
        <v>43878.45</v>
      </c>
      <c r="I1022" s="41">
        <v>3510.2759999999998</v>
      </c>
      <c r="J1022" s="41">
        <v>1096.9612999999999</v>
      </c>
      <c r="K1022" s="41">
        <v>48485.687299999998</v>
      </c>
      <c r="L1022" s="11">
        <v>44173</v>
      </c>
      <c r="M1022" t="s">
        <v>2817</v>
      </c>
      <c r="O1022" t="str">
        <f>VLOOKUP(Table5[[#This Row],[Vendor_ID]],Table3[[Vendor_ID]:[REPUTASI]],10,0)</f>
        <v>A</v>
      </c>
      <c r="P1022" t="str">
        <f>IF(Table5[[#This Row],[Reputation]]="F","Pembelian dilakukan kepada vendor dengan reputasi F","")</f>
        <v/>
      </c>
    </row>
    <row r="1023" spans="1:16" hidden="1" x14ac:dyDescent="0.25">
      <c r="A1023" s="5">
        <v>1299</v>
      </c>
      <c r="B1023" s="5">
        <v>4</v>
      </c>
      <c r="C1023" s="5">
        <v>4</v>
      </c>
      <c r="D1023" s="5">
        <v>255</v>
      </c>
      <c r="E1023" s="5">
        <v>1500</v>
      </c>
      <c r="F1023" s="5">
        <v>1</v>
      </c>
      <c r="G1023" s="10">
        <v>44164</v>
      </c>
      <c r="H1023" s="40">
        <v>418.95</v>
      </c>
      <c r="I1023" s="40">
        <v>33.515999999999998</v>
      </c>
      <c r="J1023" s="40">
        <v>10.473800000000001</v>
      </c>
      <c r="K1023" s="40">
        <v>462.93979999999999</v>
      </c>
      <c r="L1023" s="10">
        <v>44173</v>
      </c>
      <c r="M1023" t="s">
        <v>2817</v>
      </c>
      <c r="O1023" t="str">
        <f>VLOOKUP(Table5[[#This Row],[Vendor_ID]],Table3[[Vendor_ID]:[REPUTASI]],10,0)</f>
        <v>B</v>
      </c>
      <c r="P1023" t="str">
        <f>IF(Table5[[#This Row],[Reputation]]="F","Pembelian dilakukan kepada vendor dengan reputasi F","")</f>
        <v/>
      </c>
    </row>
    <row r="1024" spans="1:16" hidden="1" x14ac:dyDescent="0.25">
      <c r="A1024" s="4">
        <v>1300</v>
      </c>
      <c r="B1024" s="4">
        <v>4</v>
      </c>
      <c r="C1024" s="4">
        <v>4</v>
      </c>
      <c r="D1024" s="4">
        <v>252</v>
      </c>
      <c r="E1024" s="4">
        <v>1656</v>
      </c>
      <c r="F1024" s="4">
        <v>4</v>
      </c>
      <c r="G1024" s="11">
        <v>44164</v>
      </c>
      <c r="H1024" s="41">
        <v>396.99450000000002</v>
      </c>
      <c r="I1024" s="41">
        <v>31.759599999999999</v>
      </c>
      <c r="J1024" s="41">
        <v>9.9248999999999992</v>
      </c>
      <c r="K1024" s="41">
        <v>438.67899999999997</v>
      </c>
      <c r="L1024" s="11">
        <v>44173</v>
      </c>
      <c r="M1024" t="s">
        <v>2810</v>
      </c>
      <c r="O1024" t="str">
        <f>VLOOKUP(Table5[[#This Row],[Vendor_ID]],Table3[[Vendor_ID]:[REPUTASI]],10,0)</f>
        <v>A</v>
      </c>
      <c r="P1024" t="str">
        <f>IF(Table5[[#This Row],[Reputation]]="F","Pembelian dilakukan kepada vendor dengan reputasi F","")</f>
        <v/>
      </c>
    </row>
    <row r="1025" spans="1:16" x14ac:dyDescent="0.25">
      <c r="A1025" s="5">
        <v>1301</v>
      </c>
      <c r="B1025" s="5">
        <v>4</v>
      </c>
      <c r="C1025" s="5">
        <v>4</v>
      </c>
      <c r="D1025" s="5">
        <v>259</v>
      </c>
      <c r="E1025" s="5">
        <v>1572</v>
      </c>
      <c r="F1025" s="5">
        <v>1</v>
      </c>
      <c r="G1025" s="10">
        <v>44164</v>
      </c>
      <c r="H1025" s="40">
        <v>461.79</v>
      </c>
      <c r="I1025" s="40">
        <v>36.943199999999997</v>
      </c>
      <c r="J1025" s="40">
        <v>11.5448</v>
      </c>
      <c r="K1025" s="40">
        <v>510.27800000000002</v>
      </c>
      <c r="L1025" s="10">
        <v>44173</v>
      </c>
      <c r="M1025" t="s">
        <v>1829</v>
      </c>
      <c r="O1025" t="str">
        <f>VLOOKUP(Table5[[#This Row],[Vendor_ID]],Table3[[Vendor_ID]:[REPUTASI]],10,0)</f>
        <v>F</v>
      </c>
      <c r="P1025" t="str">
        <f>IF(Table5[[#This Row],[Reputation]]="F","Pembelian dilakukan kepada vendor dengan reputasi F","")</f>
        <v>Pembelian dilakukan kepada vendor dengan reputasi F</v>
      </c>
    </row>
    <row r="1026" spans="1:16" hidden="1" x14ac:dyDescent="0.25">
      <c r="A1026" s="4">
        <v>1302</v>
      </c>
      <c r="B1026" s="4">
        <v>4</v>
      </c>
      <c r="C1026" s="4">
        <v>4</v>
      </c>
      <c r="D1026" s="4">
        <v>260</v>
      </c>
      <c r="E1026" s="4">
        <v>1562</v>
      </c>
      <c r="F1026" s="4">
        <v>4</v>
      </c>
      <c r="G1026" s="11">
        <v>44164</v>
      </c>
      <c r="H1026" s="41">
        <v>234.64349999999999</v>
      </c>
      <c r="I1026" s="41">
        <v>18.7715</v>
      </c>
      <c r="J1026" s="41">
        <v>5.8661000000000003</v>
      </c>
      <c r="K1026" s="41">
        <v>259.28109999999998</v>
      </c>
      <c r="L1026" s="11">
        <v>44173</v>
      </c>
      <c r="M1026" t="s">
        <v>2817</v>
      </c>
      <c r="O1026" t="str">
        <f>VLOOKUP(Table5[[#This Row],[Vendor_ID]],Table3[[Vendor_ID]:[REPUTASI]],10,0)</f>
        <v>B</v>
      </c>
      <c r="P1026" t="str">
        <f>IF(Table5[[#This Row],[Reputation]]="F","Pembelian dilakukan kepada vendor dengan reputasi F","")</f>
        <v/>
      </c>
    </row>
    <row r="1027" spans="1:16" hidden="1" x14ac:dyDescent="0.25">
      <c r="A1027" s="5">
        <v>1303</v>
      </c>
      <c r="B1027" s="5">
        <v>4</v>
      </c>
      <c r="C1027" s="5">
        <v>4</v>
      </c>
      <c r="D1027" s="5">
        <v>258</v>
      </c>
      <c r="E1027" s="5">
        <v>1662</v>
      </c>
      <c r="F1027" s="5">
        <v>2</v>
      </c>
      <c r="G1027" s="10">
        <v>44164</v>
      </c>
      <c r="H1027" s="40">
        <v>37.075499999999998</v>
      </c>
      <c r="I1027" s="40">
        <v>2.9660000000000002</v>
      </c>
      <c r="J1027" s="40">
        <v>0.92689999999999995</v>
      </c>
      <c r="K1027" s="40">
        <v>40.968400000000003</v>
      </c>
      <c r="L1027" s="10">
        <v>44173</v>
      </c>
      <c r="M1027" t="s">
        <v>2810</v>
      </c>
      <c r="O1027" t="str">
        <f>VLOOKUP(Table5[[#This Row],[Vendor_ID]],Table3[[Vendor_ID]:[REPUTASI]],10,0)</f>
        <v>A</v>
      </c>
      <c r="P1027" t="str">
        <f>IF(Table5[[#This Row],[Reputation]]="F","Pembelian dilakukan kepada vendor dengan reputasi F","")</f>
        <v/>
      </c>
    </row>
    <row r="1028" spans="1:16" hidden="1" x14ac:dyDescent="0.25">
      <c r="A1028" s="4">
        <v>1304</v>
      </c>
      <c r="B1028" s="4">
        <v>4</v>
      </c>
      <c r="C1028" s="4">
        <v>3</v>
      </c>
      <c r="D1028" s="4">
        <v>250</v>
      </c>
      <c r="E1028" s="4">
        <v>1682</v>
      </c>
      <c r="F1028" s="4">
        <v>4</v>
      </c>
      <c r="G1028" s="11">
        <v>44164</v>
      </c>
      <c r="H1028" s="41">
        <v>21558.075000000001</v>
      </c>
      <c r="I1028" s="41">
        <v>1724.646</v>
      </c>
      <c r="J1028" s="41">
        <v>538.95190000000002</v>
      </c>
      <c r="K1028" s="41">
        <v>23821.672900000001</v>
      </c>
      <c r="L1028" s="11">
        <v>44173</v>
      </c>
      <c r="M1028" t="s">
        <v>2817</v>
      </c>
      <c r="O1028" t="str">
        <f>VLOOKUP(Table5[[#This Row],[Vendor_ID]],Table3[[Vendor_ID]:[REPUTASI]],10,0)</f>
        <v>B</v>
      </c>
      <c r="P1028" t="str">
        <f>IF(Table5[[#This Row],[Reputation]]="F","Pembelian dilakukan kepada vendor dengan reputasi F","")</f>
        <v/>
      </c>
    </row>
    <row r="1029" spans="1:16" hidden="1" x14ac:dyDescent="0.25">
      <c r="A1029" s="5">
        <v>1305</v>
      </c>
      <c r="B1029" s="5">
        <v>6</v>
      </c>
      <c r="C1029" s="5">
        <v>4</v>
      </c>
      <c r="D1029" s="5">
        <v>257</v>
      </c>
      <c r="E1029" s="5">
        <v>1686</v>
      </c>
      <c r="F1029" s="5">
        <v>4</v>
      </c>
      <c r="G1029" s="10">
        <v>44164</v>
      </c>
      <c r="H1029" s="40">
        <v>1913.31</v>
      </c>
      <c r="I1029" s="40">
        <v>153.06479999999999</v>
      </c>
      <c r="J1029" s="40">
        <v>47.832799999999999</v>
      </c>
      <c r="K1029" s="40">
        <v>2114.2076000000002</v>
      </c>
      <c r="L1029" s="10">
        <v>44173</v>
      </c>
      <c r="M1029" t="s">
        <v>2810</v>
      </c>
      <c r="O1029" t="str">
        <f>VLOOKUP(Table5[[#This Row],[Vendor_ID]],Table3[[Vendor_ID]:[REPUTASI]],10,0)</f>
        <v>A</v>
      </c>
      <c r="P1029" t="str">
        <f>IF(Table5[[#This Row],[Reputation]]="F","Pembelian dilakukan kepada vendor dengan reputasi F","")</f>
        <v/>
      </c>
    </row>
    <row r="1030" spans="1:16" hidden="1" x14ac:dyDescent="0.25">
      <c r="A1030" s="4">
        <v>1306</v>
      </c>
      <c r="B1030" s="4">
        <v>4</v>
      </c>
      <c r="C1030" s="4">
        <v>4</v>
      </c>
      <c r="D1030" s="4">
        <v>261</v>
      </c>
      <c r="E1030" s="4">
        <v>1684</v>
      </c>
      <c r="F1030" s="4">
        <v>5</v>
      </c>
      <c r="G1030" s="11">
        <v>44164</v>
      </c>
      <c r="H1030" s="41">
        <v>86220.75</v>
      </c>
      <c r="I1030" s="41">
        <v>6897.66</v>
      </c>
      <c r="J1030" s="41">
        <v>2155.5187999999998</v>
      </c>
      <c r="K1030" s="41">
        <v>95273.928799999994</v>
      </c>
      <c r="L1030" s="11">
        <v>44173</v>
      </c>
      <c r="M1030" t="s">
        <v>2817</v>
      </c>
      <c r="O1030" t="str">
        <f>VLOOKUP(Table5[[#This Row],[Vendor_ID]],Table3[[Vendor_ID]:[REPUTASI]],10,0)</f>
        <v>B</v>
      </c>
      <c r="P1030" t="str">
        <f>IF(Table5[[#This Row],[Reputation]]="F","Pembelian dilakukan kepada vendor dengan reputasi F","")</f>
        <v/>
      </c>
    </row>
    <row r="1031" spans="1:16" hidden="1" x14ac:dyDescent="0.25">
      <c r="A1031" s="5">
        <v>1307</v>
      </c>
      <c r="B1031" s="5">
        <v>4</v>
      </c>
      <c r="C1031" s="5">
        <v>4</v>
      </c>
      <c r="D1031" s="5">
        <v>251</v>
      </c>
      <c r="E1031" s="5">
        <v>1534</v>
      </c>
      <c r="F1031" s="5">
        <v>5</v>
      </c>
      <c r="G1031" s="10">
        <v>44164</v>
      </c>
      <c r="H1031" s="40">
        <v>839.79</v>
      </c>
      <c r="I1031" s="40">
        <v>67.183199999999999</v>
      </c>
      <c r="J1031" s="40">
        <v>20.994800000000001</v>
      </c>
      <c r="K1031" s="40">
        <v>927.96799999999996</v>
      </c>
      <c r="L1031" s="10">
        <v>44173</v>
      </c>
      <c r="M1031" t="s">
        <v>2817</v>
      </c>
      <c r="O1031" t="str">
        <f>VLOOKUP(Table5[[#This Row],[Vendor_ID]],Table3[[Vendor_ID]:[REPUTASI]],10,0)</f>
        <v>B</v>
      </c>
      <c r="P1031" t="str">
        <f>IF(Table5[[#This Row],[Reputation]]="F","Pembelian dilakukan kepada vendor dengan reputasi F","")</f>
        <v/>
      </c>
    </row>
    <row r="1032" spans="1:16" hidden="1" x14ac:dyDescent="0.25">
      <c r="A1032" s="4">
        <v>1308</v>
      </c>
      <c r="B1032" s="4">
        <v>4</v>
      </c>
      <c r="C1032" s="4">
        <v>4</v>
      </c>
      <c r="D1032" s="4">
        <v>253</v>
      </c>
      <c r="E1032" s="4">
        <v>1614</v>
      </c>
      <c r="F1032" s="4">
        <v>5</v>
      </c>
      <c r="G1032" s="11">
        <v>44164</v>
      </c>
      <c r="H1032" s="41">
        <v>694.95299999999997</v>
      </c>
      <c r="I1032" s="41">
        <v>55.596200000000003</v>
      </c>
      <c r="J1032" s="41">
        <v>17.373799999999999</v>
      </c>
      <c r="K1032" s="41">
        <v>767.923</v>
      </c>
      <c r="L1032" s="11">
        <v>44173</v>
      </c>
      <c r="M1032" t="s">
        <v>2810</v>
      </c>
      <c r="O1032" t="str">
        <f>VLOOKUP(Table5[[#This Row],[Vendor_ID]],Table3[[Vendor_ID]:[REPUTASI]],10,0)</f>
        <v>A</v>
      </c>
      <c r="P1032" t="str">
        <f>IF(Table5[[#This Row],[Reputation]]="F","Pembelian dilakukan kepada vendor dengan reputasi F","")</f>
        <v/>
      </c>
    </row>
    <row r="1033" spans="1:16" x14ac:dyDescent="0.25">
      <c r="A1033" s="5">
        <v>1309</v>
      </c>
      <c r="B1033" s="5">
        <v>4</v>
      </c>
      <c r="C1033" s="5">
        <v>4</v>
      </c>
      <c r="D1033" s="5">
        <v>255</v>
      </c>
      <c r="E1033" s="5">
        <v>1588</v>
      </c>
      <c r="F1033" s="5">
        <v>5</v>
      </c>
      <c r="G1033" s="10">
        <v>44164</v>
      </c>
      <c r="H1033" s="40">
        <v>40471.199999999997</v>
      </c>
      <c r="I1033" s="40">
        <v>3237.6959999999999</v>
      </c>
      <c r="J1033" s="40">
        <v>1011.78</v>
      </c>
      <c r="K1033" s="40">
        <v>44720.675999999999</v>
      </c>
      <c r="L1033" s="10">
        <v>44173</v>
      </c>
      <c r="M1033" t="s">
        <v>1829</v>
      </c>
      <c r="O1033" t="str">
        <f>VLOOKUP(Table5[[#This Row],[Vendor_ID]],Table3[[Vendor_ID]:[REPUTASI]],10,0)</f>
        <v>F</v>
      </c>
      <c r="P1033" t="str">
        <f>IF(Table5[[#This Row],[Reputation]]="F","Pembelian dilakukan kepada vendor dengan reputasi F","")</f>
        <v>Pembelian dilakukan kepada vendor dengan reputasi F</v>
      </c>
    </row>
    <row r="1034" spans="1:16" hidden="1" x14ac:dyDescent="0.25">
      <c r="A1034" s="4">
        <v>1310</v>
      </c>
      <c r="B1034" s="4">
        <v>4</v>
      </c>
      <c r="C1034" s="4">
        <v>4</v>
      </c>
      <c r="D1034" s="4">
        <v>256</v>
      </c>
      <c r="E1034" s="4">
        <v>1622</v>
      </c>
      <c r="F1034" s="4">
        <v>5</v>
      </c>
      <c r="G1034" s="11">
        <v>44164</v>
      </c>
      <c r="H1034" s="41">
        <v>427.45499999999998</v>
      </c>
      <c r="I1034" s="41">
        <v>34.196399999999997</v>
      </c>
      <c r="J1034" s="41">
        <v>10.686400000000001</v>
      </c>
      <c r="K1034" s="41">
        <v>472.33780000000002</v>
      </c>
      <c r="L1034" s="11">
        <v>44173</v>
      </c>
      <c r="M1034" t="s">
        <v>2810</v>
      </c>
      <c r="O1034" t="str">
        <f>VLOOKUP(Table5[[#This Row],[Vendor_ID]],Table3[[Vendor_ID]:[REPUTASI]],10,0)</f>
        <v>A</v>
      </c>
      <c r="P1034" t="str">
        <f>IF(Table5[[#This Row],[Reputation]]="F","Pembelian dilakukan kepada vendor dengan reputasi F","")</f>
        <v/>
      </c>
    </row>
    <row r="1035" spans="1:16" hidden="1" x14ac:dyDescent="0.25">
      <c r="A1035" s="5">
        <v>1311</v>
      </c>
      <c r="B1035" s="5">
        <v>4</v>
      </c>
      <c r="C1035" s="5">
        <v>4</v>
      </c>
      <c r="D1035" s="5">
        <v>259</v>
      </c>
      <c r="E1035" s="5">
        <v>1632</v>
      </c>
      <c r="F1035" s="5">
        <v>4</v>
      </c>
      <c r="G1035" s="10">
        <v>44164</v>
      </c>
      <c r="H1035" s="40">
        <v>23671.724999999999</v>
      </c>
      <c r="I1035" s="40">
        <v>1893.7380000000001</v>
      </c>
      <c r="J1035" s="40">
        <v>591.79309999999998</v>
      </c>
      <c r="K1035" s="40">
        <v>26157.256099999999</v>
      </c>
      <c r="L1035" s="10">
        <v>44173</v>
      </c>
      <c r="M1035" t="s">
        <v>1829</v>
      </c>
      <c r="O1035" t="str">
        <f>VLOOKUP(Table5[[#This Row],[Vendor_ID]],Table3[[Vendor_ID]:[REPUTASI]],10,0)</f>
        <v>B</v>
      </c>
      <c r="P1035" t="str">
        <f>IF(Table5[[#This Row],[Reputation]]="F","Pembelian dilakukan kepada vendor dengan reputasi F","")</f>
        <v/>
      </c>
    </row>
    <row r="1036" spans="1:16" hidden="1" x14ac:dyDescent="0.25">
      <c r="A1036" s="4">
        <v>1312</v>
      </c>
      <c r="B1036" s="4">
        <v>4</v>
      </c>
      <c r="C1036" s="4">
        <v>4</v>
      </c>
      <c r="D1036" s="4">
        <v>260</v>
      </c>
      <c r="E1036" s="4">
        <v>1608</v>
      </c>
      <c r="F1036" s="4">
        <v>5</v>
      </c>
      <c r="G1036" s="11">
        <v>44164</v>
      </c>
      <c r="H1036" s="41">
        <v>5948.25</v>
      </c>
      <c r="I1036" s="41">
        <v>475.86</v>
      </c>
      <c r="J1036" s="41">
        <v>148.7063</v>
      </c>
      <c r="K1036" s="41">
        <v>6572.8163000000004</v>
      </c>
      <c r="L1036" s="11">
        <v>44173</v>
      </c>
      <c r="M1036" t="s">
        <v>1829</v>
      </c>
      <c r="O1036" t="str">
        <f>VLOOKUP(Table5[[#This Row],[Vendor_ID]],Table3[[Vendor_ID]:[REPUTASI]],10,0)</f>
        <v>B</v>
      </c>
      <c r="P1036" t="str">
        <f>IF(Table5[[#This Row],[Reputation]]="F","Pembelian dilakukan kepada vendor dengan reputasi F","")</f>
        <v/>
      </c>
    </row>
    <row r="1037" spans="1:16" x14ac:dyDescent="0.25">
      <c r="A1037" s="5">
        <v>1313</v>
      </c>
      <c r="B1037" s="5">
        <v>4</v>
      </c>
      <c r="C1037" s="5">
        <v>4</v>
      </c>
      <c r="D1037" s="5">
        <v>258</v>
      </c>
      <c r="E1037" s="5">
        <v>1576</v>
      </c>
      <c r="F1037" s="5">
        <v>5</v>
      </c>
      <c r="G1037" s="10">
        <v>44167</v>
      </c>
      <c r="H1037" s="40">
        <v>91117.95</v>
      </c>
      <c r="I1037" s="40">
        <v>7289.4359999999997</v>
      </c>
      <c r="J1037" s="40">
        <v>2277.9488000000001</v>
      </c>
      <c r="K1037" s="40">
        <v>100685.3348</v>
      </c>
      <c r="L1037" s="10">
        <v>44176</v>
      </c>
      <c r="M1037" t="s">
        <v>1829</v>
      </c>
      <c r="O1037" t="str">
        <f>VLOOKUP(Table5[[#This Row],[Vendor_ID]],Table3[[Vendor_ID]:[REPUTASI]],10,0)</f>
        <v>F</v>
      </c>
      <c r="P1037" t="str">
        <f>IF(Table5[[#This Row],[Reputation]]="F","Pembelian dilakukan kepada vendor dengan reputasi F","")</f>
        <v>Pembelian dilakukan kepada vendor dengan reputasi F</v>
      </c>
    </row>
    <row r="1038" spans="1:16" hidden="1" x14ac:dyDescent="0.25">
      <c r="A1038" s="4">
        <v>1314</v>
      </c>
      <c r="B1038" s="4">
        <v>5</v>
      </c>
      <c r="C1038" s="4">
        <v>4</v>
      </c>
      <c r="D1038" s="4">
        <v>254</v>
      </c>
      <c r="E1038" s="4">
        <v>1590</v>
      </c>
      <c r="F1038" s="4">
        <v>1</v>
      </c>
      <c r="G1038" s="11">
        <v>44167</v>
      </c>
      <c r="H1038" s="41">
        <v>525</v>
      </c>
      <c r="I1038" s="41">
        <v>42</v>
      </c>
      <c r="J1038" s="41">
        <v>13.125</v>
      </c>
      <c r="K1038" s="41">
        <v>580.125</v>
      </c>
      <c r="L1038" s="11">
        <v>44176</v>
      </c>
      <c r="M1038" t="s">
        <v>2817</v>
      </c>
      <c r="O1038" t="str">
        <f>VLOOKUP(Table5[[#This Row],[Vendor_ID]],Table3[[Vendor_ID]:[REPUTASI]],10,0)</f>
        <v>A</v>
      </c>
      <c r="P1038" t="str">
        <f>IF(Table5[[#This Row],[Reputation]]="F","Pembelian dilakukan kepada vendor dengan reputasi F","")</f>
        <v/>
      </c>
    </row>
    <row r="1039" spans="1:16" hidden="1" x14ac:dyDescent="0.25">
      <c r="A1039" s="5">
        <v>1315</v>
      </c>
      <c r="B1039" s="5">
        <v>4</v>
      </c>
      <c r="C1039" s="5">
        <v>4</v>
      </c>
      <c r="D1039" s="5">
        <v>257</v>
      </c>
      <c r="E1039" s="5">
        <v>1514</v>
      </c>
      <c r="F1039" s="5">
        <v>5</v>
      </c>
      <c r="G1039" s="10">
        <v>44167</v>
      </c>
      <c r="H1039" s="40">
        <v>2003.6835000000001</v>
      </c>
      <c r="I1039" s="40">
        <v>160.29470000000001</v>
      </c>
      <c r="J1039" s="40">
        <v>50.092100000000002</v>
      </c>
      <c r="K1039" s="40">
        <v>2214.0702999999999</v>
      </c>
      <c r="L1039" s="10">
        <v>44176</v>
      </c>
      <c r="M1039" t="s">
        <v>2810</v>
      </c>
      <c r="O1039" t="str">
        <f>VLOOKUP(Table5[[#This Row],[Vendor_ID]],Table3[[Vendor_ID]:[REPUTASI]],10,0)</f>
        <v>A</v>
      </c>
      <c r="P1039" t="str">
        <f>IF(Table5[[#This Row],[Reputation]]="F","Pembelian dilakukan kepada vendor dengan reputasi F","")</f>
        <v/>
      </c>
    </row>
    <row r="1040" spans="1:16" hidden="1" x14ac:dyDescent="0.25">
      <c r="A1040" s="4">
        <v>1316</v>
      </c>
      <c r="B1040" s="4">
        <v>4</v>
      </c>
      <c r="C1040" s="4">
        <v>4</v>
      </c>
      <c r="D1040" s="4">
        <v>261</v>
      </c>
      <c r="E1040" s="4">
        <v>1498</v>
      </c>
      <c r="F1040" s="4">
        <v>4</v>
      </c>
      <c r="G1040" s="11">
        <v>44167</v>
      </c>
      <c r="H1040" s="41">
        <v>26455.275000000001</v>
      </c>
      <c r="I1040" s="41">
        <v>2116.422</v>
      </c>
      <c r="J1040" s="41">
        <v>661.38189999999997</v>
      </c>
      <c r="K1040" s="41">
        <v>29233.0789</v>
      </c>
      <c r="L1040" s="11">
        <v>44176</v>
      </c>
      <c r="M1040" t="s">
        <v>2810</v>
      </c>
      <c r="O1040" t="str">
        <f>VLOOKUP(Table5[[#This Row],[Vendor_ID]],Table3[[Vendor_ID]:[REPUTASI]],10,0)</f>
        <v>A</v>
      </c>
      <c r="P1040" t="str">
        <f>IF(Table5[[#This Row],[Reputation]]="F","Pembelian dilakukan kepada vendor dengan reputasi F","")</f>
        <v/>
      </c>
    </row>
    <row r="1041" spans="1:16" hidden="1" x14ac:dyDescent="0.25">
      <c r="A1041" s="5">
        <v>1317</v>
      </c>
      <c r="B1041" s="5">
        <v>4</v>
      </c>
      <c r="C1041" s="5">
        <v>4</v>
      </c>
      <c r="D1041" s="5">
        <v>251</v>
      </c>
      <c r="E1041" s="5">
        <v>1674</v>
      </c>
      <c r="F1041" s="5">
        <v>2</v>
      </c>
      <c r="G1041" s="10">
        <v>44167</v>
      </c>
      <c r="H1041" s="40">
        <v>944.37</v>
      </c>
      <c r="I1041" s="40">
        <v>75.549599999999998</v>
      </c>
      <c r="J1041" s="40">
        <v>23.609300000000001</v>
      </c>
      <c r="K1041" s="40">
        <v>1043.5289</v>
      </c>
      <c r="L1041" s="10">
        <v>44176</v>
      </c>
      <c r="M1041" t="s">
        <v>2810</v>
      </c>
      <c r="O1041" t="str">
        <f>VLOOKUP(Table5[[#This Row],[Vendor_ID]],Table3[[Vendor_ID]:[REPUTASI]],10,0)</f>
        <v>A</v>
      </c>
      <c r="P1041" t="str">
        <f>IF(Table5[[#This Row],[Reputation]]="F","Pembelian dilakukan kepada vendor dengan reputasi F","")</f>
        <v/>
      </c>
    </row>
    <row r="1042" spans="1:16" hidden="1" x14ac:dyDescent="0.25">
      <c r="A1042" s="4">
        <v>1318</v>
      </c>
      <c r="B1042" s="4">
        <v>4</v>
      </c>
      <c r="C1042" s="4">
        <v>4</v>
      </c>
      <c r="D1042" s="4">
        <v>253</v>
      </c>
      <c r="E1042" s="4">
        <v>1652</v>
      </c>
      <c r="F1042" s="4">
        <v>4</v>
      </c>
      <c r="G1042" s="11">
        <v>44167</v>
      </c>
      <c r="H1042" s="41">
        <v>51588.074999999997</v>
      </c>
      <c r="I1042" s="41">
        <v>4127.0460000000003</v>
      </c>
      <c r="J1042" s="41">
        <v>1289.7019</v>
      </c>
      <c r="K1042" s="41">
        <v>57004.822899999999</v>
      </c>
      <c r="L1042" s="11">
        <v>44176</v>
      </c>
      <c r="M1042" t="s">
        <v>1829</v>
      </c>
      <c r="O1042" t="str">
        <f>VLOOKUP(Table5[[#This Row],[Vendor_ID]],Table3[[Vendor_ID]:[REPUTASI]],10,0)</f>
        <v>B</v>
      </c>
      <c r="P1042" t="str">
        <f>IF(Table5[[#This Row],[Reputation]]="F","Pembelian dilakukan kepada vendor dengan reputasi F","")</f>
        <v/>
      </c>
    </row>
    <row r="1043" spans="1:16" x14ac:dyDescent="0.25">
      <c r="A1043" s="5">
        <v>1319</v>
      </c>
      <c r="B1043" s="5">
        <v>4</v>
      </c>
      <c r="C1043" s="5">
        <v>4</v>
      </c>
      <c r="D1043" s="5">
        <v>255</v>
      </c>
      <c r="E1043" s="5">
        <v>1578</v>
      </c>
      <c r="F1043" s="5">
        <v>3</v>
      </c>
      <c r="G1043" s="10">
        <v>44167</v>
      </c>
      <c r="H1043" s="40">
        <v>62843.55</v>
      </c>
      <c r="I1043" s="40">
        <v>5027.4840000000004</v>
      </c>
      <c r="J1043" s="40">
        <v>1571.0888</v>
      </c>
      <c r="K1043" s="40">
        <v>69442.122799999997</v>
      </c>
      <c r="L1043" s="10">
        <v>44176</v>
      </c>
      <c r="M1043" t="s">
        <v>1829</v>
      </c>
      <c r="O1043" t="str">
        <f>VLOOKUP(Table5[[#This Row],[Vendor_ID]],Table3[[Vendor_ID]:[REPUTASI]],10,0)</f>
        <v>F</v>
      </c>
      <c r="P1043" t="str">
        <f>IF(Table5[[#This Row],[Reputation]]="F","Pembelian dilakukan kepada vendor dengan reputasi F","")</f>
        <v>Pembelian dilakukan kepada vendor dengan reputasi F</v>
      </c>
    </row>
    <row r="1044" spans="1:16" hidden="1" x14ac:dyDescent="0.25">
      <c r="A1044" s="4">
        <v>1320</v>
      </c>
      <c r="B1044" s="4">
        <v>4</v>
      </c>
      <c r="C1044" s="4">
        <v>4</v>
      </c>
      <c r="D1044" s="4">
        <v>256</v>
      </c>
      <c r="E1044" s="4">
        <v>1538</v>
      </c>
      <c r="F1044" s="4">
        <v>5</v>
      </c>
      <c r="G1044" s="11">
        <v>44167</v>
      </c>
      <c r="H1044" s="41">
        <v>37843.574999999997</v>
      </c>
      <c r="I1044" s="41">
        <v>3027.4859999999999</v>
      </c>
      <c r="J1044" s="41">
        <v>946.08939999999996</v>
      </c>
      <c r="K1044" s="41">
        <v>41817.150399999999</v>
      </c>
      <c r="L1044" s="11">
        <v>44176</v>
      </c>
      <c r="M1044" t="s">
        <v>1829</v>
      </c>
      <c r="O1044" t="str">
        <f>VLOOKUP(Table5[[#This Row],[Vendor_ID]],Table3[[Vendor_ID]:[REPUTASI]],10,0)</f>
        <v>B</v>
      </c>
      <c r="P1044" t="str">
        <f>IF(Table5[[#This Row],[Reputation]]="F","Pembelian dilakukan kepada vendor dengan reputasi F","")</f>
        <v/>
      </c>
    </row>
    <row r="1045" spans="1:16" x14ac:dyDescent="0.25">
      <c r="A1045" s="5">
        <v>1321</v>
      </c>
      <c r="B1045" s="5">
        <v>4</v>
      </c>
      <c r="C1045" s="5">
        <v>4</v>
      </c>
      <c r="D1045" s="5">
        <v>259</v>
      </c>
      <c r="E1045" s="5">
        <v>1556</v>
      </c>
      <c r="F1045" s="5">
        <v>4</v>
      </c>
      <c r="G1045" s="10">
        <v>44168</v>
      </c>
      <c r="H1045" s="40">
        <v>25531.275000000001</v>
      </c>
      <c r="I1045" s="40">
        <v>2042.502</v>
      </c>
      <c r="J1045" s="40">
        <v>638.28189999999995</v>
      </c>
      <c r="K1045" s="40">
        <v>28212.0589</v>
      </c>
      <c r="L1045" s="10">
        <v>44177</v>
      </c>
      <c r="M1045" t="s">
        <v>1829</v>
      </c>
      <c r="O1045" t="str">
        <f>VLOOKUP(Table5[[#This Row],[Vendor_ID]],Table3[[Vendor_ID]:[REPUTASI]],10,0)</f>
        <v>F</v>
      </c>
      <c r="P1045" t="str">
        <f>IF(Table5[[#This Row],[Reputation]]="F","Pembelian dilakukan kepada vendor dengan reputasi F","")</f>
        <v>Pembelian dilakukan kepada vendor dengan reputasi F</v>
      </c>
    </row>
    <row r="1046" spans="1:16" hidden="1" x14ac:dyDescent="0.25">
      <c r="A1046" s="4">
        <v>1322</v>
      </c>
      <c r="B1046" s="4">
        <v>4</v>
      </c>
      <c r="C1046" s="4">
        <v>4</v>
      </c>
      <c r="D1046" s="4">
        <v>250</v>
      </c>
      <c r="E1046" s="4">
        <v>1554</v>
      </c>
      <c r="F1046" s="4">
        <v>5</v>
      </c>
      <c r="G1046" s="11">
        <v>44168</v>
      </c>
      <c r="H1046" s="41">
        <v>272.75850000000003</v>
      </c>
      <c r="I1046" s="41">
        <v>21.820699999999999</v>
      </c>
      <c r="J1046" s="41">
        <v>6.819</v>
      </c>
      <c r="K1046" s="41">
        <v>301.39819999999997</v>
      </c>
      <c r="L1046" s="11">
        <v>44177</v>
      </c>
      <c r="M1046" t="s">
        <v>2817</v>
      </c>
      <c r="O1046" t="str">
        <f>VLOOKUP(Table5[[#This Row],[Vendor_ID]],Table3[[Vendor_ID]:[REPUTASI]],10,0)</f>
        <v>B</v>
      </c>
      <c r="P1046" t="str">
        <f>IF(Table5[[#This Row],[Reputation]]="F","Pembelian dilakukan kepada vendor dengan reputasi F","")</f>
        <v/>
      </c>
    </row>
    <row r="1047" spans="1:16" hidden="1" x14ac:dyDescent="0.25">
      <c r="A1047" s="5">
        <v>1323</v>
      </c>
      <c r="B1047" s="5">
        <v>4</v>
      </c>
      <c r="C1047" s="5">
        <v>4</v>
      </c>
      <c r="D1047" s="5">
        <v>258</v>
      </c>
      <c r="E1047" s="5">
        <v>1688</v>
      </c>
      <c r="F1047" s="5">
        <v>4</v>
      </c>
      <c r="G1047" s="10">
        <v>44168</v>
      </c>
      <c r="H1047" s="40">
        <v>125.748</v>
      </c>
      <c r="I1047" s="40">
        <v>10.059799999999999</v>
      </c>
      <c r="J1047" s="40">
        <v>3.1436999999999999</v>
      </c>
      <c r="K1047" s="40">
        <v>138.95150000000001</v>
      </c>
      <c r="L1047" s="10">
        <v>44177</v>
      </c>
      <c r="M1047" t="s">
        <v>2810</v>
      </c>
      <c r="O1047" t="str">
        <f>VLOOKUP(Table5[[#This Row],[Vendor_ID]],Table3[[Vendor_ID]:[REPUTASI]],10,0)</f>
        <v>A</v>
      </c>
      <c r="P1047" t="str">
        <f>IF(Table5[[#This Row],[Reputation]]="F","Pembelian dilakukan kepada vendor dengan reputasi F","")</f>
        <v/>
      </c>
    </row>
    <row r="1048" spans="1:16" hidden="1" x14ac:dyDescent="0.25">
      <c r="A1048" s="4">
        <v>1324</v>
      </c>
      <c r="B1048" s="4">
        <v>4</v>
      </c>
      <c r="C1048" s="4">
        <v>4</v>
      </c>
      <c r="D1048" s="4">
        <v>254</v>
      </c>
      <c r="E1048" s="4">
        <v>1580</v>
      </c>
      <c r="F1048" s="4">
        <v>5</v>
      </c>
      <c r="G1048" s="11">
        <v>44168</v>
      </c>
      <c r="H1048" s="41">
        <v>150.79050000000001</v>
      </c>
      <c r="I1048" s="41">
        <v>12.0632</v>
      </c>
      <c r="J1048" s="41">
        <v>3.7698</v>
      </c>
      <c r="K1048" s="41">
        <v>166.62350000000001</v>
      </c>
      <c r="L1048" s="11">
        <v>44177</v>
      </c>
      <c r="M1048" t="s">
        <v>2810</v>
      </c>
      <c r="O1048" t="str">
        <f>VLOOKUP(Table5[[#This Row],[Vendor_ID]],Table3[[Vendor_ID]:[REPUTASI]],10,0)</f>
        <v>A</v>
      </c>
      <c r="P1048" t="str">
        <f>IF(Table5[[#This Row],[Reputation]]="F","Pembelian dilakukan kepada vendor dengan reputasi F","")</f>
        <v/>
      </c>
    </row>
    <row r="1049" spans="1:16" hidden="1" x14ac:dyDescent="0.25">
      <c r="A1049" s="5">
        <v>1325</v>
      </c>
      <c r="B1049" s="5">
        <v>4</v>
      </c>
      <c r="C1049" s="5">
        <v>4</v>
      </c>
      <c r="D1049" s="5">
        <v>257</v>
      </c>
      <c r="E1049" s="5">
        <v>1496</v>
      </c>
      <c r="F1049" s="5">
        <v>5</v>
      </c>
      <c r="G1049" s="10">
        <v>44169</v>
      </c>
      <c r="H1049" s="40">
        <v>2069.2665000000002</v>
      </c>
      <c r="I1049" s="40">
        <v>165.54130000000001</v>
      </c>
      <c r="J1049" s="40">
        <v>51.731699999999996</v>
      </c>
      <c r="K1049" s="40">
        <v>2286.5394999999999</v>
      </c>
      <c r="L1049" s="10">
        <v>44178</v>
      </c>
      <c r="M1049" t="s">
        <v>2817</v>
      </c>
      <c r="O1049" t="str">
        <f>VLOOKUP(Table5[[#This Row],[Vendor_ID]],Table3[[Vendor_ID]:[REPUTASI]],10,0)</f>
        <v>B</v>
      </c>
      <c r="P1049" t="str">
        <f>IF(Table5[[#This Row],[Reputation]]="F","Pembelian dilakukan kepada vendor dengan reputasi F","")</f>
        <v/>
      </c>
    </row>
    <row r="1050" spans="1:16" hidden="1" x14ac:dyDescent="0.25">
      <c r="A1050" s="4">
        <v>1326</v>
      </c>
      <c r="B1050" s="4">
        <v>4</v>
      </c>
      <c r="C1050" s="4">
        <v>4</v>
      </c>
      <c r="D1050" s="4">
        <v>261</v>
      </c>
      <c r="E1050" s="4">
        <v>1494</v>
      </c>
      <c r="F1050" s="4">
        <v>2</v>
      </c>
      <c r="G1050" s="11">
        <v>44169</v>
      </c>
      <c r="H1050" s="41">
        <v>8847.2999999999993</v>
      </c>
      <c r="I1050" s="41">
        <v>707.78399999999999</v>
      </c>
      <c r="J1050" s="41">
        <v>221.1825</v>
      </c>
      <c r="K1050" s="41">
        <v>9776.2664999999997</v>
      </c>
      <c r="L1050" s="11">
        <v>44178</v>
      </c>
      <c r="M1050" t="s">
        <v>2810</v>
      </c>
      <c r="O1050" t="str">
        <f>VLOOKUP(Table5[[#This Row],[Vendor_ID]],Table3[[Vendor_ID]:[REPUTASI]],10,0)</f>
        <v>A</v>
      </c>
      <c r="P1050" t="str">
        <f>IF(Table5[[#This Row],[Reputation]]="F","Pembelian dilakukan kepada vendor dengan reputasi F","")</f>
        <v/>
      </c>
    </row>
    <row r="1051" spans="1:16" hidden="1" x14ac:dyDescent="0.25">
      <c r="A1051" s="5">
        <v>1327</v>
      </c>
      <c r="B1051" s="5">
        <v>4</v>
      </c>
      <c r="C1051" s="5">
        <v>4</v>
      </c>
      <c r="D1051" s="5">
        <v>251</v>
      </c>
      <c r="E1051" s="5">
        <v>1650</v>
      </c>
      <c r="F1051" s="5">
        <v>5</v>
      </c>
      <c r="G1051" s="10">
        <v>44169</v>
      </c>
      <c r="H1051" s="40">
        <v>171.07650000000001</v>
      </c>
      <c r="I1051" s="40">
        <v>13.6861</v>
      </c>
      <c r="J1051" s="40">
        <v>4.2769000000000004</v>
      </c>
      <c r="K1051" s="40">
        <v>189.0395</v>
      </c>
      <c r="L1051" s="10">
        <v>44178</v>
      </c>
      <c r="M1051" t="s">
        <v>2810</v>
      </c>
      <c r="O1051" t="str">
        <f>VLOOKUP(Table5[[#This Row],[Vendor_ID]],Table3[[Vendor_ID]:[REPUTASI]],10,0)</f>
        <v>A</v>
      </c>
      <c r="P1051" t="str">
        <f>IF(Table5[[#This Row],[Reputation]]="F","Pembelian dilakukan kepada vendor dengan reputasi F","")</f>
        <v/>
      </c>
    </row>
    <row r="1052" spans="1:16" hidden="1" x14ac:dyDescent="0.25">
      <c r="A1052" s="4">
        <v>1328</v>
      </c>
      <c r="B1052" s="4">
        <v>4</v>
      </c>
      <c r="C1052" s="4">
        <v>4</v>
      </c>
      <c r="D1052" s="4">
        <v>253</v>
      </c>
      <c r="E1052" s="4">
        <v>1654</v>
      </c>
      <c r="F1052" s="4">
        <v>4</v>
      </c>
      <c r="G1052" s="11">
        <v>44169</v>
      </c>
      <c r="H1052" s="41">
        <v>20397.3</v>
      </c>
      <c r="I1052" s="41">
        <v>1631.7840000000001</v>
      </c>
      <c r="J1052" s="41">
        <v>509.9325</v>
      </c>
      <c r="K1052" s="41">
        <v>22539.016500000002</v>
      </c>
      <c r="L1052" s="11">
        <v>44178</v>
      </c>
      <c r="M1052" t="s">
        <v>2817</v>
      </c>
      <c r="O1052" t="str">
        <f>VLOOKUP(Table5[[#This Row],[Vendor_ID]],Table3[[Vendor_ID]:[REPUTASI]],10,0)</f>
        <v>B</v>
      </c>
      <c r="P1052" t="str">
        <f>IF(Table5[[#This Row],[Reputation]]="F","Pembelian dilakukan kepada vendor dengan reputasi F","")</f>
        <v/>
      </c>
    </row>
    <row r="1053" spans="1:16" hidden="1" x14ac:dyDescent="0.25">
      <c r="A1053" s="5">
        <v>1329</v>
      </c>
      <c r="B1053" s="5">
        <v>4</v>
      </c>
      <c r="C1053" s="5">
        <v>4</v>
      </c>
      <c r="D1053" s="5">
        <v>255</v>
      </c>
      <c r="E1053" s="5">
        <v>1664</v>
      </c>
      <c r="F1053" s="5">
        <v>3</v>
      </c>
      <c r="G1053" s="10">
        <v>44169</v>
      </c>
      <c r="H1053" s="40">
        <v>14628.075000000001</v>
      </c>
      <c r="I1053" s="40">
        <v>1170.2460000000001</v>
      </c>
      <c r="J1053" s="40">
        <v>365.70190000000002</v>
      </c>
      <c r="K1053" s="40">
        <v>16164.0229</v>
      </c>
      <c r="L1053" s="10">
        <v>44178</v>
      </c>
      <c r="M1053" t="s">
        <v>2817</v>
      </c>
      <c r="O1053" t="str">
        <f>VLOOKUP(Table5[[#This Row],[Vendor_ID]],Table3[[Vendor_ID]:[REPUTASI]],10,0)</f>
        <v>B</v>
      </c>
      <c r="P1053" t="str">
        <f>IF(Table5[[#This Row],[Reputation]]="F","Pembelian dilakukan kepada vendor dengan reputasi F","")</f>
        <v/>
      </c>
    </row>
    <row r="1054" spans="1:16" x14ac:dyDescent="0.25">
      <c r="A1054" s="4">
        <v>1330</v>
      </c>
      <c r="B1054" s="4">
        <v>4</v>
      </c>
      <c r="C1054" s="4">
        <v>4</v>
      </c>
      <c r="D1054" s="4">
        <v>256</v>
      </c>
      <c r="E1054" s="4">
        <v>1678</v>
      </c>
      <c r="F1054" s="4">
        <v>3</v>
      </c>
      <c r="G1054" s="11">
        <v>44169</v>
      </c>
      <c r="H1054" s="41">
        <v>58685.55</v>
      </c>
      <c r="I1054" s="41">
        <v>4694.8440000000001</v>
      </c>
      <c r="J1054" s="41">
        <v>1467.1387999999999</v>
      </c>
      <c r="K1054" s="41">
        <v>64847.532800000001</v>
      </c>
      <c r="L1054" s="11">
        <v>44178</v>
      </c>
      <c r="M1054" t="s">
        <v>1829</v>
      </c>
      <c r="O1054" t="str">
        <f>VLOOKUP(Table5[[#This Row],[Vendor_ID]],Table3[[Vendor_ID]:[REPUTASI]],10,0)</f>
        <v>F</v>
      </c>
      <c r="P1054" t="str">
        <f>IF(Table5[[#This Row],[Reputation]]="F","Pembelian dilakukan kepada vendor dengan reputasi F","")</f>
        <v>Pembelian dilakukan kepada vendor dengan reputasi F</v>
      </c>
    </row>
    <row r="1055" spans="1:16" hidden="1" x14ac:dyDescent="0.25">
      <c r="A1055" s="5">
        <v>1331</v>
      </c>
      <c r="B1055" s="5">
        <v>4</v>
      </c>
      <c r="C1055" s="5">
        <v>4</v>
      </c>
      <c r="D1055" s="5">
        <v>259</v>
      </c>
      <c r="E1055" s="5">
        <v>1616</v>
      </c>
      <c r="F1055" s="5">
        <v>5</v>
      </c>
      <c r="G1055" s="10">
        <v>44169</v>
      </c>
      <c r="H1055" s="40">
        <v>563.56650000000002</v>
      </c>
      <c r="I1055" s="40">
        <v>45.085299999999997</v>
      </c>
      <c r="J1055" s="40">
        <v>14.0892</v>
      </c>
      <c r="K1055" s="40">
        <v>622.74099999999999</v>
      </c>
      <c r="L1055" s="10">
        <v>44178</v>
      </c>
      <c r="M1055" t="s">
        <v>2817</v>
      </c>
      <c r="O1055" t="str">
        <f>VLOOKUP(Table5[[#This Row],[Vendor_ID]],Table3[[Vendor_ID]:[REPUTASI]],10,0)</f>
        <v>B</v>
      </c>
      <c r="P1055" t="str">
        <f>IF(Table5[[#This Row],[Reputation]]="F","Pembelian dilakukan kepada vendor dengan reputasi F","")</f>
        <v/>
      </c>
    </row>
    <row r="1056" spans="1:16" hidden="1" x14ac:dyDescent="0.25">
      <c r="A1056" s="4">
        <v>1332</v>
      </c>
      <c r="B1056" s="4">
        <v>4</v>
      </c>
      <c r="C1056" s="4">
        <v>4</v>
      </c>
      <c r="D1056" s="4">
        <v>260</v>
      </c>
      <c r="E1056" s="4">
        <v>1492</v>
      </c>
      <c r="F1056" s="4">
        <v>5</v>
      </c>
      <c r="G1056" s="11">
        <v>44169</v>
      </c>
      <c r="H1056" s="41">
        <v>272.75850000000003</v>
      </c>
      <c r="I1056" s="41">
        <v>21.820699999999999</v>
      </c>
      <c r="J1056" s="41">
        <v>6.819</v>
      </c>
      <c r="K1056" s="41">
        <v>301.39819999999997</v>
      </c>
      <c r="L1056" s="11">
        <v>44178</v>
      </c>
      <c r="M1056" t="s">
        <v>2817</v>
      </c>
      <c r="O1056" t="str">
        <f>VLOOKUP(Table5[[#This Row],[Vendor_ID]],Table3[[Vendor_ID]:[REPUTASI]],10,0)</f>
        <v>B</v>
      </c>
      <c r="P1056" t="str">
        <f>IF(Table5[[#This Row],[Reputation]]="F","Pembelian dilakukan kepada vendor dengan reputasi F","")</f>
        <v/>
      </c>
    </row>
    <row r="1057" spans="1:16" hidden="1" x14ac:dyDescent="0.25">
      <c r="A1057" s="5">
        <v>1333</v>
      </c>
      <c r="B1057" s="5">
        <v>4</v>
      </c>
      <c r="C1057" s="5">
        <v>4</v>
      </c>
      <c r="D1057" s="5">
        <v>250</v>
      </c>
      <c r="E1057" s="5">
        <v>1602</v>
      </c>
      <c r="F1057" s="5">
        <v>5</v>
      </c>
      <c r="G1057" s="10">
        <v>44169</v>
      </c>
      <c r="H1057" s="40">
        <v>1525.23</v>
      </c>
      <c r="I1057" s="40">
        <v>122.0184</v>
      </c>
      <c r="J1057" s="40">
        <v>38.130800000000001</v>
      </c>
      <c r="K1057" s="40">
        <v>1685.3792000000001</v>
      </c>
      <c r="L1057" s="10">
        <v>44178</v>
      </c>
      <c r="M1057" t="s">
        <v>2817</v>
      </c>
      <c r="O1057" t="str">
        <f>VLOOKUP(Table5[[#This Row],[Vendor_ID]],Table3[[Vendor_ID]:[REPUTASI]],10,0)</f>
        <v>B</v>
      </c>
      <c r="P1057" t="str">
        <f>IF(Table5[[#This Row],[Reputation]]="F","Pembelian dilakukan kepada vendor dengan reputasi F","")</f>
        <v/>
      </c>
    </row>
    <row r="1058" spans="1:16" hidden="1" x14ac:dyDescent="0.25">
      <c r="A1058" s="4">
        <v>1334</v>
      </c>
      <c r="B1058" s="4">
        <v>4</v>
      </c>
      <c r="C1058" s="4">
        <v>4</v>
      </c>
      <c r="D1058" s="4">
        <v>254</v>
      </c>
      <c r="E1058" s="4">
        <v>1540</v>
      </c>
      <c r="F1058" s="4">
        <v>4</v>
      </c>
      <c r="G1058" s="11">
        <v>44169</v>
      </c>
      <c r="H1058" s="41">
        <v>260.1585</v>
      </c>
      <c r="I1058" s="41">
        <v>20.8127</v>
      </c>
      <c r="J1058" s="41">
        <v>6.5039999999999996</v>
      </c>
      <c r="K1058" s="41">
        <v>287.47519999999997</v>
      </c>
      <c r="L1058" s="11">
        <v>44178</v>
      </c>
      <c r="M1058" t="s">
        <v>2810</v>
      </c>
      <c r="O1058" t="str">
        <f>VLOOKUP(Table5[[#This Row],[Vendor_ID]],Table3[[Vendor_ID]:[REPUTASI]],10,0)</f>
        <v>A</v>
      </c>
      <c r="P1058" t="str">
        <f>IF(Table5[[#This Row],[Reputation]]="F","Pembelian dilakukan kepada vendor dengan reputasi F","")</f>
        <v/>
      </c>
    </row>
    <row r="1059" spans="1:16" hidden="1" x14ac:dyDescent="0.25">
      <c r="A1059" s="5">
        <v>1335</v>
      </c>
      <c r="B1059" s="5">
        <v>4</v>
      </c>
      <c r="C1059" s="5">
        <v>4</v>
      </c>
      <c r="D1059" s="5">
        <v>257</v>
      </c>
      <c r="E1059" s="5">
        <v>1628</v>
      </c>
      <c r="F1059" s="5">
        <v>5</v>
      </c>
      <c r="G1059" s="10">
        <v>44169</v>
      </c>
      <c r="H1059" s="40">
        <v>34644.224999999999</v>
      </c>
      <c r="I1059" s="40">
        <v>2771.538</v>
      </c>
      <c r="J1059" s="40">
        <v>866.10559999999998</v>
      </c>
      <c r="K1059" s="40">
        <v>38281.868600000002</v>
      </c>
      <c r="L1059" s="10">
        <v>44178</v>
      </c>
      <c r="M1059" t="s">
        <v>2810</v>
      </c>
      <c r="O1059" t="str">
        <f>VLOOKUP(Table5[[#This Row],[Vendor_ID]],Table3[[Vendor_ID]:[REPUTASI]],10,0)</f>
        <v>A</v>
      </c>
      <c r="P1059" t="str">
        <f>IF(Table5[[#This Row],[Reputation]]="F","Pembelian dilakukan kepada vendor dengan reputasi F","")</f>
        <v/>
      </c>
    </row>
    <row r="1060" spans="1:16" hidden="1" x14ac:dyDescent="0.25">
      <c r="A1060" s="4">
        <v>1336</v>
      </c>
      <c r="B1060" s="4">
        <v>4</v>
      </c>
      <c r="C1060" s="4">
        <v>4</v>
      </c>
      <c r="D1060" s="4">
        <v>261</v>
      </c>
      <c r="E1060" s="4">
        <v>1604</v>
      </c>
      <c r="F1060" s="4">
        <v>4</v>
      </c>
      <c r="G1060" s="11">
        <v>44169</v>
      </c>
      <c r="H1060" s="41">
        <v>1839.5055</v>
      </c>
      <c r="I1060" s="41">
        <v>147.16040000000001</v>
      </c>
      <c r="J1060" s="41">
        <v>45.9876</v>
      </c>
      <c r="K1060" s="41">
        <v>2032.6534999999999</v>
      </c>
      <c r="L1060" s="11">
        <v>44178</v>
      </c>
      <c r="M1060" t="s">
        <v>2810</v>
      </c>
      <c r="O1060" t="str">
        <f>VLOOKUP(Table5[[#This Row],[Vendor_ID]],Table3[[Vendor_ID]:[REPUTASI]],10,0)</f>
        <v>A</v>
      </c>
      <c r="P1060" t="str">
        <f>IF(Table5[[#This Row],[Reputation]]="F","Pembelian dilakukan kepada vendor dengan reputasi F","")</f>
        <v/>
      </c>
    </row>
    <row r="1061" spans="1:16" hidden="1" x14ac:dyDescent="0.25">
      <c r="A1061" s="5">
        <v>1337</v>
      </c>
      <c r="B1061" s="5">
        <v>4</v>
      </c>
      <c r="C1061" s="5">
        <v>4</v>
      </c>
      <c r="D1061" s="5">
        <v>251</v>
      </c>
      <c r="E1061" s="5">
        <v>1690</v>
      </c>
      <c r="F1061" s="5">
        <v>5</v>
      </c>
      <c r="G1061" s="10">
        <v>44169</v>
      </c>
      <c r="H1061" s="40">
        <v>146.286</v>
      </c>
      <c r="I1061" s="40">
        <v>11.7029</v>
      </c>
      <c r="J1061" s="40">
        <v>3.6572</v>
      </c>
      <c r="K1061" s="40">
        <v>161.64609999999999</v>
      </c>
      <c r="L1061" s="10">
        <v>44178</v>
      </c>
      <c r="M1061" t="s">
        <v>2810</v>
      </c>
      <c r="O1061" t="str">
        <f>VLOOKUP(Table5[[#This Row],[Vendor_ID]],Table3[[Vendor_ID]:[REPUTASI]],10,0)</f>
        <v>A</v>
      </c>
      <c r="P1061" t="str">
        <f>IF(Table5[[#This Row],[Reputation]]="F","Pembelian dilakukan kepada vendor dengan reputasi F","")</f>
        <v/>
      </c>
    </row>
    <row r="1062" spans="1:16" hidden="1" x14ac:dyDescent="0.25">
      <c r="A1062" s="4">
        <v>1338</v>
      </c>
      <c r="B1062" s="4">
        <v>4</v>
      </c>
      <c r="C1062" s="4">
        <v>4</v>
      </c>
      <c r="D1062" s="4">
        <v>253</v>
      </c>
      <c r="E1062" s="4">
        <v>1566</v>
      </c>
      <c r="F1062" s="4">
        <v>5</v>
      </c>
      <c r="G1062" s="11">
        <v>44169</v>
      </c>
      <c r="H1062" s="41">
        <v>102.56399999999999</v>
      </c>
      <c r="I1062" s="41">
        <v>8.2050999999999998</v>
      </c>
      <c r="J1062" s="41">
        <v>2.5640999999999998</v>
      </c>
      <c r="K1062" s="41">
        <v>113.33320000000001</v>
      </c>
      <c r="L1062" s="11">
        <v>44178</v>
      </c>
      <c r="M1062" t="s">
        <v>2810</v>
      </c>
      <c r="O1062" t="str">
        <f>VLOOKUP(Table5[[#This Row],[Vendor_ID]],Table3[[Vendor_ID]:[REPUTASI]],10,0)</f>
        <v>A</v>
      </c>
      <c r="P1062" t="str">
        <f>IF(Table5[[#This Row],[Reputation]]="F","Pembelian dilakukan kepada vendor dengan reputasi F","")</f>
        <v/>
      </c>
    </row>
    <row r="1063" spans="1:16" hidden="1" x14ac:dyDescent="0.25">
      <c r="A1063" s="5">
        <v>1339</v>
      </c>
      <c r="B1063" s="5">
        <v>4</v>
      </c>
      <c r="C1063" s="5">
        <v>4</v>
      </c>
      <c r="D1063" s="5">
        <v>255</v>
      </c>
      <c r="E1063" s="5">
        <v>1698</v>
      </c>
      <c r="F1063" s="5">
        <v>5</v>
      </c>
      <c r="G1063" s="10">
        <v>44169</v>
      </c>
      <c r="H1063" s="40">
        <v>150.79050000000001</v>
      </c>
      <c r="I1063" s="40">
        <v>12.0632</v>
      </c>
      <c r="J1063" s="40">
        <v>3.7698</v>
      </c>
      <c r="K1063" s="40">
        <v>166.62350000000001</v>
      </c>
      <c r="L1063" s="10">
        <v>44178</v>
      </c>
      <c r="M1063" t="s">
        <v>2810</v>
      </c>
      <c r="O1063" t="str">
        <f>VLOOKUP(Table5[[#This Row],[Vendor_ID]],Table3[[Vendor_ID]:[REPUTASI]],10,0)</f>
        <v>A</v>
      </c>
      <c r="P1063" t="str">
        <f>IF(Table5[[#This Row],[Reputation]]="F","Pembelian dilakukan kepada vendor dengan reputasi F","")</f>
        <v/>
      </c>
    </row>
    <row r="1064" spans="1:16" x14ac:dyDescent="0.25">
      <c r="A1064" s="4">
        <v>1340</v>
      </c>
      <c r="B1064" s="4">
        <v>4</v>
      </c>
      <c r="C1064" s="4">
        <v>4</v>
      </c>
      <c r="D1064" s="4">
        <v>256</v>
      </c>
      <c r="E1064" s="4">
        <v>1560</v>
      </c>
      <c r="F1064" s="4">
        <v>5</v>
      </c>
      <c r="G1064" s="11">
        <v>44169</v>
      </c>
      <c r="H1064" s="41">
        <v>13669.424999999999</v>
      </c>
      <c r="I1064" s="41">
        <v>1093.5540000000001</v>
      </c>
      <c r="J1064" s="41">
        <v>341.73559999999998</v>
      </c>
      <c r="K1064" s="41">
        <v>15104.714599999999</v>
      </c>
      <c r="L1064" s="11">
        <v>44178</v>
      </c>
      <c r="M1064" t="s">
        <v>1829</v>
      </c>
      <c r="O1064" t="str">
        <f>VLOOKUP(Table5[[#This Row],[Vendor_ID]],Table3[[Vendor_ID]:[REPUTASI]],10,0)</f>
        <v>F</v>
      </c>
      <c r="P1064" t="str">
        <f>IF(Table5[[#This Row],[Reputation]]="F","Pembelian dilakukan kepada vendor dengan reputasi F","")</f>
        <v>Pembelian dilakukan kepada vendor dengan reputasi F</v>
      </c>
    </row>
    <row r="1065" spans="1:16" hidden="1" x14ac:dyDescent="0.25">
      <c r="A1065" s="5">
        <v>1341</v>
      </c>
      <c r="B1065" s="5">
        <v>4</v>
      </c>
      <c r="C1065" s="5">
        <v>4</v>
      </c>
      <c r="D1065" s="5">
        <v>259</v>
      </c>
      <c r="E1065" s="5">
        <v>1692</v>
      </c>
      <c r="F1065" s="5">
        <v>5</v>
      </c>
      <c r="G1065" s="10">
        <v>44170</v>
      </c>
      <c r="H1065" s="40">
        <v>9948.33</v>
      </c>
      <c r="I1065" s="40">
        <v>795.8664</v>
      </c>
      <c r="J1065" s="40">
        <v>248.70830000000001</v>
      </c>
      <c r="K1065" s="40">
        <v>10992.904699999999</v>
      </c>
      <c r="L1065" s="10">
        <v>44179</v>
      </c>
      <c r="M1065" t="s">
        <v>1829</v>
      </c>
      <c r="O1065" t="str">
        <f>VLOOKUP(Table5[[#This Row],[Vendor_ID]],Table3[[Vendor_ID]:[REPUTASI]],10,0)</f>
        <v>B</v>
      </c>
      <c r="P1065" t="str">
        <f>IF(Table5[[#This Row],[Reputation]]="F","Pembelian dilakukan kepada vendor dengan reputasi F","")</f>
        <v/>
      </c>
    </row>
    <row r="1066" spans="1:16" x14ac:dyDescent="0.25">
      <c r="A1066" s="4">
        <v>1342</v>
      </c>
      <c r="B1066" s="4">
        <v>4</v>
      </c>
      <c r="C1066" s="4">
        <v>4</v>
      </c>
      <c r="D1066" s="4">
        <v>260</v>
      </c>
      <c r="E1066" s="4">
        <v>1696</v>
      </c>
      <c r="F1066" s="4">
        <v>4</v>
      </c>
      <c r="G1066" s="11">
        <v>44170</v>
      </c>
      <c r="H1066" s="41">
        <v>34118.699999999997</v>
      </c>
      <c r="I1066" s="41">
        <v>2729.4960000000001</v>
      </c>
      <c r="J1066" s="41">
        <v>852.96749999999997</v>
      </c>
      <c r="K1066" s="41">
        <v>37701.163500000002</v>
      </c>
      <c r="L1066" s="11">
        <v>44179</v>
      </c>
      <c r="M1066" t="s">
        <v>1829</v>
      </c>
      <c r="O1066" t="str">
        <f>VLOOKUP(Table5[[#This Row],[Vendor_ID]],Table3[[Vendor_ID]:[REPUTASI]],10,0)</f>
        <v>F</v>
      </c>
      <c r="P1066" t="str">
        <f>IF(Table5[[#This Row],[Reputation]]="F","Pembelian dilakukan kepada vendor dengan reputasi F","")</f>
        <v>Pembelian dilakukan kepada vendor dengan reputasi F</v>
      </c>
    </row>
    <row r="1067" spans="1:16" hidden="1" x14ac:dyDescent="0.25">
      <c r="A1067" s="5">
        <v>1343</v>
      </c>
      <c r="B1067" s="5">
        <v>4</v>
      </c>
      <c r="C1067" s="5">
        <v>4</v>
      </c>
      <c r="D1067" s="5">
        <v>258</v>
      </c>
      <c r="E1067" s="5">
        <v>1504</v>
      </c>
      <c r="F1067" s="5">
        <v>1</v>
      </c>
      <c r="G1067" s="10">
        <v>44170</v>
      </c>
      <c r="H1067" s="40">
        <v>551.88</v>
      </c>
      <c r="I1067" s="40">
        <v>44.150399999999998</v>
      </c>
      <c r="J1067" s="40">
        <v>13.797000000000001</v>
      </c>
      <c r="K1067" s="40">
        <v>609.82740000000001</v>
      </c>
      <c r="L1067" s="10">
        <v>44179</v>
      </c>
      <c r="M1067" t="s">
        <v>2817</v>
      </c>
      <c r="O1067" t="str">
        <f>VLOOKUP(Table5[[#This Row],[Vendor_ID]],Table3[[Vendor_ID]:[REPUTASI]],10,0)</f>
        <v>B</v>
      </c>
      <c r="P1067" t="str">
        <f>IF(Table5[[#This Row],[Reputation]]="F","Pembelian dilakukan kepada vendor dengan reputasi F","")</f>
        <v/>
      </c>
    </row>
    <row r="1068" spans="1:16" hidden="1" x14ac:dyDescent="0.25">
      <c r="A1068" s="4">
        <v>1344</v>
      </c>
      <c r="B1068" s="4">
        <v>4</v>
      </c>
      <c r="C1068" s="4">
        <v>4</v>
      </c>
      <c r="D1068" s="4">
        <v>254</v>
      </c>
      <c r="E1068" s="4">
        <v>1544</v>
      </c>
      <c r="F1068" s="4">
        <v>1</v>
      </c>
      <c r="G1068" s="11">
        <v>44170</v>
      </c>
      <c r="H1068" s="41">
        <v>3811.5</v>
      </c>
      <c r="I1068" s="41">
        <v>304.92</v>
      </c>
      <c r="J1068" s="41">
        <v>95.287499999999994</v>
      </c>
      <c r="K1068" s="41">
        <v>4211.7075000000004</v>
      </c>
      <c r="L1068" s="11">
        <v>44179</v>
      </c>
      <c r="M1068" t="s">
        <v>2817</v>
      </c>
      <c r="O1068" t="str">
        <f>VLOOKUP(Table5[[#This Row],[Vendor_ID]],Table3[[Vendor_ID]:[REPUTASI]],10,0)</f>
        <v>B</v>
      </c>
      <c r="P1068" t="str">
        <f>IF(Table5[[#This Row],[Reputation]]="F","Pembelian dilakukan kepada vendor dengan reputasi F","")</f>
        <v/>
      </c>
    </row>
    <row r="1069" spans="1:16" hidden="1" x14ac:dyDescent="0.25">
      <c r="A1069" s="5">
        <v>1345</v>
      </c>
      <c r="B1069" s="5">
        <v>4</v>
      </c>
      <c r="C1069" s="5">
        <v>4</v>
      </c>
      <c r="D1069" s="5">
        <v>257</v>
      </c>
      <c r="E1069" s="5">
        <v>1530</v>
      </c>
      <c r="F1069" s="5">
        <v>2</v>
      </c>
      <c r="G1069" s="10">
        <v>44170</v>
      </c>
      <c r="H1069" s="40">
        <v>28072.275000000001</v>
      </c>
      <c r="I1069" s="40">
        <v>2245.7820000000002</v>
      </c>
      <c r="J1069" s="40">
        <v>701.80690000000004</v>
      </c>
      <c r="K1069" s="40">
        <v>31019.8639</v>
      </c>
      <c r="L1069" s="10">
        <v>44179</v>
      </c>
      <c r="M1069" t="s">
        <v>2810</v>
      </c>
      <c r="O1069" t="str">
        <f>VLOOKUP(Table5[[#This Row],[Vendor_ID]],Table3[[Vendor_ID]:[REPUTASI]],10,0)</f>
        <v>A</v>
      </c>
      <c r="P1069" t="str">
        <f>IF(Table5[[#This Row],[Reputation]]="F","Pembelian dilakukan kepada vendor dengan reputasi F","")</f>
        <v/>
      </c>
    </row>
    <row r="1070" spans="1:16" hidden="1" x14ac:dyDescent="0.25">
      <c r="A1070" s="4">
        <v>1346</v>
      </c>
      <c r="B1070" s="4">
        <v>4</v>
      </c>
      <c r="C1070" s="4">
        <v>4</v>
      </c>
      <c r="D1070" s="4">
        <v>261</v>
      </c>
      <c r="E1070" s="4">
        <v>1508</v>
      </c>
      <c r="F1070" s="4">
        <v>1</v>
      </c>
      <c r="G1070" s="11">
        <v>44170</v>
      </c>
      <c r="H1070" s="41">
        <v>37312.275000000001</v>
      </c>
      <c r="I1070" s="41">
        <v>2984.982</v>
      </c>
      <c r="J1070" s="41">
        <v>932.80690000000004</v>
      </c>
      <c r="K1070" s="41">
        <v>41230.063900000001</v>
      </c>
      <c r="L1070" s="11">
        <v>44179</v>
      </c>
      <c r="M1070" t="s">
        <v>2810</v>
      </c>
      <c r="O1070" t="str">
        <f>VLOOKUP(Table5[[#This Row],[Vendor_ID]],Table3[[Vendor_ID]:[REPUTASI]],10,0)</f>
        <v>A</v>
      </c>
      <c r="P1070" t="str">
        <f>IF(Table5[[#This Row],[Reputation]]="F","Pembelian dilakukan kepada vendor dengan reputasi F","")</f>
        <v/>
      </c>
    </row>
    <row r="1071" spans="1:16" hidden="1" x14ac:dyDescent="0.25">
      <c r="A1071" s="5">
        <v>1347</v>
      </c>
      <c r="B1071" s="5">
        <v>4</v>
      </c>
      <c r="C1071" s="5">
        <v>4</v>
      </c>
      <c r="D1071" s="5">
        <v>251</v>
      </c>
      <c r="E1071" s="5">
        <v>1694</v>
      </c>
      <c r="F1071" s="5">
        <v>1</v>
      </c>
      <c r="G1071" s="10">
        <v>44170</v>
      </c>
      <c r="H1071" s="40">
        <v>7623</v>
      </c>
      <c r="I1071" s="40">
        <v>609.84</v>
      </c>
      <c r="J1071" s="40">
        <v>190.57499999999999</v>
      </c>
      <c r="K1071" s="40">
        <v>8423.4150000000009</v>
      </c>
      <c r="L1071" s="10">
        <v>44179</v>
      </c>
      <c r="M1071" t="s">
        <v>2817</v>
      </c>
      <c r="O1071" t="str">
        <f>VLOOKUP(Table5[[#This Row],[Vendor_ID]],Table3[[Vendor_ID]:[REPUTASI]],10,0)</f>
        <v>B</v>
      </c>
      <c r="P1071" t="str">
        <f>IF(Table5[[#This Row],[Reputation]]="F","Pembelian dilakukan kepada vendor dengan reputasi F","")</f>
        <v/>
      </c>
    </row>
    <row r="1072" spans="1:16" x14ac:dyDescent="0.25">
      <c r="A1072" s="4">
        <v>1348</v>
      </c>
      <c r="B1072" s="4">
        <v>4</v>
      </c>
      <c r="C1072" s="4">
        <v>4</v>
      </c>
      <c r="D1072" s="4">
        <v>253</v>
      </c>
      <c r="E1072" s="4">
        <v>1624</v>
      </c>
      <c r="F1072" s="4">
        <v>2</v>
      </c>
      <c r="G1072" s="11">
        <v>44170</v>
      </c>
      <c r="H1072" s="41">
        <v>28297.5</v>
      </c>
      <c r="I1072" s="41">
        <v>2263.8000000000002</v>
      </c>
      <c r="J1072" s="41">
        <v>707.4375</v>
      </c>
      <c r="K1072" s="41">
        <v>31268.737499999999</v>
      </c>
      <c r="L1072" s="11">
        <v>44179</v>
      </c>
      <c r="M1072" t="s">
        <v>1829</v>
      </c>
      <c r="O1072" t="str">
        <f>VLOOKUP(Table5[[#This Row],[Vendor_ID]],Table3[[Vendor_ID]:[REPUTASI]],10,0)</f>
        <v>F</v>
      </c>
      <c r="P1072" t="str">
        <f>IF(Table5[[#This Row],[Reputation]]="F","Pembelian dilakukan kepada vendor dengan reputasi F","")</f>
        <v>Pembelian dilakukan kepada vendor dengan reputasi F</v>
      </c>
    </row>
    <row r="1073" spans="1:16" hidden="1" x14ac:dyDescent="0.25">
      <c r="A1073" s="5">
        <v>1349</v>
      </c>
      <c r="B1073" s="5">
        <v>4</v>
      </c>
      <c r="C1073" s="5">
        <v>4</v>
      </c>
      <c r="D1073" s="5">
        <v>255</v>
      </c>
      <c r="E1073" s="5">
        <v>1548</v>
      </c>
      <c r="F1073" s="5">
        <v>2</v>
      </c>
      <c r="G1073" s="10">
        <v>44170</v>
      </c>
      <c r="H1073" s="40">
        <v>59.944499999999998</v>
      </c>
      <c r="I1073" s="40">
        <v>4.7956000000000003</v>
      </c>
      <c r="J1073" s="40">
        <v>1.4985999999999999</v>
      </c>
      <c r="K1073" s="40">
        <v>66.238699999999994</v>
      </c>
      <c r="L1073" s="10">
        <v>44179</v>
      </c>
      <c r="M1073" t="s">
        <v>2810</v>
      </c>
      <c r="O1073" t="str">
        <f>VLOOKUP(Table5[[#This Row],[Vendor_ID]],Table3[[Vendor_ID]:[REPUTASI]],10,0)</f>
        <v>A</v>
      </c>
      <c r="P1073" t="str">
        <f>IF(Table5[[#This Row],[Reputation]]="F","Pembelian dilakukan kepada vendor dengan reputasi F","")</f>
        <v/>
      </c>
    </row>
    <row r="1074" spans="1:16" hidden="1" x14ac:dyDescent="0.25">
      <c r="A1074" s="4">
        <v>1350</v>
      </c>
      <c r="B1074" s="4">
        <v>4</v>
      </c>
      <c r="C1074" s="4">
        <v>4</v>
      </c>
      <c r="D1074" s="4">
        <v>256</v>
      </c>
      <c r="E1074" s="4">
        <v>1598</v>
      </c>
      <c r="F1074" s="4">
        <v>4</v>
      </c>
      <c r="G1074" s="11">
        <v>44170</v>
      </c>
      <c r="H1074" s="41">
        <v>345.55500000000001</v>
      </c>
      <c r="I1074" s="41">
        <v>27.644400000000001</v>
      </c>
      <c r="J1074" s="41">
        <v>8.6388999999999996</v>
      </c>
      <c r="K1074" s="41">
        <v>381.8383</v>
      </c>
      <c r="L1074" s="11">
        <v>44179</v>
      </c>
      <c r="M1074" t="s">
        <v>2810</v>
      </c>
      <c r="O1074" t="str">
        <f>VLOOKUP(Table5[[#This Row],[Vendor_ID]],Table3[[Vendor_ID]:[REPUTASI]],10,0)</f>
        <v>A</v>
      </c>
      <c r="P1074" t="str">
        <f>IF(Table5[[#This Row],[Reputation]]="F","Pembelian dilakukan kepada vendor dengan reputasi F","")</f>
        <v/>
      </c>
    </row>
    <row r="1075" spans="1:16" hidden="1" x14ac:dyDescent="0.25">
      <c r="A1075" s="5">
        <v>1351</v>
      </c>
      <c r="B1075" s="5">
        <v>4</v>
      </c>
      <c r="C1075" s="5">
        <v>4</v>
      </c>
      <c r="D1075" s="5">
        <v>252</v>
      </c>
      <c r="E1075" s="5">
        <v>1658</v>
      </c>
      <c r="F1075" s="5">
        <v>5</v>
      </c>
      <c r="G1075" s="10">
        <v>44170</v>
      </c>
      <c r="H1075" s="40">
        <v>43878.45</v>
      </c>
      <c r="I1075" s="40">
        <v>3510.2759999999998</v>
      </c>
      <c r="J1075" s="40">
        <v>1096.9612999999999</v>
      </c>
      <c r="K1075" s="40">
        <v>48485.687299999998</v>
      </c>
      <c r="L1075" s="10">
        <v>44179</v>
      </c>
      <c r="M1075" t="s">
        <v>2810</v>
      </c>
      <c r="O1075" t="str">
        <f>VLOOKUP(Table5[[#This Row],[Vendor_ID]],Table3[[Vendor_ID]:[REPUTASI]],10,0)</f>
        <v>B</v>
      </c>
      <c r="P1075" t="str">
        <f>IF(Table5[[#This Row],[Reputation]]="F","Pembelian dilakukan kepada vendor dengan reputasi F","")</f>
        <v/>
      </c>
    </row>
    <row r="1076" spans="1:16" hidden="1" x14ac:dyDescent="0.25">
      <c r="A1076" s="4">
        <v>1352</v>
      </c>
      <c r="B1076" s="4">
        <v>4</v>
      </c>
      <c r="C1076" s="4">
        <v>4</v>
      </c>
      <c r="D1076" s="4">
        <v>260</v>
      </c>
      <c r="E1076" s="4">
        <v>1536</v>
      </c>
      <c r="F1076" s="4">
        <v>4</v>
      </c>
      <c r="G1076" s="11">
        <v>44170</v>
      </c>
      <c r="H1076" s="41">
        <v>272.12849999999997</v>
      </c>
      <c r="I1076" s="41">
        <v>21.770299999999999</v>
      </c>
      <c r="J1076" s="41">
        <v>6.8032000000000004</v>
      </c>
      <c r="K1076" s="41">
        <v>300.702</v>
      </c>
      <c r="L1076" s="11">
        <v>44179</v>
      </c>
      <c r="M1076" t="s">
        <v>2810</v>
      </c>
      <c r="O1076" t="str">
        <f>VLOOKUP(Table5[[#This Row],[Vendor_ID]],Table3[[Vendor_ID]:[REPUTASI]],10,0)</f>
        <v>A</v>
      </c>
      <c r="P1076" t="str">
        <f>IF(Table5[[#This Row],[Reputation]]="F","Pembelian dilakukan kepada vendor dengan reputasi F","")</f>
        <v/>
      </c>
    </row>
    <row r="1077" spans="1:16" x14ac:dyDescent="0.25">
      <c r="A1077" s="5">
        <v>1353</v>
      </c>
      <c r="B1077" s="5">
        <v>4</v>
      </c>
      <c r="C1077" s="5">
        <v>4</v>
      </c>
      <c r="D1077" s="5">
        <v>258</v>
      </c>
      <c r="E1077" s="5">
        <v>1568</v>
      </c>
      <c r="F1077" s="5">
        <v>2</v>
      </c>
      <c r="G1077" s="10">
        <v>44170</v>
      </c>
      <c r="H1077" s="40">
        <v>21252</v>
      </c>
      <c r="I1077" s="40">
        <v>1700.16</v>
      </c>
      <c r="J1077" s="40">
        <v>531.29999999999995</v>
      </c>
      <c r="K1077" s="40">
        <v>23483.46</v>
      </c>
      <c r="L1077" s="10">
        <v>44179</v>
      </c>
      <c r="M1077" t="s">
        <v>1829</v>
      </c>
      <c r="O1077" t="str">
        <f>VLOOKUP(Table5[[#This Row],[Vendor_ID]],Table3[[Vendor_ID]:[REPUTASI]],10,0)</f>
        <v>F</v>
      </c>
      <c r="P1077" t="str">
        <f>IF(Table5[[#This Row],[Reputation]]="F","Pembelian dilakukan kepada vendor dengan reputasi F","")</f>
        <v>Pembelian dilakukan kepada vendor dengan reputasi F</v>
      </c>
    </row>
    <row r="1078" spans="1:16" hidden="1" x14ac:dyDescent="0.25">
      <c r="A1078" s="4">
        <v>1354</v>
      </c>
      <c r="B1078" s="4">
        <v>4</v>
      </c>
      <c r="C1078" s="4">
        <v>4</v>
      </c>
      <c r="D1078" s="4">
        <v>254</v>
      </c>
      <c r="E1078" s="4">
        <v>1648</v>
      </c>
      <c r="F1078" s="4">
        <v>5</v>
      </c>
      <c r="G1078" s="11">
        <v>44170</v>
      </c>
      <c r="H1078" s="41">
        <v>142.41149999999999</v>
      </c>
      <c r="I1078" s="41">
        <v>11.392899999999999</v>
      </c>
      <c r="J1078" s="41">
        <v>3.5602999999999998</v>
      </c>
      <c r="K1078" s="41">
        <v>157.3647</v>
      </c>
      <c r="L1078" s="11">
        <v>44179</v>
      </c>
      <c r="M1078" t="s">
        <v>2810</v>
      </c>
      <c r="O1078" t="str">
        <f>VLOOKUP(Table5[[#This Row],[Vendor_ID]],Table3[[Vendor_ID]:[REPUTASI]],10,0)</f>
        <v>A</v>
      </c>
      <c r="P1078" t="str">
        <f>IF(Table5[[#This Row],[Reputation]]="F","Pembelian dilakukan kepada vendor dengan reputasi F","")</f>
        <v/>
      </c>
    </row>
    <row r="1079" spans="1:16" hidden="1" x14ac:dyDescent="0.25">
      <c r="A1079" s="5">
        <v>1355</v>
      </c>
      <c r="B1079" s="5">
        <v>4</v>
      </c>
      <c r="C1079" s="5">
        <v>4</v>
      </c>
      <c r="D1079" s="5">
        <v>257</v>
      </c>
      <c r="E1079" s="5">
        <v>1646</v>
      </c>
      <c r="F1079" s="5">
        <v>2</v>
      </c>
      <c r="G1079" s="10">
        <v>44170</v>
      </c>
      <c r="H1079" s="40">
        <v>48030.675000000003</v>
      </c>
      <c r="I1079" s="40">
        <v>3842.4540000000002</v>
      </c>
      <c r="J1079" s="40">
        <v>1200.7669000000001</v>
      </c>
      <c r="K1079" s="40">
        <v>53073.895900000003</v>
      </c>
      <c r="L1079" s="10">
        <v>44179</v>
      </c>
      <c r="M1079" t="s">
        <v>2810</v>
      </c>
      <c r="O1079" t="str">
        <f>VLOOKUP(Table5[[#This Row],[Vendor_ID]],Table3[[Vendor_ID]:[REPUTASI]],10,0)</f>
        <v>A</v>
      </c>
      <c r="P1079" t="str">
        <f>IF(Table5[[#This Row],[Reputation]]="F","Pembelian dilakukan kepada vendor dengan reputasi F","")</f>
        <v/>
      </c>
    </row>
    <row r="1080" spans="1:16" hidden="1" x14ac:dyDescent="0.25">
      <c r="A1080" s="4">
        <v>1356</v>
      </c>
      <c r="B1080" s="4">
        <v>4</v>
      </c>
      <c r="C1080" s="4">
        <v>4</v>
      </c>
      <c r="D1080" s="4">
        <v>261</v>
      </c>
      <c r="E1080" s="4">
        <v>1672</v>
      </c>
      <c r="F1080" s="4">
        <v>4</v>
      </c>
      <c r="G1080" s="11">
        <v>44170</v>
      </c>
      <c r="H1080" s="41">
        <v>50983.936500000003</v>
      </c>
      <c r="I1080" s="41">
        <v>4078.7148999999999</v>
      </c>
      <c r="J1080" s="41">
        <v>1274.5984000000001</v>
      </c>
      <c r="K1080" s="41">
        <v>56337.249799999998</v>
      </c>
      <c r="L1080" s="11">
        <v>44179</v>
      </c>
      <c r="M1080" t="s">
        <v>2817</v>
      </c>
      <c r="O1080" t="str">
        <f>VLOOKUP(Table5[[#This Row],[Vendor_ID]],Table3[[Vendor_ID]:[REPUTASI]],10,0)</f>
        <v>B</v>
      </c>
      <c r="P1080" t="str">
        <f>IF(Table5[[#This Row],[Reputation]]="F","Pembelian dilakukan kepada vendor dengan reputasi F","")</f>
        <v/>
      </c>
    </row>
    <row r="1081" spans="1:16" hidden="1" x14ac:dyDescent="0.25">
      <c r="A1081" s="5">
        <v>1357</v>
      </c>
      <c r="B1081" s="5">
        <v>4</v>
      </c>
      <c r="C1081" s="5">
        <v>4</v>
      </c>
      <c r="D1081" s="5">
        <v>250</v>
      </c>
      <c r="E1081" s="5">
        <v>1600</v>
      </c>
      <c r="F1081" s="5">
        <v>1</v>
      </c>
      <c r="G1081" s="10">
        <v>44171</v>
      </c>
      <c r="H1081" s="40">
        <v>1276.2750000000001</v>
      </c>
      <c r="I1081" s="40">
        <v>102.102</v>
      </c>
      <c r="J1081" s="40">
        <v>31.9069</v>
      </c>
      <c r="K1081" s="40">
        <v>1410.2838999999999</v>
      </c>
      <c r="L1081" s="10">
        <v>44180</v>
      </c>
      <c r="M1081" t="s">
        <v>2810</v>
      </c>
      <c r="O1081" t="str">
        <f>VLOOKUP(Table5[[#This Row],[Vendor_ID]],Table3[[Vendor_ID]:[REPUTASI]],10,0)</f>
        <v>A</v>
      </c>
      <c r="P1081" t="str">
        <f>IF(Table5[[#This Row],[Reputation]]="F","Pembelian dilakukan kepada vendor dengan reputasi F","")</f>
        <v/>
      </c>
    </row>
    <row r="1082" spans="1:16" hidden="1" x14ac:dyDescent="0.25">
      <c r="A1082" s="4">
        <v>1358</v>
      </c>
      <c r="B1082" s="4">
        <v>4</v>
      </c>
      <c r="C1082" s="4">
        <v>4</v>
      </c>
      <c r="D1082" s="4">
        <v>253</v>
      </c>
      <c r="E1082" s="4">
        <v>1522</v>
      </c>
      <c r="F1082" s="4">
        <v>1</v>
      </c>
      <c r="G1082" s="11">
        <v>44171</v>
      </c>
      <c r="H1082" s="41">
        <v>2003.925</v>
      </c>
      <c r="I1082" s="41">
        <v>160.31399999999999</v>
      </c>
      <c r="J1082" s="41">
        <v>50.098100000000002</v>
      </c>
      <c r="K1082" s="41">
        <v>2214.3371000000002</v>
      </c>
      <c r="L1082" s="11">
        <v>44180</v>
      </c>
      <c r="M1082" t="s">
        <v>2810</v>
      </c>
      <c r="O1082" t="str">
        <f>VLOOKUP(Table5[[#This Row],[Vendor_ID]],Table3[[Vendor_ID]:[REPUTASI]],10,0)</f>
        <v>A</v>
      </c>
      <c r="P1082" t="str">
        <f>IF(Table5[[#This Row],[Reputation]]="F","Pembelian dilakukan kepada vendor dengan reputasi F","")</f>
        <v/>
      </c>
    </row>
    <row r="1083" spans="1:16" x14ac:dyDescent="0.25">
      <c r="A1083" s="5">
        <v>1359</v>
      </c>
      <c r="B1083" s="5">
        <v>4</v>
      </c>
      <c r="C1083" s="5">
        <v>4</v>
      </c>
      <c r="D1083" s="5">
        <v>255</v>
      </c>
      <c r="E1083" s="5">
        <v>1570</v>
      </c>
      <c r="F1083" s="5">
        <v>2</v>
      </c>
      <c r="G1083" s="10">
        <v>44171</v>
      </c>
      <c r="H1083" s="40">
        <v>50860.425000000003</v>
      </c>
      <c r="I1083" s="40">
        <v>4068.8339999999998</v>
      </c>
      <c r="J1083" s="40">
        <v>1271.5106000000001</v>
      </c>
      <c r="K1083" s="40">
        <v>56200.7696</v>
      </c>
      <c r="L1083" s="10">
        <v>44180</v>
      </c>
      <c r="M1083" t="s">
        <v>1829</v>
      </c>
      <c r="O1083" t="str">
        <f>VLOOKUP(Table5[[#This Row],[Vendor_ID]],Table3[[Vendor_ID]:[REPUTASI]],10,0)</f>
        <v>F</v>
      </c>
      <c r="P1083" t="str">
        <f>IF(Table5[[#This Row],[Reputation]]="F","Pembelian dilakukan kepada vendor dengan reputasi F","")</f>
        <v>Pembelian dilakukan kepada vendor dengan reputasi F</v>
      </c>
    </row>
    <row r="1084" spans="1:16" x14ac:dyDescent="0.25">
      <c r="A1084" s="4">
        <v>1360</v>
      </c>
      <c r="B1084" s="4">
        <v>4</v>
      </c>
      <c r="C1084" s="4">
        <v>4</v>
      </c>
      <c r="D1084" s="4">
        <v>256</v>
      </c>
      <c r="E1084" s="4">
        <v>1516</v>
      </c>
      <c r="F1084" s="4">
        <v>1</v>
      </c>
      <c r="G1084" s="11">
        <v>44171</v>
      </c>
      <c r="H1084" s="41">
        <v>454.86</v>
      </c>
      <c r="I1084" s="41">
        <v>36.388800000000003</v>
      </c>
      <c r="J1084" s="41">
        <v>11.371499999999999</v>
      </c>
      <c r="K1084" s="41">
        <v>502.62029999999999</v>
      </c>
      <c r="L1084" s="11">
        <v>44180</v>
      </c>
      <c r="M1084" t="s">
        <v>1829</v>
      </c>
      <c r="O1084" t="str">
        <f>VLOOKUP(Table5[[#This Row],[Vendor_ID]],Table3[[Vendor_ID]:[REPUTASI]],10,0)</f>
        <v>F</v>
      </c>
      <c r="P1084" t="str">
        <f>IF(Table5[[#This Row],[Reputation]]="F","Pembelian dilakukan kepada vendor dengan reputasi F","")</f>
        <v>Pembelian dilakukan kepada vendor dengan reputasi F</v>
      </c>
    </row>
    <row r="1085" spans="1:16" hidden="1" x14ac:dyDescent="0.25">
      <c r="A1085" s="5">
        <v>1361</v>
      </c>
      <c r="B1085" s="5">
        <v>4</v>
      </c>
      <c r="C1085" s="5">
        <v>4</v>
      </c>
      <c r="D1085" s="5">
        <v>259</v>
      </c>
      <c r="E1085" s="5">
        <v>1506</v>
      </c>
      <c r="F1085" s="5">
        <v>5</v>
      </c>
      <c r="G1085" s="10">
        <v>44171</v>
      </c>
      <c r="H1085" s="40">
        <v>43878.45</v>
      </c>
      <c r="I1085" s="40">
        <v>3510.2759999999998</v>
      </c>
      <c r="J1085" s="40">
        <v>1096.9612999999999</v>
      </c>
      <c r="K1085" s="40">
        <v>48485.687299999998</v>
      </c>
      <c r="L1085" s="10">
        <v>44180</v>
      </c>
      <c r="M1085" t="s">
        <v>1829</v>
      </c>
      <c r="O1085" t="str">
        <f>VLOOKUP(Table5[[#This Row],[Vendor_ID]],Table3[[Vendor_ID]:[REPUTASI]],10,0)</f>
        <v>B</v>
      </c>
      <c r="P1085" t="str">
        <f>IF(Table5[[#This Row],[Reputation]]="F","Pembelian dilakukan kepada vendor dengan reputasi F","")</f>
        <v/>
      </c>
    </row>
    <row r="1086" spans="1:16" hidden="1" x14ac:dyDescent="0.25">
      <c r="A1086" s="4">
        <v>1362</v>
      </c>
      <c r="B1086" s="4">
        <v>4</v>
      </c>
      <c r="C1086" s="4">
        <v>4</v>
      </c>
      <c r="D1086" s="4">
        <v>260</v>
      </c>
      <c r="E1086" s="4">
        <v>1626</v>
      </c>
      <c r="F1086" s="4">
        <v>2</v>
      </c>
      <c r="G1086" s="11">
        <v>44171</v>
      </c>
      <c r="H1086" s="41">
        <v>7132.125</v>
      </c>
      <c r="I1086" s="41">
        <v>570.57000000000005</v>
      </c>
      <c r="J1086" s="41">
        <v>178.3031</v>
      </c>
      <c r="K1086" s="41">
        <v>7880.9980999999998</v>
      </c>
      <c r="L1086" s="11">
        <v>44180</v>
      </c>
      <c r="M1086" t="s">
        <v>2817</v>
      </c>
      <c r="O1086" t="str">
        <f>VLOOKUP(Table5[[#This Row],[Vendor_ID]],Table3[[Vendor_ID]:[REPUTASI]],10,0)</f>
        <v>B</v>
      </c>
      <c r="P1086" t="str">
        <f>IF(Table5[[#This Row],[Reputation]]="F","Pembelian dilakukan kepada vendor dengan reputasi F","")</f>
        <v/>
      </c>
    </row>
    <row r="1087" spans="1:16" x14ac:dyDescent="0.25">
      <c r="A1087" s="5">
        <v>1363</v>
      </c>
      <c r="B1087" s="5">
        <v>6</v>
      </c>
      <c r="C1087" s="5">
        <v>4</v>
      </c>
      <c r="D1087" s="5">
        <v>258</v>
      </c>
      <c r="E1087" s="5">
        <v>1542</v>
      </c>
      <c r="F1087" s="5">
        <v>2</v>
      </c>
      <c r="G1087" s="10">
        <v>44171</v>
      </c>
      <c r="H1087" s="40">
        <v>28343.7</v>
      </c>
      <c r="I1087" s="40">
        <v>2267.4960000000001</v>
      </c>
      <c r="J1087" s="40">
        <v>708.59249999999997</v>
      </c>
      <c r="K1087" s="40">
        <v>31319.788499999999</v>
      </c>
      <c r="L1087" s="10">
        <v>44180</v>
      </c>
      <c r="M1087" t="s">
        <v>1829</v>
      </c>
      <c r="O1087" t="str">
        <f>VLOOKUP(Table5[[#This Row],[Vendor_ID]],Table3[[Vendor_ID]:[REPUTASI]],10,0)</f>
        <v>F</v>
      </c>
      <c r="P1087" t="str">
        <f>IF(Table5[[#This Row],[Reputation]]="F","Pembelian dilakukan kepada vendor dengan reputasi F","")</f>
        <v>Pembelian dilakukan kepada vendor dengan reputasi F</v>
      </c>
    </row>
    <row r="1088" spans="1:16" hidden="1" x14ac:dyDescent="0.25">
      <c r="A1088" s="4">
        <v>1364</v>
      </c>
      <c r="B1088" s="4">
        <v>4</v>
      </c>
      <c r="C1088" s="4">
        <v>4</v>
      </c>
      <c r="D1088" s="4">
        <v>254</v>
      </c>
      <c r="E1088" s="4">
        <v>1610</v>
      </c>
      <c r="F1088" s="4">
        <v>4</v>
      </c>
      <c r="G1088" s="11">
        <v>44171</v>
      </c>
      <c r="H1088" s="41">
        <v>22516.724999999999</v>
      </c>
      <c r="I1088" s="41">
        <v>1801.338</v>
      </c>
      <c r="J1088" s="41">
        <v>562.91809999999998</v>
      </c>
      <c r="K1088" s="41">
        <v>24880.981100000001</v>
      </c>
      <c r="L1088" s="11">
        <v>44180</v>
      </c>
      <c r="M1088" t="s">
        <v>2810</v>
      </c>
      <c r="O1088" t="str">
        <f>VLOOKUP(Table5[[#This Row],[Vendor_ID]],Table3[[Vendor_ID]:[REPUTASI]],10,0)</f>
        <v>A</v>
      </c>
      <c r="P1088" t="str">
        <f>IF(Table5[[#This Row],[Reputation]]="F","Pembelian dilakukan kepada vendor dengan reputasi F","")</f>
        <v/>
      </c>
    </row>
    <row r="1089" spans="1:16" hidden="1" x14ac:dyDescent="0.25">
      <c r="A1089" s="5">
        <v>1365</v>
      </c>
      <c r="B1089" s="5">
        <v>4</v>
      </c>
      <c r="C1089" s="5">
        <v>4</v>
      </c>
      <c r="D1089" s="5">
        <v>252</v>
      </c>
      <c r="E1089" s="5">
        <v>1638</v>
      </c>
      <c r="F1089" s="5">
        <v>5</v>
      </c>
      <c r="G1089" s="10">
        <v>44171</v>
      </c>
      <c r="H1089" s="40">
        <v>34644.224999999999</v>
      </c>
      <c r="I1089" s="40">
        <v>2771.538</v>
      </c>
      <c r="J1089" s="40">
        <v>866.10559999999998</v>
      </c>
      <c r="K1089" s="40">
        <v>38281.868600000002</v>
      </c>
      <c r="L1089" s="10">
        <v>44180</v>
      </c>
      <c r="M1089" t="s">
        <v>2817</v>
      </c>
      <c r="O1089" t="str">
        <f>VLOOKUP(Table5[[#This Row],[Vendor_ID]],Table3[[Vendor_ID]:[REPUTASI]],10,0)</f>
        <v>A</v>
      </c>
      <c r="P1089" t="str">
        <f>IF(Table5[[#This Row],[Reputation]]="F","Pembelian dilakukan kepada vendor dengan reputasi F","")</f>
        <v/>
      </c>
    </row>
    <row r="1090" spans="1:16" hidden="1" x14ac:dyDescent="0.25">
      <c r="A1090" s="4">
        <v>1366</v>
      </c>
      <c r="B1090" s="4">
        <v>4</v>
      </c>
      <c r="C1090" s="4">
        <v>4</v>
      </c>
      <c r="D1090" s="4">
        <v>261</v>
      </c>
      <c r="E1090" s="4">
        <v>1582</v>
      </c>
      <c r="F1090" s="4">
        <v>4</v>
      </c>
      <c r="G1090" s="11">
        <v>44171</v>
      </c>
      <c r="H1090" s="41">
        <v>513.79650000000004</v>
      </c>
      <c r="I1090" s="41">
        <v>41.103700000000003</v>
      </c>
      <c r="J1090" s="41">
        <v>12.844900000000001</v>
      </c>
      <c r="K1090" s="41">
        <v>567.74509999999998</v>
      </c>
      <c r="L1090" s="11">
        <v>44180</v>
      </c>
      <c r="M1090" t="s">
        <v>2810</v>
      </c>
      <c r="O1090" t="str">
        <f>VLOOKUP(Table5[[#This Row],[Vendor_ID]],Table3[[Vendor_ID]:[REPUTASI]],10,0)</f>
        <v>A</v>
      </c>
      <c r="P1090" t="str">
        <f>IF(Table5[[#This Row],[Reputation]]="F","Pembelian dilakukan kepada vendor dengan reputasi F","")</f>
        <v/>
      </c>
    </row>
    <row r="1091" spans="1:16" hidden="1" x14ac:dyDescent="0.25">
      <c r="A1091" s="5">
        <v>1367</v>
      </c>
      <c r="B1091" s="5">
        <v>4</v>
      </c>
      <c r="C1091" s="5">
        <v>4</v>
      </c>
      <c r="D1091" s="5">
        <v>251</v>
      </c>
      <c r="E1091" s="5">
        <v>1510</v>
      </c>
      <c r="F1091" s="5">
        <v>5</v>
      </c>
      <c r="G1091" s="10">
        <v>44171</v>
      </c>
      <c r="H1091" s="40">
        <v>143.04150000000001</v>
      </c>
      <c r="I1091" s="40">
        <v>11.443300000000001</v>
      </c>
      <c r="J1091" s="40">
        <v>3.5760000000000001</v>
      </c>
      <c r="K1091" s="40">
        <v>158.0608</v>
      </c>
      <c r="L1091" s="10">
        <v>44180</v>
      </c>
      <c r="M1091" t="s">
        <v>2810</v>
      </c>
      <c r="O1091" t="str">
        <f>VLOOKUP(Table5[[#This Row],[Vendor_ID]],Table3[[Vendor_ID]:[REPUTASI]],10,0)</f>
        <v>A</v>
      </c>
      <c r="P1091" t="str">
        <f>IF(Table5[[#This Row],[Reputation]]="F","Pembelian dilakukan kepada vendor dengan reputasi F","")</f>
        <v/>
      </c>
    </row>
    <row r="1092" spans="1:16" x14ac:dyDescent="0.25">
      <c r="A1092" s="4">
        <v>1368</v>
      </c>
      <c r="B1092" s="4">
        <v>4</v>
      </c>
      <c r="C1092" s="4">
        <v>4</v>
      </c>
      <c r="D1092" s="4">
        <v>253</v>
      </c>
      <c r="E1092" s="4">
        <v>1526</v>
      </c>
      <c r="F1092" s="4">
        <v>2</v>
      </c>
      <c r="G1092" s="11">
        <v>44171</v>
      </c>
      <c r="H1092" s="41">
        <v>28199.325000000001</v>
      </c>
      <c r="I1092" s="41">
        <v>2255.9459999999999</v>
      </c>
      <c r="J1092" s="41">
        <v>704.98310000000004</v>
      </c>
      <c r="K1092" s="41">
        <v>31160.254099999998</v>
      </c>
      <c r="L1092" s="11">
        <v>44180</v>
      </c>
      <c r="M1092" t="s">
        <v>1829</v>
      </c>
      <c r="O1092" t="str">
        <f>VLOOKUP(Table5[[#This Row],[Vendor_ID]],Table3[[Vendor_ID]:[REPUTASI]],10,0)</f>
        <v>F</v>
      </c>
      <c r="P1092" t="str">
        <f>IF(Table5[[#This Row],[Reputation]]="F","Pembelian dilakukan kepada vendor dengan reputasi F","")</f>
        <v>Pembelian dilakukan kepada vendor dengan reputasi F</v>
      </c>
    </row>
    <row r="1093" spans="1:16" hidden="1" x14ac:dyDescent="0.25">
      <c r="A1093" s="5">
        <v>1369</v>
      </c>
      <c r="B1093" s="5">
        <v>4</v>
      </c>
      <c r="C1093" s="5">
        <v>4</v>
      </c>
      <c r="D1093" s="5">
        <v>255</v>
      </c>
      <c r="E1093" s="5">
        <v>1644</v>
      </c>
      <c r="F1093" s="5">
        <v>1</v>
      </c>
      <c r="G1093" s="10">
        <v>44171</v>
      </c>
      <c r="H1093" s="40">
        <v>3713.3249999999998</v>
      </c>
      <c r="I1093" s="40">
        <v>297.06599999999997</v>
      </c>
      <c r="J1093" s="40">
        <v>92.833100000000002</v>
      </c>
      <c r="K1093" s="40">
        <v>4103.2241000000004</v>
      </c>
      <c r="L1093" s="10">
        <v>44180</v>
      </c>
      <c r="M1093" t="s">
        <v>2817</v>
      </c>
      <c r="O1093" t="str">
        <f>VLOOKUP(Table5[[#This Row],[Vendor_ID]],Table3[[Vendor_ID]:[REPUTASI]],10,0)</f>
        <v>B</v>
      </c>
      <c r="P1093" t="str">
        <f>IF(Table5[[#This Row],[Reputation]]="F","Pembelian dilakukan kepada vendor dengan reputasi F","")</f>
        <v/>
      </c>
    </row>
    <row r="1094" spans="1:16" x14ac:dyDescent="0.25">
      <c r="A1094" s="4">
        <v>1370</v>
      </c>
      <c r="B1094" s="4">
        <v>4</v>
      </c>
      <c r="C1094" s="4">
        <v>4</v>
      </c>
      <c r="D1094" s="4">
        <v>256</v>
      </c>
      <c r="E1094" s="4">
        <v>1680</v>
      </c>
      <c r="F1094" s="4">
        <v>5</v>
      </c>
      <c r="G1094" s="11">
        <v>44171</v>
      </c>
      <c r="H1094" s="41">
        <v>63831.074999999997</v>
      </c>
      <c r="I1094" s="41">
        <v>5106.4859999999999</v>
      </c>
      <c r="J1094" s="41">
        <v>1595.7769000000001</v>
      </c>
      <c r="K1094" s="41">
        <v>70533.337899999999</v>
      </c>
      <c r="L1094" s="11">
        <v>44180</v>
      </c>
      <c r="M1094" t="s">
        <v>1829</v>
      </c>
      <c r="O1094" t="str">
        <f>VLOOKUP(Table5[[#This Row],[Vendor_ID]],Table3[[Vendor_ID]:[REPUTASI]],10,0)</f>
        <v>F</v>
      </c>
      <c r="P1094" t="str">
        <f>IF(Table5[[#This Row],[Reputation]]="F","Pembelian dilakukan kepada vendor dengan reputasi F","")</f>
        <v>Pembelian dilakukan kepada vendor dengan reputasi F</v>
      </c>
    </row>
    <row r="1095" spans="1:16" hidden="1" x14ac:dyDescent="0.25">
      <c r="A1095" s="5">
        <v>1371</v>
      </c>
      <c r="B1095" s="5">
        <v>4</v>
      </c>
      <c r="C1095" s="5">
        <v>4</v>
      </c>
      <c r="D1095" s="5">
        <v>259</v>
      </c>
      <c r="E1095" s="5">
        <v>1584</v>
      </c>
      <c r="F1095" s="5">
        <v>5</v>
      </c>
      <c r="G1095" s="10">
        <v>44171</v>
      </c>
      <c r="H1095" s="40">
        <v>9799.65</v>
      </c>
      <c r="I1095" s="40">
        <v>783.97199999999998</v>
      </c>
      <c r="J1095" s="40">
        <v>244.9913</v>
      </c>
      <c r="K1095" s="40">
        <v>10828.613300000001</v>
      </c>
      <c r="L1095" s="10">
        <v>44180</v>
      </c>
      <c r="M1095" t="s">
        <v>1829</v>
      </c>
      <c r="O1095" t="str">
        <f>VLOOKUP(Table5[[#This Row],[Vendor_ID]],Table3[[Vendor_ID]:[REPUTASI]],10,0)</f>
        <v>B</v>
      </c>
      <c r="P1095" t="str">
        <f>IF(Table5[[#This Row],[Reputation]]="F","Pembelian dilakukan kepada vendor dengan reputasi F","")</f>
        <v/>
      </c>
    </row>
    <row r="1096" spans="1:16" hidden="1" x14ac:dyDescent="0.25">
      <c r="A1096" s="4">
        <v>1372</v>
      </c>
      <c r="B1096" s="4">
        <v>4</v>
      </c>
      <c r="C1096" s="4">
        <v>4</v>
      </c>
      <c r="D1096" s="4">
        <v>260</v>
      </c>
      <c r="E1096" s="4">
        <v>1620</v>
      </c>
      <c r="F1096" s="4">
        <v>5</v>
      </c>
      <c r="G1096" s="11">
        <v>44171</v>
      </c>
      <c r="H1096" s="41">
        <v>5711.4750000000004</v>
      </c>
      <c r="I1096" s="41">
        <v>456.91800000000001</v>
      </c>
      <c r="J1096" s="41">
        <v>142.7869</v>
      </c>
      <c r="K1096" s="41">
        <v>6311.1799000000001</v>
      </c>
      <c r="L1096" s="11">
        <v>44180</v>
      </c>
      <c r="M1096" t="s">
        <v>2817</v>
      </c>
      <c r="O1096" t="str">
        <f>VLOOKUP(Table5[[#This Row],[Vendor_ID]],Table3[[Vendor_ID]:[REPUTASI]],10,0)</f>
        <v>B</v>
      </c>
      <c r="P1096" t="str">
        <f>IF(Table5[[#This Row],[Reputation]]="F","Pembelian dilakukan kepada vendor dengan reputasi F","")</f>
        <v/>
      </c>
    </row>
    <row r="1097" spans="1:16" hidden="1" x14ac:dyDescent="0.25">
      <c r="A1097" s="5">
        <v>1373</v>
      </c>
      <c r="B1097" s="5">
        <v>4</v>
      </c>
      <c r="C1097" s="5">
        <v>4</v>
      </c>
      <c r="D1097" s="5">
        <v>258</v>
      </c>
      <c r="E1097" s="5">
        <v>1666</v>
      </c>
      <c r="F1097" s="5">
        <v>5</v>
      </c>
      <c r="G1097" s="10">
        <v>44174</v>
      </c>
      <c r="H1097" s="40">
        <v>416.745</v>
      </c>
      <c r="I1097" s="40">
        <v>33.339599999999997</v>
      </c>
      <c r="J1097" s="40">
        <v>10.4186</v>
      </c>
      <c r="K1097" s="40">
        <v>460.50319999999999</v>
      </c>
      <c r="L1097" s="10">
        <v>44183</v>
      </c>
      <c r="M1097" t="s">
        <v>2817</v>
      </c>
      <c r="O1097" t="str">
        <f>VLOOKUP(Table5[[#This Row],[Vendor_ID]],Table3[[Vendor_ID]:[REPUTASI]],10,0)</f>
        <v>B</v>
      </c>
      <c r="P1097" t="str">
        <f>IF(Table5[[#This Row],[Reputation]]="F","Pembelian dilakukan kepada vendor dengan reputasi F","")</f>
        <v/>
      </c>
    </row>
    <row r="1098" spans="1:16" hidden="1" x14ac:dyDescent="0.25">
      <c r="A1098" s="4">
        <v>1374</v>
      </c>
      <c r="B1098" s="4">
        <v>4</v>
      </c>
      <c r="C1098" s="4">
        <v>4</v>
      </c>
      <c r="D1098" s="4">
        <v>254</v>
      </c>
      <c r="E1098" s="4">
        <v>1592</v>
      </c>
      <c r="F1098" s="4">
        <v>2</v>
      </c>
      <c r="G1098" s="11">
        <v>44174</v>
      </c>
      <c r="H1098" s="41">
        <v>97.965000000000003</v>
      </c>
      <c r="I1098" s="41">
        <v>7.8372000000000002</v>
      </c>
      <c r="J1098" s="41">
        <v>2.4491000000000001</v>
      </c>
      <c r="K1098" s="41">
        <v>108.2513</v>
      </c>
      <c r="L1098" s="11">
        <v>44183</v>
      </c>
      <c r="M1098" t="s">
        <v>2810</v>
      </c>
      <c r="O1098" t="str">
        <f>VLOOKUP(Table5[[#This Row],[Vendor_ID]],Table3[[Vendor_ID]:[REPUTASI]],10,0)</f>
        <v>A</v>
      </c>
      <c r="P1098" t="str">
        <f>IF(Table5[[#This Row],[Reputation]]="F","Pembelian dilakukan kepada vendor dengan reputasi F","")</f>
        <v/>
      </c>
    </row>
    <row r="1099" spans="1:16" hidden="1" x14ac:dyDescent="0.25">
      <c r="A1099" s="5">
        <v>1375</v>
      </c>
      <c r="B1099" s="5">
        <v>4</v>
      </c>
      <c r="C1099" s="5">
        <v>4</v>
      </c>
      <c r="D1099" s="5">
        <v>257</v>
      </c>
      <c r="E1099" s="5">
        <v>1618</v>
      </c>
      <c r="F1099" s="5">
        <v>4</v>
      </c>
      <c r="G1099" s="10">
        <v>44174</v>
      </c>
      <c r="H1099" s="40">
        <v>114.471</v>
      </c>
      <c r="I1099" s="40">
        <v>9.1577000000000002</v>
      </c>
      <c r="J1099" s="40">
        <v>2.8618000000000001</v>
      </c>
      <c r="K1099" s="40">
        <v>126.4905</v>
      </c>
      <c r="L1099" s="10">
        <v>44183</v>
      </c>
      <c r="M1099" t="s">
        <v>2810</v>
      </c>
      <c r="O1099" t="str">
        <f>VLOOKUP(Table5[[#This Row],[Vendor_ID]],Table3[[Vendor_ID]:[REPUTASI]],10,0)</f>
        <v>A</v>
      </c>
      <c r="P1099" t="str">
        <f>IF(Table5[[#This Row],[Reputation]]="F","Pembelian dilakukan kepada vendor dengan reputasi F","")</f>
        <v/>
      </c>
    </row>
    <row r="1100" spans="1:16" hidden="1" x14ac:dyDescent="0.25">
      <c r="A1100" s="4">
        <v>1376</v>
      </c>
      <c r="B1100" s="4">
        <v>4</v>
      </c>
      <c r="C1100" s="4">
        <v>4</v>
      </c>
      <c r="D1100" s="4">
        <v>261</v>
      </c>
      <c r="E1100" s="4">
        <v>1612</v>
      </c>
      <c r="F1100" s="4">
        <v>4</v>
      </c>
      <c r="G1100" s="11">
        <v>44174</v>
      </c>
      <c r="H1100" s="41">
        <v>132.6465</v>
      </c>
      <c r="I1100" s="41">
        <v>10.611700000000001</v>
      </c>
      <c r="J1100" s="41">
        <v>3.3161999999999998</v>
      </c>
      <c r="K1100" s="41">
        <v>146.5744</v>
      </c>
      <c r="L1100" s="11">
        <v>44183</v>
      </c>
      <c r="M1100" t="s">
        <v>2810</v>
      </c>
      <c r="O1100" t="str">
        <f>VLOOKUP(Table5[[#This Row],[Vendor_ID]],Table3[[Vendor_ID]:[REPUTASI]],10,0)</f>
        <v>A</v>
      </c>
      <c r="P1100" t="str">
        <f>IF(Table5[[#This Row],[Reputation]]="F","Pembelian dilakukan kepada vendor dengan reputasi F","")</f>
        <v/>
      </c>
    </row>
    <row r="1101" spans="1:16" hidden="1" x14ac:dyDescent="0.25">
      <c r="A1101" s="5">
        <v>1377</v>
      </c>
      <c r="B1101" s="5">
        <v>4</v>
      </c>
      <c r="C1101" s="5">
        <v>4</v>
      </c>
      <c r="D1101" s="5">
        <v>251</v>
      </c>
      <c r="E1101" s="5">
        <v>1586</v>
      </c>
      <c r="F1101" s="5">
        <v>5</v>
      </c>
      <c r="G1101" s="10">
        <v>44174</v>
      </c>
      <c r="H1101" s="40">
        <v>43878.45</v>
      </c>
      <c r="I1101" s="40">
        <v>3510.2759999999998</v>
      </c>
      <c r="J1101" s="40">
        <v>1096.9612999999999</v>
      </c>
      <c r="K1101" s="40">
        <v>48485.687299999998</v>
      </c>
      <c r="L1101" s="10">
        <v>44183</v>
      </c>
      <c r="M1101" t="s">
        <v>2817</v>
      </c>
      <c r="O1101" t="str">
        <f>VLOOKUP(Table5[[#This Row],[Vendor_ID]],Table3[[Vendor_ID]:[REPUTASI]],10,0)</f>
        <v>A</v>
      </c>
      <c r="P1101" t="str">
        <f>IF(Table5[[#This Row],[Reputation]]="F","Pembelian dilakukan kepada vendor dengan reputasi F","")</f>
        <v/>
      </c>
    </row>
    <row r="1102" spans="1:16" hidden="1" x14ac:dyDescent="0.25">
      <c r="A1102" s="4">
        <v>1378</v>
      </c>
      <c r="B1102" s="4">
        <v>4</v>
      </c>
      <c r="C1102" s="4">
        <v>4</v>
      </c>
      <c r="D1102" s="4">
        <v>253</v>
      </c>
      <c r="E1102" s="4">
        <v>1500</v>
      </c>
      <c r="F1102" s="4">
        <v>1</v>
      </c>
      <c r="G1102" s="11">
        <v>44174</v>
      </c>
      <c r="H1102" s="41">
        <v>418.95</v>
      </c>
      <c r="I1102" s="41">
        <v>33.515999999999998</v>
      </c>
      <c r="J1102" s="41">
        <v>10.473800000000001</v>
      </c>
      <c r="K1102" s="41">
        <v>462.93979999999999</v>
      </c>
      <c r="L1102" s="11">
        <v>44183</v>
      </c>
      <c r="M1102" t="s">
        <v>2817</v>
      </c>
      <c r="O1102" t="str">
        <f>VLOOKUP(Table5[[#This Row],[Vendor_ID]],Table3[[Vendor_ID]:[REPUTASI]],10,0)</f>
        <v>B</v>
      </c>
      <c r="P1102" t="str">
        <f>IF(Table5[[#This Row],[Reputation]]="F","Pembelian dilakukan kepada vendor dengan reputasi F","")</f>
        <v/>
      </c>
    </row>
    <row r="1103" spans="1:16" hidden="1" x14ac:dyDescent="0.25">
      <c r="A1103" s="5">
        <v>1379</v>
      </c>
      <c r="B1103" s="5">
        <v>4</v>
      </c>
      <c r="C1103" s="5">
        <v>4</v>
      </c>
      <c r="D1103" s="5">
        <v>255</v>
      </c>
      <c r="E1103" s="5">
        <v>1656</v>
      </c>
      <c r="F1103" s="5">
        <v>5</v>
      </c>
      <c r="G1103" s="10">
        <v>44174</v>
      </c>
      <c r="H1103" s="40">
        <v>690.44849999999997</v>
      </c>
      <c r="I1103" s="40">
        <v>55.235900000000001</v>
      </c>
      <c r="J1103" s="40">
        <v>17.261199999999999</v>
      </c>
      <c r="K1103" s="40">
        <v>762.94560000000001</v>
      </c>
      <c r="L1103" s="10">
        <v>44183</v>
      </c>
      <c r="M1103" t="s">
        <v>2810</v>
      </c>
      <c r="O1103" t="str">
        <f>VLOOKUP(Table5[[#This Row],[Vendor_ID]],Table3[[Vendor_ID]:[REPUTASI]],10,0)</f>
        <v>A</v>
      </c>
      <c r="P1103" t="str">
        <f>IF(Table5[[#This Row],[Reputation]]="F","Pembelian dilakukan kepada vendor dengan reputasi F","")</f>
        <v/>
      </c>
    </row>
    <row r="1104" spans="1:16" x14ac:dyDescent="0.25">
      <c r="A1104" s="4">
        <v>1380</v>
      </c>
      <c r="B1104" s="4">
        <v>4</v>
      </c>
      <c r="C1104" s="4">
        <v>4</v>
      </c>
      <c r="D1104" s="4">
        <v>256</v>
      </c>
      <c r="E1104" s="4">
        <v>1572</v>
      </c>
      <c r="F1104" s="4">
        <v>1</v>
      </c>
      <c r="G1104" s="11">
        <v>44174</v>
      </c>
      <c r="H1104" s="41">
        <v>461.79</v>
      </c>
      <c r="I1104" s="41">
        <v>36.943199999999997</v>
      </c>
      <c r="J1104" s="41">
        <v>11.5448</v>
      </c>
      <c r="K1104" s="41">
        <v>510.27800000000002</v>
      </c>
      <c r="L1104" s="11">
        <v>44183</v>
      </c>
      <c r="M1104" t="s">
        <v>1829</v>
      </c>
      <c r="O1104" t="str">
        <f>VLOOKUP(Table5[[#This Row],[Vendor_ID]],Table3[[Vendor_ID]:[REPUTASI]],10,0)</f>
        <v>F</v>
      </c>
      <c r="P1104" t="str">
        <f>IF(Table5[[#This Row],[Reputation]]="F","Pembelian dilakukan kepada vendor dengan reputasi F","")</f>
        <v>Pembelian dilakukan kepada vendor dengan reputasi F</v>
      </c>
    </row>
    <row r="1105" spans="1:16" hidden="1" x14ac:dyDescent="0.25">
      <c r="A1105" s="5">
        <v>1381</v>
      </c>
      <c r="B1105" s="5">
        <v>4</v>
      </c>
      <c r="C1105" s="5">
        <v>4</v>
      </c>
      <c r="D1105" s="5">
        <v>259</v>
      </c>
      <c r="E1105" s="5">
        <v>1562</v>
      </c>
      <c r="F1105" s="5">
        <v>4</v>
      </c>
      <c r="G1105" s="10">
        <v>44174</v>
      </c>
      <c r="H1105" s="40">
        <v>513.16650000000004</v>
      </c>
      <c r="I1105" s="40">
        <v>41.0533</v>
      </c>
      <c r="J1105" s="40">
        <v>12.8292</v>
      </c>
      <c r="K1105" s="40">
        <v>567.04899999999998</v>
      </c>
      <c r="L1105" s="10">
        <v>44183</v>
      </c>
      <c r="M1105" t="s">
        <v>2817</v>
      </c>
      <c r="O1105" t="str">
        <f>VLOOKUP(Table5[[#This Row],[Vendor_ID]],Table3[[Vendor_ID]:[REPUTASI]],10,0)</f>
        <v>B</v>
      </c>
      <c r="P1105" t="str">
        <f>IF(Table5[[#This Row],[Reputation]]="F","Pembelian dilakukan kepada vendor dengan reputasi F","")</f>
        <v/>
      </c>
    </row>
    <row r="1106" spans="1:16" hidden="1" x14ac:dyDescent="0.25">
      <c r="A1106" s="4">
        <v>1382</v>
      </c>
      <c r="B1106" s="4">
        <v>4</v>
      </c>
      <c r="C1106" s="4">
        <v>4</v>
      </c>
      <c r="D1106" s="4">
        <v>260</v>
      </c>
      <c r="E1106" s="4">
        <v>1662</v>
      </c>
      <c r="F1106" s="4">
        <v>2</v>
      </c>
      <c r="G1106" s="11">
        <v>44174</v>
      </c>
      <c r="H1106" s="41">
        <v>37.075499999999998</v>
      </c>
      <c r="I1106" s="41">
        <v>2.9660000000000002</v>
      </c>
      <c r="J1106" s="41">
        <v>0.92689999999999995</v>
      </c>
      <c r="K1106" s="41">
        <v>40.968400000000003</v>
      </c>
      <c r="L1106" s="11">
        <v>44183</v>
      </c>
      <c r="M1106" t="s">
        <v>2810</v>
      </c>
      <c r="O1106" t="str">
        <f>VLOOKUP(Table5[[#This Row],[Vendor_ID]],Table3[[Vendor_ID]:[REPUTASI]],10,0)</f>
        <v>A</v>
      </c>
      <c r="P1106" t="str">
        <f>IF(Table5[[#This Row],[Reputation]]="F","Pembelian dilakukan kepada vendor dengan reputasi F","")</f>
        <v/>
      </c>
    </row>
    <row r="1107" spans="1:16" hidden="1" x14ac:dyDescent="0.25">
      <c r="A1107" s="5">
        <v>1383</v>
      </c>
      <c r="B1107" s="5">
        <v>4</v>
      </c>
      <c r="C1107" s="5">
        <v>4</v>
      </c>
      <c r="D1107" s="5">
        <v>258</v>
      </c>
      <c r="E1107" s="5">
        <v>1682</v>
      </c>
      <c r="F1107" s="5">
        <v>4</v>
      </c>
      <c r="G1107" s="10">
        <v>44174</v>
      </c>
      <c r="H1107" s="40">
        <v>21558.075000000001</v>
      </c>
      <c r="I1107" s="40">
        <v>1724.646</v>
      </c>
      <c r="J1107" s="40">
        <v>538.95190000000002</v>
      </c>
      <c r="K1107" s="40">
        <v>23821.672900000001</v>
      </c>
      <c r="L1107" s="10">
        <v>44183</v>
      </c>
      <c r="M1107" t="s">
        <v>2817</v>
      </c>
      <c r="O1107" t="str">
        <f>VLOOKUP(Table5[[#This Row],[Vendor_ID]],Table3[[Vendor_ID]:[REPUTASI]],10,0)</f>
        <v>B</v>
      </c>
      <c r="P1107" t="str">
        <f>IF(Table5[[#This Row],[Reputation]]="F","Pembelian dilakukan kepada vendor dengan reputasi F","")</f>
        <v/>
      </c>
    </row>
    <row r="1108" spans="1:16" hidden="1" x14ac:dyDescent="0.25">
      <c r="A1108" s="4">
        <v>1384</v>
      </c>
      <c r="B1108" s="4">
        <v>4</v>
      </c>
      <c r="C1108" s="4">
        <v>4</v>
      </c>
      <c r="D1108" s="4">
        <v>254</v>
      </c>
      <c r="E1108" s="4">
        <v>1686</v>
      </c>
      <c r="F1108" s="4">
        <v>4</v>
      </c>
      <c r="G1108" s="11">
        <v>44174</v>
      </c>
      <c r="H1108" s="41">
        <v>259.84350000000001</v>
      </c>
      <c r="I1108" s="41">
        <v>20.787500000000001</v>
      </c>
      <c r="J1108" s="41">
        <v>6.4961000000000002</v>
      </c>
      <c r="K1108" s="41">
        <v>287.12709999999998</v>
      </c>
      <c r="L1108" s="11">
        <v>44183</v>
      </c>
      <c r="M1108" t="s">
        <v>2810</v>
      </c>
      <c r="O1108" t="str">
        <f>VLOOKUP(Table5[[#This Row],[Vendor_ID]],Table3[[Vendor_ID]:[REPUTASI]],10,0)</f>
        <v>A</v>
      </c>
      <c r="P1108" t="str">
        <f>IF(Table5[[#This Row],[Reputation]]="F","Pembelian dilakukan kepada vendor dengan reputasi F","")</f>
        <v/>
      </c>
    </row>
    <row r="1109" spans="1:16" hidden="1" x14ac:dyDescent="0.25">
      <c r="A1109" s="4">
        <v>1306</v>
      </c>
      <c r="B1109" s="4">
        <v>4</v>
      </c>
      <c r="C1109" s="4">
        <v>4</v>
      </c>
      <c r="D1109" s="4">
        <v>261</v>
      </c>
      <c r="E1109" s="4">
        <v>1684</v>
      </c>
      <c r="F1109" s="4">
        <v>5</v>
      </c>
      <c r="G1109" s="11">
        <v>44164</v>
      </c>
      <c r="H1109" s="41">
        <v>86220.75</v>
      </c>
      <c r="I1109" s="41">
        <v>6897.66</v>
      </c>
      <c r="J1109" s="41">
        <v>2155.5187999999998</v>
      </c>
      <c r="K1109" s="41">
        <v>95273.928799999994</v>
      </c>
      <c r="L1109" s="11">
        <v>44173</v>
      </c>
      <c r="M1109" t="s">
        <v>2817</v>
      </c>
      <c r="O1109" t="str">
        <f>VLOOKUP(Table5[[#This Row],[Vendor_ID]],Table3[[Vendor_ID]:[REPUTASI]],10,0)</f>
        <v>B</v>
      </c>
      <c r="P1109" t="str">
        <f>IF(Table5[[#This Row],[Reputation]]="F","Pembelian dilakukan kepada vendor dengan reputasi F","")</f>
        <v/>
      </c>
    </row>
    <row r="1110" spans="1:16" hidden="1" x14ac:dyDescent="0.25">
      <c r="A1110" s="5">
        <v>1385</v>
      </c>
      <c r="B1110" s="5">
        <v>4</v>
      </c>
      <c r="C1110" s="5">
        <v>4</v>
      </c>
      <c r="D1110" s="5">
        <v>257</v>
      </c>
      <c r="E1110" s="5">
        <v>1684</v>
      </c>
      <c r="F1110" s="5">
        <v>5</v>
      </c>
      <c r="G1110" s="10">
        <v>44174</v>
      </c>
      <c r="H1110" s="40">
        <v>86220.75</v>
      </c>
      <c r="I1110" s="40">
        <v>6897.66</v>
      </c>
      <c r="J1110" s="40">
        <v>2155.5187999999998</v>
      </c>
      <c r="K1110" s="40">
        <v>95273.928799999994</v>
      </c>
      <c r="L1110" s="10">
        <v>44183</v>
      </c>
      <c r="M1110" t="s">
        <v>2817</v>
      </c>
      <c r="O1110" t="str">
        <f>VLOOKUP(Table5[[#This Row],[Vendor_ID]],Table3[[Vendor_ID]:[REPUTASI]],10,0)</f>
        <v>B</v>
      </c>
      <c r="P1110" t="str">
        <f>IF(Table5[[#This Row],[Reputation]]="F","Pembelian dilakukan kepada vendor dengan reputasi F","")</f>
        <v/>
      </c>
    </row>
    <row r="1111" spans="1:16" hidden="1" x14ac:dyDescent="0.25">
      <c r="A1111" s="4">
        <v>1386</v>
      </c>
      <c r="B1111" s="4">
        <v>4</v>
      </c>
      <c r="C1111" s="4">
        <v>4</v>
      </c>
      <c r="D1111" s="4">
        <v>261</v>
      </c>
      <c r="E1111" s="4">
        <v>1534</v>
      </c>
      <c r="F1111" s="4">
        <v>4</v>
      </c>
      <c r="G1111" s="11">
        <v>44174</v>
      </c>
      <c r="H1111" s="41">
        <v>515.68650000000002</v>
      </c>
      <c r="I1111" s="41">
        <v>41.254899999999999</v>
      </c>
      <c r="J1111" s="41">
        <v>12.892200000000001</v>
      </c>
      <c r="K1111" s="41">
        <v>569.83360000000005</v>
      </c>
      <c r="L1111" s="11">
        <v>44183</v>
      </c>
      <c r="M1111" t="s">
        <v>2817</v>
      </c>
      <c r="O1111" t="str">
        <f>VLOOKUP(Table5[[#This Row],[Vendor_ID]],Table3[[Vendor_ID]:[REPUTASI]],10,0)</f>
        <v>B</v>
      </c>
      <c r="P1111" t="str">
        <f>IF(Table5[[#This Row],[Reputation]]="F","Pembelian dilakukan kepada vendor dengan reputasi F","")</f>
        <v/>
      </c>
    </row>
    <row r="1112" spans="1:16" hidden="1" x14ac:dyDescent="0.25">
      <c r="A1112" s="5">
        <v>1387</v>
      </c>
      <c r="B1112" s="5">
        <v>4</v>
      </c>
      <c r="C1112" s="5">
        <v>4</v>
      </c>
      <c r="D1112" s="5">
        <v>251</v>
      </c>
      <c r="E1112" s="5">
        <v>1614</v>
      </c>
      <c r="F1112" s="5">
        <v>5</v>
      </c>
      <c r="G1112" s="10">
        <v>44174</v>
      </c>
      <c r="H1112" s="40">
        <v>533.54700000000003</v>
      </c>
      <c r="I1112" s="40">
        <v>42.683799999999998</v>
      </c>
      <c r="J1112" s="40">
        <v>13.338699999999999</v>
      </c>
      <c r="K1112" s="40">
        <v>589.56949999999995</v>
      </c>
      <c r="L1112" s="10">
        <v>44183</v>
      </c>
      <c r="M1112" t="s">
        <v>2810</v>
      </c>
      <c r="O1112" t="str">
        <f>VLOOKUP(Table5[[#This Row],[Vendor_ID]],Table3[[Vendor_ID]:[REPUTASI]],10,0)</f>
        <v>A</v>
      </c>
      <c r="P1112" t="str">
        <f>IF(Table5[[#This Row],[Reputation]]="F","Pembelian dilakukan kepada vendor dengan reputasi F","")</f>
        <v/>
      </c>
    </row>
    <row r="1113" spans="1:16" x14ac:dyDescent="0.25">
      <c r="A1113" s="4">
        <v>1388</v>
      </c>
      <c r="B1113" s="4">
        <v>4</v>
      </c>
      <c r="C1113" s="4">
        <v>4</v>
      </c>
      <c r="D1113" s="4">
        <v>253</v>
      </c>
      <c r="E1113" s="4">
        <v>1588</v>
      </c>
      <c r="F1113" s="4">
        <v>5</v>
      </c>
      <c r="G1113" s="11">
        <v>44174</v>
      </c>
      <c r="H1113" s="41">
        <v>40471.199999999997</v>
      </c>
      <c r="I1113" s="41">
        <v>3237.6959999999999</v>
      </c>
      <c r="J1113" s="41">
        <v>1011.78</v>
      </c>
      <c r="K1113" s="41">
        <v>44720.675999999999</v>
      </c>
      <c r="L1113" s="11">
        <v>44183</v>
      </c>
      <c r="M1113" t="s">
        <v>1829</v>
      </c>
      <c r="O1113" t="str">
        <f>VLOOKUP(Table5[[#This Row],[Vendor_ID]],Table3[[Vendor_ID]:[REPUTASI]],10,0)</f>
        <v>F</v>
      </c>
      <c r="P1113" t="str">
        <f>IF(Table5[[#This Row],[Reputation]]="F","Pembelian dilakukan kepada vendor dengan reputasi F","")</f>
        <v>Pembelian dilakukan kepada vendor dengan reputasi F</v>
      </c>
    </row>
    <row r="1114" spans="1:16" hidden="1" x14ac:dyDescent="0.25">
      <c r="A1114" s="5">
        <v>1389</v>
      </c>
      <c r="B1114" s="5">
        <v>4</v>
      </c>
      <c r="C1114" s="5">
        <v>4</v>
      </c>
      <c r="D1114" s="5">
        <v>252</v>
      </c>
      <c r="E1114" s="5">
        <v>1622</v>
      </c>
      <c r="F1114" s="5">
        <v>4</v>
      </c>
      <c r="G1114" s="10">
        <v>44176</v>
      </c>
      <c r="H1114" s="40">
        <v>661.87800000000004</v>
      </c>
      <c r="I1114" s="40">
        <v>52.950200000000002</v>
      </c>
      <c r="J1114" s="40">
        <v>16.547000000000001</v>
      </c>
      <c r="K1114" s="40">
        <v>731.37519999999995</v>
      </c>
      <c r="L1114" s="10">
        <v>44185</v>
      </c>
      <c r="M1114" t="s">
        <v>2810</v>
      </c>
      <c r="O1114" t="str">
        <f>VLOOKUP(Table5[[#This Row],[Vendor_ID]],Table3[[Vendor_ID]:[REPUTASI]],10,0)</f>
        <v>A</v>
      </c>
      <c r="P1114" t="str">
        <f>IF(Table5[[#This Row],[Reputation]]="F","Pembelian dilakukan kepada vendor dengan reputasi F","")</f>
        <v/>
      </c>
    </row>
    <row r="1115" spans="1:16" hidden="1" x14ac:dyDescent="0.25">
      <c r="A1115" s="4">
        <v>1390</v>
      </c>
      <c r="B1115" s="4">
        <v>4</v>
      </c>
      <c r="C1115" s="4">
        <v>4</v>
      </c>
      <c r="D1115" s="4">
        <v>256</v>
      </c>
      <c r="E1115" s="4">
        <v>1632</v>
      </c>
      <c r="F1115" s="4">
        <v>5</v>
      </c>
      <c r="G1115" s="11">
        <v>44176</v>
      </c>
      <c r="H1115" s="41">
        <v>62092.800000000003</v>
      </c>
      <c r="I1115" s="41">
        <v>4967.424</v>
      </c>
      <c r="J1115" s="41">
        <v>1552.32</v>
      </c>
      <c r="K1115" s="41">
        <v>68612.543999999994</v>
      </c>
      <c r="L1115" s="11">
        <v>44185</v>
      </c>
      <c r="M1115" t="s">
        <v>1829</v>
      </c>
      <c r="O1115" t="str">
        <f>VLOOKUP(Table5[[#This Row],[Vendor_ID]],Table3[[Vendor_ID]:[REPUTASI]],10,0)</f>
        <v>B</v>
      </c>
      <c r="P1115" t="str">
        <f>IF(Table5[[#This Row],[Reputation]]="F","Pembelian dilakukan kepada vendor dengan reputasi F","")</f>
        <v/>
      </c>
    </row>
    <row r="1116" spans="1:16" hidden="1" x14ac:dyDescent="0.25">
      <c r="A1116" s="5">
        <v>1391</v>
      </c>
      <c r="B1116" s="5">
        <v>5</v>
      </c>
      <c r="C1116" s="5">
        <v>4</v>
      </c>
      <c r="D1116" s="5">
        <v>259</v>
      </c>
      <c r="E1116" s="5">
        <v>1608</v>
      </c>
      <c r="F1116" s="5">
        <v>5</v>
      </c>
      <c r="G1116" s="10">
        <v>44176</v>
      </c>
      <c r="H1116" s="40">
        <v>5948.25</v>
      </c>
      <c r="I1116" s="40">
        <v>475.86</v>
      </c>
      <c r="J1116" s="40">
        <v>148.7063</v>
      </c>
      <c r="K1116" s="40">
        <v>6572.8163000000004</v>
      </c>
      <c r="L1116" s="10">
        <v>44185</v>
      </c>
      <c r="M1116" t="s">
        <v>1829</v>
      </c>
      <c r="O1116" t="str">
        <f>VLOOKUP(Table5[[#This Row],[Vendor_ID]],Table3[[Vendor_ID]:[REPUTASI]],10,0)</f>
        <v>B</v>
      </c>
      <c r="P1116" t="str">
        <f>IF(Table5[[#This Row],[Reputation]]="F","Pembelian dilakukan kepada vendor dengan reputasi F","")</f>
        <v/>
      </c>
    </row>
    <row r="1117" spans="1:16" x14ac:dyDescent="0.25">
      <c r="A1117" s="4">
        <v>1392</v>
      </c>
      <c r="B1117" s="4">
        <v>4</v>
      </c>
      <c r="C1117" s="4">
        <v>4</v>
      </c>
      <c r="D1117" s="4">
        <v>260</v>
      </c>
      <c r="E1117" s="4">
        <v>1576</v>
      </c>
      <c r="F1117" s="4">
        <v>5</v>
      </c>
      <c r="G1117" s="11">
        <v>44176</v>
      </c>
      <c r="H1117" s="41">
        <v>91117.95</v>
      </c>
      <c r="I1117" s="41">
        <v>7289.4359999999997</v>
      </c>
      <c r="J1117" s="41">
        <v>2277.9488000000001</v>
      </c>
      <c r="K1117" s="41">
        <v>100685.3348</v>
      </c>
      <c r="L1117" s="11">
        <v>44185</v>
      </c>
      <c r="M1117" t="s">
        <v>1829</v>
      </c>
      <c r="O1117" t="str">
        <f>VLOOKUP(Table5[[#This Row],[Vendor_ID]],Table3[[Vendor_ID]:[REPUTASI]],10,0)</f>
        <v>F</v>
      </c>
      <c r="P1117" t="str">
        <f>IF(Table5[[#This Row],[Reputation]]="F","Pembelian dilakukan kepada vendor dengan reputasi F","")</f>
        <v>Pembelian dilakukan kepada vendor dengan reputasi F</v>
      </c>
    </row>
    <row r="1118" spans="1:16" hidden="1" x14ac:dyDescent="0.25">
      <c r="A1118" s="5">
        <v>1393</v>
      </c>
      <c r="B1118" s="5">
        <v>4</v>
      </c>
      <c r="C1118" s="5">
        <v>4</v>
      </c>
      <c r="D1118" s="5">
        <v>258</v>
      </c>
      <c r="E1118" s="5">
        <v>1590</v>
      </c>
      <c r="F1118" s="5">
        <v>1</v>
      </c>
      <c r="G1118" s="10">
        <v>44176</v>
      </c>
      <c r="H1118" s="40">
        <v>525</v>
      </c>
      <c r="I1118" s="40">
        <v>42</v>
      </c>
      <c r="J1118" s="40">
        <v>13.125</v>
      </c>
      <c r="K1118" s="40">
        <v>580.125</v>
      </c>
      <c r="L1118" s="10">
        <v>44185</v>
      </c>
      <c r="M1118" t="s">
        <v>2817</v>
      </c>
      <c r="O1118" t="str">
        <f>VLOOKUP(Table5[[#This Row],[Vendor_ID]],Table3[[Vendor_ID]:[REPUTASI]],10,0)</f>
        <v>A</v>
      </c>
      <c r="P1118" t="str">
        <f>IF(Table5[[#This Row],[Reputation]]="F","Pembelian dilakukan kepada vendor dengan reputasi F","")</f>
        <v/>
      </c>
    </row>
    <row r="1119" spans="1:16" hidden="1" x14ac:dyDescent="0.25">
      <c r="A1119" s="4">
        <v>1394</v>
      </c>
      <c r="B1119" s="4">
        <v>4</v>
      </c>
      <c r="C1119" s="4">
        <v>4</v>
      </c>
      <c r="D1119" s="4">
        <v>254</v>
      </c>
      <c r="E1119" s="4">
        <v>1514</v>
      </c>
      <c r="F1119" s="4">
        <v>5</v>
      </c>
      <c r="G1119" s="11">
        <v>44176</v>
      </c>
      <c r="H1119" s="41">
        <v>281.89350000000002</v>
      </c>
      <c r="I1119" s="41">
        <v>22.551500000000001</v>
      </c>
      <c r="J1119" s="41">
        <v>7.0472999999999999</v>
      </c>
      <c r="K1119" s="41">
        <v>311.4923</v>
      </c>
      <c r="L1119" s="11">
        <v>44185</v>
      </c>
      <c r="M1119" t="s">
        <v>2810</v>
      </c>
      <c r="O1119" t="str">
        <f>VLOOKUP(Table5[[#This Row],[Vendor_ID]],Table3[[Vendor_ID]:[REPUTASI]],10,0)</f>
        <v>A</v>
      </c>
      <c r="P1119" t="str">
        <f>IF(Table5[[#This Row],[Reputation]]="F","Pembelian dilakukan kepada vendor dengan reputasi F","")</f>
        <v/>
      </c>
    </row>
    <row r="1120" spans="1:16" hidden="1" x14ac:dyDescent="0.25">
      <c r="A1120" s="5">
        <v>1395</v>
      </c>
      <c r="B1120" s="5">
        <v>4</v>
      </c>
      <c r="C1120" s="5">
        <v>4</v>
      </c>
      <c r="D1120" s="5">
        <v>257</v>
      </c>
      <c r="E1120" s="5">
        <v>1498</v>
      </c>
      <c r="F1120" s="5">
        <v>4</v>
      </c>
      <c r="G1120" s="10">
        <v>44176</v>
      </c>
      <c r="H1120" s="40">
        <v>26455.275000000001</v>
      </c>
      <c r="I1120" s="40">
        <v>2116.422</v>
      </c>
      <c r="J1120" s="40">
        <v>661.38189999999997</v>
      </c>
      <c r="K1120" s="40">
        <v>29233.0789</v>
      </c>
      <c r="L1120" s="10">
        <v>44185</v>
      </c>
      <c r="M1120" t="s">
        <v>2810</v>
      </c>
      <c r="O1120" t="str">
        <f>VLOOKUP(Table5[[#This Row],[Vendor_ID]],Table3[[Vendor_ID]:[REPUTASI]],10,0)</f>
        <v>A</v>
      </c>
      <c r="P1120" t="str">
        <f>IF(Table5[[#This Row],[Reputation]]="F","Pembelian dilakukan kepada vendor dengan reputasi F","")</f>
        <v/>
      </c>
    </row>
    <row r="1121" spans="1:16" hidden="1" x14ac:dyDescent="0.25">
      <c r="A1121" s="4">
        <v>1396</v>
      </c>
      <c r="B1121" s="4">
        <v>4</v>
      </c>
      <c r="C1121" s="4">
        <v>4</v>
      </c>
      <c r="D1121" s="4">
        <v>261</v>
      </c>
      <c r="E1121" s="4">
        <v>1674</v>
      </c>
      <c r="F1121" s="4">
        <v>2</v>
      </c>
      <c r="G1121" s="11">
        <v>44176</v>
      </c>
      <c r="H1121" s="41">
        <v>944.37</v>
      </c>
      <c r="I1121" s="41">
        <v>75.549599999999998</v>
      </c>
      <c r="J1121" s="41">
        <v>23.609300000000001</v>
      </c>
      <c r="K1121" s="41">
        <v>1043.5289</v>
      </c>
      <c r="L1121" s="11">
        <v>44185</v>
      </c>
      <c r="M1121" t="s">
        <v>2810</v>
      </c>
      <c r="O1121" t="str">
        <f>VLOOKUP(Table5[[#This Row],[Vendor_ID]],Table3[[Vendor_ID]:[REPUTASI]],10,0)</f>
        <v>A</v>
      </c>
      <c r="P1121" t="str">
        <f>IF(Table5[[#This Row],[Reputation]]="F","Pembelian dilakukan kepada vendor dengan reputasi F","")</f>
        <v/>
      </c>
    </row>
    <row r="1122" spans="1:16" hidden="1" x14ac:dyDescent="0.25">
      <c r="A1122" s="5">
        <v>1397</v>
      </c>
      <c r="B1122" s="5">
        <v>4</v>
      </c>
      <c r="C1122" s="5">
        <v>4</v>
      </c>
      <c r="D1122" s="5">
        <v>251</v>
      </c>
      <c r="E1122" s="5">
        <v>1652</v>
      </c>
      <c r="F1122" s="5">
        <v>4</v>
      </c>
      <c r="G1122" s="10">
        <v>44176</v>
      </c>
      <c r="H1122" s="40">
        <v>51588.074999999997</v>
      </c>
      <c r="I1122" s="40">
        <v>4127.0460000000003</v>
      </c>
      <c r="J1122" s="40">
        <v>1289.7019</v>
      </c>
      <c r="K1122" s="40">
        <v>57004.822899999999</v>
      </c>
      <c r="L1122" s="10">
        <v>44185</v>
      </c>
      <c r="M1122" t="s">
        <v>1829</v>
      </c>
      <c r="O1122" t="str">
        <f>VLOOKUP(Table5[[#This Row],[Vendor_ID]],Table3[[Vendor_ID]:[REPUTASI]],10,0)</f>
        <v>B</v>
      </c>
      <c r="P1122" t="str">
        <f>IF(Table5[[#This Row],[Reputation]]="F","Pembelian dilakukan kepada vendor dengan reputasi F","")</f>
        <v/>
      </c>
    </row>
    <row r="1123" spans="1:16" x14ac:dyDescent="0.25">
      <c r="A1123" s="4">
        <v>1398</v>
      </c>
      <c r="B1123" s="4">
        <v>4</v>
      </c>
      <c r="C1123" s="4">
        <v>4</v>
      </c>
      <c r="D1123" s="4">
        <v>253</v>
      </c>
      <c r="E1123" s="4">
        <v>1578</v>
      </c>
      <c r="F1123" s="4">
        <v>3</v>
      </c>
      <c r="G1123" s="11">
        <v>44176</v>
      </c>
      <c r="H1123" s="41">
        <v>62843.55</v>
      </c>
      <c r="I1123" s="41">
        <v>5027.4840000000004</v>
      </c>
      <c r="J1123" s="41">
        <v>1571.0888</v>
      </c>
      <c r="K1123" s="41">
        <v>69442.122799999997</v>
      </c>
      <c r="L1123" s="11">
        <v>44185</v>
      </c>
      <c r="M1123" t="s">
        <v>1829</v>
      </c>
      <c r="O1123" t="str">
        <f>VLOOKUP(Table5[[#This Row],[Vendor_ID]],Table3[[Vendor_ID]:[REPUTASI]],10,0)</f>
        <v>F</v>
      </c>
      <c r="P1123" t="str">
        <f>IF(Table5[[#This Row],[Reputation]]="F","Pembelian dilakukan kepada vendor dengan reputasi F","")</f>
        <v>Pembelian dilakukan kepada vendor dengan reputasi F</v>
      </c>
    </row>
    <row r="1124" spans="1:16" hidden="1" x14ac:dyDescent="0.25">
      <c r="A1124" s="5">
        <v>1399</v>
      </c>
      <c r="B1124" s="5">
        <v>4</v>
      </c>
      <c r="C1124" s="5">
        <v>4</v>
      </c>
      <c r="D1124" s="5">
        <v>255</v>
      </c>
      <c r="E1124" s="5">
        <v>1538</v>
      </c>
      <c r="F1124" s="5">
        <v>5</v>
      </c>
      <c r="G1124" s="10">
        <v>44176</v>
      </c>
      <c r="H1124" s="40">
        <v>37843.574999999997</v>
      </c>
      <c r="I1124" s="40">
        <v>3027.4859999999999</v>
      </c>
      <c r="J1124" s="40">
        <v>946.08939999999996</v>
      </c>
      <c r="K1124" s="40">
        <v>41817.150399999999</v>
      </c>
      <c r="L1124" s="10">
        <v>44185</v>
      </c>
      <c r="M1124" t="s">
        <v>1829</v>
      </c>
      <c r="O1124" t="str">
        <f>VLOOKUP(Table5[[#This Row],[Vendor_ID]],Table3[[Vendor_ID]:[REPUTASI]],10,0)</f>
        <v>B</v>
      </c>
      <c r="P1124" t="str">
        <f>IF(Table5[[#This Row],[Reputation]]="F","Pembelian dilakukan kepada vendor dengan reputasi F","")</f>
        <v/>
      </c>
    </row>
    <row r="1125" spans="1:16" x14ac:dyDescent="0.25">
      <c r="A1125" s="4">
        <v>1400</v>
      </c>
      <c r="B1125" s="4">
        <v>4</v>
      </c>
      <c r="C1125" s="4">
        <v>4</v>
      </c>
      <c r="D1125" s="4">
        <v>252</v>
      </c>
      <c r="E1125" s="4">
        <v>1556</v>
      </c>
      <c r="F1125" s="4">
        <v>4</v>
      </c>
      <c r="G1125" s="11">
        <v>44176</v>
      </c>
      <c r="H1125" s="41">
        <v>25531.275000000001</v>
      </c>
      <c r="I1125" s="41">
        <v>2042.502</v>
      </c>
      <c r="J1125" s="41">
        <v>638.28189999999995</v>
      </c>
      <c r="K1125" s="41">
        <v>28212.0589</v>
      </c>
      <c r="L1125" s="11">
        <v>44185</v>
      </c>
      <c r="M1125" t="s">
        <v>1829</v>
      </c>
      <c r="O1125" t="str">
        <f>VLOOKUP(Table5[[#This Row],[Vendor_ID]],Table3[[Vendor_ID]:[REPUTASI]],10,0)</f>
        <v>F</v>
      </c>
      <c r="P1125" t="str">
        <f>IF(Table5[[#This Row],[Reputation]]="F","Pembelian dilakukan kepada vendor dengan reputasi F","")</f>
        <v>Pembelian dilakukan kepada vendor dengan reputasi F</v>
      </c>
    </row>
    <row r="1126" spans="1:16" hidden="1" x14ac:dyDescent="0.25">
      <c r="A1126" s="5">
        <v>1401</v>
      </c>
      <c r="B1126" s="5">
        <v>4</v>
      </c>
      <c r="C1126" s="5">
        <v>4</v>
      </c>
      <c r="D1126" s="5">
        <v>259</v>
      </c>
      <c r="E1126" s="5">
        <v>1554</v>
      </c>
      <c r="F1126" s="5">
        <v>4</v>
      </c>
      <c r="G1126" s="10">
        <v>44177</v>
      </c>
      <c r="H1126" s="40">
        <v>501.19650000000001</v>
      </c>
      <c r="I1126" s="40">
        <v>40.095700000000001</v>
      </c>
      <c r="J1126" s="40">
        <v>12.5299</v>
      </c>
      <c r="K1126" s="40">
        <v>553.82209999999998</v>
      </c>
      <c r="L1126" s="10">
        <v>44186</v>
      </c>
      <c r="M1126" t="s">
        <v>2817</v>
      </c>
      <c r="O1126" t="str">
        <f>VLOOKUP(Table5[[#This Row],[Vendor_ID]],Table3[[Vendor_ID]:[REPUTASI]],10,0)</f>
        <v>B</v>
      </c>
      <c r="P1126" t="str">
        <f>IF(Table5[[#This Row],[Reputation]]="F","Pembelian dilakukan kepada vendor dengan reputasi F","")</f>
        <v/>
      </c>
    </row>
    <row r="1127" spans="1:16" hidden="1" x14ac:dyDescent="0.25">
      <c r="A1127" s="4">
        <v>1402</v>
      </c>
      <c r="B1127" s="4">
        <v>4</v>
      </c>
      <c r="C1127" s="4">
        <v>4</v>
      </c>
      <c r="D1127" s="4">
        <v>260</v>
      </c>
      <c r="E1127" s="4">
        <v>1688</v>
      </c>
      <c r="F1127" s="4">
        <v>4</v>
      </c>
      <c r="G1127" s="11">
        <v>44177</v>
      </c>
      <c r="H1127" s="41">
        <v>125.748</v>
      </c>
      <c r="I1127" s="41">
        <v>10.059799999999999</v>
      </c>
      <c r="J1127" s="41">
        <v>3.1436999999999999</v>
      </c>
      <c r="K1127" s="41">
        <v>138.95150000000001</v>
      </c>
      <c r="L1127" s="11">
        <v>44186</v>
      </c>
      <c r="M1127" t="s">
        <v>2810</v>
      </c>
      <c r="O1127" t="str">
        <f>VLOOKUP(Table5[[#This Row],[Vendor_ID]],Table3[[Vendor_ID]:[REPUTASI]],10,0)</f>
        <v>A</v>
      </c>
      <c r="P1127" t="str">
        <f>IF(Table5[[#This Row],[Reputation]]="F","Pembelian dilakukan kepada vendor dengan reputasi F","")</f>
        <v/>
      </c>
    </row>
    <row r="1128" spans="1:16" hidden="1" x14ac:dyDescent="0.25">
      <c r="A1128" s="5">
        <v>1403</v>
      </c>
      <c r="B1128" s="5">
        <v>4</v>
      </c>
      <c r="C1128" s="5">
        <v>4</v>
      </c>
      <c r="D1128" s="5">
        <v>258</v>
      </c>
      <c r="E1128" s="5">
        <v>1580</v>
      </c>
      <c r="F1128" s="5">
        <v>5</v>
      </c>
      <c r="G1128" s="10">
        <v>44177</v>
      </c>
      <c r="H1128" s="40">
        <v>150.79050000000001</v>
      </c>
      <c r="I1128" s="40">
        <v>12.0632</v>
      </c>
      <c r="J1128" s="40">
        <v>3.7698</v>
      </c>
      <c r="K1128" s="40">
        <v>166.62350000000001</v>
      </c>
      <c r="L1128" s="10">
        <v>44186</v>
      </c>
      <c r="M1128" t="s">
        <v>2810</v>
      </c>
      <c r="O1128" t="str">
        <f>VLOOKUP(Table5[[#This Row],[Vendor_ID]],Table3[[Vendor_ID]:[REPUTASI]],10,0)</f>
        <v>A</v>
      </c>
      <c r="P1128" t="str">
        <f>IF(Table5[[#This Row],[Reputation]]="F","Pembelian dilakukan kepada vendor dengan reputasi F","")</f>
        <v/>
      </c>
    </row>
    <row r="1129" spans="1:16" hidden="1" x14ac:dyDescent="0.25">
      <c r="A1129" s="4">
        <v>1404</v>
      </c>
      <c r="B1129" s="4">
        <v>4</v>
      </c>
      <c r="C1129" s="4">
        <v>3</v>
      </c>
      <c r="D1129" s="4">
        <v>250</v>
      </c>
      <c r="E1129" s="4">
        <v>1496</v>
      </c>
      <c r="F1129" s="4">
        <v>5</v>
      </c>
      <c r="G1129" s="11">
        <v>44177</v>
      </c>
      <c r="H1129" s="41">
        <v>279.78300000000002</v>
      </c>
      <c r="I1129" s="41">
        <v>22.3826</v>
      </c>
      <c r="J1129" s="41">
        <v>6.9946000000000002</v>
      </c>
      <c r="K1129" s="41">
        <v>309.16019999999997</v>
      </c>
      <c r="L1129" s="11">
        <v>44186</v>
      </c>
      <c r="M1129" t="s">
        <v>2817</v>
      </c>
      <c r="O1129" t="str">
        <f>VLOOKUP(Table5[[#This Row],[Vendor_ID]],Table3[[Vendor_ID]:[REPUTASI]],10,0)</f>
        <v>B</v>
      </c>
      <c r="P1129" t="str">
        <f>IF(Table5[[#This Row],[Reputation]]="F","Pembelian dilakukan kepada vendor dengan reputasi F","")</f>
        <v/>
      </c>
    </row>
    <row r="1130" spans="1:16" hidden="1" x14ac:dyDescent="0.25">
      <c r="A1130" s="5">
        <v>1405</v>
      </c>
      <c r="B1130" s="5">
        <v>4</v>
      </c>
      <c r="C1130" s="5">
        <v>4</v>
      </c>
      <c r="D1130" s="5">
        <v>257</v>
      </c>
      <c r="E1130" s="5">
        <v>1494</v>
      </c>
      <c r="F1130" s="5">
        <v>2</v>
      </c>
      <c r="G1130" s="10">
        <v>44177</v>
      </c>
      <c r="H1130" s="40">
        <v>8847.2999999999993</v>
      </c>
      <c r="I1130" s="40">
        <v>707.78399999999999</v>
      </c>
      <c r="J1130" s="40">
        <v>221.1825</v>
      </c>
      <c r="K1130" s="40">
        <v>9776.2664999999997</v>
      </c>
      <c r="L1130" s="10">
        <v>44186</v>
      </c>
      <c r="M1130" t="s">
        <v>2810</v>
      </c>
      <c r="O1130" t="str">
        <f>VLOOKUP(Table5[[#This Row],[Vendor_ID]],Table3[[Vendor_ID]:[REPUTASI]],10,0)</f>
        <v>A</v>
      </c>
      <c r="P1130" t="str">
        <f>IF(Table5[[#This Row],[Reputation]]="F","Pembelian dilakukan kepada vendor dengan reputasi F","")</f>
        <v/>
      </c>
    </row>
    <row r="1131" spans="1:16" hidden="1" x14ac:dyDescent="0.25">
      <c r="A1131" s="4">
        <v>1406</v>
      </c>
      <c r="B1131" s="4">
        <v>4</v>
      </c>
      <c r="C1131" s="4">
        <v>4</v>
      </c>
      <c r="D1131" s="4">
        <v>261</v>
      </c>
      <c r="E1131" s="4">
        <v>1650</v>
      </c>
      <c r="F1131" s="4">
        <v>5</v>
      </c>
      <c r="G1131" s="11">
        <v>44177</v>
      </c>
      <c r="H1131" s="41">
        <v>171.07650000000001</v>
      </c>
      <c r="I1131" s="41">
        <v>13.6861</v>
      </c>
      <c r="J1131" s="41">
        <v>4.2769000000000004</v>
      </c>
      <c r="K1131" s="41">
        <v>189.0395</v>
      </c>
      <c r="L1131" s="11">
        <v>44186</v>
      </c>
      <c r="M1131" t="s">
        <v>2810</v>
      </c>
      <c r="O1131" t="str">
        <f>VLOOKUP(Table5[[#This Row],[Vendor_ID]],Table3[[Vendor_ID]:[REPUTASI]],10,0)</f>
        <v>A</v>
      </c>
      <c r="P1131" t="str">
        <f>IF(Table5[[#This Row],[Reputation]]="F","Pembelian dilakukan kepada vendor dengan reputasi F","")</f>
        <v/>
      </c>
    </row>
    <row r="1132" spans="1:16" hidden="1" x14ac:dyDescent="0.25">
      <c r="A1132" s="5">
        <v>1407</v>
      </c>
      <c r="B1132" s="5">
        <v>4</v>
      </c>
      <c r="C1132" s="5">
        <v>4</v>
      </c>
      <c r="D1132" s="5">
        <v>251</v>
      </c>
      <c r="E1132" s="5">
        <v>1654</v>
      </c>
      <c r="F1132" s="5">
        <v>4</v>
      </c>
      <c r="G1132" s="10">
        <v>44177</v>
      </c>
      <c r="H1132" s="40">
        <v>20397.3</v>
      </c>
      <c r="I1132" s="40">
        <v>1631.7840000000001</v>
      </c>
      <c r="J1132" s="40">
        <v>509.9325</v>
      </c>
      <c r="K1132" s="40">
        <v>22539.016500000002</v>
      </c>
      <c r="L1132" s="10">
        <v>44186</v>
      </c>
      <c r="M1132" t="s">
        <v>2817</v>
      </c>
      <c r="O1132" t="str">
        <f>VLOOKUP(Table5[[#This Row],[Vendor_ID]],Table3[[Vendor_ID]:[REPUTASI]],10,0)</f>
        <v>B</v>
      </c>
      <c r="P1132" t="str">
        <f>IF(Table5[[#This Row],[Reputation]]="F","Pembelian dilakukan kepada vendor dengan reputasi F","")</f>
        <v/>
      </c>
    </row>
    <row r="1133" spans="1:16" hidden="1" x14ac:dyDescent="0.25">
      <c r="A1133" s="4">
        <v>1408</v>
      </c>
      <c r="B1133" s="4">
        <v>4</v>
      </c>
      <c r="C1133" s="4">
        <v>4</v>
      </c>
      <c r="D1133" s="4">
        <v>253</v>
      </c>
      <c r="E1133" s="4">
        <v>1664</v>
      </c>
      <c r="F1133" s="4">
        <v>3</v>
      </c>
      <c r="G1133" s="11">
        <v>44177</v>
      </c>
      <c r="H1133" s="41">
        <v>14628.075000000001</v>
      </c>
      <c r="I1133" s="41">
        <v>1170.2460000000001</v>
      </c>
      <c r="J1133" s="41">
        <v>365.70190000000002</v>
      </c>
      <c r="K1133" s="41">
        <v>16164.0229</v>
      </c>
      <c r="L1133" s="11">
        <v>44186</v>
      </c>
      <c r="M1133" t="s">
        <v>2817</v>
      </c>
      <c r="O1133" t="str">
        <f>VLOOKUP(Table5[[#This Row],[Vendor_ID]],Table3[[Vendor_ID]:[REPUTASI]],10,0)</f>
        <v>B</v>
      </c>
      <c r="P1133" t="str">
        <f>IF(Table5[[#This Row],[Reputation]]="F","Pembelian dilakukan kepada vendor dengan reputasi F","")</f>
        <v/>
      </c>
    </row>
    <row r="1134" spans="1:16" x14ac:dyDescent="0.25">
      <c r="A1134" s="5">
        <v>1409</v>
      </c>
      <c r="B1134" s="5">
        <v>4</v>
      </c>
      <c r="C1134" s="5">
        <v>4</v>
      </c>
      <c r="D1134" s="5">
        <v>255</v>
      </c>
      <c r="E1134" s="5">
        <v>1678</v>
      </c>
      <c r="F1134" s="5">
        <v>3</v>
      </c>
      <c r="G1134" s="10">
        <v>44177</v>
      </c>
      <c r="H1134" s="40">
        <v>58685.55</v>
      </c>
      <c r="I1134" s="40">
        <v>4694.8440000000001</v>
      </c>
      <c r="J1134" s="40">
        <v>1467.1387999999999</v>
      </c>
      <c r="K1134" s="40">
        <v>64847.532800000001</v>
      </c>
      <c r="L1134" s="10">
        <v>44186</v>
      </c>
      <c r="M1134" t="s">
        <v>1829</v>
      </c>
      <c r="O1134" t="str">
        <f>VLOOKUP(Table5[[#This Row],[Vendor_ID]],Table3[[Vendor_ID]:[REPUTASI]],10,0)</f>
        <v>F</v>
      </c>
      <c r="P1134" t="str">
        <f>IF(Table5[[#This Row],[Reputation]]="F","Pembelian dilakukan kepada vendor dengan reputasi F","")</f>
        <v>Pembelian dilakukan kepada vendor dengan reputasi F</v>
      </c>
    </row>
    <row r="1135" spans="1:16" hidden="1" x14ac:dyDescent="0.25">
      <c r="A1135" s="4">
        <v>1410</v>
      </c>
      <c r="B1135" s="4">
        <v>4</v>
      </c>
      <c r="C1135" s="4">
        <v>4</v>
      </c>
      <c r="D1135" s="4">
        <v>256</v>
      </c>
      <c r="E1135" s="4">
        <v>1616</v>
      </c>
      <c r="F1135" s="4">
        <v>4</v>
      </c>
      <c r="G1135" s="11">
        <v>44177</v>
      </c>
      <c r="H1135" s="41">
        <v>402.255</v>
      </c>
      <c r="I1135" s="41">
        <v>32.180399999999999</v>
      </c>
      <c r="J1135" s="41">
        <v>10.0564</v>
      </c>
      <c r="K1135" s="41">
        <v>444.49180000000001</v>
      </c>
      <c r="L1135" s="11">
        <v>44186</v>
      </c>
      <c r="M1135" t="s">
        <v>2817</v>
      </c>
      <c r="O1135" t="str">
        <f>VLOOKUP(Table5[[#This Row],[Vendor_ID]],Table3[[Vendor_ID]:[REPUTASI]],10,0)</f>
        <v>B</v>
      </c>
      <c r="P1135" t="str">
        <f>IF(Table5[[#This Row],[Reputation]]="F","Pembelian dilakukan kepada vendor dengan reputasi F","")</f>
        <v/>
      </c>
    </row>
    <row r="1136" spans="1:16" hidden="1" x14ac:dyDescent="0.25">
      <c r="A1136" s="5">
        <v>1411</v>
      </c>
      <c r="B1136" s="5">
        <v>4</v>
      </c>
      <c r="C1136" s="5">
        <v>4</v>
      </c>
      <c r="D1136" s="5">
        <v>259</v>
      </c>
      <c r="E1136" s="5">
        <v>1492</v>
      </c>
      <c r="F1136" s="5">
        <v>4</v>
      </c>
      <c r="G1136" s="10">
        <v>44177</v>
      </c>
      <c r="H1136" s="40">
        <v>501.19650000000001</v>
      </c>
      <c r="I1136" s="40">
        <v>40.095700000000001</v>
      </c>
      <c r="J1136" s="40">
        <v>12.5299</v>
      </c>
      <c r="K1136" s="40">
        <v>553.82209999999998</v>
      </c>
      <c r="L1136" s="10">
        <v>44186</v>
      </c>
      <c r="M1136" t="s">
        <v>2817</v>
      </c>
      <c r="O1136" t="str">
        <f>VLOOKUP(Table5[[#This Row],[Vendor_ID]],Table3[[Vendor_ID]:[REPUTASI]],10,0)</f>
        <v>B</v>
      </c>
      <c r="P1136" t="str">
        <f>IF(Table5[[#This Row],[Reputation]]="F","Pembelian dilakukan kepada vendor dengan reputasi F","")</f>
        <v/>
      </c>
    </row>
    <row r="1137" spans="1:16" hidden="1" x14ac:dyDescent="0.25">
      <c r="A1137" s="4">
        <v>1412</v>
      </c>
      <c r="B1137" s="4">
        <v>4</v>
      </c>
      <c r="C1137" s="4">
        <v>4</v>
      </c>
      <c r="D1137" s="4">
        <v>260</v>
      </c>
      <c r="E1137" s="4">
        <v>1602</v>
      </c>
      <c r="F1137" s="4">
        <v>5</v>
      </c>
      <c r="G1137" s="11">
        <v>44177</v>
      </c>
      <c r="H1137" s="41">
        <v>270.80549999999999</v>
      </c>
      <c r="I1137" s="41">
        <v>21.664400000000001</v>
      </c>
      <c r="J1137" s="41">
        <v>6.7701000000000002</v>
      </c>
      <c r="K1137" s="41">
        <v>299.24</v>
      </c>
      <c r="L1137" s="11">
        <v>44186</v>
      </c>
      <c r="M1137" t="s">
        <v>2817</v>
      </c>
      <c r="O1137" t="str">
        <f>VLOOKUP(Table5[[#This Row],[Vendor_ID]],Table3[[Vendor_ID]:[REPUTASI]],10,0)</f>
        <v>B</v>
      </c>
      <c r="P1137" t="str">
        <f>IF(Table5[[#This Row],[Reputation]]="F","Pembelian dilakukan kepada vendor dengan reputasi F","")</f>
        <v/>
      </c>
    </row>
    <row r="1138" spans="1:16" hidden="1" x14ac:dyDescent="0.25">
      <c r="A1138" s="5">
        <v>1413</v>
      </c>
      <c r="B1138" s="5">
        <v>4</v>
      </c>
      <c r="C1138" s="5">
        <v>4</v>
      </c>
      <c r="D1138" s="5">
        <v>258</v>
      </c>
      <c r="E1138" s="5">
        <v>1540</v>
      </c>
      <c r="F1138" s="5">
        <v>4</v>
      </c>
      <c r="G1138" s="10">
        <v>44177</v>
      </c>
      <c r="H1138" s="40">
        <v>371.22750000000002</v>
      </c>
      <c r="I1138" s="40">
        <v>29.6982</v>
      </c>
      <c r="J1138" s="40">
        <v>9.2806999999999995</v>
      </c>
      <c r="K1138" s="40">
        <v>410.20639999999997</v>
      </c>
      <c r="L1138" s="10">
        <v>44186</v>
      </c>
      <c r="M1138" t="s">
        <v>2810</v>
      </c>
      <c r="O1138" t="str">
        <f>VLOOKUP(Table5[[#This Row],[Vendor_ID]],Table3[[Vendor_ID]:[REPUTASI]],10,0)</f>
        <v>A</v>
      </c>
      <c r="P1138" t="str">
        <f>IF(Table5[[#This Row],[Reputation]]="F","Pembelian dilakukan kepada vendor dengan reputasi F","")</f>
        <v/>
      </c>
    </row>
    <row r="1139" spans="1:16" hidden="1" x14ac:dyDescent="0.25">
      <c r="A1139" s="4">
        <v>1414</v>
      </c>
      <c r="B1139" s="4">
        <v>4</v>
      </c>
      <c r="C1139" s="4">
        <v>4</v>
      </c>
      <c r="D1139" s="4">
        <v>254</v>
      </c>
      <c r="E1139" s="4">
        <v>1628</v>
      </c>
      <c r="F1139" s="4">
        <v>5</v>
      </c>
      <c r="G1139" s="11">
        <v>44177</v>
      </c>
      <c r="H1139" s="41">
        <v>34644.224999999999</v>
      </c>
      <c r="I1139" s="41">
        <v>2771.538</v>
      </c>
      <c r="J1139" s="41">
        <v>866.10559999999998</v>
      </c>
      <c r="K1139" s="41">
        <v>38281.868600000002</v>
      </c>
      <c r="L1139" s="11">
        <v>44186</v>
      </c>
      <c r="M1139" t="s">
        <v>2810</v>
      </c>
      <c r="O1139" t="str">
        <f>VLOOKUP(Table5[[#This Row],[Vendor_ID]],Table3[[Vendor_ID]:[REPUTASI]],10,0)</f>
        <v>A</v>
      </c>
      <c r="P1139" t="str">
        <f>IF(Table5[[#This Row],[Reputation]]="F","Pembelian dilakukan kepada vendor dengan reputasi F","")</f>
        <v/>
      </c>
    </row>
    <row r="1140" spans="1:16" hidden="1" x14ac:dyDescent="0.25">
      <c r="A1140" s="5">
        <v>1415</v>
      </c>
      <c r="B1140" s="5">
        <v>4</v>
      </c>
      <c r="C1140" s="5">
        <v>4</v>
      </c>
      <c r="D1140" s="5">
        <v>257</v>
      </c>
      <c r="E1140" s="5">
        <v>1604</v>
      </c>
      <c r="F1140" s="5">
        <v>4</v>
      </c>
      <c r="G1140" s="10">
        <v>44177</v>
      </c>
      <c r="H1140" s="40">
        <v>1839.5055</v>
      </c>
      <c r="I1140" s="40">
        <v>147.16040000000001</v>
      </c>
      <c r="J1140" s="40">
        <v>45.9876</v>
      </c>
      <c r="K1140" s="40">
        <v>2032.6534999999999</v>
      </c>
      <c r="L1140" s="10">
        <v>44186</v>
      </c>
      <c r="M1140" t="s">
        <v>2810</v>
      </c>
      <c r="O1140" t="str">
        <f>VLOOKUP(Table5[[#This Row],[Vendor_ID]],Table3[[Vendor_ID]:[REPUTASI]],10,0)</f>
        <v>A</v>
      </c>
      <c r="P1140" t="str">
        <f>IF(Table5[[#This Row],[Reputation]]="F","Pembelian dilakukan kepada vendor dengan reputasi F","")</f>
        <v/>
      </c>
    </row>
    <row r="1141" spans="1:16" hidden="1" x14ac:dyDescent="0.25">
      <c r="A1141" s="4">
        <v>1416</v>
      </c>
      <c r="B1141" s="4">
        <v>4</v>
      </c>
      <c r="C1141" s="4">
        <v>4</v>
      </c>
      <c r="D1141" s="4">
        <v>261</v>
      </c>
      <c r="E1141" s="4">
        <v>1690</v>
      </c>
      <c r="F1141" s="4">
        <v>5</v>
      </c>
      <c r="G1141" s="11">
        <v>44177</v>
      </c>
      <c r="H1141" s="41">
        <v>146.286</v>
      </c>
      <c r="I1141" s="41">
        <v>11.7029</v>
      </c>
      <c r="J1141" s="41">
        <v>3.6572</v>
      </c>
      <c r="K1141" s="41">
        <v>161.64609999999999</v>
      </c>
      <c r="L1141" s="11">
        <v>44186</v>
      </c>
      <c r="M1141" t="s">
        <v>2810</v>
      </c>
      <c r="O1141" t="str">
        <f>VLOOKUP(Table5[[#This Row],[Vendor_ID]],Table3[[Vendor_ID]:[REPUTASI]],10,0)</f>
        <v>A</v>
      </c>
      <c r="P1141" t="str">
        <f>IF(Table5[[#This Row],[Reputation]]="F","Pembelian dilakukan kepada vendor dengan reputasi F","")</f>
        <v/>
      </c>
    </row>
    <row r="1142" spans="1:16" hidden="1" x14ac:dyDescent="0.25">
      <c r="A1142" s="5">
        <v>1417</v>
      </c>
      <c r="B1142" s="5">
        <v>4</v>
      </c>
      <c r="C1142" s="5">
        <v>4</v>
      </c>
      <c r="D1142" s="5">
        <v>251</v>
      </c>
      <c r="E1142" s="5">
        <v>1566</v>
      </c>
      <c r="F1142" s="5">
        <v>5</v>
      </c>
      <c r="G1142" s="10">
        <v>44178</v>
      </c>
      <c r="H1142" s="40">
        <v>102.56399999999999</v>
      </c>
      <c r="I1142" s="40">
        <v>8.2050999999999998</v>
      </c>
      <c r="J1142" s="40">
        <v>2.5640999999999998</v>
      </c>
      <c r="K1142" s="40">
        <v>113.33320000000001</v>
      </c>
      <c r="L1142" s="10">
        <v>44187</v>
      </c>
      <c r="M1142" t="s">
        <v>2810</v>
      </c>
      <c r="O1142" t="str">
        <f>VLOOKUP(Table5[[#This Row],[Vendor_ID]],Table3[[Vendor_ID]:[REPUTASI]],10,0)</f>
        <v>A</v>
      </c>
      <c r="P1142" t="str">
        <f>IF(Table5[[#This Row],[Reputation]]="F","Pembelian dilakukan kepada vendor dengan reputasi F","")</f>
        <v/>
      </c>
    </row>
    <row r="1143" spans="1:16" hidden="1" x14ac:dyDescent="0.25">
      <c r="A1143" s="4">
        <v>1418</v>
      </c>
      <c r="B1143" s="4">
        <v>4</v>
      </c>
      <c r="C1143" s="4">
        <v>4</v>
      </c>
      <c r="D1143" s="4">
        <v>253</v>
      </c>
      <c r="E1143" s="4">
        <v>1698</v>
      </c>
      <c r="F1143" s="4">
        <v>5</v>
      </c>
      <c r="G1143" s="11">
        <v>44178</v>
      </c>
      <c r="H1143" s="41">
        <v>150.79050000000001</v>
      </c>
      <c r="I1143" s="41">
        <v>12.0632</v>
      </c>
      <c r="J1143" s="41">
        <v>3.7698</v>
      </c>
      <c r="K1143" s="41">
        <v>166.62350000000001</v>
      </c>
      <c r="L1143" s="11">
        <v>44187</v>
      </c>
      <c r="M1143" t="s">
        <v>2810</v>
      </c>
      <c r="O1143" t="str">
        <f>VLOOKUP(Table5[[#This Row],[Vendor_ID]],Table3[[Vendor_ID]:[REPUTASI]],10,0)</f>
        <v>A</v>
      </c>
      <c r="P1143" t="str">
        <f>IF(Table5[[#This Row],[Reputation]]="F","Pembelian dilakukan kepada vendor dengan reputasi F","")</f>
        <v/>
      </c>
    </row>
    <row r="1144" spans="1:16" x14ac:dyDescent="0.25">
      <c r="A1144" s="5">
        <v>1419</v>
      </c>
      <c r="B1144" s="5">
        <v>4</v>
      </c>
      <c r="C1144" s="5">
        <v>4</v>
      </c>
      <c r="D1144" s="5">
        <v>255</v>
      </c>
      <c r="E1144" s="5">
        <v>1560</v>
      </c>
      <c r="F1144" s="5">
        <v>5</v>
      </c>
      <c r="G1144" s="10">
        <v>44178</v>
      </c>
      <c r="H1144" s="40">
        <v>13669.424999999999</v>
      </c>
      <c r="I1144" s="40">
        <v>1093.5540000000001</v>
      </c>
      <c r="J1144" s="40">
        <v>341.73559999999998</v>
      </c>
      <c r="K1144" s="40">
        <v>15104.714599999999</v>
      </c>
      <c r="L1144" s="10">
        <v>44187</v>
      </c>
      <c r="M1144" t="s">
        <v>1829</v>
      </c>
      <c r="O1144" t="str">
        <f>VLOOKUP(Table5[[#This Row],[Vendor_ID]],Table3[[Vendor_ID]:[REPUTASI]],10,0)</f>
        <v>F</v>
      </c>
      <c r="P1144" t="str">
        <f>IF(Table5[[#This Row],[Reputation]]="F","Pembelian dilakukan kepada vendor dengan reputasi F","")</f>
        <v>Pembelian dilakukan kepada vendor dengan reputasi F</v>
      </c>
    </row>
    <row r="1145" spans="1:16" hidden="1" x14ac:dyDescent="0.25">
      <c r="A1145" s="4">
        <v>1420</v>
      </c>
      <c r="B1145" s="4">
        <v>4</v>
      </c>
      <c r="C1145" s="4">
        <v>4</v>
      </c>
      <c r="D1145" s="4">
        <v>256</v>
      </c>
      <c r="E1145" s="4">
        <v>1692</v>
      </c>
      <c r="F1145" s="4">
        <v>5</v>
      </c>
      <c r="G1145" s="11">
        <v>44178</v>
      </c>
      <c r="H1145" s="41">
        <v>9637.11</v>
      </c>
      <c r="I1145" s="41">
        <v>770.96879999999999</v>
      </c>
      <c r="J1145" s="41">
        <v>240.92779999999999</v>
      </c>
      <c r="K1145" s="41">
        <v>10649.006600000001</v>
      </c>
      <c r="L1145" s="11">
        <v>44187</v>
      </c>
      <c r="M1145" t="s">
        <v>1829</v>
      </c>
      <c r="O1145" t="str">
        <f>VLOOKUP(Table5[[#This Row],[Vendor_ID]],Table3[[Vendor_ID]:[REPUTASI]],10,0)</f>
        <v>B</v>
      </c>
      <c r="P1145" t="str">
        <f>IF(Table5[[#This Row],[Reputation]]="F","Pembelian dilakukan kepada vendor dengan reputasi F","")</f>
        <v/>
      </c>
    </row>
    <row r="1146" spans="1:16" x14ac:dyDescent="0.25">
      <c r="A1146" s="5">
        <v>1421</v>
      </c>
      <c r="B1146" s="5">
        <v>4</v>
      </c>
      <c r="C1146" s="5">
        <v>4</v>
      </c>
      <c r="D1146" s="5">
        <v>259</v>
      </c>
      <c r="E1146" s="5">
        <v>1696</v>
      </c>
      <c r="F1146" s="5">
        <v>5</v>
      </c>
      <c r="G1146" s="10">
        <v>44178</v>
      </c>
      <c r="H1146" s="40">
        <v>39258.449999999997</v>
      </c>
      <c r="I1146" s="40">
        <v>3140.6759999999999</v>
      </c>
      <c r="J1146" s="40">
        <v>981.46130000000005</v>
      </c>
      <c r="K1146" s="40">
        <v>43380.587299999999</v>
      </c>
      <c r="L1146" s="10">
        <v>44187</v>
      </c>
      <c r="M1146" t="s">
        <v>1829</v>
      </c>
      <c r="O1146" t="str">
        <f>VLOOKUP(Table5[[#This Row],[Vendor_ID]],Table3[[Vendor_ID]:[REPUTASI]],10,0)</f>
        <v>F</v>
      </c>
      <c r="P1146" t="str">
        <f>IF(Table5[[#This Row],[Reputation]]="F","Pembelian dilakukan kepada vendor dengan reputasi F","")</f>
        <v>Pembelian dilakukan kepada vendor dengan reputasi F</v>
      </c>
    </row>
    <row r="1147" spans="1:16" hidden="1" x14ac:dyDescent="0.25">
      <c r="A1147" s="4">
        <v>1422</v>
      </c>
      <c r="B1147" s="4">
        <v>4</v>
      </c>
      <c r="C1147" s="4">
        <v>4</v>
      </c>
      <c r="D1147" s="4">
        <v>250</v>
      </c>
      <c r="E1147" s="4">
        <v>1504</v>
      </c>
      <c r="F1147" s="4">
        <v>1</v>
      </c>
      <c r="G1147" s="11">
        <v>44178</v>
      </c>
      <c r="H1147" s="41">
        <v>551.88</v>
      </c>
      <c r="I1147" s="41">
        <v>44.150399999999998</v>
      </c>
      <c r="J1147" s="41">
        <v>13.797000000000001</v>
      </c>
      <c r="K1147" s="41">
        <v>609.82740000000001</v>
      </c>
      <c r="L1147" s="11">
        <v>44187</v>
      </c>
      <c r="M1147" t="s">
        <v>2817</v>
      </c>
      <c r="O1147" t="str">
        <f>VLOOKUP(Table5[[#This Row],[Vendor_ID]],Table3[[Vendor_ID]:[REPUTASI]],10,0)</f>
        <v>B</v>
      </c>
      <c r="P1147" t="str">
        <f>IF(Table5[[#This Row],[Reputation]]="F","Pembelian dilakukan kepada vendor dengan reputasi F","")</f>
        <v/>
      </c>
    </row>
    <row r="1148" spans="1:16" hidden="1" x14ac:dyDescent="0.25">
      <c r="A1148" s="5">
        <v>1423</v>
      </c>
      <c r="B1148" s="5">
        <v>4</v>
      </c>
      <c r="C1148" s="5">
        <v>4</v>
      </c>
      <c r="D1148" s="5">
        <v>258</v>
      </c>
      <c r="E1148" s="5">
        <v>1544</v>
      </c>
      <c r="F1148" s="5">
        <v>1</v>
      </c>
      <c r="G1148" s="10">
        <v>44178</v>
      </c>
      <c r="H1148" s="40">
        <v>3176.25</v>
      </c>
      <c r="I1148" s="40">
        <v>254.1</v>
      </c>
      <c r="J1148" s="40">
        <v>79.406300000000002</v>
      </c>
      <c r="K1148" s="40">
        <v>3509.7563</v>
      </c>
      <c r="L1148" s="10">
        <v>44187</v>
      </c>
      <c r="M1148" t="s">
        <v>2817</v>
      </c>
      <c r="O1148" t="str">
        <f>VLOOKUP(Table5[[#This Row],[Vendor_ID]],Table3[[Vendor_ID]:[REPUTASI]],10,0)</f>
        <v>B</v>
      </c>
      <c r="P1148" t="str">
        <f>IF(Table5[[#This Row],[Reputation]]="F","Pembelian dilakukan kepada vendor dengan reputasi F","")</f>
        <v/>
      </c>
    </row>
    <row r="1149" spans="1:16" hidden="1" x14ac:dyDescent="0.25">
      <c r="A1149" s="4">
        <v>1424</v>
      </c>
      <c r="B1149" s="4">
        <v>5</v>
      </c>
      <c r="C1149" s="4">
        <v>4</v>
      </c>
      <c r="D1149" s="4">
        <v>254</v>
      </c>
      <c r="E1149" s="4">
        <v>1530</v>
      </c>
      <c r="F1149" s="4">
        <v>2</v>
      </c>
      <c r="G1149" s="11">
        <v>44178</v>
      </c>
      <c r="H1149" s="41">
        <v>28072.275000000001</v>
      </c>
      <c r="I1149" s="41">
        <v>2245.7820000000002</v>
      </c>
      <c r="J1149" s="41">
        <v>701.80690000000004</v>
      </c>
      <c r="K1149" s="41">
        <v>31019.8639</v>
      </c>
      <c r="L1149" s="11">
        <v>44187</v>
      </c>
      <c r="M1149" t="s">
        <v>2810</v>
      </c>
      <c r="O1149" t="str">
        <f>VLOOKUP(Table5[[#This Row],[Vendor_ID]],Table3[[Vendor_ID]:[REPUTASI]],10,0)</f>
        <v>A</v>
      </c>
      <c r="P1149" t="str">
        <f>IF(Table5[[#This Row],[Reputation]]="F","Pembelian dilakukan kepada vendor dengan reputasi F","")</f>
        <v/>
      </c>
    </row>
    <row r="1150" spans="1:16" hidden="1" x14ac:dyDescent="0.25">
      <c r="A1150" s="5">
        <v>1425</v>
      </c>
      <c r="B1150" s="5">
        <v>4</v>
      </c>
      <c r="C1150" s="5">
        <v>4</v>
      </c>
      <c r="D1150" s="5">
        <v>257</v>
      </c>
      <c r="E1150" s="5">
        <v>1508</v>
      </c>
      <c r="F1150" s="5">
        <v>1</v>
      </c>
      <c r="G1150" s="10">
        <v>44178</v>
      </c>
      <c r="H1150" s="40">
        <v>37312.275000000001</v>
      </c>
      <c r="I1150" s="40">
        <v>2984.982</v>
      </c>
      <c r="J1150" s="40">
        <v>932.80690000000004</v>
      </c>
      <c r="K1150" s="40">
        <v>41230.063900000001</v>
      </c>
      <c r="L1150" s="10">
        <v>44187</v>
      </c>
      <c r="M1150" t="s">
        <v>2810</v>
      </c>
      <c r="O1150" t="str">
        <f>VLOOKUP(Table5[[#This Row],[Vendor_ID]],Table3[[Vendor_ID]:[REPUTASI]],10,0)</f>
        <v>A</v>
      </c>
      <c r="P1150" t="str">
        <f>IF(Table5[[#This Row],[Reputation]]="F","Pembelian dilakukan kepada vendor dengan reputasi F","")</f>
        <v/>
      </c>
    </row>
    <row r="1151" spans="1:16" hidden="1" x14ac:dyDescent="0.25">
      <c r="A1151" s="4">
        <v>1426</v>
      </c>
      <c r="B1151" s="4">
        <v>4</v>
      </c>
      <c r="C1151" s="4">
        <v>4</v>
      </c>
      <c r="D1151" s="4">
        <v>261</v>
      </c>
      <c r="E1151" s="4">
        <v>1694</v>
      </c>
      <c r="F1151" s="4">
        <v>1</v>
      </c>
      <c r="G1151" s="11">
        <v>44178</v>
      </c>
      <c r="H1151" s="41">
        <v>7623</v>
      </c>
      <c r="I1151" s="41">
        <v>609.84</v>
      </c>
      <c r="J1151" s="41">
        <v>190.57499999999999</v>
      </c>
      <c r="K1151" s="41">
        <v>8423.4150000000009</v>
      </c>
      <c r="L1151" s="11">
        <v>44187</v>
      </c>
      <c r="M1151" t="s">
        <v>2817</v>
      </c>
      <c r="O1151" t="str">
        <f>VLOOKUP(Table5[[#This Row],[Vendor_ID]],Table3[[Vendor_ID]:[REPUTASI]],10,0)</f>
        <v>B</v>
      </c>
      <c r="P1151" t="str">
        <f>IF(Table5[[#This Row],[Reputation]]="F","Pembelian dilakukan kepada vendor dengan reputasi F","")</f>
        <v/>
      </c>
    </row>
    <row r="1152" spans="1:16" x14ac:dyDescent="0.25">
      <c r="A1152" s="5">
        <v>1427</v>
      </c>
      <c r="B1152" s="5">
        <v>4</v>
      </c>
      <c r="C1152" s="5">
        <v>4</v>
      </c>
      <c r="D1152" s="5">
        <v>251</v>
      </c>
      <c r="E1152" s="5">
        <v>1624</v>
      </c>
      <c r="F1152" s="5">
        <v>2</v>
      </c>
      <c r="G1152" s="10">
        <v>44178</v>
      </c>
      <c r="H1152" s="40">
        <v>28297.5</v>
      </c>
      <c r="I1152" s="40">
        <v>2263.8000000000002</v>
      </c>
      <c r="J1152" s="40">
        <v>707.4375</v>
      </c>
      <c r="K1152" s="40">
        <v>31268.737499999999</v>
      </c>
      <c r="L1152" s="10">
        <v>44187</v>
      </c>
      <c r="M1152" t="s">
        <v>1829</v>
      </c>
      <c r="O1152" t="str">
        <f>VLOOKUP(Table5[[#This Row],[Vendor_ID]],Table3[[Vendor_ID]:[REPUTASI]],10,0)</f>
        <v>F</v>
      </c>
      <c r="P1152" t="str">
        <f>IF(Table5[[#This Row],[Reputation]]="F","Pembelian dilakukan kepada vendor dengan reputasi F","")</f>
        <v>Pembelian dilakukan kepada vendor dengan reputasi F</v>
      </c>
    </row>
    <row r="1153" spans="1:16" hidden="1" x14ac:dyDescent="0.25">
      <c r="A1153" s="4">
        <v>1428</v>
      </c>
      <c r="B1153" s="4">
        <v>4</v>
      </c>
      <c r="C1153" s="4">
        <v>4</v>
      </c>
      <c r="D1153" s="4">
        <v>253</v>
      </c>
      <c r="E1153" s="4">
        <v>1548</v>
      </c>
      <c r="F1153" s="4">
        <v>2</v>
      </c>
      <c r="G1153" s="11">
        <v>44178</v>
      </c>
      <c r="H1153" s="41">
        <v>59.944499999999998</v>
      </c>
      <c r="I1153" s="41">
        <v>4.7956000000000003</v>
      </c>
      <c r="J1153" s="41">
        <v>1.4985999999999999</v>
      </c>
      <c r="K1153" s="41">
        <v>66.238699999999994</v>
      </c>
      <c r="L1153" s="11">
        <v>44187</v>
      </c>
      <c r="M1153" t="s">
        <v>2810</v>
      </c>
      <c r="O1153" t="str">
        <f>VLOOKUP(Table5[[#This Row],[Vendor_ID]],Table3[[Vendor_ID]:[REPUTASI]],10,0)</f>
        <v>A</v>
      </c>
      <c r="P1153" t="str">
        <f>IF(Table5[[#This Row],[Reputation]]="F","Pembelian dilakukan kepada vendor dengan reputasi F","")</f>
        <v/>
      </c>
    </row>
    <row r="1154" spans="1:16" hidden="1" x14ac:dyDescent="0.25">
      <c r="A1154" s="5">
        <v>1429</v>
      </c>
      <c r="B1154" s="5">
        <v>4</v>
      </c>
      <c r="C1154" s="5">
        <v>4</v>
      </c>
      <c r="D1154" s="5">
        <v>255</v>
      </c>
      <c r="E1154" s="5">
        <v>1598</v>
      </c>
      <c r="F1154" s="5">
        <v>5</v>
      </c>
      <c r="G1154" s="10">
        <v>44178</v>
      </c>
      <c r="H1154" s="40">
        <v>222.04349999999999</v>
      </c>
      <c r="I1154" s="40">
        <v>17.763500000000001</v>
      </c>
      <c r="J1154" s="40">
        <v>5.5510999999999999</v>
      </c>
      <c r="K1154" s="40">
        <v>245.35810000000001</v>
      </c>
      <c r="L1154" s="10">
        <v>44187</v>
      </c>
      <c r="M1154" t="s">
        <v>2810</v>
      </c>
      <c r="O1154" t="str">
        <f>VLOOKUP(Table5[[#This Row],[Vendor_ID]],Table3[[Vendor_ID]:[REPUTASI]],10,0)</f>
        <v>A</v>
      </c>
      <c r="P1154" t="str">
        <f>IF(Table5[[#This Row],[Reputation]]="F","Pembelian dilakukan kepada vendor dengan reputasi F","")</f>
        <v/>
      </c>
    </row>
    <row r="1155" spans="1:16" hidden="1" x14ac:dyDescent="0.25">
      <c r="A1155" s="4">
        <v>1430</v>
      </c>
      <c r="B1155" s="4">
        <v>4</v>
      </c>
      <c r="C1155" s="4">
        <v>4</v>
      </c>
      <c r="D1155" s="4">
        <v>256</v>
      </c>
      <c r="E1155" s="4">
        <v>1658</v>
      </c>
      <c r="F1155" s="4">
        <v>5</v>
      </c>
      <c r="G1155" s="11">
        <v>44178</v>
      </c>
      <c r="H1155" s="41">
        <v>43878.45</v>
      </c>
      <c r="I1155" s="41">
        <v>3510.2759999999998</v>
      </c>
      <c r="J1155" s="41">
        <v>1096.9612999999999</v>
      </c>
      <c r="K1155" s="41">
        <v>48485.687299999998</v>
      </c>
      <c r="L1155" s="11">
        <v>44187</v>
      </c>
      <c r="M1155" t="s">
        <v>1829</v>
      </c>
      <c r="O1155" t="str">
        <f>VLOOKUP(Table5[[#This Row],[Vendor_ID]],Table3[[Vendor_ID]:[REPUTASI]],10,0)</f>
        <v>B</v>
      </c>
      <c r="P1155" t="str">
        <f>IF(Table5[[#This Row],[Reputation]]="F","Pembelian dilakukan kepada vendor dengan reputasi F","")</f>
        <v/>
      </c>
    </row>
    <row r="1156" spans="1:16" hidden="1" x14ac:dyDescent="0.25">
      <c r="A1156" s="5">
        <v>1431</v>
      </c>
      <c r="B1156" s="5">
        <v>4</v>
      </c>
      <c r="C1156" s="5">
        <v>4</v>
      </c>
      <c r="D1156" s="5">
        <v>259</v>
      </c>
      <c r="E1156" s="5">
        <v>1536</v>
      </c>
      <c r="F1156" s="5">
        <v>4</v>
      </c>
      <c r="G1156" s="10">
        <v>44178</v>
      </c>
      <c r="H1156" s="40">
        <v>525.76649999999995</v>
      </c>
      <c r="I1156" s="40">
        <v>42.061300000000003</v>
      </c>
      <c r="J1156" s="40">
        <v>13.1442</v>
      </c>
      <c r="K1156" s="40">
        <v>580.97199999999998</v>
      </c>
      <c r="L1156" s="10">
        <v>44187</v>
      </c>
      <c r="M1156" t="s">
        <v>2810</v>
      </c>
      <c r="O1156" t="str">
        <f>VLOOKUP(Table5[[#This Row],[Vendor_ID]],Table3[[Vendor_ID]:[REPUTASI]],10,0)</f>
        <v>A</v>
      </c>
      <c r="P1156" t="str">
        <f>IF(Table5[[#This Row],[Reputation]]="F","Pembelian dilakukan kepada vendor dengan reputasi F","")</f>
        <v/>
      </c>
    </row>
    <row r="1157" spans="1:16" x14ac:dyDescent="0.25">
      <c r="A1157" s="4">
        <v>1432</v>
      </c>
      <c r="B1157" s="4">
        <v>4</v>
      </c>
      <c r="C1157" s="4">
        <v>4</v>
      </c>
      <c r="D1157" s="4">
        <v>260</v>
      </c>
      <c r="E1157" s="4">
        <v>1568</v>
      </c>
      <c r="F1157" s="4">
        <v>2</v>
      </c>
      <c r="G1157" s="11">
        <v>44178</v>
      </c>
      <c r="H1157" s="41">
        <v>10914.75</v>
      </c>
      <c r="I1157" s="41">
        <v>873.18</v>
      </c>
      <c r="J1157" s="41">
        <v>272.86880000000002</v>
      </c>
      <c r="K1157" s="41">
        <v>12060.7988</v>
      </c>
      <c r="L1157" s="11">
        <v>44187</v>
      </c>
      <c r="M1157" t="s">
        <v>1829</v>
      </c>
      <c r="O1157" t="str">
        <f>VLOOKUP(Table5[[#This Row],[Vendor_ID]],Table3[[Vendor_ID]:[REPUTASI]],10,0)</f>
        <v>F</v>
      </c>
      <c r="P1157" t="str">
        <f>IF(Table5[[#This Row],[Reputation]]="F","Pembelian dilakukan kepada vendor dengan reputasi F","")</f>
        <v>Pembelian dilakukan kepada vendor dengan reputasi F</v>
      </c>
    </row>
    <row r="1158" spans="1:16" hidden="1" x14ac:dyDescent="0.25">
      <c r="A1158" s="5">
        <v>1433</v>
      </c>
      <c r="B1158" s="5">
        <v>4</v>
      </c>
      <c r="C1158" s="5">
        <v>4</v>
      </c>
      <c r="D1158" s="5">
        <v>250</v>
      </c>
      <c r="E1158" s="5">
        <v>1648</v>
      </c>
      <c r="F1158" s="5">
        <v>5</v>
      </c>
      <c r="G1158" s="10">
        <v>44179</v>
      </c>
      <c r="H1158" s="40">
        <v>142.41149999999999</v>
      </c>
      <c r="I1158" s="40">
        <v>11.392899999999999</v>
      </c>
      <c r="J1158" s="40">
        <v>3.5602999999999998</v>
      </c>
      <c r="K1158" s="40">
        <v>157.3647</v>
      </c>
      <c r="L1158" s="10">
        <v>44188</v>
      </c>
      <c r="M1158" t="s">
        <v>2810</v>
      </c>
      <c r="O1158" t="str">
        <f>VLOOKUP(Table5[[#This Row],[Vendor_ID]],Table3[[Vendor_ID]:[REPUTASI]],10,0)</f>
        <v>A</v>
      </c>
      <c r="P1158" t="str">
        <f>IF(Table5[[#This Row],[Reputation]]="F","Pembelian dilakukan kepada vendor dengan reputasi F","")</f>
        <v/>
      </c>
    </row>
    <row r="1159" spans="1:16" hidden="1" x14ac:dyDescent="0.25">
      <c r="A1159" s="4">
        <v>1434</v>
      </c>
      <c r="B1159" s="4">
        <v>4</v>
      </c>
      <c r="C1159" s="4">
        <v>4</v>
      </c>
      <c r="D1159" s="4">
        <v>254</v>
      </c>
      <c r="E1159" s="4">
        <v>1646</v>
      </c>
      <c r="F1159" s="4">
        <v>2</v>
      </c>
      <c r="G1159" s="11">
        <v>44179</v>
      </c>
      <c r="H1159" s="41">
        <v>28794.15</v>
      </c>
      <c r="I1159" s="41">
        <v>2303.5320000000002</v>
      </c>
      <c r="J1159" s="41">
        <v>719.85379999999998</v>
      </c>
      <c r="K1159" s="41">
        <v>31817.535800000001</v>
      </c>
      <c r="L1159" s="11">
        <v>44188</v>
      </c>
      <c r="M1159" t="s">
        <v>2810</v>
      </c>
      <c r="O1159" t="str">
        <f>VLOOKUP(Table5[[#This Row],[Vendor_ID]],Table3[[Vendor_ID]:[REPUTASI]],10,0)</f>
        <v>A</v>
      </c>
      <c r="P1159" t="str">
        <f>IF(Table5[[#This Row],[Reputation]]="F","Pembelian dilakukan kepada vendor dengan reputasi F","")</f>
        <v/>
      </c>
    </row>
    <row r="1160" spans="1:16" hidden="1" x14ac:dyDescent="0.25">
      <c r="A1160" s="5">
        <v>1435</v>
      </c>
      <c r="B1160" s="5">
        <v>4</v>
      </c>
      <c r="C1160" s="5">
        <v>4</v>
      </c>
      <c r="D1160" s="5">
        <v>257</v>
      </c>
      <c r="E1160" s="5">
        <v>1672</v>
      </c>
      <c r="F1160" s="5">
        <v>4</v>
      </c>
      <c r="G1160" s="10">
        <v>44179</v>
      </c>
      <c r="H1160" s="40">
        <v>51807.3465</v>
      </c>
      <c r="I1160" s="40">
        <v>4144.5877</v>
      </c>
      <c r="J1160" s="40">
        <v>1295.1837</v>
      </c>
      <c r="K1160" s="40">
        <v>57247.117899999997</v>
      </c>
      <c r="L1160" s="10">
        <v>44188</v>
      </c>
      <c r="M1160" t="s">
        <v>2817</v>
      </c>
      <c r="O1160" t="str">
        <f>VLOOKUP(Table5[[#This Row],[Vendor_ID]],Table3[[Vendor_ID]:[REPUTASI]],10,0)</f>
        <v>B</v>
      </c>
      <c r="P1160" t="str">
        <f>IF(Table5[[#This Row],[Reputation]]="F","Pembelian dilakukan kepada vendor dengan reputasi F","")</f>
        <v/>
      </c>
    </row>
    <row r="1161" spans="1:16" hidden="1" x14ac:dyDescent="0.25">
      <c r="A1161" s="4">
        <v>1436</v>
      </c>
      <c r="B1161" s="4">
        <v>4</v>
      </c>
      <c r="C1161" s="4">
        <v>4</v>
      </c>
      <c r="D1161" s="4">
        <v>261</v>
      </c>
      <c r="E1161" s="4">
        <v>1600</v>
      </c>
      <c r="F1161" s="4">
        <v>1</v>
      </c>
      <c r="G1161" s="11">
        <v>44179</v>
      </c>
      <c r="H1161" s="41">
        <v>1276.2750000000001</v>
      </c>
      <c r="I1161" s="41">
        <v>102.102</v>
      </c>
      <c r="J1161" s="41">
        <v>31.9069</v>
      </c>
      <c r="K1161" s="41">
        <v>1410.2838999999999</v>
      </c>
      <c r="L1161" s="11">
        <v>44188</v>
      </c>
      <c r="M1161" t="s">
        <v>2810</v>
      </c>
      <c r="O1161" t="str">
        <f>VLOOKUP(Table5[[#This Row],[Vendor_ID]],Table3[[Vendor_ID]:[REPUTASI]],10,0)</f>
        <v>A</v>
      </c>
      <c r="P1161" t="str">
        <f>IF(Table5[[#This Row],[Reputation]]="F","Pembelian dilakukan kepada vendor dengan reputasi F","")</f>
        <v/>
      </c>
    </row>
    <row r="1162" spans="1:16" hidden="1" x14ac:dyDescent="0.25">
      <c r="A1162" s="5">
        <v>1437</v>
      </c>
      <c r="B1162" s="5">
        <v>4</v>
      </c>
      <c r="C1162" s="5">
        <v>4</v>
      </c>
      <c r="D1162" s="5">
        <v>251</v>
      </c>
      <c r="E1162" s="5">
        <v>1522</v>
      </c>
      <c r="F1162" s="5">
        <v>1</v>
      </c>
      <c r="G1162" s="10">
        <v>44182</v>
      </c>
      <c r="H1162" s="40">
        <v>2003.925</v>
      </c>
      <c r="I1162" s="40">
        <v>160.31399999999999</v>
      </c>
      <c r="J1162" s="40">
        <v>50.098100000000002</v>
      </c>
      <c r="K1162" s="40">
        <v>2214.3371000000002</v>
      </c>
      <c r="L1162" s="10">
        <v>44191</v>
      </c>
      <c r="M1162" t="s">
        <v>2810</v>
      </c>
      <c r="O1162" t="str">
        <f>VLOOKUP(Table5[[#This Row],[Vendor_ID]],Table3[[Vendor_ID]:[REPUTASI]],10,0)</f>
        <v>A</v>
      </c>
      <c r="P1162" t="str">
        <f>IF(Table5[[#This Row],[Reputation]]="F","Pembelian dilakukan kepada vendor dengan reputasi F","")</f>
        <v/>
      </c>
    </row>
    <row r="1163" spans="1:16" x14ac:dyDescent="0.25">
      <c r="A1163" s="4">
        <v>1438</v>
      </c>
      <c r="B1163" s="4">
        <v>4</v>
      </c>
      <c r="C1163" s="4">
        <v>4</v>
      </c>
      <c r="D1163" s="4">
        <v>253</v>
      </c>
      <c r="E1163" s="4">
        <v>1570</v>
      </c>
      <c r="F1163" s="4">
        <v>2</v>
      </c>
      <c r="G1163" s="11">
        <v>44182</v>
      </c>
      <c r="H1163" s="41">
        <v>50860.425000000003</v>
      </c>
      <c r="I1163" s="41">
        <v>4068.8339999999998</v>
      </c>
      <c r="J1163" s="41">
        <v>1271.5106000000001</v>
      </c>
      <c r="K1163" s="41">
        <v>56200.7696</v>
      </c>
      <c r="L1163" s="11">
        <v>44191</v>
      </c>
      <c r="M1163" t="s">
        <v>1829</v>
      </c>
      <c r="O1163" t="str">
        <f>VLOOKUP(Table5[[#This Row],[Vendor_ID]],Table3[[Vendor_ID]:[REPUTASI]],10,0)</f>
        <v>F</v>
      </c>
      <c r="P1163" t="str">
        <f>IF(Table5[[#This Row],[Reputation]]="F","Pembelian dilakukan kepada vendor dengan reputasi F","")</f>
        <v>Pembelian dilakukan kepada vendor dengan reputasi F</v>
      </c>
    </row>
    <row r="1164" spans="1:16" x14ac:dyDescent="0.25">
      <c r="A1164" s="5">
        <v>1439</v>
      </c>
      <c r="B1164" s="5">
        <v>4</v>
      </c>
      <c r="C1164" s="5">
        <v>4</v>
      </c>
      <c r="D1164" s="5">
        <v>255</v>
      </c>
      <c r="E1164" s="5">
        <v>1516</v>
      </c>
      <c r="F1164" s="5">
        <v>1</v>
      </c>
      <c r="G1164" s="10">
        <v>44182</v>
      </c>
      <c r="H1164" s="40">
        <v>454.86</v>
      </c>
      <c r="I1164" s="40">
        <v>36.388800000000003</v>
      </c>
      <c r="J1164" s="40">
        <v>11.371499999999999</v>
      </c>
      <c r="K1164" s="40">
        <v>502.62029999999999</v>
      </c>
      <c r="L1164" s="10">
        <v>44191</v>
      </c>
      <c r="M1164" t="s">
        <v>1829</v>
      </c>
      <c r="O1164" t="str">
        <f>VLOOKUP(Table5[[#This Row],[Vendor_ID]],Table3[[Vendor_ID]:[REPUTASI]],10,0)</f>
        <v>F</v>
      </c>
      <c r="P1164" t="str">
        <f>IF(Table5[[#This Row],[Reputation]]="F","Pembelian dilakukan kepada vendor dengan reputasi F","")</f>
        <v>Pembelian dilakukan kepada vendor dengan reputasi F</v>
      </c>
    </row>
    <row r="1165" spans="1:16" hidden="1" x14ac:dyDescent="0.25">
      <c r="A1165" s="4">
        <v>1440</v>
      </c>
      <c r="B1165" s="4">
        <v>4</v>
      </c>
      <c r="C1165" s="4">
        <v>4</v>
      </c>
      <c r="D1165" s="4">
        <v>256</v>
      </c>
      <c r="E1165" s="4">
        <v>1506</v>
      </c>
      <c r="F1165" s="4">
        <v>5</v>
      </c>
      <c r="G1165" s="11">
        <v>44182</v>
      </c>
      <c r="H1165" s="41">
        <v>43878.45</v>
      </c>
      <c r="I1165" s="41">
        <v>3510.2759999999998</v>
      </c>
      <c r="J1165" s="41">
        <v>1096.9612999999999</v>
      </c>
      <c r="K1165" s="41">
        <v>48485.687299999998</v>
      </c>
      <c r="L1165" s="11">
        <v>44191</v>
      </c>
      <c r="M1165" t="s">
        <v>1829</v>
      </c>
      <c r="O1165" t="str">
        <f>VLOOKUP(Table5[[#This Row],[Vendor_ID]],Table3[[Vendor_ID]:[REPUTASI]],10,0)</f>
        <v>B</v>
      </c>
      <c r="P1165" t="str">
        <f>IF(Table5[[#This Row],[Reputation]]="F","Pembelian dilakukan kepada vendor dengan reputasi F","")</f>
        <v/>
      </c>
    </row>
    <row r="1166" spans="1:16" hidden="1" x14ac:dyDescent="0.25">
      <c r="A1166" s="5">
        <v>1441</v>
      </c>
      <c r="B1166" s="5">
        <v>4</v>
      </c>
      <c r="C1166" s="5">
        <v>4</v>
      </c>
      <c r="D1166" s="5">
        <v>259</v>
      </c>
      <c r="E1166" s="5">
        <v>1626</v>
      </c>
      <c r="F1166" s="5">
        <v>2</v>
      </c>
      <c r="G1166" s="10">
        <v>44182</v>
      </c>
      <c r="H1166" s="40">
        <v>7132.125</v>
      </c>
      <c r="I1166" s="40">
        <v>570.57000000000005</v>
      </c>
      <c r="J1166" s="40">
        <v>178.3031</v>
      </c>
      <c r="K1166" s="40">
        <v>7880.9980999999998</v>
      </c>
      <c r="L1166" s="10">
        <v>44191</v>
      </c>
      <c r="M1166" t="s">
        <v>2817</v>
      </c>
      <c r="O1166" t="str">
        <f>VLOOKUP(Table5[[#This Row],[Vendor_ID]],Table3[[Vendor_ID]:[REPUTASI]],10,0)</f>
        <v>B</v>
      </c>
      <c r="P1166" t="str">
        <f>IF(Table5[[#This Row],[Reputation]]="F","Pembelian dilakukan kepada vendor dengan reputasi F","")</f>
        <v/>
      </c>
    </row>
    <row r="1167" spans="1:16" x14ac:dyDescent="0.25">
      <c r="A1167" s="4">
        <v>1442</v>
      </c>
      <c r="B1167" s="4">
        <v>5</v>
      </c>
      <c r="C1167" s="4">
        <v>4</v>
      </c>
      <c r="D1167" s="4">
        <v>260</v>
      </c>
      <c r="E1167" s="4">
        <v>1542</v>
      </c>
      <c r="F1167" s="4">
        <v>2</v>
      </c>
      <c r="G1167" s="11">
        <v>44182</v>
      </c>
      <c r="H1167" s="41">
        <v>28343.7</v>
      </c>
      <c r="I1167" s="41">
        <v>2267.4960000000001</v>
      </c>
      <c r="J1167" s="41">
        <v>708.59249999999997</v>
      </c>
      <c r="K1167" s="41">
        <v>31319.788499999999</v>
      </c>
      <c r="L1167" s="11">
        <v>44191</v>
      </c>
      <c r="M1167" t="s">
        <v>1829</v>
      </c>
      <c r="O1167" t="str">
        <f>VLOOKUP(Table5[[#This Row],[Vendor_ID]],Table3[[Vendor_ID]:[REPUTASI]],10,0)</f>
        <v>F</v>
      </c>
      <c r="P1167" t="str">
        <f>IF(Table5[[#This Row],[Reputation]]="F","Pembelian dilakukan kepada vendor dengan reputasi F","")</f>
        <v>Pembelian dilakukan kepada vendor dengan reputasi F</v>
      </c>
    </row>
    <row r="1168" spans="1:16" hidden="1" x14ac:dyDescent="0.25">
      <c r="A1168" s="5">
        <v>1443</v>
      </c>
      <c r="B1168" s="5">
        <v>4</v>
      </c>
      <c r="C1168" s="5">
        <v>4</v>
      </c>
      <c r="D1168" s="5">
        <v>258</v>
      </c>
      <c r="E1168" s="5">
        <v>1610</v>
      </c>
      <c r="F1168" s="5">
        <v>4</v>
      </c>
      <c r="G1168" s="10">
        <v>44182</v>
      </c>
      <c r="H1168" s="40">
        <v>22516.724999999999</v>
      </c>
      <c r="I1168" s="40">
        <v>1801.338</v>
      </c>
      <c r="J1168" s="40">
        <v>562.91809999999998</v>
      </c>
      <c r="K1168" s="40">
        <v>24880.981100000001</v>
      </c>
      <c r="L1168" s="10">
        <v>44191</v>
      </c>
      <c r="M1168" t="s">
        <v>2810</v>
      </c>
      <c r="O1168" t="str">
        <f>VLOOKUP(Table5[[#This Row],[Vendor_ID]],Table3[[Vendor_ID]:[REPUTASI]],10,0)</f>
        <v>A</v>
      </c>
      <c r="P1168" t="str">
        <f>IF(Table5[[#This Row],[Reputation]]="F","Pembelian dilakukan kepada vendor dengan reputasi F","")</f>
        <v/>
      </c>
    </row>
    <row r="1169" spans="1:16" hidden="1" x14ac:dyDescent="0.25">
      <c r="A1169" s="4">
        <v>1444</v>
      </c>
      <c r="B1169" s="4">
        <v>4</v>
      </c>
      <c r="C1169" s="4">
        <v>4</v>
      </c>
      <c r="D1169" s="4">
        <v>254</v>
      </c>
      <c r="E1169" s="4">
        <v>1638</v>
      </c>
      <c r="F1169" s="4">
        <v>5</v>
      </c>
      <c r="G1169" s="11">
        <v>44182</v>
      </c>
      <c r="H1169" s="41">
        <v>34644.224999999999</v>
      </c>
      <c r="I1169" s="41">
        <v>2771.538</v>
      </c>
      <c r="J1169" s="41">
        <v>866.10559999999998</v>
      </c>
      <c r="K1169" s="41">
        <v>38281.868600000002</v>
      </c>
      <c r="L1169" s="11">
        <v>44191</v>
      </c>
      <c r="M1169" t="s">
        <v>2817</v>
      </c>
      <c r="O1169" t="str">
        <f>VLOOKUP(Table5[[#This Row],[Vendor_ID]],Table3[[Vendor_ID]:[REPUTASI]],10,0)</f>
        <v>A</v>
      </c>
      <c r="P1169" t="str">
        <f>IF(Table5[[#This Row],[Reputation]]="F","Pembelian dilakukan kepada vendor dengan reputasi F","")</f>
        <v/>
      </c>
    </row>
    <row r="1170" spans="1:16" hidden="1" x14ac:dyDescent="0.25">
      <c r="A1170" s="5">
        <v>1445</v>
      </c>
      <c r="B1170" s="5">
        <v>4</v>
      </c>
      <c r="C1170" s="5">
        <v>4</v>
      </c>
      <c r="D1170" s="5">
        <v>257</v>
      </c>
      <c r="E1170" s="5">
        <v>1582</v>
      </c>
      <c r="F1170" s="5">
        <v>4</v>
      </c>
      <c r="G1170" s="10">
        <v>44182</v>
      </c>
      <c r="H1170" s="40">
        <v>364.92750000000001</v>
      </c>
      <c r="I1170" s="40">
        <v>29.194199999999999</v>
      </c>
      <c r="J1170" s="40">
        <v>9.1232000000000006</v>
      </c>
      <c r="K1170" s="40">
        <v>403.24489999999997</v>
      </c>
      <c r="L1170" s="10">
        <v>44191</v>
      </c>
      <c r="M1170" t="s">
        <v>2810</v>
      </c>
      <c r="O1170" t="str">
        <f>VLOOKUP(Table5[[#This Row],[Vendor_ID]],Table3[[Vendor_ID]:[REPUTASI]],10,0)</f>
        <v>A</v>
      </c>
      <c r="P1170" t="str">
        <f>IF(Table5[[#This Row],[Reputation]]="F","Pembelian dilakukan kepada vendor dengan reputasi F","")</f>
        <v/>
      </c>
    </row>
    <row r="1171" spans="1:16" hidden="1" x14ac:dyDescent="0.25">
      <c r="A1171" s="4">
        <v>1446</v>
      </c>
      <c r="B1171" s="4">
        <v>4</v>
      </c>
      <c r="C1171" s="4">
        <v>4</v>
      </c>
      <c r="D1171" s="4">
        <v>261</v>
      </c>
      <c r="E1171" s="4">
        <v>1510</v>
      </c>
      <c r="F1171" s="4">
        <v>5</v>
      </c>
      <c r="G1171" s="11">
        <v>44182</v>
      </c>
      <c r="H1171" s="41">
        <v>143.04150000000001</v>
      </c>
      <c r="I1171" s="41">
        <v>11.443300000000001</v>
      </c>
      <c r="J1171" s="41">
        <v>3.5760000000000001</v>
      </c>
      <c r="K1171" s="41">
        <v>158.0608</v>
      </c>
      <c r="L1171" s="11">
        <v>44191</v>
      </c>
      <c r="M1171" t="s">
        <v>2810</v>
      </c>
      <c r="O1171" t="str">
        <f>VLOOKUP(Table5[[#This Row],[Vendor_ID]],Table3[[Vendor_ID]:[REPUTASI]],10,0)</f>
        <v>A</v>
      </c>
      <c r="P1171" t="str">
        <f>IF(Table5[[#This Row],[Reputation]]="F","Pembelian dilakukan kepada vendor dengan reputasi F","")</f>
        <v/>
      </c>
    </row>
    <row r="1172" spans="1:16" x14ac:dyDescent="0.25">
      <c r="A1172" s="5">
        <v>1447</v>
      </c>
      <c r="B1172" s="5">
        <v>4</v>
      </c>
      <c r="C1172" s="5">
        <v>4</v>
      </c>
      <c r="D1172" s="5">
        <v>251</v>
      </c>
      <c r="E1172" s="5">
        <v>1526</v>
      </c>
      <c r="F1172" s="5">
        <v>2</v>
      </c>
      <c r="G1172" s="10">
        <v>44182</v>
      </c>
      <c r="H1172" s="40">
        <v>28199.325000000001</v>
      </c>
      <c r="I1172" s="40">
        <v>2255.9459999999999</v>
      </c>
      <c r="J1172" s="40">
        <v>704.98310000000004</v>
      </c>
      <c r="K1172" s="40">
        <v>31160.254099999998</v>
      </c>
      <c r="L1172" s="10">
        <v>44191</v>
      </c>
      <c r="M1172" t="s">
        <v>1829</v>
      </c>
      <c r="O1172" t="str">
        <f>VLOOKUP(Table5[[#This Row],[Vendor_ID]],Table3[[Vendor_ID]:[REPUTASI]],10,0)</f>
        <v>F</v>
      </c>
      <c r="P1172" t="str">
        <f>IF(Table5[[#This Row],[Reputation]]="F","Pembelian dilakukan kepada vendor dengan reputasi F","")</f>
        <v>Pembelian dilakukan kepada vendor dengan reputasi F</v>
      </c>
    </row>
    <row r="1173" spans="1:16" hidden="1" x14ac:dyDescent="0.25">
      <c r="A1173" s="4">
        <v>1448</v>
      </c>
      <c r="B1173" s="4">
        <v>4</v>
      </c>
      <c r="C1173" s="4">
        <v>4</v>
      </c>
      <c r="D1173" s="4">
        <v>253</v>
      </c>
      <c r="E1173" s="4">
        <v>1644</v>
      </c>
      <c r="F1173" s="4">
        <v>1</v>
      </c>
      <c r="G1173" s="11">
        <v>44182</v>
      </c>
      <c r="H1173" s="41">
        <v>3713.3249999999998</v>
      </c>
      <c r="I1173" s="41">
        <v>297.06599999999997</v>
      </c>
      <c r="J1173" s="41">
        <v>92.833100000000002</v>
      </c>
      <c r="K1173" s="41">
        <v>4103.2241000000004</v>
      </c>
      <c r="L1173" s="11">
        <v>44191</v>
      </c>
      <c r="M1173" t="s">
        <v>2817</v>
      </c>
      <c r="O1173" t="str">
        <f>VLOOKUP(Table5[[#This Row],[Vendor_ID]],Table3[[Vendor_ID]:[REPUTASI]],10,0)</f>
        <v>B</v>
      </c>
      <c r="P1173" t="str">
        <f>IF(Table5[[#This Row],[Reputation]]="F","Pembelian dilakukan kepada vendor dengan reputasi F","")</f>
        <v/>
      </c>
    </row>
    <row r="1174" spans="1:16" x14ac:dyDescent="0.25">
      <c r="A1174" s="5">
        <v>1449</v>
      </c>
      <c r="B1174" s="5">
        <v>4</v>
      </c>
      <c r="C1174" s="5">
        <v>4</v>
      </c>
      <c r="D1174" s="5">
        <v>255</v>
      </c>
      <c r="E1174" s="5">
        <v>1680</v>
      </c>
      <c r="F1174" s="5">
        <v>5</v>
      </c>
      <c r="G1174" s="10">
        <v>44182</v>
      </c>
      <c r="H1174" s="40">
        <v>63831.074999999997</v>
      </c>
      <c r="I1174" s="40">
        <v>5106.4859999999999</v>
      </c>
      <c r="J1174" s="40">
        <v>1595.7769000000001</v>
      </c>
      <c r="K1174" s="40">
        <v>70533.337899999999</v>
      </c>
      <c r="L1174" s="10">
        <v>44191</v>
      </c>
      <c r="M1174" t="s">
        <v>1829</v>
      </c>
      <c r="O1174" t="str">
        <f>VLOOKUP(Table5[[#This Row],[Vendor_ID]],Table3[[Vendor_ID]:[REPUTASI]],10,0)</f>
        <v>F</v>
      </c>
      <c r="P1174" t="str">
        <f>IF(Table5[[#This Row],[Reputation]]="F","Pembelian dilakukan kepada vendor dengan reputasi F","")</f>
        <v>Pembelian dilakukan kepada vendor dengan reputasi F</v>
      </c>
    </row>
    <row r="1175" spans="1:16" hidden="1" x14ac:dyDescent="0.25">
      <c r="A1175" s="4">
        <v>1450</v>
      </c>
      <c r="B1175" s="4">
        <v>4</v>
      </c>
      <c r="C1175" s="4">
        <v>4</v>
      </c>
      <c r="D1175" s="4">
        <v>256</v>
      </c>
      <c r="E1175" s="4">
        <v>1584</v>
      </c>
      <c r="F1175" s="4">
        <v>5</v>
      </c>
      <c r="G1175" s="11">
        <v>44182</v>
      </c>
      <c r="H1175" s="41">
        <v>9585.4500000000007</v>
      </c>
      <c r="I1175" s="41">
        <v>766.83600000000001</v>
      </c>
      <c r="J1175" s="41">
        <v>239.63630000000001</v>
      </c>
      <c r="K1175" s="41">
        <v>10591.9223</v>
      </c>
      <c r="L1175" s="11">
        <v>44191</v>
      </c>
      <c r="M1175" t="s">
        <v>1829</v>
      </c>
      <c r="O1175" t="str">
        <f>VLOOKUP(Table5[[#This Row],[Vendor_ID]],Table3[[Vendor_ID]:[REPUTASI]],10,0)</f>
        <v>B</v>
      </c>
      <c r="P1175" t="str">
        <f>IF(Table5[[#This Row],[Reputation]]="F","Pembelian dilakukan kepada vendor dengan reputasi F","")</f>
        <v/>
      </c>
    </row>
    <row r="1176" spans="1:16" hidden="1" x14ac:dyDescent="0.25">
      <c r="A1176" s="5">
        <v>1451</v>
      </c>
      <c r="B1176" s="5">
        <v>4</v>
      </c>
      <c r="C1176" s="5">
        <v>4</v>
      </c>
      <c r="D1176" s="5">
        <v>252</v>
      </c>
      <c r="E1176" s="5">
        <v>1620</v>
      </c>
      <c r="F1176" s="5">
        <v>5</v>
      </c>
      <c r="G1176" s="10">
        <v>44182</v>
      </c>
      <c r="H1176" s="40">
        <v>5711.4750000000004</v>
      </c>
      <c r="I1176" s="40">
        <v>456.91800000000001</v>
      </c>
      <c r="J1176" s="40">
        <v>142.7869</v>
      </c>
      <c r="K1176" s="40">
        <v>6311.1799000000001</v>
      </c>
      <c r="L1176" s="10">
        <v>44191</v>
      </c>
      <c r="M1176" t="s">
        <v>2817</v>
      </c>
      <c r="O1176" t="str">
        <f>VLOOKUP(Table5[[#This Row],[Vendor_ID]],Table3[[Vendor_ID]:[REPUTASI]],10,0)</f>
        <v>B</v>
      </c>
      <c r="P1176" t="str">
        <f>IF(Table5[[#This Row],[Reputation]]="F","Pembelian dilakukan kepada vendor dengan reputasi F","")</f>
        <v/>
      </c>
    </row>
    <row r="1177" spans="1:16" hidden="1" x14ac:dyDescent="0.25">
      <c r="A1177" s="4">
        <v>1452</v>
      </c>
      <c r="B1177" s="4">
        <v>4</v>
      </c>
      <c r="C1177" s="4">
        <v>4</v>
      </c>
      <c r="D1177" s="4">
        <v>260</v>
      </c>
      <c r="E1177" s="4">
        <v>1666</v>
      </c>
      <c r="F1177" s="4">
        <v>5</v>
      </c>
      <c r="G1177" s="11">
        <v>44182</v>
      </c>
      <c r="H1177" s="41">
        <v>273.70350000000002</v>
      </c>
      <c r="I1177" s="41">
        <v>21.8963</v>
      </c>
      <c r="J1177" s="41">
        <v>6.8426</v>
      </c>
      <c r="K1177" s="41">
        <v>302.44240000000002</v>
      </c>
      <c r="L1177" s="11">
        <v>44191</v>
      </c>
      <c r="M1177" t="s">
        <v>2817</v>
      </c>
      <c r="O1177" t="str">
        <f>VLOOKUP(Table5[[#This Row],[Vendor_ID]],Table3[[Vendor_ID]:[REPUTASI]],10,0)</f>
        <v>B</v>
      </c>
      <c r="P1177" t="str">
        <f>IF(Table5[[#This Row],[Reputation]]="F","Pembelian dilakukan kepada vendor dengan reputasi F","")</f>
        <v/>
      </c>
    </row>
    <row r="1178" spans="1:16" hidden="1" x14ac:dyDescent="0.25">
      <c r="A1178" s="5">
        <v>1453</v>
      </c>
      <c r="B1178" s="5">
        <v>4</v>
      </c>
      <c r="C1178" s="5">
        <v>4</v>
      </c>
      <c r="D1178" s="5">
        <v>258</v>
      </c>
      <c r="E1178" s="5">
        <v>1592</v>
      </c>
      <c r="F1178" s="5">
        <v>2</v>
      </c>
      <c r="G1178" s="10">
        <v>44183</v>
      </c>
      <c r="H1178" s="40">
        <v>97.965000000000003</v>
      </c>
      <c r="I1178" s="40">
        <v>7.8372000000000002</v>
      </c>
      <c r="J1178" s="40">
        <v>2.4491000000000001</v>
      </c>
      <c r="K1178" s="40">
        <v>108.2513</v>
      </c>
      <c r="L1178" s="10">
        <v>44192</v>
      </c>
      <c r="M1178" t="s">
        <v>2810</v>
      </c>
      <c r="O1178" t="str">
        <f>VLOOKUP(Table5[[#This Row],[Vendor_ID]],Table3[[Vendor_ID]:[REPUTASI]],10,0)</f>
        <v>A</v>
      </c>
      <c r="P1178" t="str">
        <f>IF(Table5[[#This Row],[Reputation]]="F","Pembelian dilakukan kepada vendor dengan reputasi F","")</f>
        <v/>
      </c>
    </row>
    <row r="1179" spans="1:16" hidden="1" x14ac:dyDescent="0.25">
      <c r="A1179" s="4">
        <v>1454</v>
      </c>
      <c r="B1179" s="4">
        <v>4</v>
      </c>
      <c r="C1179" s="4">
        <v>4</v>
      </c>
      <c r="D1179" s="4">
        <v>254</v>
      </c>
      <c r="E1179" s="4">
        <v>1618</v>
      </c>
      <c r="F1179" s="4">
        <v>4</v>
      </c>
      <c r="G1179" s="11">
        <v>44183</v>
      </c>
      <c r="H1179" s="41">
        <v>114.471</v>
      </c>
      <c r="I1179" s="41">
        <v>9.1577000000000002</v>
      </c>
      <c r="J1179" s="41">
        <v>2.8618000000000001</v>
      </c>
      <c r="K1179" s="41">
        <v>126.4905</v>
      </c>
      <c r="L1179" s="11">
        <v>44192</v>
      </c>
      <c r="M1179" t="s">
        <v>2810</v>
      </c>
      <c r="O1179" t="str">
        <f>VLOOKUP(Table5[[#This Row],[Vendor_ID]],Table3[[Vendor_ID]:[REPUTASI]],10,0)</f>
        <v>A</v>
      </c>
      <c r="P1179" t="str">
        <f>IF(Table5[[#This Row],[Reputation]]="F","Pembelian dilakukan kepada vendor dengan reputasi F","")</f>
        <v/>
      </c>
    </row>
    <row r="1180" spans="1:16" hidden="1" x14ac:dyDescent="0.25">
      <c r="A1180" s="5">
        <v>1455</v>
      </c>
      <c r="B1180" s="5">
        <v>4</v>
      </c>
      <c r="C1180" s="5">
        <v>4</v>
      </c>
      <c r="D1180" s="5">
        <v>257</v>
      </c>
      <c r="E1180" s="5">
        <v>1612</v>
      </c>
      <c r="F1180" s="5">
        <v>4</v>
      </c>
      <c r="G1180" s="10">
        <v>44183</v>
      </c>
      <c r="H1180" s="40">
        <v>132.6465</v>
      </c>
      <c r="I1180" s="40">
        <v>10.611700000000001</v>
      </c>
      <c r="J1180" s="40">
        <v>3.3161999999999998</v>
      </c>
      <c r="K1180" s="40">
        <v>146.5744</v>
      </c>
      <c r="L1180" s="10">
        <v>44192</v>
      </c>
      <c r="M1180" t="s">
        <v>2810</v>
      </c>
      <c r="O1180" t="str">
        <f>VLOOKUP(Table5[[#This Row],[Vendor_ID]],Table3[[Vendor_ID]:[REPUTASI]],10,0)</f>
        <v>A</v>
      </c>
      <c r="P1180" t="str">
        <f>IF(Table5[[#This Row],[Reputation]]="F","Pembelian dilakukan kepada vendor dengan reputasi F","")</f>
        <v/>
      </c>
    </row>
    <row r="1181" spans="1:16" hidden="1" x14ac:dyDescent="0.25">
      <c r="A1181" s="4">
        <v>1456</v>
      </c>
      <c r="B1181" s="4">
        <v>4</v>
      </c>
      <c r="C1181" s="4">
        <v>4</v>
      </c>
      <c r="D1181" s="4">
        <v>261</v>
      </c>
      <c r="E1181" s="4">
        <v>1586</v>
      </c>
      <c r="F1181" s="4">
        <v>5</v>
      </c>
      <c r="G1181" s="11">
        <v>44183</v>
      </c>
      <c r="H1181" s="41">
        <v>43878.45</v>
      </c>
      <c r="I1181" s="41">
        <v>3510.2759999999998</v>
      </c>
      <c r="J1181" s="41">
        <v>1096.9612999999999</v>
      </c>
      <c r="K1181" s="41">
        <v>48485.687299999998</v>
      </c>
      <c r="L1181" s="11">
        <v>44192</v>
      </c>
      <c r="M1181" t="s">
        <v>2817</v>
      </c>
      <c r="O1181" t="str">
        <f>VLOOKUP(Table5[[#This Row],[Vendor_ID]],Table3[[Vendor_ID]:[REPUTASI]],10,0)</f>
        <v>A</v>
      </c>
      <c r="P1181" t="str">
        <f>IF(Table5[[#This Row],[Reputation]]="F","Pembelian dilakukan kepada vendor dengan reputasi F","")</f>
        <v/>
      </c>
    </row>
    <row r="1182" spans="1:16" hidden="1" x14ac:dyDescent="0.25">
      <c r="A1182" s="5">
        <v>1457</v>
      </c>
      <c r="B1182" s="5">
        <v>4</v>
      </c>
      <c r="C1182" s="5">
        <v>4</v>
      </c>
      <c r="D1182" s="5">
        <v>250</v>
      </c>
      <c r="E1182" s="5">
        <v>1500</v>
      </c>
      <c r="F1182" s="5">
        <v>1</v>
      </c>
      <c r="G1182" s="10">
        <v>44183</v>
      </c>
      <c r="H1182" s="40">
        <v>418.95</v>
      </c>
      <c r="I1182" s="40">
        <v>33.515999999999998</v>
      </c>
      <c r="J1182" s="40">
        <v>10.473800000000001</v>
      </c>
      <c r="K1182" s="40">
        <v>462.93979999999999</v>
      </c>
      <c r="L1182" s="10">
        <v>44192</v>
      </c>
      <c r="M1182" t="s">
        <v>2817</v>
      </c>
      <c r="O1182" t="str">
        <f>VLOOKUP(Table5[[#This Row],[Vendor_ID]],Table3[[Vendor_ID]:[REPUTASI]],10,0)</f>
        <v>B</v>
      </c>
      <c r="P1182" t="str">
        <f>IF(Table5[[#This Row],[Reputation]]="F","Pembelian dilakukan kepada vendor dengan reputasi F","")</f>
        <v/>
      </c>
    </row>
    <row r="1183" spans="1:16" hidden="1" x14ac:dyDescent="0.25">
      <c r="A1183" s="4">
        <v>1458</v>
      </c>
      <c r="B1183" s="4">
        <v>4</v>
      </c>
      <c r="C1183" s="4">
        <v>4</v>
      </c>
      <c r="D1183" s="4">
        <v>253</v>
      </c>
      <c r="E1183" s="4">
        <v>1656</v>
      </c>
      <c r="F1183" s="4">
        <v>4</v>
      </c>
      <c r="G1183" s="11">
        <v>44183</v>
      </c>
      <c r="H1183" s="41">
        <v>633.74850000000004</v>
      </c>
      <c r="I1183" s="41">
        <v>50.6999</v>
      </c>
      <c r="J1183" s="41">
        <v>15.8437</v>
      </c>
      <c r="K1183" s="41">
        <v>700.2921</v>
      </c>
      <c r="L1183" s="11">
        <v>44192</v>
      </c>
      <c r="M1183" t="s">
        <v>2810</v>
      </c>
      <c r="O1183" t="str">
        <f>VLOOKUP(Table5[[#This Row],[Vendor_ID]],Table3[[Vendor_ID]:[REPUTASI]],10,0)</f>
        <v>A</v>
      </c>
      <c r="P1183" t="str">
        <f>IF(Table5[[#This Row],[Reputation]]="F","Pembelian dilakukan kepada vendor dengan reputasi F","")</f>
        <v/>
      </c>
    </row>
    <row r="1184" spans="1:16" x14ac:dyDescent="0.25">
      <c r="A1184" s="5">
        <v>1459</v>
      </c>
      <c r="B1184" s="5">
        <v>4</v>
      </c>
      <c r="C1184" s="5">
        <v>4</v>
      </c>
      <c r="D1184" s="5">
        <v>255</v>
      </c>
      <c r="E1184" s="5">
        <v>1572</v>
      </c>
      <c r="F1184" s="5">
        <v>1</v>
      </c>
      <c r="G1184" s="10">
        <v>44183</v>
      </c>
      <c r="H1184" s="40">
        <v>461.79</v>
      </c>
      <c r="I1184" s="40">
        <v>36.943199999999997</v>
      </c>
      <c r="J1184" s="40">
        <v>11.5448</v>
      </c>
      <c r="K1184" s="40">
        <v>510.27800000000002</v>
      </c>
      <c r="L1184" s="10">
        <v>44192</v>
      </c>
      <c r="M1184" t="s">
        <v>1829</v>
      </c>
      <c r="O1184" t="str">
        <f>VLOOKUP(Table5[[#This Row],[Vendor_ID]],Table3[[Vendor_ID]:[REPUTASI]],10,0)</f>
        <v>F</v>
      </c>
      <c r="P1184" t="str">
        <f>IF(Table5[[#This Row],[Reputation]]="F","Pembelian dilakukan kepada vendor dengan reputasi F","")</f>
        <v>Pembelian dilakukan kepada vendor dengan reputasi F</v>
      </c>
    </row>
    <row r="1185" spans="1:16" hidden="1" x14ac:dyDescent="0.25">
      <c r="A1185" s="4">
        <v>1460</v>
      </c>
      <c r="B1185" s="4">
        <v>4</v>
      </c>
      <c r="C1185" s="4">
        <v>4</v>
      </c>
      <c r="D1185" s="4">
        <v>256</v>
      </c>
      <c r="E1185" s="4">
        <v>1562</v>
      </c>
      <c r="F1185" s="4">
        <v>4</v>
      </c>
      <c r="G1185" s="11">
        <v>44183</v>
      </c>
      <c r="H1185" s="41">
        <v>364.45499999999998</v>
      </c>
      <c r="I1185" s="41">
        <v>29.156400000000001</v>
      </c>
      <c r="J1185" s="41">
        <v>9.1113999999999997</v>
      </c>
      <c r="K1185" s="41">
        <v>402.72280000000001</v>
      </c>
      <c r="L1185" s="11">
        <v>44192</v>
      </c>
      <c r="M1185" t="s">
        <v>2817</v>
      </c>
      <c r="O1185" t="str">
        <f>VLOOKUP(Table5[[#This Row],[Vendor_ID]],Table3[[Vendor_ID]:[REPUTASI]],10,0)</f>
        <v>B</v>
      </c>
      <c r="P1185" t="str">
        <f>IF(Table5[[#This Row],[Reputation]]="F","Pembelian dilakukan kepada vendor dengan reputasi F","")</f>
        <v/>
      </c>
    </row>
    <row r="1186" spans="1:16" hidden="1" x14ac:dyDescent="0.25">
      <c r="A1186" s="5">
        <v>1461</v>
      </c>
      <c r="B1186" s="5">
        <v>4</v>
      </c>
      <c r="C1186" s="5">
        <v>4</v>
      </c>
      <c r="D1186" s="5">
        <v>259</v>
      </c>
      <c r="E1186" s="5">
        <v>1662</v>
      </c>
      <c r="F1186" s="5">
        <v>2</v>
      </c>
      <c r="G1186" s="10">
        <v>44183</v>
      </c>
      <c r="H1186" s="40">
        <v>37.075499999999998</v>
      </c>
      <c r="I1186" s="40">
        <v>2.9660000000000002</v>
      </c>
      <c r="J1186" s="40">
        <v>0.92689999999999995</v>
      </c>
      <c r="K1186" s="40">
        <v>40.968400000000003</v>
      </c>
      <c r="L1186" s="10">
        <v>44192</v>
      </c>
      <c r="M1186" t="s">
        <v>2810</v>
      </c>
      <c r="O1186" t="str">
        <f>VLOOKUP(Table5[[#This Row],[Vendor_ID]],Table3[[Vendor_ID]:[REPUTASI]],10,0)</f>
        <v>A</v>
      </c>
      <c r="P1186" t="str">
        <f>IF(Table5[[#This Row],[Reputation]]="F","Pembelian dilakukan kepada vendor dengan reputasi F","")</f>
        <v/>
      </c>
    </row>
    <row r="1187" spans="1:16" hidden="1" x14ac:dyDescent="0.25">
      <c r="A1187" s="4">
        <v>1462</v>
      </c>
      <c r="B1187" s="4">
        <v>4</v>
      </c>
      <c r="C1187" s="4">
        <v>4</v>
      </c>
      <c r="D1187" s="4">
        <v>260</v>
      </c>
      <c r="E1187" s="4">
        <v>1682</v>
      </c>
      <c r="F1187" s="4">
        <v>4</v>
      </c>
      <c r="G1187" s="11">
        <v>44183</v>
      </c>
      <c r="H1187" s="41">
        <v>21558.075000000001</v>
      </c>
      <c r="I1187" s="41">
        <v>1724.646</v>
      </c>
      <c r="J1187" s="41">
        <v>538.95190000000002</v>
      </c>
      <c r="K1187" s="41">
        <v>23821.672900000001</v>
      </c>
      <c r="L1187" s="11">
        <v>44192</v>
      </c>
      <c r="M1187" t="s">
        <v>2817</v>
      </c>
      <c r="O1187" t="str">
        <f>VLOOKUP(Table5[[#This Row],[Vendor_ID]],Table3[[Vendor_ID]:[REPUTASI]],10,0)</f>
        <v>B</v>
      </c>
      <c r="P1187" t="str">
        <f>IF(Table5[[#This Row],[Reputation]]="F","Pembelian dilakukan kepada vendor dengan reputasi F","")</f>
        <v/>
      </c>
    </row>
    <row r="1188" spans="1:16" hidden="1" x14ac:dyDescent="0.25">
      <c r="A1188" s="5">
        <v>1463</v>
      </c>
      <c r="B1188" s="5">
        <v>4</v>
      </c>
      <c r="C1188" s="5">
        <v>4</v>
      </c>
      <c r="D1188" s="5">
        <v>258</v>
      </c>
      <c r="E1188" s="5">
        <v>1686</v>
      </c>
      <c r="F1188" s="5">
        <v>4</v>
      </c>
      <c r="G1188" s="10">
        <v>44183</v>
      </c>
      <c r="H1188" s="40">
        <v>364.45499999999998</v>
      </c>
      <c r="I1188" s="40">
        <v>29.156400000000001</v>
      </c>
      <c r="J1188" s="40">
        <v>9.1113999999999997</v>
      </c>
      <c r="K1188" s="40">
        <v>402.72280000000001</v>
      </c>
      <c r="L1188" s="10">
        <v>44192</v>
      </c>
      <c r="M1188" t="s">
        <v>2810</v>
      </c>
      <c r="O1188" t="str">
        <f>VLOOKUP(Table5[[#This Row],[Vendor_ID]],Table3[[Vendor_ID]:[REPUTASI]],10,0)</f>
        <v>A</v>
      </c>
      <c r="P1188" t="str">
        <f>IF(Table5[[#This Row],[Reputation]]="F","Pembelian dilakukan kepada vendor dengan reputasi F","")</f>
        <v/>
      </c>
    </row>
    <row r="1189" spans="1:16" hidden="1" x14ac:dyDescent="0.25">
      <c r="A1189" s="4">
        <v>1464</v>
      </c>
      <c r="B1189" s="4">
        <v>6</v>
      </c>
      <c r="C1189" s="4">
        <v>4</v>
      </c>
      <c r="D1189" s="4">
        <v>254</v>
      </c>
      <c r="E1189" s="4">
        <v>1684</v>
      </c>
      <c r="F1189" s="4">
        <v>5</v>
      </c>
      <c r="G1189" s="11">
        <v>44183</v>
      </c>
      <c r="H1189" s="41">
        <v>41048.699999999997</v>
      </c>
      <c r="I1189" s="41">
        <v>3283.8960000000002</v>
      </c>
      <c r="J1189" s="41">
        <v>1026.2175</v>
      </c>
      <c r="K1189" s="41">
        <v>45358.813499999997</v>
      </c>
      <c r="L1189" s="11">
        <v>44192</v>
      </c>
      <c r="M1189" t="s">
        <v>2817</v>
      </c>
      <c r="O1189" t="str">
        <f>VLOOKUP(Table5[[#This Row],[Vendor_ID]],Table3[[Vendor_ID]:[REPUTASI]],10,0)</f>
        <v>B</v>
      </c>
      <c r="P1189" t="str">
        <f>IF(Table5[[#This Row],[Reputation]]="F","Pembelian dilakukan kepada vendor dengan reputasi F","")</f>
        <v/>
      </c>
    </row>
    <row r="1190" spans="1:16" hidden="1" x14ac:dyDescent="0.25">
      <c r="A1190" s="5">
        <v>1465</v>
      </c>
      <c r="B1190" s="5">
        <v>4</v>
      </c>
      <c r="C1190" s="5">
        <v>4</v>
      </c>
      <c r="D1190" s="5">
        <v>252</v>
      </c>
      <c r="E1190" s="5">
        <v>1534</v>
      </c>
      <c r="F1190" s="5">
        <v>4</v>
      </c>
      <c r="G1190" s="10">
        <v>44183</v>
      </c>
      <c r="H1190" s="40">
        <v>713.79</v>
      </c>
      <c r="I1190" s="40">
        <v>57.103200000000001</v>
      </c>
      <c r="J1190" s="40">
        <v>17.844799999999999</v>
      </c>
      <c r="K1190" s="40">
        <v>788.73800000000006</v>
      </c>
      <c r="L1190" s="10">
        <v>44192</v>
      </c>
      <c r="M1190" t="s">
        <v>2817</v>
      </c>
      <c r="O1190" t="str">
        <f>VLOOKUP(Table5[[#This Row],[Vendor_ID]],Table3[[Vendor_ID]:[REPUTASI]],10,0)</f>
        <v>B</v>
      </c>
      <c r="P1190" t="str">
        <f>IF(Table5[[#This Row],[Reputation]]="F","Pembelian dilakukan kepada vendor dengan reputasi F","")</f>
        <v/>
      </c>
    </row>
    <row r="1191" spans="1:16" hidden="1" x14ac:dyDescent="0.25">
      <c r="A1191" s="4">
        <v>1466</v>
      </c>
      <c r="B1191" s="4">
        <v>4</v>
      </c>
      <c r="C1191" s="4">
        <v>4</v>
      </c>
      <c r="D1191" s="4">
        <v>261</v>
      </c>
      <c r="E1191" s="4">
        <v>1614</v>
      </c>
      <c r="F1191" s="4">
        <v>5</v>
      </c>
      <c r="G1191" s="11">
        <v>44183</v>
      </c>
      <c r="H1191" s="41">
        <v>564.82650000000001</v>
      </c>
      <c r="I1191" s="41">
        <v>45.186100000000003</v>
      </c>
      <c r="J1191" s="41">
        <v>14.120699999999999</v>
      </c>
      <c r="K1191" s="41">
        <v>624.13329999999996</v>
      </c>
      <c r="L1191" s="11">
        <v>44192</v>
      </c>
      <c r="M1191" t="s">
        <v>2810</v>
      </c>
      <c r="O1191" t="str">
        <f>VLOOKUP(Table5[[#This Row],[Vendor_ID]],Table3[[Vendor_ID]:[REPUTASI]],10,0)</f>
        <v>A</v>
      </c>
      <c r="P1191" t="str">
        <f>IF(Table5[[#This Row],[Reputation]]="F","Pembelian dilakukan kepada vendor dengan reputasi F","")</f>
        <v/>
      </c>
    </row>
    <row r="1192" spans="1:16" x14ac:dyDescent="0.25">
      <c r="A1192" s="5">
        <v>1467</v>
      </c>
      <c r="B1192" s="5">
        <v>4</v>
      </c>
      <c r="C1192" s="5">
        <v>4</v>
      </c>
      <c r="D1192" s="5">
        <v>251</v>
      </c>
      <c r="E1192" s="5">
        <v>1588</v>
      </c>
      <c r="F1192" s="5">
        <v>5</v>
      </c>
      <c r="G1192" s="10">
        <v>44183</v>
      </c>
      <c r="H1192" s="40">
        <v>40471.199999999997</v>
      </c>
      <c r="I1192" s="40">
        <v>3237.6959999999999</v>
      </c>
      <c r="J1192" s="40">
        <v>1011.78</v>
      </c>
      <c r="K1192" s="40">
        <v>44720.675999999999</v>
      </c>
      <c r="L1192" s="10">
        <v>44192</v>
      </c>
      <c r="M1192" t="s">
        <v>1829</v>
      </c>
      <c r="O1192" t="str">
        <f>VLOOKUP(Table5[[#This Row],[Vendor_ID]],Table3[[Vendor_ID]:[REPUTASI]],10,0)</f>
        <v>F</v>
      </c>
      <c r="P1192" t="str">
        <f>IF(Table5[[#This Row],[Reputation]]="F","Pembelian dilakukan kepada vendor dengan reputasi F","")</f>
        <v>Pembelian dilakukan kepada vendor dengan reputasi F</v>
      </c>
    </row>
    <row r="1193" spans="1:16" hidden="1" x14ac:dyDescent="0.25">
      <c r="A1193" s="4">
        <v>1468</v>
      </c>
      <c r="B1193" s="4">
        <v>4</v>
      </c>
      <c r="C1193" s="4">
        <v>4</v>
      </c>
      <c r="D1193" s="4">
        <v>253</v>
      </c>
      <c r="E1193" s="4">
        <v>1622</v>
      </c>
      <c r="F1193" s="4">
        <v>4</v>
      </c>
      <c r="G1193" s="11">
        <v>44183</v>
      </c>
      <c r="H1193" s="41">
        <v>136.33199999999999</v>
      </c>
      <c r="I1193" s="41">
        <v>10.906599999999999</v>
      </c>
      <c r="J1193" s="41">
        <v>3.4083000000000001</v>
      </c>
      <c r="K1193" s="41">
        <v>150.64689999999999</v>
      </c>
      <c r="L1193" s="11">
        <v>44192</v>
      </c>
      <c r="M1193" t="s">
        <v>2810</v>
      </c>
      <c r="O1193" t="str">
        <f>VLOOKUP(Table5[[#This Row],[Vendor_ID]],Table3[[Vendor_ID]:[REPUTASI]],10,0)</f>
        <v>A</v>
      </c>
      <c r="P1193" t="str">
        <f>IF(Table5[[#This Row],[Reputation]]="F","Pembelian dilakukan kepada vendor dengan reputasi F","")</f>
        <v/>
      </c>
    </row>
    <row r="1194" spans="1:16" hidden="1" x14ac:dyDescent="0.25">
      <c r="A1194" s="5">
        <v>1469</v>
      </c>
      <c r="B1194" s="5">
        <v>4</v>
      </c>
      <c r="C1194" s="5">
        <v>4</v>
      </c>
      <c r="D1194" s="5">
        <v>255</v>
      </c>
      <c r="E1194" s="5">
        <v>1632</v>
      </c>
      <c r="F1194" s="5">
        <v>5</v>
      </c>
      <c r="G1194" s="10">
        <v>44184</v>
      </c>
      <c r="H1194" s="40">
        <v>62092.800000000003</v>
      </c>
      <c r="I1194" s="40">
        <v>4967.424</v>
      </c>
      <c r="J1194" s="40">
        <v>1552.32</v>
      </c>
      <c r="K1194" s="40">
        <v>68612.543999999994</v>
      </c>
      <c r="L1194" s="10">
        <v>44193</v>
      </c>
      <c r="M1194" t="s">
        <v>1829</v>
      </c>
      <c r="O1194" t="str">
        <f>VLOOKUP(Table5[[#This Row],[Vendor_ID]],Table3[[Vendor_ID]:[REPUTASI]],10,0)</f>
        <v>B</v>
      </c>
      <c r="P1194" t="str">
        <f>IF(Table5[[#This Row],[Reputation]]="F","Pembelian dilakukan kepada vendor dengan reputasi F","")</f>
        <v/>
      </c>
    </row>
    <row r="1195" spans="1:16" hidden="1" x14ac:dyDescent="0.25">
      <c r="A1195" s="4">
        <v>1470</v>
      </c>
      <c r="B1195" s="4">
        <v>4</v>
      </c>
      <c r="C1195" s="4">
        <v>4</v>
      </c>
      <c r="D1195" s="4">
        <v>256</v>
      </c>
      <c r="E1195" s="4">
        <v>1608</v>
      </c>
      <c r="F1195" s="4">
        <v>5</v>
      </c>
      <c r="G1195" s="11">
        <v>44184</v>
      </c>
      <c r="H1195" s="41">
        <v>5948.25</v>
      </c>
      <c r="I1195" s="41">
        <v>475.86</v>
      </c>
      <c r="J1195" s="41">
        <v>148.7063</v>
      </c>
      <c r="K1195" s="41">
        <v>6572.8163000000004</v>
      </c>
      <c r="L1195" s="11">
        <v>44193</v>
      </c>
      <c r="M1195" t="s">
        <v>1829</v>
      </c>
      <c r="O1195" t="str">
        <f>VLOOKUP(Table5[[#This Row],[Vendor_ID]],Table3[[Vendor_ID]:[REPUTASI]],10,0)</f>
        <v>B</v>
      </c>
      <c r="P1195" t="str">
        <f>IF(Table5[[#This Row],[Reputation]]="F","Pembelian dilakukan kepada vendor dengan reputasi F","")</f>
        <v/>
      </c>
    </row>
    <row r="1196" spans="1:16" x14ac:dyDescent="0.25">
      <c r="A1196" s="5">
        <v>1471</v>
      </c>
      <c r="B1196" s="5">
        <v>4</v>
      </c>
      <c r="C1196" s="5">
        <v>4</v>
      </c>
      <c r="D1196" s="5">
        <v>259</v>
      </c>
      <c r="E1196" s="5">
        <v>1576</v>
      </c>
      <c r="F1196" s="5">
        <v>5</v>
      </c>
      <c r="G1196" s="10">
        <v>44184</v>
      </c>
      <c r="H1196" s="40">
        <v>91117.95</v>
      </c>
      <c r="I1196" s="40">
        <v>7289.4359999999997</v>
      </c>
      <c r="J1196" s="40">
        <v>2277.9488000000001</v>
      </c>
      <c r="K1196" s="40">
        <v>100685.3348</v>
      </c>
      <c r="L1196" s="10">
        <v>44193</v>
      </c>
      <c r="M1196" t="s">
        <v>1829</v>
      </c>
      <c r="O1196" t="str">
        <f>VLOOKUP(Table5[[#This Row],[Vendor_ID]],Table3[[Vendor_ID]:[REPUTASI]],10,0)</f>
        <v>F</v>
      </c>
      <c r="P1196" t="str">
        <f>IF(Table5[[#This Row],[Reputation]]="F","Pembelian dilakukan kepada vendor dengan reputasi F","")</f>
        <v>Pembelian dilakukan kepada vendor dengan reputasi F</v>
      </c>
    </row>
    <row r="1197" spans="1:16" hidden="1" x14ac:dyDescent="0.25">
      <c r="A1197" s="4">
        <v>1472</v>
      </c>
      <c r="B1197" s="4">
        <v>4</v>
      </c>
      <c r="C1197" s="4">
        <v>4</v>
      </c>
      <c r="D1197" s="4">
        <v>260</v>
      </c>
      <c r="E1197" s="4">
        <v>1590</v>
      </c>
      <c r="F1197" s="4">
        <v>1</v>
      </c>
      <c r="G1197" s="11">
        <v>44184</v>
      </c>
      <c r="H1197" s="41">
        <v>525</v>
      </c>
      <c r="I1197" s="41">
        <v>42</v>
      </c>
      <c r="J1197" s="41">
        <v>13.125</v>
      </c>
      <c r="K1197" s="41">
        <v>580.125</v>
      </c>
      <c r="L1197" s="11">
        <v>44193</v>
      </c>
      <c r="M1197" t="s">
        <v>2817</v>
      </c>
      <c r="O1197" t="str">
        <f>VLOOKUP(Table5[[#This Row],[Vendor_ID]],Table3[[Vendor_ID]:[REPUTASI]],10,0)</f>
        <v>A</v>
      </c>
      <c r="P1197" t="str">
        <f>IF(Table5[[#This Row],[Reputation]]="F","Pembelian dilakukan kepada vendor dengan reputasi F","")</f>
        <v/>
      </c>
    </row>
    <row r="1198" spans="1:16" hidden="1" x14ac:dyDescent="0.25">
      <c r="A1198" s="5">
        <v>1473</v>
      </c>
      <c r="B1198" s="5">
        <v>4</v>
      </c>
      <c r="C1198" s="5">
        <v>4</v>
      </c>
      <c r="D1198" s="5">
        <v>258</v>
      </c>
      <c r="E1198" s="5">
        <v>1514</v>
      </c>
      <c r="F1198" s="5">
        <v>3</v>
      </c>
      <c r="G1198" s="10">
        <v>44184</v>
      </c>
      <c r="H1198" s="40">
        <v>1721.79</v>
      </c>
      <c r="I1198" s="40">
        <v>137.7432</v>
      </c>
      <c r="J1198" s="40">
        <v>43.044800000000002</v>
      </c>
      <c r="K1198" s="40">
        <v>1902.578</v>
      </c>
      <c r="L1198" s="10">
        <v>44193</v>
      </c>
      <c r="M1198" t="s">
        <v>2810</v>
      </c>
      <c r="O1198" t="str">
        <f>VLOOKUP(Table5[[#This Row],[Vendor_ID]],Table3[[Vendor_ID]:[REPUTASI]],10,0)</f>
        <v>A</v>
      </c>
      <c r="P1198" t="str">
        <f>IF(Table5[[#This Row],[Reputation]]="F","Pembelian dilakukan kepada vendor dengan reputasi F","")</f>
        <v/>
      </c>
    </row>
    <row r="1199" spans="1:16" hidden="1" x14ac:dyDescent="0.25">
      <c r="A1199" s="4">
        <v>1474</v>
      </c>
      <c r="B1199" s="4">
        <v>4</v>
      </c>
      <c r="C1199" s="4">
        <v>4</v>
      </c>
      <c r="D1199" s="4">
        <v>254</v>
      </c>
      <c r="E1199" s="4">
        <v>1498</v>
      </c>
      <c r="F1199" s="4">
        <v>4</v>
      </c>
      <c r="G1199" s="11">
        <v>44184</v>
      </c>
      <c r="H1199" s="41">
        <v>26455.275000000001</v>
      </c>
      <c r="I1199" s="41">
        <v>2116.422</v>
      </c>
      <c r="J1199" s="41">
        <v>661.38189999999997</v>
      </c>
      <c r="K1199" s="41">
        <v>29233.0789</v>
      </c>
      <c r="L1199" s="11">
        <v>44193</v>
      </c>
      <c r="M1199" t="s">
        <v>2810</v>
      </c>
      <c r="O1199" t="str">
        <f>VLOOKUP(Table5[[#This Row],[Vendor_ID]],Table3[[Vendor_ID]:[REPUTASI]],10,0)</f>
        <v>A</v>
      </c>
      <c r="P1199" t="str">
        <f>IF(Table5[[#This Row],[Reputation]]="F","Pembelian dilakukan kepada vendor dengan reputasi F","")</f>
        <v/>
      </c>
    </row>
    <row r="1200" spans="1:16" hidden="1" x14ac:dyDescent="0.25">
      <c r="A1200" s="5">
        <v>1475</v>
      </c>
      <c r="B1200" s="5">
        <v>4</v>
      </c>
      <c r="C1200" s="5">
        <v>4</v>
      </c>
      <c r="D1200" s="5">
        <v>257</v>
      </c>
      <c r="E1200" s="5">
        <v>1674</v>
      </c>
      <c r="F1200" s="5">
        <v>2</v>
      </c>
      <c r="G1200" s="10">
        <v>44184</v>
      </c>
      <c r="H1200" s="40">
        <v>944.37</v>
      </c>
      <c r="I1200" s="40">
        <v>75.549599999999998</v>
      </c>
      <c r="J1200" s="40">
        <v>23.609300000000001</v>
      </c>
      <c r="K1200" s="40">
        <v>1043.5289</v>
      </c>
      <c r="L1200" s="10">
        <v>44193</v>
      </c>
      <c r="M1200" t="s">
        <v>2810</v>
      </c>
      <c r="O1200" t="str">
        <f>VLOOKUP(Table5[[#This Row],[Vendor_ID]],Table3[[Vendor_ID]:[REPUTASI]],10,0)</f>
        <v>A</v>
      </c>
      <c r="P1200" t="str">
        <f>IF(Table5[[#This Row],[Reputation]]="F","Pembelian dilakukan kepada vendor dengan reputasi F","")</f>
        <v/>
      </c>
    </row>
    <row r="1201" spans="1:16" hidden="1" x14ac:dyDescent="0.25">
      <c r="A1201" s="4">
        <v>1476</v>
      </c>
      <c r="B1201" s="4">
        <v>5</v>
      </c>
      <c r="C1201" s="4">
        <v>4</v>
      </c>
      <c r="D1201" s="4">
        <v>261</v>
      </c>
      <c r="E1201" s="4">
        <v>1652</v>
      </c>
      <c r="F1201" s="4">
        <v>4</v>
      </c>
      <c r="G1201" s="11">
        <v>44184</v>
      </c>
      <c r="H1201" s="41">
        <v>51588.074999999997</v>
      </c>
      <c r="I1201" s="41">
        <v>4127.0460000000003</v>
      </c>
      <c r="J1201" s="41">
        <v>1289.7019</v>
      </c>
      <c r="K1201" s="41">
        <v>57004.822899999999</v>
      </c>
      <c r="L1201" s="11">
        <v>44193</v>
      </c>
      <c r="M1201" t="s">
        <v>1829</v>
      </c>
      <c r="O1201" t="str">
        <f>VLOOKUP(Table5[[#This Row],[Vendor_ID]],Table3[[Vendor_ID]:[REPUTASI]],10,0)</f>
        <v>B</v>
      </c>
      <c r="P1201" t="str">
        <f>IF(Table5[[#This Row],[Reputation]]="F","Pembelian dilakukan kepada vendor dengan reputasi F","")</f>
        <v/>
      </c>
    </row>
    <row r="1202" spans="1:16" x14ac:dyDescent="0.25">
      <c r="A1202" s="5">
        <v>1477</v>
      </c>
      <c r="B1202" s="5">
        <v>4</v>
      </c>
      <c r="C1202" s="5">
        <v>4</v>
      </c>
      <c r="D1202" s="5">
        <v>251</v>
      </c>
      <c r="E1202" s="5">
        <v>1578</v>
      </c>
      <c r="F1202" s="5">
        <v>3</v>
      </c>
      <c r="G1202" s="10">
        <v>44184</v>
      </c>
      <c r="H1202" s="40">
        <v>62843.55</v>
      </c>
      <c r="I1202" s="40">
        <v>5027.4840000000004</v>
      </c>
      <c r="J1202" s="40">
        <v>1571.0888</v>
      </c>
      <c r="K1202" s="40">
        <v>69442.122799999997</v>
      </c>
      <c r="L1202" s="10">
        <v>44193</v>
      </c>
      <c r="M1202" t="s">
        <v>1829</v>
      </c>
      <c r="O1202" t="str">
        <f>VLOOKUP(Table5[[#This Row],[Vendor_ID]],Table3[[Vendor_ID]:[REPUTASI]],10,0)</f>
        <v>F</v>
      </c>
      <c r="P1202" t="str">
        <f>IF(Table5[[#This Row],[Reputation]]="F","Pembelian dilakukan kepada vendor dengan reputasi F","")</f>
        <v>Pembelian dilakukan kepada vendor dengan reputasi F</v>
      </c>
    </row>
    <row r="1203" spans="1:16" hidden="1" x14ac:dyDescent="0.25">
      <c r="A1203" s="4">
        <v>1478</v>
      </c>
      <c r="B1203" s="4">
        <v>4</v>
      </c>
      <c r="C1203" s="4">
        <v>4</v>
      </c>
      <c r="D1203" s="4">
        <v>253</v>
      </c>
      <c r="E1203" s="4">
        <v>1538</v>
      </c>
      <c r="F1203" s="4">
        <v>5</v>
      </c>
      <c r="G1203" s="11">
        <v>44184</v>
      </c>
      <c r="H1203" s="41">
        <v>37843.574999999997</v>
      </c>
      <c r="I1203" s="41">
        <v>3027.4859999999999</v>
      </c>
      <c r="J1203" s="41">
        <v>946.08939999999996</v>
      </c>
      <c r="K1203" s="41">
        <v>41817.150399999999</v>
      </c>
      <c r="L1203" s="11">
        <v>44193</v>
      </c>
      <c r="M1203" t="s">
        <v>1829</v>
      </c>
      <c r="O1203" t="str">
        <f>VLOOKUP(Table5[[#This Row],[Vendor_ID]],Table3[[Vendor_ID]:[REPUTASI]],10,0)</f>
        <v>B</v>
      </c>
      <c r="P1203" t="str">
        <f>IF(Table5[[#This Row],[Reputation]]="F","Pembelian dilakukan kepada vendor dengan reputasi F","")</f>
        <v/>
      </c>
    </row>
    <row r="1204" spans="1:16" x14ac:dyDescent="0.25">
      <c r="A1204" s="5">
        <v>1479</v>
      </c>
      <c r="B1204" s="5">
        <v>4</v>
      </c>
      <c r="C1204" s="5">
        <v>4</v>
      </c>
      <c r="D1204" s="5">
        <v>255</v>
      </c>
      <c r="E1204" s="5">
        <v>1556</v>
      </c>
      <c r="F1204" s="5">
        <v>4</v>
      </c>
      <c r="G1204" s="10">
        <v>44184</v>
      </c>
      <c r="H1204" s="40">
        <v>25531.275000000001</v>
      </c>
      <c r="I1204" s="40">
        <v>2042.502</v>
      </c>
      <c r="J1204" s="40">
        <v>638.28189999999995</v>
      </c>
      <c r="K1204" s="40">
        <v>28212.0589</v>
      </c>
      <c r="L1204" s="10">
        <v>44193</v>
      </c>
      <c r="M1204" t="s">
        <v>1829</v>
      </c>
      <c r="O1204" t="str">
        <f>VLOOKUP(Table5[[#This Row],[Vendor_ID]],Table3[[Vendor_ID]:[REPUTASI]],10,0)</f>
        <v>F</v>
      </c>
      <c r="P1204" t="str">
        <f>IF(Table5[[#This Row],[Reputation]]="F","Pembelian dilakukan kepada vendor dengan reputasi F","")</f>
        <v>Pembelian dilakukan kepada vendor dengan reputasi F</v>
      </c>
    </row>
    <row r="1205" spans="1:16" hidden="1" x14ac:dyDescent="0.25">
      <c r="A1205" s="4">
        <v>1480</v>
      </c>
      <c r="B1205" s="4">
        <v>4</v>
      </c>
      <c r="C1205" s="4">
        <v>4</v>
      </c>
      <c r="D1205" s="4">
        <v>256</v>
      </c>
      <c r="E1205" s="4">
        <v>1554</v>
      </c>
      <c r="F1205" s="4">
        <v>4</v>
      </c>
      <c r="G1205" s="11">
        <v>44184</v>
      </c>
      <c r="H1205" s="41">
        <v>358.6275</v>
      </c>
      <c r="I1205" s="41">
        <v>28.690200000000001</v>
      </c>
      <c r="J1205" s="41">
        <v>8.9657</v>
      </c>
      <c r="K1205" s="41">
        <v>396.28339999999997</v>
      </c>
      <c r="L1205" s="11">
        <v>44193</v>
      </c>
      <c r="M1205" t="s">
        <v>2817</v>
      </c>
      <c r="O1205" t="str">
        <f>VLOOKUP(Table5[[#This Row],[Vendor_ID]],Table3[[Vendor_ID]:[REPUTASI]],10,0)</f>
        <v>B</v>
      </c>
      <c r="P1205" t="str">
        <f>IF(Table5[[#This Row],[Reputation]]="F","Pembelian dilakukan kepada vendor dengan reputasi F","")</f>
        <v/>
      </c>
    </row>
    <row r="1206" spans="1:16" hidden="1" x14ac:dyDescent="0.25">
      <c r="A1206" s="5">
        <v>1481</v>
      </c>
      <c r="B1206" s="5">
        <v>4</v>
      </c>
      <c r="C1206" s="5">
        <v>4</v>
      </c>
      <c r="D1206" s="5">
        <v>259</v>
      </c>
      <c r="E1206" s="5">
        <v>1688</v>
      </c>
      <c r="F1206" s="5">
        <v>4</v>
      </c>
      <c r="G1206" s="10">
        <v>44184</v>
      </c>
      <c r="H1206" s="40">
        <v>125.748</v>
      </c>
      <c r="I1206" s="40">
        <v>10.059799999999999</v>
      </c>
      <c r="J1206" s="40">
        <v>3.1436999999999999</v>
      </c>
      <c r="K1206" s="40">
        <v>138.95150000000001</v>
      </c>
      <c r="L1206" s="10">
        <v>44193</v>
      </c>
      <c r="M1206" t="s">
        <v>2810</v>
      </c>
      <c r="O1206" t="str">
        <f>VLOOKUP(Table5[[#This Row],[Vendor_ID]],Table3[[Vendor_ID]:[REPUTASI]],10,0)</f>
        <v>A</v>
      </c>
      <c r="P1206" t="str">
        <f>IF(Table5[[#This Row],[Reputation]]="F","Pembelian dilakukan kepada vendor dengan reputasi F","")</f>
        <v/>
      </c>
    </row>
    <row r="1207" spans="1:16" hidden="1" x14ac:dyDescent="0.25">
      <c r="A1207" s="4">
        <v>1482</v>
      </c>
      <c r="B1207" s="4">
        <v>4</v>
      </c>
      <c r="C1207" s="4">
        <v>4</v>
      </c>
      <c r="D1207" s="4">
        <v>260</v>
      </c>
      <c r="E1207" s="4">
        <v>1580</v>
      </c>
      <c r="F1207" s="4">
        <v>5</v>
      </c>
      <c r="G1207" s="11">
        <v>44184</v>
      </c>
      <c r="H1207" s="41">
        <v>150.79050000000001</v>
      </c>
      <c r="I1207" s="41">
        <v>12.0632</v>
      </c>
      <c r="J1207" s="41">
        <v>3.7698</v>
      </c>
      <c r="K1207" s="41">
        <v>166.62350000000001</v>
      </c>
      <c r="L1207" s="11">
        <v>44193</v>
      </c>
      <c r="M1207" t="s">
        <v>2810</v>
      </c>
      <c r="O1207" t="str">
        <f>VLOOKUP(Table5[[#This Row],[Vendor_ID]],Table3[[Vendor_ID]:[REPUTASI]],10,0)</f>
        <v>A</v>
      </c>
      <c r="P1207" t="str">
        <f>IF(Table5[[#This Row],[Reputation]]="F","Pembelian dilakukan kepada vendor dengan reputasi F","")</f>
        <v/>
      </c>
    </row>
    <row r="1208" spans="1:16" hidden="1" x14ac:dyDescent="0.25">
      <c r="A1208" s="5">
        <v>1483</v>
      </c>
      <c r="B1208" s="5">
        <v>4</v>
      </c>
      <c r="C1208" s="5">
        <v>4</v>
      </c>
      <c r="D1208" s="5">
        <v>258</v>
      </c>
      <c r="E1208" s="5">
        <v>1496</v>
      </c>
      <c r="F1208" s="5">
        <v>5</v>
      </c>
      <c r="G1208" s="10">
        <v>44184</v>
      </c>
      <c r="H1208" s="40">
        <v>416.745</v>
      </c>
      <c r="I1208" s="40">
        <v>33.339599999999997</v>
      </c>
      <c r="J1208" s="40">
        <v>10.4186</v>
      </c>
      <c r="K1208" s="40">
        <v>460.50319999999999</v>
      </c>
      <c r="L1208" s="10">
        <v>44193</v>
      </c>
      <c r="M1208" t="s">
        <v>2817</v>
      </c>
      <c r="O1208" t="str">
        <f>VLOOKUP(Table5[[#This Row],[Vendor_ID]],Table3[[Vendor_ID]:[REPUTASI]],10,0)</f>
        <v>B</v>
      </c>
      <c r="P1208" t="str">
        <f>IF(Table5[[#This Row],[Reputation]]="F","Pembelian dilakukan kepada vendor dengan reputasi F","")</f>
        <v/>
      </c>
    </row>
    <row r="1209" spans="1:16" hidden="1" x14ac:dyDescent="0.25">
      <c r="A1209" s="4">
        <v>1484</v>
      </c>
      <c r="B1209" s="4">
        <v>4</v>
      </c>
      <c r="C1209" s="4">
        <v>4</v>
      </c>
      <c r="D1209" s="4">
        <v>254</v>
      </c>
      <c r="E1209" s="4">
        <v>1494</v>
      </c>
      <c r="F1209" s="4">
        <v>2</v>
      </c>
      <c r="G1209" s="11">
        <v>44184</v>
      </c>
      <c r="H1209" s="41">
        <v>8847.2999999999993</v>
      </c>
      <c r="I1209" s="41">
        <v>707.78399999999999</v>
      </c>
      <c r="J1209" s="41">
        <v>221.1825</v>
      </c>
      <c r="K1209" s="41">
        <v>9776.2664999999997</v>
      </c>
      <c r="L1209" s="11">
        <v>44193</v>
      </c>
      <c r="M1209" t="s">
        <v>2810</v>
      </c>
      <c r="O1209" t="str">
        <f>VLOOKUP(Table5[[#This Row],[Vendor_ID]],Table3[[Vendor_ID]:[REPUTASI]],10,0)</f>
        <v>A</v>
      </c>
      <c r="P1209" t="str">
        <f>IF(Table5[[#This Row],[Reputation]]="F","Pembelian dilakukan kepada vendor dengan reputasi F","")</f>
        <v/>
      </c>
    </row>
    <row r="1210" spans="1:16" hidden="1" x14ac:dyDescent="0.25">
      <c r="A1210" s="5">
        <v>1485</v>
      </c>
      <c r="B1210" s="5">
        <v>4</v>
      </c>
      <c r="C1210" s="5">
        <v>4</v>
      </c>
      <c r="D1210" s="5">
        <v>257</v>
      </c>
      <c r="E1210" s="5">
        <v>1650</v>
      </c>
      <c r="F1210" s="5">
        <v>5</v>
      </c>
      <c r="G1210" s="10">
        <v>44185</v>
      </c>
      <c r="H1210" s="40">
        <v>171.07650000000001</v>
      </c>
      <c r="I1210" s="40">
        <v>13.6861</v>
      </c>
      <c r="J1210" s="40">
        <v>4.2769000000000004</v>
      </c>
      <c r="K1210" s="40">
        <v>189.0395</v>
      </c>
      <c r="L1210" s="10">
        <v>44194</v>
      </c>
      <c r="M1210" t="s">
        <v>2810</v>
      </c>
      <c r="O1210" t="str">
        <f>VLOOKUP(Table5[[#This Row],[Vendor_ID]],Table3[[Vendor_ID]:[REPUTASI]],10,0)</f>
        <v>A</v>
      </c>
      <c r="P1210" t="str">
        <f>IF(Table5[[#This Row],[Reputation]]="F","Pembelian dilakukan kepada vendor dengan reputasi F","")</f>
        <v/>
      </c>
    </row>
    <row r="1211" spans="1:16" hidden="1" x14ac:dyDescent="0.25">
      <c r="A1211" s="4">
        <v>1486</v>
      </c>
      <c r="B1211" s="4">
        <v>4</v>
      </c>
      <c r="C1211" s="4">
        <v>4</v>
      </c>
      <c r="D1211" s="4">
        <v>261</v>
      </c>
      <c r="E1211" s="4">
        <v>1654</v>
      </c>
      <c r="F1211" s="4">
        <v>4</v>
      </c>
      <c r="G1211" s="11">
        <v>44185</v>
      </c>
      <c r="H1211" s="41">
        <v>20397.3</v>
      </c>
      <c r="I1211" s="41">
        <v>1631.7840000000001</v>
      </c>
      <c r="J1211" s="41">
        <v>509.9325</v>
      </c>
      <c r="K1211" s="41">
        <v>22539.016500000002</v>
      </c>
      <c r="L1211" s="11">
        <v>44194</v>
      </c>
      <c r="M1211" t="s">
        <v>2817</v>
      </c>
      <c r="O1211" t="str">
        <f>VLOOKUP(Table5[[#This Row],[Vendor_ID]],Table3[[Vendor_ID]:[REPUTASI]],10,0)</f>
        <v>B</v>
      </c>
      <c r="P1211" t="str">
        <f>IF(Table5[[#This Row],[Reputation]]="F","Pembelian dilakukan kepada vendor dengan reputasi F","")</f>
        <v/>
      </c>
    </row>
    <row r="1212" spans="1:16" hidden="1" x14ac:dyDescent="0.25">
      <c r="A1212" s="5">
        <v>1487</v>
      </c>
      <c r="B1212" s="5">
        <v>4</v>
      </c>
      <c r="C1212" s="5">
        <v>4</v>
      </c>
      <c r="D1212" s="5">
        <v>251</v>
      </c>
      <c r="E1212" s="5">
        <v>1664</v>
      </c>
      <c r="F1212" s="5">
        <v>3</v>
      </c>
      <c r="G1212" s="10">
        <v>44185</v>
      </c>
      <c r="H1212" s="40">
        <v>14628.075000000001</v>
      </c>
      <c r="I1212" s="40">
        <v>1170.2460000000001</v>
      </c>
      <c r="J1212" s="40">
        <v>365.70190000000002</v>
      </c>
      <c r="K1212" s="40">
        <v>16164.0229</v>
      </c>
      <c r="L1212" s="10">
        <v>44194</v>
      </c>
      <c r="M1212" t="s">
        <v>2817</v>
      </c>
      <c r="O1212" t="str">
        <f>VLOOKUP(Table5[[#This Row],[Vendor_ID]],Table3[[Vendor_ID]:[REPUTASI]],10,0)</f>
        <v>B</v>
      </c>
      <c r="P1212" t="str">
        <f>IF(Table5[[#This Row],[Reputation]]="F","Pembelian dilakukan kepada vendor dengan reputasi F","")</f>
        <v/>
      </c>
    </row>
    <row r="1213" spans="1:16" x14ac:dyDescent="0.25">
      <c r="A1213" s="4">
        <v>1488</v>
      </c>
      <c r="B1213" s="4">
        <v>4</v>
      </c>
      <c r="C1213" s="4">
        <v>4</v>
      </c>
      <c r="D1213" s="4">
        <v>253</v>
      </c>
      <c r="E1213" s="4">
        <v>1678</v>
      </c>
      <c r="F1213" s="4">
        <v>3</v>
      </c>
      <c r="G1213" s="11">
        <v>44185</v>
      </c>
      <c r="H1213" s="41">
        <v>58685.55</v>
      </c>
      <c r="I1213" s="41">
        <v>4694.8440000000001</v>
      </c>
      <c r="J1213" s="41">
        <v>1467.1387999999999</v>
      </c>
      <c r="K1213" s="41">
        <v>64847.532800000001</v>
      </c>
      <c r="L1213" s="11">
        <v>44194</v>
      </c>
      <c r="M1213" t="s">
        <v>1829</v>
      </c>
      <c r="O1213" t="str">
        <f>VLOOKUP(Table5[[#This Row],[Vendor_ID]],Table3[[Vendor_ID]:[REPUTASI]],10,0)</f>
        <v>F</v>
      </c>
      <c r="P1213" t="str">
        <f>IF(Table5[[#This Row],[Reputation]]="F","Pembelian dilakukan kepada vendor dengan reputasi F","")</f>
        <v>Pembelian dilakukan kepada vendor dengan reputasi F</v>
      </c>
    </row>
    <row r="1214" spans="1:16" hidden="1" x14ac:dyDescent="0.25">
      <c r="A1214" s="5">
        <v>1489</v>
      </c>
      <c r="B1214" s="5">
        <v>4</v>
      </c>
      <c r="C1214" s="5">
        <v>4</v>
      </c>
      <c r="D1214" s="5">
        <v>252</v>
      </c>
      <c r="E1214" s="5">
        <v>1616</v>
      </c>
      <c r="F1214" s="5">
        <v>4</v>
      </c>
      <c r="G1214" s="10">
        <v>44185</v>
      </c>
      <c r="H1214" s="40">
        <v>630.59849999999994</v>
      </c>
      <c r="I1214" s="40">
        <v>50.447899999999997</v>
      </c>
      <c r="J1214" s="40">
        <v>15.765000000000001</v>
      </c>
      <c r="K1214" s="40">
        <v>696.81140000000005</v>
      </c>
      <c r="L1214" s="10">
        <v>44194</v>
      </c>
      <c r="M1214" t="s">
        <v>2817</v>
      </c>
      <c r="O1214" t="str">
        <f>VLOOKUP(Table5[[#This Row],[Vendor_ID]],Table3[[Vendor_ID]:[REPUTASI]],10,0)</f>
        <v>B</v>
      </c>
      <c r="P1214" t="str">
        <f>IF(Table5[[#This Row],[Reputation]]="F","Pembelian dilakukan kepada vendor dengan reputasi F","")</f>
        <v/>
      </c>
    </row>
    <row r="1215" spans="1:16" hidden="1" x14ac:dyDescent="0.25">
      <c r="A1215" s="4">
        <v>1490</v>
      </c>
      <c r="B1215" s="4">
        <v>4</v>
      </c>
      <c r="C1215" s="4">
        <v>4</v>
      </c>
      <c r="D1215" s="4">
        <v>256</v>
      </c>
      <c r="E1215" s="4">
        <v>1492</v>
      </c>
      <c r="F1215" s="4">
        <v>4</v>
      </c>
      <c r="G1215" s="11">
        <v>44185</v>
      </c>
      <c r="H1215" s="41">
        <v>358.6275</v>
      </c>
      <c r="I1215" s="41">
        <v>28.690200000000001</v>
      </c>
      <c r="J1215" s="41">
        <v>8.9657</v>
      </c>
      <c r="K1215" s="41">
        <v>396.28339999999997</v>
      </c>
      <c r="L1215" s="11">
        <v>44194</v>
      </c>
      <c r="M1215" t="s">
        <v>2817</v>
      </c>
      <c r="O1215" t="str">
        <f>VLOOKUP(Table5[[#This Row],[Vendor_ID]],Table3[[Vendor_ID]:[REPUTASI]],10,0)</f>
        <v>B</v>
      </c>
      <c r="P1215" t="str">
        <f>IF(Table5[[#This Row],[Reputation]]="F","Pembelian dilakukan kepada vendor dengan reputasi F","")</f>
        <v/>
      </c>
    </row>
    <row r="1216" spans="1:16" hidden="1" x14ac:dyDescent="0.25">
      <c r="A1216" s="5">
        <v>1491</v>
      </c>
      <c r="B1216" s="5">
        <v>4</v>
      </c>
      <c r="C1216" s="5">
        <v>4</v>
      </c>
      <c r="D1216" s="5">
        <v>259</v>
      </c>
      <c r="E1216" s="5">
        <v>1602</v>
      </c>
      <c r="F1216" s="5">
        <v>5</v>
      </c>
      <c r="G1216" s="10">
        <v>44185</v>
      </c>
      <c r="H1216" s="40">
        <v>1525.23</v>
      </c>
      <c r="I1216" s="40">
        <v>122.0184</v>
      </c>
      <c r="J1216" s="40">
        <v>38.130800000000001</v>
      </c>
      <c r="K1216" s="40">
        <v>1685.3792000000001</v>
      </c>
      <c r="L1216" s="10">
        <v>44194</v>
      </c>
      <c r="M1216" t="s">
        <v>2817</v>
      </c>
      <c r="O1216" t="str">
        <f>VLOOKUP(Table5[[#This Row],[Vendor_ID]],Table3[[Vendor_ID]:[REPUTASI]],10,0)</f>
        <v>B</v>
      </c>
      <c r="P1216" t="str">
        <f>IF(Table5[[#This Row],[Reputation]]="F","Pembelian dilakukan kepada vendor dengan reputasi F","")</f>
        <v/>
      </c>
    </row>
    <row r="1217" spans="1:16" hidden="1" x14ac:dyDescent="0.25">
      <c r="A1217" s="4">
        <v>1492</v>
      </c>
      <c r="B1217" s="4">
        <v>4</v>
      </c>
      <c r="C1217" s="4">
        <v>4</v>
      </c>
      <c r="D1217" s="4">
        <v>260</v>
      </c>
      <c r="E1217" s="4">
        <v>1540</v>
      </c>
      <c r="F1217" s="4">
        <v>4</v>
      </c>
      <c r="G1217" s="11">
        <v>44185</v>
      </c>
      <c r="H1217" s="41">
        <v>228.43799999999999</v>
      </c>
      <c r="I1217" s="41">
        <v>18.274999999999999</v>
      </c>
      <c r="J1217" s="41">
        <v>5.7110000000000003</v>
      </c>
      <c r="K1217" s="41">
        <v>252.42400000000001</v>
      </c>
      <c r="L1217" s="11">
        <v>44194</v>
      </c>
      <c r="M1217" t="s">
        <v>2810</v>
      </c>
      <c r="O1217" t="str">
        <f>VLOOKUP(Table5[[#This Row],[Vendor_ID]],Table3[[Vendor_ID]:[REPUTASI]],10,0)</f>
        <v>A</v>
      </c>
      <c r="P1217" t="str">
        <f>IF(Table5[[#This Row],[Reputation]]="F","Pembelian dilakukan kepada vendor dengan reputasi F","")</f>
        <v/>
      </c>
    </row>
    <row r="1218" spans="1:16" hidden="1" x14ac:dyDescent="0.25">
      <c r="A1218" s="5">
        <v>1493</v>
      </c>
      <c r="B1218" s="5">
        <v>4</v>
      </c>
      <c r="C1218" s="5">
        <v>4</v>
      </c>
      <c r="D1218" s="5">
        <v>258</v>
      </c>
      <c r="E1218" s="5">
        <v>1628</v>
      </c>
      <c r="F1218" s="5">
        <v>5</v>
      </c>
      <c r="G1218" s="10">
        <v>44185</v>
      </c>
      <c r="H1218" s="40">
        <v>34644.224999999999</v>
      </c>
      <c r="I1218" s="40">
        <v>2771.538</v>
      </c>
      <c r="J1218" s="40">
        <v>866.10559999999998</v>
      </c>
      <c r="K1218" s="40">
        <v>38281.868600000002</v>
      </c>
      <c r="L1218" s="10">
        <v>44194</v>
      </c>
      <c r="M1218" t="s">
        <v>2810</v>
      </c>
      <c r="O1218" t="str">
        <f>VLOOKUP(Table5[[#This Row],[Vendor_ID]],Table3[[Vendor_ID]:[REPUTASI]],10,0)</f>
        <v>A</v>
      </c>
      <c r="P1218" t="str">
        <f>IF(Table5[[#This Row],[Reputation]]="F","Pembelian dilakukan kepada vendor dengan reputasi F","")</f>
        <v/>
      </c>
    </row>
    <row r="1219" spans="1:16" hidden="1" x14ac:dyDescent="0.25">
      <c r="A1219" s="4">
        <v>1494</v>
      </c>
      <c r="B1219" s="4">
        <v>4</v>
      </c>
      <c r="C1219" s="4">
        <v>4</v>
      </c>
      <c r="D1219" s="4">
        <v>254</v>
      </c>
      <c r="E1219" s="4">
        <v>1604</v>
      </c>
      <c r="F1219" s="4">
        <v>4</v>
      </c>
      <c r="G1219" s="11">
        <v>44185</v>
      </c>
      <c r="H1219" s="41">
        <v>257.57549999999998</v>
      </c>
      <c r="I1219" s="41">
        <v>20.606000000000002</v>
      </c>
      <c r="J1219" s="41">
        <v>6.4394</v>
      </c>
      <c r="K1219" s="41">
        <v>284.62090000000001</v>
      </c>
      <c r="L1219" s="11">
        <v>44194</v>
      </c>
      <c r="M1219" t="s">
        <v>2810</v>
      </c>
      <c r="O1219" t="str">
        <f>VLOOKUP(Table5[[#This Row],[Vendor_ID]],Table3[[Vendor_ID]:[REPUTASI]],10,0)</f>
        <v>A</v>
      </c>
      <c r="P1219" t="str">
        <f>IF(Table5[[#This Row],[Reputation]]="F","Pembelian dilakukan kepada vendor dengan reputasi F","")</f>
        <v/>
      </c>
    </row>
    <row r="1220" spans="1:16" hidden="1" x14ac:dyDescent="0.25">
      <c r="A1220" s="5">
        <v>1495</v>
      </c>
      <c r="B1220" s="5">
        <v>4</v>
      </c>
      <c r="C1220" s="5">
        <v>4</v>
      </c>
      <c r="D1220" s="5">
        <v>257</v>
      </c>
      <c r="E1220" s="5">
        <v>1690</v>
      </c>
      <c r="F1220" s="5">
        <v>5</v>
      </c>
      <c r="G1220" s="10">
        <v>44185</v>
      </c>
      <c r="H1220" s="40">
        <v>146.286</v>
      </c>
      <c r="I1220" s="40">
        <v>11.7029</v>
      </c>
      <c r="J1220" s="40">
        <v>3.6572</v>
      </c>
      <c r="K1220" s="40">
        <v>161.64609999999999</v>
      </c>
      <c r="L1220" s="10">
        <v>44194</v>
      </c>
      <c r="M1220" t="s">
        <v>2810</v>
      </c>
      <c r="O1220" t="str">
        <f>VLOOKUP(Table5[[#This Row],[Vendor_ID]],Table3[[Vendor_ID]:[REPUTASI]],10,0)</f>
        <v>A</v>
      </c>
      <c r="P1220" t="str">
        <f>IF(Table5[[#This Row],[Reputation]]="F","Pembelian dilakukan kepada vendor dengan reputasi F","")</f>
        <v/>
      </c>
    </row>
    <row r="1221" spans="1:16" hidden="1" x14ac:dyDescent="0.25">
      <c r="A1221" s="4">
        <v>1496</v>
      </c>
      <c r="B1221" s="4">
        <v>4</v>
      </c>
      <c r="C1221" s="4">
        <v>4</v>
      </c>
      <c r="D1221" s="4">
        <v>261</v>
      </c>
      <c r="E1221" s="4">
        <v>1566</v>
      </c>
      <c r="F1221" s="4">
        <v>5</v>
      </c>
      <c r="G1221" s="11">
        <v>44185</v>
      </c>
      <c r="H1221" s="41">
        <v>102.56399999999999</v>
      </c>
      <c r="I1221" s="41">
        <v>8.2050999999999998</v>
      </c>
      <c r="J1221" s="41">
        <v>2.5640999999999998</v>
      </c>
      <c r="K1221" s="41">
        <v>113.33320000000001</v>
      </c>
      <c r="L1221" s="11">
        <v>44194</v>
      </c>
      <c r="M1221" t="s">
        <v>2810</v>
      </c>
      <c r="O1221" t="str">
        <f>VLOOKUP(Table5[[#This Row],[Vendor_ID]],Table3[[Vendor_ID]:[REPUTASI]],10,0)</f>
        <v>A</v>
      </c>
      <c r="P1221" t="str">
        <f>IF(Table5[[#This Row],[Reputation]]="F","Pembelian dilakukan kepada vendor dengan reputasi F","")</f>
        <v/>
      </c>
    </row>
    <row r="1222" spans="1:16" hidden="1" x14ac:dyDescent="0.25">
      <c r="A1222" s="5">
        <v>1497</v>
      </c>
      <c r="B1222" s="5">
        <v>4</v>
      </c>
      <c r="C1222" s="5">
        <v>4</v>
      </c>
      <c r="D1222" s="5">
        <v>251</v>
      </c>
      <c r="E1222" s="5">
        <v>1698</v>
      </c>
      <c r="F1222" s="5">
        <v>5</v>
      </c>
      <c r="G1222" s="10">
        <v>44185</v>
      </c>
      <c r="H1222" s="40">
        <v>150.79050000000001</v>
      </c>
      <c r="I1222" s="40">
        <v>12.0632</v>
      </c>
      <c r="J1222" s="40">
        <v>3.7698</v>
      </c>
      <c r="K1222" s="40">
        <v>166.62350000000001</v>
      </c>
      <c r="L1222" s="10">
        <v>44194</v>
      </c>
      <c r="M1222" t="s">
        <v>2810</v>
      </c>
      <c r="O1222" t="str">
        <f>VLOOKUP(Table5[[#This Row],[Vendor_ID]],Table3[[Vendor_ID]:[REPUTASI]],10,0)</f>
        <v>A</v>
      </c>
      <c r="P1222" t="str">
        <f>IF(Table5[[#This Row],[Reputation]]="F","Pembelian dilakukan kepada vendor dengan reputasi F","")</f>
        <v/>
      </c>
    </row>
    <row r="1223" spans="1:16" x14ac:dyDescent="0.25">
      <c r="A1223" s="4">
        <v>1498</v>
      </c>
      <c r="B1223" s="4">
        <v>4</v>
      </c>
      <c r="C1223" s="4">
        <v>4</v>
      </c>
      <c r="D1223" s="4">
        <v>253</v>
      </c>
      <c r="E1223" s="4">
        <v>1560</v>
      </c>
      <c r="F1223" s="4">
        <v>5</v>
      </c>
      <c r="G1223" s="11">
        <v>44185</v>
      </c>
      <c r="H1223" s="41">
        <v>13669.424999999999</v>
      </c>
      <c r="I1223" s="41">
        <v>1093.5540000000001</v>
      </c>
      <c r="J1223" s="41">
        <v>341.73559999999998</v>
      </c>
      <c r="K1223" s="41">
        <v>15104.714599999999</v>
      </c>
      <c r="L1223" s="11">
        <v>44194</v>
      </c>
      <c r="M1223" t="s">
        <v>1829</v>
      </c>
      <c r="O1223" t="str">
        <f>VLOOKUP(Table5[[#This Row],[Vendor_ID]],Table3[[Vendor_ID]:[REPUTASI]],10,0)</f>
        <v>F</v>
      </c>
      <c r="P1223" t="str">
        <f>IF(Table5[[#This Row],[Reputation]]="F","Pembelian dilakukan kepada vendor dengan reputasi F","")</f>
        <v>Pembelian dilakukan kepada vendor dengan reputasi F</v>
      </c>
    </row>
    <row r="1224" spans="1:16" hidden="1" x14ac:dyDescent="0.25">
      <c r="A1224" s="5">
        <v>1499</v>
      </c>
      <c r="B1224" s="5">
        <v>4</v>
      </c>
      <c r="C1224" s="5">
        <v>4</v>
      </c>
      <c r="D1224" s="5">
        <v>255</v>
      </c>
      <c r="E1224" s="5">
        <v>1692</v>
      </c>
      <c r="F1224" s="5">
        <v>5</v>
      </c>
      <c r="G1224" s="10">
        <v>44185</v>
      </c>
      <c r="H1224" s="40">
        <v>6756.12</v>
      </c>
      <c r="I1224" s="40">
        <v>540.4896</v>
      </c>
      <c r="J1224" s="40">
        <v>168.90299999999999</v>
      </c>
      <c r="K1224" s="40">
        <v>7465.5126</v>
      </c>
      <c r="L1224" s="10">
        <v>44194</v>
      </c>
      <c r="M1224" t="s">
        <v>1829</v>
      </c>
      <c r="O1224" t="str">
        <f>VLOOKUP(Table5[[#This Row],[Vendor_ID]],Table3[[Vendor_ID]:[REPUTASI]],10,0)</f>
        <v>B</v>
      </c>
      <c r="P1224" t="str">
        <f>IF(Table5[[#This Row],[Reputation]]="F","Pembelian dilakukan kepada vendor dengan reputasi F","")</f>
        <v/>
      </c>
    </row>
    <row r="1225" spans="1:16" x14ac:dyDescent="0.25">
      <c r="A1225" s="4">
        <v>1500</v>
      </c>
      <c r="B1225" s="4">
        <v>4</v>
      </c>
      <c r="C1225" s="4">
        <v>4</v>
      </c>
      <c r="D1225" s="4">
        <v>252</v>
      </c>
      <c r="E1225" s="4">
        <v>1696</v>
      </c>
      <c r="F1225" s="4">
        <v>2</v>
      </c>
      <c r="G1225" s="11">
        <v>44185</v>
      </c>
      <c r="H1225" s="41">
        <v>50860.425000000003</v>
      </c>
      <c r="I1225" s="41">
        <v>4068.8339999999998</v>
      </c>
      <c r="J1225" s="41">
        <v>1271.5106000000001</v>
      </c>
      <c r="K1225" s="41">
        <v>56200.7696</v>
      </c>
      <c r="L1225" s="11">
        <v>44194</v>
      </c>
      <c r="M1225" t="s">
        <v>1829</v>
      </c>
      <c r="O1225" t="str">
        <f>VLOOKUP(Table5[[#This Row],[Vendor_ID]],Table3[[Vendor_ID]:[REPUTASI]],10,0)</f>
        <v>F</v>
      </c>
      <c r="P1225" t="str">
        <f>IF(Table5[[#This Row],[Reputation]]="F","Pembelian dilakukan kepada vendor dengan reputasi F","")</f>
        <v>Pembelian dilakukan kepada vendor dengan reputasi F</v>
      </c>
    </row>
    <row r="1226" spans="1:16" hidden="1" x14ac:dyDescent="0.25">
      <c r="A1226" s="5">
        <v>4004</v>
      </c>
      <c r="B1226" s="5">
        <v>8</v>
      </c>
      <c r="C1226" s="5">
        <v>2</v>
      </c>
      <c r="D1226" s="5">
        <v>14</v>
      </c>
      <c r="E1226" s="5">
        <v>1636</v>
      </c>
      <c r="F1226" s="5">
        <v>3</v>
      </c>
      <c r="G1226" s="10">
        <v>44138</v>
      </c>
      <c r="H1226" s="40">
        <v>46383</v>
      </c>
      <c r="I1226" s="40">
        <v>3710.64</v>
      </c>
      <c r="J1226" s="40">
        <v>927.66</v>
      </c>
      <c r="K1226" s="40">
        <v>51021.3</v>
      </c>
      <c r="L1226" s="10">
        <v>42228.517893518518</v>
      </c>
      <c r="M1226" t="s">
        <v>2810</v>
      </c>
      <c r="O1226" t="str">
        <f>VLOOKUP(Table5[[#This Row],[Vendor_ID]],Table3[[Vendor_ID]:[REPUTASI]],10,0)</f>
        <v>A</v>
      </c>
      <c r="P1226" t="str">
        <f>IF(Table5[[#This Row],[Reputation]]="F","Pembelian dilakukan kepada vendor dengan reputasi F","")</f>
        <v/>
      </c>
    </row>
    <row r="1227" spans="1:16" hidden="1" x14ac:dyDescent="0.25">
      <c r="A1227" s="4">
        <v>4009</v>
      </c>
      <c r="B1227" s="4">
        <v>9</v>
      </c>
      <c r="C1227" s="4">
        <v>2</v>
      </c>
      <c r="D1227" s="4">
        <v>261</v>
      </c>
      <c r="E1227" s="4">
        <v>1492</v>
      </c>
      <c r="F1227" s="4">
        <v>3</v>
      </c>
      <c r="G1227" s="11">
        <v>44144</v>
      </c>
      <c r="H1227" s="41">
        <v>14915</v>
      </c>
      <c r="I1227" s="41">
        <v>1193.2</v>
      </c>
      <c r="J1227" s="41">
        <v>298.3</v>
      </c>
      <c r="K1227" s="41">
        <v>16406.5</v>
      </c>
      <c r="L1227" s="11">
        <v>42228.517893518518</v>
      </c>
      <c r="M1227" t="s">
        <v>2817</v>
      </c>
      <c r="O1227" t="str">
        <f>VLOOKUP(Table5[[#This Row],[Vendor_ID]],Table3[[Vendor_ID]:[REPUTASI]],10,0)</f>
        <v>B</v>
      </c>
      <c r="P1227" t="str">
        <f>IF(Table5[[#This Row],[Reputation]]="F","Pembelian dilakukan kepada vendor dengan reputasi F","")</f>
        <v/>
      </c>
    </row>
    <row r="1228" spans="1:16" hidden="1" x14ac:dyDescent="0.25">
      <c r="A1228" s="6">
        <v>4010</v>
      </c>
      <c r="B1228" s="6">
        <v>7</v>
      </c>
      <c r="C1228" s="6">
        <v>2</v>
      </c>
      <c r="D1228" s="6">
        <v>25</v>
      </c>
      <c r="E1228" s="6">
        <v>1574</v>
      </c>
      <c r="F1228" s="6">
        <v>3</v>
      </c>
      <c r="G1228" s="12">
        <v>44144</v>
      </c>
      <c r="H1228" s="42">
        <v>80000</v>
      </c>
      <c r="I1228" s="42">
        <v>6400</v>
      </c>
      <c r="J1228" s="42">
        <v>755.2</v>
      </c>
      <c r="K1228" s="42">
        <v>87155.199999999997</v>
      </c>
      <c r="L1228" s="12">
        <v>42228.517893518518</v>
      </c>
      <c r="M1228" t="s">
        <v>2810</v>
      </c>
      <c r="O1228" t="str">
        <f>VLOOKUP(Table5[[#This Row],[Vendor_ID]],Table3[[Vendor_ID]:[REPUTASI]],10,0)</f>
        <v>A</v>
      </c>
      <c r="P1228" t="str">
        <f>IF(Table5[[#This Row],[Reputation]]="F","Pembelian dilakukan kepada vendor dengan reputasi F","")</f>
        <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9E9B8-8095-4D09-A852-5230F92B5996}">
  <sheetPr>
    <tabColor theme="4" tint="-0.249977111117893"/>
  </sheetPr>
  <dimension ref="A1:N461"/>
  <sheetViews>
    <sheetView topLeftCell="C1" workbookViewId="0">
      <selection activeCell="M4" sqref="M4"/>
    </sheetView>
  </sheetViews>
  <sheetFormatPr defaultColWidth="8.85546875" defaultRowHeight="15" x14ac:dyDescent="0.25"/>
  <cols>
    <col min="1" max="1" width="11.85546875" style="44" customWidth="1"/>
    <col min="2" max="2" width="17.85546875" style="67" customWidth="1"/>
    <col min="3" max="3" width="19" style="44" customWidth="1"/>
    <col min="4" max="4" width="15.42578125" style="44" customWidth="1"/>
    <col min="5" max="5" width="19.42578125" style="44" customWidth="1"/>
    <col min="6" max="6" width="17.42578125" style="44" customWidth="1"/>
    <col min="7" max="7" width="16.42578125" style="61" customWidth="1"/>
    <col min="8" max="8" width="16.7109375" style="61" customWidth="1"/>
    <col min="9" max="9" width="15.42578125" style="61" customWidth="1"/>
    <col min="10" max="10" width="19.42578125" style="44" customWidth="1"/>
    <col min="11" max="11" width="11.7109375" style="44" customWidth="1"/>
    <col min="12" max="12" width="15.85546875" style="44" bestFit="1" customWidth="1"/>
    <col min="13" max="16384" width="8.85546875" style="44"/>
  </cols>
  <sheetData>
    <row r="1" spans="1:14" x14ac:dyDescent="0.25">
      <c r="A1" s="43" t="s">
        <v>16</v>
      </c>
      <c r="B1" s="81" t="s">
        <v>2771</v>
      </c>
      <c r="C1" s="43" t="s">
        <v>1586</v>
      </c>
      <c r="D1" s="69" t="s">
        <v>2811</v>
      </c>
      <c r="E1" s="69" t="s">
        <v>2812</v>
      </c>
      <c r="F1" s="43" t="s">
        <v>1585</v>
      </c>
      <c r="G1" s="82" t="s">
        <v>1584</v>
      </c>
      <c r="H1" s="82" t="s">
        <v>1583</v>
      </c>
      <c r="I1" s="82" t="s">
        <v>1582</v>
      </c>
      <c r="J1" s="43" t="s">
        <v>1581</v>
      </c>
      <c r="K1" s="83" t="s">
        <v>2809</v>
      </c>
      <c r="L1" s="43" t="s">
        <v>10</v>
      </c>
      <c r="M1" s="44" t="s">
        <v>2872</v>
      </c>
      <c r="N1" s="44" t="s">
        <v>2862</v>
      </c>
    </row>
    <row r="2" spans="1:14" hidden="1" x14ac:dyDescent="0.25">
      <c r="A2" s="52">
        <v>311</v>
      </c>
      <c r="B2" s="53">
        <v>1580</v>
      </c>
      <c r="C2" s="52">
        <v>17</v>
      </c>
      <c r="D2" s="54">
        <v>47.87</v>
      </c>
      <c r="E2" s="54">
        <v>50.263500000000001</v>
      </c>
      <c r="F2" s="55">
        <v>40784</v>
      </c>
      <c r="G2" s="56">
        <v>1</v>
      </c>
      <c r="H2" s="56">
        <v>5</v>
      </c>
      <c r="I2" s="56">
        <v>3</v>
      </c>
      <c r="J2" s="52" t="s">
        <v>1577</v>
      </c>
      <c r="K2" s="68" t="s">
        <v>2810</v>
      </c>
      <c r="L2" s="55">
        <v>40784</v>
      </c>
      <c r="M2" s="44" t="str">
        <f>IF(ISNA(VLOOKUP(Table37[[#This Row],[Vendor_ID]],'Rejection Pivot'!$A$5:$C$86,3,0)),"A",IF(VLOOKUP(Table37[[#This Row],[Vendor_ID]],'Rejection Pivot'!$A$5:$C$86,3,0)=0,"A",IF(VLOOKUP(Table37[[#This Row],[Vendor_ID]],'Rejection Pivot'!$A$5:$C$86,3,0)&gt;=3,"F","B")))</f>
        <v>A</v>
      </c>
      <c r="N2" s="44" t="str">
        <f>IF(Table37[[#This Row],[Reputation Test]]=Table37[[#This Row],[REPUTASI]],"","Reputasi di katalog salah")</f>
        <v/>
      </c>
    </row>
    <row r="3" spans="1:14" x14ac:dyDescent="0.25">
      <c r="A3" s="57">
        <v>312</v>
      </c>
      <c r="B3" s="58">
        <v>1688</v>
      </c>
      <c r="C3" s="57">
        <v>19</v>
      </c>
      <c r="D3" s="59">
        <v>39.92</v>
      </c>
      <c r="E3" s="59">
        <v>41.915999999999997</v>
      </c>
      <c r="F3" s="60">
        <v>40784</v>
      </c>
      <c r="G3" s="61">
        <v>1</v>
      </c>
      <c r="H3" s="61">
        <v>5</v>
      </c>
      <c r="I3" s="61">
        <v>3</v>
      </c>
      <c r="J3" s="57" t="s">
        <v>1576</v>
      </c>
      <c r="K3" s="68" t="s">
        <v>2810</v>
      </c>
      <c r="L3" s="60">
        <v>40784</v>
      </c>
      <c r="M3" s="44" t="str">
        <f>IF(ISNA(VLOOKUP(Table37[[#This Row],[Vendor_ID]],'Rejection Pivot'!$A$5:$C$86,3,0)),"A",IF(VLOOKUP(Table37[[#This Row],[Vendor_ID]],'Rejection Pivot'!$A$5:$C$86,3,0)=0,"A",IF(VLOOKUP(Table37[[#This Row],[Vendor_ID]],'Rejection Pivot'!$A$5:$C$86,3,0)&gt;=3,"F","B")))</f>
        <v>B</v>
      </c>
      <c r="N3" s="44" t="str">
        <f>IF(Table37[[#This Row],[Reputation Test]]=Table37[[#This Row],[REPUTASI]],"","Reputasi di katalog salah")</f>
        <v>Reputasi di katalog salah</v>
      </c>
    </row>
    <row r="4" spans="1:14" hidden="1" x14ac:dyDescent="0.25">
      <c r="A4" s="57">
        <v>314</v>
      </c>
      <c r="B4" s="58">
        <v>1650</v>
      </c>
      <c r="C4" s="57">
        <v>17</v>
      </c>
      <c r="D4" s="59">
        <v>54.31</v>
      </c>
      <c r="E4" s="59">
        <v>57.025500000000001</v>
      </c>
      <c r="F4" s="60">
        <v>40784</v>
      </c>
      <c r="G4" s="61">
        <v>1</v>
      </c>
      <c r="H4" s="61">
        <v>5</v>
      </c>
      <c r="J4" s="57" t="s">
        <v>1576</v>
      </c>
      <c r="K4" s="68" t="s">
        <v>2810</v>
      </c>
      <c r="L4" s="60">
        <v>40784</v>
      </c>
      <c r="M4" s="44" t="str">
        <f>IF(ISNA(VLOOKUP(Table37[[#This Row],[Vendor_ID]],'Rejection Pivot'!$A$5:$C$86,3,0)),"A",IF(VLOOKUP(Table37[[#This Row],[Vendor_ID]],'Rejection Pivot'!$A$5:$C$86,3,0)=0,"A",IF(VLOOKUP(Table37[[#This Row],[Vendor_ID]],'Rejection Pivot'!$A$5:$C$86,3,0)&gt;=3,"F","B")))</f>
        <v>A</v>
      </c>
      <c r="N4" s="44" t="str">
        <f>IF(Table37[[#This Row],[Reputation Test]]=Table37[[#This Row],[REPUTASI]],"","Reputasi di katalog salah")</f>
        <v/>
      </c>
    </row>
    <row r="5" spans="1:14" hidden="1" x14ac:dyDescent="0.25">
      <c r="A5" s="57">
        <v>317</v>
      </c>
      <c r="B5" s="58">
        <v>1578</v>
      </c>
      <c r="C5" s="57">
        <v>19</v>
      </c>
      <c r="D5" s="59">
        <v>28.17</v>
      </c>
      <c r="E5" s="59">
        <v>29.578499999999998</v>
      </c>
      <c r="F5" s="60">
        <v>40784</v>
      </c>
      <c r="G5" s="61">
        <v>100</v>
      </c>
      <c r="H5" s="61">
        <v>1000</v>
      </c>
      <c r="I5" s="61">
        <v>300</v>
      </c>
      <c r="J5" s="57" t="s">
        <v>1575</v>
      </c>
      <c r="K5" s="68" t="s">
        <v>1829</v>
      </c>
      <c r="L5" s="60">
        <v>40784</v>
      </c>
      <c r="M5" s="44" t="str">
        <f>IF(ISNA(VLOOKUP(Table37[[#This Row],[Vendor_ID]],'Rejection Pivot'!$A$5:$C$86,3,0)),"A",IF(VLOOKUP(Table37[[#This Row],[Vendor_ID]],'Rejection Pivot'!$A$5:$C$86,3,0)=0,"A",IF(VLOOKUP(Table37[[#This Row],[Vendor_ID]],'Rejection Pivot'!$A$5:$C$86,3,0)&gt;=3,"F","B")))</f>
        <v>F</v>
      </c>
      <c r="N5" s="44" t="str">
        <f>IF(Table37[[#This Row],[Reputation Test]]=Table37[[#This Row],[REPUTASI]],"","Reputasi di katalog salah")</f>
        <v/>
      </c>
    </row>
    <row r="6" spans="1:14" hidden="1" x14ac:dyDescent="0.25">
      <c r="A6" s="57">
        <v>317</v>
      </c>
      <c r="B6" s="58">
        <v>1678</v>
      </c>
      <c r="C6" s="57">
        <v>17</v>
      </c>
      <c r="D6" s="59">
        <v>25.77</v>
      </c>
      <c r="E6" s="59">
        <v>27.058499999999999</v>
      </c>
      <c r="F6" s="60">
        <v>40780</v>
      </c>
      <c r="G6" s="61">
        <v>100</v>
      </c>
      <c r="H6" s="61">
        <v>1000</v>
      </c>
      <c r="J6" s="57" t="s">
        <v>1575</v>
      </c>
      <c r="K6" s="68" t="s">
        <v>1829</v>
      </c>
      <c r="L6" s="60">
        <v>40780</v>
      </c>
      <c r="M6" s="44" t="str">
        <f>IF(ISNA(VLOOKUP(Table37[[#This Row],[Vendor_ID]],'Rejection Pivot'!$A$5:$C$86,3,0)),"A",IF(VLOOKUP(Table37[[#This Row],[Vendor_ID]],'Rejection Pivot'!$A$5:$C$86,3,0)=0,"A",IF(VLOOKUP(Table37[[#This Row],[Vendor_ID]],'Rejection Pivot'!$A$5:$C$86,3,0)&gt;=3,"F","B")))</f>
        <v>F</v>
      </c>
      <c r="N6" s="44" t="str">
        <f>IF(Table37[[#This Row],[Reputation Test]]=Table37[[#This Row],[REPUTASI]],"","Reputasi di katalog salah")</f>
        <v/>
      </c>
    </row>
    <row r="7" spans="1:14" hidden="1" x14ac:dyDescent="0.25">
      <c r="A7" s="57">
        <v>318</v>
      </c>
      <c r="B7" s="58">
        <v>1578</v>
      </c>
      <c r="C7" s="57">
        <v>19</v>
      </c>
      <c r="D7" s="59">
        <v>34.380000000000003</v>
      </c>
      <c r="E7" s="59">
        <v>36.098999999999997</v>
      </c>
      <c r="F7" s="60">
        <v>40784</v>
      </c>
      <c r="G7" s="61">
        <v>100</v>
      </c>
      <c r="H7" s="61">
        <v>1000</v>
      </c>
      <c r="J7" s="57" t="s">
        <v>1575</v>
      </c>
      <c r="K7" s="68" t="s">
        <v>1829</v>
      </c>
      <c r="L7" s="60">
        <v>40784</v>
      </c>
      <c r="M7" s="44" t="str">
        <f>IF(ISNA(VLOOKUP(Table37[[#This Row],[Vendor_ID]],'Rejection Pivot'!$A$5:$C$86,3,0)),"A",IF(VLOOKUP(Table37[[#This Row],[Vendor_ID]],'Rejection Pivot'!$A$5:$C$86,3,0)=0,"A",IF(VLOOKUP(Table37[[#This Row],[Vendor_ID]],'Rejection Pivot'!$A$5:$C$86,3,0)&gt;=3,"F","B")))</f>
        <v>F</v>
      </c>
      <c r="N7" s="44" t="str">
        <f>IF(Table37[[#This Row],[Reputation Test]]=Table37[[#This Row],[REPUTASI]],"","Reputasi di katalog salah")</f>
        <v/>
      </c>
    </row>
    <row r="8" spans="1:14" hidden="1" x14ac:dyDescent="0.25">
      <c r="A8" s="57">
        <v>318</v>
      </c>
      <c r="B8" s="58">
        <v>1678</v>
      </c>
      <c r="C8" s="57">
        <v>17</v>
      </c>
      <c r="D8" s="59">
        <v>31.98</v>
      </c>
      <c r="E8" s="59">
        <v>33.579000000000001</v>
      </c>
      <c r="F8" s="60">
        <v>40780</v>
      </c>
      <c r="G8" s="61">
        <v>100</v>
      </c>
      <c r="H8" s="61">
        <v>1000</v>
      </c>
      <c r="I8" s="61">
        <v>300</v>
      </c>
      <c r="J8" s="57" t="s">
        <v>1575</v>
      </c>
      <c r="K8" s="68" t="s">
        <v>1829</v>
      </c>
      <c r="L8" s="60">
        <v>40780</v>
      </c>
      <c r="M8" s="44" t="str">
        <f>IF(ISNA(VLOOKUP(Table37[[#This Row],[Vendor_ID]],'Rejection Pivot'!$A$5:$C$86,3,0)),"A",IF(VLOOKUP(Table37[[#This Row],[Vendor_ID]],'Rejection Pivot'!$A$5:$C$86,3,0)=0,"A",IF(VLOOKUP(Table37[[#This Row],[Vendor_ID]],'Rejection Pivot'!$A$5:$C$86,3,0)&gt;=3,"F","B")))</f>
        <v>F</v>
      </c>
      <c r="N8" s="44" t="str">
        <f>IF(Table37[[#This Row],[Reputation Test]]=Table37[[#This Row],[REPUTASI]],"","Reputasi di katalog salah")</f>
        <v/>
      </c>
    </row>
    <row r="9" spans="1:14" hidden="1" x14ac:dyDescent="0.25">
      <c r="A9" s="57">
        <v>319</v>
      </c>
      <c r="B9" s="58">
        <v>1556</v>
      </c>
      <c r="C9" s="57">
        <v>19</v>
      </c>
      <c r="D9" s="59">
        <v>44.21</v>
      </c>
      <c r="E9" s="59">
        <v>46.420499999999997</v>
      </c>
      <c r="F9" s="60">
        <v>40784</v>
      </c>
      <c r="G9" s="61">
        <v>100</v>
      </c>
      <c r="H9" s="61">
        <v>1000</v>
      </c>
      <c r="I9" s="61">
        <v>300</v>
      </c>
      <c r="J9" s="57" t="s">
        <v>1575</v>
      </c>
      <c r="K9" s="68" t="s">
        <v>1829</v>
      </c>
      <c r="L9" s="60">
        <v>40784</v>
      </c>
      <c r="M9" s="44" t="str">
        <f>IF(ISNA(VLOOKUP(Table37[[#This Row],[Vendor_ID]],'Rejection Pivot'!$A$5:$C$86,3,0)),"A",IF(VLOOKUP(Table37[[#This Row],[Vendor_ID]],'Rejection Pivot'!$A$5:$C$86,3,0)=0,"A",IF(VLOOKUP(Table37[[#This Row],[Vendor_ID]],'Rejection Pivot'!$A$5:$C$86,3,0)&gt;=3,"F","B")))</f>
        <v>F</v>
      </c>
      <c r="N9" s="44" t="str">
        <f>IF(Table37[[#This Row],[Reputation Test]]=Table37[[#This Row],[REPUTASI]],"","Reputasi di katalog salah")</f>
        <v/>
      </c>
    </row>
    <row r="10" spans="1:14" hidden="1" x14ac:dyDescent="0.25">
      <c r="A10" s="57">
        <v>319</v>
      </c>
      <c r="B10" s="58">
        <v>1578</v>
      </c>
      <c r="C10" s="57">
        <v>19</v>
      </c>
      <c r="D10" s="59">
        <v>46.27</v>
      </c>
      <c r="E10" s="59">
        <v>48.583500000000001</v>
      </c>
      <c r="F10" s="60">
        <v>40784</v>
      </c>
      <c r="G10" s="61">
        <v>100</v>
      </c>
      <c r="H10" s="61">
        <v>1000</v>
      </c>
      <c r="J10" s="57" t="s">
        <v>1575</v>
      </c>
      <c r="K10" s="68" t="s">
        <v>1829</v>
      </c>
      <c r="L10" s="60">
        <v>40784</v>
      </c>
      <c r="M10" s="44" t="str">
        <f>IF(ISNA(VLOOKUP(Table37[[#This Row],[Vendor_ID]],'Rejection Pivot'!$A$5:$C$86,3,0)),"A",IF(VLOOKUP(Table37[[#This Row],[Vendor_ID]],'Rejection Pivot'!$A$5:$C$86,3,0)=0,"A",IF(VLOOKUP(Table37[[#This Row],[Vendor_ID]],'Rejection Pivot'!$A$5:$C$86,3,0)&gt;=3,"F","B")))</f>
        <v>F</v>
      </c>
      <c r="N10" s="44" t="str">
        <f>IF(Table37[[#This Row],[Reputation Test]]=Table37[[#This Row],[REPUTASI]],"","Reputasi di katalog salah")</f>
        <v/>
      </c>
    </row>
    <row r="11" spans="1:14" hidden="1" x14ac:dyDescent="0.25">
      <c r="A11" s="57">
        <v>319</v>
      </c>
      <c r="B11" s="58">
        <v>1678</v>
      </c>
      <c r="C11" s="57">
        <v>17</v>
      </c>
      <c r="D11" s="59">
        <v>43.87</v>
      </c>
      <c r="E11" s="59">
        <v>46.063499999999998</v>
      </c>
      <c r="F11" s="60">
        <v>40780</v>
      </c>
      <c r="G11" s="61">
        <v>100</v>
      </c>
      <c r="H11" s="61">
        <v>1000</v>
      </c>
      <c r="J11" s="57" t="s">
        <v>1575</v>
      </c>
      <c r="K11" s="68" t="s">
        <v>1829</v>
      </c>
      <c r="L11" s="60">
        <v>40780</v>
      </c>
      <c r="M11" s="44" t="str">
        <f>IF(ISNA(VLOOKUP(Table37[[#This Row],[Vendor_ID]],'Rejection Pivot'!$A$5:$C$86,3,0)),"A",IF(VLOOKUP(Table37[[#This Row],[Vendor_ID]],'Rejection Pivot'!$A$5:$C$86,3,0)=0,"A",IF(VLOOKUP(Table37[[#This Row],[Vendor_ID]],'Rejection Pivot'!$A$5:$C$86,3,0)&gt;=3,"F","B")))</f>
        <v>F</v>
      </c>
      <c r="N11" s="44" t="str">
        <f>IF(Table37[[#This Row],[Reputation Test]]=Table37[[#This Row],[REPUTASI]],"","Reputasi di katalog salah")</f>
        <v/>
      </c>
    </row>
    <row r="12" spans="1:14" x14ac:dyDescent="0.25">
      <c r="A12" s="57">
        <v>320</v>
      </c>
      <c r="B12" s="58">
        <v>1514</v>
      </c>
      <c r="C12" s="57">
        <v>19</v>
      </c>
      <c r="D12" s="59">
        <v>47.28</v>
      </c>
      <c r="E12" s="59">
        <v>49.643999999999998</v>
      </c>
      <c r="F12" s="60">
        <v>40784</v>
      </c>
      <c r="G12" s="61">
        <v>1</v>
      </c>
      <c r="H12" s="61">
        <v>5</v>
      </c>
      <c r="I12" s="61">
        <v>3</v>
      </c>
      <c r="J12" s="57" t="s">
        <v>1579</v>
      </c>
      <c r="K12" s="68" t="s">
        <v>2810</v>
      </c>
      <c r="L12" s="60">
        <v>40784</v>
      </c>
      <c r="M12" s="44" t="str">
        <f>IF(ISNA(VLOOKUP(Table37[[#This Row],[Vendor_ID]],'Rejection Pivot'!$A$5:$C$86,3,0)),"A",IF(VLOOKUP(Table37[[#This Row],[Vendor_ID]],'Rejection Pivot'!$A$5:$C$86,3,0)=0,"A",IF(VLOOKUP(Table37[[#This Row],[Vendor_ID]],'Rejection Pivot'!$A$5:$C$86,3,0)&gt;=3,"F","B")))</f>
        <v>B</v>
      </c>
      <c r="N12" s="44" t="str">
        <f>IF(Table37[[#This Row],[Reputation Test]]=Table37[[#This Row],[REPUTASI]],"","Reputasi di katalog salah")</f>
        <v>Reputasi di katalog salah</v>
      </c>
    </row>
    <row r="13" spans="1:14" hidden="1" x14ac:dyDescent="0.25">
      <c r="A13" s="57">
        <v>320</v>
      </c>
      <c r="B13" s="58">
        <v>1602</v>
      </c>
      <c r="C13" s="57">
        <v>17</v>
      </c>
      <c r="D13" s="59">
        <v>45.21</v>
      </c>
      <c r="E13" s="59">
        <v>47.470500000000001</v>
      </c>
      <c r="F13" s="60">
        <v>40774</v>
      </c>
      <c r="G13" s="61">
        <v>1</v>
      </c>
      <c r="H13" s="61">
        <v>5</v>
      </c>
      <c r="J13" s="57" t="s">
        <v>1579</v>
      </c>
      <c r="K13" s="68" t="s">
        <v>2817</v>
      </c>
      <c r="L13" s="60">
        <v>40774</v>
      </c>
      <c r="M13" s="44" t="str">
        <f>IF(ISNA(VLOOKUP(Table37[[#This Row],[Vendor_ID]],'Rejection Pivot'!$A$5:$C$86,3,0)),"A",IF(VLOOKUP(Table37[[#This Row],[Vendor_ID]],'Rejection Pivot'!$A$5:$C$86,3,0)=0,"A",IF(VLOOKUP(Table37[[#This Row],[Vendor_ID]],'Rejection Pivot'!$A$5:$C$86,3,0)&gt;=3,"F","B")))</f>
        <v>B</v>
      </c>
      <c r="N13" s="44" t="str">
        <f>IF(Table37[[#This Row],[Reputation Test]]=Table37[[#This Row],[REPUTASI]],"","Reputasi di katalog salah")</f>
        <v/>
      </c>
    </row>
    <row r="14" spans="1:14" hidden="1" x14ac:dyDescent="0.25">
      <c r="A14" s="57">
        <v>320</v>
      </c>
      <c r="B14" s="58">
        <v>1604</v>
      </c>
      <c r="C14" s="57">
        <v>17</v>
      </c>
      <c r="D14" s="59">
        <v>43.21</v>
      </c>
      <c r="E14" s="59">
        <v>45.3705</v>
      </c>
      <c r="F14" s="60">
        <v>40780</v>
      </c>
      <c r="G14" s="61">
        <v>1</v>
      </c>
      <c r="H14" s="61">
        <v>5</v>
      </c>
      <c r="J14" s="57" t="s">
        <v>1579</v>
      </c>
      <c r="K14" s="68" t="s">
        <v>2810</v>
      </c>
      <c r="L14" s="60">
        <v>40780</v>
      </c>
      <c r="M14" s="44" t="str">
        <f>IF(ISNA(VLOOKUP(Table37[[#This Row],[Vendor_ID]],'Rejection Pivot'!$A$5:$C$86,3,0)),"A",IF(VLOOKUP(Table37[[#This Row],[Vendor_ID]],'Rejection Pivot'!$A$5:$C$86,3,0)=0,"A",IF(VLOOKUP(Table37[[#This Row],[Vendor_ID]],'Rejection Pivot'!$A$5:$C$86,3,0)&gt;=3,"F","B")))</f>
        <v>A</v>
      </c>
      <c r="N14" s="44" t="str">
        <f>IF(Table37[[#This Row],[Reputation Test]]=Table37[[#This Row],[REPUTASI]],"","Reputasi di katalog salah")</f>
        <v/>
      </c>
    </row>
    <row r="15" spans="1:14" x14ac:dyDescent="0.25">
      <c r="A15" s="57">
        <v>321</v>
      </c>
      <c r="B15" s="58">
        <v>1514</v>
      </c>
      <c r="C15" s="57">
        <v>19</v>
      </c>
      <c r="D15" s="59">
        <v>42.21</v>
      </c>
      <c r="E15" s="59">
        <v>44.320500000000003</v>
      </c>
      <c r="F15" s="60">
        <v>40784</v>
      </c>
      <c r="G15" s="61">
        <v>1</v>
      </c>
      <c r="H15" s="61">
        <v>5</v>
      </c>
      <c r="J15" s="57" t="s">
        <v>1579</v>
      </c>
      <c r="K15" s="68" t="s">
        <v>2810</v>
      </c>
      <c r="L15" s="60">
        <v>40784</v>
      </c>
      <c r="M15" s="44" t="str">
        <f>IF(ISNA(VLOOKUP(Table37[[#This Row],[Vendor_ID]],'Rejection Pivot'!$A$5:$C$86,3,0)),"A",IF(VLOOKUP(Table37[[#This Row],[Vendor_ID]],'Rejection Pivot'!$A$5:$C$86,3,0)=0,"A",IF(VLOOKUP(Table37[[#This Row],[Vendor_ID]],'Rejection Pivot'!$A$5:$C$86,3,0)&gt;=3,"F","B")))</f>
        <v>B</v>
      </c>
      <c r="N15" s="44" t="str">
        <f>IF(Table37[[#This Row],[Reputation Test]]=Table37[[#This Row],[REPUTASI]],"","Reputasi di katalog salah")</f>
        <v>Reputasi di katalog salah</v>
      </c>
    </row>
    <row r="16" spans="1:14" hidden="1" x14ac:dyDescent="0.25">
      <c r="A16" s="57">
        <v>321</v>
      </c>
      <c r="B16" s="58">
        <v>1602</v>
      </c>
      <c r="C16" s="57">
        <v>17</v>
      </c>
      <c r="D16" s="59">
        <v>40.76</v>
      </c>
      <c r="E16" s="59">
        <v>42.798000000000002</v>
      </c>
      <c r="F16" s="60">
        <v>40774</v>
      </c>
      <c r="G16" s="61">
        <v>1</v>
      </c>
      <c r="H16" s="61">
        <v>5</v>
      </c>
      <c r="J16" s="57" t="s">
        <v>1579</v>
      </c>
      <c r="K16" s="68" t="s">
        <v>2817</v>
      </c>
      <c r="L16" s="60">
        <v>40774</v>
      </c>
      <c r="M16" s="44" t="str">
        <f>IF(ISNA(VLOOKUP(Table37[[#This Row],[Vendor_ID]],'Rejection Pivot'!$A$5:$C$86,3,0)),"A",IF(VLOOKUP(Table37[[#This Row],[Vendor_ID]],'Rejection Pivot'!$A$5:$C$86,3,0)=0,"A",IF(VLOOKUP(Table37[[#This Row],[Vendor_ID]],'Rejection Pivot'!$A$5:$C$86,3,0)&gt;=3,"F","B")))</f>
        <v>B</v>
      </c>
      <c r="N16" s="44" t="str">
        <f>IF(Table37[[#This Row],[Reputation Test]]=Table37[[#This Row],[REPUTASI]],"","Reputasi di katalog salah")</f>
        <v/>
      </c>
    </row>
    <row r="17" spans="1:14" hidden="1" x14ac:dyDescent="0.25">
      <c r="A17" s="57">
        <v>321</v>
      </c>
      <c r="B17" s="58">
        <v>1604</v>
      </c>
      <c r="C17" s="57">
        <v>17</v>
      </c>
      <c r="D17" s="59">
        <v>38.56</v>
      </c>
      <c r="E17" s="59">
        <v>40.488</v>
      </c>
      <c r="F17" s="60">
        <v>40780</v>
      </c>
      <c r="G17" s="61">
        <v>1</v>
      </c>
      <c r="H17" s="61">
        <v>5</v>
      </c>
      <c r="J17" s="57" t="s">
        <v>1579</v>
      </c>
      <c r="K17" s="68" t="s">
        <v>2810</v>
      </c>
      <c r="L17" s="60">
        <v>40780</v>
      </c>
      <c r="M17" s="44" t="str">
        <f>IF(ISNA(VLOOKUP(Table37[[#This Row],[Vendor_ID]],'Rejection Pivot'!$A$5:$C$86,3,0)),"A",IF(VLOOKUP(Table37[[#This Row],[Vendor_ID]],'Rejection Pivot'!$A$5:$C$86,3,0)=0,"A",IF(VLOOKUP(Table37[[#This Row],[Vendor_ID]],'Rejection Pivot'!$A$5:$C$86,3,0)&gt;=3,"F","B")))</f>
        <v>A</v>
      </c>
      <c r="N17" s="44" t="str">
        <f>IF(Table37[[#This Row],[Reputation Test]]=Table37[[#This Row],[REPUTASI]],"","Reputasi di katalog salah")</f>
        <v/>
      </c>
    </row>
    <row r="18" spans="1:14" x14ac:dyDescent="0.25">
      <c r="A18" s="57">
        <v>322</v>
      </c>
      <c r="B18" s="58">
        <v>1514</v>
      </c>
      <c r="C18" s="57">
        <v>19</v>
      </c>
      <c r="D18" s="59">
        <v>27.33</v>
      </c>
      <c r="E18" s="59">
        <v>28.6965</v>
      </c>
      <c r="F18" s="60">
        <v>40779</v>
      </c>
      <c r="G18" s="61">
        <v>20</v>
      </c>
      <c r="H18" s="61">
        <v>100</v>
      </c>
      <c r="J18" s="57" t="s">
        <v>1574</v>
      </c>
      <c r="K18" s="68" t="s">
        <v>2810</v>
      </c>
      <c r="L18" s="60">
        <v>40779</v>
      </c>
      <c r="M18" s="44" t="str">
        <f>IF(ISNA(VLOOKUP(Table37[[#This Row],[Vendor_ID]],'Rejection Pivot'!$A$5:$C$86,3,0)),"A",IF(VLOOKUP(Table37[[#This Row],[Vendor_ID]],'Rejection Pivot'!$A$5:$C$86,3,0)=0,"A",IF(VLOOKUP(Table37[[#This Row],[Vendor_ID]],'Rejection Pivot'!$A$5:$C$86,3,0)&gt;=3,"F","B")))</f>
        <v>B</v>
      </c>
      <c r="N18" s="44" t="str">
        <f>IF(Table37[[#This Row],[Reputation Test]]=Table37[[#This Row],[REPUTASI]],"","Reputasi di katalog salah")</f>
        <v>Reputasi di katalog salah</v>
      </c>
    </row>
    <row r="19" spans="1:14" hidden="1" x14ac:dyDescent="0.25">
      <c r="A19" s="57">
        <v>322</v>
      </c>
      <c r="B19" s="58">
        <v>1602</v>
      </c>
      <c r="C19" s="57">
        <v>17</v>
      </c>
      <c r="D19" s="59">
        <v>24.21</v>
      </c>
      <c r="E19" s="59">
        <v>25.420500000000001</v>
      </c>
      <c r="F19" s="60">
        <v>40780</v>
      </c>
      <c r="G19" s="61">
        <v>20</v>
      </c>
      <c r="H19" s="61">
        <v>100</v>
      </c>
      <c r="J19" s="57" t="s">
        <v>1574</v>
      </c>
      <c r="K19" s="68" t="s">
        <v>2817</v>
      </c>
      <c r="L19" s="60">
        <v>40780</v>
      </c>
      <c r="M19" s="44" t="str">
        <f>IF(ISNA(VLOOKUP(Table37[[#This Row],[Vendor_ID]],'Rejection Pivot'!$A$5:$C$86,3,0)),"A",IF(VLOOKUP(Table37[[#This Row],[Vendor_ID]],'Rejection Pivot'!$A$5:$C$86,3,0)=0,"A",IF(VLOOKUP(Table37[[#This Row],[Vendor_ID]],'Rejection Pivot'!$A$5:$C$86,3,0)&gt;=3,"F","B")))</f>
        <v>B</v>
      </c>
      <c r="N19" s="44" t="str">
        <f>IF(Table37[[#This Row],[Reputation Test]]=Table37[[#This Row],[REPUTASI]],"","Reputasi di katalog salah")</f>
        <v/>
      </c>
    </row>
    <row r="20" spans="1:14" hidden="1" x14ac:dyDescent="0.25">
      <c r="A20" s="57">
        <v>322</v>
      </c>
      <c r="B20" s="58">
        <v>1604</v>
      </c>
      <c r="C20" s="57">
        <v>17</v>
      </c>
      <c r="D20" s="59">
        <v>25.11</v>
      </c>
      <c r="E20" s="59">
        <v>26.365500000000001</v>
      </c>
      <c r="F20" s="60">
        <v>40780</v>
      </c>
      <c r="G20" s="61">
        <v>20</v>
      </c>
      <c r="H20" s="61">
        <v>100</v>
      </c>
      <c r="J20" s="57" t="s">
        <v>1574</v>
      </c>
      <c r="K20" s="68" t="s">
        <v>2810</v>
      </c>
      <c r="L20" s="60">
        <v>40780</v>
      </c>
      <c r="M20" s="44" t="str">
        <f>IF(ISNA(VLOOKUP(Table37[[#This Row],[Vendor_ID]],'Rejection Pivot'!$A$5:$C$86,3,0)),"A",IF(VLOOKUP(Table37[[#This Row],[Vendor_ID]],'Rejection Pivot'!$A$5:$C$86,3,0)=0,"A",IF(VLOOKUP(Table37[[#This Row],[Vendor_ID]],'Rejection Pivot'!$A$5:$C$86,3,0)&gt;=3,"F","B")))</f>
        <v>A</v>
      </c>
      <c r="N20" s="44" t="str">
        <f>IF(Table37[[#This Row],[Reputation Test]]=Table37[[#This Row],[REPUTASI]],"","Reputasi di katalog salah")</f>
        <v/>
      </c>
    </row>
    <row r="21" spans="1:14" hidden="1" x14ac:dyDescent="0.25">
      <c r="A21" s="57">
        <v>323</v>
      </c>
      <c r="B21" s="58">
        <v>1698</v>
      </c>
      <c r="C21" s="57">
        <v>17</v>
      </c>
      <c r="D21" s="59">
        <v>47.87</v>
      </c>
      <c r="E21" s="59">
        <v>50.263500000000001</v>
      </c>
      <c r="F21" s="60">
        <v>40780</v>
      </c>
      <c r="G21" s="61">
        <v>1</v>
      </c>
      <c r="H21" s="61">
        <v>5</v>
      </c>
      <c r="J21" s="57" t="s">
        <v>1577</v>
      </c>
      <c r="K21" s="68" t="s">
        <v>2810</v>
      </c>
      <c r="L21" s="60">
        <v>40780</v>
      </c>
      <c r="M21" s="44" t="str">
        <f>IF(ISNA(VLOOKUP(Table37[[#This Row],[Vendor_ID]],'Rejection Pivot'!$A$5:$C$86,3,0)),"A",IF(VLOOKUP(Table37[[#This Row],[Vendor_ID]],'Rejection Pivot'!$A$5:$C$86,3,0)=0,"A",IF(VLOOKUP(Table37[[#This Row],[Vendor_ID]],'Rejection Pivot'!$A$5:$C$86,3,0)&gt;=3,"F","B")))</f>
        <v>A</v>
      </c>
      <c r="N21" s="44" t="str">
        <f>IF(Table37[[#This Row],[Reputation Test]]=Table37[[#This Row],[REPUTASI]],"","Reputasi di katalog salah")</f>
        <v/>
      </c>
    </row>
    <row r="22" spans="1:14" x14ac:dyDescent="0.25">
      <c r="A22" s="57">
        <v>325</v>
      </c>
      <c r="B22" s="58">
        <v>1590</v>
      </c>
      <c r="C22" s="57">
        <v>19</v>
      </c>
      <c r="D22" s="59">
        <v>0.2</v>
      </c>
      <c r="E22" s="59">
        <v>0.21</v>
      </c>
      <c r="F22" s="60">
        <v>40784</v>
      </c>
      <c r="G22" s="61">
        <v>500</v>
      </c>
      <c r="H22" s="61">
        <v>2000</v>
      </c>
      <c r="J22" s="57" t="s">
        <v>1575</v>
      </c>
      <c r="K22" s="68" t="s">
        <v>2810</v>
      </c>
      <c r="L22" s="60">
        <v>40784</v>
      </c>
      <c r="M22" s="44" t="str">
        <f>IF(ISNA(VLOOKUP(Table37[[#This Row],[Vendor_ID]],'Rejection Pivot'!$A$5:$C$86,3,0)),"A",IF(VLOOKUP(Table37[[#This Row],[Vendor_ID]],'Rejection Pivot'!$A$5:$C$86,3,0)=0,"A",IF(VLOOKUP(Table37[[#This Row],[Vendor_ID]],'Rejection Pivot'!$A$5:$C$86,3,0)&gt;=3,"F","B")))</f>
        <v>F</v>
      </c>
      <c r="N22" s="44" t="str">
        <f>IF(Table37[[#This Row],[Reputation Test]]=Table37[[#This Row],[REPUTASI]],"","Reputasi di katalog salah")</f>
        <v>Reputasi di katalog salah</v>
      </c>
    </row>
    <row r="23" spans="1:14" x14ac:dyDescent="0.25">
      <c r="A23" s="57">
        <v>326</v>
      </c>
      <c r="B23" s="58">
        <v>1590</v>
      </c>
      <c r="C23" s="57">
        <v>19</v>
      </c>
      <c r="D23" s="59">
        <v>0.2</v>
      </c>
      <c r="E23" s="59">
        <v>0.21</v>
      </c>
      <c r="F23" s="60">
        <v>40784</v>
      </c>
      <c r="G23" s="61">
        <v>500</v>
      </c>
      <c r="H23" s="61">
        <v>2000</v>
      </c>
      <c r="J23" s="57" t="s">
        <v>1575</v>
      </c>
      <c r="K23" s="68" t="s">
        <v>2817</v>
      </c>
      <c r="L23" s="60">
        <v>40784</v>
      </c>
      <c r="M23" s="44" t="str">
        <f>IF(ISNA(VLOOKUP(Table37[[#This Row],[Vendor_ID]],'Rejection Pivot'!$A$5:$C$86,3,0)),"A",IF(VLOOKUP(Table37[[#This Row],[Vendor_ID]],'Rejection Pivot'!$A$5:$C$86,3,0)=0,"A",IF(VLOOKUP(Table37[[#This Row],[Vendor_ID]],'Rejection Pivot'!$A$5:$C$86,3,0)&gt;=3,"F","B")))</f>
        <v>F</v>
      </c>
      <c r="N23" s="44" t="str">
        <f>IF(Table37[[#This Row],[Reputation Test]]=Table37[[#This Row],[REPUTASI]],"","Reputasi di katalog salah")</f>
        <v>Reputasi di katalog salah</v>
      </c>
    </row>
    <row r="24" spans="1:14" x14ac:dyDescent="0.25">
      <c r="A24" s="57">
        <v>332</v>
      </c>
      <c r="B24" s="58">
        <v>1608</v>
      </c>
      <c r="C24" s="57">
        <v>19</v>
      </c>
      <c r="D24" s="59">
        <v>10.3</v>
      </c>
      <c r="E24" s="59">
        <v>10.815</v>
      </c>
      <c r="F24" s="60">
        <v>40784</v>
      </c>
      <c r="G24" s="61">
        <v>100</v>
      </c>
      <c r="H24" s="61">
        <v>1000</v>
      </c>
      <c r="J24" s="57" t="s">
        <v>1575</v>
      </c>
      <c r="K24" s="68" t="s">
        <v>2817</v>
      </c>
      <c r="L24" s="60">
        <v>40784</v>
      </c>
      <c r="M24" s="44" t="str">
        <f>IF(ISNA(VLOOKUP(Table37[[#This Row],[Vendor_ID]],'Rejection Pivot'!$A$5:$C$86,3,0)),"A",IF(VLOOKUP(Table37[[#This Row],[Vendor_ID]],'Rejection Pivot'!$A$5:$C$86,3,0)=0,"A",IF(VLOOKUP(Table37[[#This Row],[Vendor_ID]],'Rejection Pivot'!$A$5:$C$86,3,0)&gt;=3,"F","B")))</f>
        <v>F</v>
      </c>
      <c r="N24" s="44" t="str">
        <f>IF(Table37[[#This Row],[Reputation Test]]=Table37[[#This Row],[REPUTASI]],"","Reputasi di katalog salah")</f>
        <v>Reputasi di katalog salah</v>
      </c>
    </row>
    <row r="25" spans="1:14" hidden="1" x14ac:dyDescent="0.25">
      <c r="A25" s="57">
        <v>341</v>
      </c>
      <c r="B25" s="58">
        <v>1598</v>
      </c>
      <c r="C25" s="57">
        <v>15</v>
      </c>
      <c r="D25" s="59">
        <v>39.21</v>
      </c>
      <c r="E25" s="59">
        <v>41.170499999999997</v>
      </c>
      <c r="F25" s="60">
        <v>40781</v>
      </c>
      <c r="G25" s="61">
        <v>1</v>
      </c>
      <c r="H25" s="61">
        <v>5</v>
      </c>
      <c r="I25" s="61">
        <v>3</v>
      </c>
      <c r="J25" s="57" t="s">
        <v>1576</v>
      </c>
      <c r="K25" s="68" t="s">
        <v>2810</v>
      </c>
      <c r="L25" s="60">
        <v>40781</v>
      </c>
      <c r="M25" s="44" t="str">
        <f>IF(ISNA(VLOOKUP(Table37[[#This Row],[Vendor_ID]],'Rejection Pivot'!$A$5:$C$86,3,0)),"A",IF(VLOOKUP(Table37[[#This Row],[Vendor_ID]],'Rejection Pivot'!$A$5:$C$86,3,0)=0,"A",IF(VLOOKUP(Table37[[#This Row],[Vendor_ID]],'Rejection Pivot'!$A$5:$C$86,3,0)&gt;=3,"F","B")))</f>
        <v>A</v>
      </c>
      <c r="N25" s="44" t="str">
        <f>IF(Table37[[#This Row],[Reputation Test]]=Table37[[#This Row],[REPUTASI]],"","Reputasi di katalog salah")</f>
        <v/>
      </c>
    </row>
    <row r="26" spans="1:14" hidden="1" x14ac:dyDescent="0.25">
      <c r="A26" s="57">
        <v>341</v>
      </c>
      <c r="B26" s="58">
        <v>1614</v>
      </c>
      <c r="C26" s="57">
        <v>19</v>
      </c>
      <c r="D26" s="59">
        <v>45.31</v>
      </c>
      <c r="E26" s="59">
        <v>47.575499999999998</v>
      </c>
      <c r="F26" s="60">
        <v>40783</v>
      </c>
      <c r="G26" s="61">
        <v>1</v>
      </c>
      <c r="H26" s="61">
        <v>5</v>
      </c>
      <c r="J26" s="57" t="s">
        <v>1576</v>
      </c>
      <c r="K26" s="68" t="s">
        <v>2810</v>
      </c>
      <c r="L26" s="60">
        <v>40783</v>
      </c>
      <c r="M26" s="44" t="str">
        <f>IF(ISNA(VLOOKUP(Table37[[#This Row],[Vendor_ID]],'Rejection Pivot'!$A$5:$C$86,3,0)),"A",IF(VLOOKUP(Table37[[#This Row],[Vendor_ID]],'Rejection Pivot'!$A$5:$C$86,3,0)=0,"A",IF(VLOOKUP(Table37[[#This Row],[Vendor_ID]],'Rejection Pivot'!$A$5:$C$86,3,0)&gt;=3,"F","B")))</f>
        <v>A</v>
      </c>
      <c r="N26" s="44" t="str">
        <f>IF(Table37[[#This Row],[Reputation Test]]=Table37[[#This Row],[REPUTASI]],"","Reputasi di katalog salah")</f>
        <v/>
      </c>
    </row>
    <row r="27" spans="1:14" hidden="1" x14ac:dyDescent="0.25">
      <c r="A27" s="57">
        <v>341</v>
      </c>
      <c r="B27" s="58">
        <v>1622</v>
      </c>
      <c r="C27" s="57">
        <v>19</v>
      </c>
      <c r="D27" s="59">
        <v>45.21</v>
      </c>
      <c r="E27" s="59">
        <v>47.470500000000001</v>
      </c>
      <c r="F27" s="60">
        <v>40777</v>
      </c>
      <c r="G27" s="61">
        <v>1</v>
      </c>
      <c r="H27" s="61">
        <v>5</v>
      </c>
      <c r="J27" s="57" t="s">
        <v>1576</v>
      </c>
      <c r="K27" s="68" t="s">
        <v>2810</v>
      </c>
      <c r="L27" s="60">
        <v>40777</v>
      </c>
      <c r="M27" s="44" t="str">
        <f>IF(ISNA(VLOOKUP(Table37[[#This Row],[Vendor_ID]],'Rejection Pivot'!$A$5:$C$86,3,0)),"A",IF(VLOOKUP(Table37[[#This Row],[Vendor_ID]],'Rejection Pivot'!$A$5:$C$86,3,0)=0,"A",IF(VLOOKUP(Table37[[#This Row],[Vendor_ID]],'Rejection Pivot'!$A$5:$C$86,3,0)&gt;=3,"F","B")))</f>
        <v>A</v>
      </c>
      <c r="N27" s="44" t="str">
        <f>IF(Table37[[#This Row],[Reputation Test]]=Table37[[#This Row],[REPUTASI]],"","Reputasi di katalog salah")</f>
        <v/>
      </c>
    </row>
    <row r="28" spans="1:14" hidden="1" x14ac:dyDescent="0.25">
      <c r="A28" s="57">
        <v>342</v>
      </c>
      <c r="B28" s="58">
        <v>1598</v>
      </c>
      <c r="C28" s="57">
        <v>15</v>
      </c>
      <c r="D28" s="59">
        <v>37.21</v>
      </c>
      <c r="E28" s="59">
        <v>39.070500000000003</v>
      </c>
      <c r="F28" s="60">
        <v>40781</v>
      </c>
      <c r="G28" s="61">
        <v>1</v>
      </c>
      <c r="H28" s="61">
        <v>5</v>
      </c>
      <c r="I28" s="61">
        <v>3</v>
      </c>
      <c r="J28" s="57" t="s">
        <v>1576</v>
      </c>
      <c r="K28" s="68" t="s">
        <v>2810</v>
      </c>
      <c r="L28" s="60">
        <v>40781</v>
      </c>
      <c r="M28" s="44" t="str">
        <f>IF(ISNA(VLOOKUP(Table37[[#This Row],[Vendor_ID]],'Rejection Pivot'!$A$5:$C$86,3,0)),"A",IF(VLOOKUP(Table37[[#This Row],[Vendor_ID]],'Rejection Pivot'!$A$5:$C$86,3,0)=0,"A",IF(VLOOKUP(Table37[[#This Row],[Vendor_ID]],'Rejection Pivot'!$A$5:$C$86,3,0)&gt;=3,"F","B")))</f>
        <v>A</v>
      </c>
      <c r="N28" s="44" t="str">
        <f>IF(Table37[[#This Row],[Reputation Test]]=Table37[[#This Row],[REPUTASI]],"","Reputasi di katalog salah")</f>
        <v/>
      </c>
    </row>
    <row r="29" spans="1:14" hidden="1" x14ac:dyDescent="0.25">
      <c r="A29" s="57">
        <v>342</v>
      </c>
      <c r="B29" s="58">
        <v>1614</v>
      </c>
      <c r="C29" s="57">
        <v>19</v>
      </c>
      <c r="D29" s="59">
        <v>43.31</v>
      </c>
      <c r="E29" s="59">
        <v>45.475499999999997</v>
      </c>
      <c r="F29" s="60">
        <v>40783</v>
      </c>
      <c r="G29" s="61">
        <v>1</v>
      </c>
      <c r="H29" s="61">
        <v>5</v>
      </c>
      <c r="J29" s="57" t="s">
        <v>1576</v>
      </c>
      <c r="K29" s="68" t="s">
        <v>2810</v>
      </c>
      <c r="L29" s="60">
        <v>40783</v>
      </c>
      <c r="M29" s="44" t="str">
        <f>IF(ISNA(VLOOKUP(Table37[[#This Row],[Vendor_ID]],'Rejection Pivot'!$A$5:$C$86,3,0)),"A",IF(VLOOKUP(Table37[[#This Row],[Vendor_ID]],'Rejection Pivot'!$A$5:$C$86,3,0)=0,"A",IF(VLOOKUP(Table37[[#This Row],[Vendor_ID]],'Rejection Pivot'!$A$5:$C$86,3,0)&gt;=3,"F","B")))</f>
        <v>A</v>
      </c>
      <c r="N29" s="44" t="str">
        <f>IF(Table37[[#This Row],[Reputation Test]]=Table37[[#This Row],[REPUTASI]],"","Reputasi di katalog salah")</f>
        <v/>
      </c>
    </row>
    <row r="30" spans="1:14" hidden="1" x14ac:dyDescent="0.25">
      <c r="A30" s="57">
        <v>342</v>
      </c>
      <c r="B30" s="58">
        <v>1622</v>
      </c>
      <c r="C30" s="57">
        <v>19</v>
      </c>
      <c r="D30" s="59">
        <v>43.21</v>
      </c>
      <c r="E30" s="59">
        <v>45.3705</v>
      </c>
      <c r="F30" s="60">
        <v>40777</v>
      </c>
      <c r="G30" s="61">
        <v>1</v>
      </c>
      <c r="H30" s="61">
        <v>5</v>
      </c>
      <c r="J30" s="57" t="s">
        <v>1576</v>
      </c>
      <c r="K30" s="68" t="s">
        <v>2810</v>
      </c>
      <c r="L30" s="60">
        <v>40777</v>
      </c>
      <c r="M30" s="44" t="str">
        <f>IF(ISNA(VLOOKUP(Table37[[#This Row],[Vendor_ID]],'Rejection Pivot'!$A$5:$C$86,3,0)),"A",IF(VLOOKUP(Table37[[#This Row],[Vendor_ID]],'Rejection Pivot'!$A$5:$C$86,3,0)=0,"A",IF(VLOOKUP(Table37[[#This Row],[Vendor_ID]],'Rejection Pivot'!$A$5:$C$86,3,0)&gt;=3,"F","B")))</f>
        <v>A</v>
      </c>
      <c r="N30" s="44" t="str">
        <f>IF(Table37[[#This Row],[Reputation Test]]=Table37[[#This Row],[REPUTASI]],"","Reputasi di katalog salah")</f>
        <v/>
      </c>
    </row>
    <row r="31" spans="1:14" hidden="1" x14ac:dyDescent="0.25">
      <c r="A31" s="57">
        <v>343</v>
      </c>
      <c r="B31" s="58">
        <v>1598</v>
      </c>
      <c r="C31" s="57">
        <v>15</v>
      </c>
      <c r="D31" s="59">
        <v>41.28</v>
      </c>
      <c r="E31" s="59">
        <v>43.344000000000001</v>
      </c>
      <c r="F31" s="60">
        <v>40781</v>
      </c>
      <c r="G31" s="61">
        <v>1</v>
      </c>
      <c r="H31" s="61">
        <v>5</v>
      </c>
      <c r="J31" s="57" t="s">
        <v>1576</v>
      </c>
      <c r="K31" s="68" t="s">
        <v>2810</v>
      </c>
      <c r="L31" s="60">
        <v>40781</v>
      </c>
      <c r="M31" s="44" t="str">
        <f>IF(ISNA(VLOOKUP(Table37[[#This Row],[Vendor_ID]],'Rejection Pivot'!$A$5:$C$86,3,0)),"A",IF(VLOOKUP(Table37[[#This Row],[Vendor_ID]],'Rejection Pivot'!$A$5:$C$86,3,0)=0,"A",IF(VLOOKUP(Table37[[#This Row],[Vendor_ID]],'Rejection Pivot'!$A$5:$C$86,3,0)&gt;=3,"F","B")))</f>
        <v>A</v>
      </c>
      <c r="N31" s="44" t="str">
        <f>IF(Table37[[#This Row],[Reputation Test]]=Table37[[#This Row],[REPUTASI]],"","Reputasi di katalog salah")</f>
        <v/>
      </c>
    </row>
    <row r="32" spans="1:14" hidden="1" x14ac:dyDescent="0.25">
      <c r="A32" s="57">
        <v>343</v>
      </c>
      <c r="B32" s="58">
        <v>1614</v>
      </c>
      <c r="C32" s="57">
        <v>19</v>
      </c>
      <c r="D32" s="59">
        <v>47.38</v>
      </c>
      <c r="E32" s="59">
        <v>49.749000000000002</v>
      </c>
      <c r="F32" s="60">
        <v>40783</v>
      </c>
      <c r="G32" s="61">
        <v>1</v>
      </c>
      <c r="H32" s="61">
        <v>5</v>
      </c>
      <c r="J32" s="57" t="s">
        <v>1576</v>
      </c>
      <c r="K32" s="68" t="s">
        <v>2810</v>
      </c>
      <c r="L32" s="60">
        <v>40783</v>
      </c>
      <c r="M32" s="44" t="str">
        <f>IF(ISNA(VLOOKUP(Table37[[#This Row],[Vendor_ID]],'Rejection Pivot'!$A$5:$C$86,3,0)),"A",IF(VLOOKUP(Table37[[#This Row],[Vendor_ID]],'Rejection Pivot'!$A$5:$C$86,3,0)=0,"A",IF(VLOOKUP(Table37[[#This Row],[Vendor_ID]],'Rejection Pivot'!$A$5:$C$86,3,0)&gt;=3,"F","B")))</f>
        <v>A</v>
      </c>
      <c r="N32" s="44" t="str">
        <f>IF(Table37[[#This Row],[Reputation Test]]=Table37[[#This Row],[REPUTASI]],"","Reputasi di katalog salah")</f>
        <v/>
      </c>
    </row>
    <row r="33" spans="1:14" hidden="1" x14ac:dyDescent="0.25">
      <c r="A33" s="57">
        <v>343</v>
      </c>
      <c r="B33" s="58">
        <v>1622</v>
      </c>
      <c r="C33" s="57">
        <v>19</v>
      </c>
      <c r="D33" s="59">
        <v>47.28</v>
      </c>
      <c r="E33" s="59">
        <v>49.643999999999998</v>
      </c>
      <c r="F33" s="60">
        <v>40777</v>
      </c>
      <c r="G33" s="61">
        <v>1</v>
      </c>
      <c r="H33" s="61">
        <v>5</v>
      </c>
      <c r="J33" s="57" t="s">
        <v>1576</v>
      </c>
      <c r="K33" s="68" t="s">
        <v>2810</v>
      </c>
      <c r="L33" s="60">
        <v>40777</v>
      </c>
      <c r="M33" s="44" t="str">
        <f>IF(ISNA(VLOOKUP(Table37[[#This Row],[Vendor_ID]],'Rejection Pivot'!$A$5:$C$86,3,0)),"A",IF(VLOOKUP(Table37[[#This Row],[Vendor_ID]],'Rejection Pivot'!$A$5:$C$86,3,0)=0,"A",IF(VLOOKUP(Table37[[#This Row],[Vendor_ID]],'Rejection Pivot'!$A$5:$C$86,3,0)&gt;=3,"F","B")))</f>
        <v>A</v>
      </c>
      <c r="N33" s="44" t="str">
        <f>IF(Table37[[#This Row],[Reputation Test]]=Table37[[#This Row],[REPUTASI]],"","Reputasi di katalog salah")</f>
        <v/>
      </c>
    </row>
    <row r="34" spans="1:14" hidden="1" x14ac:dyDescent="0.25">
      <c r="A34" s="57">
        <v>344</v>
      </c>
      <c r="B34" s="58">
        <v>1598</v>
      </c>
      <c r="C34" s="57">
        <v>15</v>
      </c>
      <c r="D34" s="59">
        <v>37.21</v>
      </c>
      <c r="E34" s="59">
        <v>39.070500000000003</v>
      </c>
      <c r="F34" s="60">
        <v>40762</v>
      </c>
      <c r="G34" s="61">
        <v>1</v>
      </c>
      <c r="H34" s="61">
        <v>5</v>
      </c>
      <c r="I34" s="61">
        <v>3</v>
      </c>
      <c r="J34" s="57" t="s">
        <v>1576</v>
      </c>
      <c r="K34" s="68" t="s">
        <v>2810</v>
      </c>
      <c r="L34" s="60">
        <v>40762</v>
      </c>
      <c r="M34" s="44" t="str">
        <f>IF(ISNA(VLOOKUP(Table37[[#This Row],[Vendor_ID]],'Rejection Pivot'!$A$5:$C$86,3,0)),"A",IF(VLOOKUP(Table37[[#This Row],[Vendor_ID]],'Rejection Pivot'!$A$5:$C$86,3,0)=0,"A",IF(VLOOKUP(Table37[[#This Row],[Vendor_ID]],'Rejection Pivot'!$A$5:$C$86,3,0)&gt;=3,"F","B")))</f>
        <v>A</v>
      </c>
      <c r="N34" s="44" t="str">
        <f>IF(Table37[[#This Row],[Reputation Test]]=Table37[[#This Row],[REPUTASI]],"","Reputasi di katalog salah")</f>
        <v/>
      </c>
    </row>
    <row r="35" spans="1:14" hidden="1" x14ac:dyDescent="0.25">
      <c r="A35" s="57">
        <v>344</v>
      </c>
      <c r="B35" s="58">
        <v>1614</v>
      </c>
      <c r="C35" s="57">
        <v>19</v>
      </c>
      <c r="D35" s="59">
        <v>43.31</v>
      </c>
      <c r="E35" s="59">
        <v>45.475499999999997</v>
      </c>
      <c r="F35" s="60">
        <v>40783</v>
      </c>
      <c r="G35" s="61">
        <v>1</v>
      </c>
      <c r="H35" s="61">
        <v>5</v>
      </c>
      <c r="J35" s="57" t="s">
        <v>1576</v>
      </c>
      <c r="K35" s="68" t="s">
        <v>2810</v>
      </c>
      <c r="L35" s="60">
        <v>40783</v>
      </c>
      <c r="M35" s="44" t="str">
        <f>IF(ISNA(VLOOKUP(Table37[[#This Row],[Vendor_ID]],'Rejection Pivot'!$A$5:$C$86,3,0)),"A",IF(VLOOKUP(Table37[[#This Row],[Vendor_ID]],'Rejection Pivot'!$A$5:$C$86,3,0)=0,"A",IF(VLOOKUP(Table37[[#This Row],[Vendor_ID]],'Rejection Pivot'!$A$5:$C$86,3,0)&gt;=3,"F","B")))</f>
        <v>A</v>
      </c>
      <c r="N35" s="44" t="str">
        <f>IF(Table37[[#This Row],[Reputation Test]]=Table37[[#This Row],[REPUTASI]],"","Reputasi di katalog salah")</f>
        <v/>
      </c>
    </row>
    <row r="36" spans="1:14" hidden="1" x14ac:dyDescent="0.25">
      <c r="A36" s="57">
        <v>344</v>
      </c>
      <c r="B36" s="58">
        <v>1622</v>
      </c>
      <c r="C36" s="57">
        <v>19</v>
      </c>
      <c r="D36" s="59">
        <v>43.21</v>
      </c>
      <c r="E36" s="59">
        <v>45.3705</v>
      </c>
      <c r="F36" s="60">
        <v>40783</v>
      </c>
      <c r="G36" s="61">
        <v>1</v>
      </c>
      <c r="H36" s="61">
        <v>5</v>
      </c>
      <c r="J36" s="57" t="s">
        <v>1576</v>
      </c>
      <c r="K36" s="68" t="s">
        <v>2810</v>
      </c>
      <c r="L36" s="60">
        <v>40783</v>
      </c>
      <c r="M36" s="44" t="str">
        <f>IF(ISNA(VLOOKUP(Table37[[#This Row],[Vendor_ID]],'Rejection Pivot'!$A$5:$C$86,3,0)),"A",IF(VLOOKUP(Table37[[#This Row],[Vendor_ID]],'Rejection Pivot'!$A$5:$C$86,3,0)=0,"A",IF(VLOOKUP(Table37[[#This Row],[Vendor_ID]],'Rejection Pivot'!$A$5:$C$86,3,0)&gt;=3,"F","B")))</f>
        <v>A</v>
      </c>
      <c r="N36" s="44" t="str">
        <f>IF(Table37[[#This Row],[Reputation Test]]=Table37[[#This Row],[REPUTASI]],"","Reputasi di katalog salah")</f>
        <v/>
      </c>
    </row>
    <row r="37" spans="1:14" hidden="1" x14ac:dyDescent="0.25">
      <c r="A37" s="57">
        <v>345</v>
      </c>
      <c r="B37" s="58">
        <v>1598</v>
      </c>
      <c r="C37" s="57">
        <v>15</v>
      </c>
      <c r="D37" s="59">
        <v>35.21</v>
      </c>
      <c r="E37" s="59">
        <v>36.970500000000001</v>
      </c>
      <c r="F37" s="60">
        <v>40762</v>
      </c>
      <c r="G37" s="61">
        <v>1</v>
      </c>
      <c r="H37" s="61">
        <v>5</v>
      </c>
      <c r="I37" s="61">
        <v>3</v>
      </c>
      <c r="J37" s="57" t="s">
        <v>1576</v>
      </c>
      <c r="K37" s="68" t="s">
        <v>2810</v>
      </c>
      <c r="L37" s="60">
        <v>40762</v>
      </c>
      <c r="M37" s="44" t="str">
        <f>IF(ISNA(VLOOKUP(Table37[[#This Row],[Vendor_ID]],'Rejection Pivot'!$A$5:$C$86,3,0)),"A",IF(VLOOKUP(Table37[[#This Row],[Vendor_ID]],'Rejection Pivot'!$A$5:$C$86,3,0)=0,"A",IF(VLOOKUP(Table37[[#This Row],[Vendor_ID]],'Rejection Pivot'!$A$5:$C$86,3,0)&gt;=3,"F","B")))</f>
        <v>A</v>
      </c>
      <c r="N37" s="44" t="str">
        <f>IF(Table37[[#This Row],[Reputation Test]]=Table37[[#This Row],[REPUTASI]],"","Reputasi di katalog salah")</f>
        <v/>
      </c>
    </row>
    <row r="38" spans="1:14" hidden="1" x14ac:dyDescent="0.25">
      <c r="A38" s="57">
        <v>345</v>
      </c>
      <c r="B38" s="58">
        <v>1614</v>
      </c>
      <c r="C38" s="57">
        <v>19</v>
      </c>
      <c r="D38" s="59">
        <v>41.31</v>
      </c>
      <c r="E38" s="59">
        <v>43.375500000000002</v>
      </c>
      <c r="F38" s="60">
        <v>40783</v>
      </c>
      <c r="G38" s="61">
        <v>1</v>
      </c>
      <c r="H38" s="61">
        <v>5</v>
      </c>
      <c r="J38" s="57" t="s">
        <v>1576</v>
      </c>
      <c r="K38" s="68" t="s">
        <v>2810</v>
      </c>
      <c r="L38" s="60">
        <v>40783</v>
      </c>
      <c r="M38" s="44" t="str">
        <f>IF(ISNA(VLOOKUP(Table37[[#This Row],[Vendor_ID]],'Rejection Pivot'!$A$5:$C$86,3,0)),"A",IF(VLOOKUP(Table37[[#This Row],[Vendor_ID]],'Rejection Pivot'!$A$5:$C$86,3,0)=0,"A",IF(VLOOKUP(Table37[[#This Row],[Vendor_ID]],'Rejection Pivot'!$A$5:$C$86,3,0)&gt;=3,"F","B")))</f>
        <v>A</v>
      </c>
      <c r="N38" s="44" t="str">
        <f>IF(Table37[[#This Row],[Reputation Test]]=Table37[[#This Row],[REPUTASI]],"","Reputasi di katalog salah")</f>
        <v/>
      </c>
    </row>
    <row r="39" spans="1:14" hidden="1" x14ac:dyDescent="0.25">
      <c r="A39" s="57">
        <v>345</v>
      </c>
      <c r="B39" s="58">
        <v>1622</v>
      </c>
      <c r="C39" s="57">
        <v>19</v>
      </c>
      <c r="D39" s="59">
        <v>41.21</v>
      </c>
      <c r="E39" s="59">
        <v>43.270499999999998</v>
      </c>
      <c r="F39" s="60">
        <v>40783</v>
      </c>
      <c r="G39" s="61">
        <v>1</v>
      </c>
      <c r="H39" s="61">
        <v>5</v>
      </c>
      <c r="J39" s="57" t="s">
        <v>1576</v>
      </c>
      <c r="K39" s="68" t="s">
        <v>2810</v>
      </c>
      <c r="L39" s="60">
        <v>40783</v>
      </c>
      <c r="M39" s="44" t="str">
        <f>IF(ISNA(VLOOKUP(Table37[[#This Row],[Vendor_ID]],'Rejection Pivot'!$A$5:$C$86,3,0)),"A",IF(VLOOKUP(Table37[[#This Row],[Vendor_ID]],'Rejection Pivot'!$A$5:$C$86,3,0)=0,"A",IF(VLOOKUP(Table37[[#This Row],[Vendor_ID]],'Rejection Pivot'!$A$5:$C$86,3,0)&gt;=3,"F","B")))</f>
        <v>A</v>
      </c>
      <c r="N39" s="44" t="str">
        <f>IF(Table37[[#This Row],[Reputation Test]]=Table37[[#This Row],[REPUTASI]],"","Reputasi di katalog salah")</f>
        <v/>
      </c>
    </row>
    <row r="40" spans="1:14" hidden="1" x14ac:dyDescent="0.25">
      <c r="A40" s="57">
        <v>346</v>
      </c>
      <c r="B40" s="58">
        <v>1598</v>
      </c>
      <c r="C40" s="57">
        <v>15</v>
      </c>
      <c r="D40" s="59">
        <v>39.28</v>
      </c>
      <c r="E40" s="59">
        <v>41.244</v>
      </c>
      <c r="F40" s="60">
        <v>40768</v>
      </c>
      <c r="G40" s="61">
        <v>1</v>
      </c>
      <c r="H40" s="61">
        <v>5</v>
      </c>
      <c r="J40" s="57" t="s">
        <v>1576</v>
      </c>
      <c r="K40" s="68" t="s">
        <v>2810</v>
      </c>
      <c r="L40" s="60">
        <v>40768</v>
      </c>
      <c r="M40" s="44" t="str">
        <f>IF(ISNA(VLOOKUP(Table37[[#This Row],[Vendor_ID]],'Rejection Pivot'!$A$5:$C$86,3,0)),"A",IF(VLOOKUP(Table37[[#This Row],[Vendor_ID]],'Rejection Pivot'!$A$5:$C$86,3,0)=0,"A",IF(VLOOKUP(Table37[[#This Row],[Vendor_ID]],'Rejection Pivot'!$A$5:$C$86,3,0)&gt;=3,"F","B")))</f>
        <v>A</v>
      </c>
      <c r="N40" s="44" t="str">
        <f>IF(Table37[[#This Row],[Reputation Test]]=Table37[[#This Row],[REPUTASI]],"","Reputasi di katalog salah")</f>
        <v/>
      </c>
    </row>
    <row r="41" spans="1:14" hidden="1" x14ac:dyDescent="0.25">
      <c r="A41" s="57">
        <v>346</v>
      </c>
      <c r="B41" s="58">
        <v>1614</v>
      </c>
      <c r="C41" s="57">
        <v>19</v>
      </c>
      <c r="D41" s="59">
        <v>45.38</v>
      </c>
      <c r="E41" s="59">
        <v>47.649000000000001</v>
      </c>
      <c r="F41" s="60">
        <v>40783</v>
      </c>
      <c r="G41" s="61">
        <v>1</v>
      </c>
      <c r="H41" s="61">
        <v>5</v>
      </c>
      <c r="J41" s="57" t="s">
        <v>1576</v>
      </c>
      <c r="K41" s="68" t="s">
        <v>2810</v>
      </c>
      <c r="L41" s="60">
        <v>40783</v>
      </c>
      <c r="M41" s="44" t="str">
        <f>IF(ISNA(VLOOKUP(Table37[[#This Row],[Vendor_ID]],'Rejection Pivot'!$A$5:$C$86,3,0)),"A",IF(VLOOKUP(Table37[[#This Row],[Vendor_ID]],'Rejection Pivot'!$A$5:$C$86,3,0)=0,"A",IF(VLOOKUP(Table37[[#This Row],[Vendor_ID]],'Rejection Pivot'!$A$5:$C$86,3,0)&gt;=3,"F","B")))</f>
        <v>A</v>
      </c>
      <c r="N41" s="44" t="str">
        <f>IF(Table37[[#This Row],[Reputation Test]]=Table37[[#This Row],[REPUTASI]],"","Reputasi di katalog salah")</f>
        <v/>
      </c>
    </row>
    <row r="42" spans="1:14" hidden="1" x14ac:dyDescent="0.25">
      <c r="A42" s="57">
        <v>346</v>
      </c>
      <c r="B42" s="58">
        <v>1622</v>
      </c>
      <c r="C42" s="57">
        <v>19</v>
      </c>
      <c r="D42" s="59">
        <v>45.28</v>
      </c>
      <c r="E42" s="59">
        <v>47.543999999999997</v>
      </c>
      <c r="F42" s="60">
        <v>40783</v>
      </c>
      <c r="G42" s="61">
        <v>1</v>
      </c>
      <c r="H42" s="61">
        <v>5</v>
      </c>
      <c r="J42" s="57" t="s">
        <v>1576</v>
      </c>
      <c r="K42" s="68" t="s">
        <v>2810</v>
      </c>
      <c r="L42" s="60">
        <v>40783</v>
      </c>
      <c r="M42" s="44" t="str">
        <f>IF(ISNA(VLOOKUP(Table37[[#This Row],[Vendor_ID]],'Rejection Pivot'!$A$5:$C$86,3,0)),"A",IF(VLOOKUP(Table37[[#This Row],[Vendor_ID]],'Rejection Pivot'!$A$5:$C$86,3,0)=0,"A",IF(VLOOKUP(Table37[[#This Row],[Vendor_ID]],'Rejection Pivot'!$A$5:$C$86,3,0)&gt;=3,"F","B")))</f>
        <v>A</v>
      </c>
      <c r="N42" s="44" t="str">
        <f>IF(Table37[[#This Row],[Reputation Test]]=Table37[[#This Row],[REPUTASI]],"","Reputasi di katalog salah")</f>
        <v/>
      </c>
    </row>
    <row r="43" spans="1:14" hidden="1" x14ac:dyDescent="0.25">
      <c r="A43" s="57">
        <v>347</v>
      </c>
      <c r="B43" s="58">
        <v>1598</v>
      </c>
      <c r="C43" s="57">
        <v>15</v>
      </c>
      <c r="D43" s="59">
        <v>35.21</v>
      </c>
      <c r="E43" s="59">
        <v>36.970500000000001</v>
      </c>
      <c r="F43" s="60">
        <v>40768</v>
      </c>
      <c r="G43" s="61">
        <v>1</v>
      </c>
      <c r="H43" s="61">
        <v>5</v>
      </c>
      <c r="I43" s="61">
        <v>3</v>
      </c>
      <c r="J43" s="57" t="s">
        <v>1576</v>
      </c>
      <c r="K43" s="68" t="s">
        <v>2810</v>
      </c>
      <c r="L43" s="60">
        <v>40768</v>
      </c>
      <c r="M43" s="44" t="str">
        <f>IF(ISNA(VLOOKUP(Table37[[#This Row],[Vendor_ID]],'Rejection Pivot'!$A$5:$C$86,3,0)),"A",IF(VLOOKUP(Table37[[#This Row],[Vendor_ID]],'Rejection Pivot'!$A$5:$C$86,3,0)=0,"A",IF(VLOOKUP(Table37[[#This Row],[Vendor_ID]],'Rejection Pivot'!$A$5:$C$86,3,0)&gt;=3,"F","B")))</f>
        <v>A</v>
      </c>
      <c r="N43" s="44" t="str">
        <f>IF(Table37[[#This Row],[Reputation Test]]=Table37[[#This Row],[REPUTASI]],"","Reputasi di katalog salah")</f>
        <v/>
      </c>
    </row>
    <row r="44" spans="1:14" hidden="1" x14ac:dyDescent="0.25">
      <c r="A44" s="57">
        <v>347</v>
      </c>
      <c r="B44" s="58">
        <v>1614</v>
      </c>
      <c r="C44" s="57">
        <v>19</v>
      </c>
      <c r="D44" s="59">
        <v>41.31</v>
      </c>
      <c r="E44" s="59">
        <v>43.375500000000002</v>
      </c>
      <c r="F44" s="60">
        <v>40772</v>
      </c>
      <c r="G44" s="61">
        <v>1</v>
      </c>
      <c r="H44" s="61">
        <v>5</v>
      </c>
      <c r="J44" s="57" t="s">
        <v>1576</v>
      </c>
      <c r="K44" s="68" t="s">
        <v>2810</v>
      </c>
      <c r="L44" s="60">
        <v>40772</v>
      </c>
      <c r="M44" s="44" t="str">
        <f>IF(ISNA(VLOOKUP(Table37[[#This Row],[Vendor_ID]],'Rejection Pivot'!$A$5:$C$86,3,0)),"A",IF(VLOOKUP(Table37[[#This Row],[Vendor_ID]],'Rejection Pivot'!$A$5:$C$86,3,0)=0,"A",IF(VLOOKUP(Table37[[#This Row],[Vendor_ID]],'Rejection Pivot'!$A$5:$C$86,3,0)&gt;=3,"F","B")))</f>
        <v>A</v>
      </c>
      <c r="N44" s="44" t="str">
        <f>IF(Table37[[#This Row],[Reputation Test]]=Table37[[#This Row],[REPUTASI]],"","Reputasi di katalog salah")</f>
        <v/>
      </c>
    </row>
    <row r="45" spans="1:14" hidden="1" x14ac:dyDescent="0.25">
      <c r="A45" s="57">
        <v>347</v>
      </c>
      <c r="B45" s="58">
        <v>1622</v>
      </c>
      <c r="C45" s="57">
        <v>19</v>
      </c>
      <c r="D45" s="59">
        <v>41.21</v>
      </c>
      <c r="E45" s="59">
        <v>43.270499999999998</v>
      </c>
      <c r="F45" s="60">
        <v>40783</v>
      </c>
      <c r="G45" s="61">
        <v>1</v>
      </c>
      <c r="H45" s="61">
        <v>5</v>
      </c>
      <c r="J45" s="57" t="s">
        <v>1576</v>
      </c>
      <c r="K45" s="68" t="s">
        <v>2810</v>
      </c>
      <c r="L45" s="60">
        <v>40783</v>
      </c>
      <c r="M45" s="44" t="str">
        <f>IF(ISNA(VLOOKUP(Table37[[#This Row],[Vendor_ID]],'Rejection Pivot'!$A$5:$C$86,3,0)),"A",IF(VLOOKUP(Table37[[#This Row],[Vendor_ID]],'Rejection Pivot'!$A$5:$C$86,3,0)=0,"A",IF(VLOOKUP(Table37[[#This Row],[Vendor_ID]],'Rejection Pivot'!$A$5:$C$86,3,0)&gt;=3,"F","B")))</f>
        <v>A</v>
      </c>
      <c r="N45" s="44" t="str">
        <f>IF(Table37[[#This Row],[Reputation Test]]=Table37[[#This Row],[REPUTASI]],"","Reputasi di katalog salah")</f>
        <v/>
      </c>
    </row>
    <row r="46" spans="1:14" hidden="1" x14ac:dyDescent="0.25">
      <c r="A46" s="57">
        <v>348</v>
      </c>
      <c r="B46" s="58">
        <v>1598</v>
      </c>
      <c r="C46" s="57">
        <v>15</v>
      </c>
      <c r="D46" s="59">
        <v>33.21</v>
      </c>
      <c r="E46" s="59">
        <v>34.8705</v>
      </c>
      <c r="F46" s="60">
        <v>40775</v>
      </c>
      <c r="G46" s="61">
        <v>1</v>
      </c>
      <c r="H46" s="61">
        <v>5</v>
      </c>
      <c r="I46" s="61">
        <v>3</v>
      </c>
      <c r="J46" s="57" t="s">
        <v>1576</v>
      </c>
      <c r="K46" s="68" t="s">
        <v>2810</v>
      </c>
      <c r="L46" s="60">
        <v>40775</v>
      </c>
      <c r="M46" s="44" t="str">
        <f>IF(ISNA(VLOOKUP(Table37[[#This Row],[Vendor_ID]],'Rejection Pivot'!$A$5:$C$86,3,0)),"A",IF(VLOOKUP(Table37[[#This Row],[Vendor_ID]],'Rejection Pivot'!$A$5:$C$86,3,0)=0,"A",IF(VLOOKUP(Table37[[#This Row],[Vendor_ID]],'Rejection Pivot'!$A$5:$C$86,3,0)&gt;=3,"F","B")))</f>
        <v>A</v>
      </c>
      <c r="N46" s="44" t="str">
        <f>IF(Table37[[#This Row],[Reputation Test]]=Table37[[#This Row],[REPUTASI]],"","Reputasi di katalog salah")</f>
        <v/>
      </c>
    </row>
    <row r="47" spans="1:14" hidden="1" x14ac:dyDescent="0.25">
      <c r="A47" s="57">
        <v>348</v>
      </c>
      <c r="B47" s="58">
        <v>1614</v>
      </c>
      <c r="C47" s="57">
        <v>19</v>
      </c>
      <c r="D47" s="59">
        <v>39.31</v>
      </c>
      <c r="E47" s="59">
        <v>41.275500000000001</v>
      </c>
      <c r="F47" s="60">
        <v>40772</v>
      </c>
      <c r="G47" s="61">
        <v>1</v>
      </c>
      <c r="H47" s="61">
        <v>5</v>
      </c>
      <c r="J47" s="57" t="s">
        <v>1576</v>
      </c>
      <c r="K47" s="68" t="s">
        <v>2810</v>
      </c>
      <c r="L47" s="60">
        <v>40772</v>
      </c>
      <c r="M47" s="44" t="str">
        <f>IF(ISNA(VLOOKUP(Table37[[#This Row],[Vendor_ID]],'Rejection Pivot'!$A$5:$C$86,3,0)),"A",IF(VLOOKUP(Table37[[#This Row],[Vendor_ID]],'Rejection Pivot'!$A$5:$C$86,3,0)=0,"A",IF(VLOOKUP(Table37[[#This Row],[Vendor_ID]],'Rejection Pivot'!$A$5:$C$86,3,0)&gt;=3,"F","B")))</f>
        <v>A</v>
      </c>
      <c r="N47" s="44" t="str">
        <f>IF(Table37[[#This Row],[Reputation Test]]=Table37[[#This Row],[REPUTASI]],"","Reputasi di katalog salah")</f>
        <v/>
      </c>
    </row>
    <row r="48" spans="1:14" hidden="1" x14ac:dyDescent="0.25">
      <c r="A48" s="57">
        <v>348</v>
      </c>
      <c r="B48" s="58">
        <v>1622</v>
      </c>
      <c r="C48" s="57">
        <v>19</v>
      </c>
      <c r="D48" s="59">
        <v>39.21</v>
      </c>
      <c r="E48" s="59">
        <v>41.170499999999997</v>
      </c>
      <c r="F48" s="60">
        <v>40783</v>
      </c>
      <c r="G48" s="61">
        <v>1</v>
      </c>
      <c r="H48" s="61">
        <v>5</v>
      </c>
      <c r="J48" s="57" t="s">
        <v>1576</v>
      </c>
      <c r="K48" s="68" t="s">
        <v>2810</v>
      </c>
      <c r="L48" s="60">
        <v>40783</v>
      </c>
      <c r="M48" s="44" t="str">
        <f>IF(ISNA(VLOOKUP(Table37[[#This Row],[Vendor_ID]],'Rejection Pivot'!$A$5:$C$86,3,0)),"A",IF(VLOOKUP(Table37[[#This Row],[Vendor_ID]],'Rejection Pivot'!$A$5:$C$86,3,0)=0,"A",IF(VLOOKUP(Table37[[#This Row],[Vendor_ID]],'Rejection Pivot'!$A$5:$C$86,3,0)&gt;=3,"F","B")))</f>
        <v>A</v>
      </c>
      <c r="N48" s="44" t="str">
        <f>IF(Table37[[#This Row],[Reputation Test]]=Table37[[#This Row],[REPUTASI]],"","Reputasi di katalog salah")</f>
        <v/>
      </c>
    </row>
    <row r="49" spans="1:14" hidden="1" x14ac:dyDescent="0.25">
      <c r="A49" s="57">
        <v>349</v>
      </c>
      <c r="B49" s="58">
        <v>1598</v>
      </c>
      <c r="C49" s="57">
        <v>15</v>
      </c>
      <c r="D49" s="59">
        <v>37.28</v>
      </c>
      <c r="E49" s="59">
        <v>39.143999999999998</v>
      </c>
      <c r="F49" s="60">
        <v>40775</v>
      </c>
      <c r="G49" s="61">
        <v>1</v>
      </c>
      <c r="H49" s="61">
        <v>5</v>
      </c>
      <c r="I49" s="61">
        <v>3</v>
      </c>
      <c r="J49" s="57" t="s">
        <v>1576</v>
      </c>
      <c r="K49" s="68" t="s">
        <v>2810</v>
      </c>
      <c r="L49" s="60">
        <v>40775</v>
      </c>
      <c r="M49" s="44" t="str">
        <f>IF(ISNA(VLOOKUP(Table37[[#This Row],[Vendor_ID]],'Rejection Pivot'!$A$5:$C$86,3,0)),"A",IF(VLOOKUP(Table37[[#This Row],[Vendor_ID]],'Rejection Pivot'!$A$5:$C$86,3,0)=0,"A",IF(VLOOKUP(Table37[[#This Row],[Vendor_ID]],'Rejection Pivot'!$A$5:$C$86,3,0)&gt;=3,"F","B")))</f>
        <v>A</v>
      </c>
      <c r="N49" s="44" t="str">
        <f>IF(Table37[[#This Row],[Reputation Test]]=Table37[[#This Row],[REPUTASI]],"","Reputasi di katalog salah")</f>
        <v/>
      </c>
    </row>
    <row r="50" spans="1:14" hidden="1" x14ac:dyDescent="0.25">
      <c r="A50" s="57">
        <v>349</v>
      </c>
      <c r="B50" s="58">
        <v>1614</v>
      </c>
      <c r="C50" s="57">
        <v>19</v>
      </c>
      <c r="D50" s="59">
        <v>43.38</v>
      </c>
      <c r="E50" s="59">
        <v>45.548999999999999</v>
      </c>
      <c r="F50" s="60">
        <v>40777</v>
      </c>
      <c r="G50" s="61">
        <v>1</v>
      </c>
      <c r="H50" s="61">
        <v>5</v>
      </c>
      <c r="J50" s="57" t="s">
        <v>1576</v>
      </c>
      <c r="K50" s="68" t="s">
        <v>2810</v>
      </c>
      <c r="L50" s="60">
        <v>40777</v>
      </c>
      <c r="M50" s="44" t="str">
        <f>IF(ISNA(VLOOKUP(Table37[[#This Row],[Vendor_ID]],'Rejection Pivot'!$A$5:$C$86,3,0)),"A",IF(VLOOKUP(Table37[[#This Row],[Vendor_ID]],'Rejection Pivot'!$A$5:$C$86,3,0)=0,"A",IF(VLOOKUP(Table37[[#This Row],[Vendor_ID]],'Rejection Pivot'!$A$5:$C$86,3,0)&gt;=3,"F","B")))</f>
        <v>A</v>
      </c>
      <c r="N50" s="44" t="str">
        <f>IF(Table37[[#This Row],[Reputation Test]]=Table37[[#This Row],[REPUTASI]],"","Reputasi di katalog salah")</f>
        <v/>
      </c>
    </row>
    <row r="51" spans="1:14" hidden="1" x14ac:dyDescent="0.25">
      <c r="A51" s="57">
        <v>349</v>
      </c>
      <c r="B51" s="58">
        <v>1622</v>
      </c>
      <c r="C51" s="57">
        <v>19</v>
      </c>
      <c r="D51" s="59">
        <v>43.28</v>
      </c>
      <c r="E51" s="59">
        <v>45.444000000000003</v>
      </c>
      <c r="F51" s="60">
        <v>40773</v>
      </c>
      <c r="G51" s="61">
        <v>1</v>
      </c>
      <c r="H51" s="61">
        <v>5</v>
      </c>
      <c r="J51" s="57" t="s">
        <v>1576</v>
      </c>
      <c r="K51" s="68" t="s">
        <v>2810</v>
      </c>
      <c r="L51" s="60">
        <v>40773</v>
      </c>
      <c r="M51" s="44" t="str">
        <f>IF(ISNA(VLOOKUP(Table37[[#This Row],[Vendor_ID]],'Rejection Pivot'!$A$5:$C$86,3,0)),"A",IF(VLOOKUP(Table37[[#This Row],[Vendor_ID]],'Rejection Pivot'!$A$5:$C$86,3,0)=0,"A",IF(VLOOKUP(Table37[[#This Row],[Vendor_ID]],'Rejection Pivot'!$A$5:$C$86,3,0)&gt;=3,"F","B")))</f>
        <v>A</v>
      </c>
      <c r="N51" s="44" t="str">
        <f>IF(Table37[[#This Row],[Reputation Test]]=Table37[[#This Row],[REPUTASI]],"","Reputasi di katalog salah")</f>
        <v/>
      </c>
    </row>
    <row r="52" spans="1:14" x14ac:dyDescent="0.25">
      <c r="A52" s="57">
        <v>351</v>
      </c>
      <c r="B52" s="58">
        <v>1544</v>
      </c>
      <c r="C52" s="57">
        <v>15</v>
      </c>
      <c r="D52" s="59">
        <v>5.5</v>
      </c>
      <c r="E52" s="59">
        <v>5.7750000000000004</v>
      </c>
      <c r="F52" s="60">
        <v>40781</v>
      </c>
      <c r="G52" s="61">
        <v>100</v>
      </c>
      <c r="H52" s="61">
        <v>1000</v>
      </c>
      <c r="J52" s="57" t="s">
        <v>1575</v>
      </c>
      <c r="K52" s="68" t="s">
        <v>2817</v>
      </c>
      <c r="L52" s="60">
        <v>40781</v>
      </c>
      <c r="M52" s="44" t="str">
        <f>IF(ISNA(VLOOKUP(Table37[[#This Row],[Vendor_ID]],'Rejection Pivot'!$A$5:$C$86,3,0)),"A",IF(VLOOKUP(Table37[[#This Row],[Vendor_ID]],'Rejection Pivot'!$A$5:$C$86,3,0)=0,"A",IF(VLOOKUP(Table37[[#This Row],[Vendor_ID]],'Rejection Pivot'!$A$5:$C$86,3,0)&gt;=3,"F","B")))</f>
        <v>F</v>
      </c>
      <c r="N52" s="44" t="str">
        <f>IF(Table37[[#This Row],[Reputation Test]]=Table37[[#This Row],[REPUTASI]],"","Reputasi di katalog salah")</f>
        <v>Reputasi di katalog salah</v>
      </c>
    </row>
    <row r="53" spans="1:14" x14ac:dyDescent="0.25">
      <c r="A53" s="57">
        <v>351</v>
      </c>
      <c r="B53" s="58">
        <v>1694</v>
      </c>
      <c r="C53" s="57">
        <v>15</v>
      </c>
      <c r="D53" s="59">
        <v>5.9</v>
      </c>
      <c r="E53" s="59">
        <v>6.1950000000000003</v>
      </c>
      <c r="F53" s="60">
        <v>40781</v>
      </c>
      <c r="G53" s="61">
        <v>100</v>
      </c>
      <c r="H53" s="61">
        <v>1000</v>
      </c>
      <c r="I53" s="61">
        <v>300</v>
      </c>
      <c r="J53" s="57" t="s">
        <v>1575</v>
      </c>
      <c r="K53" s="68" t="s">
        <v>2817</v>
      </c>
      <c r="L53" s="60">
        <v>40781</v>
      </c>
      <c r="M53" s="44" t="str">
        <f>IF(ISNA(VLOOKUP(Table37[[#This Row],[Vendor_ID]],'Rejection Pivot'!$A$5:$C$86,3,0)),"A",IF(VLOOKUP(Table37[[#This Row],[Vendor_ID]],'Rejection Pivot'!$A$5:$C$86,3,0)=0,"A",IF(VLOOKUP(Table37[[#This Row],[Vendor_ID]],'Rejection Pivot'!$A$5:$C$86,3,0)&gt;=3,"F","B")))</f>
        <v>F</v>
      </c>
      <c r="N53" s="44" t="str">
        <f>IF(Table37[[#This Row],[Reputation Test]]=Table37[[#This Row],[REPUTASI]],"","Reputasi di katalog salah")</f>
        <v>Reputasi di katalog salah</v>
      </c>
    </row>
    <row r="54" spans="1:14" x14ac:dyDescent="0.25">
      <c r="A54" s="57">
        <v>352</v>
      </c>
      <c r="B54" s="58">
        <v>1544</v>
      </c>
      <c r="C54" s="57">
        <v>15</v>
      </c>
      <c r="D54" s="59">
        <v>1.1000000000000001</v>
      </c>
      <c r="E54" s="59">
        <v>1.155</v>
      </c>
      <c r="F54" s="60">
        <v>40781</v>
      </c>
      <c r="G54" s="61">
        <v>100</v>
      </c>
      <c r="H54" s="61">
        <v>1000</v>
      </c>
      <c r="I54" s="61">
        <v>300</v>
      </c>
      <c r="J54" s="57" t="s">
        <v>1575</v>
      </c>
      <c r="K54" s="68" t="s">
        <v>2817</v>
      </c>
      <c r="L54" s="60">
        <v>40781</v>
      </c>
      <c r="M54" s="44" t="str">
        <f>IF(ISNA(VLOOKUP(Table37[[#This Row],[Vendor_ID]],'Rejection Pivot'!$A$5:$C$86,3,0)),"A",IF(VLOOKUP(Table37[[#This Row],[Vendor_ID]],'Rejection Pivot'!$A$5:$C$86,3,0)=0,"A",IF(VLOOKUP(Table37[[#This Row],[Vendor_ID]],'Rejection Pivot'!$A$5:$C$86,3,0)&gt;=3,"F","B")))</f>
        <v>F</v>
      </c>
      <c r="N54" s="44" t="str">
        <f>IF(Table37[[#This Row],[Reputation Test]]=Table37[[#This Row],[REPUTASI]],"","Reputasi di katalog salah")</f>
        <v>Reputasi di katalog salah</v>
      </c>
    </row>
    <row r="55" spans="1:14" x14ac:dyDescent="0.25">
      <c r="A55" s="57">
        <v>352</v>
      </c>
      <c r="B55" s="58">
        <v>1694</v>
      </c>
      <c r="C55" s="57">
        <v>15</v>
      </c>
      <c r="D55" s="59">
        <v>1.4</v>
      </c>
      <c r="E55" s="59">
        <v>1.47</v>
      </c>
      <c r="F55" s="60">
        <v>40781</v>
      </c>
      <c r="G55" s="61">
        <v>100</v>
      </c>
      <c r="H55" s="61">
        <v>1000</v>
      </c>
      <c r="J55" s="57" t="s">
        <v>1575</v>
      </c>
      <c r="K55" s="68" t="s">
        <v>2817</v>
      </c>
      <c r="L55" s="60">
        <v>40781</v>
      </c>
      <c r="M55" s="44" t="str">
        <f>IF(ISNA(VLOOKUP(Table37[[#This Row],[Vendor_ID]],'Rejection Pivot'!$A$5:$C$86,3,0)),"A",IF(VLOOKUP(Table37[[#This Row],[Vendor_ID]],'Rejection Pivot'!$A$5:$C$86,3,0)=0,"A",IF(VLOOKUP(Table37[[#This Row],[Vendor_ID]],'Rejection Pivot'!$A$5:$C$86,3,0)&gt;=3,"F","B")))</f>
        <v>F</v>
      </c>
      <c r="N55" s="44" t="str">
        <f>IF(Table37[[#This Row],[Reputation Test]]=Table37[[#This Row],[REPUTASI]],"","Reputasi di katalog salah")</f>
        <v>Reputasi di katalog salah</v>
      </c>
    </row>
    <row r="56" spans="1:14" x14ac:dyDescent="0.25">
      <c r="A56" s="57">
        <v>355</v>
      </c>
      <c r="B56" s="58">
        <v>1508</v>
      </c>
      <c r="C56" s="57">
        <v>15</v>
      </c>
      <c r="D56" s="59">
        <v>1.3</v>
      </c>
      <c r="E56" s="59">
        <v>1.365</v>
      </c>
      <c r="F56" s="60">
        <v>40781</v>
      </c>
      <c r="G56" s="61">
        <v>100</v>
      </c>
      <c r="H56" s="61">
        <v>1000</v>
      </c>
      <c r="I56" s="61">
        <v>300</v>
      </c>
      <c r="J56" s="57" t="s">
        <v>1575</v>
      </c>
      <c r="K56" s="68" t="s">
        <v>2810</v>
      </c>
      <c r="L56" s="60">
        <v>40781</v>
      </c>
      <c r="M56" s="44" t="str">
        <f>IF(ISNA(VLOOKUP(Table37[[#This Row],[Vendor_ID]],'Rejection Pivot'!$A$5:$C$86,3,0)),"A",IF(VLOOKUP(Table37[[#This Row],[Vendor_ID]],'Rejection Pivot'!$A$5:$C$86,3,0)=0,"A",IF(VLOOKUP(Table37[[#This Row],[Vendor_ID]],'Rejection Pivot'!$A$5:$C$86,3,0)&gt;=3,"F","B")))</f>
        <v>B</v>
      </c>
      <c r="N56" s="44" t="str">
        <f>IF(Table37[[#This Row],[Reputation Test]]=Table37[[#This Row],[REPUTASI]],"","Reputasi di katalog salah")</f>
        <v>Reputasi di katalog salah</v>
      </c>
    </row>
    <row r="57" spans="1:14" hidden="1" x14ac:dyDescent="0.25">
      <c r="A57" s="57">
        <v>356</v>
      </c>
      <c r="B57" s="58">
        <v>1516</v>
      </c>
      <c r="C57" s="57">
        <v>18</v>
      </c>
      <c r="D57" s="59">
        <v>3.43</v>
      </c>
      <c r="E57" s="59">
        <v>3.6015000000000001</v>
      </c>
      <c r="F57" s="60">
        <v>40782</v>
      </c>
      <c r="G57" s="61">
        <v>20</v>
      </c>
      <c r="H57" s="61">
        <v>100</v>
      </c>
      <c r="J57" s="57" t="s">
        <v>1580</v>
      </c>
      <c r="K57" s="68" t="s">
        <v>1829</v>
      </c>
      <c r="L57" s="60">
        <v>40782</v>
      </c>
      <c r="M57" s="44" t="str">
        <f>IF(ISNA(VLOOKUP(Table37[[#This Row],[Vendor_ID]],'Rejection Pivot'!$A$5:$C$86,3,0)),"A",IF(VLOOKUP(Table37[[#This Row],[Vendor_ID]],'Rejection Pivot'!$A$5:$C$86,3,0)=0,"A",IF(VLOOKUP(Table37[[#This Row],[Vendor_ID]],'Rejection Pivot'!$A$5:$C$86,3,0)&gt;=3,"F","B")))</f>
        <v>F</v>
      </c>
      <c r="N57" s="44" t="str">
        <f>IF(Table37[[#This Row],[Reputation Test]]=Table37[[#This Row],[REPUTASI]],"","Reputasi di katalog salah")</f>
        <v/>
      </c>
    </row>
    <row r="58" spans="1:14" hidden="1" x14ac:dyDescent="0.25">
      <c r="A58" s="57">
        <v>356</v>
      </c>
      <c r="B58" s="58">
        <v>1572</v>
      </c>
      <c r="C58" s="57">
        <v>16</v>
      </c>
      <c r="D58" s="59">
        <v>3.22</v>
      </c>
      <c r="E58" s="59">
        <v>3.3809999999999998</v>
      </c>
      <c r="F58" s="60">
        <v>40783</v>
      </c>
      <c r="G58" s="61">
        <v>20</v>
      </c>
      <c r="H58" s="61">
        <v>100</v>
      </c>
      <c r="I58" s="61">
        <v>60</v>
      </c>
      <c r="J58" s="57" t="s">
        <v>1580</v>
      </c>
      <c r="K58" s="68" t="s">
        <v>1829</v>
      </c>
      <c r="L58" s="60">
        <v>40783</v>
      </c>
      <c r="M58" s="44" t="str">
        <f>IF(ISNA(VLOOKUP(Table37[[#This Row],[Vendor_ID]],'Rejection Pivot'!$A$5:$C$86,3,0)),"A",IF(VLOOKUP(Table37[[#This Row],[Vendor_ID]],'Rejection Pivot'!$A$5:$C$86,3,0)=0,"A",IF(VLOOKUP(Table37[[#This Row],[Vendor_ID]],'Rejection Pivot'!$A$5:$C$86,3,0)&gt;=3,"F","B")))</f>
        <v>F</v>
      </c>
      <c r="N58" s="44" t="str">
        <f>IF(Table37[[#This Row],[Reputation Test]]=Table37[[#This Row],[REPUTASI]],"","Reputasi di katalog salah")</f>
        <v/>
      </c>
    </row>
    <row r="59" spans="1:14" hidden="1" x14ac:dyDescent="0.25">
      <c r="A59" s="57">
        <v>357</v>
      </c>
      <c r="B59" s="58">
        <v>1516</v>
      </c>
      <c r="C59" s="57">
        <v>18</v>
      </c>
      <c r="D59" s="59">
        <v>3.79</v>
      </c>
      <c r="E59" s="59">
        <v>3.9794999999999998</v>
      </c>
      <c r="F59" s="60">
        <v>40782</v>
      </c>
      <c r="G59" s="61">
        <v>20</v>
      </c>
      <c r="H59" s="61">
        <v>100</v>
      </c>
      <c r="J59" s="57" t="s">
        <v>1580</v>
      </c>
      <c r="K59" s="68" t="s">
        <v>1829</v>
      </c>
      <c r="L59" s="60">
        <v>40782</v>
      </c>
      <c r="M59" s="44" t="str">
        <f>IF(ISNA(VLOOKUP(Table37[[#This Row],[Vendor_ID]],'Rejection Pivot'!$A$5:$C$86,3,0)),"A",IF(VLOOKUP(Table37[[#This Row],[Vendor_ID]],'Rejection Pivot'!$A$5:$C$86,3,0)=0,"A",IF(VLOOKUP(Table37[[#This Row],[Vendor_ID]],'Rejection Pivot'!$A$5:$C$86,3,0)&gt;=3,"F","B")))</f>
        <v>F</v>
      </c>
      <c r="N59" s="44" t="str">
        <f>IF(Table37[[#This Row],[Reputation Test]]=Table37[[#This Row],[REPUTASI]],"","Reputasi di katalog salah")</f>
        <v/>
      </c>
    </row>
    <row r="60" spans="1:14" x14ac:dyDescent="0.25">
      <c r="A60" s="57">
        <v>357</v>
      </c>
      <c r="B60" s="58">
        <v>1572</v>
      </c>
      <c r="C60" s="57">
        <v>16</v>
      </c>
      <c r="D60" s="59">
        <v>4.1100000000000003</v>
      </c>
      <c r="E60" s="59">
        <v>4.3155000000000001</v>
      </c>
      <c r="F60" s="60">
        <v>40783</v>
      </c>
      <c r="G60" s="61">
        <v>20</v>
      </c>
      <c r="H60" s="61">
        <v>100</v>
      </c>
      <c r="I60" s="61">
        <v>60</v>
      </c>
      <c r="J60" s="57" t="s">
        <v>1580</v>
      </c>
      <c r="K60" s="68" t="s">
        <v>2810</v>
      </c>
      <c r="L60" s="60">
        <v>40783</v>
      </c>
      <c r="M60" s="44" t="str">
        <f>IF(ISNA(VLOOKUP(Table37[[#This Row],[Vendor_ID]],'Rejection Pivot'!$A$5:$C$86,3,0)),"A",IF(VLOOKUP(Table37[[#This Row],[Vendor_ID]],'Rejection Pivot'!$A$5:$C$86,3,0)=0,"A",IF(VLOOKUP(Table37[[#This Row],[Vendor_ID]],'Rejection Pivot'!$A$5:$C$86,3,0)&gt;=3,"F","B")))</f>
        <v>F</v>
      </c>
      <c r="N60" s="44" t="str">
        <f>IF(Table37[[#This Row],[Reputation Test]]=Table37[[#This Row],[REPUTASI]],"","Reputasi di katalog salah")</f>
        <v>Reputasi di katalog salah</v>
      </c>
    </row>
    <row r="61" spans="1:14" hidden="1" x14ac:dyDescent="0.25">
      <c r="A61" s="57">
        <v>358</v>
      </c>
      <c r="B61" s="58">
        <v>1500</v>
      </c>
      <c r="C61" s="57">
        <v>16</v>
      </c>
      <c r="D61" s="59">
        <v>6.65</v>
      </c>
      <c r="E61" s="59">
        <v>6.9824999999999999</v>
      </c>
      <c r="F61" s="60">
        <v>40783</v>
      </c>
      <c r="G61" s="61">
        <v>20</v>
      </c>
      <c r="H61" s="61">
        <v>100</v>
      </c>
      <c r="I61" s="61">
        <v>60</v>
      </c>
      <c r="J61" s="57" t="s">
        <v>1580</v>
      </c>
      <c r="K61" s="68" t="s">
        <v>2817</v>
      </c>
      <c r="L61" s="60">
        <v>40783</v>
      </c>
      <c r="M61" s="44" t="str">
        <f>IF(ISNA(VLOOKUP(Table37[[#This Row],[Vendor_ID]],'Rejection Pivot'!$A$5:$C$86,3,0)),"A",IF(VLOOKUP(Table37[[#This Row],[Vendor_ID]],'Rejection Pivot'!$A$5:$C$86,3,0)=0,"A",IF(VLOOKUP(Table37[[#This Row],[Vendor_ID]],'Rejection Pivot'!$A$5:$C$86,3,0)&gt;=3,"F","B")))</f>
        <v>B</v>
      </c>
      <c r="N61" s="44" t="str">
        <f>IF(Table37[[#This Row],[Reputation Test]]=Table37[[#This Row],[REPUTASI]],"","Reputasi di katalog salah")</f>
        <v/>
      </c>
    </row>
    <row r="62" spans="1:14" hidden="1" x14ac:dyDescent="0.25">
      <c r="A62" s="57">
        <v>359</v>
      </c>
      <c r="B62" s="58">
        <v>1496</v>
      </c>
      <c r="C62" s="57">
        <v>17</v>
      </c>
      <c r="D62" s="59">
        <v>45.41</v>
      </c>
      <c r="E62" s="59">
        <v>47.680500000000002</v>
      </c>
      <c r="F62" s="60">
        <v>40784</v>
      </c>
      <c r="G62" s="61">
        <v>1</v>
      </c>
      <c r="H62" s="61">
        <v>5</v>
      </c>
      <c r="I62" s="61">
        <v>3</v>
      </c>
      <c r="J62" s="57" t="s">
        <v>1577</v>
      </c>
      <c r="K62" s="68" t="s">
        <v>2817</v>
      </c>
      <c r="L62" s="60">
        <v>40784</v>
      </c>
      <c r="M62" s="44" t="str">
        <f>IF(ISNA(VLOOKUP(Table37[[#This Row],[Vendor_ID]],'Rejection Pivot'!$A$5:$C$86,3,0)),"A",IF(VLOOKUP(Table37[[#This Row],[Vendor_ID]],'Rejection Pivot'!$A$5:$C$86,3,0)=0,"A",IF(VLOOKUP(Table37[[#This Row],[Vendor_ID]],'Rejection Pivot'!$A$5:$C$86,3,0)&gt;=3,"F","B")))</f>
        <v>B</v>
      </c>
      <c r="N62" s="44" t="str">
        <f>IF(Table37[[#This Row],[Reputation Test]]=Table37[[#This Row],[REPUTASI]],"","Reputasi di katalog salah")</f>
        <v/>
      </c>
    </row>
    <row r="63" spans="1:14" hidden="1" x14ac:dyDescent="0.25">
      <c r="A63" s="57">
        <v>359</v>
      </c>
      <c r="B63" s="58">
        <v>1554</v>
      </c>
      <c r="C63" s="57">
        <v>19</v>
      </c>
      <c r="D63" s="59">
        <v>45.26</v>
      </c>
      <c r="E63" s="59">
        <v>47.523000000000003</v>
      </c>
      <c r="F63" s="60">
        <v>40766</v>
      </c>
      <c r="G63" s="61">
        <v>1</v>
      </c>
      <c r="H63" s="61">
        <v>5</v>
      </c>
      <c r="J63" s="57" t="s">
        <v>1577</v>
      </c>
      <c r="K63" s="68" t="s">
        <v>2817</v>
      </c>
      <c r="L63" s="60">
        <v>40766</v>
      </c>
      <c r="M63" s="44" t="str">
        <f>IF(ISNA(VLOOKUP(Table37[[#This Row],[Vendor_ID]],'Rejection Pivot'!$A$5:$C$86,3,0)),"A",IF(VLOOKUP(Table37[[#This Row],[Vendor_ID]],'Rejection Pivot'!$A$5:$C$86,3,0)=0,"A",IF(VLOOKUP(Table37[[#This Row],[Vendor_ID]],'Rejection Pivot'!$A$5:$C$86,3,0)&gt;=3,"F","B")))</f>
        <v>B</v>
      </c>
      <c r="N63" s="44" t="str">
        <f>IF(Table37[[#This Row],[Reputation Test]]=Table37[[#This Row],[REPUTASI]],"","Reputasi di katalog salah")</f>
        <v/>
      </c>
    </row>
    <row r="64" spans="1:14" hidden="1" x14ac:dyDescent="0.25">
      <c r="A64" s="57">
        <v>360</v>
      </c>
      <c r="B64" s="58">
        <v>1496</v>
      </c>
      <c r="C64" s="57">
        <v>17</v>
      </c>
      <c r="D64" s="59">
        <v>43.41</v>
      </c>
      <c r="E64" s="59">
        <v>45.580500000000001</v>
      </c>
      <c r="F64" s="60">
        <v>40784</v>
      </c>
      <c r="G64" s="61">
        <v>1</v>
      </c>
      <c r="H64" s="61">
        <v>5</v>
      </c>
      <c r="I64" s="61">
        <v>3</v>
      </c>
      <c r="J64" s="57" t="s">
        <v>1577</v>
      </c>
      <c r="K64" s="68" t="s">
        <v>2817</v>
      </c>
      <c r="L64" s="60">
        <v>40784</v>
      </c>
      <c r="M64" s="44" t="str">
        <f>IF(ISNA(VLOOKUP(Table37[[#This Row],[Vendor_ID]],'Rejection Pivot'!$A$5:$C$86,3,0)),"A",IF(VLOOKUP(Table37[[#This Row],[Vendor_ID]],'Rejection Pivot'!$A$5:$C$86,3,0)=0,"A",IF(VLOOKUP(Table37[[#This Row],[Vendor_ID]],'Rejection Pivot'!$A$5:$C$86,3,0)&gt;=3,"F","B")))</f>
        <v>B</v>
      </c>
      <c r="N64" s="44" t="str">
        <f>IF(Table37[[#This Row],[Reputation Test]]=Table37[[#This Row],[REPUTASI]],"","Reputasi di katalog salah")</f>
        <v/>
      </c>
    </row>
    <row r="65" spans="1:14" hidden="1" x14ac:dyDescent="0.25">
      <c r="A65" s="57">
        <v>360</v>
      </c>
      <c r="B65" s="58">
        <v>1554</v>
      </c>
      <c r="C65" s="57">
        <v>19</v>
      </c>
      <c r="D65" s="59">
        <v>43.26</v>
      </c>
      <c r="E65" s="59">
        <v>45.423000000000002</v>
      </c>
      <c r="F65" s="60">
        <v>40766</v>
      </c>
      <c r="G65" s="61">
        <v>1</v>
      </c>
      <c r="H65" s="61">
        <v>5</v>
      </c>
      <c r="J65" s="57" t="s">
        <v>1577</v>
      </c>
      <c r="K65" s="68" t="s">
        <v>2817</v>
      </c>
      <c r="L65" s="60">
        <v>40766</v>
      </c>
      <c r="M65" s="44" t="str">
        <f>IF(ISNA(VLOOKUP(Table37[[#This Row],[Vendor_ID]],'Rejection Pivot'!$A$5:$C$86,3,0)),"A",IF(VLOOKUP(Table37[[#This Row],[Vendor_ID]],'Rejection Pivot'!$A$5:$C$86,3,0)=0,"A",IF(VLOOKUP(Table37[[#This Row],[Vendor_ID]],'Rejection Pivot'!$A$5:$C$86,3,0)&gt;=3,"F","B")))</f>
        <v>B</v>
      </c>
      <c r="N65" s="44" t="str">
        <f>IF(Table37[[#This Row],[Reputation Test]]=Table37[[#This Row],[REPUTASI]],"","Reputasi di katalog salah")</f>
        <v/>
      </c>
    </row>
    <row r="66" spans="1:14" hidden="1" x14ac:dyDescent="0.25">
      <c r="A66" s="57">
        <v>361</v>
      </c>
      <c r="B66" s="58">
        <v>1496</v>
      </c>
      <c r="C66" s="57">
        <v>17</v>
      </c>
      <c r="D66" s="59">
        <v>47.48</v>
      </c>
      <c r="E66" s="59">
        <v>49.853999999999999</v>
      </c>
      <c r="F66" s="60">
        <v>40760</v>
      </c>
      <c r="G66" s="61">
        <v>1</v>
      </c>
      <c r="H66" s="61">
        <v>5</v>
      </c>
      <c r="J66" s="57" t="s">
        <v>1577</v>
      </c>
      <c r="K66" s="68" t="s">
        <v>2817</v>
      </c>
      <c r="L66" s="60">
        <v>40760</v>
      </c>
      <c r="M66" s="44" t="str">
        <f>IF(ISNA(VLOOKUP(Table37[[#This Row],[Vendor_ID]],'Rejection Pivot'!$A$5:$C$86,3,0)),"A",IF(VLOOKUP(Table37[[#This Row],[Vendor_ID]],'Rejection Pivot'!$A$5:$C$86,3,0)=0,"A",IF(VLOOKUP(Table37[[#This Row],[Vendor_ID]],'Rejection Pivot'!$A$5:$C$86,3,0)&gt;=3,"F","B")))</f>
        <v>B</v>
      </c>
      <c r="N66" s="44" t="str">
        <f>IF(Table37[[#This Row],[Reputation Test]]=Table37[[#This Row],[REPUTASI]],"","Reputasi di katalog salah")</f>
        <v/>
      </c>
    </row>
    <row r="67" spans="1:14" hidden="1" x14ac:dyDescent="0.25">
      <c r="A67" s="57">
        <v>361</v>
      </c>
      <c r="B67" s="58">
        <v>1554</v>
      </c>
      <c r="C67" s="57">
        <v>19</v>
      </c>
      <c r="D67" s="59">
        <v>47.33</v>
      </c>
      <c r="E67" s="59">
        <v>49.6965</v>
      </c>
      <c r="F67" s="60">
        <v>40773</v>
      </c>
      <c r="G67" s="61">
        <v>1</v>
      </c>
      <c r="H67" s="61">
        <v>5</v>
      </c>
      <c r="J67" s="57" t="s">
        <v>1577</v>
      </c>
      <c r="K67" s="68" t="s">
        <v>2817</v>
      </c>
      <c r="L67" s="60">
        <v>40773</v>
      </c>
      <c r="M67" s="44" t="str">
        <f>IF(ISNA(VLOOKUP(Table37[[#This Row],[Vendor_ID]],'Rejection Pivot'!$A$5:$C$86,3,0)),"A",IF(VLOOKUP(Table37[[#This Row],[Vendor_ID]],'Rejection Pivot'!$A$5:$C$86,3,0)=0,"A",IF(VLOOKUP(Table37[[#This Row],[Vendor_ID]],'Rejection Pivot'!$A$5:$C$86,3,0)&gt;=3,"F","B")))</f>
        <v>B</v>
      </c>
      <c r="N67" s="44" t="str">
        <f>IF(Table37[[#This Row],[Reputation Test]]=Table37[[#This Row],[REPUTASI]],"","Reputasi di katalog salah")</f>
        <v/>
      </c>
    </row>
    <row r="68" spans="1:14" hidden="1" x14ac:dyDescent="0.25">
      <c r="A68" s="57">
        <v>362</v>
      </c>
      <c r="B68" s="58">
        <v>1496</v>
      </c>
      <c r="C68" s="57">
        <v>17</v>
      </c>
      <c r="D68" s="59">
        <v>43.41</v>
      </c>
      <c r="E68" s="59">
        <v>45.580500000000001</v>
      </c>
      <c r="F68" s="60">
        <v>40760</v>
      </c>
      <c r="G68" s="61">
        <v>1</v>
      </c>
      <c r="H68" s="61">
        <v>5</v>
      </c>
      <c r="I68" s="61">
        <v>3</v>
      </c>
      <c r="J68" s="57" t="s">
        <v>1577</v>
      </c>
      <c r="K68" s="68" t="s">
        <v>2817</v>
      </c>
      <c r="L68" s="60">
        <v>40760</v>
      </c>
      <c r="M68" s="44" t="str">
        <f>IF(ISNA(VLOOKUP(Table37[[#This Row],[Vendor_ID]],'Rejection Pivot'!$A$5:$C$86,3,0)),"A",IF(VLOOKUP(Table37[[#This Row],[Vendor_ID]],'Rejection Pivot'!$A$5:$C$86,3,0)=0,"A",IF(VLOOKUP(Table37[[#This Row],[Vendor_ID]],'Rejection Pivot'!$A$5:$C$86,3,0)&gt;=3,"F","B")))</f>
        <v>B</v>
      </c>
      <c r="N68" s="44" t="str">
        <f>IF(Table37[[#This Row],[Reputation Test]]=Table37[[#This Row],[REPUTASI]],"","Reputasi di katalog salah")</f>
        <v/>
      </c>
    </row>
    <row r="69" spans="1:14" hidden="1" x14ac:dyDescent="0.25">
      <c r="A69" s="57">
        <v>362</v>
      </c>
      <c r="B69" s="58">
        <v>1554</v>
      </c>
      <c r="C69" s="57">
        <v>19</v>
      </c>
      <c r="D69" s="59">
        <v>43.26</v>
      </c>
      <c r="E69" s="59">
        <v>45.423000000000002</v>
      </c>
      <c r="F69" s="60">
        <v>40773</v>
      </c>
      <c r="G69" s="61">
        <v>1</v>
      </c>
      <c r="H69" s="61">
        <v>5</v>
      </c>
      <c r="J69" s="57" t="s">
        <v>1577</v>
      </c>
      <c r="K69" s="68" t="s">
        <v>2817</v>
      </c>
      <c r="L69" s="60">
        <v>40773</v>
      </c>
      <c r="M69" s="44" t="str">
        <f>IF(ISNA(VLOOKUP(Table37[[#This Row],[Vendor_ID]],'Rejection Pivot'!$A$5:$C$86,3,0)),"A",IF(VLOOKUP(Table37[[#This Row],[Vendor_ID]],'Rejection Pivot'!$A$5:$C$86,3,0)=0,"A",IF(VLOOKUP(Table37[[#This Row],[Vendor_ID]],'Rejection Pivot'!$A$5:$C$86,3,0)&gt;=3,"F","B")))</f>
        <v>B</v>
      </c>
      <c r="N69" s="44" t="str">
        <f>IF(Table37[[#This Row],[Reputation Test]]=Table37[[#This Row],[REPUTASI]],"","Reputasi di katalog salah")</f>
        <v/>
      </c>
    </row>
    <row r="70" spans="1:14" hidden="1" x14ac:dyDescent="0.25">
      <c r="A70" s="57">
        <v>363</v>
      </c>
      <c r="B70" s="58">
        <v>1496</v>
      </c>
      <c r="C70" s="57">
        <v>17</v>
      </c>
      <c r="D70" s="59">
        <v>41.41</v>
      </c>
      <c r="E70" s="59">
        <v>43.480499999999999</v>
      </c>
      <c r="F70" s="60">
        <v>40760</v>
      </c>
      <c r="G70" s="61">
        <v>1</v>
      </c>
      <c r="H70" s="61">
        <v>5</v>
      </c>
      <c r="J70" s="57" t="s">
        <v>1577</v>
      </c>
      <c r="K70" s="68" t="s">
        <v>2817</v>
      </c>
      <c r="L70" s="60">
        <v>40760</v>
      </c>
      <c r="M70" s="44" t="str">
        <f>IF(ISNA(VLOOKUP(Table37[[#This Row],[Vendor_ID]],'Rejection Pivot'!$A$5:$C$86,3,0)),"A",IF(VLOOKUP(Table37[[#This Row],[Vendor_ID]],'Rejection Pivot'!$A$5:$C$86,3,0)=0,"A",IF(VLOOKUP(Table37[[#This Row],[Vendor_ID]],'Rejection Pivot'!$A$5:$C$86,3,0)&gt;=3,"F","B")))</f>
        <v>B</v>
      </c>
      <c r="N70" s="44" t="str">
        <f>IF(Table37[[#This Row],[Reputation Test]]=Table37[[#This Row],[REPUTASI]],"","Reputasi di katalog salah")</f>
        <v/>
      </c>
    </row>
    <row r="71" spans="1:14" hidden="1" x14ac:dyDescent="0.25">
      <c r="A71" s="57">
        <v>363</v>
      </c>
      <c r="B71" s="58">
        <v>1554</v>
      </c>
      <c r="C71" s="57">
        <v>19</v>
      </c>
      <c r="D71" s="59">
        <v>41.26</v>
      </c>
      <c r="E71" s="59">
        <v>43.323</v>
      </c>
      <c r="F71" s="60">
        <v>40773</v>
      </c>
      <c r="G71" s="61">
        <v>1</v>
      </c>
      <c r="H71" s="61">
        <v>5</v>
      </c>
      <c r="J71" s="57" t="s">
        <v>1577</v>
      </c>
      <c r="K71" s="68" t="s">
        <v>2817</v>
      </c>
      <c r="L71" s="60">
        <v>40773</v>
      </c>
      <c r="M71" s="44" t="str">
        <f>IF(ISNA(VLOOKUP(Table37[[#This Row],[Vendor_ID]],'Rejection Pivot'!$A$5:$C$86,3,0)),"A",IF(VLOOKUP(Table37[[#This Row],[Vendor_ID]],'Rejection Pivot'!$A$5:$C$86,3,0)=0,"A",IF(VLOOKUP(Table37[[#This Row],[Vendor_ID]],'Rejection Pivot'!$A$5:$C$86,3,0)&gt;=3,"F","B")))</f>
        <v>B</v>
      </c>
      <c r="N71" s="44" t="str">
        <f>IF(Table37[[#This Row],[Reputation Test]]=Table37[[#This Row],[REPUTASI]],"","Reputasi di katalog salah")</f>
        <v/>
      </c>
    </row>
    <row r="72" spans="1:14" hidden="1" x14ac:dyDescent="0.25">
      <c r="A72" s="57">
        <v>364</v>
      </c>
      <c r="B72" s="58">
        <v>1496</v>
      </c>
      <c r="C72" s="57">
        <v>17</v>
      </c>
      <c r="D72" s="59">
        <v>45.48</v>
      </c>
      <c r="E72" s="59">
        <v>47.753999999999998</v>
      </c>
      <c r="F72" s="60">
        <v>40767</v>
      </c>
      <c r="G72" s="61">
        <v>1</v>
      </c>
      <c r="H72" s="61">
        <v>5</v>
      </c>
      <c r="I72" s="61">
        <v>3</v>
      </c>
      <c r="J72" s="57" t="s">
        <v>1577</v>
      </c>
      <c r="K72" s="68" t="s">
        <v>2817</v>
      </c>
      <c r="L72" s="60">
        <v>40767</v>
      </c>
      <c r="M72" s="44" t="str">
        <f>IF(ISNA(VLOOKUP(Table37[[#This Row],[Vendor_ID]],'Rejection Pivot'!$A$5:$C$86,3,0)),"A",IF(VLOOKUP(Table37[[#This Row],[Vendor_ID]],'Rejection Pivot'!$A$5:$C$86,3,0)=0,"A",IF(VLOOKUP(Table37[[#This Row],[Vendor_ID]],'Rejection Pivot'!$A$5:$C$86,3,0)&gt;=3,"F","B")))</f>
        <v>B</v>
      </c>
      <c r="N72" s="44" t="str">
        <f>IF(Table37[[#This Row],[Reputation Test]]=Table37[[#This Row],[REPUTASI]],"","Reputasi di katalog salah")</f>
        <v/>
      </c>
    </row>
    <row r="73" spans="1:14" hidden="1" x14ac:dyDescent="0.25">
      <c r="A73" s="57">
        <v>364</v>
      </c>
      <c r="B73" s="58">
        <v>1554</v>
      </c>
      <c r="C73" s="57">
        <v>19</v>
      </c>
      <c r="D73" s="59">
        <v>45.33</v>
      </c>
      <c r="E73" s="59">
        <v>47.596499999999999</v>
      </c>
      <c r="F73" s="60">
        <v>40779</v>
      </c>
      <c r="G73" s="61">
        <v>1</v>
      </c>
      <c r="H73" s="61">
        <v>5</v>
      </c>
      <c r="J73" s="57" t="s">
        <v>1577</v>
      </c>
      <c r="K73" s="68" t="s">
        <v>2817</v>
      </c>
      <c r="L73" s="60">
        <v>40779</v>
      </c>
      <c r="M73" s="44" t="str">
        <f>IF(ISNA(VLOOKUP(Table37[[#This Row],[Vendor_ID]],'Rejection Pivot'!$A$5:$C$86,3,0)),"A",IF(VLOOKUP(Table37[[#This Row],[Vendor_ID]],'Rejection Pivot'!$A$5:$C$86,3,0)=0,"A",IF(VLOOKUP(Table37[[#This Row],[Vendor_ID]],'Rejection Pivot'!$A$5:$C$86,3,0)&gt;=3,"F","B")))</f>
        <v>B</v>
      </c>
      <c r="N73" s="44" t="str">
        <f>IF(Table37[[#This Row],[Reputation Test]]=Table37[[#This Row],[REPUTASI]],"","Reputasi di katalog salah")</f>
        <v/>
      </c>
    </row>
    <row r="74" spans="1:14" hidden="1" x14ac:dyDescent="0.25">
      <c r="A74" s="57">
        <v>365</v>
      </c>
      <c r="B74" s="58">
        <v>1496</v>
      </c>
      <c r="C74" s="57">
        <v>17</v>
      </c>
      <c r="D74" s="59">
        <v>41.41</v>
      </c>
      <c r="E74" s="59">
        <v>43.480499999999999</v>
      </c>
      <c r="F74" s="60">
        <v>40767</v>
      </c>
      <c r="G74" s="61">
        <v>1</v>
      </c>
      <c r="H74" s="61">
        <v>5</v>
      </c>
      <c r="J74" s="57" t="s">
        <v>1577</v>
      </c>
      <c r="K74" s="68" t="s">
        <v>2817</v>
      </c>
      <c r="L74" s="60">
        <v>40767</v>
      </c>
      <c r="M74" s="44" t="str">
        <f>IF(ISNA(VLOOKUP(Table37[[#This Row],[Vendor_ID]],'Rejection Pivot'!$A$5:$C$86,3,0)),"A",IF(VLOOKUP(Table37[[#This Row],[Vendor_ID]],'Rejection Pivot'!$A$5:$C$86,3,0)=0,"A",IF(VLOOKUP(Table37[[#This Row],[Vendor_ID]],'Rejection Pivot'!$A$5:$C$86,3,0)&gt;=3,"F","B")))</f>
        <v>B</v>
      </c>
      <c r="N74" s="44" t="str">
        <f>IF(Table37[[#This Row],[Reputation Test]]=Table37[[#This Row],[REPUTASI]],"","Reputasi di katalog salah")</f>
        <v/>
      </c>
    </row>
    <row r="75" spans="1:14" hidden="1" x14ac:dyDescent="0.25">
      <c r="A75" s="57">
        <v>365</v>
      </c>
      <c r="B75" s="58">
        <v>1554</v>
      </c>
      <c r="C75" s="57">
        <v>19</v>
      </c>
      <c r="D75" s="59">
        <v>41.26</v>
      </c>
      <c r="E75" s="59">
        <v>43.323</v>
      </c>
      <c r="F75" s="60">
        <v>40779</v>
      </c>
      <c r="G75" s="61">
        <v>1</v>
      </c>
      <c r="H75" s="61">
        <v>5</v>
      </c>
      <c r="J75" s="57" t="s">
        <v>1577</v>
      </c>
      <c r="K75" s="68" t="s">
        <v>2817</v>
      </c>
      <c r="L75" s="60">
        <v>40779</v>
      </c>
      <c r="M75" s="44" t="str">
        <f>IF(ISNA(VLOOKUP(Table37[[#This Row],[Vendor_ID]],'Rejection Pivot'!$A$5:$C$86,3,0)),"A",IF(VLOOKUP(Table37[[#This Row],[Vendor_ID]],'Rejection Pivot'!$A$5:$C$86,3,0)=0,"A",IF(VLOOKUP(Table37[[#This Row],[Vendor_ID]],'Rejection Pivot'!$A$5:$C$86,3,0)&gt;=3,"F","B")))</f>
        <v>B</v>
      </c>
      <c r="N75" s="44" t="str">
        <f>IF(Table37[[#This Row],[Reputation Test]]=Table37[[#This Row],[REPUTASI]],"","Reputasi di katalog salah")</f>
        <v/>
      </c>
    </row>
    <row r="76" spans="1:14" hidden="1" x14ac:dyDescent="0.25">
      <c r="A76" s="57">
        <v>366</v>
      </c>
      <c r="B76" s="58">
        <v>1496</v>
      </c>
      <c r="C76" s="57">
        <v>17</v>
      </c>
      <c r="D76" s="59">
        <v>39.409999999999997</v>
      </c>
      <c r="E76" s="59">
        <v>41.380499999999998</v>
      </c>
      <c r="F76" s="60">
        <v>40767</v>
      </c>
      <c r="G76" s="61">
        <v>1</v>
      </c>
      <c r="H76" s="61">
        <v>5</v>
      </c>
      <c r="I76" s="61">
        <v>3</v>
      </c>
      <c r="J76" s="57" t="s">
        <v>1577</v>
      </c>
      <c r="K76" s="68" t="s">
        <v>2817</v>
      </c>
      <c r="L76" s="60">
        <v>40767</v>
      </c>
      <c r="M76" s="44" t="str">
        <f>IF(ISNA(VLOOKUP(Table37[[#This Row],[Vendor_ID]],'Rejection Pivot'!$A$5:$C$86,3,0)),"A",IF(VLOOKUP(Table37[[#This Row],[Vendor_ID]],'Rejection Pivot'!$A$5:$C$86,3,0)=0,"A",IF(VLOOKUP(Table37[[#This Row],[Vendor_ID]],'Rejection Pivot'!$A$5:$C$86,3,0)&gt;=3,"F","B")))</f>
        <v>B</v>
      </c>
      <c r="N76" s="44" t="str">
        <f>IF(Table37[[#This Row],[Reputation Test]]=Table37[[#This Row],[REPUTASI]],"","Reputasi di katalog salah")</f>
        <v/>
      </c>
    </row>
    <row r="77" spans="1:14" x14ac:dyDescent="0.25">
      <c r="A77" s="57">
        <v>366</v>
      </c>
      <c r="B77" s="58">
        <v>1554</v>
      </c>
      <c r="C77" s="57">
        <v>19</v>
      </c>
      <c r="D77" s="59">
        <v>39.26</v>
      </c>
      <c r="E77" s="59">
        <v>41.222999999999999</v>
      </c>
      <c r="F77" s="60">
        <v>40784</v>
      </c>
      <c r="G77" s="61">
        <v>1</v>
      </c>
      <c r="H77" s="61">
        <v>5</v>
      </c>
      <c r="J77" s="57" t="s">
        <v>1577</v>
      </c>
      <c r="K77" s="68" t="s">
        <v>2810</v>
      </c>
      <c r="L77" s="60">
        <v>40784</v>
      </c>
      <c r="M77" s="44" t="str">
        <f>IF(ISNA(VLOOKUP(Table37[[#This Row],[Vendor_ID]],'Rejection Pivot'!$A$5:$C$86,3,0)),"A",IF(VLOOKUP(Table37[[#This Row],[Vendor_ID]],'Rejection Pivot'!$A$5:$C$86,3,0)=0,"A",IF(VLOOKUP(Table37[[#This Row],[Vendor_ID]],'Rejection Pivot'!$A$5:$C$86,3,0)&gt;=3,"F","B")))</f>
        <v>B</v>
      </c>
      <c r="N77" s="44" t="str">
        <f>IF(Table37[[#This Row],[Reputation Test]]=Table37[[#This Row],[REPUTASI]],"","Reputasi di katalog salah")</f>
        <v>Reputasi di katalog salah</v>
      </c>
    </row>
    <row r="78" spans="1:14" hidden="1" x14ac:dyDescent="0.25">
      <c r="A78" s="57">
        <v>367</v>
      </c>
      <c r="B78" s="58">
        <v>1496</v>
      </c>
      <c r="C78" s="57">
        <v>17</v>
      </c>
      <c r="D78" s="59">
        <v>43.48</v>
      </c>
      <c r="E78" s="59">
        <v>45.654000000000003</v>
      </c>
      <c r="F78" s="60">
        <v>40767</v>
      </c>
      <c r="G78" s="61">
        <v>1</v>
      </c>
      <c r="H78" s="61">
        <v>5</v>
      </c>
      <c r="J78" s="57" t="s">
        <v>1577</v>
      </c>
      <c r="K78" s="68" t="s">
        <v>2817</v>
      </c>
      <c r="L78" s="60">
        <v>40767</v>
      </c>
      <c r="M78" s="44" t="str">
        <f>IF(ISNA(VLOOKUP(Table37[[#This Row],[Vendor_ID]],'Rejection Pivot'!$A$5:$C$86,3,0)),"A",IF(VLOOKUP(Table37[[#This Row],[Vendor_ID]],'Rejection Pivot'!$A$5:$C$86,3,0)=0,"A",IF(VLOOKUP(Table37[[#This Row],[Vendor_ID]],'Rejection Pivot'!$A$5:$C$86,3,0)&gt;=3,"F","B")))</f>
        <v>B</v>
      </c>
      <c r="N78" s="44" t="str">
        <f>IF(Table37[[#This Row],[Reputation Test]]=Table37[[#This Row],[REPUTASI]],"","Reputasi di katalog salah")</f>
        <v/>
      </c>
    </row>
    <row r="79" spans="1:14" hidden="1" x14ac:dyDescent="0.25">
      <c r="A79" s="57">
        <v>367</v>
      </c>
      <c r="B79" s="58">
        <v>1554</v>
      </c>
      <c r="C79" s="57">
        <v>19</v>
      </c>
      <c r="D79" s="59">
        <v>43.33</v>
      </c>
      <c r="E79" s="59">
        <v>45.496499999999997</v>
      </c>
      <c r="F79" s="60">
        <v>40784</v>
      </c>
      <c r="G79" s="61">
        <v>1</v>
      </c>
      <c r="H79" s="61">
        <v>5</v>
      </c>
      <c r="J79" s="57" t="s">
        <v>1577</v>
      </c>
      <c r="K79" s="68" t="s">
        <v>2817</v>
      </c>
      <c r="L79" s="60">
        <v>40784</v>
      </c>
      <c r="M79" s="44" t="str">
        <f>IF(ISNA(VLOOKUP(Table37[[#This Row],[Vendor_ID]],'Rejection Pivot'!$A$5:$C$86,3,0)),"A",IF(VLOOKUP(Table37[[#This Row],[Vendor_ID]],'Rejection Pivot'!$A$5:$C$86,3,0)=0,"A",IF(VLOOKUP(Table37[[#This Row],[Vendor_ID]],'Rejection Pivot'!$A$5:$C$86,3,0)&gt;=3,"F","B")))</f>
        <v>B</v>
      </c>
      <c r="N79" s="44" t="str">
        <f>IF(Table37[[#This Row],[Reputation Test]]=Table37[[#This Row],[REPUTASI]],"","Reputasi di katalog salah")</f>
        <v/>
      </c>
    </row>
    <row r="80" spans="1:14" hidden="1" x14ac:dyDescent="0.25">
      <c r="A80" s="57">
        <v>368</v>
      </c>
      <c r="B80" s="58">
        <v>1496</v>
      </c>
      <c r="C80" s="57">
        <v>17</v>
      </c>
      <c r="D80" s="59">
        <v>39.409999999999997</v>
      </c>
      <c r="E80" s="59">
        <v>41.380499999999998</v>
      </c>
      <c r="F80" s="60">
        <v>40767</v>
      </c>
      <c r="G80" s="61">
        <v>1</v>
      </c>
      <c r="H80" s="61">
        <v>5</v>
      </c>
      <c r="I80" s="61">
        <v>3</v>
      </c>
      <c r="J80" s="57" t="s">
        <v>1577</v>
      </c>
      <c r="K80" s="68" t="s">
        <v>2817</v>
      </c>
      <c r="L80" s="60">
        <v>40767</v>
      </c>
      <c r="M80" s="44" t="str">
        <f>IF(ISNA(VLOOKUP(Table37[[#This Row],[Vendor_ID]],'Rejection Pivot'!$A$5:$C$86,3,0)),"A",IF(VLOOKUP(Table37[[#This Row],[Vendor_ID]],'Rejection Pivot'!$A$5:$C$86,3,0)=0,"A",IF(VLOOKUP(Table37[[#This Row],[Vendor_ID]],'Rejection Pivot'!$A$5:$C$86,3,0)&gt;=3,"F","B")))</f>
        <v>B</v>
      </c>
      <c r="N80" s="44" t="str">
        <f>IF(Table37[[#This Row],[Reputation Test]]=Table37[[#This Row],[REPUTASI]],"","Reputasi di katalog salah")</f>
        <v/>
      </c>
    </row>
    <row r="81" spans="1:14" hidden="1" x14ac:dyDescent="0.25">
      <c r="A81" s="57">
        <v>368</v>
      </c>
      <c r="B81" s="58">
        <v>1554</v>
      </c>
      <c r="C81" s="57">
        <v>19</v>
      </c>
      <c r="D81" s="59">
        <v>39.26</v>
      </c>
      <c r="E81" s="59">
        <v>41.222999999999999</v>
      </c>
      <c r="F81" s="60">
        <v>40784</v>
      </c>
      <c r="G81" s="61">
        <v>1</v>
      </c>
      <c r="H81" s="61">
        <v>5</v>
      </c>
      <c r="J81" s="57" t="s">
        <v>1577</v>
      </c>
      <c r="K81" s="68" t="s">
        <v>2817</v>
      </c>
      <c r="L81" s="60">
        <v>40784</v>
      </c>
      <c r="M81" s="44" t="str">
        <f>IF(ISNA(VLOOKUP(Table37[[#This Row],[Vendor_ID]],'Rejection Pivot'!$A$5:$C$86,3,0)),"A",IF(VLOOKUP(Table37[[#This Row],[Vendor_ID]],'Rejection Pivot'!$A$5:$C$86,3,0)=0,"A",IF(VLOOKUP(Table37[[#This Row],[Vendor_ID]],'Rejection Pivot'!$A$5:$C$86,3,0)&gt;=3,"F","B")))</f>
        <v>B</v>
      </c>
      <c r="N81" s="44" t="str">
        <f>IF(Table37[[#This Row],[Reputation Test]]=Table37[[#This Row],[REPUTASI]],"","Reputasi di katalog salah")</f>
        <v/>
      </c>
    </row>
    <row r="82" spans="1:14" hidden="1" x14ac:dyDescent="0.25">
      <c r="A82" s="57">
        <v>369</v>
      </c>
      <c r="B82" s="58">
        <v>1496</v>
      </c>
      <c r="C82" s="57">
        <v>17</v>
      </c>
      <c r="D82" s="59">
        <v>37.409999999999997</v>
      </c>
      <c r="E82" s="59">
        <v>39.280500000000004</v>
      </c>
      <c r="F82" s="60">
        <v>40767</v>
      </c>
      <c r="G82" s="61">
        <v>1</v>
      </c>
      <c r="H82" s="61">
        <v>5</v>
      </c>
      <c r="I82" s="61">
        <v>3</v>
      </c>
      <c r="J82" s="57" t="s">
        <v>1577</v>
      </c>
      <c r="K82" s="68" t="s">
        <v>2817</v>
      </c>
      <c r="L82" s="60">
        <v>40767</v>
      </c>
      <c r="M82" s="44" t="str">
        <f>IF(ISNA(VLOOKUP(Table37[[#This Row],[Vendor_ID]],'Rejection Pivot'!$A$5:$C$86,3,0)),"A",IF(VLOOKUP(Table37[[#This Row],[Vendor_ID]],'Rejection Pivot'!$A$5:$C$86,3,0)=0,"A",IF(VLOOKUP(Table37[[#This Row],[Vendor_ID]],'Rejection Pivot'!$A$5:$C$86,3,0)&gt;=3,"F","B")))</f>
        <v>B</v>
      </c>
      <c r="N82" s="44" t="str">
        <f>IF(Table37[[#This Row],[Reputation Test]]=Table37[[#This Row],[REPUTASI]],"","Reputasi di katalog salah")</f>
        <v/>
      </c>
    </row>
    <row r="83" spans="1:14" hidden="1" x14ac:dyDescent="0.25">
      <c r="A83" s="57">
        <v>369</v>
      </c>
      <c r="B83" s="58">
        <v>1554</v>
      </c>
      <c r="C83" s="57">
        <v>19</v>
      </c>
      <c r="D83" s="59">
        <v>37.26</v>
      </c>
      <c r="E83" s="59">
        <v>39.122999999999998</v>
      </c>
      <c r="F83" s="60">
        <v>40784</v>
      </c>
      <c r="G83" s="61">
        <v>1</v>
      </c>
      <c r="H83" s="61">
        <v>5</v>
      </c>
      <c r="J83" s="57" t="s">
        <v>1577</v>
      </c>
      <c r="K83" s="68" t="s">
        <v>2817</v>
      </c>
      <c r="L83" s="60">
        <v>40784</v>
      </c>
      <c r="M83" s="44" t="str">
        <f>IF(ISNA(VLOOKUP(Table37[[#This Row],[Vendor_ID]],'Rejection Pivot'!$A$5:$C$86,3,0)),"A",IF(VLOOKUP(Table37[[#This Row],[Vendor_ID]],'Rejection Pivot'!$A$5:$C$86,3,0)=0,"A",IF(VLOOKUP(Table37[[#This Row],[Vendor_ID]],'Rejection Pivot'!$A$5:$C$86,3,0)&gt;=3,"F","B")))</f>
        <v>B</v>
      </c>
      <c r="N83" s="44" t="str">
        <f>IF(Table37[[#This Row],[Reputation Test]]=Table37[[#This Row],[REPUTASI]],"","Reputasi di katalog salah")</f>
        <v/>
      </c>
    </row>
    <row r="84" spans="1:14" hidden="1" x14ac:dyDescent="0.25">
      <c r="A84" s="57">
        <v>370</v>
      </c>
      <c r="B84" s="58">
        <v>1496</v>
      </c>
      <c r="C84" s="57">
        <v>17</v>
      </c>
      <c r="D84" s="59">
        <v>41.48</v>
      </c>
      <c r="E84" s="59">
        <v>43.554000000000002</v>
      </c>
      <c r="F84" s="60">
        <v>40773</v>
      </c>
      <c r="G84" s="61">
        <v>1</v>
      </c>
      <c r="H84" s="61">
        <v>5</v>
      </c>
      <c r="I84" s="61">
        <v>3</v>
      </c>
      <c r="J84" s="57" t="s">
        <v>1577</v>
      </c>
      <c r="K84" s="68" t="s">
        <v>2817</v>
      </c>
      <c r="L84" s="60">
        <v>40773</v>
      </c>
      <c r="M84" s="44" t="str">
        <f>IF(ISNA(VLOOKUP(Table37[[#This Row],[Vendor_ID]],'Rejection Pivot'!$A$5:$C$86,3,0)),"A",IF(VLOOKUP(Table37[[#This Row],[Vendor_ID]],'Rejection Pivot'!$A$5:$C$86,3,0)=0,"A",IF(VLOOKUP(Table37[[#This Row],[Vendor_ID]],'Rejection Pivot'!$A$5:$C$86,3,0)&gt;=3,"F","B")))</f>
        <v>B</v>
      </c>
      <c r="N84" s="44" t="str">
        <f>IF(Table37[[#This Row],[Reputation Test]]=Table37[[#This Row],[REPUTASI]],"","Reputasi di katalog salah")</f>
        <v/>
      </c>
    </row>
    <row r="85" spans="1:14" hidden="1" x14ac:dyDescent="0.25">
      <c r="A85" s="57">
        <v>370</v>
      </c>
      <c r="B85" s="58">
        <v>1554</v>
      </c>
      <c r="C85" s="57">
        <v>19</v>
      </c>
      <c r="D85" s="59">
        <v>41.33</v>
      </c>
      <c r="E85" s="59">
        <v>43.396500000000003</v>
      </c>
      <c r="F85" s="60">
        <v>40754</v>
      </c>
      <c r="G85" s="61">
        <v>1</v>
      </c>
      <c r="H85" s="61">
        <v>5</v>
      </c>
      <c r="J85" s="57" t="s">
        <v>1577</v>
      </c>
      <c r="K85" s="68" t="s">
        <v>2817</v>
      </c>
      <c r="L85" s="60">
        <v>40754</v>
      </c>
      <c r="M85" s="44" t="str">
        <f>IF(ISNA(VLOOKUP(Table37[[#This Row],[Vendor_ID]],'Rejection Pivot'!$A$5:$C$86,3,0)),"A",IF(VLOOKUP(Table37[[#This Row],[Vendor_ID]],'Rejection Pivot'!$A$5:$C$86,3,0)=0,"A",IF(VLOOKUP(Table37[[#This Row],[Vendor_ID]],'Rejection Pivot'!$A$5:$C$86,3,0)&gt;=3,"F","B")))</f>
        <v>B</v>
      </c>
      <c r="N85" s="44" t="str">
        <f>IF(Table37[[#This Row],[Reputation Test]]=Table37[[#This Row],[REPUTASI]],"","Reputasi di katalog salah")</f>
        <v/>
      </c>
    </row>
    <row r="86" spans="1:14" hidden="1" x14ac:dyDescent="0.25">
      <c r="A86" s="57">
        <v>371</v>
      </c>
      <c r="B86" s="58">
        <v>1496</v>
      </c>
      <c r="C86" s="57">
        <v>17</v>
      </c>
      <c r="D86" s="59">
        <v>37.409999999999997</v>
      </c>
      <c r="E86" s="59">
        <v>39.280500000000004</v>
      </c>
      <c r="F86" s="60">
        <v>40773</v>
      </c>
      <c r="G86" s="61">
        <v>1</v>
      </c>
      <c r="H86" s="61">
        <v>5</v>
      </c>
      <c r="J86" s="57" t="s">
        <v>1577</v>
      </c>
      <c r="K86" s="68" t="s">
        <v>2817</v>
      </c>
      <c r="L86" s="60">
        <v>40773</v>
      </c>
      <c r="M86" s="44" t="str">
        <f>IF(ISNA(VLOOKUP(Table37[[#This Row],[Vendor_ID]],'Rejection Pivot'!$A$5:$C$86,3,0)),"A",IF(VLOOKUP(Table37[[#This Row],[Vendor_ID]],'Rejection Pivot'!$A$5:$C$86,3,0)=0,"A",IF(VLOOKUP(Table37[[#This Row],[Vendor_ID]],'Rejection Pivot'!$A$5:$C$86,3,0)&gt;=3,"F","B")))</f>
        <v>B</v>
      </c>
      <c r="N86" s="44" t="str">
        <f>IF(Table37[[#This Row],[Reputation Test]]=Table37[[#This Row],[REPUTASI]],"","Reputasi di katalog salah")</f>
        <v/>
      </c>
    </row>
    <row r="87" spans="1:14" hidden="1" x14ac:dyDescent="0.25">
      <c r="A87" s="57">
        <v>371</v>
      </c>
      <c r="B87" s="58">
        <v>1554</v>
      </c>
      <c r="C87" s="57">
        <v>19</v>
      </c>
      <c r="D87" s="59">
        <v>37.26</v>
      </c>
      <c r="E87" s="59">
        <v>39.122999999999998</v>
      </c>
      <c r="F87" s="60">
        <v>40754</v>
      </c>
      <c r="G87" s="61">
        <v>1</v>
      </c>
      <c r="H87" s="61">
        <v>5</v>
      </c>
      <c r="J87" s="57" t="s">
        <v>1577</v>
      </c>
      <c r="K87" s="68" t="s">
        <v>2817</v>
      </c>
      <c r="L87" s="60">
        <v>40754</v>
      </c>
      <c r="M87" s="44" t="str">
        <f>IF(ISNA(VLOOKUP(Table37[[#This Row],[Vendor_ID]],'Rejection Pivot'!$A$5:$C$86,3,0)),"A",IF(VLOOKUP(Table37[[#This Row],[Vendor_ID]],'Rejection Pivot'!$A$5:$C$86,3,0)=0,"A",IF(VLOOKUP(Table37[[#This Row],[Vendor_ID]],'Rejection Pivot'!$A$5:$C$86,3,0)&gt;=3,"F","B")))</f>
        <v>B</v>
      </c>
      <c r="N87" s="44" t="str">
        <f>IF(Table37[[#This Row],[Reputation Test]]=Table37[[#This Row],[REPUTASI]],"","Reputasi di katalog salah")</f>
        <v/>
      </c>
    </row>
    <row r="88" spans="1:14" hidden="1" x14ac:dyDescent="0.25">
      <c r="A88" s="57">
        <v>372</v>
      </c>
      <c r="B88" s="58">
        <v>1496</v>
      </c>
      <c r="C88" s="57">
        <v>17</v>
      </c>
      <c r="D88" s="59">
        <v>35.409999999999997</v>
      </c>
      <c r="E88" s="59">
        <v>37.180500000000002</v>
      </c>
      <c r="F88" s="60">
        <v>40773</v>
      </c>
      <c r="G88" s="61">
        <v>1</v>
      </c>
      <c r="H88" s="61">
        <v>5</v>
      </c>
      <c r="I88" s="61">
        <v>3</v>
      </c>
      <c r="J88" s="57" t="s">
        <v>1577</v>
      </c>
      <c r="K88" s="68" t="s">
        <v>2817</v>
      </c>
      <c r="L88" s="60">
        <v>40773</v>
      </c>
      <c r="M88" s="44" t="str">
        <f>IF(ISNA(VLOOKUP(Table37[[#This Row],[Vendor_ID]],'Rejection Pivot'!$A$5:$C$86,3,0)),"A",IF(VLOOKUP(Table37[[#This Row],[Vendor_ID]],'Rejection Pivot'!$A$5:$C$86,3,0)=0,"A",IF(VLOOKUP(Table37[[#This Row],[Vendor_ID]],'Rejection Pivot'!$A$5:$C$86,3,0)&gt;=3,"F","B")))</f>
        <v>B</v>
      </c>
      <c r="N88" s="44" t="str">
        <f>IF(Table37[[#This Row],[Reputation Test]]=Table37[[#This Row],[REPUTASI]],"","Reputasi di katalog salah")</f>
        <v/>
      </c>
    </row>
    <row r="89" spans="1:14" hidden="1" x14ac:dyDescent="0.25">
      <c r="A89" s="57">
        <v>372</v>
      </c>
      <c r="B89" s="58">
        <v>1554</v>
      </c>
      <c r="C89" s="57">
        <v>19</v>
      </c>
      <c r="D89" s="59">
        <v>35.26</v>
      </c>
      <c r="E89" s="59">
        <v>37.023000000000003</v>
      </c>
      <c r="F89" s="60">
        <v>40754</v>
      </c>
      <c r="G89" s="61">
        <v>1</v>
      </c>
      <c r="H89" s="61">
        <v>5</v>
      </c>
      <c r="J89" s="57" t="s">
        <v>1577</v>
      </c>
      <c r="K89" s="68" t="s">
        <v>2817</v>
      </c>
      <c r="L89" s="60">
        <v>40754</v>
      </c>
      <c r="M89" s="44" t="str">
        <f>IF(ISNA(VLOOKUP(Table37[[#This Row],[Vendor_ID]],'Rejection Pivot'!$A$5:$C$86,3,0)),"A",IF(VLOOKUP(Table37[[#This Row],[Vendor_ID]],'Rejection Pivot'!$A$5:$C$86,3,0)=0,"A",IF(VLOOKUP(Table37[[#This Row],[Vendor_ID]],'Rejection Pivot'!$A$5:$C$86,3,0)&gt;=3,"F","B")))</f>
        <v>B</v>
      </c>
      <c r="N89" s="44" t="str">
        <f>IF(Table37[[#This Row],[Reputation Test]]=Table37[[#This Row],[REPUTASI]],"","Reputasi di katalog salah")</f>
        <v/>
      </c>
    </row>
    <row r="90" spans="1:14" hidden="1" x14ac:dyDescent="0.25">
      <c r="A90" s="57">
        <v>373</v>
      </c>
      <c r="B90" s="58">
        <v>1496</v>
      </c>
      <c r="C90" s="57">
        <v>17</v>
      </c>
      <c r="D90" s="59">
        <v>39.479999999999997</v>
      </c>
      <c r="E90" s="59">
        <v>41.454000000000001</v>
      </c>
      <c r="F90" s="60">
        <v>40773</v>
      </c>
      <c r="G90" s="61">
        <v>1</v>
      </c>
      <c r="H90" s="61">
        <v>5</v>
      </c>
      <c r="I90" s="61">
        <v>3</v>
      </c>
      <c r="J90" s="57" t="s">
        <v>1577</v>
      </c>
      <c r="K90" s="68" t="s">
        <v>2817</v>
      </c>
      <c r="L90" s="60">
        <v>40773</v>
      </c>
      <c r="M90" s="44" t="str">
        <f>IF(ISNA(VLOOKUP(Table37[[#This Row],[Vendor_ID]],'Rejection Pivot'!$A$5:$C$86,3,0)),"A",IF(VLOOKUP(Table37[[#This Row],[Vendor_ID]],'Rejection Pivot'!$A$5:$C$86,3,0)=0,"A",IF(VLOOKUP(Table37[[#This Row],[Vendor_ID]],'Rejection Pivot'!$A$5:$C$86,3,0)&gt;=3,"F","B")))</f>
        <v>B</v>
      </c>
      <c r="N90" s="44" t="str">
        <f>IF(Table37[[#This Row],[Reputation Test]]=Table37[[#This Row],[REPUTASI]],"","Reputasi di katalog salah")</f>
        <v/>
      </c>
    </row>
    <row r="91" spans="1:14" hidden="1" x14ac:dyDescent="0.25">
      <c r="A91" s="57">
        <v>373</v>
      </c>
      <c r="B91" s="58">
        <v>1554</v>
      </c>
      <c r="C91" s="57">
        <v>19</v>
      </c>
      <c r="D91" s="59">
        <v>39.33</v>
      </c>
      <c r="E91" s="59">
        <v>41.296500000000002</v>
      </c>
      <c r="F91" s="60">
        <v>40754</v>
      </c>
      <c r="G91" s="61">
        <v>1</v>
      </c>
      <c r="H91" s="61">
        <v>5</v>
      </c>
      <c r="J91" s="57" t="s">
        <v>1577</v>
      </c>
      <c r="K91" s="68" t="s">
        <v>2817</v>
      </c>
      <c r="L91" s="60">
        <v>40754</v>
      </c>
      <c r="M91" s="44" t="str">
        <f>IF(ISNA(VLOOKUP(Table37[[#This Row],[Vendor_ID]],'Rejection Pivot'!$A$5:$C$86,3,0)),"A",IF(VLOOKUP(Table37[[#This Row],[Vendor_ID]],'Rejection Pivot'!$A$5:$C$86,3,0)=0,"A",IF(VLOOKUP(Table37[[#This Row],[Vendor_ID]],'Rejection Pivot'!$A$5:$C$86,3,0)&gt;=3,"F","B")))</f>
        <v>B</v>
      </c>
      <c r="N91" s="44" t="str">
        <f>IF(Table37[[#This Row],[Reputation Test]]=Table37[[#This Row],[REPUTASI]],"","Reputasi di katalog salah")</f>
        <v/>
      </c>
    </row>
    <row r="92" spans="1:14" hidden="1" x14ac:dyDescent="0.25">
      <c r="A92" s="57">
        <v>374</v>
      </c>
      <c r="B92" s="58">
        <v>1496</v>
      </c>
      <c r="C92" s="57">
        <v>17</v>
      </c>
      <c r="D92" s="59">
        <v>35.409999999999997</v>
      </c>
      <c r="E92" s="59">
        <v>37.180500000000002</v>
      </c>
      <c r="F92" s="60">
        <v>40779</v>
      </c>
      <c r="G92" s="61">
        <v>1</v>
      </c>
      <c r="H92" s="61">
        <v>5</v>
      </c>
      <c r="I92" s="61">
        <v>3</v>
      </c>
      <c r="J92" s="57" t="s">
        <v>1577</v>
      </c>
      <c r="K92" s="68" t="s">
        <v>2817</v>
      </c>
      <c r="L92" s="60">
        <v>40779</v>
      </c>
      <c r="M92" s="44" t="str">
        <f>IF(ISNA(VLOOKUP(Table37[[#This Row],[Vendor_ID]],'Rejection Pivot'!$A$5:$C$86,3,0)),"A",IF(VLOOKUP(Table37[[#This Row],[Vendor_ID]],'Rejection Pivot'!$A$5:$C$86,3,0)=0,"A",IF(VLOOKUP(Table37[[#This Row],[Vendor_ID]],'Rejection Pivot'!$A$5:$C$86,3,0)&gt;=3,"F","B")))</f>
        <v>B</v>
      </c>
      <c r="N92" s="44" t="str">
        <f>IF(Table37[[#This Row],[Reputation Test]]=Table37[[#This Row],[REPUTASI]],"","Reputasi di katalog salah")</f>
        <v/>
      </c>
    </row>
    <row r="93" spans="1:14" hidden="1" x14ac:dyDescent="0.25">
      <c r="A93" s="57">
        <v>374</v>
      </c>
      <c r="B93" s="58">
        <v>1554</v>
      </c>
      <c r="C93" s="57">
        <v>19</v>
      </c>
      <c r="D93" s="59">
        <v>35.26</v>
      </c>
      <c r="E93" s="59">
        <v>37.023000000000003</v>
      </c>
      <c r="F93" s="60">
        <v>40760</v>
      </c>
      <c r="G93" s="61">
        <v>1</v>
      </c>
      <c r="H93" s="61">
        <v>5</v>
      </c>
      <c r="J93" s="57" t="s">
        <v>1577</v>
      </c>
      <c r="K93" s="68" t="s">
        <v>2817</v>
      </c>
      <c r="L93" s="60">
        <v>40760</v>
      </c>
      <c r="M93" s="44" t="str">
        <f>IF(ISNA(VLOOKUP(Table37[[#This Row],[Vendor_ID]],'Rejection Pivot'!$A$5:$C$86,3,0)),"A",IF(VLOOKUP(Table37[[#This Row],[Vendor_ID]],'Rejection Pivot'!$A$5:$C$86,3,0)=0,"A",IF(VLOOKUP(Table37[[#This Row],[Vendor_ID]],'Rejection Pivot'!$A$5:$C$86,3,0)&gt;=3,"F","B")))</f>
        <v>B</v>
      </c>
      <c r="N93" s="44" t="str">
        <f>IF(Table37[[#This Row],[Reputation Test]]=Table37[[#This Row],[REPUTASI]],"","Reputasi di katalog salah")</f>
        <v/>
      </c>
    </row>
    <row r="94" spans="1:14" hidden="1" x14ac:dyDescent="0.25">
      <c r="A94" s="57">
        <v>375</v>
      </c>
      <c r="B94" s="58">
        <v>1536</v>
      </c>
      <c r="C94" s="57">
        <v>15</v>
      </c>
      <c r="D94" s="59">
        <v>41.28</v>
      </c>
      <c r="E94" s="59">
        <v>43.344000000000001</v>
      </c>
      <c r="F94" s="60">
        <v>40768</v>
      </c>
      <c r="G94" s="61">
        <v>1</v>
      </c>
      <c r="H94" s="61">
        <v>5</v>
      </c>
      <c r="I94" s="61">
        <v>3</v>
      </c>
      <c r="J94" s="57" t="s">
        <v>1576</v>
      </c>
      <c r="K94" s="68" t="s">
        <v>2810</v>
      </c>
      <c r="L94" s="60">
        <v>40768</v>
      </c>
      <c r="M94" s="44" t="str">
        <f>IF(ISNA(VLOOKUP(Table37[[#This Row],[Vendor_ID]],'Rejection Pivot'!$A$5:$C$86,3,0)),"A",IF(VLOOKUP(Table37[[#This Row],[Vendor_ID]],'Rejection Pivot'!$A$5:$C$86,3,0)=0,"A",IF(VLOOKUP(Table37[[#This Row],[Vendor_ID]],'Rejection Pivot'!$A$5:$C$86,3,0)&gt;=3,"F","B")))</f>
        <v>A</v>
      </c>
      <c r="N94" s="44" t="str">
        <f>IF(Table37[[#This Row],[Reputation Test]]=Table37[[#This Row],[REPUTASI]],"","Reputasi di katalog salah")</f>
        <v/>
      </c>
    </row>
    <row r="95" spans="1:14" hidden="1" x14ac:dyDescent="0.25">
      <c r="A95" s="57">
        <v>375</v>
      </c>
      <c r="B95" s="58">
        <v>1562</v>
      </c>
      <c r="C95" s="57">
        <v>16</v>
      </c>
      <c r="D95" s="59">
        <v>41.21</v>
      </c>
      <c r="E95" s="59">
        <v>43.270499999999998</v>
      </c>
      <c r="F95" s="60">
        <v>40765</v>
      </c>
      <c r="G95" s="61">
        <v>1</v>
      </c>
      <c r="H95" s="61">
        <v>5</v>
      </c>
      <c r="J95" s="57" t="s">
        <v>1576</v>
      </c>
      <c r="K95" s="68" t="s">
        <v>2817</v>
      </c>
      <c r="L95" s="60">
        <v>40765</v>
      </c>
      <c r="M95" s="44" t="str">
        <f>IF(ISNA(VLOOKUP(Table37[[#This Row],[Vendor_ID]],'Rejection Pivot'!$A$5:$C$86,3,0)),"A",IF(VLOOKUP(Table37[[#This Row],[Vendor_ID]],'Rejection Pivot'!$A$5:$C$86,3,0)=0,"A",IF(VLOOKUP(Table37[[#This Row],[Vendor_ID]],'Rejection Pivot'!$A$5:$C$86,3,0)&gt;=3,"F","B")))</f>
        <v>B</v>
      </c>
      <c r="N95" s="44" t="str">
        <f>IF(Table37[[#This Row],[Reputation Test]]=Table37[[#This Row],[REPUTASI]],"","Reputasi di katalog salah")</f>
        <v/>
      </c>
    </row>
    <row r="96" spans="1:14" hidden="1" x14ac:dyDescent="0.25">
      <c r="A96" s="57">
        <v>375</v>
      </c>
      <c r="B96" s="58">
        <v>1656</v>
      </c>
      <c r="C96" s="57">
        <v>16</v>
      </c>
      <c r="D96" s="59">
        <v>41.21</v>
      </c>
      <c r="E96" s="59">
        <v>43.270499999999998</v>
      </c>
      <c r="F96" s="60">
        <v>40753</v>
      </c>
      <c r="G96" s="61">
        <v>1</v>
      </c>
      <c r="H96" s="61">
        <v>5</v>
      </c>
      <c r="J96" s="57" t="s">
        <v>1576</v>
      </c>
      <c r="K96" s="68" t="s">
        <v>2810</v>
      </c>
      <c r="L96" s="60">
        <v>40753</v>
      </c>
      <c r="M96" s="44" t="str">
        <f>IF(ISNA(VLOOKUP(Table37[[#This Row],[Vendor_ID]],'Rejection Pivot'!$A$5:$C$86,3,0)),"A",IF(VLOOKUP(Table37[[#This Row],[Vendor_ID]],'Rejection Pivot'!$A$5:$C$86,3,0)=0,"A",IF(VLOOKUP(Table37[[#This Row],[Vendor_ID]],'Rejection Pivot'!$A$5:$C$86,3,0)&gt;=3,"F","B")))</f>
        <v>A</v>
      </c>
      <c r="N96" s="44" t="str">
        <f>IF(Table37[[#This Row],[Reputation Test]]=Table37[[#This Row],[REPUTASI]],"","Reputasi di katalog salah")</f>
        <v/>
      </c>
    </row>
    <row r="97" spans="1:14" hidden="1" x14ac:dyDescent="0.25">
      <c r="A97" s="57">
        <v>376</v>
      </c>
      <c r="B97" s="58">
        <v>1536</v>
      </c>
      <c r="C97" s="57">
        <v>15</v>
      </c>
      <c r="D97" s="59">
        <v>37.21</v>
      </c>
      <c r="E97" s="59">
        <v>39.070500000000003</v>
      </c>
      <c r="F97" s="60">
        <v>40768</v>
      </c>
      <c r="G97" s="61">
        <v>1</v>
      </c>
      <c r="H97" s="61">
        <v>5</v>
      </c>
      <c r="J97" s="57" t="s">
        <v>1576</v>
      </c>
      <c r="K97" s="68" t="s">
        <v>2810</v>
      </c>
      <c r="L97" s="60">
        <v>40768</v>
      </c>
      <c r="M97" s="44" t="str">
        <f>IF(ISNA(VLOOKUP(Table37[[#This Row],[Vendor_ID]],'Rejection Pivot'!$A$5:$C$86,3,0)),"A",IF(VLOOKUP(Table37[[#This Row],[Vendor_ID]],'Rejection Pivot'!$A$5:$C$86,3,0)=0,"A",IF(VLOOKUP(Table37[[#This Row],[Vendor_ID]],'Rejection Pivot'!$A$5:$C$86,3,0)&gt;=3,"F","B")))</f>
        <v>A</v>
      </c>
      <c r="N97" s="44" t="str">
        <f>IF(Table37[[#This Row],[Reputation Test]]=Table37[[#This Row],[REPUTASI]],"","Reputasi di katalog salah")</f>
        <v/>
      </c>
    </row>
    <row r="98" spans="1:14" hidden="1" x14ac:dyDescent="0.25">
      <c r="A98" s="57">
        <v>376</v>
      </c>
      <c r="B98" s="58">
        <v>1562</v>
      </c>
      <c r="C98" s="57">
        <v>16</v>
      </c>
      <c r="D98" s="59">
        <v>39.21</v>
      </c>
      <c r="E98" s="59">
        <v>41.170499999999997</v>
      </c>
      <c r="F98" s="60">
        <v>40765</v>
      </c>
      <c r="G98" s="61">
        <v>1</v>
      </c>
      <c r="H98" s="61">
        <v>5</v>
      </c>
      <c r="J98" s="57" t="s">
        <v>1576</v>
      </c>
      <c r="K98" s="68" t="s">
        <v>2817</v>
      </c>
      <c r="L98" s="60">
        <v>40765</v>
      </c>
      <c r="M98" s="44" t="str">
        <f>IF(ISNA(VLOOKUP(Table37[[#This Row],[Vendor_ID]],'Rejection Pivot'!$A$5:$C$86,3,0)),"A",IF(VLOOKUP(Table37[[#This Row],[Vendor_ID]],'Rejection Pivot'!$A$5:$C$86,3,0)=0,"A",IF(VLOOKUP(Table37[[#This Row],[Vendor_ID]],'Rejection Pivot'!$A$5:$C$86,3,0)&gt;=3,"F","B")))</f>
        <v>B</v>
      </c>
      <c r="N98" s="44" t="str">
        <f>IF(Table37[[#This Row],[Reputation Test]]=Table37[[#This Row],[REPUTASI]],"","Reputasi di katalog salah")</f>
        <v/>
      </c>
    </row>
    <row r="99" spans="1:14" hidden="1" x14ac:dyDescent="0.25">
      <c r="A99" s="57">
        <v>376</v>
      </c>
      <c r="B99" s="58">
        <v>1656</v>
      </c>
      <c r="C99" s="57">
        <v>16</v>
      </c>
      <c r="D99" s="59">
        <v>45.28</v>
      </c>
      <c r="E99" s="59">
        <v>47.543999999999997</v>
      </c>
      <c r="F99" s="60">
        <v>40753</v>
      </c>
      <c r="G99" s="61">
        <v>1</v>
      </c>
      <c r="H99" s="61">
        <v>5</v>
      </c>
      <c r="J99" s="57" t="s">
        <v>1576</v>
      </c>
      <c r="K99" s="68" t="s">
        <v>2810</v>
      </c>
      <c r="L99" s="60">
        <v>40753</v>
      </c>
      <c r="M99" s="44" t="str">
        <f>IF(ISNA(VLOOKUP(Table37[[#This Row],[Vendor_ID]],'Rejection Pivot'!$A$5:$C$86,3,0)),"A",IF(VLOOKUP(Table37[[#This Row],[Vendor_ID]],'Rejection Pivot'!$A$5:$C$86,3,0)=0,"A",IF(VLOOKUP(Table37[[#This Row],[Vendor_ID]],'Rejection Pivot'!$A$5:$C$86,3,0)&gt;=3,"F","B")))</f>
        <v>A</v>
      </c>
      <c r="N99" s="44" t="str">
        <f>IF(Table37[[#This Row],[Reputation Test]]=Table37[[#This Row],[REPUTASI]],"","Reputasi di katalog salah")</f>
        <v/>
      </c>
    </row>
    <row r="100" spans="1:14" hidden="1" x14ac:dyDescent="0.25">
      <c r="A100" s="57">
        <v>377</v>
      </c>
      <c r="B100" s="58">
        <v>1536</v>
      </c>
      <c r="C100" s="57">
        <v>15</v>
      </c>
      <c r="D100" s="59">
        <v>35.21</v>
      </c>
      <c r="E100" s="59">
        <v>36.970500000000001</v>
      </c>
      <c r="F100" s="60">
        <v>40775</v>
      </c>
      <c r="G100" s="61">
        <v>1</v>
      </c>
      <c r="H100" s="61">
        <v>5</v>
      </c>
      <c r="I100" s="61">
        <v>3</v>
      </c>
      <c r="J100" s="57" t="s">
        <v>1576</v>
      </c>
      <c r="K100" s="68" t="s">
        <v>2810</v>
      </c>
      <c r="L100" s="60">
        <v>40775</v>
      </c>
      <c r="M100" s="44" t="str">
        <f>IF(ISNA(VLOOKUP(Table37[[#This Row],[Vendor_ID]],'Rejection Pivot'!$A$5:$C$86,3,0)),"A",IF(VLOOKUP(Table37[[#This Row],[Vendor_ID]],'Rejection Pivot'!$A$5:$C$86,3,0)=0,"A",IF(VLOOKUP(Table37[[#This Row],[Vendor_ID]],'Rejection Pivot'!$A$5:$C$86,3,0)&gt;=3,"F","B")))</f>
        <v>A</v>
      </c>
      <c r="N100" s="44" t="str">
        <f>IF(Table37[[#This Row],[Reputation Test]]=Table37[[#This Row],[REPUTASI]],"","Reputasi di katalog salah")</f>
        <v/>
      </c>
    </row>
    <row r="101" spans="1:14" hidden="1" x14ac:dyDescent="0.25">
      <c r="A101" s="57">
        <v>377</v>
      </c>
      <c r="B101" s="58">
        <v>1562</v>
      </c>
      <c r="C101" s="57">
        <v>16</v>
      </c>
      <c r="D101" s="59">
        <v>43.28</v>
      </c>
      <c r="E101" s="59">
        <v>45.444000000000003</v>
      </c>
      <c r="F101" s="60">
        <v>40772</v>
      </c>
      <c r="G101" s="61">
        <v>1</v>
      </c>
      <c r="H101" s="61">
        <v>5</v>
      </c>
      <c r="J101" s="57" t="s">
        <v>1576</v>
      </c>
      <c r="K101" s="68" t="s">
        <v>2817</v>
      </c>
      <c r="L101" s="60">
        <v>40772</v>
      </c>
      <c r="M101" s="44" t="str">
        <f>IF(ISNA(VLOOKUP(Table37[[#This Row],[Vendor_ID]],'Rejection Pivot'!$A$5:$C$86,3,0)),"A",IF(VLOOKUP(Table37[[#This Row],[Vendor_ID]],'Rejection Pivot'!$A$5:$C$86,3,0)=0,"A",IF(VLOOKUP(Table37[[#This Row],[Vendor_ID]],'Rejection Pivot'!$A$5:$C$86,3,0)&gt;=3,"F","B")))</f>
        <v>B</v>
      </c>
      <c r="N101" s="44" t="str">
        <f>IF(Table37[[#This Row],[Reputation Test]]=Table37[[#This Row],[REPUTASI]],"","Reputasi di katalog salah")</f>
        <v/>
      </c>
    </row>
    <row r="102" spans="1:14" hidden="1" x14ac:dyDescent="0.25">
      <c r="A102" s="57">
        <v>377</v>
      </c>
      <c r="B102" s="58">
        <v>1656</v>
      </c>
      <c r="C102" s="57">
        <v>16</v>
      </c>
      <c r="D102" s="59">
        <v>41.21</v>
      </c>
      <c r="E102" s="59">
        <v>43.270499999999998</v>
      </c>
      <c r="F102" s="60">
        <v>40759</v>
      </c>
      <c r="G102" s="61">
        <v>1</v>
      </c>
      <c r="H102" s="61">
        <v>5</v>
      </c>
      <c r="J102" s="57" t="s">
        <v>1576</v>
      </c>
      <c r="K102" s="68" t="s">
        <v>2810</v>
      </c>
      <c r="L102" s="60">
        <v>40759</v>
      </c>
      <c r="M102" s="44" t="str">
        <f>IF(ISNA(VLOOKUP(Table37[[#This Row],[Vendor_ID]],'Rejection Pivot'!$A$5:$C$86,3,0)),"A",IF(VLOOKUP(Table37[[#This Row],[Vendor_ID]],'Rejection Pivot'!$A$5:$C$86,3,0)=0,"A",IF(VLOOKUP(Table37[[#This Row],[Vendor_ID]],'Rejection Pivot'!$A$5:$C$86,3,0)&gt;=3,"F","B")))</f>
        <v>A</v>
      </c>
      <c r="N102" s="44" t="str">
        <f>IF(Table37[[#This Row],[Reputation Test]]=Table37[[#This Row],[REPUTASI]],"","Reputasi di katalog salah")</f>
        <v/>
      </c>
    </row>
    <row r="103" spans="1:14" hidden="1" x14ac:dyDescent="0.25">
      <c r="A103" s="57">
        <v>378</v>
      </c>
      <c r="B103" s="58">
        <v>1536</v>
      </c>
      <c r="C103" s="57">
        <v>15</v>
      </c>
      <c r="D103" s="59">
        <v>39.28</v>
      </c>
      <c r="E103" s="59">
        <v>41.244</v>
      </c>
      <c r="F103" s="60">
        <v>40775</v>
      </c>
      <c r="G103" s="61">
        <v>1</v>
      </c>
      <c r="H103" s="61">
        <v>5</v>
      </c>
      <c r="I103" s="61">
        <v>3</v>
      </c>
      <c r="J103" s="57" t="s">
        <v>1576</v>
      </c>
      <c r="K103" s="68" t="s">
        <v>2810</v>
      </c>
      <c r="L103" s="60">
        <v>40775</v>
      </c>
      <c r="M103" s="44" t="str">
        <f>IF(ISNA(VLOOKUP(Table37[[#This Row],[Vendor_ID]],'Rejection Pivot'!$A$5:$C$86,3,0)),"A",IF(VLOOKUP(Table37[[#This Row],[Vendor_ID]],'Rejection Pivot'!$A$5:$C$86,3,0)=0,"A",IF(VLOOKUP(Table37[[#This Row],[Vendor_ID]],'Rejection Pivot'!$A$5:$C$86,3,0)&gt;=3,"F","B")))</f>
        <v>A</v>
      </c>
      <c r="N103" s="44" t="str">
        <f>IF(Table37[[#This Row],[Reputation Test]]=Table37[[#This Row],[REPUTASI]],"","Reputasi di katalog salah")</f>
        <v/>
      </c>
    </row>
    <row r="104" spans="1:14" hidden="1" x14ac:dyDescent="0.25">
      <c r="A104" s="57">
        <v>378</v>
      </c>
      <c r="B104" s="58">
        <v>1562</v>
      </c>
      <c r="C104" s="57">
        <v>16</v>
      </c>
      <c r="D104" s="59">
        <v>39.21</v>
      </c>
      <c r="E104" s="59">
        <v>41.170499999999997</v>
      </c>
      <c r="F104" s="60">
        <v>40772</v>
      </c>
      <c r="G104" s="61">
        <v>1</v>
      </c>
      <c r="H104" s="61">
        <v>5</v>
      </c>
      <c r="J104" s="57" t="s">
        <v>1576</v>
      </c>
      <c r="K104" s="68" t="s">
        <v>2817</v>
      </c>
      <c r="L104" s="60">
        <v>40772</v>
      </c>
      <c r="M104" s="44" t="str">
        <f>IF(ISNA(VLOOKUP(Table37[[#This Row],[Vendor_ID]],'Rejection Pivot'!$A$5:$C$86,3,0)),"A",IF(VLOOKUP(Table37[[#This Row],[Vendor_ID]],'Rejection Pivot'!$A$5:$C$86,3,0)=0,"A",IF(VLOOKUP(Table37[[#This Row],[Vendor_ID]],'Rejection Pivot'!$A$5:$C$86,3,0)&gt;=3,"F","B")))</f>
        <v>B</v>
      </c>
      <c r="N104" s="44" t="str">
        <f>IF(Table37[[#This Row],[Reputation Test]]=Table37[[#This Row],[REPUTASI]],"","Reputasi di katalog salah")</f>
        <v/>
      </c>
    </row>
    <row r="105" spans="1:14" hidden="1" x14ac:dyDescent="0.25">
      <c r="A105" s="57">
        <v>378</v>
      </c>
      <c r="B105" s="58">
        <v>1656</v>
      </c>
      <c r="C105" s="57">
        <v>16</v>
      </c>
      <c r="D105" s="59">
        <v>39.21</v>
      </c>
      <c r="E105" s="59">
        <v>41.170499999999997</v>
      </c>
      <c r="F105" s="60">
        <v>40759</v>
      </c>
      <c r="G105" s="61">
        <v>1</v>
      </c>
      <c r="H105" s="61">
        <v>5</v>
      </c>
      <c r="J105" s="57" t="s">
        <v>1576</v>
      </c>
      <c r="K105" s="68" t="s">
        <v>2810</v>
      </c>
      <c r="L105" s="60">
        <v>40759</v>
      </c>
      <c r="M105" s="44" t="str">
        <f>IF(ISNA(VLOOKUP(Table37[[#This Row],[Vendor_ID]],'Rejection Pivot'!$A$5:$C$86,3,0)),"A",IF(VLOOKUP(Table37[[#This Row],[Vendor_ID]],'Rejection Pivot'!$A$5:$C$86,3,0)=0,"A",IF(VLOOKUP(Table37[[#This Row],[Vendor_ID]],'Rejection Pivot'!$A$5:$C$86,3,0)&gt;=3,"F","B")))</f>
        <v>A</v>
      </c>
      <c r="N105" s="44" t="str">
        <f>IF(Table37[[#This Row],[Reputation Test]]=Table37[[#This Row],[REPUTASI]],"","Reputasi di katalog salah")</f>
        <v/>
      </c>
    </row>
    <row r="106" spans="1:14" hidden="1" x14ac:dyDescent="0.25">
      <c r="A106" s="57">
        <v>379</v>
      </c>
      <c r="B106" s="58">
        <v>1536</v>
      </c>
      <c r="C106" s="57">
        <v>15</v>
      </c>
      <c r="D106" s="59">
        <v>35.21</v>
      </c>
      <c r="E106" s="59">
        <v>36.970500000000001</v>
      </c>
      <c r="F106" s="60">
        <v>40775</v>
      </c>
      <c r="G106" s="61">
        <v>1</v>
      </c>
      <c r="H106" s="61">
        <v>5</v>
      </c>
      <c r="J106" s="57" t="s">
        <v>1576</v>
      </c>
      <c r="K106" s="68" t="s">
        <v>2810</v>
      </c>
      <c r="L106" s="60">
        <v>40775</v>
      </c>
      <c r="M106" s="44" t="str">
        <f>IF(ISNA(VLOOKUP(Table37[[#This Row],[Vendor_ID]],'Rejection Pivot'!$A$5:$C$86,3,0)),"A",IF(VLOOKUP(Table37[[#This Row],[Vendor_ID]],'Rejection Pivot'!$A$5:$C$86,3,0)=0,"A",IF(VLOOKUP(Table37[[#This Row],[Vendor_ID]],'Rejection Pivot'!$A$5:$C$86,3,0)&gt;=3,"F","B")))</f>
        <v>A</v>
      </c>
      <c r="N106" s="44" t="str">
        <f>IF(Table37[[#This Row],[Reputation Test]]=Table37[[#This Row],[REPUTASI]],"","Reputasi di katalog salah")</f>
        <v/>
      </c>
    </row>
    <row r="107" spans="1:14" hidden="1" x14ac:dyDescent="0.25">
      <c r="A107" s="57">
        <v>379</v>
      </c>
      <c r="B107" s="58">
        <v>1562</v>
      </c>
      <c r="C107" s="57">
        <v>16</v>
      </c>
      <c r="D107" s="59">
        <v>37.21</v>
      </c>
      <c r="E107" s="59">
        <v>39.070500000000003</v>
      </c>
      <c r="F107" s="60">
        <v>40772</v>
      </c>
      <c r="G107" s="61">
        <v>1</v>
      </c>
      <c r="H107" s="61">
        <v>5</v>
      </c>
      <c r="J107" s="57" t="s">
        <v>1576</v>
      </c>
      <c r="K107" s="68" t="s">
        <v>2817</v>
      </c>
      <c r="L107" s="60">
        <v>40772</v>
      </c>
      <c r="M107" s="44" t="str">
        <f>IF(ISNA(VLOOKUP(Table37[[#This Row],[Vendor_ID]],'Rejection Pivot'!$A$5:$C$86,3,0)),"A",IF(VLOOKUP(Table37[[#This Row],[Vendor_ID]],'Rejection Pivot'!$A$5:$C$86,3,0)=0,"A",IF(VLOOKUP(Table37[[#This Row],[Vendor_ID]],'Rejection Pivot'!$A$5:$C$86,3,0)&gt;=3,"F","B")))</f>
        <v>B</v>
      </c>
      <c r="N107" s="44" t="str">
        <f>IF(Table37[[#This Row],[Reputation Test]]=Table37[[#This Row],[REPUTASI]],"","Reputasi di katalog salah")</f>
        <v/>
      </c>
    </row>
    <row r="108" spans="1:14" hidden="1" x14ac:dyDescent="0.25">
      <c r="A108" s="57">
        <v>379</v>
      </c>
      <c r="B108" s="58">
        <v>1656</v>
      </c>
      <c r="C108" s="57">
        <v>16</v>
      </c>
      <c r="D108" s="59">
        <v>43.28</v>
      </c>
      <c r="E108" s="59">
        <v>45.444000000000003</v>
      </c>
      <c r="F108" s="60">
        <v>40759</v>
      </c>
      <c r="G108" s="61">
        <v>1</v>
      </c>
      <c r="H108" s="61">
        <v>5</v>
      </c>
      <c r="J108" s="57" t="s">
        <v>1576</v>
      </c>
      <c r="K108" s="68" t="s">
        <v>2810</v>
      </c>
      <c r="L108" s="60">
        <v>40759</v>
      </c>
      <c r="M108" s="44" t="str">
        <f>IF(ISNA(VLOOKUP(Table37[[#This Row],[Vendor_ID]],'Rejection Pivot'!$A$5:$C$86,3,0)),"A",IF(VLOOKUP(Table37[[#This Row],[Vendor_ID]],'Rejection Pivot'!$A$5:$C$86,3,0)=0,"A",IF(VLOOKUP(Table37[[#This Row],[Vendor_ID]],'Rejection Pivot'!$A$5:$C$86,3,0)&gt;=3,"F","B")))</f>
        <v>A</v>
      </c>
      <c r="N108" s="44" t="str">
        <f>IF(Table37[[#This Row],[Reputation Test]]=Table37[[#This Row],[REPUTASI]],"","Reputasi di katalog salah")</f>
        <v/>
      </c>
    </row>
    <row r="109" spans="1:14" hidden="1" x14ac:dyDescent="0.25">
      <c r="A109" s="57">
        <v>380</v>
      </c>
      <c r="B109" s="58">
        <v>1536</v>
      </c>
      <c r="C109" s="57">
        <v>15</v>
      </c>
      <c r="D109" s="59">
        <v>41.16</v>
      </c>
      <c r="E109" s="59">
        <v>43.218000000000004</v>
      </c>
      <c r="F109" s="60">
        <v>40781</v>
      </c>
      <c r="G109" s="61">
        <v>1</v>
      </c>
      <c r="H109" s="61">
        <v>5</v>
      </c>
      <c r="I109" s="61">
        <v>3</v>
      </c>
      <c r="J109" s="57" t="s">
        <v>1576</v>
      </c>
      <c r="K109" s="68" t="s">
        <v>2810</v>
      </c>
      <c r="L109" s="60">
        <v>40781</v>
      </c>
      <c r="M109" s="44" t="str">
        <f>IF(ISNA(VLOOKUP(Table37[[#This Row],[Vendor_ID]],'Rejection Pivot'!$A$5:$C$86,3,0)),"A",IF(VLOOKUP(Table37[[#This Row],[Vendor_ID]],'Rejection Pivot'!$A$5:$C$86,3,0)=0,"A",IF(VLOOKUP(Table37[[#This Row],[Vendor_ID]],'Rejection Pivot'!$A$5:$C$86,3,0)&gt;=3,"F","B")))</f>
        <v>A</v>
      </c>
      <c r="N109" s="44" t="str">
        <f>IF(Table37[[#This Row],[Reputation Test]]=Table37[[#This Row],[REPUTASI]],"","Reputasi di katalog salah")</f>
        <v/>
      </c>
    </row>
    <row r="110" spans="1:14" hidden="1" x14ac:dyDescent="0.25">
      <c r="A110" s="57">
        <v>380</v>
      </c>
      <c r="B110" s="58">
        <v>1562</v>
      </c>
      <c r="C110" s="57">
        <v>16</v>
      </c>
      <c r="D110" s="59">
        <v>41.28</v>
      </c>
      <c r="E110" s="59">
        <v>43.344000000000001</v>
      </c>
      <c r="F110" s="60">
        <v>40777</v>
      </c>
      <c r="G110" s="61">
        <v>1</v>
      </c>
      <c r="H110" s="61">
        <v>5</v>
      </c>
      <c r="J110" s="57" t="s">
        <v>1576</v>
      </c>
      <c r="K110" s="68" t="s">
        <v>2817</v>
      </c>
      <c r="L110" s="60">
        <v>40777</v>
      </c>
      <c r="M110" s="44" t="str">
        <f>IF(ISNA(VLOOKUP(Table37[[#This Row],[Vendor_ID]],'Rejection Pivot'!$A$5:$C$86,3,0)),"A",IF(VLOOKUP(Table37[[#This Row],[Vendor_ID]],'Rejection Pivot'!$A$5:$C$86,3,0)=0,"A",IF(VLOOKUP(Table37[[#This Row],[Vendor_ID]],'Rejection Pivot'!$A$5:$C$86,3,0)&gt;=3,"F","B")))</f>
        <v>B</v>
      </c>
      <c r="N110" s="44" t="str">
        <f>IF(Table37[[#This Row],[Reputation Test]]=Table37[[#This Row],[REPUTASI]],"","Reputasi di katalog salah")</f>
        <v/>
      </c>
    </row>
    <row r="111" spans="1:14" hidden="1" x14ac:dyDescent="0.25">
      <c r="A111" s="57">
        <v>380</v>
      </c>
      <c r="B111" s="58">
        <v>1656</v>
      </c>
      <c r="C111" s="57">
        <v>16</v>
      </c>
      <c r="D111" s="59">
        <v>39.21</v>
      </c>
      <c r="E111" s="59">
        <v>41.170499999999997</v>
      </c>
      <c r="F111" s="60">
        <v>40765</v>
      </c>
      <c r="G111" s="61">
        <v>1</v>
      </c>
      <c r="H111" s="61">
        <v>5</v>
      </c>
      <c r="J111" s="57" t="s">
        <v>1576</v>
      </c>
      <c r="K111" s="68" t="s">
        <v>2810</v>
      </c>
      <c r="L111" s="60">
        <v>40765</v>
      </c>
      <c r="M111" s="44" t="str">
        <f>IF(ISNA(VLOOKUP(Table37[[#This Row],[Vendor_ID]],'Rejection Pivot'!$A$5:$C$86,3,0)),"A",IF(VLOOKUP(Table37[[#This Row],[Vendor_ID]],'Rejection Pivot'!$A$5:$C$86,3,0)=0,"A",IF(VLOOKUP(Table37[[#This Row],[Vendor_ID]],'Rejection Pivot'!$A$5:$C$86,3,0)&gt;=3,"F","B")))</f>
        <v>A</v>
      </c>
      <c r="N111" s="44" t="str">
        <f>IF(Table37[[#This Row],[Reputation Test]]=Table37[[#This Row],[REPUTASI]],"","Reputasi di katalog salah")</f>
        <v/>
      </c>
    </row>
    <row r="112" spans="1:14" hidden="1" x14ac:dyDescent="0.25">
      <c r="A112" s="57">
        <v>381</v>
      </c>
      <c r="B112" s="58">
        <v>1536</v>
      </c>
      <c r="C112" s="57">
        <v>15</v>
      </c>
      <c r="D112" s="59">
        <v>45.23</v>
      </c>
      <c r="E112" s="59">
        <v>47.491500000000002</v>
      </c>
      <c r="F112" s="60">
        <v>40781</v>
      </c>
      <c r="G112" s="61">
        <v>1</v>
      </c>
      <c r="H112" s="61">
        <v>5</v>
      </c>
      <c r="I112" s="61">
        <v>3</v>
      </c>
      <c r="J112" s="57" t="s">
        <v>1576</v>
      </c>
      <c r="K112" s="68" t="s">
        <v>2810</v>
      </c>
      <c r="L112" s="60">
        <v>40781</v>
      </c>
      <c r="M112" s="44" t="str">
        <f>IF(ISNA(VLOOKUP(Table37[[#This Row],[Vendor_ID]],'Rejection Pivot'!$A$5:$C$86,3,0)),"A",IF(VLOOKUP(Table37[[#This Row],[Vendor_ID]],'Rejection Pivot'!$A$5:$C$86,3,0)=0,"A",IF(VLOOKUP(Table37[[#This Row],[Vendor_ID]],'Rejection Pivot'!$A$5:$C$86,3,0)&gt;=3,"F","B")))</f>
        <v>A</v>
      </c>
      <c r="N112" s="44" t="str">
        <f>IF(Table37[[#This Row],[Reputation Test]]=Table37[[#This Row],[REPUTASI]],"","Reputasi di katalog salah")</f>
        <v/>
      </c>
    </row>
    <row r="113" spans="1:14" hidden="1" x14ac:dyDescent="0.25">
      <c r="A113" s="57">
        <v>381</v>
      </c>
      <c r="B113" s="58">
        <v>1562</v>
      </c>
      <c r="C113" s="57">
        <v>16</v>
      </c>
      <c r="D113" s="59">
        <v>37.21</v>
      </c>
      <c r="E113" s="59">
        <v>39.070500000000003</v>
      </c>
      <c r="F113" s="60">
        <v>40777</v>
      </c>
      <c r="G113" s="61">
        <v>1</v>
      </c>
      <c r="H113" s="61">
        <v>5</v>
      </c>
      <c r="J113" s="57" t="s">
        <v>1576</v>
      </c>
      <c r="K113" s="68" t="s">
        <v>2817</v>
      </c>
      <c r="L113" s="60">
        <v>40777</v>
      </c>
      <c r="M113" s="44" t="str">
        <f>IF(ISNA(VLOOKUP(Table37[[#This Row],[Vendor_ID]],'Rejection Pivot'!$A$5:$C$86,3,0)),"A",IF(VLOOKUP(Table37[[#This Row],[Vendor_ID]],'Rejection Pivot'!$A$5:$C$86,3,0)=0,"A",IF(VLOOKUP(Table37[[#This Row],[Vendor_ID]],'Rejection Pivot'!$A$5:$C$86,3,0)&gt;=3,"F","B")))</f>
        <v>B</v>
      </c>
      <c r="N113" s="44" t="str">
        <f>IF(Table37[[#This Row],[Reputation Test]]=Table37[[#This Row],[REPUTASI]],"","Reputasi di katalog salah")</f>
        <v/>
      </c>
    </row>
    <row r="114" spans="1:14" hidden="1" x14ac:dyDescent="0.25">
      <c r="A114" s="57">
        <v>381</v>
      </c>
      <c r="B114" s="58">
        <v>1656</v>
      </c>
      <c r="C114" s="57">
        <v>16</v>
      </c>
      <c r="D114" s="59">
        <v>37.21</v>
      </c>
      <c r="E114" s="59">
        <v>39.070500000000003</v>
      </c>
      <c r="F114" s="60">
        <v>40765</v>
      </c>
      <c r="G114" s="61">
        <v>1</v>
      </c>
      <c r="H114" s="61">
        <v>5</v>
      </c>
      <c r="J114" s="57" t="s">
        <v>1576</v>
      </c>
      <c r="K114" s="68" t="s">
        <v>2810</v>
      </c>
      <c r="L114" s="60">
        <v>40765</v>
      </c>
      <c r="M114" s="44" t="str">
        <f>IF(ISNA(VLOOKUP(Table37[[#This Row],[Vendor_ID]],'Rejection Pivot'!$A$5:$C$86,3,0)),"A",IF(VLOOKUP(Table37[[#This Row],[Vendor_ID]],'Rejection Pivot'!$A$5:$C$86,3,0)=0,"A",IF(VLOOKUP(Table37[[#This Row],[Vendor_ID]],'Rejection Pivot'!$A$5:$C$86,3,0)&gt;=3,"F","B")))</f>
        <v>A</v>
      </c>
      <c r="N114" s="44" t="str">
        <f>IF(Table37[[#This Row],[Reputation Test]]=Table37[[#This Row],[REPUTASI]],"","Reputasi di katalog salah")</f>
        <v/>
      </c>
    </row>
    <row r="115" spans="1:14" hidden="1" x14ac:dyDescent="0.25">
      <c r="A115" s="57">
        <v>382</v>
      </c>
      <c r="B115" s="58">
        <v>1536</v>
      </c>
      <c r="C115" s="57">
        <v>15</v>
      </c>
      <c r="D115" s="59">
        <v>41.21</v>
      </c>
      <c r="E115" s="59">
        <v>43.270499999999998</v>
      </c>
      <c r="F115" s="60">
        <v>40756</v>
      </c>
      <c r="G115" s="61">
        <v>1</v>
      </c>
      <c r="H115" s="61">
        <v>5</v>
      </c>
      <c r="I115" s="61">
        <v>3</v>
      </c>
      <c r="J115" s="57" t="s">
        <v>1576</v>
      </c>
      <c r="K115" s="68" t="s">
        <v>2810</v>
      </c>
      <c r="L115" s="60">
        <v>40756</v>
      </c>
      <c r="M115" s="44" t="str">
        <f>IF(ISNA(VLOOKUP(Table37[[#This Row],[Vendor_ID]],'Rejection Pivot'!$A$5:$C$86,3,0)),"A",IF(VLOOKUP(Table37[[#This Row],[Vendor_ID]],'Rejection Pivot'!$A$5:$C$86,3,0)=0,"A",IF(VLOOKUP(Table37[[#This Row],[Vendor_ID]],'Rejection Pivot'!$A$5:$C$86,3,0)&gt;=3,"F","B")))</f>
        <v>A</v>
      </c>
      <c r="N115" s="44" t="str">
        <f>IF(Table37[[#This Row],[Reputation Test]]=Table37[[#This Row],[REPUTASI]],"","Reputasi di katalog salah")</f>
        <v/>
      </c>
    </row>
    <row r="116" spans="1:14" hidden="1" x14ac:dyDescent="0.25">
      <c r="A116" s="57">
        <v>382</v>
      </c>
      <c r="B116" s="58">
        <v>1562</v>
      </c>
      <c r="C116" s="57">
        <v>16</v>
      </c>
      <c r="D116" s="59">
        <v>35.21</v>
      </c>
      <c r="E116" s="59">
        <v>36.970500000000001</v>
      </c>
      <c r="F116" s="60">
        <v>40783</v>
      </c>
      <c r="G116" s="61">
        <v>1</v>
      </c>
      <c r="H116" s="61">
        <v>5</v>
      </c>
      <c r="J116" s="57" t="s">
        <v>1576</v>
      </c>
      <c r="K116" s="68" t="s">
        <v>2817</v>
      </c>
      <c r="L116" s="60">
        <v>40783</v>
      </c>
      <c r="M116" s="44" t="str">
        <f>IF(ISNA(VLOOKUP(Table37[[#This Row],[Vendor_ID]],'Rejection Pivot'!$A$5:$C$86,3,0)),"A",IF(VLOOKUP(Table37[[#This Row],[Vendor_ID]],'Rejection Pivot'!$A$5:$C$86,3,0)=0,"A",IF(VLOOKUP(Table37[[#This Row],[Vendor_ID]],'Rejection Pivot'!$A$5:$C$86,3,0)&gt;=3,"F","B")))</f>
        <v>B</v>
      </c>
      <c r="N116" s="44" t="str">
        <f>IF(Table37[[#This Row],[Reputation Test]]=Table37[[#This Row],[REPUTASI]],"","Reputasi di katalog salah")</f>
        <v/>
      </c>
    </row>
    <row r="117" spans="1:14" hidden="1" x14ac:dyDescent="0.25">
      <c r="A117" s="57">
        <v>383</v>
      </c>
      <c r="B117" s="58">
        <v>1536</v>
      </c>
      <c r="C117" s="57">
        <v>15</v>
      </c>
      <c r="D117" s="59">
        <v>45.28</v>
      </c>
      <c r="E117" s="59">
        <v>47.543999999999997</v>
      </c>
      <c r="F117" s="60">
        <v>40756</v>
      </c>
      <c r="G117" s="61">
        <v>1</v>
      </c>
      <c r="H117" s="61">
        <v>5</v>
      </c>
      <c r="J117" s="57" t="s">
        <v>1576</v>
      </c>
      <c r="K117" s="68" t="s">
        <v>2810</v>
      </c>
      <c r="L117" s="60">
        <v>40756</v>
      </c>
      <c r="M117" s="44" t="str">
        <f>IF(ISNA(VLOOKUP(Table37[[#This Row],[Vendor_ID]],'Rejection Pivot'!$A$5:$C$86,3,0)),"A",IF(VLOOKUP(Table37[[#This Row],[Vendor_ID]],'Rejection Pivot'!$A$5:$C$86,3,0)=0,"A",IF(VLOOKUP(Table37[[#This Row],[Vendor_ID]],'Rejection Pivot'!$A$5:$C$86,3,0)&gt;=3,"F","B")))</f>
        <v>A</v>
      </c>
      <c r="N117" s="44" t="str">
        <f>IF(Table37[[#This Row],[Reputation Test]]=Table37[[#This Row],[REPUTASI]],"","Reputasi di katalog salah")</f>
        <v/>
      </c>
    </row>
    <row r="118" spans="1:14" hidden="1" x14ac:dyDescent="0.25">
      <c r="A118" s="57">
        <v>383</v>
      </c>
      <c r="B118" s="58">
        <v>1562</v>
      </c>
      <c r="C118" s="57">
        <v>16</v>
      </c>
      <c r="D118" s="59">
        <v>39.28</v>
      </c>
      <c r="E118" s="59">
        <v>41.244</v>
      </c>
      <c r="F118" s="60">
        <v>40783</v>
      </c>
      <c r="G118" s="61">
        <v>1</v>
      </c>
      <c r="H118" s="61">
        <v>5</v>
      </c>
      <c r="J118" s="57" t="s">
        <v>1576</v>
      </c>
      <c r="K118" s="68" t="s">
        <v>2817</v>
      </c>
      <c r="L118" s="60">
        <v>40783</v>
      </c>
      <c r="M118" s="44" t="str">
        <f>IF(ISNA(VLOOKUP(Table37[[#This Row],[Vendor_ID]],'Rejection Pivot'!$A$5:$C$86,3,0)),"A",IF(VLOOKUP(Table37[[#This Row],[Vendor_ID]],'Rejection Pivot'!$A$5:$C$86,3,0)=0,"A",IF(VLOOKUP(Table37[[#This Row],[Vendor_ID]],'Rejection Pivot'!$A$5:$C$86,3,0)&gt;=3,"F","B")))</f>
        <v>B</v>
      </c>
      <c r="N118" s="44" t="str">
        <f>IF(Table37[[#This Row],[Reputation Test]]=Table37[[#This Row],[REPUTASI]],"","Reputasi di katalog salah")</f>
        <v/>
      </c>
    </row>
    <row r="119" spans="1:14" hidden="1" x14ac:dyDescent="0.25">
      <c r="A119" s="57">
        <v>384</v>
      </c>
      <c r="B119" s="58">
        <v>1536</v>
      </c>
      <c r="C119" s="57">
        <v>15</v>
      </c>
      <c r="D119" s="59">
        <v>41.21</v>
      </c>
      <c r="E119" s="59">
        <v>43.270499999999998</v>
      </c>
      <c r="F119" s="60">
        <v>40756</v>
      </c>
      <c r="G119" s="61">
        <v>1</v>
      </c>
      <c r="H119" s="61">
        <v>5</v>
      </c>
      <c r="I119" s="61">
        <v>3</v>
      </c>
      <c r="J119" s="57" t="s">
        <v>1576</v>
      </c>
      <c r="K119" s="68" t="s">
        <v>2810</v>
      </c>
      <c r="L119" s="60">
        <v>40756</v>
      </c>
      <c r="M119" s="44" t="str">
        <f>IF(ISNA(VLOOKUP(Table37[[#This Row],[Vendor_ID]],'Rejection Pivot'!$A$5:$C$86,3,0)),"A",IF(VLOOKUP(Table37[[#This Row],[Vendor_ID]],'Rejection Pivot'!$A$5:$C$86,3,0)=0,"A",IF(VLOOKUP(Table37[[#This Row],[Vendor_ID]],'Rejection Pivot'!$A$5:$C$86,3,0)&gt;=3,"F","B")))</f>
        <v>A</v>
      </c>
      <c r="N119" s="44" t="str">
        <f>IF(Table37[[#This Row],[Reputation Test]]=Table37[[#This Row],[REPUTASI]],"","Reputasi di katalog salah")</f>
        <v/>
      </c>
    </row>
    <row r="120" spans="1:14" hidden="1" x14ac:dyDescent="0.25">
      <c r="A120" s="57">
        <v>384</v>
      </c>
      <c r="B120" s="58">
        <v>1562</v>
      </c>
      <c r="C120" s="57">
        <v>16</v>
      </c>
      <c r="D120" s="59">
        <v>35.21</v>
      </c>
      <c r="E120" s="59">
        <v>36.970500000000001</v>
      </c>
      <c r="F120" s="60">
        <v>40783</v>
      </c>
      <c r="G120" s="61">
        <v>1</v>
      </c>
      <c r="H120" s="61">
        <v>5</v>
      </c>
      <c r="J120" s="57" t="s">
        <v>1576</v>
      </c>
      <c r="K120" s="68" t="s">
        <v>2817</v>
      </c>
      <c r="L120" s="60">
        <v>40783</v>
      </c>
      <c r="M120" s="44" t="str">
        <f>IF(ISNA(VLOOKUP(Table37[[#This Row],[Vendor_ID]],'Rejection Pivot'!$A$5:$C$86,3,0)),"A",IF(VLOOKUP(Table37[[#This Row],[Vendor_ID]],'Rejection Pivot'!$A$5:$C$86,3,0)=0,"A",IF(VLOOKUP(Table37[[#This Row],[Vendor_ID]],'Rejection Pivot'!$A$5:$C$86,3,0)&gt;=3,"F","B")))</f>
        <v>B</v>
      </c>
      <c r="N120" s="44" t="str">
        <f>IF(Table37[[#This Row],[Reputation Test]]=Table37[[#This Row],[REPUTASI]],"","Reputasi di katalog salah")</f>
        <v/>
      </c>
    </row>
    <row r="121" spans="1:14" hidden="1" x14ac:dyDescent="0.25">
      <c r="A121" s="57">
        <v>385</v>
      </c>
      <c r="B121" s="58">
        <v>1536</v>
      </c>
      <c r="C121" s="57">
        <v>15</v>
      </c>
      <c r="D121" s="59">
        <v>39.21</v>
      </c>
      <c r="E121" s="59">
        <v>41.170499999999997</v>
      </c>
      <c r="F121" s="60">
        <v>40762</v>
      </c>
      <c r="G121" s="61">
        <v>1</v>
      </c>
      <c r="H121" s="61">
        <v>5</v>
      </c>
      <c r="J121" s="57" t="s">
        <v>1576</v>
      </c>
      <c r="K121" s="68" t="s">
        <v>2810</v>
      </c>
      <c r="L121" s="60">
        <v>40762</v>
      </c>
      <c r="M121" s="44" t="str">
        <f>IF(ISNA(VLOOKUP(Table37[[#This Row],[Vendor_ID]],'Rejection Pivot'!$A$5:$C$86,3,0)),"A",IF(VLOOKUP(Table37[[#This Row],[Vendor_ID]],'Rejection Pivot'!$A$5:$C$86,3,0)=0,"A",IF(VLOOKUP(Table37[[#This Row],[Vendor_ID]],'Rejection Pivot'!$A$5:$C$86,3,0)&gt;=3,"F","B")))</f>
        <v>A</v>
      </c>
      <c r="N121" s="44" t="str">
        <f>IF(Table37[[#This Row],[Reputation Test]]=Table37[[#This Row],[REPUTASI]],"","Reputasi di katalog salah")</f>
        <v/>
      </c>
    </row>
    <row r="122" spans="1:14" hidden="1" x14ac:dyDescent="0.25">
      <c r="A122" s="57">
        <v>385</v>
      </c>
      <c r="B122" s="58">
        <v>1562</v>
      </c>
      <c r="C122" s="57">
        <v>16</v>
      </c>
      <c r="D122" s="59">
        <v>41.16</v>
      </c>
      <c r="E122" s="59">
        <v>43.218000000000004</v>
      </c>
      <c r="F122" s="60">
        <v>40783</v>
      </c>
      <c r="G122" s="61">
        <v>1</v>
      </c>
      <c r="H122" s="61">
        <v>5</v>
      </c>
      <c r="J122" s="57" t="s">
        <v>1576</v>
      </c>
      <c r="K122" s="68" t="s">
        <v>2817</v>
      </c>
      <c r="L122" s="60">
        <v>40783</v>
      </c>
      <c r="M122" s="44" t="str">
        <f>IF(ISNA(VLOOKUP(Table37[[#This Row],[Vendor_ID]],'Rejection Pivot'!$A$5:$C$86,3,0)),"A",IF(VLOOKUP(Table37[[#This Row],[Vendor_ID]],'Rejection Pivot'!$A$5:$C$86,3,0)=0,"A",IF(VLOOKUP(Table37[[#This Row],[Vendor_ID]],'Rejection Pivot'!$A$5:$C$86,3,0)&gt;=3,"F","B")))</f>
        <v>B</v>
      </c>
      <c r="N122" s="44" t="str">
        <f>IF(Table37[[#This Row],[Reputation Test]]=Table37[[#This Row],[REPUTASI]],"","Reputasi di katalog salah")</f>
        <v/>
      </c>
    </row>
    <row r="123" spans="1:14" hidden="1" x14ac:dyDescent="0.25">
      <c r="A123" s="57">
        <v>386</v>
      </c>
      <c r="B123" s="58">
        <v>1536</v>
      </c>
      <c r="C123" s="57">
        <v>15</v>
      </c>
      <c r="D123" s="59">
        <v>43.28</v>
      </c>
      <c r="E123" s="59">
        <v>45.444000000000003</v>
      </c>
      <c r="F123" s="60">
        <v>40762</v>
      </c>
      <c r="G123" s="61">
        <v>1</v>
      </c>
      <c r="H123" s="61">
        <v>5</v>
      </c>
      <c r="I123" s="61">
        <v>3</v>
      </c>
      <c r="J123" s="57" t="s">
        <v>1576</v>
      </c>
      <c r="K123" s="68" t="s">
        <v>2810</v>
      </c>
      <c r="L123" s="60">
        <v>40762</v>
      </c>
      <c r="M123" s="44" t="str">
        <f>IF(ISNA(VLOOKUP(Table37[[#This Row],[Vendor_ID]],'Rejection Pivot'!$A$5:$C$86,3,0)),"A",IF(VLOOKUP(Table37[[#This Row],[Vendor_ID]],'Rejection Pivot'!$A$5:$C$86,3,0)=0,"A",IF(VLOOKUP(Table37[[#This Row],[Vendor_ID]],'Rejection Pivot'!$A$5:$C$86,3,0)&gt;=3,"F","B")))</f>
        <v>A</v>
      </c>
      <c r="N123" s="44" t="str">
        <f>IF(Table37[[#This Row],[Reputation Test]]=Table37[[#This Row],[REPUTASI]],"","Reputasi di katalog salah")</f>
        <v/>
      </c>
    </row>
    <row r="124" spans="1:14" hidden="1" x14ac:dyDescent="0.25">
      <c r="A124" s="57">
        <v>386</v>
      </c>
      <c r="B124" s="58">
        <v>1562</v>
      </c>
      <c r="C124" s="57">
        <v>16</v>
      </c>
      <c r="D124" s="59">
        <v>45.23</v>
      </c>
      <c r="E124" s="59">
        <v>47.491500000000002</v>
      </c>
      <c r="F124" s="60">
        <v>40759</v>
      </c>
      <c r="G124" s="61">
        <v>1</v>
      </c>
      <c r="H124" s="61">
        <v>5</v>
      </c>
      <c r="J124" s="57" t="s">
        <v>1576</v>
      </c>
      <c r="K124" s="68" t="s">
        <v>2817</v>
      </c>
      <c r="L124" s="60">
        <v>40759</v>
      </c>
      <c r="M124" s="44" t="str">
        <f>IF(ISNA(VLOOKUP(Table37[[#This Row],[Vendor_ID]],'Rejection Pivot'!$A$5:$C$86,3,0)),"A",IF(VLOOKUP(Table37[[#This Row],[Vendor_ID]],'Rejection Pivot'!$A$5:$C$86,3,0)=0,"A",IF(VLOOKUP(Table37[[#This Row],[Vendor_ID]],'Rejection Pivot'!$A$5:$C$86,3,0)&gt;=3,"F","B")))</f>
        <v>B</v>
      </c>
      <c r="N124" s="44" t="str">
        <f>IF(Table37[[#This Row],[Reputation Test]]=Table37[[#This Row],[REPUTASI]],"","Reputasi di katalog salah")</f>
        <v/>
      </c>
    </row>
    <row r="125" spans="1:14" hidden="1" x14ac:dyDescent="0.25">
      <c r="A125" s="57">
        <v>387</v>
      </c>
      <c r="B125" s="58">
        <v>1536</v>
      </c>
      <c r="C125" s="57">
        <v>15</v>
      </c>
      <c r="D125" s="59">
        <v>39.21</v>
      </c>
      <c r="E125" s="59">
        <v>41.170499999999997</v>
      </c>
      <c r="F125" s="60">
        <v>40762</v>
      </c>
      <c r="G125" s="61">
        <v>1</v>
      </c>
      <c r="H125" s="61">
        <v>5</v>
      </c>
      <c r="I125" s="61">
        <v>3</v>
      </c>
      <c r="J125" s="57" t="s">
        <v>1576</v>
      </c>
      <c r="K125" s="68" t="s">
        <v>2810</v>
      </c>
      <c r="L125" s="60">
        <v>40762</v>
      </c>
      <c r="M125" s="44" t="str">
        <f>IF(ISNA(VLOOKUP(Table37[[#This Row],[Vendor_ID]],'Rejection Pivot'!$A$5:$C$86,3,0)),"A",IF(VLOOKUP(Table37[[#This Row],[Vendor_ID]],'Rejection Pivot'!$A$5:$C$86,3,0)=0,"A",IF(VLOOKUP(Table37[[#This Row],[Vendor_ID]],'Rejection Pivot'!$A$5:$C$86,3,0)&gt;=3,"F","B")))</f>
        <v>A</v>
      </c>
      <c r="N125" s="44" t="str">
        <f>IF(Table37[[#This Row],[Reputation Test]]=Table37[[#This Row],[REPUTASI]],"","Reputasi di katalog salah")</f>
        <v/>
      </c>
    </row>
    <row r="126" spans="1:14" hidden="1" x14ac:dyDescent="0.25">
      <c r="A126" s="57">
        <v>387</v>
      </c>
      <c r="B126" s="58">
        <v>1562</v>
      </c>
      <c r="C126" s="57">
        <v>16</v>
      </c>
      <c r="D126" s="59">
        <v>41.21</v>
      </c>
      <c r="E126" s="59">
        <v>43.270499999999998</v>
      </c>
      <c r="F126" s="60">
        <v>40759</v>
      </c>
      <c r="G126" s="61">
        <v>1</v>
      </c>
      <c r="H126" s="61">
        <v>5</v>
      </c>
      <c r="J126" s="57" t="s">
        <v>1576</v>
      </c>
      <c r="K126" s="68" t="s">
        <v>2817</v>
      </c>
      <c r="L126" s="60">
        <v>40759</v>
      </c>
      <c r="M126" s="44" t="str">
        <f>IF(ISNA(VLOOKUP(Table37[[#This Row],[Vendor_ID]],'Rejection Pivot'!$A$5:$C$86,3,0)),"A",IF(VLOOKUP(Table37[[#This Row],[Vendor_ID]],'Rejection Pivot'!$A$5:$C$86,3,0)=0,"A",IF(VLOOKUP(Table37[[#This Row],[Vendor_ID]],'Rejection Pivot'!$A$5:$C$86,3,0)&gt;=3,"F","B")))</f>
        <v>B</v>
      </c>
      <c r="N126" s="44" t="str">
        <f>IF(Table37[[#This Row],[Reputation Test]]=Table37[[#This Row],[REPUTASI]],"","Reputasi di katalog salah")</f>
        <v/>
      </c>
    </row>
    <row r="127" spans="1:14" hidden="1" x14ac:dyDescent="0.25">
      <c r="A127" s="57">
        <v>388</v>
      </c>
      <c r="B127" s="58">
        <v>1536</v>
      </c>
      <c r="C127" s="57">
        <v>15</v>
      </c>
      <c r="D127" s="59">
        <v>37.21</v>
      </c>
      <c r="E127" s="59">
        <v>39.070500000000003</v>
      </c>
      <c r="F127" s="60">
        <v>40762</v>
      </c>
      <c r="G127" s="61">
        <v>1</v>
      </c>
      <c r="H127" s="61">
        <v>5</v>
      </c>
      <c r="I127" s="61">
        <v>3</v>
      </c>
      <c r="J127" s="57" t="s">
        <v>1576</v>
      </c>
      <c r="K127" s="68" t="s">
        <v>2810</v>
      </c>
      <c r="L127" s="60">
        <v>40762</v>
      </c>
      <c r="M127" s="44" t="str">
        <f>IF(ISNA(VLOOKUP(Table37[[#This Row],[Vendor_ID]],'Rejection Pivot'!$A$5:$C$86,3,0)),"A",IF(VLOOKUP(Table37[[#This Row],[Vendor_ID]],'Rejection Pivot'!$A$5:$C$86,3,0)=0,"A",IF(VLOOKUP(Table37[[#This Row],[Vendor_ID]],'Rejection Pivot'!$A$5:$C$86,3,0)&gt;=3,"F","B")))</f>
        <v>A</v>
      </c>
      <c r="N127" s="44" t="str">
        <f>IF(Table37[[#This Row],[Reputation Test]]=Table37[[#This Row],[REPUTASI]],"","Reputasi di katalog salah")</f>
        <v/>
      </c>
    </row>
    <row r="128" spans="1:14" hidden="1" x14ac:dyDescent="0.25">
      <c r="A128" s="57">
        <v>388</v>
      </c>
      <c r="B128" s="58">
        <v>1562</v>
      </c>
      <c r="C128" s="57">
        <v>16</v>
      </c>
      <c r="D128" s="59">
        <v>45.28</v>
      </c>
      <c r="E128" s="59">
        <v>47.543999999999997</v>
      </c>
      <c r="F128" s="60">
        <v>40759</v>
      </c>
      <c r="G128" s="61">
        <v>1</v>
      </c>
      <c r="H128" s="61">
        <v>5</v>
      </c>
      <c r="J128" s="57" t="s">
        <v>1576</v>
      </c>
      <c r="K128" s="68" t="s">
        <v>2817</v>
      </c>
      <c r="L128" s="60">
        <v>40759</v>
      </c>
      <c r="M128" s="44" t="str">
        <f>IF(ISNA(VLOOKUP(Table37[[#This Row],[Vendor_ID]],'Rejection Pivot'!$A$5:$C$86,3,0)),"A",IF(VLOOKUP(Table37[[#This Row],[Vendor_ID]],'Rejection Pivot'!$A$5:$C$86,3,0)=0,"A",IF(VLOOKUP(Table37[[#This Row],[Vendor_ID]],'Rejection Pivot'!$A$5:$C$86,3,0)&gt;=3,"F","B")))</f>
        <v>B</v>
      </c>
      <c r="N128" s="44" t="str">
        <f>IF(Table37[[#This Row],[Reputation Test]]=Table37[[#This Row],[REPUTASI]],"","Reputasi di katalog salah")</f>
        <v/>
      </c>
    </row>
    <row r="129" spans="1:14" hidden="1" x14ac:dyDescent="0.25">
      <c r="A129" s="57">
        <v>389</v>
      </c>
      <c r="B129" s="58">
        <v>1536</v>
      </c>
      <c r="C129" s="57">
        <v>15</v>
      </c>
      <c r="D129" s="59">
        <v>41.28</v>
      </c>
      <c r="E129" s="59">
        <v>43.344000000000001</v>
      </c>
      <c r="F129" s="60">
        <v>40762</v>
      </c>
      <c r="G129" s="61">
        <v>1</v>
      </c>
      <c r="H129" s="61">
        <v>5</v>
      </c>
      <c r="J129" s="57" t="s">
        <v>1576</v>
      </c>
      <c r="K129" s="68" t="s">
        <v>2810</v>
      </c>
      <c r="L129" s="60">
        <v>40762</v>
      </c>
      <c r="M129" s="44" t="str">
        <f>IF(ISNA(VLOOKUP(Table37[[#This Row],[Vendor_ID]],'Rejection Pivot'!$A$5:$C$86,3,0)),"A",IF(VLOOKUP(Table37[[#This Row],[Vendor_ID]],'Rejection Pivot'!$A$5:$C$86,3,0)=0,"A",IF(VLOOKUP(Table37[[#This Row],[Vendor_ID]],'Rejection Pivot'!$A$5:$C$86,3,0)&gt;=3,"F","B")))</f>
        <v>A</v>
      </c>
      <c r="N129" s="44" t="str">
        <f>IF(Table37[[#This Row],[Reputation Test]]=Table37[[#This Row],[REPUTASI]],"","Reputasi di katalog salah")</f>
        <v/>
      </c>
    </row>
    <row r="130" spans="1:14" hidden="1" x14ac:dyDescent="0.25">
      <c r="A130" s="57">
        <v>389</v>
      </c>
      <c r="B130" s="58">
        <v>1562</v>
      </c>
      <c r="C130" s="57">
        <v>16</v>
      </c>
      <c r="D130" s="59">
        <v>41.21</v>
      </c>
      <c r="E130" s="59">
        <v>43.270499999999998</v>
      </c>
      <c r="F130" s="60">
        <v>40759</v>
      </c>
      <c r="G130" s="61">
        <v>1</v>
      </c>
      <c r="H130" s="61">
        <v>5</v>
      </c>
      <c r="J130" s="57" t="s">
        <v>1576</v>
      </c>
      <c r="K130" s="68" t="s">
        <v>2817</v>
      </c>
      <c r="L130" s="60">
        <v>40759</v>
      </c>
      <c r="M130" s="44" t="str">
        <f>IF(ISNA(VLOOKUP(Table37[[#This Row],[Vendor_ID]],'Rejection Pivot'!$A$5:$C$86,3,0)),"A",IF(VLOOKUP(Table37[[#This Row],[Vendor_ID]],'Rejection Pivot'!$A$5:$C$86,3,0)=0,"A",IF(VLOOKUP(Table37[[#This Row],[Vendor_ID]],'Rejection Pivot'!$A$5:$C$86,3,0)&gt;=3,"F","B")))</f>
        <v>B</v>
      </c>
      <c r="N130" s="44" t="str">
        <f>IF(Table37[[#This Row],[Reputation Test]]=Table37[[#This Row],[REPUTASI]],"","Reputasi di katalog salah")</f>
        <v/>
      </c>
    </row>
    <row r="131" spans="1:14" hidden="1" x14ac:dyDescent="0.25">
      <c r="A131" s="57">
        <v>390</v>
      </c>
      <c r="B131" s="58">
        <v>1536</v>
      </c>
      <c r="C131" s="57">
        <v>15</v>
      </c>
      <c r="D131" s="59">
        <v>37.21</v>
      </c>
      <c r="E131" s="59">
        <v>39.070500000000003</v>
      </c>
      <c r="F131" s="60">
        <v>40762</v>
      </c>
      <c r="G131" s="61">
        <v>1</v>
      </c>
      <c r="H131" s="61">
        <v>5</v>
      </c>
      <c r="I131" s="61">
        <v>3</v>
      </c>
      <c r="J131" s="57" t="s">
        <v>1576</v>
      </c>
      <c r="K131" s="68" t="s">
        <v>2810</v>
      </c>
      <c r="L131" s="60">
        <v>40762</v>
      </c>
      <c r="M131" s="44" t="str">
        <f>IF(ISNA(VLOOKUP(Table37[[#This Row],[Vendor_ID]],'Rejection Pivot'!$A$5:$C$86,3,0)),"A",IF(VLOOKUP(Table37[[#This Row],[Vendor_ID]],'Rejection Pivot'!$A$5:$C$86,3,0)=0,"A",IF(VLOOKUP(Table37[[#This Row],[Vendor_ID]],'Rejection Pivot'!$A$5:$C$86,3,0)&gt;=3,"F","B")))</f>
        <v>A</v>
      </c>
      <c r="N131" s="44" t="str">
        <f>IF(Table37[[#This Row],[Reputation Test]]=Table37[[#This Row],[REPUTASI]],"","Reputasi di katalog salah")</f>
        <v/>
      </c>
    </row>
    <row r="132" spans="1:14" hidden="1" x14ac:dyDescent="0.25">
      <c r="A132" s="57">
        <v>390</v>
      </c>
      <c r="B132" s="58">
        <v>1562</v>
      </c>
      <c r="C132" s="57">
        <v>16</v>
      </c>
      <c r="D132" s="59">
        <v>39.21</v>
      </c>
      <c r="E132" s="59">
        <v>41.170499999999997</v>
      </c>
      <c r="F132" s="60">
        <v>40759</v>
      </c>
      <c r="G132" s="61">
        <v>1</v>
      </c>
      <c r="H132" s="61">
        <v>5</v>
      </c>
      <c r="J132" s="57" t="s">
        <v>1576</v>
      </c>
      <c r="K132" s="68" t="s">
        <v>2817</v>
      </c>
      <c r="L132" s="60">
        <v>40759</v>
      </c>
      <c r="M132" s="44" t="str">
        <f>IF(ISNA(VLOOKUP(Table37[[#This Row],[Vendor_ID]],'Rejection Pivot'!$A$5:$C$86,3,0)),"A",IF(VLOOKUP(Table37[[#This Row],[Vendor_ID]],'Rejection Pivot'!$A$5:$C$86,3,0)=0,"A",IF(VLOOKUP(Table37[[#This Row],[Vendor_ID]],'Rejection Pivot'!$A$5:$C$86,3,0)&gt;=3,"F","B")))</f>
        <v>B</v>
      </c>
      <c r="N132" s="44" t="str">
        <f>IF(Table37[[#This Row],[Reputation Test]]=Table37[[#This Row],[REPUTASI]],"","Reputasi di katalog salah")</f>
        <v/>
      </c>
    </row>
    <row r="133" spans="1:14" hidden="1" x14ac:dyDescent="0.25">
      <c r="A133" s="57">
        <v>391</v>
      </c>
      <c r="B133" s="58">
        <v>1536</v>
      </c>
      <c r="C133" s="57">
        <v>15</v>
      </c>
      <c r="D133" s="59">
        <v>35.21</v>
      </c>
      <c r="E133" s="59">
        <v>36.970500000000001</v>
      </c>
      <c r="F133" s="60">
        <v>40762</v>
      </c>
      <c r="G133" s="61">
        <v>1</v>
      </c>
      <c r="H133" s="61">
        <v>5</v>
      </c>
      <c r="I133" s="61">
        <v>3</v>
      </c>
      <c r="J133" s="57" t="s">
        <v>1576</v>
      </c>
      <c r="K133" s="68" t="s">
        <v>2810</v>
      </c>
      <c r="L133" s="60">
        <v>40762</v>
      </c>
      <c r="M133" s="44" t="str">
        <f>IF(ISNA(VLOOKUP(Table37[[#This Row],[Vendor_ID]],'Rejection Pivot'!$A$5:$C$86,3,0)),"A",IF(VLOOKUP(Table37[[#This Row],[Vendor_ID]],'Rejection Pivot'!$A$5:$C$86,3,0)=0,"A",IF(VLOOKUP(Table37[[#This Row],[Vendor_ID]],'Rejection Pivot'!$A$5:$C$86,3,0)&gt;=3,"F","B")))</f>
        <v>A</v>
      </c>
      <c r="N133" s="44" t="str">
        <f>IF(Table37[[#This Row],[Reputation Test]]=Table37[[#This Row],[REPUTASI]],"","Reputasi di katalog salah")</f>
        <v/>
      </c>
    </row>
    <row r="134" spans="1:14" hidden="1" x14ac:dyDescent="0.25">
      <c r="A134" s="57">
        <v>391</v>
      </c>
      <c r="B134" s="58">
        <v>1562</v>
      </c>
      <c r="C134" s="57">
        <v>16</v>
      </c>
      <c r="D134" s="59">
        <v>43.28</v>
      </c>
      <c r="E134" s="59">
        <v>45.444000000000003</v>
      </c>
      <c r="F134" s="60">
        <v>40759</v>
      </c>
      <c r="G134" s="61">
        <v>1</v>
      </c>
      <c r="H134" s="61">
        <v>5</v>
      </c>
      <c r="J134" s="57" t="s">
        <v>1576</v>
      </c>
      <c r="K134" s="68" t="s">
        <v>2817</v>
      </c>
      <c r="L134" s="60">
        <v>40759</v>
      </c>
      <c r="M134" s="44" t="str">
        <f>IF(ISNA(VLOOKUP(Table37[[#This Row],[Vendor_ID]],'Rejection Pivot'!$A$5:$C$86,3,0)),"A",IF(VLOOKUP(Table37[[#This Row],[Vendor_ID]],'Rejection Pivot'!$A$5:$C$86,3,0)=0,"A",IF(VLOOKUP(Table37[[#This Row],[Vendor_ID]],'Rejection Pivot'!$A$5:$C$86,3,0)&gt;=3,"F","B")))</f>
        <v>B</v>
      </c>
      <c r="N134" s="44" t="str">
        <f>IF(Table37[[#This Row],[Reputation Test]]=Table37[[#This Row],[REPUTASI]],"","Reputasi di katalog salah")</f>
        <v/>
      </c>
    </row>
    <row r="135" spans="1:14" hidden="1" x14ac:dyDescent="0.25">
      <c r="A135" s="57">
        <v>392</v>
      </c>
      <c r="B135" s="58">
        <v>1536</v>
      </c>
      <c r="C135" s="57">
        <v>15</v>
      </c>
      <c r="D135" s="59">
        <v>39.28</v>
      </c>
      <c r="E135" s="59">
        <v>41.244</v>
      </c>
      <c r="F135" s="60">
        <v>40762</v>
      </c>
      <c r="G135" s="61">
        <v>1</v>
      </c>
      <c r="H135" s="61">
        <v>5</v>
      </c>
      <c r="I135" s="61">
        <v>3</v>
      </c>
      <c r="J135" s="57" t="s">
        <v>1576</v>
      </c>
      <c r="K135" s="68" t="s">
        <v>2810</v>
      </c>
      <c r="L135" s="60">
        <v>40762</v>
      </c>
      <c r="M135" s="44" t="str">
        <f>IF(ISNA(VLOOKUP(Table37[[#This Row],[Vendor_ID]],'Rejection Pivot'!$A$5:$C$86,3,0)),"A",IF(VLOOKUP(Table37[[#This Row],[Vendor_ID]],'Rejection Pivot'!$A$5:$C$86,3,0)=0,"A",IF(VLOOKUP(Table37[[#This Row],[Vendor_ID]],'Rejection Pivot'!$A$5:$C$86,3,0)&gt;=3,"F","B")))</f>
        <v>A</v>
      </c>
      <c r="N135" s="44" t="str">
        <f>IF(Table37[[#This Row],[Reputation Test]]=Table37[[#This Row],[REPUTASI]],"","Reputasi di katalog salah")</f>
        <v/>
      </c>
    </row>
    <row r="136" spans="1:14" hidden="1" x14ac:dyDescent="0.25">
      <c r="A136" s="57">
        <v>392</v>
      </c>
      <c r="B136" s="58">
        <v>1562</v>
      </c>
      <c r="C136" s="57">
        <v>16</v>
      </c>
      <c r="D136" s="59">
        <v>39.21</v>
      </c>
      <c r="E136" s="59">
        <v>41.170499999999997</v>
      </c>
      <c r="F136" s="60">
        <v>40759</v>
      </c>
      <c r="G136" s="61">
        <v>1</v>
      </c>
      <c r="H136" s="61">
        <v>5</v>
      </c>
      <c r="J136" s="57" t="s">
        <v>1576</v>
      </c>
      <c r="K136" s="68" t="s">
        <v>2817</v>
      </c>
      <c r="L136" s="60">
        <v>40759</v>
      </c>
      <c r="M136" s="44" t="str">
        <f>IF(ISNA(VLOOKUP(Table37[[#This Row],[Vendor_ID]],'Rejection Pivot'!$A$5:$C$86,3,0)),"A",IF(VLOOKUP(Table37[[#This Row],[Vendor_ID]],'Rejection Pivot'!$A$5:$C$86,3,0)=0,"A",IF(VLOOKUP(Table37[[#This Row],[Vendor_ID]],'Rejection Pivot'!$A$5:$C$86,3,0)&gt;=3,"F","B")))</f>
        <v>B</v>
      </c>
      <c r="N136" s="44" t="str">
        <f>IF(Table37[[#This Row],[Reputation Test]]=Table37[[#This Row],[REPUTASI]],"","Reputasi di katalog salah")</f>
        <v/>
      </c>
    </row>
    <row r="137" spans="1:14" hidden="1" x14ac:dyDescent="0.25">
      <c r="A137" s="57">
        <v>393</v>
      </c>
      <c r="B137" s="58">
        <v>1536</v>
      </c>
      <c r="C137" s="57">
        <v>15</v>
      </c>
      <c r="D137" s="59">
        <v>35.21</v>
      </c>
      <c r="E137" s="59">
        <v>36.970500000000001</v>
      </c>
      <c r="F137" s="60">
        <v>40762</v>
      </c>
      <c r="G137" s="61">
        <v>1</v>
      </c>
      <c r="H137" s="61">
        <v>5</v>
      </c>
      <c r="J137" s="57" t="s">
        <v>1576</v>
      </c>
      <c r="K137" s="68" t="s">
        <v>2810</v>
      </c>
      <c r="L137" s="60">
        <v>40762</v>
      </c>
      <c r="M137" s="44" t="str">
        <f>IF(ISNA(VLOOKUP(Table37[[#This Row],[Vendor_ID]],'Rejection Pivot'!$A$5:$C$86,3,0)),"A",IF(VLOOKUP(Table37[[#This Row],[Vendor_ID]],'Rejection Pivot'!$A$5:$C$86,3,0)=0,"A",IF(VLOOKUP(Table37[[#This Row],[Vendor_ID]],'Rejection Pivot'!$A$5:$C$86,3,0)&gt;=3,"F","B")))</f>
        <v>A</v>
      </c>
      <c r="N137" s="44" t="str">
        <f>IF(Table37[[#This Row],[Reputation Test]]=Table37[[#This Row],[REPUTASI]],"","Reputasi di katalog salah")</f>
        <v/>
      </c>
    </row>
    <row r="138" spans="1:14" hidden="1" x14ac:dyDescent="0.25">
      <c r="A138" s="57">
        <v>393</v>
      </c>
      <c r="B138" s="58">
        <v>1562</v>
      </c>
      <c r="C138" s="57">
        <v>16</v>
      </c>
      <c r="D138" s="59">
        <v>37.21</v>
      </c>
      <c r="E138" s="59">
        <v>39.070500000000003</v>
      </c>
      <c r="F138" s="60">
        <v>40759</v>
      </c>
      <c r="G138" s="61">
        <v>1</v>
      </c>
      <c r="H138" s="61">
        <v>5</v>
      </c>
      <c r="J138" s="57" t="s">
        <v>1576</v>
      </c>
      <c r="K138" s="68" t="s">
        <v>2817</v>
      </c>
      <c r="L138" s="60">
        <v>40759</v>
      </c>
      <c r="M138" s="44" t="str">
        <f>IF(ISNA(VLOOKUP(Table37[[#This Row],[Vendor_ID]],'Rejection Pivot'!$A$5:$C$86,3,0)),"A",IF(VLOOKUP(Table37[[#This Row],[Vendor_ID]],'Rejection Pivot'!$A$5:$C$86,3,0)=0,"A",IF(VLOOKUP(Table37[[#This Row],[Vendor_ID]],'Rejection Pivot'!$A$5:$C$86,3,0)&gt;=3,"F","B")))</f>
        <v>B</v>
      </c>
      <c r="N138" s="44" t="str">
        <f>IF(Table37[[#This Row],[Reputation Test]]=Table37[[#This Row],[REPUTASI]],"","Reputasi di katalog salah")</f>
        <v/>
      </c>
    </row>
    <row r="139" spans="1:14" hidden="1" x14ac:dyDescent="0.25">
      <c r="A139" s="57">
        <v>394</v>
      </c>
      <c r="B139" s="58">
        <v>1536</v>
      </c>
      <c r="C139" s="57">
        <v>15</v>
      </c>
      <c r="D139" s="59">
        <v>41.16</v>
      </c>
      <c r="E139" s="59">
        <v>43.218000000000004</v>
      </c>
      <c r="F139" s="60">
        <v>40762</v>
      </c>
      <c r="G139" s="61">
        <v>1</v>
      </c>
      <c r="H139" s="61">
        <v>5</v>
      </c>
      <c r="I139" s="61">
        <v>3</v>
      </c>
      <c r="J139" s="57" t="s">
        <v>1576</v>
      </c>
      <c r="K139" s="68" t="s">
        <v>2810</v>
      </c>
      <c r="L139" s="60">
        <v>40762</v>
      </c>
      <c r="M139" s="44" t="str">
        <f>IF(ISNA(VLOOKUP(Table37[[#This Row],[Vendor_ID]],'Rejection Pivot'!$A$5:$C$86,3,0)),"A",IF(VLOOKUP(Table37[[#This Row],[Vendor_ID]],'Rejection Pivot'!$A$5:$C$86,3,0)=0,"A",IF(VLOOKUP(Table37[[#This Row],[Vendor_ID]],'Rejection Pivot'!$A$5:$C$86,3,0)&gt;=3,"F","B")))</f>
        <v>A</v>
      </c>
      <c r="N139" s="44" t="str">
        <f>IF(Table37[[#This Row],[Reputation Test]]=Table37[[#This Row],[REPUTASI]],"","Reputasi di katalog salah")</f>
        <v/>
      </c>
    </row>
    <row r="140" spans="1:14" hidden="1" x14ac:dyDescent="0.25">
      <c r="A140" s="57">
        <v>394</v>
      </c>
      <c r="B140" s="58">
        <v>1562</v>
      </c>
      <c r="C140" s="57">
        <v>16</v>
      </c>
      <c r="D140" s="59">
        <v>41.28</v>
      </c>
      <c r="E140" s="59">
        <v>43.344000000000001</v>
      </c>
      <c r="F140" s="60">
        <v>40759</v>
      </c>
      <c r="G140" s="61">
        <v>1</v>
      </c>
      <c r="H140" s="61">
        <v>5</v>
      </c>
      <c r="J140" s="57" t="s">
        <v>1576</v>
      </c>
      <c r="K140" s="68" t="s">
        <v>2817</v>
      </c>
      <c r="L140" s="60">
        <v>40759</v>
      </c>
      <c r="M140" s="44" t="str">
        <f>IF(ISNA(VLOOKUP(Table37[[#This Row],[Vendor_ID]],'Rejection Pivot'!$A$5:$C$86,3,0)),"A",IF(VLOOKUP(Table37[[#This Row],[Vendor_ID]],'Rejection Pivot'!$A$5:$C$86,3,0)=0,"A",IF(VLOOKUP(Table37[[#This Row],[Vendor_ID]],'Rejection Pivot'!$A$5:$C$86,3,0)&gt;=3,"F","B")))</f>
        <v>B</v>
      </c>
      <c r="N140" s="44" t="str">
        <f>IF(Table37[[#This Row],[Reputation Test]]=Table37[[#This Row],[REPUTASI]],"","Reputasi di katalog salah")</f>
        <v/>
      </c>
    </row>
    <row r="141" spans="1:14" hidden="1" x14ac:dyDescent="0.25">
      <c r="A141" s="57">
        <v>395</v>
      </c>
      <c r="B141" s="58">
        <v>1536</v>
      </c>
      <c r="C141" s="57">
        <v>15</v>
      </c>
      <c r="D141" s="59">
        <v>45.23</v>
      </c>
      <c r="E141" s="59">
        <v>47.491500000000002</v>
      </c>
      <c r="F141" s="60">
        <v>40762</v>
      </c>
      <c r="G141" s="61">
        <v>1</v>
      </c>
      <c r="H141" s="61">
        <v>5</v>
      </c>
      <c r="I141" s="61">
        <v>3</v>
      </c>
      <c r="J141" s="57" t="s">
        <v>1576</v>
      </c>
      <c r="K141" s="68" t="s">
        <v>2810</v>
      </c>
      <c r="L141" s="60">
        <v>40762</v>
      </c>
      <c r="M141" s="44" t="str">
        <f>IF(ISNA(VLOOKUP(Table37[[#This Row],[Vendor_ID]],'Rejection Pivot'!$A$5:$C$86,3,0)),"A",IF(VLOOKUP(Table37[[#This Row],[Vendor_ID]],'Rejection Pivot'!$A$5:$C$86,3,0)=0,"A",IF(VLOOKUP(Table37[[#This Row],[Vendor_ID]],'Rejection Pivot'!$A$5:$C$86,3,0)&gt;=3,"F","B")))</f>
        <v>A</v>
      </c>
      <c r="N141" s="44" t="str">
        <f>IF(Table37[[#This Row],[Reputation Test]]=Table37[[#This Row],[REPUTASI]],"","Reputasi di katalog salah")</f>
        <v/>
      </c>
    </row>
    <row r="142" spans="1:14" hidden="1" x14ac:dyDescent="0.25">
      <c r="A142" s="57">
        <v>395</v>
      </c>
      <c r="B142" s="58">
        <v>1562</v>
      </c>
      <c r="C142" s="57">
        <v>16</v>
      </c>
      <c r="D142" s="59">
        <v>37.21</v>
      </c>
      <c r="E142" s="59">
        <v>39.070500000000003</v>
      </c>
      <c r="F142" s="60">
        <v>40759</v>
      </c>
      <c r="G142" s="61">
        <v>1</v>
      </c>
      <c r="H142" s="61">
        <v>5</v>
      </c>
      <c r="J142" s="57" t="s">
        <v>1576</v>
      </c>
      <c r="K142" s="68" t="s">
        <v>2817</v>
      </c>
      <c r="L142" s="60">
        <v>40759</v>
      </c>
      <c r="M142" s="44" t="str">
        <f>IF(ISNA(VLOOKUP(Table37[[#This Row],[Vendor_ID]],'Rejection Pivot'!$A$5:$C$86,3,0)),"A",IF(VLOOKUP(Table37[[#This Row],[Vendor_ID]],'Rejection Pivot'!$A$5:$C$86,3,0)=0,"A",IF(VLOOKUP(Table37[[#This Row],[Vendor_ID]],'Rejection Pivot'!$A$5:$C$86,3,0)&gt;=3,"F","B")))</f>
        <v>B</v>
      </c>
      <c r="N142" s="44" t="str">
        <f>IF(Table37[[#This Row],[Reputation Test]]=Table37[[#This Row],[REPUTASI]],"","Reputasi di katalog salah")</f>
        <v/>
      </c>
    </row>
    <row r="143" spans="1:14" hidden="1" x14ac:dyDescent="0.25">
      <c r="A143" s="57">
        <v>396</v>
      </c>
      <c r="B143" s="58">
        <v>1536</v>
      </c>
      <c r="C143" s="57">
        <v>15</v>
      </c>
      <c r="D143" s="59">
        <v>41.21</v>
      </c>
      <c r="E143" s="59">
        <v>43.270499999999998</v>
      </c>
      <c r="F143" s="60">
        <v>40762</v>
      </c>
      <c r="G143" s="61">
        <v>1</v>
      </c>
      <c r="H143" s="61">
        <v>5</v>
      </c>
      <c r="J143" s="57" t="s">
        <v>1576</v>
      </c>
      <c r="K143" s="68" t="s">
        <v>2810</v>
      </c>
      <c r="L143" s="60">
        <v>40762</v>
      </c>
      <c r="M143" s="44" t="str">
        <f>IF(ISNA(VLOOKUP(Table37[[#This Row],[Vendor_ID]],'Rejection Pivot'!$A$5:$C$86,3,0)),"A",IF(VLOOKUP(Table37[[#This Row],[Vendor_ID]],'Rejection Pivot'!$A$5:$C$86,3,0)=0,"A",IF(VLOOKUP(Table37[[#This Row],[Vendor_ID]],'Rejection Pivot'!$A$5:$C$86,3,0)&gt;=3,"F","B")))</f>
        <v>A</v>
      </c>
      <c r="N143" s="44" t="str">
        <f>IF(Table37[[#This Row],[Reputation Test]]=Table37[[#This Row],[REPUTASI]],"","Reputasi di katalog salah")</f>
        <v/>
      </c>
    </row>
    <row r="144" spans="1:14" x14ac:dyDescent="0.25">
      <c r="A144" s="57">
        <v>396</v>
      </c>
      <c r="B144" s="58">
        <v>1562</v>
      </c>
      <c r="C144" s="57">
        <v>16</v>
      </c>
      <c r="D144" s="59">
        <v>35.21</v>
      </c>
      <c r="E144" s="59">
        <v>36.970500000000001</v>
      </c>
      <c r="F144" s="60">
        <v>40759</v>
      </c>
      <c r="G144" s="61">
        <v>1</v>
      </c>
      <c r="H144" s="61">
        <v>5</v>
      </c>
      <c r="J144" s="57" t="s">
        <v>1576</v>
      </c>
      <c r="K144" s="68" t="s">
        <v>2810</v>
      </c>
      <c r="L144" s="60">
        <v>40759</v>
      </c>
      <c r="M144" s="44" t="str">
        <f>IF(ISNA(VLOOKUP(Table37[[#This Row],[Vendor_ID]],'Rejection Pivot'!$A$5:$C$86,3,0)),"A",IF(VLOOKUP(Table37[[#This Row],[Vendor_ID]],'Rejection Pivot'!$A$5:$C$86,3,0)=0,"A",IF(VLOOKUP(Table37[[#This Row],[Vendor_ID]],'Rejection Pivot'!$A$5:$C$86,3,0)&gt;=3,"F","B")))</f>
        <v>B</v>
      </c>
      <c r="N144" s="44" t="str">
        <f>IF(Table37[[#This Row],[Reputation Test]]=Table37[[#This Row],[REPUTASI]],"","Reputasi di katalog salah")</f>
        <v>Reputasi di katalog salah</v>
      </c>
    </row>
    <row r="145" spans="1:14" hidden="1" x14ac:dyDescent="0.25">
      <c r="A145" s="57">
        <v>397</v>
      </c>
      <c r="B145" s="58">
        <v>1536</v>
      </c>
      <c r="C145" s="57">
        <v>15</v>
      </c>
      <c r="D145" s="59">
        <v>45.28</v>
      </c>
      <c r="E145" s="59">
        <v>47.543999999999997</v>
      </c>
      <c r="F145" s="60">
        <v>40762</v>
      </c>
      <c r="G145" s="61">
        <v>1</v>
      </c>
      <c r="H145" s="61">
        <v>5</v>
      </c>
      <c r="J145" s="57" t="s">
        <v>1576</v>
      </c>
      <c r="K145" s="68" t="s">
        <v>2810</v>
      </c>
      <c r="L145" s="60">
        <v>40762</v>
      </c>
      <c r="M145" s="44" t="str">
        <f>IF(ISNA(VLOOKUP(Table37[[#This Row],[Vendor_ID]],'Rejection Pivot'!$A$5:$C$86,3,0)),"A",IF(VLOOKUP(Table37[[#This Row],[Vendor_ID]],'Rejection Pivot'!$A$5:$C$86,3,0)=0,"A",IF(VLOOKUP(Table37[[#This Row],[Vendor_ID]],'Rejection Pivot'!$A$5:$C$86,3,0)&gt;=3,"F","B")))</f>
        <v>A</v>
      </c>
      <c r="N145" s="44" t="str">
        <f>IF(Table37[[#This Row],[Reputation Test]]=Table37[[#This Row],[REPUTASI]],"","Reputasi di katalog salah")</f>
        <v/>
      </c>
    </row>
    <row r="146" spans="1:14" hidden="1" x14ac:dyDescent="0.25">
      <c r="A146" s="57">
        <v>397</v>
      </c>
      <c r="B146" s="58">
        <v>1562</v>
      </c>
      <c r="C146" s="57">
        <v>16</v>
      </c>
      <c r="D146" s="59">
        <v>39.28</v>
      </c>
      <c r="E146" s="59">
        <v>41.244</v>
      </c>
      <c r="F146" s="60">
        <v>40759</v>
      </c>
      <c r="G146" s="61">
        <v>1</v>
      </c>
      <c r="H146" s="61">
        <v>5</v>
      </c>
      <c r="J146" s="57" t="s">
        <v>1576</v>
      </c>
      <c r="K146" s="68" t="s">
        <v>2817</v>
      </c>
      <c r="L146" s="60">
        <v>40759</v>
      </c>
      <c r="M146" s="44" t="str">
        <f>IF(ISNA(VLOOKUP(Table37[[#This Row],[Vendor_ID]],'Rejection Pivot'!$A$5:$C$86,3,0)),"A",IF(VLOOKUP(Table37[[#This Row],[Vendor_ID]],'Rejection Pivot'!$A$5:$C$86,3,0)=0,"A",IF(VLOOKUP(Table37[[#This Row],[Vendor_ID]],'Rejection Pivot'!$A$5:$C$86,3,0)&gt;=3,"F","B")))</f>
        <v>B</v>
      </c>
      <c r="N146" s="44" t="str">
        <f>IF(Table37[[#This Row],[Reputation Test]]=Table37[[#This Row],[REPUTASI]],"","Reputasi di katalog salah")</f>
        <v/>
      </c>
    </row>
    <row r="147" spans="1:14" hidden="1" x14ac:dyDescent="0.25">
      <c r="A147" s="57">
        <v>402</v>
      </c>
      <c r="B147" s="58">
        <v>1648</v>
      </c>
      <c r="C147" s="57">
        <v>15</v>
      </c>
      <c r="D147" s="59">
        <v>45.21</v>
      </c>
      <c r="E147" s="59">
        <v>47.470500000000001</v>
      </c>
      <c r="F147" s="60">
        <v>40781</v>
      </c>
      <c r="G147" s="61">
        <v>1</v>
      </c>
      <c r="H147" s="61">
        <v>5</v>
      </c>
      <c r="I147" s="61">
        <v>3</v>
      </c>
      <c r="J147" s="57" t="s">
        <v>1576</v>
      </c>
      <c r="K147" s="68" t="s">
        <v>2810</v>
      </c>
      <c r="L147" s="60">
        <v>40781</v>
      </c>
      <c r="M147" s="44" t="str">
        <f>IF(ISNA(VLOOKUP(Table37[[#This Row],[Vendor_ID]],'Rejection Pivot'!$A$5:$C$86,3,0)),"A",IF(VLOOKUP(Table37[[#This Row],[Vendor_ID]],'Rejection Pivot'!$A$5:$C$86,3,0)=0,"A",IF(VLOOKUP(Table37[[#This Row],[Vendor_ID]],'Rejection Pivot'!$A$5:$C$86,3,0)&gt;=3,"F","B")))</f>
        <v>A</v>
      </c>
      <c r="N147" s="44" t="str">
        <f>IF(Table37[[#This Row],[Reputation Test]]=Table37[[#This Row],[REPUTASI]],"","Reputasi di katalog salah")</f>
        <v/>
      </c>
    </row>
    <row r="148" spans="1:14" hidden="1" x14ac:dyDescent="0.25">
      <c r="A148" s="57">
        <v>403</v>
      </c>
      <c r="B148" s="58">
        <v>1616</v>
      </c>
      <c r="C148" s="57">
        <v>17</v>
      </c>
      <c r="D148" s="59">
        <v>45.21</v>
      </c>
      <c r="E148" s="59">
        <v>47.470500000000001</v>
      </c>
      <c r="F148" s="60">
        <v>40761</v>
      </c>
      <c r="G148" s="61">
        <v>1</v>
      </c>
      <c r="H148" s="61">
        <v>5</v>
      </c>
      <c r="I148" s="61">
        <v>3</v>
      </c>
      <c r="J148" s="57" t="s">
        <v>1579</v>
      </c>
      <c r="K148" s="68" t="s">
        <v>2817</v>
      </c>
      <c r="L148" s="60">
        <v>40761</v>
      </c>
      <c r="M148" s="44" t="str">
        <f>IF(ISNA(VLOOKUP(Table37[[#This Row],[Vendor_ID]],'Rejection Pivot'!$A$5:$C$86,3,0)),"A",IF(VLOOKUP(Table37[[#This Row],[Vendor_ID]],'Rejection Pivot'!$A$5:$C$86,3,0)=0,"A",IF(VLOOKUP(Table37[[#This Row],[Vendor_ID]],'Rejection Pivot'!$A$5:$C$86,3,0)&gt;=3,"F","B")))</f>
        <v>B</v>
      </c>
      <c r="N148" s="44" t="str">
        <f>IF(Table37[[#This Row],[Reputation Test]]=Table37[[#This Row],[REPUTASI]],"","Reputasi di katalog salah")</f>
        <v/>
      </c>
    </row>
    <row r="149" spans="1:14" x14ac:dyDescent="0.25">
      <c r="A149" s="57">
        <v>403</v>
      </c>
      <c r="B149" s="58">
        <v>1672</v>
      </c>
      <c r="C149" s="57">
        <v>15</v>
      </c>
      <c r="D149" s="59">
        <v>43.21</v>
      </c>
      <c r="E149" s="59">
        <v>45.3705</v>
      </c>
      <c r="F149" s="60">
        <v>40775</v>
      </c>
      <c r="G149" s="61">
        <v>1</v>
      </c>
      <c r="H149" s="61">
        <v>5</v>
      </c>
      <c r="I149" s="61">
        <v>3</v>
      </c>
      <c r="J149" s="57" t="s">
        <v>1579</v>
      </c>
      <c r="K149" s="68" t="s">
        <v>2817</v>
      </c>
      <c r="L149" s="60">
        <v>40775</v>
      </c>
      <c r="M149" s="44" t="str">
        <f>IF(ISNA(VLOOKUP(Table37[[#This Row],[Vendor_ID]],'Rejection Pivot'!$A$5:$C$86,3,0)),"A",IF(VLOOKUP(Table37[[#This Row],[Vendor_ID]],'Rejection Pivot'!$A$5:$C$86,3,0)=0,"A",IF(VLOOKUP(Table37[[#This Row],[Vendor_ID]],'Rejection Pivot'!$A$5:$C$86,3,0)&gt;=3,"F","B")))</f>
        <v>F</v>
      </c>
      <c r="N149" s="44" t="str">
        <f>IF(Table37[[#This Row],[Reputation Test]]=Table37[[#This Row],[REPUTASI]],"","Reputasi di katalog salah")</f>
        <v>Reputasi di katalog salah</v>
      </c>
    </row>
    <row r="150" spans="1:14" hidden="1" x14ac:dyDescent="0.25">
      <c r="A150" s="57">
        <v>403</v>
      </c>
      <c r="B150" s="58">
        <v>1686</v>
      </c>
      <c r="C150" s="57">
        <v>19</v>
      </c>
      <c r="D150" s="59">
        <v>43.28</v>
      </c>
      <c r="E150" s="59">
        <v>45.444000000000003</v>
      </c>
      <c r="F150" s="60">
        <v>40783</v>
      </c>
      <c r="G150" s="61">
        <v>1</v>
      </c>
      <c r="H150" s="61">
        <v>5</v>
      </c>
      <c r="J150" s="57" t="s">
        <v>1579</v>
      </c>
      <c r="K150" s="68" t="s">
        <v>2810</v>
      </c>
      <c r="L150" s="60">
        <v>40783</v>
      </c>
      <c r="M150" s="44" t="str">
        <f>IF(ISNA(VLOOKUP(Table37[[#This Row],[Vendor_ID]],'Rejection Pivot'!$A$5:$C$86,3,0)),"A",IF(VLOOKUP(Table37[[#This Row],[Vendor_ID]],'Rejection Pivot'!$A$5:$C$86,3,0)=0,"A",IF(VLOOKUP(Table37[[#This Row],[Vendor_ID]],'Rejection Pivot'!$A$5:$C$86,3,0)&gt;=3,"F","B")))</f>
        <v>A</v>
      </c>
      <c r="N150" s="44" t="str">
        <f>IF(Table37[[#This Row],[Reputation Test]]=Table37[[#This Row],[REPUTASI]],"","Reputasi di katalog salah")</f>
        <v/>
      </c>
    </row>
    <row r="151" spans="1:14" hidden="1" x14ac:dyDescent="0.25">
      <c r="A151" s="57">
        <v>404</v>
      </c>
      <c r="B151" s="58">
        <v>1616</v>
      </c>
      <c r="C151" s="57">
        <v>17</v>
      </c>
      <c r="D151" s="59">
        <v>43.21</v>
      </c>
      <c r="E151" s="59">
        <v>45.3705</v>
      </c>
      <c r="F151" s="60">
        <v>40761</v>
      </c>
      <c r="G151" s="61">
        <v>1</v>
      </c>
      <c r="H151" s="61">
        <v>5</v>
      </c>
      <c r="I151" s="61">
        <v>3</v>
      </c>
      <c r="J151" s="57" t="s">
        <v>1579</v>
      </c>
      <c r="K151" s="68" t="s">
        <v>2817</v>
      </c>
      <c r="L151" s="60">
        <v>40761</v>
      </c>
      <c r="M151" s="44" t="str">
        <f>IF(ISNA(VLOOKUP(Table37[[#This Row],[Vendor_ID]],'Rejection Pivot'!$A$5:$C$86,3,0)),"A",IF(VLOOKUP(Table37[[#This Row],[Vendor_ID]],'Rejection Pivot'!$A$5:$C$86,3,0)=0,"A",IF(VLOOKUP(Table37[[#This Row],[Vendor_ID]],'Rejection Pivot'!$A$5:$C$86,3,0)&gt;=3,"F","B")))</f>
        <v>B</v>
      </c>
      <c r="N151" s="44" t="str">
        <f>IF(Table37[[#This Row],[Reputation Test]]=Table37[[#This Row],[REPUTASI]],"","Reputasi di katalog salah")</f>
        <v/>
      </c>
    </row>
    <row r="152" spans="1:14" x14ac:dyDescent="0.25">
      <c r="A152" s="57">
        <v>404</v>
      </c>
      <c r="B152" s="58">
        <v>1672</v>
      </c>
      <c r="C152" s="57">
        <v>15</v>
      </c>
      <c r="D152" s="59">
        <v>47.28</v>
      </c>
      <c r="E152" s="59">
        <v>49.643999999999998</v>
      </c>
      <c r="F152" s="60">
        <v>40775</v>
      </c>
      <c r="G152" s="61">
        <v>1</v>
      </c>
      <c r="H152" s="61">
        <v>5</v>
      </c>
      <c r="I152" s="61">
        <v>3</v>
      </c>
      <c r="J152" s="57" t="s">
        <v>1579</v>
      </c>
      <c r="K152" s="68" t="s">
        <v>2817</v>
      </c>
      <c r="L152" s="60">
        <v>40775</v>
      </c>
      <c r="M152" s="44" t="str">
        <f>IF(ISNA(VLOOKUP(Table37[[#This Row],[Vendor_ID]],'Rejection Pivot'!$A$5:$C$86,3,0)),"A",IF(VLOOKUP(Table37[[#This Row],[Vendor_ID]],'Rejection Pivot'!$A$5:$C$86,3,0)=0,"A",IF(VLOOKUP(Table37[[#This Row],[Vendor_ID]],'Rejection Pivot'!$A$5:$C$86,3,0)&gt;=3,"F","B")))</f>
        <v>F</v>
      </c>
      <c r="N152" s="44" t="str">
        <f>IF(Table37[[#This Row],[Reputation Test]]=Table37[[#This Row],[REPUTASI]],"","Reputasi di katalog salah")</f>
        <v>Reputasi di katalog salah</v>
      </c>
    </row>
    <row r="153" spans="1:14" hidden="1" x14ac:dyDescent="0.25">
      <c r="A153" s="57">
        <v>404</v>
      </c>
      <c r="B153" s="58">
        <v>1686</v>
      </c>
      <c r="C153" s="57">
        <v>19</v>
      </c>
      <c r="D153" s="59">
        <v>39.21</v>
      </c>
      <c r="E153" s="59">
        <v>41.170499999999997</v>
      </c>
      <c r="F153" s="60">
        <v>40783</v>
      </c>
      <c r="G153" s="61">
        <v>1</v>
      </c>
      <c r="H153" s="61">
        <v>5</v>
      </c>
      <c r="J153" s="57" t="s">
        <v>1579</v>
      </c>
      <c r="K153" s="68" t="s">
        <v>2810</v>
      </c>
      <c r="L153" s="60">
        <v>40783</v>
      </c>
      <c r="M153" s="44" t="str">
        <f>IF(ISNA(VLOOKUP(Table37[[#This Row],[Vendor_ID]],'Rejection Pivot'!$A$5:$C$86,3,0)),"A",IF(VLOOKUP(Table37[[#This Row],[Vendor_ID]],'Rejection Pivot'!$A$5:$C$86,3,0)=0,"A",IF(VLOOKUP(Table37[[#This Row],[Vendor_ID]],'Rejection Pivot'!$A$5:$C$86,3,0)&gt;=3,"F","B")))</f>
        <v>A</v>
      </c>
      <c r="N153" s="44" t="str">
        <f>IF(Table37[[#This Row],[Reputation Test]]=Table37[[#This Row],[REPUTASI]],"","Reputasi di katalog salah")</f>
        <v/>
      </c>
    </row>
    <row r="154" spans="1:14" hidden="1" x14ac:dyDescent="0.25">
      <c r="A154" s="57">
        <v>405</v>
      </c>
      <c r="B154" s="58">
        <v>1616</v>
      </c>
      <c r="C154" s="57">
        <v>17</v>
      </c>
      <c r="D154" s="59">
        <v>47.28</v>
      </c>
      <c r="E154" s="59">
        <v>49.643999999999998</v>
      </c>
      <c r="F154" s="60">
        <v>40767</v>
      </c>
      <c r="G154" s="61">
        <v>1</v>
      </c>
      <c r="H154" s="61">
        <v>5</v>
      </c>
      <c r="I154" s="61">
        <v>3</v>
      </c>
      <c r="J154" s="57" t="s">
        <v>1579</v>
      </c>
      <c r="K154" s="68" t="s">
        <v>2817</v>
      </c>
      <c r="L154" s="60">
        <v>40767</v>
      </c>
      <c r="M154" s="44" t="str">
        <f>IF(ISNA(VLOOKUP(Table37[[#This Row],[Vendor_ID]],'Rejection Pivot'!$A$5:$C$86,3,0)),"A",IF(VLOOKUP(Table37[[#This Row],[Vendor_ID]],'Rejection Pivot'!$A$5:$C$86,3,0)=0,"A",IF(VLOOKUP(Table37[[#This Row],[Vendor_ID]],'Rejection Pivot'!$A$5:$C$86,3,0)&gt;=3,"F","B")))</f>
        <v>B</v>
      </c>
      <c r="N154" s="44" t="str">
        <f>IF(Table37[[#This Row],[Reputation Test]]=Table37[[#This Row],[REPUTASI]],"","Reputasi di katalog salah")</f>
        <v/>
      </c>
    </row>
    <row r="155" spans="1:14" x14ac:dyDescent="0.25">
      <c r="A155" s="57">
        <v>405</v>
      </c>
      <c r="B155" s="58">
        <v>1672</v>
      </c>
      <c r="C155" s="57">
        <v>15</v>
      </c>
      <c r="D155" s="59">
        <v>43.21</v>
      </c>
      <c r="E155" s="59">
        <v>45.3705</v>
      </c>
      <c r="F155" s="60">
        <v>40775</v>
      </c>
      <c r="G155" s="61">
        <v>1</v>
      </c>
      <c r="H155" s="61">
        <v>5</v>
      </c>
      <c r="I155" s="61">
        <v>3</v>
      </c>
      <c r="J155" s="57" t="s">
        <v>1579</v>
      </c>
      <c r="K155" s="68" t="s">
        <v>2817</v>
      </c>
      <c r="L155" s="60">
        <v>40775</v>
      </c>
      <c r="M155" s="44" t="str">
        <f>IF(ISNA(VLOOKUP(Table37[[#This Row],[Vendor_ID]],'Rejection Pivot'!$A$5:$C$86,3,0)),"A",IF(VLOOKUP(Table37[[#This Row],[Vendor_ID]],'Rejection Pivot'!$A$5:$C$86,3,0)=0,"A",IF(VLOOKUP(Table37[[#This Row],[Vendor_ID]],'Rejection Pivot'!$A$5:$C$86,3,0)&gt;=3,"F","B")))</f>
        <v>F</v>
      </c>
      <c r="N155" s="44" t="str">
        <f>IF(Table37[[#This Row],[Reputation Test]]=Table37[[#This Row],[REPUTASI]],"","Reputasi di katalog salah")</f>
        <v>Reputasi di katalog salah</v>
      </c>
    </row>
    <row r="156" spans="1:14" hidden="1" x14ac:dyDescent="0.25">
      <c r="A156" s="57">
        <v>405</v>
      </c>
      <c r="B156" s="58">
        <v>1686</v>
      </c>
      <c r="C156" s="57">
        <v>19</v>
      </c>
      <c r="D156" s="59">
        <v>37.21</v>
      </c>
      <c r="E156" s="59">
        <v>39.070500000000003</v>
      </c>
      <c r="F156" s="60">
        <v>40759</v>
      </c>
      <c r="G156" s="61">
        <v>1</v>
      </c>
      <c r="H156" s="61">
        <v>5</v>
      </c>
      <c r="J156" s="57" t="s">
        <v>1579</v>
      </c>
      <c r="K156" s="68" t="s">
        <v>2810</v>
      </c>
      <c r="L156" s="60">
        <v>40759</v>
      </c>
      <c r="M156" s="44" t="str">
        <f>IF(ISNA(VLOOKUP(Table37[[#This Row],[Vendor_ID]],'Rejection Pivot'!$A$5:$C$86,3,0)),"A",IF(VLOOKUP(Table37[[#This Row],[Vendor_ID]],'Rejection Pivot'!$A$5:$C$86,3,0)=0,"A",IF(VLOOKUP(Table37[[#This Row],[Vendor_ID]],'Rejection Pivot'!$A$5:$C$86,3,0)&gt;=3,"F","B")))</f>
        <v>A</v>
      </c>
      <c r="N156" s="44" t="str">
        <f>IF(Table37[[#This Row],[Reputation Test]]=Table37[[#This Row],[REPUTASI]],"","Reputasi di katalog salah")</f>
        <v/>
      </c>
    </row>
    <row r="157" spans="1:14" hidden="1" x14ac:dyDescent="0.25">
      <c r="A157" s="57">
        <v>406</v>
      </c>
      <c r="B157" s="58">
        <v>1616</v>
      </c>
      <c r="C157" s="57">
        <v>17</v>
      </c>
      <c r="D157" s="59">
        <v>43.21</v>
      </c>
      <c r="E157" s="59">
        <v>45.3705</v>
      </c>
      <c r="F157" s="60">
        <v>40767</v>
      </c>
      <c r="G157" s="61">
        <v>1</v>
      </c>
      <c r="H157" s="61">
        <v>5</v>
      </c>
      <c r="I157" s="61">
        <v>3</v>
      </c>
      <c r="J157" s="57" t="s">
        <v>1579</v>
      </c>
      <c r="K157" s="68" t="s">
        <v>2817</v>
      </c>
      <c r="L157" s="60">
        <v>40767</v>
      </c>
      <c r="M157" s="44" t="str">
        <f>IF(ISNA(VLOOKUP(Table37[[#This Row],[Vendor_ID]],'Rejection Pivot'!$A$5:$C$86,3,0)),"A",IF(VLOOKUP(Table37[[#This Row],[Vendor_ID]],'Rejection Pivot'!$A$5:$C$86,3,0)=0,"A",IF(VLOOKUP(Table37[[#This Row],[Vendor_ID]],'Rejection Pivot'!$A$5:$C$86,3,0)&gt;=3,"F","B")))</f>
        <v>B</v>
      </c>
      <c r="N157" s="44" t="str">
        <f>IF(Table37[[#This Row],[Reputation Test]]=Table37[[#This Row],[REPUTASI]],"","Reputasi di katalog salah")</f>
        <v/>
      </c>
    </row>
    <row r="158" spans="1:14" x14ac:dyDescent="0.25">
      <c r="A158" s="57">
        <v>406</v>
      </c>
      <c r="B158" s="58">
        <v>1672</v>
      </c>
      <c r="C158" s="57">
        <v>15</v>
      </c>
      <c r="D158" s="59">
        <v>41.21</v>
      </c>
      <c r="E158" s="59">
        <v>43.270499999999998</v>
      </c>
      <c r="F158" s="60">
        <v>40775</v>
      </c>
      <c r="G158" s="61">
        <v>1</v>
      </c>
      <c r="H158" s="61">
        <v>5</v>
      </c>
      <c r="I158" s="61">
        <v>3</v>
      </c>
      <c r="J158" s="57" t="s">
        <v>1579</v>
      </c>
      <c r="K158" s="68" t="s">
        <v>2817</v>
      </c>
      <c r="L158" s="60">
        <v>40775</v>
      </c>
      <c r="M158" s="44" t="str">
        <f>IF(ISNA(VLOOKUP(Table37[[#This Row],[Vendor_ID]],'Rejection Pivot'!$A$5:$C$86,3,0)),"A",IF(VLOOKUP(Table37[[#This Row],[Vendor_ID]],'Rejection Pivot'!$A$5:$C$86,3,0)=0,"A",IF(VLOOKUP(Table37[[#This Row],[Vendor_ID]],'Rejection Pivot'!$A$5:$C$86,3,0)&gt;=3,"F","B")))</f>
        <v>F</v>
      </c>
      <c r="N158" s="44" t="str">
        <f>IF(Table37[[#This Row],[Reputation Test]]=Table37[[#This Row],[REPUTASI]],"","Reputasi di katalog salah")</f>
        <v>Reputasi di katalog salah</v>
      </c>
    </row>
    <row r="159" spans="1:14" hidden="1" x14ac:dyDescent="0.25">
      <c r="A159" s="57">
        <v>406</v>
      </c>
      <c r="B159" s="58">
        <v>1686</v>
      </c>
      <c r="C159" s="57">
        <v>19</v>
      </c>
      <c r="D159" s="59">
        <v>41.28</v>
      </c>
      <c r="E159" s="59">
        <v>43.344000000000001</v>
      </c>
      <c r="F159" s="60">
        <v>40759</v>
      </c>
      <c r="G159" s="61">
        <v>1</v>
      </c>
      <c r="H159" s="61">
        <v>5</v>
      </c>
      <c r="J159" s="57" t="s">
        <v>1579</v>
      </c>
      <c r="K159" s="68" t="s">
        <v>2810</v>
      </c>
      <c r="L159" s="60">
        <v>40759</v>
      </c>
      <c r="M159" s="44" t="str">
        <f>IF(ISNA(VLOOKUP(Table37[[#This Row],[Vendor_ID]],'Rejection Pivot'!$A$5:$C$86,3,0)),"A",IF(VLOOKUP(Table37[[#This Row],[Vendor_ID]],'Rejection Pivot'!$A$5:$C$86,3,0)=0,"A",IF(VLOOKUP(Table37[[#This Row],[Vendor_ID]],'Rejection Pivot'!$A$5:$C$86,3,0)&gt;=3,"F","B")))</f>
        <v>A</v>
      </c>
      <c r="N159" s="44" t="str">
        <f>IF(Table37[[#This Row],[Reputation Test]]=Table37[[#This Row],[REPUTASI]],"","Reputasi di katalog salah")</f>
        <v/>
      </c>
    </row>
    <row r="160" spans="1:14" hidden="1" x14ac:dyDescent="0.25">
      <c r="A160" s="57">
        <v>407</v>
      </c>
      <c r="B160" s="58">
        <v>1616</v>
      </c>
      <c r="C160" s="57">
        <v>17</v>
      </c>
      <c r="D160" s="59">
        <v>41.21</v>
      </c>
      <c r="E160" s="59">
        <v>43.270499999999998</v>
      </c>
      <c r="F160" s="60">
        <v>40767</v>
      </c>
      <c r="G160" s="61">
        <v>1</v>
      </c>
      <c r="H160" s="61">
        <v>5</v>
      </c>
      <c r="J160" s="57" t="s">
        <v>1579</v>
      </c>
      <c r="K160" s="68" t="s">
        <v>2817</v>
      </c>
      <c r="L160" s="60">
        <v>40767</v>
      </c>
      <c r="M160" s="44" t="str">
        <f>IF(ISNA(VLOOKUP(Table37[[#This Row],[Vendor_ID]],'Rejection Pivot'!$A$5:$C$86,3,0)),"A",IF(VLOOKUP(Table37[[#This Row],[Vendor_ID]],'Rejection Pivot'!$A$5:$C$86,3,0)=0,"A",IF(VLOOKUP(Table37[[#This Row],[Vendor_ID]],'Rejection Pivot'!$A$5:$C$86,3,0)&gt;=3,"F","B")))</f>
        <v>B</v>
      </c>
      <c r="N160" s="44" t="str">
        <f>IF(Table37[[#This Row],[Reputation Test]]=Table37[[#This Row],[REPUTASI]],"","Reputasi di katalog salah")</f>
        <v/>
      </c>
    </row>
    <row r="161" spans="1:14" x14ac:dyDescent="0.25">
      <c r="A161" s="57">
        <v>407</v>
      </c>
      <c r="B161" s="58">
        <v>1672</v>
      </c>
      <c r="C161" s="57">
        <v>15</v>
      </c>
      <c r="D161" s="59">
        <v>45.28</v>
      </c>
      <c r="E161" s="59">
        <v>47.543999999999997</v>
      </c>
      <c r="F161" s="60">
        <v>40775</v>
      </c>
      <c r="G161" s="61">
        <v>1</v>
      </c>
      <c r="H161" s="61">
        <v>5</v>
      </c>
      <c r="J161" s="57" t="s">
        <v>1579</v>
      </c>
      <c r="K161" s="68" t="s">
        <v>2817</v>
      </c>
      <c r="L161" s="60">
        <v>40775</v>
      </c>
      <c r="M161" s="44" t="str">
        <f>IF(ISNA(VLOOKUP(Table37[[#This Row],[Vendor_ID]],'Rejection Pivot'!$A$5:$C$86,3,0)),"A",IF(VLOOKUP(Table37[[#This Row],[Vendor_ID]],'Rejection Pivot'!$A$5:$C$86,3,0)=0,"A",IF(VLOOKUP(Table37[[#This Row],[Vendor_ID]],'Rejection Pivot'!$A$5:$C$86,3,0)&gt;=3,"F","B")))</f>
        <v>F</v>
      </c>
      <c r="N161" s="44" t="str">
        <f>IF(Table37[[#This Row],[Reputation Test]]=Table37[[#This Row],[REPUTASI]],"","Reputasi di katalog salah")</f>
        <v>Reputasi di katalog salah</v>
      </c>
    </row>
    <row r="162" spans="1:14" hidden="1" x14ac:dyDescent="0.25">
      <c r="A162" s="57">
        <v>407</v>
      </c>
      <c r="B162" s="58">
        <v>1686</v>
      </c>
      <c r="C162" s="57">
        <v>19</v>
      </c>
      <c r="D162" s="59">
        <v>37.21</v>
      </c>
      <c r="E162" s="59">
        <v>39.070500000000003</v>
      </c>
      <c r="F162" s="60">
        <v>40759</v>
      </c>
      <c r="G162" s="61">
        <v>1</v>
      </c>
      <c r="H162" s="61">
        <v>5</v>
      </c>
      <c r="J162" s="57" t="s">
        <v>1579</v>
      </c>
      <c r="K162" s="68" t="s">
        <v>2810</v>
      </c>
      <c r="L162" s="60">
        <v>40759</v>
      </c>
      <c r="M162" s="44" t="str">
        <f>IF(ISNA(VLOOKUP(Table37[[#This Row],[Vendor_ID]],'Rejection Pivot'!$A$5:$C$86,3,0)),"A",IF(VLOOKUP(Table37[[#This Row],[Vendor_ID]],'Rejection Pivot'!$A$5:$C$86,3,0)=0,"A",IF(VLOOKUP(Table37[[#This Row],[Vendor_ID]],'Rejection Pivot'!$A$5:$C$86,3,0)&gt;=3,"F","B")))</f>
        <v>A</v>
      </c>
      <c r="N162" s="44" t="str">
        <f>IF(Table37[[#This Row],[Reputation Test]]=Table37[[#This Row],[REPUTASI]],"","Reputasi di katalog salah")</f>
        <v/>
      </c>
    </row>
    <row r="163" spans="1:14" hidden="1" x14ac:dyDescent="0.25">
      <c r="A163" s="57">
        <v>408</v>
      </c>
      <c r="B163" s="58">
        <v>1616</v>
      </c>
      <c r="C163" s="57">
        <v>17</v>
      </c>
      <c r="D163" s="59">
        <v>45.28</v>
      </c>
      <c r="E163" s="59">
        <v>47.543999999999997</v>
      </c>
      <c r="F163" s="60">
        <v>40774</v>
      </c>
      <c r="G163" s="61">
        <v>1</v>
      </c>
      <c r="H163" s="61">
        <v>5</v>
      </c>
      <c r="I163" s="61">
        <v>3</v>
      </c>
      <c r="J163" s="57" t="s">
        <v>1579</v>
      </c>
      <c r="K163" s="68" t="s">
        <v>2817</v>
      </c>
      <c r="L163" s="60">
        <v>40774</v>
      </c>
      <c r="M163" s="44" t="str">
        <f>IF(ISNA(VLOOKUP(Table37[[#This Row],[Vendor_ID]],'Rejection Pivot'!$A$5:$C$86,3,0)),"A",IF(VLOOKUP(Table37[[#This Row],[Vendor_ID]],'Rejection Pivot'!$A$5:$C$86,3,0)=0,"A",IF(VLOOKUP(Table37[[#This Row],[Vendor_ID]],'Rejection Pivot'!$A$5:$C$86,3,0)&gt;=3,"F","B")))</f>
        <v>B</v>
      </c>
      <c r="N163" s="44" t="str">
        <f>IF(Table37[[#This Row],[Reputation Test]]=Table37[[#This Row],[REPUTASI]],"","Reputasi di katalog salah")</f>
        <v/>
      </c>
    </row>
    <row r="164" spans="1:14" x14ac:dyDescent="0.25">
      <c r="A164" s="57">
        <v>408</v>
      </c>
      <c r="B164" s="58">
        <v>1672</v>
      </c>
      <c r="C164" s="57">
        <v>15</v>
      </c>
      <c r="D164" s="59">
        <v>41.21</v>
      </c>
      <c r="E164" s="59">
        <v>43.270499999999998</v>
      </c>
      <c r="F164" s="60">
        <v>40775</v>
      </c>
      <c r="G164" s="61">
        <v>1</v>
      </c>
      <c r="H164" s="61">
        <v>5</v>
      </c>
      <c r="I164" s="61">
        <v>3</v>
      </c>
      <c r="J164" s="57" t="s">
        <v>1579</v>
      </c>
      <c r="K164" s="68" t="s">
        <v>2817</v>
      </c>
      <c r="L164" s="60">
        <v>40775</v>
      </c>
      <c r="M164" s="44" t="str">
        <f>IF(ISNA(VLOOKUP(Table37[[#This Row],[Vendor_ID]],'Rejection Pivot'!$A$5:$C$86,3,0)),"A",IF(VLOOKUP(Table37[[#This Row],[Vendor_ID]],'Rejection Pivot'!$A$5:$C$86,3,0)=0,"A",IF(VLOOKUP(Table37[[#This Row],[Vendor_ID]],'Rejection Pivot'!$A$5:$C$86,3,0)&gt;=3,"F","B")))</f>
        <v>F</v>
      </c>
      <c r="N164" s="44" t="str">
        <f>IF(Table37[[#This Row],[Reputation Test]]=Table37[[#This Row],[REPUTASI]],"","Reputasi di katalog salah")</f>
        <v>Reputasi di katalog salah</v>
      </c>
    </row>
    <row r="165" spans="1:14" hidden="1" x14ac:dyDescent="0.25">
      <c r="A165" s="57">
        <v>408</v>
      </c>
      <c r="B165" s="58">
        <v>1686</v>
      </c>
      <c r="C165" s="57">
        <v>19</v>
      </c>
      <c r="D165" s="59">
        <v>35.21</v>
      </c>
      <c r="E165" s="59">
        <v>36.970500000000001</v>
      </c>
      <c r="F165" s="60">
        <v>40765</v>
      </c>
      <c r="G165" s="61">
        <v>1</v>
      </c>
      <c r="H165" s="61">
        <v>5</v>
      </c>
      <c r="J165" s="57" t="s">
        <v>1579</v>
      </c>
      <c r="K165" s="68" t="s">
        <v>2810</v>
      </c>
      <c r="L165" s="60">
        <v>40765</v>
      </c>
      <c r="M165" s="44" t="str">
        <f>IF(ISNA(VLOOKUP(Table37[[#This Row],[Vendor_ID]],'Rejection Pivot'!$A$5:$C$86,3,0)),"A",IF(VLOOKUP(Table37[[#This Row],[Vendor_ID]],'Rejection Pivot'!$A$5:$C$86,3,0)=0,"A",IF(VLOOKUP(Table37[[#This Row],[Vendor_ID]],'Rejection Pivot'!$A$5:$C$86,3,0)&gt;=3,"F","B")))</f>
        <v>A</v>
      </c>
      <c r="N165" s="44" t="str">
        <f>IF(Table37[[#This Row],[Reputation Test]]=Table37[[#This Row],[REPUTASI]],"","Reputasi di katalog salah")</f>
        <v/>
      </c>
    </row>
    <row r="166" spans="1:14" hidden="1" x14ac:dyDescent="0.25">
      <c r="A166" s="57">
        <v>409</v>
      </c>
      <c r="B166" s="58">
        <v>1616</v>
      </c>
      <c r="C166" s="57">
        <v>17</v>
      </c>
      <c r="D166" s="59">
        <v>41.21</v>
      </c>
      <c r="E166" s="59">
        <v>43.270499999999998</v>
      </c>
      <c r="F166" s="60">
        <v>40774</v>
      </c>
      <c r="G166" s="61">
        <v>1</v>
      </c>
      <c r="H166" s="61">
        <v>5</v>
      </c>
      <c r="I166" s="61">
        <v>3</v>
      </c>
      <c r="J166" s="57" t="s">
        <v>1579</v>
      </c>
      <c r="K166" s="68" t="s">
        <v>2817</v>
      </c>
      <c r="L166" s="60">
        <v>40774</v>
      </c>
      <c r="M166" s="44" t="str">
        <f>IF(ISNA(VLOOKUP(Table37[[#This Row],[Vendor_ID]],'Rejection Pivot'!$A$5:$C$86,3,0)),"A",IF(VLOOKUP(Table37[[#This Row],[Vendor_ID]],'Rejection Pivot'!$A$5:$C$86,3,0)=0,"A",IF(VLOOKUP(Table37[[#This Row],[Vendor_ID]],'Rejection Pivot'!$A$5:$C$86,3,0)&gt;=3,"F","B")))</f>
        <v>B</v>
      </c>
      <c r="N166" s="44" t="str">
        <f>IF(Table37[[#This Row],[Reputation Test]]=Table37[[#This Row],[REPUTASI]],"","Reputasi di katalog salah")</f>
        <v/>
      </c>
    </row>
    <row r="167" spans="1:14" x14ac:dyDescent="0.25">
      <c r="A167" s="57">
        <v>409</v>
      </c>
      <c r="B167" s="58">
        <v>1672</v>
      </c>
      <c r="C167" s="57">
        <v>15</v>
      </c>
      <c r="D167" s="59">
        <v>39.21</v>
      </c>
      <c r="E167" s="59">
        <v>41.170499999999997</v>
      </c>
      <c r="F167" s="60">
        <v>40781</v>
      </c>
      <c r="G167" s="61">
        <v>1</v>
      </c>
      <c r="H167" s="61">
        <v>5</v>
      </c>
      <c r="I167" s="61">
        <v>3</v>
      </c>
      <c r="J167" s="57" t="s">
        <v>1579</v>
      </c>
      <c r="K167" s="68" t="s">
        <v>2817</v>
      </c>
      <c r="L167" s="60">
        <v>40781</v>
      </c>
      <c r="M167" s="44" t="str">
        <f>IF(ISNA(VLOOKUP(Table37[[#This Row],[Vendor_ID]],'Rejection Pivot'!$A$5:$C$86,3,0)),"A",IF(VLOOKUP(Table37[[#This Row],[Vendor_ID]],'Rejection Pivot'!$A$5:$C$86,3,0)=0,"A",IF(VLOOKUP(Table37[[#This Row],[Vendor_ID]],'Rejection Pivot'!$A$5:$C$86,3,0)&gt;=3,"F","B")))</f>
        <v>F</v>
      </c>
      <c r="N167" s="44" t="str">
        <f>IF(Table37[[#This Row],[Reputation Test]]=Table37[[#This Row],[REPUTASI]],"","Reputasi di katalog salah")</f>
        <v>Reputasi di katalog salah</v>
      </c>
    </row>
    <row r="168" spans="1:14" hidden="1" x14ac:dyDescent="0.25">
      <c r="A168" s="57">
        <v>409</v>
      </c>
      <c r="B168" s="58">
        <v>1686</v>
      </c>
      <c r="C168" s="57">
        <v>19</v>
      </c>
      <c r="D168" s="59">
        <v>39.28</v>
      </c>
      <c r="E168" s="59">
        <v>41.244</v>
      </c>
      <c r="F168" s="60">
        <v>40765</v>
      </c>
      <c r="G168" s="61">
        <v>1</v>
      </c>
      <c r="H168" s="61">
        <v>5</v>
      </c>
      <c r="J168" s="57" t="s">
        <v>1579</v>
      </c>
      <c r="K168" s="68" t="s">
        <v>2810</v>
      </c>
      <c r="L168" s="60">
        <v>40765</v>
      </c>
      <c r="M168" s="44" t="str">
        <f>IF(ISNA(VLOOKUP(Table37[[#This Row],[Vendor_ID]],'Rejection Pivot'!$A$5:$C$86,3,0)),"A",IF(VLOOKUP(Table37[[#This Row],[Vendor_ID]],'Rejection Pivot'!$A$5:$C$86,3,0)=0,"A",IF(VLOOKUP(Table37[[#This Row],[Vendor_ID]],'Rejection Pivot'!$A$5:$C$86,3,0)&gt;=3,"F","B")))</f>
        <v>A</v>
      </c>
      <c r="N168" s="44" t="str">
        <f>IF(Table37[[#This Row],[Reputation Test]]=Table37[[#This Row],[REPUTASI]],"","Reputasi di katalog salah")</f>
        <v/>
      </c>
    </row>
    <row r="169" spans="1:14" hidden="1" x14ac:dyDescent="0.25">
      <c r="A169" s="57">
        <v>410</v>
      </c>
      <c r="B169" s="58">
        <v>1616</v>
      </c>
      <c r="C169" s="57">
        <v>17</v>
      </c>
      <c r="D169" s="59">
        <v>39.21</v>
      </c>
      <c r="E169" s="59">
        <v>41.170499999999997</v>
      </c>
      <c r="F169" s="60">
        <v>40780</v>
      </c>
      <c r="G169" s="61">
        <v>1</v>
      </c>
      <c r="H169" s="61">
        <v>5</v>
      </c>
      <c r="I169" s="61">
        <v>3</v>
      </c>
      <c r="J169" s="57" t="s">
        <v>1579</v>
      </c>
      <c r="K169" s="68" t="s">
        <v>2817</v>
      </c>
      <c r="L169" s="60">
        <v>40780</v>
      </c>
      <c r="M169" s="44" t="str">
        <f>IF(ISNA(VLOOKUP(Table37[[#This Row],[Vendor_ID]],'Rejection Pivot'!$A$5:$C$86,3,0)),"A",IF(VLOOKUP(Table37[[#This Row],[Vendor_ID]],'Rejection Pivot'!$A$5:$C$86,3,0)=0,"A",IF(VLOOKUP(Table37[[#This Row],[Vendor_ID]],'Rejection Pivot'!$A$5:$C$86,3,0)&gt;=3,"F","B")))</f>
        <v>B</v>
      </c>
      <c r="N169" s="44" t="str">
        <f>IF(Table37[[#This Row],[Reputation Test]]=Table37[[#This Row],[REPUTASI]],"","Reputasi di katalog salah")</f>
        <v/>
      </c>
    </row>
    <row r="170" spans="1:14" hidden="1" x14ac:dyDescent="0.25">
      <c r="A170" s="57">
        <v>410</v>
      </c>
      <c r="B170" s="58">
        <v>1686</v>
      </c>
      <c r="C170" s="57">
        <v>19</v>
      </c>
      <c r="D170" s="59">
        <v>35.21</v>
      </c>
      <c r="E170" s="59">
        <v>36.970500000000001</v>
      </c>
      <c r="F170" s="60">
        <v>40765</v>
      </c>
      <c r="G170" s="61">
        <v>1</v>
      </c>
      <c r="H170" s="61">
        <v>5</v>
      </c>
      <c r="J170" s="57" t="s">
        <v>1579</v>
      </c>
      <c r="K170" s="68" t="s">
        <v>2810</v>
      </c>
      <c r="L170" s="60">
        <v>40765</v>
      </c>
      <c r="M170" s="44" t="str">
        <f>IF(ISNA(VLOOKUP(Table37[[#This Row],[Vendor_ID]],'Rejection Pivot'!$A$5:$C$86,3,0)),"A",IF(VLOOKUP(Table37[[#This Row],[Vendor_ID]],'Rejection Pivot'!$A$5:$C$86,3,0)=0,"A",IF(VLOOKUP(Table37[[#This Row],[Vendor_ID]],'Rejection Pivot'!$A$5:$C$86,3,0)&gt;=3,"F","B")))</f>
        <v>A</v>
      </c>
      <c r="N170" s="44" t="str">
        <f>IF(Table37[[#This Row],[Reputation Test]]=Table37[[#This Row],[REPUTASI]],"","Reputasi di katalog salah")</f>
        <v/>
      </c>
    </row>
    <row r="171" spans="1:14" hidden="1" x14ac:dyDescent="0.25">
      <c r="A171" s="57">
        <v>411</v>
      </c>
      <c r="B171" s="58">
        <v>1616</v>
      </c>
      <c r="C171" s="57">
        <v>17</v>
      </c>
      <c r="D171" s="59">
        <v>43.28</v>
      </c>
      <c r="E171" s="59">
        <v>45.444000000000003</v>
      </c>
      <c r="F171" s="60">
        <v>40780</v>
      </c>
      <c r="G171" s="61">
        <v>1</v>
      </c>
      <c r="H171" s="61">
        <v>5</v>
      </c>
      <c r="J171" s="57" t="s">
        <v>1579</v>
      </c>
      <c r="K171" s="68" t="s">
        <v>2817</v>
      </c>
      <c r="L171" s="60">
        <v>40780</v>
      </c>
      <c r="M171" s="44" t="str">
        <f>IF(ISNA(VLOOKUP(Table37[[#This Row],[Vendor_ID]],'Rejection Pivot'!$A$5:$C$86,3,0)),"A",IF(VLOOKUP(Table37[[#This Row],[Vendor_ID]],'Rejection Pivot'!$A$5:$C$86,3,0)=0,"A",IF(VLOOKUP(Table37[[#This Row],[Vendor_ID]],'Rejection Pivot'!$A$5:$C$86,3,0)&gt;=3,"F","B")))</f>
        <v>B</v>
      </c>
      <c r="N171" s="44" t="str">
        <f>IF(Table37[[#This Row],[Reputation Test]]=Table37[[#This Row],[REPUTASI]],"","Reputasi di katalog salah")</f>
        <v/>
      </c>
    </row>
    <row r="172" spans="1:14" hidden="1" x14ac:dyDescent="0.25">
      <c r="A172" s="57">
        <v>411</v>
      </c>
      <c r="B172" s="58">
        <v>1686</v>
      </c>
      <c r="C172" s="57">
        <v>19</v>
      </c>
      <c r="D172" s="59">
        <v>33.21</v>
      </c>
      <c r="E172" s="59">
        <v>34.8705</v>
      </c>
      <c r="F172" s="60">
        <v>40765</v>
      </c>
      <c r="G172" s="61">
        <v>1</v>
      </c>
      <c r="H172" s="61">
        <v>5</v>
      </c>
      <c r="J172" s="57" t="s">
        <v>1579</v>
      </c>
      <c r="K172" s="68" t="s">
        <v>2810</v>
      </c>
      <c r="L172" s="60">
        <v>40765</v>
      </c>
      <c r="M172" s="44" t="str">
        <f>IF(ISNA(VLOOKUP(Table37[[#This Row],[Vendor_ID]],'Rejection Pivot'!$A$5:$C$86,3,0)),"A",IF(VLOOKUP(Table37[[#This Row],[Vendor_ID]],'Rejection Pivot'!$A$5:$C$86,3,0)=0,"A",IF(VLOOKUP(Table37[[#This Row],[Vendor_ID]],'Rejection Pivot'!$A$5:$C$86,3,0)&gt;=3,"F","B")))</f>
        <v>A</v>
      </c>
      <c r="N172" s="44" t="str">
        <f>IF(Table37[[#This Row],[Reputation Test]]=Table37[[#This Row],[REPUTASI]],"","Reputasi di katalog salah")</f>
        <v/>
      </c>
    </row>
    <row r="173" spans="1:14" x14ac:dyDescent="0.25">
      <c r="A173" s="57">
        <v>412</v>
      </c>
      <c r="B173" s="58">
        <v>1616</v>
      </c>
      <c r="C173" s="57">
        <v>17</v>
      </c>
      <c r="D173" s="59">
        <v>39.21</v>
      </c>
      <c r="E173" s="59">
        <v>41.170499999999997</v>
      </c>
      <c r="F173" s="60">
        <v>40780</v>
      </c>
      <c r="G173" s="61">
        <v>1</v>
      </c>
      <c r="H173" s="61">
        <v>5</v>
      </c>
      <c r="I173" s="61">
        <v>3</v>
      </c>
      <c r="J173" s="57" t="s">
        <v>1579</v>
      </c>
      <c r="K173" s="68" t="s">
        <v>2810</v>
      </c>
      <c r="L173" s="60">
        <v>40780</v>
      </c>
      <c r="M173" s="44" t="str">
        <f>IF(ISNA(VLOOKUP(Table37[[#This Row],[Vendor_ID]],'Rejection Pivot'!$A$5:$C$86,3,0)),"A",IF(VLOOKUP(Table37[[#This Row],[Vendor_ID]],'Rejection Pivot'!$A$5:$C$86,3,0)=0,"A",IF(VLOOKUP(Table37[[#This Row],[Vendor_ID]],'Rejection Pivot'!$A$5:$C$86,3,0)&gt;=3,"F","B")))</f>
        <v>B</v>
      </c>
      <c r="N173" s="44" t="str">
        <f>IF(Table37[[#This Row],[Reputation Test]]=Table37[[#This Row],[REPUTASI]],"","Reputasi di katalog salah")</f>
        <v>Reputasi di katalog salah</v>
      </c>
    </row>
    <row r="174" spans="1:14" hidden="1" x14ac:dyDescent="0.25">
      <c r="A174" s="57">
        <v>412</v>
      </c>
      <c r="B174" s="58">
        <v>1686</v>
      </c>
      <c r="C174" s="57">
        <v>19</v>
      </c>
      <c r="D174" s="59">
        <v>37.28</v>
      </c>
      <c r="E174" s="59">
        <v>39.143999999999998</v>
      </c>
      <c r="F174" s="60">
        <v>40765</v>
      </c>
      <c r="G174" s="61">
        <v>1</v>
      </c>
      <c r="H174" s="61">
        <v>5</v>
      </c>
      <c r="J174" s="57" t="s">
        <v>1579</v>
      </c>
      <c r="K174" s="68" t="s">
        <v>2810</v>
      </c>
      <c r="L174" s="60">
        <v>40765</v>
      </c>
      <c r="M174" s="44" t="str">
        <f>IF(ISNA(VLOOKUP(Table37[[#This Row],[Vendor_ID]],'Rejection Pivot'!$A$5:$C$86,3,0)),"A",IF(VLOOKUP(Table37[[#This Row],[Vendor_ID]],'Rejection Pivot'!$A$5:$C$86,3,0)=0,"A",IF(VLOOKUP(Table37[[#This Row],[Vendor_ID]],'Rejection Pivot'!$A$5:$C$86,3,0)&gt;=3,"F","B")))</f>
        <v>A</v>
      </c>
      <c r="N174" s="44" t="str">
        <f>IF(Table37[[#This Row],[Reputation Test]]=Table37[[#This Row],[REPUTASI]],"","Reputasi di katalog salah")</f>
        <v/>
      </c>
    </row>
    <row r="175" spans="1:14" hidden="1" x14ac:dyDescent="0.25">
      <c r="A175" s="57">
        <v>413</v>
      </c>
      <c r="B175" s="58">
        <v>1616</v>
      </c>
      <c r="C175" s="57">
        <v>17</v>
      </c>
      <c r="D175" s="59">
        <v>37.21</v>
      </c>
      <c r="E175" s="59">
        <v>39.070500000000003</v>
      </c>
      <c r="F175" s="60">
        <v>40780</v>
      </c>
      <c r="G175" s="61">
        <v>1</v>
      </c>
      <c r="H175" s="61">
        <v>5</v>
      </c>
      <c r="J175" s="57" t="s">
        <v>1579</v>
      </c>
      <c r="K175" s="68" t="s">
        <v>2817</v>
      </c>
      <c r="L175" s="60">
        <v>40780</v>
      </c>
      <c r="M175" s="44" t="str">
        <f>IF(ISNA(VLOOKUP(Table37[[#This Row],[Vendor_ID]],'Rejection Pivot'!$A$5:$C$86,3,0)),"A",IF(VLOOKUP(Table37[[#This Row],[Vendor_ID]],'Rejection Pivot'!$A$5:$C$86,3,0)=0,"A",IF(VLOOKUP(Table37[[#This Row],[Vendor_ID]],'Rejection Pivot'!$A$5:$C$86,3,0)&gt;=3,"F","B")))</f>
        <v>B</v>
      </c>
      <c r="N175" s="44" t="str">
        <f>IF(Table37[[#This Row],[Reputation Test]]=Table37[[#This Row],[REPUTASI]],"","Reputasi di katalog salah")</f>
        <v/>
      </c>
    </row>
    <row r="176" spans="1:14" hidden="1" x14ac:dyDescent="0.25">
      <c r="A176" s="57">
        <v>413</v>
      </c>
      <c r="B176" s="58">
        <v>1686</v>
      </c>
      <c r="C176" s="57">
        <v>19</v>
      </c>
      <c r="D176" s="59">
        <v>45.31</v>
      </c>
      <c r="E176" s="59">
        <v>47.575499999999998</v>
      </c>
      <c r="F176" s="60">
        <v>40765</v>
      </c>
      <c r="G176" s="61">
        <v>1</v>
      </c>
      <c r="H176" s="61">
        <v>5</v>
      </c>
      <c r="J176" s="57" t="s">
        <v>1579</v>
      </c>
      <c r="K176" s="68" t="s">
        <v>2810</v>
      </c>
      <c r="L176" s="60">
        <v>40765</v>
      </c>
      <c r="M176" s="44" t="str">
        <f>IF(ISNA(VLOOKUP(Table37[[#This Row],[Vendor_ID]],'Rejection Pivot'!$A$5:$C$86,3,0)),"A",IF(VLOOKUP(Table37[[#This Row],[Vendor_ID]],'Rejection Pivot'!$A$5:$C$86,3,0)=0,"A",IF(VLOOKUP(Table37[[#This Row],[Vendor_ID]],'Rejection Pivot'!$A$5:$C$86,3,0)&gt;=3,"F","B")))</f>
        <v>A</v>
      </c>
      <c r="N176" s="44" t="str">
        <f>IF(Table37[[#This Row],[Reputation Test]]=Table37[[#This Row],[REPUTASI]],"","Reputasi di katalog salah")</f>
        <v/>
      </c>
    </row>
    <row r="177" spans="1:14" hidden="1" x14ac:dyDescent="0.25">
      <c r="A177" s="57">
        <v>414</v>
      </c>
      <c r="B177" s="58">
        <v>1616</v>
      </c>
      <c r="C177" s="57">
        <v>17</v>
      </c>
      <c r="D177" s="59">
        <v>41.28</v>
      </c>
      <c r="E177" s="59">
        <v>43.344000000000001</v>
      </c>
      <c r="F177" s="60">
        <v>40748</v>
      </c>
      <c r="G177" s="61">
        <v>1</v>
      </c>
      <c r="H177" s="61">
        <v>5</v>
      </c>
      <c r="I177" s="61">
        <v>3</v>
      </c>
      <c r="J177" s="57" t="s">
        <v>1579</v>
      </c>
      <c r="K177" s="68" t="s">
        <v>2817</v>
      </c>
      <c r="L177" s="60">
        <v>40748</v>
      </c>
      <c r="M177" s="44" t="str">
        <f>IF(ISNA(VLOOKUP(Table37[[#This Row],[Vendor_ID]],'Rejection Pivot'!$A$5:$C$86,3,0)),"A",IF(VLOOKUP(Table37[[#This Row],[Vendor_ID]],'Rejection Pivot'!$A$5:$C$86,3,0)=0,"A",IF(VLOOKUP(Table37[[#This Row],[Vendor_ID]],'Rejection Pivot'!$A$5:$C$86,3,0)&gt;=3,"F","B")))</f>
        <v>B</v>
      </c>
      <c r="N177" s="44" t="str">
        <f>IF(Table37[[#This Row],[Reputation Test]]=Table37[[#This Row],[REPUTASI]],"","Reputasi di katalog salah")</f>
        <v/>
      </c>
    </row>
    <row r="178" spans="1:14" hidden="1" x14ac:dyDescent="0.25">
      <c r="A178" s="57">
        <v>414</v>
      </c>
      <c r="B178" s="58">
        <v>1686</v>
      </c>
      <c r="C178" s="57">
        <v>19</v>
      </c>
      <c r="D178" s="59">
        <v>43.31</v>
      </c>
      <c r="E178" s="59">
        <v>45.475499999999997</v>
      </c>
      <c r="F178" s="60">
        <v>40772</v>
      </c>
      <c r="G178" s="61">
        <v>1</v>
      </c>
      <c r="H178" s="61">
        <v>5</v>
      </c>
      <c r="J178" s="57" t="s">
        <v>1579</v>
      </c>
      <c r="K178" s="68" t="s">
        <v>2810</v>
      </c>
      <c r="L178" s="60">
        <v>40772</v>
      </c>
      <c r="M178" s="44" t="str">
        <f>IF(ISNA(VLOOKUP(Table37[[#This Row],[Vendor_ID]],'Rejection Pivot'!$A$5:$C$86,3,0)),"A",IF(VLOOKUP(Table37[[#This Row],[Vendor_ID]],'Rejection Pivot'!$A$5:$C$86,3,0)=0,"A",IF(VLOOKUP(Table37[[#This Row],[Vendor_ID]],'Rejection Pivot'!$A$5:$C$86,3,0)&gt;=3,"F","B")))</f>
        <v>A</v>
      </c>
      <c r="N178" s="44" t="str">
        <f>IF(Table37[[#This Row],[Reputation Test]]=Table37[[#This Row],[REPUTASI]],"","Reputasi di katalog salah")</f>
        <v/>
      </c>
    </row>
    <row r="179" spans="1:14" hidden="1" x14ac:dyDescent="0.25">
      <c r="A179" s="57">
        <v>415</v>
      </c>
      <c r="B179" s="58">
        <v>1616</v>
      </c>
      <c r="C179" s="57">
        <v>17</v>
      </c>
      <c r="D179" s="59">
        <v>37.21</v>
      </c>
      <c r="E179" s="59">
        <v>39.070500000000003</v>
      </c>
      <c r="F179" s="60">
        <v>40748</v>
      </c>
      <c r="G179" s="61">
        <v>1</v>
      </c>
      <c r="H179" s="61">
        <v>5</v>
      </c>
      <c r="I179" s="61">
        <v>3</v>
      </c>
      <c r="J179" s="57" t="s">
        <v>1579</v>
      </c>
      <c r="K179" s="68" t="s">
        <v>2817</v>
      </c>
      <c r="L179" s="60">
        <v>40748</v>
      </c>
      <c r="M179" s="44" t="str">
        <f>IF(ISNA(VLOOKUP(Table37[[#This Row],[Vendor_ID]],'Rejection Pivot'!$A$5:$C$86,3,0)),"A",IF(VLOOKUP(Table37[[#This Row],[Vendor_ID]],'Rejection Pivot'!$A$5:$C$86,3,0)=0,"A",IF(VLOOKUP(Table37[[#This Row],[Vendor_ID]],'Rejection Pivot'!$A$5:$C$86,3,0)&gt;=3,"F","B")))</f>
        <v>B</v>
      </c>
      <c r="N179" s="44" t="str">
        <f>IF(Table37[[#This Row],[Reputation Test]]=Table37[[#This Row],[REPUTASI]],"","Reputasi di katalog salah")</f>
        <v/>
      </c>
    </row>
    <row r="180" spans="1:14" hidden="1" x14ac:dyDescent="0.25">
      <c r="A180" s="57">
        <v>415</v>
      </c>
      <c r="B180" s="58">
        <v>1686</v>
      </c>
      <c r="C180" s="57">
        <v>19</v>
      </c>
      <c r="D180" s="59">
        <v>47.38</v>
      </c>
      <c r="E180" s="59">
        <v>49.749000000000002</v>
      </c>
      <c r="F180" s="60">
        <v>40772</v>
      </c>
      <c r="G180" s="61">
        <v>1</v>
      </c>
      <c r="H180" s="61">
        <v>5</v>
      </c>
      <c r="J180" s="57" t="s">
        <v>1579</v>
      </c>
      <c r="K180" s="68" t="s">
        <v>2810</v>
      </c>
      <c r="L180" s="60">
        <v>40772</v>
      </c>
      <c r="M180" s="44" t="str">
        <f>IF(ISNA(VLOOKUP(Table37[[#This Row],[Vendor_ID]],'Rejection Pivot'!$A$5:$C$86,3,0)),"A",IF(VLOOKUP(Table37[[#This Row],[Vendor_ID]],'Rejection Pivot'!$A$5:$C$86,3,0)=0,"A",IF(VLOOKUP(Table37[[#This Row],[Vendor_ID]],'Rejection Pivot'!$A$5:$C$86,3,0)&gt;=3,"F","B")))</f>
        <v>A</v>
      </c>
      <c r="N180" s="44" t="str">
        <f>IF(Table37[[#This Row],[Reputation Test]]=Table37[[#This Row],[REPUTASI]],"","Reputasi di katalog salah")</f>
        <v/>
      </c>
    </row>
    <row r="181" spans="1:14" hidden="1" x14ac:dyDescent="0.25">
      <c r="A181" s="57">
        <v>416</v>
      </c>
      <c r="B181" s="58">
        <v>1616</v>
      </c>
      <c r="C181" s="57">
        <v>17</v>
      </c>
      <c r="D181" s="59">
        <v>35.21</v>
      </c>
      <c r="E181" s="59">
        <v>36.970500000000001</v>
      </c>
      <c r="F181" s="60">
        <v>40748</v>
      </c>
      <c r="G181" s="61">
        <v>1</v>
      </c>
      <c r="H181" s="61">
        <v>5</v>
      </c>
      <c r="I181" s="61">
        <v>3</v>
      </c>
      <c r="J181" s="57" t="s">
        <v>1579</v>
      </c>
      <c r="K181" s="68" t="s">
        <v>2817</v>
      </c>
      <c r="L181" s="60">
        <v>40748</v>
      </c>
      <c r="M181" s="44" t="str">
        <f>IF(ISNA(VLOOKUP(Table37[[#This Row],[Vendor_ID]],'Rejection Pivot'!$A$5:$C$86,3,0)),"A",IF(VLOOKUP(Table37[[#This Row],[Vendor_ID]],'Rejection Pivot'!$A$5:$C$86,3,0)=0,"A",IF(VLOOKUP(Table37[[#This Row],[Vendor_ID]],'Rejection Pivot'!$A$5:$C$86,3,0)&gt;=3,"F","B")))</f>
        <v>B</v>
      </c>
      <c r="N181" s="44" t="str">
        <f>IF(Table37[[#This Row],[Reputation Test]]=Table37[[#This Row],[REPUTASI]],"","Reputasi di katalog salah")</f>
        <v/>
      </c>
    </row>
    <row r="182" spans="1:14" hidden="1" x14ac:dyDescent="0.25">
      <c r="A182" s="57">
        <v>416</v>
      </c>
      <c r="B182" s="58">
        <v>1686</v>
      </c>
      <c r="C182" s="57">
        <v>19</v>
      </c>
      <c r="D182" s="59">
        <v>43.31</v>
      </c>
      <c r="E182" s="59">
        <v>45.475499999999997</v>
      </c>
      <c r="F182" s="60">
        <v>40772</v>
      </c>
      <c r="G182" s="61">
        <v>1</v>
      </c>
      <c r="H182" s="61">
        <v>5</v>
      </c>
      <c r="J182" s="57" t="s">
        <v>1579</v>
      </c>
      <c r="K182" s="68" t="s">
        <v>2810</v>
      </c>
      <c r="L182" s="60">
        <v>40772</v>
      </c>
      <c r="M182" s="44" t="str">
        <f>IF(ISNA(VLOOKUP(Table37[[#This Row],[Vendor_ID]],'Rejection Pivot'!$A$5:$C$86,3,0)),"A",IF(VLOOKUP(Table37[[#This Row],[Vendor_ID]],'Rejection Pivot'!$A$5:$C$86,3,0)=0,"A",IF(VLOOKUP(Table37[[#This Row],[Vendor_ID]],'Rejection Pivot'!$A$5:$C$86,3,0)&gt;=3,"F","B")))</f>
        <v>A</v>
      </c>
      <c r="N182" s="44" t="str">
        <f>IF(Table37[[#This Row],[Reputation Test]]=Table37[[#This Row],[REPUTASI]],"","Reputasi di katalog salah")</f>
        <v/>
      </c>
    </row>
    <row r="183" spans="1:14" hidden="1" x14ac:dyDescent="0.25">
      <c r="A183" s="57">
        <v>417</v>
      </c>
      <c r="B183" s="58">
        <v>1616</v>
      </c>
      <c r="C183" s="57">
        <v>17</v>
      </c>
      <c r="D183" s="59">
        <v>39.28</v>
      </c>
      <c r="E183" s="59">
        <v>41.244</v>
      </c>
      <c r="F183" s="60">
        <v>40748</v>
      </c>
      <c r="G183" s="61">
        <v>1</v>
      </c>
      <c r="H183" s="61">
        <v>5</v>
      </c>
      <c r="J183" s="57" t="s">
        <v>1579</v>
      </c>
      <c r="K183" s="68" t="s">
        <v>2817</v>
      </c>
      <c r="L183" s="60">
        <v>40748</v>
      </c>
      <c r="M183" s="44" t="str">
        <f>IF(ISNA(VLOOKUP(Table37[[#This Row],[Vendor_ID]],'Rejection Pivot'!$A$5:$C$86,3,0)),"A",IF(VLOOKUP(Table37[[#This Row],[Vendor_ID]],'Rejection Pivot'!$A$5:$C$86,3,0)=0,"A",IF(VLOOKUP(Table37[[#This Row],[Vendor_ID]],'Rejection Pivot'!$A$5:$C$86,3,0)&gt;=3,"F","B")))</f>
        <v>B</v>
      </c>
      <c r="N183" s="44" t="str">
        <f>IF(Table37[[#This Row],[Reputation Test]]=Table37[[#This Row],[REPUTASI]],"","Reputasi di katalog salah")</f>
        <v/>
      </c>
    </row>
    <row r="184" spans="1:14" hidden="1" x14ac:dyDescent="0.25">
      <c r="A184" s="57">
        <v>417</v>
      </c>
      <c r="B184" s="58">
        <v>1686</v>
      </c>
      <c r="C184" s="57">
        <v>19</v>
      </c>
      <c r="D184" s="59">
        <v>41.31</v>
      </c>
      <c r="E184" s="59">
        <v>43.375500000000002</v>
      </c>
      <c r="F184" s="60">
        <v>40772</v>
      </c>
      <c r="G184" s="61">
        <v>1</v>
      </c>
      <c r="H184" s="61">
        <v>5</v>
      </c>
      <c r="J184" s="57" t="s">
        <v>1579</v>
      </c>
      <c r="K184" s="68" t="s">
        <v>2810</v>
      </c>
      <c r="L184" s="60">
        <v>40772</v>
      </c>
      <c r="M184" s="44" t="str">
        <f>IF(ISNA(VLOOKUP(Table37[[#This Row],[Vendor_ID]],'Rejection Pivot'!$A$5:$C$86,3,0)),"A",IF(VLOOKUP(Table37[[#This Row],[Vendor_ID]],'Rejection Pivot'!$A$5:$C$86,3,0)=0,"A",IF(VLOOKUP(Table37[[#This Row],[Vendor_ID]],'Rejection Pivot'!$A$5:$C$86,3,0)&gt;=3,"F","B")))</f>
        <v>A</v>
      </c>
      <c r="N184" s="44" t="str">
        <f>IF(Table37[[#This Row],[Reputation Test]]=Table37[[#This Row],[REPUTASI]],"","Reputasi di katalog salah")</f>
        <v/>
      </c>
    </row>
    <row r="185" spans="1:14" hidden="1" x14ac:dyDescent="0.25">
      <c r="A185" s="57">
        <v>418</v>
      </c>
      <c r="B185" s="58">
        <v>1616</v>
      </c>
      <c r="C185" s="57">
        <v>17</v>
      </c>
      <c r="D185" s="59">
        <v>35.21</v>
      </c>
      <c r="E185" s="59">
        <v>36.970500000000001</v>
      </c>
      <c r="F185" s="60">
        <v>40755</v>
      </c>
      <c r="G185" s="61">
        <v>1</v>
      </c>
      <c r="H185" s="61">
        <v>5</v>
      </c>
      <c r="I185" s="61">
        <v>3</v>
      </c>
      <c r="J185" s="57" t="s">
        <v>1579</v>
      </c>
      <c r="K185" s="68" t="s">
        <v>2817</v>
      </c>
      <c r="L185" s="60">
        <v>40755</v>
      </c>
      <c r="M185" s="44" t="str">
        <f>IF(ISNA(VLOOKUP(Table37[[#This Row],[Vendor_ID]],'Rejection Pivot'!$A$5:$C$86,3,0)),"A",IF(VLOOKUP(Table37[[#This Row],[Vendor_ID]],'Rejection Pivot'!$A$5:$C$86,3,0)=0,"A",IF(VLOOKUP(Table37[[#This Row],[Vendor_ID]],'Rejection Pivot'!$A$5:$C$86,3,0)&gt;=3,"F","B")))</f>
        <v>B</v>
      </c>
      <c r="N185" s="44" t="str">
        <f>IF(Table37[[#This Row],[Reputation Test]]=Table37[[#This Row],[REPUTASI]],"","Reputasi di katalog salah")</f>
        <v/>
      </c>
    </row>
    <row r="186" spans="1:14" hidden="1" x14ac:dyDescent="0.25">
      <c r="A186" s="57">
        <v>418</v>
      </c>
      <c r="B186" s="58">
        <v>1686</v>
      </c>
      <c r="C186" s="57">
        <v>19</v>
      </c>
      <c r="D186" s="59">
        <v>45.38</v>
      </c>
      <c r="E186" s="59">
        <v>47.649000000000001</v>
      </c>
      <c r="F186" s="60">
        <v>40777</v>
      </c>
      <c r="G186" s="61">
        <v>1</v>
      </c>
      <c r="H186" s="61">
        <v>5</v>
      </c>
      <c r="J186" s="57" t="s">
        <v>1579</v>
      </c>
      <c r="K186" s="68" t="s">
        <v>2810</v>
      </c>
      <c r="L186" s="60">
        <v>40777</v>
      </c>
      <c r="M186" s="44" t="str">
        <f>IF(ISNA(VLOOKUP(Table37[[#This Row],[Vendor_ID]],'Rejection Pivot'!$A$5:$C$86,3,0)),"A",IF(VLOOKUP(Table37[[#This Row],[Vendor_ID]],'Rejection Pivot'!$A$5:$C$86,3,0)=0,"A",IF(VLOOKUP(Table37[[#This Row],[Vendor_ID]],'Rejection Pivot'!$A$5:$C$86,3,0)&gt;=3,"F","B")))</f>
        <v>A</v>
      </c>
      <c r="N186" s="44" t="str">
        <f>IF(Table37[[#This Row],[Reputation Test]]=Table37[[#This Row],[REPUTASI]],"","Reputasi di katalog salah")</f>
        <v/>
      </c>
    </row>
    <row r="187" spans="1:14" hidden="1" x14ac:dyDescent="0.25">
      <c r="A187" s="57">
        <v>419</v>
      </c>
      <c r="B187" s="58">
        <v>1616</v>
      </c>
      <c r="C187" s="57">
        <v>17</v>
      </c>
      <c r="D187" s="59">
        <v>33.21</v>
      </c>
      <c r="E187" s="59">
        <v>34.8705</v>
      </c>
      <c r="F187" s="60">
        <v>40755</v>
      </c>
      <c r="G187" s="61">
        <v>1</v>
      </c>
      <c r="H187" s="61">
        <v>5</v>
      </c>
      <c r="I187" s="61">
        <v>3</v>
      </c>
      <c r="J187" s="57" t="s">
        <v>1579</v>
      </c>
      <c r="K187" s="68" t="s">
        <v>2817</v>
      </c>
      <c r="L187" s="60">
        <v>40755</v>
      </c>
      <c r="M187" s="44" t="str">
        <f>IF(ISNA(VLOOKUP(Table37[[#This Row],[Vendor_ID]],'Rejection Pivot'!$A$5:$C$86,3,0)),"A",IF(VLOOKUP(Table37[[#This Row],[Vendor_ID]],'Rejection Pivot'!$A$5:$C$86,3,0)=0,"A",IF(VLOOKUP(Table37[[#This Row],[Vendor_ID]],'Rejection Pivot'!$A$5:$C$86,3,0)&gt;=3,"F","B")))</f>
        <v>B</v>
      </c>
      <c r="N187" s="44" t="str">
        <f>IF(Table37[[#This Row],[Reputation Test]]=Table37[[#This Row],[REPUTASI]],"","Reputasi di katalog salah")</f>
        <v/>
      </c>
    </row>
    <row r="188" spans="1:14" hidden="1" x14ac:dyDescent="0.25">
      <c r="A188" s="57">
        <v>419</v>
      </c>
      <c r="B188" s="58">
        <v>1686</v>
      </c>
      <c r="C188" s="57">
        <v>19</v>
      </c>
      <c r="D188" s="59">
        <v>41.31</v>
      </c>
      <c r="E188" s="59">
        <v>43.375500000000002</v>
      </c>
      <c r="F188" s="60">
        <v>40777</v>
      </c>
      <c r="G188" s="61">
        <v>1</v>
      </c>
      <c r="H188" s="61">
        <v>5</v>
      </c>
      <c r="J188" s="57" t="s">
        <v>1579</v>
      </c>
      <c r="K188" s="68" t="s">
        <v>2810</v>
      </c>
      <c r="L188" s="60">
        <v>40777</v>
      </c>
      <c r="M188" s="44" t="str">
        <f>IF(ISNA(VLOOKUP(Table37[[#This Row],[Vendor_ID]],'Rejection Pivot'!$A$5:$C$86,3,0)),"A",IF(VLOOKUP(Table37[[#This Row],[Vendor_ID]],'Rejection Pivot'!$A$5:$C$86,3,0)=0,"A",IF(VLOOKUP(Table37[[#This Row],[Vendor_ID]],'Rejection Pivot'!$A$5:$C$86,3,0)&gt;=3,"F","B")))</f>
        <v>A</v>
      </c>
      <c r="N188" s="44" t="str">
        <f>IF(Table37[[#This Row],[Reputation Test]]=Table37[[#This Row],[REPUTASI]],"","Reputasi di katalog salah")</f>
        <v/>
      </c>
    </row>
    <row r="189" spans="1:14" hidden="1" x14ac:dyDescent="0.25">
      <c r="A189" s="57">
        <v>420</v>
      </c>
      <c r="B189" s="58">
        <v>1616</v>
      </c>
      <c r="C189" s="57">
        <v>17</v>
      </c>
      <c r="D189" s="59">
        <v>37.28</v>
      </c>
      <c r="E189" s="59">
        <v>39.143999999999998</v>
      </c>
      <c r="F189" s="60">
        <v>40755</v>
      </c>
      <c r="G189" s="61">
        <v>1</v>
      </c>
      <c r="H189" s="61">
        <v>5</v>
      </c>
      <c r="I189" s="61">
        <v>3</v>
      </c>
      <c r="J189" s="57" t="s">
        <v>1579</v>
      </c>
      <c r="K189" s="68" t="s">
        <v>2817</v>
      </c>
      <c r="L189" s="60">
        <v>40755</v>
      </c>
      <c r="M189" s="44" t="str">
        <f>IF(ISNA(VLOOKUP(Table37[[#This Row],[Vendor_ID]],'Rejection Pivot'!$A$5:$C$86,3,0)),"A",IF(VLOOKUP(Table37[[#This Row],[Vendor_ID]],'Rejection Pivot'!$A$5:$C$86,3,0)=0,"A",IF(VLOOKUP(Table37[[#This Row],[Vendor_ID]],'Rejection Pivot'!$A$5:$C$86,3,0)&gt;=3,"F","B")))</f>
        <v>B</v>
      </c>
      <c r="N189" s="44" t="str">
        <f>IF(Table37[[#This Row],[Reputation Test]]=Table37[[#This Row],[REPUTASI]],"","Reputasi di katalog salah")</f>
        <v/>
      </c>
    </row>
    <row r="190" spans="1:14" hidden="1" x14ac:dyDescent="0.25">
      <c r="A190" s="57">
        <v>420</v>
      </c>
      <c r="B190" s="58">
        <v>1686</v>
      </c>
      <c r="C190" s="57">
        <v>19</v>
      </c>
      <c r="D190" s="59">
        <v>39.31</v>
      </c>
      <c r="E190" s="59">
        <v>41.275500000000001</v>
      </c>
      <c r="F190" s="60">
        <v>40777</v>
      </c>
      <c r="G190" s="61">
        <v>1</v>
      </c>
      <c r="H190" s="61">
        <v>5</v>
      </c>
      <c r="J190" s="57" t="s">
        <v>1579</v>
      </c>
      <c r="K190" s="68" t="s">
        <v>2810</v>
      </c>
      <c r="L190" s="60">
        <v>40777</v>
      </c>
      <c r="M190" s="44" t="str">
        <f>IF(ISNA(VLOOKUP(Table37[[#This Row],[Vendor_ID]],'Rejection Pivot'!$A$5:$C$86,3,0)),"A",IF(VLOOKUP(Table37[[#This Row],[Vendor_ID]],'Rejection Pivot'!$A$5:$C$86,3,0)=0,"A",IF(VLOOKUP(Table37[[#This Row],[Vendor_ID]],'Rejection Pivot'!$A$5:$C$86,3,0)&gt;=3,"F","B")))</f>
        <v>A</v>
      </c>
      <c r="N190" s="44" t="str">
        <f>IF(Table37[[#This Row],[Reputation Test]]=Table37[[#This Row],[REPUTASI]],"","Reputasi di katalog salah")</f>
        <v/>
      </c>
    </row>
    <row r="191" spans="1:14" hidden="1" x14ac:dyDescent="0.25">
      <c r="A191" s="57">
        <v>421</v>
      </c>
      <c r="B191" s="58">
        <v>1616</v>
      </c>
      <c r="C191" s="57">
        <v>17</v>
      </c>
      <c r="D191" s="59">
        <v>45.31</v>
      </c>
      <c r="E191" s="59">
        <v>47.575499999999998</v>
      </c>
      <c r="F191" s="60">
        <v>40755</v>
      </c>
      <c r="G191" s="61">
        <v>1</v>
      </c>
      <c r="H191" s="61">
        <v>5</v>
      </c>
      <c r="I191" s="61">
        <v>3</v>
      </c>
      <c r="J191" s="57" t="s">
        <v>1579</v>
      </c>
      <c r="K191" s="68" t="s">
        <v>2817</v>
      </c>
      <c r="L191" s="60">
        <v>40755</v>
      </c>
      <c r="M191" s="44" t="str">
        <f>IF(ISNA(VLOOKUP(Table37[[#This Row],[Vendor_ID]],'Rejection Pivot'!$A$5:$C$86,3,0)),"A",IF(VLOOKUP(Table37[[#This Row],[Vendor_ID]],'Rejection Pivot'!$A$5:$C$86,3,0)=0,"A",IF(VLOOKUP(Table37[[#This Row],[Vendor_ID]],'Rejection Pivot'!$A$5:$C$86,3,0)&gt;=3,"F","B")))</f>
        <v>B</v>
      </c>
      <c r="N191" s="44" t="str">
        <f>IF(Table37[[#This Row],[Reputation Test]]=Table37[[#This Row],[REPUTASI]],"","Reputasi di katalog salah")</f>
        <v/>
      </c>
    </row>
    <row r="192" spans="1:14" hidden="1" x14ac:dyDescent="0.25">
      <c r="A192" s="57">
        <v>421</v>
      </c>
      <c r="B192" s="58">
        <v>1686</v>
      </c>
      <c r="C192" s="57">
        <v>19</v>
      </c>
      <c r="D192" s="59">
        <v>43.38</v>
      </c>
      <c r="E192" s="59">
        <v>45.548999999999999</v>
      </c>
      <c r="F192" s="60">
        <v>40777</v>
      </c>
      <c r="G192" s="61">
        <v>1</v>
      </c>
      <c r="H192" s="61">
        <v>5</v>
      </c>
      <c r="J192" s="57" t="s">
        <v>1579</v>
      </c>
      <c r="K192" s="68" t="s">
        <v>2810</v>
      </c>
      <c r="L192" s="60">
        <v>40777</v>
      </c>
      <c r="M192" s="44" t="str">
        <f>IF(ISNA(VLOOKUP(Table37[[#This Row],[Vendor_ID]],'Rejection Pivot'!$A$5:$C$86,3,0)),"A",IF(VLOOKUP(Table37[[#This Row],[Vendor_ID]],'Rejection Pivot'!$A$5:$C$86,3,0)=0,"A",IF(VLOOKUP(Table37[[#This Row],[Vendor_ID]],'Rejection Pivot'!$A$5:$C$86,3,0)&gt;=3,"F","B")))</f>
        <v>A</v>
      </c>
      <c r="N192" s="44" t="str">
        <f>IF(Table37[[#This Row],[Reputation Test]]=Table37[[#This Row],[REPUTASI]],"","Reputasi di katalog salah")</f>
        <v/>
      </c>
    </row>
    <row r="193" spans="1:14" hidden="1" x14ac:dyDescent="0.25">
      <c r="A193" s="57">
        <v>422</v>
      </c>
      <c r="B193" s="58">
        <v>1492</v>
      </c>
      <c r="C193" s="57">
        <v>17</v>
      </c>
      <c r="D193" s="59">
        <v>45.26</v>
      </c>
      <c r="E193" s="59">
        <v>47.523000000000003</v>
      </c>
      <c r="F193" s="60">
        <v>40767</v>
      </c>
      <c r="G193" s="61">
        <v>1</v>
      </c>
      <c r="H193" s="61">
        <v>5</v>
      </c>
      <c r="J193" s="57" t="s">
        <v>1576</v>
      </c>
      <c r="K193" s="68" t="s">
        <v>2817</v>
      </c>
      <c r="L193" s="60">
        <v>40767</v>
      </c>
      <c r="M193" s="44" t="str">
        <f>IF(ISNA(VLOOKUP(Table37[[#This Row],[Vendor_ID]],'Rejection Pivot'!$A$5:$C$86,3,0)),"A",IF(VLOOKUP(Table37[[#This Row],[Vendor_ID]],'Rejection Pivot'!$A$5:$C$86,3,0)=0,"A",IF(VLOOKUP(Table37[[#This Row],[Vendor_ID]],'Rejection Pivot'!$A$5:$C$86,3,0)&gt;=3,"F","B")))</f>
        <v>B</v>
      </c>
      <c r="N193" s="44" t="str">
        <f>IF(Table37[[#This Row],[Reputation Test]]=Table37[[#This Row],[REPUTASI]],"","Reputasi di katalog salah")</f>
        <v/>
      </c>
    </row>
    <row r="194" spans="1:14" hidden="1" x14ac:dyDescent="0.25">
      <c r="A194" s="57">
        <v>422</v>
      </c>
      <c r="B194" s="58">
        <v>1534</v>
      </c>
      <c r="C194" s="57">
        <v>19</v>
      </c>
      <c r="D194" s="59">
        <v>45.41</v>
      </c>
      <c r="E194" s="59">
        <v>47.680500000000002</v>
      </c>
      <c r="F194" s="60">
        <v>40772</v>
      </c>
      <c r="G194" s="61">
        <v>1</v>
      </c>
      <c r="H194" s="61">
        <v>5</v>
      </c>
      <c r="J194" s="57" t="s">
        <v>1576</v>
      </c>
      <c r="K194" s="68" t="s">
        <v>2817</v>
      </c>
      <c r="L194" s="60">
        <v>40772</v>
      </c>
      <c r="M194" s="44" t="str">
        <f>IF(ISNA(VLOOKUP(Table37[[#This Row],[Vendor_ID]],'Rejection Pivot'!$A$5:$C$86,3,0)),"A",IF(VLOOKUP(Table37[[#This Row],[Vendor_ID]],'Rejection Pivot'!$A$5:$C$86,3,0)=0,"A",IF(VLOOKUP(Table37[[#This Row],[Vendor_ID]],'Rejection Pivot'!$A$5:$C$86,3,0)&gt;=3,"F","B")))</f>
        <v>B</v>
      </c>
      <c r="N194" s="44" t="str">
        <f>IF(Table37[[#This Row],[Reputation Test]]=Table37[[#This Row],[REPUTASI]],"","Reputasi di katalog salah")</f>
        <v/>
      </c>
    </row>
    <row r="195" spans="1:14" hidden="1" x14ac:dyDescent="0.25">
      <c r="A195" s="57">
        <v>422</v>
      </c>
      <c r="B195" s="58">
        <v>1666</v>
      </c>
      <c r="C195" s="57">
        <v>16</v>
      </c>
      <c r="D195" s="59">
        <v>45.41</v>
      </c>
      <c r="E195" s="59">
        <v>47.680500000000002</v>
      </c>
      <c r="F195" s="60">
        <v>40776</v>
      </c>
      <c r="G195" s="61">
        <v>1</v>
      </c>
      <c r="H195" s="61">
        <v>5</v>
      </c>
      <c r="J195" s="57" t="s">
        <v>1576</v>
      </c>
      <c r="K195" s="68" t="s">
        <v>2817</v>
      </c>
      <c r="L195" s="60">
        <v>40776</v>
      </c>
      <c r="M195" s="44" t="str">
        <f>IF(ISNA(VLOOKUP(Table37[[#This Row],[Vendor_ID]],'Rejection Pivot'!$A$5:$C$86,3,0)),"A",IF(VLOOKUP(Table37[[#This Row],[Vendor_ID]],'Rejection Pivot'!$A$5:$C$86,3,0)=0,"A",IF(VLOOKUP(Table37[[#This Row],[Vendor_ID]],'Rejection Pivot'!$A$5:$C$86,3,0)&gt;=3,"F","B")))</f>
        <v>B</v>
      </c>
      <c r="N195" s="44" t="str">
        <f>IF(Table37[[#This Row],[Reputation Test]]=Table37[[#This Row],[REPUTASI]],"","Reputasi di katalog salah")</f>
        <v/>
      </c>
    </row>
    <row r="196" spans="1:14" hidden="1" x14ac:dyDescent="0.25">
      <c r="A196" s="57">
        <v>423</v>
      </c>
      <c r="B196" s="58">
        <v>1492</v>
      </c>
      <c r="C196" s="57">
        <v>17</v>
      </c>
      <c r="D196" s="59">
        <v>43.26</v>
      </c>
      <c r="E196" s="59">
        <v>45.423000000000002</v>
      </c>
      <c r="F196" s="60">
        <v>40767</v>
      </c>
      <c r="G196" s="61">
        <v>1</v>
      </c>
      <c r="H196" s="61">
        <v>5</v>
      </c>
      <c r="J196" s="57" t="s">
        <v>1576</v>
      </c>
      <c r="K196" s="68" t="s">
        <v>2817</v>
      </c>
      <c r="L196" s="60">
        <v>40767</v>
      </c>
      <c r="M196" s="44" t="str">
        <f>IF(ISNA(VLOOKUP(Table37[[#This Row],[Vendor_ID]],'Rejection Pivot'!$A$5:$C$86,3,0)),"A",IF(VLOOKUP(Table37[[#This Row],[Vendor_ID]],'Rejection Pivot'!$A$5:$C$86,3,0)=0,"A",IF(VLOOKUP(Table37[[#This Row],[Vendor_ID]],'Rejection Pivot'!$A$5:$C$86,3,0)&gt;=3,"F","B")))</f>
        <v>B</v>
      </c>
      <c r="N196" s="44" t="str">
        <f>IF(Table37[[#This Row],[Reputation Test]]=Table37[[#This Row],[REPUTASI]],"","Reputasi di katalog salah")</f>
        <v/>
      </c>
    </row>
    <row r="197" spans="1:14" hidden="1" x14ac:dyDescent="0.25">
      <c r="A197" s="57">
        <v>423</v>
      </c>
      <c r="B197" s="58">
        <v>1534</v>
      </c>
      <c r="C197" s="57">
        <v>19</v>
      </c>
      <c r="D197" s="59">
        <v>43.41</v>
      </c>
      <c r="E197" s="59">
        <v>45.580500000000001</v>
      </c>
      <c r="F197" s="60">
        <v>40772</v>
      </c>
      <c r="G197" s="61">
        <v>1</v>
      </c>
      <c r="H197" s="61">
        <v>5</v>
      </c>
      <c r="J197" s="57" t="s">
        <v>1576</v>
      </c>
      <c r="K197" s="68" t="s">
        <v>2817</v>
      </c>
      <c r="L197" s="60">
        <v>40772</v>
      </c>
      <c r="M197" s="44" t="str">
        <f>IF(ISNA(VLOOKUP(Table37[[#This Row],[Vendor_ID]],'Rejection Pivot'!$A$5:$C$86,3,0)),"A",IF(VLOOKUP(Table37[[#This Row],[Vendor_ID]],'Rejection Pivot'!$A$5:$C$86,3,0)=0,"A",IF(VLOOKUP(Table37[[#This Row],[Vendor_ID]],'Rejection Pivot'!$A$5:$C$86,3,0)&gt;=3,"F","B")))</f>
        <v>B</v>
      </c>
      <c r="N197" s="44" t="str">
        <f>IF(Table37[[#This Row],[Reputation Test]]=Table37[[#This Row],[REPUTASI]],"","Reputasi di katalog salah")</f>
        <v/>
      </c>
    </row>
    <row r="198" spans="1:14" hidden="1" x14ac:dyDescent="0.25">
      <c r="A198" s="57">
        <v>423</v>
      </c>
      <c r="B198" s="58">
        <v>1666</v>
      </c>
      <c r="C198" s="57">
        <v>16</v>
      </c>
      <c r="D198" s="59">
        <v>43.41</v>
      </c>
      <c r="E198" s="59">
        <v>45.580500000000001</v>
      </c>
      <c r="F198" s="60">
        <v>40776</v>
      </c>
      <c r="G198" s="61">
        <v>1</v>
      </c>
      <c r="H198" s="61">
        <v>5</v>
      </c>
      <c r="J198" s="57" t="s">
        <v>1576</v>
      </c>
      <c r="K198" s="68" t="s">
        <v>2817</v>
      </c>
      <c r="L198" s="60">
        <v>40776</v>
      </c>
      <c r="M198" s="44" t="str">
        <f>IF(ISNA(VLOOKUP(Table37[[#This Row],[Vendor_ID]],'Rejection Pivot'!$A$5:$C$86,3,0)),"A",IF(VLOOKUP(Table37[[#This Row],[Vendor_ID]],'Rejection Pivot'!$A$5:$C$86,3,0)=0,"A",IF(VLOOKUP(Table37[[#This Row],[Vendor_ID]],'Rejection Pivot'!$A$5:$C$86,3,0)&gt;=3,"F","B")))</f>
        <v>B</v>
      </c>
      <c r="N198" s="44" t="str">
        <f>IF(Table37[[#This Row],[Reputation Test]]=Table37[[#This Row],[REPUTASI]],"","Reputasi di katalog salah")</f>
        <v/>
      </c>
    </row>
    <row r="199" spans="1:14" hidden="1" x14ac:dyDescent="0.25">
      <c r="A199" s="57">
        <v>424</v>
      </c>
      <c r="B199" s="58">
        <v>1492</v>
      </c>
      <c r="C199" s="57">
        <v>17</v>
      </c>
      <c r="D199" s="59">
        <v>47.33</v>
      </c>
      <c r="E199" s="59">
        <v>49.6965</v>
      </c>
      <c r="F199" s="60">
        <v>40774</v>
      </c>
      <c r="G199" s="61">
        <v>1</v>
      </c>
      <c r="H199" s="61">
        <v>5</v>
      </c>
      <c r="J199" s="57" t="s">
        <v>1576</v>
      </c>
      <c r="K199" s="68" t="s">
        <v>2817</v>
      </c>
      <c r="L199" s="60">
        <v>40774</v>
      </c>
      <c r="M199" s="44" t="str">
        <f>IF(ISNA(VLOOKUP(Table37[[#This Row],[Vendor_ID]],'Rejection Pivot'!$A$5:$C$86,3,0)),"A",IF(VLOOKUP(Table37[[#This Row],[Vendor_ID]],'Rejection Pivot'!$A$5:$C$86,3,0)=0,"A",IF(VLOOKUP(Table37[[#This Row],[Vendor_ID]],'Rejection Pivot'!$A$5:$C$86,3,0)&gt;=3,"F","B")))</f>
        <v>B</v>
      </c>
      <c r="N199" s="44" t="str">
        <f>IF(Table37[[#This Row],[Reputation Test]]=Table37[[#This Row],[REPUTASI]],"","Reputasi di katalog salah")</f>
        <v/>
      </c>
    </row>
    <row r="200" spans="1:14" hidden="1" x14ac:dyDescent="0.25">
      <c r="A200" s="57">
        <v>424</v>
      </c>
      <c r="B200" s="58">
        <v>1534</v>
      </c>
      <c r="C200" s="57">
        <v>19</v>
      </c>
      <c r="D200" s="59">
        <v>47.48</v>
      </c>
      <c r="E200" s="59">
        <v>49.853999999999999</v>
      </c>
      <c r="F200" s="60">
        <v>40772</v>
      </c>
      <c r="G200" s="61">
        <v>1</v>
      </c>
      <c r="H200" s="61">
        <v>5</v>
      </c>
      <c r="J200" s="57" t="s">
        <v>1576</v>
      </c>
      <c r="K200" s="68" t="s">
        <v>2817</v>
      </c>
      <c r="L200" s="60">
        <v>40772</v>
      </c>
      <c r="M200" s="44" t="str">
        <f>IF(ISNA(VLOOKUP(Table37[[#This Row],[Vendor_ID]],'Rejection Pivot'!$A$5:$C$86,3,0)),"A",IF(VLOOKUP(Table37[[#This Row],[Vendor_ID]],'Rejection Pivot'!$A$5:$C$86,3,0)=0,"A",IF(VLOOKUP(Table37[[#This Row],[Vendor_ID]],'Rejection Pivot'!$A$5:$C$86,3,0)&gt;=3,"F","B")))</f>
        <v>B</v>
      </c>
      <c r="N200" s="44" t="str">
        <f>IF(Table37[[#This Row],[Reputation Test]]=Table37[[#This Row],[REPUTASI]],"","Reputasi di katalog salah")</f>
        <v/>
      </c>
    </row>
    <row r="201" spans="1:14" hidden="1" x14ac:dyDescent="0.25">
      <c r="A201" s="57">
        <v>424</v>
      </c>
      <c r="B201" s="58">
        <v>1666</v>
      </c>
      <c r="C201" s="57">
        <v>16</v>
      </c>
      <c r="D201" s="59">
        <v>47.48</v>
      </c>
      <c r="E201" s="59">
        <v>49.853999999999999</v>
      </c>
      <c r="F201" s="60">
        <v>40782</v>
      </c>
      <c r="G201" s="61">
        <v>1</v>
      </c>
      <c r="H201" s="61">
        <v>5</v>
      </c>
      <c r="J201" s="57" t="s">
        <v>1576</v>
      </c>
      <c r="K201" s="68" t="s">
        <v>2817</v>
      </c>
      <c r="L201" s="60">
        <v>40782</v>
      </c>
      <c r="M201" s="44" t="str">
        <f>IF(ISNA(VLOOKUP(Table37[[#This Row],[Vendor_ID]],'Rejection Pivot'!$A$5:$C$86,3,0)),"A",IF(VLOOKUP(Table37[[#This Row],[Vendor_ID]],'Rejection Pivot'!$A$5:$C$86,3,0)=0,"A",IF(VLOOKUP(Table37[[#This Row],[Vendor_ID]],'Rejection Pivot'!$A$5:$C$86,3,0)&gt;=3,"F","B")))</f>
        <v>B</v>
      </c>
      <c r="N201" s="44" t="str">
        <f>IF(Table37[[#This Row],[Reputation Test]]=Table37[[#This Row],[REPUTASI]],"","Reputasi di katalog salah")</f>
        <v/>
      </c>
    </row>
    <row r="202" spans="1:14" hidden="1" x14ac:dyDescent="0.25">
      <c r="A202" s="57">
        <v>425</v>
      </c>
      <c r="B202" s="58">
        <v>1492</v>
      </c>
      <c r="C202" s="57">
        <v>17</v>
      </c>
      <c r="D202" s="59">
        <v>43.26</v>
      </c>
      <c r="E202" s="59">
        <v>45.423000000000002</v>
      </c>
      <c r="F202" s="60">
        <v>40774</v>
      </c>
      <c r="G202" s="61">
        <v>1</v>
      </c>
      <c r="H202" s="61">
        <v>5</v>
      </c>
      <c r="J202" s="57" t="s">
        <v>1576</v>
      </c>
      <c r="K202" s="68" t="s">
        <v>2817</v>
      </c>
      <c r="L202" s="60">
        <v>40774</v>
      </c>
      <c r="M202" s="44" t="str">
        <f>IF(ISNA(VLOOKUP(Table37[[#This Row],[Vendor_ID]],'Rejection Pivot'!$A$5:$C$86,3,0)),"A",IF(VLOOKUP(Table37[[#This Row],[Vendor_ID]],'Rejection Pivot'!$A$5:$C$86,3,0)=0,"A",IF(VLOOKUP(Table37[[#This Row],[Vendor_ID]],'Rejection Pivot'!$A$5:$C$86,3,0)&gt;=3,"F","B")))</f>
        <v>B</v>
      </c>
      <c r="N202" s="44" t="str">
        <f>IF(Table37[[#This Row],[Reputation Test]]=Table37[[#This Row],[REPUTASI]],"","Reputasi di katalog salah")</f>
        <v/>
      </c>
    </row>
    <row r="203" spans="1:14" hidden="1" x14ac:dyDescent="0.25">
      <c r="A203" s="57">
        <v>425</v>
      </c>
      <c r="B203" s="58">
        <v>1534</v>
      </c>
      <c r="C203" s="57">
        <v>19</v>
      </c>
      <c r="D203" s="59">
        <v>43.41</v>
      </c>
      <c r="E203" s="59">
        <v>45.580500000000001</v>
      </c>
      <c r="F203" s="60">
        <v>40772</v>
      </c>
      <c r="G203" s="61">
        <v>1</v>
      </c>
      <c r="H203" s="61">
        <v>5</v>
      </c>
      <c r="J203" s="57" t="s">
        <v>1576</v>
      </c>
      <c r="K203" s="68" t="s">
        <v>2817</v>
      </c>
      <c r="L203" s="60">
        <v>40772</v>
      </c>
      <c r="M203" s="44" t="str">
        <f>IF(ISNA(VLOOKUP(Table37[[#This Row],[Vendor_ID]],'Rejection Pivot'!$A$5:$C$86,3,0)),"A",IF(VLOOKUP(Table37[[#This Row],[Vendor_ID]],'Rejection Pivot'!$A$5:$C$86,3,0)=0,"A",IF(VLOOKUP(Table37[[#This Row],[Vendor_ID]],'Rejection Pivot'!$A$5:$C$86,3,0)&gt;=3,"F","B")))</f>
        <v>B</v>
      </c>
      <c r="N203" s="44" t="str">
        <f>IF(Table37[[#This Row],[Reputation Test]]=Table37[[#This Row],[REPUTASI]],"","Reputasi di katalog salah")</f>
        <v/>
      </c>
    </row>
    <row r="204" spans="1:14" x14ac:dyDescent="0.25">
      <c r="A204" s="57">
        <v>425</v>
      </c>
      <c r="B204" s="58">
        <v>1666</v>
      </c>
      <c r="C204" s="57">
        <v>16</v>
      </c>
      <c r="D204" s="59">
        <v>43.41</v>
      </c>
      <c r="E204" s="59">
        <v>45.580500000000001</v>
      </c>
      <c r="F204" s="60">
        <v>40782</v>
      </c>
      <c r="G204" s="61">
        <v>1</v>
      </c>
      <c r="H204" s="61">
        <v>5</v>
      </c>
      <c r="J204" s="57" t="s">
        <v>1576</v>
      </c>
      <c r="K204" s="68" t="s">
        <v>2810</v>
      </c>
      <c r="L204" s="60">
        <v>40782</v>
      </c>
      <c r="M204" s="44" t="str">
        <f>IF(ISNA(VLOOKUP(Table37[[#This Row],[Vendor_ID]],'Rejection Pivot'!$A$5:$C$86,3,0)),"A",IF(VLOOKUP(Table37[[#This Row],[Vendor_ID]],'Rejection Pivot'!$A$5:$C$86,3,0)=0,"A",IF(VLOOKUP(Table37[[#This Row],[Vendor_ID]],'Rejection Pivot'!$A$5:$C$86,3,0)&gt;=3,"F","B")))</f>
        <v>B</v>
      </c>
      <c r="N204" s="44" t="str">
        <f>IF(Table37[[#This Row],[Reputation Test]]=Table37[[#This Row],[REPUTASI]],"","Reputasi di katalog salah")</f>
        <v>Reputasi di katalog salah</v>
      </c>
    </row>
    <row r="205" spans="1:14" hidden="1" x14ac:dyDescent="0.25">
      <c r="A205" s="57">
        <v>426</v>
      </c>
      <c r="B205" s="58">
        <v>1492</v>
      </c>
      <c r="C205" s="57">
        <v>17</v>
      </c>
      <c r="D205" s="59">
        <v>41.26</v>
      </c>
      <c r="E205" s="59">
        <v>43.323</v>
      </c>
      <c r="F205" s="60">
        <v>40774</v>
      </c>
      <c r="G205" s="61">
        <v>1</v>
      </c>
      <c r="H205" s="61">
        <v>5</v>
      </c>
      <c r="J205" s="57" t="s">
        <v>1576</v>
      </c>
      <c r="K205" s="68" t="s">
        <v>2817</v>
      </c>
      <c r="L205" s="60">
        <v>40774</v>
      </c>
      <c r="M205" s="44" t="str">
        <f>IF(ISNA(VLOOKUP(Table37[[#This Row],[Vendor_ID]],'Rejection Pivot'!$A$5:$C$86,3,0)),"A",IF(VLOOKUP(Table37[[#This Row],[Vendor_ID]],'Rejection Pivot'!$A$5:$C$86,3,0)=0,"A",IF(VLOOKUP(Table37[[#This Row],[Vendor_ID]],'Rejection Pivot'!$A$5:$C$86,3,0)&gt;=3,"F","B")))</f>
        <v>B</v>
      </c>
      <c r="N205" s="44" t="str">
        <f>IF(Table37[[#This Row],[Reputation Test]]=Table37[[#This Row],[REPUTASI]],"","Reputasi di katalog salah")</f>
        <v/>
      </c>
    </row>
    <row r="206" spans="1:14" hidden="1" x14ac:dyDescent="0.25">
      <c r="A206" s="57">
        <v>426</v>
      </c>
      <c r="B206" s="58">
        <v>1534</v>
      </c>
      <c r="C206" s="57">
        <v>19</v>
      </c>
      <c r="D206" s="59">
        <v>41.41</v>
      </c>
      <c r="E206" s="59">
        <v>43.480499999999999</v>
      </c>
      <c r="F206" s="60">
        <v>40772</v>
      </c>
      <c r="G206" s="61">
        <v>1</v>
      </c>
      <c r="H206" s="61">
        <v>5</v>
      </c>
      <c r="J206" s="57" t="s">
        <v>1576</v>
      </c>
      <c r="K206" s="68" t="s">
        <v>2817</v>
      </c>
      <c r="L206" s="60">
        <v>40772</v>
      </c>
      <c r="M206" s="44" t="str">
        <f>IF(ISNA(VLOOKUP(Table37[[#This Row],[Vendor_ID]],'Rejection Pivot'!$A$5:$C$86,3,0)),"A",IF(VLOOKUP(Table37[[#This Row],[Vendor_ID]],'Rejection Pivot'!$A$5:$C$86,3,0)=0,"A",IF(VLOOKUP(Table37[[#This Row],[Vendor_ID]],'Rejection Pivot'!$A$5:$C$86,3,0)&gt;=3,"F","B")))</f>
        <v>B</v>
      </c>
      <c r="N206" s="44" t="str">
        <f>IF(Table37[[#This Row],[Reputation Test]]=Table37[[#This Row],[REPUTASI]],"","Reputasi di katalog salah")</f>
        <v/>
      </c>
    </row>
    <row r="207" spans="1:14" hidden="1" x14ac:dyDescent="0.25">
      <c r="A207" s="57">
        <v>426</v>
      </c>
      <c r="B207" s="58">
        <v>1666</v>
      </c>
      <c r="C207" s="57">
        <v>16</v>
      </c>
      <c r="D207" s="59">
        <v>41.41</v>
      </c>
      <c r="E207" s="59">
        <v>43.480499999999999</v>
      </c>
      <c r="F207" s="60">
        <v>40782</v>
      </c>
      <c r="G207" s="61">
        <v>1</v>
      </c>
      <c r="H207" s="61">
        <v>5</v>
      </c>
      <c r="J207" s="57" t="s">
        <v>1576</v>
      </c>
      <c r="K207" s="68" t="s">
        <v>2817</v>
      </c>
      <c r="L207" s="60">
        <v>40782</v>
      </c>
      <c r="M207" s="44" t="str">
        <f>IF(ISNA(VLOOKUP(Table37[[#This Row],[Vendor_ID]],'Rejection Pivot'!$A$5:$C$86,3,0)),"A",IF(VLOOKUP(Table37[[#This Row],[Vendor_ID]],'Rejection Pivot'!$A$5:$C$86,3,0)=0,"A",IF(VLOOKUP(Table37[[#This Row],[Vendor_ID]],'Rejection Pivot'!$A$5:$C$86,3,0)&gt;=3,"F","B")))</f>
        <v>B</v>
      </c>
      <c r="N207" s="44" t="str">
        <f>IF(Table37[[#This Row],[Reputation Test]]=Table37[[#This Row],[REPUTASI]],"","Reputasi di katalog salah")</f>
        <v/>
      </c>
    </row>
    <row r="208" spans="1:14" hidden="1" x14ac:dyDescent="0.25">
      <c r="A208" s="57">
        <v>427</v>
      </c>
      <c r="B208" s="58">
        <v>1492</v>
      </c>
      <c r="C208" s="57">
        <v>17</v>
      </c>
      <c r="D208" s="59">
        <v>45.33</v>
      </c>
      <c r="E208" s="59">
        <v>47.596499999999999</v>
      </c>
      <c r="F208" s="60">
        <v>40780</v>
      </c>
      <c r="G208" s="61">
        <v>1</v>
      </c>
      <c r="H208" s="61">
        <v>5</v>
      </c>
      <c r="J208" s="57" t="s">
        <v>1576</v>
      </c>
      <c r="K208" s="68" t="s">
        <v>2817</v>
      </c>
      <c r="L208" s="60">
        <v>40780</v>
      </c>
      <c r="M208" s="44" t="str">
        <f>IF(ISNA(VLOOKUP(Table37[[#This Row],[Vendor_ID]],'Rejection Pivot'!$A$5:$C$86,3,0)),"A",IF(VLOOKUP(Table37[[#This Row],[Vendor_ID]],'Rejection Pivot'!$A$5:$C$86,3,0)=0,"A",IF(VLOOKUP(Table37[[#This Row],[Vendor_ID]],'Rejection Pivot'!$A$5:$C$86,3,0)&gt;=3,"F","B")))</f>
        <v>B</v>
      </c>
      <c r="N208" s="44" t="str">
        <f>IF(Table37[[#This Row],[Reputation Test]]=Table37[[#This Row],[REPUTASI]],"","Reputasi di katalog salah")</f>
        <v/>
      </c>
    </row>
    <row r="209" spans="1:14" hidden="1" x14ac:dyDescent="0.25">
      <c r="A209" s="57">
        <v>427</v>
      </c>
      <c r="B209" s="58">
        <v>1534</v>
      </c>
      <c r="C209" s="57">
        <v>19</v>
      </c>
      <c r="D209" s="59">
        <v>45.48</v>
      </c>
      <c r="E209" s="59">
        <v>47.753999999999998</v>
      </c>
      <c r="F209" s="60">
        <v>40777</v>
      </c>
      <c r="G209" s="61">
        <v>1</v>
      </c>
      <c r="H209" s="61">
        <v>5</v>
      </c>
      <c r="J209" s="57" t="s">
        <v>1576</v>
      </c>
      <c r="K209" s="68" t="s">
        <v>2817</v>
      </c>
      <c r="L209" s="60">
        <v>40777</v>
      </c>
      <c r="M209" s="44" t="str">
        <f>IF(ISNA(VLOOKUP(Table37[[#This Row],[Vendor_ID]],'Rejection Pivot'!$A$5:$C$86,3,0)),"A",IF(VLOOKUP(Table37[[#This Row],[Vendor_ID]],'Rejection Pivot'!$A$5:$C$86,3,0)=0,"A",IF(VLOOKUP(Table37[[#This Row],[Vendor_ID]],'Rejection Pivot'!$A$5:$C$86,3,0)&gt;=3,"F","B")))</f>
        <v>B</v>
      </c>
      <c r="N209" s="44" t="str">
        <f>IF(Table37[[#This Row],[Reputation Test]]=Table37[[#This Row],[REPUTASI]],"","Reputasi di katalog salah")</f>
        <v/>
      </c>
    </row>
    <row r="210" spans="1:14" hidden="1" x14ac:dyDescent="0.25">
      <c r="A210" s="57">
        <v>427</v>
      </c>
      <c r="B210" s="58">
        <v>1666</v>
      </c>
      <c r="C210" s="57">
        <v>16</v>
      </c>
      <c r="D210" s="59">
        <v>45.48</v>
      </c>
      <c r="E210" s="59">
        <v>47.753999999999998</v>
      </c>
      <c r="F210" s="60">
        <v>40758</v>
      </c>
      <c r="G210" s="61">
        <v>1</v>
      </c>
      <c r="H210" s="61">
        <v>5</v>
      </c>
      <c r="J210" s="57" t="s">
        <v>1576</v>
      </c>
      <c r="K210" s="68" t="s">
        <v>2817</v>
      </c>
      <c r="L210" s="60">
        <v>40758</v>
      </c>
      <c r="M210" s="44" t="str">
        <f>IF(ISNA(VLOOKUP(Table37[[#This Row],[Vendor_ID]],'Rejection Pivot'!$A$5:$C$86,3,0)),"A",IF(VLOOKUP(Table37[[#This Row],[Vendor_ID]],'Rejection Pivot'!$A$5:$C$86,3,0)=0,"A",IF(VLOOKUP(Table37[[#This Row],[Vendor_ID]],'Rejection Pivot'!$A$5:$C$86,3,0)&gt;=3,"F","B")))</f>
        <v>B</v>
      </c>
      <c r="N210" s="44" t="str">
        <f>IF(Table37[[#This Row],[Reputation Test]]=Table37[[#This Row],[REPUTASI]],"","Reputasi di katalog salah")</f>
        <v/>
      </c>
    </row>
    <row r="211" spans="1:14" hidden="1" x14ac:dyDescent="0.25">
      <c r="A211" s="57">
        <v>428</v>
      </c>
      <c r="B211" s="58">
        <v>1492</v>
      </c>
      <c r="C211" s="57">
        <v>17</v>
      </c>
      <c r="D211" s="59">
        <v>41.26</v>
      </c>
      <c r="E211" s="59">
        <v>43.323</v>
      </c>
      <c r="F211" s="60">
        <v>40780</v>
      </c>
      <c r="G211" s="61">
        <v>1</v>
      </c>
      <c r="H211" s="61">
        <v>5</v>
      </c>
      <c r="J211" s="57" t="s">
        <v>1576</v>
      </c>
      <c r="K211" s="68" t="s">
        <v>2817</v>
      </c>
      <c r="L211" s="60">
        <v>40780</v>
      </c>
      <c r="M211" s="44" t="str">
        <f>IF(ISNA(VLOOKUP(Table37[[#This Row],[Vendor_ID]],'Rejection Pivot'!$A$5:$C$86,3,0)),"A",IF(VLOOKUP(Table37[[#This Row],[Vendor_ID]],'Rejection Pivot'!$A$5:$C$86,3,0)=0,"A",IF(VLOOKUP(Table37[[#This Row],[Vendor_ID]],'Rejection Pivot'!$A$5:$C$86,3,0)&gt;=3,"F","B")))</f>
        <v>B</v>
      </c>
      <c r="N211" s="44" t="str">
        <f>IF(Table37[[#This Row],[Reputation Test]]=Table37[[#This Row],[REPUTASI]],"","Reputasi di katalog salah")</f>
        <v/>
      </c>
    </row>
    <row r="212" spans="1:14" hidden="1" x14ac:dyDescent="0.25">
      <c r="A212" s="57">
        <v>428</v>
      </c>
      <c r="B212" s="58">
        <v>1534</v>
      </c>
      <c r="C212" s="57">
        <v>19</v>
      </c>
      <c r="D212" s="59">
        <v>41.41</v>
      </c>
      <c r="E212" s="59">
        <v>43.480499999999999</v>
      </c>
      <c r="F212" s="60">
        <v>40777</v>
      </c>
      <c r="G212" s="61">
        <v>1</v>
      </c>
      <c r="H212" s="61">
        <v>5</v>
      </c>
      <c r="J212" s="57" t="s">
        <v>1576</v>
      </c>
      <c r="K212" s="68" t="s">
        <v>2817</v>
      </c>
      <c r="L212" s="60">
        <v>40777</v>
      </c>
      <c r="M212" s="44" t="str">
        <f>IF(ISNA(VLOOKUP(Table37[[#This Row],[Vendor_ID]],'Rejection Pivot'!$A$5:$C$86,3,0)),"A",IF(VLOOKUP(Table37[[#This Row],[Vendor_ID]],'Rejection Pivot'!$A$5:$C$86,3,0)=0,"A",IF(VLOOKUP(Table37[[#This Row],[Vendor_ID]],'Rejection Pivot'!$A$5:$C$86,3,0)&gt;=3,"F","B")))</f>
        <v>B</v>
      </c>
      <c r="N212" s="44" t="str">
        <f>IF(Table37[[#This Row],[Reputation Test]]=Table37[[#This Row],[REPUTASI]],"","Reputasi di katalog salah")</f>
        <v/>
      </c>
    </row>
    <row r="213" spans="1:14" hidden="1" x14ac:dyDescent="0.25">
      <c r="A213" s="57">
        <v>428</v>
      </c>
      <c r="B213" s="58">
        <v>1666</v>
      </c>
      <c r="C213" s="57">
        <v>16</v>
      </c>
      <c r="D213" s="59">
        <v>41.41</v>
      </c>
      <c r="E213" s="59">
        <v>43.480499999999999</v>
      </c>
      <c r="F213" s="60">
        <v>40758</v>
      </c>
      <c r="G213" s="61">
        <v>1</v>
      </c>
      <c r="H213" s="61">
        <v>5</v>
      </c>
      <c r="J213" s="57" t="s">
        <v>1576</v>
      </c>
      <c r="K213" s="68" t="s">
        <v>2817</v>
      </c>
      <c r="L213" s="60">
        <v>40758</v>
      </c>
      <c r="M213" s="44" t="str">
        <f>IF(ISNA(VLOOKUP(Table37[[#This Row],[Vendor_ID]],'Rejection Pivot'!$A$5:$C$86,3,0)),"A",IF(VLOOKUP(Table37[[#This Row],[Vendor_ID]],'Rejection Pivot'!$A$5:$C$86,3,0)=0,"A",IF(VLOOKUP(Table37[[#This Row],[Vendor_ID]],'Rejection Pivot'!$A$5:$C$86,3,0)&gt;=3,"F","B")))</f>
        <v>B</v>
      </c>
      <c r="N213" s="44" t="str">
        <f>IF(Table37[[#This Row],[Reputation Test]]=Table37[[#This Row],[REPUTASI]],"","Reputasi di katalog salah")</f>
        <v/>
      </c>
    </row>
    <row r="214" spans="1:14" hidden="1" x14ac:dyDescent="0.25">
      <c r="A214" s="57">
        <v>429</v>
      </c>
      <c r="B214" s="58">
        <v>1492</v>
      </c>
      <c r="C214" s="57">
        <v>17</v>
      </c>
      <c r="D214" s="59">
        <v>39.26</v>
      </c>
      <c r="E214" s="59">
        <v>41.222999999999999</v>
      </c>
      <c r="F214" s="60">
        <v>40748</v>
      </c>
      <c r="G214" s="61">
        <v>1</v>
      </c>
      <c r="H214" s="61">
        <v>5</v>
      </c>
      <c r="J214" s="57" t="s">
        <v>1576</v>
      </c>
      <c r="K214" s="68" t="s">
        <v>2817</v>
      </c>
      <c r="L214" s="60">
        <v>40748</v>
      </c>
      <c r="M214" s="44" t="str">
        <f>IF(ISNA(VLOOKUP(Table37[[#This Row],[Vendor_ID]],'Rejection Pivot'!$A$5:$C$86,3,0)),"A",IF(VLOOKUP(Table37[[#This Row],[Vendor_ID]],'Rejection Pivot'!$A$5:$C$86,3,0)=0,"A",IF(VLOOKUP(Table37[[#This Row],[Vendor_ID]],'Rejection Pivot'!$A$5:$C$86,3,0)&gt;=3,"F","B")))</f>
        <v>B</v>
      </c>
      <c r="N214" s="44" t="str">
        <f>IF(Table37[[#This Row],[Reputation Test]]=Table37[[#This Row],[REPUTASI]],"","Reputasi di katalog salah")</f>
        <v/>
      </c>
    </row>
    <row r="215" spans="1:14" hidden="1" x14ac:dyDescent="0.25">
      <c r="A215" s="57">
        <v>429</v>
      </c>
      <c r="B215" s="58">
        <v>1534</v>
      </c>
      <c r="C215" s="57">
        <v>19</v>
      </c>
      <c r="D215" s="59">
        <v>39.409999999999997</v>
      </c>
      <c r="E215" s="59">
        <v>41.380499999999998</v>
      </c>
      <c r="F215" s="60">
        <v>40777</v>
      </c>
      <c r="G215" s="61">
        <v>1</v>
      </c>
      <c r="H215" s="61">
        <v>5</v>
      </c>
      <c r="J215" s="57" t="s">
        <v>1576</v>
      </c>
      <c r="K215" s="68" t="s">
        <v>2817</v>
      </c>
      <c r="L215" s="60">
        <v>40777</v>
      </c>
      <c r="M215" s="44" t="str">
        <f>IF(ISNA(VLOOKUP(Table37[[#This Row],[Vendor_ID]],'Rejection Pivot'!$A$5:$C$86,3,0)),"A",IF(VLOOKUP(Table37[[#This Row],[Vendor_ID]],'Rejection Pivot'!$A$5:$C$86,3,0)=0,"A",IF(VLOOKUP(Table37[[#This Row],[Vendor_ID]],'Rejection Pivot'!$A$5:$C$86,3,0)&gt;=3,"F","B")))</f>
        <v>B</v>
      </c>
      <c r="N215" s="44" t="str">
        <f>IF(Table37[[#This Row],[Reputation Test]]=Table37[[#This Row],[REPUTASI]],"","Reputasi di katalog salah")</f>
        <v/>
      </c>
    </row>
    <row r="216" spans="1:14" hidden="1" x14ac:dyDescent="0.25">
      <c r="A216" s="57">
        <v>429</v>
      </c>
      <c r="B216" s="58">
        <v>1666</v>
      </c>
      <c r="C216" s="57">
        <v>16</v>
      </c>
      <c r="D216" s="59">
        <v>39.409999999999997</v>
      </c>
      <c r="E216" s="59">
        <v>41.380499999999998</v>
      </c>
      <c r="F216" s="60">
        <v>40758</v>
      </c>
      <c r="G216" s="61">
        <v>1</v>
      </c>
      <c r="H216" s="61">
        <v>5</v>
      </c>
      <c r="J216" s="57" t="s">
        <v>1576</v>
      </c>
      <c r="K216" s="68" t="s">
        <v>2817</v>
      </c>
      <c r="L216" s="60">
        <v>40758</v>
      </c>
      <c r="M216" s="44" t="str">
        <f>IF(ISNA(VLOOKUP(Table37[[#This Row],[Vendor_ID]],'Rejection Pivot'!$A$5:$C$86,3,0)),"A",IF(VLOOKUP(Table37[[#This Row],[Vendor_ID]],'Rejection Pivot'!$A$5:$C$86,3,0)=0,"A",IF(VLOOKUP(Table37[[#This Row],[Vendor_ID]],'Rejection Pivot'!$A$5:$C$86,3,0)&gt;=3,"F","B")))</f>
        <v>B</v>
      </c>
      <c r="N216" s="44" t="str">
        <f>IF(Table37[[#This Row],[Reputation Test]]=Table37[[#This Row],[REPUTASI]],"","Reputasi di katalog salah")</f>
        <v/>
      </c>
    </row>
    <row r="217" spans="1:14" hidden="1" x14ac:dyDescent="0.25">
      <c r="A217" s="57">
        <v>430</v>
      </c>
      <c r="B217" s="58">
        <v>1492</v>
      </c>
      <c r="C217" s="57">
        <v>17</v>
      </c>
      <c r="D217" s="59">
        <v>43.33</v>
      </c>
      <c r="E217" s="59">
        <v>45.496499999999997</v>
      </c>
      <c r="F217" s="60">
        <v>40748</v>
      </c>
      <c r="G217" s="61">
        <v>1</v>
      </c>
      <c r="H217" s="61">
        <v>5</v>
      </c>
      <c r="J217" s="57" t="s">
        <v>1576</v>
      </c>
      <c r="K217" s="68" t="s">
        <v>2817</v>
      </c>
      <c r="L217" s="60">
        <v>40748</v>
      </c>
      <c r="M217" s="44" t="str">
        <f>IF(ISNA(VLOOKUP(Table37[[#This Row],[Vendor_ID]],'Rejection Pivot'!$A$5:$C$86,3,0)),"A",IF(VLOOKUP(Table37[[#This Row],[Vendor_ID]],'Rejection Pivot'!$A$5:$C$86,3,0)=0,"A",IF(VLOOKUP(Table37[[#This Row],[Vendor_ID]],'Rejection Pivot'!$A$5:$C$86,3,0)&gt;=3,"F","B")))</f>
        <v>B</v>
      </c>
      <c r="N217" s="44" t="str">
        <f>IF(Table37[[#This Row],[Reputation Test]]=Table37[[#This Row],[REPUTASI]],"","Reputasi di katalog salah")</f>
        <v/>
      </c>
    </row>
    <row r="218" spans="1:14" hidden="1" x14ac:dyDescent="0.25">
      <c r="A218" s="57">
        <v>430</v>
      </c>
      <c r="B218" s="58">
        <v>1534</v>
      </c>
      <c r="C218" s="57">
        <v>19</v>
      </c>
      <c r="D218" s="59">
        <v>43.48</v>
      </c>
      <c r="E218" s="59">
        <v>45.654000000000003</v>
      </c>
      <c r="F218" s="60">
        <v>40777</v>
      </c>
      <c r="G218" s="61">
        <v>1</v>
      </c>
      <c r="H218" s="61">
        <v>5</v>
      </c>
      <c r="J218" s="57" t="s">
        <v>1576</v>
      </c>
      <c r="K218" s="68" t="s">
        <v>2817</v>
      </c>
      <c r="L218" s="60">
        <v>40777</v>
      </c>
      <c r="M218" s="44" t="str">
        <f>IF(ISNA(VLOOKUP(Table37[[#This Row],[Vendor_ID]],'Rejection Pivot'!$A$5:$C$86,3,0)),"A",IF(VLOOKUP(Table37[[#This Row],[Vendor_ID]],'Rejection Pivot'!$A$5:$C$86,3,0)=0,"A",IF(VLOOKUP(Table37[[#This Row],[Vendor_ID]],'Rejection Pivot'!$A$5:$C$86,3,0)&gt;=3,"F","B")))</f>
        <v>B</v>
      </c>
      <c r="N218" s="44" t="str">
        <f>IF(Table37[[#This Row],[Reputation Test]]=Table37[[#This Row],[REPUTASI]],"","Reputasi di katalog salah")</f>
        <v/>
      </c>
    </row>
    <row r="219" spans="1:14" hidden="1" x14ac:dyDescent="0.25">
      <c r="A219" s="57">
        <v>430</v>
      </c>
      <c r="B219" s="58">
        <v>1666</v>
      </c>
      <c r="C219" s="57">
        <v>16</v>
      </c>
      <c r="D219" s="59">
        <v>43.48</v>
      </c>
      <c r="E219" s="59">
        <v>45.654000000000003</v>
      </c>
      <c r="F219" s="60">
        <v>40758</v>
      </c>
      <c r="G219" s="61">
        <v>1</v>
      </c>
      <c r="H219" s="61">
        <v>5</v>
      </c>
      <c r="J219" s="57" t="s">
        <v>1576</v>
      </c>
      <c r="K219" s="68" t="s">
        <v>2817</v>
      </c>
      <c r="L219" s="60">
        <v>40758</v>
      </c>
      <c r="M219" s="44" t="str">
        <f>IF(ISNA(VLOOKUP(Table37[[#This Row],[Vendor_ID]],'Rejection Pivot'!$A$5:$C$86,3,0)),"A",IF(VLOOKUP(Table37[[#This Row],[Vendor_ID]],'Rejection Pivot'!$A$5:$C$86,3,0)=0,"A",IF(VLOOKUP(Table37[[#This Row],[Vendor_ID]],'Rejection Pivot'!$A$5:$C$86,3,0)&gt;=3,"F","B")))</f>
        <v>B</v>
      </c>
      <c r="N219" s="44" t="str">
        <f>IF(Table37[[#This Row],[Reputation Test]]=Table37[[#This Row],[REPUTASI]],"","Reputasi di katalog salah")</f>
        <v/>
      </c>
    </row>
    <row r="220" spans="1:14" hidden="1" x14ac:dyDescent="0.25">
      <c r="A220" s="57">
        <v>431</v>
      </c>
      <c r="B220" s="58">
        <v>1492</v>
      </c>
      <c r="C220" s="57">
        <v>17</v>
      </c>
      <c r="D220" s="59">
        <v>39.26</v>
      </c>
      <c r="E220" s="59">
        <v>41.222999999999999</v>
      </c>
      <c r="F220" s="60">
        <v>40748</v>
      </c>
      <c r="G220" s="61">
        <v>1</v>
      </c>
      <c r="H220" s="61">
        <v>5</v>
      </c>
      <c r="J220" s="57" t="s">
        <v>1576</v>
      </c>
      <c r="K220" s="68" t="s">
        <v>2817</v>
      </c>
      <c r="L220" s="60">
        <v>40748</v>
      </c>
      <c r="M220" s="44" t="str">
        <f>IF(ISNA(VLOOKUP(Table37[[#This Row],[Vendor_ID]],'Rejection Pivot'!$A$5:$C$86,3,0)),"A",IF(VLOOKUP(Table37[[#This Row],[Vendor_ID]],'Rejection Pivot'!$A$5:$C$86,3,0)=0,"A",IF(VLOOKUP(Table37[[#This Row],[Vendor_ID]],'Rejection Pivot'!$A$5:$C$86,3,0)&gt;=3,"F","B")))</f>
        <v>B</v>
      </c>
      <c r="N220" s="44" t="str">
        <f>IF(Table37[[#This Row],[Reputation Test]]=Table37[[#This Row],[REPUTASI]],"","Reputasi di katalog salah")</f>
        <v/>
      </c>
    </row>
    <row r="221" spans="1:14" hidden="1" x14ac:dyDescent="0.25">
      <c r="A221" s="57">
        <v>431</v>
      </c>
      <c r="B221" s="58">
        <v>1534</v>
      </c>
      <c r="C221" s="57">
        <v>19</v>
      </c>
      <c r="D221" s="59">
        <v>39.409999999999997</v>
      </c>
      <c r="E221" s="59">
        <v>41.380499999999998</v>
      </c>
      <c r="F221" s="60">
        <v>40777</v>
      </c>
      <c r="G221" s="61">
        <v>1</v>
      </c>
      <c r="H221" s="61">
        <v>5</v>
      </c>
      <c r="J221" s="57" t="s">
        <v>1576</v>
      </c>
      <c r="K221" s="68" t="s">
        <v>2817</v>
      </c>
      <c r="L221" s="60">
        <v>40777</v>
      </c>
      <c r="M221" s="44" t="str">
        <f>IF(ISNA(VLOOKUP(Table37[[#This Row],[Vendor_ID]],'Rejection Pivot'!$A$5:$C$86,3,0)),"A",IF(VLOOKUP(Table37[[#This Row],[Vendor_ID]],'Rejection Pivot'!$A$5:$C$86,3,0)=0,"A",IF(VLOOKUP(Table37[[#This Row],[Vendor_ID]],'Rejection Pivot'!$A$5:$C$86,3,0)&gt;=3,"F","B")))</f>
        <v>B</v>
      </c>
      <c r="N221" s="44" t="str">
        <f>IF(Table37[[#This Row],[Reputation Test]]=Table37[[#This Row],[REPUTASI]],"","Reputasi di katalog salah")</f>
        <v/>
      </c>
    </row>
    <row r="222" spans="1:14" hidden="1" x14ac:dyDescent="0.25">
      <c r="A222" s="57">
        <v>431</v>
      </c>
      <c r="B222" s="58">
        <v>1666</v>
      </c>
      <c r="C222" s="57">
        <v>16</v>
      </c>
      <c r="D222" s="59">
        <v>39.409999999999997</v>
      </c>
      <c r="E222" s="59">
        <v>41.380499999999998</v>
      </c>
      <c r="F222" s="60">
        <v>40758</v>
      </c>
      <c r="G222" s="61">
        <v>1</v>
      </c>
      <c r="H222" s="61">
        <v>5</v>
      </c>
      <c r="J222" s="57" t="s">
        <v>1576</v>
      </c>
      <c r="K222" s="68" t="s">
        <v>2817</v>
      </c>
      <c r="L222" s="60">
        <v>40758</v>
      </c>
      <c r="M222" s="44" t="str">
        <f>IF(ISNA(VLOOKUP(Table37[[#This Row],[Vendor_ID]],'Rejection Pivot'!$A$5:$C$86,3,0)),"A",IF(VLOOKUP(Table37[[#This Row],[Vendor_ID]],'Rejection Pivot'!$A$5:$C$86,3,0)=0,"A",IF(VLOOKUP(Table37[[#This Row],[Vendor_ID]],'Rejection Pivot'!$A$5:$C$86,3,0)&gt;=3,"F","B")))</f>
        <v>B</v>
      </c>
      <c r="N222" s="44" t="str">
        <f>IF(Table37[[#This Row],[Reputation Test]]=Table37[[#This Row],[REPUTASI]],"","Reputasi di katalog salah")</f>
        <v/>
      </c>
    </row>
    <row r="223" spans="1:14" hidden="1" x14ac:dyDescent="0.25">
      <c r="A223" s="57">
        <v>432</v>
      </c>
      <c r="B223" s="58">
        <v>1492</v>
      </c>
      <c r="C223" s="57">
        <v>17</v>
      </c>
      <c r="D223" s="59">
        <v>37.26</v>
      </c>
      <c r="E223" s="59">
        <v>39.122999999999998</v>
      </c>
      <c r="F223" s="60">
        <v>40748</v>
      </c>
      <c r="G223" s="61">
        <v>1</v>
      </c>
      <c r="H223" s="61">
        <v>5</v>
      </c>
      <c r="J223" s="57" t="s">
        <v>1576</v>
      </c>
      <c r="K223" s="68" t="s">
        <v>2817</v>
      </c>
      <c r="L223" s="60">
        <v>40748</v>
      </c>
      <c r="M223" s="44" t="str">
        <f>IF(ISNA(VLOOKUP(Table37[[#This Row],[Vendor_ID]],'Rejection Pivot'!$A$5:$C$86,3,0)),"A",IF(VLOOKUP(Table37[[#This Row],[Vendor_ID]],'Rejection Pivot'!$A$5:$C$86,3,0)=0,"A",IF(VLOOKUP(Table37[[#This Row],[Vendor_ID]],'Rejection Pivot'!$A$5:$C$86,3,0)&gt;=3,"F","B")))</f>
        <v>B</v>
      </c>
      <c r="N223" s="44" t="str">
        <f>IF(Table37[[#This Row],[Reputation Test]]=Table37[[#This Row],[REPUTASI]],"","Reputasi di katalog salah")</f>
        <v/>
      </c>
    </row>
    <row r="224" spans="1:14" hidden="1" x14ac:dyDescent="0.25">
      <c r="A224" s="57">
        <v>432</v>
      </c>
      <c r="B224" s="58">
        <v>1534</v>
      </c>
      <c r="C224" s="57">
        <v>19</v>
      </c>
      <c r="D224" s="59">
        <v>37.409999999999997</v>
      </c>
      <c r="E224" s="59">
        <v>39.280500000000004</v>
      </c>
      <c r="F224" s="60">
        <v>40777</v>
      </c>
      <c r="G224" s="61">
        <v>1</v>
      </c>
      <c r="H224" s="61">
        <v>5</v>
      </c>
      <c r="J224" s="57" t="s">
        <v>1576</v>
      </c>
      <c r="K224" s="68" t="s">
        <v>2817</v>
      </c>
      <c r="L224" s="60">
        <v>40777</v>
      </c>
      <c r="M224" s="44" t="str">
        <f>IF(ISNA(VLOOKUP(Table37[[#This Row],[Vendor_ID]],'Rejection Pivot'!$A$5:$C$86,3,0)),"A",IF(VLOOKUP(Table37[[#This Row],[Vendor_ID]],'Rejection Pivot'!$A$5:$C$86,3,0)=0,"A",IF(VLOOKUP(Table37[[#This Row],[Vendor_ID]],'Rejection Pivot'!$A$5:$C$86,3,0)&gt;=3,"F","B")))</f>
        <v>B</v>
      </c>
      <c r="N224" s="44" t="str">
        <f>IF(Table37[[#This Row],[Reputation Test]]=Table37[[#This Row],[REPUTASI]],"","Reputasi di katalog salah")</f>
        <v/>
      </c>
    </row>
    <row r="225" spans="1:14" hidden="1" x14ac:dyDescent="0.25">
      <c r="A225" s="57">
        <v>432</v>
      </c>
      <c r="B225" s="58">
        <v>1666</v>
      </c>
      <c r="C225" s="57">
        <v>16</v>
      </c>
      <c r="D225" s="59">
        <v>37.409999999999997</v>
      </c>
      <c r="E225" s="59">
        <v>39.280500000000004</v>
      </c>
      <c r="F225" s="60">
        <v>40758</v>
      </c>
      <c r="G225" s="61">
        <v>1</v>
      </c>
      <c r="H225" s="61">
        <v>5</v>
      </c>
      <c r="J225" s="57" t="s">
        <v>1576</v>
      </c>
      <c r="K225" s="68" t="s">
        <v>2817</v>
      </c>
      <c r="L225" s="60">
        <v>40758</v>
      </c>
      <c r="M225" s="44" t="str">
        <f>IF(ISNA(VLOOKUP(Table37[[#This Row],[Vendor_ID]],'Rejection Pivot'!$A$5:$C$86,3,0)),"A",IF(VLOOKUP(Table37[[#This Row],[Vendor_ID]],'Rejection Pivot'!$A$5:$C$86,3,0)=0,"A",IF(VLOOKUP(Table37[[#This Row],[Vendor_ID]],'Rejection Pivot'!$A$5:$C$86,3,0)&gt;=3,"F","B")))</f>
        <v>B</v>
      </c>
      <c r="N225" s="44" t="str">
        <f>IF(Table37[[#This Row],[Reputation Test]]=Table37[[#This Row],[REPUTASI]],"","Reputasi di katalog salah")</f>
        <v/>
      </c>
    </row>
    <row r="226" spans="1:14" hidden="1" x14ac:dyDescent="0.25">
      <c r="A226" s="57">
        <v>433</v>
      </c>
      <c r="B226" s="58">
        <v>1492</v>
      </c>
      <c r="C226" s="57">
        <v>17</v>
      </c>
      <c r="D226" s="59">
        <v>41.33</v>
      </c>
      <c r="E226" s="59">
        <v>43.396500000000003</v>
      </c>
      <c r="F226" s="60">
        <v>40755</v>
      </c>
      <c r="G226" s="61">
        <v>1</v>
      </c>
      <c r="H226" s="61">
        <v>5</v>
      </c>
      <c r="J226" s="57" t="s">
        <v>1576</v>
      </c>
      <c r="K226" s="68" t="s">
        <v>2817</v>
      </c>
      <c r="L226" s="60">
        <v>40755</v>
      </c>
      <c r="M226" s="44" t="str">
        <f>IF(ISNA(VLOOKUP(Table37[[#This Row],[Vendor_ID]],'Rejection Pivot'!$A$5:$C$86,3,0)),"A",IF(VLOOKUP(Table37[[#This Row],[Vendor_ID]],'Rejection Pivot'!$A$5:$C$86,3,0)=0,"A",IF(VLOOKUP(Table37[[#This Row],[Vendor_ID]],'Rejection Pivot'!$A$5:$C$86,3,0)&gt;=3,"F","B")))</f>
        <v>B</v>
      </c>
      <c r="N226" s="44" t="str">
        <f>IF(Table37[[#This Row],[Reputation Test]]=Table37[[#This Row],[REPUTASI]],"","Reputasi di katalog salah")</f>
        <v/>
      </c>
    </row>
    <row r="227" spans="1:14" hidden="1" x14ac:dyDescent="0.25">
      <c r="A227" s="57">
        <v>433</v>
      </c>
      <c r="B227" s="58">
        <v>1534</v>
      </c>
      <c r="C227" s="57">
        <v>19</v>
      </c>
      <c r="D227" s="59">
        <v>41.48</v>
      </c>
      <c r="E227" s="59">
        <v>43.554000000000002</v>
      </c>
      <c r="F227" s="60">
        <v>40783</v>
      </c>
      <c r="G227" s="61">
        <v>1</v>
      </c>
      <c r="H227" s="61">
        <v>5</v>
      </c>
      <c r="J227" s="57" t="s">
        <v>1576</v>
      </c>
      <c r="K227" s="68" t="s">
        <v>2817</v>
      </c>
      <c r="L227" s="60">
        <v>40783</v>
      </c>
      <c r="M227" s="44" t="str">
        <f>IF(ISNA(VLOOKUP(Table37[[#This Row],[Vendor_ID]],'Rejection Pivot'!$A$5:$C$86,3,0)),"A",IF(VLOOKUP(Table37[[#This Row],[Vendor_ID]],'Rejection Pivot'!$A$5:$C$86,3,0)=0,"A",IF(VLOOKUP(Table37[[#This Row],[Vendor_ID]],'Rejection Pivot'!$A$5:$C$86,3,0)&gt;=3,"F","B")))</f>
        <v>B</v>
      </c>
      <c r="N227" s="44" t="str">
        <f>IF(Table37[[#This Row],[Reputation Test]]=Table37[[#This Row],[REPUTASI]],"","Reputasi di katalog salah")</f>
        <v/>
      </c>
    </row>
    <row r="228" spans="1:14" hidden="1" x14ac:dyDescent="0.25">
      <c r="A228" s="57">
        <v>433</v>
      </c>
      <c r="B228" s="58">
        <v>1666</v>
      </c>
      <c r="C228" s="57">
        <v>16</v>
      </c>
      <c r="D228" s="59">
        <v>41.48</v>
      </c>
      <c r="E228" s="59">
        <v>43.554000000000002</v>
      </c>
      <c r="F228" s="60">
        <v>40765</v>
      </c>
      <c r="G228" s="61">
        <v>1</v>
      </c>
      <c r="H228" s="61">
        <v>5</v>
      </c>
      <c r="J228" s="57" t="s">
        <v>1576</v>
      </c>
      <c r="K228" s="68" t="s">
        <v>2817</v>
      </c>
      <c r="L228" s="60">
        <v>40765</v>
      </c>
      <c r="M228" s="44" t="str">
        <f>IF(ISNA(VLOOKUP(Table37[[#This Row],[Vendor_ID]],'Rejection Pivot'!$A$5:$C$86,3,0)),"A",IF(VLOOKUP(Table37[[#This Row],[Vendor_ID]],'Rejection Pivot'!$A$5:$C$86,3,0)=0,"A",IF(VLOOKUP(Table37[[#This Row],[Vendor_ID]],'Rejection Pivot'!$A$5:$C$86,3,0)&gt;=3,"F","B")))</f>
        <v>B</v>
      </c>
      <c r="N228" s="44" t="str">
        <f>IF(Table37[[#This Row],[Reputation Test]]=Table37[[#This Row],[REPUTASI]],"","Reputasi di katalog salah")</f>
        <v/>
      </c>
    </row>
    <row r="229" spans="1:14" hidden="1" x14ac:dyDescent="0.25">
      <c r="A229" s="57">
        <v>434</v>
      </c>
      <c r="B229" s="58">
        <v>1492</v>
      </c>
      <c r="C229" s="57">
        <v>17</v>
      </c>
      <c r="D229" s="59">
        <v>37.26</v>
      </c>
      <c r="E229" s="59">
        <v>39.122999999999998</v>
      </c>
      <c r="F229" s="60">
        <v>40755</v>
      </c>
      <c r="G229" s="61">
        <v>1</v>
      </c>
      <c r="H229" s="61">
        <v>5</v>
      </c>
      <c r="J229" s="57" t="s">
        <v>1576</v>
      </c>
      <c r="K229" s="68" t="s">
        <v>2817</v>
      </c>
      <c r="L229" s="60">
        <v>40755</v>
      </c>
      <c r="M229" s="44" t="str">
        <f>IF(ISNA(VLOOKUP(Table37[[#This Row],[Vendor_ID]],'Rejection Pivot'!$A$5:$C$86,3,0)),"A",IF(VLOOKUP(Table37[[#This Row],[Vendor_ID]],'Rejection Pivot'!$A$5:$C$86,3,0)=0,"A",IF(VLOOKUP(Table37[[#This Row],[Vendor_ID]],'Rejection Pivot'!$A$5:$C$86,3,0)&gt;=3,"F","B")))</f>
        <v>B</v>
      </c>
      <c r="N229" s="44" t="str">
        <f>IF(Table37[[#This Row],[Reputation Test]]=Table37[[#This Row],[REPUTASI]],"","Reputasi di katalog salah")</f>
        <v/>
      </c>
    </row>
    <row r="230" spans="1:14" hidden="1" x14ac:dyDescent="0.25">
      <c r="A230" s="57">
        <v>434</v>
      </c>
      <c r="B230" s="58">
        <v>1534</v>
      </c>
      <c r="C230" s="57">
        <v>19</v>
      </c>
      <c r="D230" s="59">
        <v>37.409999999999997</v>
      </c>
      <c r="E230" s="59">
        <v>39.280500000000004</v>
      </c>
      <c r="F230" s="60">
        <v>40783</v>
      </c>
      <c r="G230" s="61">
        <v>1</v>
      </c>
      <c r="H230" s="61">
        <v>5</v>
      </c>
      <c r="J230" s="57" t="s">
        <v>1576</v>
      </c>
      <c r="K230" s="68" t="s">
        <v>2817</v>
      </c>
      <c r="L230" s="60">
        <v>40783</v>
      </c>
      <c r="M230" s="44" t="str">
        <f>IF(ISNA(VLOOKUP(Table37[[#This Row],[Vendor_ID]],'Rejection Pivot'!$A$5:$C$86,3,0)),"A",IF(VLOOKUP(Table37[[#This Row],[Vendor_ID]],'Rejection Pivot'!$A$5:$C$86,3,0)=0,"A",IF(VLOOKUP(Table37[[#This Row],[Vendor_ID]],'Rejection Pivot'!$A$5:$C$86,3,0)&gt;=3,"F","B")))</f>
        <v>B</v>
      </c>
      <c r="N230" s="44" t="str">
        <f>IF(Table37[[#This Row],[Reputation Test]]=Table37[[#This Row],[REPUTASI]],"","Reputasi di katalog salah")</f>
        <v/>
      </c>
    </row>
    <row r="231" spans="1:14" hidden="1" x14ac:dyDescent="0.25">
      <c r="A231" s="57">
        <v>434</v>
      </c>
      <c r="B231" s="58">
        <v>1666</v>
      </c>
      <c r="C231" s="57">
        <v>16</v>
      </c>
      <c r="D231" s="59">
        <v>37.409999999999997</v>
      </c>
      <c r="E231" s="59">
        <v>39.280500000000004</v>
      </c>
      <c r="F231" s="60">
        <v>40765</v>
      </c>
      <c r="G231" s="61">
        <v>1</v>
      </c>
      <c r="H231" s="61">
        <v>5</v>
      </c>
      <c r="J231" s="57" t="s">
        <v>1576</v>
      </c>
      <c r="K231" s="68" t="s">
        <v>2817</v>
      </c>
      <c r="L231" s="60">
        <v>40765</v>
      </c>
      <c r="M231" s="44" t="str">
        <f>IF(ISNA(VLOOKUP(Table37[[#This Row],[Vendor_ID]],'Rejection Pivot'!$A$5:$C$86,3,0)),"A",IF(VLOOKUP(Table37[[#This Row],[Vendor_ID]],'Rejection Pivot'!$A$5:$C$86,3,0)=0,"A",IF(VLOOKUP(Table37[[#This Row],[Vendor_ID]],'Rejection Pivot'!$A$5:$C$86,3,0)&gt;=3,"F","B")))</f>
        <v>B</v>
      </c>
      <c r="N231" s="44" t="str">
        <f>IF(Table37[[#This Row],[Reputation Test]]=Table37[[#This Row],[REPUTASI]],"","Reputasi di katalog salah")</f>
        <v/>
      </c>
    </row>
    <row r="232" spans="1:14" hidden="1" x14ac:dyDescent="0.25">
      <c r="A232" s="57">
        <v>435</v>
      </c>
      <c r="B232" s="58">
        <v>1492</v>
      </c>
      <c r="C232" s="57">
        <v>17</v>
      </c>
      <c r="D232" s="59">
        <v>35.26</v>
      </c>
      <c r="E232" s="59">
        <v>37.023000000000003</v>
      </c>
      <c r="F232" s="60">
        <v>40755</v>
      </c>
      <c r="G232" s="61">
        <v>1</v>
      </c>
      <c r="H232" s="61">
        <v>5</v>
      </c>
      <c r="J232" s="57" t="s">
        <v>1576</v>
      </c>
      <c r="K232" s="68" t="s">
        <v>2817</v>
      </c>
      <c r="L232" s="60">
        <v>40755</v>
      </c>
      <c r="M232" s="44" t="str">
        <f>IF(ISNA(VLOOKUP(Table37[[#This Row],[Vendor_ID]],'Rejection Pivot'!$A$5:$C$86,3,0)),"A",IF(VLOOKUP(Table37[[#This Row],[Vendor_ID]],'Rejection Pivot'!$A$5:$C$86,3,0)=0,"A",IF(VLOOKUP(Table37[[#This Row],[Vendor_ID]],'Rejection Pivot'!$A$5:$C$86,3,0)&gt;=3,"F","B")))</f>
        <v>B</v>
      </c>
      <c r="N232" s="44" t="str">
        <f>IF(Table37[[#This Row],[Reputation Test]]=Table37[[#This Row],[REPUTASI]],"","Reputasi di katalog salah")</f>
        <v/>
      </c>
    </row>
    <row r="233" spans="1:14" hidden="1" x14ac:dyDescent="0.25">
      <c r="A233" s="57">
        <v>435</v>
      </c>
      <c r="B233" s="58">
        <v>1534</v>
      </c>
      <c r="C233" s="57">
        <v>19</v>
      </c>
      <c r="D233" s="59">
        <v>35.409999999999997</v>
      </c>
      <c r="E233" s="59">
        <v>37.180500000000002</v>
      </c>
      <c r="F233" s="60">
        <v>40783</v>
      </c>
      <c r="G233" s="61">
        <v>1</v>
      </c>
      <c r="H233" s="61">
        <v>5</v>
      </c>
      <c r="J233" s="57" t="s">
        <v>1576</v>
      </c>
      <c r="K233" s="68" t="s">
        <v>2817</v>
      </c>
      <c r="L233" s="60">
        <v>40783</v>
      </c>
      <c r="M233" s="44" t="str">
        <f>IF(ISNA(VLOOKUP(Table37[[#This Row],[Vendor_ID]],'Rejection Pivot'!$A$5:$C$86,3,0)),"A",IF(VLOOKUP(Table37[[#This Row],[Vendor_ID]],'Rejection Pivot'!$A$5:$C$86,3,0)=0,"A",IF(VLOOKUP(Table37[[#This Row],[Vendor_ID]],'Rejection Pivot'!$A$5:$C$86,3,0)&gt;=3,"F","B")))</f>
        <v>B</v>
      </c>
      <c r="N233" s="44" t="str">
        <f>IF(Table37[[#This Row],[Reputation Test]]=Table37[[#This Row],[REPUTASI]],"","Reputasi di katalog salah")</f>
        <v/>
      </c>
    </row>
    <row r="234" spans="1:14" hidden="1" x14ac:dyDescent="0.25">
      <c r="A234" s="57">
        <v>435</v>
      </c>
      <c r="B234" s="58">
        <v>1666</v>
      </c>
      <c r="C234" s="57">
        <v>16</v>
      </c>
      <c r="D234" s="59">
        <v>35.409999999999997</v>
      </c>
      <c r="E234" s="59">
        <v>37.180500000000002</v>
      </c>
      <c r="F234" s="60">
        <v>40765</v>
      </c>
      <c r="G234" s="61">
        <v>1</v>
      </c>
      <c r="H234" s="61">
        <v>5</v>
      </c>
      <c r="J234" s="57" t="s">
        <v>1576</v>
      </c>
      <c r="K234" s="68" t="s">
        <v>2817</v>
      </c>
      <c r="L234" s="60">
        <v>40765</v>
      </c>
      <c r="M234" s="44" t="str">
        <f>IF(ISNA(VLOOKUP(Table37[[#This Row],[Vendor_ID]],'Rejection Pivot'!$A$5:$C$86,3,0)),"A",IF(VLOOKUP(Table37[[#This Row],[Vendor_ID]],'Rejection Pivot'!$A$5:$C$86,3,0)=0,"A",IF(VLOOKUP(Table37[[#This Row],[Vendor_ID]],'Rejection Pivot'!$A$5:$C$86,3,0)&gt;=3,"F","B")))</f>
        <v>B</v>
      </c>
      <c r="N234" s="44" t="str">
        <f>IF(Table37[[#This Row],[Reputation Test]]=Table37[[#This Row],[REPUTASI]],"","Reputasi di katalog salah")</f>
        <v/>
      </c>
    </row>
    <row r="235" spans="1:14" x14ac:dyDescent="0.25">
      <c r="A235" s="57">
        <v>436</v>
      </c>
      <c r="B235" s="58">
        <v>1492</v>
      </c>
      <c r="C235" s="57">
        <v>17</v>
      </c>
      <c r="D235" s="59">
        <v>39.33</v>
      </c>
      <c r="E235" s="59">
        <v>41.296500000000002</v>
      </c>
      <c r="F235" s="60">
        <v>40755</v>
      </c>
      <c r="G235" s="61">
        <v>1</v>
      </c>
      <c r="H235" s="61">
        <v>5</v>
      </c>
      <c r="J235" s="57" t="s">
        <v>1576</v>
      </c>
      <c r="K235" s="68" t="s">
        <v>2810</v>
      </c>
      <c r="L235" s="60">
        <v>40755</v>
      </c>
      <c r="M235" s="44" t="str">
        <f>IF(ISNA(VLOOKUP(Table37[[#This Row],[Vendor_ID]],'Rejection Pivot'!$A$5:$C$86,3,0)),"A",IF(VLOOKUP(Table37[[#This Row],[Vendor_ID]],'Rejection Pivot'!$A$5:$C$86,3,0)=0,"A",IF(VLOOKUP(Table37[[#This Row],[Vendor_ID]],'Rejection Pivot'!$A$5:$C$86,3,0)&gt;=3,"F","B")))</f>
        <v>B</v>
      </c>
      <c r="N235" s="44" t="str">
        <f>IF(Table37[[#This Row],[Reputation Test]]=Table37[[#This Row],[REPUTASI]],"","Reputasi di katalog salah")</f>
        <v>Reputasi di katalog salah</v>
      </c>
    </row>
    <row r="236" spans="1:14" hidden="1" x14ac:dyDescent="0.25">
      <c r="A236" s="57">
        <v>436</v>
      </c>
      <c r="B236" s="58">
        <v>1534</v>
      </c>
      <c r="C236" s="57">
        <v>19</v>
      </c>
      <c r="D236" s="59">
        <v>39.479999999999997</v>
      </c>
      <c r="E236" s="59">
        <v>41.454000000000001</v>
      </c>
      <c r="F236" s="60">
        <v>40783</v>
      </c>
      <c r="G236" s="61">
        <v>1</v>
      </c>
      <c r="H236" s="61">
        <v>5</v>
      </c>
      <c r="J236" s="57" t="s">
        <v>1576</v>
      </c>
      <c r="K236" s="68" t="s">
        <v>2817</v>
      </c>
      <c r="L236" s="60">
        <v>40783</v>
      </c>
      <c r="M236" s="44" t="str">
        <f>IF(ISNA(VLOOKUP(Table37[[#This Row],[Vendor_ID]],'Rejection Pivot'!$A$5:$C$86,3,0)),"A",IF(VLOOKUP(Table37[[#This Row],[Vendor_ID]],'Rejection Pivot'!$A$5:$C$86,3,0)=0,"A",IF(VLOOKUP(Table37[[#This Row],[Vendor_ID]],'Rejection Pivot'!$A$5:$C$86,3,0)&gt;=3,"F","B")))</f>
        <v>B</v>
      </c>
      <c r="N236" s="44" t="str">
        <f>IF(Table37[[#This Row],[Reputation Test]]=Table37[[#This Row],[REPUTASI]],"","Reputasi di katalog salah")</f>
        <v/>
      </c>
    </row>
    <row r="237" spans="1:14" hidden="1" x14ac:dyDescent="0.25">
      <c r="A237" s="57">
        <v>436</v>
      </c>
      <c r="B237" s="58">
        <v>1666</v>
      </c>
      <c r="C237" s="57">
        <v>16</v>
      </c>
      <c r="D237" s="59">
        <v>39.479999999999997</v>
      </c>
      <c r="E237" s="59">
        <v>41.454000000000001</v>
      </c>
      <c r="F237" s="60">
        <v>40765</v>
      </c>
      <c r="G237" s="61">
        <v>1</v>
      </c>
      <c r="H237" s="61">
        <v>5</v>
      </c>
      <c r="J237" s="57" t="s">
        <v>1576</v>
      </c>
      <c r="K237" s="68" t="s">
        <v>2817</v>
      </c>
      <c r="L237" s="60">
        <v>40765</v>
      </c>
      <c r="M237" s="44" t="str">
        <f>IF(ISNA(VLOOKUP(Table37[[#This Row],[Vendor_ID]],'Rejection Pivot'!$A$5:$C$86,3,0)),"A",IF(VLOOKUP(Table37[[#This Row],[Vendor_ID]],'Rejection Pivot'!$A$5:$C$86,3,0)=0,"A",IF(VLOOKUP(Table37[[#This Row],[Vendor_ID]],'Rejection Pivot'!$A$5:$C$86,3,0)&gt;=3,"F","B")))</f>
        <v>B</v>
      </c>
      <c r="N237" s="44" t="str">
        <f>IF(Table37[[#This Row],[Reputation Test]]=Table37[[#This Row],[REPUTASI]],"","Reputasi di katalog salah")</f>
        <v/>
      </c>
    </row>
    <row r="238" spans="1:14" hidden="1" x14ac:dyDescent="0.25">
      <c r="A238" s="57">
        <v>437</v>
      </c>
      <c r="B238" s="58">
        <v>1492</v>
      </c>
      <c r="C238" s="57">
        <v>17</v>
      </c>
      <c r="D238" s="59">
        <v>35.26</v>
      </c>
      <c r="E238" s="59">
        <v>37.023000000000003</v>
      </c>
      <c r="F238" s="60">
        <v>40761</v>
      </c>
      <c r="G238" s="61">
        <v>1</v>
      </c>
      <c r="H238" s="61">
        <v>5</v>
      </c>
      <c r="J238" s="57" t="s">
        <v>1576</v>
      </c>
      <c r="K238" s="68" t="s">
        <v>2817</v>
      </c>
      <c r="L238" s="60">
        <v>40761</v>
      </c>
      <c r="M238" s="44" t="str">
        <f>IF(ISNA(VLOOKUP(Table37[[#This Row],[Vendor_ID]],'Rejection Pivot'!$A$5:$C$86,3,0)),"A",IF(VLOOKUP(Table37[[#This Row],[Vendor_ID]],'Rejection Pivot'!$A$5:$C$86,3,0)=0,"A",IF(VLOOKUP(Table37[[#This Row],[Vendor_ID]],'Rejection Pivot'!$A$5:$C$86,3,0)&gt;=3,"F","B")))</f>
        <v>B</v>
      </c>
      <c r="N238" s="44" t="str">
        <f>IF(Table37[[#This Row],[Reputation Test]]=Table37[[#This Row],[REPUTASI]],"","Reputasi di katalog salah")</f>
        <v/>
      </c>
    </row>
    <row r="239" spans="1:14" hidden="1" x14ac:dyDescent="0.25">
      <c r="A239" s="57">
        <v>437</v>
      </c>
      <c r="B239" s="58">
        <v>1534</v>
      </c>
      <c r="C239" s="57">
        <v>19</v>
      </c>
      <c r="D239" s="59">
        <v>35.409999999999997</v>
      </c>
      <c r="E239" s="59">
        <v>37.180500000000002</v>
      </c>
      <c r="F239" s="60">
        <v>40765</v>
      </c>
      <c r="G239" s="61">
        <v>1</v>
      </c>
      <c r="H239" s="61">
        <v>5</v>
      </c>
      <c r="J239" s="57" t="s">
        <v>1576</v>
      </c>
      <c r="K239" s="68" t="s">
        <v>2817</v>
      </c>
      <c r="L239" s="60">
        <v>40765</v>
      </c>
      <c r="M239" s="44" t="str">
        <f>IF(ISNA(VLOOKUP(Table37[[#This Row],[Vendor_ID]],'Rejection Pivot'!$A$5:$C$86,3,0)),"A",IF(VLOOKUP(Table37[[#This Row],[Vendor_ID]],'Rejection Pivot'!$A$5:$C$86,3,0)=0,"A",IF(VLOOKUP(Table37[[#This Row],[Vendor_ID]],'Rejection Pivot'!$A$5:$C$86,3,0)&gt;=3,"F","B")))</f>
        <v>B</v>
      </c>
      <c r="N239" s="44" t="str">
        <f>IF(Table37[[#This Row],[Reputation Test]]=Table37[[#This Row],[REPUTASI]],"","Reputasi di katalog salah")</f>
        <v/>
      </c>
    </row>
    <row r="240" spans="1:14" hidden="1" x14ac:dyDescent="0.25">
      <c r="A240" s="57">
        <v>437</v>
      </c>
      <c r="B240" s="58">
        <v>1666</v>
      </c>
      <c r="C240" s="57">
        <v>16</v>
      </c>
      <c r="D240" s="59">
        <v>35.409999999999997</v>
      </c>
      <c r="E240" s="59">
        <v>37.180500000000002</v>
      </c>
      <c r="F240" s="60">
        <v>40772</v>
      </c>
      <c r="G240" s="61">
        <v>1</v>
      </c>
      <c r="H240" s="61">
        <v>5</v>
      </c>
      <c r="J240" s="57" t="s">
        <v>1576</v>
      </c>
      <c r="K240" s="68" t="s">
        <v>2817</v>
      </c>
      <c r="L240" s="60">
        <v>40772</v>
      </c>
      <c r="M240" s="44" t="str">
        <f>IF(ISNA(VLOOKUP(Table37[[#This Row],[Vendor_ID]],'Rejection Pivot'!$A$5:$C$86,3,0)),"A",IF(VLOOKUP(Table37[[#This Row],[Vendor_ID]],'Rejection Pivot'!$A$5:$C$86,3,0)=0,"A",IF(VLOOKUP(Table37[[#This Row],[Vendor_ID]],'Rejection Pivot'!$A$5:$C$86,3,0)&gt;=3,"F","B")))</f>
        <v>B</v>
      </c>
      <c r="N240" s="44" t="str">
        <f>IF(Table37[[#This Row],[Reputation Test]]=Table37[[#This Row],[REPUTASI]],"","Reputasi di katalog salah")</f>
        <v/>
      </c>
    </row>
    <row r="241" spans="1:14" hidden="1" x14ac:dyDescent="0.25">
      <c r="A241" s="57">
        <v>438</v>
      </c>
      <c r="B241" s="58">
        <v>1540</v>
      </c>
      <c r="C241" s="57">
        <v>17</v>
      </c>
      <c r="D241" s="59">
        <v>39.26</v>
      </c>
      <c r="E241" s="59">
        <v>41.222999999999999</v>
      </c>
      <c r="F241" s="60">
        <v>40780</v>
      </c>
      <c r="G241" s="61">
        <v>1</v>
      </c>
      <c r="H241" s="61">
        <v>5</v>
      </c>
      <c r="J241" s="57" t="s">
        <v>1576</v>
      </c>
      <c r="K241" s="68" t="s">
        <v>2810</v>
      </c>
      <c r="L241" s="60">
        <v>40780</v>
      </c>
      <c r="M241" s="44" t="str">
        <f>IF(ISNA(VLOOKUP(Table37[[#This Row],[Vendor_ID]],'Rejection Pivot'!$A$5:$C$86,3,0)),"A",IF(VLOOKUP(Table37[[#This Row],[Vendor_ID]],'Rejection Pivot'!$A$5:$C$86,3,0)=0,"A",IF(VLOOKUP(Table37[[#This Row],[Vendor_ID]],'Rejection Pivot'!$A$5:$C$86,3,0)&gt;=3,"F","B")))</f>
        <v>A</v>
      </c>
      <c r="N241" s="44" t="str">
        <f>IF(Table37[[#This Row],[Reputation Test]]=Table37[[#This Row],[REPUTASI]],"","Reputasi di katalog salah")</f>
        <v/>
      </c>
    </row>
    <row r="242" spans="1:14" hidden="1" x14ac:dyDescent="0.25">
      <c r="A242" s="57">
        <v>438</v>
      </c>
      <c r="B242" s="58">
        <v>1656</v>
      </c>
      <c r="C242" s="57">
        <v>16</v>
      </c>
      <c r="D242" s="59">
        <v>45.41</v>
      </c>
      <c r="E242" s="59">
        <v>47.680500000000002</v>
      </c>
      <c r="F242" s="60">
        <v>40772</v>
      </c>
      <c r="G242" s="61">
        <v>1</v>
      </c>
      <c r="H242" s="61">
        <v>5</v>
      </c>
      <c r="J242" s="57" t="s">
        <v>1576</v>
      </c>
      <c r="K242" s="68" t="s">
        <v>2810</v>
      </c>
      <c r="L242" s="60">
        <v>40772</v>
      </c>
      <c r="M242" s="44" t="str">
        <f>IF(ISNA(VLOOKUP(Table37[[#This Row],[Vendor_ID]],'Rejection Pivot'!$A$5:$C$86,3,0)),"A",IF(VLOOKUP(Table37[[#This Row],[Vendor_ID]],'Rejection Pivot'!$A$5:$C$86,3,0)=0,"A",IF(VLOOKUP(Table37[[#This Row],[Vendor_ID]],'Rejection Pivot'!$A$5:$C$86,3,0)&gt;=3,"F","B")))</f>
        <v>A</v>
      </c>
      <c r="N242" s="44" t="str">
        <f>IF(Table37[[#This Row],[Reputation Test]]=Table37[[#This Row],[REPUTASI]],"","Reputasi di katalog salah")</f>
        <v/>
      </c>
    </row>
    <row r="243" spans="1:14" hidden="1" x14ac:dyDescent="0.25">
      <c r="A243" s="57">
        <v>439</v>
      </c>
      <c r="B243" s="58">
        <v>1540</v>
      </c>
      <c r="C243" s="57">
        <v>17</v>
      </c>
      <c r="D243" s="59">
        <v>43.33</v>
      </c>
      <c r="E243" s="59">
        <v>45.496499999999997</v>
      </c>
      <c r="F243" s="60">
        <v>40780</v>
      </c>
      <c r="G243" s="61">
        <v>1</v>
      </c>
      <c r="H243" s="61">
        <v>5</v>
      </c>
      <c r="J243" s="57" t="s">
        <v>1576</v>
      </c>
      <c r="K243" s="68" t="s">
        <v>2810</v>
      </c>
      <c r="L243" s="60">
        <v>40780</v>
      </c>
      <c r="M243" s="44" t="str">
        <f>IF(ISNA(VLOOKUP(Table37[[#This Row],[Vendor_ID]],'Rejection Pivot'!$A$5:$C$86,3,0)),"A",IF(VLOOKUP(Table37[[#This Row],[Vendor_ID]],'Rejection Pivot'!$A$5:$C$86,3,0)=0,"A",IF(VLOOKUP(Table37[[#This Row],[Vendor_ID]],'Rejection Pivot'!$A$5:$C$86,3,0)&gt;=3,"F","B")))</f>
        <v>A</v>
      </c>
      <c r="N243" s="44" t="str">
        <f>IF(Table37[[#This Row],[Reputation Test]]=Table37[[#This Row],[REPUTASI]],"","Reputasi di katalog salah")</f>
        <v/>
      </c>
    </row>
    <row r="244" spans="1:14" hidden="1" x14ac:dyDescent="0.25">
      <c r="A244" s="57">
        <v>439</v>
      </c>
      <c r="B244" s="58">
        <v>1656</v>
      </c>
      <c r="C244" s="57">
        <v>16</v>
      </c>
      <c r="D244" s="59">
        <v>43.41</v>
      </c>
      <c r="E244" s="59">
        <v>45.580500000000001</v>
      </c>
      <c r="F244" s="60">
        <v>40772</v>
      </c>
      <c r="G244" s="61">
        <v>1</v>
      </c>
      <c r="H244" s="61">
        <v>5</v>
      </c>
      <c r="J244" s="57" t="s">
        <v>1576</v>
      </c>
      <c r="K244" s="68" t="s">
        <v>2810</v>
      </c>
      <c r="L244" s="60">
        <v>40772</v>
      </c>
      <c r="M244" s="44" t="str">
        <f>IF(ISNA(VLOOKUP(Table37[[#This Row],[Vendor_ID]],'Rejection Pivot'!$A$5:$C$86,3,0)),"A",IF(VLOOKUP(Table37[[#This Row],[Vendor_ID]],'Rejection Pivot'!$A$5:$C$86,3,0)=0,"A",IF(VLOOKUP(Table37[[#This Row],[Vendor_ID]],'Rejection Pivot'!$A$5:$C$86,3,0)&gt;=3,"F","B")))</f>
        <v>A</v>
      </c>
      <c r="N244" s="44" t="str">
        <f>IF(Table37[[#This Row],[Reputation Test]]=Table37[[#This Row],[REPUTASI]],"","Reputasi di katalog salah")</f>
        <v/>
      </c>
    </row>
    <row r="245" spans="1:14" hidden="1" x14ac:dyDescent="0.25">
      <c r="A245" s="57">
        <v>440</v>
      </c>
      <c r="B245" s="58">
        <v>1540</v>
      </c>
      <c r="C245" s="57">
        <v>17</v>
      </c>
      <c r="D245" s="59">
        <v>39.26</v>
      </c>
      <c r="E245" s="59">
        <v>41.222999999999999</v>
      </c>
      <c r="F245" s="60">
        <v>40761</v>
      </c>
      <c r="G245" s="61">
        <v>1</v>
      </c>
      <c r="H245" s="61">
        <v>5</v>
      </c>
      <c r="J245" s="57" t="s">
        <v>1576</v>
      </c>
      <c r="K245" s="68" t="s">
        <v>2810</v>
      </c>
      <c r="L245" s="60">
        <v>40761</v>
      </c>
      <c r="M245" s="44" t="str">
        <f>IF(ISNA(VLOOKUP(Table37[[#This Row],[Vendor_ID]],'Rejection Pivot'!$A$5:$C$86,3,0)),"A",IF(VLOOKUP(Table37[[#This Row],[Vendor_ID]],'Rejection Pivot'!$A$5:$C$86,3,0)=0,"A",IF(VLOOKUP(Table37[[#This Row],[Vendor_ID]],'Rejection Pivot'!$A$5:$C$86,3,0)&gt;=3,"F","B")))</f>
        <v>A</v>
      </c>
      <c r="N245" s="44" t="str">
        <f>IF(Table37[[#This Row],[Reputation Test]]=Table37[[#This Row],[REPUTASI]],"","Reputasi di katalog salah")</f>
        <v/>
      </c>
    </row>
    <row r="246" spans="1:14" hidden="1" x14ac:dyDescent="0.25">
      <c r="A246" s="57">
        <v>440</v>
      </c>
      <c r="B246" s="58">
        <v>1656</v>
      </c>
      <c r="C246" s="57">
        <v>16</v>
      </c>
      <c r="D246" s="59">
        <v>47.48</v>
      </c>
      <c r="E246" s="59">
        <v>49.853999999999999</v>
      </c>
      <c r="F246" s="60">
        <v>40772</v>
      </c>
      <c r="G246" s="61">
        <v>1</v>
      </c>
      <c r="H246" s="61">
        <v>5</v>
      </c>
      <c r="J246" s="57" t="s">
        <v>1576</v>
      </c>
      <c r="K246" s="68" t="s">
        <v>2810</v>
      </c>
      <c r="L246" s="60">
        <v>40772</v>
      </c>
      <c r="M246" s="44" t="str">
        <f>IF(ISNA(VLOOKUP(Table37[[#This Row],[Vendor_ID]],'Rejection Pivot'!$A$5:$C$86,3,0)),"A",IF(VLOOKUP(Table37[[#This Row],[Vendor_ID]],'Rejection Pivot'!$A$5:$C$86,3,0)=0,"A",IF(VLOOKUP(Table37[[#This Row],[Vendor_ID]],'Rejection Pivot'!$A$5:$C$86,3,0)&gt;=3,"F","B")))</f>
        <v>A</v>
      </c>
      <c r="N246" s="44" t="str">
        <f>IF(Table37[[#This Row],[Reputation Test]]=Table37[[#This Row],[REPUTASI]],"","Reputasi di katalog salah")</f>
        <v/>
      </c>
    </row>
    <row r="247" spans="1:14" hidden="1" x14ac:dyDescent="0.25">
      <c r="A247" s="57">
        <v>441</v>
      </c>
      <c r="B247" s="58">
        <v>1540</v>
      </c>
      <c r="C247" s="57">
        <v>17</v>
      </c>
      <c r="D247" s="59">
        <v>37.26</v>
      </c>
      <c r="E247" s="59">
        <v>39.122999999999998</v>
      </c>
      <c r="F247" s="60">
        <v>40761</v>
      </c>
      <c r="G247" s="61">
        <v>1</v>
      </c>
      <c r="H247" s="61">
        <v>5</v>
      </c>
      <c r="J247" s="57" t="s">
        <v>1576</v>
      </c>
      <c r="K247" s="68" t="s">
        <v>2810</v>
      </c>
      <c r="L247" s="60">
        <v>40761</v>
      </c>
      <c r="M247" s="44" t="str">
        <f>IF(ISNA(VLOOKUP(Table37[[#This Row],[Vendor_ID]],'Rejection Pivot'!$A$5:$C$86,3,0)),"A",IF(VLOOKUP(Table37[[#This Row],[Vendor_ID]],'Rejection Pivot'!$A$5:$C$86,3,0)=0,"A",IF(VLOOKUP(Table37[[#This Row],[Vendor_ID]],'Rejection Pivot'!$A$5:$C$86,3,0)&gt;=3,"F","B")))</f>
        <v>A</v>
      </c>
      <c r="N247" s="44" t="str">
        <f>IF(Table37[[#This Row],[Reputation Test]]=Table37[[#This Row],[REPUTASI]],"","Reputasi di katalog salah")</f>
        <v/>
      </c>
    </row>
    <row r="248" spans="1:14" hidden="1" x14ac:dyDescent="0.25">
      <c r="A248" s="57">
        <v>441</v>
      </c>
      <c r="B248" s="58">
        <v>1656</v>
      </c>
      <c r="C248" s="57">
        <v>16</v>
      </c>
      <c r="D248" s="59">
        <v>43.41</v>
      </c>
      <c r="E248" s="59">
        <v>45.580500000000001</v>
      </c>
      <c r="F248" s="60">
        <v>40772</v>
      </c>
      <c r="G248" s="61">
        <v>1</v>
      </c>
      <c r="H248" s="61">
        <v>5</v>
      </c>
      <c r="J248" s="57" t="s">
        <v>1576</v>
      </c>
      <c r="K248" s="68" t="s">
        <v>2810</v>
      </c>
      <c r="L248" s="60">
        <v>40772</v>
      </c>
      <c r="M248" s="44" t="str">
        <f>IF(ISNA(VLOOKUP(Table37[[#This Row],[Vendor_ID]],'Rejection Pivot'!$A$5:$C$86,3,0)),"A",IF(VLOOKUP(Table37[[#This Row],[Vendor_ID]],'Rejection Pivot'!$A$5:$C$86,3,0)=0,"A",IF(VLOOKUP(Table37[[#This Row],[Vendor_ID]],'Rejection Pivot'!$A$5:$C$86,3,0)&gt;=3,"F","B")))</f>
        <v>A</v>
      </c>
      <c r="N248" s="44" t="str">
        <f>IF(Table37[[#This Row],[Reputation Test]]=Table37[[#This Row],[REPUTASI]],"","Reputasi di katalog salah")</f>
        <v/>
      </c>
    </row>
    <row r="249" spans="1:14" hidden="1" x14ac:dyDescent="0.25">
      <c r="A249" s="57">
        <v>442</v>
      </c>
      <c r="B249" s="58">
        <v>1540</v>
      </c>
      <c r="C249" s="57">
        <v>17</v>
      </c>
      <c r="D249" s="59">
        <v>41.33</v>
      </c>
      <c r="E249" s="59">
        <v>43.396500000000003</v>
      </c>
      <c r="F249" s="60">
        <v>40761</v>
      </c>
      <c r="G249" s="61">
        <v>1</v>
      </c>
      <c r="H249" s="61">
        <v>5</v>
      </c>
      <c r="J249" s="57" t="s">
        <v>1576</v>
      </c>
      <c r="K249" s="68" t="s">
        <v>2810</v>
      </c>
      <c r="L249" s="60">
        <v>40761</v>
      </c>
      <c r="M249" s="44" t="str">
        <f>IF(ISNA(VLOOKUP(Table37[[#This Row],[Vendor_ID]],'Rejection Pivot'!$A$5:$C$86,3,0)),"A",IF(VLOOKUP(Table37[[#This Row],[Vendor_ID]],'Rejection Pivot'!$A$5:$C$86,3,0)=0,"A",IF(VLOOKUP(Table37[[#This Row],[Vendor_ID]],'Rejection Pivot'!$A$5:$C$86,3,0)&gt;=3,"F","B")))</f>
        <v>A</v>
      </c>
      <c r="N249" s="44" t="str">
        <f>IF(Table37[[#This Row],[Reputation Test]]=Table37[[#This Row],[REPUTASI]],"","Reputasi di katalog salah")</f>
        <v/>
      </c>
    </row>
    <row r="250" spans="1:14" hidden="1" x14ac:dyDescent="0.25">
      <c r="A250" s="57">
        <v>442</v>
      </c>
      <c r="B250" s="58">
        <v>1656</v>
      </c>
      <c r="C250" s="57">
        <v>16</v>
      </c>
      <c r="D250" s="59">
        <v>41.41</v>
      </c>
      <c r="E250" s="59">
        <v>43.480499999999999</v>
      </c>
      <c r="F250" s="60">
        <v>40777</v>
      </c>
      <c r="G250" s="61">
        <v>1</v>
      </c>
      <c r="H250" s="61">
        <v>5</v>
      </c>
      <c r="J250" s="57" t="s">
        <v>1576</v>
      </c>
      <c r="K250" s="68" t="s">
        <v>2810</v>
      </c>
      <c r="L250" s="60">
        <v>40777</v>
      </c>
      <c r="M250" s="44" t="str">
        <f>IF(ISNA(VLOOKUP(Table37[[#This Row],[Vendor_ID]],'Rejection Pivot'!$A$5:$C$86,3,0)),"A",IF(VLOOKUP(Table37[[#This Row],[Vendor_ID]],'Rejection Pivot'!$A$5:$C$86,3,0)=0,"A",IF(VLOOKUP(Table37[[#This Row],[Vendor_ID]],'Rejection Pivot'!$A$5:$C$86,3,0)&gt;=3,"F","B")))</f>
        <v>A</v>
      </c>
      <c r="N250" s="44" t="str">
        <f>IF(Table37[[#This Row],[Reputation Test]]=Table37[[#This Row],[REPUTASI]],"","Reputasi di katalog salah")</f>
        <v/>
      </c>
    </row>
    <row r="251" spans="1:14" hidden="1" x14ac:dyDescent="0.25">
      <c r="A251" s="57">
        <v>443</v>
      </c>
      <c r="B251" s="58">
        <v>1540</v>
      </c>
      <c r="C251" s="57">
        <v>17</v>
      </c>
      <c r="D251" s="59">
        <v>37.26</v>
      </c>
      <c r="E251" s="59">
        <v>39.122999999999998</v>
      </c>
      <c r="F251" s="60">
        <v>40761</v>
      </c>
      <c r="G251" s="61">
        <v>1</v>
      </c>
      <c r="H251" s="61">
        <v>5</v>
      </c>
      <c r="J251" s="57" t="s">
        <v>1576</v>
      </c>
      <c r="K251" s="68" t="s">
        <v>2810</v>
      </c>
      <c r="L251" s="60">
        <v>40761</v>
      </c>
      <c r="M251" s="44" t="str">
        <f>IF(ISNA(VLOOKUP(Table37[[#This Row],[Vendor_ID]],'Rejection Pivot'!$A$5:$C$86,3,0)),"A",IF(VLOOKUP(Table37[[#This Row],[Vendor_ID]],'Rejection Pivot'!$A$5:$C$86,3,0)=0,"A",IF(VLOOKUP(Table37[[#This Row],[Vendor_ID]],'Rejection Pivot'!$A$5:$C$86,3,0)&gt;=3,"F","B")))</f>
        <v>A</v>
      </c>
      <c r="N251" s="44" t="str">
        <f>IF(Table37[[#This Row],[Reputation Test]]=Table37[[#This Row],[REPUTASI]],"","Reputasi di katalog salah")</f>
        <v/>
      </c>
    </row>
    <row r="252" spans="1:14" hidden="1" x14ac:dyDescent="0.25">
      <c r="A252" s="57">
        <v>443</v>
      </c>
      <c r="B252" s="58">
        <v>1656</v>
      </c>
      <c r="C252" s="57">
        <v>16</v>
      </c>
      <c r="D252" s="59">
        <v>45.48</v>
      </c>
      <c r="E252" s="59">
        <v>47.753999999999998</v>
      </c>
      <c r="F252" s="60">
        <v>40777</v>
      </c>
      <c r="G252" s="61">
        <v>1</v>
      </c>
      <c r="H252" s="61">
        <v>5</v>
      </c>
      <c r="J252" s="57" t="s">
        <v>1576</v>
      </c>
      <c r="K252" s="68" t="s">
        <v>2810</v>
      </c>
      <c r="L252" s="60">
        <v>40777</v>
      </c>
      <c r="M252" s="44" t="str">
        <f>IF(ISNA(VLOOKUP(Table37[[#This Row],[Vendor_ID]],'Rejection Pivot'!$A$5:$C$86,3,0)),"A",IF(VLOOKUP(Table37[[#This Row],[Vendor_ID]],'Rejection Pivot'!$A$5:$C$86,3,0)=0,"A",IF(VLOOKUP(Table37[[#This Row],[Vendor_ID]],'Rejection Pivot'!$A$5:$C$86,3,0)&gt;=3,"F","B")))</f>
        <v>A</v>
      </c>
      <c r="N252" s="44" t="str">
        <f>IF(Table37[[#This Row],[Reputation Test]]=Table37[[#This Row],[REPUTASI]],"","Reputasi di katalog salah")</f>
        <v/>
      </c>
    </row>
    <row r="253" spans="1:14" hidden="1" x14ac:dyDescent="0.25">
      <c r="A253" s="57">
        <v>444</v>
      </c>
      <c r="B253" s="58">
        <v>1540</v>
      </c>
      <c r="C253" s="57">
        <v>17</v>
      </c>
      <c r="D253" s="59">
        <v>35.26</v>
      </c>
      <c r="E253" s="59">
        <v>37.023000000000003</v>
      </c>
      <c r="F253" s="60">
        <v>40767</v>
      </c>
      <c r="G253" s="61">
        <v>1</v>
      </c>
      <c r="H253" s="61">
        <v>5</v>
      </c>
      <c r="J253" s="57" t="s">
        <v>1576</v>
      </c>
      <c r="K253" s="68" t="s">
        <v>2810</v>
      </c>
      <c r="L253" s="60">
        <v>40767</v>
      </c>
      <c r="M253" s="44" t="str">
        <f>IF(ISNA(VLOOKUP(Table37[[#This Row],[Vendor_ID]],'Rejection Pivot'!$A$5:$C$86,3,0)),"A",IF(VLOOKUP(Table37[[#This Row],[Vendor_ID]],'Rejection Pivot'!$A$5:$C$86,3,0)=0,"A",IF(VLOOKUP(Table37[[#This Row],[Vendor_ID]],'Rejection Pivot'!$A$5:$C$86,3,0)&gt;=3,"F","B")))</f>
        <v>A</v>
      </c>
      <c r="N253" s="44" t="str">
        <f>IF(Table37[[#This Row],[Reputation Test]]=Table37[[#This Row],[REPUTASI]],"","Reputasi di katalog salah")</f>
        <v/>
      </c>
    </row>
    <row r="254" spans="1:14" hidden="1" x14ac:dyDescent="0.25">
      <c r="A254" s="57">
        <v>444</v>
      </c>
      <c r="B254" s="58">
        <v>1656</v>
      </c>
      <c r="C254" s="57">
        <v>16</v>
      </c>
      <c r="D254" s="59">
        <v>41.41</v>
      </c>
      <c r="E254" s="59">
        <v>43.480499999999999</v>
      </c>
      <c r="F254" s="60">
        <v>40777</v>
      </c>
      <c r="G254" s="61">
        <v>1</v>
      </c>
      <c r="H254" s="61">
        <v>5</v>
      </c>
      <c r="J254" s="57" t="s">
        <v>1576</v>
      </c>
      <c r="K254" s="68" t="s">
        <v>2810</v>
      </c>
      <c r="L254" s="60">
        <v>40777</v>
      </c>
      <c r="M254" s="44" t="str">
        <f>IF(ISNA(VLOOKUP(Table37[[#This Row],[Vendor_ID]],'Rejection Pivot'!$A$5:$C$86,3,0)),"A",IF(VLOOKUP(Table37[[#This Row],[Vendor_ID]],'Rejection Pivot'!$A$5:$C$86,3,0)=0,"A",IF(VLOOKUP(Table37[[#This Row],[Vendor_ID]],'Rejection Pivot'!$A$5:$C$86,3,0)&gt;=3,"F","B")))</f>
        <v>A</v>
      </c>
      <c r="N254" s="44" t="str">
        <f>IF(Table37[[#This Row],[Reputation Test]]=Table37[[#This Row],[REPUTASI]],"","Reputasi di katalog salah")</f>
        <v/>
      </c>
    </row>
    <row r="255" spans="1:14" hidden="1" x14ac:dyDescent="0.25">
      <c r="A255" s="57">
        <v>445</v>
      </c>
      <c r="B255" s="58">
        <v>1540</v>
      </c>
      <c r="C255" s="57">
        <v>17</v>
      </c>
      <c r="D255" s="59">
        <v>39.33</v>
      </c>
      <c r="E255" s="59">
        <v>41.296500000000002</v>
      </c>
      <c r="F255" s="60">
        <v>40767</v>
      </c>
      <c r="G255" s="61">
        <v>1</v>
      </c>
      <c r="H255" s="61">
        <v>5</v>
      </c>
      <c r="J255" s="57" t="s">
        <v>1576</v>
      </c>
      <c r="K255" s="68" t="s">
        <v>2810</v>
      </c>
      <c r="L255" s="60">
        <v>40767</v>
      </c>
      <c r="M255" s="44" t="str">
        <f>IF(ISNA(VLOOKUP(Table37[[#This Row],[Vendor_ID]],'Rejection Pivot'!$A$5:$C$86,3,0)),"A",IF(VLOOKUP(Table37[[#This Row],[Vendor_ID]],'Rejection Pivot'!$A$5:$C$86,3,0)=0,"A",IF(VLOOKUP(Table37[[#This Row],[Vendor_ID]],'Rejection Pivot'!$A$5:$C$86,3,0)&gt;=3,"F","B")))</f>
        <v>A</v>
      </c>
      <c r="N255" s="44" t="str">
        <f>IF(Table37[[#This Row],[Reputation Test]]=Table37[[#This Row],[REPUTASI]],"","Reputasi di katalog salah")</f>
        <v/>
      </c>
    </row>
    <row r="256" spans="1:14" hidden="1" x14ac:dyDescent="0.25">
      <c r="A256" s="57">
        <v>445</v>
      </c>
      <c r="B256" s="58">
        <v>1656</v>
      </c>
      <c r="C256" s="57">
        <v>16</v>
      </c>
      <c r="D256" s="59">
        <v>39.409999999999997</v>
      </c>
      <c r="E256" s="59">
        <v>41.380499999999998</v>
      </c>
      <c r="F256" s="60">
        <v>40783</v>
      </c>
      <c r="G256" s="61">
        <v>1</v>
      </c>
      <c r="H256" s="61">
        <v>5</v>
      </c>
      <c r="J256" s="57" t="s">
        <v>1576</v>
      </c>
      <c r="K256" s="68" t="s">
        <v>2810</v>
      </c>
      <c r="L256" s="60">
        <v>40783</v>
      </c>
      <c r="M256" s="44" t="str">
        <f>IF(ISNA(VLOOKUP(Table37[[#This Row],[Vendor_ID]],'Rejection Pivot'!$A$5:$C$86,3,0)),"A",IF(VLOOKUP(Table37[[#This Row],[Vendor_ID]],'Rejection Pivot'!$A$5:$C$86,3,0)=0,"A",IF(VLOOKUP(Table37[[#This Row],[Vendor_ID]],'Rejection Pivot'!$A$5:$C$86,3,0)&gt;=3,"F","B")))</f>
        <v>A</v>
      </c>
      <c r="N256" s="44" t="str">
        <f>IF(Table37[[#This Row],[Reputation Test]]=Table37[[#This Row],[REPUTASI]],"","Reputasi di katalog salah")</f>
        <v/>
      </c>
    </row>
    <row r="257" spans="1:14" hidden="1" x14ac:dyDescent="0.25">
      <c r="A257" s="57">
        <v>446</v>
      </c>
      <c r="B257" s="58">
        <v>1540</v>
      </c>
      <c r="C257" s="57">
        <v>17</v>
      </c>
      <c r="D257" s="59">
        <v>35.26</v>
      </c>
      <c r="E257" s="59">
        <v>37.023000000000003</v>
      </c>
      <c r="F257" s="60">
        <v>40767</v>
      </c>
      <c r="G257" s="61">
        <v>1</v>
      </c>
      <c r="H257" s="61">
        <v>5</v>
      </c>
      <c r="J257" s="57" t="s">
        <v>1576</v>
      </c>
      <c r="K257" s="68" t="s">
        <v>2810</v>
      </c>
      <c r="L257" s="60">
        <v>40767</v>
      </c>
      <c r="M257" s="44" t="str">
        <f>IF(ISNA(VLOOKUP(Table37[[#This Row],[Vendor_ID]],'Rejection Pivot'!$A$5:$C$86,3,0)),"A",IF(VLOOKUP(Table37[[#This Row],[Vendor_ID]],'Rejection Pivot'!$A$5:$C$86,3,0)=0,"A",IF(VLOOKUP(Table37[[#This Row],[Vendor_ID]],'Rejection Pivot'!$A$5:$C$86,3,0)&gt;=3,"F","B")))</f>
        <v>A</v>
      </c>
      <c r="N257" s="44" t="str">
        <f>IF(Table37[[#This Row],[Reputation Test]]=Table37[[#This Row],[REPUTASI]],"","Reputasi di katalog salah")</f>
        <v/>
      </c>
    </row>
    <row r="258" spans="1:14" hidden="1" x14ac:dyDescent="0.25">
      <c r="A258" s="57">
        <v>446</v>
      </c>
      <c r="B258" s="58">
        <v>1656</v>
      </c>
      <c r="C258" s="57">
        <v>16</v>
      </c>
      <c r="D258" s="59">
        <v>43.48</v>
      </c>
      <c r="E258" s="59">
        <v>45.654000000000003</v>
      </c>
      <c r="F258" s="60">
        <v>40783</v>
      </c>
      <c r="G258" s="61">
        <v>1</v>
      </c>
      <c r="H258" s="61">
        <v>5</v>
      </c>
      <c r="J258" s="57" t="s">
        <v>1576</v>
      </c>
      <c r="K258" s="68" t="s">
        <v>2810</v>
      </c>
      <c r="L258" s="60">
        <v>40783</v>
      </c>
      <c r="M258" s="44" t="str">
        <f>IF(ISNA(VLOOKUP(Table37[[#This Row],[Vendor_ID]],'Rejection Pivot'!$A$5:$C$86,3,0)),"A",IF(VLOOKUP(Table37[[#This Row],[Vendor_ID]],'Rejection Pivot'!$A$5:$C$86,3,0)=0,"A",IF(VLOOKUP(Table37[[#This Row],[Vendor_ID]],'Rejection Pivot'!$A$5:$C$86,3,0)&gt;=3,"F","B")))</f>
        <v>A</v>
      </c>
      <c r="N258" s="44" t="str">
        <f>IF(Table37[[#This Row],[Reputation Test]]=Table37[[#This Row],[REPUTASI]],"","Reputasi di katalog salah")</f>
        <v/>
      </c>
    </row>
    <row r="259" spans="1:14" hidden="1" x14ac:dyDescent="0.25">
      <c r="A259" s="57">
        <v>447</v>
      </c>
      <c r="B259" s="58">
        <v>1540</v>
      </c>
      <c r="C259" s="57">
        <v>17</v>
      </c>
      <c r="D259" s="59">
        <v>45.41</v>
      </c>
      <c r="E259" s="59">
        <v>47.680500000000002</v>
      </c>
      <c r="F259" s="60">
        <v>40767</v>
      </c>
      <c r="G259" s="61">
        <v>1</v>
      </c>
      <c r="H259" s="61">
        <v>5</v>
      </c>
      <c r="J259" s="57" t="s">
        <v>1576</v>
      </c>
      <c r="K259" s="68" t="s">
        <v>2810</v>
      </c>
      <c r="L259" s="60">
        <v>40767</v>
      </c>
      <c r="M259" s="44" t="str">
        <f>IF(ISNA(VLOOKUP(Table37[[#This Row],[Vendor_ID]],'Rejection Pivot'!$A$5:$C$86,3,0)),"A",IF(VLOOKUP(Table37[[#This Row],[Vendor_ID]],'Rejection Pivot'!$A$5:$C$86,3,0)=0,"A",IF(VLOOKUP(Table37[[#This Row],[Vendor_ID]],'Rejection Pivot'!$A$5:$C$86,3,0)&gt;=3,"F","B")))</f>
        <v>A</v>
      </c>
      <c r="N259" s="44" t="str">
        <f>IF(Table37[[#This Row],[Reputation Test]]=Table37[[#This Row],[REPUTASI]],"","Reputasi di katalog salah")</f>
        <v/>
      </c>
    </row>
    <row r="260" spans="1:14" hidden="1" x14ac:dyDescent="0.25">
      <c r="A260" s="57">
        <v>447</v>
      </c>
      <c r="B260" s="58">
        <v>1656</v>
      </c>
      <c r="C260" s="57">
        <v>16</v>
      </c>
      <c r="D260" s="59">
        <v>39.409999999999997</v>
      </c>
      <c r="E260" s="59">
        <v>41.380499999999998</v>
      </c>
      <c r="F260" s="60">
        <v>40783</v>
      </c>
      <c r="G260" s="61">
        <v>1</v>
      </c>
      <c r="H260" s="61">
        <v>5</v>
      </c>
      <c r="J260" s="57" t="s">
        <v>1576</v>
      </c>
      <c r="K260" s="68" t="s">
        <v>2810</v>
      </c>
      <c r="L260" s="60">
        <v>40783</v>
      </c>
      <c r="M260" s="44" t="str">
        <f>IF(ISNA(VLOOKUP(Table37[[#This Row],[Vendor_ID]],'Rejection Pivot'!$A$5:$C$86,3,0)),"A",IF(VLOOKUP(Table37[[#This Row],[Vendor_ID]],'Rejection Pivot'!$A$5:$C$86,3,0)=0,"A",IF(VLOOKUP(Table37[[#This Row],[Vendor_ID]],'Rejection Pivot'!$A$5:$C$86,3,0)&gt;=3,"F","B")))</f>
        <v>A</v>
      </c>
      <c r="N260" s="44" t="str">
        <f>IF(Table37[[#This Row],[Reputation Test]]=Table37[[#This Row],[REPUTASI]],"","Reputasi di katalog salah")</f>
        <v/>
      </c>
    </row>
    <row r="261" spans="1:14" hidden="1" x14ac:dyDescent="0.25">
      <c r="A261" s="57">
        <v>448</v>
      </c>
      <c r="B261" s="58">
        <v>1540</v>
      </c>
      <c r="C261" s="57">
        <v>17</v>
      </c>
      <c r="D261" s="59">
        <v>43.41</v>
      </c>
      <c r="E261" s="59">
        <v>45.580500000000001</v>
      </c>
      <c r="F261" s="60">
        <v>40774</v>
      </c>
      <c r="G261" s="61">
        <v>1</v>
      </c>
      <c r="H261" s="61">
        <v>5</v>
      </c>
      <c r="J261" s="57" t="s">
        <v>1576</v>
      </c>
      <c r="K261" s="68" t="s">
        <v>2810</v>
      </c>
      <c r="L261" s="60">
        <v>40774</v>
      </c>
      <c r="M261" s="44" t="str">
        <f>IF(ISNA(VLOOKUP(Table37[[#This Row],[Vendor_ID]],'Rejection Pivot'!$A$5:$C$86,3,0)),"A",IF(VLOOKUP(Table37[[#This Row],[Vendor_ID]],'Rejection Pivot'!$A$5:$C$86,3,0)=0,"A",IF(VLOOKUP(Table37[[#This Row],[Vendor_ID]],'Rejection Pivot'!$A$5:$C$86,3,0)&gt;=3,"F","B")))</f>
        <v>A</v>
      </c>
      <c r="N261" s="44" t="str">
        <f>IF(Table37[[#This Row],[Reputation Test]]=Table37[[#This Row],[REPUTASI]],"","Reputasi di katalog salah")</f>
        <v/>
      </c>
    </row>
    <row r="262" spans="1:14" hidden="1" x14ac:dyDescent="0.25">
      <c r="A262" s="57">
        <v>448</v>
      </c>
      <c r="B262" s="58">
        <v>1656</v>
      </c>
      <c r="C262" s="57">
        <v>16</v>
      </c>
      <c r="D262" s="59">
        <v>37.409999999999997</v>
      </c>
      <c r="E262" s="59">
        <v>39.280500000000004</v>
      </c>
      <c r="F262" s="60">
        <v>40783</v>
      </c>
      <c r="G262" s="61">
        <v>1</v>
      </c>
      <c r="H262" s="61">
        <v>5</v>
      </c>
      <c r="J262" s="57" t="s">
        <v>1576</v>
      </c>
      <c r="K262" s="68" t="s">
        <v>2810</v>
      </c>
      <c r="L262" s="60">
        <v>40783</v>
      </c>
      <c r="M262" s="44" t="str">
        <f>IF(ISNA(VLOOKUP(Table37[[#This Row],[Vendor_ID]],'Rejection Pivot'!$A$5:$C$86,3,0)),"A",IF(VLOOKUP(Table37[[#This Row],[Vendor_ID]],'Rejection Pivot'!$A$5:$C$86,3,0)=0,"A",IF(VLOOKUP(Table37[[#This Row],[Vendor_ID]],'Rejection Pivot'!$A$5:$C$86,3,0)&gt;=3,"F","B")))</f>
        <v>A</v>
      </c>
      <c r="N262" s="44" t="str">
        <f>IF(Table37[[#This Row],[Reputation Test]]=Table37[[#This Row],[REPUTASI]],"","Reputasi di katalog salah")</f>
        <v/>
      </c>
    </row>
    <row r="263" spans="1:14" hidden="1" x14ac:dyDescent="0.25">
      <c r="A263" s="57">
        <v>449</v>
      </c>
      <c r="B263" s="58">
        <v>1540</v>
      </c>
      <c r="C263" s="57">
        <v>17</v>
      </c>
      <c r="D263" s="59">
        <v>47.48</v>
      </c>
      <c r="E263" s="59">
        <v>49.853999999999999</v>
      </c>
      <c r="F263" s="60">
        <v>40774</v>
      </c>
      <c r="G263" s="61">
        <v>1</v>
      </c>
      <c r="H263" s="61">
        <v>5</v>
      </c>
      <c r="J263" s="57" t="s">
        <v>1576</v>
      </c>
      <c r="K263" s="68" t="s">
        <v>2810</v>
      </c>
      <c r="L263" s="60">
        <v>40774</v>
      </c>
      <c r="M263" s="44" t="str">
        <f>IF(ISNA(VLOOKUP(Table37[[#This Row],[Vendor_ID]],'Rejection Pivot'!$A$5:$C$86,3,0)),"A",IF(VLOOKUP(Table37[[#This Row],[Vendor_ID]],'Rejection Pivot'!$A$5:$C$86,3,0)=0,"A",IF(VLOOKUP(Table37[[#This Row],[Vendor_ID]],'Rejection Pivot'!$A$5:$C$86,3,0)&gt;=3,"F","B")))</f>
        <v>A</v>
      </c>
      <c r="N263" s="44" t="str">
        <f>IF(Table37[[#This Row],[Reputation Test]]=Table37[[#This Row],[REPUTASI]],"","Reputasi di katalog salah")</f>
        <v/>
      </c>
    </row>
    <row r="264" spans="1:14" hidden="1" x14ac:dyDescent="0.25">
      <c r="A264" s="57">
        <v>449</v>
      </c>
      <c r="B264" s="58">
        <v>1656</v>
      </c>
      <c r="C264" s="57">
        <v>16</v>
      </c>
      <c r="D264" s="59">
        <v>41.48</v>
      </c>
      <c r="E264" s="59">
        <v>43.554000000000002</v>
      </c>
      <c r="F264" s="60">
        <v>40783</v>
      </c>
      <c r="G264" s="61">
        <v>1</v>
      </c>
      <c r="H264" s="61">
        <v>5</v>
      </c>
      <c r="J264" s="57" t="s">
        <v>1576</v>
      </c>
      <c r="K264" s="68" t="s">
        <v>2810</v>
      </c>
      <c r="L264" s="60">
        <v>40783</v>
      </c>
      <c r="M264" s="44" t="str">
        <f>IF(ISNA(VLOOKUP(Table37[[#This Row],[Vendor_ID]],'Rejection Pivot'!$A$5:$C$86,3,0)),"A",IF(VLOOKUP(Table37[[#This Row],[Vendor_ID]],'Rejection Pivot'!$A$5:$C$86,3,0)=0,"A",IF(VLOOKUP(Table37[[#This Row],[Vendor_ID]],'Rejection Pivot'!$A$5:$C$86,3,0)&gt;=3,"F","B")))</f>
        <v>A</v>
      </c>
      <c r="N264" s="44" t="str">
        <f>IF(Table37[[#This Row],[Reputation Test]]=Table37[[#This Row],[REPUTASI]],"","Reputasi di katalog salah")</f>
        <v/>
      </c>
    </row>
    <row r="265" spans="1:14" hidden="1" x14ac:dyDescent="0.25">
      <c r="A265" s="57">
        <v>450</v>
      </c>
      <c r="B265" s="58">
        <v>1540</v>
      </c>
      <c r="C265" s="57">
        <v>17</v>
      </c>
      <c r="D265" s="59">
        <v>43.41</v>
      </c>
      <c r="E265" s="59">
        <v>45.580500000000001</v>
      </c>
      <c r="F265" s="60">
        <v>40774</v>
      </c>
      <c r="G265" s="61">
        <v>1</v>
      </c>
      <c r="H265" s="61">
        <v>5</v>
      </c>
      <c r="J265" s="57" t="s">
        <v>1576</v>
      </c>
      <c r="K265" s="68" t="s">
        <v>2810</v>
      </c>
      <c r="L265" s="60">
        <v>40774</v>
      </c>
      <c r="M265" s="44" t="str">
        <f>IF(ISNA(VLOOKUP(Table37[[#This Row],[Vendor_ID]],'Rejection Pivot'!$A$5:$C$86,3,0)),"A",IF(VLOOKUP(Table37[[#This Row],[Vendor_ID]],'Rejection Pivot'!$A$5:$C$86,3,0)=0,"A",IF(VLOOKUP(Table37[[#This Row],[Vendor_ID]],'Rejection Pivot'!$A$5:$C$86,3,0)&gt;=3,"F","B")))</f>
        <v>A</v>
      </c>
      <c r="N265" s="44" t="str">
        <f>IF(Table37[[#This Row],[Reputation Test]]=Table37[[#This Row],[REPUTASI]],"","Reputasi di katalog salah")</f>
        <v/>
      </c>
    </row>
    <row r="266" spans="1:14" hidden="1" x14ac:dyDescent="0.25">
      <c r="A266" s="57">
        <v>450</v>
      </c>
      <c r="B266" s="58">
        <v>1656</v>
      </c>
      <c r="C266" s="57">
        <v>16</v>
      </c>
      <c r="D266" s="59">
        <v>37.409999999999997</v>
      </c>
      <c r="E266" s="59">
        <v>39.280500000000004</v>
      </c>
      <c r="F266" s="60">
        <v>40746</v>
      </c>
      <c r="G266" s="61">
        <v>1</v>
      </c>
      <c r="H266" s="61">
        <v>5</v>
      </c>
      <c r="J266" s="57" t="s">
        <v>1576</v>
      </c>
      <c r="K266" s="68" t="s">
        <v>2810</v>
      </c>
      <c r="L266" s="60">
        <v>40746</v>
      </c>
      <c r="M266" s="44" t="str">
        <f>IF(ISNA(VLOOKUP(Table37[[#This Row],[Vendor_ID]],'Rejection Pivot'!$A$5:$C$86,3,0)),"A",IF(VLOOKUP(Table37[[#This Row],[Vendor_ID]],'Rejection Pivot'!$A$5:$C$86,3,0)=0,"A",IF(VLOOKUP(Table37[[#This Row],[Vendor_ID]],'Rejection Pivot'!$A$5:$C$86,3,0)&gt;=3,"F","B")))</f>
        <v>A</v>
      </c>
      <c r="N266" s="44" t="str">
        <f>IF(Table37[[#This Row],[Reputation Test]]=Table37[[#This Row],[REPUTASI]],"","Reputasi di katalog salah")</f>
        <v/>
      </c>
    </row>
    <row r="267" spans="1:14" hidden="1" x14ac:dyDescent="0.25">
      <c r="A267" s="57">
        <v>451</v>
      </c>
      <c r="B267" s="58">
        <v>1540</v>
      </c>
      <c r="C267" s="57">
        <v>17</v>
      </c>
      <c r="D267" s="59">
        <v>41.41</v>
      </c>
      <c r="E267" s="59">
        <v>43.480499999999999</v>
      </c>
      <c r="F267" s="60">
        <v>40774</v>
      </c>
      <c r="G267" s="61">
        <v>1</v>
      </c>
      <c r="H267" s="61">
        <v>5</v>
      </c>
      <c r="J267" s="57" t="s">
        <v>1576</v>
      </c>
      <c r="K267" s="68" t="s">
        <v>2810</v>
      </c>
      <c r="L267" s="60">
        <v>40774</v>
      </c>
      <c r="M267" s="44" t="str">
        <f>IF(ISNA(VLOOKUP(Table37[[#This Row],[Vendor_ID]],'Rejection Pivot'!$A$5:$C$86,3,0)),"A",IF(VLOOKUP(Table37[[#This Row],[Vendor_ID]],'Rejection Pivot'!$A$5:$C$86,3,0)=0,"A",IF(VLOOKUP(Table37[[#This Row],[Vendor_ID]],'Rejection Pivot'!$A$5:$C$86,3,0)&gt;=3,"F","B")))</f>
        <v>A</v>
      </c>
      <c r="N267" s="44" t="str">
        <f>IF(Table37[[#This Row],[Reputation Test]]=Table37[[#This Row],[REPUTASI]],"","Reputasi di katalog salah")</f>
        <v/>
      </c>
    </row>
    <row r="268" spans="1:14" hidden="1" x14ac:dyDescent="0.25">
      <c r="A268" s="57">
        <v>451</v>
      </c>
      <c r="B268" s="58">
        <v>1656</v>
      </c>
      <c r="C268" s="57">
        <v>16</v>
      </c>
      <c r="D268" s="59">
        <v>35.409999999999997</v>
      </c>
      <c r="E268" s="59">
        <v>37.180500000000002</v>
      </c>
      <c r="F268" s="60">
        <v>40746</v>
      </c>
      <c r="G268" s="61">
        <v>1</v>
      </c>
      <c r="H268" s="61">
        <v>5</v>
      </c>
      <c r="J268" s="57" t="s">
        <v>1576</v>
      </c>
      <c r="K268" s="68" t="s">
        <v>2810</v>
      </c>
      <c r="L268" s="60">
        <v>40746</v>
      </c>
      <c r="M268" s="44" t="str">
        <f>IF(ISNA(VLOOKUP(Table37[[#This Row],[Vendor_ID]],'Rejection Pivot'!$A$5:$C$86,3,0)),"A",IF(VLOOKUP(Table37[[#This Row],[Vendor_ID]],'Rejection Pivot'!$A$5:$C$86,3,0)=0,"A",IF(VLOOKUP(Table37[[#This Row],[Vendor_ID]],'Rejection Pivot'!$A$5:$C$86,3,0)&gt;=3,"F","B")))</f>
        <v>A</v>
      </c>
      <c r="N268" s="44" t="str">
        <f>IF(Table37[[#This Row],[Reputation Test]]=Table37[[#This Row],[REPUTASI]],"","Reputasi di katalog salah")</f>
        <v/>
      </c>
    </row>
    <row r="269" spans="1:14" hidden="1" x14ac:dyDescent="0.25">
      <c r="A269" s="57">
        <v>452</v>
      </c>
      <c r="B269" s="58">
        <v>1540</v>
      </c>
      <c r="C269" s="57">
        <v>17</v>
      </c>
      <c r="D269" s="59">
        <v>45.48</v>
      </c>
      <c r="E269" s="59">
        <v>47.753999999999998</v>
      </c>
      <c r="F269" s="60">
        <v>40774</v>
      </c>
      <c r="G269" s="61">
        <v>1</v>
      </c>
      <c r="H269" s="61">
        <v>5</v>
      </c>
      <c r="J269" s="57" t="s">
        <v>1576</v>
      </c>
      <c r="K269" s="68" t="s">
        <v>2810</v>
      </c>
      <c r="L269" s="60">
        <v>40774</v>
      </c>
      <c r="M269" s="44" t="str">
        <f>IF(ISNA(VLOOKUP(Table37[[#This Row],[Vendor_ID]],'Rejection Pivot'!$A$5:$C$86,3,0)),"A",IF(VLOOKUP(Table37[[#This Row],[Vendor_ID]],'Rejection Pivot'!$A$5:$C$86,3,0)=0,"A",IF(VLOOKUP(Table37[[#This Row],[Vendor_ID]],'Rejection Pivot'!$A$5:$C$86,3,0)&gt;=3,"F","B")))</f>
        <v>A</v>
      </c>
      <c r="N269" s="44" t="str">
        <f>IF(Table37[[#This Row],[Reputation Test]]=Table37[[#This Row],[REPUTASI]],"","Reputasi di katalog salah")</f>
        <v/>
      </c>
    </row>
    <row r="270" spans="1:14" hidden="1" x14ac:dyDescent="0.25">
      <c r="A270" s="57">
        <v>452</v>
      </c>
      <c r="B270" s="58">
        <v>1656</v>
      </c>
      <c r="C270" s="57">
        <v>16</v>
      </c>
      <c r="D270" s="59">
        <v>39.479999999999997</v>
      </c>
      <c r="E270" s="59">
        <v>41.454000000000001</v>
      </c>
      <c r="F270" s="60">
        <v>40746</v>
      </c>
      <c r="G270" s="61">
        <v>1</v>
      </c>
      <c r="H270" s="61">
        <v>5</v>
      </c>
      <c r="J270" s="57" t="s">
        <v>1576</v>
      </c>
      <c r="K270" s="68" t="s">
        <v>2810</v>
      </c>
      <c r="L270" s="60">
        <v>40746</v>
      </c>
      <c r="M270" s="44" t="str">
        <f>IF(ISNA(VLOOKUP(Table37[[#This Row],[Vendor_ID]],'Rejection Pivot'!$A$5:$C$86,3,0)),"A",IF(VLOOKUP(Table37[[#This Row],[Vendor_ID]],'Rejection Pivot'!$A$5:$C$86,3,0)=0,"A",IF(VLOOKUP(Table37[[#This Row],[Vendor_ID]],'Rejection Pivot'!$A$5:$C$86,3,0)&gt;=3,"F","B")))</f>
        <v>A</v>
      </c>
      <c r="N270" s="44" t="str">
        <f>IF(Table37[[#This Row],[Reputation Test]]=Table37[[#This Row],[REPUTASI]],"","Reputasi di katalog salah")</f>
        <v/>
      </c>
    </row>
    <row r="271" spans="1:14" hidden="1" x14ac:dyDescent="0.25">
      <c r="A271" s="57">
        <v>453</v>
      </c>
      <c r="B271" s="58">
        <v>1540</v>
      </c>
      <c r="C271" s="57">
        <v>17</v>
      </c>
      <c r="D271" s="59">
        <v>41.41</v>
      </c>
      <c r="E271" s="59">
        <v>43.480499999999999</v>
      </c>
      <c r="F271" s="60">
        <v>40774</v>
      </c>
      <c r="G271" s="61">
        <v>1</v>
      </c>
      <c r="H271" s="61">
        <v>5</v>
      </c>
      <c r="J271" s="57" t="s">
        <v>1576</v>
      </c>
      <c r="K271" s="68" t="s">
        <v>2810</v>
      </c>
      <c r="L271" s="60">
        <v>40774</v>
      </c>
      <c r="M271" s="44" t="str">
        <f>IF(ISNA(VLOOKUP(Table37[[#This Row],[Vendor_ID]],'Rejection Pivot'!$A$5:$C$86,3,0)),"A",IF(VLOOKUP(Table37[[#This Row],[Vendor_ID]],'Rejection Pivot'!$A$5:$C$86,3,0)=0,"A",IF(VLOOKUP(Table37[[#This Row],[Vendor_ID]],'Rejection Pivot'!$A$5:$C$86,3,0)&gt;=3,"F","B")))</f>
        <v>A</v>
      </c>
      <c r="N271" s="44" t="str">
        <f>IF(Table37[[#This Row],[Reputation Test]]=Table37[[#This Row],[REPUTASI]],"","Reputasi di katalog salah")</f>
        <v/>
      </c>
    </row>
    <row r="272" spans="1:14" hidden="1" x14ac:dyDescent="0.25">
      <c r="A272" s="57">
        <v>453</v>
      </c>
      <c r="B272" s="58">
        <v>1656</v>
      </c>
      <c r="C272" s="57">
        <v>16</v>
      </c>
      <c r="D272" s="59">
        <v>35.409999999999997</v>
      </c>
      <c r="E272" s="59">
        <v>37.180500000000002</v>
      </c>
      <c r="F272" s="60">
        <v>40746</v>
      </c>
      <c r="G272" s="61">
        <v>1</v>
      </c>
      <c r="H272" s="61">
        <v>5</v>
      </c>
      <c r="J272" s="57" t="s">
        <v>1576</v>
      </c>
      <c r="K272" s="68" t="s">
        <v>2810</v>
      </c>
      <c r="L272" s="60">
        <v>40746</v>
      </c>
      <c r="M272" s="44" t="str">
        <f>IF(ISNA(VLOOKUP(Table37[[#This Row],[Vendor_ID]],'Rejection Pivot'!$A$5:$C$86,3,0)),"A",IF(VLOOKUP(Table37[[#This Row],[Vendor_ID]],'Rejection Pivot'!$A$5:$C$86,3,0)=0,"A",IF(VLOOKUP(Table37[[#This Row],[Vendor_ID]],'Rejection Pivot'!$A$5:$C$86,3,0)&gt;=3,"F","B")))</f>
        <v>A</v>
      </c>
      <c r="N272" s="44" t="str">
        <f>IF(Table37[[#This Row],[Reputation Test]]=Table37[[#This Row],[REPUTASI]],"","Reputasi di katalog salah")</f>
        <v/>
      </c>
    </row>
    <row r="273" spans="1:14" hidden="1" x14ac:dyDescent="0.25">
      <c r="A273" s="57">
        <v>454</v>
      </c>
      <c r="B273" s="58">
        <v>1540</v>
      </c>
      <c r="C273" s="57">
        <v>17</v>
      </c>
      <c r="D273" s="59">
        <v>39.409999999999997</v>
      </c>
      <c r="E273" s="59">
        <v>41.380499999999998</v>
      </c>
      <c r="F273" s="60">
        <v>40774</v>
      </c>
      <c r="G273" s="61">
        <v>1</v>
      </c>
      <c r="H273" s="61">
        <v>5</v>
      </c>
      <c r="J273" s="57" t="s">
        <v>1576</v>
      </c>
      <c r="K273" s="68" t="s">
        <v>2810</v>
      </c>
      <c r="L273" s="60">
        <v>40774</v>
      </c>
      <c r="M273" s="44" t="str">
        <f>IF(ISNA(VLOOKUP(Table37[[#This Row],[Vendor_ID]],'Rejection Pivot'!$A$5:$C$86,3,0)),"A",IF(VLOOKUP(Table37[[#This Row],[Vendor_ID]],'Rejection Pivot'!$A$5:$C$86,3,0)=0,"A",IF(VLOOKUP(Table37[[#This Row],[Vendor_ID]],'Rejection Pivot'!$A$5:$C$86,3,0)&gt;=3,"F","B")))</f>
        <v>A</v>
      </c>
      <c r="N273" s="44" t="str">
        <f>IF(Table37[[#This Row],[Reputation Test]]=Table37[[#This Row],[REPUTASI]],"","Reputasi di katalog salah")</f>
        <v/>
      </c>
    </row>
    <row r="274" spans="1:14" hidden="1" x14ac:dyDescent="0.25">
      <c r="A274" s="57">
        <v>454</v>
      </c>
      <c r="B274" s="58">
        <v>1656</v>
      </c>
      <c r="C274" s="57">
        <v>16</v>
      </c>
      <c r="D274" s="59">
        <v>45.26</v>
      </c>
      <c r="E274" s="59">
        <v>47.523000000000003</v>
      </c>
      <c r="F274" s="60">
        <v>40746</v>
      </c>
      <c r="G274" s="61">
        <v>1</v>
      </c>
      <c r="H274" s="61">
        <v>5</v>
      </c>
      <c r="J274" s="57" t="s">
        <v>1576</v>
      </c>
      <c r="K274" s="68" t="s">
        <v>2810</v>
      </c>
      <c r="L274" s="60">
        <v>40746</v>
      </c>
      <c r="M274" s="44" t="str">
        <f>IF(ISNA(VLOOKUP(Table37[[#This Row],[Vendor_ID]],'Rejection Pivot'!$A$5:$C$86,3,0)),"A",IF(VLOOKUP(Table37[[#This Row],[Vendor_ID]],'Rejection Pivot'!$A$5:$C$86,3,0)=0,"A",IF(VLOOKUP(Table37[[#This Row],[Vendor_ID]],'Rejection Pivot'!$A$5:$C$86,3,0)&gt;=3,"F","B")))</f>
        <v>A</v>
      </c>
      <c r="N274" s="44" t="str">
        <f>IF(Table37[[#This Row],[Reputation Test]]=Table37[[#This Row],[REPUTASI]],"","Reputasi di katalog salah")</f>
        <v/>
      </c>
    </row>
    <row r="275" spans="1:14" hidden="1" x14ac:dyDescent="0.25">
      <c r="A275" s="57">
        <v>455</v>
      </c>
      <c r="B275" s="58">
        <v>1540</v>
      </c>
      <c r="C275" s="57">
        <v>17</v>
      </c>
      <c r="D275" s="59">
        <v>43.48</v>
      </c>
      <c r="E275" s="59">
        <v>45.654000000000003</v>
      </c>
      <c r="F275" s="60">
        <v>40774</v>
      </c>
      <c r="G275" s="61">
        <v>1</v>
      </c>
      <c r="H275" s="61">
        <v>5</v>
      </c>
      <c r="J275" s="57" t="s">
        <v>1576</v>
      </c>
      <c r="K275" s="68" t="s">
        <v>2810</v>
      </c>
      <c r="L275" s="60">
        <v>40774</v>
      </c>
      <c r="M275" s="44" t="str">
        <f>IF(ISNA(VLOOKUP(Table37[[#This Row],[Vendor_ID]],'Rejection Pivot'!$A$5:$C$86,3,0)),"A",IF(VLOOKUP(Table37[[#This Row],[Vendor_ID]],'Rejection Pivot'!$A$5:$C$86,3,0)=0,"A",IF(VLOOKUP(Table37[[#This Row],[Vendor_ID]],'Rejection Pivot'!$A$5:$C$86,3,0)&gt;=3,"F","B")))</f>
        <v>A</v>
      </c>
      <c r="N275" s="44" t="str">
        <f>IF(Table37[[#This Row],[Reputation Test]]=Table37[[#This Row],[REPUTASI]],"","Reputasi di katalog salah")</f>
        <v/>
      </c>
    </row>
    <row r="276" spans="1:14" hidden="1" x14ac:dyDescent="0.25">
      <c r="A276" s="57">
        <v>455</v>
      </c>
      <c r="B276" s="58">
        <v>1656</v>
      </c>
      <c r="C276" s="57">
        <v>16</v>
      </c>
      <c r="D276" s="59">
        <v>43.26</v>
      </c>
      <c r="E276" s="59">
        <v>45.423000000000002</v>
      </c>
      <c r="F276" s="60">
        <v>40746</v>
      </c>
      <c r="G276" s="61">
        <v>1</v>
      </c>
      <c r="H276" s="61">
        <v>5</v>
      </c>
      <c r="J276" s="57" t="s">
        <v>1576</v>
      </c>
      <c r="K276" s="68" t="s">
        <v>2810</v>
      </c>
      <c r="L276" s="60">
        <v>40746</v>
      </c>
      <c r="M276" s="44" t="str">
        <f>IF(ISNA(VLOOKUP(Table37[[#This Row],[Vendor_ID]],'Rejection Pivot'!$A$5:$C$86,3,0)),"A",IF(VLOOKUP(Table37[[#This Row],[Vendor_ID]],'Rejection Pivot'!$A$5:$C$86,3,0)=0,"A",IF(VLOOKUP(Table37[[#This Row],[Vendor_ID]],'Rejection Pivot'!$A$5:$C$86,3,0)&gt;=3,"F","B")))</f>
        <v>A</v>
      </c>
      <c r="N276" s="44" t="str">
        <f>IF(Table37[[#This Row],[Reputation Test]]=Table37[[#This Row],[REPUTASI]],"","Reputasi di katalog salah")</f>
        <v/>
      </c>
    </row>
    <row r="277" spans="1:14" hidden="1" x14ac:dyDescent="0.25">
      <c r="A277" s="57">
        <v>456</v>
      </c>
      <c r="B277" s="58">
        <v>1540</v>
      </c>
      <c r="C277" s="57">
        <v>17</v>
      </c>
      <c r="D277" s="59">
        <v>39.409999999999997</v>
      </c>
      <c r="E277" s="59">
        <v>41.380499999999998</v>
      </c>
      <c r="F277" s="60">
        <v>40774</v>
      </c>
      <c r="G277" s="61">
        <v>1</v>
      </c>
      <c r="H277" s="61">
        <v>5</v>
      </c>
      <c r="J277" s="57" t="s">
        <v>1576</v>
      </c>
      <c r="K277" s="68" t="s">
        <v>2810</v>
      </c>
      <c r="L277" s="60">
        <v>40774</v>
      </c>
      <c r="M277" s="44" t="str">
        <f>IF(ISNA(VLOOKUP(Table37[[#This Row],[Vendor_ID]],'Rejection Pivot'!$A$5:$C$86,3,0)),"A",IF(VLOOKUP(Table37[[#This Row],[Vendor_ID]],'Rejection Pivot'!$A$5:$C$86,3,0)=0,"A",IF(VLOOKUP(Table37[[#This Row],[Vendor_ID]],'Rejection Pivot'!$A$5:$C$86,3,0)&gt;=3,"F","B")))</f>
        <v>A</v>
      </c>
      <c r="N277" s="44" t="str">
        <f>IF(Table37[[#This Row],[Reputation Test]]=Table37[[#This Row],[REPUTASI]],"","Reputasi di katalog salah")</f>
        <v/>
      </c>
    </row>
    <row r="278" spans="1:14" hidden="1" x14ac:dyDescent="0.25">
      <c r="A278" s="57">
        <v>456</v>
      </c>
      <c r="B278" s="58">
        <v>1656</v>
      </c>
      <c r="C278" s="57">
        <v>16</v>
      </c>
      <c r="D278" s="59">
        <v>47.33</v>
      </c>
      <c r="E278" s="59">
        <v>49.6965</v>
      </c>
      <c r="F278" s="60">
        <v>40746</v>
      </c>
      <c r="G278" s="61">
        <v>1</v>
      </c>
      <c r="H278" s="61">
        <v>5</v>
      </c>
      <c r="J278" s="57" t="s">
        <v>1576</v>
      </c>
      <c r="K278" s="68" t="s">
        <v>2810</v>
      </c>
      <c r="L278" s="60">
        <v>40746</v>
      </c>
      <c r="M278" s="44" t="str">
        <f>IF(ISNA(VLOOKUP(Table37[[#This Row],[Vendor_ID]],'Rejection Pivot'!$A$5:$C$86,3,0)),"A",IF(VLOOKUP(Table37[[#This Row],[Vendor_ID]],'Rejection Pivot'!$A$5:$C$86,3,0)=0,"A",IF(VLOOKUP(Table37[[#This Row],[Vendor_ID]],'Rejection Pivot'!$A$5:$C$86,3,0)&gt;=3,"F","B")))</f>
        <v>A</v>
      </c>
      <c r="N278" s="44" t="str">
        <f>IF(Table37[[#This Row],[Reputation Test]]=Table37[[#This Row],[REPUTASI]],"","Reputasi di katalog salah")</f>
        <v/>
      </c>
    </row>
    <row r="279" spans="1:14" hidden="1" x14ac:dyDescent="0.25">
      <c r="A279" s="57">
        <v>457</v>
      </c>
      <c r="B279" s="58">
        <v>1540</v>
      </c>
      <c r="C279" s="57">
        <v>17</v>
      </c>
      <c r="D279" s="59">
        <v>37.409999999999997</v>
      </c>
      <c r="E279" s="59">
        <v>39.280500000000004</v>
      </c>
      <c r="F279" s="60">
        <v>40774</v>
      </c>
      <c r="G279" s="61">
        <v>1</v>
      </c>
      <c r="H279" s="61">
        <v>5</v>
      </c>
      <c r="J279" s="57" t="s">
        <v>1576</v>
      </c>
      <c r="K279" s="68" t="s">
        <v>2810</v>
      </c>
      <c r="L279" s="60">
        <v>40774</v>
      </c>
      <c r="M279" s="44" t="str">
        <f>IF(ISNA(VLOOKUP(Table37[[#This Row],[Vendor_ID]],'Rejection Pivot'!$A$5:$C$86,3,0)),"A",IF(VLOOKUP(Table37[[#This Row],[Vendor_ID]],'Rejection Pivot'!$A$5:$C$86,3,0)=0,"A",IF(VLOOKUP(Table37[[#This Row],[Vendor_ID]],'Rejection Pivot'!$A$5:$C$86,3,0)&gt;=3,"F","B")))</f>
        <v>A</v>
      </c>
      <c r="N279" s="44" t="str">
        <f>IF(Table37[[#This Row],[Reputation Test]]=Table37[[#This Row],[REPUTASI]],"","Reputasi di katalog salah")</f>
        <v/>
      </c>
    </row>
    <row r="280" spans="1:14" hidden="1" x14ac:dyDescent="0.25">
      <c r="A280" s="57">
        <v>457</v>
      </c>
      <c r="B280" s="58">
        <v>1656</v>
      </c>
      <c r="C280" s="57">
        <v>16</v>
      </c>
      <c r="D280" s="59">
        <v>43.26</v>
      </c>
      <c r="E280" s="59">
        <v>45.423000000000002</v>
      </c>
      <c r="F280" s="60">
        <v>40746</v>
      </c>
      <c r="G280" s="61">
        <v>1</v>
      </c>
      <c r="H280" s="61">
        <v>5</v>
      </c>
      <c r="J280" s="57" t="s">
        <v>1576</v>
      </c>
      <c r="K280" s="68" t="s">
        <v>2810</v>
      </c>
      <c r="L280" s="60">
        <v>40746</v>
      </c>
      <c r="M280" s="44" t="str">
        <f>IF(ISNA(VLOOKUP(Table37[[#This Row],[Vendor_ID]],'Rejection Pivot'!$A$5:$C$86,3,0)),"A",IF(VLOOKUP(Table37[[#This Row],[Vendor_ID]],'Rejection Pivot'!$A$5:$C$86,3,0)=0,"A",IF(VLOOKUP(Table37[[#This Row],[Vendor_ID]],'Rejection Pivot'!$A$5:$C$86,3,0)&gt;=3,"F","B")))</f>
        <v>A</v>
      </c>
      <c r="N280" s="44" t="str">
        <f>IF(Table37[[#This Row],[Reputation Test]]=Table37[[#This Row],[REPUTASI]],"","Reputasi di katalog salah")</f>
        <v/>
      </c>
    </row>
    <row r="281" spans="1:14" hidden="1" x14ac:dyDescent="0.25">
      <c r="A281" s="57">
        <v>458</v>
      </c>
      <c r="B281" s="58">
        <v>1540</v>
      </c>
      <c r="C281" s="57">
        <v>17</v>
      </c>
      <c r="D281" s="59">
        <v>41.48</v>
      </c>
      <c r="E281" s="59">
        <v>43.554000000000002</v>
      </c>
      <c r="F281" s="60">
        <v>40774</v>
      </c>
      <c r="G281" s="61">
        <v>1</v>
      </c>
      <c r="H281" s="61">
        <v>5</v>
      </c>
      <c r="J281" s="57" t="s">
        <v>1576</v>
      </c>
      <c r="K281" s="68" t="s">
        <v>2810</v>
      </c>
      <c r="L281" s="60">
        <v>40774</v>
      </c>
      <c r="M281" s="44" t="str">
        <f>IF(ISNA(VLOOKUP(Table37[[#This Row],[Vendor_ID]],'Rejection Pivot'!$A$5:$C$86,3,0)),"A",IF(VLOOKUP(Table37[[#This Row],[Vendor_ID]],'Rejection Pivot'!$A$5:$C$86,3,0)=0,"A",IF(VLOOKUP(Table37[[#This Row],[Vendor_ID]],'Rejection Pivot'!$A$5:$C$86,3,0)&gt;=3,"F","B")))</f>
        <v>A</v>
      </c>
      <c r="N281" s="44" t="str">
        <f>IF(Table37[[#This Row],[Reputation Test]]=Table37[[#This Row],[REPUTASI]],"","Reputasi di katalog salah")</f>
        <v/>
      </c>
    </row>
    <row r="282" spans="1:14" hidden="1" x14ac:dyDescent="0.25">
      <c r="A282" s="57">
        <v>458</v>
      </c>
      <c r="B282" s="58">
        <v>1656</v>
      </c>
      <c r="C282" s="57">
        <v>16</v>
      </c>
      <c r="D282" s="59">
        <v>41.26</v>
      </c>
      <c r="E282" s="59">
        <v>43.323</v>
      </c>
      <c r="F282" s="60">
        <v>40746</v>
      </c>
      <c r="G282" s="61">
        <v>1</v>
      </c>
      <c r="H282" s="61">
        <v>5</v>
      </c>
      <c r="J282" s="57" t="s">
        <v>1576</v>
      </c>
      <c r="K282" s="68" t="s">
        <v>2810</v>
      </c>
      <c r="L282" s="60">
        <v>40746</v>
      </c>
      <c r="M282" s="44" t="str">
        <f>IF(ISNA(VLOOKUP(Table37[[#This Row],[Vendor_ID]],'Rejection Pivot'!$A$5:$C$86,3,0)),"A",IF(VLOOKUP(Table37[[#This Row],[Vendor_ID]],'Rejection Pivot'!$A$5:$C$86,3,0)=0,"A",IF(VLOOKUP(Table37[[#This Row],[Vendor_ID]],'Rejection Pivot'!$A$5:$C$86,3,0)&gt;=3,"F","B")))</f>
        <v>A</v>
      </c>
      <c r="N282" s="44" t="str">
        <f>IF(Table37[[#This Row],[Reputation Test]]=Table37[[#This Row],[REPUTASI]],"","Reputasi di katalog salah")</f>
        <v/>
      </c>
    </row>
    <row r="283" spans="1:14" hidden="1" x14ac:dyDescent="0.25">
      <c r="A283" s="57">
        <v>459</v>
      </c>
      <c r="B283" s="58">
        <v>1540</v>
      </c>
      <c r="C283" s="57">
        <v>17</v>
      </c>
      <c r="D283" s="59">
        <v>37.409999999999997</v>
      </c>
      <c r="E283" s="59">
        <v>39.280500000000004</v>
      </c>
      <c r="F283" s="60">
        <v>40774</v>
      </c>
      <c r="G283" s="61">
        <v>1</v>
      </c>
      <c r="H283" s="61">
        <v>5</v>
      </c>
      <c r="J283" s="57" t="s">
        <v>1576</v>
      </c>
      <c r="K283" s="68" t="s">
        <v>2810</v>
      </c>
      <c r="L283" s="60">
        <v>40774</v>
      </c>
      <c r="M283" s="44" t="str">
        <f>IF(ISNA(VLOOKUP(Table37[[#This Row],[Vendor_ID]],'Rejection Pivot'!$A$5:$C$86,3,0)),"A",IF(VLOOKUP(Table37[[#This Row],[Vendor_ID]],'Rejection Pivot'!$A$5:$C$86,3,0)=0,"A",IF(VLOOKUP(Table37[[#This Row],[Vendor_ID]],'Rejection Pivot'!$A$5:$C$86,3,0)&gt;=3,"F","B")))</f>
        <v>A</v>
      </c>
      <c r="N283" s="44" t="str">
        <f>IF(Table37[[#This Row],[Reputation Test]]=Table37[[#This Row],[REPUTASI]],"","Reputasi di katalog salah")</f>
        <v/>
      </c>
    </row>
    <row r="284" spans="1:14" hidden="1" x14ac:dyDescent="0.25">
      <c r="A284" s="57">
        <v>459</v>
      </c>
      <c r="B284" s="58">
        <v>1656</v>
      </c>
      <c r="C284" s="57">
        <v>16</v>
      </c>
      <c r="D284" s="59">
        <v>45.33</v>
      </c>
      <c r="E284" s="59">
        <v>47.596499999999999</v>
      </c>
      <c r="F284" s="60">
        <v>40746</v>
      </c>
      <c r="G284" s="61">
        <v>1</v>
      </c>
      <c r="H284" s="61">
        <v>5</v>
      </c>
      <c r="J284" s="57" t="s">
        <v>1576</v>
      </c>
      <c r="K284" s="68" t="s">
        <v>2810</v>
      </c>
      <c r="L284" s="60">
        <v>40746</v>
      </c>
      <c r="M284" s="44" t="str">
        <f>IF(ISNA(VLOOKUP(Table37[[#This Row],[Vendor_ID]],'Rejection Pivot'!$A$5:$C$86,3,0)),"A",IF(VLOOKUP(Table37[[#This Row],[Vendor_ID]],'Rejection Pivot'!$A$5:$C$86,3,0)=0,"A",IF(VLOOKUP(Table37[[#This Row],[Vendor_ID]],'Rejection Pivot'!$A$5:$C$86,3,0)&gt;=3,"F","B")))</f>
        <v>A</v>
      </c>
      <c r="N284" s="44" t="str">
        <f>IF(Table37[[#This Row],[Reputation Test]]=Table37[[#This Row],[REPUTASI]],"","Reputasi di katalog salah")</f>
        <v/>
      </c>
    </row>
    <row r="285" spans="1:14" hidden="1" x14ac:dyDescent="0.25">
      <c r="A285" s="57">
        <v>460</v>
      </c>
      <c r="B285" s="58">
        <v>1540</v>
      </c>
      <c r="C285" s="57">
        <v>17</v>
      </c>
      <c r="D285" s="59">
        <v>35.409999999999997</v>
      </c>
      <c r="E285" s="59">
        <v>37.180500000000002</v>
      </c>
      <c r="F285" s="60">
        <v>40774</v>
      </c>
      <c r="G285" s="61">
        <v>1</v>
      </c>
      <c r="H285" s="61">
        <v>5</v>
      </c>
      <c r="J285" s="57" t="s">
        <v>1576</v>
      </c>
      <c r="K285" s="68" t="s">
        <v>2810</v>
      </c>
      <c r="L285" s="60">
        <v>40774</v>
      </c>
      <c r="M285" s="44" t="str">
        <f>IF(ISNA(VLOOKUP(Table37[[#This Row],[Vendor_ID]],'Rejection Pivot'!$A$5:$C$86,3,0)),"A",IF(VLOOKUP(Table37[[#This Row],[Vendor_ID]],'Rejection Pivot'!$A$5:$C$86,3,0)=0,"A",IF(VLOOKUP(Table37[[#This Row],[Vendor_ID]],'Rejection Pivot'!$A$5:$C$86,3,0)&gt;=3,"F","B")))</f>
        <v>A</v>
      </c>
      <c r="N285" s="44" t="str">
        <f>IF(Table37[[#This Row],[Reputation Test]]=Table37[[#This Row],[REPUTASI]],"","Reputasi di katalog salah")</f>
        <v/>
      </c>
    </row>
    <row r="286" spans="1:14" hidden="1" x14ac:dyDescent="0.25">
      <c r="A286" s="57">
        <v>460</v>
      </c>
      <c r="B286" s="58">
        <v>1656</v>
      </c>
      <c r="C286" s="57">
        <v>16</v>
      </c>
      <c r="D286" s="59">
        <v>41.26</v>
      </c>
      <c r="E286" s="59">
        <v>43.323</v>
      </c>
      <c r="F286" s="60">
        <v>40746</v>
      </c>
      <c r="G286" s="61">
        <v>1</v>
      </c>
      <c r="H286" s="61">
        <v>5</v>
      </c>
      <c r="J286" s="57" t="s">
        <v>1576</v>
      </c>
      <c r="K286" s="68" t="s">
        <v>2810</v>
      </c>
      <c r="L286" s="60">
        <v>40746</v>
      </c>
      <c r="M286" s="44" t="str">
        <f>IF(ISNA(VLOOKUP(Table37[[#This Row],[Vendor_ID]],'Rejection Pivot'!$A$5:$C$86,3,0)),"A",IF(VLOOKUP(Table37[[#This Row],[Vendor_ID]],'Rejection Pivot'!$A$5:$C$86,3,0)=0,"A",IF(VLOOKUP(Table37[[#This Row],[Vendor_ID]],'Rejection Pivot'!$A$5:$C$86,3,0)&gt;=3,"F","B")))</f>
        <v>A</v>
      </c>
      <c r="N286" s="44" t="str">
        <f>IF(Table37[[#This Row],[Reputation Test]]=Table37[[#This Row],[REPUTASI]],"","Reputasi di katalog salah")</f>
        <v/>
      </c>
    </row>
    <row r="287" spans="1:14" hidden="1" x14ac:dyDescent="0.25">
      <c r="A287" s="57">
        <v>461</v>
      </c>
      <c r="B287" s="58">
        <v>1540</v>
      </c>
      <c r="C287" s="57">
        <v>17</v>
      </c>
      <c r="D287" s="59">
        <v>39.479999999999997</v>
      </c>
      <c r="E287" s="59">
        <v>41.454000000000001</v>
      </c>
      <c r="F287" s="60">
        <v>40774</v>
      </c>
      <c r="G287" s="61">
        <v>1</v>
      </c>
      <c r="H287" s="61">
        <v>5</v>
      </c>
      <c r="J287" s="57" t="s">
        <v>1574</v>
      </c>
      <c r="K287" s="68" t="s">
        <v>2810</v>
      </c>
      <c r="L287" s="60">
        <v>40774</v>
      </c>
      <c r="M287" s="44" t="str">
        <f>IF(ISNA(VLOOKUP(Table37[[#This Row],[Vendor_ID]],'Rejection Pivot'!$A$5:$C$86,3,0)),"A",IF(VLOOKUP(Table37[[#This Row],[Vendor_ID]],'Rejection Pivot'!$A$5:$C$86,3,0)=0,"A",IF(VLOOKUP(Table37[[#This Row],[Vendor_ID]],'Rejection Pivot'!$A$5:$C$86,3,0)&gt;=3,"F","B")))</f>
        <v>A</v>
      </c>
      <c r="N287" s="44" t="str">
        <f>IF(Table37[[#This Row],[Reputation Test]]=Table37[[#This Row],[REPUTASI]],"","Reputasi di katalog salah")</f>
        <v/>
      </c>
    </row>
    <row r="288" spans="1:14" x14ac:dyDescent="0.25">
      <c r="A288" s="57">
        <v>462</v>
      </c>
      <c r="B288" s="58">
        <v>1510</v>
      </c>
      <c r="C288" s="57">
        <v>18</v>
      </c>
      <c r="D288" s="59">
        <v>45.41</v>
      </c>
      <c r="E288" s="59">
        <v>47.680500000000002</v>
      </c>
      <c r="F288" s="60">
        <v>40782</v>
      </c>
      <c r="G288" s="61">
        <v>1</v>
      </c>
      <c r="H288" s="61">
        <v>5</v>
      </c>
      <c r="I288" s="61">
        <v>3</v>
      </c>
      <c r="J288" s="57" t="s">
        <v>1577</v>
      </c>
      <c r="K288" s="68" t="s">
        <v>2810</v>
      </c>
      <c r="L288" s="60">
        <v>40782</v>
      </c>
      <c r="M288" s="44" t="str">
        <f>IF(ISNA(VLOOKUP(Table37[[#This Row],[Vendor_ID]],'Rejection Pivot'!$A$5:$C$86,3,0)),"A",IF(VLOOKUP(Table37[[#This Row],[Vendor_ID]],'Rejection Pivot'!$A$5:$C$86,3,0)=0,"A",IF(VLOOKUP(Table37[[#This Row],[Vendor_ID]],'Rejection Pivot'!$A$5:$C$86,3,0)&gt;=3,"F","B")))</f>
        <v>B</v>
      </c>
      <c r="N288" s="44" t="str">
        <f>IF(Table37[[#This Row],[Reputation Test]]=Table37[[#This Row],[REPUTASI]],"","Reputasi di katalog salah")</f>
        <v>Reputasi di katalog salah</v>
      </c>
    </row>
    <row r="289" spans="1:14" hidden="1" x14ac:dyDescent="0.25">
      <c r="A289" s="57">
        <v>463</v>
      </c>
      <c r="B289" s="58">
        <v>1582</v>
      </c>
      <c r="C289" s="57">
        <v>18</v>
      </c>
      <c r="D289" s="59">
        <v>45.26</v>
      </c>
      <c r="E289" s="59">
        <v>47.523000000000003</v>
      </c>
      <c r="F289" s="60">
        <v>40782</v>
      </c>
      <c r="G289" s="61">
        <v>1</v>
      </c>
      <c r="H289" s="61">
        <v>5</v>
      </c>
      <c r="J289" s="57" t="s">
        <v>1579</v>
      </c>
      <c r="K289" s="68" t="s">
        <v>2810</v>
      </c>
      <c r="L289" s="60">
        <v>40782</v>
      </c>
      <c r="M289" s="44" t="str">
        <f>IF(ISNA(VLOOKUP(Table37[[#This Row],[Vendor_ID]],'Rejection Pivot'!$A$5:$C$86,3,0)),"A",IF(VLOOKUP(Table37[[#This Row],[Vendor_ID]],'Rejection Pivot'!$A$5:$C$86,3,0)=0,"A",IF(VLOOKUP(Table37[[#This Row],[Vendor_ID]],'Rejection Pivot'!$A$5:$C$86,3,0)&gt;=3,"F","B")))</f>
        <v>A</v>
      </c>
      <c r="N289" s="44" t="str">
        <f>IF(Table37[[#This Row],[Reputation Test]]=Table37[[#This Row],[REPUTASI]],"","Reputasi di katalog salah")</f>
        <v/>
      </c>
    </row>
    <row r="290" spans="1:14" hidden="1" x14ac:dyDescent="0.25">
      <c r="A290" s="57">
        <v>464</v>
      </c>
      <c r="B290" s="58">
        <v>1582</v>
      </c>
      <c r="C290" s="57">
        <v>18</v>
      </c>
      <c r="D290" s="59">
        <v>43.26</v>
      </c>
      <c r="E290" s="59">
        <v>45.423000000000002</v>
      </c>
      <c r="F290" s="60">
        <v>40782</v>
      </c>
      <c r="G290" s="61">
        <v>1</v>
      </c>
      <c r="H290" s="61">
        <v>5</v>
      </c>
      <c r="J290" s="57" t="s">
        <v>1579</v>
      </c>
      <c r="K290" s="68" t="s">
        <v>2810</v>
      </c>
      <c r="L290" s="60">
        <v>40782</v>
      </c>
      <c r="M290" s="44" t="str">
        <f>IF(ISNA(VLOOKUP(Table37[[#This Row],[Vendor_ID]],'Rejection Pivot'!$A$5:$C$86,3,0)),"A",IF(VLOOKUP(Table37[[#This Row],[Vendor_ID]],'Rejection Pivot'!$A$5:$C$86,3,0)=0,"A",IF(VLOOKUP(Table37[[#This Row],[Vendor_ID]],'Rejection Pivot'!$A$5:$C$86,3,0)&gt;=3,"F","B")))</f>
        <v>A</v>
      </c>
      <c r="N290" s="44" t="str">
        <f>IF(Table37[[#This Row],[Reputation Test]]=Table37[[#This Row],[REPUTASI]],"","Reputasi di katalog salah")</f>
        <v/>
      </c>
    </row>
    <row r="291" spans="1:14" hidden="1" x14ac:dyDescent="0.25">
      <c r="A291" s="57">
        <v>465</v>
      </c>
      <c r="B291" s="58">
        <v>1582</v>
      </c>
      <c r="C291" s="57">
        <v>18</v>
      </c>
      <c r="D291" s="59">
        <v>47.33</v>
      </c>
      <c r="E291" s="59">
        <v>49.6965</v>
      </c>
      <c r="F291" s="60">
        <v>40782</v>
      </c>
      <c r="G291" s="61">
        <v>1</v>
      </c>
      <c r="H291" s="61">
        <v>5</v>
      </c>
      <c r="J291" s="57" t="s">
        <v>1579</v>
      </c>
      <c r="K291" s="68" t="s">
        <v>2810</v>
      </c>
      <c r="L291" s="60">
        <v>40782</v>
      </c>
      <c r="M291" s="44" t="str">
        <f>IF(ISNA(VLOOKUP(Table37[[#This Row],[Vendor_ID]],'Rejection Pivot'!$A$5:$C$86,3,0)),"A",IF(VLOOKUP(Table37[[#This Row],[Vendor_ID]],'Rejection Pivot'!$A$5:$C$86,3,0)=0,"A",IF(VLOOKUP(Table37[[#This Row],[Vendor_ID]],'Rejection Pivot'!$A$5:$C$86,3,0)&gt;=3,"F","B")))</f>
        <v>A</v>
      </c>
      <c r="N291" s="44" t="str">
        <f>IF(Table37[[#This Row],[Reputation Test]]=Table37[[#This Row],[REPUTASI]],"","Reputasi di katalog salah")</f>
        <v/>
      </c>
    </row>
    <row r="292" spans="1:14" hidden="1" x14ac:dyDescent="0.25">
      <c r="A292" s="57">
        <v>466</v>
      </c>
      <c r="B292" s="58">
        <v>1582</v>
      </c>
      <c r="C292" s="57">
        <v>18</v>
      </c>
      <c r="D292" s="59">
        <v>43.26</v>
      </c>
      <c r="E292" s="59">
        <v>45.423000000000002</v>
      </c>
      <c r="F292" s="60">
        <v>40782</v>
      </c>
      <c r="G292" s="61">
        <v>1</v>
      </c>
      <c r="H292" s="61">
        <v>5</v>
      </c>
      <c r="J292" s="57" t="s">
        <v>1579</v>
      </c>
      <c r="K292" s="68" t="s">
        <v>2810</v>
      </c>
      <c r="L292" s="60">
        <v>40782</v>
      </c>
      <c r="M292" s="44" t="str">
        <f>IF(ISNA(VLOOKUP(Table37[[#This Row],[Vendor_ID]],'Rejection Pivot'!$A$5:$C$86,3,0)),"A",IF(VLOOKUP(Table37[[#This Row],[Vendor_ID]],'Rejection Pivot'!$A$5:$C$86,3,0)=0,"A",IF(VLOOKUP(Table37[[#This Row],[Vendor_ID]],'Rejection Pivot'!$A$5:$C$86,3,0)&gt;=3,"F","B")))</f>
        <v>A</v>
      </c>
      <c r="N292" s="44" t="str">
        <f>IF(Table37[[#This Row],[Reputation Test]]=Table37[[#This Row],[REPUTASI]],"","Reputasi di katalog salah")</f>
        <v/>
      </c>
    </row>
    <row r="293" spans="1:14" hidden="1" x14ac:dyDescent="0.25">
      <c r="A293" s="57">
        <v>467</v>
      </c>
      <c r="B293" s="58">
        <v>1582</v>
      </c>
      <c r="C293" s="57">
        <v>18</v>
      </c>
      <c r="D293" s="59">
        <v>41.26</v>
      </c>
      <c r="E293" s="59">
        <v>43.323</v>
      </c>
      <c r="F293" s="60">
        <v>40763</v>
      </c>
      <c r="G293" s="61">
        <v>1</v>
      </c>
      <c r="H293" s="61">
        <v>5</v>
      </c>
      <c r="J293" s="57" t="s">
        <v>1579</v>
      </c>
      <c r="K293" s="68" t="s">
        <v>2810</v>
      </c>
      <c r="L293" s="60">
        <v>40763</v>
      </c>
      <c r="M293" s="44" t="str">
        <f>IF(ISNA(VLOOKUP(Table37[[#This Row],[Vendor_ID]],'Rejection Pivot'!$A$5:$C$86,3,0)),"A",IF(VLOOKUP(Table37[[#This Row],[Vendor_ID]],'Rejection Pivot'!$A$5:$C$86,3,0)=0,"A",IF(VLOOKUP(Table37[[#This Row],[Vendor_ID]],'Rejection Pivot'!$A$5:$C$86,3,0)&gt;=3,"F","B")))</f>
        <v>A</v>
      </c>
      <c r="N293" s="44" t="str">
        <f>IF(Table37[[#This Row],[Reputation Test]]=Table37[[#This Row],[REPUTASI]],"","Reputasi di katalog salah")</f>
        <v/>
      </c>
    </row>
    <row r="294" spans="1:14" hidden="1" x14ac:dyDescent="0.25">
      <c r="A294" s="57">
        <v>468</v>
      </c>
      <c r="B294" s="58">
        <v>1582</v>
      </c>
      <c r="C294" s="57">
        <v>18</v>
      </c>
      <c r="D294" s="59">
        <v>45.33</v>
      </c>
      <c r="E294" s="59">
        <v>47.596499999999999</v>
      </c>
      <c r="F294" s="60">
        <v>40769</v>
      </c>
      <c r="G294" s="61">
        <v>1</v>
      </c>
      <c r="H294" s="61">
        <v>5</v>
      </c>
      <c r="J294" s="57" t="s">
        <v>1579</v>
      </c>
      <c r="K294" s="68" t="s">
        <v>2810</v>
      </c>
      <c r="L294" s="60">
        <v>40769</v>
      </c>
      <c r="M294" s="44" t="str">
        <f>IF(ISNA(VLOOKUP(Table37[[#This Row],[Vendor_ID]],'Rejection Pivot'!$A$5:$C$86,3,0)),"A",IF(VLOOKUP(Table37[[#This Row],[Vendor_ID]],'Rejection Pivot'!$A$5:$C$86,3,0)=0,"A",IF(VLOOKUP(Table37[[#This Row],[Vendor_ID]],'Rejection Pivot'!$A$5:$C$86,3,0)&gt;=3,"F","B")))</f>
        <v>A</v>
      </c>
      <c r="N294" s="44" t="str">
        <f>IF(Table37[[#This Row],[Reputation Test]]=Table37[[#This Row],[REPUTASI]],"","Reputasi di katalog salah")</f>
        <v/>
      </c>
    </row>
    <row r="295" spans="1:14" hidden="1" x14ac:dyDescent="0.25">
      <c r="A295" s="57">
        <v>469</v>
      </c>
      <c r="B295" s="58">
        <v>1582</v>
      </c>
      <c r="C295" s="57">
        <v>18</v>
      </c>
      <c r="D295" s="59">
        <v>41.26</v>
      </c>
      <c r="E295" s="59">
        <v>43.323</v>
      </c>
      <c r="F295" s="60">
        <v>40769</v>
      </c>
      <c r="G295" s="61">
        <v>1</v>
      </c>
      <c r="H295" s="61">
        <v>5</v>
      </c>
      <c r="J295" s="57" t="s">
        <v>1579</v>
      </c>
      <c r="K295" s="68" t="s">
        <v>2810</v>
      </c>
      <c r="L295" s="60">
        <v>40769</v>
      </c>
      <c r="M295" s="44" t="str">
        <f>IF(ISNA(VLOOKUP(Table37[[#This Row],[Vendor_ID]],'Rejection Pivot'!$A$5:$C$86,3,0)),"A",IF(VLOOKUP(Table37[[#This Row],[Vendor_ID]],'Rejection Pivot'!$A$5:$C$86,3,0)=0,"A",IF(VLOOKUP(Table37[[#This Row],[Vendor_ID]],'Rejection Pivot'!$A$5:$C$86,3,0)&gt;=3,"F","B")))</f>
        <v>A</v>
      </c>
      <c r="N295" s="44" t="str">
        <f>IF(Table37[[#This Row],[Reputation Test]]=Table37[[#This Row],[REPUTASI]],"","Reputasi di katalog salah")</f>
        <v/>
      </c>
    </row>
    <row r="296" spans="1:14" hidden="1" x14ac:dyDescent="0.25">
      <c r="A296" s="57">
        <v>470</v>
      </c>
      <c r="B296" s="58">
        <v>1582</v>
      </c>
      <c r="C296" s="57">
        <v>18</v>
      </c>
      <c r="D296" s="59">
        <v>39.26</v>
      </c>
      <c r="E296" s="59">
        <v>41.222999999999999</v>
      </c>
      <c r="F296" s="60">
        <v>40769</v>
      </c>
      <c r="G296" s="61">
        <v>1</v>
      </c>
      <c r="H296" s="61">
        <v>5</v>
      </c>
      <c r="J296" s="57" t="s">
        <v>1579</v>
      </c>
      <c r="K296" s="68" t="s">
        <v>2810</v>
      </c>
      <c r="L296" s="60">
        <v>40769</v>
      </c>
      <c r="M296" s="44" t="str">
        <f>IF(ISNA(VLOOKUP(Table37[[#This Row],[Vendor_ID]],'Rejection Pivot'!$A$5:$C$86,3,0)),"A",IF(VLOOKUP(Table37[[#This Row],[Vendor_ID]],'Rejection Pivot'!$A$5:$C$86,3,0)=0,"A",IF(VLOOKUP(Table37[[#This Row],[Vendor_ID]],'Rejection Pivot'!$A$5:$C$86,3,0)&gt;=3,"F","B")))</f>
        <v>A</v>
      </c>
      <c r="N296" s="44" t="str">
        <f>IF(Table37[[#This Row],[Reputation Test]]=Table37[[#This Row],[REPUTASI]],"","Reputasi di katalog salah")</f>
        <v/>
      </c>
    </row>
    <row r="297" spans="1:14" hidden="1" x14ac:dyDescent="0.25">
      <c r="A297" s="57">
        <v>471</v>
      </c>
      <c r="B297" s="58">
        <v>1582</v>
      </c>
      <c r="C297" s="57">
        <v>18</v>
      </c>
      <c r="D297" s="59">
        <v>43.33</v>
      </c>
      <c r="E297" s="59">
        <v>45.496499999999997</v>
      </c>
      <c r="F297" s="60">
        <v>40769</v>
      </c>
      <c r="G297" s="61">
        <v>1</v>
      </c>
      <c r="H297" s="61">
        <v>5</v>
      </c>
      <c r="J297" s="57" t="s">
        <v>1579</v>
      </c>
      <c r="K297" s="68" t="s">
        <v>2810</v>
      </c>
      <c r="L297" s="60">
        <v>40769</v>
      </c>
      <c r="M297" s="44" t="str">
        <f>IF(ISNA(VLOOKUP(Table37[[#This Row],[Vendor_ID]],'Rejection Pivot'!$A$5:$C$86,3,0)),"A",IF(VLOOKUP(Table37[[#This Row],[Vendor_ID]],'Rejection Pivot'!$A$5:$C$86,3,0)=0,"A",IF(VLOOKUP(Table37[[#This Row],[Vendor_ID]],'Rejection Pivot'!$A$5:$C$86,3,0)&gt;=3,"F","B")))</f>
        <v>A</v>
      </c>
      <c r="N297" s="44" t="str">
        <f>IF(Table37[[#This Row],[Reputation Test]]=Table37[[#This Row],[REPUTASI]],"","Reputasi di katalog salah")</f>
        <v/>
      </c>
    </row>
    <row r="298" spans="1:14" hidden="1" x14ac:dyDescent="0.25">
      <c r="A298" s="57">
        <v>472</v>
      </c>
      <c r="B298" s="58">
        <v>1582</v>
      </c>
      <c r="C298" s="57">
        <v>18</v>
      </c>
      <c r="D298" s="59">
        <v>39.26</v>
      </c>
      <c r="E298" s="59">
        <v>41.222999999999999</v>
      </c>
      <c r="F298" s="60">
        <v>40769</v>
      </c>
      <c r="G298" s="61">
        <v>1</v>
      </c>
      <c r="H298" s="61">
        <v>5</v>
      </c>
      <c r="J298" s="57" t="s">
        <v>1579</v>
      </c>
      <c r="K298" s="68" t="s">
        <v>2810</v>
      </c>
      <c r="L298" s="60">
        <v>40769</v>
      </c>
      <c r="M298" s="44" t="str">
        <f>IF(ISNA(VLOOKUP(Table37[[#This Row],[Vendor_ID]],'Rejection Pivot'!$A$5:$C$86,3,0)),"A",IF(VLOOKUP(Table37[[#This Row],[Vendor_ID]],'Rejection Pivot'!$A$5:$C$86,3,0)=0,"A",IF(VLOOKUP(Table37[[#This Row],[Vendor_ID]],'Rejection Pivot'!$A$5:$C$86,3,0)&gt;=3,"F","B")))</f>
        <v>A</v>
      </c>
      <c r="N298" s="44" t="str">
        <f>IF(Table37[[#This Row],[Reputation Test]]=Table37[[#This Row],[REPUTASI]],"","Reputasi di katalog salah")</f>
        <v/>
      </c>
    </row>
    <row r="299" spans="1:14" hidden="1" x14ac:dyDescent="0.25">
      <c r="A299" s="57">
        <v>473</v>
      </c>
      <c r="B299" s="58">
        <v>1582</v>
      </c>
      <c r="C299" s="57">
        <v>18</v>
      </c>
      <c r="D299" s="59">
        <v>37.26</v>
      </c>
      <c r="E299" s="59">
        <v>39.122999999999998</v>
      </c>
      <c r="F299" s="60">
        <v>40776</v>
      </c>
      <c r="G299" s="61">
        <v>1</v>
      </c>
      <c r="H299" s="61">
        <v>5</v>
      </c>
      <c r="J299" s="57" t="s">
        <v>1579</v>
      </c>
      <c r="K299" s="68" t="s">
        <v>2810</v>
      </c>
      <c r="L299" s="60">
        <v>40776</v>
      </c>
      <c r="M299" s="44" t="str">
        <f>IF(ISNA(VLOOKUP(Table37[[#This Row],[Vendor_ID]],'Rejection Pivot'!$A$5:$C$86,3,0)),"A",IF(VLOOKUP(Table37[[#This Row],[Vendor_ID]],'Rejection Pivot'!$A$5:$C$86,3,0)=0,"A",IF(VLOOKUP(Table37[[#This Row],[Vendor_ID]],'Rejection Pivot'!$A$5:$C$86,3,0)&gt;=3,"F","B")))</f>
        <v>A</v>
      </c>
      <c r="N299" s="44" t="str">
        <f>IF(Table37[[#This Row],[Reputation Test]]=Table37[[#This Row],[REPUTASI]],"","Reputasi di katalog salah")</f>
        <v/>
      </c>
    </row>
    <row r="300" spans="1:14" hidden="1" x14ac:dyDescent="0.25">
      <c r="A300" s="57">
        <v>474</v>
      </c>
      <c r="B300" s="58">
        <v>1582</v>
      </c>
      <c r="C300" s="57">
        <v>18</v>
      </c>
      <c r="D300" s="59">
        <v>41.33</v>
      </c>
      <c r="E300" s="59">
        <v>43.396500000000003</v>
      </c>
      <c r="F300" s="60">
        <v>40776</v>
      </c>
      <c r="G300" s="61">
        <v>1</v>
      </c>
      <c r="H300" s="61">
        <v>5</v>
      </c>
      <c r="J300" s="57" t="s">
        <v>1579</v>
      </c>
      <c r="K300" s="68" t="s">
        <v>2810</v>
      </c>
      <c r="L300" s="60">
        <v>40776</v>
      </c>
      <c r="M300" s="44" t="str">
        <f>IF(ISNA(VLOOKUP(Table37[[#This Row],[Vendor_ID]],'Rejection Pivot'!$A$5:$C$86,3,0)),"A",IF(VLOOKUP(Table37[[#This Row],[Vendor_ID]],'Rejection Pivot'!$A$5:$C$86,3,0)=0,"A",IF(VLOOKUP(Table37[[#This Row],[Vendor_ID]],'Rejection Pivot'!$A$5:$C$86,3,0)&gt;=3,"F","B")))</f>
        <v>A</v>
      </c>
      <c r="N300" s="44" t="str">
        <f>IF(Table37[[#This Row],[Reputation Test]]=Table37[[#This Row],[REPUTASI]],"","Reputasi di katalog salah")</f>
        <v/>
      </c>
    </row>
    <row r="301" spans="1:14" hidden="1" x14ac:dyDescent="0.25">
      <c r="A301" s="57">
        <v>475</v>
      </c>
      <c r="B301" s="58">
        <v>1582</v>
      </c>
      <c r="C301" s="57">
        <v>18</v>
      </c>
      <c r="D301" s="59">
        <v>37.26</v>
      </c>
      <c r="E301" s="59">
        <v>39.122999999999998</v>
      </c>
      <c r="F301" s="60">
        <v>40776</v>
      </c>
      <c r="G301" s="61">
        <v>1</v>
      </c>
      <c r="H301" s="61">
        <v>5</v>
      </c>
      <c r="J301" s="57" t="s">
        <v>1579</v>
      </c>
      <c r="K301" s="68" t="s">
        <v>2810</v>
      </c>
      <c r="L301" s="60">
        <v>40776</v>
      </c>
      <c r="M301" s="44" t="str">
        <f>IF(ISNA(VLOOKUP(Table37[[#This Row],[Vendor_ID]],'Rejection Pivot'!$A$5:$C$86,3,0)),"A",IF(VLOOKUP(Table37[[#This Row],[Vendor_ID]],'Rejection Pivot'!$A$5:$C$86,3,0)=0,"A",IF(VLOOKUP(Table37[[#This Row],[Vendor_ID]],'Rejection Pivot'!$A$5:$C$86,3,0)&gt;=3,"F","B")))</f>
        <v>A</v>
      </c>
      <c r="N301" s="44" t="str">
        <f>IF(Table37[[#This Row],[Reputation Test]]=Table37[[#This Row],[REPUTASI]],"","Reputasi di katalog salah")</f>
        <v/>
      </c>
    </row>
    <row r="302" spans="1:14" hidden="1" x14ac:dyDescent="0.25">
      <c r="A302" s="57">
        <v>476</v>
      </c>
      <c r="B302" s="58">
        <v>1568</v>
      </c>
      <c r="C302" s="57">
        <v>15</v>
      </c>
      <c r="D302" s="59">
        <v>15.13</v>
      </c>
      <c r="E302" s="59">
        <v>15.8865</v>
      </c>
      <c r="F302" s="60">
        <v>40775</v>
      </c>
      <c r="G302" s="61">
        <v>100</v>
      </c>
      <c r="H302" s="61">
        <v>1000</v>
      </c>
      <c r="I302" s="61">
        <v>300</v>
      </c>
      <c r="J302" s="57" t="s">
        <v>1575</v>
      </c>
      <c r="K302" s="68" t="s">
        <v>1829</v>
      </c>
      <c r="L302" s="60">
        <v>40775</v>
      </c>
      <c r="M302" s="44" t="str">
        <f>IF(ISNA(VLOOKUP(Table37[[#This Row],[Vendor_ID]],'Rejection Pivot'!$A$5:$C$86,3,0)),"A",IF(VLOOKUP(Table37[[#This Row],[Vendor_ID]],'Rejection Pivot'!$A$5:$C$86,3,0)=0,"A",IF(VLOOKUP(Table37[[#This Row],[Vendor_ID]],'Rejection Pivot'!$A$5:$C$86,3,0)&gt;=3,"F","B")))</f>
        <v>F</v>
      </c>
      <c r="N302" s="44" t="str">
        <f>IF(Table37[[#This Row],[Reputation Test]]=Table37[[#This Row],[REPUTASI]],"","Reputasi di katalog salah")</f>
        <v/>
      </c>
    </row>
    <row r="303" spans="1:14" hidden="1" x14ac:dyDescent="0.25">
      <c r="A303" s="57">
        <v>477</v>
      </c>
      <c r="B303" s="58">
        <v>1568</v>
      </c>
      <c r="C303" s="57">
        <v>15</v>
      </c>
      <c r="D303" s="59">
        <v>11.11</v>
      </c>
      <c r="E303" s="59">
        <v>11.6655</v>
      </c>
      <c r="F303" s="60">
        <v>40775</v>
      </c>
      <c r="G303" s="61">
        <v>100</v>
      </c>
      <c r="H303" s="61">
        <v>1000</v>
      </c>
      <c r="I303" s="61">
        <v>300</v>
      </c>
      <c r="J303" s="57" t="s">
        <v>1575</v>
      </c>
      <c r="K303" s="68" t="s">
        <v>1829</v>
      </c>
      <c r="L303" s="60">
        <v>40775</v>
      </c>
      <c r="M303" s="44" t="str">
        <f>IF(ISNA(VLOOKUP(Table37[[#This Row],[Vendor_ID]],'Rejection Pivot'!$A$5:$C$86,3,0)),"A",IF(VLOOKUP(Table37[[#This Row],[Vendor_ID]],'Rejection Pivot'!$A$5:$C$86,3,0)=0,"A",IF(VLOOKUP(Table37[[#This Row],[Vendor_ID]],'Rejection Pivot'!$A$5:$C$86,3,0)&gt;=3,"F","B")))</f>
        <v>F</v>
      </c>
      <c r="N303" s="44" t="str">
        <f>IF(Table37[[#This Row],[Reputation Test]]=Table37[[#This Row],[REPUTASI]],"","Reputasi di katalog salah")</f>
        <v/>
      </c>
    </row>
    <row r="304" spans="1:14" hidden="1" x14ac:dyDescent="0.25">
      <c r="A304" s="57">
        <v>478</v>
      </c>
      <c r="B304" s="58">
        <v>1568</v>
      </c>
      <c r="C304" s="57">
        <v>15</v>
      </c>
      <c r="D304" s="59">
        <v>10.56</v>
      </c>
      <c r="E304" s="59">
        <v>11.087999999999999</v>
      </c>
      <c r="F304" s="60">
        <v>40781</v>
      </c>
      <c r="G304" s="61">
        <v>100</v>
      </c>
      <c r="H304" s="61">
        <v>1000</v>
      </c>
      <c r="J304" s="57" t="s">
        <v>1575</v>
      </c>
      <c r="K304" s="68" t="s">
        <v>1829</v>
      </c>
      <c r="L304" s="60">
        <v>40781</v>
      </c>
      <c r="M304" s="44" t="str">
        <f>IF(ISNA(VLOOKUP(Table37[[#This Row],[Vendor_ID]],'Rejection Pivot'!$A$5:$C$86,3,0)),"A",IF(VLOOKUP(Table37[[#This Row],[Vendor_ID]],'Rejection Pivot'!$A$5:$C$86,3,0)=0,"A",IF(VLOOKUP(Table37[[#This Row],[Vendor_ID]],'Rejection Pivot'!$A$5:$C$86,3,0)&gt;=3,"F","B")))</f>
        <v>F</v>
      </c>
      <c r="N304" s="44" t="str">
        <f>IF(Table37[[#This Row],[Reputation Test]]=Table37[[#This Row],[REPUTASI]],"","Reputasi di katalog salah")</f>
        <v/>
      </c>
    </row>
    <row r="305" spans="1:14" hidden="1" x14ac:dyDescent="0.25">
      <c r="A305" s="57">
        <v>479</v>
      </c>
      <c r="B305" s="58">
        <v>1568</v>
      </c>
      <c r="C305" s="57">
        <v>15</v>
      </c>
      <c r="D305" s="59">
        <v>15.13</v>
      </c>
      <c r="E305" s="59">
        <v>15.8865</v>
      </c>
      <c r="F305" s="60">
        <v>40781</v>
      </c>
      <c r="G305" s="61">
        <v>100</v>
      </c>
      <c r="H305" s="61">
        <v>1000</v>
      </c>
      <c r="I305" s="61">
        <v>300</v>
      </c>
      <c r="J305" s="57" t="s">
        <v>1575</v>
      </c>
      <c r="K305" s="68" t="s">
        <v>1829</v>
      </c>
      <c r="L305" s="60">
        <v>40781</v>
      </c>
      <c r="M305" s="44" t="str">
        <f>IF(ISNA(VLOOKUP(Table37[[#This Row],[Vendor_ID]],'Rejection Pivot'!$A$5:$C$86,3,0)),"A",IF(VLOOKUP(Table37[[#This Row],[Vendor_ID]],'Rejection Pivot'!$A$5:$C$86,3,0)=0,"A",IF(VLOOKUP(Table37[[#This Row],[Vendor_ID]],'Rejection Pivot'!$A$5:$C$86,3,0)&gt;=3,"F","B")))</f>
        <v>F</v>
      </c>
      <c r="N305" s="44" t="str">
        <f>IF(Table37[[#This Row],[Reputation Test]]=Table37[[#This Row],[REPUTASI]],"","Reputasi di katalog salah")</f>
        <v/>
      </c>
    </row>
    <row r="306" spans="1:14" hidden="1" x14ac:dyDescent="0.25">
      <c r="A306" s="57">
        <v>480</v>
      </c>
      <c r="B306" s="58">
        <v>1568</v>
      </c>
      <c r="C306" s="57">
        <v>15</v>
      </c>
      <c r="D306" s="59">
        <v>11.11</v>
      </c>
      <c r="E306" s="59">
        <v>11.6655</v>
      </c>
      <c r="F306" s="60">
        <v>40781</v>
      </c>
      <c r="G306" s="61">
        <v>100</v>
      </c>
      <c r="H306" s="61">
        <v>1000</v>
      </c>
      <c r="J306" s="57" t="s">
        <v>1575</v>
      </c>
      <c r="K306" s="68" t="s">
        <v>1829</v>
      </c>
      <c r="L306" s="60">
        <v>40781</v>
      </c>
      <c r="M306" s="44" t="str">
        <f>IF(ISNA(VLOOKUP(Table37[[#This Row],[Vendor_ID]],'Rejection Pivot'!$A$5:$C$86,3,0)),"A",IF(VLOOKUP(Table37[[#This Row],[Vendor_ID]],'Rejection Pivot'!$A$5:$C$86,3,0)=0,"A",IF(VLOOKUP(Table37[[#This Row],[Vendor_ID]],'Rejection Pivot'!$A$5:$C$86,3,0)&gt;=3,"F","B")))</f>
        <v>F</v>
      </c>
      <c r="N306" s="44" t="str">
        <f>IF(Table37[[#This Row],[Reputation Test]]=Table37[[#This Row],[REPUTASI]],"","Reputasi di katalog salah")</f>
        <v/>
      </c>
    </row>
    <row r="307" spans="1:14" hidden="1" x14ac:dyDescent="0.25">
      <c r="A307" s="57">
        <v>481</v>
      </c>
      <c r="B307" s="58">
        <v>1568</v>
      </c>
      <c r="C307" s="57">
        <v>15</v>
      </c>
      <c r="D307" s="59">
        <v>10.56</v>
      </c>
      <c r="E307" s="59">
        <v>11.087999999999999</v>
      </c>
      <c r="F307" s="60">
        <v>40768</v>
      </c>
      <c r="G307" s="61">
        <v>100</v>
      </c>
      <c r="H307" s="61">
        <v>1000</v>
      </c>
      <c r="I307" s="61">
        <v>300</v>
      </c>
      <c r="J307" s="57" t="s">
        <v>1575</v>
      </c>
      <c r="K307" s="68" t="s">
        <v>1829</v>
      </c>
      <c r="L307" s="60">
        <v>40768</v>
      </c>
      <c r="M307" s="44" t="str">
        <f>IF(ISNA(VLOOKUP(Table37[[#This Row],[Vendor_ID]],'Rejection Pivot'!$A$5:$C$86,3,0)),"A",IF(VLOOKUP(Table37[[#This Row],[Vendor_ID]],'Rejection Pivot'!$A$5:$C$86,3,0)=0,"A",IF(VLOOKUP(Table37[[#This Row],[Vendor_ID]],'Rejection Pivot'!$A$5:$C$86,3,0)&gt;=3,"F","B")))</f>
        <v>F</v>
      </c>
      <c r="N307" s="44" t="str">
        <f>IF(Table37[[#This Row],[Reputation Test]]=Table37[[#This Row],[REPUTASI]],"","Reputasi di katalog salah")</f>
        <v/>
      </c>
    </row>
    <row r="308" spans="1:14" x14ac:dyDescent="0.25">
      <c r="A308" s="57">
        <v>482</v>
      </c>
      <c r="B308" s="58">
        <v>1568</v>
      </c>
      <c r="C308" s="57">
        <v>15</v>
      </c>
      <c r="D308" s="59">
        <v>8.34</v>
      </c>
      <c r="E308" s="59">
        <v>8.7569999999999997</v>
      </c>
      <c r="F308" s="60">
        <v>40768</v>
      </c>
      <c r="G308" s="61">
        <v>100</v>
      </c>
      <c r="H308" s="61">
        <v>1000</v>
      </c>
      <c r="I308" s="61">
        <v>300</v>
      </c>
      <c r="J308" s="57" t="s">
        <v>1575</v>
      </c>
      <c r="K308" s="68" t="s">
        <v>2810</v>
      </c>
      <c r="L308" s="60">
        <v>40768</v>
      </c>
      <c r="M308" s="44" t="str">
        <f>IF(ISNA(VLOOKUP(Table37[[#This Row],[Vendor_ID]],'Rejection Pivot'!$A$5:$C$86,3,0)),"A",IF(VLOOKUP(Table37[[#This Row],[Vendor_ID]],'Rejection Pivot'!$A$5:$C$86,3,0)=0,"A",IF(VLOOKUP(Table37[[#This Row],[Vendor_ID]],'Rejection Pivot'!$A$5:$C$86,3,0)&gt;=3,"F","B")))</f>
        <v>F</v>
      </c>
      <c r="N308" s="44" t="str">
        <f>IF(Table37[[#This Row],[Reputation Test]]=Table37[[#This Row],[REPUTASI]],"","Reputasi di katalog salah")</f>
        <v>Reputasi di katalog salah</v>
      </c>
    </row>
    <row r="309" spans="1:14" x14ac:dyDescent="0.25">
      <c r="A309" s="57">
        <v>483</v>
      </c>
      <c r="B309" s="58">
        <v>1568</v>
      </c>
      <c r="C309" s="57">
        <v>15</v>
      </c>
      <c r="D309" s="59">
        <v>9.23</v>
      </c>
      <c r="E309" s="59">
        <v>9.6914999999999996</v>
      </c>
      <c r="F309" s="60">
        <v>40768</v>
      </c>
      <c r="G309" s="61">
        <v>100</v>
      </c>
      <c r="H309" s="61">
        <v>1000</v>
      </c>
      <c r="J309" s="57" t="s">
        <v>1575</v>
      </c>
      <c r="K309" s="68" t="s">
        <v>2817</v>
      </c>
      <c r="L309" s="60">
        <v>40768</v>
      </c>
      <c r="M309" s="44" t="str">
        <f>IF(ISNA(VLOOKUP(Table37[[#This Row],[Vendor_ID]],'Rejection Pivot'!$A$5:$C$86,3,0)),"A",IF(VLOOKUP(Table37[[#This Row],[Vendor_ID]],'Rejection Pivot'!$A$5:$C$86,3,0)=0,"A",IF(VLOOKUP(Table37[[#This Row],[Vendor_ID]],'Rejection Pivot'!$A$5:$C$86,3,0)&gt;=3,"F","B")))</f>
        <v>F</v>
      </c>
      <c r="N309" s="44" t="str">
        <f>IF(Table37[[#This Row],[Reputation Test]]=Table37[[#This Row],[REPUTASI]],"","Reputasi di katalog salah")</f>
        <v>Reputasi di katalog salah</v>
      </c>
    </row>
    <row r="310" spans="1:14" x14ac:dyDescent="0.25">
      <c r="A310" s="57">
        <v>484</v>
      </c>
      <c r="B310" s="58">
        <v>1568</v>
      </c>
      <c r="C310" s="57">
        <v>15</v>
      </c>
      <c r="D310" s="59">
        <v>6.55</v>
      </c>
      <c r="E310" s="59">
        <v>6.8775000000000004</v>
      </c>
      <c r="F310" s="60">
        <v>40768</v>
      </c>
      <c r="G310" s="61">
        <v>100</v>
      </c>
      <c r="H310" s="61">
        <v>1000</v>
      </c>
      <c r="I310" s="61">
        <v>300</v>
      </c>
      <c r="J310" s="57" t="s">
        <v>1575</v>
      </c>
      <c r="K310" s="68" t="s">
        <v>2817</v>
      </c>
      <c r="L310" s="60">
        <v>40768</v>
      </c>
      <c r="M310" s="44" t="str">
        <f>IF(ISNA(VLOOKUP(Table37[[#This Row],[Vendor_ID]],'Rejection Pivot'!$A$5:$C$86,3,0)),"A",IF(VLOOKUP(Table37[[#This Row],[Vendor_ID]],'Rejection Pivot'!$A$5:$C$86,3,0)=0,"A",IF(VLOOKUP(Table37[[#This Row],[Vendor_ID]],'Rejection Pivot'!$A$5:$C$86,3,0)&gt;=3,"F","B")))</f>
        <v>F</v>
      </c>
      <c r="N310" s="44" t="str">
        <f>IF(Table37[[#This Row],[Reputation Test]]=Table37[[#This Row],[REPUTASI]],"","Reputasi di katalog salah")</f>
        <v>Reputasi di katalog salah</v>
      </c>
    </row>
    <row r="311" spans="1:14" x14ac:dyDescent="0.25">
      <c r="A311" s="57">
        <v>485</v>
      </c>
      <c r="B311" s="58">
        <v>1568</v>
      </c>
      <c r="C311" s="57">
        <v>15</v>
      </c>
      <c r="D311" s="59">
        <v>7.43</v>
      </c>
      <c r="E311" s="59">
        <v>7.8014999999999999</v>
      </c>
      <c r="F311" s="60">
        <v>40768</v>
      </c>
      <c r="G311" s="61">
        <v>100</v>
      </c>
      <c r="H311" s="61">
        <v>1000</v>
      </c>
      <c r="I311" s="61">
        <v>300</v>
      </c>
      <c r="J311" s="57" t="s">
        <v>1575</v>
      </c>
      <c r="K311" s="68" t="s">
        <v>2817</v>
      </c>
      <c r="L311" s="60">
        <v>40768</v>
      </c>
      <c r="M311" s="44" t="str">
        <f>IF(ISNA(VLOOKUP(Table37[[#This Row],[Vendor_ID]],'Rejection Pivot'!$A$5:$C$86,3,0)),"A",IF(VLOOKUP(Table37[[#This Row],[Vendor_ID]],'Rejection Pivot'!$A$5:$C$86,3,0)=0,"A",IF(VLOOKUP(Table37[[#This Row],[Vendor_ID]],'Rejection Pivot'!$A$5:$C$86,3,0)&gt;=3,"F","B")))</f>
        <v>F</v>
      </c>
      <c r="N311" s="44" t="str">
        <f>IF(Table37[[#This Row],[Reputation Test]]=Table37[[#This Row],[REPUTASI]],"","Reputasi di katalog salah")</f>
        <v>Reputasi di katalog salah</v>
      </c>
    </row>
    <row r="312" spans="1:14" x14ac:dyDescent="0.25">
      <c r="A312" s="57">
        <v>486</v>
      </c>
      <c r="B312" s="58">
        <v>1568</v>
      </c>
      <c r="C312" s="57">
        <v>15</v>
      </c>
      <c r="D312" s="59">
        <v>8.34</v>
      </c>
      <c r="E312" s="59">
        <v>8.7569999999999997</v>
      </c>
      <c r="F312" s="60">
        <v>40768</v>
      </c>
      <c r="G312" s="61">
        <v>100</v>
      </c>
      <c r="H312" s="61">
        <v>1000</v>
      </c>
      <c r="J312" s="57" t="s">
        <v>1575</v>
      </c>
      <c r="K312" s="68" t="s">
        <v>2817</v>
      </c>
      <c r="L312" s="60">
        <v>40768</v>
      </c>
      <c r="M312" s="44" t="str">
        <f>IF(ISNA(VLOOKUP(Table37[[#This Row],[Vendor_ID]],'Rejection Pivot'!$A$5:$C$86,3,0)),"A",IF(VLOOKUP(Table37[[#This Row],[Vendor_ID]],'Rejection Pivot'!$A$5:$C$86,3,0)=0,"A",IF(VLOOKUP(Table37[[#This Row],[Vendor_ID]],'Rejection Pivot'!$A$5:$C$86,3,0)&gt;=3,"F","B")))</f>
        <v>F</v>
      </c>
      <c r="N312" s="44" t="str">
        <f>IF(Table37[[#This Row],[Reputation Test]]=Table37[[#This Row],[REPUTASI]],"","Reputasi di katalog salah")</f>
        <v>Reputasi di katalog salah</v>
      </c>
    </row>
    <row r="313" spans="1:14" x14ac:dyDescent="0.25">
      <c r="A313" s="57">
        <v>487</v>
      </c>
      <c r="B313" s="58">
        <v>1568</v>
      </c>
      <c r="C313" s="57">
        <v>15</v>
      </c>
      <c r="D313" s="59">
        <v>5.53</v>
      </c>
      <c r="E313" s="59">
        <v>5.8064999999999998</v>
      </c>
      <c r="F313" s="60">
        <v>40768</v>
      </c>
      <c r="G313" s="61">
        <v>100</v>
      </c>
      <c r="H313" s="61">
        <v>1000</v>
      </c>
      <c r="I313" s="61">
        <v>300</v>
      </c>
      <c r="J313" s="57" t="s">
        <v>1575</v>
      </c>
      <c r="K313" s="68" t="s">
        <v>2817</v>
      </c>
      <c r="L313" s="60">
        <v>40768</v>
      </c>
      <c r="M313" s="44" t="str">
        <f>IF(ISNA(VLOOKUP(Table37[[#This Row],[Vendor_ID]],'Rejection Pivot'!$A$5:$C$86,3,0)),"A",IF(VLOOKUP(Table37[[#This Row],[Vendor_ID]],'Rejection Pivot'!$A$5:$C$86,3,0)=0,"A",IF(VLOOKUP(Table37[[#This Row],[Vendor_ID]],'Rejection Pivot'!$A$5:$C$86,3,0)&gt;=3,"F","B")))</f>
        <v>F</v>
      </c>
      <c r="N313" s="44" t="str">
        <f>IF(Table37[[#This Row],[Reputation Test]]=Table37[[#This Row],[REPUTASI]],"","Reputasi di katalog salah")</f>
        <v>Reputasi di katalog salah</v>
      </c>
    </row>
    <row r="314" spans="1:14" x14ac:dyDescent="0.25">
      <c r="A314" s="57">
        <v>488</v>
      </c>
      <c r="B314" s="58">
        <v>1568</v>
      </c>
      <c r="C314" s="57">
        <v>15</v>
      </c>
      <c r="D314" s="59">
        <v>8.44</v>
      </c>
      <c r="E314" s="59">
        <v>8.8620000000000001</v>
      </c>
      <c r="F314" s="60">
        <v>40768</v>
      </c>
      <c r="G314" s="61">
        <v>100</v>
      </c>
      <c r="H314" s="61">
        <v>1000</v>
      </c>
      <c r="I314" s="61">
        <v>300</v>
      </c>
      <c r="J314" s="57" t="s">
        <v>1575</v>
      </c>
      <c r="K314" s="68" t="s">
        <v>2817</v>
      </c>
      <c r="L314" s="60">
        <v>40768</v>
      </c>
      <c r="M314" s="44" t="str">
        <f>IF(ISNA(VLOOKUP(Table37[[#This Row],[Vendor_ID]],'Rejection Pivot'!$A$5:$C$86,3,0)),"A",IF(VLOOKUP(Table37[[#This Row],[Vendor_ID]],'Rejection Pivot'!$A$5:$C$86,3,0)=0,"A",IF(VLOOKUP(Table37[[#This Row],[Vendor_ID]],'Rejection Pivot'!$A$5:$C$86,3,0)&gt;=3,"F","B")))</f>
        <v>F</v>
      </c>
      <c r="N314" s="44" t="str">
        <f>IF(Table37[[#This Row],[Reputation Test]]=Table37[[#This Row],[REPUTASI]],"","Reputasi di katalog salah")</f>
        <v>Reputasi di katalog salah</v>
      </c>
    </row>
    <row r="315" spans="1:14" x14ac:dyDescent="0.25">
      <c r="A315" s="57">
        <v>489</v>
      </c>
      <c r="B315" s="58">
        <v>1568</v>
      </c>
      <c r="C315" s="57">
        <v>15</v>
      </c>
      <c r="D315" s="59">
        <v>9.9700000000000006</v>
      </c>
      <c r="E315" s="59">
        <v>10.468500000000001</v>
      </c>
      <c r="F315" s="60">
        <v>40768</v>
      </c>
      <c r="G315" s="61">
        <v>100</v>
      </c>
      <c r="H315" s="61">
        <v>1000</v>
      </c>
      <c r="J315" s="57" t="s">
        <v>1575</v>
      </c>
      <c r="K315" s="68" t="s">
        <v>2817</v>
      </c>
      <c r="L315" s="60">
        <v>40768</v>
      </c>
      <c r="M315" s="44" t="str">
        <f>IF(ISNA(VLOOKUP(Table37[[#This Row],[Vendor_ID]],'Rejection Pivot'!$A$5:$C$86,3,0)),"A",IF(VLOOKUP(Table37[[#This Row],[Vendor_ID]],'Rejection Pivot'!$A$5:$C$86,3,0)=0,"A",IF(VLOOKUP(Table37[[#This Row],[Vendor_ID]],'Rejection Pivot'!$A$5:$C$86,3,0)&gt;=3,"F","B")))</f>
        <v>F</v>
      </c>
      <c r="N315" s="44" t="str">
        <f>IF(Table37[[#This Row],[Reputation Test]]=Table37[[#This Row],[REPUTASI]],"","Reputasi di katalog salah")</f>
        <v>Reputasi di katalog salah</v>
      </c>
    </row>
    <row r="316" spans="1:14" hidden="1" x14ac:dyDescent="0.25">
      <c r="A316" s="57">
        <v>490</v>
      </c>
      <c r="B316" s="58">
        <v>1592</v>
      </c>
      <c r="C316" s="57">
        <v>16</v>
      </c>
      <c r="D316" s="59">
        <v>12.11</v>
      </c>
      <c r="E316" s="59">
        <v>12.7155</v>
      </c>
      <c r="F316" s="60">
        <v>40782</v>
      </c>
      <c r="G316" s="61">
        <v>1</v>
      </c>
      <c r="H316" s="61">
        <v>5</v>
      </c>
      <c r="J316" s="57" t="s">
        <v>1579</v>
      </c>
      <c r="K316" s="68" t="s">
        <v>2810</v>
      </c>
      <c r="L316" s="60">
        <v>40782</v>
      </c>
      <c r="M316" s="44" t="str">
        <f>IF(ISNA(VLOOKUP(Table37[[#This Row],[Vendor_ID]],'Rejection Pivot'!$A$5:$C$86,3,0)),"A",IF(VLOOKUP(Table37[[#This Row],[Vendor_ID]],'Rejection Pivot'!$A$5:$C$86,3,0)=0,"A",IF(VLOOKUP(Table37[[#This Row],[Vendor_ID]],'Rejection Pivot'!$A$5:$C$86,3,0)&gt;=3,"F","B")))</f>
        <v>A</v>
      </c>
      <c r="N316" s="44" t="str">
        <f>IF(Table37[[#This Row],[Reputation Test]]=Table37[[#This Row],[REPUTASI]],"","Reputasi di katalog salah")</f>
        <v/>
      </c>
    </row>
    <row r="317" spans="1:14" x14ac:dyDescent="0.25">
      <c r="A317" s="57">
        <v>490</v>
      </c>
      <c r="B317" s="58">
        <v>1662</v>
      </c>
      <c r="C317" s="57">
        <v>16</v>
      </c>
      <c r="D317" s="59">
        <v>11.77</v>
      </c>
      <c r="E317" s="59">
        <v>12.358499999999999</v>
      </c>
      <c r="F317" s="60">
        <v>40783</v>
      </c>
      <c r="G317" s="61">
        <v>1</v>
      </c>
      <c r="H317" s="61">
        <v>5</v>
      </c>
      <c r="J317" s="57" t="s">
        <v>1579</v>
      </c>
      <c r="K317" s="68" t="s">
        <v>2810</v>
      </c>
      <c r="L317" s="60">
        <v>40783</v>
      </c>
      <c r="M317" s="44" t="str">
        <f>IF(ISNA(VLOOKUP(Table37[[#This Row],[Vendor_ID]],'Rejection Pivot'!$A$5:$C$86,3,0)),"A",IF(VLOOKUP(Table37[[#This Row],[Vendor_ID]],'Rejection Pivot'!$A$5:$C$86,3,0)=0,"A",IF(VLOOKUP(Table37[[#This Row],[Vendor_ID]],'Rejection Pivot'!$A$5:$C$86,3,0)&gt;=3,"F","B")))</f>
        <v>B</v>
      </c>
      <c r="N317" s="44" t="str">
        <f>IF(Table37[[#This Row],[Reputation Test]]=Table37[[#This Row],[REPUTASI]],"","Reputasi di katalog salah")</f>
        <v>Reputasi di katalog salah</v>
      </c>
    </row>
    <row r="318" spans="1:14" hidden="1" x14ac:dyDescent="0.25">
      <c r="A318" s="57">
        <v>491</v>
      </c>
      <c r="B318" s="58">
        <v>1548</v>
      </c>
      <c r="C318" s="57">
        <v>15</v>
      </c>
      <c r="D318" s="59">
        <v>19.03</v>
      </c>
      <c r="E318" s="59">
        <v>19.9815</v>
      </c>
      <c r="F318" s="60">
        <v>40781</v>
      </c>
      <c r="G318" s="61">
        <v>1</v>
      </c>
      <c r="H318" s="61">
        <v>5</v>
      </c>
      <c r="I318" s="61">
        <v>3</v>
      </c>
      <c r="J318" s="57" t="s">
        <v>1579</v>
      </c>
      <c r="K318" s="68" t="s">
        <v>2810</v>
      </c>
      <c r="L318" s="60">
        <v>40781</v>
      </c>
      <c r="M318" s="44" t="str">
        <f>IF(ISNA(VLOOKUP(Table37[[#This Row],[Vendor_ID]],'Rejection Pivot'!$A$5:$C$86,3,0)),"A",IF(VLOOKUP(Table37[[#This Row],[Vendor_ID]],'Rejection Pivot'!$A$5:$C$86,3,0)=0,"A",IF(VLOOKUP(Table37[[#This Row],[Vendor_ID]],'Rejection Pivot'!$A$5:$C$86,3,0)&gt;=3,"F","B")))</f>
        <v>A</v>
      </c>
      <c r="N318" s="44" t="str">
        <f>IF(Table37[[#This Row],[Reputation Test]]=Table37[[#This Row],[REPUTASI]],"","Reputasi di katalog salah")</f>
        <v/>
      </c>
    </row>
    <row r="319" spans="1:14" hidden="1" x14ac:dyDescent="0.25">
      <c r="A319" s="57">
        <v>491</v>
      </c>
      <c r="B319" s="58">
        <v>1592</v>
      </c>
      <c r="C319" s="57">
        <v>16</v>
      </c>
      <c r="D319" s="59">
        <v>18.989999999999998</v>
      </c>
      <c r="E319" s="59">
        <v>19.939499999999999</v>
      </c>
      <c r="F319" s="60">
        <v>40782</v>
      </c>
      <c r="G319" s="61">
        <v>1</v>
      </c>
      <c r="H319" s="61">
        <v>5</v>
      </c>
      <c r="J319" s="57" t="s">
        <v>1579</v>
      </c>
      <c r="K319" s="68" t="s">
        <v>2810</v>
      </c>
      <c r="L319" s="60">
        <v>40782</v>
      </c>
      <c r="M319" s="44" t="str">
        <f>IF(ISNA(VLOOKUP(Table37[[#This Row],[Vendor_ID]],'Rejection Pivot'!$A$5:$C$86,3,0)),"A",IF(VLOOKUP(Table37[[#This Row],[Vendor_ID]],'Rejection Pivot'!$A$5:$C$86,3,0)=0,"A",IF(VLOOKUP(Table37[[#This Row],[Vendor_ID]],'Rejection Pivot'!$A$5:$C$86,3,0)&gt;=3,"F","B")))</f>
        <v>A</v>
      </c>
      <c r="N319" s="44" t="str">
        <f>IF(Table37[[#This Row],[Reputation Test]]=Table37[[#This Row],[REPUTASI]],"","Reputasi di katalog salah")</f>
        <v/>
      </c>
    </row>
    <row r="320" spans="1:14" x14ac:dyDescent="0.25">
      <c r="A320" s="57">
        <v>492</v>
      </c>
      <c r="B320" s="58">
        <v>1584</v>
      </c>
      <c r="C320" s="57">
        <v>16</v>
      </c>
      <c r="D320" s="59">
        <v>48.33</v>
      </c>
      <c r="E320" s="59">
        <v>50.746499999999997</v>
      </c>
      <c r="F320" s="60">
        <v>40776</v>
      </c>
      <c r="G320" s="61">
        <v>20</v>
      </c>
      <c r="H320" s="61">
        <v>100</v>
      </c>
      <c r="J320" s="57" t="s">
        <v>1578</v>
      </c>
      <c r="K320" s="68" t="s">
        <v>2817</v>
      </c>
      <c r="L320" s="60">
        <v>40776</v>
      </c>
      <c r="M320" s="44" t="str">
        <f>IF(ISNA(VLOOKUP(Table37[[#This Row],[Vendor_ID]],'Rejection Pivot'!$A$5:$C$86,3,0)),"A",IF(VLOOKUP(Table37[[#This Row],[Vendor_ID]],'Rejection Pivot'!$A$5:$C$86,3,0)=0,"A",IF(VLOOKUP(Table37[[#This Row],[Vendor_ID]],'Rejection Pivot'!$A$5:$C$86,3,0)&gt;=3,"F","B")))</f>
        <v>F</v>
      </c>
      <c r="N320" s="44" t="str">
        <f>IF(Table37[[#This Row],[Reputation Test]]=Table37[[#This Row],[REPUTASI]],"","Reputasi di katalog salah")</f>
        <v>Reputasi di katalog salah</v>
      </c>
    </row>
    <row r="321" spans="1:14" x14ac:dyDescent="0.25">
      <c r="A321" s="57">
        <v>492</v>
      </c>
      <c r="B321" s="58">
        <v>1692</v>
      </c>
      <c r="C321" s="57">
        <v>17</v>
      </c>
      <c r="D321" s="59">
        <v>47.87</v>
      </c>
      <c r="E321" s="59">
        <v>50.263500000000001</v>
      </c>
      <c r="F321" s="60">
        <v>40774</v>
      </c>
      <c r="G321" s="61">
        <v>20</v>
      </c>
      <c r="H321" s="61">
        <v>100</v>
      </c>
      <c r="I321" s="61">
        <v>60</v>
      </c>
      <c r="J321" s="57" t="s">
        <v>1578</v>
      </c>
      <c r="K321" s="68" t="s">
        <v>2817</v>
      </c>
      <c r="L321" s="60">
        <v>40774</v>
      </c>
      <c r="M321" s="44" t="str">
        <f>IF(ISNA(VLOOKUP(Table37[[#This Row],[Vendor_ID]],'Rejection Pivot'!$A$5:$C$86,3,0)),"A",IF(VLOOKUP(Table37[[#This Row],[Vendor_ID]],'Rejection Pivot'!$A$5:$C$86,3,0)=0,"A",IF(VLOOKUP(Table37[[#This Row],[Vendor_ID]],'Rejection Pivot'!$A$5:$C$86,3,0)&gt;=3,"F","B")))</f>
        <v>F</v>
      </c>
      <c r="N321" s="44" t="str">
        <f>IF(Table37[[#This Row],[Reputation Test]]=Table37[[#This Row],[REPUTASI]],"","Reputasi di katalog salah")</f>
        <v>Reputasi di katalog salah</v>
      </c>
    </row>
    <row r="322" spans="1:14" hidden="1" x14ac:dyDescent="0.25">
      <c r="A322" s="57">
        <v>493</v>
      </c>
      <c r="B322" s="58">
        <v>1584</v>
      </c>
      <c r="C322" s="57">
        <v>16</v>
      </c>
      <c r="D322" s="59">
        <v>55.49</v>
      </c>
      <c r="E322" s="59">
        <v>58.264499999999998</v>
      </c>
      <c r="F322" s="60">
        <v>40776</v>
      </c>
      <c r="G322" s="61">
        <v>20</v>
      </c>
      <c r="H322" s="61">
        <v>100</v>
      </c>
      <c r="J322" s="57" t="s">
        <v>1578</v>
      </c>
      <c r="K322" s="68" t="s">
        <v>1829</v>
      </c>
      <c r="L322" s="60">
        <v>40776</v>
      </c>
      <c r="M322" s="44" t="str">
        <f>IF(ISNA(VLOOKUP(Table37[[#This Row],[Vendor_ID]],'Rejection Pivot'!$A$5:$C$86,3,0)),"A",IF(VLOOKUP(Table37[[#This Row],[Vendor_ID]],'Rejection Pivot'!$A$5:$C$86,3,0)=0,"A",IF(VLOOKUP(Table37[[#This Row],[Vendor_ID]],'Rejection Pivot'!$A$5:$C$86,3,0)&gt;=3,"F","B")))</f>
        <v>F</v>
      </c>
      <c r="N322" s="44" t="str">
        <f>IF(Table37[[#This Row],[Reputation Test]]=Table37[[#This Row],[REPUTASI]],"","Reputasi di katalog salah")</f>
        <v/>
      </c>
    </row>
    <row r="323" spans="1:14" hidden="1" x14ac:dyDescent="0.25">
      <c r="A323" s="57">
        <v>493</v>
      </c>
      <c r="B323" s="58">
        <v>1692</v>
      </c>
      <c r="C323" s="57">
        <v>17</v>
      </c>
      <c r="D323" s="59">
        <v>54.43</v>
      </c>
      <c r="E323" s="59">
        <v>57.151499999999999</v>
      </c>
      <c r="F323" s="60">
        <v>40774</v>
      </c>
      <c r="G323" s="61">
        <v>20</v>
      </c>
      <c r="H323" s="61">
        <v>100</v>
      </c>
      <c r="J323" s="57" t="s">
        <v>1578</v>
      </c>
      <c r="K323" s="68" t="s">
        <v>1829</v>
      </c>
      <c r="L323" s="60">
        <v>40774</v>
      </c>
      <c r="M323" s="44" t="str">
        <f>IF(ISNA(VLOOKUP(Table37[[#This Row],[Vendor_ID]],'Rejection Pivot'!$A$5:$C$86,3,0)),"A",IF(VLOOKUP(Table37[[#This Row],[Vendor_ID]],'Rejection Pivot'!$A$5:$C$86,3,0)=0,"A",IF(VLOOKUP(Table37[[#This Row],[Vendor_ID]],'Rejection Pivot'!$A$5:$C$86,3,0)&gt;=3,"F","B")))</f>
        <v>F</v>
      </c>
      <c r="N323" s="44" t="str">
        <f>IF(Table37[[#This Row],[Reputation Test]]=Table37[[#This Row],[REPUTASI]],"","Reputasi di katalog salah")</f>
        <v/>
      </c>
    </row>
    <row r="324" spans="1:14" hidden="1" x14ac:dyDescent="0.25">
      <c r="A324" s="57">
        <v>494</v>
      </c>
      <c r="B324" s="58">
        <v>1584</v>
      </c>
      <c r="C324" s="57">
        <v>16</v>
      </c>
      <c r="D324" s="59">
        <v>48.33</v>
      </c>
      <c r="E324" s="59">
        <v>50.746499999999997</v>
      </c>
      <c r="F324" s="60">
        <v>40782</v>
      </c>
      <c r="G324" s="61">
        <v>20</v>
      </c>
      <c r="H324" s="61">
        <v>100</v>
      </c>
      <c r="J324" s="57" t="s">
        <v>1578</v>
      </c>
      <c r="K324" s="68" t="s">
        <v>1829</v>
      </c>
      <c r="L324" s="60">
        <v>40782</v>
      </c>
      <c r="M324" s="44" t="str">
        <f>IF(ISNA(VLOOKUP(Table37[[#This Row],[Vendor_ID]],'Rejection Pivot'!$A$5:$C$86,3,0)),"A",IF(VLOOKUP(Table37[[#This Row],[Vendor_ID]],'Rejection Pivot'!$A$5:$C$86,3,0)=0,"A",IF(VLOOKUP(Table37[[#This Row],[Vendor_ID]],'Rejection Pivot'!$A$5:$C$86,3,0)&gt;=3,"F","B")))</f>
        <v>F</v>
      </c>
      <c r="N324" s="44" t="str">
        <f>IF(Table37[[#This Row],[Reputation Test]]=Table37[[#This Row],[REPUTASI]],"","Reputasi di katalog salah")</f>
        <v/>
      </c>
    </row>
    <row r="325" spans="1:14" hidden="1" x14ac:dyDescent="0.25">
      <c r="A325" s="57">
        <v>494</v>
      </c>
      <c r="B325" s="58">
        <v>1692</v>
      </c>
      <c r="C325" s="57">
        <v>17</v>
      </c>
      <c r="D325" s="59">
        <v>50.67</v>
      </c>
      <c r="E325" s="59">
        <v>53.203499999999998</v>
      </c>
      <c r="F325" s="60">
        <v>40780</v>
      </c>
      <c r="G325" s="61">
        <v>20</v>
      </c>
      <c r="H325" s="61">
        <v>100</v>
      </c>
      <c r="I325" s="61">
        <v>60</v>
      </c>
      <c r="J325" s="57" t="s">
        <v>1578</v>
      </c>
      <c r="K325" s="68" t="s">
        <v>1829</v>
      </c>
      <c r="L325" s="60">
        <v>40780</v>
      </c>
      <c r="M325" s="44" t="str">
        <f>IF(ISNA(VLOOKUP(Table37[[#This Row],[Vendor_ID]],'Rejection Pivot'!$A$5:$C$86,3,0)),"A",IF(VLOOKUP(Table37[[#This Row],[Vendor_ID]],'Rejection Pivot'!$A$5:$C$86,3,0)=0,"A",IF(VLOOKUP(Table37[[#This Row],[Vendor_ID]],'Rejection Pivot'!$A$5:$C$86,3,0)&gt;=3,"F","B")))</f>
        <v>F</v>
      </c>
      <c r="N325" s="44" t="str">
        <f>IF(Table37[[#This Row],[Reputation Test]]=Table37[[#This Row],[REPUTASI]],"","Reputasi di katalog salah")</f>
        <v/>
      </c>
    </row>
    <row r="326" spans="1:14" hidden="1" x14ac:dyDescent="0.25">
      <c r="A326" s="57">
        <v>495</v>
      </c>
      <c r="B326" s="58">
        <v>1584</v>
      </c>
      <c r="C326" s="57">
        <v>16</v>
      </c>
      <c r="D326" s="59">
        <v>59.93</v>
      </c>
      <c r="E326" s="59">
        <v>62.926499999999997</v>
      </c>
      <c r="F326" s="60">
        <v>40782</v>
      </c>
      <c r="G326" s="61">
        <v>20</v>
      </c>
      <c r="H326" s="61">
        <v>100</v>
      </c>
      <c r="J326" s="57" t="s">
        <v>1578</v>
      </c>
      <c r="K326" s="68" t="s">
        <v>1829</v>
      </c>
      <c r="L326" s="60">
        <v>40782</v>
      </c>
      <c r="M326" s="44" t="str">
        <f>IF(ISNA(VLOOKUP(Table37[[#This Row],[Vendor_ID]],'Rejection Pivot'!$A$5:$C$86,3,0)),"A",IF(VLOOKUP(Table37[[#This Row],[Vendor_ID]],'Rejection Pivot'!$A$5:$C$86,3,0)=0,"A",IF(VLOOKUP(Table37[[#This Row],[Vendor_ID]],'Rejection Pivot'!$A$5:$C$86,3,0)&gt;=3,"F","B")))</f>
        <v>F</v>
      </c>
      <c r="N326" s="44" t="str">
        <f>IF(Table37[[#This Row],[Reputation Test]]=Table37[[#This Row],[REPUTASI]],"","Reputasi di katalog salah")</f>
        <v/>
      </c>
    </row>
    <row r="327" spans="1:14" x14ac:dyDescent="0.25">
      <c r="A327" s="57">
        <v>495</v>
      </c>
      <c r="B327" s="58">
        <v>1692</v>
      </c>
      <c r="C327" s="57">
        <v>17</v>
      </c>
      <c r="D327" s="59">
        <v>60.66</v>
      </c>
      <c r="E327" s="59">
        <v>63.692999999999998</v>
      </c>
      <c r="F327" s="60">
        <v>40780</v>
      </c>
      <c r="G327" s="61">
        <v>20</v>
      </c>
      <c r="H327" s="61">
        <v>100</v>
      </c>
      <c r="J327" s="57" t="s">
        <v>1578</v>
      </c>
      <c r="K327" s="68" t="s">
        <v>2810</v>
      </c>
      <c r="L327" s="60">
        <v>40780</v>
      </c>
      <c r="M327" s="44" t="str">
        <f>IF(ISNA(VLOOKUP(Table37[[#This Row],[Vendor_ID]],'Rejection Pivot'!$A$5:$C$86,3,0)),"A",IF(VLOOKUP(Table37[[#This Row],[Vendor_ID]],'Rejection Pivot'!$A$5:$C$86,3,0)=0,"A",IF(VLOOKUP(Table37[[#This Row],[Vendor_ID]],'Rejection Pivot'!$A$5:$C$86,3,0)&gt;=3,"F","B")))</f>
        <v>F</v>
      </c>
      <c r="N327" s="44" t="str">
        <f>IF(Table37[[#This Row],[Reputation Test]]=Table37[[#This Row],[REPUTASI]],"","Reputasi di katalog salah")</f>
        <v>Reputasi di katalog salah</v>
      </c>
    </row>
    <row r="328" spans="1:14" hidden="1" x14ac:dyDescent="0.25">
      <c r="A328" s="57">
        <v>496</v>
      </c>
      <c r="B328" s="58">
        <v>1584</v>
      </c>
      <c r="C328" s="57">
        <v>16</v>
      </c>
      <c r="D328" s="59">
        <v>47.29</v>
      </c>
      <c r="E328" s="59">
        <v>49.654499999999999</v>
      </c>
      <c r="F328" s="60">
        <v>40782</v>
      </c>
      <c r="G328" s="61">
        <v>20</v>
      </c>
      <c r="H328" s="61">
        <v>100</v>
      </c>
      <c r="J328" s="57" t="s">
        <v>1578</v>
      </c>
      <c r="K328" s="68" t="s">
        <v>1829</v>
      </c>
      <c r="L328" s="60">
        <v>40782</v>
      </c>
      <c r="M328" s="44" t="str">
        <f>IF(ISNA(VLOOKUP(Table37[[#This Row],[Vendor_ID]],'Rejection Pivot'!$A$5:$C$86,3,0)),"A",IF(VLOOKUP(Table37[[#This Row],[Vendor_ID]],'Rejection Pivot'!$A$5:$C$86,3,0)=0,"A",IF(VLOOKUP(Table37[[#This Row],[Vendor_ID]],'Rejection Pivot'!$A$5:$C$86,3,0)&gt;=3,"F","B")))</f>
        <v>F</v>
      </c>
      <c r="N328" s="44" t="str">
        <f>IF(Table37[[#This Row],[Reputation Test]]=Table37[[#This Row],[REPUTASI]],"","Reputasi di katalog salah")</f>
        <v/>
      </c>
    </row>
    <row r="329" spans="1:14" hidden="1" x14ac:dyDescent="0.25">
      <c r="A329" s="57">
        <v>496</v>
      </c>
      <c r="B329" s="58">
        <v>1692</v>
      </c>
      <c r="C329" s="57">
        <v>17</v>
      </c>
      <c r="D329" s="59">
        <v>46.58</v>
      </c>
      <c r="E329" s="59">
        <v>48.908999999999999</v>
      </c>
      <c r="F329" s="60">
        <v>40780</v>
      </c>
      <c r="G329" s="61">
        <v>20</v>
      </c>
      <c r="H329" s="61">
        <v>100</v>
      </c>
      <c r="J329" s="57" t="s">
        <v>1578</v>
      </c>
      <c r="K329" s="68" t="s">
        <v>1829</v>
      </c>
      <c r="L329" s="60">
        <v>40780</v>
      </c>
      <c r="M329" s="44" t="str">
        <f>IF(ISNA(VLOOKUP(Table37[[#This Row],[Vendor_ID]],'Rejection Pivot'!$A$5:$C$86,3,0)),"A",IF(VLOOKUP(Table37[[#This Row],[Vendor_ID]],'Rejection Pivot'!$A$5:$C$86,3,0)=0,"A",IF(VLOOKUP(Table37[[#This Row],[Vendor_ID]],'Rejection Pivot'!$A$5:$C$86,3,0)&gt;=3,"F","B")))</f>
        <v>F</v>
      </c>
      <c r="N329" s="44" t="str">
        <f>IF(Table37[[#This Row],[Reputation Test]]=Table37[[#This Row],[REPUTASI]],"","Reputasi di katalog salah")</f>
        <v/>
      </c>
    </row>
    <row r="330" spans="1:14" hidden="1" x14ac:dyDescent="0.25">
      <c r="A330" s="57">
        <v>497</v>
      </c>
      <c r="B330" s="58">
        <v>1566</v>
      </c>
      <c r="C330" s="57">
        <v>17</v>
      </c>
      <c r="D330" s="59">
        <v>32.56</v>
      </c>
      <c r="E330" s="59">
        <v>34.188000000000002</v>
      </c>
      <c r="F330" s="60">
        <v>40780</v>
      </c>
      <c r="G330" s="61">
        <v>1</v>
      </c>
      <c r="H330" s="61">
        <v>5</v>
      </c>
      <c r="I330" s="61">
        <v>3</v>
      </c>
      <c r="J330" s="57" t="s">
        <v>1577</v>
      </c>
      <c r="K330" s="68" t="s">
        <v>2810</v>
      </c>
      <c r="L330" s="60">
        <v>40780</v>
      </c>
      <c r="M330" s="44" t="str">
        <f>IF(ISNA(VLOOKUP(Table37[[#This Row],[Vendor_ID]],'Rejection Pivot'!$A$5:$C$86,3,0)),"A",IF(VLOOKUP(Table37[[#This Row],[Vendor_ID]],'Rejection Pivot'!$A$5:$C$86,3,0)=0,"A",IF(VLOOKUP(Table37[[#This Row],[Vendor_ID]],'Rejection Pivot'!$A$5:$C$86,3,0)&gt;=3,"F","B")))</f>
        <v>A</v>
      </c>
      <c r="N330" s="44" t="str">
        <f>IF(Table37[[#This Row],[Reputation Test]]=Table37[[#This Row],[REPUTASI]],"","Reputasi di katalog salah")</f>
        <v/>
      </c>
    </row>
    <row r="331" spans="1:14" hidden="1" x14ac:dyDescent="0.25">
      <c r="A331" s="57">
        <v>504</v>
      </c>
      <c r="B331" s="58">
        <v>1690</v>
      </c>
      <c r="C331" s="57">
        <v>17</v>
      </c>
      <c r="D331" s="59">
        <v>46.44</v>
      </c>
      <c r="E331" s="59">
        <v>48.762</v>
      </c>
      <c r="F331" s="60">
        <v>40780</v>
      </c>
      <c r="G331" s="61">
        <v>1</v>
      </c>
      <c r="H331" s="61">
        <v>5</v>
      </c>
      <c r="I331" s="61">
        <v>3</v>
      </c>
      <c r="J331" s="57" t="s">
        <v>1577</v>
      </c>
      <c r="K331" s="68" t="s">
        <v>2810</v>
      </c>
      <c r="L331" s="60">
        <v>40780</v>
      </c>
      <c r="M331" s="44" t="str">
        <f>IF(ISNA(VLOOKUP(Table37[[#This Row],[Vendor_ID]],'Rejection Pivot'!$A$5:$C$86,3,0)),"A",IF(VLOOKUP(Table37[[#This Row],[Vendor_ID]],'Rejection Pivot'!$A$5:$C$86,3,0)=0,"A",IF(VLOOKUP(Table37[[#This Row],[Vendor_ID]],'Rejection Pivot'!$A$5:$C$86,3,0)&gt;=3,"F","B")))</f>
        <v>A</v>
      </c>
      <c r="N331" s="44" t="str">
        <f>IF(Table37[[#This Row],[Reputation Test]]=Table37[[#This Row],[REPUTASI]],"","Reputasi di katalog salah")</f>
        <v/>
      </c>
    </row>
    <row r="332" spans="1:14" x14ac:dyDescent="0.25">
      <c r="A332" s="57">
        <v>505</v>
      </c>
      <c r="B332" s="58">
        <v>1612</v>
      </c>
      <c r="C332" s="57">
        <v>16</v>
      </c>
      <c r="D332" s="59">
        <v>42.11</v>
      </c>
      <c r="E332" s="59">
        <v>44.215499999999999</v>
      </c>
      <c r="F332" s="60">
        <v>40783</v>
      </c>
      <c r="G332" s="61">
        <v>1</v>
      </c>
      <c r="H332" s="61">
        <v>5</v>
      </c>
      <c r="I332" s="61">
        <v>3</v>
      </c>
      <c r="J332" s="57" t="s">
        <v>1577</v>
      </c>
      <c r="K332" s="68" t="s">
        <v>2810</v>
      </c>
      <c r="L332" s="60">
        <v>40783</v>
      </c>
      <c r="M332" s="44" t="str">
        <f>IF(ISNA(VLOOKUP(Table37[[#This Row],[Vendor_ID]],'Rejection Pivot'!$A$5:$C$86,3,0)),"A",IF(VLOOKUP(Table37[[#This Row],[Vendor_ID]],'Rejection Pivot'!$A$5:$C$86,3,0)=0,"A",IF(VLOOKUP(Table37[[#This Row],[Vendor_ID]],'Rejection Pivot'!$A$5:$C$86,3,0)&gt;=3,"F","B")))</f>
        <v>B</v>
      </c>
      <c r="N332" s="44" t="str">
        <f>IF(Table37[[#This Row],[Reputation Test]]=Table37[[#This Row],[REPUTASI]],"","Reputasi di katalog salah")</f>
        <v>Reputasi di katalog salah</v>
      </c>
    </row>
    <row r="333" spans="1:14" x14ac:dyDescent="0.25">
      <c r="A333" s="57">
        <v>506</v>
      </c>
      <c r="B333" s="58">
        <v>1504</v>
      </c>
      <c r="C333" s="57">
        <v>15</v>
      </c>
      <c r="D333" s="59">
        <v>8.76</v>
      </c>
      <c r="E333" s="59">
        <v>9.1980000000000004</v>
      </c>
      <c r="F333" s="60">
        <v>40781</v>
      </c>
      <c r="G333" s="61">
        <v>20</v>
      </c>
      <c r="H333" s="61">
        <v>100</v>
      </c>
      <c r="I333" s="61">
        <v>60</v>
      </c>
      <c r="J333" s="57" t="s">
        <v>1574</v>
      </c>
      <c r="K333" s="68" t="s">
        <v>2817</v>
      </c>
      <c r="L333" s="60">
        <v>40781</v>
      </c>
      <c r="M333" s="44" t="str">
        <f>IF(ISNA(VLOOKUP(Table37[[#This Row],[Vendor_ID]],'Rejection Pivot'!$A$5:$C$86,3,0)),"A",IF(VLOOKUP(Table37[[#This Row],[Vendor_ID]],'Rejection Pivot'!$A$5:$C$86,3,0)=0,"A",IF(VLOOKUP(Table37[[#This Row],[Vendor_ID]],'Rejection Pivot'!$A$5:$C$86,3,0)&gt;=3,"F","B")))</f>
        <v>F</v>
      </c>
      <c r="N333" s="44" t="str">
        <f>IF(Table37[[#This Row],[Reputation Test]]=Table37[[#This Row],[REPUTASI]],"","Reputasi di katalog salah")</f>
        <v>Reputasi di katalog salah</v>
      </c>
    </row>
    <row r="334" spans="1:14" x14ac:dyDescent="0.25">
      <c r="A334" s="57">
        <v>507</v>
      </c>
      <c r="B334" s="58">
        <v>1530</v>
      </c>
      <c r="C334" s="57">
        <v>15</v>
      </c>
      <c r="D334" s="59">
        <v>22.28</v>
      </c>
      <c r="E334" s="59">
        <v>23.393999999999998</v>
      </c>
      <c r="F334" s="60">
        <v>40781</v>
      </c>
      <c r="G334" s="61">
        <v>100</v>
      </c>
      <c r="H334" s="61">
        <v>1000</v>
      </c>
      <c r="J334" s="57" t="s">
        <v>1575</v>
      </c>
      <c r="K334" s="68" t="s">
        <v>2810</v>
      </c>
      <c r="L334" s="60">
        <v>40781</v>
      </c>
      <c r="M334" s="44" t="str">
        <f>IF(ISNA(VLOOKUP(Table37[[#This Row],[Vendor_ID]],'Rejection Pivot'!$A$5:$C$86,3,0)),"A",IF(VLOOKUP(Table37[[#This Row],[Vendor_ID]],'Rejection Pivot'!$A$5:$C$86,3,0)=0,"A",IF(VLOOKUP(Table37[[#This Row],[Vendor_ID]],'Rejection Pivot'!$A$5:$C$86,3,0)&gt;=3,"F","B")))</f>
        <v>B</v>
      </c>
      <c r="N334" s="44" t="str">
        <f>IF(Table37[[#This Row],[Reputation Test]]=Table37[[#This Row],[REPUTASI]],"","Reputasi di katalog salah")</f>
        <v>Reputasi di katalog salah</v>
      </c>
    </row>
    <row r="335" spans="1:14" hidden="1" x14ac:dyDescent="0.25">
      <c r="A335" s="57">
        <v>507</v>
      </c>
      <c r="B335" s="58">
        <v>1624</v>
      </c>
      <c r="C335" s="57">
        <v>15</v>
      </c>
      <c r="D335" s="59">
        <v>21.11</v>
      </c>
      <c r="E335" s="59">
        <v>22.165500000000002</v>
      </c>
      <c r="F335" s="60">
        <v>40781</v>
      </c>
      <c r="G335" s="61">
        <v>100</v>
      </c>
      <c r="H335" s="61">
        <v>1000</v>
      </c>
      <c r="J335" s="57" t="s">
        <v>1575</v>
      </c>
      <c r="K335" s="68" t="s">
        <v>1829</v>
      </c>
      <c r="L335" s="60">
        <v>40781</v>
      </c>
      <c r="M335" s="44" t="str">
        <f>IF(ISNA(VLOOKUP(Table37[[#This Row],[Vendor_ID]],'Rejection Pivot'!$A$5:$C$86,3,0)),"A",IF(VLOOKUP(Table37[[#This Row],[Vendor_ID]],'Rejection Pivot'!$A$5:$C$86,3,0)=0,"A",IF(VLOOKUP(Table37[[#This Row],[Vendor_ID]],'Rejection Pivot'!$A$5:$C$86,3,0)&gt;=3,"F","B")))</f>
        <v>F</v>
      </c>
      <c r="N335" s="44" t="str">
        <f>IF(Table37[[#This Row],[Reputation Test]]=Table37[[#This Row],[REPUTASI]],"","Reputasi di katalog salah")</f>
        <v/>
      </c>
    </row>
    <row r="336" spans="1:14" x14ac:dyDescent="0.25">
      <c r="A336" s="57">
        <v>508</v>
      </c>
      <c r="B336" s="58">
        <v>1530</v>
      </c>
      <c r="C336" s="57">
        <v>15</v>
      </c>
      <c r="D336" s="59">
        <v>26.33</v>
      </c>
      <c r="E336" s="59">
        <v>27.6465</v>
      </c>
      <c r="F336" s="60">
        <v>40781</v>
      </c>
      <c r="G336" s="61">
        <v>100</v>
      </c>
      <c r="H336" s="61">
        <v>1000</v>
      </c>
      <c r="J336" s="57" t="s">
        <v>1575</v>
      </c>
      <c r="K336" s="68" t="s">
        <v>2810</v>
      </c>
      <c r="L336" s="60">
        <v>40781</v>
      </c>
      <c r="M336" s="44" t="str">
        <f>IF(ISNA(VLOOKUP(Table37[[#This Row],[Vendor_ID]],'Rejection Pivot'!$A$5:$C$86,3,0)),"A",IF(VLOOKUP(Table37[[#This Row],[Vendor_ID]],'Rejection Pivot'!$A$5:$C$86,3,0)=0,"A",IF(VLOOKUP(Table37[[#This Row],[Vendor_ID]],'Rejection Pivot'!$A$5:$C$86,3,0)&gt;=3,"F","B")))</f>
        <v>B</v>
      </c>
      <c r="N336" s="44" t="str">
        <f>IF(Table37[[#This Row],[Reputation Test]]=Table37[[#This Row],[REPUTASI]],"","Reputasi di katalog salah")</f>
        <v>Reputasi di katalog salah</v>
      </c>
    </row>
    <row r="337" spans="1:14" hidden="1" x14ac:dyDescent="0.25">
      <c r="A337" s="57">
        <v>508</v>
      </c>
      <c r="B337" s="58">
        <v>1624</v>
      </c>
      <c r="C337" s="57">
        <v>15</v>
      </c>
      <c r="D337" s="59">
        <v>27.89</v>
      </c>
      <c r="E337" s="59">
        <v>29.284500000000001</v>
      </c>
      <c r="F337" s="60">
        <v>40781</v>
      </c>
      <c r="G337" s="61">
        <v>100</v>
      </c>
      <c r="H337" s="61">
        <v>1000</v>
      </c>
      <c r="J337" s="57" t="s">
        <v>1575</v>
      </c>
      <c r="K337" s="68" t="s">
        <v>1829</v>
      </c>
      <c r="L337" s="60">
        <v>40781</v>
      </c>
      <c r="M337" s="44" t="str">
        <f>IF(ISNA(VLOOKUP(Table37[[#This Row],[Vendor_ID]],'Rejection Pivot'!$A$5:$C$86,3,0)),"A",IF(VLOOKUP(Table37[[#This Row],[Vendor_ID]],'Rejection Pivot'!$A$5:$C$86,3,0)=0,"A",IF(VLOOKUP(Table37[[#This Row],[Vendor_ID]],'Rejection Pivot'!$A$5:$C$86,3,0)&gt;=3,"F","B")))</f>
        <v>F</v>
      </c>
      <c r="N337" s="44" t="str">
        <f>IF(Table37[[#This Row],[Reputation Test]]=Table37[[#This Row],[REPUTASI]],"","Reputasi di katalog salah")</f>
        <v/>
      </c>
    </row>
    <row r="338" spans="1:14" hidden="1" x14ac:dyDescent="0.25">
      <c r="A338" s="57">
        <v>509</v>
      </c>
      <c r="B338" s="58">
        <v>1680</v>
      </c>
      <c r="C338" s="57">
        <v>16</v>
      </c>
      <c r="D338" s="59">
        <v>34.549999999999997</v>
      </c>
      <c r="E338" s="59">
        <v>36.277500000000003</v>
      </c>
      <c r="F338" s="60">
        <v>40782</v>
      </c>
      <c r="G338" s="61">
        <v>100</v>
      </c>
      <c r="H338" s="61">
        <v>1000</v>
      </c>
      <c r="J338" s="57" t="s">
        <v>1575</v>
      </c>
      <c r="K338" s="68" t="s">
        <v>1829</v>
      </c>
      <c r="L338" s="60">
        <v>40782</v>
      </c>
      <c r="M338" s="44" t="str">
        <f>IF(ISNA(VLOOKUP(Table37[[#This Row],[Vendor_ID]],'Rejection Pivot'!$A$5:$C$86,3,0)),"A",IF(VLOOKUP(Table37[[#This Row],[Vendor_ID]],'Rejection Pivot'!$A$5:$C$86,3,0)=0,"A",IF(VLOOKUP(Table37[[#This Row],[Vendor_ID]],'Rejection Pivot'!$A$5:$C$86,3,0)&gt;=3,"F","B")))</f>
        <v>F</v>
      </c>
      <c r="N338" s="44" t="str">
        <f>IF(Table37[[#This Row],[Reputation Test]]=Table37[[#This Row],[REPUTASI]],"","Reputasi di katalog salah")</f>
        <v/>
      </c>
    </row>
    <row r="339" spans="1:14" hidden="1" x14ac:dyDescent="0.25">
      <c r="A339" s="57">
        <v>510</v>
      </c>
      <c r="B339" s="58">
        <v>1526</v>
      </c>
      <c r="C339" s="57">
        <v>18</v>
      </c>
      <c r="D339" s="59">
        <v>22.29</v>
      </c>
      <c r="E339" s="59">
        <v>23.404499999999999</v>
      </c>
      <c r="F339" s="60">
        <v>40782</v>
      </c>
      <c r="G339" s="61">
        <v>100</v>
      </c>
      <c r="H339" s="61">
        <v>1000</v>
      </c>
      <c r="J339" s="57" t="s">
        <v>1575</v>
      </c>
      <c r="K339" s="68" t="s">
        <v>1829</v>
      </c>
      <c r="L339" s="60">
        <v>40782</v>
      </c>
      <c r="M339" s="44" t="str">
        <f>IF(ISNA(VLOOKUP(Table37[[#This Row],[Vendor_ID]],'Rejection Pivot'!$A$5:$C$86,3,0)),"A",IF(VLOOKUP(Table37[[#This Row],[Vendor_ID]],'Rejection Pivot'!$A$5:$C$86,3,0)=0,"A",IF(VLOOKUP(Table37[[#This Row],[Vendor_ID]],'Rejection Pivot'!$A$5:$C$86,3,0)&gt;=3,"F","B")))</f>
        <v>F</v>
      </c>
      <c r="N339" s="44" t="str">
        <f>IF(Table37[[#This Row],[Reputation Test]]=Table37[[#This Row],[REPUTASI]],"","Reputasi di katalog salah")</f>
        <v/>
      </c>
    </row>
    <row r="340" spans="1:14" x14ac:dyDescent="0.25">
      <c r="A340" s="57">
        <v>510</v>
      </c>
      <c r="B340" s="58">
        <v>1646</v>
      </c>
      <c r="C340" s="57">
        <v>15</v>
      </c>
      <c r="D340" s="59">
        <v>21.98</v>
      </c>
      <c r="E340" s="59">
        <v>23.079000000000001</v>
      </c>
      <c r="F340" s="60">
        <v>40781</v>
      </c>
      <c r="G340" s="61">
        <v>100</v>
      </c>
      <c r="H340" s="61">
        <v>1000</v>
      </c>
      <c r="I340" s="61">
        <v>300</v>
      </c>
      <c r="J340" s="57" t="s">
        <v>1575</v>
      </c>
      <c r="K340" s="68" t="s">
        <v>2810</v>
      </c>
      <c r="L340" s="60">
        <v>40781</v>
      </c>
      <c r="M340" s="44" t="str">
        <f>IF(ISNA(VLOOKUP(Table37[[#This Row],[Vendor_ID]],'Rejection Pivot'!$A$5:$C$86,3,0)),"A",IF(VLOOKUP(Table37[[#This Row],[Vendor_ID]],'Rejection Pivot'!$A$5:$C$86,3,0)=0,"A",IF(VLOOKUP(Table37[[#This Row],[Vendor_ID]],'Rejection Pivot'!$A$5:$C$86,3,0)&gt;=3,"F","B")))</f>
        <v>B</v>
      </c>
      <c r="N340" s="44" t="str">
        <f>IF(Table37[[#This Row],[Reputation Test]]=Table37[[#This Row],[REPUTASI]],"","Reputasi di katalog salah")</f>
        <v>Reputasi di katalog salah</v>
      </c>
    </row>
    <row r="341" spans="1:14" x14ac:dyDescent="0.25">
      <c r="A341" s="57">
        <v>511</v>
      </c>
      <c r="B341" s="58">
        <v>1526</v>
      </c>
      <c r="C341" s="57">
        <v>18</v>
      </c>
      <c r="D341" s="59">
        <v>26.54</v>
      </c>
      <c r="E341" s="59">
        <v>27.867000000000001</v>
      </c>
      <c r="F341" s="60">
        <v>40782</v>
      </c>
      <c r="G341" s="61">
        <v>100</v>
      </c>
      <c r="H341" s="61">
        <v>1000</v>
      </c>
      <c r="J341" s="57" t="s">
        <v>1575</v>
      </c>
      <c r="K341" s="68" t="s">
        <v>2810</v>
      </c>
      <c r="L341" s="60">
        <v>40782</v>
      </c>
      <c r="M341" s="44" t="str">
        <f>IF(ISNA(VLOOKUP(Table37[[#This Row],[Vendor_ID]],'Rejection Pivot'!$A$5:$C$86,3,0)),"A",IF(VLOOKUP(Table37[[#This Row],[Vendor_ID]],'Rejection Pivot'!$A$5:$C$86,3,0)=0,"A",IF(VLOOKUP(Table37[[#This Row],[Vendor_ID]],'Rejection Pivot'!$A$5:$C$86,3,0)&gt;=3,"F","B")))</f>
        <v>F</v>
      </c>
      <c r="N341" s="44" t="str">
        <f>IF(Table37[[#This Row],[Reputation Test]]=Table37[[#This Row],[REPUTASI]],"","Reputasi di katalog salah")</f>
        <v>Reputasi di katalog salah</v>
      </c>
    </row>
    <row r="342" spans="1:14" x14ac:dyDescent="0.25">
      <c r="A342" s="57">
        <v>511</v>
      </c>
      <c r="B342" s="58">
        <v>1646</v>
      </c>
      <c r="C342" s="57">
        <v>15</v>
      </c>
      <c r="D342" s="59">
        <v>27.88</v>
      </c>
      <c r="E342" s="59">
        <v>29.274000000000001</v>
      </c>
      <c r="F342" s="60">
        <v>40781</v>
      </c>
      <c r="G342" s="61">
        <v>100</v>
      </c>
      <c r="H342" s="61">
        <v>1000</v>
      </c>
      <c r="I342" s="61">
        <v>300</v>
      </c>
      <c r="J342" s="57" t="s">
        <v>1575</v>
      </c>
      <c r="K342" s="68" t="s">
        <v>2810</v>
      </c>
      <c r="L342" s="60">
        <v>40781</v>
      </c>
      <c r="M342" s="44" t="str">
        <f>IF(ISNA(VLOOKUP(Table37[[#This Row],[Vendor_ID]],'Rejection Pivot'!$A$5:$C$86,3,0)),"A",IF(VLOOKUP(Table37[[#This Row],[Vendor_ID]],'Rejection Pivot'!$A$5:$C$86,3,0)=0,"A",IF(VLOOKUP(Table37[[#This Row],[Vendor_ID]],'Rejection Pivot'!$A$5:$C$86,3,0)&gt;=3,"F","B")))</f>
        <v>B</v>
      </c>
      <c r="N342" s="44" t="str">
        <f>IF(Table37[[#This Row],[Reputation Test]]=Table37[[#This Row],[REPUTASI]],"","Reputasi di katalog salah")</f>
        <v>Reputasi di katalog salah</v>
      </c>
    </row>
    <row r="343" spans="1:14" x14ac:dyDescent="0.25">
      <c r="A343" s="57">
        <v>512</v>
      </c>
      <c r="B343" s="58">
        <v>1646</v>
      </c>
      <c r="C343" s="57">
        <v>15</v>
      </c>
      <c r="D343" s="59">
        <v>33.31</v>
      </c>
      <c r="E343" s="59">
        <v>34.975499999999997</v>
      </c>
      <c r="F343" s="60">
        <v>40781</v>
      </c>
      <c r="G343" s="61">
        <v>100</v>
      </c>
      <c r="H343" s="61">
        <v>1000</v>
      </c>
      <c r="I343" s="61">
        <v>300</v>
      </c>
      <c r="J343" s="57" t="s">
        <v>1575</v>
      </c>
      <c r="K343" s="68" t="s">
        <v>2810</v>
      </c>
      <c r="L343" s="60">
        <v>40781</v>
      </c>
      <c r="M343" s="44" t="str">
        <f>IF(ISNA(VLOOKUP(Table37[[#This Row],[Vendor_ID]],'Rejection Pivot'!$A$5:$C$86,3,0)),"A",IF(VLOOKUP(Table37[[#This Row],[Vendor_ID]],'Rejection Pivot'!$A$5:$C$86,3,0)=0,"A",IF(VLOOKUP(Table37[[#This Row],[Vendor_ID]],'Rejection Pivot'!$A$5:$C$86,3,0)&gt;=3,"F","B")))</f>
        <v>B</v>
      </c>
      <c r="N343" s="44" t="str">
        <f>IF(Table37[[#This Row],[Reputation Test]]=Table37[[#This Row],[REPUTASI]],"","Reputasi di katalog salah")</f>
        <v>Reputasi di katalog salah</v>
      </c>
    </row>
    <row r="344" spans="1:14" hidden="1" x14ac:dyDescent="0.25">
      <c r="A344" s="57">
        <v>512</v>
      </c>
      <c r="B344" s="58">
        <v>1654</v>
      </c>
      <c r="C344" s="57">
        <v>17</v>
      </c>
      <c r="D344" s="59">
        <v>35.32</v>
      </c>
      <c r="E344" s="59">
        <v>37.085999999999999</v>
      </c>
      <c r="F344" s="60">
        <v>40780</v>
      </c>
      <c r="G344" s="61">
        <v>100</v>
      </c>
      <c r="H344" s="61">
        <v>1000</v>
      </c>
      <c r="J344" s="57" t="s">
        <v>1575</v>
      </c>
      <c r="K344" s="68" t="s">
        <v>2817</v>
      </c>
      <c r="L344" s="60">
        <v>40780</v>
      </c>
      <c r="M344" s="44" t="str">
        <f>IF(ISNA(VLOOKUP(Table37[[#This Row],[Vendor_ID]],'Rejection Pivot'!$A$5:$C$86,3,0)),"A",IF(VLOOKUP(Table37[[#This Row],[Vendor_ID]],'Rejection Pivot'!$A$5:$C$86,3,0)=0,"A",IF(VLOOKUP(Table37[[#This Row],[Vendor_ID]],'Rejection Pivot'!$A$5:$C$86,3,0)&gt;=3,"F","B")))</f>
        <v>B</v>
      </c>
      <c r="N344" s="44" t="str">
        <f>IF(Table37[[#This Row],[Reputation Test]]=Table37[[#This Row],[REPUTASI]],"","Reputasi di katalog salah")</f>
        <v/>
      </c>
    </row>
    <row r="345" spans="1:14" hidden="1" x14ac:dyDescent="0.25">
      <c r="A345" s="57">
        <v>513</v>
      </c>
      <c r="B345" s="58">
        <v>1664</v>
      </c>
      <c r="C345" s="57">
        <v>17</v>
      </c>
      <c r="D345" s="59">
        <v>25.33</v>
      </c>
      <c r="E345" s="59">
        <v>26.596499999999999</v>
      </c>
      <c r="F345" s="60">
        <v>40780</v>
      </c>
      <c r="G345" s="61">
        <v>100</v>
      </c>
      <c r="H345" s="61">
        <v>1000</v>
      </c>
      <c r="J345" s="57" t="s">
        <v>1575</v>
      </c>
      <c r="K345" s="68" t="s">
        <v>2817</v>
      </c>
      <c r="L345" s="60">
        <v>40780</v>
      </c>
      <c r="M345" s="44" t="str">
        <f>IF(ISNA(VLOOKUP(Table37[[#This Row],[Vendor_ID]],'Rejection Pivot'!$A$5:$C$86,3,0)),"A",IF(VLOOKUP(Table37[[#This Row],[Vendor_ID]],'Rejection Pivot'!$A$5:$C$86,3,0)=0,"A",IF(VLOOKUP(Table37[[#This Row],[Vendor_ID]],'Rejection Pivot'!$A$5:$C$86,3,0)&gt;=3,"F","B")))</f>
        <v>B</v>
      </c>
      <c r="N345" s="44" t="str">
        <f>IF(Table37[[#This Row],[Reputation Test]]=Table37[[#This Row],[REPUTASI]],"","Reputasi di katalog salah")</f>
        <v/>
      </c>
    </row>
    <row r="346" spans="1:14" x14ac:dyDescent="0.25">
      <c r="A346" s="57">
        <v>513</v>
      </c>
      <c r="B346" s="58">
        <v>1682</v>
      </c>
      <c r="C346" s="57">
        <v>19</v>
      </c>
      <c r="D346" s="59">
        <v>37.33</v>
      </c>
      <c r="E346" s="59">
        <v>39.1965</v>
      </c>
      <c r="F346" s="60">
        <v>40783</v>
      </c>
      <c r="G346" s="61">
        <v>100</v>
      </c>
      <c r="H346" s="61">
        <v>1000</v>
      </c>
      <c r="J346" s="57" t="s">
        <v>1575</v>
      </c>
      <c r="K346" s="68" t="s">
        <v>2817</v>
      </c>
      <c r="L346" s="60">
        <v>40783</v>
      </c>
      <c r="M346" s="44" t="str">
        <f>IF(ISNA(VLOOKUP(Table37[[#This Row],[Vendor_ID]],'Rejection Pivot'!$A$5:$C$86,3,0)),"A",IF(VLOOKUP(Table37[[#This Row],[Vendor_ID]],'Rejection Pivot'!$A$5:$C$86,3,0)=0,"A",IF(VLOOKUP(Table37[[#This Row],[Vendor_ID]],'Rejection Pivot'!$A$5:$C$86,3,0)&gt;=3,"F","B")))</f>
        <v>F</v>
      </c>
      <c r="N346" s="44" t="str">
        <f>IF(Table37[[#This Row],[Reputation Test]]=Table37[[#This Row],[REPUTASI]],"","Reputasi di katalog salah")</f>
        <v>Reputasi di katalog salah</v>
      </c>
    </row>
    <row r="347" spans="1:14" hidden="1" x14ac:dyDescent="0.25">
      <c r="A347" s="57">
        <v>523</v>
      </c>
      <c r="B347" s="58">
        <v>1560</v>
      </c>
      <c r="C347" s="57">
        <v>17</v>
      </c>
      <c r="D347" s="59">
        <v>10.220000000000001</v>
      </c>
      <c r="E347" s="59">
        <v>10.731</v>
      </c>
      <c r="F347" s="60">
        <v>40780</v>
      </c>
      <c r="G347" s="61">
        <v>100</v>
      </c>
      <c r="H347" s="61">
        <v>1000</v>
      </c>
      <c r="I347" s="61">
        <v>300</v>
      </c>
      <c r="J347" s="57" t="s">
        <v>1575</v>
      </c>
      <c r="K347" s="68" t="s">
        <v>1829</v>
      </c>
      <c r="L347" s="60">
        <v>40780</v>
      </c>
      <c r="M347" s="44" t="str">
        <f>IF(ISNA(VLOOKUP(Table37[[#This Row],[Vendor_ID]],'Rejection Pivot'!$A$5:$C$86,3,0)),"A",IF(VLOOKUP(Table37[[#This Row],[Vendor_ID]],'Rejection Pivot'!$A$5:$C$86,3,0)=0,"A",IF(VLOOKUP(Table37[[#This Row],[Vendor_ID]],'Rejection Pivot'!$A$5:$C$86,3,0)&gt;=3,"F","B")))</f>
        <v>F</v>
      </c>
      <c r="N347" s="44" t="str">
        <f>IF(Table37[[#This Row],[Reputation Test]]=Table37[[#This Row],[REPUTASI]],"","Reputasi di katalog salah")</f>
        <v/>
      </c>
    </row>
    <row r="348" spans="1:14" hidden="1" x14ac:dyDescent="0.25">
      <c r="A348" s="57">
        <v>523</v>
      </c>
      <c r="B348" s="58">
        <v>1620</v>
      </c>
      <c r="C348" s="57">
        <v>16</v>
      </c>
      <c r="D348" s="59">
        <v>9.89</v>
      </c>
      <c r="E348" s="59">
        <v>10.384499999999999</v>
      </c>
      <c r="F348" s="60">
        <v>40782</v>
      </c>
      <c r="G348" s="61">
        <v>100</v>
      </c>
      <c r="H348" s="61">
        <v>1000</v>
      </c>
      <c r="J348" s="57" t="s">
        <v>1575</v>
      </c>
      <c r="K348" s="68" t="s">
        <v>2817</v>
      </c>
      <c r="L348" s="60">
        <v>40782</v>
      </c>
      <c r="M348" s="44" t="str">
        <f>IF(ISNA(VLOOKUP(Table37[[#This Row],[Vendor_ID]],'Rejection Pivot'!$A$5:$C$86,3,0)),"A",IF(VLOOKUP(Table37[[#This Row],[Vendor_ID]],'Rejection Pivot'!$A$5:$C$86,3,0)=0,"A",IF(VLOOKUP(Table37[[#This Row],[Vendor_ID]],'Rejection Pivot'!$A$5:$C$86,3,0)&gt;=3,"F","B")))</f>
        <v>B</v>
      </c>
      <c r="N348" s="44" t="str">
        <f>IF(Table37[[#This Row],[Reputation Test]]=Table37[[#This Row],[REPUTASI]],"","Reputasi di katalog salah")</f>
        <v/>
      </c>
    </row>
    <row r="349" spans="1:14" hidden="1" x14ac:dyDescent="0.25">
      <c r="A349" s="57">
        <v>524</v>
      </c>
      <c r="B349" s="58">
        <v>1560</v>
      </c>
      <c r="C349" s="57">
        <v>17</v>
      </c>
      <c r="D349" s="59">
        <v>13.45</v>
      </c>
      <c r="E349" s="59">
        <v>14.1225</v>
      </c>
      <c r="F349" s="60">
        <v>40780</v>
      </c>
      <c r="G349" s="61">
        <v>100</v>
      </c>
      <c r="H349" s="61">
        <v>1000</v>
      </c>
      <c r="I349" s="61">
        <v>300</v>
      </c>
      <c r="J349" s="57" t="s">
        <v>1575</v>
      </c>
      <c r="K349" s="68" t="s">
        <v>1829</v>
      </c>
      <c r="L349" s="60">
        <v>40780</v>
      </c>
      <c r="M349" s="44" t="str">
        <f>IF(ISNA(VLOOKUP(Table37[[#This Row],[Vendor_ID]],'Rejection Pivot'!$A$5:$C$86,3,0)),"A",IF(VLOOKUP(Table37[[#This Row],[Vendor_ID]],'Rejection Pivot'!$A$5:$C$86,3,0)=0,"A",IF(VLOOKUP(Table37[[#This Row],[Vendor_ID]],'Rejection Pivot'!$A$5:$C$86,3,0)&gt;=3,"F","B")))</f>
        <v>F</v>
      </c>
      <c r="N349" s="44" t="str">
        <f>IF(Table37[[#This Row],[Reputation Test]]=Table37[[#This Row],[REPUTASI]],"","Reputasi di katalog salah")</f>
        <v/>
      </c>
    </row>
    <row r="350" spans="1:14" x14ac:dyDescent="0.25">
      <c r="A350" s="57">
        <v>524</v>
      </c>
      <c r="B350" s="58">
        <v>1626</v>
      </c>
      <c r="C350" s="57">
        <v>18</v>
      </c>
      <c r="D350" s="59">
        <v>12.35</v>
      </c>
      <c r="E350" s="59">
        <v>12.967499999999999</v>
      </c>
      <c r="F350" s="60">
        <v>40782</v>
      </c>
      <c r="G350" s="61">
        <v>100</v>
      </c>
      <c r="H350" s="61">
        <v>1000</v>
      </c>
      <c r="J350" s="57" t="s">
        <v>1575</v>
      </c>
      <c r="K350" s="68" t="s">
        <v>2817</v>
      </c>
      <c r="L350" s="60">
        <v>40782</v>
      </c>
      <c r="M350" s="44" t="str">
        <f>IF(ISNA(VLOOKUP(Table37[[#This Row],[Vendor_ID]],'Rejection Pivot'!$A$5:$C$86,3,0)),"A",IF(VLOOKUP(Table37[[#This Row],[Vendor_ID]],'Rejection Pivot'!$A$5:$C$86,3,0)=0,"A",IF(VLOOKUP(Table37[[#This Row],[Vendor_ID]],'Rejection Pivot'!$A$5:$C$86,3,0)&gt;=3,"F","B")))</f>
        <v>F</v>
      </c>
      <c r="N350" s="44" t="str">
        <f>IF(Table37[[#This Row],[Reputation Test]]=Table37[[#This Row],[REPUTASI]],"","Reputasi di katalog salah")</f>
        <v>Reputasi di katalog salah</v>
      </c>
    </row>
    <row r="351" spans="1:14" x14ac:dyDescent="0.25">
      <c r="A351" s="57">
        <v>525</v>
      </c>
      <c r="B351" s="58">
        <v>1600</v>
      </c>
      <c r="C351" s="57">
        <v>15</v>
      </c>
      <c r="D351" s="59">
        <v>2.21</v>
      </c>
      <c r="E351" s="59">
        <v>2.3205</v>
      </c>
      <c r="F351" s="60">
        <v>40781</v>
      </c>
      <c r="G351" s="61">
        <v>100</v>
      </c>
      <c r="H351" s="61">
        <v>1000</v>
      </c>
      <c r="J351" s="57" t="s">
        <v>1575</v>
      </c>
      <c r="K351" s="68" t="s">
        <v>2810</v>
      </c>
      <c r="L351" s="60">
        <v>40781</v>
      </c>
      <c r="M351" s="44" t="str">
        <f>IF(ISNA(VLOOKUP(Table37[[#This Row],[Vendor_ID]],'Rejection Pivot'!$A$5:$C$86,3,0)),"A",IF(VLOOKUP(Table37[[#This Row],[Vendor_ID]],'Rejection Pivot'!$A$5:$C$86,3,0)=0,"A",IF(VLOOKUP(Table37[[#This Row],[Vendor_ID]],'Rejection Pivot'!$A$5:$C$86,3,0)&gt;=3,"F","B")))</f>
        <v>B</v>
      </c>
      <c r="N351" s="44" t="str">
        <f>IF(Table37[[#This Row],[Reputation Test]]=Table37[[#This Row],[REPUTASI]],"","Reputasi di katalog salah")</f>
        <v>Reputasi di katalog salah</v>
      </c>
    </row>
    <row r="352" spans="1:14" x14ac:dyDescent="0.25">
      <c r="A352" s="57">
        <v>526</v>
      </c>
      <c r="B352" s="58">
        <v>1522</v>
      </c>
      <c r="C352" s="57">
        <v>15</v>
      </c>
      <c r="D352" s="59">
        <v>3.47</v>
      </c>
      <c r="E352" s="59">
        <v>3.6435</v>
      </c>
      <c r="F352" s="60">
        <v>40781</v>
      </c>
      <c r="G352" s="61">
        <v>100</v>
      </c>
      <c r="H352" s="61">
        <v>1000</v>
      </c>
      <c r="J352" s="57" t="s">
        <v>1575</v>
      </c>
      <c r="K352" s="68" t="s">
        <v>2810</v>
      </c>
      <c r="L352" s="60">
        <v>40781</v>
      </c>
      <c r="M352" s="44" t="str">
        <f>IF(ISNA(VLOOKUP(Table37[[#This Row],[Vendor_ID]],'Rejection Pivot'!$A$5:$C$86,3,0)),"A",IF(VLOOKUP(Table37[[#This Row],[Vendor_ID]],'Rejection Pivot'!$A$5:$C$86,3,0)=0,"A",IF(VLOOKUP(Table37[[#This Row],[Vendor_ID]],'Rejection Pivot'!$A$5:$C$86,3,0)&gt;=3,"F","B")))</f>
        <v>B</v>
      </c>
      <c r="N352" s="44" t="str">
        <f>IF(Table37[[#This Row],[Reputation Test]]=Table37[[#This Row],[REPUTASI]],"","Reputasi di katalog salah")</f>
        <v>Reputasi di katalog salah</v>
      </c>
    </row>
    <row r="353" spans="1:14" hidden="1" x14ac:dyDescent="0.25">
      <c r="A353" s="57">
        <v>527</v>
      </c>
      <c r="B353" s="58">
        <v>1644</v>
      </c>
      <c r="C353" s="57">
        <v>18</v>
      </c>
      <c r="D353" s="59">
        <v>6.43</v>
      </c>
      <c r="E353" s="59">
        <v>6.7515000000000001</v>
      </c>
      <c r="F353" s="60">
        <v>40782</v>
      </c>
      <c r="G353" s="61">
        <v>100</v>
      </c>
      <c r="H353" s="61">
        <v>1000</v>
      </c>
      <c r="J353" s="57" t="s">
        <v>1574</v>
      </c>
      <c r="K353" s="68" t="s">
        <v>2817</v>
      </c>
      <c r="L353" s="60">
        <v>40782</v>
      </c>
      <c r="M353" s="44" t="str">
        <f>IF(ISNA(VLOOKUP(Table37[[#This Row],[Vendor_ID]],'Rejection Pivot'!$A$5:$C$86,3,0)),"A",IF(VLOOKUP(Table37[[#This Row],[Vendor_ID]],'Rejection Pivot'!$A$5:$C$86,3,0)=0,"A",IF(VLOOKUP(Table37[[#This Row],[Vendor_ID]],'Rejection Pivot'!$A$5:$C$86,3,0)&gt;=3,"F","B")))</f>
        <v>B</v>
      </c>
      <c r="N353" s="44" t="str">
        <f>IF(Table37[[#This Row],[Reputation Test]]=Table37[[#This Row],[REPUTASI]],"","Reputasi di katalog salah")</f>
        <v/>
      </c>
    </row>
    <row r="354" spans="1:14" hidden="1" x14ac:dyDescent="0.25">
      <c r="A354" s="57">
        <v>528</v>
      </c>
      <c r="B354" s="58">
        <v>1618</v>
      </c>
      <c r="C354" s="57">
        <v>16</v>
      </c>
      <c r="D354" s="59">
        <v>36.340000000000003</v>
      </c>
      <c r="E354" s="59">
        <v>38.156999999999996</v>
      </c>
      <c r="F354" s="60">
        <v>40783</v>
      </c>
      <c r="G354" s="61">
        <v>1</v>
      </c>
      <c r="H354" s="61">
        <v>5</v>
      </c>
      <c r="J354" s="57" t="s">
        <v>1576</v>
      </c>
      <c r="K354" s="68" t="s">
        <v>2810</v>
      </c>
      <c r="L354" s="60">
        <v>40783</v>
      </c>
      <c r="M354" s="44" t="str">
        <f>IF(ISNA(VLOOKUP(Table37[[#This Row],[Vendor_ID]],'Rejection Pivot'!$A$5:$C$86,3,0)),"A",IF(VLOOKUP(Table37[[#This Row],[Vendor_ID]],'Rejection Pivot'!$A$5:$C$86,3,0)=0,"A",IF(VLOOKUP(Table37[[#This Row],[Vendor_ID]],'Rejection Pivot'!$A$5:$C$86,3,0)&gt;=3,"F","B")))</f>
        <v>A</v>
      </c>
      <c r="N354" s="44" t="str">
        <f>IF(Table37[[#This Row],[Reputation Test]]=Table37[[#This Row],[REPUTASI]],"","Reputasi di katalog salah")</f>
        <v/>
      </c>
    </row>
    <row r="355" spans="1:14" hidden="1" x14ac:dyDescent="0.25">
      <c r="A355" s="57">
        <v>530</v>
      </c>
      <c r="B355" s="58">
        <v>1494</v>
      </c>
      <c r="C355" s="57">
        <v>17</v>
      </c>
      <c r="D355" s="59">
        <v>15.32</v>
      </c>
      <c r="E355" s="59">
        <v>16.085999999999999</v>
      </c>
      <c r="F355" s="60">
        <v>40784</v>
      </c>
      <c r="G355" s="61">
        <v>100</v>
      </c>
      <c r="H355" s="61">
        <v>1000</v>
      </c>
      <c r="J355" s="57" t="s">
        <v>1575</v>
      </c>
      <c r="K355" s="68" t="s">
        <v>2810</v>
      </c>
      <c r="L355" s="60">
        <v>40784</v>
      </c>
      <c r="M355" s="44" t="str">
        <f>IF(ISNA(VLOOKUP(Table37[[#This Row],[Vendor_ID]],'Rejection Pivot'!$A$5:$C$86,3,0)),"A",IF(VLOOKUP(Table37[[#This Row],[Vendor_ID]],'Rejection Pivot'!$A$5:$C$86,3,0)=0,"A",IF(VLOOKUP(Table37[[#This Row],[Vendor_ID]],'Rejection Pivot'!$A$5:$C$86,3,0)&gt;=3,"F","B")))</f>
        <v>A</v>
      </c>
      <c r="N355" s="44" t="str">
        <f>IF(Table37[[#This Row],[Reputation Test]]=Table37[[#This Row],[REPUTASI]],"","Reputasi di katalog salah")</f>
        <v/>
      </c>
    </row>
    <row r="356" spans="1:14" x14ac:dyDescent="0.25">
      <c r="A356" s="57">
        <v>535</v>
      </c>
      <c r="B356" s="58">
        <v>1508</v>
      </c>
      <c r="C356" s="57">
        <v>15</v>
      </c>
      <c r="D356" s="59">
        <v>3.32</v>
      </c>
      <c r="E356" s="59">
        <v>3.4860000000000002</v>
      </c>
      <c r="F356" s="60">
        <v>40781</v>
      </c>
      <c r="G356" s="61">
        <v>100</v>
      </c>
      <c r="H356" s="61">
        <v>1000</v>
      </c>
      <c r="J356" s="57" t="s">
        <v>1575</v>
      </c>
      <c r="K356" s="68" t="s">
        <v>2810</v>
      </c>
      <c r="L356" s="60">
        <v>40781</v>
      </c>
      <c r="M356" s="44" t="str">
        <f>IF(ISNA(VLOOKUP(Table37[[#This Row],[Vendor_ID]],'Rejection Pivot'!$A$5:$C$86,3,0)),"A",IF(VLOOKUP(Table37[[#This Row],[Vendor_ID]],'Rejection Pivot'!$A$5:$C$86,3,0)=0,"A",IF(VLOOKUP(Table37[[#This Row],[Vendor_ID]],'Rejection Pivot'!$A$5:$C$86,3,0)&gt;=3,"F","B")))</f>
        <v>B</v>
      </c>
      <c r="N356" s="44" t="str">
        <f>IF(Table37[[#This Row],[Reputation Test]]=Table37[[#This Row],[REPUTASI]],"","Reputasi di katalog salah")</f>
        <v>Reputasi di katalog salah</v>
      </c>
    </row>
    <row r="357" spans="1:14" x14ac:dyDescent="0.25">
      <c r="A357" s="57">
        <v>679</v>
      </c>
      <c r="B357" s="58">
        <v>1544</v>
      </c>
      <c r="C357" s="57">
        <v>15</v>
      </c>
      <c r="D357" s="59">
        <v>5.5</v>
      </c>
      <c r="E357" s="59">
        <v>5.7750000000000004</v>
      </c>
      <c r="F357" s="60">
        <v>40775</v>
      </c>
      <c r="G357" s="61">
        <v>100</v>
      </c>
      <c r="H357" s="61">
        <v>1000</v>
      </c>
      <c r="I357" s="61">
        <v>300</v>
      </c>
      <c r="J357" s="57" t="s">
        <v>1575</v>
      </c>
      <c r="K357" s="68" t="s">
        <v>2817</v>
      </c>
      <c r="L357" s="60">
        <v>40775</v>
      </c>
      <c r="M357" s="44" t="str">
        <f>IF(ISNA(VLOOKUP(Table37[[#This Row],[Vendor_ID]],'Rejection Pivot'!$A$5:$C$86,3,0)),"A",IF(VLOOKUP(Table37[[#This Row],[Vendor_ID]],'Rejection Pivot'!$A$5:$C$86,3,0)=0,"A",IF(VLOOKUP(Table37[[#This Row],[Vendor_ID]],'Rejection Pivot'!$A$5:$C$86,3,0)&gt;=3,"F","B")))</f>
        <v>F</v>
      </c>
      <c r="N357" s="44" t="str">
        <f>IF(Table37[[#This Row],[Reputation Test]]=Table37[[#This Row],[REPUTASI]],"","Reputasi di katalog salah")</f>
        <v>Reputasi di katalog salah</v>
      </c>
    </row>
    <row r="358" spans="1:14" x14ac:dyDescent="0.25">
      <c r="A358" s="57">
        <v>679</v>
      </c>
      <c r="B358" s="58">
        <v>1694</v>
      </c>
      <c r="C358" s="57">
        <v>15</v>
      </c>
      <c r="D358" s="59">
        <v>5.9</v>
      </c>
      <c r="E358" s="59">
        <v>6.1950000000000003</v>
      </c>
      <c r="F358" s="60">
        <v>40781</v>
      </c>
      <c r="G358" s="61">
        <v>100</v>
      </c>
      <c r="H358" s="61">
        <v>1000</v>
      </c>
      <c r="I358" s="61">
        <v>300</v>
      </c>
      <c r="J358" s="57" t="s">
        <v>1575</v>
      </c>
      <c r="K358" s="68" t="s">
        <v>2817</v>
      </c>
      <c r="L358" s="60">
        <v>40781</v>
      </c>
      <c r="M358" s="44" t="str">
        <f>IF(ISNA(VLOOKUP(Table37[[#This Row],[Vendor_ID]],'Rejection Pivot'!$A$5:$C$86,3,0)),"A",IF(VLOOKUP(Table37[[#This Row],[Vendor_ID]],'Rejection Pivot'!$A$5:$C$86,3,0)=0,"A",IF(VLOOKUP(Table37[[#This Row],[Vendor_ID]],'Rejection Pivot'!$A$5:$C$86,3,0)&gt;=3,"F","B")))</f>
        <v>F</v>
      </c>
      <c r="N358" s="44" t="str">
        <f>IF(Table37[[#This Row],[Reputation Test]]=Table37[[#This Row],[REPUTASI]],"","Reputasi di katalog salah")</f>
        <v>Reputasi di katalog salah</v>
      </c>
    </row>
    <row r="359" spans="1:14" hidden="1" x14ac:dyDescent="0.25">
      <c r="A359" s="57">
        <v>707</v>
      </c>
      <c r="B359" s="58">
        <v>1520</v>
      </c>
      <c r="C359" s="57">
        <v>30</v>
      </c>
      <c r="D359" s="59">
        <v>13.25</v>
      </c>
      <c r="E359" s="59">
        <v>13.0863</v>
      </c>
      <c r="F359" s="60">
        <v>41711</v>
      </c>
      <c r="G359" s="61">
        <v>4</v>
      </c>
      <c r="H359" s="61">
        <v>200</v>
      </c>
      <c r="I359" s="61">
        <v>25</v>
      </c>
      <c r="J359" s="57" t="s">
        <v>1575</v>
      </c>
      <c r="K359" s="68" t="s">
        <v>2810</v>
      </c>
      <c r="L359" s="60">
        <v>42228.51421296296</v>
      </c>
      <c r="M359" s="44" t="str">
        <f>IF(ISNA(VLOOKUP(Table37[[#This Row],[Vendor_ID]],'Rejection Pivot'!$A$5:$C$86,3,0)),"A",IF(VLOOKUP(Table37[[#This Row],[Vendor_ID]],'Rejection Pivot'!$A$5:$C$86,3,0)=0,"A",IF(VLOOKUP(Table37[[#This Row],[Vendor_ID]],'Rejection Pivot'!$A$5:$C$86,3,0)&gt;=3,"F","B")))</f>
        <v>A</v>
      </c>
      <c r="N359" s="44" t="str">
        <f>IF(Table37[[#This Row],[Reputation Test]]=Table37[[#This Row],[REPUTASI]],"","Reputasi di katalog salah")</f>
        <v/>
      </c>
    </row>
    <row r="360" spans="1:14" hidden="1" x14ac:dyDescent="0.25">
      <c r="A360" s="57">
        <v>708</v>
      </c>
      <c r="B360" s="58">
        <v>1520</v>
      </c>
      <c r="C360" s="57">
        <v>30</v>
      </c>
      <c r="D360" s="59">
        <v>13.25</v>
      </c>
      <c r="E360" s="59">
        <v>13.0863</v>
      </c>
      <c r="F360" s="60">
        <v>41904</v>
      </c>
      <c r="G360" s="61">
        <v>4</v>
      </c>
      <c r="H360" s="61">
        <v>200</v>
      </c>
      <c r="I360" s="61">
        <v>25</v>
      </c>
      <c r="J360" s="57" t="s">
        <v>1575</v>
      </c>
      <c r="K360" s="68" t="s">
        <v>2810</v>
      </c>
      <c r="L360" s="60">
        <v>42228.51421296296</v>
      </c>
      <c r="M360" s="44" t="str">
        <f>IF(ISNA(VLOOKUP(Table37[[#This Row],[Vendor_ID]],'Rejection Pivot'!$A$5:$C$86,3,0)),"A",IF(VLOOKUP(Table37[[#This Row],[Vendor_ID]],'Rejection Pivot'!$A$5:$C$86,3,0)=0,"A",IF(VLOOKUP(Table37[[#This Row],[Vendor_ID]],'Rejection Pivot'!$A$5:$C$86,3,0)&gt;=3,"F","B")))</f>
        <v>A</v>
      </c>
      <c r="N360" s="44" t="str">
        <f>IF(Table37[[#This Row],[Reputation Test]]=Table37[[#This Row],[REPUTASI]],"","Reputasi di katalog salah")</f>
        <v/>
      </c>
    </row>
    <row r="361" spans="1:14" hidden="1" x14ac:dyDescent="0.25">
      <c r="A361" s="57">
        <v>709</v>
      </c>
      <c r="B361" s="58">
        <v>1574</v>
      </c>
      <c r="C361" s="57">
        <v>12</v>
      </c>
      <c r="D361" s="59">
        <v>3.1</v>
      </c>
      <c r="E361" s="59">
        <v>3.4</v>
      </c>
      <c r="F361" s="60">
        <v>41934</v>
      </c>
      <c r="G361" s="61">
        <v>100</v>
      </c>
      <c r="H361" s="61">
        <v>500</v>
      </c>
      <c r="I361" s="61">
        <v>150</v>
      </c>
      <c r="J361" s="57" t="s">
        <v>1575</v>
      </c>
      <c r="K361" s="68" t="s">
        <v>2810</v>
      </c>
      <c r="L361" s="60">
        <v>42228.51421296296</v>
      </c>
      <c r="M361" s="44" t="str">
        <f>IF(ISNA(VLOOKUP(Table37[[#This Row],[Vendor_ID]],'Rejection Pivot'!$A$5:$C$86,3,0)),"A",IF(VLOOKUP(Table37[[#This Row],[Vendor_ID]],'Rejection Pivot'!$A$5:$C$86,3,0)=0,"A",IF(VLOOKUP(Table37[[#This Row],[Vendor_ID]],'Rejection Pivot'!$A$5:$C$86,3,0)&gt;=3,"F","B")))</f>
        <v>A</v>
      </c>
      <c r="N361" s="44" t="str">
        <f>IF(Table37[[#This Row],[Reputation Test]]=Table37[[#This Row],[REPUTASI]],"","Reputasi di katalog salah")</f>
        <v/>
      </c>
    </row>
    <row r="362" spans="1:14" hidden="1" x14ac:dyDescent="0.25">
      <c r="A362" s="57">
        <v>710</v>
      </c>
      <c r="B362" s="58">
        <v>1574</v>
      </c>
      <c r="C362" s="57">
        <v>12</v>
      </c>
      <c r="D362" s="59">
        <v>3.12</v>
      </c>
      <c r="E362" s="59">
        <v>3.4</v>
      </c>
      <c r="F362" s="60">
        <v>41934</v>
      </c>
      <c r="G362" s="61">
        <v>100</v>
      </c>
      <c r="H362" s="61">
        <v>500</v>
      </c>
      <c r="I362" s="61">
        <v>150</v>
      </c>
      <c r="J362" s="57" t="s">
        <v>1575</v>
      </c>
      <c r="K362" s="68" t="s">
        <v>2810</v>
      </c>
      <c r="L362" s="60">
        <v>42228.51421296296</v>
      </c>
      <c r="M362" s="44" t="str">
        <f>IF(ISNA(VLOOKUP(Table37[[#This Row],[Vendor_ID]],'Rejection Pivot'!$A$5:$C$86,3,0)),"A",IF(VLOOKUP(Table37[[#This Row],[Vendor_ID]],'Rejection Pivot'!$A$5:$C$86,3,0)=0,"A",IF(VLOOKUP(Table37[[#This Row],[Vendor_ID]],'Rejection Pivot'!$A$5:$C$86,3,0)&gt;=3,"F","B")))</f>
        <v>A</v>
      </c>
      <c r="N362" s="44" t="str">
        <f>IF(Table37[[#This Row],[Reputation Test]]=Table37[[#This Row],[REPUTASI]],"","Reputasi di katalog salah")</f>
        <v/>
      </c>
    </row>
    <row r="363" spans="1:14" hidden="1" x14ac:dyDescent="0.25">
      <c r="A363" s="57">
        <v>711</v>
      </c>
      <c r="B363" s="58">
        <v>1520</v>
      </c>
      <c r="C363" s="57">
        <v>45</v>
      </c>
      <c r="D363" s="59">
        <v>13.88</v>
      </c>
      <c r="E363" s="59">
        <v>13.08</v>
      </c>
      <c r="F363" s="60">
        <v>41822</v>
      </c>
      <c r="G363" s="61">
        <v>50</v>
      </c>
      <c r="H363" s="61">
        <v>750</v>
      </c>
      <c r="I363" s="61">
        <v>300</v>
      </c>
      <c r="J363" s="57" t="s">
        <v>1575</v>
      </c>
      <c r="K363" s="68" t="s">
        <v>2810</v>
      </c>
      <c r="L363" s="60">
        <v>42228.51421296296</v>
      </c>
      <c r="M363" s="44" t="str">
        <f>IF(ISNA(VLOOKUP(Table37[[#This Row],[Vendor_ID]],'Rejection Pivot'!$A$5:$C$86,3,0)),"A",IF(VLOOKUP(Table37[[#This Row],[Vendor_ID]],'Rejection Pivot'!$A$5:$C$86,3,0)=0,"A",IF(VLOOKUP(Table37[[#This Row],[Vendor_ID]],'Rejection Pivot'!$A$5:$C$86,3,0)&gt;=3,"F","B")))</f>
        <v>A</v>
      </c>
      <c r="N363" s="44" t="str">
        <f>IF(Table37[[#This Row],[Reputation Test]]=Table37[[#This Row],[REPUTASI]],"","Reputasi di katalog salah")</f>
        <v/>
      </c>
    </row>
    <row r="364" spans="1:14" hidden="1" x14ac:dyDescent="0.25">
      <c r="A364" s="57">
        <v>712</v>
      </c>
      <c r="B364" s="58">
        <v>1636</v>
      </c>
      <c r="C364" s="57">
        <v>45</v>
      </c>
      <c r="D364" s="59">
        <v>6.55</v>
      </c>
      <c r="E364" s="59">
        <v>6.92</v>
      </c>
      <c r="F364" s="60">
        <v>41803</v>
      </c>
      <c r="G364" s="61">
        <v>100</v>
      </c>
      <c r="H364" s="61">
        <v>1000</v>
      </c>
      <c r="I364" s="61">
        <v>630</v>
      </c>
      <c r="J364" s="57" t="s">
        <v>1575</v>
      </c>
      <c r="K364" s="68" t="s">
        <v>2810</v>
      </c>
      <c r="L364" s="60">
        <v>42228.51421296296</v>
      </c>
      <c r="M364" s="44" t="str">
        <f>IF(ISNA(VLOOKUP(Table37[[#This Row],[Vendor_ID]],'Rejection Pivot'!$A$5:$C$86,3,0)),"A",IF(VLOOKUP(Table37[[#This Row],[Vendor_ID]],'Rejection Pivot'!$A$5:$C$86,3,0)=0,"A",IF(VLOOKUP(Table37[[#This Row],[Vendor_ID]],'Rejection Pivot'!$A$5:$C$86,3,0)&gt;=3,"F","B")))</f>
        <v>A</v>
      </c>
      <c r="N364" s="44" t="str">
        <f>IF(Table37[[#This Row],[Reputation Test]]=Table37[[#This Row],[REPUTASI]],"","Reputasi di katalog salah")</f>
        <v/>
      </c>
    </row>
    <row r="365" spans="1:14" hidden="1" x14ac:dyDescent="0.25">
      <c r="A365" s="57">
        <v>713</v>
      </c>
      <c r="B365" s="58">
        <v>1636</v>
      </c>
      <c r="C365" s="57">
        <v>45</v>
      </c>
      <c r="D365" s="59">
        <v>37.450000000000003</v>
      </c>
      <c r="E365" s="59">
        <v>38.49</v>
      </c>
      <c r="F365" s="60">
        <v>44168</v>
      </c>
      <c r="G365" s="61">
        <v>100</v>
      </c>
      <c r="H365" s="61">
        <v>1000</v>
      </c>
      <c r="I365" s="61">
        <v>600</v>
      </c>
      <c r="J365" s="57" t="s">
        <v>1575</v>
      </c>
      <c r="K365" s="68" t="s">
        <v>2810</v>
      </c>
      <c r="L365" s="60">
        <v>42228.51421296296</v>
      </c>
      <c r="M365" s="44" t="str">
        <f>IF(ISNA(VLOOKUP(Table37[[#This Row],[Vendor_ID]],'Rejection Pivot'!$A$5:$C$86,3,0)),"A",IF(VLOOKUP(Table37[[#This Row],[Vendor_ID]],'Rejection Pivot'!$A$5:$C$86,3,0)=0,"A",IF(VLOOKUP(Table37[[#This Row],[Vendor_ID]],'Rejection Pivot'!$A$5:$C$86,3,0)&gt;=3,"F","B")))</f>
        <v>A</v>
      </c>
      <c r="N365" s="44" t="str">
        <f>IF(Table37[[#This Row],[Reputation Test]]=Table37[[#This Row],[REPUTASI]],"","Reputasi di katalog salah")</f>
        <v/>
      </c>
    </row>
    <row r="366" spans="1:14" hidden="1" x14ac:dyDescent="0.25">
      <c r="A366" s="57">
        <v>714</v>
      </c>
      <c r="B366" s="58">
        <v>1636</v>
      </c>
      <c r="C366" s="57">
        <v>45</v>
      </c>
      <c r="D366" s="59">
        <v>37.799999999999997</v>
      </c>
      <c r="E366" s="59">
        <v>38.49</v>
      </c>
      <c r="F366" s="60">
        <v>44168</v>
      </c>
      <c r="G366" s="61">
        <v>100</v>
      </c>
      <c r="H366" s="61">
        <v>1000</v>
      </c>
      <c r="I366" s="61">
        <v>350</v>
      </c>
      <c r="J366" s="57" t="s">
        <v>1575</v>
      </c>
      <c r="K366" s="68" t="s">
        <v>2810</v>
      </c>
      <c r="L366" s="60">
        <v>42228.51421296296</v>
      </c>
      <c r="M366" s="44" t="str">
        <f>IF(ISNA(VLOOKUP(Table37[[#This Row],[Vendor_ID]],'Rejection Pivot'!$A$5:$C$86,3,0)),"A",IF(VLOOKUP(Table37[[#This Row],[Vendor_ID]],'Rejection Pivot'!$A$5:$C$86,3,0)=0,"A",IF(VLOOKUP(Table37[[#This Row],[Vendor_ID]],'Rejection Pivot'!$A$5:$C$86,3,0)&gt;=3,"F","B")))</f>
        <v>A</v>
      </c>
      <c r="N366" s="44" t="str">
        <f>IF(Table37[[#This Row],[Reputation Test]]=Table37[[#This Row],[REPUTASI]],"","Reputasi di katalog salah")</f>
        <v/>
      </c>
    </row>
    <row r="367" spans="1:14" hidden="1" x14ac:dyDescent="0.25">
      <c r="A367" s="57">
        <v>715</v>
      </c>
      <c r="B367" s="58">
        <v>1636</v>
      </c>
      <c r="C367" s="57">
        <v>45</v>
      </c>
      <c r="D367" s="59">
        <v>37.799999999999997</v>
      </c>
      <c r="E367" s="59">
        <v>38.49</v>
      </c>
      <c r="F367" s="60">
        <v>44168</v>
      </c>
      <c r="G367" s="61">
        <v>100</v>
      </c>
      <c r="H367" s="61">
        <v>1000</v>
      </c>
      <c r="I367" s="61">
        <v>100</v>
      </c>
      <c r="J367" s="57" t="s">
        <v>1575</v>
      </c>
      <c r="K367" s="68" t="s">
        <v>2810</v>
      </c>
      <c r="L367" s="60">
        <v>42228.51421296296</v>
      </c>
      <c r="M367" s="44" t="str">
        <f>IF(ISNA(VLOOKUP(Table37[[#This Row],[Vendor_ID]],'Rejection Pivot'!$A$5:$C$86,3,0)),"A",IF(VLOOKUP(Table37[[#This Row],[Vendor_ID]],'Rejection Pivot'!$A$5:$C$86,3,0)=0,"A",IF(VLOOKUP(Table37[[#This Row],[Vendor_ID]],'Rejection Pivot'!$A$5:$C$86,3,0)&gt;=3,"F","B")))</f>
        <v>A</v>
      </c>
      <c r="N367" s="44" t="str">
        <f>IF(Table37[[#This Row],[Reputation Test]]=Table37[[#This Row],[REPUTASI]],"","Reputasi di katalog salah")</f>
        <v/>
      </c>
    </row>
    <row r="368" spans="1:14" hidden="1" x14ac:dyDescent="0.25">
      <c r="A368" s="57">
        <v>716</v>
      </c>
      <c r="B368" s="58">
        <v>1636</v>
      </c>
      <c r="C368" s="57">
        <v>45</v>
      </c>
      <c r="D368" s="59">
        <v>38.049999999999997</v>
      </c>
      <c r="E368" s="59">
        <v>38.75</v>
      </c>
      <c r="F368" s="60">
        <v>44168</v>
      </c>
      <c r="G368" s="61">
        <v>100</v>
      </c>
      <c r="H368" s="61">
        <v>1000</v>
      </c>
      <c r="I368" s="61">
        <v>750</v>
      </c>
      <c r="J368" s="57" t="s">
        <v>1575</v>
      </c>
      <c r="K368" s="68" t="s">
        <v>2810</v>
      </c>
      <c r="L368" s="60">
        <v>42228.51421296296</v>
      </c>
      <c r="M368" s="44" t="str">
        <f>IF(ISNA(VLOOKUP(Table37[[#This Row],[Vendor_ID]],'Rejection Pivot'!$A$5:$C$86,3,0)),"A",IF(VLOOKUP(Table37[[#This Row],[Vendor_ID]],'Rejection Pivot'!$A$5:$C$86,3,0)=0,"A",IF(VLOOKUP(Table37[[#This Row],[Vendor_ID]],'Rejection Pivot'!$A$5:$C$86,3,0)&gt;=3,"F","B")))</f>
        <v>A</v>
      </c>
      <c r="N368" s="44" t="str">
        <f>IF(Table37[[#This Row],[Reputation Test]]=Table37[[#This Row],[REPUTASI]],"","Reputasi di katalog salah")</f>
        <v/>
      </c>
    </row>
    <row r="369" spans="1:14" hidden="1" x14ac:dyDescent="0.25">
      <c r="A369" s="57">
        <v>841</v>
      </c>
      <c r="B369" s="58">
        <v>1636</v>
      </c>
      <c r="C369" s="57">
        <v>60</v>
      </c>
      <c r="D369" s="59">
        <v>26.75</v>
      </c>
      <c r="E369" s="59">
        <v>24.75</v>
      </c>
      <c r="F369" s="60">
        <v>41696</v>
      </c>
      <c r="G369" s="61">
        <v>75</v>
      </c>
      <c r="H369" s="61">
        <v>500</v>
      </c>
      <c r="I369" s="61">
        <v>300</v>
      </c>
      <c r="J369" s="57" t="s">
        <v>1575</v>
      </c>
      <c r="K369" s="68" t="s">
        <v>2810</v>
      </c>
      <c r="L369" s="60">
        <v>42228.51421296296</v>
      </c>
      <c r="M369" s="44" t="str">
        <f>IF(ISNA(VLOOKUP(Table37[[#This Row],[Vendor_ID]],'Rejection Pivot'!$A$5:$C$86,3,0)),"A",IF(VLOOKUP(Table37[[#This Row],[Vendor_ID]],'Rejection Pivot'!$A$5:$C$86,3,0)=0,"A",IF(VLOOKUP(Table37[[#This Row],[Vendor_ID]],'Rejection Pivot'!$A$5:$C$86,3,0)&gt;=3,"F","B")))</f>
        <v>A</v>
      </c>
      <c r="N369" s="44" t="str">
        <f>IF(Table37[[#This Row],[Reputation Test]]=Table37[[#This Row],[REPUTASI]],"","Reputasi di katalog salah")</f>
        <v/>
      </c>
    </row>
    <row r="370" spans="1:14" hidden="1" x14ac:dyDescent="0.25">
      <c r="A370" s="57">
        <v>842</v>
      </c>
      <c r="B370" s="58">
        <v>1518</v>
      </c>
      <c r="C370" s="57">
        <v>120</v>
      </c>
      <c r="D370" s="59">
        <v>54.2</v>
      </c>
      <c r="E370" s="59">
        <v>51.56</v>
      </c>
      <c r="F370" s="60">
        <v>41687</v>
      </c>
      <c r="G370" s="61">
        <v>100</v>
      </c>
      <c r="H370" s="61">
        <v>600</v>
      </c>
      <c r="I370" s="61">
        <v>225</v>
      </c>
      <c r="J370" s="57" t="s">
        <v>1575</v>
      </c>
      <c r="K370" s="68" t="s">
        <v>2810</v>
      </c>
      <c r="L370" s="60">
        <v>42228.51421296296</v>
      </c>
      <c r="M370" s="44" t="str">
        <f>IF(ISNA(VLOOKUP(Table37[[#This Row],[Vendor_ID]],'Rejection Pivot'!$A$5:$C$86,3,0)),"A",IF(VLOOKUP(Table37[[#This Row],[Vendor_ID]],'Rejection Pivot'!$A$5:$C$86,3,0)=0,"A",IF(VLOOKUP(Table37[[#This Row],[Vendor_ID]],'Rejection Pivot'!$A$5:$C$86,3,0)&gt;=3,"F","B")))</f>
        <v>A</v>
      </c>
      <c r="N370" s="44" t="str">
        <f>IF(Table37[[#This Row],[Reputation Test]]=Table37[[#This Row],[REPUTASI]],"","Reputasi di katalog salah")</f>
        <v/>
      </c>
    </row>
    <row r="371" spans="1:14" hidden="1" x14ac:dyDescent="0.25">
      <c r="A371" s="57">
        <v>843</v>
      </c>
      <c r="B371" s="58">
        <v>1518</v>
      </c>
      <c r="C371" s="57">
        <v>10</v>
      </c>
      <c r="D371" s="59">
        <v>8.5</v>
      </c>
      <c r="E371" s="59">
        <v>10.31</v>
      </c>
      <c r="F371" s="60">
        <v>41650</v>
      </c>
      <c r="G371" s="61">
        <v>50</v>
      </c>
      <c r="H371" s="61">
        <v>200</v>
      </c>
      <c r="I371" s="61">
        <v>75</v>
      </c>
      <c r="J371" s="57" t="s">
        <v>1575</v>
      </c>
      <c r="K371" s="68" t="s">
        <v>2810</v>
      </c>
      <c r="L371" s="60">
        <v>42228.51421296296</v>
      </c>
      <c r="M371" s="44" t="str">
        <f>IF(ISNA(VLOOKUP(Table37[[#This Row],[Vendor_ID]],'Rejection Pivot'!$A$5:$C$86,3,0)),"A",IF(VLOOKUP(Table37[[#This Row],[Vendor_ID]],'Rejection Pivot'!$A$5:$C$86,3,0)=0,"A",IF(VLOOKUP(Table37[[#This Row],[Vendor_ID]],'Rejection Pivot'!$A$5:$C$86,3,0)&gt;=3,"F","B")))</f>
        <v>A</v>
      </c>
      <c r="N371" s="44" t="str">
        <f>IF(Table37[[#This Row],[Reputation Test]]=Table37[[#This Row],[REPUTASI]],"","Reputasi di katalog salah")</f>
        <v/>
      </c>
    </row>
    <row r="372" spans="1:14" hidden="1" x14ac:dyDescent="0.25">
      <c r="A372" s="57">
        <v>844</v>
      </c>
      <c r="B372" s="58">
        <v>1518</v>
      </c>
      <c r="C372" s="57">
        <v>25</v>
      </c>
      <c r="D372" s="59">
        <v>8.5</v>
      </c>
      <c r="E372" s="59">
        <v>8.25</v>
      </c>
      <c r="F372" s="60">
        <v>41650</v>
      </c>
      <c r="G372" s="61">
        <v>150</v>
      </c>
      <c r="H372" s="61">
        <v>500</v>
      </c>
      <c r="I372" s="61">
        <v>300</v>
      </c>
      <c r="J372" s="57" t="s">
        <v>1575</v>
      </c>
      <c r="K372" s="68" t="s">
        <v>2810</v>
      </c>
      <c r="L372" s="60">
        <v>42228.51421296296</v>
      </c>
      <c r="M372" s="44" t="str">
        <f>IF(ISNA(VLOOKUP(Table37[[#This Row],[Vendor_ID]],'Rejection Pivot'!$A$5:$C$86,3,0)),"A",IF(VLOOKUP(Table37[[#This Row],[Vendor_ID]],'Rejection Pivot'!$A$5:$C$86,3,0)=0,"A",IF(VLOOKUP(Table37[[#This Row],[Vendor_ID]],'Rejection Pivot'!$A$5:$C$86,3,0)&gt;=3,"F","B")))</f>
        <v>A</v>
      </c>
      <c r="N372" s="44" t="str">
        <f>IF(Table37[[#This Row],[Reputation Test]]=Table37[[#This Row],[REPUTASI]],"","Reputasi di katalog salah")</f>
        <v/>
      </c>
    </row>
    <row r="373" spans="1:14" hidden="1" x14ac:dyDescent="0.25">
      <c r="A373" s="57">
        <v>845</v>
      </c>
      <c r="B373" s="58">
        <v>1518</v>
      </c>
      <c r="C373" s="57">
        <v>25</v>
      </c>
      <c r="D373" s="59">
        <v>10.75</v>
      </c>
      <c r="E373" s="59">
        <v>10.3</v>
      </c>
      <c r="F373" s="60">
        <v>41650</v>
      </c>
      <c r="G373" s="61">
        <v>150</v>
      </c>
      <c r="H373" s="61">
        <v>500</v>
      </c>
      <c r="I373" s="61">
        <v>250</v>
      </c>
      <c r="J373" s="57" t="s">
        <v>1575</v>
      </c>
      <c r="K373" s="68" t="s">
        <v>2810</v>
      </c>
      <c r="L373" s="60">
        <v>42228.51421296296</v>
      </c>
      <c r="M373" s="44" t="str">
        <f>IF(ISNA(VLOOKUP(Table37[[#This Row],[Vendor_ID]],'Rejection Pivot'!$A$5:$C$86,3,0)),"A",IF(VLOOKUP(Table37[[#This Row],[Vendor_ID]],'Rejection Pivot'!$A$5:$C$86,3,0)=0,"A",IF(VLOOKUP(Table37[[#This Row],[Vendor_ID]],'Rejection Pivot'!$A$5:$C$86,3,0)&gt;=3,"F","B")))</f>
        <v>A</v>
      </c>
      <c r="N373" s="44" t="str">
        <f>IF(Table37[[#This Row],[Reputation Test]]=Table37[[#This Row],[REPUTASI]],"","Reputasi di katalog salah")</f>
        <v/>
      </c>
    </row>
    <row r="374" spans="1:14" hidden="1" x14ac:dyDescent="0.25">
      <c r="A374" s="57">
        <v>846</v>
      </c>
      <c r="B374" s="58">
        <v>1518</v>
      </c>
      <c r="C374" s="57">
        <v>30</v>
      </c>
      <c r="D374" s="59">
        <v>4.5</v>
      </c>
      <c r="E374" s="59">
        <v>5.77</v>
      </c>
      <c r="F374" s="60">
        <v>41650</v>
      </c>
      <c r="G374" s="61">
        <v>150</v>
      </c>
      <c r="H374" s="61">
        <v>500</v>
      </c>
      <c r="I374" s="61">
        <v>175</v>
      </c>
      <c r="J374" s="57" t="s">
        <v>1575</v>
      </c>
      <c r="K374" s="68" t="s">
        <v>2810</v>
      </c>
      <c r="L374" s="60">
        <v>42228.51421296296</v>
      </c>
      <c r="M374" s="44" t="str">
        <f>IF(ISNA(VLOOKUP(Table37[[#This Row],[Vendor_ID]],'Rejection Pivot'!$A$5:$C$86,3,0)),"A",IF(VLOOKUP(Table37[[#This Row],[Vendor_ID]],'Rejection Pivot'!$A$5:$C$86,3,0)=0,"A",IF(VLOOKUP(Table37[[#This Row],[Vendor_ID]],'Rejection Pivot'!$A$5:$C$86,3,0)&gt;=3,"F","B")))</f>
        <v>A</v>
      </c>
      <c r="N374" s="44" t="str">
        <f>IF(Table37[[#This Row],[Reputation Test]]=Table37[[#This Row],[REPUTASI]],"","Reputasi di katalog salah")</f>
        <v/>
      </c>
    </row>
    <row r="375" spans="1:14" hidden="1" x14ac:dyDescent="0.25">
      <c r="A375" s="57">
        <v>847</v>
      </c>
      <c r="B375" s="58">
        <v>1518</v>
      </c>
      <c r="C375" s="57">
        <v>30</v>
      </c>
      <c r="D375" s="59">
        <v>14.5</v>
      </c>
      <c r="E375" s="59">
        <v>4.43</v>
      </c>
      <c r="F375" s="60">
        <v>41650</v>
      </c>
      <c r="G375" s="61">
        <v>150</v>
      </c>
      <c r="H375" s="61">
        <v>500</v>
      </c>
      <c r="I375" s="61">
        <v>150</v>
      </c>
      <c r="J375" s="57" t="s">
        <v>1575</v>
      </c>
      <c r="K375" s="68" t="s">
        <v>2810</v>
      </c>
      <c r="L375" s="60">
        <v>42228.51421296296</v>
      </c>
      <c r="M375" s="44" t="str">
        <f>IF(ISNA(VLOOKUP(Table37[[#This Row],[Vendor_ID]],'Rejection Pivot'!$A$5:$C$86,3,0)),"A",IF(VLOOKUP(Table37[[#This Row],[Vendor_ID]],'Rejection Pivot'!$A$5:$C$86,3,0)=0,"A",IF(VLOOKUP(Table37[[#This Row],[Vendor_ID]],'Rejection Pivot'!$A$5:$C$86,3,0)&gt;=3,"F","B")))</f>
        <v>A</v>
      </c>
      <c r="N375" s="44" t="str">
        <f>IF(Table37[[#This Row],[Reputation Test]]=Table37[[#This Row],[REPUTASI]],"","Reputasi di katalog salah")</f>
        <v/>
      </c>
    </row>
    <row r="376" spans="1:14" hidden="1" x14ac:dyDescent="0.25">
      <c r="A376" s="57">
        <v>848</v>
      </c>
      <c r="B376" s="58">
        <v>1518</v>
      </c>
      <c r="C376" s="57">
        <v>45</v>
      </c>
      <c r="D376" s="59">
        <v>15.75</v>
      </c>
      <c r="E376" s="59">
        <v>18.559999999999999</v>
      </c>
      <c r="F376" s="60">
        <v>41650</v>
      </c>
      <c r="G376" s="61">
        <v>50</v>
      </c>
      <c r="H376" s="61">
        <v>300</v>
      </c>
      <c r="I376" s="61">
        <v>150</v>
      </c>
      <c r="J376" s="57" t="s">
        <v>1575</v>
      </c>
      <c r="K376" s="68" t="s">
        <v>2810</v>
      </c>
      <c r="L376" s="60">
        <v>42228.51421296296</v>
      </c>
      <c r="M376" s="44" t="str">
        <f>IF(ISNA(VLOOKUP(Table37[[#This Row],[Vendor_ID]],'Rejection Pivot'!$A$5:$C$86,3,0)),"A",IF(VLOOKUP(Table37[[#This Row],[Vendor_ID]],'Rejection Pivot'!$A$5:$C$86,3,0)=0,"A",IF(VLOOKUP(Table37[[#This Row],[Vendor_ID]],'Rejection Pivot'!$A$5:$C$86,3,0)&gt;=3,"F","B")))</f>
        <v>A</v>
      </c>
      <c r="N376" s="44" t="str">
        <f>IF(Table37[[#This Row],[Reputation Test]]=Table37[[#This Row],[REPUTASI]],"","Reputasi di katalog salah")</f>
        <v/>
      </c>
    </row>
    <row r="377" spans="1:14" hidden="1" x14ac:dyDescent="0.25">
      <c r="A377" s="57">
        <v>849</v>
      </c>
      <c r="B377" s="58">
        <v>1594</v>
      </c>
      <c r="C377" s="57">
        <v>45</v>
      </c>
      <c r="D377" s="59">
        <v>24.75</v>
      </c>
      <c r="E377" s="59">
        <v>24.75</v>
      </c>
      <c r="F377" s="60">
        <v>41729</v>
      </c>
      <c r="G377" s="61">
        <v>5000</v>
      </c>
      <c r="H377" s="61">
        <v>10000</v>
      </c>
      <c r="I377" s="61">
        <v>5000</v>
      </c>
      <c r="J377" s="57" t="s">
        <v>1575</v>
      </c>
      <c r="K377" s="68" t="s">
        <v>2810</v>
      </c>
      <c r="L377" s="60">
        <v>42228.51421296296</v>
      </c>
      <c r="M377" s="44" t="str">
        <f>IF(ISNA(VLOOKUP(Table37[[#This Row],[Vendor_ID]],'Rejection Pivot'!$A$5:$C$86,3,0)),"A",IF(VLOOKUP(Table37[[#This Row],[Vendor_ID]],'Rejection Pivot'!$A$5:$C$86,3,0)=0,"A",IF(VLOOKUP(Table37[[#This Row],[Vendor_ID]],'Rejection Pivot'!$A$5:$C$86,3,0)&gt;=3,"F","B")))</f>
        <v>A</v>
      </c>
      <c r="N377" s="44" t="str">
        <f>IF(Table37[[#This Row],[Reputation Test]]=Table37[[#This Row],[REPUTASI]],"","Reputasi di katalog salah")</f>
        <v/>
      </c>
    </row>
    <row r="378" spans="1:14" hidden="1" x14ac:dyDescent="0.25">
      <c r="A378" s="57">
        <v>850</v>
      </c>
      <c r="B378" s="58">
        <v>1594</v>
      </c>
      <c r="C378" s="57">
        <v>45</v>
      </c>
      <c r="D378" s="59">
        <v>24.75</v>
      </c>
      <c r="E378" s="59">
        <v>24.75</v>
      </c>
      <c r="F378" s="60">
        <v>41729</v>
      </c>
      <c r="G378" s="61">
        <v>5000</v>
      </c>
      <c r="H378" s="61">
        <v>10000</v>
      </c>
      <c r="I378" s="61">
        <v>5000</v>
      </c>
      <c r="J378" s="57" t="s">
        <v>1575</v>
      </c>
      <c r="K378" s="68" t="s">
        <v>2810</v>
      </c>
      <c r="L378" s="60">
        <v>42228.51421296296</v>
      </c>
      <c r="M378" s="44" t="str">
        <f>IF(ISNA(VLOOKUP(Table37[[#This Row],[Vendor_ID]],'Rejection Pivot'!$A$5:$C$86,3,0)),"A",IF(VLOOKUP(Table37[[#This Row],[Vendor_ID]],'Rejection Pivot'!$A$5:$C$86,3,0)=0,"A",IF(VLOOKUP(Table37[[#This Row],[Vendor_ID]],'Rejection Pivot'!$A$5:$C$86,3,0)&gt;=3,"F","B")))</f>
        <v>A</v>
      </c>
      <c r="N378" s="44" t="str">
        <f>IF(Table37[[#This Row],[Reputation Test]]=Table37[[#This Row],[REPUTASI]],"","Reputasi di katalog salah")</f>
        <v/>
      </c>
    </row>
    <row r="379" spans="1:14" hidden="1" x14ac:dyDescent="0.25">
      <c r="A379" s="57">
        <v>851</v>
      </c>
      <c r="B379" s="58">
        <v>1594</v>
      </c>
      <c r="C379" s="57">
        <v>45</v>
      </c>
      <c r="D379" s="59">
        <v>24.75</v>
      </c>
      <c r="E379" s="59">
        <v>24.75</v>
      </c>
      <c r="F379" s="60">
        <v>41729</v>
      </c>
      <c r="G379" s="61">
        <v>5000</v>
      </c>
      <c r="H379" s="61">
        <v>10000</v>
      </c>
      <c r="I379" s="61">
        <v>5000</v>
      </c>
      <c r="J379" s="57" t="s">
        <v>1575</v>
      </c>
      <c r="K379" s="68" t="s">
        <v>2810</v>
      </c>
      <c r="L379" s="60">
        <v>42228.51421296296</v>
      </c>
      <c r="M379" s="44" t="str">
        <f>IF(ISNA(VLOOKUP(Table37[[#This Row],[Vendor_ID]],'Rejection Pivot'!$A$5:$C$86,3,0)),"A",IF(VLOOKUP(Table37[[#This Row],[Vendor_ID]],'Rejection Pivot'!$A$5:$C$86,3,0)=0,"A",IF(VLOOKUP(Table37[[#This Row],[Vendor_ID]],'Rejection Pivot'!$A$5:$C$86,3,0)&gt;=3,"F","B")))</f>
        <v>A</v>
      </c>
      <c r="N379" s="44" t="str">
        <f>IF(Table37[[#This Row],[Reputation Test]]=Table37[[#This Row],[REPUTASI]],"","Reputasi di katalog salah")</f>
        <v/>
      </c>
    </row>
    <row r="380" spans="1:14" hidden="1" x14ac:dyDescent="0.25">
      <c r="A380" s="57">
        <v>852</v>
      </c>
      <c r="B380" s="58">
        <v>1594</v>
      </c>
      <c r="C380" s="57">
        <v>60</v>
      </c>
      <c r="D380" s="59">
        <v>32.35</v>
      </c>
      <c r="E380" s="59">
        <v>30.94</v>
      </c>
      <c r="F380" s="60">
        <v>41773</v>
      </c>
      <c r="G380" s="61">
        <v>500</v>
      </c>
      <c r="H380" s="61">
        <v>8000</v>
      </c>
      <c r="I380" s="61">
        <v>750</v>
      </c>
      <c r="J380" s="57" t="s">
        <v>1575</v>
      </c>
      <c r="K380" s="68" t="s">
        <v>2810</v>
      </c>
      <c r="L380" s="60">
        <v>42228.51421296296</v>
      </c>
      <c r="M380" s="44" t="str">
        <f>IF(ISNA(VLOOKUP(Table37[[#This Row],[Vendor_ID]],'Rejection Pivot'!$A$5:$C$86,3,0)),"A",IF(VLOOKUP(Table37[[#This Row],[Vendor_ID]],'Rejection Pivot'!$A$5:$C$86,3,0)=0,"A",IF(VLOOKUP(Table37[[#This Row],[Vendor_ID]],'Rejection Pivot'!$A$5:$C$86,3,0)&gt;=3,"F","B")))</f>
        <v>A</v>
      </c>
      <c r="N380" s="44" t="str">
        <f>IF(Table37[[#This Row],[Reputation Test]]=Table37[[#This Row],[REPUTASI]],"","Reputasi di katalog salah")</f>
        <v/>
      </c>
    </row>
    <row r="381" spans="1:14" hidden="1" x14ac:dyDescent="0.25">
      <c r="A381" s="57">
        <v>853</v>
      </c>
      <c r="B381" s="58">
        <v>1594</v>
      </c>
      <c r="C381" s="57">
        <v>60</v>
      </c>
      <c r="D381" s="59">
        <v>32.35</v>
      </c>
      <c r="E381" s="59">
        <v>30.94</v>
      </c>
      <c r="F381" s="60">
        <v>41773</v>
      </c>
      <c r="G381" s="61">
        <v>500</v>
      </c>
      <c r="H381" s="61">
        <v>8000</v>
      </c>
      <c r="I381" s="61">
        <v>750</v>
      </c>
      <c r="J381" s="57" t="s">
        <v>1575</v>
      </c>
      <c r="K381" s="68" t="s">
        <v>2810</v>
      </c>
      <c r="L381" s="60">
        <v>42228.51421296296</v>
      </c>
      <c r="M381" s="44" t="str">
        <f>IF(ISNA(VLOOKUP(Table37[[#This Row],[Vendor_ID]],'Rejection Pivot'!$A$5:$C$86,3,0)),"A",IF(VLOOKUP(Table37[[#This Row],[Vendor_ID]],'Rejection Pivot'!$A$5:$C$86,3,0)=0,"A",IF(VLOOKUP(Table37[[#This Row],[Vendor_ID]],'Rejection Pivot'!$A$5:$C$86,3,0)&gt;=3,"F","B")))</f>
        <v>A</v>
      </c>
      <c r="N381" s="44" t="str">
        <f>IF(Table37[[#This Row],[Reputation Test]]=Table37[[#This Row],[REPUTASI]],"","Reputasi di katalog salah")</f>
        <v/>
      </c>
    </row>
    <row r="382" spans="1:14" hidden="1" x14ac:dyDescent="0.25">
      <c r="A382" s="57">
        <v>854</v>
      </c>
      <c r="B382" s="58">
        <v>1594</v>
      </c>
      <c r="C382" s="57">
        <v>60</v>
      </c>
      <c r="D382" s="59">
        <v>32.35</v>
      </c>
      <c r="E382" s="59">
        <v>30.94</v>
      </c>
      <c r="F382" s="60">
        <v>41773</v>
      </c>
      <c r="G382" s="61">
        <v>500</v>
      </c>
      <c r="H382" s="61">
        <v>8000</v>
      </c>
      <c r="I382" s="61">
        <v>750</v>
      </c>
      <c r="J382" s="57" t="s">
        <v>1575</v>
      </c>
      <c r="K382" s="68" t="s">
        <v>2810</v>
      </c>
      <c r="L382" s="60">
        <v>42228.51421296296</v>
      </c>
      <c r="M382" s="44" t="str">
        <f>IF(ISNA(VLOOKUP(Table37[[#This Row],[Vendor_ID]],'Rejection Pivot'!$A$5:$C$86,3,0)),"A",IF(VLOOKUP(Table37[[#This Row],[Vendor_ID]],'Rejection Pivot'!$A$5:$C$86,3,0)=0,"A",IF(VLOOKUP(Table37[[#This Row],[Vendor_ID]],'Rejection Pivot'!$A$5:$C$86,3,0)&gt;=3,"F","B")))</f>
        <v>A</v>
      </c>
      <c r="N382" s="44" t="str">
        <f>IF(Table37[[#This Row],[Reputation Test]]=Table37[[#This Row],[REPUTASI]],"","Reputasi di katalog salah")</f>
        <v/>
      </c>
    </row>
    <row r="383" spans="1:14" hidden="1" x14ac:dyDescent="0.25">
      <c r="A383" s="57">
        <v>855</v>
      </c>
      <c r="B383" s="58">
        <v>1594</v>
      </c>
      <c r="C383" s="57">
        <v>60</v>
      </c>
      <c r="D383" s="59">
        <v>38.5</v>
      </c>
      <c r="E383" s="59">
        <v>37.1</v>
      </c>
      <c r="F383" s="60">
        <v>41773</v>
      </c>
      <c r="G383" s="61">
        <v>500</v>
      </c>
      <c r="H383" s="61">
        <v>5000</v>
      </c>
      <c r="I383" s="61">
        <v>1050</v>
      </c>
      <c r="J383" s="57" t="s">
        <v>1575</v>
      </c>
      <c r="K383" s="68" t="s">
        <v>2810</v>
      </c>
      <c r="L383" s="60">
        <v>42228.51421296296</v>
      </c>
      <c r="M383" s="44" t="str">
        <f>IF(ISNA(VLOOKUP(Table37[[#This Row],[Vendor_ID]],'Rejection Pivot'!$A$5:$C$86,3,0)),"A",IF(VLOOKUP(Table37[[#This Row],[Vendor_ID]],'Rejection Pivot'!$A$5:$C$86,3,0)=0,"A",IF(VLOOKUP(Table37[[#This Row],[Vendor_ID]],'Rejection Pivot'!$A$5:$C$86,3,0)&gt;=3,"F","B")))</f>
        <v>A</v>
      </c>
      <c r="N383" s="44" t="str">
        <f>IF(Table37[[#This Row],[Reputation Test]]=Table37[[#This Row],[REPUTASI]],"","Reputasi di katalog salah")</f>
        <v/>
      </c>
    </row>
    <row r="384" spans="1:14" hidden="1" x14ac:dyDescent="0.25">
      <c r="A384" s="57">
        <v>856</v>
      </c>
      <c r="B384" s="58">
        <v>1594</v>
      </c>
      <c r="C384" s="57">
        <v>60</v>
      </c>
      <c r="D384" s="59">
        <v>37.5</v>
      </c>
      <c r="E384" s="59">
        <v>37.1</v>
      </c>
      <c r="F384" s="60">
        <v>41773</v>
      </c>
      <c r="G384" s="61">
        <v>500</v>
      </c>
      <c r="H384" s="61">
        <v>5000</v>
      </c>
      <c r="I384" s="61">
        <v>1000</v>
      </c>
      <c r="J384" s="57" t="s">
        <v>1575</v>
      </c>
      <c r="K384" s="68" t="s">
        <v>2810</v>
      </c>
      <c r="L384" s="60">
        <v>42228.51421296296</v>
      </c>
      <c r="M384" s="44" t="str">
        <f>IF(ISNA(VLOOKUP(Table37[[#This Row],[Vendor_ID]],'Rejection Pivot'!$A$5:$C$86,3,0)),"A",IF(VLOOKUP(Table37[[#This Row],[Vendor_ID]],'Rejection Pivot'!$A$5:$C$86,3,0)=0,"A",IF(VLOOKUP(Table37[[#This Row],[Vendor_ID]],'Rejection Pivot'!$A$5:$C$86,3,0)&gt;=3,"F","B")))</f>
        <v>A</v>
      </c>
      <c r="N384" s="44" t="str">
        <f>IF(Table37[[#This Row],[Reputation Test]]=Table37[[#This Row],[REPUTASI]],"","Reputasi di katalog salah")</f>
        <v/>
      </c>
    </row>
    <row r="385" spans="1:14" hidden="1" x14ac:dyDescent="0.25">
      <c r="A385" s="57">
        <v>857</v>
      </c>
      <c r="B385" s="58">
        <v>1594</v>
      </c>
      <c r="C385" s="57">
        <v>60</v>
      </c>
      <c r="D385" s="59">
        <v>37.5</v>
      </c>
      <c r="E385" s="59">
        <v>37.1</v>
      </c>
      <c r="F385" s="60">
        <v>41773</v>
      </c>
      <c r="G385" s="61">
        <v>500</v>
      </c>
      <c r="H385" s="61">
        <v>5000</v>
      </c>
      <c r="I385" s="61">
        <v>1000</v>
      </c>
      <c r="J385" s="57" t="s">
        <v>1575</v>
      </c>
      <c r="K385" s="68" t="s">
        <v>2810</v>
      </c>
      <c r="L385" s="60">
        <v>42228.51421296296</v>
      </c>
      <c r="M385" s="44" t="str">
        <f>IF(ISNA(VLOOKUP(Table37[[#This Row],[Vendor_ID]],'Rejection Pivot'!$A$5:$C$86,3,0)),"A",IF(VLOOKUP(Table37[[#This Row],[Vendor_ID]],'Rejection Pivot'!$A$5:$C$86,3,0)=0,"A",IF(VLOOKUP(Table37[[#This Row],[Vendor_ID]],'Rejection Pivot'!$A$5:$C$86,3,0)&gt;=3,"F","B")))</f>
        <v>A</v>
      </c>
      <c r="N385" s="44" t="str">
        <f>IF(Table37[[#This Row],[Reputation Test]]=Table37[[#This Row],[REPUTASI]],"","Reputasi di katalog salah")</f>
        <v/>
      </c>
    </row>
    <row r="386" spans="1:14" hidden="1" x14ac:dyDescent="0.25">
      <c r="A386" s="57">
        <v>858</v>
      </c>
      <c r="B386" s="58">
        <v>1676</v>
      </c>
      <c r="C386" s="57">
        <v>15</v>
      </c>
      <c r="D386" s="59">
        <v>8.75</v>
      </c>
      <c r="E386" s="59">
        <v>9.15</v>
      </c>
      <c r="F386" s="60">
        <v>41781</v>
      </c>
      <c r="G386" s="61">
        <v>500</v>
      </c>
      <c r="H386" s="61">
        <v>5000</v>
      </c>
      <c r="I386" s="61">
        <v>700</v>
      </c>
      <c r="J386" s="57" t="s">
        <v>1575</v>
      </c>
      <c r="K386" s="68" t="s">
        <v>2810</v>
      </c>
      <c r="L386" s="60">
        <v>42228.51421296296</v>
      </c>
      <c r="M386" s="44" t="str">
        <f>IF(ISNA(VLOOKUP(Table37[[#This Row],[Vendor_ID]],'Rejection Pivot'!$A$5:$C$86,3,0)),"A",IF(VLOOKUP(Table37[[#This Row],[Vendor_ID]],'Rejection Pivot'!$A$5:$C$86,3,0)=0,"A",IF(VLOOKUP(Table37[[#This Row],[Vendor_ID]],'Rejection Pivot'!$A$5:$C$86,3,0)&gt;=3,"F","B")))</f>
        <v>A</v>
      </c>
      <c r="N386" s="44" t="str">
        <f>IF(Table37[[#This Row],[Reputation Test]]=Table37[[#This Row],[REPUTASI]],"","Reputasi di katalog salah")</f>
        <v/>
      </c>
    </row>
    <row r="387" spans="1:14" hidden="1" x14ac:dyDescent="0.25">
      <c r="A387" s="57">
        <v>859</v>
      </c>
      <c r="B387" s="58">
        <v>1676</v>
      </c>
      <c r="C387" s="57">
        <v>15</v>
      </c>
      <c r="D387" s="59">
        <v>8.75</v>
      </c>
      <c r="E387" s="59">
        <v>9.15</v>
      </c>
      <c r="F387" s="60">
        <v>41781</v>
      </c>
      <c r="G387" s="61">
        <v>500</v>
      </c>
      <c r="H387" s="61">
        <v>5000</v>
      </c>
      <c r="I387" s="61">
        <v>700</v>
      </c>
      <c r="J387" s="57" t="s">
        <v>1575</v>
      </c>
      <c r="K387" s="68" t="s">
        <v>2810</v>
      </c>
      <c r="L387" s="60">
        <v>42228.51421296296</v>
      </c>
      <c r="M387" s="44" t="str">
        <f>IF(ISNA(VLOOKUP(Table37[[#This Row],[Vendor_ID]],'Rejection Pivot'!$A$5:$C$86,3,0)),"A",IF(VLOOKUP(Table37[[#This Row],[Vendor_ID]],'Rejection Pivot'!$A$5:$C$86,3,0)=0,"A",IF(VLOOKUP(Table37[[#This Row],[Vendor_ID]],'Rejection Pivot'!$A$5:$C$86,3,0)&gt;=3,"F","B")))</f>
        <v>A</v>
      </c>
      <c r="N387" s="44" t="str">
        <f>IF(Table37[[#This Row],[Reputation Test]]=Table37[[#This Row],[REPUTASI]],"","Reputasi di katalog salah")</f>
        <v/>
      </c>
    </row>
    <row r="388" spans="1:14" hidden="1" x14ac:dyDescent="0.25">
      <c r="A388" s="57">
        <v>860</v>
      </c>
      <c r="B388" s="58">
        <v>1676</v>
      </c>
      <c r="C388" s="57">
        <v>15</v>
      </c>
      <c r="D388" s="59">
        <v>8.75</v>
      </c>
      <c r="E388" s="59">
        <v>9.15</v>
      </c>
      <c r="F388" s="60">
        <v>41781</v>
      </c>
      <c r="G388" s="61">
        <v>500</v>
      </c>
      <c r="H388" s="61">
        <v>5000</v>
      </c>
      <c r="I388" s="61">
        <v>700</v>
      </c>
      <c r="J388" s="57" t="s">
        <v>1575</v>
      </c>
      <c r="K388" s="68" t="s">
        <v>2810</v>
      </c>
      <c r="L388" s="60">
        <v>42228.51421296296</v>
      </c>
      <c r="M388" s="44" t="str">
        <f>IF(ISNA(VLOOKUP(Table37[[#This Row],[Vendor_ID]],'Rejection Pivot'!$A$5:$C$86,3,0)),"A",IF(VLOOKUP(Table37[[#This Row],[Vendor_ID]],'Rejection Pivot'!$A$5:$C$86,3,0)=0,"A",IF(VLOOKUP(Table37[[#This Row],[Vendor_ID]],'Rejection Pivot'!$A$5:$C$86,3,0)&gt;=3,"F","B")))</f>
        <v>A</v>
      </c>
      <c r="N388" s="44" t="str">
        <f>IF(Table37[[#This Row],[Reputation Test]]=Table37[[#This Row],[REPUTASI]],"","Reputasi di katalog salah")</f>
        <v/>
      </c>
    </row>
    <row r="389" spans="1:14" hidden="1" x14ac:dyDescent="0.25">
      <c r="A389" s="57">
        <v>861</v>
      </c>
      <c r="B389" s="58">
        <v>1676</v>
      </c>
      <c r="C389" s="57">
        <v>25</v>
      </c>
      <c r="D389" s="59">
        <v>15.5</v>
      </c>
      <c r="E389" s="59">
        <v>15.67</v>
      </c>
      <c r="F389" s="60">
        <v>41781</v>
      </c>
      <c r="G389" s="61">
        <v>500</v>
      </c>
      <c r="H389" s="61">
        <v>5000</v>
      </c>
      <c r="I389" s="61">
        <v>900</v>
      </c>
      <c r="J389" s="57" t="s">
        <v>1575</v>
      </c>
      <c r="K389" s="68" t="s">
        <v>2810</v>
      </c>
      <c r="L389" s="60">
        <v>42228.51421296296</v>
      </c>
      <c r="M389" s="44" t="str">
        <f>IF(ISNA(VLOOKUP(Table37[[#This Row],[Vendor_ID]],'Rejection Pivot'!$A$5:$C$86,3,0)),"A",IF(VLOOKUP(Table37[[#This Row],[Vendor_ID]],'Rejection Pivot'!$A$5:$C$86,3,0)=0,"A",IF(VLOOKUP(Table37[[#This Row],[Vendor_ID]],'Rejection Pivot'!$A$5:$C$86,3,0)&gt;=3,"F","B")))</f>
        <v>A</v>
      </c>
      <c r="N389" s="44" t="str">
        <f>IF(Table37[[#This Row],[Reputation Test]]=Table37[[#This Row],[REPUTASI]],"","Reputasi di katalog salah")</f>
        <v/>
      </c>
    </row>
    <row r="390" spans="1:14" hidden="1" x14ac:dyDescent="0.25">
      <c r="A390" s="57">
        <v>862</v>
      </c>
      <c r="B390" s="58">
        <v>1676</v>
      </c>
      <c r="C390" s="57">
        <v>25</v>
      </c>
      <c r="D390" s="59">
        <v>15.5</v>
      </c>
      <c r="E390" s="59">
        <v>15.67</v>
      </c>
      <c r="F390" s="60">
        <v>41781</v>
      </c>
      <c r="G390" s="61">
        <v>500</v>
      </c>
      <c r="H390" s="61">
        <v>5000</v>
      </c>
      <c r="I390" s="61">
        <v>900</v>
      </c>
      <c r="J390" s="57" t="s">
        <v>1575</v>
      </c>
      <c r="K390" s="68" t="s">
        <v>2810</v>
      </c>
      <c r="L390" s="60">
        <v>42228.51421296296</v>
      </c>
      <c r="M390" s="44" t="str">
        <f>IF(ISNA(VLOOKUP(Table37[[#This Row],[Vendor_ID]],'Rejection Pivot'!$A$5:$C$86,3,0)),"A",IF(VLOOKUP(Table37[[#This Row],[Vendor_ID]],'Rejection Pivot'!$A$5:$C$86,3,0)=0,"A",IF(VLOOKUP(Table37[[#This Row],[Vendor_ID]],'Rejection Pivot'!$A$5:$C$86,3,0)&gt;=3,"F","B")))</f>
        <v>A</v>
      </c>
      <c r="N390" s="44" t="str">
        <f>IF(Table37[[#This Row],[Reputation Test]]=Table37[[#This Row],[REPUTASI]],"","Reputasi di katalog salah")</f>
        <v/>
      </c>
    </row>
    <row r="391" spans="1:14" hidden="1" x14ac:dyDescent="0.25">
      <c r="A391" s="57">
        <v>863</v>
      </c>
      <c r="B391" s="58">
        <v>1676</v>
      </c>
      <c r="C391" s="57">
        <v>25</v>
      </c>
      <c r="D391" s="59">
        <v>15.5</v>
      </c>
      <c r="E391" s="59">
        <v>15.67</v>
      </c>
      <c r="F391" s="60">
        <v>41781</v>
      </c>
      <c r="G391" s="61">
        <v>500</v>
      </c>
      <c r="H391" s="61">
        <v>5000</v>
      </c>
      <c r="I391" s="61">
        <v>900</v>
      </c>
      <c r="J391" s="57" t="s">
        <v>1575</v>
      </c>
      <c r="K391" s="68" t="s">
        <v>2810</v>
      </c>
      <c r="L391" s="60">
        <v>42228.51421296296</v>
      </c>
      <c r="M391" s="44" t="str">
        <f>IF(ISNA(VLOOKUP(Table37[[#This Row],[Vendor_ID]],'Rejection Pivot'!$A$5:$C$86,3,0)),"A",IF(VLOOKUP(Table37[[#This Row],[Vendor_ID]],'Rejection Pivot'!$A$5:$C$86,3,0)=0,"A",IF(VLOOKUP(Table37[[#This Row],[Vendor_ID]],'Rejection Pivot'!$A$5:$C$86,3,0)&gt;=3,"F","B")))</f>
        <v>A</v>
      </c>
      <c r="N391" s="44" t="str">
        <f>IF(Table37[[#This Row],[Reputation Test]]=Table37[[#This Row],[REPUTASI]],"","Reputasi di katalog salah")</f>
        <v/>
      </c>
    </row>
    <row r="392" spans="1:14" hidden="1" x14ac:dyDescent="0.25">
      <c r="A392" s="57">
        <v>864</v>
      </c>
      <c r="B392" s="58">
        <v>1676</v>
      </c>
      <c r="C392" s="57">
        <v>35</v>
      </c>
      <c r="D392" s="59">
        <v>23.2</v>
      </c>
      <c r="E392" s="59">
        <v>23.75</v>
      </c>
      <c r="F392" s="60">
        <v>41781</v>
      </c>
      <c r="G392" s="61">
        <v>1000</v>
      </c>
      <c r="H392" s="61">
        <v>7500</v>
      </c>
      <c r="I392" s="61">
        <v>1250</v>
      </c>
      <c r="J392" s="57" t="s">
        <v>1575</v>
      </c>
      <c r="K392" s="68" t="s">
        <v>2810</v>
      </c>
      <c r="L392" s="60">
        <v>42228.51421296296</v>
      </c>
      <c r="M392" s="44" t="str">
        <f>IF(ISNA(VLOOKUP(Table37[[#This Row],[Vendor_ID]],'Rejection Pivot'!$A$5:$C$86,3,0)),"A",IF(VLOOKUP(Table37[[#This Row],[Vendor_ID]],'Rejection Pivot'!$A$5:$C$86,3,0)=0,"A",IF(VLOOKUP(Table37[[#This Row],[Vendor_ID]],'Rejection Pivot'!$A$5:$C$86,3,0)&gt;=3,"F","B")))</f>
        <v>A</v>
      </c>
      <c r="N392" s="44" t="str">
        <f>IF(Table37[[#This Row],[Reputation Test]]=Table37[[#This Row],[REPUTASI]],"","Reputasi di katalog salah")</f>
        <v/>
      </c>
    </row>
    <row r="393" spans="1:14" hidden="1" x14ac:dyDescent="0.25">
      <c r="A393" s="57">
        <v>865</v>
      </c>
      <c r="B393" s="58">
        <v>1676</v>
      </c>
      <c r="C393" s="57">
        <v>35</v>
      </c>
      <c r="D393" s="59">
        <v>23.2</v>
      </c>
      <c r="E393" s="59">
        <v>23.75</v>
      </c>
      <c r="F393" s="60">
        <v>41781</v>
      </c>
      <c r="G393" s="61">
        <v>1000</v>
      </c>
      <c r="H393" s="61">
        <v>7500</v>
      </c>
      <c r="I393" s="61">
        <v>1250</v>
      </c>
      <c r="J393" s="57" t="s">
        <v>1575</v>
      </c>
      <c r="K393" s="68" t="s">
        <v>2810</v>
      </c>
      <c r="L393" s="60">
        <v>42228.51421296296</v>
      </c>
      <c r="M393" s="44" t="str">
        <f>IF(ISNA(VLOOKUP(Table37[[#This Row],[Vendor_ID]],'Rejection Pivot'!$A$5:$C$86,3,0)),"A",IF(VLOOKUP(Table37[[#This Row],[Vendor_ID]],'Rejection Pivot'!$A$5:$C$86,3,0)=0,"A",IF(VLOOKUP(Table37[[#This Row],[Vendor_ID]],'Rejection Pivot'!$A$5:$C$86,3,0)&gt;=3,"F","B")))</f>
        <v>A</v>
      </c>
      <c r="N393" s="44" t="str">
        <f>IF(Table37[[#This Row],[Reputation Test]]=Table37[[#This Row],[REPUTASI]],"","Reputasi di katalog salah")</f>
        <v/>
      </c>
    </row>
    <row r="394" spans="1:14" hidden="1" x14ac:dyDescent="0.25">
      <c r="A394" s="57">
        <v>866</v>
      </c>
      <c r="B394" s="58">
        <v>1676</v>
      </c>
      <c r="C394" s="57">
        <v>35</v>
      </c>
      <c r="D394" s="59">
        <v>23.2</v>
      </c>
      <c r="E394" s="59">
        <v>23.75</v>
      </c>
      <c r="F394" s="60">
        <v>41781</v>
      </c>
      <c r="G394" s="61">
        <v>1000</v>
      </c>
      <c r="H394" s="61">
        <v>7500</v>
      </c>
      <c r="I394" s="61">
        <v>1250</v>
      </c>
      <c r="J394" s="57" t="s">
        <v>1575</v>
      </c>
      <c r="K394" s="68" t="s">
        <v>2810</v>
      </c>
      <c r="L394" s="60">
        <v>42228.51421296296</v>
      </c>
      <c r="M394" s="44" t="str">
        <f>IF(ISNA(VLOOKUP(Table37[[#This Row],[Vendor_ID]],'Rejection Pivot'!$A$5:$C$86,3,0)),"A",IF(VLOOKUP(Table37[[#This Row],[Vendor_ID]],'Rejection Pivot'!$A$5:$C$86,3,0)=0,"A",IF(VLOOKUP(Table37[[#This Row],[Vendor_ID]],'Rejection Pivot'!$A$5:$C$86,3,0)&gt;=3,"F","B")))</f>
        <v>A</v>
      </c>
      <c r="N394" s="44" t="str">
        <f>IF(Table37[[#This Row],[Reputation Test]]=Table37[[#This Row],[REPUTASI]],"","Reputasi di katalog salah")</f>
        <v/>
      </c>
    </row>
    <row r="395" spans="1:14" hidden="1" x14ac:dyDescent="0.25">
      <c r="A395" s="57">
        <v>867</v>
      </c>
      <c r="B395" s="58">
        <v>1676</v>
      </c>
      <c r="C395" s="57">
        <v>25</v>
      </c>
      <c r="D395" s="59">
        <v>25.45</v>
      </c>
      <c r="E395" s="59">
        <v>26.18</v>
      </c>
      <c r="F395" s="60">
        <v>41781</v>
      </c>
      <c r="G395" s="61">
        <v>1000</v>
      </c>
      <c r="H395" s="61">
        <v>7500</v>
      </c>
      <c r="I395" s="61">
        <v>2000</v>
      </c>
      <c r="J395" s="57" t="s">
        <v>1575</v>
      </c>
      <c r="K395" s="68" t="s">
        <v>2810</v>
      </c>
      <c r="L395" s="60">
        <v>42228.51421296296</v>
      </c>
      <c r="M395" s="44" t="str">
        <f>IF(ISNA(VLOOKUP(Table37[[#This Row],[Vendor_ID]],'Rejection Pivot'!$A$5:$C$86,3,0)),"A",IF(VLOOKUP(Table37[[#This Row],[Vendor_ID]],'Rejection Pivot'!$A$5:$C$86,3,0)=0,"A",IF(VLOOKUP(Table37[[#This Row],[Vendor_ID]],'Rejection Pivot'!$A$5:$C$86,3,0)&gt;=3,"F","B")))</f>
        <v>A</v>
      </c>
      <c r="N395" s="44" t="str">
        <f>IF(Table37[[#This Row],[Reputation Test]]=Table37[[#This Row],[REPUTASI]],"","Reputasi di katalog salah")</f>
        <v/>
      </c>
    </row>
    <row r="396" spans="1:14" hidden="1" x14ac:dyDescent="0.25">
      <c r="A396" s="57">
        <v>868</v>
      </c>
      <c r="B396" s="58">
        <v>1676</v>
      </c>
      <c r="C396" s="57">
        <v>25</v>
      </c>
      <c r="D396" s="59">
        <v>25.45</v>
      </c>
      <c r="E396" s="59">
        <v>26.18</v>
      </c>
      <c r="F396" s="60">
        <v>41781</v>
      </c>
      <c r="G396" s="61">
        <v>1000</v>
      </c>
      <c r="H396" s="61">
        <v>7500</v>
      </c>
      <c r="I396" s="61">
        <v>2000</v>
      </c>
      <c r="J396" s="57" t="s">
        <v>1575</v>
      </c>
      <c r="K396" s="68" t="s">
        <v>2810</v>
      </c>
      <c r="L396" s="60">
        <v>42228.51421296296</v>
      </c>
      <c r="M396" s="44" t="str">
        <f>IF(ISNA(VLOOKUP(Table37[[#This Row],[Vendor_ID]],'Rejection Pivot'!$A$5:$C$86,3,0)),"A",IF(VLOOKUP(Table37[[#This Row],[Vendor_ID]],'Rejection Pivot'!$A$5:$C$86,3,0)=0,"A",IF(VLOOKUP(Table37[[#This Row],[Vendor_ID]],'Rejection Pivot'!$A$5:$C$86,3,0)&gt;=3,"F","B")))</f>
        <v>A</v>
      </c>
      <c r="N396" s="44" t="str">
        <f>IF(Table37[[#This Row],[Reputation Test]]=Table37[[#This Row],[REPUTASI]],"","Reputasi di katalog salah")</f>
        <v/>
      </c>
    </row>
    <row r="397" spans="1:14" hidden="1" x14ac:dyDescent="0.25">
      <c r="A397" s="57">
        <v>869</v>
      </c>
      <c r="B397" s="58">
        <v>1676</v>
      </c>
      <c r="C397" s="57">
        <v>25</v>
      </c>
      <c r="D397" s="59">
        <v>25.45</v>
      </c>
      <c r="E397" s="59">
        <v>26.18</v>
      </c>
      <c r="F397" s="60">
        <v>41781</v>
      </c>
      <c r="G397" s="61">
        <v>1000</v>
      </c>
      <c r="H397" s="61">
        <v>7500</v>
      </c>
      <c r="I397" s="61">
        <v>2000</v>
      </c>
      <c r="J397" s="57" t="s">
        <v>1575</v>
      </c>
      <c r="K397" s="68" t="s">
        <v>2810</v>
      </c>
      <c r="L397" s="60">
        <v>42228.51421296296</v>
      </c>
      <c r="M397" s="44" t="str">
        <f>IF(ISNA(VLOOKUP(Table37[[#This Row],[Vendor_ID]],'Rejection Pivot'!$A$5:$C$86,3,0)),"A",IF(VLOOKUP(Table37[[#This Row],[Vendor_ID]],'Rejection Pivot'!$A$5:$C$86,3,0)=0,"A",IF(VLOOKUP(Table37[[#This Row],[Vendor_ID]],'Rejection Pivot'!$A$5:$C$86,3,0)&gt;=3,"F","B")))</f>
        <v>A</v>
      </c>
      <c r="N397" s="44" t="str">
        <f>IF(Table37[[#This Row],[Reputation Test]]=Table37[[#This Row],[REPUTASI]],"","Reputasi di katalog salah")</f>
        <v/>
      </c>
    </row>
    <row r="398" spans="1:14" hidden="1" x14ac:dyDescent="0.25">
      <c r="A398" s="57">
        <v>870</v>
      </c>
      <c r="B398" s="58">
        <v>1546</v>
      </c>
      <c r="C398" s="57">
        <v>45</v>
      </c>
      <c r="D398" s="59">
        <v>1.87</v>
      </c>
      <c r="E398" s="59">
        <v>1.87</v>
      </c>
      <c r="F398" s="60">
        <v>44174</v>
      </c>
      <c r="G398" s="61">
        <v>500</v>
      </c>
      <c r="H398" s="61">
        <v>2500</v>
      </c>
      <c r="I398" s="61">
        <v>1500</v>
      </c>
      <c r="J398" s="57" t="s">
        <v>1575</v>
      </c>
      <c r="K398" s="68" t="s">
        <v>2810</v>
      </c>
      <c r="L398" s="60">
        <v>42228.51421296296</v>
      </c>
      <c r="M398" s="44" t="str">
        <f>IF(ISNA(VLOOKUP(Table37[[#This Row],[Vendor_ID]],'Rejection Pivot'!$A$5:$C$86,3,0)),"A",IF(VLOOKUP(Table37[[#This Row],[Vendor_ID]],'Rejection Pivot'!$A$5:$C$86,3,0)=0,"A",IF(VLOOKUP(Table37[[#This Row],[Vendor_ID]],'Rejection Pivot'!$A$5:$C$86,3,0)&gt;=3,"F","B")))</f>
        <v>A</v>
      </c>
      <c r="N398" s="44" t="str">
        <f>IF(Table37[[#This Row],[Reputation Test]]=Table37[[#This Row],[REPUTASI]],"","Reputasi di katalog salah")</f>
        <v/>
      </c>
    </row>
    <row r="399" spans="1:14" hidden="1" x14ac:dyDescent="0.25">
      <c r="A399" s="57">
        <v>871</v>
      </c>
      <c r="B399" s="58">
        <v>1546</v>
      </c>
      <c r="C399" s="57">
        <v>45</v>
      </c>
      <c r="D399" s="59">
        <v>3.74</v>
      </c>
      <c r="E399" s="59">
        <v>3.74</v>
      </c>
      <c r="F399" s="60">
        <v>44174</v>
      </c>
      <c r="G399" s="61">
        <v>500</v>
      </c>
      <c r="H399" s="61">
        <v>2500</v>
      </c>
      <c r="I399" s="61">
        <v>500</v>
      </c>
      <c r="J399" s="57" t="s">
        <v>1575</v>
      </c>
      <c r="K399" s="68" t="s">
        <v>2810</v>
      </c>
      <c r="L399" s="60">
        <v>42228.51421296296</v>
      </c>
      <c r="M399" s="44" t="str">
        <f>IF(ISNA(VLOOKUP(Table37[[#This Row],[Vendor_ID]],'Rejection Pivot'!$A$5:$C$86,3,0)),"A",IF(VLOOKUP(Table37[[#This Row],[Vendor_ID]],'Rejection Pivot'!$A$5:$C$86,3,0)=0,"A",IF(VLOOKUP(Table37[[#This Row],[Vendor_ID]],'Rejection Pivot'!$A$5:$C$86,3,0)&gt;=3,"F","B")))</f>
        <v>A</v>
      </c>
      <c r="N399" s="44" t="str">
        <f>IF(Table37[[#This Row],[Reputation Test]]=Table37[[#This Row],[REPUTASI]],"","Reputasi di katalog salah")</f>
        <v/>
      </c>
    </row>
    <row r="400" spans="1:14" hidden="1" x14ac:dyDescent="0.25">
      <c r="A400" s="57">
        <v>872</v>
      </c>
      <c r="B400" s="58">
        <v>1546</v>
      </c>
      <c r="C400" s="57">
        <v>45</v>
      </c>
      <c r="D400" s="59">
        <v>3</v>
      </c>
      <c r="E400" s="59">
        <v>3.36</v>
      </c>
      <c r="F400" s="60">
        <v>44174</v>
      </c>
      <c r="G400" s="61">
        <v>500</v>
      </c>
      <c r="H400" s="61">
        <v>2500</v>
      </c>
      <c r="I400" s="61">
        <v>1000</v>
      </c>
      <c r="J400" s="57" t="s">
        <v>1575</v>
      </c>
      <c r="K400" s="68" t="s">
        <v>2810</v>
      </c>
      <c r="L400" s="60">
        <v>42228.51421296296</v>
      </c>
      <c r="M400" s="44" t="str">
        <f>IF(ISNA(VLOOKUP(Table37[[#This Row],[Vendor_ID]],'Rejection Pivot'!$A$5:$C$86,3,0)),"A",IF(VLOOKUP(Table37[[#This Row],[Vendor_ID]],'Rejection Pivot'!$A$5:$C$86,3,0)=0,"A",IF(VLOOKUP(Table37[[#This Row],[Vendor_ID]],'Rejection Pivot'!$A$5:$C$86,3,0)&gt;=3,"F","B")))</f>
        <v>A</v>
      </c>
      <c r="N400" s="44" t="str">
        <f>IF(Table37[[#This Row],[Reputation Test]]=Table37[[#This Row],[REPUTASI]],"","Reputasi di katalog salah")</f>
        <v/>
      </c>
    </row>
    <row r="401" spans="1:14" hidden="1" x14ac:dyDescent="0.25">
      <c r="A401" s="57">
        <v>873</v>
      </c>
      <c r="B401" s="58">
        <v>1546</v>
      </c>
      <c r="C401" s="57">
        <v>45</v>
      </c>
      <c r="D401" s="59">
        <v>0.8</v>
      </c>
      <c r="E401" s="59">
        <v>0.86</v>
      </c>
      <c r="F401" s="60">
        <v>44174</v>
      </c>
      <c r="G401" s="61">
        <v>1500</v>
      </c>
      <c r="H401" s="61">
        <v>15000</v>
      </c>
      <c r="I401" s="61">
        <v>8000</v>
      </c>
      <c r="J401" s="57" t="s">
        <v>1575</v>
      </c>
      <c r="K401" s="68" t="s">
        <v>2810</v>
      </c>
      <c r="L401" s="60">
        <v>42228.51421296296</v>
      </c>
      <c r="M401" s="44" t="str">
        <f>IF(ISNA(VLOOKUP(Table37[[#This Row],[Vendor_ID]],'Rejection Pivot'!$A$5:$C$86,3,0)),"A",IF(VLOOKUP(Table37[[#This Row],[Vendor_ID]],'Rejection Pivot'!$A$5:$C$86,3,0)=0,"A",IF(VLOOKUP(Table37[[#This Row],[Vendor_ID]],'Rejection Pivot'!$A$5:$C$86,3,0)&gt;=3,"F","B")))</f>
        <v>A</v>
      </c>
      <c r="N401" s="44" t="str">
        <f>IF(Table37[[#This Row],[Reputation Test]]=Table37[[#This Row],[REPUTASI]],"","Reputasi di katalog salah")</f>
        <v/>
      </c>
    </row>
    <row r="402" spans="1:14" hidden="1" x14ac:dyDescent="0.25">
      <c r="A402" s="57">
        <v>874</v>
      </c>
      <c r="B402" s="58">
        <v>1574</v>
      </c>
      <c r="C402" s="57">
        <v>25</v>
      </c>
      <c r="D402" s="59">
        <v>3</v>
      </c>
      <c r="E402" s="59">
        <v>2.36</v>
      </c>
      <c r="F402" s="60">
        <v>44174</v>
      </c>
      <c r="G402" s="61">
        <v>1500</v>
      </c>
      <c r="H402" s="61">
        <v>15000</v>
      </c>
      <c r="I402" s="61">
        <v>8000</v>
      </c>
      <c r="J402" s="57" t="s">
        <v>1575</v>
      </c>
      <c r="K402" s="68" t="s">
        <v>2810</v>
      </c>
      <c r="L402" s="60">
        <v>42228.51421296296</v>
      </c>
      <c r="M402" s="44" t="str">
        <f>IF(ISNA(VLOOKUP(Table37[[#This Row],[Vendor_ID]],'Rejection Pivot'!$A$5:$C$86,3,0)),"A",IF(VLOOKUP(Table37[[#This Row],[Vendor_ID]],'Rejection Pivot'!$A$5:$C$86,3,0)=0,"A",IF(VLOOKUP(Table37[[#This Row],[Vendor_ID]],'Rejection Pivot'!$A$5:$C$86,3,0)&gt;=3,"F","B")))</f>
        <v>A</v>
      </c>
      <c r="N402" s="44" t="str">
        <f>IF(Table37[[#This Row],[Reputation Test]]=Table37[[#This Row],[REPUTASI]],"","Reputasi di katalog salah")</f>
        <v/>
      </c>
    </row>
    <row r="403" spans="1:14" hidden="1" x14ac:dyDescent="0.25">
      <c r="A403" s="57">
        <v>875</v>
      </c>
      <c r="B403" s="58">
        <v>1574</v>
      </c>
      <c r="C403" s="57">
        <v>25</v>
      </c>
      <c r="D403" s="59">
        <v>3</v>
      </c>
      <c r="E403" s="59">
        <v>2.36</v>
      </c>
      <c r="F403" s="60">
        <v>44174</v>
      </c>
      <c r="G403" s="61">
        <v>1500</v>
      </c>
      <c r="H403" s="61">
        <v>15000</v>
      </c>
      <c r="I403" s="61">
        <v>8000</v>
      </c>
      <c r="J403" s="57" t="s">
        <v>1575</v>
      </c>
      <c r="K403" s="68" t="s">
        <v>2810</v>
      </c>
      <c r="L403" s="60">
        <v>42228.51421296296</v>
      </c>
      <c r="M403" s="44" t="str">
        <f>IF(ISNA(VLOOKUP(Table37[[#This Row],[Vendor_ID]],'Rejection Pivot'!$A$5:$C$86,3,0)),"A",IF(VLOOKUP(Table37[[#This Row],[Vendor_ID]],'Rejection Pivot'!$A$5:$C$86,3,0)=0,"A",IF(VLOOKUP(Table37[[#This Row],[Vendor_ID]],'Rejection Pivot'!$A$5:$C$86,3,0)&gt;=3,"F","B")))</f>
        <v>A</v>
      </c>
      <c r="N403" s="44" t="str">
        <f>IF(Table37[[#This Row],[Reputation Test]]=Table37[[#This Row],[REPUTASI]],"","Reputasi di katalog salah")</f>
        <v/>
      </c>
    </row>
    <row r="404" spans="1:14" hidden="1" x14ac:dyDescent="0.25">
      <c r="A404" s="57">
        <v>876</v>
      </c>
      <c r="B404" s="58">
        <v>1546</v>
      </c>
      <c r="C404" s="57">
        <v>45</v>
      </c>
      <c r="D404" s="59">
        <v>48</v>
      </c>
      <c r="E404" s="59">
        <v>33.880000000000003</v>
      </c>
      <c r="F404" s="60">
        <v>41844</v>
      </c>
      <c r="G404" s="61">
        <v>100</v>
      </c>
      <c r="H404" s="61">
        <v>500</v>
      </c>
      <c r="I404" s="61">
        <v>250</v>
      </c>
      <c r="J404" s="57" t="s">
        <v>1575</v>
      </c>
      <c r="K404" s="68" t="s">
        <v>2810</v>
      </c>
      <c r="L404" s="60">
        <v>42228.51421296296</v>
      </c>
      <c r="M404" s="44" t="str">
        <f>IF(ISNA(VLOOKUP(Table37[[#This Row],[Vendor_ID]],'Rejection Pivot'!$A$5:$C$86,3,0)),"A",IF(VLOOKUP(Table37[[#This Row],[Vendor_ID]],'Rejection Pivot'!$A$5:$C$86,3,0)=0,"A",IF(VLOOKUP(Table37[[#This Row],[Vendor_ID]],'Rejection Pivot'!$A$5:$C$86,3,0)&gt;=3,"F","B")))</f>
        <v>A</v>
      </c>
      <c r="N404" s="44" t="str">
        <f>IF(Table37[[#This Row],[Reputation Test]]=Table37[[#This Row],[REPUTASI]],"","Reputasi di katalog salah")</f>
        <v/>
      </c>
    </row>
    <row r="405" spans="1:14" hidden="1" x14ac:dyDescent="0.25">
      <c r="A405" s="57">
        <v>877</v>
      </c>
      <c r="B405" s="58">
        <v>1546</v>
      </c>
      <c r="C405" s="57">
        <v>45</v>
      </c>
      <c r="D405" s="59">
        <v>3</v>
      </c>
      <c r="E405" s="59">
        <v>2.97</v>
      </c>
      <c r="F405" s="60">
        <v>41844</v>
      </c>
      <c r="G405" s="61">
        <v>100</v>
      </c>
      <c r="H405" s="61">
        <v>500</v>
      </c>
      <c r="I405" s="61">
        <v>150</v>
      </c>
      <c r="J405" s="57" t="s">
        <v>1575</v>
      </c>
      <c r="K405" s="68" t="s">
        <v>2810</v>
      </c>
      <c r="L405" s="60">
        <v>42228.51421296296</v>
      </c>
      <c r="M405" s="44" t="str">
        <f>IF(ISNA(VLOOKUP(Table37[[#This Row],[Vendor_ID]],'Rejection Pivot'!$A$5:$C$86,3,0)),"A",IF(VLOOKUP(Table37[[#This Row],[Vendor_ID]],'Rejection Pivot'!$A$5:$C$86,3,0)=0,"A",IF(VLOOKUP(Table37[[#This Row],[Vendor_ID]],'Rejection Pivot'!$A$5:$C$86,3,0)&gt;=3,"F","B")))</f>
        <v>A</v>
      </c>
      <c r="N405" s="44" t="str">
        <f>IF(Table37[[#This Row],[Reputation Test]]=Table37[[#This Row],[REPUTASI]],"","Reputasi di katalog salah")</f>
        <v/>
      </c>
    </row>
    <row r="406" spans="1:14" hidden="1" x14ac:dyDescent="0.25">
      <c r="A406" s="57">
        <v>878</v>
      </c>
      <c r="B406" s="58">
        <v>1546</v>
      </c>
      <c r="C406" s="57">
        <v>45</v>
      </c>
      <c r="D406" s="59">
        <v>8.2200000000000006</v>
      </c>
      <c r="E406" s="59">
        <v>8.2200000000000006</v>
      </c>
      <c r="F406" s="60">
        <v>41844</v>
      </c>
      <c r="G406" s="61">
        <v>100</v>
      </c>
      <c r="H406" s="61">
        <v>500</v>
      </c>
      <c r="I406" s="61">
        <v>150</v>
      </c>
      <c r="J406" s="57" t="s">
        <v>1575</v>
      </c>
      <c r="K406" s="68" t="s">
        <v>2810</v>
      </c>
      <c r="L406" s="60">
        <v>42228.51421296296</v>
      </c>
      <c r="M406" s="44" t="str">
        <f>IF(ISNA(VLOOKUP(Table37[[#This Row],[Vendor_ID]],'Rejection Pivot'!$A$5:$C$86,3,0)),"A",IF(VLOOKUP(Table37[[#This Row],[Vendor_ID]],'Rejection Pivot'!$A$5:$C$86,3,0)=0,"A",IF(VLOOKUP(Table37[[#This Row],[Vendor_ID]],'Rejection Pivot'!$A$5:$C$86,3,0)&gt;=3,"F","B")))</f>
        <v>A</v>
      </c>
      <c r="N406" s="44" t="str">
        <f>IF(Table37[[#This Row],[Reputation Test]]=Table37[[#This Row],[REPUTASI]],"","Reputasi di katalog salah")</f>
        <v/>
      </c>
    </row>
    <row r="407" spans="1:14" hidden="1" x14ac:dyDescent="0.25">
      <c r="A407" s="57">
        <v>879</v>
      </c>
      <c r="B407" s="58">
        <v>1546</v>
      </c>
      <c r="C407" s="57">
        <v>45</v>
      </c>
      <c r="D407" s="59">
        <v>49</v>
      </c>
      <c r="E407" s="59">
        <v>59.46</v>
      </c>
      <c r="F407" s="60">
        <v>41844</v>
      </c>
      <c r="G407" s="61">
        <v>100</v>
      </c>
      <c r="H407" s="61">
        <v>500</v>
      </c>
      <c r="I407" s="61">
        <v>400</v>
      </c>
      <c r="J407" s="57" t="s">
        <v>1575</v>
      </c>
      <c r="K407" s="68" t="s">
        <v>2810</v>
      </c>
      <c r="L407" s="60">
        <v>42228.51421296296</v>
      </c>
      <c r="M407" s="44" t="str">
        <f>IF(ISNA(VLOOKUP(Table37[[#This Row],[Vendor_ID]],'Rejection Pivot'!$A$5:$C$86,3,0)),"A",IF(VLOOKUP(Table37[[#This Row],[Vendor_ID]],'Rejection Pivot'!$A$5:$C$86,3,0)=0,"A",IF(VLOOKUP(Table37[[#This Row],[Vendor_ID]],'Rejection Pivot'!$A$5:$C$86,3,0)&gt;=3,"F","B")))</f>
        <v>A</v>
      </c>
      <c r="N407" s="44" t="str">
        <f>IF(Table37[[#This Row],[Reputation Test]]=Table37[[#This Row],[REPUTASI]],"","Reputasi di katalog salah")</f>
        <v/>
      </c>
    </row>
    <row r="408" spans="1:14" hidden="1" x14ac:dyDescent="0.25">
      <c r="A408" s="57">
        <v>880</v>
      </c>
      <c r="B408" s="58">
        <v>1546</v>
      </c>
      <c r="C408" s="57">
        <v>45</v>
      </c>
      <c r="D408" s="59">
        <v>19</v>
      </c>
      <c r="E408" s="59">
        <v>20.56</v>
      </c>
      <c r="F408" s="60">
        <v>41844</v>
      </c>
      <c r="G408" s="61">
        <v>500</v>
      </c>
      <c r="H408" s="61">
        <v>1500</v>
      </c>
      <c r="I408" s="61">
        <v>1000</v>
      </c>
      <c r="J408" s="57" t="s">
        <v>1575</v>
      </c>
      <c r="K408" s="68" t="s">
        <v>2810</v>
      </c>
      <c r="L408" s="60">
        <v>42228.51421296296</v>
      </c>
      <c r="M408" s="44" t="str">
        <f>IF(ISNA(VLOOKUP(Table37[[#This Row],[Vendor_ID]],'Rejection Pivot'!$A$5:$C$86,3,0)),"A",IF(VLOOKUP(Table37[[#This Row],[Vendor_ID]],'Rejection Pivot'!$A$5:$C$86,3,0)=0,"A",IF(VLOOKUP(Table37[[#This Row],[Vendor_ID]],'Rejection Pivot'!$A$5:$C$86,3,0)&gt;=3,"F","B")))</f>
        <v>A</v>
      </c>
      <c r="N408" s="44" t="str">
        <f>IF(Table37[[#This Row],[Reputation Test]]=Table37[[#This Row],[REPUTASI]],"","Reputasi di katalog salah")</f>
        <v/>
      </c>
    </row>
    <row r="409" spans="1:14" hidden="1" x14ac:dyDescent="0.25">
      <c r="A409" s="57">
        <v>881</v>
      </c>
      <c r="B409" s="58">
        <v>1636</v>
      </c>
      <c r="C409" s="57">
        <v>30</v>
      </c>
      <c r="D409" s="59">
        <v>40</v>
      </c>
      <c r="E409" s="59">
        <v>41.57</v>
      </c>
      <c r="F409" s="60">
        <v>41844</v>
      </c>
      <c r="G409" s="61">
        <v>5000</v>
      </c>
      <c r="H409" s="61">
        <v>10000</v>
      </c>
      <c r="I409" s="61">
        <v>6000</v>
      </c>
      <c r="J409" s="57" t="s">
        <v>1575</v>
      </c>
      <c r="K409" s="68" t="s">
        <v>2810</v>
      </c>
      <c r="L409" s="60">
        <v>42228.51421296296</v>
      </c>
      <c r="M409" s="44" t="str">
        <f>IF(ISNA(VLOOKUP(Table37[[#This Row],[Vendor_ID]],'Rejection Pivot'!$A$5:$C$86,3,0)),"A",IF(VLOOKUP(Table37[[#This Row],[Vendor_ID]],'Rejection Pivot'!$A$5:$C$86,3,0)=0,"A",IF(VLOOKUP(Table37[[#This Row],[Vendor_ID]],'Rejection Pivot'!$A$5:$C$86,3,0)&gt;=3,"F","B")))</f>
        <v>A</v>
      </c>
      <c r="N409" s="44" t="str">
        <f>IF(Table37[[#This Row],[Reputation Test]]=Table37[[#This Row],[REPUTASI]],"","Reputasi di katalog salah")</f>
        <v/>
      </c>
    </row>
    <row r="410" spans="1:14" hidden="1" x14ac:dyDescent="0.25">
      <c r="A410" s="57">
        <v>882</v>
      </c>
      <c r="B410" s="58">
        <v>1636</v>
      </c>
      <c r="C410" s="57">
        <v>30</v>
      </c>
      <c r="D410" s="59">
        <v>40</v>
      </c>
      <c r="E410" s="59">
        <v>41.57</v>
      </c>
      <c r="F410" s="60">
        <v>41844</v>
      </c>
      <c r="G410" s="61">
        <v>5000</v>
      </c>
      <c r="H410" s="61">
        <v>10000</v>
      </c>
      <c r="I410" s="61">
        <v>6000</v>
      </c>
      <c r="J410" s="57" t="s">
        <v>1575</v>
      </c>
      <c r="K410" s="68" t="s">
        <v>2810</v>
      </c>
      <c r="L410" s="60">
        <v>42228.51421296296</v>
      </c>
      <c r="M410" s="44" t="str">
        <f>IF(ISNA(VLOOKUP(Table37[[#This Row],[Vendor_ID]],'Rejection Pivot'!$A$5:$C$86,3,0)),"A",IF(VLOOKUP(Table37[[#This Row],[Vendor_ID]],'Rejection Pivot'!$A$5:$C$86,3,0)=0,"A",IF(VLOOKUP(Table37[[#This Row],[Vendor_ID]],'Rejection Pivot'!$A$5:$C$86,3,0)&gt;=3,"F","B")))</f>
        <v>A</v>
      </c>
      <c r="N410" s="44" t="str">
        <f>IF(Table37[[#This Row],[Reputation Test]]=Table37[[#This Row],[REPUTASI]],"","Reputasi di katalog salah")</f>
        <v/>
      </c>
    </row>
    <row r="411" spans="1:14" hidden="1" x14ac:dyDescent="0.25">
      <c r="A411" s="57">
        <v>883</v>
      </c>
      <c r="B411" s="58">
        <v>1636</v>
      </c>
      <c r="C411" s="57">
        <v>30</v>
      </c>
      <c r="D411" s="59">
        <v>40</v>
      </c>
      <c r="E411" s="59">
        <v>41.57</v>
      </c>
      <c r="F411" s="60">
        <v>41844</v>
      </c>
      <c r="G411" s="61">
        <v>5000</v>
      </c>
      <c r="H411" s="61">
        <v>10000</v>
      </c>
      <c r="I411" s="61">
        <v>6000</v>
      </c>
      <c r="J411" s="57" t="s">
        <v>1575</v>
      </c>
      <c r="K411" s="68" t="s">
        <v>2810</v>
      </c>
      <c r="L411" s="60">
        <v>42228.51421296296</v>
      </c>
      <c r="M411" s="44" t="str">
        <f>IF(ISNA(VLOOKUP(Table37[[#This Row],[Vendor_ID]],'Rejection Pivot'!$A$5:$C$86,3,0)),"A",IF(VLOOKUP(Table37[[#This Row],[Vendor_ID]],'Rejection Pivot'!$A$5:$C$86,3,0)=0,"A",IF(VLOOKUP(Table37[[#This Row],[Vendor_ID]],'Rejection Pivot'!$A$5:$C$86,3,0)&gt;=3,"F","B")))</f>
        <v>A</v>
      </c>
      <c r="N411" s="44" t="str">
        <f>IF(Table37[[#This Row],[Reputation Test]]=Table37[[#This Row],[REPUTASI]],"","Reputasi di katalog salah")</f>
        <v/>
      </c>
    </row>
    <row r="412" spans="1:14" hidden="1" x14ac:dyDescent="0.25">
      <c r="A412" s="57">
        <v>884</v>
      </c>
      <c r="B412" s="58">
        <v>1636</v>
      </c>
      <c r="C412" s="57">
        <v>30</v>
      </c>
      <c r="D412" s="59">
        <v>40</v>
      </c>
      <c r="E412" s="59">
        <v>41.57</v>
      </c>
      <c r="F412" s="60">
        <v>41844</v>
      </c>
      <c r="G412" s="61">
        <v>5000</v>
      </c>
      <c r="H412" s="61">
        <v>10000</v>
      </c>
      <c r="I412" s="61">
        <v>6000</v>
      </c>
      <c r="J412" s="57" t="s">
        <v>1575</v>
      </c>
      <c r="K412" s="68" t="s">
        <v>2810</v>
      </c>
      <c r="L412" s="60">
        <v>42228.51421296296</v>
      </c>
      <c r="M412" s="44" t="str">
        <f>IF(ISNA(VLOOKUP(Table37[[#This Row],[Vendor_ID]],'Rejection Pivot'!$A$5:$C$86,3,0)),"A",IF(VLOOKUP(Table37[[#This Row],[Vendor_ID]],'Rejection Pivot'!$A$5:$C$86,3,0)=0,"A",IF(VLOOKUP(Table37[[#This Row],[Vendor_ID]],'Rejection Pivot'!$A$5:$C$86,3,0)&gt;=3,"F","B")))</f>
        <v>A</v>
      </c>
      <c r="N412" s="44" t="str">
        <f>IF(Table37[[#This Row],[Reputation Test]]=Table37[[#This Row],[REPUTASI]],"","Reputasi di katalog salah")</f>
        <v/>
      </c>
    </row>
    <row r="413" spans="1:14" hidden="1" x14ac:dyDescent="0.25">
      <c r="A413" s="57">
        <v>907</v>
      </c>
      <c r="B413" s="58">
        <v>1576</v>
      </c>
      <c r="C413" s="57">
        <v>19</v>
      </c>
      <c r="D413" s="59">
        <v>78.89</v>
      </c>
      <c r="E413" s="59">
        <v>82.834500000000006</v>
      </c>
      <c r="F413" s="60">
        <v>40784</v>
      </c>
      <c r="G413" s="61">
        <v>100</v>
      </c>
      <c r="H413" s="61">
        <v>1000</v>
      </c>
      <c r="J413" s="57" t="s">
        <v>1575</v>
      </c>
      <c r="K413" s="68" t="s">
        <v>1829</v>
      </c>
      <c r="L413" s="60">
        <v>40784</v>
      </c>
      <c r="M413" s="44" t="str">
        <f>IF(ISNA(VLOOKUP(Table37[[#This Row],[Vendor_ID]],'Rejection Pivot'!$A$5:$C$86,3,0)),"A",IF(VLOOKUP(Table37[[#This Row],[Vendor_ID]],'Rejection Pivot'!$A$5:$C$86,3,0)=0,"A",IF(VLOOKUP(Table37[[#This Row],[Vendor_ID]],'Rejection Pivot'!$A$5:$C$86,3,0)&gt;=3,"F","B")))</f>
        <v>F</v>
      </c>
      <c r="N413" s="44" t="str">
        <f>IF(Table37[[#This Row],[Reputation Test]]=Table37[[#This Row],[REPUTASI]],"","Reputasi di katalog salah")</f>
        <v/>
      </c>
    </row>
    <row r="414" spans="1:14" hidden="1" x14ac:dyDescent="0.25">
      <c r="A414" s="57">
        <v>908</v>
      </c>
      <c r="B414" s="58">
        <v>1570</v>
      </c>
      <c r="C414" s="57">
        <v>15</v>
      </c>
      <c r="D414" s="59">
        <v>20.09</v>
      </c>
      <c r="E414" s="59">
        <v>21.0945</v>
      </c>
      <c r="F414" s="60">
        <v>40782</v>
      </c>
      <c r="G414" s="61">
        <v>100</v>
      </c>
      <c r="H414" s="61">
        <v>1000</v>
      </c>
      <c r="J414" s="57" t="s">
        <v>1575</v>
      </c>
      <c r="K414" s="68" t="s">
        <v>1829</v>
      </c>
      <c r="L414" s="60">
        <v>40782</v>
      </c>
      <c r="M414" s="44" t="str">
        <f>IF(ISNA(VLOOKUP(Table37[[#This Row],[Vendor_ID]],'Rejection Pivot'!$A$5:$C$86,3,0)),"A",IF(VLOOKUP(Table37[[#This Row],[Vendor_ID]],'Rejection Pivot'!$A$5:$C$86,3,0)=0,"A",IF(VLOOKUP(Table37[[#This Row],[Vendor_ID]],'Rejection Pivot'!$A$5:$C$86,3,0)&gt;=3,"F","B")))</f>
        <v>F</v>
      </c>
      <c r="N414" s="44" t="str">
        <f>IF(Table37[[#This Row],[Reputation Test]]=Table37[[#This Row],[REPUTASI]],"","Reputasi di katalog salah")</f>
        <v/>
      </c>
    </row>
    <row r="415" spans="1:14" hidden="1" x14ac:dyDescent="0.25">
      <c r="A415" s="57">
        <v>908</v>
      </c>
      <c r="B415" s="58">
        <v>1696</v>
      </c>
      <c r="C415" s="57">
        <v>17</v>
      </c>
      <c r="D415" s="59">
        <v>20.09</v>
      </c>
      <c r="E415" s="59">
        <v>21.0945</v>
      </c>
      <c r="F415" s="60">
        <v>40768</v>
      </c>
      <c r="G415" s="61">
        <v>100</v>
      </c>
      <c r="H415" s="61">
        <v>1000</v>
      </c>
      <c r="J415" s="57" t="s">
        <v>1575</v>
      </c>
      <c r="K415" s="68" t="s">
        <v>1829</v>
      </c>
      <c r="L415" s="60">
        <v>40768</v>
      </c>
      <c r="M415" s="44" t="str">
        <f>IF(ISNA(VLOOKUP(Table37[[#This Row],[Vendor_ID]],'Rejection Pivot'!$A$5:$C$86,3,0)),"A",IF(VLOOKUP(Table37[[#This Row],[Vendor_ID]],'Rejection Pivot'!$A$5:$C$86,3,0)=0,"A",IF(VLOOKUP(Table37[[#This Row],[Vendor_ID]],'Rejection Pivot'!$A$5:$C$86,3,0)&gt;=3,"F","B")))</f>
        <v>F</v>
      </c>
      <c r="N415" s="44" t="str">
        <f>IF(Table37[[#This Row],[Reputation Test]]=Table37[[#This Row],[REPUTASI]],"","Reputasi di katalog salah")</f>
        <v/>
      </c>
    </row>
    <row r="416" spans="1:14" hidden="1" x14ac:dyDescent="0.25">
      <c r="A416" s="57">
        <v>909</v>
      </c>
      <c r="B416" s="58">
        <v>1570</v>
      </c>
      <c r="C416" s="57">
        <v>15</v>
      </c>
      <c r="D416" s="59">
        <v>28.99</v>
      </c>
      <c r="E416" s="59">
        <v>30.439499999999999</v>
      </c>
      <c r="F416" s="60">
        <v>40782</v>
      </c>
      <c r="G416" s="61">
        <v>100</v>
      </c>
      <c r="H416" s="61">
        <v>1000</v>
      </c>
      <c r="I416" s="61">
        <v>300</v>
      </c>
      <c r="J416" s="57" t="s">
        <v>1575</v>
      </c>
      <c r="K416" s="68" t="s">
        <v>1829</v>
      </c>
      <c r="L416" s="60">
        <v>40782</v>
      </c>
      <c r="M416" s="44" t="str">
        <f>IF(ISNA(VLOOKUP(Table37[[#This Row],[Vendor_ID]],'Rejection Pivot'!$A$5:$C$86,3,0)),"A",IF(VLOOKUP(Table37[[#This Row],[Vendor_ID]],'Rejection Pivot'!$A$5:$C$86,3,0)=0,"A",IF(VLOOKUP(Table37[[#This Row],[Vendor_ID]],'Rejection Pivot'!$A$5:$C$86,3,0)&gt;=3,"F","B")))</f>
        <v>F</v>
      </c>
      <c r="N416" s="44" t="str">
        <f>IF(Table37[[#This Row],[Reputation Test]]=Table37[[#This Row],[REPUTASI]],"","Reputasi di katalog salah")</f>
        <v/>
      </c>
    </row>
    <row r="417" spans="1:14" hidden="1" x14ac:dyDescent="0.25">
      <c r="A417" s="57">
        <v>909</v>
      </c>
      <c r="B417" s="58">
        <v>1696</v>
      </c>
      <c r="C417" s="57">
        <v>17</v>
      </c>
      <c r="D417" s="59">
        <v>28.99</v>
      </c>
      <c r="E417" s="59">
        <v>30.439499999999999</v>
      </c>
      <c r="F417" s="60">
        <v>40768</v>
      </c>
      <c r="G417" s="61">
        <v>100</v>
      </c>
      <c r="H417" s="61">
        <v>1000</v>
      </c>
      <c r="J417" s="57" t="s">
        <v>1575</v>
      </c>
      <c r="K417" s="68" t="s">
        <v>1829</v>
      </c>
      <c r="L417" s="60">
        <v>40768</v>
      </c>
      <c r="M417" s="44" t="str">
        <f>IF(ISNA(VLOOKUP(Table37[[#This Row],[Vendor_ID]],'Rejection Pivot'!$A$5:$C$86,3,0)),"A",IF(VLOOKUP(Table37[[#This Row],[Vendor_ID]],'Rejection Pivot'!$A$5:$C$86,3,0)=0,"A",IF(VLOOKUP(Table37[[#This Row],[Vendor_ID]],'Rejection Pivot'!$A$5:$C$86,3,0)&gt;=3,"F","B")))</f>
        <v>F</v>
      </c>
      <c r="N417" s="44" t="str">
        <f>IF(Table37[[#This Row],[Reputation Test]]=Table37[[#This Row],[REPUTASI]],"","Reputasi di katalog salah")</f>
        <v/>
      </c>
    </row>
    <row r="418" spans="1:14" x14ac:dyDescent="0.25">
      <c r="A418" s="57">
        <v>910</v>
      </c>
      <c r="B418" s="58">
        <v>1610</v>
      </c>
      <c r="C418" s="57">
        <v>18</v>
      </c>
      <c r="D418" s="59">
        <v>38.99</v>
      </c>
      <c r="E418" s="59">
        <v>40.939500000000002</v>
      </c>
      <c r="F418" s="60">
        <v>40782</v>
      </c>
      <c r="G418" s="61">
        <v>100</v>
      </c>
      <c r="H418" s="61">
        <v>1000</v>
      </c>
      <c r="I418" s="61">
        <v>300</v>
      </c>
      <c r="J418" s="57" t="s">
        <v>1575</v>
      </c>
      <c r="K418" s="68" t="s">
        <v>2810</v>
      </c>
      <c r="L418" s="60">
        <v>40782</v>
      </c>
      <c r="M418" s="44" t="str">
        <f>IF(ISNA(VLOOKUP(Table37[[#This Row],[Vendor_ID]],'Rejection Pivot'!$A$5:$C$86,3,0)),"A",IF(VLOOKUP(Table37[[#This Row],[Vendor_ID]],'Rejection Pivot'!$A$5:$C$86,3,0)=0,"A",IF(VLOOKUP(Table37[[#This Row],[Vendor_ID]],'Rejection Pivot'!$A$5:$C$86,3,0)&gt;=3,"F","B")))</f>
        <v>B</v>
      </c>
      <c r="N418" s="44" t="str">
        <f>IF(Table37[[#This Row],[Reputation Test]]=Table37[[#This Row],[REPUTASI]],"","Reputasi di katalog salah")</f>
        <v>Reputasi di katalog salah</v>
      </c>
    </row>
    <row r="419" spans="1:14" hidden="1" x14ac:dyDescent="0.25">
      <c r="A419" s="57">
        <v>910</v>
      </c>
      <c r="B419" s="58">
        <v>1696</v>
      </c>
      <c r="C419" s="57">
        <v>17</v>
      </c>
      <c r="D419" s="59">
        <v>38.99</v>
      </c>
      <c r="E419" s="59">
        <v>40.939500000000002</v>
      </c>
      <c r="F419" s="60">
        <v>40775</v>
      </c>
      <c r="G419" s="61">
        <v>100</v>
      </c>
      <c r="H419" s="61">
        <v>1000</v>
      </c>
      <c r="J419" s="57" t="s">
        <v>1575</v>
      </c>
      <c r="K419" s="68" t="s">
        <v>1829</v>
      </c>
      <c r="L419" s="60">
        <v>40775</v>
      </c>
      <c r="M419" s="44" t="str">
        <f>IF(ISNA(VLOOKUP(Table37[[#This Row],[Vendor_ID]],'Rejection Pivot'!$A$5:$C$86,3,0)),"A",IF(VLOOKUP(Table37[[#This Row],[Vendor_ID]],'Rejection Pivot'!$A$5:$C$86,3,0)=0,"A",IF(VLOOKUP(Table37[[#This Row],[Vendor_ID]],'Rejection Pivot'!$A$5:$C$86,3,0)&gt;=3,"F","B")))</f>
        <v>F</v>
      </c>
      <c r="N419" s="44" t="str">
        <f>IF(Table37[[#This Row],[Reputation Test]]=Table37[[#This Row],[REPUTASI]],"","Reputasi di katalog salah")</f>
        <v/>
      </c>
    </row>
    <row r="420" spans="1:14" hidden="1" x14ac:dyDescent="0.25">
      <c r="A420" s="57">
        <v>911</v>
      </c>
      <c r="B420" s="58">
        <v>1542</v>
      </c>
      <c r="C420" s="57">
        <v>18</v>
      </c>
      <c r="D420" s="59">
        <v>20.09</v>
      </c>
      <c r="E420" s="59">
        <v>21.0945</v>
      </c>
      <c r="F420" s="60">
        <v>40782</v>
      </c>
      <c r="G420" s="61">
        <v>100</v>
      </c>
      <c r="H420" s="61">
        <v>1000</v>
      </c>
      <c r="J420" s="57" t="s">
        <v>1575</v>
      </c>
      <c r="K420" s="68" t="s">
        <v>1829</v>
      </c>
      <c r="L420" s="60">
        <v>40782</v>
      </c>
      <c r="M420" s="44" t="str">
        <f>IF(ISNA(VLOOKUP(Table37[[#This Row],[Vendor_ID]],'Rejection Pivot'!$A$5:$C$86,3,0)),"A",IF(VLOOKUP(Table37[[#This Row],[Vendor_ID]],'Rejection Pivot'!$A$5:$C$86,3,0)=0,"A",IF(VLOOKUP(Table37[[#This Row],[Vendor_ID]],'Rejection Pivot'!$A$5:$C$86,3,0)&gt;=3,"F","B")))</f>
        <v>F</v>
      </c>
      <c r="N420" s="44" t="str">
        <f>IF(Table37[[#This Row],[Reputation Test]]=Table37[[#This Row],[REPUTASI]],"","Reputasi di katalog salah")</f>
        <v/>
      </c>
    </row>
    <row r="421" spans="1:14" hidden="1" x14ac:dyDescent="0.25">
      <c r="A421" s="57">
        <v>911</v>
      </c>
      <c r="B421" s="58">
        <v>1696</v>
      </c>
      <c r="C421" s="57">
        <v>17</v>
      </c>
      <c r="D421" s="59">
        <v>20.09</v>
      </c>
      <c r="E421" s="59">
        <v>21.0945</v>
      </c>
      <c r="F421" s="60">
        <v>40775</v>
      </c>
      <c r="G421" s="61">
        <v>100</v>
      </c>
      <c r="H421" s="61">
        <v>1000</v>
      </c>
      <c r="J421" s="57" t="s">
        <v>1575</v>
      </c>
      <c r="K421" s="68" t="s">
        <v>1829</v>
      </c>
      <c r="L421" s="60">
        <v>40775</v>
      </c>
      <c r="M421" s="44" t="str">
        <f>IF(ISNA(VLOOKUP(Table37[[#This Row],[Vendor_ID]],'Rejection Pivot'!$A$5:$C$86,3,0)),"A",IF(VLOOKUP(Table37[[#This Row],[Vendor_ID]],'Rejection Pivot'!$A$5:$C$86,3,0)=0,"A",IF(VLOOKUP(Table37[[#This Row],[Vendor_ID]],'Rejection Pivot'!$A$5:$C$86,3,0)&gt;=3,"F","B")))</f>
        <v>F</v>
      </c>
      <c r="N421" s="44" t="str">
        <f>IF(Table37[[#This Row],[Reputation Test]]=Table37[[#This Row],[REPUTASI]],"","Reputasi di katalog salah")</f>
        <v/>
      </c>
    </row>
    <row r="422" spans="1:14" hidden="1" x14ac:dyDescent="0.25">
      <c r="A422" s="57">
        <v>912</v>
      </c>
      <c r="B422" s="58">
        <v>1542</v>
      </c>
      <c r="C422" s="57">
        <v>18</v>
      </c>
      <c r="D422" s="59">
        <v>28.99</v>
      </c>
      <c r="E422" s="59">
        <v>30.439499999999999</v>
      </c>
      <c r="F422" s="60">
        <v>40782</v>
      </c>
      <c r="G422" s="61">
        <v>100</v>
      </c>
      <c r="H422" s="61">
        <v>1000</v>
      </c>
      <c r="J422" s="57" t="s">
        <v>1575</v>
      </c>
      <c r="K422" s="68" t="s">
        <v>1829</v>
      </c>
      <c r="L422" s="60">
        <v>40782</v>
      </c>
      <c r="M422" s="44" t="str">
        <f>IF(ISNA(VLOOKUP(Table37[[#This Row],[Vendor_ID]],'Rejection Pivot'!$A$5:$C$86,3,0)),"A",IF(VLOOKUP(Table37[[#This Row],[Vendor_ID]],'Rejection Pivot'!$A$5:$C$86,3,0)=0,"A",IF(VLOOKUP(Table37[[#This Row],[Vendor_ID]],'Rejection Pivot'!$A$5:$C$86,3,0)&gt;=3,"F","B")))</f>
        <v>F</v>
      </c>
      <c r="N422" s="44" t="str">
        <f>IF(Table37[[#This Row],[Reputation Test]]=Table37[[#This Row],[REPUTASI]],"","Reputasi di katalog salah")</f>
        <v/>
      </c>
    </row>
    <row r="423" spans="1:14" hidden="1" x14ac:dyDescent="0.25">
      <c r="A423" s="57">
        <v>912</v>
      </c>
      <c r="B423" s="58">
        <v>1696</v>
      </c>
      <c r="C423" s="57">
        <v>17</v>
      </c>
      <c r="D423" s="59">
        <v>28.99</v>
      </c>
      <c r="E423" s="59">
        <v>30.439499999999999</v>
      </c>
      <c r="F423" s="60">
        <v>40775</v>
      </c>
      <c r="G423" s="61">
        <v>100</v>
      </c>
      <c r="H423" s="61">
        <v>1000</v>
      </c>
      <c r="J423" s="57" t="s">
        <v>1575</v>
      </c>
      <c r="K423" s="68" t="s">
        <v>1829</v>
      </c>
      <c r="L423" s="60">
        <v>40775</v>
      </c>
      <c r="M423" s="44" t="str">
        <f>IF(ISNA(VLOOKUP(Table37[[#This Row],[Vendor_ID]],'Rejection Pivot'!$A$5:$C$86,3,0)),"A",IF(VLOOKUP(Table37[[#This Row],[Vendor_ID]],'Rejection Pivot'!$A$5:$C$86,3,0)=0,"A",IF(VLOOKUP(Table37[[#This Row],[Vendor_ID]],'Rejection Pivot'!$A$5:$C$86,3,0)&gt;=3,"F","B")))</f>
        <v>F</v>
      </c>
      <c r="N423" s="44" t="str">
        <f>IF(Table37[[#This Row],[Reputation Test]]=Table37[[#This Row],[REPUTASI]],"","Reputasi di katalog salah")</f>
        <v/>
      </c>
    </row>
    <row r="424" spans="1:14" hidden="1" x14ac:dyDescent="0.25">
      <c r="A424" s="57">
        <v>913</v>
      </c>
      <c r="B424" s="58">
        <v>1570</v>
      </c>
      <c r="C424" s="57">
        <v>15</v>
      </c>
      <c r="D424" s="59">
        <v>38.99</v>
      </c>
      <c r="E424" s="59">
        <v>40.939500000000002</v>
      </c>
      <c r="F424" s="60">
        <v>40782</v>
      </c>
      <c r="G424" s="61">
        <v>100</v>
      </c>
      <c r="H424" s="61">
        <v>1000</v>
      </c>
      <c r="I424" s="61">
        <v>300</v>
      </c>
      <c r="J424" s="57" t="s">
        <v>1575</v>
      </c>
      <c r="K424" s="68" t="s">
        <v>1829</v>
      </c>
      <c r="L424" s="60">
        <v>40782</v>
      </c>
      <c r="M424" s="44" t="str">
        <f>IF(ISNA(VLOOKUP(Table37[[#This Row],[Vendor_ID]],'Rejection Pivot'!$A$5:$C$86,3,0)),"A",IF(VLOOKUP(Table37[[#This Row],[Vendor_ID]],'Rejection Pivot'!$A$5:$C$86,3,0)=0,"A",IF(VLOOKUP(Table37[[#This Row],[Vendor_ID]],'Rejection Pivot'!$A$5:$C$86,3,0)&gt;=3,"F","B")))</f>
        <v>F</v>
      </c>
      <c r="N424" s="44" t="str">
        <f>IF(Table37[[#This Row],[Reputation Test]]=Table37[[#This Row],[REPUTASI]],"","Reputasi di katalog salah")</f>
        <v/>
      </c>
    </row>
    <row r="425" spans="1:14" hidden="1" x14ac:dyDescent="0.25">
      <c r="A425" s="57">
        <v>913</v>
      </c>
      <c r="B425" s="58">
        <v>1696</v>
      </c>
      <c r="C425" s="57">
        <v>17</v>
      </c>
      <c r="D425" s="59">
        <v>38.99</v>
      </c>
      <c r="E425" s="59">
        <v>40.939500000000002</v>
      </c>
      <c r="F425" s="60">
        <v>40780</v>
      </c>
      <c r="G425" s="61">
        <v>100</v>
      </c>
      <c r="H425" s="61">
        <v>1000</v>
      </c>
      <c r="J425" s="57" t="s">
        <v>1575</v>
      </c>
      <c r="K425" s="68" t="s">
        <v>1829</v>
      </c>
      <c r="L425" s="60">
        <v>40780</v>
      </c>
      <c r="M425" s="44" t="str">
        <f>IF(ISNA(VLOOKUP(Table37[[#This Row],[Vendor_ID]],'Rejection Pivot'!$A$5:$C$86,3,0)),"A",IF(VLOOKUP(Table37[[#This Row],[Vendor_ID]],'Rejection Pivot'!$A$5:$C$86,3,0)=0,"A",IF(VLOOKUP(Table37[[#This Row],[Vendor_ID]],'Rejection Pivot'!$A$5:$C$86,3,0)&gt;=3,"F","B")))</f>
        <v>F</v>
      </c>
      <c r="N425" s="44" t="str">
        <f>IF(Table37[[#This Row],[Reputation Test]]=Table37[[#This Row],[REPUTASI]],"","Reputasi di katalog salah")</f>
        <v/>
      </c>
    </row>
    <row r="426" spans="1:14" x14ac:dyDescent="0.25">
      <c r="A426" s="57">
        <v>914</v>
      </c>
      <c r="B426" s="58">
        <v>1672</v>
      </c>
      <c r="C426" s="57">
        <v>15</v>
      </c>
      <c r="D426" s="59">
        <v>20.09</v>
      </c>
      <c r="E426" s="59">
        <v>21.0945</v>
      </c>
      <c r="F426" s="60">
        <v>40781</v>
      </c>
      <c r="G426" s="61">
        <v>100</v>
      </c>
      <c r="H426" s="61">
        <v>1000</v>
      </c>
      <c r="J426" s="57" t="s">
        <v>1575</v>
      </c>
      <c r="K426" s="68" t="s">
        <v>2817</v>
      </c>
      <c r="L426" s="60">
        <v>40781</v>
      </c>
      <c r="M426" s="44" t="str">
        <f>IF(ISNA(VLOOKUP(Table37[[#This Row],[Vendor_ID]],'Rejection Pivot'!$A$5:$C$86,3,0)),"A",IF(VLOOKUP(Table37[[#This Row],[Vendor_ID]],'Rejection Pivot'!$A$5:$C$86,3,0)=0,"A",IF(VLOOKUP(Table37[[#This Row],[Vendor_ID]],'Rejection Pivot'!$A$5:$C$86,3,0)&gt;=3,"F","B")))</f>
        <v>F</v>
      </c>
      <c r="N426" s="44" t="str">
        <f>IF(Table37[[#This Row],[Reputation Test]]=Table37[[#This Row],[REPUTASI]],"","Reputasi di katalog salah")</f>
        <v>Reputasi di katalog salah</v>
      </c>
    </row>
    <row r="427" spans="1:14" hidden="1" x14ac:dyDescent="0.25">
      <c r="A427" s="57">
        <v>914</v>
      </c>
      <c r="B427" s="58">
        <v>1696</v>
      </c>
      <c r="C427" s="57">
        <v>17</v>
      </c>
      <c r="D427" s="59">
        <v>20.09</v>
      </c>
      <c r="E427" s="59">
        <v>21.0945</v>
      </c>
      <c r="F427" s="60">
        <v>40780</v>
      </c>
      <c r="G427" s="61">
        <v>100</v>
      </c>
      <c r="H427" s="61">
        <v>1000</v>
      </c>
      <c r="J427" s="57" t="s">
        <v>1575</v>
      </c>
      <c r="K427" s="68" t="s">
        <v>1829</v>
      </c>
      <c r="L427" s="60">
        <v>40780</v>
      </c>
      <c r="M427" s="44" t="str">
        <f>IF(ISNA(VLOOKUP(Table37[[#This Row],[Vendor_ID]],'Rejection Pivot'!$A$5:$C$86,3,0)),"A",IF(VLOOKUP(Table37[[#This Row],[Vendor_ID]],'Rejection Pivot'!$A$5:$C$86,3,0)=0,"A",IF(VLOOKUP(Table37[[#This Row],[Vendor_ID]],'Rejection Pivot'!$A$5:$C$86,3,0)&gt;=3,"F","B")))</f>
        <v>F</v>
      </c>
      <c r="N427" s="44" t="str">
        <f>IF(Table37[[#This Row],[Reputation Test]]=Table37[[#This Row],[REPUTASI]],"","Reputasi di katalog salah")</f>
        <v/>
      </c>
    </row>
    <row r="428" spans="1:14" x14ac:dyDescent="0.25">
      <c r="A428" s="57">
        <v>915</v>
      </c>
      <c r="B428" s="58">
        <v>1672</v>
      </c>
      <c r="C428" s="57">
        <v>15</v>
      </c>
      <c r="D428" s="59">
        <v>28.99</v>
      </c>
      <c r="E428" s="59">
        <v>30.439499999999999</v>
      </c>
      <c r="F428" s="60">
        <v>40781</v>
      </c>
      <c r="G428" s="61">
        <v>100</v>
      </c>
      <c r="H428" s="61">
        <v>1000</v>
      </c>
      <c r="I428" s="61">
        <v>300</v>
      </c>
      <c r="J428" s="57" t="s">
        <v>1575</v>
      </c>
      <c r="K428" s="68" t="s">
        <v>2817</v>
      </c>
      <c r="L428" s="60">
        <v>40781</v>
      </c>
      <c r="M428" s="44" t="str">
        <f>IF(ISNA(VLOOKUP(Table37[[#This Row],[Vendor_ID]],'Rejection Pivot'!$A$5:$C$86,3,0)),"A",IF(VLOOKUP(Table37[[#This Row],[Vendor_ID]],'Rejection Pivot'!$A$5:$C$86,3,0)=0,"A",IF(VLOOKUP(Table37[[#This Row],[Vendor_ID]],'Rejection Pivot'!$A$5:$C$86,3,0)&gt;=3,"F","B")))</f>
        <v>F</v>
      </c>
      <c r="N428" s="44" t="str">
        <f>IF(Table37[[#This Row],[Reputation Test]]=Table37[[#This Row],[REPUTASI]],"","Reputasi di katalog salah")</f>
        <v>Reputasi di katalog salah</v>
      </c>
    </row>
    <row r="429" spans="1:14" x14ac:dyDescent="0.25">
      <c r="A429" s="57">
        <v>915</v>
      </c>
      <c r="B429" s="58">
        <v>1696</v>
      </c>
      <c r="C429" s="57">
        <v>17</v>
      </c>
      <c r="D429" s="59">
        <v>28.99</v>
      </c>
      <c r="E429" s="59">
        <v>30.439499999999999</v>
      </c>
      <c r="F429" s="60">
        <v>40761</v>
      </c>
      <c r="G429" s="61">
        <v>100</v>
      </c>
      <c r="H429" s="61">
        <v>1000</v>
      </c>
      <c r="J429" s="57" t="s">
        <v>1575</v>
      </c>
      <c r="K429" s="68" t="s">
        <v>2817</v>
      </c>
      <c r="L429" s="60">
        <v>40761</v>
      </c>
      <c r="M429" s="44" t="str">
        <f>IF(ISNA(VLOOKUP(Table37[[#This Row],[Vendor_ID]],'Rejection Pivot'!$A$5:$C$86,3,0)),"A",IF(VLOOKUP(Table37[[#This Row],[Vendor_ID]],'Rejection Pivot'!$A$5:$C$86,3,0)=0,"A",IF(VLOOKUP(Table37[[#This Row],[Vendor_ID]],'Rejection Pivot'!$A$5:$C$86,3,0)&gt;=3,"F","B")))</f>
        <v>F</v>
      </c>
      <c r="N429" s="44" t="str">
        <f>IF(Table37[[#This Row],[Reputation Test]]=Table37[[#This Row],[REPUTASI]],"","Reputasi di katalog salah")</f>
        <v>Reputasi di katalog salah</v>
      </c>
    </row>
    <row r="430" spans="1:14" x14ac:dyDescent="0.25">
      <c r="A430" s="57">
        <v>916</v>
      </c>
      <c r="B430" s="58">
        <v>1672</v>
      </c>
      <c r="C430" s="57">
        <v>15</v>
      </c>
      <c r="D430" s="59">
        <v>38.99</v>
      </c>
      <c r="E430" s="59">
        <v>40.939500000000002</v>
      </c>
      <c r="F430" s="60">
        <v>40781</v>
      </c>
      <c r="G430" s="61">
        <v>100</v>
      </c>
      <c r="H430" s="61">
        <v>1000</v>
      </c>
      <c r="J430" s="57" t="s">
        <v>1575</v>
      </c>
      <c r="K430" s="68" t="s">
        <v>2817</v>
      </c>
      <c r="L430" s="60">
        <v>40781</v>
      </c>
      <c r="M430" s="44" t="str">
        <f>IF(ISNA(VLOOKUP(Table37[[#This Row],[Vendor_ID]],'Rejection Pivot'!$A$5:$C$86,3,0)),"A",IF(VLOOKUP(Table37[[#This Row],[Vendor_ID]],'Rejection Pivot'!$A$5:$C$86,3,0)=0,"A",IF(VLOOKUP(Table37[[#This Row],[Vendor_ID]],'Rejection Pivot'!$A$5:$C$86,3,0)&gt;=3,"F","B")))</f>
        <v>F</v>
      </c>
      <c r="N430" s="44" t="str">
        <f>IF(Table37[[#This Row],[Reputation Test]]=Table37[[#This Row],[REPUTASI]],"","Reputasi di katalog salah")</f>
        <v>Reputasi di katalog salah</v>
      </c>
    </row>
    <row r="431" spans="1:14" x14ac:dyDescent="0.25">
      <c r="A431" s="57">
        <v>916</v>
      </c>
      <c r="B431" s="58">
        <v>1696</v>
      </c>
      <c r="C431" s="57">
        <v>17</v>
      </c>
      <c r="D431" s="59">
        <v>38.99</v>
      </c>
      <c r="E431" s="59">
        <v>40.939500000000002</v>
      </c>
      <c r="F431" s="60">
        <v>40761</v>
      </c>
      <c r="G431" s="61">
        <v>100</v>
      </c>
      <c r="H431" s="61">
        <v>1000</v>
      </c>
      <c r="J431" s="57" t="s">
        <v>1575</v>
      </c>
      <c r="K431" s="68" t="s">
        <v>2817</v>
      </c>
      <c r="L431" s="60">
        <v>40761</v>
      </c>
      <c r="M431" s="44" t="str">
        <f>IF(ISNA(VLOOKUP(Table37[[#This Row],[Vendor_ID]],'Rejection Pivot'!$A$5:$C$86,3,0)),"A",IF(VLOOKUP(Table37[[#This Row],[Vendor_ID]],'Rejection Pivot'!$A$5:$C$86,3,0)=0,"A",IF(VLOOKUP(Table37[[#This Row],[Vendor_ID]],'Rejection Pivot'!$A$5:$C$86,3,0)&gt;=3,"F","B")))</f>
        <v>F</v>
      </c>
      <c r="N431" s="44" t="str">
        <f>IF(Table37[[#This Row],[Reputation Test]]=Table37[[#This Row],[REPUTASI]],"","Reputasi di katalog salah")</f>
        <v>Reputasi di katalog salah</v>
      </c>
    </row>
    <row r="432" spans="1:14" x14ac:dyDescent="0.25">
      <c r="A432" s="57">
        <v>921</v>
      </c>
      <c r="B432" s="58">
        <v>1498</v>
      </c>
      <c r="C432" s="57">
        <v>19</v>
      </c>
      <c r="D432" s="59">
        <v>5.32</v>
      </c>
      <c r="E432" s="59">
        <v>5.5860000000000003</v>
      </c>
      <c r="F432" s="60">
        <v>40784</v>
      </c>
      <c r="G432" s="61">
        <v>100</v>
      </c>
      <c r="H432" s="61">
        <v>1000</v>
      </c>
      <c r="J432" s="57" t="s">
        <v>1575</v>
      </c>
      <c r="K432" s="68" t="s">
        <v>2810</v>
      </c>
      <c r="L432" s="60">
        <v>40784</v>
      </c>
      <c r="M432" s="44" t="str">
        <f>IF(ISNA(VLOOKUP(Table37[[#This Row],[Vendor_ID]],'Rejection Pivot'!$A$5:$C$86,3,0)),"A",IF(VLOOKUP(Table37[[#This Row],[Vendor_ID]],'Rejection Pivot'!$A$5:$C$86,3,0)=0,"A",IF(VLOOKUP(Table37[[#This Row],[Vendor_ID]],'Rejection Pivot'!$A$5:$C$86,3,0)&gt;=3,"F","B")))</f>
        <v>B</v>
      </c>
      <c r="N432" s="44" t="str">
        <f>IF(Table37[[#This Row],[Reputation Test]]=Table37[[#This Row],[REPUTASI]],"","Reputasi di katalog salah")</f>
        <v>Reputasi di katalog salah</v>
      </c>
    </row>
    <row r="433" spans="1:14" x14ac:dyDescent="0.25">
      <c r="A433" s="57">
        <v>922</v>
      </c>
      <c r="B433" s="58">
        <v>1652</v>
      </c>
      <c r="C433" s="57">
        <v>19</v>
      </c>
      <c r="D433" s="59">
        <v>6.22</v>
      </c>
      <c r="E433" s="59">
        <v>6.5309999999999997</v>
      </c>
      <c r="F433" s="60">
        <v>40784</v>
      </c>
      <c r="G433" s="61">
        <v>100</v>
      </c>
      <c r="H433" s="61">
        <v>1000</v>
      </c>
      <c r="J433" s="57" t="s">
        <v>1575</v>
      </c>
      <c r="K433" s="68" t="s">
        <v>2817</v>
      </c>
      <c r="L433" s="60">
        <v>40784</v>
      </c>
      <c r="M433" s="44" t="str">
        <f>IF(ISNA(VLOOKUP(Table37[[#This Row],[Vendor_ID]],'Rejection Pivot'!$A$5:$C$86,3,0)),"A",IF(VLOOKUP(Table37[[#This Row],[Vendor_ID]],'Rejection Pivot'!$A$5:$C$86,3,0)=0,"A",IF(VLOOKUP(Table37[[#This Row],[Vendor_ID]],'Rejection Pivot'!$A$5:$C$86,3,0)&gt;=3,"F","B")))</f>
        <v>F</v>
      </c>
      <c r="N433" s="44" t="str">
        <f>IF(Table37[[#This Row],[Reputation Test]]=Table37[[#This Row],[REPUTASI]],"","Reputasi di katalog salah")</f>
        <v>Reputasi di katalog salah</v>
      </c>
    </row>
    <row r="434" spans="1:14" x14ac:dyDescent="0.25">
      <c r="A434" s="57">
        <v>923</v>
      </c>
      <c r="B434" s="58">
        <v>1652</v>
      </c>
      <c r="C434" s="57">
        <v>19</v>
      </c>
      <c r="D434" s="59">
        <v>5.89</v>
      </c>
      <c r="E434" s="59">
        <v>6.1844999999999999</v>
      </c>
      <c r="F434" s="60">
        <v>40784</v>
      </c>
      <c r="G434" s="61">
        <v>100</v>
      </c>
      <c r="H434" s="61">
        <v>1000</v>
      </c>
      <c r="J434" s="57" t="s">
        <v>1575</v>
      </c>
      <c r="K434" s="68" t="s">
        <v>2817</v>
      </c>
      <c r="L434" s="60">
        <v>40784</v>
      </c>
      <c r="M434" s="44" t="str">
        <f>IF(ISNA(VLOOKUP(Table37[[#This Row],[Vendor_ID]],'Rejection Pivot'!$A$5:$C$86,3,0)),"A",IF(VLOOKUP(Table37[[#This Row],[Vendor_ID]],'Rejection Pivot'!$A$5:$C$86,3,0)=0,"A",IF(VLOOKUP(Table37[[#This Row],[Vendor_ID]],'Rejection Pivot'!$A$5:$C$86,3,0)&gt;=3,"F","B")))</f>
        <v>F</v>
      </c>
      <c r="N434" s="44" t="str">
        <f>IF(Table37[[#This Row],[Reputation Test]]=Table37[[#This Row],[REPUTASI]],"","Reputasi di katalog salah")</f>
        <v>Reputasi di katalog salah</v>
      </c>
    </row>
    <row r="435" spans="1:14" x14ac:dyDescent="0.25">
      <c r="A435" s="57">
        <v>928</v>
      </c>
      <c r="B435" s="58">
        <v>1538</v>
      </c>
      <c r="C435" s="57">
        <v>19</v>
      </c>
      <c r="D435" s="59">
        <v>30.71</v>
      </c>
      <c r="E435" s="59">
        <v>32.2455</v>
      </c>
      <c r="F435" s="60">
        <v>40784</v>
      </c>
      <c r="G435" s="61">
        <v>100</v>
      </c>
      <c r="H435" s="61">
        <v>1000</v>
      </c>
      <c r="J435" s="57" t="s">
        <v>1575</v>
      </c>
      <c r="K435" s="68" t="s">
        <v>2817</v>
      </c>
      <c r="L435" s="60">
        <v>40784</v>
      </c>
      <c r="M435" s="44" t="str">
        <f>IF(ISNA(VLOOKUP(Table37[[#This Row],[Vendor_ID]],'Rejection Pivot'!$A$5:$C$86,3,0)),"A",IF(VLOOKUP(Table37[[#This Row],[Vendor_ID]],'Rejection Pivot'!$A$5:$C$86,3,0)=0,"A",IF(VLOOKUP(Table37[[#This Row],[Vendor_ID]],'Rejection Pivot'!$A$5:$C$86,3,0)&gt;=3,"F","B")))</f>
        <v>F</v>
      </c>
      <c r="N435" s="44" t="str">
        <f>IF(Table37[[#This Row],[Reputation Test]]=Table37[[#This Row],[REPUTASI]],"","Reputasi di katalog salah")</f>
        <v>Reputasi di katalog salah</v>
      </c>
    </row>
    <row r="436" spans="1:14" x14ac:dyDescent="0.25">
      <c r="A436" s="57">
        <v>928</v>
      </c>
      <c r="B436" s="58">
        <v>1632</v>
      </c>
      <c r="C436" s="57">
        <v>19</v>
      </c>
      <c r="D436" s="59">
        <v>31.21</v>
      </c>
      <c r="E436" s="59">
        <v>32.770499999999998</v>
      </c>
      <c r="F436" s="60">
        <v>40783</v>
      </c>
      <c r="G436" s="61">
        <v>100</v>
      </c>
      <c r="H436" s="61">
        <v>1000</v>
      </c>
      <c r="J436" s="57" t="s">
        <v>1575</v>
      </c>
      <c r="K436" s="68" t="s">
        <v>2817</v>
      </c>
      <c r="L436" s="60">
        <v>40783</v>
      </c>
      <c r="M436" s="44" t="str">
        <f>IF(ISNA(VLOOKUP(Table37[[#This Row],[Vendor_ID]],'Rejection Pivot'!$A$5:$C$86,3,0)),"A",IF(VLOOKUP(Table37[[#This Row],[Vendor_ID]],'Rejection Pivot'!$A$5:$C$86,3,0)=0,"A",IF(VLOOKUP(Table37[[#This Row],[Vendor_ID]],'Rejection Pivot'!$A$5:$C$86,3,0)&gt;=3,"F","B")))</f>
        <v>F</v>
      </c>
      <c r="N436" s="44" t="str">
        <f>IF(Table37[[#This Row],[Reputation Test]]=Table37[[#This Row],[REPUTASI]],"","Reputasi di katalog salah")</f>
        <v>Reputasi di katalog salah</v>
      </c>
    </row>
    <row r="437" spans="1:14" x14ac:dyDescent="0.25">
      <c r="A437" s="57">
        <v>929</v>
      </c>
      <c r="B437" s="58">
        <v>1538</v>
      </c>
      <c r="C437" s="57">
        <v>19</v>
      </c>
      <c r="D437" s="59">
        <v>34.82</v>
      </c>
      <c r="E437" s="59">
        <v>36.561</v>
      </c>
      <c r="F437" s="60">
        <v>40784</v>
      </c>
      <c r="G437" s="61">
        <v>100</v>
      </c>
      <c r="H437" s="61">
        <v>1000</v>
      </c>
      <c r="J437" s="57" t="s">
        <v>1575</v>
      </c>
      <c r="K437" s="68" t="s">
        <v>2817</v>
      </c>
      <c r="L437" s="60">
        <v>40784</v>
      </c>
      <c r="M437" s="44" t="str">
        <f>IF(ISNA(VLOOKUP(Table37[[#This Row],[Vendor_ID]],'Rejection Pivot'!$A$5:$C$86,3,0)),"A",IF(VLOOKUP(Table37[[#This Row],[Vendor_ID]],'Rejection Pivot'!$A$5:$C$86,3,0)=0,"A",IF(VLOOKUP(Table37[[#This Row],[Vendor_ID]],'Rejection Pivot'!$A$5:$C$86,3,0)&gt;=3,"F","B")))</f>
        <v>F</v>
      </c>
      <c r="N437" s="44" t="str">
        <f>IF(Table37[[#This Row],[Reputation Test]]=Table37[[#This Row],[REPUTASI]],"","Reputasi di katalog salah")</f>
        <v>Reputasi di katalog salah</v>
      </c>
    </row>
    <row r="438" spans="1:14" hidden="1" x14ac:dyDescent="0.25">
      <c r="A438" s="57">
        <v>929</v>
      </c>
      <c r="B438" s="58">
        <v>1632</v>
      </c>
      <c r="C438" s="57">
        <v>19</v>
      </c>
      <c r="D438" s="59">
        <v>35.32</v>
      </c>
      <c r="E438" s="59">
        <v>37.085999999999999</v>
      </c>
      <c r="F438" s="60">
        <v>40783</v>
      </c>
      <c r="G438" s="61">
        <v>100</v>
      </c>
      <c r="H438" s="61">
        <v>1000</v>
      </c>
      <c r="J438" s="57" t="s">
        <v>1575</v>
      </c>
      <c r="K438" s="68" t="s">
        <v>1829</v>
      </c>
      <c r="L438" s="60">
        <v>40783</v>
      </c>
      <c r="M438" s="44" t="str">
        <f>IF(ISNA(VLOOKUP(Table37[[#This Row],[Vendor_ID]],'Rejection Pivot'!$A$5:$C$86,3,0)),"A",IF(VLOOKUP(Table37[[#This Row],[Vendor_ID]],'Rejection Pivot'!$A$5:$C$86,3,0)=0,"A",IF(VLOOKUP(Table37[[#This Row],[Vendor_ID]],'Rejection Pivot'!$A$5:$C$86,3,0)&gt;=3,"F","B")))</f>
        <v>F</v>
      </c>
      <c r="N438" s="44" t="str">
        <f>IF(Table37[[#This Row],[Reputation Test]]=Table37[[#This Row],[REPUTASI]],"","Reputasi di katalog salah")</f>
        <v/>
      </c>
    </row>
    <row r="439" spans="1:14" x14ac:dyDescent="0.25">
      <c r="A439" s="57">
        <v>930</v>
      </c>
      <c r="B439" s="58">
        <v>1498</v>
      </c>
      <c r="C439" s="57">
        <v>19</v>
      </c>
      <c r="D439" s="59">
        <v>40.49</v>
      </c>
      <c r="E439" s="59">
        <v>42.514499999999998</v>
      </c>
      <c r="F439" s="60">
        <v>40784</v>
      </c>
      <c r="G439" s="61">
        <v>100</v>
      </c>
      <c r="H439" s="61">
        <v>1000</v>
      </c>
      <c r="J439" s="57" t="s">
        <v>1575</v>
      </c>
      <c r="K439" s="68" t="s">
        <v>2810</v>
      </c>
      <c r="L439" s="60">
        <v>40784</v>
      </c>
      <c r="M439" s="44" t="str">
        <f>IF(ISNA(VLOOKUP(Table37[[#This Row],[Vendor_ID]],'Rejection Pivot'!$A$5:$C$86,3,0)),"A",IF(VLOOKUP(Table37[[#This Row],[Vendor_ID]],'Rejection Pivot'!$A$5:$C$86,3,0)=0,"A",IF(VLOOKUP(Table37[[#This Row],[Vendor_ID]],'Rejection Pivot'!$A$5:$C$86,3,0)&gt;=3,"F","B")))</f>
        <v>B</v>
      </c>
      <c r="N439" s="44" t="str">
        <f>IF(Table37[[#This Row],[Reputation Test]]=Table37[[#This Row],[REPUTASI]],"","Reputasi di katalog salah")</f>
        <v>Reputasi di katalog salah</v>
      </c>
    </row>
    <row r="440" spans="1:14" hidden="1" x14ac:dyDescent="0.25">
      <c r="A440" s="57">
        <v>930</v>
      </c>
      <c r="B440" s="58">
        <v>1632</v>
      </c>
      <c r="C440" s="57">
        <v>19</v>
      </c>
      <c r="D440" s="59">
        <v>40.99</v>
      </c>
      <c r="E440" s="59">
        <v>43.039499999999997</v>
      </c>
      <c r="F440" s="60">
        <v>40783</v>
      </c>
      <c r="G440" s="61">
        <v>100</v>
      </c>
      <c r="H440" s="61">
        <v>1000</v>
      </c>
      <c r="J440" s="57" t="s">
        <v>1575</v>
      </c>
      <c r="K440" s="68" t="s">
        <v>1829</v>
      </c>
      <c r="L440" s="60">
        <v>40783</v>
      </c>
      <c r="M440" s="44" t="str">
        <f>IF(ISNA(VLOOKUP(Table37[[#This Row],[Vendor_ID]],'Rejection Pivot'!$A$5:$C$86,3,0)),"A",IF(VLOOKUP(Table37[[#This Row],[Vendor_ID]],'Rejection Pivot'!$A$5:$C$86,3,0)=0,"A",IF(VLOOKUP(Table37[[#This Row],[Vendor_ID]],'Rejection Pivot'!$A$5:$C$86,3,0)&gt;=3,"F","B")))</f>
        <v>F</v>
      </c>
      <c r="N440" s="44" t="str">
        <f>IF(Table37[[#This Row],[Reputation Test]]=Table37[[#This Row],[REPUTASI]],"","Reputasi di katalog salah")</f>
        <v/>
      </c>
    </row>
    <row r="441" spans="1:14" hidden="1" x14ac:dyDescent="0.25">
      <c r="A441" s="57">
        <v>931</v>
      </c>
      <c r="B441" s="58">
        <v>1588</v>
      </c>
      <c r="C441" s="57">
        <v>19</v>
      </c>
      <c r="D441" s="59">
        <v>32.71</v>
      </c>
      <c r="E441" s="59">
        <v>34.345500000000001</v>
      </c>
      <c r="F441" s="60">
        <v>40783</v>
      </c>
      <c r="G441" s="61">
        <v>100</v>
      </c>
      <c r="H441" s="61">
        <v>1000</v>
      </c>
      <c r="J441" s="57" t="s">
        <v>1575</v>
      </c>
      <c r="K441" s="68" t="s">
        <v>1829</v>
      </c>
      <c r="L441" s="60">
        <v>40783</v>
      </c>
      <c r="M441" s="44" t="str">
        <f>IF(ISNA(VLOOKUP(Table37[[#This Row],[Vendor_ID]],'Rejection Pivot'!$A$5:$C$86,3,0)),"A",IF(VLOOKUP(Table37[[#This Row],[Vendor_ID]],'Rejection Pivot'!$A$5:$C$86,3,0)=0,"A",IF(VLOOKUP(Table37[[#This Row],[Vendor_ID]],'Rejection Pivot'!$A$5:$C$86,3,0)&gt;=3,"F","B")))</f>
        <v>F</v>
      </c>
      <c r="N441" s="44" t="str">
        <f>IF(Table37[[#This Row],[Reputation Test]]=Table37[[#This Row],[REPUTASI]],"","Reputasi di katalog salah")</f>
        <v/>
      </c>
    </row>
    <row r="442" spans="1:14" x14ac:dyDescent="0.25">
      <c r="A442" s="57">
        <v>931</v>
      </c>
      <c r="B442" s="58">
        <v>1684</v>
      </c>
      <c r="C442" s="57">
        <v>19</v>
      </c>
      <c r="D442" s="59">
        <v>33.21</v>
      </c>
      <c r="E442" s="59">
        <v>34.8705</v>
      </c>
      <c r="F442" s="60">
        <v>40783</v>
      </c>
      <c r="G442" s="61">
        <v>100</v>
      </c>
      <c r="H442" s="61">
        <v>1000</v>
      </c>
      <c r="J442" s="57" t="s">
        <v>1575</v>
      </c>
      <c r="K442" s="68" t="s">
        <v>2817</v>
      </c>
      <c r="L442" s="60">
        <v>40783</v>
      </c>
      <c r="M442" s="44" t="str">
        <f>IF(ISNA(VLOOKUP(Table37[[#This Row],[Vendor_ID]],'Rejection Pivot'!$A$5:$C$86,3,0)),"A",IF(VLOOKUP(Table37[[#This Row],[Vendor_ID]],'Rejection Pivot'!$A$5:$C$86,3,0)=0,"A",IF(VLOOKUP(Table37[[#This Row],[Vendor_ID]],'Rejection Pivot'!$A$5:$C$86,3,0)&gt;=3,"F","B")))</f>
        <v>F</v>
      </c>
      <c r="N442" s="44" t="str">
        <f>IF(Table37[[#This Row],[Reputation Test]]=Table37[[#This Row],[REPUTASI]],"","Reputasi di katalog salah")</f>
        <v>Reputasi di katalog salah</v>
      </c>
    </row>
    <row r="443" spans="1:14" hidden="1" x14ac:dyDescent="0.25">
      <c r="A443" s="57">
        <v>932</v>
      </c>
      <c r="B443" s="58">
        <v>1588</v>
      </c>
      <c r="C443" s="57">
        <v>19</v>
      </c>
      <c r="D443" s="59">
        <v>37.369999999999997</v>
      </c>
      <c r="E443" s="59">
        <v>39.238500000000002</v>
      </c>
      <c r="F443" s="60">
        <v>40783</v>
      </c>
      <c r="G443" s="61">
        <v>100</v>
      </c>
      <c r="H443" s="61">
        <v>1000</v>
      </c>
      <c r="J443" s="57" t="s">
        <v>1575</v>
      </c>
      <c r="K443" s="68" t="s">
        <v>1829</v>
      </c>
      <c r="L443" s="60">
        <v>40783</v>
      </c>
      <c r="M443" s="44" t="str">
        <f>IF(ISNA(VLOOKUP(Table37[[#This Row],[Vendor_ID]],'Rejection Pivot'!$A$5:$C$86,3,0)),"A",IF(VLOOKUP(Table37[[#This Row],[Vendor_ID]],'Rejection Pivot'!$A$5:$C$86,3,0)=0,"A",IF(VLOOKUP(Table37[[#This Row],[Vendor_ID]],'Rejection Pivot'!$A$5:$C$86,3,0)&gt;=3,"F","B")))</f>
        <v>F</v>
      </c>
      <c r="N443" s="44" t="str">
        <f>IF(Table37[[#This Row],[Reputation Test]]=Table37[[#This Row],[REPUTASI]],"","Reputasi di katalog salah")</f>
        <v/>
      </c>
    </row>
    <row r="444" spans="1:14" x14ac:dyDescent="0.25">
      <c r="A444" s="57">
        <v>932</v>
      </c>
      <c r="B444" s="58">
        <v>1684</v>
      </c>
      <c r="C444" s="57">
        <v>19</v>
      </c>
      <c r="D444" s="59">
        <v>37.869999999999997</v>
      </c>
      <c r="E444" s="59">
        <v>39.763500000000001</v>
      </c>
      <c r="F444" s="60">
        <v>40783</v>
      </c>
      <c r="G444" s="61">
        <v>100</v>
      </c>
      <c r="H444" s="61">
        <v>1000</v>
      </c>
      <c r="J444" s="57" t="s">
        <v>1575</v>
      </c>
      <c r="K444" s="68" t="s">
        <v>2810</v>
      </c>
      <c r="L444" s="60">
        <v>40783</v>
      </c>
      <c r="M444" s="44" t="str">
        <f>IF(ISNA(VLOOKUP(Table37[[#This Row],[Vendor_ID]],'Rejection Pivot'!$A$5:$C$86,3,0)),"A",IF(VLOOKUP(Table37[[#This Row],[Vendor_ID]],'Rejection Pivot'!$A$5:$C$86,3,0)=0,"A",IF(VLOOKUP(Table37[[#This Row],[Vendor_ID]],'Rejection Pivot'!$A$5:$C$86,3,0)&gt;=3,"F","B")))</f>
        <v>F</v>
      </c>
      <c r="N444" s="44" t="str">
        <f>IF(Table37[[#This Row],[Reputation Test]]=Table37[[#This Row],[REPUTASI]],"","Reputasi di katalog salah")</f>
        <v>Reputasi di katalog salah</v>
      </c>
    </row>
    <row r="445" spans="1:14" hidden="1" x14ac:dyDescent="0.25">
      <c r="A445" s="57">
        <v>933</v>
      </c>
      <c r="B445" s="58">
        <v>1652</v>
      </c>
      <c r="C445" s="57">
        <v>19</v>
      </c>
      <c r="D445" s="59">
        <v>41.39</v>
      </c>
      <c r="E445" s="59">
        <v>43.459499999999998</v>
      </c>
      <c r="F445" s="60">
        <v>40784</v>
      </c>
      <c r="G445" s="61">
        <v>100</v>
      </c>
      <c r="H445" s="61">
        <v>1000</v>
      </c>
      <c r="J445" s="57" t="s">
        <v>1575</v>
      </c>
      <c r="K445" s="68" t="s">
        <v>1829</v>
      </c>
      <c r="L445" s="60">
        <v>40784</v>
      </c>
      <c r="M445" s="44" t="str">
        <f>IF(ISNA(VLOOKUP(Table37[[#This Row],[Vendor_ID]],'Rejection Pivot'!$A$5:$C$86,3,0)),"A",IF(VLOOKUP(Table37[[#This Row],[Vendor_ID]],'Rejection Pivot'!$A$5:$C$86,3,0)=0,"A",IF(VLOOKUP(Table37[[#This Row],[Vendor_ID]],'Rejection Pivot'!$A$5:$C$86,3,0)&gt;=3,"F","B")))</f>
        <v>F</v>
      </c>
      <c r="N445" s="44" t="str">
        <f>IF(Table37[[#This Row],[Reputation Test]]=Table37[[#This Row],[REPUTASI]],"","Reputasi di katalog salah")</f>
        <v/>
      </c>
    </row>
    <row r="446" spans="1:14" x14ac:dyDescent="0.25">
      <c r="A446" s="57">
        <v>933</v>
      </c>
      <c r="B446" s="58">
        <v>1684</v>
      </c>
      <c r="C446" s="57">
        <v>19</v>
      </c>
      <c r="D446" s="59">
        <v>41.89</v>
      </c>
      <c r="E446" s="59">
        <v>43.984499999999997</v>
      </c>
      <c r="F446" s="60">
        <v>40783</v>
      </c>
      <c r="G446" s="61">
        <v>100</v>
      </c>
      <c r="H446" s="61">
        <v>1000</v>
      </c>
      <c r="J446" s="57" t="s">
        <v>1575</v>
      </c>
      <c r="K446" s="68" t="s">
        <v>2810</v>
      </c>
      <c r="L446" s="60">
        <v>40783</v>
      </c>
      <c r="M446" s="44" t="str">
        <f>IF(ISNA(VLOOKUP(Table37[[#This Row],[Vendor_ID]],'Rejection Pivot'!$A$5:$C$86,3,0)),"A",IF(VLOOKUP(Table37[[#This Row],[Vendor_ID]],'Rejection Pivot'!$A$5:$C$86,3,0)=0,"A",IF(VLOOKUP(Table37[[#This Row],[Vendor_ID]],'Rejection Pivot'!$A$5:$C$86,3,0)&gt;=3,"F","B")))</f>
        <v>F</v>
      </c>
      <c r="N446" s="44" t="str">
        <f>IF(Table37[[#This Row],[Reputation Test]]=Table37[[#This Row],[REPUTASI]],"","Reputasi di katalog salah")</f>
        <v>Reputasi di katalog salah</v>
      </c>
    </row>
    <row r="447" spans="1:14" x14ac:dyDescent="0.25">
      <c r="A447" s="57">
        <v>934</v>
      </c>
      <c r="B447" s="58">
        <v>1652</v>
      </c>
      <c r="C447" s="57">
        <v>19</v>
      </c>
      <c r="D447" s="59">
        <v>35.83</v>
      </c>
      <c r="E447" s="59">
        <v>37.621499999999997</v>
      </c>
      <c r="F447" s="60">
        <v>40784</v>
      </c>
      <c r="G447" s="61">
        <v>100</v>
      </c>
      <c r="H447" s="61">
        <v>1000</v>
      </c>
      <c r="J447" s="57" t="s">
        <v>1575</v>
      </c>
      <c r="K447" s="68" t="s">
        <v>2817</v>
      </c>
      <c r="L447" s="60">
        <v>40784</v>
      </c>
      <c r="M447" s="44" t="str">
        <f>IF(ISNA(VLOOKUP(Table37[[#This Row],[Vendor_ID]],'Rejection Pivot'!$A$5:$C$86,3,0)),"A",IF(VLOOKUP(Table37[[#This Row],[Vendor_ID]],'Rejection Pivot'!$A$5:$C$86,3,0)=0,"A",IF(VLOOKUP(Table37[[#This Row],[Vendor_ID]],'Rejection Pivot'!$A$5:$C$86,3,0)&gt;=3,"F","B")))</f>
        <v>F</v>
      </c>
      <c r="N447" s="44" t="str">
        <f>IF(Table37[[#This Row],[Reputation Test]]=Table37[[#This Row],[REPUTASI]],"","Reputasi di katalog salah")</f>
        <v>Reputasi di katalog salah</v>
      </c>
    </row>
    <row r="448" spans="1:14" x14ac:dyDescent="0.25">
      <c r="A448" s="57">
        <v>934</v>
      </c>
      <c r="B448" s="58">
        <v>1684</v>
      </c>
      <c r="C448" s="57">
        <v>19</v>
      </c>
      <c r="D448" s="59">
        <v>36.33</v>
      </c>
      <c r="E448" s="59">
        <v>38.146500000000003</v>
      </c>
      <c r="F448" s="60">
        <v>40783</v>
      </c>
      <c r="G448" s="61">
        <v>100</v>
      </c>
      <c r="H448" s="61">
        <v>1000</v>
      </c>
      <c r="J448" s="57" t="s">
        <v>1575</v>
      </c>
      <c r="K448" s="68" t="s">
        <v>2810</v>
      </c>
      <c r="L448" s="60">
        <v>40783</v>
      </c>
      <c r="M448" s="44" t="str">
        <f>IF(ISNA(VLOOKUP(Table37[[#This Row],[Vendor_ID]],'Rejection Pivot'!$A$5:$C$86,3,0)),"A",IF(VLOOKUP(Table37[[#This Row],[Vendor_ID]],'Rejection Pivot'!$A$5:$C$86,3,0)=0,"A",IF(VLOOKUP(Table37[[#This Row],[Vendor_ID]],'Rejection Pivot'!$A$5:$C$86,3,0)&gt;=3,"F","B")))</f>
        <v>F</v>
      </c>
      <c r="N448" s="44" t="str">
        <f>IF(Table37[[#This Row],[Reputation Test]]=Table37[[#This Row],[REPUTASI]],"","Reputasi di katalog salah")</f>
        <v>Reputasi di katalog salah</v>
      </c>
    </row>
    <row r="449" spans="1:14" x14ac:dyDescent="0.25">
      <c r="A449" s="57">
        <v>935</v>
      </c>
      <c r="B449" s="58">
        <v>1506</v>
      </c>
      <c r="C449" s="57">
        <v>18</v>
      </c>
      <c r="D449" s="59">
        <v>29.99</v>
      </c>
      <c r="E449" s="59">
        <v>31.4895</v>
      </c>
      <c r="F449" s="60">
        <v>40782</v>
      </c>
      <c r="G449" s="61">
        <v>100</v>
      </c>
      <c r="H449" s="61">
        <v>1000</v>
      </c>
      <c r="I449" s="61">
        <v>300</v>
      </c>
      <c r="J449" s="57" t="s">
        <v>1575</v>
      </c>
      <c r="K449" s="68" t="s">
        <v>2817</v>
      </c>
      <c r="L449" s="60">
        <v>40782</v>
      </c>
      <c r="M449" s="44" t="str">
        <f>IF(ISNA(VLOOKUP(Table37[[#This Row],[Vendor_ID]],'Rejection Pivot'!$A$5:$C$86,3,0)),"A",IF(VLOOKUP(Table37[[#This Row],[Vendor_ID]],'Rejection Pivot'!$A$5:$C$86,3,0)=0,"A",IF(VLOOKUP(Table37[[#This Row],[Vendor_ID]],'Rejection Pivot'!$A$5:$C$86,3,0)&gt;=3,"F","B")))</f>
        <v>F</v>
      </c>
      <c r="N449" s="44" t="str">
        <f>IF(Table37[[#This Row],[Reputation Test]]=Table37[[#This Row],[REPUTASI]],"","Reputasi di katalog salah")</f>
        <v>Reputasi di katalog salah</v>
      </c>
    </row>
    <row r="450" spans="1:14" x14ac:dyDescent="0.25">
      <c r="A450" s="57">
        <v>935</v>
      </c>
      <c r="B450" s="58">
        <v>1658</v>
      </c>
      <c r="C450" s="57">
        <v>15</v>
      </c>
      <c r="D450" s="59">
        <v>29.99</v>
      </c>
      <c r="E450" s="59">
        <v>31.4895</v>
      </c>
      <c r="F450" s="60">
        <v>40781</v>
      </c>
      <c r="G450" s="61">
        <v>100</v>
      </c>
      <c r="H450" s="61">
        <v>1000</v>
      </c>
      <c r="J450" s="57" t="s">
        <v>1575</v>
      </c>
      <c r="K450" s="68" t="s">
        <v>2817</v>
      </c>
      <c r="L450" s="60">
        <v>40781</v>
      </c>
      <c r="M450" s="44" t="str">
        <f>IF(ISNA(VLOOKUP(Table37[[#This Row],[Vendor_ID]],'Rejection Pivot'!$A$5:$C$86,3,0)),"A",IF(VLOOKUP(Table37[[#This Row],[Vendor_ID]],'Rejection Pivot'!$A$5:$C$86,3,0)=0,"A",IF(VLOOKUP(Table37[[#This Row],[Vendor_ID]],'Rejection Pivot'!$A$5:$C$86,3,0)&gt;=3,"F","B")))</f>
        <v>F</v>
      </c>
      <c r="N450" s="44" t="str">
        <f>IF(Table37[[#This Row],[Reputation Test]]=Table37[[#This Row],[REPUTASI]],"","Reputasi di katalog salah")</f>
        <v>Reputasi di katalog salah</v>
      </c>
    </row>
    <row r="451" spans="1:14" x14ac:dyDescent="0.25">
      <c r="A451" s="57">
        <v>936</v>
      </c>
      <c r="B451" s="58">
        <v>1506</v>
      </c>
      <c r="C451" s="57">
        <v>18</v>
      </c>
      <c r="D451" s="59">
        <v>45.99</v>
      </c>
      <c r="E451" s="59">
        <v>48.289499999999997</v>
      </c>
      <c r="F451" s="60">
        <v>40782</v>
      </c>
      <c r="G451" s="61">
        <v>100</v>
      </c>
      <c r="H451" s="61">
        <v>1000</v>
      </c>
      <c r="I451" s="61">
        <v>300</v>
      </c>
      <c r="J451" s="57" t="s">
        <v>1575</v>
      </c>
      <c r="K451" s="68" t="s">
        <v>2817</v>
      </c>
      <c r="L451" s="60">
        <v>40782</v>
      </c>
      <c r="M451" s="44" t="str">
        <f>IF(ISNA(VLOOKUP(Table37[[#This Row],[Vendor_ID]],'Rejection Pivot'!$A$5:$C$86,3,0)),"A",IF(VLOOKUP(Table37[[#This Row],[Vendor_ID]],'Rejection Pivot'!$A$5:$C$86,3,0)=0,"A",IF(VLOOKUP(Table37[[#This Row],[Vendor_ID]],'Rejection Pivot'!$A$5:$C$86,3,0)&gt;=3,"F","B")))</f>
        <v>F</v>
      </c>
      <c r="N451" s="44" t="str">
        <f>IF(Table37[[#This Row],[Reputation Test]]=Table37[[#This Row],[REPUTASI]],"","Reputasi di katalog salah")</f>
        <v>Reputasi di katalog salah</v>
      </c>
    </row>
    <row r="452" spans="1:14" x14ac:dyDescent="0.25">
      <c r="A452" s="57">
        <v>936</v>
      </c>
      <c r="B452" s="58">
        <v>1658</v>
      </c>
      <c r="C452" s="57">
        <v>15</v>
      </c>
      <c r="D452" s="59">
        <v>45.99</v>
      </c>
      <c r="E452" s="59">
        <v>48.289499999999997</v>
      </c>
      <c r="F452" s="60">
        <v>40781</v>
      </c>
      <c r="G452" s="61">
        <v>100</v>
      </c>
      <c r="H452" s="61">
        <v>1000</v>
      </c>
      <c r="J452" s="57" t="s">
        <v>1575</v>
      </c>
      <c r="K452" s="68" t="s">
        <v>2817</v>
      </c>
      <c r="L452" s="60">
        <v>40781</v>
      </c>
      <c r="M452" s="44" t="str">
        <f>IF(ISNA(VLOOKUP(Table37[[#This Row],[Vendor_ID]],'Rejection Pivot'!$A$5:$C$86,3,0)),"A",IF(VLOOKUP(Table37[[#This Row],[Vendor_ID]],'Rejection Pivot'!$A$5:$C$86,3,0)=0,"A",IF(VLOOKUP(Table37[[#This Row],[Vendor_ID]],'Rejection Pivot'!$A$5:$C$86,3,0)&gt;=3,"F","B")))</f>
        <v>F</v>
      </c>
      <c r="N452" s="44" t="str">
        <f>IF(Table37[[#This Row],[Reputation Test]]=Table37[[#This Row],[REPUTASI]],"","Reputasi di katalog salah")</f>
        <v>Reputasi di katalog salah</v>
      </c>
    </row>
    <row r="453" spans="1:14" x14ac:dyDescent="0.25">
      <c r="A453" s="57">
        <v>937</v>
      </c>
      <c r="B453" s="58">
        <v>1638</v>
      </c>
      <c r="C453" s="57">
        <v>18</v>
      </c>
      <c r="D453" s="59">
        <v>59.99</v>
      </c>
      <c r="E453" s="59">
        <v>62.9895</v>
      </c>
      <c r="F453" s="60">
        <v>40782</v>
      </c>
      <c r="G453" s="61">
        <v>100</v>
      </c>
      <c r="H453" s="61">
        <v>1000</v>
      </c>
      <c r="I453" s="61">
        <v>300</v>
      </c>
      <c r="J453" s="57" t="s">
        <v>1575</v>
      </c>
      <c r="K453" s="68" t="s">
        <v>2810</v>
      </c>
      <c r="L453" s="60">
        <v>40782</v>
      </c>
      <c r="M453" s="44" t="str">
        <f>IF(ISNA(VLOOKUP(Table37[[#This Row],[Vendor_ID]],'Rejection Pivot'!$A$5:$C$86,3,0)),"A",IF(VLOOKUP(Table37[[#This Row],[Vendor_ID]],'Rejection Pivot'!$A$5:$C$86,3,0)=0,"A",IF(VLOOKUP(Table37[[#This Row],[Vendor_ID]],'Rejection Pivot'!$A$5:$C$86,3,0)&gt;=3,"F","B")))</f>
        <v>B</v>
      </c>
      <c r="N453" s="44" t="str">
        <f>IF(Table37[[#This Row],[Reputation Test]]=Table37[[#This Row],[REPUTASI]],"","Reputasi di katalog salah")</f>
        <v>Reputasi di katalog salah</v>
      </c>
    </row>
    <row r="454" spans="1:14" x14ac:dyDescent="0.25">
      <c r="A454" s="57">
        <v>938</v>
      </c>
      <c r="B454" s="58">
        <v>1586</v>
      </c>
      <c r="C454" s="57">
        <v>16</v>
      </c>
      <c r="D454" s="59">
        <v>29.99</v>
      </c>
      <c r="E454" s="59">
        <v>31.4895</v>
      </c>
      <c r="F454" s="60">
        <v>40783</v>
      </c>
      <c r="G454" s="61">
        <v>100</v>
      </c>
      <c r="H454" s="61">
        <v>1000</v>
      </c>
      <c r="I454" s="61">
        <v>300</v>
      </c>
      <c r="J454" s="57" t="s">
        <v>1575</v>
      </c>
      <c r="K454" s="68" t="s">
        <v>2810</v>
      </c>
      <c r="L454" s="60">
        <v>40783</v>
      </c>
      <c r="M454" s="44" t="str">
        <f>IF(ISNA(VLOOKUP(Table37[[#This Row],[Vendor_ID]],'Rejection Pivot'!$A$5:$C$86,3,0)),"A",IF(VLOOKUP(Table37[[#This Row],[Vendor_ID]],'Rejection Pivot'!$A$5:$C$86,3,0)=0,"A",IF(VLOOKUP(Table37[[#This Row],[Vendor_ID]],'Rejection Pivot'!$A$5:$C$86,3,0)&gt;=3,"F","B")))</f>
        <v>F</v>
      </c>
      <c r="N454" s="44" t="str">
        <f>IF(Table37[[#This Row],[Reputation Test]]=Table37[[#This Row],[REPUTASI]],"","Reputasi di katalog salah")</f>
        <v>Reputasi di katalog salah</v>
      </c>
    </row>
    <row r="455" spans="1:14" x14ac:dyDescent="0.25">
      <c r="A455" s="57">
        <v>938</v>
      </c>
      <c r="B455" s="58">
        <v>1680</v>
      </c>
      <c r="C455" s="57">
        <v>16</v>
      </c>
      <c r="D455" s="59">
        <v>29.99</v>
      </c>
      <c r="E455" s="59">
        <v>31.4895</v>
      </c>
      <c r="F455" s="60">
        <v>40782</v>
      </c>
      <c r="G455" s="61">
        <v>100</v>
      </c>
      <c r="H455" s="61">
        <v>1000</v>
      </c>
      <c r="J455" s="57" t="s">
        <v>1575</v>
      </c>
      <c r="K455" s="68" t="s">
        <v>2817</v>
      </c>
      <c r="L455" s="60">
        <v>40782</v>
      </c>
      <c r="M455" s="44" t="str">
        <f>IF(ISNA(VLOOKUP(Table37[[#This Row],[Vendor_ID]],'Rejection Pivot'!$A$5:$C$86,3,0)),"A",IF(VLOOKUP(Table37[[#This Row],[Vendor_ID]],'Rejection Pivot'!$A$5:$C$86,3,0)=0,"A",IF(VLOOKUP(Table37[[#This Row],[Vendor_ID]],'Rejection Pivot'!$A$5:$C$86,3,0)&gt;=3,"F","B")))</f>
        <v>F</v>
      </c>
      <c r="N455" s="44" t="str">
        <f>IF(Table37[[#This Row],[Reputation Test]]=Table37[[#This Row],[REPUTASI]],"","Reputasi di katalog salah")</f>
        <v>Reputasi di katalog salah</v>
      </c>
    </row>
    <row r="456" spans="1:14" x14ac:dyDescent="0.25">
      <c r="A456" s="57">
        <v>939</v>
      </c>
      <c r="B456" s="58">
        <v>1586</v>
      </c>
      <c r="C456" s="57">
        <v>16</v>
      </c>
      <c r="D456" s="59">
        <v>45.99</v>
      </c>
      <c r="E456" s="59">
        <v>48.289499999999997</v>
      </c>
      <c r="F456" s="60">
        <v>40783</v>
      </c>
      <c r="G456" s="61">
        <v>100</v>
      </c>
      <c r="H456" s="61">
        <v>1000</v>
      </c>
      <c r="I456" s="61">
        <v>300</v>
      </c>
      <c r="J456" s="57" t="s">
        <v>1575</v>
      </c>
      <c r="K456" s="68" t="s">
        <v>2810</v>
      </c>
      <c r="L456" s="60">
        <v>40783</v>
      </c>
      <c r="M456" s="44" t="str">
        <f>IF(ISNA(VLOOKUP(Table37[[#This Row],[Vendor_ID]],'Rejection Pivot'!$A$5:$C$86,3,0)),"A",IF(VLOOKUP(Table37[[#This Row],[Vendor_ID]],'Rejection Pivot'!$A$5:$C$86,3,0)=0,"A",IF(VLOOKUP(Table37[[#This Row],[Vendor_ID]],'Rejection Pivot'!$A$5:$C$86,3,0)&gt;=3,"F","B")))</f>
        <v>F</v>
      </c>
      <c r="N456" s="44" t="str">
        <f>IF(Table37[[#This Row],[Reputation Test]]=Table37[[#This Row],[REPUTASI]],"","Reputasi di katalog salah")</f>
        <v>Reputasi di katalog salah</v>
      </c>
    </row>
    <row r="457" spans="1:14" x14ac:dyDescent="0.25">
      <c r="A457" s="57">
        <v>939</v>
      </c>
      <c r="B457" s="58">
        <v>1680</v>
      </c>
      <c r="C457" s="57">
        <v>16</v>
      </c>
      <c r="D457" s="59">
        <v>45.99</v>
      </c>
      <c r="E457" s="59">
        <v>48.289499999999997</v>
      </c>
      <c r="F457" s="60">
        <v>40782</v>
      </c>
      <c r="G457" s="61">
        <v>100</v>
      </c>
      <c r="H457" s="61">
        <v>1000</v>
      </c>
      <c r="J457" s="57" t="s">
        <v>1575</v>
      </c>
      <c r="K457" s="68" t="s">
        <v>2817</v>
      </c>
      <c r="L457" s="60">
        <v>40782</v>
      </c>
      <c r="M457" s="44" t="str">
        <f>IF(ISNA(VLOOKUP(Table37[[#This Row],[Vendor_ID]],'Rejection Pivot'!$A$5:$C$86,3,0)),"A",IF(VLOOKUP(Table37[[#This Row],[Vendor_ID]],'Rejection Pivot'!$A$5:$C$86,3,0)=0,"A",IF(VLOOKUP(Table37[[#This Row],[Vendor_ID]],'Rejection Pivot'!$A$5:$C$86,3,0)&gt;=3,"F","B")))</f>
        <v>F</v>
      </c>
      <c r="N457" s="44" t="str">
        <f>IF(Table37[[#This Row],[Reputation Test]]=Table37[[#This Row],[REPUTASI]],"","Reputasi di katalog salah")</f>
        <v>Reputasi di katalog salah</v>
      </c>
    </row>
    <row r="458" spans="1:14" x14ac:dyDescent="0.25">
      <c r="A458" s="57">
        <v>940</v>
      </c>
      <c r="B458" s="58">
        <v>1508</v>
      </c>
      <c r="C458" s="57">
        <v>15</v>
      </c>
      <c r="D458" s="59">
        <v>59.99</v>
      </c>
      <c r="E458" s="59">
        <v>62.9895</v>
      </c>
      <c r="F458" s="60">
        <v>40781</v>
      </c>
      <c r="G458" s="61">
        <v>100</v>
      </c>
      <c r="H458" s="61">
        <v>1000</v>
      </c>
      <c r="J458" s="57" t="s">
        <v>1575</v>
      </c>
      <c r="K458" s="68" t="s">
        <v>2810</v>
      </c>
      <c r="L458" s="60">
        <v>40781</v>
      </c>
      <c r="M458" s="44" t="str">
        <f>IF(ISNA(VLOOKUP(Table37[[#This Row],[Vendor_ID]],'Rejection Pivot'!$A$5:$C$86,3,0)),"A",IF(VLOOKUP(Table37[[#This Row],[Vendor_ID]],'Rejection Pivot'!$A$5:$C$86,3,0)=0,"A",IF(VLOOKUP(Table37[[#This Row],[Vendor_ID]],'Rejection Pivot'!$A$5:$C$86,3,0)&gt;=3,"F","B")))</f>
        <v>B</v>
      </c>
      <c r="N458" s="44" t="str">
        <f>IF(Table37[[#This Row],[Reputation Test]]=Table37[[#This Row],[REPUTASI]],"","Reputasi di katalog salah")</f>
        <v>Reputasi di katalog salah</v>
      </c>
    </row>
    <row r="459" spans="1:14" x14ac:dyDescent="0.25">
      <c r="A459" s="57">
        <v>941</v>
      </c>
      <c r="B459" s="58">
        <v>1628</v>
      </c>
      <c r="C459" s="57">
        <v>17</v>
      </c>
      <c r="D459" s="59">
        <v>59.99</v>
      </c>
      <c r="E459" s="59">
        <v>62.9895</v>
      </c>
      <c r="F459" s="60">
        <v>40780</v>
      </c>
      <c r="G459" s="61">
        <v>100</v>
      </c>
      <c r="H459" s="61">
        <v>1000</v>
      </c>
      <c r="J459" s="57" t="s">
        <v>1575</v>
      </c>
      <c r="K459" s="68" t="s">
        <v>2810</v>
      </c>
      <c r="L459" s="60">
        <v>40780</v>
      </c>
      <c r="M459" s="44" t="str">
        <f>IF(ISNA(VLOOKUP(Table37[[#This Row],[Vendor_ID]],'Rejection Pivot'!$A$5:$C$86,3,0)),"A",IF(VLOOKUP(Table37[[#This Row],[Vendor_ID]],'Rejection Pivot'!$A$5:$C$86,3,0)=0,"A",IF(VLOOKUP(Table37[[#This Row],[Vendor_ID]],'Rejection Pivot'!$A$5:$C$86,3,0)&gt;=3,"F","B")))</f>
        <v>B</v>
      </c>
      <c r="N459" s="44" t="str">
        <f>IF(Table37[[#This Row],[Reputation Test]]=Table37[[#This Row],[REPUTASI]],"","Reputasi di katalog salah")</f>
        <v>Reputasi di katalog salah</v>
      </c>
    </row>
    <row r="460" spans="1:14" x14ac:dyDescent="0.25">
      <c r="A460" s="57">
        <v>948</v>
      </c>
      <c r="B460" s="58">
        <v>1576</v>
      </c>
      <c r="C460" s="57">
        <v>19</v>
      </c>
      <c r="D460" s="59">
        <v>78.89</v>
      </c>
      <c r="E460" s="59">
        <v>82.834500000000006</v>
      </c>
      <c r="F460" s="60">
        <v>40784</v>
      </c>
      <c r="G460" s="61">
        <v>100</v>
      </c>
      <c r="H460" s="61">
        <v>1000</v>
      </c>
      <c r="J460" s="57" t="s">
        <v>1575</v>
      </c>
      <c r="K460" s="68" t="s">
        <v>2817</v>
      </c>
      <c r="L460" s="60">
        <v>40784</v>
      </c>
      <c r="M460" s="44" t="str">
        <f>IF(ISNA(VLOOKUP(Table37[[#This Row],[Vendor_ID]],'Rejection Pivot'!$A$5:$C$86,3,0)),"A",IF(VLOOKUP(Table37[[#This Row],[Vendor_ID]],'Rejection Pivot'!$A$5:$C$86,3,0)=0,"A",IF(VLOOKUP(Table37[[#This Row],[Vendor_ID]],'Rejection Pivot'!$A$5:$C$86,3,0)&gt;=3,"F","B")))</f>
        <v>F</v>
      </c>
      <c r="N460" s="44" t="str">
        <f>IF(Table37[[#This Row],[Reputation Test]]=Table37[[#This Row],[REPUTASI]],"","Reputasi di katalog salah")</f>
        <v>Reputasi di katalog salah</v>
      </c>
    </row>
    <row r="461" spans="1:14" x14ac:dyDescent="0.25">
      <c r="A461" s="62">
        <v>952</v>
      </c>
      <c r="B461" s="63">
        <v>1674</v>
      </c>
      <c r="C461" s="62">
        <v>19</v>
      </c>
      <c r="D461" s="64">
        <v>14.99</v>
      </c>
      <c r="E461" s="64">
        <v>15.7395</v>
      </c>
      <c r="F461" s="65">
        <v>40784</v>
      </c>
      <c r="G461" s="66">
        <v>20</v>
      </c>
      <c r="H461" s="66">
        <v>100</v>
      </c>
      <c r="I461" s="66">
        <v>60</v>
      </c>
      <c r="J461" s="62" t="s">
        <v>1574</v>
      </c>
      <c r="K461" s="68" t="s">
        <v>2810</v>
      </c>
      <c r="L461" s="65">
        <v>40784</v>
      </c>
      <c r="M461" s="44" t="str">
        <f>IF(ISNA(VLOOKUP(Table37[[#This Row],[Vendor_ID]],'Rejection Pivot'!$A$5:$C$86,3,0)),"A",IF(VLOOKUP(Table37[[#This Row],[Vendor_ID]],'Rejection Pivot'!$A$5:$C$86,3,0)=0,"A",IF(VLOOKUP(Table37[[#This Row],[Vendor_ID]],'Rejection Pivot'!$A$5:$C$86,3,0)&gt;=3,"F","B")))</f>
        <v>B</v>
      </c>
      <c r="N461" s="44" t="str">
        <f>IF(Table37[[#This Row],[Reputation Test]]=Table37[[#This Row],[REPUTASI]],"","Reputasi di katalog salah")</f>
        <v>Reputasi di katalog salah</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AFD47-F918-4BC3-A513-0A4D714824DD}">
  <sheetPr>
    <tabColor theme="4" tint="-0.249977111117893"/>
  </sheetPr>
  <dimension ref="A1:M2751"/>
  <sheetViews>
    <sheetView workbookViewId="0">
      <selection activeCell="L7" sqref="L7"/>
    </sheetView>
  </sheetViews>
  <sheetFormatPr defaultRowHeight="15" x14ac:dyDescent="0.25"/>
  <cols>
    <col min="1" max="1" width="18.140625" customWidth="1"/>
    <col min="2" max="2" width="23.42578125" hidden="1" customWidth="1"/>
    <col min="3" max="3" width="15.85546875" hidden="1" customWidth="1"/>
    <col min="4" max="4" width="11.42578125" hidden="1" customWidth="1"/>
    <col min="5" max="5" width="11.85546875" customWidth="1"/>
    <col min="6" max="6" width="12.85546875" style="40" customWidth="1"/>
    <col min="7" max="7" width="12.7109375" style="40" customWidth="1"/>
    <col min="8" max="8" width="19.140625" customWidth="1"/>
    <col min="9" max="9" width="10.5703125" customWidth="1"/>
    <col min="10" max="10" width="12.7109375" hidden="1" customWidth="1"/>
    <col min="12" max="12" width="57.7109375" customWidth="1"/>
  </cols>
  <sheetData>
    <row r="1" spans="1:13" x14ac:dyDescent="0.25">
      <c r="A1" s="7" t="s">
        <v>0</v>
      </c>
      <c r="B1" s="7" t="s">
        <v>19</v>
      </c>
      <c r="C1" s="7" t="s">
        <v>18</v>
      </c>
      <c r="D1" s="7" t="s">
        <v>17</v>
      </c>
      <c r="E1" s="7" t="s">
        <v>16</v>
      </c>
      <c r="F1" s="38" t="s">
        <v>15</v>
      </c>
      <c r="G1" s="38" t="s">
        <v>14</v>
      </c>
      <c r="H1" s="43" t="s">
        <v>2809</v>
      </c>
      <c r="I1" s="43" t="s">
        <v>2839</v>
      </c>
      <c r="J1" s="43" t="s">
        <v>2840</v>
      </c>
      <c r="K1" s="72" t="s">
        <v>2877</v>
      </c>
      <c r="L1" s="72" t="s">
        <v>2878</v>
      </c>
      <c r="M1" t="s">
        <v>2873</v>
      </c>
    </row>
    <row r="2" spans="1:13" x14ac:dyDescent="0.25">
      <c r="A2" s="8">
        <v>281</v>
      </c>
      <c r="B2" s="8">
        <v>645</v>
      </c>
      <c r="C2" s="9">
        <v>43883</v>
      </c>
      <c r="D2" s="8">
        <v>3</v>
      </c>
      <c r="E2" s="8">
        <v>462</v>
      </c>
      <c r="F2" s="39">
        <v>47.680500000000002</v>
      </c>
      <c r="G2" s="39">
        <v>143.04150000000001</v>
      </c>
      <c r="H2" s="89" t="str">
        <f>VLOOKUP(Table8[[#This Row],[Supplier]],Table37[[Vendor_ID]:[Reputation Test]],12,0)</f>
        <v>B</v>
      </c>
      <c r="I2">
        <f>VLOOKUP(Table8[[#This Row],[PurchaseOrderID]],Purchase_Order!$A$2:$E$1228,5,0)</f>
        <v>1510</v>
      </c>
      <c r="K2">
        <f>COUNTIFS(Table37[ProductID],Table8[[#This Row],[ProductID]],Table37[Reputation Test],Table8[[#This Row],[REPUTASI]],Table37[Price],"&lt;"&amp;Table8[[#This Row],[UnitPrice]])</f>
        <v>1</v>
      </c>
      <c r="L2" s="80" t="str">
        <f>IF(Table8[[#This Row],[test]]&gt;0,"Ada vendor yang menjual produk dengan harga lebih murah","")</f>
        <v>Ada vendor yang menjual produk dengan harga lebih murah</v>
      </c>
      <c r="M2" t="s">
        <v>2874</v>
      </c>
    </row>
    <row r="3" spans="1:13" x14ac:dyDescent="0.25">
      <c r="A3" s="5">
        <v>282</v>
      </c>
      <c r="B3" s="5">
        <v>646</v>
      </c>
      <c r="C3" s="10">
        <v>43883</v>
      </c>
      <c r="D3" s="5">
        <v>550</v>
      </c>
      <c r="E3" s="5">
        <v>510</v>
      </c>
      <c r="F3" s="40">
        <v>23.404499999999999</v>
      </c>
      <c r="G3" s="40">
        <v>12872.475</v>
      </c>
      <c r="H3" t="str">
        <f>VLOOKUP(Table8[[#This Row],[Supplier]],Table37[[Vendor_ID]:[Reputation Test]],12,0)</f>
        <v>F</v>
      </c>
      <c r="I3">
        <f>VLOOKUP(Table8[[#This Row],[PurchaseOrderID]],Purchase_Order!$A$2:$E$1228,5,0)</f>
        <v>1526</v>
      </c>
      <c r="K3">
        <f>COUNTIFS(Table37[ProductID],Table8[[#This Row],[ProductID]],Table37[Reputation Test],Table8[[#This Row],[REPUTASI]],Table37[Price],"&lt;"&amp;Table8[[#This Row],[UnitPrice]])</f>
        <v>1</v>
      </c>
      <c r="L3" s="80" t="str">
        <f>IF(Table8[[#This Row],[test]]&gt;0,"Ada vendor yang menjual produk dengan harga lebih murah","")</f>
        <v>Ada vendor yang menjual produk dengan harga lebih murah</v>
      </c>
      <c r="M3" t="s">
        <v>2875</v>
      </c>
    </row>
    <row r="4" spans="1:13" x14ac:dyDescent="0.25">
      <c r="A4" s="4">
        <v>282</v>
      </c>
      <c r="B4" s="4">
        <v>647</v>
      </c>
      <c r="C4" s="11">
        <v>43883</v>
      </c>
      <c r="D4" s="4">
        <v>550</v>
      </c>
      <c r="E4" s="4">
        <v>511</v>
      </c>
      <c r="F4" s="41">
        <v>27.867000000000001</v>
      </c>
      <c r="G4" s="41">
        <v>15326.85</v>
      </c>
      <c r="H4" t="str">
        <f>VLOOKUP(Table8[[#This Row],[Supplier]],Table37[[Vendor_ID]:[Reputation Test]],12,0)</f>
        <v>F</v>
      </c>
      <c r="I4">
        <f>VLOOKUP(Table8[[#This Row],[PurchaseOrderID]],Purchase_Order!$A$2:$E$1228,5,0)</f>
        <v>1526</v>
      </c>
      <c r="K4">
        <f>COUNTIFS(Table37[ProductID],Table8[[#This Row],[ProductID]],Table37[Reputation Test],Table8[[#This Row],[REPUTASI]],Table37[Price],"&lt;"&amp;Table8[[#This Row],[UnitPrice]])</f>
        <v>1</v>
      </c>
      <c r="L4" s="80" t="str">
        <f>IF(Table8[[#This Row],[test]]&gt;0,"Ada vendor yang menjual produk dengan harga lebih murah","")</f>
        <v>Ada vendor yang menjual produk dengan harga lebih murah</v>
      </c>
      <c r="M4" t="s">
        <v>2876</v>
      </c>
    </row>
    <row r="5" spans="1:13" x14ac:dyDescent="0.25">
      <c r="A5" s="5">
        <v>283</v>
      </c>
      <c r="B5" s="5">
        <v>648</v>
      </c>
      <c r="C5" s="10">
        <v>43883</v>
      </c>
      <c r="D5" s="5">
        <v>550</v>
      </c>
      <c r="E5" s="5">
        <v>527</v>
      </c>
      <c r="F5" s="40">
        <v>6.7515000000000001</v>
      </c>
      <c r="G5" s="40">
        <v>3713.3249999999998</v>
      </c>
      <c r="H5" t="str">
        <f>VLOOKUP(Table8[[#This Row],[Supplier]],Table37[[Vendor_ID]:[Reputation Test]],12,0)</f>
        <v>B</v>
      </c>
      <c r="I5">
        <f>VLOOKUP(Table8[[#This Row],[PurchaseOrderID]],Purchase_Order!$A$2:$E$1228,5,0)</f>
        <v>1644</v>
      </c>
      <c r="K5">
        <f>COUNTIFS(Table37[ProductID],Table8[[#This Row],[ProductID]],Table37[Reputation Test],Table8[[#This Row],[REPUTASI]],Table37[Price],"&lt;"&amp;Table8[[#This Row],[UnitPrice]])</f>
        <v>1</v>
      </c>
      <c r="L5" s="80" t="str">
        <f>IF(Table8[[#This Row],[test]]&gt;0,"Ada vendor yang menjual produk dengan harga lebih murah","")</f>
        <v>Ada vendor yang menjual produk dengan harga lebih murah</v>
      </c>
    </row>
    <row r="6" spans="1:13" x14ac:dyDescent="0.25">
      <c r="A6" s="4">
        <v>284</v>
      </c>
      <c r="B6" s="4">
        <v>649</v>
      </c>
      <c r="C6" s="11">
        <v>43883</v>
      </c>
      <c r="D6" s="4">
        <v>550</v>
      </c>
      <c r="E6" s="4">
        <v>938</v>
      </c>
      <c r="F6" s="41">
        <v>31.4895</v>
      </c>
      <c r="G6" s="41">
        <v>17319.224999999999</v>
      </c>
      <c r="H6" t="str">
        <f>VLOOKUP(Table8[[#This Row],[Supplier]],Table37[[Vendor_ID]:[Reputation Test]],12,0)</f>
        <v>F</v>
      </c>
      <c r="I6">
        <f>VLOOKUP(Table8[[#This Row],[PurchaseOrderID]],Purchase_Order!$A$2:$E$1228,5,0)</f>
        <v>1680</v>
      </c>
      <c r="K6">
        <f>COUNTIFS(Table37[ProductID],Table8[[#This Row],[ProductID]],Table37[Reputation Test],Table8[[#This Row],[REPUTASI]],Table37[Price],"&lt;"&amp;Table8[[#This Row],[UnitPrice]])</f>
        <v>2</v>
      </c>
      <c r="L6" s="80" t="str">
        <f>IF(Table8[[#This Row],[test]]&gt;0,"Ada vendor yang menjual produk dengan harga lebih murah","")</f>
        <v>Ada vendor yang menjual produk dengan harga lebih murah</v>
      </c>
    </row>
    <row r="7" spans="1:13" x14ac:dyDescent="0.25">
      <c r="A7" s="5">
        <v>284</v>
      </c>
      <c r="B7" s="5">
        <v>650</v>
      </c>
      <c r="C7" s="10">
        <v>43883</v>
      </c>
      <c r="D7" s="5">
        <v>550</v>
      </c>
      <c r="E7" s="5">
        <v>939</v>
      </c>
      <c r="F7" s="40">
        <v>48.289499999999997</v>
      </c>
      <c r="G7" s="40">
        <v>26559.224999999999</v>
      </c>
      <c r="H7" t="str">
        <f>VLOOKUP(Table8[[#This Row],[Supplier]],Table37[[Vendor_ID]:[Reputation Test]],12,0)</f>
        <v>F</v>
      </c>
      <c r="I7">
        <f>VLOOKUP(Table8[[#This Row],[PurchaseOrderID]],Purchase_Order!$A$2:$E$1228,5,0)</f>
        <v>1680</v>
      </c>
      <c r="K7">
        <f>COUNTIFS(Table37[ProductID],Table8[[#This Row],[ProductID]],Table37[Reputation Test],Table8[[#This Row],[REPUTASI]],Table37[Price],"&lt;"&amp;Table8[[#This Row],[UnitPrice]])</f>
        <v>2</v>
      </c>
      <c r="L7" s="80" t="str">
        <f>IF(Table8[[#This Row],[test]]&gt;0,"Ada vendor yang menjual produk dengan harga lebih murah","")</f>
        <v>Ada vendor yang menjual produk dengan harga lebih murah</v>
      </c>
    </row>
    <row r="8" spans="1:13" x14ac:dyDescent="0.25">
      <c r="A8" s="4">
        <v>285</v>
      </c>
      <c r="B8" s="4">
        <v>651</v>
      </c>
      <c r="C8" s="11">
        <v>43883</v>
      </c>
      <c r="D8" s="4">
        <v>60</v>
      </c>
      <c r="E8" s="4">
        <v>496</v>
      </c>
      <c r="F8" s="41">
        <v>49.654499999999999</v>
      </c>
      <c r="G8" s="41">
        <v>2979.27</v>
      </c>
      <c r="H8" t="str">
        <f>VLOOKUP(Table8[[#This Row],[Supplier]],Table37[[Vendor_ID]:[Reputation Test]],12,0)</f>
        <v>F</v>
      </c>
      <c r="I8">
        <f>VLOOKUP(Table8[[#This Row],[PurchaseOrderID]],Purchase_Order!$A$2:$E$1228,5,0)</f>
        <v>1584</v>
      </c>
      <c r="K8">
        <f>COUNTIFS(Table37[ProductID],Table8[[#This Row],[ProductID]],Table37[Reputation Test],Table8[[#This Row],[REPUTASI]],Table37[Price],"&lt;"&amp;Table8[[#This Row],[UnitPrice]])</f>
        <v>2</v>
      </c>
      <c r="L8" s="80" t="str">
        <f>IF(Table8[[#This Row],[test]]&gt;0,"Ada vendor yang menjual produk dengan harga lebih murah","")</f>
        <v>Ada vendor yang menjual produk dengan harga lebih murah</v>
      </c>
    </row>
    <row r="9" spans="1:13" x14ac:dyDescent="0.25">
      <c r="A9" s="5">
        <v>286</v>
      </c>
      <c r="B9" s="5">
        <v>652</v>
      </c>
      <c r="C9" s="10">
        <v>43883</v>
      </c>
      <c r="D9" s="5">
        <v>550</v>
      </c>
      <c r="E9" s="5">
        <v>523</v>
      </c>
      <c r="F9" s="40">
        <v>10.384499999999999</v>
      </c>
      <c r="G9" s="40">
        <v>5711.4750000000004</v>
      </c>
      <c r="H9" t="str">
        <f>VLOOKUP(Table8[[#This Row],[Supplier]],Table37[[Vendor_ID]:[Reputation Test]],12,0)</f>
        <v>B</v>
      </c>
      <c r="I9">
        <f>VLOOKUP(Table8[[#This Row],[PurchaseOrderID]],Purchase_Order!$A$2:$E$1228,5,0)</f>
        <v>1620</v>
      </c>
      <c r="K9">
        <f>COUNTIFS(Table37[ProductID],Table8[[#This Row],[ProductID]],Table37[Reputation Test],Table8[[#This Row],[REPUTASI]],Table37[Price],"&lt;"&amp;Table8[[#This Row],[UnitPrice]])</f>
        <v>1</v>
      </c>
      <c r="L9" s="80" t="str">
        <f>IF(Table8[[#This Row],[test]]&gt;0,"Ada vendor yang menjual produk dengan harga lebih murah","")</f>
        <v>Ada vendor yang menjual produk dengan harga lebih murah</v>
      </c>
    </row>
    <row r="10" spans="1:13" x14ac:dyDescent="0.25">
      <c r="A10" s="4">
        <v>287</v>
      </c>
      <c r="B10" s="4">
        <v>653</v>
      </c>
      <c r="C10" s="11">
        <v>43883</v>
      </c>
      <c r="D10" s="4">
        <v>3</v>
      </c>
      <c r="E10" s="4">
        <v>435</v>
      </c>
      <c r="F10" s="41">
        <v>37.180500000000002</v>
      </c>
      <c r="G10" s="41">
        <v>111.5415</v>
      </c>
      <c r="H10" t="str">
        <f>VLOOKUP(Table8[[#This Row],[Supplier]],Table37[[Vendor_ID]:[Reputation Test]],12,0)</f>
        <v>B</v>
      </c>
      <c r="I10">
        <f>VLOOKUP(Table8[[#This Row],[PurchaseOrderID]],Purchase_Order!$A$2:$E$1228,5,0)</f>
        <v>1666</v>
      </c>
      <c r="K10">
        <f>COUNTIFS(Table37[ProductID],Table8[[#This Row],[ProductID]],Table37[Reputation Test],Table8[[#This Row],[REPUTASI]],Table37[Price],"&lt;"&amp;Table8[[#This Row],[UnitPrice]])</f>
        <v>3</v>
      </c>
      <c r="L10" s="80" t="str">
        <f>IF(Table8[[#This Row],[test]]&gt;0,"Ada vendor yang menjual produk dengan harga lebih murah","")</f>
        <v>Ada vendor yang menjual produk dengan harga lebih murah</v>
      </c>
    </row>
    <row r="11" spans="1:13" x14ac:dyDescent="0.25">
      <c r="A11" s="5">
        <v>287</v>
      </c>
      <c r="B11" s="5">
        <v>654</v>
      </c>
      <c r="C11" s="10">
        <v>43883</v>
      </c>
      <c r="D11" s="5">
        <v>3</v>
      </c>
      <c r="E11" s="5">
        <v>436</v>
      </c>
      <c r="F11" s="40">
        <v>41.454000000000001</v>
      </c>
      <c r="G11" s="40">
        <v>124.36199999999999</v>
      </c>
      <c r="H11" t="str">
        <f>VLOOKUP(Table8[[#This Row],[Supplier]],Table37[[Vendor_ID]:[Reputation Test]],12,0)</f>
        <v>B</v>
      </c>
      <c r="I11">
        <f>VLOOKUP(Table8[[#This Row],[PurchaseOrderID]],Purchase_Order!$A$2:$E$1228,5,0)</f>
        <v>1666</v>
      </c>
      <c r="K11">
        <f>COUNTIFS(Table37[ProductID],Table8[[#This Row],[ProductID]],Table37[Reputation Test],Table8[[#This Row],[REPUTASI]],Table37[Price],"&lt;"&amp;Table8[[#This Row],[UnitPrice]])</f>
        <v>3</v>
      </c>
      <c r="L11" s="80" t="str">
        <f>IF(Table8[[#This Row],[test]]&gt;0,"Ada vendor yang menjual produk dengan harga lebih murah","")</f>
        <v>Ada vendor yang menjual produk dengan harga lebih murah</v>
      </c>
    </row>
    <row r="12" spans="1:13" x14ac:dyDescent="0.25">
      <c r="A12" s="4">
        <v>287</v>
      </c>
      <c r="B12" s="4">
        <v>655</v>
      </c>
      <c r="C12" s="11">
        <v>43883</v>
      </c>
      <c r="D12" s="4">
        <v>3</v>
      </c>
      <c r="E12" s="4">
        <v>437</v>
      </c>
      <c r="F12" s="41">
        <v>37.180500000000002</v>
      </c>
      <c r="G12" s="41">
        <v>111.5415</v>
      </c>
      <c r="H12" t="str">
        <f>VLOOKUP(Table8[[#This Row],[Supplier]],Table37[[Vendor_ID]:[Reputation Test]],12,0)</f>
        <v>B</v>
      </c>
      <c r="I12">
        <f>VLOOKUP(Table8[[#This Row],[PurchaseOrderID]],Purchase_Order!$A$2:$E$1228,5,0)</f>
        <v>1666</v>
      </c>
      <c r="K12">
        <f>COUNTIFS(Table37[ProductID],Table8[[#This Row],[ProductID]],Table37[Reputation Test],Table8[[#This Row],[REPUTASI]],Table37[Price],"&lt;"&amp;Table8[[#This Row],[UnitPrice]])</f>
        <v>3</v>
      </c>
      <c r="L12" s="80" t="str">
        <f>IF(Table8[[#This Row],[test]]&gt;0,"Ada vendor yang menjual produk dengan harga lebih murah","")</f>
        <v>Ada vendor yang menjual produk dengan harga lebih murah</v>
      </c>
    </row>
    <row r="13" spans="1:13" x14ac:dyDescent="0.25">
      <c r="A13" s="5">
        <v>288</v>
      </c>
      <c r="B13" s="5">
        <v>656</v>
      </c>
      <c r="C13" s="10">
        <v>43883</v>
      </c>
      <c r="D13" s="5">
        <v>3</v>
      </c>
      <c r="E13" s="5">
        <v>490</v>
      </c>
      <c r="F13" s="40">
        <v>12.7155</v>
      </c>
      <c r="G13" s="40">
        <v>38.146500000000003</v>
      </c>
      <c r="H13" t="str">
        <f>VLOOKUP(Table8[[#This Row],[Supplier]],Table37[[Vendor_ID]:[Reputation Test]],12,0)</f>
        <v>A</v>
      </c>
      <c r="I13">
        <f>VLOOKUP(Table8[[#This Row],[PurchaseOrderID]],Purchase_Order!$A$2:$E$1228,5,0)</f>
        <v>1592</v>
      </c>
      <c r="K13">
        <f>COUNTIFS(Table37[ProductID],Table8[[#This Row],[ProductID]],Table37[Reputation Test],Table8[[#This Row],[REPUTASI]],Table37[Price],"&lt;"&amp;Table8[[#This Row],[UnitPrice]])</f>
        <v>1</v>
      </c>
      <c r="L13" s="80" t="str">
        <f>IF(Table8[[#This Row],[test]]&gt;0,"Ada vendor yang menjual produk dengan harga lebih murah","")</f>
        <v>Ada vendor yang menjual produk dengan harga lebih murah</v>
      </c>
    </row>
    <row r="14" spans="1:13" x14ac:dyDescent="0.25">
      <c r="A14" s="4">
        <v>288</v>
      </c>
      <c r="B14" s="4">
        <v>657</v>
      </c>
      <c r="C14" s="11">
        <v>43883</v>
      </c>
      <c r="D14" s="4">
        <v>3</v>
      </c>
      <c r="E14" s="4">
        <v>491</v>
      </c>
      <c r="F14" s="41">
        <v>19.939499999999999</v>
      </c>
      <c r="G14" s="41">
        <v>59.8185</v>
      </c>
      <c r="H14" t="str">
        <f>VLOOKUP(Table8[[#This Row],[Supplier]],Table37[[Vendor_ID]:[Reputation Test]],12,0)</f>
        <v>A</v>
      </c>
      <c r="I14">
        <f>VLOOKUP(Table8[[#This Row],[PurchaseOrderID]],Purchase_Order!$A$2:$E$1228,5,0)</f>
        <v>1592</v>
      </c>
      <c r="K14">
        <f>COUNTIFS(Table37[ProductID],Table8[[#This Row],[ProductID]],Table37[Reputation Test],Table8[[#This Row],[REPUTASI]],Table37[Price],"&lt;"&amp;Table8[[#This Row],[UnitPrice]])</f>
        <v>2</v>
      </c>
      <c r="L14" s="80" t="str">
        <f>IF(Table8[[#This Row],[test]]&gt;0,"Ada vendor yang menjual produk dengan harga lebih murah","")</f>
        <v>Ada vendor yang menjual produk dengan harga lebih murah</v>
      </c>
    </row>
    <row r="15" spans="1:13" x14ac:dyDescent="0.25">
      <c r="A15" s="5">
        <v>289</v>
      </c>
      <c r="B15" s="5">
        <v>658</v>
      </c>
      <c r="C15" s="10">
        <v>43888</v>
      </c>
      <c r="D15" s="5">
        <v>3</v>
      </c>
      <c r="E15" s="5">
        <v>528</v>
      </c>
      <c r="F15" s="40">
        <v>38.156999999999996</v>
      </c>
      <c r="G15" s="40">
        <v>114.471</v>
      </c>
      <c r="H15" t="str">
        <f>VLOOKUP(Table8[[#This Row],[Supplier]],Table37[[Vendor_ID]:[Reputation Test]],12,0)</f>
        <v>A</v>
      </c>
      <c r="I15">
        <f>VLOOKUP(Table8[[#This Row],[PurchaseOrderID]],Purchase_Order!$A$2:$E$1228,5,0)</f>
        <v>1618</v>
      </c>
      <c r="K15">
        <f>COUNTIFS(Table37[ProductID],Table8[[#This Row],[ProductID]],Table37[Reputation Test],Table8[[#This Row],[REPUTASI]],Table37[Price],"&lt;"&amp;Table8[[#This Row],[UnitPrice]])</f>
        <v>1</v>
      </c>
      <c r="L15" s="80" t="str">
        <f>IF(Table8[[#This Row],[test]]&gt;0,"Ada vendor yang menjual produk dengan harga lebih murah","")</f>
        <v>Ada vendor yang menjual produk dengan harga lebih murah</v>
      </c>
    </row>
    <row r="16" spans="1:13" x14ac:dyDescent="0.25">
      <c r="A16" s="4">
        <v>290</v>
      </c>
      <c r="B16" s="4">
        <v>659</v>
      </c>
      <c r="C16" s="11">
        <v>43888</v>
      </c>
      <c r="D16" s="4">
        <v>3</v>
      </c>
      <c r="E16" s="4">
        <v>505</v>
      </c>
      <c r="F16" s="41">
        <v>44.215499999999999</v>
      </c>
      <c r="G16" s="41">
        <v>132.6465</v>
      </c>
      <c r="H16" t="str">
        <f>VLOOKUP(Table8[[#This Row],[Supplier]],Table37[[Vendor_ID]:[Reputation Test]],12,0)</f>
        <v>B</v>
      </c>
      <c r="I16">
        <f>VLOOKUP(Table8[[#This Row],[PurchaseOrderID]],Purchase_Order!$A$2:$E$1228,5,0)</f>
        <v>1612</v>
      </c>
      <c r="K16">
        <f>COUNTIFS(Table37[ProductID],Table8[[#This Row],[ProductID]],Table37[Reputation Test],Table8[[#This Row],[REPUTASI]],Table37[Price],"&lt;"&amp;Table8[[#This Row],[UnitPrice]])</f>
        <v>1</v>
      </c>
      <c r="L16" s="80" t="str">
        <f>IF(Table8[[#This Row],[test]]&gt;0,"Ada vendor yang menjual produk dengan harga lebih murah","")</f>
        <v>Ada vendor yang menjual produk dengan harga lebih murah</v>
      </c>
    </row>
    <row r="17" spans="1:12" hidden="1" x14ac:dyDescent="0.25">
      <c r="A17" s="5">
        <v>291</v>
      </c>
      <c r="B17" s="5">
        <v>660</v>
      </c>
      <c r="C17" s="10">
        <v>43888</v>
      </c>
      <c r="D17" s="5">
        <v>50</v>
      </c>
      <c r="E17" s="5">
        <v>938</v>
      </c>
      <c r="F17" s="40">
        <v>1.4895</v>
      </c>
      <c r="G17" s="40">
        <v>319.22500000000002</v>
      </c>
      <c r="H17" t="str">
        <f>VLOOKUP(Table8[[#This Row],[Supplier]],Table37[[Vendor_ID]:[Reputation Test]],12,0)</f>
        <v>F</v>
      </c>
      <c r="I17">
        <f>VLOOKUP(Table8[[#This Row],[PurchaseOrderID]],Purchase_Order!$A$2:$E$1228,5,0)</f>
        <v>1586</v>
      </c>
      <c r="K17">
        <f>COUNTIFS(Table37[ProductID],Table8[[#This Row],[ProductID]],Table37[Reputation Test],Table8[[#This Row],[REPUTASI]],Table37[Price],"&lt;"&amp;Table8[[#This Row],[UnitPrice]])</f>
        <v>0</v>
      </c>
      <c r="L17" s="80" t="str">
        <f>IF(Table8[[#This Row],[test]]&gt;0,"Ada vendor yang menjual produk dengan harga lebih murah","")</f>
        <v/>
      </c>
    </row>
    <row r="18" spans="1:12" x14ac:dyDescent="0.25">
      <c r="A18" s="4">
        <v>291</v>
      </c>
      <c r="B18" s="4">
        <v>661</v>
      </c>
      <c r="C18" s="11">
        <v>43888</v>
      </c>
      <c r="D18" s="4">
        <v>550</v>
      </c>
      <c r="E18" s="4">
        <v>939</v>
      </c>
      <c r="F18" s="41">
        <v>48.289499999999997</v>
      </c>
      <c r="G18" s="41">
        <v>26559.224999999999</v>
      </c>
      <c r="H18" t="str">
        <f>VLOOKUP(Table8[[#This Row],[Supplier]],Table37[[Vendor_ID]:[Reputation Test]],12,0)</f>
        <v>F</v>
      </c>
      <c r="I18">
        <f>VLOOKUP(Table8[[#This Row],[PurchaseOrderID]],Purchase_Order!$A$2:$E$1228,5,0)</f>
        <v>1586</v>
      </c>
      <c r="K18">
        <f>COUNTIFS(Table37[ProductID],Table8[[#This Row],[ProductID]],Table37[Reputation Test],Table8[[#This Row],[REPUTASI]],Table37[Price],"&lt;"&amp;Table8[[#This Row],[UnitPrice]])</f>
        <v>2</v>
      </c>
      <c r="L18" s="80" t="str">
        <f>IF(Table8[[#This Row],[test]]&gt;0,"Ada vendor yang menjual produk dengan harga lebih murah","")</f>
        <v>Ada vendor yang menjual produk dengan harga lebih murah</v>
      </c>
    </row>
    <row r="19" spans="1:12" x14ac:dyDescent="0.25">
      <c r="A19" s="5">
        <v>292</v>
      </c>
      <c r="B19" s="5">
        <v>662</v>
      </c>
      <c r="C19" s="10">
        <v>43888</v>
      </c>
      <c r="D19" s="5">
        <v>60</v>
      </c>
      <c r="E19" s="5">
        <v>358</v>
      </c>
      <c r="F19" s="40">
        <v>6.9824999999999999</v>
      </c>
      <c r="G19" s="40">
        <v>418.95</v>
      </c>
      <c r="H19" t="str">
        <f>VLOOKUP(Table8[[#This Row],[Supplier]],Table37[[Vendor_ID]:[Reputation Test]],12,0)</f>
        <v>B</v>
      </c>
      <c r="I19">
        <f>VLOOKUP(Table8[[#This Row],[PurchaseOrderID]],Purchase_Order!$A$2:$E$1228,5,0)</f>
        <v>1500</v>
      </c>
      <c r="K19">
        <f>COUNTIFS(Table37[ProductID],Table8[[#This Row],[ProductID]],Table37[Reputation Test],Table8[[#This Row],[REPUTASI]],Table37[Price],"&lt;"&amp;Table8[[#This Row],[UnitPrice]])</f>
        <v>1</v>
      </c>
      <c r="L19" s="80" t="str">
        <f>IF(Table8[[#This Row],[test]]&gt;0,"Ada vendor yang menjual produk dengan harga lebih murah","")</f>
        <v>Ada vendor yang menjual produk dengan harga lebih murah</v>
      </c>
    </row>
    <row r="20" spans="1:12" x14ac:dyDescent="0.25">
      <c r="A20" s="4">
        <v>293</v>
      </c>
      <c r="B20" s="4">
        <v>663</v>
      </c>
      <c r="C20" s="11">
        <v>43888</v>
      </c>
      <c r="D20" s="4">
        <v>3</v>
      </c>
      <c r="E20" s="4">
        <v>377</v>
      </c>
      <c r="F20" s="41">
        <v>43.270499999999998</v>
      </c>
      <c r="G20" s="41">
        <v>129.8115</v>
      </c>
      <c r="H20" t="str">
        <f>VLOOKUP(Table8[[#This Row],[Supplier]],Table37[[Vendor_ID]:[Reputation Test]],12,0)</f>
        <v>A</v>
      </c>
      <c r="I20">
        <f>VLOOKUP(Table8[[#This Row],[PurchaseOrderID]],Purchase_Order!$A$2:$E$1228,5,0)</f>
        <v>1656</v>
      </c>
      <c r="K20">
        <f>COUNTIFS(Table37[ProductID],Table8[[#This Row],[ProductID]],Table37[Reputation Test],Table8[[#This Row],[REPUTASI]],Table37[Price],"&lt;"&amp;Table8[[#This Row],[UnitPrice]])</f>
        <v>2</v>
      </c>
      <c r="L20" s="80" t="str">
        <f>IF(Table8[[#This Row],[test]]&gt;0,"Ada vendor yang menjual produk dengan harga lebih murah","")</f>
        <v>Ada vendor yang menjual produk dengan harga lebih murah</v>
      </c>
    </row>
    <row r="21" spans="1:12" x14ac:dyDescent="0.25">
      <c r="A21" s="5">
        <v>293</v>
      </c>
      <c r="B21" s="5">
        <v>664</v>
      </c>
      <c r="C21" s="10">
        <v>43888</v>
      </c>
      <c r="D21" s="5">
        <v>3</v>
      </c>
      <c r="E21" s="5">
        <v>378</v>
      </c>
      <c r="F21" s="40">
        <v>41.170499999999997</v>
      </c>
      <c r="G21" s="40">
        <v>123.5115</v>
      </c>
      <c r="H21" t="str">
        <f>VLOOKUP(Table8[[#This Row],[Supplier]],Table37[[Vendor_ID]:[Reputation Test]],12,0)</f>
        <v>A</v>
      </c>
      <c r="I21">
        <f>VLOOKUP(Table8[[#This Row],[PurchaseOrderID]],Purchase_Order!$A$2:$E$1228,5,0)</f>
        <v>1656</v>
      </c>
      <c r="K21">
        <f>COUNTIFS(Table37[ProductID],Table8[[#This Row],[ProductID]],Table37[Reputation Test],Table8[[#This Row],[REPUTASI]],Table37[Price],"&lt;"&amp;Table8[[#This Row],[UnitPrice]])</f>
        <v>2</v>
      </c>
      <c r="L21" s="80" t="str">
        <f>IF(Table8[[#This Row],[test]]&gt;0,"Ada vendor yang menjual produk dengan harga lebih murah","")</f>
        <v>Ada vendor yang menjual produk dengan harga lebih murah</v>
      </c>
    </row>
    <row r="22" spans="1:12" x14ac:dyDescent="0.25">
      <c r="A22" s="4">
        <v>293</v>
      </c>
      <c r="B22" s="4">
        <v>665</v>
      </c>
      <c r="C22" s="11">
        <v>43888</v>
      </c>
      <c r="D22" s="4">
        <v>3</v>
      </c>
      <c r="E22" s="4">
        <v>379</v>
      </c>
      <c r="F22" s="41">
        <v>45.444000000000003</v>
      </c>
      <c r="G22" s="41">
        <v>136.33199999999999</v>
      </c>
      <c r="H22" t="str">
        <f>VLOOKUP(Table8[[#This Row],[Supplier]],Table37[[Vendor_ID]:[Reputation Test]],12,0)</f>
        <v>A</v>
      </c>
      <c r="I22">
        <f>VLOOKUP(Table8[[#This Row],[PurchaseOrderID]],Purchase_Order!$A$2:$E$1228,5,0)</f>
        <v>1656</v>
      </c>
      <c r="K22">
        <f>COUNTIFS(Table37[ProductID],Table8[[#This Row],[ProductID]],Table37[Reputation Test],Table8[[#This Row],[REPUTASI]],Table37[Price],"&lt;"&amp;Table8[[#This Row],[UnitPrice]])</f>
        <v>2</v>
      </c>
      <c r="L22" s="80" t="str">
        <f>IF(Table8[[#This Row],[test]]&gt;0,"Ada vendor yang menjual produk dengan harga lebih murah","")</f>
        <v>Ada vendor yang menjual produk dengan harga lebih murah</v>
      </c>
    </row>
    <row r="23" spans="1:12" x14ac:dyDescent="0.25">
      <c r="A23" s="5">
        <v>294</v>
      </c>
      <c r="B23" s="5">
        <v>666</v>
      </c>
      <c r="C23" s="10">
        <v>43888</v>
      </c>
      <c r="D23" s="5">
        <v>60</v>
      </c>
      <c r="E23" s="5">
        <v>356</v>
      </c>
      <c r="F23" s="40">
        <v>3.3809999999999998</v>
      </c>
      <c r="G23" s="40">
        <v>202.86</v>
      </c>
      <c r="H23" t="str">
        <f>VLOOKUP(Table8[[#This Row],[Supplier]],Table37[[Vendor_ID]:[Reputation Test]],12,0)</f>
        <v>F</v>
      </c>
      <c r="I23">
        <f>VLOOKUP(Table8[[#This Row],[PurchaseOrderID]],Purchase_Order!$A$2:$E$1228,5,0)</f>
        <v>1572</v>
      </c>
      <c r="K23">
        <f>COUNTIFS(Table37[ProductID],Table8[[#This Row],[ProductID]],Table37[Reputation Test],Table8[[#This Row],[REPUTASI]],Table37[Price],"&lt;"&amp;Table8[[#This Row],[UnitPrice]])</f>
        <v>1</v>
      </c>
      <c r="L23" s="80" t="str">
        <f>IF(Table8[[#This Row],[test]]&gt;0,"Ada vendor yang menjual produk dengan harga lebih murah","")</f>
        <v>Ada vendor yang menjual produk dengan harga lebih murah</v>
      </c>
    </row>
    <row r="24" spans="1:12" x14ac:dyDescent="0.25">
      <c r="A24" s="4">
        <v>294</v>
      </c>
      <c r="B24" s="4">
        <v>667</v>
      </c>
      <c r="C24" s="11">
        <v>43888</v>
      </c>
      <c r="D24" s="4">
        <v>60</v>
      </c>
      <c r="E24" s="4">
        <v>357</v>
      </c>
      <c r="F24" s="41">
        <v>4.3155000000000001</v>
      </c>
      <c r="G24" s="41">
        <v>258.93</v>
      </c>
      <c r="H24" t="str">
        <f>VLOOKUP(Table8[[#This Row],[Supplier]],Table37[[Vendor_ID]:[Reputation Test]],12,0)</f>
        <v>F</v>
      </c>
      <c r="I24">
        <f>VLOOKUP(Table8[[#This Row],[PurchaseOrderID]],Purchase_Order!$A$2:$E$1228,5,0)</f>
        <v>1572</v>
      </c>
      <c r="K24">
        <f>COUNTIFS(Table37[ProductID],Table8[[#This Row],[ProductID]],Table37[Reputation Test],Table8[[#This Row],[REPUTASI]],Table37[Price],"&lt;"&amp;Table8[[#This Row],[UnitPrice]])</f>
        <v>2</v>
      </c>
      <c r="L24" s="80" t="str">
        <f>IF(Table8[[#This Row],[test]]&gt;0,"Ada vendor yang menjual produk dengan harga lebih murah","")</f>
        <v>Ada vendor yang menjual produk dengan harga lebih murah</v>
      </c>
    </row>
    <row r="25" spans="1:12" x14ac:dyDescent="0.25">
      <c r="A25" s="5">
        <v>295</v>
      </c>
      <c r="B25" s="5">
        <v>668</v>
      </c>
      <c r="C25" s="10">
        <v>43888</v>
      </c>
      <c r="D25" s="5">
        <v>3</v>
      </c>
      <c r="E25" s="5">
        <v>390</v>
      </c>
      <c r="F25" s="40">
        <v>41.170499999999997</v>
      </c>
      <c r="G25" s="40">
        <v>123.5115</v>
      </c>
      <c r="H25" t="str">
        <f>VLOOKUP(Table8[[#This Row],[Supplier]],Table37[[Vendor_ID]:[Reputation Test]],12,0)</f>
        <v>B</v>
      </c>
      <c r="I25">
        <f>VLOOKUP(Table8[[#This Row],[PurchaseOrderID]],Purchase_Order!$A$2:$E$1228,5,0)</f>
        <v>1562</v>
      </c>
      <c r="K25">
        <f>COUNTIFS(Table37[ProductID],Table8[[#This Row],[ProductID]],Table37[Reputation Test],Table8[[#This Row],[REPUTASI]],Table37[Price],"&lt;"&amp;Table8[[#This Row],[UnitPrice]])</f>
        <v>1</v>
      </c>
      <c r="L25" s="80" t="str">
        <f>IF(Table8[[#This Row],[test]]&gt;0,"Ada vendor yang menjual produk dengan harga lebih murah","")</f>
        <v>Ada vendor yang menjual produk dengan harga lebih murah</v>
      </c>
    </row>
    <row r="26" spans="1:12" x14ac:dyDescent="0.25">
      <c r="A26" s="4">
        <v>295</v>
      </c>
      <c r="B26" s="4">
        <v>669</v>
      </c>
      <c r="C26" s="11">
        <v>43888</v>
      </c>
      <c r="D26" s="4">
        <v>3</v>
      </c>
      <c r="E26" s="4">
        <v>391</v>
      </c>
      <c r="F26" s="41">
        <v>45.444000000000003</v>
      </c>
      <c r="G26" s="41">
        <v>136.33199999999999</v>
      </c>
      <c r="H26" t="str">
        <f>VLOOKUP(Table8[[#This Row],[Supplier]],Table37[[Vendor_ID]:[Reputation Test]],12,0)</f>
        <v>B</v>
      </c>
      <c r="I26">
        <f>VLOOKUP(Table8[[#This Row],[PurchaseOrderID]],Purchase_Order!$A$2:$E$1228,5,0)</f>
        <v>1562</v>
      </c>
      <c r="K26">
        <f>COUNTIFS(Table37[ProductID],Table8[[#This Row],[ProductID]],Table37[Reputation Test],Table8[[#This Row],[REPUTASI]],Table37[Price],"&lt;"&amp;Table8[[#This Row],[UnitPrice]])</f>
        <v>1</v>
      </c>
      <c r="L26" s="80" t="str">
        <f>IF(Table8[[#This Row],[test]]&gt;0,"Ada vendor yang menjual produk dengan harga lebih murah","")</f>
        <v>Ada vendor yang menjual produk dengan harga lebih murah</v>
      </c>
    </row>
    <row r="27" spans="1:12" x14ac:dyDescent="0.25">
      <c r="A27" s="5">
        <v>295</v>
      </c>
      <c r="B27" s="5">
        <v>670</v>
      </c>
      <c r="C27" s="10">
        <v>43888</v>
      </c>
      <c r="D27" s="5">
        <v>3</v>
      </c>
      <c r="E27" s="5">
        <v>392</v>
      </c>
      <c r="F27" s="40">
        <v>41.170499999999997</v>
      </c>
      <c r="G27" s="40">
        <v>123.5115</v>
      </c>
      <c r="H27" t="str">
        <f>VLOOKUP(Table8[[#This Row],[Supplier]],Table37[[Vendor_ID]:[Reputation Test]],12,0)</f>
        <v>B</v>
      </c>
      <c r="I27">
        <f>VLOOKUP(Table8[[#This Row],[PurchaseOrderID]],Purchase_Order!$A$2:$E$1228,5,0)</f>
        <v>1562</v>
      </c>
      <c r="K27">
        <f>COUNTIFS(Table37[ProductID],Table8[[#This Row],[ProductID]],Table37[Reputation Test],Table8[[#This Row],[REPUTASI]],Table37[Price],"&lt;"&amp;Table8[[#This Row],[UnitPrice]])</f>
        <v>1</v>
      </c>
      <c r="L27" s="80" t="str">
        <f>IF(Table8[[#This Row],[test]]&gt;0,"Ada vendor yang menjual produk dengan harga lebih murah","")</f>
        <v>Ada vendor yang menjual produk dengan harga lebih murah</v>
      </c>
    </row>
    <row r="28" spans="1:12" x14ac:dyDescent="0.25">
      <c r="A28" s="4">
        <v>295</v>
      </c>
      <c r="B28" s="4">
        <v>671</v>
      </c>
      <c r="C28" s="11">
        <v>43888</v>
      </c>
      <c r="D28" s="4">
        <v>3</v>
      </c>
      <c r="E28" s="4">
        <v>393</v>
      </c>
      <c r="F28" s="41">
        <v>39.070500000000003</v>
      </c>
      <c r="G28" s="41">
        <v>117.2115</v>
      </c>
      <c r="H28" t="str">
        <f>VLOOKUP(Table8[[#This Row],[Supplier]],Table37[[Vendor_ID]:[Reputation Test]],12,0)</f>
        <v>B</v>
      </c>
      <c r="I28">
        <f>VLOOKUP(Table8[[#This Row],[PurchaseOrderID]],Purchase_Order!$A$2:$E$1228,5,0)</f>
        <v>1562</v>
      </c>
      <c r="K28">
        <f>COUNTIFS(Table37[ProductID],Table8[[#This Row],[ProductID]],Table37[Reputation Test],Table8[[#This Row],[REPUTASI]],Table37[Price],"&lt;"&amp;Table8[[#This Row],[UnitPrice]])</f>
        <v>1</v>
      </c>
      <c r="L28" s="80" t="str">
        <f>IF(Table8[[#This Row],[test]]&gt;0,"Ada vendor yang menjual produk dengan harga lebih murah","")</f>
        <v>Ada vendor yang menjual produk dengan harga lebih murah</v>
      </c>
    </row>
    <row r="29" spans="1:12" x14ac:dyDescent="0.25">
      <c r="A29" s="5">
        <v>295</v>
      </c>
      <c r="B29" s="5">
        <v>672</v>
      </c>
      <c r="C29" s="10">
        <v>43888</v>
      </c>
      <c r="D29" s="5">
        <v>3</v>
      </c>
      <c r="E29" s="5">
        <v>394</v>
      </c>
      <c r="F29" s="40">
        <v>43.344000000000001</v>
      </c>
      <c r="G29" s="40">
        <v>130.03200000000001</v>
      </c>
      <c r="H29" t="str">
        <f>VLOOKUP(Table8[[#This Row],[Supplier]],Table37[[Vendor_ID]:[Reputation Test]],12,0)</f>
        <v>B</v>
      </c>
      <c r="I29">
        <f>VLOOKUP(Table8[[#This Row],[PurchaseOrderID]],Purchase_Order!$A$2:$E$1228,5,0)</f>
        <v>1562</v>
      </c>
      <c r="K29">
        <f>COUNTIFS(Table37[ProductID],Table8[[#This Row],[ProductID]],Table37[Reputation Test],Table8[[#This Row],[REPUTASI]],Table37[Price],"&lt;"&amp;Table8[[#This Row],[UnitPrice]])</f>
        <v>1</v>
      </c>
      <c r="L29" s="80" t="str">
        <f>IF(Table8[[#This Row],[test]]&gt;0,"Ada vendor yang menjual produk dengan harga lebih murah","")</f>
        <v>Ada vendor yang menjual produk dengan harga lebih murah</v>
      </c>
    </row>
    <row r="30" spans="1:12" x14ac:dyDescent="0.25">
      <c r="A30" s="4">
        <v>295</v>
      </c>
      <c r="B30" s="4">
        <v>673</v>
      </c>
      <c r="C30" s="11">
        <v>43888</v>
      </c>
      <c r="D30" s="4">
        <v>3</v>
      </c>
      <c r="E30" s="4">
        <v>395</v>
      </c>
      <c r="F30" s="41">
        <v>39.070500000000003</v>
      </c>
      <c r="G30" s="41">
        <v>117.2115</v>
      </c>
      <c r="H30" t="str">
        <f>VLOOKUP(Table8[[#This Row],[Supplier]],Table37[[Vendor_ID]:[Reputation Test]],12,0)</f>
        <v>B</v>
      </c>
      <c r="I30">
        <f>VLOOKUP(Table8[[#This Row],[PurchaseOrderID]],Purchase_Order!$A$2:$E$1228,5,0)</f>
        <v>1562</v>
      </c>
      <c r="K30">
        <f>COUNTIFS(Table37[ProductID],Table8[[#This Row],[ProductID]],Table37[Reputation Test],Table8[[#This Row],[REPUTASI]],Table37[Price],"&lt;"&amp;Table8[[#This Row],[UnitPrice]])</f>
        <v>1</v>
      </c>
      <c r="L30" s="80" t="str">
        <f>IF(Table8[[#This Row],[test]]&gt;0,"Ada vendor yang menjual produk dengan harga lebih murah","")</f>
        <v>Ada vendor yang menjual produk dengan harga lebih murah</v>
      </c>
    </row>
    <row r="31" spans="1:12" x14ac:dyDescent="0.25">
      <c r="A31" s="5">
        <v>295</v>
      </c>
      <c r="B31" s="5">
        <v>674</v>
      </c>
      <c r="C31" s="10">
        <v>43888</v>
      </c>
      <c r="D31" s="5">
        <v>3</v>
      </c>
      <c r="E31" s="5">
        <v>396</v>
      </c>
      <c r="F31" s="40">
        <v>36.970500000000001</v>
      </c>
      <c r="G31" s="40">
        <v>110.9115</v>
      </c>
      <c r="H31" t="str">
        <f>VLOOKUP(Table8[[#This Row],[Supplier]],Table37[[Vendor_ID]:[Reputation Test]],12,0)</f>
        <v>B</v>
      </c>
      <c r="I31">
        <f>VLOOKUP(Table8[[#This Row],[PurchaseOrderID]],Purchase_Order!$A$2:$E$1228,5,0)</f>
        <v>1562</v>
      </c>
      <c r="K31">
        <f>COUNTIFS(Table37[ProductID],Table8[[#This Row],[ProductID]],Table37[Reputation Test],Table8[[#This Row],[REPUTASI]],Table37[Price],"&lt;"&amp;Table8[[#This Row],[UnitPrice]])</f>
        <v>1</v>
      </c>
      <c r="L31" s="80" t="str">
        <f>IF(Table8[[#This Row],[test]]&gt;0,"Ada vendor yang menjual produk dengan harga lebih murah","")</f>
        <v>Ada vendor yang menjual produk dengan harga lebih murah</v>
      </c>
    </row>
    <row r="32" spans="1:12" x14ac:dyDescent="0.25">
      <c r="A32" s="4">
        <v>295</v>
      </c>
      <c r="B32" s="4">
        <v>675</v>
      </c>
      <c r="C32" s="11">
        <v>43888</v>
      </c>
      <c r="D32" s="4">
        <v>3</v>
      </c>
      <c r="E32" s="4">
        <v>397</v>
      </c>
      <c r="F32" s="41">
        <v>41.244</v>
      </c>
      <c r="G32" s="41">
        <v>123.732</v>
      </c>
      <c r="H32" t="str">
        <f>VLOOKUP(Table8[[#This Row],[Supplier]],Table37[[Vendor_ID]:[Reputation Test]],12,0)</f>
        <v>B</v>
      </c>
      <c r="I32">
        <f>VLOOKUP(Table8[[#This Row],[PurchaseOrderID]],Purchase_Order!$A$2:$E$1228,5,0)</f>
        <v>1562</v>
      </c>
      <c r="K32">
        <f>COUNTIFS(Table37[ProductID],Table8[[#This Row],[ProductID]],Table37[Reputation Test],Table8[[#This Row],[REPUTASI]],Table37[Price],"&lt;"&amp;Table8[[#This Row],[UnitPrice]])</f>
        <v>1</v>
      </c>
      <c r="L32" s="80" t="str">
        <f>IF(Table8[[#This Row],[test]]&gt;0,"Ada vendor yang menjual produk dengan harga lebih murah","")</f>
        <v>Ada vendor yang menjual produk dengan harga lebih murah</v>
      </c>
    </row>
    <row r="33" spans="1:12" x14ac:dyDescent="0.25">
      <c r="A33" s="5">
        <v>296</v>
      </c>
      <c r="B33" s="5">
        <v>676</v>
      </c>
      <c r="C33" s="10">
        <v>43888</v>
      </c>
      <c r="D33" s="5">
        <v>3</v>
      </c>
      <c r="E33" s="5">
        <v>490</v>
      </c>
      <c r="F33" s="40">
        <v>12.358499999999999</v>
      </c>
      <c r="G33" s="40">
        <v>37.075499999999998</v>
      </c>
      <c r="H33" t="str">
        <f>VLOOKUP(Table8[[#This Row],[Supplier]],Table37[[Vendor_ID]:[Reputation Test]],12,0)</f>
        <v>B</v>
      </c>
      <c r="I33">
        <f>VLOOKUP(Table8[[#This Row],[PurchaseOrderID]],Purchase_Order!$A$2:$E$1228,5,0)</f>
        <v>1662</v>
      </c>
      <c r="K33">
        <f>COUNTIFS(Table37[ProductID],Table8[[#This Row],[ProductID]],Table37[Reputation Test],Table8[[#This Row],[REPUTASI]],Table37[Price],"&lt;"&amp;Table8[[#This Row],[UnitPrice]])</f>
        <v>1</v>
      </c>
      <c r="L33" s="80" t="str">
        <f>IF(Table8[[#This Row],[test]]&gt;0,"Ada vendor yang menjual produk dengan harga lebih murah","")</f>
        <v>Ada vendor yang menjual produk dengan harga lebih murah</v>
      </c>
    </row>
    <row r="34" spans="1:12" x14ac:dyDescent="0.25">
      <c r="A34" s="4">
        <v>297</v>
      </c>
      <c r="B34" s="4">
        <v>677</v>
      </c>
      <c r="C34" s="11">
        <v>43940</v>
      </c>
      <c r="D34" s="4">
        <v>550</v>
      </c>
      <c r="E34" s="4">
        <v>513</v>
      </c>
      <c r="F34" s="41">
        <v>39.1965</v>
      </c>
      <c r="G34" s="41">
        <v>21558.075000000001</v>
      </c>
      <c r="H34" t="str">
        <f>VLOOKUP(Table8[[#This Row],[Supplier]],Table37[[Vendor_ID]:[Reputation Test]],12,0)</f>
        <v>F</v>
      </c>
      <c r="I34">
        <f>VLOOKUP(Table8[[#This Row],[PurchaseOrderID]],Purchase_Order!$A$2:$E$1228,5,0)</f>
        <v>1682</v>
      </c>
      <c r="K34">
        <f>COUNTIFS(Table37[ProductID],Table8[[#This Row],[ProductID]],Table37[Reputation Test],Table8[[#This Row],[REPUTASI]],Table37[Price],"&lt;"&amp;Table8[[#This Row],[UnitPrice]])</f>
        <v>1</v>
      </c>
      <c r="L34" s="80" t="str">
        <f>IF(Table8[[#This Row],[test]]&gt;0,"Ada vendor yang menjual produk dengan harga lebih murah","")</f>
        <v>Ada vendor yang menjual produk dengan harga lebih murah</v>
      </c>
    </row>
    <row r="35" spans="1:12" x14ac:dyDescent="0.25">
      <c r="A35" s="5">
        <v>298</v>
      </c>
      <c r="B35" s="5">
        <v>678</v>
      </c>
      <c r="C35" s="10">
        <v>43940</v>
      </c>
      <c r="D35" s="5">
        <v>3</v>
      </c>
      <c r="E35" s="5">
        <v>415</v>
      </c>
      <c r="F35" s="40">
        <v>49.749000000000002</v>
      </c>
      <c r="G35" s="40">
        <v>149.24700000000001</v>
      </c>
      <c r="H35" t="str">
        <f>VLOOKUP(Table8[[#This Row],[Supplier]],Table37[[Vendor_ID]:[Reputation Test]],12,0)</f>
        <v>A</v>
      </c>
      <c r="I35">
        <f>VLOOKUP(Table8[[#This Row],[PurchaseOrderID]],Purchase_Order!$A$2:$E$1228,5,0)</f>
        <v>1686</v>
      </c>
      <c r="K35">
        <f>COUNTIFS(Table37[ProductID],Table8[[#This Row],[ProductID]],Table37[Reputation Test],Table8[[#This Row],[REPUTASI]],Table37[Price],"&lt;"&amp;Table8[[#This Row],[UnitPrice]])</f>
        <v>1</v>
      </c>
      <c r="L35" s="80" t="str">
        <f>IF(Table8[[#This Row],[test]]&gt;0,"Ada vendor yang menjual produk dengan harga lebih murah","")</f>
        <v>Ada vendor yang menjual produk dengan harga lebih murah</v>
      </c>
    </row>
    <row r="36" spans="1:12" x14ac:dyDescent="0.25">
      <c r="A36" s="4">
        <v>298</v>
      </c>
      <c r="B36" s="4">
        <v>679</v>
      </c>
      <c r="C36" s="11">
        <v>43940</v>
      </c>
      <c r="D36" s="4">
        <v>3</v>
      </c>
      <c r="E36" s="4">
        <v>416</v>
      </c>
      <c r="F36" s="41">
        <v>45.475499999999997</v>
      </c>
      <c r="G36" s="41">
        <v>136.4265</v>
      </c>
      <c r="H36" t="str">
        <f>VLOOKUP(Table8[[#This Row],[Supplier]],Table37[[Vendor_ID]:[Reputation Test]],12,0)</f>
        <v>A</v>
      </c>
      <c r="I36">
        <f>VLOOKUP(Table8[[#This Row],[PurchaseOrderID]],Purchase_Order!$A$2:$E$1228,5,0)</f>
        <v>1686</v>
      </c>
      <c r="K36">
        <f>COUNTIFS(Table37[ProductID],Table8[[#This Row],[ProductID]],Table37[Reputation Test],Table8[[#This Row],[REPUTASI]],Table37[Price],"&lt;"&amp;Table8[[#This Row],[UnitPrice]])</f>
        <v>1</v>
      </c>
      <c r="L36" s="80" t="str">
        <f>IF(Table8[[#This Row],[test]]&gt;0,"Ada vendor yang menjual produk dengan harga lebih murah","")</f>
        <v>Ada vendor yang menjual produk dengan harga lebih murah</v>
      </c>
    </row>
    <row r="37" spans="1:12" x14ac:dyDescent="0.25">
      <c r="A37" s="5">
        <v>298</v>
      </c>
      <c r="B37" s="5">
        <v>680</v>
      </c>
      <c r="C37" s="10">
        <v>43940</v>
      </c>
      <c r="D37" s="5">
        <v>3</v>
      </c>
      <c r="E37" s="5">
        <v>417</v>
      </c>
      <c r="F37" s="40">
        <v>43.375500000000002</v>
      </c>
      <c r="G37" s="40">
        <v>130.12649999999999</v>
      </c>
      <c r="H37" t="str">
        <f>VLOOKUP(Table8[[#This Row],[Supplier]],Table37[[Vendor_ID]:[Reputation Test]],12,0)</f>
        <v>A</v>
      </c>
      <c r="I37">
        <f>VLOOKUP(Table8[[#This Row],[PurchaseOrderID]],Purchase_Order!$A$2:$E$1228,5,0)</f>
        <v>1686</v>
      </c>
      <c r="K37">
        <f>COUNTIFS(Table37[ProductID],Table8[[#This Row],[ProductID]],Table37[Reputation Test],Table8[[#This Row],[REPUTASI]],Table37[Price],"&lt;"&amp;Table8[[#This Row],[UnitPrice]])</f>
        <v>1</v>
      </c>
      <c r="L37" s="80" t="str">
        <f>IF(Table8[[#This Row],[test]]&gt;0,"Ada vendor yang menjual produk dengan harga lebih murah","")</f>
        <v>Ada vendor yang menjual produk dengan harga lebih murah</v>
      </c>
    </row>
    <row r="38" spans="1:12" x14ac:dyDescent="0.25">
      <c r="A38" s="4">
        <v>298</v>
      </c>
      <c r="B38" s="4">
        <v>681</v>
      </c>
      <c r="C38" s="11">
        <v>43940</v>
      </c>
      <c r="D38" s="4">
        <v>3</v>
      </c>
      <c r="E38" s="4">
        <v>418</v>
      </c>
      <c r="F38" s="41">
        <v>47.649000000000001</v>
      </c>
      <c r="G38" s="41">
        <v>142.947</v>
      </c>
      <c r="H38" t="str">
        <f>VLOOKUP(Table8[[#This Row],[Supplier]],Table37[[Vendor_ID]:[Reputation Test]],12,0)</f>
        <v>A</v>
      </c>
      <c r="I38">
        <f>VLOOKUP(Table8[[#This Row],[PurchaseOrderID]],Purchase_Order!$A$2:$E$1228,5,0)</f>
        <v>1686</v>
      </c>
      <c r="K38">
        <f>COUNTIFS(Table37[ProductID],Table8[[#This Row],[ProductID]],Table37[Reputation Test],Table8[[#This Row],[REPUTASI]],Table37[Price],"&lt;"&amp;Table8[[#This Row],[UnitPrice]])</f>
        <v>1</v>
      </c>
      <c r="L38" s="80" t="str">
        <f>IF(Table8[[#This Row],[test]]&gt;0,"Ada vendor yang menjual produk dengan harga lebih murah","")</f>
        <v>Ada vendor yang menjual produk dengan harga lebih murah</v>
      </c>
    </row>
    <row r="39" spans="1:12" x14ac:dyDescent="0.25">
      <c r="A39" s="5">
        <v>298</v>
      </c>
      <c r="B39" s="5">
        <v>682</v>
      </c>
      <c r="C39" s="10">
        <v>43940</v>
      </c>
      <c r="D39" s="5">
        <v>3</v>
      </c>
      <c r="E39" s="5">
        <v>419</v>
      </c>
      <c r="F39" s="40">
        <v>43.375500000000002</v>
      </c>
      <c r="G39" s="40">
        <v>130.12649999999999</v>
      </c>
      <c r="H39" t="str">
        <f>VLOOKUP(Table8[[#This Row],[Supplier]],Table37[[Vendor_ID]:[Reputation Test]],12,0)</f>
        <v>A</v>
      </c>
      <c r="I39">
        <f>VLOOKUP(Table8[[#This Row],[PurchaseOrderID]],Purchase_Order!$A$2:$E$1228,5,0)</f>
        <v>1686</v>
      </c>
      <c r="K39">
        <f>COUNTIFS(Table37[ProductID],Table8[[#This Row],[ProductID]],Table37[Reputation Test],Table8[[#This Row],[REPUTASI]],Table37[Price],"&lt;"&amp;Table8[[#This Row],[UnitPrice]])</f>
        <v>1</v>
      </c>
      <c r="L39" s="80" t="str">
        <f>IF(Table8[[#This Row],[test]]&gt;0,"Ada vendor yang menjual produk dengan harga lebih murah","")</f>
        <v>Ada vendor yang menjual produk dengan harga lebih murah</v>
      </c>
    </row>
    <row r="40" spans="1:12" x14ac:dyDescent="0.25">
      <c r="A40" s="4">
        <v>299</v>
      </c>
      <c r="B40" s="4">
        <v>683</v>
      </c>
      <c r="C40" s="11">
        <v>43940</v>
      </c>
      <c r="D40" s="4">
        <v>550</v>
      </c>
      <c r="E40" s="4">
        <v>934</v>
      </c>
      <c r="F40" s="41">
        <v>38.146500000000003</v>
      </c>
      <c r="G40" s="41">
        <v>20980.575000000001</v>
      </c>
      <c r="H40" t="str">
        <f>VLOOKUP(Table8[[#This Row],[Supplier]],Table37[[Vendor_ID]:[Reputation Test]],12,0)</f>
        <v>F</v>
      </c>
      <c r="I40">
        <f>VLOOKUP(Table8[[#This Row],[PurchaseOrderID]],Purchase_Order!$A$2:$E$1228,5,0)</f>
        <v>1684</v>
      </c>
      <c r="K40">
        <f>COUNTIFS(Table37[ProductID],Table8[[#This Row],[ProductID]],Table37[Reputation Test],Table8[[#This Row],[REPUTASI]],Table37[Price],"&lt;"&amp;Table8[[#This Row],[UnitPrice]])</f>
        <v>2</v>
      </c>
      <c r="L40" s="80" t="str">
        <f>IF(Table8[[#This Row],[test]]&gt;0,"Ada vendor yang menjual produk dengan harga lebih murah","")</f>
        <v>Ada vendor yang menjual produk dengan harga lebih murah</v>
      </c>
    </row>
    <row r="41" spans="1:12" x14ac:dyDescent="0.25">
      <c r="A41" s="5">
        <v>300</v>
      </c>
      <c r="B41" s="5">
        <v>684</v>
      </c>
      <c r="C41" s="10">
        <v>43940</v>
      </c>
      <c r="D41" s="5">
        <v>3</v>
      </c>
      <c r="E41" s="5">
        <v>431</v>
      </c>
      <c r="F41" s="40">
        <v>41.380499999999998</v>
      </c>
      <c r="G41" s="40">
        <v>124.14149999999999</v>
      </c>
      <c r="H41" t="str">
        <f>VLOOKUP(Table8[[#This Row],[Supplier]],Table37[[Vendor_ID]:[Reputation Test]],12,0)</f>
        <v>B</v>
      </c>
      <c r="I41">
        <f>VLOOKUP(Table8[[#This Row],[PurchaseOrderID]],Purchase_Order!$A$2:$E$1228,5,0)</f>
        <v>1534</v>
      </c>
      <c r="K41">
        <f>COUNTIFS(Table37[ProductID],Table8[[#This Row],[ProductID]],Table37[Reputation Test],Table8[[#This Row],[REPUTASI]],Table37[Price],"&lt;"&amp;Table8[[#This Row],[UnitPrice]])</f>
        <v>3</v>
      </c>
      <c r="L41" s="80" t="str">
        <f>IF(Table8[[#This Row],[test]]&gt;0,"Ada vendor yang menjual produk dengan harga lebih murah","")</f>
        <v>Ada vendor yang menjual produk dengan harga lebih murah</v>
      </c>
    </row>
    <row r="42" spans="1:12" x14ac:dyDescent="0.25">
      <c r="A42" s="4">
        <v>300</v>
      </c>
      <c r="B42" s="4">
        <v>685</v>
      </c>
      <c r="C42" s="11">
        <v>43940</v>
      </c>
      <c r="D42" s="4">
        <v>3</v>
      </c>
      <c r="E42" s="4">
        <v>432</v>
      </c>
      <c r="F42" s="41">
        <v>39.280500000000004</v>
      </c>
      <c r="G42" s="41">
        <v>117.8415</v>
      </c>
      <c r="H42" t="str">
        <f>VLOOKUP(Table8[[#This Row],[Supplier]],Table37[[Vendor_ID]:[Reputation Test]],12,0)</f>
        <v>B</v>
      </c>
      <c r="I42">
        <f>VLOOKUP(Table8[[#This Row],[PurchaseOrderID]],Purchase_Order!$A$2:$E$1228,5,0)</f>
        <v>1534</v>
      </c>
      <c r="K42">
        <f>COUNTIFS(Table37[ProductID],Table8[[#This Row],[ProductID]],Table37[Reputation Test],Table8[[#This Row],[REPUTASI]],Table37[Price],"&lt;"&amp;Table8[[#This Row],[UnitPrice]])</f>
        <v>3</v>
      </c>
      <c r="L42" s="80" t="str">
        <f>IF(Table8[[#This Row],[test]]&gt;0,"Ada vendor yang menjual produk dengan harga lebih murah","")</f>
        <v>Ada vendor yang menjual produk dengan harga lebih murah</v>
      </c>
    </row>
    <row r="43" spans="1:12" x14ac:dyDescent="0.25">
      <c r="A43" s="5">
        <v>300</v>
      </c>
      <c r="B43" s="5">
        <v>686</v>
      </c>
      <c r="C43" s="10">
        <v>43940</v>
      </c>
      <c r="D43" s="5">
        <v>3</v>
      </c>
      <c r="E43" s="5">
        <v>433</v>
      </c>
      <c r="F43" s="40">
        <v>43.554000000000002</v>
      </c>
      <c r="G43" s="40">
        <v>130.66200000000001</v>
      </c>
      <c r="H43" t="str">
        <f>VLOOKUP(Table8[[#This Row],[Supplier]],Table37[[Vendor_ID]:[Reputation Test]],12,0)</f>
        <v>B</v>
      </c>
      <c r="I43">
        <f>VLOOKUP(Table8[[#This Row],[PurchaseOrderID]],Purchase_Order!$A$2:$E$1228,5,0)</f>
        <v>1534</v>
      </c>
      <c r="K43">
        <f>COUNTIFS(Table37[ProductID],Table8[[#This Row],[ProductID]],Table37[Reputation Test],Table8[[#This Row],[REPUTASI]],Table37[Price],"&lt;"&amp;Table8[[#This Row],[UnitPrice]])</f>
        <v>3</v>
      </c>
      <c r="L43" s="80" t="str">
        <f>IF(Table8[[#This Row],[test]]&gt;0,"Ada vendor yang menjual produk dengan harga lebih murah","")</f>
        <v>Ada vendor yang menjual produk dengan harga lebih murah</v>
      </c>
    </row>
    <row r="44" spans="1:12" x14ac:dyDescent="0.25">
      <c r="A44" s="4">
        <v>301</v>
      </c>
      <c r="B44" s="4">
        <v>687</v>
      </c>
      <c r="C44" s="11">
        <v>43947</v>
      </c>
      <c r="D44" s="4">
        <v>3</v>
      </c>
      <c r="E44" s="4">
        <v>348</v>
      </c>
      <c r="F44" s="41">
        <v>41.275500000000001</v>
      </c>
      <c r="G44" s="41">
        <v>123.8265</v>
      </c>
      <c r="H44" t="str">
        <f>VLOOKUP(Table8[[#This Row],[Supplier]],Table37[[Vendor_ID]:[Reputation Test]],12,0)</f>
        <v>A</v>
      </c>
      <c r="I44">
        <f>VLOOKUP(Table8[[#This Row],[PurchaseOrderID]],Purchase_Order!$A$2:$E$1228,5,0)</f>
        <v>1614</v>
      </c>
      <c r="K44">
        <f>COUNTIFS(Table37[ProductID],Table8[[#This Row],[ProductID]],Table37[Reputation Test],Table8[[#This Row],[REPUTASI]],Table37[Price],"&lt;"&amp;Table8[[#This Row],[UnitPrice]])</f>
        <v>3</v>
      </c>
      <c r="L44" s="80" t="str">
        <f>IF(Table8[[#This Row],[test]]&gt;0,"Ada vendor yang menjual produk dengan harga lebih murah","")</f>
        <v>Ada vendor yang menjual produk dengan harga lebih murah</v>
      </c>
    </row>
    <row r="45" spans="1:12" x14ac:dyDescent="0.25">
      <c r="A45" s="5">
        <v>301</v>
      </c>
      <c r="B45" s="5">
        <v>688</v>
      </c>
      <c r="C45" s="10">
        <v>43947</v>
      </c>
      <c r="D45" s="5">
        <v>3</v>
      </c>
      <c r="E45" s="5">
        <v>349</v>
      </c>
      <c r="F45" s="40">
        <v>45.548999999999999</v>
      </c>
      <c r="G45" s="40">
        <v>136.64699999999999</v>
      </c>
      <c r="H45" t="str">
        <f>VLOOKUP(Table8[[#This Row],[Supplier]],Table37[[Vendor_ID]:[Reputation Test]],12,0)</f>
        <v>A</v>
      </c>
      <c r="I45">
        <f>VLOOKUP(Table8[[#This Row],[PurchaseOrderID]],Purchase_Order!$A$2:$E$1228,5,0)</f>
        <v>1614</v>
      </c>
      <c r="K45">
        <f>COUNTIFS(Table37[ProductID],Table8[[#This Row],[ProductID]],Table37[Reputation Test],Table8[[#This Row],[REPUTASI]],Table37[Price],"&lt;"&amp;Table8[[#This Row],[UnitPrice]])</f>
        <v>3</v>
      </c>
      <c r="L45" s="80" t="str">
        <f>IF(Table8[[#This Row],[test]]&gt;0,"Ada vendor yang menjual produk dengan harga lebih murah","")</f>
        <v>Ada vendor yang menjual produk dengan harga lebih murah</v>
      </c>
    </row>
    <row r="46" spans="1:12" x14ac:dyDescent="0.25">
      <c r="A46" s="4">
        <v>302</v>
      </c>
      <c r="B46" s="4">
        <v>689</v>
      </c>
      <c r="C46" s="11">
        <v>43947</v>
      </c>
      <c r="D46" s="4">
        <v>550</v>
      </c>
      <c r="E46" s="4">
        <v>931</v>
      </c>
      <c r="F46" s="41">
        <v>34.345500000000001</v>
      </c>
      <c r="G46" s="41">
        <v>18890.025000000001</v>
      </c>
      <c r="H46" t="str">
        <f>VLOOKUP(Table8[[#This Row],[Supplier]],Table37[[Vendor_ID]:[Reputation Test]],12,0)</f>
        <v>F</v>
      </c>
      <c r="I46">
        <f>VLOOKUP(Table8[[#This Row],[PurchaseOrderID]],Purchase_Order!$A$2:$E$1228,5,0)</f>
        <v>1588</v>
      </c>
      <c r="K46">
        <f>COUNTIFS(Table37[ProductID],Table8[[#This Row],[ProductID]],Table37[Reputation Test],Table8[[#This Row],[REPUTASI]],Table37[Price],"&lt;"&amp;Table8[[#This Row],[UnitPrice]])</f>
        <v>2</v>
      </c>
      <c r="L46" s="80" t="str">
        <f>IF(Table8[[#This Row],[test]]&gt;0,"Ada vendor yang menjual produk dengan harga lebih murah","")</f>
        <v>Ada vendor yang menjual produk dengan harga lebih murah</v>
      </c>
    </row>
    <row r="47" spans="1:12" x14ac:dyDescent="0.25">
      <c r="A47" s="5">
        <v>302</v>
      </c>
      <c r="B47" s="5">
        <v>690</v>
      </c>
      <c r="C47" s="10">
        <v>43947</v>
      </c>
      <c r="D47" s="5">
        <v>550</v>
      </c>
      <c r="E47" s="5">
        <v>932</v>
      </c>
      <c r="F47" s="40">
        <v>39.238500000000002</v>
      </c>
      <c r="G47" s="40">
        <v>21581.174999999999</v>
      </c>
      <c r="H47" t="str">
        <f>VLOOKUP(Table8[[#This Row],[Supplier]],Table37[[Vendor_ID]:[Reputation Test]],12,0)</f>
        <v>F</v>
      </c>
      <c r="I47">
        <f>VLOOKUP(Table8[[#This Row],[PurchaseOrderID]],Purchase_Order!$A$2:$E$1228,5,0)</f>
        <v>1588</v>
      </c>
      <c r="K47">
        <f>COUNTIFS(Table37[ProductID],Table8[[#This Row],[ProductID]],Table37[Reputation Test],Table8[[#This Row],[REPUTASI]],Table37[Price],"&lt;"&amp;Table8[[#This Row],[UnitPrice]])</f>
        <v>2</v>
      </c>
      <c r="L47" s="80" t="str">
        <f>IF(Table8[[#This Row],[test]]&gt;0,"Ada vendor yang menjual produk dengan harga lebih murah","")</f>
        <v>Ada vendor yang menjual produk dengan harga lebih murah</v>
      </c>
    </row>
    <row r="48" spans="1:12" x14ac:dyDescent="0.25">
      <c r="A48" s="4">
        <v>303</v>
      </c>
      <c r="B48" s="4">
        <v>691</v>
      </c>
      <c r="C48" s="11">
        <v>43947</v>
      </c>
      <c r="D48" s="4">
        <v>3</v>
      </c>
      <c r="E48" s="4">
        <v>343</v>
      </c>
      <c r="F48" s="41">
        <v>49.643999999999998</v>
      </c>
      <c r="G48" s="41">
        <v>148.93199999999999</v>
      </c>
      <c r="H48" t="str">
        <f>VLOOKUP(Table8[[#This Row],[Supplier]],Table37[[Vendor_ID]:[Reputation Test]],12,0)</f>
        <v>A</v>
      </c>
      <c r="I48">
        <f>VLOOKUP(Table8[[#This Row],[PurchaseOrderID]],Purchase_Order!$A$2:$E$1228,5,0)</f>
        <v>1622</v>
      </c>
      <c r="K48">
        <f>COUNTIFS(Table37[ProductID],Table8[[#This Row],[ProductID]],Table37[Reputation Test],Table8[[#This Row],[REPUTASI]],Table37[Price],"&lt;"&amp;Table8[[#This Row],[UnitPrice]])</f>
        <v>3</v>
      </c>
      <c r="L48" s="80" t="str">
        <f>IF(Table8[[#This Row],[test]]&gt;0,"Ada vendor yang menjual produk dengan harga lebih murah","")</f>
        <v>Ada vendor yang menjual produk dengan harga lebih murah</v>
      </c>
    </row>
    <row r="49" spans="1:12" x14ac:dyDescent="0.25">
      <c r="A49" s="5">
        <v>303</v>
      </c>
      <c r="B49" s="5">
        <v>692</v>
      </c>
      <c r="C49" s="10">
        <v>43947</v>
      </c>
      <c r="D49" s="5">
        <v>3</v>
      </c>
      <c r="E49" s="5">
        <v>344</v>
      </c>
      <c r="F49" s="40">
        <v>45.3705</v>
      </c>
      <c r="G49" s="40">
        <v>136.11150000000001</v>
      </c>
      <c r="H49" t="str">
        <f>VLOOKUP(Table8[[#This Row],[Supplier]],Table37[[Vendor_ID]:[Reputation Test]],12,0)</f>
        <v>A</v>
      </c>
      <c r="I49">
        <f>VLOOKUP(Table8[[#This Row],[PurchaseOrderID]],Purchase_Order!$A$2:$E$1228,5,0)</f>
        <v>1622</v>
      </c>
      <c r="K49">
        <f>COUNTIFS(Table37[ProductID],Table8[[#This Row],[ProductID]],Table37[Reputation Test],Table8[[#This Row],[REPUTASI]],Table37[Price],"&lt;"&amp;Table8[[#This Row],[UnitPrice]])</f>
        <v>3</v>
      </c>
      <c r="L49" s="80" t="str">
        <f>IF(Table8[[#This Row],[test]]&gt;0,"Ada vendor yang menjual produk dengan harga lebih murah","")</f>
        <v>Ada vendor yang menjual produk dengan harga lebih murah</v>
      </c>
    </row>
    <row r="50" spans="1:12" x14ac:dyDescent="0.25">
      <c r="A50" s="4">
        <v>303</v>
      </c>
      <c r="B50" s="4">
        <v>693</v>
      </c>
      <c r="C50" s="11">
        <v>43947</v>
      </c>
      <c r="D50" s="4">
        <v>3</v>
      </c>
      <c r="E50" s="4">
        <v>345</v>
      </c>
      <c r="F50" s="41">
        <v>43.270499999999998</v>
      </c>
      <c r="G50" s="41">
        <v>129.8115</v>
      </c>
      <c r="H50" t="str">
        <f>VLOOKUP(Table8[[#This Row],[Supplier]],Table37[[Vendor_ID]:[Reputation Test]],12,0)</f>
        <v>A</v>
      </c>
      <c r="I50">
        <f>VLOOKUP(Table8[[#This Row],[PurchaseOrderID]],Purchase_Order!$A$2:$E$1228,5,0)</f>
        <v>1622</v>
      </c>
      <c r="K50">
        <f>COUNTIFS(Table37[ProductID],Table8[[#This Row],[ProductID]],Table37[Reputation Test],Table8[[#This Row],[REPUTASI]],Table37[Price],"&lt;"&amp;Table8[[#This Row],[UnitPrice]])</f>
        <v>3</v>
      </c>
      <c r="L50" s="80" t="str">
        <f>IF(Table8[[#This Row],[test]]&gt;0,"Ada vendor yang menjual produk dengan harga lebih murah","")</f>
        <v>Ada vendor yang menjual produk dengan harga lebih murah</v>
      </c>
    </row>
    <row r="51" spans="1:12" x14ac:dyDescent="0.25">
      <c r="A51" s="5">
        <v>304</v>
      </c>
      <c r="B51" s="5">
        <v>694</v>
      </c>
      <c r="C51" s="10">
        <v>43947</v>
      </c>
      <c r="D51" s="5">
        <v>550</v>
      </c>
      <c r="E51" s="5">
        <v>928</v>
      </c>
      <c r="F51" s="40">
        <v>32.770499999999998</v>
      </c>
      <c r="G51" s="40">
        <v>18023.775000000001</v>
      </c>
      <c r="H51" t="str">
        <f>VLOOKUP(Table8[[#This Row],[Supplier]],Table37[[Vendor_ID]:[Reputation Test]],12,0)</f>
        <v>F</v>
      </c>
      <c r="I51">
        <f>VLOOKUP(Table8[[#This Row],[PurchaseOrderID]],Purchase_Order!$A$2:$E$1228,5,0)</f>
        <v>1632</v>
      </c>
      <c r="K51">
        <f>COUNTIFS(Table37[ProductID],Table8[[#This Row],[ProductID]],Table37[Reputation Test],Table8[[#This Row],[REPUTASI]],Table37[Price],"&lt;"&amp;Table8[[#This Row],[UnitPrice]])</f>
        <v>2</v>
      </c>
      <c r="L51" s="80" t="str">
        <f>IF(Table8[[#This Row],[test]]&gt;0,"Ada vendor yang menjual produk dengan harga lebih murah","")</f>
        <v>Ada vendor yang menjual produk dengan harga lebih murah</v>
      </c>
    </row>
    <row r="52" spans="1:12" x14ac:dyDescent="0.25">
      <c r="A52" s="4">
        <v>304</v>
      </c>
      <c r="B52" s="4">
        <v>695</v>
      </c>
      <c r="C52" s="11">
        <v>43947</v>
      </c>
      <c r="D52" s="4">
        <v>550</v>
      </c>
      <c r="E52" s="4">
        <v>929</v>
      </c>
      <c r="F52" s="41">
        <v>37.085999999999999</v>
      </c>
      <c r="G52" s="41">
        <v>20397.3</v>
      </c>
      <c r="H52" t="str">
        <f>VLOOKUP(Table8[[#This Row],[Supplier]],Table37[[Vendor_ID]:[Reputation Test]],12,0)</f>
        <v>F</v>
      </c>
      <c r="I52">
        <f>VLOOKUP(Table8[[#This Row],[PurchaseOrderID]],Purchase_Order!$A$2:$E$1228,5,0)</f>
        <v>1632</v>
      </c>
      <c r="K52">
        <f>COUNTIFS(Table37[ProductID],Table8[[#This Row],[ProductID]],Table37[Reputation Test],Table8[[#This Row],[REPUTASI]],Table37[Price],"&lt;"&amp;Table8[[#This Row],[UnitPrice]])</f>
        <v>2</v>
      </c>
      <c r="L52" s="80" t="str">
        <f>IF(Table8[[#This Row],[test]]&gt;0,"Ada vendor yang menjual produk dengan harga lebih murah","")</f>
        <v>Ada vendor yang menjual produk dengan harga lebih murah</v>
      </c>
    </row>
    <row r="53" spans="1:12" x14ac:dyDescent="0.25">
      <c r="A53" s="5">
        <v>305</v>
      </c>
      <c r="B53" s="5">
        <v>696</v>
      </c>
      <c r="C53" s="10">
        <v>43959</v>
      </c>
      <c r="D53" s="5">
        <v>550</v>
      </c>
      <c r="E53" s="5">
        <v>332</v>
      </c>
      <c r="F53" s="40">
        <v>10.815</v>
      </c>
      <c r="G53" s="40">
        <v>5948.25</v>
      </c>
      <c r="H53" t="str">
        <f>VLOOKUP(Table8[[#This Row],[Supplier]],Table37[[Vendor_ID]:[Reputation Test]],12,0)</f>
        <v>F</v>
      </c>
      <c r="I53">
        <f>VLOOKUP(Table8[[#This Row],[PurchaseOrderID]],Purchase_Order!$A$2:$E$1228,5,0)</f>
        <v>1608</v>
      </c>
      <c r="K53">
        <f>COUNTIFS(Table37[ProductID],Table8[[#This Row],[ProductID]],Table37[Reputation Test],Table8[[#This Row],[REPUTASI]],Table37[Price],"&lt;"&amp;Table8[[#This Row],[UnitPrice]])</f>
        <v>1</v>
      </c>
      <c r="L53" s="80" t="str">
        <f>IF(Table8[[#This Row],[test]]&gt;0,"Ada vendor yang menjual produk dengan harga lebih murah","")</f>
        <v>Ada vendor yang menjual produk dengan harga lebih murah</v>
      </c>
    </row>
    <row r="54" spans="1:12" hidden="1" x14ac:dyDescent="0.25">
      <c r="A54" s="4">
        <v>306</v>
      </c>
      <c r="B54" s="4">
        <v>697</v>
      </c>
      <c r="C54" s="11">
        <v>43959</v>
      </c>
      <c r="D54" s="4">
        <v>550</v>
      </c>
      <c r="E54" s="4">
        <v>948</v>
      </c>
      <c r="F54" s="41">
        <v>82.834500000000006</v>
      </c>
      <c r="G54" s="41">
        <v>45558.974999999999</v>
      </c>
      <c r="H54" t="e">
        <f>VLOOKUP(Table8[[#This Row],[Supplier]],Table37[[Vendor_ID]:[Reputation Test]],12,0)</f>
        <v>#N/A</v>
      </c>
      <c r="I54" t="e">
        <f>VLOOKUP(Table8[[#This Row],[PurchaseOrderID]],Purchase_Order!$A$2:$E$1228,5,0)</f>
        <v>#N/A</v>
      </c>
      <c r="K54">
        <f>COUNTIFS(Table37[ProductID],Table8[[#This Row],[ProductID]],Table37[Reputation Test],Table8[[#This Row],[REPUTASI]],Table37[Price],"&lt;"&amp;Table8[[#This Row],[UnitPrice]])</f>
        <v>0</v>
      </c>
      <c r="L54" s="80" t="str">
        <f>IF(Table8[[#This Row],[test]]&gt;0,"Ada vendor yang menjual produk dengan harga lebih murah","")</f>
        <v/>
      </c>
    </row>
    <row r="55" spans="1:12" hidden="1" x14ac:dyDescent="0.25">
      <c r="A55" s="5">
        <v>306</v>
      </c>
      <c r="B55" s="5">
        <v>698</v>
      </c>
      <c r="C55" s="10">
        <v>43959</v>
      </c>
      <c r="D55" s="5">
        <v>550</v>
      </c>
      <c r="E55" s="5">
        <v>907</v>
      </c>
      <c r="F55" s="40">
        <v>82.834500000000006</v>
      </c>
      <c r="G55" s="40">
        <v>45558.974999999999</v>
      </c>
      <c r="H55" t="e">
        <f>VLOOKUP(Table8[[#This Row],[Supplier]],Table37[[Vendor_ID]:[Reputation Test]],12,0)</f>
        <v>#N/A</v>
      </c>
      <c r="I55" t="e">
        <f>VLOOKUP(Table8[[#This Row],[PurchaseOrderID]],Purchase_Order!$A$2:$E$1228,5,0)</f>
        <v>#N/A</v>
      </c>
      <c r="K55">
        <f>COUNTIFS(Table37[ProductID],Table8[[#This Row],[ProductID]],Table37[Reputation Test],Table8[[#This Row],[REPUTASI]],Table37[Price],"&lt;"&amp;Table8[[#This Row],[UnitPrice]])</f>
        <v>0</v>
      </c>
      <c r="L55" s="80" t="str">
        <f>IF(Table8[[#This Row],[test]]&gt;0,"Ada vendor yang menjual produk dengan harga lebih murah","")</f>
        <v/>
      </c>
    </row>
    <row r="56" spans="1:12" x14ac:dyDescent="0.25">
      <c r="A56" s="4">
        <v>307</v>
      </c>
      <c r="B56" s="4">
        <v>699</v>
      </c>
      <c r="C56" s="11">
        <v>43959</v>
      </c>
      <c r="D56" s="4">
        <v>1250</v>
      </c>
      <c r="E56" s="4">
        <v>325</v>
      </c>
      <c r="F56" s="41">
        <v>0.21</v>
      </c>
      <c r="G56" s="41">
        <v>262.5</v>
      </c>
      <c r="H56" t="str">
        <f>VLOOKUP(Table8[[#This Row],[Supplier]],Table37[[Vendor_ID]:[Reputation Test]],12,0)</f>
        <v>F</v>
      </c>
      <c r="I56">
        <f>VLOOKUP(Table8[[#This Row],[PurchaseOrderID]],Purchase_Order!$A$2:$E$1228,5,0)</f>
        <v>1590</v>
      </c>
      <c r="K56">
        <f>COUNTIFS(Table37[ProductID],Table8[[#This Row],[ProductID]],Table37[Reputation Test],Table8[[#This Row],[REPUTASI]],Table37[Price],"&lt;"&amp;Table8[[#This Row],[UnitPrice]])</f>
        <v>1</v>
      </c>
      <c r="L56" s="80" t="str">
        <f>IF(Table8[[#This Row],[test]]&gt;0,"Ada vendor yang menjual produk dengan harga lebih murah","")</f>
        <v>Ada vendor yang menjual produk dengan harga lebih murah</v>
      </c>
    </row>
    <row r="57" spans="1:12" x14ac:dyDescent="0.25">
      <c r="A57" s="5">
        <v>307</v>
      </c>
      <c r="B57" s="5">
        <v>700</v>
      </c>
      <c r="C57" s="10">
        <v>43959</v>
      </c>
      <c r="D57" s="5">
        <v>1250</v>
      </c>
      <c r="E57" s="5">
        <v>326</v>
      </c>
      <c r="F57" s="40">
        <v>0.21</v>
      </c>
      <c r="G57" s="40">
        <v>262.5</v>
      </c>
      <c r="H57" t="str">
        <f>VLOOKUP(Table8[[#This Row],[Supplier]],Table37[[Vendor_ID]:[Reputation Test]],12,0)</f>
        <v>F</v>
      </c>
      <c r="I57">
        <f>VLOOKUP(Table8[[#This Row],[PurchaseOrderID]],Purchase_Order!$A$2:$E$1228,5,0)</f>
        <v>1590</v>
      </c>
      <c r="K57">
        <f>COUNTIFS(Table37[ProductID],Table8[[#This Row],[ProductID]],Table37[Reputation Test],Table8[[#This Row],[REPUTASI]],Table37[Price],"&lt;"&amp;Table8[[#This Row],[UnitPrice]])</f>
        <v>1</v>
      </c>
      <c r="L57" s="80" t="str">
        <f>IF(Table8[[#This Row],[test]]&gt;0,"Ada vendor yang menjual produk dengan harga lebih murah","")</f>
        <v>Ada vendor yang menjual produk dengan harga lebih murah</v>
      </c>
    </row>
    <row r="58" spans="1:12" x14ac:dyDescent="0.25">
      <c r="A58" s="4">
        <v>308</v>
      </c>
      <c r="B58" s="4">
        <v>701</v>
      </c>
      <c r="C58" s="11">
        <v>43959</v>
      </c>
      <c r="D58" s="4">
        <v>3</v>
      </c>
      <c r="E58" s="4">
        <v>320</v>
      </c>
      <c r="F58" s="41">
        <v>49.643999999999998</v>
      </c>
      <c r="G58" s="41">
        <v>148.93199999999999</v>
      </c>
      <c r="H58" t="str">
        <f>VLOOKUP(Table8[[#This Row],[Supplier]],Table37[[Vendor_ID]:[Reputation Test]],12,0)</f>
        <v>B</v>
      </c>
      <c r="I58">
        <f>VLOOKUP(Table8[[#This Row],[PurchaseOrderID]],Purchase_Order!$A$2:$E$1228,5,0)</f>
        <v>1514</v>
      </c>
      <c r="K58">
        <f>COUNTIFS(Table37[ProductID],Table8[[#This Row],[ProductID]],Table37[Reputation Test],Table8[[#This Row],[REPUTASI]],Table37[Price],"&lt;"&amp;Table8[[#This Row],[UnitPrice]])</f>
        <v>2</v>
      </c>
      <c r="L58" s="80" t="str">
        <f>IF(Table8[[#This Row],[test]]&gt;0,"Ada vendor yang menjual produk dengan harga lebih murah","")</f>
        <v>Ada vendor yang menjual produk dengan harga lebih murah</v>
      </c>
    </row>
    <row r="59" spans="1:12" x14ac:dyDescent="0.25">
      <c r="A59" s="5">
        <v>308</v>
      </c>
      <c r="B59" s="5">
        <v>702</v>
      </c>
      <c r="C59" s="10">
        <v>43959</v>
      </c>
      <c r="D59" s="5">
        <v>3</v>
      </c>
      <c r="E59" s="5">
        <v>321</v>
      </c>
      <c r="F59" s="40">
        <v>44.320500000000003</v>
      </c>
      <c r="G59" s="40">
        <v>132.9615</v>
      </c>
      <c r="H59" t="str">
        <f>VLOOKUP(Table8[[#This Row],[Supplier]],Table37[[Vendor_ID]:[Reputation Test]],12,0)</f>
        <v>B</v>
      </c>
      <c r="I59">
        <f>VLOOKUP(Table8[[#This Row],[PurchaseOrderID]],Purchase_Order!$A$2:$E$1228,5,0)</f>
        <v>1514</v>
      </c>
      <c r="K59">
        <f>COUNTIFS(Table37[ProductID],Table8[[#This Row],[ProductID]],Table37[Reputation Test],Table8[[#This Row],[REPUTASI]],Table37[Price],"&lt;"&amp;Table8[[#This Row],[UnitPrice]])</f>
        <v>2</v>
      </c>
      <c r="L59" s="80" t="str">
        <f>IF(Table8[[#This Row],[test]]&gt;0,"Ada vendor yang menjual produk dengan harga lebih murah","")</f>
        <v>Ada vendor yang menjual produk dengan harga lebih murah</v>
      </c>
    </row>
    <row r="60" spans="1:12" x14ac:dyDescent="0.25">
      <c r="A60" s="4">
        <v>308</v>
      </c>
      <c r="B60" s="4">
        <v>703</v>
      </c>
      <c r="C60" s="11">
        <v>43959</v>
      </c>
      <c r="D60" s="4">
        <v>60</v>
      </c>
      <c r="E60" s="4">
        <v>322</v>
      </c>
      <c r="F60" s="41">
        <v>28.6965</v>
      </c>
      <c r="G60" s="41">
        <v>1721.79</v>
      </c>
      <c r="H60" t="str">
        <f>VLOOKUP(Table8[[#This Row],[Supplier]],Table37[[Vendor_ID]:[Reputation Test]],12,0)</f>
        <v>B</v>
      </c>
      <c r="I60">
        <f>VLOOKUP(Table8[[#This Row],[PurchaseOrderID]],Purchase_Order!$A$2:$E$1228,5,0)</f>
        <v>1514</v>
      </c>
      <c r="K60">
        <f>COUNTIFS(Table37[ProductID],Table8[[#This Row],[ProductID]],Table37[Reputation Test],Table8[[#This Row],[REPUTASI]],Table37[Price],"&lt;"&amp;Table8[[#This Row],[UnitPrice]])</f>
        <v>2</v>
      </c>
      <c r="L60" s="80" t="str">
        <f>IF(Table8[[#This Row],[test]]&gt;0,"Ada vendor yang menjual produk dengan harga lebih murah","")</f>
        <v>Ada vendor yang menjual produk dengan harga lebih murah</v>
      </c>
    </row>
    <row r="61" spans="1:12" x14ac:dyDescent="0.25">
      <c r="A61" s="5">
        <v>309</v>
      </c>
      <c r="B61" s="5">
        <v>704</v>
      </c>
      <c r="C61" s="10">
        <v>43959</v>
      </c>
      <c r="D61" s="5">
        <v>550</v>
      </c>
      <c r="E61" s="5">
        <v>930</v>
      </c>
      <c r="F61" s="40">
        <v>42.514499999999998</v>
      </c>
      <c r="G61" s="40">
        <v>23382.974999999999</v>
      </c>
      <c r="H61" t="str">
        <f>VLOOKUP(Table8[[#This Row],[Supplier]],Table37[[Vendor_ID]:[Reputation Test]],12,0)</f>
        <v>B</v>
      </c>
      <c r="I61">
        <f>VLOOKUP(Table8[[#This Row],[PurchaseOrderID]],Purchase_Order!$A$2:$E$1228,5,0)</f>
        <v>1498</v>
      </c>
      <c r="K61">
        <f>COUNTIFS(Table37[ProductID],Table8[[#This Row],[ProductID]],Table37[Reputation Test],Table8[[#This Row],[REPUTASI]],Table37[Price],"&lt;"&amp;Table8[[#This Row],[UnitPrice]])</f>
        <v>1</v>
      </c>
      <c r="L61" s="80" t="str">
        <f>IF(Table8[[#This Row],[test]]&gt;0,"Ada vendor yang menjual produk dengan harga lebih murah","")</f>
        <v>Ada vendor yang menjual produk dengan harga lebih murah</v>
      </c>
    </row>
    <row r="62" spans="1:12" x14ac:dyDescent="0.25">
      <c r="A62" s="4">
        <v>309</v>
      </c>
      <c r="B62" s="4">
        <v>705</v>
      </c>
      <c r="C62" s="11">
        <v>43959</v>
      </c>
      <c r="D62" s="4">
        <v>550</v>
      </c>
      <c r="E62" s="4">
        <v>921</v>
      </c>
      <c r="F62" s="41">
        <v>5.5860000000000003</v>
      </c>
      <c r="G62" s="41">
        <v>3072.3</v>
      </c>
      <c r="H62" t="str">
        <f>VLOOKUP(Table8[[#This Row],[Supplier]],Table37[[Vendor_ID]:[Reputation Test]],12,0)</f>
        <v>B</v>
      </c>
      <c r="I62">
        <f>VLOOKUP(Table8[[#This Row],[PurchaseOrderID]],Purchase_Order!$A$2:$E$1228,5,0)</f>
        <v>1498</v>
      </c>
      <c r="K62">
        <f>COUNTIFS(Table37[ProductID],Table8[[#This Row],[ProductID]],Table37[Reputation Test],Table8[[#This Row],[REPUTASI]],Table37[Price],"&lt;"&amp;Table8[[#This Row],[UnitPrice]])</f>
        <v>1</v>
      </c>
      <c r="L62" s="80" t="str">
        <f>IF(Table8[[#This Row],[test]]&gt;0,"Ada vendor yang menjual produk dengan harga lebih murah","")</f>
        <v>Ada vendor yang menjual produk dengan harga lebih murah</v>
      </c>
    </row>
    <row r="63" spans="1:12" x14ac:dyDescent="0.25">
      <c r="A63" s="5">
        <v>310</v>
      </c>
      <c r="B63" s="5">
        <v>706</v>
      </c>
      <c r="C63" s="10">
        <v>43959</v>
      </c>
      <c r="D63" s="5">
        <v>60</v>
      </c>
      <c r="E63" s="5">
        <v>952</v>
      </c>
      <c r="F63" s="40">
        <v>15.7395</v>
      </c>
      <c r="G63" s="40">
        <v>944.37</v>
      </c>
      <c r="H63" t="str">
        <f>VLOOKUP(Table8[[#This Row],[Supplier]],Table37[[Vendor_ID]:[Reputation Test]],12,0)</f>
        <v>B</v>
      </c>
      <c r="I63">
        <f>VLOOKUP(Table8[[#This Row],[PurchaseOrderID]],Purchase_Order!$A$2:$E$1228,5,0)</f>
        <v>1674</v>
      </c>
      <c r="K63">
        <f>COUNTIFS(Table37[ProductID],Table8[[#This Row],[ProductID]],Table37[Reputation Test],Table8[[#This Row],[REPUTASI]],Table37[Price],"&lt;"&amp;Table8[[#This Row],[UnitPrice]])</f>
        <v>1</v>
      </c>
      <c r="L63" s="80" t="str">
        <f>IF(Table8[[#This Row],[test]]&gt;0,"Ada vendor yang menjual produk dengan harga lebih murah","")</f>
        <v>Ada vendor yang menjual produk dengan harga lebih murah</v>
      </c>
    </row>
    <row r="64" spans="1:12" x14ac:dyDescent="0.25">
      <c r="A64" s="4">
        <v>311</v>
      </c>
      <c r="B64" s="4">
        <v>707</v>
      </c>
      <c r="C64" s="11">
        <v>43959</v>
      </c>
      <c r="D64" s="4">
        <v>550</v>
      </c>
      <c r="E64" s="4">
        <v>922</v>
      </c>
      <c r="F64" s="41">
        <v>6.5309999999999997</v>
      </c>
      <c r="G64" s="41">
        <v>3592.05</v>
      </c>
      <c r="H64" t="str">
        <f>VLOOKUP(Table8[[#This Row],[Supplier]],Table37[[Vendor_ID]:[Reputation Test]],12,0)</f>
        <v>F</v>
      </c>
      <c r="I64">
        <f>VLOOKUP(Table8[[#This Row],[PurchaseOrderID]],Purchase_Order!$A$2:$E$1228,5,0)</f>
        <v>1652</v>
      </c>
      <c r="K64">
        <f>COUNTIFS(Table37[ProductID],Table8[[#This Row],[ProductID]],Table37[Reputation Test],Table8[[#This Row],[REPUTASI]],Table37[Price],"&lt;"&amp;Table8[[#This Row],[UnitPrice]])</f>
        <v>1</v>
      </c>
      <c r="L64" s="80" t="str">
        <f>IF(Table8[[#This Row],[test]]&gt;0,"Ada vendor yang menjual produk dengan harga lebih murah","")</f>
        <v>Ada vendor yang menjual produk dengan harga lebih murah</v>
      </c>
    </row>
    <row r="65" spans="1:12" x14ac:dyDescent="0.25">
      <c r="A65" s="5">
        <v>311</v>
      </c>
      <c r="B65" s="5">
        <v>708</v>
      </c>
      <c r="C65" s="10">
        <v>43959</v>
      </c>
      <c r="D65" s="5">
        <v>550</v>
      </c>
      <c r="E65" s="5">
        <v>923</v>
      </c>
      <c r="F65" s="40">
        <v>6.1844999999999999</v>
      </c>
      <c r="G65" s="40">
        <v>3401.4749999999999</v>
      </c>
      <c r="H65" t="str">
        <f>VLOOKUP(Table8[[#This Row],[Supplier]],Table37[[Vendor_ID]:[Reputation Test]],12,0)</f>
        <v>F</v>
      </c>
      <c r="I65">
        <f>VLOOKUP(Table8[[#This Row],[PurchaseOrderID]],Purchase_Order!$A$2:$E$1228,5,0)</f>
        <v>1652</v>
      </c>
      <c r="K65">
        <f>COUNTIFS(Table37[ProductID],Table8[[#This Row],[ProductID]],Table37[Reputation Test],Table8[[#This Row],[REPUTASI]],Table37[Price],"&lt;"&amp;Table8[[#This Row],[UnitPrice]])</f>
        <v>1</v>
      </c>
      <c r="L65" s="80" t="str">
        <f>IF(Table8[[#This Row],[test]]&gt;0,"Ada vendor yang menjual produk dengan harga lebih murah","")</f>
        <v>Ada vendor yang menjual produk dengan harga lebih murah</v>
      </c>
    </row>
    <row r="66" spans="1:12" x14ac:dyDescent="0.25">
      <c r="A66" s="4">
        <v>312</v>
      </c>
      <c r="B66" s="4">
        <v>709</v>
      </c>
      <c r="C66" s="11">
        <v>43959</v>
      </c>
      <c r="D66" s="4">
        <v>550</v>
      </c>
      <c r="E66" s="4">
        <v>317</v>
      </c>
      <c r="F66" s="41">
        <v>29.578499999999998</v>
      </c>
      <c r="G66" s="41">
        <v>16268.174999999999</v>
      </c>
      <c r="H66" t="str">
        <f>VLOOKUP(Table8[[#This Row],[Supplier]],Table37[[Vendor_ID]:[Reputation Test]],12,0)</f>
        <v>F</v>
      </c>
      <c r="I66">
        <f>VLOOKUP(Table8[[#This Row],[PurchaseOrderID]],Purchase_Order!$A$2:$E$1228,5,0)</f>
        <v>1578</v>
      </c>
      <c r="K66">
        <f>COUNTIFS(Table37[ProductID],Table8[[#This Row],[ProductID]],Table37[Reputation Test],Table8[[#This Row],[REPUTASI]],Table37[Price],"&lt;"&amp;Table8[[#This Row],[UnitPrice]])</f>
        <v>2</v>
      </c>
      <c r="L66" s="80" t="str">
        <f>IF(Table8[[#This Row],[test]]&gt;0,"Ada vendor yang menjual produk dengan harga lebih murah","")</f>
        <v>Ada vendor yang menjual produk dengan harga lebih murah</v>
      </c>
    </row>
    <row r="67" spans="1:12" x14ac:dyDescent="0.25">
      <c r="A67" s="5">
        <v>312</v>
      </c>
      <c r="B67" s="5">
        <v>710</v>
      </c>
      <c r="C67" s="10">
        <v>43959</v>
      </c>
      <c r="D67" s="5">
        <v>550</v>
      </c>
      <c r="E67" s="5">
        <v>318</v>
      </c>
      <c r="F67" s="40">
        <v>36.098999999999997</v>
      </c>
      <c r="G67" s="40">
        <v>19854.45</v>
      </c>
      <c r="H67" t="str">
        <f>VLOOKUP(Table8[[#This Row],[Supplier]],Table37[[Vendor_ID]:[Reputation Test]],12,0)</f>
        <v>F</v>
      </c>
      <c r="I67">
        <f>VLOOKUP(Table8[[#This Row],[PurchaseOrderID]],Purchase_Order!$A$2:$E$1228,5,0)</f>
        <v>1578</v>
      </c>
      <c r="K67">
        <f>COUNTIFS(Table37[ProductID],Table8[[#This Row],[ProductID]],Table37[Reputation Test],Table8[[#This Row],[REPUTASI]],Table37[Price],"&lt;"&amp;Table8[[#This Row],[UnitPrice]])</f>
        <v>2</v>
      </c>
      <c r="L67" s="80" t="str">
        <f>IF(Table8[[#This Row],[test]]&gt;0,"Ada vendor yang menjual produk dengan harga lebih murah","")</f>
        <v>Ada vendor yang menjual produk dengan harga lebih murah</v>
      </c>
    </row>
    <row r="68" spans="1:12" x14ac:dyDescent="0.25">
      <c r="A68" s="4">
        <v>313</v>
      </c>
      <c r="B68" s="4">
        <v>711</v>
      </c>
      <c r="C68" s="11">
        <v>43959</v>
      </c>
      <c r="D68" s="4">
        <v>550</v>
      </c>
      <c r="E68" s="4">
        <v>928</v>
      </c>
      <c r="F68" s="41">
        <v>32.2455</v>
      </c>
      <c r="G68" s="41">
        <v>17735.025000000001</v>
      </c>
      <c r="H68" t="str">
        <f>VLOOKUP(Table8[[#This Row],[Supplier]],Table37[[Vendor_ID]:[Reputation Test]],12,0)</f>
        <v>F</v>
      </c>
      <c r="I68">
        <f>VLOOKUP(Table8[[#This Row],[PurchaseOrderID]],Purchase_Order!$A$2:$E$1228,5,0)</f>
        <v>1538</v>
      </c>
      <c r="K68">
        <f>COUNTIFS(Table37[ProductID],Table8[[#This Row],[ProductID]],Table37[Reputation Test],Table8[[#This Row],[REPUTASI]],Table37[Price],"&lt;"&amp;Table8[[#This Row],[UnitPrice]])</f>
        <v>2</v>
      </c>
      <c r="L68" s="80" t="str">
        <f>IF(Table8[[#This Row],[test]]&gt;0,"Ada vendor yang menjual produk dengan harga lebih murah","")</f>
        <v>Ada vendor yang menjual produk dengan harga lebih murah</v>
      </c>
    </row>
    <row r="69" spans="1:12" x14ac:dyDescent="0.25">
      <c r="A69" s="5">
        <v>313</v>
      </c>
      <c r="B69" s="5">
        <v>712</v>
      </c>
      <c r="C69" s="10">
        <v>43959</v>
      </c>
      <c r="D69" s="5">
        <v>550</v>
      </c>
      <c r="E69" s="5">
        <v>929</v>
      </c>
      <c r="F69" s="40">
        <v>36.561</v>
      </c>
      <c r="G69" s="40">
        <v>20108.55</v>
      </c>
      <c r="H69" t="str">
        <f>VLOOKUP(Table8[[#This Row],[Supplier]],Table37[[Vendor_ID]:[Reputation Test]],12,0)</f>
        <v>F</v>
      </c>
      <c r="I69">
        <f>VLOOKUP(Table8[[#This Row],[PurchaseOrderID]],Purchase_Order!$A$2:$E$1228,5,0)</f>
        <v>1538</v>
      </c>
      <c r="K69">
        <f>COUNTIFS(Table37[ProductID],Table8[[#This Row],[ProductID]],Table37[Reputation Test],Table8[[#This Row],[REPUTASI]],Table37[Price],"&lt;"&amp;Table8[[#This Row],[UnitPrice]])</f>
        <v>2</v>
      </c>
      <c r="L69" s="80" t="str">
        <f>IF(Table8[[#This Row],[test]]&gt;0,"Ada vendor yang menjual produk dengan harga lebih murah","")</f>
        <v>Ada vendor yang menjual produk dengan harga lebih murah</v>
      </c>
    </row>
    <row r="70" spans="1:12" x14ac:dyDescent="0.25">
      <c r="A70" s="4">
        <v>314</v>
      </c>
      <c r="B70" s="4">
        <v>713</v>
      </c>
      <c r="C70" s="11">
        <v>43959</v>
      </c>
      <c r="D70" s="4">
        <v>550</v>
      </c>
      <c r="E70" s="4">
        <v>319</v>
      </c>
      <c r="F70" s="41">
        <v>46.420499999999997</v>
      </c>
      <c r="G70" s="41">
        <v>25531.275000000001</v>
      </c>
      <c r="H70" t="str">
        <f>VLOOKUP(Table8[[#This Row],[Supplier]],Table37[[Vendor_ID]:[Reputation Test]],12,0)</f>
        <v>F</v>
      </c>
      <c r="I70">
        <f>VLOOKUP(Table8[[#This Row],[PurchaseOrderID]],Purchase_Order!$A$2:$E$1228,5,0)</f>
        <v>1556</v>
      </c>
      <c r="K70">
        <f>COUNTIFS(Table37[ProductID],Table8[[#This Row],[ProductID]],Table37[Reputation Test],Table8[[#This Row],[REPUTASI]],Table37[Price],"&lt;"&amp;Table8[[#This Row],[UnitPrice]])</f>
        <v>3</v>
      </c>
      <c r="L70" s="80" t="str">
        <f>IF(Table8[[#This Row],[test]]&gt;0,"Ada vendor yang menjual produk dengan harga lebih murah","")</f>
        <v>Ada vendor yang menjual produk dengan harga lebih murah</v>
      </c>
    </row>
    <row r="71" spans="1:12" x14ac:dyDescent="0.25">
      <c r="A71" s="5">
        <v>315</v>
      </c>
      <c r="B71" s="5">
        <v>714</v>
      </c>
      <c r="C71" s="10">
        <v>43959</v>
      </c>
      <c r="D71" s="5">
        <v>3</v>
      </c>
      <c r="E71" s="5">
        <v>374</v>
      </c>
      <c r="F71" s="40">
        <v>37.023000000000003</v>
      </c>
      <c r="G71" s="40">
        <v>111.069</v>
      </c>
      <c r="H71" t="str">
        <f>VLOOKUP(Table8[[#This Row],[Supplier]],Table37[[Vendor_ID]:[Reputation Test]],12,0)</f>
        <v>B</v>
      </c>
      <c r="I71">
        <f>VLOOKUP(Table8[[#This Row],[PurchaseOrderID]],Purchase_Order!$A$2:$E$1228,5,0)</f>
        <v>1554</v>
      </c>
      <c r="K71">
        <f>COUNTIFS(Table37[ProductID],Table8[[#This Row],[ProductID]],Table37[Reputation Test],Table8[[#This Row],[REPUTASI]],Table37[Price],"&lt;"&amp;Table8[[#This Row],[UnitPrice]])</f>
        <v>2</v>
      </c>
      <c r="L71" s="80" t="str">
        <f>IF(Table8[[#This Row],[test]]&gt;0,"Ada vendor yang menjual produk dengan harga lebih murah","")</f>
        <v>Ada vendor yang menjual produk dengan harga lebih murah</v>
      </c>
    </row>
    <row r="72" spans="1:12" x14ac:dyDescent="0.25">
      <c r="A72" s="4">
        <v>316</v>
      </c>
      <c r="B72" s="4">
        <v>715</v>
      </c>
      <c r="C72" s="11">
        <v>43959</v>
      </c>
      <c r="D72" s="4">
        <v>3</v>
      </c>
      <c r="E72" s="4">
        <v>312</v>
      </c>
      <c r="F72" s="41">
        <v>41.915999999999997</v>
      </c>
      <c r="G72" s="41">
        <v>125.748</v>
      </c>
      <c r="H72" t="str">
        <f>VLOOKUP(Table8[[#This Row],[Supplier]],Table37[[Vendor_ID]:[Reputation Test]],12,0)</f>
        <v>B</v>
      </c>
      <c r="I72">
        <f>VLOOKUP(Table8[[#This Row],[PurchaseOrderID]],Purchase_Order!$A$2:$E$1228,5,0)</f>
        <v>1688</v>
      </c>
      <c r="K72">
        <f>COUNTIFS(Table37[ProductID],Table8[[#This Row],[ProductID]],Table37[Reputation Test],Table8[[#This Row],[REPUTASI]],Table37[Price],"&lt;"&amp;Table8[[#This Row],[UnitPrice]])</f>
        <v>1</v>
      </c>
      <c r="L72" s="80" t="str">
        <f>IF(Table8[[#This Row],[test]]&gt;0,"Ada vendor yang menjual produk dengan harga lebih murah","")</f>
        <v>Ada vendor yang menjual produk dengan harga lebih murah</v>
      </c>
    </row>
    <row r="73" spans="1:12" x14ac:dyDescent="0.25">
      <c r="A73" s="5">
        <v>317</v>
      </c>
      <c r="B73" s="5">
        <v>716</v>
      </c>
      <c r="C73" s="10">
        <v>43959</v>
      </c>
      <c r="D73" s="5">
        <v>3</v>
      </c>
      <c r="E73" s="5">
        <v>311</v>
      </c>
      <c r="F73" s="40">
        <v>50.263500000000001</v>
      </c>
      <c r="G73" s="40">
        <v>150.79050000000001</v>
      </c>
      <c r="H73" t="str">
        <f>VLOOKUP(Table8[[#This Row],[Supplier]],Table37[[Vendor_ID]:[Reputation Test]],12,0)</f>
        <v>A</v>
      </c>
      <c r="I73">
        <f>VLOOKUP(Table8[[#This Row],[PurchaseOrderID]],Purchase_Order!$A$2:$E$1228,5,0)</f>
        <v>1580</v>
      </c>
      <c r="K73">
        <f>COUNTIFS(Table37[ProductID],Table8[[#This Row],[ProductID]],Table37[Reputation Test],Table8[[#This Row],[REPUTASI]],Table37[Price],"&lt;"&amp;Table8[[#This Row],[UnitPrice]])</f>
        <v>1</v>
      </c>
      <c r="L73" s="80" t="str">
        <f>IF(Table8[[#This Row],[test]]&gt;0,"Ada vendor yang menjual produk dengan harga lebih murah","")</f>
        <v>Ada vendor yang menjual produk dengan harga lebih murah</v>
      </c>
    </row>
    <row r="74" spans="1:12" x14ac:dyDescent="0.25">
      <c r="A74" s="4">
        <v>318</v>
      </c>
      <c r="B74" s="4">
        <v>717</v>
      </c>
      <c r="C74" s="11">
        <v>43959</v>
      </c>
      <c r="D74" s="4">
        <v>3</v>
      </c>
      <c r="E74" s="4">
        <v>373</v>
      </c>
      <c r="F74" s="41">
        <v>41.454000000000001</v>
      </c>
      <c r="G74" s="41">
        <v>124.36199999999999</v>
      </c>
      <c r="H74" t="str">
        <f>VLOOKUP(Table8[[#This Row],[Supplier]],Table37[[Vendor_ID]:[Reputation Test]],12,0)</f>
        <v>B</v>
      </c>
      <c r="I74">
        <f>VLOOKUP(Table8[[#This Row],[PurchaseOrderID]],Purchase_Order!$A$2:$E$1228,5,0)</f>
        <v>1496</v>
      </c>
      <c r="K74">
        <f>COUNTIFS(Table37[ProductID],Table8[[#This Row],[ProductID]],Table37[Reputation Test],Table8[[#This Row],[REPUTASI]],Table37[Price],"&lt;"&amp;Table8[[#This Row],[UnitPrice]])</f>
        <v>2</v>
      </c>
      <c r="L74" s="80" t="str">
        <f>IF(Table8[[#This Row],[test]]&gt;0,"Ada vendor yang menjual produk dengan harga lebih murah","")</f>
        <v>Ada vendor yang menjual produk dengan harga lebih murah</v>
      </c>
    </row>
    <row r="75" spans="1:12" x14ac:dyDescent="0.25">
      <c r="A75" s="5">
        <v>318</v>
      </c>
      <c r="B75" s="5">
        <v>718</v>
      </c>
      <c r="C75" s="10">
        <v>43959</v>
      </c>
      <c r="D75" s="5">
        <v>3</v>
      </c>
      <c r="E75" s="5">
        <v>374</v>
      </c>
      <c r="F75" s="40">
        <v>37.180500000000002</v>
      </c>
      <c r="G75" s="40">
        <v>111.5415</v>
      </c>
      <c r="H75" t="str">
        <f>VLOOKUP(Table8[[#This Row],[Supplier]],Table37[[Vendor_ID]:[Reputation Test]],12,0)</f>
        <v>B</v>
      </c>
      <c r="I75">
        <f>VLOOKUP(Table8[[#This Row],[PurchaseOrderID]],Purchase_Order!$A$2:$E$1228,5,0)</f>
        <v>1496</v>
      </c>
      <c r="K75">
        <f>COUNTIFS(Table37[ProductID],Table8[[#This Row],[ProductID]],Table37[Reputation Test],Table8[[#This Row],[REPUTASI]],Table37[Price],"&lt;"&amp;Table8[[#This Row],[UnitPrice]])</f>
        <v>2</v>
      </c>
      <c r="L75" s="80" t="str">
        <f>IF(Table8[[#This Row],[test]]&gt;0,"Ada vendor yang menjual produk dengan harga lebih murah","")</f>
        <v>Ada vendor yang menjual produk dengan harga lebih murah</v>
      </c>
    </row>
    <row r="76" spans="1:12" x14ac:dyDescent="0.25">
      <c r="A76" s="4">
        <v>319</v>
      </c>
      <c r="B76" s="4">
        <v>719</v>
      </c>
      <c r="C76" s="11">
        <v>43959</v>
      </c>
      <c r="D76" s="4">
        <v>550</v>
      </c>
      <c r="E76" s="4">
        <v>530</v>
      </c>
      <c r="F76" s="41">
        <v>16.085999999999999</v>
      </c>
      <c r="G76" s="41">
        <v>8847.2999999999993</v>
      </c>
      <c r="H76" t="str">
        <f>VLOOKUP(Table8[[#This Row],[Supplier]],Table37[[Vendor_ID]:[Reputation Test]],12,0)</f>
        <v>A</v>
      </c>
      <c r="I76">
        <f>VLOOKUP(Table8[[#This Row],[PurchaseOrderID]],Purchase_Order!$A$2:$E$1228,5,0)</f>
        <v>1494</v>
      </c>
      <c r="K76">
        <f>COUNTIFS(Table37[ProductID],Table8[[#This Row],[ProductID]],Table37[Reputation Test],Table8[[#This Row],[REPUTASI]],Table37[Price],"&lt;"&amp;Table8[[#This Row],[UnitPrice]])</f>
        <v>1</v>
      </c>
      <c r="L76" s="80" t="str">
        <f>IF(Table8[[#This Row],[test]]&gt;0,"Ada vendor yang menjual produk dengan harga lebih murah","")</f>
        <v>Ada vendor yang menjual produk dengan harga lebih murah</v>
      </c>
    </row>
    <row r="77" spans="1:12" x14ac:dyDescent="0.25">
      <c r="A77" s="5">
        <v>320</v>
      </c>
      <c r="B77" s="5">
        <v>720</v>
      </c>
      <c r="C77" s="10">
        <v>43959</v>
      </c>
      <c r="D77" s="5">
        <v>3</v>
      </c>
      <c r="E77" s="5">
        <v>314</v>
      </c>
      <c r="F77" s="40">
        <v>57.025500000000001</v>
      </c>
      <c r="G77" s="40">
        <v>171.07650000000001</v>
      </c>
      <c r="H77" t="str">
        <f>VLOOKUP(Table8[[#This Row],[Supplier]],Table37[[Vendor_ID]:[Reputation Test]],12,0)</f>
        <v>A</v>
      </c>
      <c r="I77">
        <f>VLOOKUP(Table8[[#This Row],[PurchaseOrderID]],Purchase_Order!$A$2:$E$1228,5,0)</f>
        <v>1650</v>
      </c>
      <c r="K77">
        <f>COUNTIFS(Table37[ProductID],Table8[[#This Row],[ProductID]],Table37[Reputation Test],Table8[[#This Row],[REPUTASI]],Table37[Price],"&lt;"&amp;Table8[[#This Row],[UnitPrice]])</f>
        <v>1</v>
      </c>
      <c r="L77" s="80" t="str">
        <f>IF(Table8[[#This Row],[test]]&gt;0,"Ada vendor yang menjual produk dengan harga lebih murah","")</f>
        <v>Ada vendor yang menjual produk dengan harga lebih murah</v>
      </c>
    </row>
    <row r="78" spans="1:12" x14ac:dyDescent="0.25">
      <c r="A78" s="4">
        <v>321</v>
      </c>
      <c r="B78" s="4">
        <v>721</v>
      </c>
      <c r="C78" s="11">
        <v>43960</v>
      </c>
      <c r="D78" s="4">
        <v>550</v>
      </c>
      <c r="E78" s="4">
        <v>512</v>
      </c>
      <c r="F78" s="41">
        <v>37.085999999999999</v>
      </c>
      <c r="G78" s="41">
        <v>20397.3</v>
      </c>
      <c r="H78" t="str">
        <f>VLOOKUP(Table8[[#This Row],[Supplier]],Table37[[Vendor_ID]:[Reputation Test]],12,0)</f>
        <v>B</v>
      </c>
      <c r="I78">
        <f>VLOOKUP(Table8[[#This Row],[PurchaseOrderID]],Purchase_Order!$A$2:$E$1228,5,0)</f>
        <v>1654</v>
      </c>
      <c r="K78">
        <f>COUNTIFS(Table37[ProductID],Table8[[#This Row],[ProductID]],Table37[Reputation Test],Table8[[#This Row],[REPUTASI]],Table37[Price],"&lt;"&amp;Table8[[#This Row],[UnitPrice]])</f>
        <v>2</v>
      </c>
      <c r="L78" s="80" t="str">
        <f>IF(Table8[[#This Row],[test]]&gt;0,"Ada vendor yang menjual produk dengan harga lebih murah","")</f>
        <v>Ada vendor yang menjual produk dengan harga lebih murah</v>
      </c>
    </row>
    <row r="79" spans="1:12" x14ac:dyDescent="0.25">
      <c r="A79" s="5">
        <v>322</v>
      </c>
      <c r="B79" s="5">
        <v>722</v>
      </c>
      <c r="C79" s="10">
        <v>43960</v>
      </c>
      <c r="D79" s="5">
        <v>550</v>
      </c>
      <c r="E79" s="5">
        <v>513</v>
      </c>
      <c r="F79" s="40">
        <v>26.596499999999999</v>
      </c>
      <c r="G79" s="40">
        <v>14628.075000000001</v>
      </c>
      <c r="H79" t="str">
        <f>VLOOKUP(Table8[[#This Row],[Supplier]],Table37[[Vendor_ID]:[Reputation Test]],12,0)</f>
        <v>B</v>
      </c>
      <c r="I79">
        <f>VLOOKUP(Table8[[#This Row],[PurchaseOrderID]],Purchase_Order!$A$2:$E$1228,5,0)</f>
        <v>1664</v>
      </c>
      <c r="K79">
        <f>COUNTIFS(Table37[ProductID],Table8[[#This Row],[ProductID]],Table37[Reputation Test],Table8[[#This Row],[REPUTASI]],Table37[Price],"&lt;"&amp;Table8[[#This Row],[UnitPrice]])</f>
        <v>1</v>
      </c>
      <c r="L79" s="80" t="str">
        <f>IF(Table8[[#This Row],[test]]&gt;0,"Ada vendor yang menjual produk dengan harga lebih murah","")</f>
        <v>Ada vendor yang menjual produk dengan harga lebih murah</v>
      </c>
    </row>
    <row r="80" spans="1:12" x14ac:dyDescent="0.25">
      <c r="A80" s="4">
        <v>323</v>
      </c>
      <c r="B80" s="4">
        <v>723</v>
      </c>
      <c r="C80" s="11">
        <v>43960</v>
      </c>
      <c r="D80" s="4">
        <v>550</v>
      </c>
      <c r="E80" s="4">
        <v>319</v>
      </c>
      <c r="F80" s="41">
        <v>46.063499999999998</v>
      </c>
      <c r="G80" s="41">
        <v>25334.924999999999</v>
      </c>
      <c r="H80" t="str">
        <f>VLOOKUP(Table8[[#This Row],[Supplier]],Table37[[Vendor_ID]:[Reputation Test]],12,0)</f>
        <v>F</v>
      </c>
      <c r="I80">
        <f>VLOOKUP(Table8[[#This Row],[PurchaseOrderID]],Purchase_Order!$A$2:$E$1228,5,0)</f>
        <v>1678</v>
      </c>
      <c r="K80">
        <f>COUNTIFS(Table37[ProductID],Table8[[#This Row],[ProductID]],Table37[Reputation Test],Table8[[#This Row],[REPUTASI]],Table37[Price],"&lt;"&amp;Table8[[#This Row],[UnitPrice]])</f>
        <v>2</v>
      </c>
      <c r="L80" s="80" t="str">
        <f>IF(Table8[[#This Row],[test]]&gt;0,"Ada vendor yang menjual produk dengan harga lebih murah","")</f>
        <v>Ada vendor yang menjual produk dengan harga lebih murah</v>
      </c>
    </row>
    <row r="81" spans="1:12" x14ac:dyDescent="0.25">
      <c r="A81" s="5">
        <v>324</v>
      </c>
      <c r="B81" s="5">
        <v>724</v>
      </c>
      <c r="C81" s="10">
        <v>43960</v>
      </c>
      <c r="D81" s="5">
        <v>3</v>
      </c>
      <c r="E81" s="5">
        <v>403</v>
      </c>
      <c r="F81" s="40">
        <v>47.470500000000001</v>
      </c>
      <c r="G81" s="40">
        <v>142.41149999999999</v>
      </c>
      <c r="H81" t="str">
        <f>VLOOKUP(Table8[[#This Row],[Supplier]],Table37[[Vendor_ID]:[Reputation Test]],12,0)</f>
        <v>B</v>
      </c>
      <c r="I81">
        <f>VLOOKUP(Table8[[#This Row],[PurchaseOrderID]],Purchase_Order!$A$2:$E$1228,5,0)</f>
        <v>1616</v>
      </c>
      <c r="K81">
        <f>COUNTIFS(Table37[ProductID],Table8[[#This Row],[ProductID]],Table37[Reputation Test],Table8[[#This Row],[REPUTASI]],Table37[Price],"&lt;"&amp;Table8[[#This Row],[UnitPrice]])</f>
        <v>1</v>
      </c>
      <c r="L81" s="80" t="str">
        <f>IF(Table8[[#This Row],[test]]&gt;0,"Ada vendor yang menjual produk dengan harga lebih murah","")</f>
        <v>Ada vendor yang menjual produk dengan harga lebih murah</v>
      </c>
    </row>
    <row r="82" spans="1:12" x14ac:dyDescent="0.25">
      <c r="A82" s="4">
        <v>324</v>
      </c>
      <c r="B82" s="4">
        <v>725</v>
      </c>
      <c r="C82" s="11">
        <v>43960</v>
      </c>
      <c r="D82" s="4">
        <v>3</v>
      </c>
      <c r="E82" s="4">
        <v>404</v>
      </c>
      <c r="F82" s="41">
        <v>45.3705</v>
      </c>
      <c r="G82" s="41">
        <v>136.11150000000001</v>
      </c>
      <c r="H82" t="str">
        <f>VLOOKUP(Table8[[#This Row],[Supplier]],Table37[[Vendor_ID]:[Reputation Test]],12,0)</f>
        <v>B</v>
      </c>
      <c r="I82">
        <f>VLOOKUP(Table8[[#This Row],[PurchaseOrderID]],Purchase_Order!$A$2:$E$1228,5,0)</f>
        <v>1616</v>
      </c>
      <c r="K82">
        <f>COUNTIFS(Table37[ProductID],Table8[[#This Row],[ProductID]],Table37[Reputation Test],Table8[[#This Row],[REPUTASI]],Table37[Price],"&lt;"&amp;Table8[[#This Row],[UnitPrice]])</f>
        <v>1</v>
      </c>
      <c r="L82" s="80" t="str">
        <f>IF(Table8[[#This Row],[test]]&gt;0,"Ada vendor yang menjual produk dengan harga lebih murah","")</f>
        <v>Ada vendor yang menjual produk dengan harga lebih murah</v>
      </c>
    </row>
    <row r="83" spans="1:12" x14ac:dyDescent="0.25">
      <c r="A83" s="5">
        <v>325</v>
      </c>
      <c r="B83" s="5">
        <v>726</v>
      </c>
      <c r="C83" s="10">
        <v>43960</v>
      </c>
      <c r="D83" s="5">
        <v>3</v>
      </c>
      <c r="E83" s="5">
        <v>426</v>
      </c>
      <c r="F83" s="40">
        <v>43.323</v>
      </c>
      <c r="G83" s="40">
        <v>129.96899999999999</v>
      </c>
      <c r="H83" t="str">
        <f>VLOOKUP(Table8[[#This Row],[Supplier]],Table37[[Vendor_ID]:[Reputation Test]],12,0)</f>
        <v>B</v>
      </c>
      <c r="I83">
        <f>VLOOKUP(Table8[[#This Row],[PurchaseOrderID]],Purchase_Order!$A$2:$E$1228,5,0)</f>
        <v>1492</v>
      </c>
      <c r="K83">
        <f>COUNTIFS(Table37[ProductID],Table8[[#This Row],[ProductID]],Table37[Reputation Test],Table8[[#This Row],[REPUTASI]],Table37[Price],"&lt;"&amp;Table8[[#This Row],[UnitPrice]])</f>
        <v>3</v>
      </c>
      <c r="L83" s="80" t="str">
        <f>IF(Table8[[#This Row],[test]]&gt;0,"Ada vendor yang menjual produk dengan harga lebih murah","")</f>
        <v>Ada vendor yang menjual produk dengan harga lebih murah</v>
      </c>
    </row>
    <row r="84" spans="1:12" x14ac:dyDescent="0.25">
      <c r="A84" s="4">
        <v>325</v>
      </c>
      <c r="B84" s="4">
        <v>727</v>
      </c>
      <c r="C84" s="11">
        <v>43960</v>
      </c>
      <c r="D84" s="4">
        <v>3</v>
      </c>
      <c r="E84" s="4">
        <v>427</v>
      </c>
      <c r="F84" s="41">
        <v>47.596499999999999</v>
      </c>
      <c r="G84" s="41">
        <v>142.7895</v>
      </c>
      <c r="H84" t="str">
        <f>VLOOKUP(Table8[[#This Row],[Supplier]],Table37[[Vendor_ID]:[Reputation Test]],12,0)</f>
        <v>B</v>
      </c>
      <c r="I84">
        <f>VLOOKUP(Table8[[#This Row],[PurchaseOrderID]],Purchase_Order!$A$2:$E$1228,5,0)</f>
        <v>1492</v>
      </c>
      <c r="K84">
        <f>COUNTIFS(Table37[ProductID],Table8[[#This Row],[ProductID]],Table37[Reputation Test],Table8[[#This Row],[REPUTASI]],Table37[Price],"&lt;"&amp;Table8[[#This Row],[UnitPrice]])</f>
        <v>3</v>
      </c>
      <c r="L84" s="80" t="str">
        <f>IF(Table8[[#This Row],[test]]&gt;0,"Ada vendor yang menjual produk dengan harga lebih murah","")</f>
        <v>Ada vendor yang menjual produk dengan harga lebih murah</v>
      </c>
    </row>
    <row r="85" spans="1:12" x14ac:dyDescent="0.25">
      <c r="A85" s="5">
        <v>325</v>
      </c>
      <c r="B85" s="5">
        <v>728</v>
      </c>
      <c r="C85" s="10">
        <v>43960</v>
      </c>
      <c r="D85" s="5">
        <v>3</v>
      </c>
      <c r="E85" s="5">
        <v>428</v>
      </c>
      <c r="F85" s="40">
        <v>43.323</v>
      </c>
      <c r="G85" s="40">
        <v>129.96899999999999</v>
      </c>
      <c r="H85" t="str">
        <f>VLOOKUP(Table8[[#This Row],[Supplier]],Table37[[Vendor_ID]:[Reputation Test]],12,0)</f>
        <v>B</v>
      </c>
      <c r="I85">
        <f>VLOOKUP(Table8[[#This Row],[PurchaseOrderID]],Purchase_Order!$A$2:$E$1228,5,0)</f>
        <v>1492</v>
      </c>
      <c r="K85">
        <f>COUNTIFS(Table37[ProductID],Table8[[#This Row],[ProductID]],Table37[Reputation Test],Table8[[#This Row],[REPUTASI]],Table37[Price],"&lt;"&amp;Table8[[#This Row],[UnitPrice]])</f>
        <v>3</v>
      </c>
      <c r="L85" s="80" t="str">
        <f>IF(Table8[[#This Row],[test]]&gt;0,"Ada vendor yang menjual produk dengan harga lebih murah","")</f>
        <v>Ada vendor yang menjual produk dengan harga lebih murah</v>
      </c>
    </row>
    <row r="86" spans="1:12" x14ac:dyDescent="0.25">
      <c r="A86" s="4">
        <v>325</v>
      </c>
      <c r="B86" s="4">
        <v>729</v>
      </c>
      <c r="C86" s="11">
        <v>43960</v>
      </c>
      <c r="D86" s="4">
        <v>3</v>
      </c>
      <c r="E86" s="4">
        <v>429</v>
      </c>
      <c r="F86" s="41">
        <v>41.222999999999999</v>
      </c>
      <c r="G86" s="41">
        <v>123.669</v>
      </c>
      <c r="H86" t="str">
        <f>VLOOKUP(Table8[[#This Row],[Supplier]],Table37[[Vendor_ID]:[Reputation Test]],12,0)</f>
        <v>B</v>
      </c>
      <c r="I86">
        <f>VLOOKUP(Table8[[#This Row],[PurchaseOrderID]],Purchase_Order!$A$2:$E$1228,5,0)</f>
        <v>1492</v>
      </c>
      <c r="K86">
        <f>COUNTIFS(Table37[ProductID],Table8[[#This Row],[ProductID]],Table37[Reputation Test],Table8[[#This Row],[REPUTASI]],Table37[Price],"&lt;"&amp;Table8[[#This Row],[UnitPrice]])</f>
        <v>3</v>
      </c>
      <c r="L86" s="80" t="str">
        <f>IF(Table8[[#This Row],[test]]&gt;0,"Ada vendor yang menjual produk dengan harga lebih murah","")</f>
        <v>Ada vendor yang menjual produk dengan harga lebih murah</v>
      </c>
    </row>
    <row r="87" spans="1:12" x14ac:dyDescent="0.25">
      <c r="A87" s="5">
        <v>325</v>
      </c>
      <c r="B87" s="5">
        <v>730</v>
      </c>
      <c r="C87" s="10">
        <v>43960</v>
      </c>
      <c r="D87" s="5">
        <v>3</v>
      </c>
      <c r="E87" s="5">
        <v>430</v>
      </c>
      <c r="F87" s="40">
        <v>45.496499999999997</v>
      </c>
      <c r="G87" s="40">
        <v>136.48949999999999</v>
      </c>
      <c r="H87" t="str">
        <f>VLOOKUP(Table8[[#This Row],[Supplier]],Table37[[Vendor_ID]:[Reputation Test]],12,0)</f>
        <v>B</v>
      </c>
      <c r="I87">
        <f>VLOOKUP(Table8[[#This Row],[PurchaseOrderID]],Purchase_Order!$A$2:$E$1228,5,0)</f>
        <v>1492</v>
      </c>
      <c r="K87">
        <f>COUNTIFS(Table37[ProductID],Table8[[#This Row],[ProductID]],Table37[Reputation Test],Table8[[#This Row],[REPUTASI]],Table37[Price],"&lt;"&amp;Table8[[#This Row],[UnitPrice]])</f>
        <v>3</v>
      </c>
      <c r="L87" s="80" t="str">
        <f>IF(Table8[[#This Row],[test]]&gt;0,"Ada vendor yang menjual produk dengan harga lebih murah","")</f>
        <v>Ada vendor yang menjual produk dengan harga lebih murah</v>
      </c>
    </row>
    <row r="88" spans="1:12" x14ac:dyDescent="0.25">
      <c r="A88" s="4">
        <v>325</v>
      </c>
      <c r="B88" s="4">
        <v>731</v>
      </c>
      <c r="C88" s="11">
        <v>43960</v>
      </c>
      <c r="D88" s="4">
        <v>3</v>
      </c>
      <c r="E88" s="4">
        <v>431</v>
      </c>
      <c r="F88" s="41">
        <v>41.222999999999999</v>
      </c>
      <c r="G88" s="41">
        <v>123.669</v>
      </c>
      <c r="H88" t="str">
        <f>VLOOKUP(Table8[[#This Row],[Supplier]],Table37[[Vendor_ID]:[Reputation Test]],12,0)</f>
        <v>B</v>
      </c>
      <c r="I88">
        <f>VLOOKUP(Table8[[#This Row],[PurchaseOrderID]],Purchase_Order!$A$2:$E$1228,5,0)</f>
        <v>1492</v>
      </c>
      <c r="K88">
        <f>COUNTIFS(Table37[ProductID],Table8[[#This Row],[ProductID]],Table37[Reputation Test],Table8[[#This Row],[REPUTASI]],Table37[Price],"&lt;"&amp;Table8[[#This Row],[UnitPrice]])</f>
        <v>3</v>
      </c>
      <c r="L88" s="80" t="str">
        <f>IF(Table8[[#This Row],[test]]&gt;0,"Ada vendor yang menjual produk dengan harga lebih murah","")</f>
        <v>Ada vendor yang menjual produk dengan harga lebih murah</v>
      </c>
    </row>
    <row r="89" spans="1:12" x14ac:dyDescent="0.25">
      <c r="A89" s="5">
        <v>325</v>
      </c>
      <c r="B89" s="5">
        <v>732</v>
      </c>
      <c r="C89" s="10">
        <v>43960</v>
      </c>
      <c r="D89" s="5">
        <v>3</v>
      </c>
      <c r="E89" s="5">
        <v>432</v>
      </c>
      <c r="F89" s="40">
        <v>39.122999999999998</v>
      </c>
      <c r="G89" s="40">
        <v>117.369</v>
      </c>
      <c r="H89" t="str">
        <f>VLOOKUP(Table8[[#This Row],[Supplier]],Table37[[Vendor_ID]:[Reputation Test]],12,0)</f>
        <v>B</v>
      </c>
      <c r="I89">
        <f>VLOOKUP(Table8[[#This Row],[PurchaseOrderID]],Purchase_Order!$A$2:$E$1228,5,0)</f>
        <v>1492</v>
      </c>
      <c r="K89">
        <f>COUNTIFS(Table37[ProductID],Table8[[#This Row],[ProductID]],Table37[Reputation Test],Table8[[#This Row],[REPUTASI]],Table37[Price],"&lt;"&amp;Table8[[#This Row],[UnitPrice]])</f>
        <v>3</v>
      </c>
      <c r="L89" s="80" t="str">
        <f>IF(Table8[[#This Row],[test]]&gt;0,"Ada vendor yang menjual produk dengan harga lebih murah","")</f>
        <v>Ada vendor yang menjual produk dengan harga lebih murah</v>
      </c>
    </row>
    <row r="90" spans="1:12" x14ac:dyDescent="0.25">
      <c r="A90" s="4">
        <v>325</v>
      </c>
      <c r="B90" s="4">
        <v>733</v>
      </c>
      <c r="C90" s="11">
        <v>43960</v>
      </c>
      <c r="D90" s="4">
        <v>3</v>
      </c>
      <c r="E90" s="4">
        <v>433</v>
      </c>
      <c r="F90" s="41">
        <v>43.396500000000003</v>
      </c>
      <c r="G90" s="41">
        <v>130.18950000000001</v>
      </c>
      <c r="H90" t="str">
        <f>VLOOKUP(Table8[[#This Row],[Supplier]],Table37[[Vendor_ID]:[Reputation Test]],12,0)</f>
        <v>B</v>
      </c>
      <c r="I90">
        <f>VLOOKUP(Table8[[#This Row],[PurchaseOrderID]],Purchase_Order!$A$2:$E$1228,5,0)</f>
        <v>1492</v>
      </c>
      <c r="K90">
        <f>COUNTIFS(Table37[ProductID],Table8[[#This Row],[ProductID]],Table37[Reputation Test],Table8[[#This Row],[REPUTASI]],Table37[Price],"&lt;"&amp;Table8[[#This Row],[UnitPrice]])</f>
        <v>3</v>
      </c>
      <c r="L90" s="80" t="str">
        <f>IF(Table8[[#This Row],[test]]&gt;0,"Ada vendor yang menjual produk dengan harga lebih murah","")</f>
        <v>Ada vendor yang menjual produk dengan harga lebih murah</v>
      </c>
    </row>
    <row r="91" spans="1:12" x14ac:dyDescent="0.25">
      <c r="A91" s="5">
        <v>325</v>
      </c>
      <c r="B91" s="5">
        <v>734</v>
      </c>
      <c r="C91" s="10">
        <v>43960</v>
      </c>
      <c r="D91" s="5">
        <v>3</v>
      </c>
      <c r="E91" s="5">
        <v>434</v>
      </c>
      <c r="F91" s="40">
        <v>39.122999999999998</v>
      </c>
      <c r="G91" s="40">
        <v>117.369</v>
      </c>
      <c r="H91" t="str">
        <f>VLOOKUP(Table8[[#This Row],[Supplier]],Table37[[Vendor_ID]:[Reputation Test]],12,0)</f>
        <v>B</v>
      </c>
      <c r="I91">
        <f>VLOOKUP(Table8[[#This Row],[PurchaseOrderID]],Purchase_Order!$A$2:$E$1228,5,0)</f>
        <v>1492</v>
      </c>
      <c r="K91">
        <f>COUNTIFS(Table37[ProductID],Table8[[#This Row],[ProductID]],Table37[Reputation Test],Table8[[#This Row],[REPUTASI]],Table37[Price],"&lt;"&amp;Table8[[#This Row],[UnitPrice]])</f>
        <v>3</v>
      </c>
      <c r="L91" s="80" t="str">
        <f>IF(Table8[[#This Row],[test]]&gt;0,"Ada vendor yang menjual produk dengan harga lebih murah","")</f>
        <v>Ada vendor yang menjual produk dengan harga lebih murah</v>
      </c>
    </row>
    <row r="92" spans="1:12" x14ac:dyDescent="0.25">
      <c r="A92" s="4">
        <v>325</v>
      </c>
      <c r="B92" s="4">
        <v>735</v>
      </c>
      <c r="C92" s="11">
        <v>43960</v>
      </c>
      <c r="D92" s="4">
        <v>3</v>
      </c>
      <c r="E92" s="4">
        <v>435</v>
      </c>
      <c r="F92" s="41">
        <v>37.023000000000003</v>
      </c>
      <c r="G92" s="41">
        <v>111.069</v>
      </c>
      <c r="H92" t="str">
        <f>VLOOKUP(Table8[[#This Row],[Supplier]],Table37[[Vendor_ID]:[Reputation Test]],12,0)</f>
        <v>B</v>
      </c>
      <c r="I92">
        <f>VLOOKUP(Table8[[#This Row],[PurchaseOrderID]],Purchase_Order!$A$2:$E$1228,5,0)</f>
        <v>1492</v>
      </c>
      <c r="K92">
        <f>COUNTIFS(Table37[ProductID],Table8[[#This Row],[ProductID]],Table37[Reputation Test],Table8[[#This Row],[REPUTASI]],Table37[Price],"&lt;"&amp;Table8[[#This Row],[UnitPrice]])</f>
        <v>3</v>
      </c>
      <c r="L92" s="80" t="str">
        <f>IF(Table8[[#This Row],[test]]&gt;0,"Ada vendor yang menjual produk dengan harga lebih murah","")</f>
        <v>Ada vendor yang menjual produk dengan harga lebih murah</v>
      </c>
    </row>
    <row r="93" spans="1:12" x14ac:dyDescent="0.25">
      <c r="A93" s="5">
        <v>325</v>
      </c>
      <c r="B93" s="5">
        <v>736</v>
      </c>
      <c r="C93" s="10">
        <v>43960</v>
      </c>
      <c r="D93" s="5">
        <v>3</v>
      </c>
      <c r="E93" s="5">
        <v>436</v>
      </c>
      <c r="F93" s="40">
        <v>41.296500000000002</v>
      </c>
      <c r="G93" s="40">
        <v>123.8895</v>
      </c>
      <c r="H93" t="str">
        <f>VLOOKUP(Table8[[#This Row],[Supplier]],Table37[[Vendor_ID]:[Reputation Test]],12,0)</f>
        <v>B</v>
      </c>
      <c r="I93">
        <f>VLOOKUP(Table8[[#This Row],[PurchaseOrderID]],Purchase_Order!$A$2:$E$1228,5,0)</f>
        <v>1492</v>
      </c>
      <c r="K93">
        <f>COUNTIFS(Table37[ProductID],Table8[[#This Row],[ProductID]],Table37[Reputation Test],Table8[[#This Row],[REPUTASI]],Table37[Price],"&lt;"&amp;Table8[[#This Row],[UnitPrice]])</f>
        <v>3</v>
      </c>
      <c r="L93" s="80" t="str">
        <f>IF(Table8[[#This Row],[test]]&gt;0,"Ada vendor yang menjual produk dengan harga lebih murah","")</f>
        <v>Ada vendor yang menjual produk dengan harga lebih murah</v>
      </c>
    </row>
    <row r="94" spans="1:12" x14ac:dyDescent="0.25">
      <c r="A94" s="4">
        <v>325</v>
      </c>
      <c r="B94" s="4">
        <v>737</v>
      </c>
      <c r="C94" s="11">
        <v>43960</v>
      </c>
      <c r="D94" s="4">
        <v>3</v>
      </c>
      <c r="E94" s="4">
        <v>437</v>
      </c>
      <c r="F94" s="41">
        <v>37.023000000000003</v>
      </c>
      <c r="G94" s="41">
        <v>111.069</v>
      </c>
      <c r="H94" t="str">
        <f>VLOOKUP(Table8[[#This Row],[Supplier]],Table37[[Vendor_ID]:[Reputation Test]],12,0)</f>
        <v>B</v>
      </c>
      <c r="I94">
        <f>VLOOKUP(Table8[[#This Row],[PurchaseOrderID]],Purchase_Order!$A$2:$E$1228,5,0)</f>
        <v>1492</v>
      </c>
      <c r="K94">
        <f>COUNTIFS(Table37[ProductID],Table8[[#This Row],[ProductID]],Table37[Reputation Test],Table8[[#This Row],[REPUTASI]],Table37[Price],"&lt;"&amp;Table8[[#This Row],[UnitPrice]])</f>
        <v>3</v>
      </c>
      <c r="L94" s="80" t="str">
        <f>IF(Table8[[#This Row],[test]]&gt;0,"Ada vendor yang menjual produk dengan harga lebih murah","")</f>
        <v>Ada vendor yang menjual produk dengan harga lebih murah</v>
      </c>
    </row>
    <row r="95" spans="1:12" x14ac:dyDescent="0.25">
      <c r="A95" s="5">
        <v>326</v>
      </c>
      <c r="B95" s="5">
        <v>738</v>
      </c>
      <c r="C95" s="10">
        <v>43960</v>
      </c>
      <c r="D95" s="5">
        <v>3</v>
      </c>
      <c r="E95" s="5">
        <v>320</v>
      </c>
      <c r="F95" s="40">
        <v>47.470500000000001</v>
      </c>
      <c r="G95" s="40">
        <v>142.41149999999999</v>
      </c>
      <c r="H95" t="str">
        <f>VLOOKUP(Table8[[#This Row],[Supplier]],Table37[[Vendor_ID]:[Reputation Test]],12,0)</f>
        <v>B</v>
      </c>
      <c r="I95">
        <f>VLOOKUP(Table8[[#This Row],[PurchaseOrderID]],Purchase_Order!$A$2:$E$1228,5,0)</f>
        <v>1602</v>
      </c>
      <c r="K95">
        <f>COUNTIFS(Table37[ProductID],Table8[[#This Row],[ProductID]],Table37[Reputation Test],Table8[[#This Row],[REPUTASI]],Table37[Price],"&lt;"&amp;Table8[[#This Row],[UnitPrice]])</f>
        <v>2</v>
      </c>
      <c r="L95" s="80" t="str">
        <f>IF(Table8[[#This Row],[test]]&gt;0,"Ada vendor yang menjual produk dengan harga lebih murah","")</f>
        <v>Ada vendor yang menjual produk dengan harga lebih murah</v>
      </c>
    </row>
    <row r="96" spans="1:12" x14ac:dyDescent="0.25">
      <c r="A96" s="4">
        <v>326</v>
      </c>
      <c r="B96" s="4">
        <v>739</v>
      </c>
      <c r="C96" s="11">
        <v>43960</v>
      </c>
      <c r="D96" s="4">
        <v>3</v>
      </c>
      <c r="E96" s="4">
        <v>321</v>
      </c>
      <c r="F96" s="41">
        <v>42.798000000000002</v>
      </c>
      <c r="G96" s="41">
        <v>128.39400000000001</v>
      </c>
      <c r="H96" t="str">
        <f>VLOOKUP(Table8[[#This Row],[Supplier]],Table37[[Vendor_ID]:[Reputation Test]],12,0)</f>
        <v>B</v>
      </c>
      <c r="I96">
        <f>VLOOKUP(Table8[[#This Row],[PurchaseOrderID]],Purchase_Order!$A$2:$E$1228,5,0)</f>
        <v>1602</v>
      </c>
      <c r="K96">
        <f>COUNTIFS(Table37[ProductID],Table8[[#This Row],[ProductID]],Table37[Reputation Test],Table8[[#This Row],[REPUTASI]],Table37[Price],"&lt;"&amp;Table8[[#This Row],[UnitPrice]])</f>
        <v>2</v>
      </c>
      <c r="L96" s="80" t="str">
        <f>IF(Table8[[#This Row],[test]]&gt;0,"Ada vendor yang menjual produk dengan harga lebih murah","")</f>
        <v>Ada vendor yang menjual produk dengan harga lebih murah</v>
      </c>
    </row>
    <row r="97" spans="1:12" hidden="1" x14ac:dyDescent="0.25">
      <c r="A97" s="5">
        <v>326</v>
      </c>
      <c r="B97" s="5">
        <v>740</v>
      </c>
      <c r="C97" s="10">
        <v>43960</v>
      </c>
      <c r="D97" s="5">
        <v>6</v>
      </c>
      <c r="E97" s="5">
        <v>322</v>
      </c>
      <c r="F97" s="40">
        <v>2.4205000000000001</v>
      </c>
      <c r="G97" s="40">
        <v>525.23</v>
      </c>
      <c r="H97" t="str">
        <f>VLOOKUP(Table8[[#This Row],[Supplier]],Table37[[Vendor_ID]:[Reputation Test]],12,0)</f>
        <v>B</v>
      </c>
      <c r="I97">
        <f>VLOOKUP(Table8[[#This Row],[PurchaseOrderID]],Purchase_Order!$A$2:$E$1228,5,0)</f>
        <v>1602</v>
      </c>
      <c r="K97">
        <f>COUNTIFS(Table37[ProductID],Table8[[#This Row],[ProductID]],Table37[Reputation Test],Table8[[#This Row],[REPUTASI]],Table37[Price],"&lt;"&amp;Table8[[#This Row],[UnitPrice]])</f>
        <v>0</v>
      </c>
      <c r="L97" s="80" t="str">
        <f>IF(Table8[[#This Row],[test]]&gt;0,"Ada vendor yang menjual produk dengan harga lebih murah","")</f>
        <v/>
      </c>
    </row>
    <row r="98" spans="1:12" x14ac:dyDescent="0.25">
      <c r="A98" s="4">
        <v>327</v>
      </c>
      <c r="B98" s="4">
        <v>741</v>
      </c>
      <c r="C98" s="11">
        <v>43960</v>
      </c>
      <c r="D98" s="4">
        <v>3</v>
      </c>
      <c r="E98" s="4">
        <v>455</v>
      </c>
      <c r="F98" s="41">
        <v>45.654000000000003</v>
      </c>
      <c r="G98" s="41">
        <v>136.96199999999999</v>
      </c>
      <c r="H98" t="str">
        <f>VLOOKUP(Table8[[#This Row],[Supplier]],Table37[[Vendor_ID]:[Reputation Test]],12,0)</f>
        <v>A</v>
      </c>
      <c r="I98">
        <f>VLOOKUP(Table8[[#This Row],[PurchaseOrderID]],Purchase_Order!$A$2:$E$1228,5,0)</f>
        <v>1540</v>
      </c>
      <c r="K98">
        <f>COUNTIFS(Table37[ProductID],Table8[[#This Row],[ProductID]],Table37[Reputation Test],Table8[[#This Row],[REPUTASI]],Table37[Price],"&lt;"&amp;Table8[[#This Row],[UnitPrice]])</f>
        <v>2</v>
      </c>
      <c r="L98" s="80" t="str">
        <f>IF(Table8[[#This Row],[test]]&gt;0,"Ada vendor yang menjual produk dengan harga lebih murah","")</f>
        <v>Ada vendor yang menjual produk dengan harga lebih murah</v>
      </c>
    </row>
    <row r="99" spans="1:12" x14ac:dyDescent="0.25">
      <c r="A99" s="5">
        <v>327</v>
      </c>
      <c r="B99" s="5">
        <v>742</v>
      </c>
      <c r="C99" s="10">
        <v>43960</v>
      </c>
      <c r="D99" s="5">
        <v>3</v>
      </c>
      <c r="E99" s="5">
        <v>456</v>
      </c>
      <c r="F99" s="40">
        <v>41.380499999999998</v>
      </c>
      <c r="G99" s="40">
        <v>124.14149999999999</v>
      </c>
      <c r="H99" t="str">
        <f>VLOOKUP(Table8[[#This Row],[Supplier]],Table37[[Vendor_ID]:[Reputation Test]],12,0)</f>
        <v>A</v>
      </c>
      <c r="I99">
        <f>VLOOKUP(Table8[[#This Row],[PurchaseOrderID]],Purchase_Order!$A$2:$E$1228,5,0)</f>
        <v>1540</v>
      </c>
      <c r="K99">
        <f>COUNTIFS(Table37[ProductID],Table8[[#This Row],[ProductID]],Table37[Reputation Test],Table8[[#This Row],[REPUTASI]],Table37[Price],"&lt;"&amp;Table8[[#This Row],[UnitPrice]])</f>
        <v>1</v>
      </c>
      <c r="L99" s="80" t="str">
        <f>IF(Table8[[#This Row],[test]]&gt;0,"Ada vendor yang menjual produk dengan harga lebih murah","")</f>
        <v>Ada vendor yang menjual produk dengan harga lebih murah</v>
      </c>
    </row>
    <row r="100" spans="1:12" x14ac:dyDescent="0.25">
      <c r="A100" s="4">
        <v>327</v>
      </c>
      <c r="B100" s="4">
        <v>743</v>
      </c>
      <c r="C100" s="11">
        <v>43960</v>
      </c>
      <c r="D100" s="4">
        <v>3</v>
      </c>
      <c r="E100" s="4">
        <v>457</v>
      </c>
      <c r="F100" s="41">
        <v>39.280500000000004</v>
      </c>
      <c r="G100" s="41">
        <v>117.8415</v>
      </c>
      <c r="H100" t="str">
        <f>VLOOKUP(Table8[[#This Row],[Supplier]],Table37[[Vendor_ID]:[Reputation Test]],12,0)</f>
        <v>A</v>
      </c>
      <c r="I100">
        <f>VLOOKUP(Table8[[#This Row],[PurchaseOrderID]],Purchase_Order!$A$2:$E$1228,5,0)</f>
        <v>1540</v>
      </c>
      <c r="K100">
        <f>COUNTIFS(Table37[ProductID],Table8[[#This Row],[ProductID]],Table37[Reputation Test],Table8[[#This Row],[REPUTASI]],Table37[Price],"&lt;"&amp;Table8[[#This Row],[UnitPrice]])</f>
        <v>1</v>
      </c>
      <c r="L100" s="80" t="str">
        <f>IF(Table8[[#This Row],[test]]&gt;0,"Ada vendor yang menjual produk dengan harga lebih murah","")</f>
        <v>Ada vendor yang menjual produk dengan harga lebih murah</v>
      </c>
    </row>
    <row r="101" spans="1:12" x14ac:dyDescent="0.25">
      <c r="A101" s="5">
        <v>327</v>
      </c>
      <c r="B101" s="5">
        <v>744</v>
      </c>
      <c r="C101" s="10">
        <v>43960</v>
      </c>
      <c r="D101" s="5">
        <v>3</v>
      </c>
      <c r="E101" s="5">
        <v>458</v>
      </c>
      <c r="F101" s="40">
        <v>43.554000000000002</v>
      </c>
      <c r="G101" s="40">
        <v>130.66200000000001</v>
      </c>
      <c r="H101" t="str">
        <f>VLOOKUP(Table8[[#This Row],[Supplier]],Table37[[Vendor_ID]:[Reputation Test]],12,0)</f>
        <v>A</v>
      </c>
      <c r="I101">
        <f>VLOOKUP(Table8[[#This Row],[PurchaseOrderID]],Purchase_Order!$A$2:$E$1228,5,0)</f>
        <v>1540</v>
      </c>
      <c r="K101">
        <f>COUNTIFS(Table37[ProductID],Table8[[#This Row],[ProductID]],Table37[Reputation Test],Table8[[#This Row],[REPUTASI]],Table37[Price],"&lt;"&amp;Table8[[#This Row],[UnitPrice]])</f>
        <v>2</v>
      </c>
      <c r="L101" s="80" t="str">
        <f>IF(Table8[[#This Row],[test]]&gt;0,"Ada vendor yang menjual produk dengan harga lebih murah","")</f>
        <v>Ada vendor yang menjual produk dengan harga lebih murah</v>
      </c>
    </row>
    <row r="102" spans="1:12" x14ac:dyDescent="0.25">
      <c r="A102" s="4">
        <v>327</v>
      </c>
      <c r="B102" s="4">
        <v>745</v>
      </c>
      <c r="C102" s="11">
        <v>43960</v>
      </c>
      <c r="D102" s="4">
        <v>3</v>
      </c>
      <c r="E102" s="4">
        <v>459</v>
      </c>
      <c r="F102" s="41">
        <v>39.280500000000004</v>
      </c>
      <c r="G102" s="41">
        <v>117.8415</v>
      </c>
      <c r="H102" t="str">
        <f>VLOOKUP(Table8[[#This Row],[Supplier]],Table37[[Vendor_ID]:[Reputation Test]],12,0)</f>
        <v>A</v>
      </c>
      <c r="I102">
        <f>VLOOKUP(Table8[[#This Row],[PurchaseOrderID]],Purchase_Order!$A$2:$E$1228,5,0)</f>
        <v>1540</v>
      </c>
      <c r="K102">
        <f>COUNTIFS(Table37[ProductID],Table8[[#This Row],[ProductID]],Table37[Reputation Test],Table8[[#This Row],[REPUTASI]],Table37[Price],"&lt;"&amp;Table8[[#This Row],[UnitPrice]])</f>
        <v>1</v>
      </c>
      <c r="L102" s="80" t="str">
        <f>IF(Table8[[#This Row],[test]]&gt;0,"Ada vendor yang menjual produk dengan harga lebih murah","")</f>
        <v>Ada vendor yang menjual produk dengan harga lebih murah</v>
      </c>
    </row>
    <row r="103" spans="1:12" x14ac:dyDescent="0.25">
      <c r="A103" s="5">
        <v>327</v>
      </c>
      <c r="B103" s="5">
        <v>746</v>
      </c>
      <c r="C103" s="10">
        <v>43960</v>
      </c>
      <c r="D103" s="5">
        <v>3</v>
      </c>
      <c r="E103" s="5">
        <v>460</v>
      </c>
      <c r="F103" s="40">
        <v>37.180500000000002</v>
      </c>
      <c r="G103" s="40">
        <v>111.5415</v>
      </c>
      <c r="H103" t="str">
        <f>VLOOKUP(Table8[[#This Row],[Supplier]],Table37[[Vendor_ID]:[Reputation Test]],12,0)</f>
        <v>A</v>
      </c>
      <c r="I103">
        <f>VLOOKUP(Table8[[#This Row],[PurchaseOrderID]],Purchase_Order!$A$2:$E$1228,5,0)</f>
        <v>1540</v>
      </c>
      <c r="K103">
        <f>COUNTIFS(Table37[ProductID],Table8[[#This Row],[ProductID]],Table37[Reputation Test],Table8[[#This Row],[REPUTASI]],Table37[Price],"&lt;"&amp;Table8[[#This Row],[UnitPrice]])</f>
        <v>1</v>
      </c>
      <c r="L103" s="80" t="str">
        <f>IF(Table8[[#This Row],[test]]&gt;0,"Ada vendor yang menjual produk dengan harga lebih murah","")</f>
        <v>Ada vendor yang menjual produk dengan harga lebih murah</v>
      </c>
    </row>
    <row r="104" spans="1:12" x14ac:dyDescent="0.25">
      <c r="A104" s="4">
        <v>328</v>
      </c>
      <c r="B104" s="4">
        <v>747</v>
      </c>
      <c r="C104" s="11">
        <v>43960</v>
      </c>
      <c r="D104" s="4">
        <v>550</v>
      </c>
      <c r="E104" s="4">
        <v>941</v>
      </c>
      <c r="F104" s="41">
        <v>62.9895</v>
      </c>
      <c r="G104" s="41">
        <v>34644.224999999999</v>
      </c>
      <c r="H104" t="str">
        <f>VLOOKUP(Table8[[#This Row],[Supplier]],Table37[[Vendor_ID]:[Reputation Test]],12,0)</f>
        <v>B</v>
      </c>
      <c r="I104">
        <f>VLOOKUP(Table8[[#This Row],[PurchaseOrderID]],Purchase_Order!$A$2:$E$1228,5,0)</f>
        <v>1628</v>
      </c>
      <c r="K104">
        <f>COUNTIFS(Table37[ProductID],Table8[[#This Row],[ProductID]],Table37[Reputation Test],Table8[[#This Row],[REPUTASI]],Table37[Price],"&lt;"&amp;Table8[[#This Row],[UnitPrice]])</f>
        <v>1</v>
      </c>
      <c r="L104" s="80" t="str">
        <f>IF(Table8[[#This Row],[test]]&gt;0,"Ada vendor yang menjual produk dengan harga lebih murah","")</f>
        <v>Ada vendor yang menjual produk dengan harga lebih murah</v>
      </c>
    </row>
    <row r="105" spans="1:12" x14ac:dyDescent="0.25">
      <c r="A105" s="5">
        <v>329</v>
      </c>
      <c r="B105" s="5">
        <v>748</v>
      </c>
      <c r="C105" s="10">
        <v>43960</v>
      </c>
      <c r="D105" s="5">
        <v>3</v>
      </c>
      <c r="E105" s="5">
        <v>320</v>
      </c>
      <c r="F105" s="40">
        <v>45.3705</v>
      </c>
      <c r="G105" s="40">
        <v>136.11150000000001</v>
      </c>
      <c r="H105" t="str">
        <f>VLOOKUP(Table8[[#This Row],[Supplier]],Table37[[Vendor_ID]:[Reputation Test]],12,0)</f>
        <v>A</v>
      </c>
      <c r="I105">
        <f>VLOOKUP(Table8[[#This Row],[PurchaseOrderID]],Purchase_Order!$A$2:$E$1228,5,0)</f>
        <v>1604</v>
      </c>
      <c r="K105">
        <f>COUNTIFS(Table37[ProductID],Table8[[#This Row],[ProductID]],Table37[Reputation Test],Table8[[#This Row],[REPUTASI]],Table37[Price],"&lt;"&amp;Table8[[#This Row],[UnitPrice]])</f>
        <v>1</v>
      </c>
      <c r="L105" s="80" t="str">
        <f>IF(Table8[[#This Row],[test]]&gt;0,"Ada vendor yang menjual produk dengan harga lebih murah","")</f>
        <v>Ada vendor yang menjual produk dengan harga lebih murah</v>
      </c>
    </row>
    <row r="106" spans="1:12" x14ac:dyDescent="0.25">
      <c r="A106" s="4">
        <v>329</v>
      </c>
      <c r="B106" s="4">
        <v>749</v>
      </c>
      <c r="C106" s="11">
        <v>43960</v>
      </c>
      <c r="D106" s="4">
        <v>3</v>
      </c>
      <c r="E106" s="4">
        <v>321</v>
      </c>
      <c r="F106" s="41">
        <v>40.488</v>
      </c>
      <c r="G106" s="41">
        <v>121.464</v>
      </c>
      <c r="H106" t="str">
        <f>VLOOKUP(Table8[[#This Row],[Supplier]],Table37[[Vendor_ID]:[Reputation Test]],12,0)</f>
        <v>A</v>
      </c>
      <c r="I106">
        <f>VLOOKUP(Table8[[#This Row],[PurchaseOrderID]],Purchase_Order!$A$2:$E$1228,5,0)</f>
        <v>1604</v>
      </c>
      <c r="K106">
        <f>COUNTIFS(Table37[ProductID],Table8[[#This Row],[ProductID]],Table37[Reputation Test],Table8[[#This Row],[REPUTASI]],Table37[Price],"&lt;"&amp;Table8[[#This Row],[UnitPrice]])</f>
        <v>1</v>
      </c>
      <c r="L106" s="80" t="str">
        <f>IF(Table8[[#This Row],[test]]&gt;0,"Ada vendor yang menjual produk dengan harga lebih murah","")</f>
        <v>Ada vendor yang menjual produk dengan harga lebih murah</v>
      </c>
    </row>
    <row r="107" spans="1:12" x14ac:dyDescent="0.25">
      <c r="A107" s="5">
        <v>329</v>
      </c>
      <c r="B107" s="5">
        <v>750</v>
      </c>
      <c r="C107" s="10">
        <v>43960</v>
      </c>
      <c r="D107" s="5">
        <v>60</v>
      </c>
      <c r="E107" s="5">
        <v>322</v>
      </c>
      <c r="F107" s="40">
        <v>26.365500000000001</v>
      </c>
      <c r="G107" s="40">
        <v>1581.93</v>
      </c>
      <c r="H107" t="str">
        <f>VLOOKUP(Table8[[#This Row],[Supplier]],Table37[[Vendor_ID]:[Reputation Test]],12,0)</f>
        <v>A</v>
      </c>
      <c r="I107">
        <f>VLOOKUP(Table8[[#This Row],[PurchaseOrderID]],Purchase_Order!$A$2:$E$1228,5,0)</f>
        <v>1604</v>
      </c>
      <c r="K107">
        <f>COUNTIFS(Table37[ProductID],Table8[[#This Row],[ProductID]],Table37[Reputation Test],Table8[[#This Row],[REPUTASI]],Table37[Price],"&lt;"&amp;Table8[[#This Row],[UnitPrice]])</f>
        <v>1</v>
      </c>
      <c r="L107" s="80" t="str">
        <f>IF(Table8[[#This Row],[test]]&gt;0,"Ada vendor yang menjual produk dengan harga lebih murah","")</f>
        <v>Ada vendor yang menjual produk dengan harga lebih murah</v>
      </c>
    </row>
    <row r="108" spans="1:12" x14ac:dyDescent="0.25">
      <c r="A108" s="4">
        <v>330</v>
      </c>
      <c r="B108" s="4">
        <v>751</v>
      </c>
      <c r="C108" s="11">
        <v>43960</v>
      </c>
      <c r="D108" s="4">
        <v>3</v>
      </c>
      <c r="E108" s="4">
        <v>504</v>
      </c>
      <c r="F108" s="41">
        <v>48.762</v>
      </c>
      <c r="G108" s="41">
        <v>146.286</v>
      </c>
      <c r="H108" t="str">
        <f>VLOOKUP(Table8[[#This Row],[Supplier]],Table37[[Vendor_ID]:[Reputation Test]],12,0)</f>
        <v>A</v>
      </c>
      <c r="I108">
        <f>VLOOKUP(Table8[[#This Row],[PurchaseOrderID]],Purchase_Order!$A$2:$E$1228,5,0)</f>
        <v>1690</v>
      </c>
      <c r="K108">
        <f>COUNTIFS(Table37[ProductID],Table8[[#This Row],[ProductID]],Table37[Reputation Test],Table8[[#This Row],[REPUTASI]],Table37[Price],"&lt;"&amp;Table8[[#This Row],[UnitPrice]])</f>
        <v>1</v>
      </c>
      <c r="L108" s="80" t="str">
        <f>IF(Table8[[#This Row],[test]]&gt;0,"Ada vendor yang menjual produk dengan harga lebih murah","")</f>
        <v>Ada vendor yang menjual produk dengan harga lebih murah</v>
      </c>
    </row>
    <row r="109" spans="1:12" x14ac:dyDescent="0.25">
      <c r="A109" s="5">
        <v>331</v>
      </c>
      <c r="B109" s="5">
        <v>752</v>
      </c>
      <c r="C109" s="10">
        <v>43960</v>
      </c>
      <c r="D109" s="5">
        <v>3</v>
      </c>
      <c r="E109" s="5">
        <v>497</v>
      </c>
      <c r="F109" s="40">
        <v>34.188000000000002</v>
      </c>
      <c r="G109" s="40">
        <v>102.56399999999999</v>
      </c>
      <c r="H109" t="str">
        <f>VLOOKUP(Table8[[#This Row],[Supplier]],Table37[[Vendor_ID]:[Reputation Test]],12,0)</f>
        <v>A</v>
      </c>
      <c r="I109">
        <f>VLOOKUP(Table8[[#This Row],[PurchaseOrderID]],Purchase_Order!$A$2:$E$1228,5,0)</f>
        <v>1566</v>
      </c>
      <c r="K109">
        <f>COUNTIFS(Table37[ProductID],Table8[[#This Row],[ProductID]],Table37[Reputation Test],Table8[[#This Row],[REPUTASI]],Table37[Price],"&lt;"&amp;Table8[[#This Row],[UnitPrice]])</f>
        <v>1</v>
      </c>
      <c r="L109" s="80" t="str">
        <f>IF(Table8[[#This Row],[test]]&gt;0,"Ada vendor yang menjual produk dengan harga lebih murah","")</f>
        <v>Ada vendor yang menjual produk dengan harga lebih murah</v>
      </c>
    </row>
    <row r="110" spans="1:12" x14ac:dyDescent="0.25">
      <c r="A110" s="4">
        <v>332</v>
      </c>
      <c r="B110" s="4">
        <v>753</v>
      </c>
      <c r="C110" s="11">
        <v>43960</v>
      </c>
      <c r="D110" s="4">
        <v>3</v>
      </c>
      <c r="E110" s="4">
        <v>323</v>
      </c>
      <c r="F110" s="41">
        <v>50.263500000000001</v>
      </c>
      <c r="G110" s="41">
        <v>150.79050000000001</v>
      </c>
      <c r="H110" t="str">
        <f>VLOOKUP(Table8[[#This Row],[Supplier]],Table37[[Vendor_ID]:[Reputation Test]],12,0)</f>
        <v>A</v>
      </c>
      <c r="I110">
        <f>VLOOKUP(Table8[[#This Row],[PurchaseOrderID]],Purchase_Order!$A$2:$E$1228,5,0)</f>
        <v>1698</v>
      </c>
      <c r="K110">
        <f>COUNTIFS(Table37[ProductID],Table8[[#This Row],[ProductID]],Table37[Reputation Test],Table8[[#This Row],[REPUTASI]],Table37[Price],"&lt;"&amp;Table8[[#This Row],[UnitPrice]])</f>
        <v>1</v>
      </c>
      <c r="L110" s="80" t="str">
        <f>IF(Table8[[#This Row],[test]]&gt;0,"Ada vendor yang menjual produk dengan harga lebih murah","")</f>
        <v>Ada vendor yang menjual produk dengan harga lebih murah</v>
      </c>
    </row>
    <row r="111" spans="1:12" x14ac:dyDescent="0.25">
      <c r="A111" s="5">
        <v>333</v>
      </c>
      <c r="B111" s="5">
        <v>754</v>
      </c>
      <c r="C111" s="10">
        <v>43960</v>
      </c>
      <c r="D111" s="5">
        <v>550</v>
      </c>
      <c r="E111" s="5">
        <v>523</v>
      </c>
      <c r="F111" s="40">
        <v>10.731</v>
      </c>
      <c r="G111" s="40">
        <v>5902.05</v>
      </c>
      <c r="H111" t="str">
        <f>VLOOKUP(Table8[[#This Row],[Supplier]],Table37[[Vendor_ID]:[Reputation Test]],12,0)</f>
        <v>F</v>
      </c>
      <c r="I111">
        <f>VLOOKUP(Table8[[#This Row],[PurchaseOrderID]],Purchase_Order!$A$2:$E$1228,5,0)</f>
        <v>1560</v>
      </c>
      <c r="K111">
        <f>COUNTIFS(Table37[ProductID],Table8[[#This Row],[ProductID]],Table37[Reputation Test],Table8[[#This Row],[REPUTASI]],Table37[Price],"&lt;"&amp;Table8[[#This Row],[UnitPrice]])</f>
        <v>1</v>
      </c>
      <c r="L111" s="80" t="str">
        <f>IF(Table8[[#This Row],[test]]&gt;0,"Ada vendor yang menjual produk dengan harga lebih murah","")</f>
        <v>Ada vendor yang menjual produk dengan harga lebih murah</v>
      </c>
    </row>
    <row r="112" spans="1:12" x14ac:dyDescent="0.25">
      <c r="A112" s="4">
        <v>333</v>
      </c>
      <c r="B112" s="4">
        <v>755</v>
      </c>
      <c r="C112" s="11">
        <v>43960</v>
      </c>
      <c r="D112" s="4">
        <v>550</v>
      </c>
      <c r="E112" s="4">
        <v>524</v>
      </c>
      <c r="F112" s="41">
        <v>14.1225</v>
      </c>
      <c r="G112" s="41">
        <v>7767.375</v>
      </c>
      <c r="H112" t="str">
        <f>VLOOKUP(Table8[[#This Row],[Supplier]],Table37[[Vendor_ID]:[Reputation Test]],12,0)</f>
        <v>F</v>
      </c>
      <c r="I112">
        <f>VLOOKUP(Table8[[#This Row],[PurchaseOrderID]],Purchase_Order!$A$2:$E$1228,5,0)</f>
        <v>1560</v>
      </c>
      <c r="K112">
        <f>COUNTIFS(Table37[ProductID],Table8[[#This Row],[ProductID]],Table37[Reputation Test],Table8[[#This Row],[REPUTASI]],Table37[Price],"&lt;"&amp;Table8[[#This Row],[UnitPrice]])</f>
        <v>2</v>
      </c>
      <c r="L112" s="80" t="str">
        <f>IF(Table8[[#This Row],[test]]&gt;0,"Ada vendor yang menjual produk dengan harga lebih murah","")</f>
        <v>Ada vendor yang menjual produk dengan harga lebih murah</v>
      </c>
    </row>
    <row r="113" spans="1:12" x14ac:dyDescent="0.25">
      <c r="A113" s="5">
        <v>334</v>
      </c>
      <c r="B113" s="5">
        <v>756</v>
      </c>
      <c r="C113" s="10">
        <v>43960</v>
      </c>
      <c r="D113" s="5">
        <v>60</v>
      </c>
      <c r="E113" s="5">
        <v>492</v>
      </c>
      <c r="F113" s="40">
        <v>50.263500000000001</v>
      </c>
      <c r="G113" s="40">
        <v>3015.81</v>
      </c>
      <c r="H113" t="str">
        <f>VLOOKUP(Table8[[#This Row],[Supplier]],Table37[[Vendor_ID]:[Reputation Test]],12,0)</f>
        <v>F</v>
      </c>
      <c r="I113">
        <f>VLOOKUP(Table8[[#This Row],[PurchaseOrderID]],Purchase_Order!$A$2:$E$1228,5,0)</f>
        <v>1692</v>
      </c>
      <c r="K113">
        <f>COUNTIFS(Table37[ProductID],Table8[[#This Row],[ProductID]],Table37[Reputation Test],Table8[[#This Row],[REPUTASI]],Table37[Price],"&lt;"&amp;Table8[[#This Row],[UnitPrice]])</f>
        <v>2</v>
      </c>
      <c r="L113" s="80" t="str">
        <f>IF(Table8[[#This Row],[test]]&gt;0,"Ada vendor yang menjual produk dengan harga lebih murah","")</f>
        <v>Ada vendor yang menjual produk dengan harga lebih murah</v>
      </c>
    </row>
    <row r="114" spans="1:12" x14ac:dyDescent="0.25">
      <c r="A114" s="4">
        <v>334</v>
      </c>
      <c r="B114" s="4">
        <v>757</v>
      </c>
      <c r="C114" s="11">
        <v>43960</v>
      </c>
      <c r="D114" s="4">
        <v>60</v>
      </c>
      <c r="E114" s="4">
        <v>493</v>
      </c>
      <c r="F114" s="41">
        <v>57.151499999999999</v>
      </c>
      <c r="G114" s="41">
        <v>3429.09</v>
      </c>
      <c r="H114" t="str">
        <f>VLOOKUP(Table8[[#This Row],[Supplier]],Table37[[Vendor_ID]:[Reputation Test]],12,0)</f>
        <v>F</v>
      </c>
      <c r="I114">
        <f>VLOOKUP(Table8[[#This Row],[PurchaseOrderID]],Purchase_Order!$A$2:$E$1228,5,0)</f>
        <v>1692</v>
      </c>
      <c r="K114">
        <f>COUNTIFS(Table37[ProductID],Table8[[#This Row],[ProductID]],Table37[Reputation Test],Table8[[#This Row],[REPUTASI]],Table37[Price],"&lt;"&amp;Table8[[#This Row],[UnitPrice]])</f>
        <v>2</v>
      </c>
      <c r="L114" s="80" t="str">
        <f>IF(Table8[[#This Row],[test]]&gt;0,"Ada vendor yang menjual produk dengan harga lebih murah","")</f>
        <v>Ada vendor yang menjual produk dengan harga lebih murah</v>
      </c>
    </row>
    <row r="115" spans="1:12" x14ac:dyDescent="0.25">
      <c r="A115" s="5">
        <v>335</v>
      </c>
      <c r="B115" s="5">
        <v>758</v>
      </c>
      <c r="C115" s="10">
        <v>43960</v>
      </c>
      <c r="D115" s="5">
        <v>550</v>
      </c>
      <c r="E115" s="5">
        <v>908</v>
      </c>
      <c r="F115" s="40">
        <v>21.0945</v>
      </c>
      <c r="G115" s="40">
        <v>11601.975</v>
      </c>
      <c r="H115" t="str">
        <f>VLOOKUP(Table8[[#This Row],[Supplier]],Table37[[Vendor_ID]:[Reputation Test]],12,0)</f>
        <v>F</v>
      </c>
      <c r="I115">
        <f>VLOOKUP(Table8[[#This Row],[PurchaseOrderID]],Purchase_Order!$A$2:$E$1228,5,0)</f>
        <v>1696</v>
      </c>
      <c r="K115">
        <f>COUNTIFS(Table37[ProductID],Table8[[#This Row],[ProductID]],Table37[Reputation Test],Table8[[#This Row],[REPUTASI]],Table37[Price],"&lt;"&amp;Table8[[#This Row],[UnitPrice]])</f>
        <v>2</v>
      </c>
      <c r="L115" s="80" t="str">
        <f>IF(Table8[[#This Row],[test]]&gt;0,"Ada vendor yang menjual produk dengan harga lebih murah","")</f>
        <v>Ada vendor yang menjual produk dengan harga lebih murah</v>
      </c>
    </row>
    <row r="116" spans="1:12" x14ac:dyDescent="0.25">
      <c r="A116" s="4">
        <v>335</v>
      </c>
      <c r="B116" s="4">
        <v>759</v>
      </c>
      <c r="C116" s="11">
        <v>43960</v>
      </c>
      <c r="D116" s="4">
        <v>550</v>
      </c>
      <c r="E116" s="4">
        <v>909</v>
      </c>
      <c r="F116" s="41">
        <v>30.439499999999999</v>
      </c>
      <c r="G116" s="41">
        <v>16741.724999999999</v>
      </c>
      <c r="H116" t="str">
        <f>VLOOKUP(Table8[[#This Row],[Supplier]],Table37[[Vendor_ID]:[Reputation Test]],12,0)</f>
        <v>F</v>
      </c>
      <c r="I116">
        <f>VLOOKUP(Table8[[#This Row],[PurchaseOrderID]],Purchase_Order!$A$2:$E$1228,5,0)</f>
        <v>1696</v>
      </c>
      <c r="K116">
        <f>COUNTIFS(Table37[ProductID],Table8[[#This Row],[ProductID]],Table37[Reputation Test],Table8[[#This Row],[REPUTASI]],Table37[Price],"&lt;"&amp;Table8[[#This Row],[UnitPrice]])</f>
        <v>2</v>
      </c>
      <c r="L116" s="80" t="str">
        <f>IF(Table8[[#This Row],[test]]&gt;0,"Ada vendor yang menjual produk dengan harga lebih murah","")</f>
        <v>Ada vendor yang menjual produk dengan harga lebih murah</v>
      </c>
    </row>
    <row r="117" spans="1:12" x14ac:dyDescent="0.25">
      <c r="A117" s="5">
        <v>335</v>
      </c>
      <c r="B117" s="5">
        <v>760</v>
      </c>
      <c r="C117" s="10">
        <v>43960</v>
      </c>
      <c r="D117" s="5">
        <v>550</v>
      </c>
      <c r="E117" s="5">
        <v>910</v>
      </c>
      <c r="F117" s="40">
        <v>40.939500000000002</v>
      </c>
      <c r="G117" s="40">
        <v>22516.724999999999</v>
      </c>
      <c r="H117" t="str">
        <f>VLOOKUP(Table8[[#This Row],[Supplier]],Table37[[Vendor_ID]:[Reputation Test]],12,0)</f>
        <v>F</v>
      </c>
      <c r="I117">
        <f>VLOOKUP(Table8[[#This Row],[PurchaseOrderID]],Purchase_Order!$A$2:$E$1228,5,0)</f>
        <v>1696</v>
      </c>
      <c r="K117">
        <f>COUNTIFS(Table37[ProductID],Table8[[#This Row],[ProductID]],Table37[Reputation Test],Table8[[#This Row],[REPUTASI]],Table37[Price],"&lt;"&amp;Table8[[#This Row],[UnitPrice]])</f>
        <v>1</v>
      </c>
      <c r="L117" s="80" t="str">
        <f>IF(Table8[[#This Row],[test]]&gt;0,"Ada vendor yang menjual produk dengan harga lebih murah","")</f>
        <v>Ada vendor yang menjual produk dengan harga lebih murah</v>
      </c>
    </row>
    <row r="118" spans="1:12" x14ac:dyDescent="0.25">
      <c r="A118" s="4">
        <v>335</v>
      </c>
      <c r="B118" s="4">
        <v>761</v>
      </c>
      <c r="C118" s="11">
        <v>43960</v>
      </c>
      <c r="D118" s="4">
        <v>550</v>
      </c>
      <c r="E118" s="4">
        <v>911</v>
      </c>
      <c r="F118" s="41">
        <v>21.0945</v>
      </c>
      <c r="G118" s="41">
        <v>11601.975</v>
      </c>
      <c r="H118" t="str">
        <f>VLOOKUP(Table8[[#This Row],[Supplier]],Table37[[Vendor_ID]:[Reputation Test]],12,0)</f>
        <v>F</v>
      </c>
      <c r="I118">
        <f>VLOOKUP(Table8[[#This Row],[PurchaseOrderID]],Purchase_Order!$A$2:$E$1228,5,0)</f>
        <v>1696</v>
      </c>
      <c r="K118">
        <f>COUNTIFS(Table37[ProductID],Table8[[#This Row],[ProductID]],Table37[Reputation Test],Table8[[#This Row],[REPUTASI]],Table37[Price],"&lt;"&amp;Table8[[#This Row],[UnitPrice]])</f>
        <v>2</v>
      </c>
      <c r="L118" s="80" t="str">
        <f>IF(Table8[[#This Row],[test]]&gt;0,"Ada vendor yang menjual produk dengan harga lebih murah","")</f>
        <v>Ada vendor yang menjual produk dengan harga lebih murah</v>
      </c>
    </row>
    <row r="119" spans="1:12" x14ac:dyDescent="0.25">
      <c r="A119" s="5">
        <v>335</v>
      </c>
      <c r="B119" s="5">
        <v>762</v>
      </c>
      <c r="C119" s="10">
        <v>43960</v>
      </c>
      <c r="D119" s="5">
        <v>550</v>
      </c>
      <c r="E119" s="5">
        <v>912</v>
      </c>
      <c r="F119" s="40">
        <v>30.439499999999999</v>
      </c>
      <c r="G119" s="40">
        <v>16741.724999999999</v>
      </c>
      <c r="H119" t="str">
        <f>VLOOKUP(Table8[[#This Row],[Supplier]],Table37[[Vendor_ID]:[Reputation Test]],12,0)</f>
        <v>F</v>
      </c>
      <c r="I119">
        <f>VLOOKUP(Table8[[#This Row],[PurchaseOrderID]],Purchase_Order!$A$2:$E$1228,5,0)</f>
        <v>1696</v>
      </c>
      <c r="K119">
        <f>COUNTIFS(Table37[ProductID],Table8[[#This Row],[ProductID]],Table37[Reputation Test],Table8[[#This Row],[REPUTASI]],Table37[Price],"&lt;"&amp;Table8[[#This Row],[UnitPrice]])</f>
        <v>2</v>
      </c>
      <c r="L119" s="80" t="str">
        <f>IF(Table8[[#This Row],[test]]&gt;0,"Ada vendor yang menjual produk dengan harga lebih murah","")</f>
        <v>Ada vendor yang menjual produk dengan harga lebih murah</v>
      </c>
    </row>
    <row r="120" spans="1:12" x14ac:dyDescent="0.25">
      <c r="A120" s="4">
        <v>335</v>
      </c>
      <c r="B120" s="4">
        <v>763</v>
      </c>
      <c r="C120" s="11">
        <v>43960</v>
      </c>
      <c r="D120" s="4">
        <v>550</v>
      </c>
      <c r="E120" s="4">
        <v>913</v>
      </c>
      <c r="F120" s="41">
        <v>40.939500000000002</v>
      </c>
      <c r="G120" s="41">
        <v>22516.724999999999</v>
      </c>
      <c r="H120" t="str">
        <f>VLOOKUP(Table8[[#This Row],[Supplier]],Table37[[Vendor_ID]:[Reputation Test]],12,0)</f>
        <v>F</v>
      </c>
      <c r="I120">
        <f>VLOOKUP(Table8[[#This Row],[PurchaseOrderID]],Purchase_Order!$A$2:$E$1228,5,0)</f>
        <v>1696</v>
      </c>
      <c r="K120">
        <f>COUNTIFS(Table37[ProductID],Table8[[#This Row],[ProductID]],Table37[Reputation Test],Table8[[#This Row],[REPUTASI]],Table37[Price],"&lt;"&amp;Table8[[#This Row],[UnitPrice]])</f>
        <v>2</v>
      </c>
      <c r="L120" s="80" t="str">
        <f>IF(Table8[[#This Row],[test]]&gt;0,"Ada vendor yang menjual produk dengan harga lebih murah","")</f>
        <v>Ada vendor yang menjual produk dengan harga lebih murah</v>
      </c>
    </row>
    <row r="121" spans="1:12" x14ac:dyDescent="0.25">
      <c r="A121" s="5">
        <v>335</v>
      </c>
      <c r="B121" s="5">
        <v>764</v>
      </c>
      <c r="C121" s="10">
        <v>43960</v>
      </c>
      <c r="D121" s="5">
        <v>550</v>
      </c>
      <c r="E121" s="5">
        <v>914</v>
      </c>
      <c r="F121" s="40">
        <v>21.0945</v>
      </c>
      <c r="G121" s="40">
        <v>11601.975</v>
      </c>
      <c r="H121" t="str">
        <f>VLOOKUP(Table8[[#This Row],[Supplier]],Table37[[Vendor_ID]:[Reputation Test]],12,0)</f>
        <v>F</v>
      </c>
      <c r="I121">
        <f>VLOOKUP(Table8[[#This Row],[PurchaseOrderID]],Purchase_Order!$A$2:$E$1228,5,0)</f>
        <v>1696</v>
      </c>
      <c r="K121">
        <f>COUNTIFS(Table37[ProductID],Table8[[#This Row],[ProductID]],Table37[Reputation Test],Table8[[#This Row],[REPUTASI]],Table37[Price],"&lt;"&amp;Table8[[#This Row],[UnitPrice]])</f>
        <v>2</v>
      </c>
      <c r="L121" s="80" t="str">
        <f>IF(Table8[[#This Row],[test]]&gt;0,"Ada vendor yang menjual produk dengan harga lebih murah","")</f>
        <v>Ada vendor yang menjual produk dengan harga lebih murah</v>
      </c>
    </row>
    <row r="122" spans="1:12" x14ac:dyDescent="0.25">
      <c r="A122" s="4">
        <v>335</v>
      </c>
      <c r="B122" s="4">
        <v>765</v>
      </c>
      <c r="C122" s="11">
        <v>43960</v>
      </c>
      <c r="D122" s="4">
        <v>550</v>
      </c>
      <c r="E122" s="4">
        <v>915</v>
      </c>
      <c r="F122" s="41">
        <v>30.439499999999999</v>
      </c>
      <c r="G122" s="41">
        <v>16741.724999999999</v>
      </c>
      <c r="H122" t="str">
        <f>VLOOKUP(Table8[[#This Row],[Supplier]],Table37[[Vendor_ID]:[Reputation Test]],12,0)</f>
        <v>F</v>
      </c>
      <c r="I122">
        <f>VLOOKUP(Table8[[#This Row],[PurchaseOrderID]],Purchase_Order!$A$2:$E$1228,5,0)</f>
        <v>1696</v>
      </c>
      <c r="K122">
        <f>COUNTIFS(Table37[ProductID],Table8[[#This Row],[ProductID]],Table37[Reputation Test],Table8[[#This Row],[REPUTASI]],Table37[Price],"&lt;"&amp;Table8[[#This Row],[UnitPrice]])</f>
        <v>2</v>
      </c>
      <c r="L122" s="80" t="str">
        <f>IF(Table8[[#This Row],[test]]&gt;0,"Ada vendor yang menjual produk dengan harga lebih murah","")</f>
        <v>Ada vendor yang menjual produk dengan harga lebih murah</v>
      </c>
    </row>
    <row r="123" spans="1:12" x14ac:dyDescent="0.25">
      <c r="A123" s="5">
        <v>335</v>
      </c>
      <c r="B123" s="5">
        <v>766</v>
      </c>
      <c r="C123" s="10">
        <v>43960</v>
      </c>
      <c r="D123" s="5">
        <v>550</v>
      </c>
      <c r="E123" s="5">
        <v>916</v>
      </c>
      <c r="F123" s="40">
        <v>40.939500000000002</v>
      </c>
      <c r="G123" s="40">
        <v>22516.724999999999</v>
      </c>
      <c r="H123" t="str">
        <f>VLOOKUP(Table8[[#This Row],[Supplier]],Table37[[Vendor_ID]:[Reputation Test]],12,0)</f>
        <v>F</v>
      </c>
      <c r="I123">
        <f>VLOOKUP(Table8[[#This Row],[PurchaseOrderID]],Purchase_Order!$A$2:$E$1228,5,0)</f>
        <v>1696</v>
      </c>
      <c r="K123">
        <f>COUNTIFS(Table37[ProductID],Table8[[#This Row],[ProductID]],Table37[Reputation Test],Table8[[#This Row],[REPUTASI]],Table37[Price],"&lt;"&amp;Table8[[#This Row],[UnitPrice]])</f>
        <v>2</v>
      </c>
      <c r="L123" s="80" t="str">
        <f>IF(Table8[[#This Row],[test]]&gt;0,"Ada vendor yang menjual produk dengan harga lebih murah","")</f>
        <v>Ada vendor yang menjual produk dengan harga lebih murah</v>
      </c>
    </row>
    <row r="124" spans="1:12" x14ac:dyDescent="0.25">
      <c r="A124" s="4">
        <v>336</v>
      </c>
      <c r="B124" s="4">
        <v>767</v>
      </c>
      <c r="C124" s="11">
        <v>43960</v>
      </c>
      <c r="D124" s="4">
        <v>60</v>
      </c>
      <c r="E124" s="4">
        <v>506</v>
      </c>
      <c r="F124" s="41">
        <v>9.1980000000000004</v>
      </c>
      <c r="G124" s="41">
        <v>551.88</v>
      </c>
      <c r="H124" t="str">
        <f>VLOOKUP(Table8[[#This Row],[Supplier]],Table37[[Vendor_ID]:[Reputation Test]],12,0)</f>
        <v>F</v>
      </c>
      <c r="I124">
        <f>VLOOKUP(Table8[[#This Row],[PurchaseOrderID]],Purchase_Order!$A$2:$E$1228,5,0)</f>
        <v>1504</v>
      </c>
      <c r="K124">
        <f>COUNTIFS(Table37[ProductID],Table8[[#This Row],[ProductID]],Table37[Reputation Test],Table8[[#This Row],[REPUTASI]],Table37[Price],"&lt;"&amp;Table8[[#This Row],[UnitPrice]])</f>
        <v>1</v>
      </c>
      <c r="L124" s="80" t="str">
        <f>IF(Table8[[#This Row],[test]]&gt;0,"Ada vendor yang menjual produk dengan harga lebih murah","")</f>
        <v>Ada vendor yang menjual produk dengan harga lebih murah</v>
      </c>
    </row>
    <row r="125" spans="1:12" x14ac:dyDescent="0.25">
      <c r="A125" s="5">
        <v>337</v>
      </c>
      <c r="B125" s="5">
        <v>768</v>
      </c>
      <c r="C125" s="10">
        <v>43974</v>
      </c>
      <c r="D125" s="5">
        <v>550</v>
      </c>
      <c r="E125" s="5">
        <v>351</v>
      </c>
      <c r="F125" s="40">
        <v>5.7750000000000004</v>
      </c>
      <c r="G125" s="40">
        <v>3176.25</v>
      </c>
      <c r="H125" t="str">
        <f>VLOOKUP(Table8[[#This Row],[Supplier]],Table37[[Vendor_ID]:[Reputation Test]],12,0)</f>
        <v>F</v>
      </c>
      <c r="I125">
        <f>VLOOKUP(Table8[[#This Row],[PurchaseOrderID]],Purchase_Order!$A$2:$E$1228,5,0)</f>
        <v>1544</v>
      </c>
      <c r="K125">
        <f>COUNTIFS(Table37[ProductID],Table8[[#This Row],[ProductID]],Table37[Reputation Test],Table8[[#This Row],[REPUTASI]],Table37[Price],"&lt;"&amp;Table8[[#This Row],[UnitPrice]])</f>
        <v>1</v>
      </c>
      <c r="L125" s="80" t="str">
        <f>IF(Table8[[#This Row],[test]]&gt;0,"Ada vendor yang menjual produk dengan harga lebih murah","")</f>
        <v>Ada vendor yang menjual produk dengan harga lebih murah</v>
      </c>
    </row>
    <row r="126" spans="1:12" x14ac:dyDescent="0.25">
      <c r="A126" s="4">
        <v>337</v>
      </c>
      <c r="B126" s="4">
        <v>769</v>
      </c>
      <c r="C126" s="11">
        <v>43974</v>
      </c>
      <c r="D126" s="4">
        <v>550</v>
      </c>
      <c r="E126" s="4">
        <v>352</v>
      </c>
      <c r="F126" s="41">
        <v>1.155</v>
      </c>
      <c r="G126" s="41">
        <v>635.25</v>
      </c>
      <c r="H126" t="str">
        <f>VLOOKUP(Table8[[#This Row],[Supplier]],Table37[[Vendor_ID]:[Reputation Test]],12,0)</f>
        <v>F</v>
      </c>
      <c r="I126">
        <f>VLOOKUP(Table8[[#This Row],[PurchaseOrderID]],Purchase_Order!$A$2:$E$1228,5,0)</f>
        <v>1544</v>
      </c>
      <c r="K126">
        <f>COUNTIFS(Table37[ProductID],Table8[[#This Row],[ProductID]],Table37[Reputation Test],Table8[[#This Row],[REPUTASI]],Table37[Price],"&lt;"&amp;Table8[[#This Row],[UnitPrice]])</f>
        <v>1</v>
      </c>
      <c r="L126" s="80" t="str">
        <f>IF(Table8[[#This Row],[test]]&gt;0,"Ada vendor yang menjual produk dengan harga lebih murah","")</f>
        <v>Ada vendor yang menjual produk dengan harga lebih murah</v>
      </c>
    </row>
    <row r="127" spans="1:12" x14ac:dyDescent="0.25">
      <c r="A127" s="5">
        <v>337</v>
      </c>
      <c r="B127" s="5">
        <v>770</v>
      </c>
      <c r="C127" s="10">
        <v>43974</v>
      </c>
      <c r="D127" s="5">
        <v>550</v>
      </c>
      <c r="E127" s="5">
        <v>679</v>
      </c>
      <c r="F127" s="40">
        <v>5.7750000000000004</v>
      </c>
      <c r="G127" s="40">
        <v>3176.25</v>
      </c>
      <c r="H127" t="str">
        <f>VLOOKUP(Table8[[#This Row],[Supplier]],Table37[[Vendor_ID]:[Reputation Test]],12,0)</f>
        <v>F</v>
      </c>
      <c r="I127">
        <f>VLOOKUP(Table8[[#This Row],[PurchaseOrderID]],Purchase_Order!$A$2:$E$1228,5,0)</f>
        <v>1544</v>
      </c>
      <c r="K127">
        <f>COUNTIFS(Table37[ProductID],Table8[[#This Row],[ProductID]],Table37[Reputation Test],Table8[[#This Row],[REPUTASI]],Table37[Price],"&lt;"&amp;Table8[[#This Row],[UnitPrice]])</f>
        <v>1</v>
      </c>
      <c r="L127" s="80" t="str">
        <f>IF(Table8[[#This Row],[test]]&gt;0,"Ada vendor yang menjual produk dengan harga lebih murah","")</f>
        <v>Ada vendor yang menjual produk dengan harga lebih murah</v>
      </c>
    </row>
    <row r="128" spans="1:12" x14ac:dyDescent="0.25">
      <c r="A128" s="4">
        <v>338</v>
      </c>
      <c r="B128" s="4">
        <v>771</v>
      </c>
      <c r="C128" s="11">
        <v>43974</v>
      </c>
      <c r="D128" s="4">
        <v>550</v>
      </c>
      <c r="E128" s="4">
        <v>507</v>
      </c>
      <c r="F128" s="41">
        <v>23.393999999999998</v>
      </c>
      <c r="G128" s="41">
        <v>12866.7</v>
      </c>
      <c r="H128" t="str">
        <f>VLOOKUP(Table8[[#This Row],[Supplier]],Table37[[Vendor_ID]:[Reputation Test]],12,0)</f>
        <v>B</v>
      </c>
      <c r="I128">
        <f>VLOOKUP(Table8[[#This Row],[PurchaseOrderID]],Purchase_Order!$A$2:$E$1228,5,0)</f>
        <v>1530</v>
      </c>
      <c r="K128">
        <f>COUNTIFS(Table37[ProductID],Table8[[#This Row],[ProductID]],Table37[Reputation Test],Table8[[#This Row],[REPUTASI]],Table37[Price],"&lt;"&amp;Table8[[#This Row],[UnitPrice]])</f>
        <v>1</v>
      </c>
      <c r="L128" s="80" t="str">
        <f>IF(Table8[[#This Row],[test]]&gt;0,"Ada vendor yang menjual produk dengan harga lebih murah","")</f>
        <v>Ada vendor yang menjual produk dengan harga lebih murah</v>
      </c>
    </row>
    <row r="129" spans="1:12" x14ac:dyDescent="0.25">
      <c r="A129" s="5">
        <v>338</v>
      </c>
      <c r="B129" s="5">
        <v>772</v>
      </c>
      <c r="C129" s="10">
        <v>43974</v>
      </c>
      <c r="D129" s="5">
        <v>550</v>
      </c>
      <c r="E129" s="5">
        <v>508</v>
      </c>
      <c r="F129" s="40">
        <v>27.6465</v>
      </c>
      <c r="G129" s="40">
        <v>15205.575000000001</v>
      </c>
      <c r="H129" t="str">
        <f>VLOOKUP(Table8[[#This Row],[Supplier]],Table37[[Vendor_ID]:[Reputation Test]],12,0)</f>
        <v>B</v>
      </c>
      <c r="I129">
        <f>VLOOKUP(Table8[[#This Row],[PurchaseOrderID]],Purchase_Order!$A$2:$E$1228,5,0)</f>
        <v>1530</v>
      </c>
      <c r="K129">
        <f>COUNTIFS(Table37[ProductID],Table8[[#This Row],[ProductID]],Table37[Reputation Test],Table8[[#This Row],[REPUTASI]],Table37[Price],"&lt;"&amp;Table8[[#This Row],[UnitPrice]])</f>
        <v>1</v>
      </c>
      <c r="L129" s="80" t="str">
        <f>IF(Table8[[#This Row],[test]]&gt;0,"Ada vendor yang menjual produk dengan harga lebih murah","")</f>
        <v>Ada vendor yang menjual produk dengan harga lebih murah</v>
      </c>
    </row>
    <row r="130" spans="1:12" x14ac:dyDescent="0.25">
      <c r="A130" s="4">
        <v>339</v>
      </c>
      <c r="B130" s="4">
        <v>773</v>
      </c>
      <c r="C130" s="11">
        <v>43974</v>
      </c>
      <c r="D130" s="4">
        <v>550</v>
      </c>
      <c r="E130" s="4">
        <v>355</v>
      </c>
      <c r="F130" s="41">
        <v>1.365</v>
      </c>
      <c r="G130" s="41">
        <v>750.75</v>
      </c>
      <c r="H130" t="str">
        <f>VLOOKUP(Table8[[#This Row],[Supplier]],Table37[[Vendor_ID]:[Reputation Test]],12,0)</f>
        <v>B</v>
      </c>
      <c r="I130">
        <f>VLOOKUP(Table8[[#This Row],[PurchaseOrderID]],Purchase_Order!$A$2:$E$1228,5,0)</f>
        <v>1508</v>
      </c>
      <c r="K130">
        <f>COUNTIFS(Table37[ProductID],Table8[[#This Row],[ProductID]],Table37[Reputation Test],Table8[[#This Row],[REPUTASI]],Table37[Price],"&lt;"&amp;Table8[[#This Row],[UnitPrice]])</f>
        <v>1</v>
      </c>
      <c r="L130" s="80" t="str">
        <f>IF(Table8[[#This Row],[test]]&gt;0,"Ada vendor yang menjual produk dengan harga lebih murah","")</f>
        <v>Ada vendor yang menjual produk dengan harga lebih murah</v>
      </c>
    </row>
    <row r="131" spans="1:12" x14ac:dyDescent="0.25">
      <c r="A131" s="5">
        <v>339</v>
      </c>
      <c r="B131" s="5">
        <v>774</v>
      </c>
      <c r="C131" s="10">
        <v>43974</v>
      </c>
      <c r="D131" s="5">
        <v>550</v>
      </c>
      <c r="E131" s="5">
        <v>940</v>
      </c>
      <c r="F131" s="40">
        <v>62.9895</v>
      </c>
      <c r="G131" s="40">
        <v>34644.224999999999</v>
      </c>
      <c r="H131" t="str">
        <f>VLOOKUP(Table8[[#This Row],[Supplier]],Table37[[Vendor_ID]:[Reputation Test]],12,0)</f>
        <v>B</v>
      </c>
      <c r="I131">
        <f>VLOOKUP(Table8[[#This Row],[PurchaseOrderID]],Purchase_Order!$A$2:$E$1228,5,0)</f>
        <v>1508</v>
      </c>
      <c r="K131">
        <f>COUNTIFS(Table37[ProductID],Table8[[#This Row],[ProductID]],Table37[Reputation Test],Table8[[#This Row],[REPUTASI]],Table37[Price],"&lt;"&amp;Table8[[#This Row],[UnitPrice]])</f>
        <v>1</v>
      </c>
      <c r="L131" s="80" t="str">
        <f>IF(Table8[[#This Row],[test]]&gt;0,"Ada vendor yang menjual produk dengan harga lebih murah","")</f>
        <v>Ada vendor yang menjual produk dengan harga lebih murah</v>
      </c>
    </row>
    <row r="132" spans="1:12" x14ac:dyDescent="0.25">
      <c r="A132" s="4">
        <v>339</v>
      </c>
      <c r="B132" s="4">
        <v>775</v>
      </c>
      <c r="C132" s="11">
        <v>43974</v>
      </c>
      <c r="D132" s="4">
        <v>550</v>
      </c>
      <c r="E132" s="4">
        <v>535</v>
      </c>
      <c r="F132" s="41">
        <v>93.486000000000004</v>
      </c>
      <c r="G132" s="41">
        <v>51417.3</v>
      </c>
      <c r="H132" t="str">
        <f>VLOOKUP(Table8[[#This Row],[Supplier]],Table37[[Vendor_ID]:[Reputation Test]],12,0)</f>
        <v>B</v>
      </c>
      <c r="I132">
        <f>VLOOKUP(Table8[[#This Row],[PurchaseOrderID]],Purchase_Order!$A$2:$E$1228,5,0)</f>
        <v>1508</v>
      </c>
      <c r="K132">
        <f>COUNTIFS(Table37[ProductID],Table8[[#This Row],[ProductID]],Table37[Reputation Test],Table8[[#This Row],[REPUTASI]],Table37[Price],"&lt;"&amp;Table8[[#This Row],[UnitPrice]])</f>
        <v>1</v>
      </c>
      <c r="L132" s="80" t="str">
        <f>IF(Table8[[#This Row],[test]]&gt;0,"Ada vendor yang menjual produk dengan harga lebih murah","")</f>
        <v>Ada vendor yang menjual produk dengan harga lebih murah</v>
      </c>
    </row>
    <row r="133" spans="1:12" x14ac:dyDescent="0.25">
      <c r="A133" s="5">
        <v>340</v>
      </c>
      <c r="B133" s="5">
        <v>776</v>
      </c>
      <c r="C133" s="10">
        <v>43974</v>
      </c>
      <c r="D133" s="5">
        <v>550</v>
      </c>
      <c r="E133" s="5">
        <v>351</v>
      </c>
      <c r="F133" s="40">
        <v>6.1950000000000003</v>
      </c>
      <c r="G133" s="40">
        <v>3407.25</v>
      </c>
      <c r="H133" t="str">
        <f>VLOOKUP(Table8[[#This Row],[Supplier]],Table37[[Vendor_ID]:[Reputation Test]],12,0)</f>
        <v>F</v>
      </c>
      <c r="I133">
        <f>VLOOKUP(Table8[[#This Row],[PurchaseOrderID]],Purchase_Order!$A$2:$E$1228,5,0)</f>
        <v>1694</v>
      </c>
      <c r="K133">
        <f>COUNTIFS(Table37[ProductID],Table8[[#This Row],[ProductID]],Table37[Reputation Test],Table8[[#This Row],[REPUTASI]],Table37[Price],"&lt;"&amp;Table8[[#This Row],[UnitPrice]])</f>
        <v>2</v>
      </c>
      <c r="L133" s="80" t="str">
        <f>IF(Table8[[#This Row],[test]]&gt;0,"Ada vendor yang menjual produk dengan harga lebih murah","")</f>
        <v>Ada vendor yang menjual produk dengan harga lebih murah</v>
      </c>
    </row>
    <row r="134" spans="1:12" x14ac:dyDescent="0.25">
      <c r="A134" s="4">
        <v>340</v>
      </c>
      <c r="B134" s="4">
        <v>777</v>
      </c>
      <c r="C134" s="11">
        <v>43974</v>
      </c>
      <c r="D134" s="4">
        <v>550</v>
      </c>
      <c r="E134" s="4">
        <v>352</v>
      </c>
      <c r="F134" s="41">
        <v>1.47</v>
      </c>
      <c r="G134" s="41">
        <v>808.5</v>
      </c>
      <c r="H134" t="str">
        <f>VLOOKUP(Table8[[#This Row],[Supplier]],Table37[[Vendor_ID]:[Reputation Test]],12,0)</f>
        <v>F</v>
      </c>
      <c r="I134">
        <f>VLOOKUP(Table8[[#This Row],[PurchaseOrderID]],Purchase_Order!$A$2:$E$1228,5,0)</f>
        <v>1694</v>
      </c>
      <c r="K134">
        <f>COUNTIFS(Table37[ProductID],Table8[[#This Row],[ProductID]],Table37[Reputation Test],Table8[[#This Row],[REPUTASI]],Table37[Price],"&lt;"&amp;Table8[[#This Row],[UnitPrice]])</f>
        <v>2</v>
      </c>
      <c r="L134" s="80" t="str">
        <f>IF(Table8[[#This Row],[test]]&gt;0,"Ada vendor yang menjual produk dengan harga lebih murah","")</f>
        <v>Ada vendor yang menjual produk dengan harga lebih murah</v>
      </c>
    </row>
    <row r="135" spans="1:12" x14ac:dyDescent="0.25">
      <c r="A135" s="5">
        <v>340</v>
      </c>
      <c r="B135" s="5">
        <v>778</v>
      </c>
      <c r="C135" s="10">
        <v>43974</v>
      </c>
      <c r="D135" s="5">
        <v>550</v>
      </c>
      <c r="E135" s="5">
        <v>679</v>
      </c>
      <c r="F135" s="40">
        <v>6.1950000000000003</v>
      </c>
      <c r="G135" s="40">
        <v>3407.25</v>
      </c>
      <c r="H135" t="str">
        <f>VLOOKUP(Table8[[#This Row],[Supplier]],Table37[[Vendor_ID]:[Reputation Test]],12,0)</f>
        <v>F</v>
      </c>
      <c r="I135">
        <f>VLOOKUP(Table8[[#This Row],[PurchaseOrderID]],Purchase_Order!$A$2:$E$1228,5,0)</f>
        <v>1694</v>
      </c>
      <c r="K135">
        <f>COUNTIFS(Table37[ProductID],Table8[[#This Row],[ProductID]],Table37[Reputation Test],Table8[[#This Row],[REPUTASI]],Table37[Price],"&lt;"&amp;Table8[[#This Row],[UnitPrice]])</f>
        <v>2</v>
      </c>
      <c r="L135" s="80" t="str">
        <f>IF(Table8[[#This Row],[test]]&gt;0,"Ada vendor yang menjual produk dengan harga lebih murah","")</f>
        <v>Ada vendor yang menjual produk dengan harga lebih murah</v>
      </c>
    </row>
    <row r="136" spans="1:12" x14ac:dyDescent="0.25">
      <c r="A136" s="4">
        <v>341</v>
      </c>
      <c r="B136" s="4">
        <v>779</v>
      </c>
      <c r="C136" s="11">
        <v>43974</v>
      </c>
      <c r="D136" s="4">
        <v>550</v>
      </c>
      <c r="E136" s="4">
        <v>507</v>
      </c>
      <c r="F136" s="41">
        <v>22.165500000000002</v>
      </c>
      <c r="G136" s="41">
        <v>12191.025</v>
      </c>
      <c r="H136" t="str">
        <f>VLOOKUP(Table8[[#This Row],[Supplier]],Table37[[Vendor_ID]:[Reputation Test]],12,0)</f>
        <v>F</v>
      </c>
      <c r="I136">
        <f>VLOOKUP(Table8[[#This Row],[PurchaseOrderID]],Purchase_Order!$A$2:$E$1228,5,0)</f>
        <v>1624</v>
      </c>
      <c r="K136">
        <f>COUNTIFS(Table37[ProductID],Table8[[#This Row],[ProductID]],Table37[Reputation Test],Table8[[#This Row],[REPUTASI]],Table37[Price],"&lt;"&amp;Table8[[#This Row],[UnitPrice]])</f>
        <v>1</v>
      </c>
      <c r="L136" s="80" t="str">
        <f>IF(Table8[[#This Row],[test]]&gt;0,"Ada vendor yang menjual produk dengan harga lebih murah","")</f>
        <v>Ada vendor yang menjual produk dengan harga lebih murah</v>
      </c>
    </row>
    <row r="137" spans="1:12" x14ac:dyDescent="0.25">
      <c r="A137" s="5">
        <v>341</v>
      </c>
      <c r="B137" s="5">
        <v>780</v>
      </c>
      <c r="C137" s="10">
        <v>43974</v>
      </c>
      <c r="D137" s="5">
        <v>550</v>
      </c>
      <c r="E137" s="5">
        <v>508</v>
      </c>
      <c r="F137" s="40">
        <v>29.284500000000001</v>
      </c>
      <c r="G137" s="40">
        <v>16106.475</v>
      </c>
      <c r="H137" t="str">
        <f>VLOOKUP(Table8[[#This Row],[Supplier]],Table37[[Vendor_ID]:[Reputation Test]],12,0)</f>
        <v>F</v>
      </c>
      <c r="I137">
        <f>VLOOKUP(Table8[[#This Row],[PurchaseOrderID]],Purchase_Order!$A$2:$E$1228,5,0)</f>
        <v>1624</v>
      </c>
      <c r="K137">
        <f>COUNTIFS(Table37[ProductID],Table8[[#This Row],[ProductID]],Table37[Reputation Test],Table8[[#This Row],[REPUTASI]],Table37[Price],"&lt;"&amp;Table8[[#This Row],[UnitPrice]])</f>
        <v>1</v>
      </c>
      <c r="L137" s="80" t="str">
        <f>IF(Table8[[#This Row],[test]]&gt;0,"Ada vendor yang menjual produk dengan harga lebih murah","")</f>
        <v>Ada vendor yang menjual produk dengan harga lebih murah</v>
      </c>
    </row>
    <row r="138" spans="1:12" x14ac:dyDescent="0.25">
      <c r="A138" s="4">
        <v>342</v>
      </c>
      <c r="B138" s="4">
        <v>781</v>
      </c>
      <c r="C138" s="11">
        <v>43974</v>
      </c>
      <c r="D138" s="4">
        <v>3</v>
      </c>
      <c r="E138" s="4">
        <v>491</v>
      </c>
      <c r="F138" s="41">
        <v>19.9815</v>
      </c>
      <c r="G138" s="41">
        <v>59.944499999999998</v>
      </c>
      <c r="H138" t="str">
        <f>VLOOKUP(Table8[[#This Row],[Supplier]],Table37[[Vendor_ID]:[Reputation Test]],12,0)</f>
        <v>A</v>
      </c>
      <c r="I138">
        <f>VLOOKUP(Table8[[#This Row],[PurchaseOrderID]],Purchase_Order!$A$2:$E$1228,5,0)</f>
        <v>1548</v>
      </c>
      <c r="K138">
        <f>COUNTIFS(Table37[ProductID],Table8[[#This Row],[ProductID]],Table37[Reputation Test],Table8[[#This Row],[REPUTASI]],Table37[Price],"&lt;"&amp;Table8[[#This Row],[UnitPrice]])</f>
        <v>2</v>
      </c>
      <c r="L138" s="80" t="str">
        <f>IF(Table8[[#This Row],[test]]&gt;0,"Ada vendor yang menjual produk dengan harga lebih murah","")</f>
        <v>Ada vendor yang menjual produk dengan harga lebih murah</v>
      </c>
    </row>
    <row r="139" spans="1:12" x14ac:dyDescent="0.25">
      <c r="A139" s="5">
        <v>343</v>
      </c>
      <c r="B139" s="5">
        <v>782</v>
      </c>
      <c r="C139" s="10">
        <v>43974</v>
      </c>
      <c r="D139" s="5">
        <v>3</v>
      </c>
      <c r="E139" s="5">
        <v>343</v>
      </c>
      <c r="F139" s="40">
        <v>43.344000000000001</v>
      </c>
      <c r="G139" s="40">
        <v>130.03200000000001</v>
      </c>
      <c r="H139" t="str">
        <f>VLOOKUP(Table8[[#This Row],[Supplier]],Table37[[Vendor_ID]:[Reputation Test]],12,0)</f>
        <v>A</v>
      </c>
      <c r="I139">
        <f>VLOOKUP(Table8[[#This Row],[PurchaseOrderID]],Purchase_Order!$A$2:$E$1228,5,0)</f>
        <v>1598</v>
      </c>
      <c r="K139">
        <f>COUNTIFS(Table37[ProductID],Table8[[#This Row],[ProductID]],Table37[Reputation Test],Table8[[#This Row],[REPUTASI]],Table37[Price],"&lt;"&amp;Table8[[#This Row],[UnitPrice]])</f>
        <v>1</v>
      </c>
      <c r="L139" s="80" t="str">
        <f>IF(Table8[[#This Row],[test]]&gt;0,"Ada vendor yang menjual produk dengan harga lebih murah","")</f>
        <v>Ada vendor yang menjual produk dengan harga lebih murah</v>
      </c>
    </row>
    <row r="140" spans="1:12" x14ac:dyDescent="0.25">
      <c r="A140" s="4">
        <v>343</v>
      </c>
      <c r="B140" s="4">
        <v>783</v>
      </c>
      <c r="C140" s="11">
        <v>43974</v>
      </c>
      <c r="D140" s="4">
        <v>3</v>
      </c>
      <c r="E140" s="4">
        <v>344</v>
      </c>
      <c r="F140" s="41">
        <v>39.070500000000003</v>
      </c>
      <c r="G140" s="41">
        <v>117.2115</v>
      </c>
      <c r="H140" t="str">
        <f>VLOOKUP(Table8[[#This Row],[Supplier]],Table37[[Vendor_ID]:[Reputation Test]],12,0)</f>
        <v>A</v>
      </c>
      <c r="I140">
        <f>VLOOKUP(Table8[[#This Row],[PurchaseOrderID]],Purchase_Order!$A$2:$E$1228,5,0)</f>
        <v>1598</v>
      </c>
      <c r="K140">
        <f>COUNTIFS(Table37[ProductID],Table8[[#This Row],[ProductID]],Table37[Reputation Test],Table8[[#This Row],[REPUTASI]],Table37[Price],"&lt;"&amp;Table8[[#This Row],[UnitPrice]])</f>
        <v>1</v>
      </c>
      <c r="L140" s="80" t="str">
        <f>IF(Table8[[#This Row],[test]]&gt;0,"Ada vendor yang menjual produk dengan harga lebih murah","")</f>
        <v>Ada vendor yang menjual produk dengan harga lebih murah</v>
      </c>
    </row>
    <row r="141" spans="1:12" x14ac:dyDescent="0.25">
      <c r="A141" s="5">
        <v>343</v>
      </c>
      <c r="B141" s="5">
        <v>784</v>
      </c>
      <c r="C141" s="10">
        <v>43974</v>
      </c>
      <c r="D141" s="5">
        <v>3</v>
      </c>
      <c r="E141" s="5">
        <v>345</v>
      </c>
      <c r="F141" s="40">
        <v>36.970500000000001</v>
      </c>
      <c r="G141" s="40">
        <v>110.9115</v>
      </c>
      <c r="H141" t="str">
        <f>VLOOKUP(Table8[[#This Row],[Supplier]],Table37[[Vendor_ID]:[Reputation Test]],12,0)</f>
        <v>A</v>
      </c>
      <c r="I141">
        <f>VLOOKUP(Table8[[#This Row],[PurchaseOrderID]],Purchase_Order!$A$2:$E$1228,5,0)</f>
        <v>1598</v>
      </c>
      <c r="K141">
        <f>COUNTIFS(Table37[ProductID],Table8[[#This Row],[ProductID]],Table37[Reputation Test],Table8[[#This Row],[REPUTASI]],Table37[Price],"&lt;"&amp;Table8[[#This Row],[UnitPrice]])</f>
        <v>1</v>
      </c>
      <c r="L141" s="80" t="str">
        <f>IF(Table8[[#This Row],[test]]&gt;0,"Ada vendor yang menjual produk dengan harga lebih murah","")</f>
        <v>Ada vendor yang menjual produk dengan harga lebih murah</v>
      </c>
    </row>
    <row r="142" spans="1:12" x14ac:dyDescent="0.25">
      <c r="A142" s="4">
        <v>344</v>
      </c>
      <c r="B142" s="4">
        <v>785</v>
      </c>
      <c r="C142" s="11">
        <v>43974</v>
      </c>
      <c r="D142" s="4">
        <v>550</v>
      </c>
      <c r="E142" s="4">
        <v>935</v>
      </c>
      <c r="F142" s="41">
        <v>31.4895</v>
      </c>
      <c r="G142" s="41">
        <v>17319.224999999999</v>
      </c>
      <c r="H142" t="str">
        <f>VLOOKUP(Table8[[#This Row],[Supplier]],Table37[[Vendor_ID]:[Reputation Test]],12,0)</f>
        <v>F</v>
      </c>
      <c r="I142">
        <f>VLOOKUP(Table8[[#This Row],[PurchaseOrderID]],Purchase_Order!$A$2:$E$1228,5,0)</f>
        <v>1658</v>
      </c>
      <c r="K142">
        <f>COUNTIFS(Table37[ProductID],Table8[[#This Row],[ProductID]],Table37[Reputation Test],Table8[[#This Row],[REPUTASI]],Table37[Price],"&lt;"&amp;Table8[[#This Row],[UnitPrice]])</f>
        <v>2</v>
      </c>
      <c r="L142" s="80" t="str">
        <f>IF(Table8[[#This Row],[test]]&gt;0,"Ada vendor yang menjual produk dengan harga lebih murah","")</f>
        <v>Ada vendor yang menjual produk dengan harga lebih murah</v>
      </c>
    </row>
    <row r="143" spans="1:12" x14ac:dyDescent="0.25">
      <c r="A143" s="5">
        <v>344</v>
      </c>
      <c r="B143" s="5">
        <v>786</v>
      </c>
      <c r="C143" s="10">
        <v>43974</v>
      </c>
      <c r="D143" s="5">
        <v>550</v>
      </c>
      <c r="E143" s="5">
        <v>936</v>
      </c>
      <c r="F143" s="40">
        <v>148.2895</v>
      </c>
      <c r="G143" s="40">
        <v>81559.225000000006</v>
      </c>
      <c r="H143" t="str">
        <f>VLOOKUP(Table8[[#This Row],[Supplier]],Table37[[Vendor_ID]:[Reputation Test]],12,0)</f>
        <v>F</v>
      </c>
      <c r="I143">
        <f>VLOOKUP(Table8[[#This Row],[PurchaseOrderID]],Purchase_Order!$A$2:$E$1228,5,0)</f>
        <v>1658</v>
      </c>
      <c r="K143">
        <f>COUNTIFS(Table37[ProductID],Table8[[#This Row],[ProductID]],Table37[Reputation Test],Table8[[#This Row],[REPUTASI]],Table37[Price],"&lt;"&amp;Table8[[#This Row],[UnitPrice]])</f>
        <v>2</v>
      </c>
      <c r="L143" s="80" t="str">
        <f>IF(Table8[[#This Row],[test]]&gt;0,"Ada vendor yang menjual produk dengan harga lebih murah","")</f>
        <v>Ada vendor yang menjual produk dengan harga lebih murah</v>
      </c>
    </row>
    <row r="144" spans="1:12" x14ac:dyDescent="0.25">
      <c r="A144" s="4">
        <v>345</v>
      </c>
      <c r="B144" s="4">
        <v>787</v>
      </c>
      <c r="C144" s="11">
        <v>43979</v>
      </c>
      <c r="D144" s="4">
        <v>3</v>
      </c>
      <c r="E144" s="4">
        <v>395</v>
      </c>
      <c r="F144" s="41">
        <v>47.491500000000002</v>
      </c>
      <c r="G144" s="41">
        <v>142.47450000000001</v>
      </c>
      <c r="H144" t="str">
        <f>VLOOKUP(Table8[[#This Row],[Supplier]],Table37[[Vendor_ID]:[Reputation Test]],12,0)</f>
        <v>A</v>
      </c>
      <c r="I144">
        <f>VLOOKUP(Table8[[#This Row],[PurchaseOrderID]],Purchase_Order!$A$2:$E$1228,5,0)</f>
        <v>1536</v>
      </c>
      <c r="K144">
        <f>COUNTIFS(Table37[ProductID],Table8[[#This Row],[ProductID]],Table37[Reputation Test],Table8[[#This Row],[REPUTASI]],Table37[Price],"&lt;"&amp;Table8[[#This Row],[UnitPrice]])</f>
        <v>1</v>
      </c>
      <c r="L144" s="80" t="str">
        <f>IF(Table8[[#This Row],[test]]&gt;0,"Ada vendor yang menjual produk dengan harga lebih murah","")</f>
        <v>Ada vendor yang menjual produk dengan harga lebih murah</v>
      </c>
    </row>
    <row r="145" spans="1:12" x14ac:dyDescent="0.25">
      <c r="A145" s="5">
        <v>345</v>
      </c>
      <c r="B145" s="5">
        <v>788</v>
      </c>
      <c r="C145" s="10">
        <v>43979</v>
      </c>
      <c r="D145" s="5">
        <v>3</v>
      </c>
      <c r="E145" s="5">
        <v>396</v>
      </c>
      <c r="F145" s="40">
        <v>43.270499999999998</v>
      </c>
      <c r="G145" s="40">
        <v>129.8115</v>
      </c>
      <c r="H145" t="str">
        <f>VLOOKUP(Table8[[#This Row],[Supplier]],Table37[[Vendor_ID]:[Reputation Test]],12,0)</f>
        <v>A</v>
      </c>
      <c r="I145">
        <f>VLOOKUP(Table8[[#This Row],[PurchaseOrderID]],Purchase_Order!$A$2:$E$1228,5,0)</f>
        <v>1536</v>
      </c>
      <c r="K145">
        <f>COUNTIFS(Table37[ProductID],Table8[[#This Row],[ProductID]],Table37[Reputation Test],Table8[[#This Row],[REPUTASI]],Table37[Price],"&lt;"&amp;Table8[[#This Row],[UnitPrice]])</f>
        <v>1</v>
      </c>
      <c r="L145" s="80" t="str">
        <f>IF(Table8[[#This Row],[test]]&gt;0,"Ada vendor yang menjual produk dengan harga lebih murah","")</f>
        <v>Ada vendor yang menjual produk dengan harga lebih murah</v>
      </c>
    </row>
    <row r="146" spans="1:12" x14ac:dyDescent="0.25">
      <c r="A146" s="4">
        <v>345</v>
      </c>
      <c r="B146" s="4">
        <v>789</v>
      </c>
      <c r="C146" s="11">
        <v>43979</v>
      </c>
      <c r="D146" s="4">
        <v>3</v>
      </c>
      <c r="E146" s="4">
        <v>397</v>
      </c>
      <c r="F146" s="41">
        <v>47.543999999999997</v>
      </c>
      <c r="G146" s="41">
        <v>142.63200000000001</v>
      </c>
      <c r="H146" t="str">
        <f>VLOOKUP(Table8[[#This Row],[Supplier]],Table37[[Vendor_ID]:[Reputation Test]],12,0)</f>
        <v>A</v>
      </c>
      <c r="I146">
        <f>VLOOKUP(Table8[[#This Row],[PurchaseOrderID]],Purchase_Order!$A$2:$E$1228,5,0)</f>
        <v>1536</v>
      </c>
      <c r="K146">
        <f>COUNTIFS(Table37[ProductID],Table8[[#This Row],[ProductID]],Table37[Reputation Test],Table8[[#This Row],[REPUTASI]],Table37[Price],"&lt;"&amp;Table8[[#This Row],[UnitPrice]])</f>
        <v>1</v>
      </c>
      <c r="L146" s="80" t="str">
        <f>IF(Table8[[#This Row],[test]]&gt;0,"Ada vendor yang menjual produk dengan harga lebih murah","")</f>
        <v>Ada vendor yang menjual produk dengan harga lebih murah</v>
      </c>
    </row>
    <row r="147" spans="1:12" x14ac:dyDescent="0.25">
      <c r="A147" s="5">
        <v>346</v>
      </c>
      <c r="B147" s="5">
        <v>790</v>
      </c>
      <c r="C147" s="10">
        <v>43979</v>
      </c>
      <c r="D147" s="5">
        <v>550</v>
      </c>
      <c r="E147" s="5">
        <v>476</v>
      </c>
      <c r="F147" s="40">
        <v>15.8865</v>
      </c>
      <c r="G147" s="40">
        <v>8737.5750000000007</v>
      </c>
      <c r="H147" t="str">
        <f>VLOOKUP(Table8[[#This Row],[Supplier]],Table37[[Vendor_ID]:[Reputation Test]],12,0)</f>
        <v>F</v>
      </c>
      <c r="I147">
        <f>VLOOKUP(Table8[[#This Row],[PurchaseOrderID]],Purchase_Order!$A$2:$E$1228,5,0)</f>
        <v>1568</v>
      </c>
      <c r="K147">
        <f>COUNTIFS(Table37[ProductID],Table8[[#This Row],[ProductID]],Table37[Reputation Test],Table8[[#This Row],[REPUTASI]],Table37[Price],"&lt;"&amp;Table8[[#This Row],[UnitPrice]])</f>
        <v>1</v>
      </c>
      <c r="L147" s="80" t="str">
        <f>IF(Table8[[#This Row],[test]]&gt;0,"Ada vendor yang menjual produk dengan harga lebih murah","")</f>
        <v>Ada vendor yang menjual produk dengan harga lebih murah</v>
      </c>
    </row>
    <row r="148" spans="1:12" x14ac:dyDescent="0.25">
      <c r="A148" s="4">
        <v>346</v>
      </c>
      <c r="B148" s="4">
        <v>791</v>
      </c>
      <c r="C148" s="11">
        <v>43979</v>
      </c>
      <c r="D148" s="4">
        <v>550</v>
      </c>
      <c r="E148" s="4">
        <v>477</v>
      </c>
      <c r="F148" s="41">
        <v>11.6655</v>
      </c>
      <c r="G148" s="41">
        <v>6416.0249999999996</v>
      </c>
      <c r="H148" t="str">
        <f>VLOOKUP(Table8[[#This Row],[Supplier]],Table37[[Vendor_ID]:[Reputation Test]],12,0)</f>
        <v>F</v>
      </c>
      <c r="I148">
        <f>VLOOKUP(Table8[[#This Row],[PurchaseOrderID]],Purchase_Order!$A$2:$E$1228,5,0)</f>
        <v>1568</v>
      </c>
      <c r="K148">
        <f>COUNTIFS(Table37[ProductID],Table8[[#This Row],[ProductID]],Table37[Reputation Test],Table8[[#This Row],[REPUTASI]],Table37[Price],"&lt;"&amp;Table8[[#This Row],[UnitPrice]])</f>
        <v>1</v>
      </c>
      <c r="L148" s="80" t="str">
        <f>IF(Table8[[#This Row],[test]]&gt;0,"Ada vendor yang menjual produk dengan harga lebih murah","")</f>
        <v>Ada vendor yang menjual produk dengan harga lebih murah</v>
      </c>
    </row>
    <row r="149" spans="1:12" x14ac:dyDescent="0.25">
      <c r="A149" s="5">
        <v>346</v>
      </c>
      <c r="B149" s="5">
        <v>792</v>
      </c>
      <c r="C149" s="10">
        <v>43979</v>
      </c>
      <c r="D149" s="5">
        <v>550</v>
      </c>
      <c r="E149" s="5">
        <v>478</v>
      </c>
      <c r="F149" s="40">
        <v>11.087999999999999</v>
      </c>
      <c r="G149" s="40">
        <v>6098.4</v>
      </c>
      <c r="H149" t="str">
        <f>VLOOKUP(Table8[[#This Row],[Supplier]],Table37[[Vendor_ID]:[Reputation Test]],12,0)</f>
        <v>F</v>
      </c>
      <c r="I149">
        <f>VLOOKUP(Table8[[#This Row],[PurchaseOrderID]],Purchase_Order!$A$2:$E$1228,5,0)</f>
        <v>1568</v>
      </c>
      <c r="K149">
        <f>COUNTIFS(Table37[ProductID],Table8[[#This Row],[ProductID]],Table37[Reputation Test],Table8[[#This Row],[REPUTASI]],Table37[Price],"&lt;"&amp;Table8[[#This Row],[UnitPrice]])</f>
        <v>1</v>
      </c>
      <c r="L149" s="80" t="str">
        <f>IF(Table8[[#This Row],[test]]&gt;0,"Ada vendor yang menjual produk dengan harga lebih murah","")</f>
        <v>Ada vendor yang menjual produk dengan harga lebih murah</v>
      </c>
    </row>
    <row r="150" spans="1:12" x14ac:dyDescent="0.25">
      <c r="A150" s="4">
        <v>346</v>
      </c>
      <c r="B150" s="4">
        <v>793</v>
      </c>
      <c r="C150" s="11">
        <v>43979</v>
      </c>
      <c r="D150" s="4">
        <v>550</v>
      </c>
      <c r="E150" s="4">
        <v>479</v>
      </c>
      <c r="F150" s="41">
        <v>15.8865</v>
      </c>
      <c r="G150" s="41">
        <v>8737.5750000000007</v>
      </c>
      <c r="H150" t="str">
        <f>VLOOKUP(Table8[[#This Row],[Supplier]],Table37[[Vendor_ID]:[Reputation Test]],12,0)</f>
        <v>F</v>
      </c>
      <c r="I150">
        <f>VLOOKUP(Table8[[#This Row],[PurchaseOrderID]],Purchase_Order!$A$2:$E$1228,5,0)</f>
        <v>1568</v>
      </c>
      <c r="K150">
        <f>COUNTIFS(Table37[ProductID],Table8[[#This Row],[ProductID]],Table37[Reputation Test],Table8[[#This Row],[REPUTASI]],Table37[Price],"&lt;"&amp;Table8[[#This Row],[UnitPrice]])</f>
        <v>1</v>
      </c>
      <c r="L150" s="80" t="str">
        <f>IF(Table8[[#This Row],[test]]&gt;0,"Ada vendor yang menjual produk dengan harga lebih murah","")</f>
        <v>Ada vendor yang menjual produk dengan harga lebih murah</v>
      </c>
    </row>
    <row r="151" spans="1:12" x14ac:dyDescent="0.25">
      <c r="A151" s="5">
        <v>347</v>
      </c>
      <c r="B151" s="5">
        <v>794</v>
      </c>
      <c r="C151" s="10">
        <v>43979</v>
      </c>
      <c r="D151" s="5">
        <v>3</v>
      </c>
      <c r="E151" s="5">
        <v>402</v>
      </c>
      <c r="F151" s="40">
        <v>47.470500000000001</v>
      </c>
      <c r="G151" s="40">
        <v>142.41149999999999</v>
      </c>
      <c r="H151" t="str">
        <f>VLOOKUP(Table8[[#This Row],[Supplier]],Table37[[Vendor_ID]:[Reputation Test]],12,0)</f>
        <v>A</v>
      </c>
      <c r="I151">
        <f>VLOOKUP(Table8[[#This Row],[PurchaseOrderID]],Purchase_Order!$A$2:$E$1228,5,0)</f>
        <v>1648</v>
      </c>
      <c r="K151">
        <f>COUNTIFS(Table37[ProductID],Table8[[#This Row],[ProductID]],Table37[Reputation Test],Table8[[#This Row],[REPUTASI]],Table37[Price],"&lt;"&amp;Table8[[#This Row],[UnitPrice]])</f>
        <v>1</v>
      </c>
      <c r="L151" s="80" t="str">
        <f>IF(Table8[[#This Row],[test]]&gt;0,"Ada vendor yang menjual produk dengan harga lebih murah","")</f>
        <v>Ada vendor yang menjual produk dengan harga lebih murah</v>
      </c>
    </row>
    <row r="152" spans="1:12" x14ac:dyDescent="0.25">
      <c r="A152" s="4">
        <v>348</v>
      </c>
      <c r="B152" s="4">
        <v>795</v>
      </c>
      <c r="C152" s="11">
        <v>43979</v>
      </c>
      <c r="D152" s="4">
        <v>550</v>
      </c>
      <c r="E152" s="4">
        <v>510</v>
      </c>
      <c r="F152" s="41">
        <v>23.079000000000001</v>
      </c>
      <c r="G152" s="41">
        <v>12693.45</v>
      </c>
      <c r="H152" t="str">
        <f>VLOOKUP(Table8[[#This Row],[Supplier]],Table37[[Vendor_ID]:[Reputation Test]],12,0)</f>
        <v>B</v>
      </c>
      <c r="I152">
        <f>VLOOKUP(Table8[[#This Row],[PurchaseOrderID]],Purchase_Order!$A$2:$E$1228,5,0)</f>
        <v>1646</v>
      </c>
      <c r="K152">
        <f>COUNTIFS(Table37[ProductID],Table8[[#This Row],[ProductID]],Table37[Reputation Test],Table8[[#This Row],[REPUTASI]],Table37[Price],"&lt;"&amp;Table8[[#This Row],[UnitPrice]])</f>
        <v>1</v>
      </c>
      <c r="L152" s="80" t="str">
        <f>IF(Table8[[#This Row],[test]]&gt;0,"Ada vendor yang menjual produk dengan harga lebih murah","")</f>
        <v>Ada vendor yang menjual produk dengan harga lebih murah</v>
      </c>
    </row>
    <row r="153" spans="1:12" x14ac:dyDescent="0.25">
      <c r="A153" s="5">
        <v>348</v>
      </c>
      <c r="B153" s="5">
        <v>796</v>
      </c>
      <c r="C153" s="10">
        <v>43979</v>
      </c>
      <c r="D153" s="5">
        <v>550</v>
      </c>
      <c r="E153" s="5">
        <v>511</v>
      </c>
      <c r="F153" s="40">
        <v>29.274000000000001</v>
      </c>
      <c r="G153" s="40">
        <v>16100.7</v>
      </c>
      <c r="H153" t="str">
        <f>VLOOKUP(Table8[[#This Row],[Supplier]],Table37[[Vendor_ID]:[Reputation Test]],12,0)</f>
        <v>B</v>
      </c>
      <c r="I153">
        <f>VLOOKUP(Table8[[#This Row],[PurchaseOrderID]],Purchase_Order!$A$2:$E$1228,5,0)</f>
        <v>1646</v>
      </c>
      <c r="K153">
        <f>COUNTIFS(Table37[ProductID],Table8[[#This Row],[ProductID]],Table37[Reputation Test],Table8[[#This Row],[REPUTASI]],Table37[Price],"&lt;"&amp;Table8[[#This Row],[UnitPrice]])</f>
        <v>1</v>
      </c>
      <c r="L153" s="80" t="str">
        <f>IF(Table8[[#This Row],[test]]&gt;0,"Ada vendor yang menjual produk dengan harga lebih murah","")</f>
        <v>Ada vendor yang menjual produk dengan harga lebih murah</v>
      </c>
    </row>
    <row r="154" spans="1:12" x14ac:dyDescent="0.25">
      <c r="A154" s="4">
        <v>348</v>
      </c>
      <c r="B154" s="4">
        <v>797</v>
      </c>
      <c r="C154" s="11">
        <v>43979</v>
      </c>
      <c r="D154" s="4">
        <v>550</v>
      </c>
      <c r="E154" s="4">
        <v>512</v>
      </c>
      <c r="F154" s="41">
        <v>34.975499999999997</v>
      </c>
      <c r="G154" s="41">
        <v>19236.525000000001</v>
      </c>
      <c r="H154" t="str">
        <f>VLOOKUP(Table8[[#This Row],[Supplier]],Table37[[Vendor_ID]:[Reputation Test]],12,0)</f>
        <v>B</v>
      </c>
      <c r="I154">
        <f>VLOOKUP(Table8[[#This Row],[PurchaseOrderID]],Purchase_Order!$A$2:$E$1228,5,0)</f>
        <v>1646</v>
      </c>
      <c r="K154">
        <f>COUNTIFS(Table37[ProductID],Table8[[#This Row],[ProductID]],Table37[Reputation Test],Table8[[#This Row],[REPUTASI]],Table37[Price],"&lt;"&amp;Table8[[#This Row],[UnitPrice]])</f>
        <v>1</v>
      </c>
      <c r="L154" s="80" t="str">
        <f>IF(Table8[[#This Row],[test]]&gt;0,"Ada vendor yang menjual produk dengan harga lebih murah","")</f>
        <v>Ada vendor yang menjual produk dengan harga lebih murah</v>
      </c>
    </row>
    <row r="155" spans="1:12" x14ac:dyDescent="0.25">
      <c r="A155" s="5">
        <v>349</v>
      </c>
      <c r="B155" s="5">
        <v>798</v>
      </c>
      <c r="C155" s="10">
        <v>43987</v>
      </c>
      <c r="D155" s="5">
        <v>3</v>
      </c>
      <c r="E155" s="5">
        <v>403</v>
      </c>
      <c r="F155" s="40">
        <v>45.3705</v>
      </c>
      <c r="G155" s="40">
        <v>136.11150000000001</v>
      </c>
      <c r="H155" t="str">
        <f>VLOOKUP(Table8[[#This Row],[Supplier]],Table37[[Vendor_ID]:[Reputation Test]],12,0)</f>
        <v>F</v>
      </c>
      <c r="I155">
        <f>VLOOKUP(Table8[[#This Row],[PurchaseOrderID]],Purchase_Order!$A$2:$E$1228,5,0)</f>
        <v>1672</v>
      </c>
      <c r="K155">
        <f>COUNTIFS(Table37[ProductID],Table8[[#This Row],[ProductID]],Table37[Reputation Test],Table8[[#This Row],[REPUTASI]],Table37[Price],"&lt;"&amp;Table8[[#This Row],[UnitPrice]])</f>
        <v>1</v>
      </c>
      <c r="L155" s="80" t="str">
        <f>IF(Table8[[#This Row],[test]]&gt;0,"Ada vendor yang menjual produk dengan harga lebih murah","")</f>
        <v>Ada vendor yang menjual produk dengan harga lebih murah</v>
      </c>
    </row>
    <row r="156" spans="1:12" x14ac:dyDescent="0.25">
      <c r="A156" s="4">
        <v>349</v>
      </c>
      <c r="B156" s="4">
        <v>799</v>
      </c>
      <c r="C156" s="11">
        <v>43987</v>
      </c>
      <c r="D156" s="4">
        <v>3</v>
      </c>
      <c r="E156" s="4">
        <v>404</v>
      </c>
      <c r="F156" s="41">
        <v>49.643999999999998</v>
      </c>
      <c r="G156" s="41">
        <v>148.93199999999999</v>
      </c>
      <c r="H156" t="str">
        <f>VLOOKUP(Table8[[#This Row],[Supplier]],Table37[[Vendor_ID]:[Reputation Test]],12,0)</f>
        <v>F</v>
      </c>
      <c r="I156">
        <f>VLOOKUP(Table8[[#This Row],[PurchaseOrderID]],Purchase_Order!$A$2:$E$1228,5,0)</f>
        <v>1672</v>
      </c>
      <c r="K156">
        <f>COUNTIFS(Table37[ProductID],Table8[[#This Row],[ProductID]],Table37[Reputation Test],Table8[[#This Row],[REPUTASI]],Table37[Price],"&lt;"&amp;Table8[[#This Row],[UnitPrice]])</f>
        <v>1</v>
      </c>
      <c r="L156" s="80" t="str">
        <f>IF(Table8[[#This Row],[test]]&gt;0,"Ada vendor yang menjual produk dengan harga lebih murah","")</f>
        <v>Ada vendor yang menjual produk dengan harga lebih murah</v>
      </c>
    </row>
    <row r="157" spans="1:12" x14ac:dyDescent="0.25">
      <c r="A157" s="5">
        <v>349</v>
      </c>
      <c r="B157" s="5">
        <v>800</v>
      </c>
      <c r="C157" s="10">
        <v>43987</v>
      </c>
      <c r="D157" s="5">
        <v>3</v>
      </c>
      <c r="E157" s="5">
        <v>405</v>
      </c>
      <c r="F157" s="40">
        <v>45.3705</v>
      </c>
      <c r="G157" s="40">
        <v>136.11150000000001</v>
      </c>
      <c r="H157" t="str">
        <f>VLOOKUP(Table8[[#This Row],[Supplier]],Table37[[Vendor_ID]:[Reputation Test]],12,0)</f>
        <v>F</v>
      </c>
      <c r="I157">
        <f>VLOOKUP(Table8[[#This Row],[PurchaseOrderID]],Purchase_Order!$A$2:$E$1228,5,0)</f>
        <v>1672</v>
      </c>
      <c r="K157">
        <f>COUNTIFS(Table37[ProductID],Table8[[#This Row],[ProductID]],Table37[Reputation Test],Table8[[#This Row],[REPUTASI]],Table37[Price],"&lt;"&amp;Table8[[#This Row],[UnitPrice]])</f>
        <v>1</v>
      </c>
      <c r="L157" s="80" t="str">
        <f>IF(Table8[[#This Row],[test]]&gt;0,"Ada vendor yang menjual produk dengan harga lebih murah","")</f>
        <v>Ada vendor yang menjual produk dengan harga lebih murah</v>
      </c>
    </row>
    <row r="158" spans="1:12" x14ac:dyDescent="0.25">
      <c r="A158" s="4">
        <v>349</v>
      </c>
      <c r="B158" s="4">
        <v>801</v>
      </c>
      <c r="C158" s="11">
        <v>43987</v>
      </c>
      <c r="D158" s="4">
        <v>3</v>
      </c>
      <c r="E158" s="4">
        <v>406</v>
      </c>
      <c r="F158" s="41">
        <v>43.270499999999998</v>
      </c>
      <c r="G158" s="41">
        <v>129.8115</v>
      </c>
      <c r="H158" t="str">
        <f>VLOOKUP(Table8[[#This Row],[Supplier]],Table37[[Vendor_ID]:[Reputation Test]],12,0)</f>
        <v>F</v>
      </c>
      <c r="I158">
        <f>VLOOKUP(Table8[[#This Row],[PurchaseOrderID]],Purchase_Order!$A$2:$E$1228,5,0)</f>
        <v>1672</v>
      </c>
      <c r="K158">
        <f>COUNTIFS(Table37[ProductID],Table8[[#This Row],[ProductID]],Table37[Reputation Test],Table8[[#This Row],[REPUTASI]],Table37[Price],"&lt;"&amp;Table8[[#This Row],[UnitPrice]])</f>
        <v>1</v>
      </c>
      <c r="L158" s="80" t="str">
        <f>IF(Table8[[#This Row],[test]]&gt;0,"Ada vendor yang menjual produk dengan harga lebih murah","")</f>
        <v>Ada vendor yang menjual produk dengan harga lebih murah</v>
      </c>
    </row>
    <row r="159" spans="1:12" x14ac:dyDescent="0.25">
      <c r="A159" s="5">
        <v>349</v>
      </c>
      <c r="B159" s="5">
        <v>802</v>
      </c>
      <c r="C159" s="10">
        <v>43987</v>
      </c>
      <c r="D159" s="5">
        <v>3</v>
      </c>
      <c r="E159" s="5">
        <v>407</v>
      </c>
      <c r="F159" s="40">
        <v>47.543999999999997</v>
      </c>
      <c r="G159" s="40">
        <v>142.63200000000001</v>
      </c>
      <c r="H159" t="str">
        <f>VLOOKUP(Table8[[#This Row],[Supplier]],Table37[[Vendor_ID]:[Reputation Test]],12,0)</f>
        <v>F</v>
      </c>
      <c r="I159">
        <f>VLOOKUP(Table8[[#This Row],[PurchaseOrderID]],Purchase_Order!$A$2:$E$1228,5,0)</f>
        <v>1672</v>
      </c>
      <c r="K159">
        <f>COUNTIFS(Table37[ProductID],Table8[[#This Row],[ProductID]],Table37[Reputation Test],Table8[[#This Row],[REPUTASI]],Table37[Price],"&lt;"&amp;Table8[[#This Row],[UnitPrice]])</f>
        <v>1</v>
      </c>
      <c r="L159" s="80" t="str">
        <f>IF(Table8[[#This Row],[test]]&gt;0,"Ada vendor yang menjual produk dengan harga lebih murah","")</f>
        <v>Ada vendor yang menjual produk dengan harga lebih murah</v>
      </c>
    </row>
    <row r="160" spans="1:12" x14ac:dyDescent="0.25">
      <c r="A160" s="4">
        <v>350</v>
      </c>
      <c r="B160" s="4">
        <v>803</v>
      </c>
      <c r="C160" s="11">
        <v>43987</v>
      </c>
      <c r="D160" s="4">
        <v>550</v>
      </c>
      <c r="E160" s="4">
        <v>525</v>
      </c>
      <c r="F160" s="41">
        <v>2.3205</v>
      </c>
      <c r="G160" s="41">
        <v>1276.2750000000001</v>
      </c>
      <c r="H160" t="str">
        <f>VLOOKUP(Table8[[#This Row],[Supplier]],Table37[[Vendor_ID]:[Reputation Test]],12,0)</f>
        <v>B</v>
      </c>
      <c r="I160">
        <f>VLOOKUP(Table8[[#This Row],[PurchaseOrderID]],Purchase_Order!$A$2:$E$1228,5,0)</f>
        <v>1600</v>
      </c>
      <c r="K160">
        <f>COUNTIFS(Table37[ProductID],Table8[[#This Row],[ProductID]],Table37[Reputation Test],Table8[[#This Row],[REPUTASI]],Table37[Price],"&lt;"&amp;Table8[[#This Row],[UnitPrice]])</f>
        <v>1</v>
      </c>
      <c r="L160" s="80" t="str">
        <f>IF(Table8[[#This Row],[test]]&gt;0,"Ada vendor yang menjual produk dengan harga lebih murah","")</f>
        <v>Ada vendor yang menjual produk dengan harga lebih murah</v>
      </c>
    </row>
    <row r="161" spans="1:12" x14ac:dyDescent="0.25">
      <c r="A161" s="5">
        <v>351</v>
      </c>
      <c r="B161" s="5">
        <v>804</v>
      </c>
      <c r="C161" s="10">
        <v>43987</v>
      </c>
      <c r="D161" s="5">
        <v>550</v>
      </c>
      <c r="E161" s="5">
        <v>526</v>
      </c>
      <c r="F161" s="40">
        <v>3.6435</v>
      </c>
      <c r="G161" s="40">
        <v>2003.925</v>
      </c>
      <c r="H161" t="str">
        <f>VLOOKUP(Table8[[#This Row],[Supplier]],Table37[[Vendor_ID]:[Reputation Test]],12,0)</f>
        <v>B</v>
      </c>
      <c r="I161">
        <f>VLOOKUP(Table8[[#This Row],[PurchaseOrderID]],Purchase_Order!$A$2:$E$1228,5,0)</f>
        <v>1522</v>
      </c>
      <c r="K161">
        <f>COUNTIFS(Table37[ProductID],Table8[[#This Row],[ProductID]],Table37[Reputation Test],Table8[[#This Row],[REPUTASI]],Table37[Price],"&lt;"&amp;Table8[[#This Row],[UnitPrice]])</f>
        <v>1</v>
      </c>
      <c r="L161" s="80" t="str">
        <f>IF(Table8[[#This Row],[test]]&gt;0,"Ada vendor yang menjual produk dengan harga lebih murah","")</f>
        <v>Ada vendor yang menjual produk dengan harga lebih murah</v>
      </c>
    </row>
    <row r="162" spans="1:12" x14ac:dyDescent="0.25">
      <c r="A162" s="4">
        <v>352</v>
      </c>
      <c r="B162" s="4">
        <v>805</v>
      </c>
      <c r="C162" s="11">
        <v>43987</v>
      </c>
      <c r="D162" s="4">
        <v>550</v>
      </c>
      <c r="E162" s="4">
        <v>908</v>
      </c>
      <c r="F162" s="41">
        <v>21.0945</v>
      </c>
      <c r="G162" s="41">
        <v>11601.975</v>
      </c>
      <c r="H162" t="str">
        <f>VLOOKUP(Table8[[#This Row],[Supplier]],Table37[[Vendor_ID]:[Reputation Test]],12,0)</f>
        <v>F</v>
      </c>
      <c r="I162">
        <f>VLOOKUP(Table8[[#This Row],[PurchaseOrderID]],Purchase_Order!$A$2:$E$1228,5,0)</f>
        <v>1570</v>
      </c>
      <c r="K162">
        <f>COUNTIFS(Table37[ProductID],Table8[[#This Row],[ProductID]],Table37[Reputation Test],Table8[[#This Row],[REPUTASI]],Table37[Price],"&lt;"&amp;Table8[[#This Row],[UnitPrice]])</f>
        <v>2</v>
      </c>
      <c r="L162" s="80" t="str">
        <f>IF(Table8[[#This Row],[test]]&gt;0,"Ada vendor yang menjual produk dengan harga lebih murah","")</f>
        <v>Ada vendor yang menjual produk dengan harga lebih murah</v>
      </c>
    </row>
    <row r="163" spans="1:12" x14ac:dyDescent="0.25">
      <c r="A163" s="5">
        <v>352</v>
      </c>
      <c r="B163" s="5">
        <v>806</v>
      </c>
      <c r="C163" s="10">
        <v>43987</v>
      </c>
      <c r="D163" s="5">
        <v>550</v>
      </c>
      <c r="E163" s="5">
        <v>909</v>
      </c>
      <c r="F163" s="40">
        <v>30.439499999999999</v>
      </c>
      <c r="G163" s="40">
        <v>16741.724999999999</v>
      </c>
      <c r="H163" t="str">
        <f>VLOOKUP(Table8[[#This Row],[Supplier]],Table37[[Vendor_ID]:[Reputation Test]],12,0)</f>
        <v>F</v>
      </c>
      <c r="I163">
        <f>VLOOKUP(Table8[[#This Row],[PurchaseOrderID]],Purchase_Order!$A$2:$E$1228,5,0)</f>
        <v>1570</v>
      </c>
      <c r="K163">
        <f>COUNTIFS(Table37[ProductID],Table8[[#This Row],[ProductID]],Table37[Reputation Test],Table8[[#This Row],[REPUTASI]],Table37[Price],"&lt;"&amp;Table8[[#This Row],[UnitPrice]])</f>
        <v>2</v>
      </c>
      <c r="L163" s="80" t="str">
        <f>IF(Table8[[#This Row],[test]]&gt;0,"Ada vendor yang menjual produk dengan harga lebih murah","")</f>
        <v>Ada vendor yang menjual produk dengan harga lebih murah</v>
      </c>
    </row>
    <row r="164" spans="1:12" x14ac:dyDescent="0.25">
      <c r="A164" s="4">
        <v>353</v>
      </c>
      <c r="B164" s="4">
        <v>807</v>
      </c>
      <c r="C164" s="11">
        <v>43987</v>
      </c>
      <c r="D164" s="4">
        <v>60</v>
      </c>
      <c r="E164" s="4">
        <v>356</v>
      </c>
      <c r="F164" s="41">
        <v>3.6015000000000001</v>
      </c>
      <c r="G164" s="41">
        <v>216.09</v>
      </c>
      <c r="H164" t="str">
        <f>VLOOKUP(Table8[[#This Row],[Supplier]],Table37[[Vendor_ID]:[Reputation Test]],12,0)</f>
        <v>F</v>
      </c>
      <c r="I164">
        <f>VLOOKUP(Table8[[#This Row],[PurchaseOrderID]],Purchase_Order!$A$2:$E$1228,5,0)</f>
        <v>1516</v>
      </c>
      <c r="K164">
        <f>COUNTIFS(Table37[ProductID],Table8[[#This Row],[ProductID]],Table37[Reputation Test],Table8[[#This Row],[REPUTASI]],Table37[Price],"&lt;"&amp;Table8[[#This Row],[UnitPrice]])</f>
        <v>2</v>
      </c>
      <c r="L164" s="80" t="str">
        <f>IF(Table8[[#This Row],[test]]&gt;0,"Ada vendor yang menjual produk dengan harga lebih murah","")</f>
        <v>Ada vendor yang menjual produk dengan harga lebih murah</v>
      </c>
    </row>
    <row r="165" spans="1:12" x14ac:dyDescent="0.25">
      <c r="A165" s="5">
        <v>353</v>
      </c>
      <c r="B165" s="5">
        <v>808</v>
      </c>
      <c r="C165" s="10">
        <v>43987</v>
      </c>
      <c r="D165" s="5">
        <v>60</v>
      </c>
      <c r="E165" s="5">
        <v>357</v>
      </c>
      <c r="F165" s="40">
        <v>3.9794999999999998</v>
      </c>
      <c r="G165" s="40">
        <v>238.77</v>
      </c>
      <c r="H165" t="str">
        <f>VLOOKUP(Table8[[#This Row],[Supplier]],Table37[[Vendor_ID]:[Reputation Test]],12,0)</f>
        <v>F</v>
      </c>
      <c r="I165">
        <f>VLOOKUP(Table8[[#This Row],[PurchaseOrderID]],Purchase_Order!$A$2:$E$1228,5,0)</f>
        <v>1516</v>
      </c>
      <c r="K165">
        <f>COUNTIFS(Table37[ProductID],Table8[[#This Row],[ProductID]],Table37[Reputation Test],Table8[[#This Row],[REPUTASI]],Table37[Price],"&lt;"&amp;Table8[[#This Row],[UnitPrice]])</f>
        <v>1</v>
      </c>
      <c r="L165" s="80" t="str">
        <f>IF(Table8[[#This Row],[test]]&gt;0,"Ada vendor yang menjual produk dengan harga lebih murah","")</f>
        <v>Ada vendor yang menjual produk dengan harga lebih murah</v>
      </c>
    </row>
    <row r="166" spans="1:12" x14ac:dyDescent="0.25">
      <c r="A166" s="4">
        <v>354</v>
      </c>
      <c r="B166" s="4">
        <v>809</v>
      </c>
      <c r="C166" s="11">
        <v>43987</v>
      </c>
      <c r="D166" s="4">
        <v>550</v>
      </c>
      <c r="E166" s="4">
        <v>935</v>
      </c>
      <c r="F166" s="41">
        <v>31.4895</v>
      </c>
      <c r="G166" s="41">
        <v>17319.224999999999</v>
      </c>
      <c r="H166" t="str">
        <f>VLOOKUP(Table8[[#This Row],[Supplier]],Table37[[Vendor_ID]:[Reputation Test]],12,0)</f>
        <v>F</v>
      </c>
      <c r="I166">
        <f>VLOOKUP(Table8[[#This Row],[PurchaseOrderID]],Purchase_Order!$A$2:$E$1228,5,0)</f>
        <v>1506</v>
      </c>
      <c r="K166">
        <f>COUNTIFS(Table37[ProductID],Table8[[#This Row],[ProductID]],Table37[Reputation Test],Table8[[#This Row],[REPUTASI]],Table37[Price],"&lt;"&amp;Table8[[#This Row],[UnitPrice]])</f>
        <v>2</v>
      </c>
      <c r="L166" s="80" t="str">
        <f>IF(Table8[[#This Row],[test]]&gt;0,"Ada vendor yang menjual produk dengan harga lebih murah","")</f>
        <v>Ada vendor yang menjual produk dengan harga lebih murah</v>
      </c>
    </row>
    <row r="167" spans="1:12" x14ac:dyDescent="0.25">
      <c r="A167" s="5">
        <v>354</v>
      </c>
      <c r="B167" s="5">
        <v>810</v>
      </c>
      <c r="C167" s="10">
        <v>43987</v>
      </c>
      <c r="D167" s="5">
        <v>550</v>
      </c>
      <c r="E167" s="5">
        <v>936</v>
      </c>
      <c r="F167" s="40">
        <v>48.289499999999997</v>
      </c>
      <c r="G167" s="40">
        <v>26559.224999999999</v>
      </c>
      <c r="H167" t="str">
        <f>VLOOKUP(Table8[[#This Row],[Supplier]],Table37[[Vendor_ID]:[Reputation Test]],12,0)</f>
        <v>F</v>
      </c>
      <c r="I167">
        <f>VLOOKUP(Table8[[#This Row],[PurchaseOrderID]],Purchase_Order!$A$2:$E$1228,5,0)</f>
        <v>1506</v>
      </c>
      <c r="K167">
        <f>COUNTIFS(Table37[ProductID],Table8[[#This Row],[ProductID]],Table37[Reputation Test],Table8[[#This Row],[REPUTASI]],Table37[Price],"&lt;"&amp;Table8[[#This Row],[UnitPrice]])</f>
        <v>2</v>
      </c>
      <c r="L167" s="80" t="str">
        <f>IF(Table8[[#This Row],[test]]&gt;0,"Ada vendor yang menjual produk dengan harga lebih murah","")</f>
        <v>Ada vendor yang menjual produk dengan harga lebih murah</v>
      </c>
    </row>
    <row r="168" spans="1:12" x14ac:dyDescent="0.25">
      <c r="A168" s="4">
        <v>355</v>
      </c>
      <c r="B168" s="4">
        <v>811</v>
      </c>
      <c r="C168" s="11">
        <v>43987</v>
      </c>
      <c r="D168" s="4">
        <v>550</v>
      </c>
      <c r="E168" s="4">
        <v>524</v>
      </c>
      <c r="F168" s="41">
        <v>12.967499999999999</v>
      </c>
      <c r="G168" s="41">
        <v>7132.125</v>
      </c>
      <c r="H168" t="str">
        <f>VLOOKUP(Table8[[#This Row],[Supplier]],Table37[[Vendor_ID]:[Reputation Test]],12,0)</f>
        <v>F</v>
      </c>
      <c r="I168">
        <f>VLOOKUP(Table8[[#This Row],[PurchaseOrderID]],Purchase_Order!$A$2:$E$1228,5,0)</f>
        <v>1626</v>
      </c>
      <c r="K168">
        <f>COUNTIFS(Table37[ProductID],Table8[[#This Row],[ProductID]],Table37[Reputation Test],Table8[[#This Row],[REPUTASI]],Table37[Price],"&lt;"&amp;Table8[[#This Row],[UnitPrice]])</f>
        <v>1</v>
      </c>
      <c r="L168" s="80" t="str">
        <f>IF(Table8[[#This Row],[test]]&gt;0,"Ada vendor yang menjual produk dengan harga lebih murah","")</f>
        <v>Ada vendor yang menjual produk dengan harga lebih murah</v>
      </c>
    </row>
    <row r="169" spans="1:12" x14ac:dyDescent="0.25">
      <c r="A169" s="5">
        <v>356</v>
      </c>
      <c r="B169" s="5">
        <v>812</v>
      </c>
      <c r="C169" s="10">
        <v>43987</v>
      </c>
      <c r="D169" s="5">
        <v>550</v>
      </c>
      <c r="E169" s="5">
        <v>911</v>
      </c>
      <c r="F169" s="40">
        <v>21.0945</v>
      </c>
      <c r="G169" s="40">
        <v>11601.975</v>
      </c>
      <c r="H169" t="str">
        <f>VLOOKUP(Table8[[#This Row],[Supplier]],Table37[[Vendor_ID]:[Reputation Test]],12,0)</f>
        <v>F</v>
      </c>
      <c r="I169">
        <f>VLOOKUP(Table8[[#This Row],[PurchaseOrderID]],Purchase_Order!$A$2:$E$1228,5,0)</f>
        <v>1542</v>
      </c>
      <c r="K169">
        <f>COUNTIFS(Table37[ProductID],Table8[[#This Row],[ProductID]],Table37[Reputation Test],Table8[[#This Row],[REPUTASI]],Table37[Price],"&lt;"&amp;Table8[[#This Row],[UnitPrice]])</f>
        <v>2</v>
      </c>
      <c r="L169" s="80" t="str">
        <f>IF(Table8[[#This Row],[test]]&gt;0,"Ada vendor yang menjual produk dengan harga lebih murah","")</f>
        <v>Ada vendor yang menjual produk dengan harga lebih murah</v>
      </c>
    </row>
    <row r="170" spans="1:12" x14ac:dyDescent="0.25">
      <c r="A170" s="4">
        <v>356</v>
      </c>
      <c r="B170" s="4">
        <v>813</v>
      </c>
      <c r="C170" s="11">
        <v>43987</v>
      </c>
      <c r="D170" s="4">
        <v>550</v>
      </c>
      <c r="E170" s="4">
        <v>912</v>
      </c>
      <c r="F170" s="41">
        <v>30.439499999999999</v>
      </c>
      <c r="G170" s="41">
        <v>16741.724999999999</v>
      </c>
      <c r="H170" t="str">
        <f>VLOOKUP(Table8[[#This Row],[Supplier]],Table37[[Vendor_ID]:[Reputation Test]],12,0)</f>
        <v>F</v>
      </c>
      <c r="I170">
        <f>VLOOKUP(Table8[[#This Row],[PurchaseOrderID]],Purchase_Order!$A$2:$E$1228,5,0)</f>
        <v>1542</v>
      </c>
      <c r="K170">
        <f>COUNTIFS(Table37[ProductID],Table8[[#This Row],[ProductID]],Table37[Reputation Test],Table8[[#This Row],[REPUTASI]],Table37[Price],"&lt;"&amp;Table8[[#This Row],[UnitPrice]])</f>
        <v>2</v>
      </c>
      <c r="L170" s="80" t="str">
        <f>IF(Table8[[#This Row],[test]]&gt;0,"Ada vendor yang menjual produk dengan harga lebih murah","")</f>
        <v>Ada vendor yang menjual produk dengan harga lebih murah</v>
      </c>
    </row>
    <row r="171" spans="1:12" x14ac:dyDescent="0.25">
      <c r="A171" s="5">
        <v>357</v>
      </c>
      <c r="B171" s="5">
        <v>814</v>
      </c>
      <c r="C171" s="10">
        <v>43987</v>
      </c>
      <c r="D171" s="5">
        <v>550</v>
      </c>
      <c r="E171" s="5">
        <v>910</v>
      </c>
      <c r="F171" s="40">
        <v>40.939500000000002</v>
      </c>
      <c r="G171" s="40">
        <v>22516.724999999999</v>
      </c>
      <c r="H171" t="str">
        <f>VLOOKUP(Table8[[#This Row],[Supplier]],Table37[[Vendor_ID]:[Reputation Test]],12,0)</f>
        <v>B</v>
      </c>
      <c r="I171">
        <f>VLOOKUP(Table8[[#This Row],[PurchaseOrderID]],Purchase_Order!$A$2:$E$1228,5,0)</f>
        <v>1610</v>
      </c>
      <c r="K171">
        <f>COUNTIFS(Table37[ProductID],Table8[[#This Row],[ProductID]],Table37[Reputation Test],Table8[[#This Row],[REPUTASI]],Table37[Price],"&lt;"&amp;Table8[[#This Row],[UnitPrice]])</f>
        <v>1</v>
      </c>
      <c r="L171" s="80" t="str">
        <f>IF(Table8[[#This Row],[test]]&gt;0,"Ada vendor yang menjual produk dengan harga lebih murah","")</f>
        <v>Ada vendor yang menjual produk dengan harga lebih murah</v>
      </c>
    </row>
    <row r="172" spans="1:12" x14ac:dyDescent="0.25">
      <c r="A172" s="4">
        <v>358</v>
      </c>
      <c r="B172" s="4">
        <v>815</v>
      </c>
      <c r="C172" s="11">
        <v>43987</v>
      </c>
      <c r="D172" s="4">
        <v>550</v>
      </c>
      <c r="E172" s="4">
        <v>937</v>
      </c>
      <c r="F172" s="41">
        <v>62.9895</v>
      </c>
      <c r="G172" s="41">
        <v>34644.224999999999</v>
      </c>
      <c r="H172" t="str">
        <f>VLOOKUP(Table8[[#This Row],[Supplier]],Table37[[Vendor_ID]:[Reputation Test]],12,0)</f>
        <v>B</v>
      </c>
      <c r="I172">
        <f>VLOOKUP(Table8[[#This Row],[PurchaseOrderID]],Purchase_Order!$A$2:$E$1228,5,0)</f>
        <v>1638</v>
      </c>
      <c r="K172">
        <f>COUNTIFS(Table37[ProductID],Table8[[#This Row],[ProductID]],Table37[Reputation Test],Table8[[#This Row],[REPUTASI]],Table37[Price],"&lt;"&amp;Table8[[#This Row],[UnitPrice]])</f>
        <v>1</v>
      </c>
      <c r="L172" s="80" t="str">
        <f>IF(Table8[[#This Row],[test]]&gt;0,"Ada vendor yang menjual produk dengan harga lebih murah","")</f>
        <v>Ada vendor yang menjual produk dengan harga lebih murah</v>
      </c>
    </row>
    <row r="173" spans="1:12" x14ac:dyDescent="0.25">
      <c r="A173" s="5">
        <v>359</v>
      </c>
      <c r="B173" s="5">
        <v>816</v>
      </c>
      <c r="C173" s="10">
        <v>43987</v>
      </c>
      <c r="D173" s="5">
        <v>3</v>
      </c>
      <c r="E173" s="5">
        <v>475</v>
      </c>
      <c r="F173" s="40">
        <v>39.122999999999998</v>
      </c>
      <c r="G173" s="40">
        <v>117.369</v>
      </c>
      <c r="H173" t="str">
        <f>VLOOKUP(Table8[[#This Row],[Supplier]],Table37[[Vendor_ID]:[Reputation Test]],12,0)</f>
        <v>A</v>
      </c>
      <c r="I173">
        <f>VLOOKUP(Table8[[#This Row],[PurchaseOrderID]],Purchase_Order!$A$2:$E$1228,5,0)</f>
        <v>1582</v>
      </c>
      <c r="K173">
        <f>COUNTIFS(Table37[ProductID],Table8[[#This Row],[ProductID]],Table37[Reputation Test],Table8[[#This Row],[REPUTASI]],Table37[Price],"&lt;"&amp;Table8[[#This Row],[UnitPrice]])</f>
        <v>1</v>
      </c>
      <c r="L173" s="80" t="str">
        <f>IF(Table8[[#This Row],[test]]&gt;0,"Ada vendor yang menjual produk dengan harga lebih murah","")</f>
        <v>Ada vendor yang menjual produk dengan harga lebih murah</v>
      </c>
    </row>
    <row r="174" spans="1:12" x14ac:dyDescent="0.25">
      <c r="A174" s="4">
        <v>360</v>
      </c>
      <c r="B174" s="4">
        <v>817</v>
      </c>
      <c r="C174" s="11">
        <v>43987</v>
      </c>
      <c r="D174" s="4">
        <v>3</v>
      </c>
      <c r="E174" s="4">
        <v>462</v>
      </c>
      <c r="F174" s="41">
        <v>47.680500000000002</v>
      </c>
      <c r="G174" s="41">
        <v>143.04150000000001</v>
      </c>
      <c r="H174" t="str">
        <f>VLOOKUP(Table8[[#This Row],[Supplier]],Table37[[Vendor_ID]:[Reputation Test]],12,0)</f>
        <v>B</v>
      </c>
      <c r="I174">
        <f>VLOOKUP(Table8[[#This Row],[PurchaseOrderID]],Purchase_Order!$A$2:$E$1228,5,0)</f>
        <v>1510</v>
      </c>
      <c r="K174">
        <f>COUNTIFS(Table37[ProductID],Table8[[#This Row],[ProductID]],Table37[Reputation Test],Table8[[#This Row],[REPUTASI]],Table37[Price],"&lt;"&amp;Table8[[#This Row],[UnitPrice]])</f>
        <v>1</v>
      </c>
      <c r="L174" s="80" t="str">
        <f>IF(Table8[[#This Row],[test]]&gt;0,"Ada vendor yang menjual produk dengan harga lebih murah","")</f>
        <v>Ada vendor yang menjual produk dengan harga lebih murah</v>
      </c>
    </row>
    <row r="175" spans="1:12" x14ac:dyDescent="0.25">
      <c r="A175" s="5">
        <v>361</v>
      </c>
      <c r="B175" s="5">
        <v>818</v>
      </c>
      <c r="C175" s="10">
        <v>43987</v>
      </c>
      <c r="D175" s="5">
        <v>550</v>
      </c>
      <c r="E175" s="5">
        <v>510</v>
      </c>
      <c r="F175" s="40">
        <v>23.404499999999999</v>
      </c>
      <c r="G175" s="40">
        <v>12872.475</v>
      </c>
      <c r="H175" t="str">
        <f>VLOOKUP(Table8[[#This Row],[Supplier]],Table37[[Vendor_ID]:[Reputation Test]],12,0)</f>
        <v>F</v>
      </c>
      <c r="I175">
        <f>VLOOKUP(Table8[[#This Row],[PurchaseOrderID]],Purchase_Order!$A$2:$E$1228,5,0)</f>
        <v>1526</v>
      </c>
      <c r="K175">
        <f>COUNTIFS(Table37[ProductID],Table8[[#This Row],[ProductID]],Table37[Reputation Test],Table8[[#This Row],[REPUTASI]],Table37[Price],"&lt;"&amp;Table8[[#This Row],[UnitPrice]])</f>
        <v>1</v>
      </c>
      <c r="L175" s="80" t="str">
        <f>IF(Table8[[#This Row],[test]]&gt;0,"Ada vendor yang menjual produk dengan harga lebih murah","")</f>
        <v>Ada vendor yang menjual produk dengan harga lebih murah</v>
      </c>
    </row>
    <row r="176" spans="1:12" x14ac:dyDescent="0.25">
      <c r="A176" s="4">
        <v>361</v>
      </c>
      <c r="B176" s="4">
        <v>819</v>
      </c>
      <c r="C176" s="11">
        <v>43987</v>
      </c>
      <c r="D176" s="4">
        <v>550</v>
      </c>
      <c r="E176" s="4">
        <v>511</v>
      </c>
      <c r="F176" s="41">
        <v>27.867000000000001</v>
      </c>
      <c r="G176" s="41">
        <v>15326.85</v>
      </c>
      <c r="H176" t="str">
        <f>VLOOKUP(Table8[[#This Row],[Supplier]],Table37[[Vendor_ID]:[Reputation Test]],12,0)</f>
        <v>F</v>
      </c>
      <c r="I176">
        <f>VLOOKUP(Table8[[#This Row],[PurchaseOrderID]],Purchase_Order!$A$2:$E$1228,5,0)</f>
        <v>1526</v>
      </c>
      <c r="K176">
        <f>COUNTIFS(Table37[ProductID],Table8[[#This Row],[ProductID]],Table37[Reputation Test],Table8[[#This Row],[REPUTASI]],Table37[Price],"&lt;"&amp;Table8[[#This Row],[UnitPrice]])</f>
        <v>1</v>
      </c>
      <c r="L176" s="80" t="str">
        <f>IF(Table8[[#This Row],[test]]&gt;0,"Ada vendor yang menjual produk dengan harga lebih murah","")</f>
        <v>Ada vendor yang menjual produk dengan harga lebih murah</v>
      </c>
    </row>
    <row r="177" spans="1:12" x14ac:dyDescent="0.25">
      <c r="A177" s="5">
        <v>362</v>
      </c>
      <c r="B177" s="5">
        <v>820</v>
      </c>
      <c r="C177" s="10">
        <v>43987</v>
      </c>
      <c r="D177" s="5">
        <v>550</v>
      </c>
      <c r="E177" s="5">
        <v>527</v>
      </c>
      <c r="F177" s="40">
        <v>6.7515000000000001</v>
      </c>
      <c r="G177" s="40">
        <v>3713.3249999999998</v>
      </c>
      <c r="H177" t="str">
        <f>VLOOKUP(Table8[[#This Row],[Supplier]],Table37[[Vendor_ID]:[Reputation Test]],12,0)</f>
        <v>B</v>
      </c>
      <c r="I177">
        <f>VLOOKUP(Table8[[#This Row],[PurchaseOrderID]],Purchase_Order!$A$2:$E$1228,5,0)</f>
        <v>1644</v>
      </c>
      <c r="K177">
        <f>COUNTIFS(Table37[ProductID],Table8[[#This Row],[ProductID]],Table37[Reputation Test],Table8[[#This Row],[REPUTASI]],Table37[Price],"&lt;"&amp;Table8[[#This Row],[UnitPrice]])</f>
        <v>1</v>
      </c>
      <c r="L177" s="80" t="str">
        <f>IF(Table8[[#This Row],[test]]&gt;0,"Ada vendor yang menjual produk dengan harga lebih murah","")</f>
        <v>Ada vendor yang menjual produk dengan harga lebih murah</v>
      </c>
    </row>
    <row r="178" spans="1:12" x14ac:dyDescent="0.25">
      <c r="A178" s="4">
        <v>363</v>
      </c>
      <c r="B178" s="4">
        <v>821</v>
      </c>
      <c r="C178" s="11">
        <v>43987</v>
      </c>
      <c r="D178" s="4">
        <v>550</v>
      </c>
      <c r="E178" s="4">
        <v>509</v>
      </c>
      <c r="F178" s="41">
        <v>36.277500000000003</v>
      </c>
      <c r="G178" s="41">
        <v>19952.625</v>
      </c>
      <c r="H178" t="str">
        <f>VLOOKUP(Table8[[#This Row],[Supplier]],Table37[[Vendor_ID]:[Reputation Test]],12,0)</f>
        <v>F</v>
      </c>
      <c r="I178">
        <f>VLOOKUP(Table8[[#This Row],[PurchaseOrderID]],Purchase_Order!$A$2:$E$1228,5,0)</f>
        <v>1680</v>
      </c>
      <c r="K178">
        <f>COUNTIFS(Table37[ProductID],Table8[[#This Row],[ProductID]],Table37[Reputation Test],Table8[[#This Row],[REPUTASI]],Table37[Price],"&lt;"&amp;Table8[[#This Row],[UnitPrice]])</f>
        <v>1</v>
      </c>
      <c r="L178" s="80" t="str">
        <f>IF(Table8[[#This Row],[test]]&gt;0,"Ada vendor yang menjual produk dengan harga lebih murah","")</f>
        <v>Ada vendor yang menjual produk dengan harga lebih murah</v>
      </c>
    </row>
    <row r="179" spans="1:12" x14ac:dyDescent="0.25">
      <c r="A179" s="5">
        <v>364</v>
      </c>
      <c r="B179" s="5">
        <v>822</v>
      </c>
      <c r="C179" s="10">
        <v>43987</v>
      </c>
      <c r="D179" s="5">
        <v>60</v>
      </c>
      <c r="E179" s="5">
        <v>492</v>
      </c>
      <c r="F179" s="40">
        <v>50.746499999999997</v>
      </c>
      <c r="G179" s="40">
        <v>3044.79</v>
      </c>
      <c r="H179" t="str">
        <f>VLOOKUP(Table8[[#This Row],[Supplier]],Table37[[Vendor_ID]:[Reputation Test]],12,0)</f>
        <v>F</v>
      </c>
      <c r="I179">
        <f>VLOOKUP(Table8[[#This Row],[PurchaseOrderID]],Purchase_Order!$A$2:$E$1228,5,0)</f>
        <v>1584</v>
      </c>
      <c r="K179">
        <f>COUNTIFS(Table37[ProductID],Table8[[#This Row],[ProductID]],Table37[Reputation Test],Table8[[#This Row],[REPUTASI]],Table37[Price],"&lt;"&amp;Table8[[#This Row],[UnitPrice]])</f>
        <v>2</v>
      </c>
      <c r="L179" s="80" t="str">
        <f>IF(Table8[[#This Row],[test]]&gt;0,"Ada vendor yang menjual produk dengan harga lebih murah","")</f>
        <v>Ada vendor yang menjual produk dengan harga lebih murah</v>
      </c>
    </row>
    <row r="180" spans="1:12" x14ac:dyDescent="0.25">
      <c r="A180" s="4">
        <v>364</v>
      </c>
      <c r="B180" s="4">
        <v>823</v>
      </c>
      <c r="C180" s="11">
        <v>43987</v>
      </c>
      <c r="D180" s="4">
        <v>60</v>
      </c>
      <c r="E180" s="4">
        <v>493</v>
      </c>
      <c r="F180" s="41">
        <v>58.264499999999998</v>
      </c>
      <c r="G180" s="41">
        <v>3495.87</v>
      </c>
      <c r="H180" t="str">
        <f>VLOOKUP(Table8[[#This Row],[Supplier]],Table37[[Vendor_ID]:[Reputation Test]],12,0)</f>
        <v>F</v>
      </c>
      <c r="I180">
        <f>VLOOKUP(Table8[[#This Row],[PurchaseOrderID]],Purchase_Order!$A$2:$E$1228,5,0)</f>
        <v>1584</v>
      </c>
      <c r="K180">
        <f>COUNTIFS(Table37[ProductID],Table8[[#This Row],[ProductID]],Table37[Reputation Test],Table8[[#This Row],[REPUTASI]],Table37[Price],"&lt;"&amp;Table8[[#This Row],[UnitPrice]])</f>
        <v>2</v>
      </c>
      <c r="L180" s="80" t="str">
        <f>IF(Table8[[#This Row],[test]]&gt;0,"Ada vendor yang menjual produk dengan harga lebih murah","")</f>
        <v>Ada vendor yang menjual produk dengan harga lebih murah</v>
      </c>
    </row>
    <row r="181" spans="1:12" x14ac:dyDescent="0.25">
      <c r="A181" s="5">
        <v>365</v>
      </c>
      <c r="B181" s="5">
        <v>824</v>
      </c>
      <c r="C181" s="10">
        <v>43988</v>
      </c>
      <c r="D181" s="5">
        <v>550</v>
      </c>
      <c r="E181" s="5">
        <v>523</v>
      </c>
      <c r="F181" s="40">
        <v>10.384499999999999</v>
      </c>
      <c r="G181" s="40">
        <v>5711.4750000000004</v>
      </c>
      <c r="H181" t="str">
        <f>VLOOKUP(Table8[[#This Row],[Supplier]],Table37[[Vendor_ID]:[Reputation Test]],12,0)</f>
        <v>B</v>
      </c>
      <c r="I181">
        <f>VLOOKUP(Table8[[#This Row],[PurchaseOrderID]],Purchase_Order!$A$2:$E$1228,5,0)</f>
        <v>1620</v>
      </c>
      <c r="K181">
        <f>COUNTIFS(Table37[ProductID],Table8[[#This Row],[ProductID]],Table37[Reputation Test],Table8[[#This Row],[REPUTASI]],Table37[Price],"&lt;"&amp;Table8[[#This Row],[UnitPrice]])</f>
        <v>1</v>
      </c>
      <c r="L181" s="80" t="str">
        <f>IF(Table8[[#This Row],[test]]&gt;0,"Ada vendor yang menjual produk dengan harga lebih murah","")</f>
        <v>Ada vendor yang menjual produk dengan harga lebih murah</v>
      </c>
    </row>
    <row r="182" spans="1:12" x14ac:dyDescent="0.25">
      <c r="A182" s="4">
        <v>366</v>
      </c>
      <c r="B182" s="4">
        <v>825</v>
      </c>
      <c r="C182" s="11">
        <v>43988</v>
      </c>
      <c r="D182" s="4">
        <v>3</v>
      </c>
      <c r="E182" s="4">
        <v>422</v>
      </c>
      <c r="F182" s="41">
        <v>47.680500000000002</v>
      </c>
      <c r="G182" s="41">
        <v>143.04150000000001</v>
      </c>
      <c r="H182" t="str">
        <f>VLOOKUP(Table8[[#This Row],[Supplier]],Table37[[Vendor_ID]:[Reputation Test]],12,0)</f>
        <v>B</v>
      </c>
      <c r="I182">
        <f>VLOOKUP(Table8[[#This Row],[PurchaseOrderID]],Purchase_Order!$A$2:$E$1228,5,0)</f>
        <v>1666</v>
      </c>
      <c r="K182">
        <f>COUNTIFS(Table37[ProductID],Table8[[#This Row],[ProductID]],Table37[Reputation Test],Table8[[#This Row],[REPUTASI]],Table37[Price],"&lt;"&amp;Table8[[#This Row],[UnitPrice]])</f>
        <v>3</v>
      </c>
      <c r="L182" s="80" t="str">
        <f>IF(Table8[[#This Row],[test]]&gt;0,"Ada vendor yang menjual produk dengan harga lebih murah","")</f>
        <v>Ada vendor yang menjual produk dengan harga lebih murah</v>
      </c>
    </row>
    <row r="183" spans="1:12" x14ac:dyDescent="0.25">
      <c r="A183" s="5">
        <v>366</v>
      </c>
      <c r="B183" s="5">
        <v>826</v>
      </c>
      <c r="C183" s="10">
        <v>43988</v>
      </c>
      <c r="D183" s="5">
        <v>3</v>
      </c>
      <c r="E183" s="5">
        <v>423</v>
      </c>
      <c r="F183" s="40">
        <v>45.580500000000001</v>
      </c>
      <c r="G183" s="40">
        <v>136.7415</v>
      </c>
      <c r="H183" t="str">
        <f>VLOOKUP(Table8[[#This Row],[Supplier]],Table37[[Vendor_ID]:[Reputation Test]],12,0)</f>
        <v>B</v>
      </c>
      <c r="I183">
        <f>VLOOKUP(Table8[[#This Row],[PurchaseOrderID]],Purchase_Order!$A$2:$E$1228,5,0)</f>
        <v>1666</v>
      </c>
      <c r="K183">
        <f>COUNTIFS(Table37[ProductID],Table8[[#This Row],[ProductID]],Table37[Reputation Test],Table8[[#This Row],[REPUTASI]],Table37[Price],"&lt;"&amp;Table8[[#This Row],[UnitPrice]])</f>
        <v>3</v>
      </c>
      <c r="L183" s="80" t="str">
        <f>IF(Table8[[#This Row],[test]]&gt;0,"Ada vendor yang menjual produk dengan harga lebih murah","")</f>
        <v>Ada vendor yang menjual produk dengan harga lebih murah</v>
      </c>
    </row>
    <row r="184" spans="1:12" x14ac:dyDescent="0.25">
      <c r="A184" s="4">
        <v>366</v>
      </c>
      <c r="B184" s="4">
        <v>827</v>
      </c>
      <c r="C184" s="11">
        <v>43988</v>
      </c>
      <c r="D184" s="4">
        <v>3</v>
      </c>
      <c r="E184" s="4">
        <v>424</v>
      </c>
      <c r="F184" s="41">
        <v>49.853999999999999</v>
      </c>
      <c r="G184" s="41">
        <v>149.56200000000001</v>
      </c>
      <c r="H184" t="str">
        <f>VLOOKUP(Table8[[#This Row],[Supplier]],Table37[[Vendor_ID]:[Reputation Test]],12,0)</f>
        <v>B</v>
      </c>
      <c r="I184">
        <f>VLOOKUP(Table8[[#This Row],[PurchaseOrderID]],Purchase_Order!$A$2:$E$1228,5,0)</f>
        <v>1666</v>
      </c>
      <c r="K184">
        <f>COUNTIFS(Table37[ProductID],Table8[[#This Row],[ProductID]],Table37[Reputation Test],Table8[[#This Row],[REPUTASI]],Table37[Price],"&lt;"&amp;Table8[[#This Row],[UnitPrice]])</f>
        <v>3</v>
      </c>
      <c r="L184" s="80" t="str">
        <f>IF(Table8[[#This Row],[test]]&gt;0,"Ada vendor yang menjual produk dengan harga lebih murah","")</f>
        <v>Ada vendor yang menjual produk dengan harga lebih murah</v>
      </c>
    </row>
    <row r="185" spans="1:12" x14ac:dyDescent="0.25">
      <c r="A185" s="5">
        <v>366</v>
      </c>
      <c r="B185" s="5">
        <v>828</v>
      </c>
      <c r="C185" s="10">
        <v>43988</v>
      </c>
      <c r="D185" s="5">
        <v>3</v>
      </c>
      <c r="E185" s="5">
        <v>425</v>
      </c>
      <c r="F185" s="40">
        <v>45.580500000000001</v>
      </c>
      <c r="G185" s="40">
        <v>136.7415</v>
      </c>
      <c r="H185" t="str">
        <f>VLOOKUP(Table8[[#This Row],[Supplier]],Table37[[Vendor_ID]:[Reputation Test]],12,0)</f>
        <v>B</v>
      </c>
      <c r="I185">
        <f>VLOOKUP(Table8[[#This Row],[PurchaseOrderID]],Purchase_Order!$A$2:$E$1228,5,0)</f>
        <v>1666</v>
      </c>
      <c r="K185">
        <f>COUNTIFS(Table37[ProductID],Table8[[#This Row],[ProductID]],Table37[Reputation Test],Table8[[#This Row],[REPUTASI]],Table37[Price],"&lt;"&amp;Table8[[#This Row],[UnitPrice]])</f>
        <v>3</v>
      </c>
      <c r="L185" s="80" t="str">
        <f>IF(Table8[[#This Row],[test]]&gt;0,"Ada vendor yang menjual produk dengan harga lebih murah","")</f>
        <v>Ada vendor yang menjual produk dengan harga lebih murah</v>
      </c>
    </row>
    <row r="186" spans="1:12" x14ac:dyDescent="0.25">
      <c r="A186" s="4">
        <v>367</v>
      </c>
      <c r="B186" s="4">
        <v>829</v>
      </c>
      <c r="C186" s="11">
        <v>43988</v>
      </c>
      <c r="D186" s="4">
        <v>3</v>
      </c>
      <c r="E186" s="4">
        <v>490</v>
      </c>
      <c r="F186" s="41">
        <v>12.7155</v>
      </c>
      <c r="G186" s="41">
        <v>38.146500000000003</v>
      </c>
      <c r="H186" t="str">
        <f>VLOOKUP(Table8[[#This Row],[Supplier]],Table37[[Vendor_ID]:[Reputation Test]],12,0)</f>
        <v>A</v>
      </c>
      <c r="I186">
        <f>VLOOKUP(Table8[[#This Row],[PurchaseOrderID]],Purchase_Order!$A$2:$E$1228,5,0)</f>
        <v>1592</v>
      </c>
      <c r="K186">
        <f>COUNTIFS(Table37[ProductID],Table8[[#This Row],[ProductID]],Table37[Reputation Test],Table8[[#This Row],[REPUTASI]],Table37[Price],"&lt;"&amp;Table8[[#This Row],[UnitPrice]])</f>
        <v>1</v>
      </c>
      <c r="L186" s="80" t="str">
        <f>IF(Table8[[#This Row],[test]]&gt;0,"Ada vendor yang menjual produk dengan harga lebih murah","")</f>
        <v>Ada vendor yang menjual produk dengan harga lebih murah</v>
      </c>
    </row>
    <row r="187" spans="1:12" x14ac:dyDescent="0.25">
      <c r="A187" s="5">
        <v>367</v>
      </c>
      <c r="B187" s="5">
        <v>830</v>
      </c>
      <c r="C187" s="10">
        <v>43988</v>
      </c>
      <c r="D187" s="5">
        <v>3</v>
      </c>
      <c r="E187" s="5">
        <v>491</v>
      </c>
      <c r="F187" s="40">
        <v>19.939499999999999</v>
      </c>
      <c r="G187" s="40">
        <v>59.8185</v>
      </c>
      <c r="H187" t="str">
        <f>VLOOKUP(Table8[[#This Row],[Supplier]],Table37[[Vendor_ID]:[Reputation Test]],12,0)</f>
        <v>A</v>
      </c>
      <c r="I187">
        <f>VLOOKUP(Table8[[#This Row],[PurchaseOrderID]],Purchase_Order!$A$2:$E$1228,5,0)</f>
        <v>1592</v>
      </c>
      <c r="K187">
        <f>COUNTIFS(Table37[ProductID],Table8[[#This Row],[ProductID]],Table37[Reputation Test],Table8[[#This Row],[REPUTASI]],Table37[Price],"&lt;"&amp;Table8[[#This Row],[UnitPrice]])</f>
        <v>2</v>
      </c>
      <c r="L187" s="80" t="str">
        <f>IF(Table8[[#This Row],[test]]&gt;0,"Ada vendor yang menjual produk dengan harga lebih murah","")</f>
        <v>Ada vendor yang menjual produk dengan harga lebih murah</v>
      </c>
    </row>
    <row r="188" spans="1:12" x14ac:dyDescent="0.25">
      <c r="A188" s="4">
        <v>368</v>
      </c>
      <c r="B188" s="4">
        <v>831</v>
      </c>
      <c r="C188" s="11">
        <v>43988</v>
      </c>
      <c r="D188" s="4">
        <v>3</v>
      </c>
      <c r="E188" s="4">
        <v>528</v>
      </c>
      <c r="F188" s="41">
        <v>38.156999999999996</v>
      </c>
      <c r="G188" s="41">
        <v>114.471</v>
      </c>
      <c r="H188" t="str">
        <f>VLOOKUP(Table8[[#This Row],[Supplier]],Table37[[Vendor_ID]:[Reputation Test]],12,0)</f>
        <v>A</v>
      </c>
      <c r="I188">
        <f>VLOOKUP(Table8[[#This Row],[PurchaseOrderID]],Purchase_Order!$A$2:$E$1228,5,0)</f>
        <v>1618</v>
      </c>
      <c r="K188">
        <f>COUNTIFS(Table37[ProductID],Table8[[#This Row],[ProductID]],Table37[Reputation Test],Table8[[#This Row],[REPUTASI]],Table37[Price],"&lt;"&amp;Table8[[#This Row],[UnitPrice]])</f>
        <v>1</v>
      </c>
      <c r="L188" s="80" t="str">
        <f>IF(Table8[[#This Row],[test]]&gt;0,"Ada vendor yang menjual produk dengan harga lebih murah","")</f>
        <v>Ada vendor yang menjual produk dengan harga lebih murah</v>
      </c>
    </row>
    <row r="189" spans="1:12" x14ac:dyDescent="0.25">
      <c r="A189" s="5">
        <v>369</v>
      </c>
      <c r="B189" s="5">
        <v>832</v>
      </c>
      <c r="C189" s="10">
        <v>43988</v>
      </c>
      <c r="D189" s="5">
        <v>3</v>
      </c>
      <c r="E189" s="5">
        <v>505</v>
      </c>
      <c r="F189" s="40">
        <v>44.215499999999999</v>
      </c>
      <c r="G189" s="40">
        <v>132.6465</v>
      </c>
      <c r="H189" t="str">
        <f>VLOOKUP(Table8[[#This Row],[Supplier]],Table37[[Vendor_ID]:[Reputation Test]],12,0)</f>
        <v>B</v>
      </c>
      <c r="I189">
        <f>VLOOKUP(Table8[[#This Row],[PurchaseOrderID]],Purchase_Order!$A$2:$E$1228,5,0)</f>
        <v>1612</v>
      </c>
      <c r="K189">
        <f>COUNTIFS(Table37[ProductID],Table8[[#This Row],[ProductID]],Table37[Reputation Test],Table8[[#This Row],[REPUTASI]],Table37[Price],"&lt;"&amp;Table8[[#This Row],[UnitPrice]])</f>
        <v>1</v>
      </c>
      <c r="L189" s="80" t="str">
        <f>IF(Table8[[#This Row],[test]]&gt;0,"Ada vendor yang menjual produk dengan harga lebih murah","")</f>
        <v>Ada vendor yang menjual produk dengan harga lebih murah</v>
      </c>
    </row>
    <row r="190" spans="1:12" x14ac:dyDescent="0.25">
      <c r="A190" s="4">
        <v>370</v>
      </c>
      <c r="B190" s="4">
        <v>833</v>
      </c>
      <c r="C190" s="11">
        <v>43988</v>
      </c>
      <c r="D190" s="4">
        <v>550</v>
      </c>
      <c r="E190" s="4">
        <v>938</v>
      </c>
      <c r="F190" s="41">
        <v>31.4895</v>
      </c>
      <c r="G190" s="41">
        <v>17319.224999999999</v>
      </c>
      <c r="H190" t="str">
        <f>VLOOKUP(Table8[[#This Row],[Supplier]],Table37[[Vendor_ID]:[Reputation Test]],12,0)</f>
        <v>F</v>
      </c>
      <c r="I190">
        <f>VLOOKUP(Table8[[#This Row],[PurchaseOrderID]],Purchase_Order!$A$2:$E$1228,5,0)</f>
        <v>1586</v>
      </c>
      <c r="K190">
        <f>COUNTIFS(Table37[ProductID],Table8[[#This Row],[ProductID]],Table37[Reputation Test],Table8[[#This Row],[REPUTASI]],Table37[Price],"&lt;"&amp;Table8[[#This Row],[UnitPrice]])</f>
        <v>2</v>
      </c>
      <c r="L190" s="80" t="str">
        <f>IF(Table8[[#This Row],[test]]&gt;0,"Ada vendor yang menjual produk dengan harga lebih murah","")</f>
        <v>Ada vendor yang menjual produk dengan harga lebih murah</v>
      </c>
    </row>
    <row r="191" spans="1:12" x14ac:dyDescent="0.25">
      <c r="A191" s="5">
        <v>370</v>
      </c>
      <c r="B191" s="5">
        <v>834</v>
      </c>
      <c r="C191" s="10">
        <v>43988</v>
      </c>
      <c r="D191" s="5">
        <v>550</v>
      </c>
      <c r="E191" s="5">
        <v>939</v>
      </c>
      <c r="F191" s="40">
        <v>48.289499999999997</v>
      </c>
      <c r="G191" s="40">
        <v>26559.224999999999</v>
      </c>
      <c r="H191" t="str">
        <f>VLOOKUP(Table8[[#This Row],[Supplier]],Table37[[Vendor_ID]:[Reputation Test]],12,0)</f>
        <v>F</v>
      </c>
      <c r="I191">
        <f>VLOOKUP(Table8[[#This Row],[PurchaseOrderID]],Purchase_Order!$A$2:$E$1228,5,0)</f>
        <v>1586</v>
      </c>
      <c r="K191">
        <f>COUNTIFS(Table37[ProductID],Table8[[#This Row],[ProductID]],Table37[Reputation Test],Table8[[#This Row],[REPUTASI]],Table37[Price],"&lt;"&amp;Table8[[#This Row],[UnitPrice]])</f>
        <v>2</v>
      </c>
      <c r="L191" s="80" t="str">
        <f>IF(Table8[[#This Row],[test]]&gt;0,"Ada vendor yang menjual produk dengan harga lebih murah","")</f>
        <v>Ada vendor yang menjual produk dengan harga lebih murah</v>
      </c>
    </row>
    <row r="192" spans="1:12" x14ac:dyDescent="0.25">
      <c r="A192" s="4">
        <v>371</v>
      </c>
      <c r="B192" s="4">
        <v>835</v>
      </c>
      <c r="C192" s="11">
        <v>43988</v>
      </c>
      <c r="D192" s="4">
        <v>60</v>
      </c>
      <c r="E192" s="4">
        <v>358</v>
      </c>
      <c r="F192" s="41">
        <v>6.9824999999999999</v>
      </c>
      <c r="G192" s="41">
        <v>418.95</v>
      </c>
      <c r="H192" t="str">
        <f>VLOOKUP(Table8[[#This Row],[Supplier]],Table37[[Vendor_ID]:[Reputation Test]],12,0)</f>
        <v>B</v>
      </c>
      <c r="I192">
        <f>VLOOKUP(Table8[[#This Row],[PurchaseOrderID]],Purchase_Order!$A$2:$E$1228,5,0)</f>
        <v>1500</v>
      </c>
      <c r="K192">
        <f>COUNTIFS(Table37[ProductID],Table8[[#This Row],[ProductID]],Table37[Reputation Test],Table8[[#This Row],[REPUTASI]],Table37[Price],"&lt;"&amp;Table8[[#This Row],[UnitPrice]])</f>
        <v>1</v>
      </c>
      <c r="L192" s="80" t="str">
        <f>IF(Table8[[#This Row],[test]]&gt;0,"Ada vendor yang menjual produk dengan harga lebih murah","")</f>
        <v>Ada vendor yang menjual produk dengan harga lebih murah</v>
      </c>
    </row>
    <row r="193" spans="1:12" x14ac:dyDescent="0.25">
      <c r="A193" s="5">
        <v>372</v>
      </c>
      <c r="B193" s="5">
        <v>836</v>
      </c>
      <c r="C193" s="10">
        <v>43988</v>
      </c>
      <c r="D193" s="5">
        <v>3</v>
      </c>
      <c r="E193" s="5">
        <v>380</v>
      </c>
      <c r="F193" s="40">
        <v>41.170499999999997</v>
      </c>
      <c r="G193" s="40">
        <v>123.5115</v>
      </c>
      <c r="H193" t="str">
        <f>VLOOKUP(Table8[[#This Row],[Supplier]],Table37[[Vendor_ID]:[Reputation Test]],12,0)</f>
        <v>A</v>
      </c>
      <c r="I193">
        <f>VLOOKUP(Table8[[#This Row],[PurchaseOrderID]],Purchase_Order!$A$2:$E$1228,5,0)</f>
        <v>1656</v>
      </c>
      <c r="K193">
        <f>COUNTIFS(Table37[ProductID],Table8[[#This Row],[ProductID]],Table37[Reputation Test],Table8[[#This Row],[REPUTASI]],Table37[Price],"&lt;"&amp;Table8[[#This Row],[UnitPrice]])</f>
        <v>2</v>
      </c>
      <c r="L193" s="80" t="str">
        <f>IF(Table8[[#This Row],[test]]&gt;0,"Ada vendor yang menjual produk dengan harga lebih murah","")</f>
        <v>Ada vendor yang menjual produk dengan harga lebih murah</v>
      </c>
    </row>
    <row r="194" spans="1:12" x14ac:dyDescent="0.25">
      <c r="A194" s="4">
        <v>372</v>
      </c>
      <c r="B194" s="4">
        <v>837</v>
      </c>
      <c r="C194" s="11">
        <v>43988</v>
      </c>
      <c r="D194" s="4">
        <v>3</v>
      </c>
      <c r="E194" s="4">
        <v>381</v>
      </c>
      <c r="F194" s="41">
        <v>39.070500000000003</v>
      </c>
      <c r="G194" s="41">
        <v>117.2115</v>
      </c>
      <c r="H194" t="str">
        <f>VLOOKUP(Table8[[#This Row],[Supplier]],Table37[[Vendor_ID]:[Reputation Test]],12,0)</f>
        <v>A</v>
      </c>
      <c r="I194">
        <f>VLOOKUP(Table8[[#This Row],[PurchaseOrderID]],Purchase_Order!$A$2:$E$1228,5,0)</f>
        <v>1656</v>
      </c>
      <c r="K194">
        <f>COUNTIFS(Table37[ProductID],Table8[[#This Row],[ProductID]],Table37[Reputation Test],Table8[[#This Row],[REPUTASI]],Table37[Price],"&lt;"&amp;Table8[[#This Row],[UnitPrice]])</f>
        <v>1</v>
      </c>
      <c r="L194" s="80" t="str">
        <f>IF(Table8[[#This Row],[test]]&gt;0,"Ada vendor yang menjual produk dengan harga lebih murah","")</f>
        <v>Ada vendor yang menjual produk dengan harga lebih murah</v>
      </c>
    </row>
    <row r="195" spans="1:12" x14ac:dyDescent="0.25">
      <c r="A195" s="5">
        <v>373</v>
      </c>
      <c r="B195" s="5">
        <v>838</v>
      </c>
      <c r="C195" s="10">
        <v>43988</v>
      </c>
      <c r="D195" s="5">
        <v>60</v>
      </c>
      <c r="E195" s="5">
        <v>356</v>
      </c>
      <c r="F195" s="40">
        <v>3.3809999999999998</v>
      </c>
      <c r="G195" s="40">
        <v>202.86</v>
      </c>
      <c r="H195" t="str">
        <f>VLOOKUP(Table8[[#This Row],[Supplier]],Table37[[Vendor_ID]:[Reputation Test]],12,0)</f>
        <v>F</v>
      </c>
      <c r="I195">
        <f>VLOOKUP(Table8[[#This Row],[PurchaseOrderID]],Purchase_Order!$A$2:$E$1228,5,0)</f>
        <v>1572</v>
      </c>
      <c r="K195">
        <f>COUNTIFS(Table37[ProductID],Table8[[#This Row],[ProductID]],Table37[Reputation Test],Table8[[#This Row],[REPUTASI]],Table37[Price],"&lt;"&amp;Table8[[#This Row],[UnitPrice]])</f>
        <v>1</v>
      </c>
      <c r="L195" s="80" t="str">
        <f>IF(Table8[[#This Row],[test]]&gt;0,"Ada vendor yang menjual produk dengan harga lebih murah","")</f>
        <v>Ada vendor yang menjual produk dengan harga lebih murah</v>
      </c>
    </row>
    <row r="196" spans="1:12" x14ac:dyDescent="0.25">
      <c r="A196" s="4">
        <v>373</v>
      </c>
      <c r="B196" s="4">
        <v>839</v>
      </c>
      <c r="C196" s="11">
        <v>43988</v>
      </c>
      <c r="D196" s="4">
        <v>60</v>
      </c>
      <c r="E196" s="4">
        <v>357</v>
      </c>
      <c r="F196" s="41">
        <v>4.3155000000000001</v>
      </c>
      <c r="G196" s="41">
        <v>258.93</v>
      </c>
      <c r="H196" t="str">
        <f>VLOOKUP(Table8[[#This Row],[Supplier]],Table37[[Vendor_ID]:[Reputation Test]],12,0)</f>
        <v>F</v>
      </c>
      <c r="I196">
        <f>VLOOKUP(Table8[[#This Row],[PurchaseOrderID]],Purchase_Order!$A$2:$E$1228,5,0)</f>
        <v>1572</v>
      </c>
      <c r="K196">
        <f>COUNTIFS(Table37[ProductID],Table8[[#This Row],[ProductID]],Table37[Reputation Test],Table8[[#This Row],[REPUTASI]],Table37[Price],"&lt;"&amp;Table8[[#This Row],[UnitPrice]])</f>
        <v>2</v>
      </c>
      <c r="L196" s="80" t="str">
        <f>IF(Table8[[#This Row],[test]]&gt;0,"Ada vendor yang menjual produk dengan harga lebih murah","")</f>
        <v>Ada vendor yang menjual produk dengan harga lebih murah</v>
      </c>
    </row>
    <row r="197" spans="1:12" x14ac:dyDescent="0.25">
      <c r="A197" s="5">
        <v>374</v>
      </c>
      <c r="B197" s="5">
        <v>840</v>
      </c>
      <c r="C197" s="10">
        <v>43988</v>
      </c>
      <c r="D197" s="5">
        <v>3</v>
      </c>
      <c r="E197" s="5">
        <v>375</v>
      </c>
      <c r="F197" s="40">
        <v>43.270499999999998</v>
      </c>
      <c r="G197" s="40">
        <v>129.8115</v>
      </c>
      <c r="H197" t="str">
        <f>VLOOKUP(Table8[[#This Row],[Supplier]],Table37[[Vendor_ID]:[Reputation Test]],12,0)</f>
        <v>B</v>
      </c>
      <c r="I197">
        <f>VLOOKUP(Table8[[#This Row],[PurchaseOrderID]],Purchase_Order!$A$2:$E$1228,5,0)</f>
        <v>1562</v>
      </c>
      <c r="K197">
        <f>COUNTIFS(Table37[ProductID],Table8[[#This Row],[ProductID]],Table37[Reputation Test],Table8[[#This Row],[REPUTASI]],Table37[Price],"&lt;"&amp;Table8[[#This Row],[UnitPrice]])</f>
        <v>1</v>
      </c>
      <c r="L197" s="80" t="str">
        <f>IF(Table8[[#This Row],[test]]&gt;0,"Ada vendor yang menjual produk dengan harga lebih murah","")</f>
        <v>Ada vendor yang menjual produk dengan harga lebih murah</v>
      </c>
    </row>
    <row r="198" spans="1:12" x14ac:dyDescent="0.25">
      <c r="A198" s="4">
        <v>374</v>
      </c>
      <c r="B198" s="4">
        <v>841</v>
      </c>
      <c r="C198" s="11">
        <v>43988</v>
      </c>
      <c r="D198" s="4">
        <v>3</v>
      </c>
      <c r="E198" s="4">
        <v>376</v>
      </c>
      <c r="F198" s="41">
        <v>41.170499999999997</v>
      </c>
      <c r="G198" s="41">
        <v>123.5115</v>
      </c>
      <c r="H198" t="str">
        <f>VLOOKUP(Table8[[#This Row],[Supplier]],Table37[[Vendor_ID]:[Reputation Test]],12,0)</f>
        <v>B</v>
      </c>
      <c r="I198">
        <f>VLOOKUP(Table8[[#This Row],[PurchaseOrderID]],Purchase_Order!$A$2:$E$1228,5,0)</f>
        <v>1562</v>
      </c>
      <c r="K198">
        <f>COUNTIFS(Table37[ProductID],Table8[[#This Row],[ProductID]],Table37[Reputation Test],Table8[[#This Row],[REPUTASI]],Table37[Price],"&lt;"&amp;Table8[[#This Row],[UnitPrice]])</f>
        <v>1</v>
      </c>
      <c r="L198" s="80" t="str">
        <f>IF(Table8[[#This Row],[test]]&gt;0,"Ada vendor yang menjual produk dengan harga lebih murah","")</f>
        <v>Ada vendor yang menjual produk dengan harga lebih murah</v>
      </c>
    </row>
    <row r="199" spans="1:12" x14ac:dyDescent="0.25">
      <c r="A199" s="5">
        <v>375</v>
      </c>
      <c r="B199" s="5">
        <v>842</v>
      </c>
      <c r="C199" s="10">
        <v>43988</v>
      </c>
      <c r="D199" s="5">
        <v>3</v>
      </c>
      <c r="E199" s="5">
        <v>490</v>
      </c>
      <c r="F199" s="40">
        <v>12.358499999999999</v>
      </c>
      <c r="G199" s="40">
        <v>37.075499999999998</v>
      </c>
      <c r="H199" t="str">
        <f>VLOOKUP(Table8[[#This Row],[Supplier]],Table37[[Vendor_ID]:[Reputation Test]],12,0)</f>
        <v>B</v>
      </c>
      <c r="I199">
        <f>VLOOKUP(Table8[[#This Row],[PurchaseOrderID]],Purchase_Order!$A$2:$E$1228,5,0)</f>
        <v>1662</v>
      </c>
      <c r="K199">
        <f>COUNTIFS(Table37[ProductID],Table8[[#This Row],[ProductID]],Table37[Reputation Test],Table8[[#This Row],[REPUTASI]],Table37[Price],"&lt;"&amp;Table8[[#This Row],[UnitPrice]])</f>
        <v>1</v>
      </c>
      <c r="L199" s="80" t="str">
        <f>IF(Table8[[#This Row],[test]]&gt;0,"Ada vendor yang menjual produk dengan harga lebih murah","")</f>
        <v>Ada vendor yang menjual produk dengan harga lebih murah</v>
      </c>
    </row>
    <row r="200" spans="1:12" hidden="1" x14ac:dyDescent="0.25">
      <c r="A200" s="4">
        <v>376</v>
      </c>
      <c r="B200" s="4">
        <v>843</v>
      </c>
      <c r="C200" s="11">
        <v>43988</v>
      </c>
      <c r="D200" s="4">
        <v>550</v>
      </c>
      <c r="E200" s="4">
        <v>513</v>
      </c>
      <c r="F200" s="41">
        <v>39.1965</v>
      </c>
      <c r="G200" s="41">
        <v>21558.075000000001</v>
      </c>
      <c r="H200" t="e">
        <f>VLOOKUP(Table8[[#This Row],[Supplier]],Table37[[Vendor_ID]:[Reputation Test]],12,0)</f>
        <v>#N/A</v>
      </c>
      <c r="I200" t="e">
        <f>VLOOKUP(Table8[[#This Row],[PurchaseOrderID]],Purchase_Order!$A$2:$E$1228,5,0)</f>
        <v>#N/A</v>
      </c>
      <c r="K200">
        <f>COUNTIFS(Table37[ProductID],Table8[[#This Row],[ProductID]],Table37[Reputation Test],Table8[[#This Row],[REPUTASI]],Table37[Price],"&lt;"&amp;Table8[[#This Row],[UnitPrice]])</f>
        <v>0</v>
      </c>
      <c r="L200" s="80" t="str">
        <f>IF(Table8[[#This Row],[test]]&gt;0,"Ada vendor yang menjual produk dengan harga lebih murah","")</f>
        <v/>
      </c>
    </row>
    <row r="201" spans="1:12" x14ac:dyDescent="0.25">
      <c r="A201" s="5">
        <v>377</v>
      </c>
      <c r="B201" s="5">
        <v>844</v>
      </c>
      <c r="C201" s="10">
        <v>43988</v>
      </c>
      <c r="D201" s="5">
        <v>3</v>
      </c>
      <c r="E201" s="5">
        <v>420</v>
      </c>
      <c r="F201" s="40">
        <v>41.275500000000001</v>
      </c>
      <c r="G201" s="40">
        <v>123.8265</v>
      </c>
      <c r="H201" t="str">
        <f>VLOOKUP(Table8[[#This Row],[Supplier]],Table37[[Vendor_ID]:[Reputation Test]],12,0)</f>
        <v>A</v>
      </c>
      <c r="I201">
        <f>VLOOKUP(Table8[[#This Row],[PurchaseOrderID]],Purchase_Order!$A$2:$E$1228,5,0)</f>
        <v>1686</v>
      </c>
      <c r="K201">
        <f>COUNTIFS(Table37[ProductID],Table8[[#This Row],[ProductID]],Table37[Reputation Test],Table8[[#This Row],[REPUTASI]],Table37[Price],"&lt;"&amp;Table8[[#This Row],[UnitPrice]])</f>
        <v>1</v>
      </c>
      <c r="L201" s="80" t="str">
        <f>IF(Table8[[#This Row],[test]]&gt;0,"Ada vendor yang menjual produk dengan harga lebih murah","")</f>
        <v>Ada vendor yang menjual produk dengan harga lebih murah</v>
      </c>
    </row>
    <row r="202" spans="1:12" x14ac:dyDescent="0.25">
      <c r="A202" s="4">
        <v>377</v>
      </c>
      <c r="B202" s="4">
        <v>845</v>
      </c>
      <c r="C202" s="11">
        <v>43988</v>
      </c>
      <c r="D202" s="4">
        <v>3</v>
      </c>
      <c r="E202" s="4">
        <v>421</v>
      </c>
      <c r="F202" s="41">
        <v>45.548999999999999</v>
      </c>
      <c r="G202" s="41">
        <v>136.64699999999999</v>
      </c>
      <c r="H202" t="str">
        <f>VLOOKUP(Table8[[#This Row],[Supplier]],Table37[[Vendor_ID]:[Reputation Test]],12,0)</f>
        <v>A</v>
      </c>
      <c r="I202">
        <f>VLOOKUP(Table8[[#This Row],[PurchaseOrderID]],Purchase_Order!$A$2:$E$1228,5,0)</f>
        <v>1686</v>
      </c>
      <c r="K202">
        <f>COUNTIFS(Table37[ProductID],Table8[[#This Row],[ProductID]],Table37[Reputation Test],Table8[[#This Row],[REPUTASI]],Table37[Price],"&lt;"&amp;Table8[[#This Row],[UnitPrice]])</f>
        <v>1</v>
      </c>
      <c r="L202" s="80" t="str">
        <f>IF(Table8[[#This Row],[test]]&gt;0,"Ada vendor yang menjual produk dengan harga lebih murah","")</f>
        <v>Ada vendor yang menjual produk dengan harga lebih murah</v>
      </c>
    </row>
    <row r="203" spans="1:12" x14ac:dyDescent="0.25">
      <c r="A203" s="5">
        <v>378</v>
      </c>
      <c r="B203" s="5">
        <v>846</v>
      </c>
      <c r="C203" s="10">
        <v>43988</v>
      </c>
      <c r="D203" s="5">
        <v>550</v>
      </c>
      <c r="E203" s="5">
        <v>931</v>
      </c>
      <c r="F203" s="40">
        <v>34.8705</v>
      </c>
      <c r="G203" s="40">
        <v>19178.775000000001</v>
      </c>
      <c r="H203" t="str">
        <f>VLOOKUP(Table8[[#This Row],[Supplier]],Table37[[Vendor_ID]:[Reputation Test]],12,0)</f>
        <v>F</v>
      </c>
      <c r="I203">
        <f>VLOOKUP(Table8[[#This Row],[PurchaseOrderID]],Purchase_Order!$A$2:$E$1228,5,0)</f>
        <v>1684</v>
      </c>
      <c r="K203">
        <f>COUNTIFS(Table37[ProductID],Table8[[#This Row],[ProductID]],Table37[Reputation Test],Table8[[#This Row],[REPUTASI]],Table37[Price],"&lt;"&amp;Table8[[#This Row],[UnitPrice]])</f>
        <v>2</v>
      </c>
      <c r="L203" s="80" t="str">
        <f>IF(Table8[[#This Row],[test]]&gt;0,"Ada vendor yang menjual produk dengan harga lebih murah","")</f>
        <v>Ada vendor yang menjual produk dengan harga lebih murah</v>
      </c>
    </row>
    <row r="204" spans="1:12" x14ac:dyDescent="0.25">
      <c r="A204" s="4">
        <v>378</v>
      </c>
      <c r="B204" s="4">
        <v>847</v>
      </c>
      <c r="C204" s="11">
        <v>43988</v>
      </c>
      <c r="D204" s="4">
        <v>550</v>
      </c>
      <c r="E204" s="4">
        <v>932</v>
      </c>
      <c r="F204" s="41">
        <v>39.763500000000001</v>
      </c>
      <c r="G204" s="41">
        <v>21869.924999999999</v>
      </c>
      <c r="H204" t="str">
        <f>VLOOKUP(Table8[[#This Row],[Supplier]],Table37[[Vendor_ID]:[Reputation Test]],12,0)</f>
        <v>F</v>
      </c>
      <c r="I204">
        <f>VLOOKUP(Table8[[#This Row],[PurchaseOrderID]],Purchase_Order!$A$2:$E$1228,5,0)</f>
        <v>1684</v>
      </c>
      <c r="K204">
        <f>COUNTIFS(Table37[ProductID],Table8[[#This Row],[ProductID]],Table37[Reputation Test],Table8[[#This Row],[REPUTASI]],Table37[Price],"&lt;"&amp;Table8[[#This Row],[UnitPrice]])</f>
        <v>2</v>
      </c>
      <c r="L204" s="80" t="str">
        <f>IF(Table8[[#This Row],[test]]&gt;0,"Ada vendor yang menjual produk dengan harga lebih murah","")</f>
        <v>Ada vendor yang menjual produk dengan harga lebih murah</v>
      </c>
    </row>
    <row r="205" spans="1:12" x14ac:dyDescent="0.25">
      <c r="A205" s="5">
        <v>378</v>
      </c>
      <c r="B205" s="5">
        <v>848</v>
      </c>
      <c r="C205" s="10">
        <v>43988</v>
      </c>
      <c r="D205" s="5">
        <v>550</v>
      </c>
      <c r="E205" s="5">
        <v>933</v>
      </c>
      <c r="F205" s="40">
        <v>43.984499999999997</v>
      </c>
      <c r="G205" s="40">
        <v>24191.474999999999</v>
      </c>
      <c r="H205" t="str">
        <f>VLOOKUP(Table8[[#This Row],[Supplier]],Table37[[Vendor_ID]:[Reputation Test]],12,0)</f>
        <v>F</v>
      </c>
      <c r="I205">
        <f>VLOOKUP(Table8[[#This Row],[PurchaseOrderID]],Purchase_Order!$A$2:$E$1228,5,0)</f>
        <v>1684</v>
      </c>
      <c r="K205">
        <f>COUNTIFS(Table37[ProductID],Table8[[#This Row],[ProductID]],Table37[Reputation Test],Table8[[#This Row],[REPUTASI]],Table37[Price],"&lt;"&amp;Table8[[#This Row],[UnitPrice]])</f>
        <v>2</v>
      </c>
      <c r="L205" s="80" t="str">
        <f>IF(Table8[[#This Row],[test]]&gt;0,"Ada vendor yang menjual produk dengan harga lebih murah","")</f>
        <v>Ada vendor yang menjual produk dengan harga lebih murah</v>
      </c>
    </row>
    <row r="206" spans="1:12" x14ac:dyDescent="0.25">
      <c r="A206" s="4">
        <v>378</v>
      </c>
      <c r="B206" s="4">
        <v>849</v>
      </c>
      <c r="C206" s="11">
        <v>43988</v>
      </c>
      <c r="D206" s="4">
        <v>550</v>
      </c>
      <c r="E206" s="4">
        <v>934</v>
      </c>
      <c r="F206" s="41">
        <v>38.146500000000003</v>
      </c>
      <c r="G206" s="41">
        <v>20980.575000000001</v>
      </c>
      <c r="H206" t="str">
        <f>VLOOKUP(Table8[[#This Row],[Supplier]],Table37[[Vendor_ID]:[Reputation Test]],12,0)</f>
        <v>F</v>
      </c>
      <c r="I206">
        <f>VLOOKUP(Table8[[#This Row],[PurchaseOrderID]],Purchase_Order!$A$2:$E$1228,5,0)</f>
        <v>1684</v>
      </c>
      <c r="K206">
        <f>COUNTIFS(Table37[ProductID],Table8[[#This Row],[ProductID]],Table37[Reputation Test],Table8[[#This Row],[REPUTASI]],Table37[Price],"&lt;"&amp;Table8[[#This Row],[UnitPrice]])</f>
        <v>2</v>
      </c>
      <c r="L206" s="80" t="str">
        <f>IF(Table8[[#This Row],[test]]&gt;0,"Ada vendor yang menjual produk dengan harga lebih murah","")</f>
        <v>Ada vendor yang menjual produk dengan harga lebih murah</v>
      </c>
    </row>
    <row r="207" spans="1:12" x14ac:dyDescent="0.25">
      <c r="A207" s="5">
        <v>379</v>
      </c>
      <c r="B207" s="5">
        <v>850</v>
      </c>
      <c r="C207" s="10">
        <v>43988</v>
      </c>
      <c r="D207" s="5">
        <v>3</v>
      </c>
      <c r="E207" s="5">
        <v>434</v>
      </c>
      <c r="F207" s="40">
        <v>39.280500000000004</v>
      </c>
      <c r="G207" s="40">
        <v>117.8415</v>
      </c>
      <c r="H207" t="str">
        <f>VLOOKUP(Table8[[#This Row],[Supplier]],Table37[[Vendor_ID]:[Reputation Test]],12,0)</f>
        <v>B</v>
      </c>
      <c r="I207">
        <f>VLOOKUP(Table8[[#This Row],[PurchaseOrderID]],Purchase_Order!$A$2:$E$1228,5,0)</f>
        <v>1534</v>
      </c>
      <c r="K207">
        <f>COUNTIFS(Table37[ProductID],Table8[[#This Row],[ProductID]],Table37[Reputation Test],Table8[[#This Row],[REPUTASI]],Table37[Price],"&lt;"&amp;Table8[[#This Row],[UnitPrice]])</f>
        <v>3</v>
      </c>
      <c r="L207" s="80" t="str">
        <f>IF(Table8[[#This Row],[test]]&gt;0,"Ada vendor yang menjual produk dengan harga lebih murah","")</f>
        <v>Ada vendor yang menjual produk dengan harga lebih murah</v>
      </c>
    </row>
    <row r="208" spans="1:12" x14ac:dyDescent="0.25">
      <c r="A208" s="4">
        <v>379</v>
      </c>
      <c r="B208" s="4">
        <v>851</v>
      </c>
      <c r="C208" s="11">
        <v>43988</v>
      </c>
      <c r="D208" s="4">
        <v>3</v>
      </c>
      <c r="E208" s="4">
        <v>435</v>
      </c>
      <c r="F208" s="41">
        <v>37.180500000000002</v>
      </c>
      <c r="G208" s="41">
        <v>111.5415</v>
      </c>
      <c r="H208" t="str">
        <f>VLOOKUP(Table8[[#This Row],[Supplier]],Table37[[Vendor_ID]:[Reputation Test]],12,0)</f>
        <v>B</v>
      </c>
      <c r="I208">
        <f>VLOOKUP(Table8[[#This Row],[PurchaseOrderID]],Purchase_Order!$A$2:$E$1228,5,0)</f>
        <v>1534</v>
      </c>
      <c r="K208">
        <f>COUNTIFS(Table37[ProductID],Table8[[#This Row],[ProductID]],Table37[Reputation Test],Table8[[#This Row],[REPUTASI]],Table37[Price],"&lt;"&amp;Table8[[#This Row],[UnitPrice]])</f>
        <v>3</v>
      </c>
      <c r="L208" s="80" t="str">
        <f>IF(Table8[[#This Row],[test]]&gt;0,"Ada vendor yang menjual produk dengan harga lebih murah","")</f>
        <v>Ada vendor yang menjual produk dengan harga lebih murah</v>
      </c>
    </row>
    <row r="209" spans="1:12" x14ac:dyDescent="0.25">
      <c r="A209" s="5">
        <v>379</v>
      </c>
      <c r="B209" s="5">
        <v>852</v>
      </c>
      <c r="C209" s="10">
        <v>43988</v>
      </c>
      <c r="D209" s="5">
        <v>3</v>
      </c>
      <c r="E209" s="5">
        <v>436</v>
      </c>
      <c r="F209" s="40">
        <v>41.454000000000001</v>
      </c>
      <c r="G209" s="40">
        <v>124.36199999999999</v>
      </c>
      <c r="H209" t="str">
        <f>VLOOKUP(Table8[[#This Row],[Supplier]],Table37[[Vendor_ID]:[Reputation Test]],12,0)</f>
        <v>B</v>
      </c>
      <c r="I209">
        <f>VLOOKUP(Table8[[#This Row],[PurchaseOrderID]],Purchase_Order!$A$2:$E$1228,5,0)</f>
        <v>1534</v>
      </c>
      <c r="K209">
        <f>COUNTIFS(Table37[ProductID],Table8[[#This Row],[ProductID]],Table37[Reputation Test],Table8[[#This Row],[REPUTASI]],Table37[Price],"&lt;"&amp;Table8[[#This Row],[UnitPrice]])</f>
        <v>3</v>
      </c>
      <c r="L209" s="80" t="str">
        <f>IF(Table8[[#This Row],[test]]&gt;0,"Ada vendor yang menjual produk dengan harga lebih murah","")</f>
        <v>Ada vendor yang menjual produk dengan harga lebih murah</v>
      </c>
    </row>
    <row r="210" spans="1:12" x14ac:dyDescent="0.25">
      <c r="A210" s="4">
        <v>379</v>
      </c>
      <c r="B210" s="4">
        <v>853</v>
      </c>
      <c r="C210" s="11">
        <v>43988</v>
      </c>
      <c r="D210" s="4">
        <v>3</v>
      </c>
      <c r="E210" s="4">
        <v>437</v>
      </c>
      <c r="F210" s="41">
        <v>37.180500000000002</v>
      </c>
      <c r="G210" s="41">
        <v>111.5415</v>
      </c>
      <c r="H210" t="str">
        <f>VLOOKUP(Table8[[#This Row],[Supplier]],Table37[[Vendor_ID]:[Reputation Test]],12,0)</f>
        <v>B</v>
      </c>
      <c r="I210">
        <f>VLOOKUP(Table8[[#This Row],[PurchaseOrderID]],Purchase_Order!$A$2:$E$1228,5,0)</f>
        <v>1534</v>
      </c>
      <c r="K210">
        <f>COUNTIFS(Table37[ProductID],Table8[[#This Row],[ProductID]],Table37[Reputation Test],Table8[[#This Row],[REPUTASI]],Table37[Price],"&lt;"&amp;Table8[[#This Row],[UnitPrice]])</f>
        <v>3</v>
      </c>
      <c r="L210" s="80" t="str">
        <f>IF(Table8[[#This Row],[test]]&gt;0,"Ada vendor yang menjual produk dengan harga lebih murah","")</f>
        <v>Ada vendor yang menjual produk dengan harga lebih murah</v>
      </c>
    </row>
    <row r="211" spans="1:12" x14ac:dyDescent="0.25">
      <c r="A211" s="5">
        <v>380</v>
      </c>
      <c r="B211" s="5">
        <v>854</v>
      </c>
      <c r="C211" s="10">
        <v>43988</v>
      </c>
      <c r="D211" s="5">
        <v>3</v>
      </c>
      <c r="E211" s="5">
        <v>341</v>
      </c>
      <c r="F211" s="40">
        <v>47.575499999999998</v>
      </c>
      <c r="G211" s="40">
        <v>142.72649999999999</v>
      </c>
      <c r="H211" t="str">
        <f>VLOOKUP(Table8[[#This Row],[Supplier]],Table37[[Vendor_ID]:[Reputation Test]],12,0)</f>
        <v>A</v>
      </c>
      <c r="I211">
        <f>VLOOKUP(Table8[[#This Row],[PurchaseOrderID]],Purchase_Order!$A$2:$E$1228,5,0)</f>
        <v>1614</v>
      </c>
      <c r="K211">
        <f>COUNTIFS(Table37[ProductID],Table8[[#This Row],[ProductID]],Table37[Reputation Test],Table8[[#This Row],[REPUTASI]],Table37[Price],"&lt;"&amp;Table8[[#This Row],[UnitPrice]])</f>
        <v>3</v>
      </c>
      <c r="L211" s="80" t="str">
        <f>IF(Table8[[#This Row],[test]]&gt;0,"Ada vendor yang menjual produk dengan harga lebih murah","")</f>
        <v>Ada vendor yang menjual produk dengan harga lebih murah</v>
      </c>
    </row>
    <row r="212" spans="1:12" x14ac:dyDescent="0.25">
      <c r="A212" s="4">
        <v>380</v>
      </c>
      <c r="B212" s="4">
        <v>855</v>
      </c>
      <c r="C212" s="11">
        <v>43988</v>
      </c>
      <c r="D212" s="4">
        <v>3</v>
      </c>
      <c r="E212" s="4">
        <v>342</v>
      </c>
      <c r="F212" s="41">
        <v>45.475499999999997</v>
      </c>
      <c r="G212" s="41">
        <v>136.4265</v>
      </c>
      <c r="H212" t="str">
        <f>VLOOKUP(Table8[[#This Row],[Supplier]],Table37[[Vendor_ID]:[Reputation Test]],12,0)</f>
        <v>A</v>
      </c>
      <c r="I212">
        <f>VLOOKUP(Table8[[#This Row],[PurchaseOrderID]],Purchase_Order!$A$2:$E$1228,5,0)</f>
        <v>1614</v>
      </c>
      <c r="K212">
        <f>COUNTIFS(Table37[ProductID],Table8[[#This Row],[ProductID]],Table37[Reputation Test],Table8[[#This Row],[REPUTASI]],Table37[Price],"&lt;"&amp;Table8[[#This Row],[UnitPrice]])</f>
        <v>3</v>
      </c>
      <c r="L212" s="80" t="str">
        <f>IF(Table8[[#This Row],[test]]&gt;0,"Ada vendor yang menjual produk dengan harga lebih murah","")</f>
        <v>Ada vendor yang menjual produk dengan harga lebih murah</v>
      </c>
    </row>
    <row r="213" spans="1:12" x14ac:dyDescent="0.25">
      <c r="A213" s="5">
        <v>380</v>
      </c>
      <c r="B213" s="5">
        <v>856</v>
      </c>
      <c r="C213" s="10">
        <v>43988</v>
      </c>
      <c r="D213" s="5">
        <v>3</v>
      </c>
      <c r="E213" s="5">
        <v>343</v>
      </c>
      <c r="F213" s="40">
        <v>49.749000000000002</v>
      </c>
      <c r="G213" s="40">
        <v>149.24700000000001</v>
      </c>
      <c r="H213" t="str">
        <f>VLOOKUP(Table8[[#This Row],[Supplier]],Table37[[Vendor_ID]:[Reputation Test]],12,0)</f>
        <v>A</v>
      </c>
      <c r="I213">
        <f>VLOOKUP(Table8[[#This Row],[PurchaseOrderID]],Purchase_Order!$A$2:$E$1228,5,0)</f>
        <v>1614</v>
      </c>
      <c r="K213">
        <f>COUNTIFS(Table37[ProductID],Table8[[#This Row],[ProductID]],Table37[Reputation Test],Table8[[#This Row],[REPUTASI]],Table37[Price],"&lt;"&amp;Table8[[#This Row],[UnitPrice]])</f>
        <v>3</v>
      </c>
      <c r="L213" s="80" t="str">
        <f>IF(Table8[[#This Row],[test]]&gt;0,"Ada vendor yang menjual produk dengan harga lebih murah","")</f>
        <v>Ada vendor yang menjual produk dengan harga lebih murah</v>
      </c>
    </row>
    <row r="214" spans="1:12" x14ac:dyDescent="0.25">
      <c r="A214" s="4">
        <v>381</v>
      </c>
      <c r="B214" s="4">
        <v>857</v>
      </c>
      <c r="C214" s="11">
        <v>43994</v>
      </c>
      <c r="D214" s="4">
        <v>550</v>
      </c>
      <c r="E214" s="4">
        <v>931</v>
      </c>
      <c r="F214" s="41">
        <v>34.345500000000001</v>
      </c>
      <c r="G214" s="41">
        <v>18890.025000000001</v>
      </c>
      <c r="H214" t="str">
        <f>VLOOKUP(Table8[[#This Row],[Supplier]],Table37[[Vendor_ID]:[Reputation Test]],12,0)</f>
        <v>F</v>
      </c>
      <c r="I214">
        <f>VLOOKUP(Table8[[#This Row],[PurchaseOrderID]],Purchase_Order!$A$2:$E$1228,5,0)</f>
        <v>1588</v>
      </c>
      <c r="K214">
        <f>COUNTIFS(Table37[ProductID],Table8[[#This Row],[ProductID]],Table37[Reputation Test],Table8[[#This Row],[REPUTASI]],Table37[Price],"&lt;"&amp;Table8[[#This Row],[UnitPrice]])</f>
        <v>2</v>
      </c>
      <c r="L214" s="80" t="str">
        <f>IF(Table8[[#This Row],[test]]&gt;0,"Ada vendor yang menjual produk dengan harga lebih murah","")</f>
        <v>Ada vendor yang menjual produk dengan harga lebih murah</v>
      </c>
    </row>
    <row r="215" spans="1:12" x14ac:dyDescent="0.25">
      <c r="A215" s="5">
        <v>381</v>
      </c>
      <c r="B215" s="5">
        <v>858</v>
      </c>
      <c r="C215" s="10">
        <v>43994</v>
      </c>
      <c r="D215" s="5">
        <v>550</v>
      </c>
      <c r="E215" s="5">
        <v>932</v>
      </c>
      <c r="F215" s="40">
        <v>39.238500000000002</v>
      </c>
      <c r="G215" s="40">
        <v>21581.174999999999</v>
      </c>
      <c r="H215" t="str">
        <f>VLOOKUP(Table8[[#This Row],[Supplier]],Table37[[Vendor_ID]:[Reputation Test]],12,0)</f>
        <v>F</v>
      </c>
      <c r="I215">
        <f>VLOOKUP(Table8[[#This Row],[PurchaseOrderID]],Purchase_Order!$A$2:$E$1228,5,0)</f>
        <v>1588</v>
      </c>
      <c r="K215">
        <f>COUNTIFS(Table37[ProductID],Table8[[#This Row],[ProductID]],Table37[Reputation Test],Table8[[#This Row],[REPUTASI]],Table37[Price],"&lt;"&amp;Table8[[#This Row],[UnitPrice]])</f>
        <v>2</v>
      </c>
      <c r="L215" s="80" t="str">
        <f>IF(Table8[[#This Row],[test]]&gt;0,"Ada vendor yang menjual produk dengan harga lebih murah","")</f>
        <v>Ada vendor yang menjual produk dengan harga lebih murah</v>
      </c>
    </row>
    <row r="216" spans="1:12" x14ac:dyDescent="0.25">
      <c r="A216" s="4">
        <v>382</v>
      </c>
      <c r="B216" s="4">
        <v>859</v>
      </c>
      <c r="C216" s="11">
        <v>43994</v>
      </c>
      <c r="D216" s="4">
        <v>3</v>
      </c>
      <c r="E216" s="4">
        <v>346</v>
      </c>
      <c r="F216" s="41">
        <v>47.543999999999997</v>
      </c>
      <c r="G216" s="41">
        <v>142.63200000000001</v>
      </c>
      <c r="H216" t="str">
        <f>VLOOKUP(Table8[[#This Row],[Supplier]],Table37[[Vendor_ID]:[Reputation Test]],12,0)</f>
        <v>A</v>
      </c>
      <c r="I216">
        <f>VLOOKUP(Table8[[#This Row],[PurchaseOrderID]],Purchase_Order!$A$2:$E$1228,5,0)</f>
        <v>1622</v>
      </c>
      <c r="K216">
        <f>COUNTIFS(Table37[ProductID],Table8[[#This Row],[ProductID]],Table37[Reputation Test],Table8[[#This Row],[REPUTASI]],Table37[Price],"&lt;"&amp;Table8[[#This Row],[UnitPrice]])</f>
        <v>3</v>
      </c>
      <c r="L216" s="80" t="str">
        <f>IF(Table8[[#This Row],[test]]&gt;0,"Ada vendor yang menjual produk dengan harga lebih murah","")</f>
        <v>Ada vendor yang menjual produk dengan harga lebih murah</v>
      </c>
    </row>
    <row r="217" spans="1:12" x14ac:dyDescent="0.25">
      <c r="A217" s="5">
        <v>382</v>
      </c>
      <c r="B217" s="5">
        <v>860</v>
      </c>
      <c r="C217" s="10">
        <v>43994</v>
      </c>
      <c r="D217" s="5">
        <v>3</v>
      </c>
      <c r="E217" s="5">
        <v>347</v>
      </c>
      <c r="F217" s="40">
        <v>43.270499999999998</v>
      </c>
      <c r="G217" s="40">
        <v>129.8115</v>
      </c>
      <c r="H217" t="str">
        <f>VLOOKUP(Table8[[#This Row],[Supplier]],Table37[[Vendor_ID]:[Reputation Test]],12,0)</f>
        <v>A</v>
      </c>
      <c r="I217">
        <f>VLOOKUP(Table8[[#This Row],[PurchaseOrderID]],Purchase_Order!$A$2:$E$1228,5,0)</f>
        <v>1622</v>
      </c>
      <c r="K217">
        <f>COUNTIFS(Table37[ProductID],Table8[[#This Row],[ProductID]],Table37[Reputation Test],Table8[[#This Row],[REPUTASI]],Table37[Price],"&lt;"&amp;Table8[[#This Row],[UnitPrice]])</f>
        <v>3</v>
      </c>
      <c r="L217" s="80" t="str">
        <f>IF(Table8[[#This Row],[test]]&gt;0,"Ada vendor yang menjual produk dengan harga lebih murah","")</f>
        <v>Ada vendor yang menjual produk dengan harga lebih murah</v>
      </c>
    </row>
    <row r="218" spans="1:12" x14ac:dyDescent="0.25">
      <c r="A218" s="4">
        <v>383</v>
      </c>
      <c r="B218" s="4">
        <v>861</v>
      </c>
      <c r="C218" s="11">
        <v>43994</v>
      </c>
      <c r="D218" s="4">
        <v>550</v>
      </c>
      <c r="E218" s="4">
        <v>930</v>
      </c>
      <c r="F218" s="41">
        <v>43.039499999999997</v>
      </c>
      <c r="G218" s="41">
        <v>23671.724999999999</v>
      </c>
      <c r="H218" t="str">
        <f>VLOOKUP(Table8[[#This Row],[Supplier]],Table37[[Vendor_ID]:[Reputation Test]],12,0)</f>
        <v>F</v>
      </c>
      <c r="I218">
        <f>VLOOKUP(Table8[[#This Row],[PurchaseOrderID]],Purchase_Order!$A$2:$E$1228,5,0)</f>
        <v>1632</v>
      </c>
      <c r="K218">
        <f>COUNTIFS(Table37[ProductID],Table8[[#This Row],[ProductID]],Table37[Reputation Test],Table8[[#This Row],[REPUTASI]],Table37[Price],"&lt;"&amp;Table8[[#This Row],[UnitPrice]])</f>
        <v>1</v>
      </c>
      <c r="L218" s="80" t="str">
        <f>IF(Table8[[#This Row],[test]]&gt;0,"Ada vendor yang menjual produk dengan harga lebih murah","")</f>
        <v>Ada vendor yang menjual produk dengan harga lebih murah</v>
      </c>
    </row>
    <row r="219" spans="1:12" x14ac:dyDescent="0.25">
      <c r="A219" s="5">
        <v>384</v>
      </c>
      <c r="B219" s="5">
        <v>862</v>
      </c>
      <c r="C219" s="10">
        <v>43994</v>
      </c>
      <c r="D219" s="5">
        <v>550</v>
      </c>
      <c r="E219" s="5">
        <v>332</v>
      </c>
      <c r="F219" s="40">
        <v>10.815</v>
      </c>
      <c r="G219" s="40">
        <v>5948.25</v>
      </c>
      <c r="H219" t="str">
        <f>VLOOKUP(Table8[[#This Row],[Supplier]],Table37[[Vendor_ID]:[Reputation Test]],12,0)</f>
        <v>F</v>
      </c>
      <c r="I219">
        <f>VLOOKUP(Table8[[#This Row],[PurchaseOrderID]],Purchase_Order!$A$2:$E$1228,5,0)</f>
        <v>1608</v>
      </c>
      <c r="K219">
        <f>COUNTIFS(Table37[ProductID],Table8[[#This Row],[ProductID]],Table37[Reputation Test],Table8[[#This Row],[REPUTASI]],Table37[Price],"&lt;"&amp;Table8[[#This Row],[UnitPrice]])</f>
        <v>1</v>
      </c>
      <c r="L219" s="80" t="str">
        <f>IF(Table8[[#This Row],[test]]&gt;0,"Ada vendor yang menjual produk dengan harga lebih murah","")</f>
        <v>Ada vendor yang menjual produk dengan harga lebih murah</v>
      </c>
    </row>
    <row r="220" spans="1:12" x14ac:dyDescent="0.25">
      <c r="A220" s="4">
        <v>385</v>
      </c>
      <c r="B220" s="4">
        <v>863</v>
      </c>
      <c r="C220" s="11">
        <v>43994</v>
      </c>
      <c r="D220" s="4">
        <v>550</v>
      </c>
      <c r="E220" s="4">
        <v>948</v>
      </c>
      <c r="F220" s="41">
        <v>82.834500000000006</v>
      </c>
      <c r="G220" s="41">
        <v>45558.974999999999</v>
      </c>
      <c r="H220" t="str">
        <f>VLOOKUP(Table8[[#This Row],[Supplier]],Table37[[Vendor_ID]:[Reputation Test]],12,0)</f>
        <v>F</v>
      </c>
      <c r="I220">
        <f>VLOOKUP(Table8[[#This Row],[PurchaseOrderID]],Purchase_Order!$A$2:$E$1228,5,0)</f>
        <v>1576</v>
      </c>
      <c r="K220">
        <f>COUNTIFS(Table37[ProductID],Table8[[#This Row],[ProductID]],Table37[Reputation Test],Table8[[#This Row],[REPUTASI]],Table37[Price],"&lt;"&amp;Table8[[#This Row],[UnitPrice]])</f>
        <v>1</v>
      </c>
      <c r="L220" s="80" t="str">
        <f>IF(Table8[[#This Row],[test]]&gt;0,"Ada vendor yang menjual produk dengan harga lebih murah","")</f>
        <v>Ada vendor yang menjual produk dengan harga lebih murah</v>
      </c>
    </row>
    <row r="221" spans="1:12" x14ac:dyDescent="0.25">
      <c r="A221" s="5">
        <v>385</v>
      </c>
      <c r="B221" s="5">
        <v>864</v>
      </c>
      <c r="C221" s="10">
        <v>43994</v>
      </c>
      <c r="D221" s="5">
        <v>550</v>
      </c>
      <c r="E221" s="5">
        <v>907</v>
      </c>
      <c r="F221" s="40">
        <v>82.834500000000006</v>
      </c>
      <c r="G221" s="40">
        <v>45558.974999999999</v>
      </c>
      <c r="H221" t="str">
        <f>VLOOKUP(Table8[[#This Row],[Supplier]],Table37[[Vendor_ID]:[Reputation Test]],12,0)</f>
        <v>F</v>
      </c>
      <c r="I221">
        <f>VLOOKUP(Table8[[#This Row],[PurchaseOrderID]],Purchase_Order!$A$2:$E$1228,5,0)</f>
        <v>1576</v>
      </c>
      <c r="K221">
        <f>COUNTIFS(Table37[ProductID],Table8[[#This Row],[ProductID]],Table37[Reputation Test],Table8[[#This Row],[REPUTASI]],Table37[Price],"&lt;"&amp;Table8[[#This Row],[UnitPrice]])</f>
        <v>1</v>
      </c>
      <c r="L221" s="80" t="str">
        <f>IF(Table8[[#This Row],[test]]&gt;0,"Ada vendor yang menjual produk dengan harga lebih murah","")</f>
        <v>Ada vendor yang menjual produk dengan harga lebih murah</v>
      </c>
    </row>
    <row r="222" spans="1:12" x14ac:dyDescent="0.25">
      <c r="A222" s="4">
        <v>386</v>
      </c>
      <c r="B222" s="4">
        <v>865</v>
      </c>
      <c r="C222" s="11">
        <v>43994</v>
      </c>
      <c r="D222" s="4">
        <v>1250</v>
      </c>
      <c r="E222" s="4">
        <v>325</v>
      </c>
      <c r="F222" s="41">
        <v>0.21</v>
      </c>
      <c r="G222" s="41">
        <v>262.5</v>
      </c>
      <c r="H222" t="str">
        <f>VLOOKUP(Table8[[#This Row],[Supplier]],Table37[[Vendor_ID]:[Reputation Test]],12,0)</f>
        <v>F</v>
      </c>
      <c r="I222">
        <f>VLOOKUP(Table8[[#This Row],[PurchaseOrderID]],Purchase_Order!$A$2:$E$1228,5,0)</f>
        <v>1590</v>
      </c>
      <c r="K222">
        <f>COUNTIFS(Table37[ProductID],Table8[[#This Row],[ProductID]],Table37[Reputation Test],Table8[[#This Row],[REPUTASI]],Table37[Price],"&lt;"&amp;Table8[[#This Row],[UnitPrice]])</f>
        <v>1</v>
      </c>
      <c r="L222" s="80" t="str">
        <f>IF(Table8[[#This Row],[test]]&gt;0,"Ada vendor yang menjual produk dengan harga lebih murah","")</f>
        <v>Ada vendor yang menjual produk dengan harga lebih murah</v>
      </c>
    </row>
    <row r="223" spans="1:12" x14ac:dyDescent="0.25">
      <c r="A223" s="5">
        <v>386</v>
      </c>
      <c r="B223" s="5">
        <v>866</v>
      </c>
      <c r="C223" s="10">
        <v>43994</v>
      </c>
      <c r="D223" s="5">
        <v>1250</v>
      </c>
      <c r="E223" s="5">
        <v>326</v>
      </c>
      <c r="F223" s="40">
        <v>0.21</v>
      </c>
      <c r="G223" s="40">
        <v>262.5</v>
      </c>
      <c r="H223" t="str">
        <f>VLOOKUP(Table8[[#This Row],[Supplier]],Table37[[Vendor_ID]:[Reputation Test]],12,0)</f>
        <v>F</v>
      </c>
      <c r="I223">
        <f>VLOOKUP(Table8[[#This Row],[PurchaseOrderID]],Purchase_Order!$A$2:$E$1228,5,0)</f>
        <v>1590</v>
      </c>
      <c r="K223">
        <f>COUNTIFS(Table37[ProductID],Table8[[#This Row],[ProductID]],Table37[Reputation Test],Table8[[#This Row],[REPUTASI]],Table37[Price],"&lt;"&amp;Table8[[#This Row],[UnitPrice]])</f>
        <v>1</v>
      </c>
      <c r="L223" s="80" t="str">
        <f>IF(Table8[[#This Row],[test]]&gt;0,"Ada vendor yang menjual produk dengan harga lebih murah","")</f>
        <v>Ada vendor yang menjual produk dengan harga lebih murah</v>
      </c>
    </row>
    <row r="224" spans="1:12" x14ac:dyDescent="0.25">
      <c r="A224" s="4">
        <v>387</v>
      </c>
      <c r="B224" s="4">
        <v>867</v>
      </c>
      <c r="C224" s="11">
        <v>43994</v>
      </c>
      <c r="D224" s="4">
        <v>3</v>
      </c>
      <c r="E224" s="4">
        <v>320</v>
      </c>
      <c r="F224" s="41">
        <v>49.643999999999998</v>
      </c>
      <c r="G224" s="41">
        <v>148.93199999999999</v>
      </c>
      <c r="H224" t="str">
        <f>VLOOKUP(Table8[[#This Row],[Supplier]],Table37[[Vendor_ID]:[Reputation Test]],12,0)</f>
        <v>B</v>
      </c>
      <c r="I224">
        <f>VLOOKUP(Table8[[#This Row],[PurchaseOrderID]],Purchase_Order!$A$2:$E$1228,5,0)</f>
        <v>1514</v>
      </c>
      <c r="K224">
        <f>COUNTIFS(Table37[ProductID],Table8[[#This Row],[ProductID]],Table37[Reputation Test],Table8[[#This Row],[REPUTASI]],Table37[Price],"&lt;"&amp;Table8[[#This Row],[UnitPrice]])</f>
        <v>2</v>
      </c>
      <c r="L224" s="80" t="str">
        <f>IF(Table8[[#This Row],[test]]&gt;0,"Ada vendor yang menjual produk dengan harga lebih murah","")</f>
        <v>Ada vendor yang menjual produk dengan harga lebih murah</v>
      </c>
    </row>
    <row r="225" spans="1:12" x14ac:dyDescent="0.25">
      <c r="A225" s="5">
        <v>387</v>
      </c>
      <c r="B225" s="5">
        <v>868</v>
      </c>
      <c r="C225" s="10">
        <v>43994</v>
      </c>
      <c r="D225" s="5">
        <v>3</v>
      </c>
      <c r="E225" s="5">
        <v>321</v>
      </c>
      <c r="F225" s="40">
        <v>44.320500000000003</v>
      </c>
      <c r="G225" s="40">
        <v>132.9615</v>
      </c>
      <c r="H225" t="str">
        <f>VLOOKUP(Table8[[#This Row],[Supplier]],Table37[[Vendor_ID]:[Reputation Test]],12,0)</f>
        <v>B</v>
      </c>
      <c r="I225">
        <f>VLOOKUP(Table8[[#This Row],[PurchaseOrderID]],Purchase_Order!$A$2:$E$1228,5,0)</f>
        <v>1514</v>
      </c>
      <c r="K225">
        <f>COUNTIFS(Table37[ProductID],Table8[[#This Row],[ProductID]],Table37[Reputation Test],Table8[[#This Row],[REPUTASI]],Table37[Price],"&lt;"&amp;Table8[[#This Row],[UnitPrice]])</f>
        <v>2</v>
      </c>
      <c r="L225" s="80" t="str">
        <f>IF(Table8[[#This Row],[test]]&gt;0,"Ada vendor yang menjual produk dengan harga lebih murah","")</f>
        <v>Ada vendor yang menjual produk dengan harga lebih murah</v>
      </c>
    </row>
    <row r="226" spans="1:12" x14ac:dyDescent="0.25">
      <c r="A226" s="4">
        <v>387</v>
      </c>
      <c r="B226" s="4">
        <v>869</v>
      </c>
      <c r="C226" s="11">
        <v>43994</v>
      </c>
      <c r="D226" s="4">
        <v>60</v>
      </c>
      <c r="E226" s="4">
        <v>322</v>
      </c>
      <c r="F226" s="41">
        <v>28.6965</v>
      </c>
      <c r="G226" s="41">
        <v>1721.79</v>
      </c>
      <c r="H226" t="str">
        <f>VLOOKUP(Table8[[#This Row],[Supplier]],Table37[[Vendor_ID]:[Reputation Test]],12,0)</f>
        <v>B</v>
      </c>
      <c r="I226">
        <f>VLOOKUP(Table8[[#This Row],[PurchaseOrderID]],Purchase_Order!$A$2:$E$1228,5,0)</f>
        <v>1514</v>
      </c>
      <c r="K226">
        <f>COUNTIFS(Table37[ProductID],Table8[[#This Row],[ProductID]],Table37[Reputation Test],Table8[[#This Row],[REPUTASI]],Table37[Price],"&lt;"&amp;Table8[[#This Row],[UnitPrice]])</f>
        <v>2</v>
      </c>
      <c r="L226" s="80" t="str">
        <f>IF(Table8[[#This Row],[test]]&gt;0,"Ada vendor yang menjual produk dengan harga lebih murah","")</f>
        <v>Ada vendor yang menjual produk dengan harga lebih murah</v>
      </c>
    </row>
    <row r="227" spans="1:12" x14ac:dyDescent="0.25">
      <c r="A227" s="5">
        <v>388</v>
      </c>
      <c r="B227" s="5">
        <v>870</v>
      </c>
      <c r="C227" s="10">
        <v>43994</v>
      </c>
      <c r="D227" s="5">
        <v>550</v>
      </c>
      <c r="E227" s="5">
        <v>930</v>
      </c>
      <c r="F227" s="40">
        <v>42.514499999999998</v>
      </c>
      <c r="G227" s="40">
        <v>23382.974999999999</v>
      </c>
      <c r="H227" t="str">
        <f>VLOOKUP(Table8[[#This Row],[Supplier]],Table37[[Vendor_ID]:[Reputation Test]],12,0)</f>
        <v>B</v>
      </c>
      <c r="I227">
        <f>VLOOKUP(Table8[[#This Row],[PurchaseOrderID]],Purchase_Order!$A$2:$E$1228,5,0)</f>
        <v>1498</v>
      </c>
      <c r="K227">
        <f>COUNTIFS(Table37[ProductID],Table8[[#This Row],[ProductID]],Table37[Reputation Test],Table8[[#This Row],[REPUTASI]],Table37[Price],"&lt;"&amp;Table8[[#This Row],[UnitPrice]])</f>
        <v>1</v>
      </c>
      <c r="L227" s="80" t="str">
        <f>IF(Table8[[#This Row],[test]]&gt;0,"Ada vendor yang menjual produk dengan harga lebih murah","")</f>
        <v>Ada vendor yang menjual produk dengan harga lebih murah</v>
      </c>
    </row>
    <row r="228" spans="1:12" x14ac:dyDescent="0.25">
      <c r="A228" s="4">
        <v>388</v>
      </c>
      <c r="B228" s="4">
        <v>871</v>
      </c>
      <c r="C228" s="11">
        <v>43994</v>
      </c>
      <c r="D228" s="4">
        <v>550</v>
      </c>
      <c r="E228" s="4">
        <v>921</v>
      </c>
      <c r="F228" s="41">
        <v>5.5860000000000003</v>
      </c>
      <c r="G228" s="41">
        <v>3072.3</v>
      </c>
      <c r="H228" t="str">
        <f>VLOOKUP(Table8[[#This Row],[Supplier]],Table37[[Vendor_ID]:[Reputation Test]],12,0)</f>
        <v>B</v>
      </c>
      <c r="I228">
        <f>VLOOKUP(Table8[[#This Row],[PurchaseOrderID]],Purchase_Order!$A$2:$E$1228,5,0)</f>
        <v>1498</v>
      </c>
      <c r="K228">
        <f>COUNTIFS(Table37[ProductID],Table8[[#This Row],[ProductID]],Table37[Reputation Test],Table8[[#This Row],[REPUTASI]],Table37[Price],"&lt;"&amp;Table8[[#This Row],[UnitPrice]])</f>
        <v>1</v>
      </c>
      <c r="L228" s="80" t="str">
        <f>IF(Table8[[#This Row],[test]]&gt;0,"Ada vendor yang menjual produk dengan harga lebih murah","")</f>
        <v>Ada vendor yang menjual produk dengan harga lebih murah</v>
      </c>
    </row>
    <row r="229" spans="1:12" x14ac:dyDescent="0.25">
      <c r="A229" s="5">
        <v>389</v>
      </c>
      <c r="B229" s="5">
        <v>872</v>
      </c>
      <c r="C229" s="10">
        <v>43994</v>
      </c>
      <c r="D229" s="5">
        <v>60</v>
      </c>
      <c r="E229" s="5">
        <v>952</v>
      </c>
      <c r="F229" s="40">
        <v>15.7395</v>
      </c>
      <c r="G229" s="40">
        <v>944.37</v>
      </c>
      <c r="H229" t="str">
        <f>VLOOKUP(Table8[[#This Row],[Supplier]],Table37[[Vendor_ID]:[Reputation Test]],12,0)</f>
        <v>B</v>
      </c>
      <c r="I229">
        <f>VLOOKUP(Table8[[#This Row],[PurchaseOrderID]],Purchase_Order!$A$2:$E$1228,5,0)</f>
        <v>1674</v>
      </c>
      <c r="K229">
        <f>COUNTIFS(Table37[ProductID],Table8[[#This Row],[ProductID]],Table37[Reputation Test],Table8[[#This Row],[REPUTASI]],Table37[Price],"&lt;"&amp;Table8[[#This Row],[UnitPrice]])</f>
        <v>1</v>
      </c>
      <c r="L229" s="80" t="str">
        <f>IF(Table8[[#This Row],[test]]&gt;0,"Ada vendor yang menjual produk dengan harga lebih murah","")</f>
        <v>Ada vendor yang menjual produk dengan harga lebih murah</v>
      </c>
    </row>
    <row r="230" spans="1:12" x14ac:dyDescent="0.25">
      <c r="A230" s="4">
        <v>390</v>
      </c>
      <c r="B230" s="4">
        <v>873</v>
      </c>
      <c r="C230" s="11">
        <v>43994</v>
      </c>
      <c r="D230" s="4">
        <v>550</v>
      </c>
      <c r="E230" s="4">
        <v>933</v>
      </c>
      <c r="F230" s="41">
        <v>43.459499999999998</v>
      </c>
      <c r="G230" s="41">
        <v>23902.724999999999</v>
      </c>
      <c r="H230" t="str">
        <f>VLOOKUP(Table8[[#This Row],[Supplier]],Table37[[Vendor_ID]:[Reputation Test]],12,0)</f>
        <v>F</v>
      </c>
      <c r="I230">
        <f>VLOOKUP(Table8[[#This Row],[PurchaseOrderID]],Purchase_Order!$A$2:$E$1228,5,0)</f>
        <v>1652</v>
      </c>
      <c r="K230">
        <f>COUNTIFS(Table37[ProductID],Table8[[#This Row],[ProductID]],Table37[Reputation Test],Table8[[#This Row],[REPUTASI]],Table37[Price],"&lt;"&amp;Table8[[#This Row],[UnitPrice]])</f>
        <v>2</v>
      </c>
      <c r="L230" s="80" t="str">
        <f>IF(Table8[[#This Row],[test]]&gt;0,"Ada vendor yang menjual produk dengan harga lebih murah","")</f>
        <v>Ada vendor yang menjual produk dengan harga lebih murah</v>
      </c>
    </row>
    <row r="231" spans="1:12" x14ac:dyDescent="0.25">
      <c r="A231" s="5">
        <v>390</v>
      </c>
      <c r="B231" s="5">
        <v>874</v>
      </c>
      <c r="C231" s="10">
        <v>43994</v>
      </c>
      <c r="D231" s="5">
        <v>550</v>
      </c>
      <c r="E231" s="5">
        <v>934</v>
      </c>
      <c r="F231" s="40">
        <v>37.621499999999997</v>
      </c>
      <c r="G231" s="40">
        <v>20691.825000000001</v>
      </c>
      <c r="H231" t="str">
        <f>VLOOKUP(Table8[[#This Row],[Supplier]],Table37[[Vendor_ID]:[Reputation Test]],12,0)</f>
        <v>F</v>
      </c>
      <c r="I231">
        <f>VLOOKUP(Table8[[#This Row],[PurchaseOrderID]],Purchase_Order!$A$2:$E$1228,5,0)</f>
        <v>1652</v>
      </c>
      <c r="K231">
        <f>COUNTIFS(Table37[ProductID],Table8[[#This Row],[ProductID]],Table37[Reputation Test],Table8[[#This Row],[REPUTASI]],Table37[Price],"&lt;"&amp;Table8[[#This Row],[UnitPrice]])</f>
        <v>2</v>
      </c>
      <c r="L231" s="80" t="str">
        <f>IF(Table8[[#This Row],[test]]&gt;0,"Ada vendor yang menjual produk dengan harga lebih murah","")</f>
        <v>Ada vendor yang menjual produk dengan harga lebih murah</v>
      </c>
    </row>
    <row r="232" spans="1:12" x14ac:dyDescent="0.25">
      <c r="A232" s="4">
        <v>390</v>
      </c>
      <c r="B232" s="4">
        <v>875</v>
      </c>
      <c r="C232" s="11">
        <v>43994</v>
      </c>
      <c r="D232" s="4">
        <v>550</v>
      </c>
      <c r="E232" s="4">
        <v>922</v>
      </c>
      <c r="F232" s="41">
        <v>6.5309999999999997</v>
      </c>
      <c r="G232" s="41">
        <v>3592.05</v>
      </c>
      <c r="H232" t="str">
        <f>VLOOKUP(Table8[[#This Row],[Supplier]],Table37[[Vendor_ID]:[Reputation Test]],12,0)</f>
        <v>F</v>
      </c>
      <c r="I232">
        <f>VLOOKUP(Table8[[#This Row],[PurchaseOrderID]],Purchase_Order!$A$2:$E$1228,5,0)</f>
        <v>1652</v>
      </c>
      <c r="K232">
        <f>COUNTIFS(Table37[ProductID],Table8[[#This Row],[ProductID]],Table37[Reputation Test],Table8[[#This Row],[REPUTASI]],Table37[Price],"&lt;"&amp;Table8[[#This Row],[UnitPrice]])</f>
        <v>1</v>
      </c>
      <c r="L232" s="80" t="str">
        <f>IF(Table8[[#This Row],[test]]&gt;0,"Ada vendor yang menjual produk dengan harga lebih murah","")</f>
        <v>Ada vendor yang menjual produk dengan harga lebih murah</v>
      </c>
    </row>
    <row r="233" spans="1:12" x14ac:dyDescent="0.25">
      <c r="A233" s="5">
        <v>391</v>
      </c>
      <c r="B233" s="5">
        <v>876</v>
      </c>
      <c r="C233" s="10">
        <v>43994</v>
      </c>
      <c r="D233" s="5">
        <v>550</v>
      </c>
      <c r="E233" s="5">
        <v>319</v>
      </c>
      <c r="F233" s="40">
        <v>48.583500000000001</v>
      </c>
      <c r="G233" s="40">
        <v>26720.924999999999</v>
      </c>
      <c r="H233" t="str">
        <f>VLOOKUP(Table8[[#This Row],[Supplier]],Table37[[Vendor_ID]:[Reputation Test]],12,0)</f>
        <v>F</v>
      </c>
      <c r="I233">
        <f>VLOOKUP(Table8[[#This Row],[PurchaseOrderID]],Purchase_Order!$A$2:$E$1228,5,0)</f>
        <v>1578</v>
      </c>
      <c r="K233">
        <f>COUNTIFS(Table37[ProductID],Table8[[#This Row],[ProductID]],Table37[Reputation Test],Table8[[#This Row],[REPUTASI]],Table37[Price],"&lt;"&amp;Table8[[#This Row],[UnitPrice]])</f>
        <v>3</v>
      </c>
      <c r="L233" s="80" t="str">
        <f>IF(Table8[[#This Row],[test]]&gt;0,"Ada vendor yang menjual produk dengan harga lebih murah","")</f>
        <v>Ada vendor yang menjual produk dengan harga lebih murah</v>
      </c>
    </row>
    <row r="234" spans="1:12" x14ac:dyDescent="0.25">
      <c r="A234" s="4">
        <v>392</v>
      </c>
      <c r="B234" s="4">
        <v>877</v>
      </c>
      <c r="C234" s="11">
        <v>43994</v>
      </c>
      <c r="D234" s="4">
        <v>550</v>
      </c>
      <c r="E234" s="4">
        <v>928</v>
      </c>
      <c r="F234" s="41">
        <v>32.2455</v>
      </c>
      <c r="G234" s="41">
        <v>17735.025000000001</v>
      </c>
      <c r="H234" t="str">
        <f>VLOOKUP(Table8[[#This Row],[Supplier]],Table37[[Vendor_ID]:[Reputation Test]],12,0)</f>
        <v>F</v>
      </c>
      <c r="I234">
        <f>VLOOKUP(Table8[[#This Row],[PurchaseOrderID]],Purchase_Order!$A$2:$E$1228,5,0)</f>
        <v>1538</v>
      </c>
      <c r="K234">
        <f>COUNTIFS(Table37[ProductID],Table8[[#This Row],[ProductID]],Table37[Reputation Test],Table8[[#This Row],[REPUTASI]],Table37[Price],"&lt;"&amp;Table8[[#This Row],[UnitPrice]])</f>
        <v>2</v>
      </c>
      <c r="L234" s="80" t="str">
        <f>IF(Table8[[#This Row],[test]]&gt;0,"Ada vendor yang menjual produk dengan harga lebih murah","")</f>
        <v>Ada vendor yang menjual produk dengan harga lebih murah</v>
      </c>
    </row>
    <row r="235" spans="1:12" x14ac:dyDescent="0.25">
      <c r="A235" s="5">
        <v>392</v>
      </c>
      <c r="B235" s="5">
        <v>878</v>
      </c>
      <c r="C235" s="10">
        <v>43994</v>
      </c>
      <c r="D235" s="5">
        <v>550</v>
      </c>
      <c r="E235" s="5">
        <v>929</v>
      </c>
      <c r="F235" s="40">
        <v>36.561</v>
      </c>
      <c r="G235" s="40">
        <v>20108.55</v>
      </c>
      <c r="H235" t="str">
        <f>VLOOKUP(Table8[[#This Row],[Supplier]],Table37[[Vendor_ID]:[Reputation Test]],12,0)</f>
        <v>F</v>
      </c>
      <c r="I235">
        <f>VLOOKUP(Table8[[#This Row],[PurchaseOrderID]],Purchase_Order!$A$2:$E$1228,5,0)</f>
        <v>1538</v>
      </c>
      <c r="K235">
        <f>COUNTIFS(Table37[ProductID],Table8[[#This Row],[ProductID]],Table37[Reputation Test],Table8[[#This Row],[REPUTASI]],Table37[Price],"&lt;"&amp;Table8[[#This Row],[UnitPrice]])</f>
        <v>2</v>
      </c>
      <c r="L235" s="80" t="str">
        <f>IF(Table8[[#This Row],[test]]&gt;0,"Ada vendor yang menjual produk dengan harga lebih murah","")</f>
        <v>Ada vendor yang menjual produk dengan harga lebih murah</v>
      </c>
    </row>
    <row r="236" spans="1:12" x14ac:dyDescent="0.25">
      <c r="A236" s="4">
        <v>393</v>
      </c>
      <c r="B236" s="4">
        <v>879</v>
      </c>
      <c r="C236" s="11">
        <v>44007</v>
      </c>
      <c r="D236" s="4">
        <v>550</v>
      </c>
      <c r="E236" s="4">
        <v>319</v>
      </c>
      <c r="F236" s="41">
        <v>46.420499999999997</v>
      </c>
      <c r="G236" s="41">
        <v>25531.275000000001</v>
      </c>
      <c r="H236" t="str">
        <f>VLOOKUP(Table8[[#This Row],[Supplier]],Table37[[Vendor_ID]:[Reputation Test]],12,0)</f>
        <v>F</v>
      </c>
      <c r="I236">
        <f>VLOOKUP(Table8[[#This Row],[PurchaseOrderID]],Purchase_Order!$A$2:$E$1228,5,0)</f>
        <v>1556</v>
      </c>
      <c r="K236">
        <f>COUNTIFS(Table37[ProductID],Table8[[#This Row],[ProductID]],Table37[Reputation Test],Table8[[#This Row],[REPUTASI]],Table37[Price],"&lt;"&amp;Table8[[#This Row],[UnitPrice]])</f>
        <v>3</v>
      </c>
      <c r="L236" s="80" t="str">
        <f>IF(Table8[[#This Row],[test]]&gt;0,"Ada vendor yang menjual produk dengan harga lebih murah","")</f>
        <v>Ada vendor yang menjual produk dengan harga lebih murah</v>
      </c>
    </row>
    <row r="237" spans="1:12" x14ac:dyDescent="0.25">
      <c r="A237" s="5">
        <v>394</v>
      </c>
      <c r="B237" s="5">
        <v>880</v>
      </c>
      <c r="C237" s="10">
        <v>44007</v>
      </c>
      <c r="D237" s="5">
        <v>3</v>
      </c>
      <c r="E237" s="5">
        <v>359</v>
      </c>
      <c r="F237" s="40">
        <v>47.523000000000003</v>
      </c>
      <c r="G237" s="40">
        <v>142.56899999999999</v>
      </c>
      <c r="H237" t="str">
        <f>VLOOKUP(Table8[[#This Row],[Supplier]],Table37[[Vendor_ID]:[Reputation Test]],12,0)</f>
        <v>B</v>
      </c>
      <c r="I237">
        <f>VLOOKUP(Table8[[#This Row],[PurchaseOrderID]],Purchase_Order!$A$2:$E$1228,5,0)</f>
        <v>1554</v>
      </c>
      <c r="K237">
        <f>COUNTIFS(Table37[ProductID],Table8[[#This Row],[ProductID]],Table37[Reputation Test],Table8[[#This Row],[REPUTASI]],Table37[Price],"&lt;"&amp;Table8[[#This Row],[UnitPrice]])</f>
        <v>2</v>
      </c>
      <c r="L237" s="80" t="str">
        <f>IF(Table8[[#This Row],[test]]&gt;0,"Ada vendor yang menjual produk dengan harga lebih murah","")</f>
        <v>Ada vendor yang menjual produk dengan harga lebih murah</v>
      </c>
    </row>
    <row r="238" spans="1:12" x14ac:dyDescent="0.25">
      <c r="A238" s="4">
        <v>394</v>
      </c>
      <c r="B238" s="4">
        <v>881</v>
      </c>
      <c r="C238" s="11">
        <v>44007</v>
      </c>
      <c r="D238" s="4">
        <v>3</v>
      </c>
      <c r="E238" s="4">
        <v>360</v>
      </c>
      <c r="F238" s="41">
        <v>45.423000000000002</v>
      </c>
      <c r="G238" s="41">
        <v>136.26900000000001</v>
      </c>
      <c r="H238" t="str">
        <f>VLOOKUP(Table8[[#This Row],[Supplier]],Table37[[Vendor_ID]:[Reputation Test]],12,0)</f>
        <v>B</v>
      </c>
      <c r="I238">
        <f>VLOOKUP(Table8[[#This Row],[PurchaseOrderID]],Purchase_Order!$A$2:$E$1228,5,0)</f>
        <v>1554</v>
      </c>
      <c r="K238">
        <f>COUNTIFS(Table37[ProductID],Table8[[#This Row],[ProductID]],Table37[Reputation Test],Table8[[#This Row],[REPUTASI]],Table37[Price],"&lt;"&amp;Table8[[#This Row],[UnitPrice]])</f>
        <v>2</v>
      </c>
      <c r="L238" s="80" t="str">
        <f>IF(Table8[[#This Row],[test]]&gt;0,"Ada vendor yang menjual produk dengan harga lebih murah","")</f>
        <v>Ada vendor yang menjual produk dengan harga lebih murah</v>
      </c>
    </row>
    <row r="239" spans="1:12" x14ac:dyDescent="0.25">
      <c r="A239" s="5">
        <v>395</v>
      </c>
      <c r="B239" s="5">
        <v>882</v>
      </c>
      <c r="C239" s="10">
        <v>44007</v>
      </c>
      <c r="D239" s="5">
        <v>3</v>
      </c>
      <c r="E239" s="5">
        <v>312</v>
      </c>
      <c r="F239" s="40">
        <v>41.915999999999997</v>
      </c>
      <c r="G239" s="40">
        <v>125.748</v>
      </c>
      <c r="H239" t="str">
        <f>VLOOKUP(Table8[[#This Row],[Supplier]],Table37[[Vendor_ID]:[Reputation Test]],12,0)</f>
        <v>B</v>
      </c>
      <c r="I239">
        <f>VLOOKUP(Table8[[#This Row],[PurchaseOrderID]],Purchase_Order!$A$2:$E$1228,5,0)</f>
        <v>1688</v>
      </c>
      <c r="K239">
        <f>COUNTIFS(Table37[ProductID],Table8[[#This Row],[ProductID]],Table37[Reputation Test],Table8[[#This Row],[REPUTASI]],Table37[Price],"&lt;"&amp;Table8[[#This Row],[UnitPrice]])</f>
        <v>1</v>
      </c>
      <c r="L239" s="80" t="str">
        <f>IF(Table8[[#This Row],[test]]&gt;0,"Ada vendor yang menjual produk dengan harga lebih murah","")</f>
        <v>Ada vendor yang menjual produk dengan harga lebih murah</v>
      </c>
    </row>
    <row r="240" spans="1:12" x14ac:dyDescent="0.25">
      <c r="A240" s="4">
        <v>396</v>
      </c>
      <c r="B240" s="4">
        <v>883</v>
      </c>
      <c r="C240" s="11">
        <v>44007</v>
      </c>
      <c r="D240" s="4">
        <v>3</v>
      </c>
      <c r="E240" s="4">
        <v>311</v>
      </c>
      <c r="F240" s="41">
        <v>50.263500000000001</v>
      </c>
      <c r="G240" s="41">
        <v>150.79050000000001</v>
      </c>
      <c r="H240" t="str">
        <f>VLOOKUP(Table8[[#This Row],[Supplier]],Table37[[Vendor_ID]:[Reputation Test]],12,0)</f>
        <v>A</v>
      </c>
      <c r="I240">
        <f>VLOOKUP(Table8[[#This Row],[PurchaseOrderID]],Purchase_Order!$A$2:$E$1228,5,0)</f>
        <v>1580</v>
      </c>
      <c r="K240">
        <f>COUNTIFS(Table37[ProductID],Table8[[#This Row],[ProductID]],Table37[Reputation Test],Table8[[#This Row],[REPUTASI]],Table37[Price],"&lt;"&amp;Table8[[#This Row],[UnitPrice]])</f>
        <v>1</v>
      </c>
      <c r="L240" s="80" t="str">
        <f>IF(Table8[[#This Row],[test]]&gt;0,"Ada vendor yang menjual produk dengan harga lebih murah","")</f>
        <v>Ada vendor yang menjual produk dengan harga lebih murah</v>
      </c>
    </row>
    <row r="241" spans="1:12" x14ac:dyDescent="0.25">
      <c r="A241" s="5">
        <v>397</v>
      </c>
      <c r="B241" s="5">
        <v>884</v>
      </c>
      <c r="C241" s="10">
        <v>44021</v>
      </c>
      <c r="D241" s="5">
        <v>3</v>
      </c>
      <c r="E241" s="5">
        <v>359</v>
      </c>
      <c r="F241" s="40">
        <v>47.680500000000002</v>
      </c>
      <c r="G241" s="40">
        <v>143.04150000000001</v>
      </c>
      <c r="H241" t="str">
        <f>VLOOKUP(Table8[[#This Row],[Supplier]],Table37[[Vendor_ID]:[Reputation Test]],12,0)</f>
        <v>B</v>
      </c>
      <c r="I241">
        <f>VLOOKUP(Table8[[#This Row],[PurchaseOrderID]],Purchase_Order!$A$2:$E$1228,5,0)</f>
        <v>1496</v>
      </c>
      <c r="K241">
        <f>COUNTIFS(Table37[ProductID],Table8[[#This Row],[ProductID]],Table37[Reputation Test],Table8[[#This Row],[REPUTASI]],Table37[Price],"&lt;"&amp;Table8[[#This Row],[UnitPrice]])</f>
        <v>2</v>
      </c>
      <c r="L241" s="80" t="str">
        <f>IF(Table8[[#This Row],[test]]&gt;0,"Ada vendor yang menjual produk dengan harga lebih murah","")</f>
        <v>Ada vendor yang menjual produk dengan harga lebih murah</v>
      </c>
    </row>
    <row r="242" spans="1:12" x14ac:dyDescent="0.25">
      <c r="A242" s="4">
        <v>397</v>
      </c>
      <c r="B242" s="4">
        <v>885</v>
      </c>
      <c r="C242" s="11">
        <v>44021</v>
      </c>
      <c r="D242" s="4">
        <v>3</v>
      </c>
      <c r="E242" s="4">
        <v>360</v>
      </c>
      <c r="F242" s="41">
        <v>45.580500000000001</v>
      </c>
      <c r="G242" s="41">
        <v>136.7415</v>
      </c>
      <c r="H242" t="str">
        <f>VLOOKUP(Table8[[#This Row],[Supplier]],Table37[[Vendor_ID]:[Reputation Test]],12,0)</f>
        <v>B</v>
      </c>
      <c r="I242">
        <f>VLOOKUP(Table8[[#This Row],[PurchaseOrderID]],Purchase_Order!$A$2:$E$1228,5,0)</f>
        <v>1496</v>
      </c>
      <c r="K242">
        <f>COUNTIFS(Table37[ProductID],Table8[[#This Row],[ProductID]],Table37[Reputation Test],Table8[[#This Row],[REPUTASI]],Table37[Price],"&lt;"&amp;Table8[[#This Row],[UnitPrice]])</f>
        <v>2</v>
      </c>
      <c r="L242" s="80" t="str">
        <f>IF(Table8[[#This Row],[test]]&gt;0,"Ada vendor yang menjual produk dengan harga lebih murah","")</f>
        <v>Ada vendor yang menjual produk dengan harga lebih murah</v>
      </c>
    </row>
    <row r="243" spans="1:12" x14ac:dyDescent="0.25">
      <c r="A243" s="5">
        <v>397</v>
      </c>
      <c r="B243" s="5">
        <v>886</v>
      </c>
      <c r="C243" s="10">
        <v>44021</v>
      </c>
      <c r="D243" s="5">
        <v>3</v>
      </c>
      <c r="E243" s="5">
        <v>361</v>
      </c>
      <c r="F243" s="40">
        <v>49.853999999999999</v>
      </c>
      <c r="G243" s="40">
        <v>149.56200000000001</v>
      </c>
      <c r="H243" t="str">
        <f>VLOOKUP(Table8[[#This Row],[Supplier]],Table37[[Vendor_ID]:[Reputation Test]],12,0)</f>
        <v>B</v>
      </c>
      <c r="I243">
        <f>VLOOKUP(Table8[[#This Row],[PurchaseOrderID]],Purchase_Order!$A$2:$E$1228,5,0)</f>
        <v>1496</v>
      </c>
      <c r="K243">
        <f>COUNTIFS(Table37[ProductID],Table8[[#This Row],[ProductID]],Table37[Reputation Test],Table8[[#This Row],[REPUTASI]],Table37[Price],"&lt;"&amp;Table8[[#This Row],[UnitPrice]])</f>
        <v>2</v>
      </c>
      <c r="L243" s="80" t="str">
        <f>IF(Table8[[#This Row],[test]]&gt;0,"Ada vendor yang menjual produk dengan harga lebih murah","")</f>
        <v>Ada vendor yang menjual produk dengan harga lebih murah</v>
      </c>
    </row>
    <row r="244" spans="1:12" x14ac:dyDescent="0.25">
      <c r="A244" s="4">
        <v>397</v>
      </c>
      <c r="B244" s="4">
        <v>887</v>
      </c>
      <c r="C244" s="11">
        <v>44021</v>
      </c>
      <c r="D244" s="4">
        <v>3</v>
      </c>
      <c r="E244" s="4">
        <v>362</v>
      </c>
      <c r="F244" s="41">
        <v>45.580500000000001</v>
      </c>
      <c r="G244" s="41">
        <v>136.7415</v>
      </c>
      <c r="H244" t="str">
        <f>VLOOKUP(Table8[[#This Row],[Supplier]],Table37[[Vendor_ID]:[Reputation Test]],12,0)</f>
        <v>B</v>
      </c>
      <c r="I244">
        <f>VLOOKUP(Table8[[#This Row],[PurchaseOrderID]],Purchase_Order!$A$2:$E$1228,5,0)</f>
        <v>1496</v>
      </c>
      <c r="K244">
        <f>COUNTIFS(Table37[ProductID],Table8[[#This Row],[ProductID]],Table37[Reputation Test],Table8[[#This Row],[REPUTASI]],Table37[Price],"&lt;"&amp;Table8[[#This Row],[UnitPrice]])</f>
        <v>2</v>
      </c>
      <c r="L244" s="80" t="str">
        <f>IF(Table8[[#This Row],[test]]&gt;0,"Ada vendor yang menjual produk dengan harga lebih murah","")</f>
        <v>Ada vendor yang menjual produk dengan harga lebih murah</v>
      </c>
    </row>
    <row r="245" spans="1:12" x14ac:dyDescent="0.25">
      <c r="A245" s="5">
        <v>397</v>
      </c>
      <c r="B245" s="5">
        <v>888</v>
      </c>
      <c r="C245" s="10">
        <v>44021</v>
      </c>
      <c r="D245" s="5">
        <v>3</v>
      </c>
      <c r="E245" s="5">
        <v>363</v>
      </c>
      <c r="F245" s="40">
        <v>43.480499999999999</v>
      </c>
      <c r="G245" s="40">
        <v>130.44149999999999</v>
      </c>
      <c r="H245" t="str">
        <f>VLOOKUP(Table8[[#This Row],[Supplier]],Table37[[Vendor_ID]:[Reputation Test]],12,0)</f>
        <v>B</v>
      </c>
      <c r="I245">
        <f>VLOOKUP(Table8[[#This Row],[PurchaseOrderID]],Purchase_Order!$A$2:$E$1228,5,0)</f>
        <v>1496</v>
      </c>
      <c r="K245">
        <f>COUNTIFS(Table37[ProductID],Table8[[#This Row],[ProductID]],Table37[Reputation Test],Table8[[#This Row],[REPUTASI]],Table37[Price],"&lt;"&amp;Table8[[#This Row],[UnitPrice]])</f>
        <v>2</v>
      </c>
      <c r="L245" s="80" t="str">
        <f>IF(Table8[[#This Row],[test]]&gt;0,"Ada vendor yang menjual produk dengan harga lebih murah","")</f>
        <v>Ada vendor yang menjual produk dengan harga lebih murah</v>
      </c>
    </row>
    <row r="246" spans="1:12" x14ac:dyDescent="0.25">
      <c r="A246" s="4">
        <v>397</v>
      </c>
      <c r="B246" s="4">
        <v>889</v>
      </c>
      <c r="C246" s="11">
        <v>44021</v>
      </c>
      <c r="D246" s="4">
        <v>3</v>
      </c>
      <c r="E246" s="4">
        <v>364</v>
      </c>
      <c r="F246" s="41">
        <v>47.753999999999998</v>
      </c>
      <c r="G246" s="41">
        <v>143.262</v>
      </c>
      <c r="H246" t="str">
        <f>VLOOKUP(Table8[[#This Row],[Supplier]],Table37[[Vendor_ID]:[Reputation Test]],12,0)</f>
        <v>B</v>
      </c>
      <c r="I246">
        <f>VLOOKUP(Table8[[#This Row],[PurchaseOrderID]],Purchase_Order!$A$2:$E$1228,5,0)</f>
        <v>1496</v>
      </c>
      <c r="K246">
        <f>COUNTIFS(Table37[ProductID],Table8[[#This Row],[ProductID]],Table37[Reputation Test],Table8[[#This Row],[REPUTASI]],Table37[Price],"&lt;"&amp;Table8[[#This Row],[UnitPrice]])</f>
        <v>2</v>
      </c>
      <c r="L246" s="80" t="str">
        <f>IF(Table8[[#This Row],[test]]&gt;0,"Ada vendor yang menjual produk dengan harga lebih murah","")</f>
        <v>Ada vendor yang menjual produk dengan harga lebih murah</v>
      </c>
    </row>
    <row r="247" spans="1:12" x14ac:dyDescent="0.25">
      <c r="A247" s="5">
        <v>398</v>
      </c>
      <c r="B247" s="5">
        <v>890</v>
      </c>
      <c r="C247" s="10">
        <v>44021</v>
      </c>
      <c r="D247" s="5">
        <v>550</v>
      </c>
      <c r="E247" s="5">
        <v>530</v>
      </c>
      <c r="F247" s="40">
        <v>16.085999999999999</v>
      </c>
      <c r="G247" s="40">
        <v>8847.2999999999993</v>
      </c>
      <c r="H247" t="str">
        <f>VLOOKUP(Table8[[#This Row],[Supplier]],Table37[[Vendor_ID]:[Reputation Test]],12,0)</f>
        <v>A</v>
      </c>
      <c r="I247">
        <f>VLOOKUP(Table8[[#This Row],[PurchaseOrderID]],Purchase_Order!$A$2:$E$1228,5,0)</f>
        <v>1494</v>
      </c>
      <c r="K247">
        <f>COUNTIFS(Table37[ProductID],Table8[[#This Row],[ProductID]],Table37[Reputation Test],Table8[[#This Row],[REPUTASI]],Table37[Price],"&lt;"&amp;Table8[[#This Row],[UnitPrice]])</f>
        <v>1</v>
      </c>
      <c r="L247" s="80" t="str">
        <f>IF(Table8[[#This Row],[test]]&gt;0,"Ada vendor yang menjual produk dengan harga lebih murah","")</f>
        <v>Ada vendor yang menjual produk dengan harga lebih murah</v>
      </c>
    </row>
    <row r="248" spans="1:12" x14ac:dyDescent="0.25">
      <c r="A248" s="4">
        <v>399</v>
      </c>
      <c r="B248" s="4">
        <v>891</v>
      </c>
      <c r="C248" s="11">
        <v>44021</v>
      </c>
      <c r="D248" s="4">
        <v>3</v>
      </c>
      <c r="E248" s="4">
        <v>314</v>
      </c>
      <c r="F248" s="41">
        <v>57.025500000000001</v>
      </c>
      <c r="G248" s="41">
        <v>171.07650000000001</v>
      </c>
      <c r="H248" t="str">
        <f>VLOOKUP(Table8[[#This Row],[Supplier]],Table37[[Vendor_ID]:[Reputation Test]],12,0)</f>
        <v>A</v>
      </c>
      <c r="I248">
        <f>VLOOKUP(Table8[[#This Row],[PurchaseOrderID]],Purchase_Order!$A$2:$E$1228,5,0)</f>
        <v>1650</v>
      </c>
      <c r="K248">
        <f>COUNTIFS(Table37[ProductID],Table8[[#This Row],[ProductID]],Table37[Reputation Test],Table8[[#This Row],[REPUTASI]],Table37[Price],"&lt;"&amp;Table8[[#This Row],[UnitPrice]])</f>
        <v>1</v>
      </c>
      <c r="L248" s="80" t="str">
        <f>IF(Table8[[#This Row],[test]]&gt;0,"Ada vendor yang menjual produk dengan harga lebih murah","")</f>
        <v>Ada vendor yang menjual produk dengan harga lebih murah</v>
      </c>
    </row>
    <row r="249" spans="1:12" x14ac:dyDescent="0.25">
      <c r="A249" s="5">
        <v>400</v>
      </c>
      <c r="B249" s="5">
        <v>892</v>
      </c>
      <c r="C249" s="10">
        <v>44021</v>
      </c>
      <c r="D249" s="5">
        <v>550</v>
      </c>
      <c r="E249" s="5">
        <v>512</v>
      </c>
      <c r="F249" s="40">
        <v>37.085999999999999</v>
      </c>
      <c r="G249" s="40">
        <v>20397.3</v>
      </c>
      <c r="H249" t="str">
        <f>VLOOKUP(Table8[[#This Row],[Supplier]],Table37[[Vendor_ID]:[Reputation Test]],12,0)</f>
        <v>B</v>
      </c>
      <c r="I249">
        <f>VLOOKUP(Table8[[#This Row],[PurchaseOrderID]],Purchase_Order!$A$2:$E$1228,5,0)</f>
        <v>1654</v>
      </c>
      <c r="K249">
        <f>COUNTIFS(Table37[ProductID],Table8[[#This Row],[ProductID]],Table37[Reputation Test],Table8[[#This Row],[REPUTASI]],Table37[Price],"&lt;"&amp;Table8[[#This Row],[UnitPrice]])</f>
        <v>2</v>
      </c>
      <c r="L249" s="80" t="str">
        <f>IF(Table8[[#This Row],[test]]&gt;0,"Ada vendor yang menjual produk dengan harga lebih murah","")</f>
        <v>Ada vendor yang menjual produk dengan harga lebih murah</v>
      </c>
    </row>
    <row r="250" spans="1:12" x14ac:dyDescent="0.25">
      <c r="A250" s="4">
        <v>401</v>
      </c>
      <c r="B250" s="4">
        <v>893</v>
      </c>
      <c r="C250" s="11">
        <v>44021</v>
      </c>
      <c r="D250" s="4">
        <v>550</v>
      </c>
      <c r="E250" s="4">
        <v>513</v>
      </c>
      <c r="F250" s="41">
        <v>26.596499999999999</v>
      </c>
      <c r="G250" s="41">
        <v>14628.075000000001</v>
      </c>
      <c r="H250" t="str">
        <f>VLOOKUP(Table8[[#This Row],[Supplier]],Table37[[Vendor_ID]:[Reputation Test]],12,0)</f>
        <v>B</v>
      </c>
      <c r="I250">
        <f>VLOOKUP(Table8[[#This Row],[PurchaseOrderID]],Purchase_Order!$A$2:$E$1228,5,0)</f>
        <v>1664</v>
      </c>
      <c r="K250">
        <f>COUNTIFS(Table37[ProductID],Table8[[#This Row],[ProductID]],Table37[Reputation Test],Table8[[#This Row],[REPUTASI]],Table37[Price],"&lt;"&amp;Table8[[#This Row],[UnitPrice]])</f>
        <v>1</v>
      </c>
      <c r="L250" s="80" t="str">
        <f>IF(Table8[[#This Row],[test]]&gt;0,"Ada vendor yang menjual produk dengan harga lebih murah","")</f>
        <v>Ada vendor yang menjual produk dengan harga lebih murah</v>
      </c>
    </row>
    <row r="251" spans="1:12" x14ac:dyDescent="0.25">
      <c r="A251" s="5">
        <v>402</v>
      </c>
      <c r="B251" s="5">
        <v>894</v>
      </c>
      <c r="C251" s="10">
        <v>44021</v>
      </c>
      <c r="D251" s="5">
        <v>550</v>
      </c>
      <c r="E251" s="5">
        <v>317</v>
      </c>
      <c r="F251" s="40">
        <v>27.058499999999999</v>
      </c>
      <c r="G251" s="40">
        <v>14882.174999999999</v>
      </c>
      <c r="H251" t="str">
        <f>VLOOKUP(Table8[[#This Row],[Supplier]],Table37[[Vendor_ID]:[Reputation Test]],12,0)</f>
        <v>F</v>
      </c>
      <c r="I251">
        <f>VLOOKUP(Table8[[#This Row],[PurchaseOrderID]],Purchase_Order!$A$2:$E$1228,5,0)</f>
        <v>1678</v>
      </c>
      <c r="K251">
        <f>COUNTIFS(Table37[ProductID],Table8[[#This Row],[ProductID]],Table37[Reputation Test],Table8[[#This Row],[REPUTASI]],Table37[Price],"&lt;"&amp;Table8[[#This Row],[UnitPrice]])</f>
        <v>1</v>
      </c>
      <c r="L251" s="80" t="str">
        <f>IF(Table8[[#This Row],[test]]&gt;0,"Ada vendor yang menjual produk dengan harga lebih murah","")</f>
        <v>Ada vendor yang menjual produk dengan harga lebih murah</v>
      </c>
    </row>
    <row r="252" spans="1:12" x14ac:dyDescent="0.25">
      <c r="A252" s="4">
        <v>402</v>
      </c>
      <c r="B252" s="4">
        <v>895</v>
      </c>
      <c r="C252" s="11">
        <v>44021</v>
      </c>
      <c r="D252" s="4">
        <v>550</v>
      </c>
      <c r="E252" s="4">
        <v>318</v>
      </c>
      <c r="F252" s="41">
        <v>33.579000000000001</v>
      </c>
      <c r="G252" s="41">
        <v>18468.45</v>
      </c>
      <c r="H252" t="str">
        <f>VLOOKUP(Table8[[#This Row],[Supplier]],Table37[[Vendor_ID]:[Reputation Test]],12,0)</f>
        <v>F</v>
      </c>
      <c r="I252">
        <f>VLOOKUP(Table8[[#This Row],[PurchaseOrderID]],Purchase_Order!$A$2:$E$1228,5,0)</f>
        <v>1678</v>
      </c>
      <c r="K252">
        <f>COUNTIFS(Table37[ProductID],Table8[[#This Row],[ProductID]],Table37[Reputation Test],Table8[[#This Row],[REPUTASI]],Table37[Price],"&lt;"&amp;Table8[[#This Row],[UnitPrice]])</f>
        <v>1</v>
      </c>
      <c r="L252" s="80" t="str">
        <f>IF(Table8[[#This Row],[test]]&gt;0,"Ada vendor yang menjual produk dengan harga lebih murah","")</f>
        <v>Ada vendor yang menjual produk dengan harga lebih murah</v>
      </c>
    </row>
    <row r="253" spans="1:12" x14ac:dyDescent="0.25">
      <c r="A253" s="5">
        <v>403</v>
      </c>
      <c r="B253" s="5">
        <v>896</v>
      </c>
      <c r="C253" s="10">
        <v>44021</v>
      </c>
      <c r="D253" s="5">
        <v>3</v>
      </c>
      <c r="E253" s="5">
        <v>405</v>
      </c>
      <c r="F253" s="40">
        <v>49.643999999999998</v>
      </c>
      <c r="G253" s="40">
        <v>148.93199999999999</v>
      </c>
      <c r="H253" t="str">
        <f>VLOOKUP(Table8[[#This Row],[Supplier]],Table37[[Vendor_ID]:[Reputation Test]],12,0)</f>
        <v>B</v>
      </c>
      <c r="I253">
        <f>VLOOKUP(Table8[[#This Row],[PurchaseOrderID]],Purchase_Order!$A$2:$E$1228,5,0)</f>
        <v>1616</v>
      </c>
      <c r="K253">
        <f>COUNTIFS(Table37[ProductID],Table8[[#This Row],[ProductID]],Table37[Reputation Test],Table8[[#This Row],[REPUTASI]],Table37[Price],"&lt;"&amp;Table8[[#This Row],[UnitPrice]])</f>
        <v>1</v>
      </c>
      <c r="L253" s="80" t="str">
        <f>IF(Table8[[#This Row],[test]]&gt;0,"Ada vendor yang menjual produk dengan harga lebih murah","")</f>
        <v>Ada vendor yang menjual produk dengan harga lebih murah</v>
      </c>
    </row>
    <row r="254" spans="1:12" x14ac:dyDescent="0.25">
      <c r="A254" s="4">
        <v>403</v>
      </c>
      <c r="B254" s="4">
        <v>897</v>
      </c>
      <c r="C254" s="11">
        <v>44021</v>
      </c>
      <c r="D254" s="4">
        <v>3</v>
      </c>
      <c r="E254" s="4">
        <v>406</v>
      </c>
      <c r="F254" s="41">
        <v>45.3705</v>
      </c>
      <c r="G254" s="41">
        <v>136.11150000000001</v>
      </c>
      <c r="H254" t="str">
        <f>VLOOKUP(Table8[[#This Row],[Supplier]],Table37[[Vendor_ID]:[Reputation Test]],12,0)</f>
        <v>B</v>
      </c>
      <c r="I254">
        <f>VLOOKUP(Table8[[#This Row],[PurchaseOrderID]],Purchase_Order!$A$2:$E$1228,5,0)</f>
        <v>1616</v>
      </c>
      <c r="K254">
        <f>COUNTIFS(Table37[ProductID],Table8[[#This Row],[ProductID]],Table37[Reputation Test],Table8[[#This Row],[REPUTASI]],Table37[Price],"&lt;"&amp;Table8[[#This Row],[UnitPrice]])</f>
        <v>1</v>
      </c>
      <c r="L254" s="80" t="str">
        <f>IF(Table8[[#This Row],[test]]&gt;0,"Ada vendor yang menjual produk dengan harga lebih murah","")</f>
        <v>Ada vendor yang menjual produk dengan harga lebih murah</v>
      </c>
    </row>
    <row r="255" spans="1:12" x14ac:dyDescent="0.25">
      <c r="A255" s="5">
        <v>403</v>
      </c>
      <c r="B255" s="5">
        <v>898</v>
      </c>
      <c r="C255" s="10">
        <v>44021</v>
      </c>
      <c r="D255" s="5">
        <v>3</v>
      </c>
      <c r="E255" s="5">
        <v>407</v>
      </c>
      <c r="F255" s="40">
        <v>43.270499999999998</v>
      </c>
      <c r="G255" s="40">
        <v>129.8115</v>
      </c>
      <c r="H255" t="str">
        <f>VLOOKUP(Table8[[#This Row],[Supplier]],Table37[[Vendor_ID]:[Reputation Test]],12,0)</f>
        <v>B</v>
      </c>
      <c r="I255">
        <f>VLOOKUP(Table8[[#This Row],[PurchaseOrderID]],Purchase_Order!$A$2:$E$1228,5,0)</f>
        <v>1616</v>
      </c>
      <c r="K255">
        <f>COUNTIFS(Table37[ProductID],Table8[[#This Row],[ProductID]],Table37[Reputation Test],Table8[[#This Row],[REPUTASI]],Table37[Price],"&lt;"&amp;Table8[[#This Row],[UnitPrice]])</f>
        <v>1</v>
      </c>
      <c r="L255" s="80" t="str">
        <f>IF(Table8[[#This Row],[test]]&gt;0,"Ada vendor yang menjual produk dengan harga lebih murah","")</f>
        <v>Ada vendor yang menjual produk dengan harga lebih murah</v>
      </c>
    </row>
    <row r="256" spans="1:12" x14ac:dyDescent="0.25">
      <c r="A256" s="4">
        <v>404</v>
      </c>
      <c r="B256" s="4">
        <v>899</v>
      </c>
      <c r="C256" s="11">
        <v>44021</v>
      </c>
      <c r="D256" s="4">
        <v>3</v>
      </c>
      <c r="E256" s="4">
        <v>422</v>
      </c>
      <c r="F256" s="41">
        <v>47.523000000000003</v>
      </c>
      <c r="G256" s="41">
        <v>142.56899999999999</v>
      </c>
      <c r="H256" t="str">
        <f>VLOOKUP(Table8[[#This Row],[Supplier]],Table37[[Vendor_ID]:[Reputation Test]],12,0)</f>
        <v>B</v>
      </c>
      <c r="I256">
        <f>VLOOKUP(Table8[[#This Row],[PurchaseOrderID]],Purchase_Order!$A$2:$E$1228,5,0)</f>
        <v>1492</v>
      </c>
      <c r="K256">
        <f>COUNTIFS(Table37[ProductID],Table8[[#This Row],[ProductID]],Table37[Reputation Test],Table8[[#This Row],[REPUTASI]],Table37[Price],"&lt;"&amp;Table8[[#This Row],[UnitPrice]])</f>
        <v>3</v>
      </c>
      <c r="L256" s="80" t="str">
        <f>IF(Table8[[#This Row],[test]]&gt;0,"Ada vendor yang menjual produk dengan harga lebih murah","")</f>
        <v>Ada vendor yang menjual produk dengan harga lebih murah</v>
      </c>
    </row>
    <row r="257" spans="1:12" x14ac:dyDescent="0.25">
      <c r="A257" s="5">
        <v>404</v>
      </c>
      <c r="B257" s="5">
        <v>900</v>
      </c>
      <c r="C257" s="10">
        <v>44021</v>
      </c>
      <c r="D257" s="5">
        <v>3</v>
      </c>
      <c r="E257" s="5">
        <v>423</v>
      </c>
      <c r="F257" s="40">
        <v>45.423000000000002</v>
      </c>
      <c r="G257" s="40">
        <v>136.26900000000001</v>
      </c>
      <c r="H257" t="str">
        <f>VLOOKUP(Table8[[#This Row],[Supplier]],Table37[[Vendor_ID]:[Reputation Test]],12,0)</f>
        <v>B</v>
      </c>
      <c r="I257">
        <f>VLOOKUP(Table8[[#This Row],[PurchaseOrderID]],Purchase_Order!$A$2:$E$1228,5,0)</f>
        <v>1492</v>
      </c>
      <c r="K257">
        <f>COUNTIFS(Table37[ProductID],Table8[[#This Row],[ProductID]],Table37[Reputation Test],Table8[[#This Row],[REPUTASI]],Table37[Price],"&lt;"&amp;Table8[[#This Row],[UnitPrice]])</f>
        <v>3</v>
      </c>
      <c r="L257" s="80" t="str">
        <f>IF(Table8[[#This Row],[test]]&gt;0,"Ada vendor yang menjual produk dengan harga lebih murah","")</f>
        <v>Ada vendor yang menjual produk dengan harga lebih murah</v>
      </c>
    </row>
    <row r="258" spans="1:12" x14ac:dyDescent="0.25">
      <c r="A258" s="4">
        <v>405</v>
      </c>
      <c r="B258" s="4">
        <v>901</v>
      </c>
      <c r="C258" s="11">
        <v>44038</v>
      </c>
      <c r="D258" s="4">
        <v>3</v>
      </c>
      <c r="E258" s="4">
        <v>320</v>
      </c>
      <c r="F258" s="41">
        <v>47.470500000000001</v>
      </c>
      <c r="G258" s="41">
        <v>142.41149999999999</v>
      </c>
      <c r="H258" t="str">
        <f>VLOOKUP(Table8[[#This Row],[Supplier]],Table37[[Vendor_ID]:[Reputation Test]],12,0)</f>
        <v>B</v>
      </c>
      <c r="I258">
        <f>VLOOKUP(Table8[[#This Row],[PurchaseOrderID]],Purchase_Order!$A$2:$E$1228,5,0)</f>
        <v>1602</v>
      </c>
      <c r="K258">
        <f>COUNTIFS(Table37[ProductID],Table8[[#This Row],[ProductID]],Table37[Reputation Test],Table8[[#This Row],[REPUTASI]],Table37[Price],"&lt;"&amp;Table8[[#This Row],[UnitPrice]])</f>
        <v>2</v>
      </c>
      <c r="L258" s="80" t="str">
        <f>IF(Table8[[#This Row],[test]]&gt;0,"Ada vendor yang menjual produk dengan harga lebih murah","")</f>
        <v>Ada vendor yang menjual produk dengan harga lebih murah</v>
      </c>
    </row>
    <row r="259" spans="1:12" x14ac:dyDescent="0.25">
      <c r="A259" s="5">
        <v>405</v>
      </c>
      <c r="B259" s="5">
        <v>902</v>
      </c>
      <c r="C259" s="10">
        <v>44038</v>
      </c>
      <c r="D259" s="5">
        <v>3</v>
      </c>
      <c r="E259" s="5">
        <v>321</v>
      </c>
      <c r="F259" s="40">
        <v>42.798000000000002</v>
      </c>
      <c r="G259" s="40">
        <v>128.39400000000001</v>
      </c>
      <c r="H259" t="str">
        <f>VLOOKUP(Table8[[#This Row],[Supplier]],Table37[[Vendor_ID]:[Reputation Test]],12,0)</f>
        <v>B</v>
      </c>
      <c r="I259">
        <f>VLOOKUP(Table8[[#This Row],[PurchaseOrderID]],Purchase_Order!$A$2:$E$1228,5,0)</f>
        <v>1602</v>
      </c>
      <c r="K259">
        <f>COUNTIFS(Table37[ProductID],Table8[[#This Row],[ProductID]],Table37[Reputation Test],Table8[[#This Row],[REPUTASI]],Table37[Price],"&lt;"&amp;Table8[[#This Row],[UnitPrice]])</f>
        <v>2</v>
      </c>
      <c r="L259" s="80" t="str">
        <f>IF(Table8[[#This Row],[test]]&gt;0,"Ada vendor yang menjual produk dengan harga lebih murah","")</f>
        <v>Ada vendor yang menjual produk dengan harga lebih murah</v>
      </c>
    </row>
    <row r="260" spans="1:12" x14ac:dyDescent="0.25">
      <c r="A260" s="4">
        <v>405</v>
      </c>
      <c r="B260" s="4">
        <v>903</v>
      </c>
      <c r="C260" s="11">
        <v>44038</v>
      </c>
      <c r="D260" s="4">
        <v>60</v>
      </c>
      <c r="E260" s="4">
        <v>322</v>
      </c>
      <c r="F260" s="41">
        <v>25.420500000000001</v>
      </c>
      <c r="G260" s="41">
        <v>1525.23</v>
      </c>
      <c r="H260" t="str">
        <f>VLOOKUP(Table8[[#This Row],[Supplier]],Table37[[Vendor_ID]:[Reputation Test]],12,0)</f>
        <v>B</v>
      </c>
      <c r="I260">
        <f>VLOOKUP(Table8[[#This Row],[PurchaseOrderID]],Purchase_Order!$A$2:$E$1228,5,0)</f>
        <v>1602</v>
      </c>
      <c r="K260">
        <f>COUNTIFS(Table37[ProductID],Table8[[#This Row],[ProductID]],Table37[Reputation Test],Table8[[#This Row],[REPUTASI]],Table37[Price],"&lt;"&amp;Table8[[#This Row],[UnitPrice]])</f>
        <v>1</v>
      </c>
      <c r="L260" s="80" t="str">
        <f>IF(Table8[[#This Row],[test]]&gt;0,"Ada vendor yang menjual produk dengan harga lebih murah","")</f>
        <v>Ada vendor yang menjual produk dengan harga lebih murah</v>
      </c>
    </row>
    <row r="261" spans="1:12" x14ac:dyDescent="0.25">
      <c r="A261" s="5">
        <v>406</v>
      </c>
      <c r="B261" s="5">
        <v>904</v>
      </c>
      <c r="C261" s="10">
        <v>44038</v>
      </c>
      <c r="D261" s="5">
        <v>3</v>
      </c>
      <c r="E261" s="5">
        <v>461</v>
      </c>
      <c r="F261" s="40">
        <v>41.454000000000001</v>
      </c>
      <c r="G261" s="40">
        <v>124.36199999999999</v>
      </c>
      <c r="H261" t="str">
        <f>VLOOKUP(Table8[[#This Row],[Supplier]],Table37[[Vendor_ID]:[Reputation Test]],12,0)</f>
        <v>A</v>
      </c>
      <c r="I261">
        <f>VLOOKUP(Table8[[#This Row],[PurchaseOrderID]],Purchase_Order!$A$2:$E$1228,5,0)</f>
        <v>1540</v>
      </c>
      <c r="K261">
        <f>COUNTIFS(Table37[ProductID],Table8[[#This Row],[ProductID]],Table37[Reputation Test],Table8[[#This Row],[REPUTASI]],Table37[Price],"&lt;"&amp;Table8[[#This Row],[UnitPrice]])</f>
        <v>1</v>
      </c>
      <c r="L261" s="80" t="str">
        <f>IF(Table8[[#This Row],[test]]&gt;0,"Ada vendor yang menjual produk dengan harga lebih murah","")</f>
        <v>Ada vendor yang menjual produk dengan harga lebih murah</v>
      </c>
    </row>
    <row r="262" spans="1:12" x14ac:dyDescent="0.25">
      <c r="A262" s="4">
        <v>407</v>
      </c>
      <c r="B262" s="4">
        <v>905</v>
      </c>
      <c r="C262" s="11">
        <v>44038</v>
      </c>
      <c r="D262" s="4">
        <v>550</v>
      </c>
      <c r="E262" s="4">
        <v>941</v>
      </c>
      <c r="F262" s="41">
        <v>62.9895</v>
      </c>
      <c r="G262" s="41">
        <v>34644.224999999999</v>
      </c>
      <c r="H262" t="str">
        <f>VLOOKUP(Table8[[#This Row],[Supplier]],Table37[[Vendor_ID]:[Reputation Test]],12,0)</f>
        <v>B</v>
      </c>
      <c r="I262">
        <f>VLOOKUP(Table8[[#This Row],[PurchaseOrderID]],Purchase_Order!$A$2:$E$1228,5,0)</f>
        <v>1628</v>
      </c>
      <c r="K262">
        <f>COUNTIFS(Table37[ProductID],Table8[[#This Row],[ProductID]],Table37[Reputation Test],Table8[[#This Row],[REPUTASI]],Table37[Price],"&lt;"&amp;Table8[[#This Row],[UnitPrice]])</f>
        <v>1</v>
      </c>
      <c r="L262" s="80" t="str">
        <f>IF(Table8[[#This Row],[test]]&gt;0,"Ada vendor yang menjual produk dengan harga lebih murah","")</f>
        <v>Ada vendor yang menjual produk dengan harga lebih murah</v>
      </c>
    </row>
    <row r="263" spans="1:12" x14ac:dyDescent="0.25">
      <c r="A263" s="5">
        <v>408</v>
      </c>
      <c r="B263" s="5">
        <v>906</v>
      </c>
      <c r="C263" s="10">
        <v>44038</v>
      </c>
      <c r="D263" s="5">
        <v>3</v>
      </c>
      <c r="E263" s="5">
        <v>320</v>
      </c>
      <c r="F263" s="40">
        <v>45.3705</v>
      </c>
      <c r="G263" s="40">
        <v>136.11150000000001</v>
      </c>
      <c r="H263" t="str">
        <f>VLOOKUP(Table8[[#This Row],[Supplier]],Table37[[Vendor_ID]:[Reputation Test]],12,0)</f>
        <v>A</v>
      </c>
      <c r="I263">
        <f>VLOOKUP(Table8[[#This Row],[PurchaseOrderID]],Purchase_Order!$A$2:$E$1228,5,0)</f>
        <v>1604</v>
      </c>
      <c r="K263">
        <f>COUNTIFS(Table37[ProductID],Table8[[#This Row],[ProductID]],Table37[Reputation Test],Table8[[#This Row],[REPUTASI]],Table37[Price],"&lt;"&amp;Table8[[#This Row],[UnitPrice]])</f>
        <v>1</v>
      </c>
      <c r="L263" s="80" t="str">
        <f>IF(Table8[[#This Row],[test]]&gt;0,"Ada vendor yang menjual produk dengan harga lebih murah","")</f>
        <v>Ada vendor yang menjual produk dengan harga lebih murah</v>
      </c>
    </row>
    <row r="264" spans="1:12" x14ac:dyDescent="0.25">
      <c r="A264" s="4">
        <v>408</v>
      </c>
      <c r="B264" s="4">
        <v>907</v>
      </c>
      <c r="C264" s="11">
        <v>44038</v>
      </c>
      <c r="D264" s="4">
        <v>3</v>
      </c>
      <c r="E264" s="4">
        <v>321</v>
      </c>
      <c r="F264" s="41">
        <v>40.488</v>
      </c>
      <c r="G264" s="41">
        <v>121.464</v>
      </c>
      <c r="H264" t="str">
        <f>VLOOKUP(Table8[[#This Row],[Supplier]],Table37[[Vendor_ID]:[Reputation Test]],12,0)</f>
        <v>A</v>
      </c>
      <c r="I264">
        <f>VLOOKUP(Table8[[#This Row],[PurchaseOrderID]],Purchase_Order!$A$2:$E$1228,5,0)</f>
        <v>1604</v>
      </c>
      <c r="K264">
        <f>COUNTIFS(Table37[ProductID],Table8[[#This Row],[ProductID]],Table37[Reputation Test],Table8[[#This Row],[REPUTASI]],Table37[Price],"&lt;"&amp;Table8[[#This Row],[UnitPrice]])</f>
        <v>1</v>
      </c>
      <c r="L264" s="80" t="str">
        <f>IF(Table8[[#This Row],[test]]&gt;0,"Ada vendor yang menjual produk dengan harga lebih murah","")</f>
        <v>Ada vendor yang menjual produk dengan harga lebih murah</v>
      </c>
    </row>
    <row r="265" spans="1:12" x14ac:dyDescent="0.25">
      <c r="A265" s="5">
        <v>408</v>
      </c>
      <c r="B265" s="5">
        <v>908</v>
      </c>
      <c r="C265" s="10">
        <v>44038</v>
      </c>
      <c r="D265" s="5">
        <v>60</v>
      </c>
      <c r="E265" s="5">
        <v>322</v>
      </c>
      <c r="F265" s="40">
        <v>26.365500000000001</v>
      </c>
      <c r="G265" s="40">
        <v>1581.93</v>
      </c>
      <c r="H265" t="str">
        <f>VLOOKUP(Table8[[#This Row],[Supplier]],Table37[[Vendor_ID]:[Reputation Test]],12,0)</f>
        <v>A</v>
      </c>
      <c r="I265">
        <f>VLOOKUP(Table8[[#This Row],[PurchaseOrderID]],Purchase_Order!$A$2:$E$1228,5,0)</f>
        <v>1604</v>
      </c>
      <c r="K265">
        <f>COUNTIFS(Table37[ProductID],Table8[[#This Row],[ProductID]],Table37[Reputation Test],Table8[[#This Row],[REPUTASI]],Table37[Price],"&lt;"&amp;Table8[[#This Row],[UnitPrice]])</f>
        <v>1</v>
      </c>
      <c r="L265" s="80" t="str">
        <f>IF(Table8[[#This Row],[test]]&gt;0,"Ada vendor yang menjual produk dengan harga lebih murah","")</f>
        <v>Ada vendor yang menjual produk dengan harga lebih murah</v>
      </c>
    </row>
    <row r="266" spans="1:12" x14ac:dyDescent="0.25">
      <c r="A266" s="4">
        <v>409</v>
      </c>
      <c r="B266" s="4">
        <v>909</v>
      </c>
      <c r="C266" s="11">
        <v>44048</v>
      </c>
      <c r="D266" s="4">
        <v>3</v>
      </c>
      <c r="E266" s="4">
        <v>504</v>
      </c>
      <c r="F266" s="41">
        <v>48.762</v>
      </c>
      <c r="G266" s="41">
        <v>146.286</v>
      </c>
      <c r="H266" t="str">
        <f>VLOOKUP(Table8[[#This Row],[Supplier]],Table37[[Vendor_ID]:[Reputation Test]],12,0)</f>
        <v>A</v>
      </c>
      <c r="I266">
        <f>VLOOKUP(Table8[[#This Row],[PurchaseOrderID]],Purchase_Order!$A$2:$E$1228,5,0)</f>
        <v>1690</v>
      </c>
      <c r="K266">
        <f>COUNTIFS(Table37[ProductID],Table8[[#This Row],[ProductID]],Table37[Reputation Test],Table8[[#This Row],[REPUTASI]],Table37[Price],"&lt;"&amp;Table8[[#This Row],[UnitPrice]])</f>
        <v>1</v>
      </c>
      <c r="L266" s="80" t="str">
        <f>IF(Table8[[#This Row],[test]]&gt;0,"Ada vendor yang menjual produk dengan harga lebih murah","")</f>
        <v>Ada vendor yang menjual produk dengan harga lebih murah</v>
      </c>
    </row>
    <row r="267" spans="1:12" x14ac:dyDescent="0.25">
      <c r="A267" s="5">
        <v>410</v>
      </c>
      <c r="B267" s="5">
        <v>910</v>
      </c>
      <c r="C267" s="10">
        <v>44048</v>
      </c>
      <c r="D267" s="5">
        <v>3</v>
      </c>
      <c r="E267" s="5">
        <v>497</v>
      </c>
      <c r="F267" s="40">
        <v>34.188000000000002</v>
      </c>
      <c r="G267" s="40">
        <v>102.56399999999999</v>
      </c>
      <c r="H267" t="str">
        <f>VLOOKUP(Table8[[#This Row],[Supplier]],Table37[[Vendor_ID]:[Reputation Test]],12,0)</f>
        <v>A</v>
      </c>
      <c r="I267">
        <f>VLOOKUP(Table8[[#This Row],[PurchaseOrderID]],Purchase_Order!$A$2:$E$1228,5,0)</f>
        <v>1566</v>
      </c>
      <c r="K267">
        <f>COUNTIFS(Table37[ProductID],Table8[[#This Row],[ProductID]],Table37[Reputation Test],Table8[[#This Row],[REPUTASI]],Table37[Price],"&lt;"&amp;Table8[[#This Row],[UnitPrice]])</f>
        <v>1</v>
      </c>
      <c r="L267" s="80" t="str">
        <f>IF(Table8[[#This Row],[test]]&gt;0,"Ada vendor yang menjual produk dengan harga lebih murah","")</f>
        <v>Ada vendor yang menjual produk dengan harga lebih murah</v>
      </c>
    </row>
    <row r="268" spans="1:12" x14ac:dyDescent="0.25">
      <c r="A268" s="4">
        <v>411</v>
      </c>
      <c r="B268" s="4">
        <v>911</v>
      </c>
      <c r="C268" s="11">
        <v>44048</v>
      </c>
      <c r="D268" s="4">
        <v>3</v>
      </c>
      <c r="E268" s="4">
        <v>323</v>
      </c>
      <c r="F268" s="41">
        <v>50.263500000000001</v>
      </c>
      <c r="G268" s="41">
        <v>150.79050000000001</v>
      </c>
      <c r="H268" t="str">
        <f>VLOOKUP(Table8[[#This Row],[Supplier]],Table37[[Vendor_ID]:[Reputation Test]],12,0)</f>
        <v>A</v>
      </c>
      <c r="I268">
        <f>VLOOKUP(Table8[[#This Row],[PurchaseOrderID]],Purchase_Order!$A$2:$E$1228,5,0)</f>
        <v>1698</v>
      </c>
      <c r="K268">
        <f>COUNTIFS(Table37[ProductID],Table8[[#This Row],[ProductID]],Table37[Reputation Test],Table8[[#This Row],[REPUTASI]],Table37[Price],"&lt;"&amp;Table8[[#This Row],[UnitPrice]])</f>
        <v>1</v>
      </c>
      <c r="L268" s="80" t="str">
        <f>IF(Table8[[#This Row],[test]]&gt;0,"Ada vendor yang menjual produk dengan harga lebih murah","")</f>
        <v>Ada vendor yang menjual produk dengan harga lebih murah</v>
      </c>
    </row>
    <row r="269" spans="1:12" x14ac:dyDescent="0.25">
      <c r="A269" s="5">
        <v>412</v>
      </c>
      <c r="B269" s="5">
        <v>912</v>
      </c>
      <c r="C269" s="10">
        <v>44048</v>
      </c>
      <c r="D269" s="5">
        <v>550</v>
      </c>
      <c r="E269" s="5">
        <v>523</v>
      </c>
      <c r="F269" s="40">
        <v>10.731</v>
      </c>
      <c r="G269" s="40">
        <v>5902.05</v>
      </c>
      <c r="H269" t="str">
        <f>VLOOKUP(Table8[[#This Row],[Supplier]],Table37[[Vendor_ID]:[Reputation Test]],12,0)</f>
        <v>F</v>
      </c>
      <c r="I269">
        <f>VLOOKUP(Table8[[#This Row],[PurchaseOrderID]],Purchase_Order!$A$2:$E$1228,5,0)</f>
        <v>1560</v>
      </c>
      <c r="K269">
        <f>COUNTIFS(Table37[ProductID],Table8[[#This Row],[ProductID]],Table37[Reputation Test],Table8[[#This Row],[REPUTASI]],Table37[Price],"&lt;"&amp;Table8[[#This Row],[UnitPrice]])</f>
        <v>1</v>
      </c>
      <c r="L269" s="80" t="str">
        <f>IF(Table8[[#This Row],[test]]&gt;0,"Ada vendor yang menjual produk dengan harga lebih murah","")</f>
        <v>Ada vendor yang menjual produk dengan harga lebih murah</v>
      </c>
    </row>
    <row r="270" spans="1:12" x14ac:dyDescent="0.25">
      <c r="A270" s="4">
        <v>412</v>
      </c>
      <c r="B270" s="4">
        <v>913</v>
      </c>
      <c r="C270" s="11">
        <v>44048</v>
      </c>
      <c r="D270" s="4">
        <v>550</v>
      </c>
      <c r="E270" s="4">
        <v>524</v>
      </c>
      <c r="F270" s="41">
        <v>14.1225</v>
      </c>
      <c r="G270" s="41">
        <v>7767.375</v>
      </c>
      <c r="H270" t="str">
        <f>VLOOKUP(Table8[[#This Row],[Supplier]],Table37[[Vendor_ID]:[Reputation Test]],12,0)</f>
        <v>F</v>
      </c>
      <c r="I270">
        <f>VLOOKUP(Table8[[#This Row],[PurchaseOrderID]],Purchase_Order!$A$2:$E$1228,5,0)</f>
        <v>1560</v>
      </c>
      <c r="K270">
        <f>COUNTIFS(Table37[ProductID],Table8[[#This Row],[ProductID]],Table37[Reputation Test],Table8[[#This Row],[REPUTASI]],Table37[Price],"&lt;"&amp;Table8[[#This Row],[UnitPrice]])</f>
        <v>2</v>
      </c>
      <c r="L270" s="80" t="str">
        <f>IF(Table8[[#This Row],[test]]&gt;0,"Ada vendor yang menjual produk dengan harga lebih murah","")</f>
        <v>Ada vendor yang menjual produk dengan harga lebih murah</v>
      </c>
    </row>
    <row r="271" spans="1:12" x14ac:dyDescent="0.25">
      <c r="A271" s="5">
        <v>413</v>
      </c>
      <c r="B271" s="5">
        <v>914</v>
      </c>
      <c r="C271" s="10">
        <v>44056</v>
      </c>
      <c r="D271" s="5">
        <v>60</v>
      </c>
      <c r="E271" s="5">
        <v>494</v>
      </c>
      <c r="F271" s="40">
        <v>53.203499999999998</v>
      </c>
      <c r="G271" s="40">
        <v>3192.21</v>
      </c>
      <c r="H271" t="str">
        <f>VLOOKUP(Table8[[#This Row],[Supplier]],Table37[[Vendor_ID]:[Reputation Test]],12,0)</f>
        <v>F</v>
      </c>
      <c r="I271">
        <f>VLOOKUP(Table8[[#This Row],[PurchaseOrderID]],Purchase_Order!$A$2:$E$1228,5,0)</f>
        <v>1692</v>
      </c>
      <c r="K271">
        <f>COUNTIFS(Table37[ProductID],Table8[[#This Row],[ProductID]],Table37[Reputation Test],Table8[[#This Row],[REPUTASI]],Table37[Price],"&lt;"&amp;Table8[[#This Row],[UnitPrice]])</f>
        <v>2</v>
      </c>
      <c r="L271" s="80" t="str">
        <f>IF(Table8[[#This Row],[test]]&gt;0,"Ada vendor yang menjual produk dengan harga lebih murah","")</f>
        <v>Ada vendor yang menjual produk dengan harga lebih murah</v>
      </c>
    </row>
    <row r="272" spans="1:12" x14ac:dyDescent="0.25">
      <c r="A272" s="4">
        <v>413</v>
      </c>
      <c r="B272" s="4">
        <v>915</v>
      </c>
      <c r="C272" s="11">
        <v>44056</v>
      </c>
      <c r="D272" s="4">
        <v>60</v>
      </c>
      <c r="E272" s="4">
        <v>495</v>
      </c>
      <c r="F272" s="41">
        <v>63.692999999999998</v>
      </c>
      <c r="G272" s="41">
        <v>3821.58</v>
      </c>
      <c r="H272" t="str">
        <f>VLOOKUP(Table8[[#This Row],[Supplier]],Table37[[Vendor_ID]:[Reputation Test]],12,0)</f>
        <v>F</v>
      </c>
      <c r="I272">
        <f>VLOOKUP(Table8[[#This Row],[PurchaseOrderID]],Purchase_Order!$A$2:$E$1228,5,0)</f>
        <v>1692</v>
      </c>
      <c r="K272">
        <f>COUNTIFS(Table37[ProductID],Table8[[#This Row],[ProductID]],Table37[Reputation Test],Table8[[#This Row],[REPUTASI]],Table37[Price],"&lt;"&amp;Table8[[#This Row],[UnitPrice]])</f>
        <v>2</v>
      </c>
      <c r="L272" s="80" t="str">
        <f>IF(Table8[[#This Row],[test]]&gt;0,"Ada vendor yang menjual produk dengan harga lebih murah","")</f>
        <v>Ada vendor yang menjual produk dengan harga lebih murah</v>
      </c>
    </row>
    <row r="273" spans="1:12" x14ac:dyDescent="0.25">
      <c r="A273" s="5">
        <v>413</v>
      </c>
      <c r="B273" s="5">
        <v>916</v>
      </c>
      <c r="C273" s="10">
        <v>44056</v>
      </c>
      <c r="D273" s="5">
        <v>60</v>
      </c>
      <c r="E273" s="5">
        <v>496</v>
      </c>
      <c r="F273" s="40">
        <v>48.908999999999999</v>
      </c>
      <c r="G273" s="40">
        <v>2934.54</v>
      </c>
      <c r="H273" t="str">
        <f>VLOOKUP(Table8[[#This Row],[Supplier]],Table37[[Vendor_ID]:[Reputation Test]],12,0)</f>
        <v>F</v>
      </c>
      <c r="I273">
        <f>VLOOKUP(Table8[[#This Row],[PurchaseOrderID]],Purchase_Order!$A$2:$E$1228,5,0)</f>
        <v>1692</v>
      </c>
      <c r="K273">
        <f>COUNTIFS(Table37[ProductID],Table8[[#This Row],[ProductID]],Table37[Reputation Test],Table8[[#This Row],[REPUTASI]],Table37[Price],"&lt;"&amp;Table8[[#This Row],[UnitPrice]])</f>
        <v>2</v>
      </c>
      <c r="L273" s="80" t="str">
        <f>IF(Table8[[#This Row],[test]]&gt;0,"Ada vendor yang menjual produk dengan harga lebih murah","")</f>
        <v>Ada vendor yang menjual produk dengan harga lebih murah</v>
      </c>
    </row>
    <row r="274" spans="1:12" x14ac:dyDescent="0.25">
      <c r="A274" s="4">
        <v>414</v>
      </c>
      <c r="B274" s="4">
        <v>917</v>
      </c>
      <c r="C274" s="11">
        <v>44056</v>
      </c>
      <c r="D274" s="4">
        <v>550</v>
      </c>
      <c r="E274" s="4">
        <v>908</v>
      </c>
      <c r="F274" s="41">
        <v>21.0945</v>
      </c>
      <c r="G274" s="41">
        <v>11601.975</v>
      </c>
      <c r="H274" t="str">
        <f>VLOOKUP(Table8[[#This Row],[Supplier]],Table37[[Vendor_ID]:[Reputation Test]],12,0)</f>
        <v>F</v>
      </c>
      <c r="I274">
        <f>VLOOKUP(Table8[[#This Row],[PurchaseOrderID]],Purchase_Order!$A$2:$E$1228,5,0)</f>
        <v>1696</v>
      </c>
      <c r="K274">
        <f>COUNTIFS(Table37[ProductID],Table8[[#This Row],[ProductID]],Table37[Reputation Test],Table8[[#This Row],[REPUTASI]],Table37[Price],"&lt;"&amp;Table8[[#This Row],[UnitPrice]])</f>
        <v>2</v>
      </c>
      <c r="L274" s="80" t="str">
        <f>IF(Table8[[#This Row],[test]]&gt;0,"Ada vendor yang menjual produk dengan harga lebih murah","")</f>
        <v>Ada vendor yang menjual produk dengan harga lebih murah</v>
      </c>
    </row>
    <row r="275" spans="1:12" x14ac:dyDescent="0.25">
      <c r="A275" s="5">
        <v>414</v>
      </c>
      <c r="B275" s="5">
        <v>918</v>
      </c>
      <c r="C275" s="10">
        <v>44056</v>
      </c>
      <c r="D275" s="5">
        <v>550</v>
      </c>
      <c r="E275" s="5">
        <v>909</v>
      </c>
      <c r="F275" s="40">
        <v>30.439499999999999</v>
      </c>
      <c r="G275" s="40">
        <v>16741.724999999999</v>
      </c>
      <c r="H275" t="str">
        <f>VLOOKUP(Table8[[#This Row],[Supplier]],Table37[[Vendor_ID]:[Reputation Test]],12,0)</f>
        <v>F</v>
      </c>
      <c r="I275">
        <f>VLOOKUP(Table8[[#This Row],[PurchaseOrderID]],Purchase_Order!$A$2:$E$1228,5,0)</f>
        <v>1696</v>
      </c>
      <c r="K275">
        <f>COUNTIFS(Table37[ProductID],Table8[[#This Row],[ProductID]],Table37[Reputation Test],Table8[[#This Row],[REPUTASI]],Table37[Price],"&lt;"&amp;Table8[[#This Row],[UnitPrice]])</f>
        <v>2</v>
      </c>
      <c r="L275" s="80" t="str">
        <f>IF(Table8[[#This Row],[test]]&gt;0,"Ada vendor yang menjual produk dengan harga lebih murah","")</f>
        <v>Ada vendor yang menjual produk dengan harga lebih murah</v>
      </c>
    </row>
    <row r="276" spans="1:12" x14ac:dyDescent="0.25">
      <c r="A276" s="4">
        <v>415</v>
      </c>
      <c r="B276" s="4">
        <v>919</v>
      </c>
      <c r="C276" s="11">
        <v>44056</v>
      </c>
      <c r="D276" s="4">
        <v>60</v>
      </c>
      <c r="E276" s="4">
        <v>506</v>
      </c>
      <c r="F276" s="41">
        <v>9.1980000000000004</v>
      </c>
      <c r="G276" s="41">
        <v>551.88</v>
      </c>
      <c r="H276" t="str">
        <f>VLOOKUP(Table8[[#This Row],[Supplier]],Table37[[Vendor_ID]:[Reputation Test]],12,0)</f>
        <v>F</v>
      </c>
      <c r="I276">
        <f>VLOOKUP(Table8[[#This Row],[PurchaseOrderID]],Purchase_Order!$A$2:$E$1228,5,0)</f>
        <v>1504</v>
      </c>
      <c r="K276">
        <f>COUNTIFS(Table37[ProductID],Table8[[#This Row],[ProductID]],Table37[Reputation Test],Table8[[#This Row],[REPUTASI]],Table37[Price],"&lt;"&amp;Table8[[#This Row],[UnitPrice]])</f>
        <v>1</v>
      </c>
      <c r="L276" s="80" t="str">
        <f>IF(Table8[[#This Row],[test]]&gt;0,"Ada vendor yang menjual produk dengan harga lebih murah","")</f>
        <v>Ada vendor yang menjual produk dengan harga lebih murah</v>
      </c>
    </row>
    <row r="277" spans="1:12" x14ac:dyDescent="0.25">
      <c r="A277" s="5">
        <v>416</v>
      </c>
      <c r="B277" s="5">
        <v>920</v>
      </c>
      <c r="C277" s="10">
        <v>44056</v>
      </c>
      <c r="D277" s="5">
        <v>550</v>
      </c>
      <c r="E277" s="5">
        <v>351</v>
      </c>
      <c r="F277" s="40">
        <v>5.7750000000000004</v>
      </c>
      <c r="G277" s="40">
        <v>3176.25</v>
      </c>
      <c r="H277" t="str">
        <f>VLOOKUP(Table8[[#This Row],[Supplier]],Table37[[Vendor_ID]:[Reputation Test]],12,0)</f>
        <v>F</v>
      </c>
      <c r="I277">
        <f>VLOOKUP(Table8[[#This Row],[PurchaseOrderID]],Purchase_Order!$A$2:$E$1228,5,0)</f>
        <v>1544</v>
      </c>
      <c r="K277">
        <f>COUNTIFS(Table37[ProductID],Table8[[#This Row],[ProductID]],Table37[Reputation Test],Table8[[#This Row],[REPUTASI]],Table37[Price],"&lt;"&amp;Table8[[#This Row],[UnitPrice]])</f>
        <v>1</v>
      </c>
      <c r="L277" s="80" t="str">
        <f>IF(Table8[[#This Row],[test]]&gt;0,"Ada vendor yang menjual produk dengan harga lebih murah","")</f>
        <v>Ada vendor yang menjual produk dengan harga lebih murah</v>
      </c>
    </row>
    <row r="278" spans="1:12" x14ac:dyDescent="0.25">
      <c r="A278" s="4">
        <v>416</v>
      </c>
      <c r="B278" s="4">
        <v>921</v>
      </c>
      <c r="C278" s="11">
        <v>44056</v>
      </c>
      <c r="D278" s="4">
        <v>550</v>
      </c>
      <c r="E278" s="4">
        <v>352</v>
      </c>
      <c r="F278" s="41">
        <v>1.155</v>
      </c>
      <c r="G278" s="41">
        <v>635.25</v>
      </c>
      <c r="H278" t="str">
        <f>VLOOKUP(Table8[[#This Row],[Supplier]],Table37[[Vendor_ID]:[Reputation Test]],12,0)</f>
        <v>F</v>
      </c>
      <c r="I278">
        <f>VLOOKUP(Table8[[#This Row],[PurchaseOrderID]],Purchase_Order!$A$2:$E$1228,5,0)</f>
        <v>1544</v>
      </c>
      <c r="K278">
        <f>COUNTIFS(Table37[ProductID],Table8[[#This Row],[ProductID]],Table37[Reputation Test],Table8[[#This Row],[REPUTASI]],Table37[Price],"&lt;"&amp;Table8[[#This Row],[UnitPrice]])</f>
        <v>1</v>
      </c>
      <c r="L278" s="80" t="str">
        <f>IF(Table8[[#This Row],[test]]&gt;0,"Ada vendor yang menjual produk dengan harga lebih murah","")</f>
        <v>Ada vendor yang menjual produk dengan harga lebih murah</v>
      </c>
    </row>
    <row r="279" spans="1:12" x14ac:dyDescent="0.25">
      <c r="A279" s="5">
        <v>416</v>
      </c>
      <c r="B279" s="5">
        <v>922</v>
      </c>
      <c r="C279" s="10">
        <v>44056</v>
      </c>
      <c r="D279" s="5">
        <v>550</v>
      </c>
      <c r="E279" s="5">
        <v>679</v>
      </c>
      <c r="F279" s="40">
        <v>5.7750000000000004</v>
      </c>
      <c r="G279" s="40">
        <v>3176.25</v>
      </c>
      <c r="H279" t="str">
        <f>VLOOKUP(Table8[[#This Row],[Supplier]],Table37[[Vendor_ID]:[Reputation Test]],12,0)</f>
        <v>F</v>
      </c>
      <c r="I279">
        <f>VLOOKUP(Table8[[#This Row],[PurchaseOrderID]],Purchase_Order!$A$2:$E$1228,5,0)</f>
        <v>1544</v>
      </c>
      <c r="K279">
        <f>COUNTIFS(Table37[ProductID],Table8[[#This Row],[ProductID]],Table37[Reputation Test],Table8[[#This Row],[REPUTASI]],Table37[Price],"&lt;"&amp;Table8[[#This Row],[UnitPrice]])</f>
        <v>1</v>
      </c>
      <c r="L279" s="80" t="str">
        <f>IF(Table8[[#This Row],[test]]&gt;0,"Ada vendor yang menjual produk dengan harga lebih murah","")</f>
        <v>Ada vendor yang menjual produk dengan harga lebih murah</v>
      </c>
    </row>
    <row r="280" spans="1:12" x14ac:dyDescent="0.25">
      <c r="A280" s="4">
        <v>417</v>
      </c>
      <c r="B280" s="4">
        <v>923</v>
      </c>
      <c r="C280" s="11">
        <v>44061</v>
      </c>
      <c r="D280" s="4">
        <v>3</v>
      </c>
      <c r="E280" s="4">
        <v>320</v>
      </c>
      <c r="F280" s="41">
        <v>49.643999999999998</v>
      </c>
      <c r="G280" s="41">
        <v>148.93199999999999</v>
      </c>
      <c r="H280" t="str">
        <f>VLOOKUP(Table8[[#This Row],[Supplier]],Table37[[Vendor_ID]:[Reputation Test]],12,0)</f>
        <v>B</v>
      </c>
      <c r="I280">
        <f>VLOOKUP(Table8[[#This Row],[PurchaseOrderID]],Purchase_Order!$A$2:$E$1228,5,0)</f>
        <v>1514</v>
      </c>
      <c r="K280">
        <f>COUNTIFS(Table37[ProductID],Table8[[#This Row],[ProductID]],Table37[Reputation Test],Table8[[#This Row],[REPUTASI]],Table37[Price],"&lt;"&amp;Table8[[#This Row],[UnitPrice]])</f>
        <v>2</v>
      </c>
      <c r="L280" s="80" t="str">
        <f>IF(Table8[[#This Row],[test]]&gt;0,"Ada vendor yang menjual produk dengan harga lebih murah","")</f>
        <v>Ada vendor yang menjual produk dengan harga lebih murah</v>
      </c>
    </row>
    <row r="281" spans="1:12" x14ac:dyDescent="0.25">
      <c r="A281" s="5">
        <v>417</v>
      </c>
      <c r="B281" s="5">
        <v>924</v>
      </c>
      <c r="C281" s="10">
        <v>44061</v>
      </c>
      <c r="D281" s="5">
        <v>3</v>
      </c>
      <c r="E281" s="5">
        <v>321</v>
      </c>
      <c r="F281" s="40">
        <v>44.320500000000003</v>
      </c>
      <c r="G281" s="40">
        <v>132.9615</v>
      </c>
      <c r="H281" t="str">
        <f>VLOOKUP(Table8[[#This Row],[Supplier]],Table37[[Vendor_ID]:[Reputation Test]],12,0)</f>
        <v>B</v>
      </c>
      <c r="I281">
        <f>VLOOKUP(Table8[[#This Row],[PurchaseOrderID]],Purchase_Order!$A$2:$E$1228,5,0)</f>
        <v>1514</v>
      </c>
      <c r="K281">
        <f>COUNTIFS(Table37[ProductID],Table8[[#This Row],[ProductID]],Table37[Reputation Test],Table8[[#This Row],[REPUTASI]],Table37[Price],"&lt;"&amp;Table8[[#This Row],[UnitPrice]])</f>
        <v>2</v>
      </c>
      <c r="L281" s="80" t="str">
        <f>IF(Table8[[#This Row],[test]]&gt;0,"Ada vendor yang menjual produk dengan harga lebih murah","")</f>
        <v>Ada vendor yang menjual produk dengan harga lebih murah</v>
      </c>
    </row>
    <row r="282" spans="1:12" x14ac:dyDescent="0.25">
      <c r="A282" s="4">
        <v>417</v>
      </c>
      <c r="B282" s="4">
        <v>925</v>
      </c>
      <c r="C282" s="11">
        <v>44061</v>
      </c>
      <c r="D282" s="4">
        <v>60</v>
      </c>
      <c r="E282" s="4">
        <v>322</v>
      </c>
      <c r="F282" s="41">
        <v>28.6965</v>
      </c>
      <c r="G282" s="41">
        <v>1721.79</v>
      </c>
      <c r="H282" t="str">
        <f>VLOOKUP(Table8[[#This Row],[Supplier]],Table37[[Vendor_ID]:[Reputation Test]],12,0)</f>
        <v>B</v>
      </c>
      <c r="I282">
        <f>VLOOKUP(Table8[[#This Row],[PurchaseOrderID]],Purchase_Order!$A$2:$E$1228,5,0)</f>
        <v>1514</v>
      </c>
      <c r="K282">
        <f>COUNTIFS(Table37[ProductID],Table8[[#This Row],[ProductID]],Table37[Reputation Test],Table8[[#This Row],[REPUTASI]],Table37[Price],"&lt;"&amp;Table8[[#This Row],[UnitPrice]])</f>
        <v>2</v>
      </c>
      <c r="L282" s="80" t="str">
        <f>IF(Table8[[#This Row],[test]]&gt;0,"Ada vendor yang menjual produk dengan harga lebih murah","")</f>
        <v>Ada vendor yang menjual produk dengan harga lebih murah</v>
      </c>
    </row>
    <row r="283" spans="1:12" x14ac:dyDescent="0.25">
      <c r="A283" s="5">
        <v>418</v>
      </c>
      <c r="B283" s="5">
        <v>926</v>
      </c>
      <c r="C283" s="10">
        <v>44061</v>
      </c>
      <c r="D283" s="5">
        <v>550</v>
      </c>
      <c r="E283" s="5">
        <v>930</v>
      </c>
      <c r="F283" s="40">
        <v>42.514499999999998</v>
      </c>
      <c r="G283" s="40">
        <v>23382.974999999999</v>
      </c>
      <c r="H283" t="str">
        <f>VLOOKUP(Table8[[#This Row],[Supplier]],Table37[[Vendor_ID]:[Reputation Test]],12,0)</f>
        <v>B</v>
      </c>
      <c r="I283">
        <f>VLOOKUP(Table8[[#This Row],[PurchaseOrderID]],Purchase_Order!$A$2:$E$1228,5,0)</f>
        <v>1498</v>
      </c>
      <c r="K283">
        <f>COUNTIFS(Table37[ProductID],Table8[[#This Row],[ProductID]],Table37[Reputation Test],Table8[[#This Row],[REPUTASI]],Table37[Price],"&lt;"&amp;Table8[[#This Row],[UnitPrice]])</f>
        <v>1</v>
      </c>
      <c r="L283" s="80" t="str">
        <f>IF(Table8[[#This Row],[test]]&gt;0,"Ada vendor yang menjual produk dengan harga lebih murah","")</f>
        <v>Ada vendor yang menjual produk dengan harga lebih murah</v>
      </c>
    </row>
    <row r="284" spans="1:12" x14ac:dyDescent="0.25">
      <c r="A284" s="4">
        <v>418</v>
      </c>
      <c r="B284" s="4">
        <v>927</v>
      </c>
      <c r="C284" s="11">
        <v>44061</v>
      </c>
      <c r="D284" s="4">
        <v>550</v>
      </c>
      <c r="E284" s="4">
        <v>921</v>
      </c>
      <c r="F284" s="41">
        <v>5.5860000000000003</v>
      </c>
      <c r="G284" s="41">
        <v>3072.3</v>
      </c>
      <c r="H284" t="str">
        <f>VLOOKUP(Table8[[#This Row],[Supplier]],Table37[[Vendor_ID]:[Reputation Test]],12,0)</f>
        <v>B</v>
      </c>
      <c r="I284">
        <f>VLOOKUP(Table8[[#This Row],[PurchaseOrderID]],Purchase_Order!$A$2:$E$1228,5,0)</f>
        <v>1498</v>
      </c>
      <c r="K284">
        <f>COUNTIFS(Table37[ProductID],Table8[[#This Row],[ProductID]],Table37[Reputation Test],Table8[[#This Row],[REPUTASI]],Table37[Price],"&lt;"&amp;Table8[[#This Row],[UnitPrice]])</f>
        <v>1</v>
      </c>
      <c r="L284" s="80" t="str">
        <f>IF(Table8[[#This Row],[test]]&gt;0,"Ada vendor yang menjual produk dengan harga lebih murah","")</f>
        <v>Ada vendor yang menjual produk dengan harga lebih murah</v>
      </c>
    </row>
    <row r="285" spans="1:12" x14ac:dyDescent="0.25">
      <c r="A285" s="5">
        <v>419</v>
      </c>
      <c r="B285" s="5">
        <v>928</v>
      </c>
      <c r="C285" s="10">
        <v>44061</v>
      </c>
      <c r="D285" s="5">
        <v>60</v>
      </c>
      <c r="E285" s="5">
        <v>952</v>
      </c>
      <c r="F285" s="40">
        <v>15.7395</v>
      </c>
      <c r="G285" s="40">
        <v>944.37</v>
      </c>
      <c r="H285" t="str">
        <f>VLOOKUP(Table8[[#This Row],[Supplier]],Table37[[Vendor_ID]:[Reputation Test]],12,0)</f>
        <v>B</v>
      </c>
      <c r="I285">
        <f>VLOOKUP(Table8[[#This Row],[PurchaseOrderID]],Purchase_Order!$A$2:$E$1228,5,0)</f>
        <v>1674</v>
      </c>
      <c r="K285">
        <f>COUNTIFS(Table37[ProductID],Table8[[#This Row],[ProductID]],Table37[Reputation Test],Table8[[#This Row],[REPUTASI]],Table37[Price],"&lt;"&amp;Table8[[#This Row],[UnitPrice]])</f>
        <v>1</v>
      </c>
      <c r="L285" s="80" t="str">
        <f>IF(Table8[[#This Row],[test]]&gt;0,"Ada vendor yang menjual produk dengan harga lebih murah","")</f>
        <v>Ada vendor yang menjual produk dengan harga lebih murah</v>
      </c>
    </row>
    <row r="286" spans="1:12" x14ac:dyDescent="0.25">
      <c r="A286" s="4">
        <v>420</v>
      </c>
      <c r="B286" s="4">
        <v>929</v>
      </c>
      <c r="C286" s="11">
        <v>44061</v>
      </c>
      <c r="D286" s="4">
        <v>550</v>
      </c>
      <c r="E286" s="4">
        <v>923</v>
      </c>
      <c r="F286" s="41">
        <v>6.1844999999999999</v>
      </c>
      <c r="G286" s="41">
        <v>3401.4749999999999</v>
      </c>
      <c r="H286" t="str">
        <f>VLOOKUP(Table8[[#This Row],[Supplier]],Table37[[Vendor_ID]:[Reputation Test]],12,0)</f>
        <v>F</v>
      </c>
      <c r="I286">
        <f>VLOOKUP(Table8[[#This Row],[PurchaseOrderID]],Purchase_Order!$A$2:$E$1228,5,0)</f>
        <v>1652</v>
      </c>
      <c r="K286">
        <f>COUNTIFS(Table37[ProductID],Table8[[#This Row],[ProductID]],Table37[Reputation Test],Table8[[#This Row],[REPUTASI]],Table37[Price],"&lt;"&amp;Table8[[#This Row],[UnitPrice]])</f>
        <v>1</v>
      </c>
      <c r="L286" s="80" t="str">
        <f>IF(Table8[[#This Row],[test]]&gt;0,"Ada vendor yang menjual produk dengan harga lebih murah","")</f>
        <v>Ada vendor yang menjual produk dengan harga lebih murah</v>
      </c>
    </row>
    <row r="287" spans="1:12" x14ac:dyDescent="0.25">
      <c r="A287" s="5">
        <v>421</v>
      </c>
      <c r="B287" s="5">
        <v>930</v>
      </c>
      <c r="C287" s="10">
        <v>44061</v>
      </c>
      <c r="D287" s="5">
        <v>550</v>
      </c>
      <c r="E287" s="5">
        <v>317</v>
      </c>
      <c r="F287" s="40">
        <v>29.578499999999998</v>
      </c>
      <c r="G287" s="40">
        <v>16268.174999999999</v>
      </c>
      <c r="H287" t="str">
        <f>VLOOKUP(Table8[[#This Row],[Supplier]],Table37[[Vendor_ID]:[Reputation Test]],12,0)</f>
        <v>F</v>
      </c>
      <c r="I287">
        <f>VLOOKUP(Table8[[#This Row],[PurchaseOrderID]],Purchase_Order!$A$2:$E$1228,5,0)</f>
        <v>1578</v>
      </c>
      <c r="K287">
        <f>COUNTIFS(Table37[ProductID],Table8[[#This Row],[ProductID]],Table37[Reputation Test],Table8[[#This Row],[REPUTASI]],Table37[Price],"&lt;"&amp;Table8[[#This Row],[UnitPrice]])</f>
        <v>2</v>
      </c>
      <c r="L287" s="80" t="str">
        <f>IF(Table8[[#This Row],[test]]&gt;0,"Ada vendor yang menjual produk dengan harga lebih murah","")</f>
        <v>Ada vendor yang menjual produk dengan harga lebih murah</v>
      </c>
    </row>
    <row r="288" spans="1:12" x14ac:dyDescent="0.25">
      <c r="A288" s="4">
        <v>421</v>
      </c>
      <c r="B288" s="4">
        <v>931</v>
      </c>
      <c r="C288" s="11">
        <v>44061</v>
      </c>
      <c r="D288" s="4">
        <v>550</v>
      </c>
      <c r="E288" s="4">
        <v>318</v>
      </c>
      <c r="F288" s="41">
        <v>36.098999999999997</v>
      </c>
      <c r="G288" s="41">
        <v>19854.45</v>
      </c>
      <c r="H288" t="str">
        <f>VLOOKUP(Table8[[#This Row],[Supplier]],Table37[[Vendor_ID]:[Reputation Test]],12,0)</f>
        <v>F</v>
      </c>
      <c r="I288">
        <f>VLOOKUP(Table8[[#This Row],[PurchaseOrderID]],Purchase_Order!$A$2:$E$1228,5,0)</f>
        <v>1578</v>
      </c>
      <c r="K288">
        <f>COUNTIFS(Table37[ProductID],Table8[[#This Row],[ProductID]],Table37[Reputation Test],Table8[[#This Row],[REPUTASI]],Table37[Price],"&lt;"&amp;Table8[[#This Row],[UnitPrice]])</f>
        <v>2</v>
      </c>
      <c r="L288" s="80" t="str">
        <f>IF(Table8[[#This Row],[test]]&gt;0,"Ada vendor yang menjual produk dengan harga lebih murah","")</f>
        <v>Ada vendor yang menjual produk dengan harga lebih murah</v>
      </c>
    </row>
    <row r="289" spans="1:12" x14ac:dyDescent="0.25">
      <c r="A289" s="5">
        <v>421</v>
      </c>
      <c r="B289" s="5">
        <v>932</v>
      </c>
      <c r="C289" s="10">
        <v>44061</v>
      </c>
      <c r="D289" s="5">
        <v>550</v>
      </c>
      <c r="E289" s="5">
        <v>319</v>
      </c>
      <c r="F289" s="40">
        <v>48.583500000000001</v>
      </c>
      <c r="G289" s="40">
        <v>26720.924999999999</v>
      </c>
      <c r="H289" t="str">
        <f>VLOOKUP(Table8[[#This Row],[Supplier]],Table37[[Vendor_ID]:[Reputation Test]],12,0)</f>
        <v>F</v>
      </c>
      <c r="I289">
        <f>VLOOKUP(Table8[[#This Row],[PurchaseOrderID]],Purchase_Order!$A$2:$E$1228,5,0)</f>
        <v>1578</v>
      </c>
      <c r="K289">
        <f>COUNTIFS(Table37[ProductID],Table8[[#This Row],[ProductID]],Table37[Reputation Test],Table8[[#This Row],[REPUTASI]],Table37[Price],"&lt;"&amp;Table8[[#This Row],[UnitPrice]])</f>
        <v>3</v>
      </c>
      <c r="L289" s="80" t="str">
        <f>IF(Table8[[#This Row],[test]]&gt;0,"Ada vendor yang menjual produk dengan harga lebih murah","")</f>
        <v>Ada vendor yang menjual produk dengan harga lebih murah</v>
      </c>
    </row>
    <row r="290" spans="1:12" x14ac:dyDescent="0.25">
      <c r="A290" s="4">
        <v>422</v>
      </c>
      <c r="B290" s="4">
        <v>933</v>
      </c>
      <c r="C290" s="11">
        <v>44061</v>
      </c>
      <c r="D290" s="4">
        <v>550</v>
      </c>
      <c r="E290" s="4">
        <v>928</v>
      </c>
      <c r="F290" s="41">
        <v>32.2455</v>
      </c>
      <c r="G290" s="41">
        <v>17735.025000000001</v>
      </c>
      <c r="H290" t="str">
        <f>VLOOKUP(Table8[[#This Row],[Supplier]],Table37[[Vendor_ID]:[Reputation Test]],12,0)</f>
        <v>F</v>
      </c>
      <c r="I290">
        <f>VLOOKUP(Table8[[#This Row],[PurchaseOrderID]],Purchase_Order!$A$2:$E$1228,5,0)</f>
        <v>1538</v>
      </c>
      <c r="K290">
        <f>COUNTIFS(Table37[ProductID],Table8[[#This Row],[ProductID]],Table37[Reputation Test],Table8[[#This Row],[REPUTASI]],Table37[Price],"&lt;"&amp;Table8[[#This Row],[UnitPrice]])</f>
        <v>2</v>
      </c>
      <c r="L290" s="80" t="str">
        <f>IF(Table8[[#This Row],[test]]&gt;0,"Ada vendor yang menjual produk dengan harga lebih murah","")</f>
        <v>Ada vendor yang menjual produk dengan harga lebih murah</v>
      </c>
    </row>
    <row r="291" spans="1:12" x14ac:dyDescent="0.25">
      <c r="A291" s="5">
        <v>422</v>
      </c>
      <c r="B291" s="5">
        <v>934</v>
      </c>
      <c r="C291" s="10">
        <v>44061</v>
      </c>
      <c r="D291" s="5">
        <v>550</v>
      </c>
      <c r="E291" s="5">
        <v>929</v>
      </c>
      <c r="F291" s="40">
        <v>36.561</v>
      </c>
      <c r="G291" s="40">
        <v>20108.55</v>
      </c>
      <c r="H291" t="str">
        <f>VLOOKUP(Table8[[#This Row],[Supplier]],Table37[[Vendor_ID]:[Reputation Test]],12,0)</f>
        <v>F</v>
      </c>
      <c r="I291">
        <f>VLOOKUP(Table8[[#This Row],[PurchaseOrderID]],Purchase_Order!$A$2:$E$1228,5,0)</f>
        <v>1538</v>
      </c>
      <c r="K291">
        <f>COUNTIFS(Table37[ProductID],Table8[[#This Row],[ProductID]],Table37[Reputation Test],Table8[[#This Row],[REPUTASI]],Table37[Price],"&lt;"&amp;Table8[[#This Row],[UnitPrice]])</f>
        <v>2</v>
      </c>
      <c r="L291" s="80" t="str">
        <f>IF(Table8[[#This Row],[test]]&gt;0,"Ada vendor yang menjual produk dengan harga lebih murah","")</f>
        <v>Ada vendor yang menjual produk dengan harga lebih murah</v>
      </c>
    </row>
    <row r="292" spans="1:12" x14ac:dyDescent="0.25">
      <c r="A292" s="4">
        <v>423</v>
      </c>
      <c r="B292" s="4">
        <v>935</v>
      </c>
      <c r="C292" s="11">
        <v>44061</v>
      </c>
      <c r="D292" s="4">
        <v>550</v>
      </c>
      <c r="E292" s="4">
        <v>319</v>
      </c>
      <c r="F292" s="41">
        <v>46.420499999999997</v>
      </c>
      <c r="G292" s="41">
        <v>25531.275000000001</v>
      </c>
      <c r="H292" t="str">
        <f>VLOOKUP(Table8[[#This Row],[Supplier]],Table37[[Vendor_ID]:[Reputation Test]],12,0)</f>
        <v>F</v>
      </c>
      <c r="I292">
        <f>VLOOKUP(Table8[[#This Row],[PurchaseOrderID]],Purchase_Order!$A$2:$E$1228,5,0)</f>
        <v>1556</v>
      </c>
      <c r="K292">
        <f>COUNTIFS(Table37[ProductID],Table8[[#This Row],[ProductID]],Table37[Reputation Test],Table8[[#This Row],[REPUTASI]],Table37[Price],"&lt;"&amp;Table8[[#This Row],[UnitPrice]])</f>
        <v>3</v>
      </c>
      <c r="L292" s="80" t="str">
        <f>IF(Table8[[#This Row],[test]]&gt;0,"Ada vendor yang menjual produk dengan harga lebih murah","")</f>
        <v>Ada vendor yang menjual produk dengan harga lebih murah</v>
      </c>
    </row>
    <row r="293" spans="1:12" x14ac:dyDescent="0.25">
      <c r="A293" s="5">
        <v>424</v>
      </c>
      <c r="B293" s="5">
        <v>936</v>
      </c>
      <c r="C293" s="10">
        <v>44061</v>
      </c>
      <c r="D293" s="5">
        <v>3</v>
      </c>
      <c r="E293" s="5">
        <v>361</v>
      </c>
      <c r="F293" s="40">
        <v>49.6965</v>
      </c>
      <c r="G293" s="40">
        <v>149.08949999999999</v>
      </c>
      <c r="H293" t="str">
        <f>VLOOKUP(Table8[[#This Row],[Supplier]],Table37[[Vendor_ID]:[Reputation Test]],12,0)</f>
        <v>B</v>
      </c>
      <c r="I293">
        <f>VLOOKUP(Table8[[#This Row],[PurchaseOrderID]],Purchase_Order!$A$2:$E$1228,5,0)</f>
        <v>1554</v>
      </c>
      <c r="K293">
        <f>COUNTIFS(Table37[ProductID],Table8[[#This Row],[ProductID]],Table37[Reputation Test],Table8[[#This Row],[REPUTASI]],Table37[Price],"&lt;"&amp;Table8[[#This Row],[UnitPrice]])</f>
        <v>2</v>
      </c>
      <c r="L293" s="80" t="str">
        <f>IF(Table8[[#This Row],[test]]&gt;0,"Ada vendor yang menjual produk dengan harga lebih murah","")</f>
        <v>Ada vendor yang menjual produk dengan harga lebih murah</v>
      </c>
    </row>
    <row r="294" spans="1:12" x14ac:dyDescent="0.25">
      <c r="A294" s="4">
        <v>424</v>
      </c>
      <c r="B294" s="4">
        <v>937</v>
      </c>
      <c r="C294" s="11">
        <v>44061</v>
      </c>
      <c r="D294" s="4">
        <v>3</v>
      </c>
      <c r="E294" s="4">
        <v>362</v>
      </c>
      <c r="F294" s="41">
        <v>45.423000000000002</v>
      </c>
      <c r="G294" s="41">
        <v>136.26900000000001</v>
      </c>
      <c r="H294" t="str">
        <f>VLOOKUP(Table8[[#This Row],[Supplier]],Table37[[Vendor_ID]:[Reputation Test]],12,0)</f>
        <v>B</v>
      </c>
      <c r="I294">
        <f>VLOOKUP(Table8[[#This Row],[PurchaseOrderID]],Purchase_Order!$A$2:$E$1228,5,0)</f>
        <v>1554</v>
      </c>
      <c r="K294">
        <f>COUNTIFS(Table37[ProductID],Table8[[#This Row],[ProductID]],Table37[Reputation Test],Table8[[#This Row],[REPUTASI]],Table37[Price],"&lt;"&amp;Table8[[#This Row],[UnitPrice]])</f>
        <v>2</v>
      </c>
      <c r="L294" s="80" t="str">
        <f>IF(Table8[[#This Row],[test]]&gt;0,"Ada vendor yang menjual produk dengan harga lebih murah","")</f>
        <v>Ada vendor yang menjual produk dengan harga lebih murah</v>
      </c>
    </row>
    <row r="295" spans="1:12" x14ac:dyDescent="0.25">
      <c r="A295" s="5">
        <v>425</v>
      </c>
      <c r="B295" s="5">
        <v>938</v>
      </c>
      <c r="C295" s="10">
        <v>44061</v>
      </c>
      <c r="D295" s="5">
        <v>3</v>
      </c>
      <c r="E295" s="5">
        <v>312</v>
      </c>
      <c r="F295" s="40">
        <v>41.915999999999997</v>
      </c>
      <c r="G295" s="40">
        <v>125.748</v>
      </c>
      <c r="H295" t="str">
        <f>VLOOKUP(Table8[[#This Row],[Supplier]],Table37[[Vendor_ID]:[Reputation Test]],12,0)</f>
        <v>B</v>
      </c>
      <c r="I295">
        <f>VLOOKUP(Table8[[#This Row],[PurchaseOrderID]],Purchase_Order!$A$2:$E$1228,5,0)</f>
        <v>1688</v>
      </c>
      <c r="K295">
        <f>COUNTIFS(Table37[ProductID],Table8[[#This Row],[ProductID]],Table37[Reputation Test],Table8[[#This Row],[REPUTASI]],Table37[Price],"&lt;"&amp;Table8[[#This Row],[UnitPrice]])</f>
        <v>1</v>
      </c>
      <c r="L295" s="80" t="str">
        <f>IF(Table8[[#This Row],[test]]&gt;0,"Ada vendor yang menjual produk dengan harga lebih murah","")</f>
        <v>Ada vendor yang menjual produk dengan harga lebih murah</v>
      </c>
    </row>
    <row r="296" spans="1:12" x14ac:dyDescent="0.25">
      <c r="A296" s="4">
        <v>426</v>
      </c>
      <c r="B296" s="4">
        <v>939</v>
      </c>
      <c r="C296" s="11">
        <v>44061</v>
      </c>
      <c r="D296" s="4">
        <v>3</v>
      </c>
      <c r="E296" s="4">
        <v>311</v>
      </c>
      <c r="F296" s="41">
        <v>50.263500000000001</v>
      </c>
      <c r="G296" s="41">
        <v>150.79050000000001</v>
      </c>
      <c r="H296" t="str">
        <f>VLOOKUP(Table8[[#This Row],[Supplier]],Table37[[Vendor_ID]:[Reputation Test]],12,0)</f>
        <v>A</v>
      </c>
      <c r="I296">
        <f>VLOOKUP(Table8[[#This Row],[PurchaseOrderID]],Purchase_Order!$A$2:$E$1228,5,0)</f>
        <v>1580</v>
      </c>
      <c r="K296">
        <f>COUNTIFS(Table37[ProductID],Table8[[#This Row],[ProductID]],Table37[Reputation Test],Table8[[#This Row],[REPUTASI]],Table37[Price],"&lt;"&amp;Table8[[#This Row],[UnitPrice]])</f>
        <v>1</v>
      </c>
      <c r="L296" s="80" t="str">
        <f>IF(Table8[[#This Row],[test]]&gt;0,"Ada vendor yang menjual produk dengan harga lebih murah","")</f>
        <v>Ada vendor yang menjual produk dengan harga lebih murah</v>
      </c>
    </row>
    <row r="297" spans="1:12" x14ac:dyDescent="0.25">
      <c r="A297" s="5">
        <v>427</v>
      </c>
      <c r="B297" s="5">
        <v>940</v>
      </c>
      <c r="C297" s="10">
        <v>44061</v>
      </c>
      <c r="D297" s="5">
        <v>3</v>
      </c>
      <c r="E297" s="5">
        <v>365</v>
      </c>
      <c r="F297" s="40">
        <v>43.480499999999999</v>
      </c>
      <c r="G297" s="40">
        <v>130.44149999999999</v>
      </c>
      <c r="H297" t="str">
        <f>VLOOKUP(Table8[[#This Row],[Supplier]],Table37[[Vendor_ID]:[Reputation Test]],12,0)</f>
        <v>B</v>
      </c>
      <c r="I297">
        <f>VLOOKUP(Table8[[#This Row],[PurchaseOrderID]],Purchase_Order!$A$2:$E$1228,5,0)</f>
        <v>1496</v>
      </c>
      <c r="K297">
        <f>COUNTIFS(Table37[ProductID],Table8[[#This Row],[ProductID]],Table37[Reputation Test],Table8[[#This Row],[REPUTASI]],Table37[Price],"&lt;"&amp;Table8[[#This Row],[UnitPrice]])</f>
        <v>2</v>
      </c>
      <c r="L297" s="80" t="str">
        <f>IF(Table8[[#This Row],[test]]&gt;0,"Ada vendor yang menjual produk dengan harga lebih murah","")</f>
        <v>Ada vendor yang menjual produk dengan harga lebih murah</v>
      </c>
    </row>
    <row r="298" spans="1:12" x14ac:dyDescent="0.25">
      <c r="A298" s="4">
        <v>427</v>
      </c>
      <c r="B298" s="4">
        <v>941</v>
      </c>
      <c r="C298" s="11">
        <v>44061</v>
      </c>
      <c r="D298" s="4">
        <v>3</v>
      </c>
      <c r="E298" s="4">
        <v>366</v>
      </c>
      <c r="F298" s="41">
        <v>41.380499999999998</v>
      </c>
      <c r="G298" s="41">
        <v>124.14149999999999</v>
      </c>
      <c r="H298" t="str">
        <f>VLOOKUP(Table8[[#This Row],[Supplier]],Table37[[Vendor_ID]:[Reputation Test]],12,0)</f>
        <v>B</v>
      </c>
      <c r="I298">
        <f>VLOOKUP(Table8[[#This Row],[PurchaseOrderID]],Purchase_Order!$A$2:$E$1228,5,0)</f>
        <v>1496</v>
      </c>
      <c r="K298">
        <f>COUNTIFS(Table37[ProductID],Table8[[#This Row],[ProductID]],Table37[Reputation Test],Table8[[#This Row],[REPUTASI]],Table37[Price],"&lt;"&amp;Table8[[#This Row],[UnitPrice]])</f>
        <v>2</v>
      </c>
      <c r="L298" s="80" t="str">
        <f>IF(Table8[[#This Row],[test]]&gt;0,"Ada vendor yang menjual produk dengan harga lebih murah","")</f>
        <v>Ada vendor yang menjual produk dengan harga lebih murah</v>
      </c>
    </row>
    <row r="299" spans="1:12" x14ac:dyDescent="0.25">
      <c r="A299" s="5">
        <v>427</v>
      </c>
      <c r="B299" s="5">
        <v>942</v>
      </c>
      <c r="C299" s="10">
        <v>44061</v>
      </c>
      <c r="D299" s="5">
        <v>3</v>
      </c>
      <c r="E299" s="5">
        <v>367</v>
      </c>
      <c r="F299" s="40">
        <v>45.654000000000003</v>
      </c>
      <c r="G299" s="40">
        <v>136.96199999999999</v>
      </c>
      <c r="H299" t="str">
        <f>VLOOKUP(Table8[[#This Row],[Supplier]],Table37[[Vendor_ID]:[Reputation Test]],12,0)</f>
        <v>B</v>
      </c>
      <c r="I299">
        <f>VLOOKUP(Table8[[#This Row],[PurchaseOrderID]],Purchase_Order!$A$2:$E$1228,5,0)</f>
        <v>1496</v>
      </c>
      <c r="K299">
        <f>COUNTIFS(Table37[ProductID],Table8[[#This Row],[ProductID]],Table37[Reputation Test],Table8[[#This Row],[REPUTASI]],Table37[Price],"&lt;"&amp;Table8[[#This Row],[UnitPrice]])</f>
        <v>2</v>
      </c>
      <c r="L299" s="80" t="str">
        <f>IF(Table8[[#This Row],[test]]&gt;0,"Ada vendor yang menjual produk dengan harga lebih murah","")</f>
        <v>Ada vendor yang menjual produk dengan harga lebih murah</v>
      </c>
    </row>
    <row r="300" spans="1:12" x14ac:dyDescent="0.25">
      <c r="A300" s="4">
        <v>427</v>
      </c>
      <c r="B300" s="4">
        <v>943</v>
      </c>
      <c r="C300" s="11">
        <v>44061</v>
      </c>
      <c r="D300" s="4">
        <v>3</v>
      </c>
      <c r="E300" s="4">
        <v>368</v>
      </c>
      <c r="F300" s="41">
        <v>41.380499999999998</v>
      </c>
      <c r="G300" s="41">
        <v>124.14149999999999</v>
      </c>
      <c r="H300" t="str">
        <f>VLOOKUP(Table8[[#This Row],[Supplier]],Table37[[Vendor_ID]:[Reputation Test]],12,0)</f>
        <v>B</v>
      </c>
      <c r="I300">
        <f>VLOOKUP(Table8[[#This Row],[PurchaseOrderID]],Purchase_Order!$A$2:$E$1228,5,0)</f>
        <v>1496</v>
      </c>
      <c r="K300">
        <f>COUNTIFS(Table37[ProductID],Table8[[#This Row],[ProductID]],Table37[Reputation Test],Table8[[#This Row],[REPUTASI]],Table37[Price],"&lt;"&amp;Table8[[#This Row],[UnitPrice]])</f>
        <v>2</v>
      </c>
      <c r="L300" s="80" t="str">
        <f>IF(Table8[[#This Row],[test]]&gt;0,"Ada vendor yang menjual produk dengan harga lebih murah","")</f>
        <v>Ada vendor yang menjual produk dengan harga lebih murah</v>
      </c>
    </row>
    <row r="301" spans="1:12" x14ac:dyDescent="0.25">
      <c r="A301" s="5">
        <v>427</v>
      </c>
      <c r="B301" s="5">
        <v>944</v>
      </c>
      <c r="C301" s="10">
        <v>44061</v>
      </c>
      <c r="D301" s="5">
        <v>3</v>
      </c>
      <c r="E301" s="5">
        <v>369</v>
      </c>
      <c r="F301" s="40">
        <v>39.280500000000004</v>
      </c>
      <c r="G301" s="40">
        <v>117.8415</v>
      </c>
      <c r="H301" t="str">
        <f>VLOOKUP(Table8[[#This Row],[Supplier]],Table37[[Vendor_ID]:[Reputation Test]],12,0)</f>
        <v>B</v>
      </c>
      <c r="I301">
        <f>VLOOKUP(Table8[[#This Row],[PurchaseOrderID]],Purchase_Order!$A$2:$E$1228,5,0)</f>
        <v>1496</v>
      </c>
      <c r="K301">
        <f>COUNTIFS(Table37[ProductID],Table8[[#This Row],[ProductID]],Table37[Reputation Test],Table8[[#This Row],[REPUTASI]],Table37[Price],"&lt;"&amp;Table8[[#This Row],[UnitPrice]])</f>
        <v>2</v>
      </c>
      <c r="L301" s="80" t="str">
        <f>IF(Table8[[#This Row],[test]]&gt;0,"Ada vendor yang menjual produk dengan harga lebih murah","")</f>
        <v>Ada vendor yang menjual produk dengan harga lebih murah</v>
      </c>
    </row>
    <row r="302" spans="1:12" x14ac:dyDescent="0.25">
      <c r="A302" s="4">
        <v>427</v>
      </c>
      <c r="B302" s="4">
        <v>945</v>
      </c>
      <c r="C302" s="11">
        <v>44061</v>
      </c>
      <c r="D302" s="4">
        <v>3</v>
      </c>
      <c r="E302" s="4">
        <v>370</v>
      </c>
      <c r="F302" s="41">
        <v>43.554000000000002</v>
      </c>
      <c r="G302" s="41">
        <v>130.66200000000001</v>
      </c>
      <c r="H302" t="str">
        <f>VLOOKUP(Table8[[#This Row],[Supplier]],Table37[[Vendor_ID]:[Reputation Test]],12,0)</f>
        <v>B</v>
      </c>
      <c r="I302">
        <f>VLOOKUP(Table8[[#This Row],[PurchaseOrderID]],Purchase_Order!$A$2:$E$1228,5,0)</f>
        <v>1496</v>
      </c>
      <c r="K302">
        <f>COUNTIFS(Table37[ProductID],Table8[[#This Row],[ProductID]],Table37[Reputation Test],Table8[[#This Row],[REPUTASI]],Table37[Price],"&lt;"&amp;Table8[[#This Row],[UnitPrice]])</f>
        <v>2</v>
      </c>
      <c r="L302" s="80" t="str">
        <f>IF(Table8[[#This Row],[test]]&gt;0,"Ada vendor yang menjual produk dengan harga lebih murah","")</f>
        <v>Ada vendor yang menjual produk dengan harga lebih murah</v>
      </c>
    </row>
    <row r="303" spans="1:12" x14ac:dyDescent="0.25">
      <c r="A303" s="5">
        <v>428</v>
      </c>
      <c r="B303" s="5">
        <v>946</v>
      </c>
      <c r="C303" s="10">
        <v>44061</v>
      </c>
      <c r="D303" s="5">
        <v>550</v>
      </c>
      <c r="E303" s="5">
        <v>530</v>
      </c>
      <c r="F303" s="40">
        <v>16.085999999999999</v>
      </c>
      <c r="G303" s="40">
        <v>8847.2999999999993</v>
      </c>
      <c r="H303" t="str">
        <f>VLOOKUP(Table8[[#This Row],[Supplier]],Table37[[Vendor_ID]:[Reputation Test]],12,0)</f>
        <v>A</v>
      </c>
      <c r="I303">
        <f>VLOOKUP(Table8[[#This Row],[PurchaseOrderID]],Purchase_Order!$A$2:$E$1228,5,0)</f>
        <v>1494</v>
      </c>
      <c r="K303">
        <f>COUNTIFS(Table37[ProductID],Table8[[#This Row],[ProductID]],Table37[Reputation Test],Table8[[#This Row],[REPUTASI]],Table37[Price],"&lt;"&amp;Table8[[#This Row],[UnitPrice]])</f>
        <v>1</v>
      </c>
      <c r="L303" s="80" t="str">
        <f>IF(Table8[[#This Row],[test]]&gt;0,"Ada vendor yang menjual produk dengan harga lebih murah","")</f>
        <v>Ada vendor yang menjual produk dengan harga lebih murah</v>
      </c>
    </row>
    <row r="304" spans="1:12" x14ac:dyDescent="0.25">
      <c r="A304" s="4">
        <v>429</v>
      </c>
      <c r="B304" s="4">
        <v>947</v>
      </c>
      <c r="C304" s="11">
        <v>44061</v>
      </c>
      <c r="D304" s="4">
        <v>3</v>
      </c>
      <c r="E304" s="4">
        <v>314</v>
      </c>
      <c r="F304" s="41">
        <v>57.025500000000001</v>
      </c>
      <c r="G304" s="41">
        <v>171.07650000000001</v>
      </c>
      <c r="H304" t="str">
        <f>VLOOKUP(Table8[[#This Row],[Supplier]],Table37[[Vendor_ID]:[Reputation Test]],12,0)</f>
        <v>A</v>
      </c>
      <c r="I304">
        <f>VLOOKUP(Table8[[#This Row],[PurchaseOrderID]],Purchase_Order!$A$2:$E$1228,5,0)</f>
        <v>1650</v>
      </c>
      <c r="K304">
        <f>COUNTIFS(Table37[ProductID],Table8[[#This Row],[ProductID]],Table37[Reputation Test],Table8[[#This Row],[REPUTASI]],Table37[Price],"&lt;"&amp;Table8[[#This Row],[UnitPrice]])</f>
        <v>1</v>
      </c>
      <c r="L304" s="80" t="str">
        <f>IF(Table8[[#This Row],[test]]&gt;0,"Ada vendor yang menjual produk dengan harga lebih murah","")</f>
        <v>Ada vendor yang menjual produk dengan harga lebih murah</v>
      </c>
    </row>
    <row r="305" spans="1:12" x14ac:dyDescent="0.25">
      <c r="A305" s="5">
        <v>430</v>
      </c>
      <c r="B305" s="5">
        <v>948</v>
      </c>
      <c r="C305" s="10">
        <v>44061</v>
      </c>
      <c r="D305" s="5">
        <v>550</v>
      </c>
      <c r="E305" s="5">
        <v>512</v>
      </c>
      <c r="F305" s="40">
        <v>37.085999999999999</v>
      </c>
      <c r="G305" s="40">
        <v>20397.3</v>
      </c>
      <c r="H305" t="str">
        <f>VLOOKUP(Table8[[#This Row],[Supplier]],Table37[[Vendor_ID]:[Reputation Test]],12,0)</f>
        <v>B</v>
      </c>
      <c r="I305">
        <f>VLOOKUP(Table8[[#This Row],[PurchaseOrderID]],Purchase_Order!$A$2:$E$1228,5,0)</f>
        <v>1654</v>
      </c>
      <c r="K305">
        <f>COUNTIFS(Table37[ProductID],Table8[[#This Row],[ProductID]],Table37[Reputation Test],Table8[[#This Row],[REPUTASI]],Table37[Price],"&lt;"&amp;Table8[[#This Row],[UnitPrice]])</f>
        <v>2</v>
      </c>
      <c r="L305" s="80" t="str">
        <f>IF(Table8[[#This Row],[test]]&gt;0,"Ada vendor yang menjual produk dengan harga lebih murah","")</f>
        <v>Ada vendor yang menjual produk dengan harga lebih murah</v>
      </c>
    </row>
    <row r="306" spans="1:12" x14ac:dyDescent="0.25">
      <c r="A306" s="4">
        <v>431</v>
      </c>
      <c r="B306" s="4">
        <v>949</v>
      </c>
      <c r="C306" s="11">
        <v>44061</v>
      </c>
      <c r="D306" s="4">
        <v>550</v>
      </c>
      <c r="E306" s="4">
        <v>513</v>
      </c>
      <c r="F306" s="41">
        <v>26.596499999999999</v>
      </c>
      <c r="G306" s="41">
        <v>14628.075000000001</v>
      </c>
      <c r="H306" t="str">
        <f>VLOOKUP(Table8[[#This Row],[Supplier]],Table37[[Vendor_ID]:[Reputation Test]],12,0)</f>
        <v>B</v>
      </c>
      <c r="I306">
        <f>VLOOKUP(Table8[[#This Row],[PurchaseOrderID]],Purchase_Order!$A$2:$E$1228,5,0)</f>
        <v>1664</v>
      </c>
      <c r="K306">
        <f>COUNTIFS(Table37[ProductID],Table8[[#This Row],[ProductID]],Table37[Reputation Test],Table8[[#This Row],[REPUTASI]],Table37[Price],"&lt;"&amp;Table8[[#This Row],[UnitPrice]])</f>
        <v>1</v>
      </c>
      <c r="L306" s="80" t="str">
        <f>IF(Table8[[#This Row],[test]]&gt;0,"Ada vendor yang menjual produk dengan harga lebih murah","")</f>
        <v>Ada vendor yang menjual produk dengan harga lebih murah</v>
      </c>
    </row>
    <row r="307" spans="1:12" x14ac:dyDescent="0.25">
      <c r="A307" s="5">
        <v>432</v>
      </c>
      <c r="B307" s="5">
        <v>950</v>
      </c>
      <c r="C307" s="10">
        <v>44061</v>
      </c>
      <c r="D307" s="5">
        <v>550</v>
      </c>
      <c r="E307" s="5">
        <v>319</v>
      </c>
      <c r="F307" s="40">
        <v>46.063499999999998</v>
      </c>
      <c r="G307" s="40">
        <v>25334.924999999999</v>
      </c>
      <c r="H307" t="str">
        <f>VLOOKUP(Table8[[#This Row],[Supplier]],Table37[[Vendor_ID]:[Reputation Test]],12,0)</f>
        <v>F</v>
      </c>
      <c r="I307">
        <f>VLOOKUP(Table8[[#This Row],[PurchaseOrderID]],Purchase_Order!$A$2:$E$1228,5,0)</f>
        <v>1678</v>
      </c>
      <c r="K307">
        <f>COUNTIFS(Table37[ProductID],Table8[[#This Row],[ProductID]],Table37[Reputation Test],Table8[[#This Row],[REPUTASI]],Table37[Price],"&lt;"&amp;Table8[[#This Row],[UnitPrice]])</f>
        <v>2</v>
      </c>
      <c r="L307" s="80" t="str">
        <f>IF(Table8[[#This Row],[test]]&gt;0,"Ada vendor yang menjual produk dengan harga lebih murah","")</f>
        <v>Ada vendor yang menjual produk dengan harga lebih murah</v>
      </c>
    </row>
    <row r="308" spans="1:12" x14ac:dyDescent="0.25">
      <c r="A308" s="4">
        <v>433</v>
      </c>
      <c r="B308" s="4">
        <v>951</v>
      </c>
      <c r="C308" s="11">
        <v>44062</v>
      </c>
      <c r="D308" s="4">
        <v>3</v>
      </c>
      <c r="E308" s="4">
        <v>408</v>
      </c>
      <c r="F308" s="41">
        <v>47.543999999999997</v>
      </c>
      <c r="G308" s="41">
        <v>142.63200000000001</v>
      </c>
      <c r="H308" t="str">
        <f>VLOOKUP(Table8[[#This Row],[Supplier]],Table37[[Vendor_ID]:[Reputation Test]],12,0)</f>
        <v>B</v>
      </c>
      <c r="I308">
        <f>VLOOKUP(Table8[[#This Row],[PurchaseOrderID]],Purchase_Order!$A$2:$E$1228,5,0)</f>
        <v>1616</v>
      </c>
      <c r="K308">
        <f>COUNTIFS(Table37[ProductID],Table8[[#This Row],[ProductID]],Table37[Reputation Test],Table8[[#This Row],[REPUTASI]],Table37[Price],"&lt;"&amp;Table8[[#This Row],[UnitPrice]])</f>
        <v>1</v>
      </c>
      <c r="L308" s="80" t="str">
        <f>IF(Table8[[#This Row],[test]]&gt;0,"Ada vendor yang menjual produk dengan harga lebih murah","")</f>
        <v>Ada vendor yang menjual produk dengan harga lebih murah</v>
      </c>
    </row>
    <row r="309" spans="1:12" x14ac:dyDescent="0.25">
      <c r="A309" s="5">
        <v>433</v>
      </c>
      <c r="B309" s="5">
        <v>952</v>
      </c>
      <c r="C309" s="10">
        <v>44062</v>
      </c>
      <c r="D309" s="5">
        <v>3</v>
      </c>
      <c r="E309" s="5">
        <v>409</v>
      </c>
      <c r="F309" s="40">
        <v>43.270499999999998</v>
      </c>
      <c r="G309" s="40">
        <v>129.8115</v>
      </c>
      <c r="H309" t="str">
        <f>VLOOKUP(Table8[[#This Row],[Supplier]],Table37[[Vendor_ID]:[Reputation Test]],12,0)</f>
        <v>B</v>
      </c>
      <c r="I309">
        <f>VLOOKUP(Table8[[#This Row],[PurchaseOrderID]],Purchase_Order!$A$2:$E$1228,5,0)</f>
        <v>1616</v>
      </c>
      <c r="K309">
        <f>COUNTIFS(Table37[ProductID],Table8[[#This Row],[ProductID]],Table37[Reputation Test],Table8[[#This Row],[REPUTASI]],Table37[Price],"&lt;"&amp;Table8[[#This Row],[UnitPrice]])</f>
        <v>1</v>
      </c>
      <c r="L309" s="80" t="str">
        <f>IF(Table8[[#This Row],[test]]&gt;0,"Ada vendor yang menjual produk dengan harga lebih murah","")</f>
        <v>Ada vendor yang menjual produk dengan harga lebih murah</v>
      </c>
    </row>
    <row r="310" spans="1:12" x14ac:dyDescent="0.25">
      <c r="A310" s="4">
        <v>433</v>
      </c>
      <c r="B310" s="4">
        <v>953</v>
      </c>
      <c r="C310" s="11">
        <v>44062</v>
      </c>
      <c r="D310" s="4">
        <v>3</v>
      </c>
      <c r="E310" s="4">
        <v>410</v>
      </c>
      <c r="F310" s="41">
        <v>41.170499999999997</v>
      </c>
      <c r="G310" s="41">
        <v>123.5115</v>
      </c>
      <c r="H310" t="str">
        <f>VLOOKUP(Table8[[#This Row],[Supplier]],Table37[[Vendor_ID]:[Reputation Test]],12,0)</f>
        <v>B</v>
      </c>
      <c r="I310">
        <f>VLOOKUP(Table8[[#This Row],[PurchaseOrderID]],Purchase_Order!$A$2:$E$1228,5,0)</f>
        <v>1616</v>
      </c>
      <c r="K310">
        <f>COUNTIFS(Table37[ProductID],Table8[[#This Row],[ProductID]],Table37[Reputation Test],Table8[[#This Row],[REPUTASI]],Table37[Price],"&lt;"&amp;Table8[[#This Row],[UnitPrice]])</f>
        <v>1</v>
      </c>
      <c r="L310" s="80" t="str">
        <f>IF(Table8[[#This Row],[test]]&gt;0,"Ada vendor yang menjual produk dengan harga lebih murah","")</f>
        <v>Ada vendor yang menjual produk dengan harga lebih murah</v>
      </c>
    </row>
    <row r="311" spans="1:12" x14ac:dyDescent="0.25">
      <c r="A311" s="5">
        <v>434</v>
      </c>
      <c r="B311" s="5">
        <v>954</v>
      </c>
      <c r="C311" s="10">
        <v>44062</v>
      </c>
      <c r="D311" s="5">
        <v>3</v>
      </c>
      <c r="E311" s="5">
        <v>424</v>
      </c>
      <c r="F311" s="40">
        <v>49.6965</v>
      </c>
      <c r="G311" s="40">
        <v>149.08949999999999</v>
      </c>
      <c r="H311" t="str">
        <f>VLOOKUP(Table8[[#This Row],[Supplier]],Table37[[Vendor_ID]:[Reputation Test]],12,0)</f>
        <v>B</v>
      </c>
      <c r="I311">
        <f>VLOOKUP(Table8[[#This Row],[PurchaseOrderID]],Purchase_Order!$A$2:$E$1228,5,0)</f>
        <v>1492</v>
      </c>
      <c r="K311">
        <f>COUNTIFS(Table37[ProductID],Table8[[#This Row],[ProductID]],Table37[Reputation Test],Table8[[#This Row],[REPUTASI]],Table37[Price],"&lt;"&amp;Table8[[#This Row],[UnitPrice]])</f>
        <v>3</v>
      </c>
      <c r="L311" s="80" t="str">
        <f>IF(Table8[[#This Row],[test]]&gt;0,"Ada vendor yang menjual produk dengan harga lebih murah","")</f>
        <v>Ada vendor yang menjual produk dengan harga lebih murah</v>
      </c>
    </row>
    <row r="312" spans="1:12" x14ac:dyDescent="0.25">
      <c r="A312" s="4">
        <v>434</v>
      </c>
      <c r="B312" s="4">
        <v>955</v>
      </c>
      <c r="C312" s="11">
        <v>44062</v>
      </c>
      <c r="D312" s="4">
        <v>3</v>
      </c>
      <c r="E312" s="4">
        <v>425</v>
      </c>
      <c r="F312" s="41">
        <v>45.423000000000002</v>
      </c>
      <c r="G312" s="41">
        <v>136.26900000000001</v>
      </c>
      <c r="H312" t="str">
        <f>VLOOKUP(Table8[[#This Row],[Supplier]],Table37[[Vendor_ID]:[Reputation Test]],12,0)</f>
        <v>B</v>
      </c>
      <c r="I312">
        <f>VLOOKUP(Table8[[#This Row],[PurchaseOrderID]],Purchase_Order!$A$2:$E$1228,5,0)</f>
        <v>1492</v>
      </c>
      <c r="K312">
        <f>COUNTIFS(Table37[ProductID],Table8[[#This Row],[ProductID]],Table37[Reputation Test],Table8[[#This Row],[REPUTASI]],Table37[Price],"&lt;"&amp;Table8[[#This Row],[UnitPrice]])</f>
        <v>3</v>
      </c>
      <c r="L312" s="80" t="str">
        <f>IF(Table8[[#This Row],[test]]&gt;0,"Ada vendor yang menjual produk dengan harga lebih murah","")</f>
        <v>Ada vendor yang menjual produk dengan harga lebih murah</v>
      </c>
    </row>
    <row r="313" spans="1:12" x14ac:dyDescent="0.25">
      <c r="A313" s="5">
        <v>435</v>
      </c>
      <c r="B313" s="5">
        <v>956</v>
      </c>
      <c r="C313" s="10">
        <v>44062</v>
      </c>
      <c r="D313" s="5">
        <v>3</v>
      </c>
      <c r="E313" s="5">
        <v>320</v>
      </c>
      <c r="F313" s="40">
        <v>47.470500000000001</v>
      </c>
      <c r="G313" s="40">
        <v>142.41149999999999</v>
      </c>
      <c r="H313" t="str">
        <f>VLOOKUP(Table8[[#This Row],[Supplier]],Table37[[Vendor_ID]:[Reputation Test]],12,0)</f>
        <v>B</v>
      </c>
      <c r="I313">
        <f>VLOOKUP(Table8[[#This Row],[PurchaseOrderID]],Purchase_Order!$A$2:$E$1228,5,0)</f>
        <v>1602</v>
      </c>
      <c r="K313">
        <f>COUNTIFS(Table37[ProductID],Table8[[#This Row],[ProductID]],Table37[Reputation Test],Table8[[#This Row],[REPUTASI]],Table37[Price],"&lt;"&amp;Table8[[#This Row],[UnitPrice]])</f>
        <v>2</v>
      </c>
      <c r="L313" s="80" t="str">
        <f>IF(Table8[[#This Row],[test]]&gt;0,"Ada vendor yang menjual produk dengan harga lebih murah","")</f>
        <v>Ada vendor yang menjual produk dengan harga lebih murah</v>
      </c>
    </row>
    <row r="314" spans="1:12" x14ac:dyDescent="0.25">
      <c r="A314" s="4">
        <v>435</v>
      </c>
      <c r="B314" s="4">
        <v>957</v>
      </c>
      <c r="C314" s="11">
        <v>44062</v>
      </c>
      <c r="D314" s="4">
        <v>3</v>
      </c>
      <c r="E314" s="4">
        <v>321</v>
      </c>
      <c r="F314" s="41">
        <v>42.798000000000002</v>
      </c>
      <c r="G314" s="41">
        <v>128.39400000000001</v>
      </c>
      <c r="H314" t="str">
        <f>VLOOKUP(Table8[[#This Row],[Supplier]],Table37[[Vendor_ID]:[Reputation Test]],12,0)</f>
        <v>B</v>
      </c>
      <c r="I314">
        <f>VLOOKUP(Table8[[#This Row],[PurchaseOrderID]],Purchase_Order!$A$2:$E$1228,5,0)</f>
        <v>1602</v>
      </c>
      <c r="K314">
        <f>COUNTIFS(Table37[ProductID],Table8[[#This Row],[ProductID]],Table37[Reputation Test],Table8[[#This Row],[REPUTASI]],Table37[Price],"&lt;"&amp;Table8[[#This Row],[UnitPrice]])</f>
        <v>2</v>
      </c>
      <c r="L314" s="80" t="str">
        <f>IF(Table8[[#This Row],[test]]&gt;0,"Ada vendor yang menjual produk dengan harga lebih murah","")</f>
        <v>Ada vendor yang menjual produk dengan harga lebih murah</v>
      </c>
    </row>
    <row r="315" spans="1:12" x14ac:dyDescent="0.25">
      <c r="A315" s="5">
        <v>435</v>
      </c>
      <c r="B315" s="5">
        <v>958</v>
      </c>
      <c r="C315" s="10">
        <v>44062</v>
      </c>
      <c r="D315" s="5">
        <v>60</v>
      </c>
      <c r="E315" s="5">
        <v>322</v>
      </c>
      <c r="F315" s="40">
        <v>25.420500000000001</v>
      </c>
      <c r="G315" s="40">
        <v>1525.23</v>
      </c>
      <c r="H315" t="str">
        <f>VLOOKUP(Table8[[#This Row],[Supplier]],Table37[[Vendor_ID]:[Reputation Test]],12,0)</f>
        <v>B</v>
      </c>
      <c r="I315">
        <f>VLOOKUP(Table8[[#This Row],[PurchaseOrderID]],Purchase_Order!$A$2:$E$1228,5,0)</f>
        <v>1602</v>
      </c>
      <c r="K315">
        <f>COUNTIFS(Table37[ProductID],Table8[[#This Row],[ProductID]],Table37[Reputation Test],Table8[[#This Row],[REPUTASI]],Table37[Price],"&lt;"&amp;Table8[[#This Row],[UnitPrice]])</f>
        <v>1</v>
      </c>
      <c r="L315" s="80" t="str">
        <f>IF(Table8[[#This Row],[test]]&gt;0,"Ada vendor yang menjual produk dengan harga lebih murah","")</f>
        <v>Ada vendor yang menjual produk dengan harga lebih murah</v>
      </c>
    </row>
    <row r="316" spans="1:12" x14ac:dyDescent="0.25">
      <c r="A316" s="4">
        <v>436</v>
      </c>
      <c r="B316" s="4">
        <v>959</v>
      </c>
      <c r="C316" s="11">
        <v>44062</v>
      </c>
      <c r="D316" s="4">
        <v>3</v>
      </c>
      <c r="E316" s="4">
        <v>438</v>
      </c>
      <c r="F316" s="41">
        <v>41.222999999999999</v>
      </c>
      <c r="G316" s="41">
        <v>123.669</v>
      </c>
      <c r="H316" t="str">
        <f>VLOOKUP(Table8[[#This Row],[Supplier]],Table37[[Vendor_ID]:[Reputation Test]],12,0)</f>
        <v>A</v>
      </c>
      <c r="I316">
        <f>VLOOKUP(Table8[[#This Row],[PurchaseOrderID]],Purchase_Order!$A$2:$E$1228,5,0)</f>
        <v>1540</v>
      </c>
      <c r="K316">
        <f>COUNTIFS(Table37[ProductID],Table8[[#This Row],[ProductID]],Table37[Reputation Test],Table8[[#This Row],[REPUTASI]],Table37[Price],"&lt;"&amp;Table8[[#This Row],[UnitPrice]])</f>
        <v>1</v>
      </c>
      <c r="L316" s="80" t="str">
        <f>IF(Table8[[#This Row],[test]]&gt;0,"Ada vendor yang menjual produk dengan harga lebih murah","")</f>
        <v>Ada vendor yang menjual produk dengan harga lebih murah</v>
      </c>
    </row>
    <row r="317" spans="1:12" x14ac:dyDescent="0.25">
      <c r="A317" s="5">
        <v>436</v>
      </c>
      <c r="B317" s="5">
        <v>960</v>
      </c>
      <c r="C317" s="10">
        <v>44062</v>
      </c>
      <c r="D317" s="5">
        <v>3</v>
      </c>
      <c r="E317" s="5">
        <v>439</v>
      </c>
      <c r="F317" s="40">
        <v>45.496499999999997</v>
      </c>
      <c r="G317" s="40">
        <v>136.48949999999999</v>
      </c>
      <c r="H317" t="str">
        <f>VLOOKUP(Table8[[#This Row],[Supplier]],Table37[[Vendor_ID]:[Reputation Test]],12,0)</f>
        <v>A</v>
      </c>
      <c r="I317">
        <f>VLOOKUP(Table8[[#This Row],[PurchaseOrderID]],Purchase_Order!$A$2:$E$1228,5,0)</f>
        <v>1540</v>
      </c>
      <c r="K317">
        <f>COUNTIFS(Table37[ProductID],Table8[[#This Row],[ProductID]],Table37[Reputation Test],Table8[[#This Row],[REPUTASI]],Table37[Price],"&lt;"&amp;Table8[[#This Row],[UnitPrice]])</f>
        <v>2</v>
      </c>
      <c r="L317" s="80" t="str">
        <f>IF(Table8[[#This Row],[test]]&gt;0,"Ada vendor yang menjual produk dengan harga lebih murah","")</f>
        <v>Ada vendor yang menjual produk dengan harga lebih murah</v>
      </c>
    </row>
    <row r="318" spans="1:12" x14ac:dyDescent="0.25">
      <c r="A318" s="4">
        <v>436</v>
      </c>
      <c r="B318" s="4">
        <v>961</v>
      </c>
      <c r="C318" s="11">
        <v>44062</v>
      </c>
      <c r="D318" s="4">
        <v>3</v>
      </c>
      <c r="E318" s="4">
        <v>440</v>
      </c>
      <c r="F318" s="41">
        <v>41.222999999999999</v>
      </c>
      <c r="G318" s="41">
        <v>123.669</v>
      </c>
      <c r="H318" t="str">
        <f>VLOOKUP(Table8[[#This Row],[Supplier]],Table37[[Vendor_ID]:[Reputation Test]],12,0)</f>
        <v>A</v>
      </c>
      <c r="I318">
        <f>VLOOKUP(Table8[[#This Row],[PurchaseOrderID]],Purchase_Order!$A$2:$E$1228,5,0)</f>
        <v>1540</v>
      </c>
      <c r="K318">
        <f>COUNTIFS(Table37[ProductID],Table8[[#This Row],[ProductID]],Table37[Reputation Test],Table8[[#This Row],[REPUTASI]],Table37[Price],"&lt;"&amp;Table8[[#This Row],[UnitPrice]])</f>
        <v>1</v>
      </c>
      <c r="L318" s="80" t="str">
        <f>IF(Table8[[#This Row],[test]]&gt;0,"Ada vendor yang menjual produk dengan harga lebih murah","")</f>
        <v>Ada vendor yang menjual produk dengan harga lebih murah</v>
      </c>
    </row>
    <row r="319" spans="1:12" x14ac:dyDescent="0.25">
      <c r="A319" s="5">
        <v>436</v>
      </c>
      <c r="B319" s="5">
        <v>962</v>
      </c>
      <c r="C319" s="10">
        <v>44062</v>
      </c>
      <c r="D319" s="5">
        <v>3</v>
      </c>
      <c r="E319" s="5">
        <v>441</v>
      </c>
      <c r="F319" s="40">
        <v>39.122999999999998</v>
      </c>
      <c r="G319" s="40">
        <v>117.369</v>
      </c>
      <c r="H319" t="str">
        <f>VLOOKUP(Table8[[#This Row],[Supplier]],Table37[[Vendor_ID]:[Reputation Test]],12,0)</f>
        <v>A</v>
      </c>
      <c r="I319">
        <f>VLOOKUP(Table8[[#This Row],[PurchaseOrderID]],Purchase_Order!$A$2:$E$1228,5,0)</f>
        <v>1540</v>
      </c>
      <c r="K319">
        <f>COUNTIFS(Table37[ProductID],Table8[[#This Row],[ProductID]],Table37[Reputation Test],Table8[[#This Row],[REPUTASI]],Table37[Price],"&lt;"&amp;Table8[[#This Row],[UnitPrice]])</f>
        <v>1</v>
      </c>
      <c r="L319" s="80" t="str">
        <f>IF(Table8[[#This Row],[test]]&gt;0,"Ada vendor yang menjual produk dengan harga lebih murah","")</f>
        <v>Ada vendor yang menjual produk dengan harga lebih murah</v>
      </c>
    </row>
    <row r="320" spans="1:12" x14ac:dyDescent="0.25">
      <c r="A320" s="4">
        <v>437</v>
      </c>
      <c r="B320" s="4">
        <v>963</v>
      </c>
      <c r="C320" s="11">
        <v>44062</v>
      </c>
      <c r="D320" s="4">
        <v>550</v>
      </c>
      <c r="E320" s="4">
        <v>941</v>
      </c>
      <c r="F320" s="41">
        <v>62.9895</v>
      </c>
      <c r="G320" s="41">
        <v>34644.224999999999</v>
      </c>
      <c r="H320" t="str">
        <f>VLOOKUP(Table8[[#This Row],[Supplier]],Table37[[Vendor_ID]:[Reputation Test]],12,0)</f>
        <v>B</v>
      </c>
      <c r="I320">
        <f>VLOOKUP(Table8[[#This Row],[PurchaseOrderID]],Purchase_Order!$A$2:$E$1228,5,0)</f>
        <v>1628</v>
      </c>
      <c r="K320">
        <f>COUNTIFS(Table37[ProductID],Table8[[#This Row],[ProductID]],Table37[Reputation Test],Table8[[#This Row],[REPUTASI]],Table37[Price],"&lt;"&amp;Table8[[#This Row],[UnitPrice]])</f>
        <v>1</v>
      </c>
      <c r="L320" s="80" t="str">
        <f>IF(Table8[[#This Row],[test]]&gt;0,"Ada vendor yang menjual produk dengan harga lebih murah","")</f>
        <v>Ada vendor yang menjual produk dengan harga lebih murah</v>
      </c>
    </row>
    <row r="321" spans="1:12" x14ac:dyDescent="0.25">
      <c r="A321" s="5">
        <v>438</v>
      </c>
      <c r="B321" s="5">
        <v>964</v>
      </c>
      <c r="C321" s="10">
        <v>44062</v>
      </c>
      <c r="D321" s="5">
        <v>3</v>
      </c>
      <c r="E321" s="5">
        <v>320</v>
      </c>
      <c r="F321" s="40">
        <v>45.3705</v>
      </c>
      <c r="G321" s="40">
        <v>136.11150000000001</v>
      </c>
      <c r="H321" t="str">
        <f>VLOOKUP(Table8[[#This Row],[Supplier]],Table37[[Vendor_ID]:[Reputation Test]],12,0)</f>
        <v>A</v>
      </c>
      <c r="I321">
        <f>VLOOKUP(Table8[[#This Row],[PurchaseOrderID]],Purchase_Order!$A$2:$E$1228,5,0)</f>
        <v>1604</v>
      </c>
      <c r="K321">
        <f>COUNTIFS(Table37[ProductID],Table8[[#This Row],[ProductID]],Table37[Reputation Test],Table8[[#This Row],[REPUTASI]],Table37[Price],"&lt;"&amp;Table8[[#This Row],[UnitPrice]])</f>
        <v>1</v>
      </c>
      <c r="L321" s="80" t="str">
        <f>IF(Table8[[#This Row],[test]]&gt;0,"Ada vendor yang menjual produk dengan harga lebih murah","")</f>
        <v>Ada vendor yang menjual produk dengan harga lebih murah</v>
      </c>
    </row>
    <row r="322" spans="1:12" x14ac:dyDescent="0.25">
      <c r="A322" s="4">
        <v>438</v>
      </c>
      <c r="B322" s="4">
        <v>965</v>
      </c>
      <c r="C322" s="11">
        <v>44062</v>
      </c>
      <c r="D322" s="4">
        <v>3</v>
      </c>
      <c r="E322" s="4">
        <v>321</v>
      </c>
      <c r="F322" s="41">
        <v>40.488</v>
      </c>
      <c r="G322" s="41">
        <v>121.464</v>
      </c>
      <c r="H322" t="str">
        <f>VLOOKUP(Table8[[#This Row],[Supplier]],Table37[[Vendor_ID]:[Reputation Test]],12,0)</f>
        <v>A</v>
      </c>
      <c r="I322">
        <f>VLOOKUP(Table8[[#This Row],[PurchaseOrderID]],Purchase_Order!$A$2:$E$1228,5,0)</f>
        <v>1604</v>
      </c>
      <c r="K322">
        <f>COUNTIFS(Table37[ProductID],Table8[[#This Row],[ProductID]],Table37[Reputation Test],Table8[[#This Row],[REPUTASI]],Table37[Price],"&lt;"&amp;Table8[[#This Row],[UnitPrice]])</f>
        <v>1</v>
      </c>
      <c r="L322" s="80" t="str">
        <f>IF(Table8[[#This Row],[test]]&gt;0,"Ada vendor yang menjual produk dengan harga lebih murah","")</f>
        <v>Ada vendor yang menjual produk dengan harga lebih murah</v>
      </c>
    </row>
    <row r="323" spans="1:12" x14ac:dyDescent="0.25">
      <c r="A323" s="5">
        <v>438</v>
      </c>
      <c r="B323" s="5">
        <v>966</v>
      </c>
      <c r="C323" s="10">
        <v>44062</v>
      </c>
      <c r="D323" s="5">
        <v>60</v>
      </c>
      <c r="E323" s="5">
        <v>322</v>
      </c>
      <c r="F323" s="40">
        <v>26.365500000000001</v>
      </c>
      <c r="G323" s="40">
        <v>1581.93</v>
      </c>
      <c r="H323" t="str">
        <f>VLOOKUP(Table8[[#This Row],[Supplier]],Table37[[Vendor_ID]:[Reputation Test]],12,0)</f>
        <v>A</v>
      </c>
      <c r="I323">
        <f>VLOOKUP(Table8[[#This Row],[PurchaseOrderID]],Purchase_Order!$A$2:$E$1228,5,0)</f>
        <v>1604</v>
      </c>
      <c r="K323">
        <f>COUNTIFS(Table37[ProductID],Table8[[#This Row],[ProductID]],Table37[Reputation Test],Table8[[#This Row],[REPUTASI]],Table37[Price],"&lt;"&amp;Table8[[#This Row],[UnitPrice]])</f>
        <v>1</v>
      </c>
      <c r="L323" s="80" t="str">
        <f>IF(Table8[[#This Row],[test]]&gt;0,"Ada vendor yang menjual produk dengan harga lebih murah","")</f>
        <v>Ada vendor yang menjual produk dengan harga lebih murah</v>
      </c>
    </row>
    <row r="324" spans="1:12" x14ac:dyDescent="0.25">
      <c r="A324" s="4">
        <v>439</v>
      </c>
      <c r="B324" s="4">
        <v>967</v>
      </c>
      <c r="C324" s="11">
        <v>44062</v>
      </c>
      <c r="D324" s="4">
        <v>3</v>
      </c>
      <c r="E324" s="4">
        <v>504</v>
      </c>
      <c r="F324" s="41">
        <v>48.762</v>
      </c>
      <c r="G324" s="41">
        <v>146.286</v>
      </c>
      <c r="H324" t="str">
        <f>VLOOKUP(Table8[[#This Row],[Supplier]],Table37[[Vendor_ID]:[Reputation Test]],12,0)</f>
        <v>A</v>
      </c>
      <c r="I324">
        <f>VLOOKUP(Table8[[#This Row],[PurchaseOrderID]],Purchase_Order!$A$2:$E$1228,5,0)</f>
        <v>1690</v>
      </c>
      <c r="K324">
        <f>COUNTIFS(Table37[ProductID],Table8[[#This Row],[ProductID]],Table37[Reputation Test],Table8[[#This Row],[REPUTASI]],Table37[Price],"&lt;"&amp;Table8[[#This Row],[UnitPrice]])</f>
        <v>1</v>
      </c>
      <c r="L324" s="80" t="str">
        <f>IF(Table8[[#This Row],[test]]&gt;0,"Ada vendor yang menjual produk dengan harga lebih murah","")</f>
        <v>Ada vendor yang menjual produk dengan harga lebih murah</v>
      </c>
    </row>
    <row r="325" spans="1:12" x14ac:dyDescent="0.25">
      <c r="A325" s="5">
        <v>440</v>
      </c>
      <c r="B325" s="5">
        <v>968</v>
      </c>
      <c r="C325" s="10">
        <v>44062</v>
      </c>
      <c r="D325" s="5">
        <v>3</v>
      </c>
      <c r="E325" s="5">
        <v>497</v>
      </c>
      <c r="F325" s="40">
        <v>34.188000000000002</v>
      </c>
      <c r="G325" s="40">
        <v>102.56399999999999</v>
      </c>
      <c r="H325" t="str">
        <f>VLOOKUP(Table8[[#This Row],[Supplier]],Table37[[Vendor_ID]:[Reputation Test]],12,0)</f>
        <v>A</v>
      </c>
      <c r="I325">
        <f>VLOOKUP(Table8[[#This Row],[PurchaseOrderID]],Purchase_Order!$A$2:$E$1228,5,0)</f>
        <v>1566</v>
      </c>
      <c r="K325">
        <f>COUNTIFS(Table37[ProductID],Table8[[#This Row],[ProductID]],Table37[Reputation Test],Table8[[#This Row],[REPUTASI]],Table37[Price],"&lt;"&amp;Table8[[#This Row],[UnitPrice]])</f>
        <v>1</v>
      </c>
      <c r="L325" s="80" t="str">
        <f>IF(Table8[[#This Row],[test]]&gt;0,"Ada vendor yang menjual produk dengan harga lebih murah","")</f>
        <v>Ada vendor yang menjual produk dengan harga lebih murah</v>
      </c>
    </row>
    <row r="326" spans="1:12" x14ac:dyDescent="0.25">
      <c r="A326" s="4">
        <v>441</v>
      </c>
      <c r="B326" s="4">
        <v>969</v>
      </c>
      <c r="C326" s="11">
        <v>44062</v>
      </c>
      <c r="D326" s="4">
        <v>3</v>
      </c>
      <c r="E326" s="4">
        <v>323</v>
      </c>
      <c r="F326" s="41">
        <v>50.263500000000001</v>
      </c>
      <c r="G326" s="41">
        <v>150.79050000000001</v>
      </c>
      <c r="H326" t="str">
        <f>VLOOKUP(Table8[[#This Row],[Supplier]],Table37[[Vendor_ID]:[Reputation Test]],12,0)</f>
        <v>A</v>
      </c>
      <c r="I326">
        <f>VLOOKUP(Table8[[#This Row],[PurchaseOrderID]],Purchase_Order!$A$2:$E$1228,5,0)</f>
        <v>1698</v>
      </c>
      <c r="K326">
        <f>COUNTIFS(Table37[ProductID],Table8[[#This Row],[ProductID]],Table37[Reputation Test],Table8[[#This Row],[REPUTASI]],Table37[Price],"&lt;"&amp;Table8[[#This Row],[UnitPrice]])</f>
        <v>1</v>
      </c>
      <c r="L326" s="80" t="str">
        <f>IF(Table8[[#This Row],[test]]&gt;0,"Ada vendor yang menjual produk dengan harga lebih murah","")</f>
        <v>Ada vendor yang menjual produk dengan harga lebih murah</v>
      </c>
    </row>
    <row r="327" spans="1:12" x14ac:dyDescent="0.25">
      <c r="A327" s="5">
        <v>442</v>
      </c>
      <c r="B327" s="5">
        <v>970</v>
      </c>
      <c r="C327" s="10">
        <v>44062</v>
      </c>
      <c r="D327" s="5">
        <v>550</v>
      </c>
      <c r="E327" s="5">
        <v>523</v>
      </c>
      <c r="F327" s="40">
        <v>10.731</v>
      </c>
      <c r="G327" s="40">
        <v>5902.05</v>
      </c>
      <c r="H327" t="str">
        <f>VLOOKUP(Table8[[#This Row],[Supplier]],Table37[[Vendor_ID]:[Reputation Test]],12,0)</f>
        <v>F</v>
      </c>
      <c r="I327">
        <f>VLOOKUP(Table8[[#This Row],[PurchaseOrderID]],Purchase_Order!$A$2:$E$1228,5,0)</f>
        <v>1560</v>
      </c>
      <c r="K327">
        <f>COUNTIFS(Table37[ProductID],Table8[[#This Row],[ProductID]],Table37[Reputation Test],Table8[[#This Row],[REPUTASI]],Table37[Price],"&lt;"&amp;Table8[[#This Row],[UnitPrice]])</f>
        <v>1</v>
      </c>
      <c r="L327" s="80" t="str">
        <f>IF(Table8[[#This Row],[test]]&gt;0,"Ada vendor yang menjual produk dengan harga lebih murah","")</f>
        <v>Ada vendor yang menjual produk dengan harga lebih murah</v>
      </c>
    </row>
    <row r="328" spans="1:12" x14ac:dyDescent="0.25">
      <c r="A328" s="4">
        <v>442</v>
      </c>
      <c r="B328" s="4">
        <v>971</v>
      </c>
      <c r="C328" s="11">
        <v>44062</v>
      </c>
      <c r="D328" s="4">
        <v>550</v>
      </c>
      <c r="E328" s="4">
        <v>524</v>
      </c>
      <c r="F328" s="41">
        <v>14.1225</v>
      </c>
      <c r="G328" s="41">
        <v>7767.375</v>
      </c>
      <c r="H328" t="str">
        <f>VLOOKUP(Table8[[#This Row],[Supplier]],Table37[[Vendor_ID]:[Reputation Test]],12,0)</f>
        <v>F</v>
      </c>
      <c r="I328">
        <f>VLOOKUP(Table8[[#This Row],[PurchaseOrderID]],Purchase_Order!$A$2:$E$1228,5,0)</f>
        <v>1560</v>
      </c>
      <c r="K328">
        <f>COUNTIFS(Table37[ProductID],Table8[[#This Row],[ProductID]],Table37[Reputation Test],Table8[[#This Row],[REPUTASI]],Table37[Price],"&lt;"&amp;Table8[[#This Row],[UnitPrice]])</f>
        <v>2</v>
      </c>
      <c r="L328" s="80" t="str">
        <f>IF(Table8[[#This Row],[test]]&gt;0,"Ada vendor yang menjual produk dengan harga lebih murah","")</f>
        <v>Ada vendor yang menjual produk dengan harga lebih murah</v>
      </c>
    </row>
    <row r="329" spans="1:12" x14ac:dyDescent="0.25">
      <c r="A329" s="5">
        <v>443</v>
      </c>
      <c r="B329" s="5">
        <v>972</v>
      </c>
      <c r="C329" s="10">
        <v>44062</v>
      </c>
      <c r="D329" s="5">
        <v>60</v>
      </c>
      <c r="E329" s="5">
        <v>492</v>
      </c>
      <c r="F329" s="40">
        <v>50.263500000000001</v>
      </c>
      <c r="G329" s="40">
        <v>3015.81</v>
      </c>
      <c r="H329" t="str">
        <f>VLOOKUP(Table8[[#This Row],[Supplier]],Table37[[Vendor_ID]:[Reputation Test]],12,0)</f>
        <v>F</v>
      </c>
      <c r="I329">
        <f>VLOOKUP(Table8[[#This Row],[PurchaseOrderID]],Purchase_Order!$A$2:$E$1228,5,0)</f>
        <v>1692</v>
      </c>
      <c r="K329">
        <f>COUNTIFS(Table37[ProductID],Table8[[#This Row],[ProductID]],Table37[Reputation Test],Table8[[#This Row],[REPUTASI]],Table37[Price],"&lt;"&amp;Table8[[#This Row],[UnitPrice]])</f>
        <v>2</v>
      </c>
      <c r="L329" s="80" t="str">
        <f>IF(Table8[[#This Row],[test]]&gt;0,"Ada vendor yang menjual produk dengan harga lebih murah","")</f>
        <v>Ada vendor yang menjual produk dengan harga lebih murah</v>
      </c>
    </row>
    <row r="330" spans="1:12" x14ac:dyDescent="0.25">
      <c r="A330" s="4">
        <v>443</v>
      </c>
      <c r="B330" s="4">
        <v>973</v>
      </c>
      <c r="C330" s="11">
        <v>44062</v>
      </c>
      <c r="D330" s="4">
        <v>60</v>
      </c>
      <c r="E330" s="4">
        <v>493</v>
      </c>
      <c r="F330" s="41">
        <v>57.151499999999999</v>
      </c>
      <c r="G330" s="41">
        <v>3429.09</v>
      </c>
      <c r="H330" t="str">
        <f>VLOOKUP(Table8[[#This Row],[Supplier]],Table37[[Vendor_ID]:[Reputation Test]],12,0)</f>
        <v>F</v>
      </c>
      <c r="I330">
        <f>VLOOKUP(Table8[[#This Row],[PurchaseOrderID]],Purchase_Order!$A$2:$E$1228,5,0)</f>
        <v>1692</v>
      </c>
      <c r="K330">
        <f>COUNTIFS(Table37[ProductID],Table8[[#This Row],[ProductID]],Table37[Reputation Test],Table8[[#This Row],[REPUTASI]],Table37[Price],"&lt;"&amp;Table8[[#This Row],[UnitPrice]])</f>
        <v>2</v>
      </c>
      <c r="L330" s="80" t="str">
        <f>IF(Table8[[#This Row],[test]]&gt;0,"Ada vendor yang menjual produk dengan harga lebih murah","")</f>
        <v>Ada vendor yang menjual produk dengan harga lebih murah</v>
      </c>
    </row>
    <row r="331" spans="1:12" x14ac:dyDescent="0.25">
      <c r="A331" s="5">
        <v>443</v>
      </c>
      <c r="B331" s="5">
        <v>974</v>
      </c>
      <c r="C331" s="10">
        <v>44062</v>
      </c>
      <c r="D331" s="5">
        <v>60</v>
      </c>
      <c r="E331" s="5">
        <v>494</v>
      </c>
      <c r="F331" s="40">
        <v>53.203499999999998</v>
      </c>
      <c r="G331" s="40">
        <v>3192.21</v>
      </c>
      <c r="H331" t="str">
        <f>VLOOKUP(Table8[[#This Row],[Supplier]],Table37[[Vendor_ID]:[Reputation Test]],12,0)</f>
        <v>F</v>
      </c>
      <c r="I331">
        <f>VLOOKUP(Table8[[#This Row],[PurchaseOrderID]],Purchase_Order!$A$2:$E$1228,5,0)</f>
        <v>1692</v>
      </c>
      <c r="K331">
        <f>COUNTIFS(Table37[ProductID],Table8[[#This Row],[ProductID]],Table37[Reputation Test],Table8[[#This Row],[REPUTASI]],Table37[Price],"&lt;"&amp;Table8[[#This Row],[UnitPrice]])</f>
        <v>2</v>
      </c>
      <c r="L331" s="80" t="str">
        <f>IF(Table8[[#This Row],[test]]&gt;0,"Ada vendor yang menjual produk dengan harga lebih murah","")</f>
        <v>Ada vendor yang menjual produk dengan harga lebih murah</v>
      </c>
    </row>
    <row r="332" spans="1:12" x14ac:dyDescent="0.25">
      <c r="A332" s="4">
        <v>444</v>
      </c>
      <c r="B332" s="4">
        <v>975</v>
      </c>
      <c r="C332" s="11">
        <v>44062</v>
      </c>
      <c r="D332" s="4">
        <v>550</v>
      </c>
      <c r="E332" s="4">
        <v>910</v>
      </c>
      <c r="F332" s="41">
        <v>40.939500000000002</v>
      </c>
      <c r="G332" s="41">
        <v>22516.724999999999</v>
      </c>
      <c r="H332" t="str">
        <f>VLOOKUP(Table8[[#This Row],[Supplier]],Table37[[Vendor_ID]:[Reputation Test]],12,0)</f>
        <v>F</v>
      </c>
      <c r="I332">
        <f>VLOOKUP(Table8[[#This Row],[PurchaseOrderID]],Purchase_Order!$A$2:$E$1228,5,0)</f>
        <v>1696</v>
      </c>
      <c r="K332">
        <f>COUNTIFS(Table37[ProductID],Table8[[#This Row],[ProductID]],Table37[Reputation Test],Table8[[#This Row],[REPUTASI]],Table37[Price],"&lt;"&amp;Table8[[#This Row],[UnitPrice]])</f>
        <v>1</v>
      </c>
      <c r="L332" s="80" t="str">
        <f>IF(Table8[[#This Row],[test]]&gt;0,"Ada vendor yang menjual produk dengan harga lebih murah","")</f>
        <v>Ada vendor yang menjual produk dengan harga lebih murah</v>
      </c>
    </row>
    <row r="333" spans="1:12" x14ac:dyDescent="0.25">
      <c r="A333" s="5">
        <v>444</v>
      </c>
      <c r="B333" s="5">
        <v>976</v>
      </c>
      <c r="C333" s="10">
        <v>44062</v>
      </c>
      <c r="D333" s="5">
        <v>550</v>
      </c>
      <c r="E333" s="5">
        <v>911</v>
      </c>
      <c r="F333" s="40">
        <v>21.0945</v>
      </c>
      <c r="G333" s="40">
        <v>11601.975</v>
      </c>
      <c r="H333" t="str">
        <f>VLOOKUP(Table8[[#This Row],[Supplier]],Table37[[Vendor_ID]:[Reputation Test]],12,0)</f>
        <v>F</v>
      </c>
      <c r="I333">
        <f>VLOOKUP(Table8[[#This Row],[PurchaseOrderID]],Purchase_Order!$A$2:$E$1228,5,0)</f>
        <v>1696</v>
      </c>
      <c r="K333">
        <f>COUNTIFS(Table37[ProductID],Table8[[#This Row],[ProductID]],Table37[Reputation Test],Table8[[#This Row],[REPUTASI]],Table37[Price],"&lt;"&amp;Table8[[#This Row],[UnitPrice]])</f>
        <v>2</v>
      </c>
      <c r="L333" s="80" t="str">
        <f>IF(Table8[[#This Row],[test]]&gt;0,"Ada vendor yang menjual produk dengan harga lebih murah","")</f>
        <v>Ada vendor yang menjual produk dengan harga lebih murah</v>
      </c>
    </row>
    <row r="334" spans="1:12" x14ac:dyDescent="0.25">
      <c r="A334" s="4">
        <v>445</v>
      </c>
      <c r="B334" s="4">
        <v>977</v>
      </c>
      <c r="C334" s="11">
        <v>44062</v>
      </c>
      <c r="D334" s="4">
        <v>60</v>
      </c>
      <c r="E334" s="4">
        <v>506</v>
      </c>
      <c r="F334" s="41">
        <v>9.1980000000000004</v>
      </c>
      <c r="G334" s="41">
        <v>551.88</v>
      </c>
      <c r="H334" t="str">
        <f>VLOOKUP(Table8[[#This Row],[Supplier]],Table37[[Vendor_ID]:[Reputation Test]],12,0)</f>
        <v>F</v>
      </c>
      <c r="I334">
        <f>VLOOKUP(Table8[[#This Row],[PurchaseOrderID]],Purchase_Order!$A$2:$E$1228,5,0)</f>
        <v>1504</v>
      </c>
      <c r="K334">
        <f>COUNTIFS(Table37[ProductID],Table8[[#This Row],[ProductID]],Table37[Reputation Test],Table8[[#This Row],[REPUTASI]],Table37[Price],"&lt;"&amp;Table8[[#This Row],[UnitPrice]])</f>
        <v>1</v>
      </c>
      <c r="L334" s="80" t="str">
        <f>IF(Table8[[#This Row],[test]]&gt;0,"Ada vendor yang menjual produk dengan harga lebih murah","")</f>
        <v>Ada vendor yang menjual produk dengan harga lebih murah</v>
      </c>
    </row>
    <row r="335" spans="1:12" x14ac:dyDescent="0.25">
      <c r="A335" s="5">
        <v>446</v>
      </c>
      <c r="B335" s="5">
        <v>978</v>
      </c>
      <c r="C335" s="10">
        <v>44062</v>
      </c>
      <c r="D335" s="5">
        <v>550</v>
      </c>
      <c r="E335" s="5">
        <v>351</v>
      </c>
      <c r="F335" s="40">
        <v>5.7750000000000004</v>
      </c>
      <c r="G335" s="40">
        <v>3176.25</v>
      </c>
      <c r="H335" t="str">
        <f>VLOOKUP(Table8[[#This Row],[Supplier]],Table37[[Vendor_ID]:[Reputation Test]],12,0)</f>
        <v>F</v>
      </c>
      <c r="I335">
        <f>VLOOKUP(Table8[[#This Row],[PurchaseOrderID]],Purchase_Order!$A$2:$E$1228,5,0)</f>
        <v>1544</v>
      </c>
      <c r="K335">
        <f>COUNTIFS(Table37[ProductID],Table8[[#This Row],[ProductID]],Table37[Reputation Test],Table8[[#This Row],[REPUTASI]],Table37[Price],"&lt;"&amp;Table8[[#This Row],[UnitPrice]])</f>
        <v>1</v>
      </c>
      <c r="L335" s="80" t="str">
        <f>IF(Table8[[#This Row],[test]]&gt;0,"Ada vendor yang menjual produk dengan harga lebih murah","")</f>
        <v>Ada vendor yang menjual produk dengan harga lebih murah</v>
      </c>
    </row>
    <row r="336" spans="1:12" x14ac:dyDescent="0.25">
      <c r="A336" s="4">
        <v>446</v>
      </c>
      <c r="B336" s="4">
        <v>979</v>
      </c>
      <c r="C336" s="11">
        <v>44062</v>
      </c>
      <c r="D336" s="4">
        <v>550</v>
      </c>
      <c r="E336" s="4">
        <v>352</v>
      </c>
      <c r="F336" s="41">
        <v>1.155</v>
      </c>
      <c r="G336" s="41">
        <v>635.25</v>
      </c>
      <c r="H336" t="str">
        <f>VLOOKUP(Table8[[#This Row],[Supplier]],Table37[[Vendor_ID]:[Reputation Test]],12,0)</f>
        <v>F</v>
      </c>
      <c r="I336">
        <f>VLOOKUP(Table8[[#This Row],[PurchaseOrderID]],Purchase_Order!$A$2:$E$1228,5,0)</f>
        <v>1544</v>
      </c>
      <c r="K336">
        <f>COUNTIFS(Table37[ProductID],Table8[[#This Row],[ProductID]],Table37[Reputation Test],Table8[[#This Row],[REPUTASI]],Table37[Price],"&lt;"&amp;Table8[[#This Row],[UnitPrice]])</f>
        <v>1</v>
      </c>
      <c r="L336" s="80" t="str">
        <f>IF(Table8[[#This Row],[test]]&gt;0,"Ada vendor yang menjual produk dengan harga lebih murah","")</f>
        <v>Ada vendor yang menjual produk dengan harga lebih murah</v>
      </c>
    </row>
    <row r="337" spans="1:12" x14ac:dyDescent="0.25">
      <c r="A337" s="5">
        <v>446</v>
      </c>
      <c r="B337" s="5">
        <v>980</v>
      </c>
      <c r="C337" s="10">
        <v>44062</v>
      </c>
      <c r="D337" s="5">
        <v>550</v>
      </c>
      <c r="E337" s="5">
        <v>679</v>
      </c>
      <c r="F337" s="40">
        <v>5.7750000000000004</v>
      </c>
      <c r="G337" s="40">
        <v>3176.25</v>
      </c>
      <c r="H337" t="str">
        <f>VLOOKUP(Table8[[#This Row],[Supplier]],Table37[[Vendor_ID]:[Reputation Test]],12,0)</f>
        <v>F</v>
      </c>
      <c r="I337">
        <f>VLOOKUP(Table8[[#This Row],[PurchaseOrderID]],Purchase_Order!$A$2:$E$1228,5,0)</f>
        <v>1544</v>
      </c>
      <c r="K337">
        <f>COUNTIFS(Table37[ProductID],Table8[[#This Row],[ProductID]],Table37[Reputation Test],Table8[[#This Row],[REPUTASI]],Table37[Price],"&lt;"&amp;Table8[[#This Row],[UnitPrice]])</f>
        <v>1</v>
      </c>
      <c r="L337" s="80" t="str">
        <f>IF(Table8[[#This Row],[test]]&gt;0,"Ada vendor yang menjual produk dengan harga lebih murah","")</f>
        <v>Ada vendor yang menjual produk dengan harga lebih murah</v>
      </c>
    </row>
    <row r="338" spans="1:12" x14ac:dyDescent="0.25">
      <c r="A338" s="4">
        <v>447</v>
      </c>
      <c r="B338" s="4">
        <v>981</v>
      </c>
      <c r="C338" s="11">
        <v>44062</v>
      </c>
      <c r="D338" s="4">
        <v>550</v>
      </c>
      <c r="E338" s="4">
        <v>507</v>
      </c>
      <c r="F338" s="41">
        <v>23.393999999999998</v>
      </c>
      <c r="G338" s="41">
        <v>12866.7</v>
      </c>
      <c r="H338" t="str">
        <f>VLOOKUP(Table8[[#This Row],[Supplier]],Table37[[Vendor_ID]:[Reputation Test]],12,0)</f>
        <v>B</v>
      </c>
      <c r="I338">
        <f>VLOOKUP(Table8[[#This Row],[PurchaseOrderID]],Purchase_Order!$A$2:$E$1228,5,0)</f>
        <v>1530</v>
      </c>
      <c r="K338">
        <f>COUNTIFS(Table37[ProductID],Table8[[#This Row],[ProductID]],Table37[Reputation Test],Table8[[#This Row],[REPUTASI]],Table37[Price],"&lt;"&amp;Table8[[#This Row],[UnitPrice]])</f>
        <v>1</v>
      </c>
      <c r="L338" s="80" t="str">
        <f>IF(Table8[[#This Row],[test]]&gt;0,"Ada vendor yang menjual produk dengan harga lebih murah","")</f>
        <v>Ada vendor yang menjual produk dengan harga lebih murah</v>
      </c>
    </row>
    <row r="339" spans="1:12" x14ac:dyDescent="0.25">
      <c r="A339" s="5">
        <v>447</v>
      </c>
      <c r="B339" s="5">
        <v>982</v>
      </c>
      <c r="C339" s="10">
        <v>44062</v>
      </c>
      <c r="D339" s="5">
        <v>550</v>
      </c>
      <c r="E339" s="5">
        <v>508</v>
      </c>
      <c r="F339" s="40">
        <v>27.6465</v>
      </c>
      <c r="G339" s="40">
        <v>15205.575000000001</v>
      </c>
      <c r="H339" t="str">
        <f>VLOOKUP(Table8[[#This Row],[Supplier]],Table37[[Vendor_ID]:[Reputation Test]],12,0)</f>
        <v>B</v>
      </c>
      <c r="I339">
        <f>VLOOKUP(Table8[[#This Row],[PurchaseOrderID]],Purchase_Order!$A$2:$E$1228,5,0)</f>
        <v>1530</v>
      </c>
      <c r="K339">
        <f>COUNTIFS(Table37[ProductID],Table8[[#This Row],[ProductID]],Table37[Reputation Test],Table8[[#This Row],[REPUTASI]],Table37[Price],"&lt;"&amp;Table8[[#This Row],[UnitPrice]])</f>
        <v>1</v>
      </c>
      <c r="L339" s="80" t="str">
        <f>IF(Table8[[#This Row],[test]]&gt;0,"Ada vendor yang menjual produk dengan harga lebih murah","")</f>
        <v>Ada vendor yang menjual produk dengan harga lebih murah</v>
      </c>
    </row>
    <row r="340" spans="1:12" x14ac:dyDescent="0.25">
      <c r="A340" s="4">
        <v>448</v>
      </c>
      <c r="B340" s="4">
        <v>983</v>
      </c>
      <c r="C340" s="11">
        <v>44062</v>
      </c>
      <c r="D340" s="4">
        <v>550</v>
      </c>
      <c r="E340" s="4">
        <v>355</v>
      </c>
      <c r="F340" s="41">
        <v>1.365</v>
      </c>
      <c r="G340" s="41">
        <v>750.75</v>
      </c>
      <c r="H340" t="str">
        <f>VLOOKUP(Table8[[#This Row],[Supplier]],Table37[[Vendor_ID]:[Reputation Test]],12,0)</f>
        <v>B</v>
      </c>
      <c r="I340">
        <f>VLOOKUP(Table8[[#This Row],[PurchaseOrderID]],Purchase_Order!$A$2:$E$1228,5,0)</f>
        <v>1508</v>
      </c>
      <c r="K340">
        <f>COUNTIFS(Table37[ProductID],Table8[[#This Row],[ProductID]],Table37[Reputation Test],Table8[[#This Row],[REPUTASI]],Table37[Price],"&lt;"&amp;Table8[[#This Row],[UnitPrice]])</f>
        <v>1</v>
      </c>
      <c r="L340" s="80" t="str">
        <f>IF(Table8[[#This Row],[test]]&gt;0,"Ada vendor yang menjual produk dengan harga lebih murah","")</f>
        <v>Ada vendor yang menjual produk dengan harga lebih murah</v>
      </c>
    </row>
    <row r="341" spans="1:12" x14ac:dyDescent="0.25">
      <c r="A341" s="5">
        <v>448</v>
      </c>
      <c r="B341" s="5">
        <v>984</v>
      </c>
      <c r="C341" s="10">
        <v>44062</v>
      </c>
      <c r="D341" s="5">
        <v>550</v>
      </c>
      <c r="E341" s="5">
        <v>940</v>
      </c>
      <c r="F341" s="40">
        <v>62.9895</v>
      </c>
      <c r="G341" s="40">
        <v>34644.224999999999</v>
      </c>
      <c r="H341" t="str">
        <f>VLOOKUP(Table8[[#This Row],[Supplier]],Table37[[Vendor_ID]:[Reputation Test]],12,0)</f>
        <v>B</v>
      </c>
      <c r="I341">
        <f>VLOOKUP(Table8[[#This Row],[PurchaseOrderID]],Purchase_Order!$A$2:$E$1228,5,0)</f>
        <v>1508</v>
      </c>
      <c r="K341">
        <f>COUNTIFS(Table37[ProductID],Table8[[#This Row],[ProductID]],Table37[Reputation Test],Table8[[#This Row],[REPUTASI]],Table37[Price],"&lt;"&amp;Table8[[#This Row],[UnitPrice]])</f>
        <v>1</v>
      </c>
      <c r="L341" s="80" t="str">
        <f>IF(Table8[[#This Row],[test]]&gt;0,"Ada vendor yang menjual produk dengan harga lebih murah","")</f>
        <v>Ada vendor yang menjual produk dengan harga lebih murah</v>
      </c>
    </row>
    <row r="342" spans="1:12" x14ac:dyDescent="0.25">
      <c r="A342" s="4">
        <v>448</v>
      </c>
      <c r="B342" s="4">
        <v>985</v>
      </c>
      <c r="C342" s="11">
        <v>44062</v>
      </c>
      <c r="D342" s="4">
        <v>550</v>
      </c>
      <c r="E342" s="4">
        <v>535</v>
      </c>
      <c r="F342" s="41">
        <v>3.4860000000000002</v>
      </c>
      <c r="G342" s="41">
        <v>1917.3</v>
      </c>
      <c r="H342" t="str">
        <f>VLOOKUP(Table8[[#This Row],[Supplier]],Table37[[Vendor_ID]:[Reputation Test]],12,0)</f>
        <v>B</v>
      </c>
      <c r="I342">
        <f>VLOOKUP(Table8[[#This Row],[PurchaseOrderID]],Purchase_Order!$A$2:$E$1228,5,0)</f>
        <v>1508</v>
      </c>
      <c r="K342">
        <f>COUNTIFS(Table37[ProductID],Table8[[#This Row],[ProductID]],Table37[Reputation Test],Table8[[#This Row],[REPUTASI]],Table37[Price],"&lt;"&amp;Table8[[#This Row],[UnitPrice]])</f>
        <v>1</v>
      </c>
      <c r="L342" s="80" t="str">
        <f>IF(Table8[[#This Row],[test]]&gt;0,"Ada vendor yang menjual produk dengan harga lebih murah","")</f>
        <v>Ada vendor yang menjual produk dengan harga lebih murah</v>
      </c>
    </row>
    <row r="343" spans="1:12" x14ac:dyDescent="0.25">
      <c r="A343" s="5">
        <v>449</v>
      </c>
      <c r="B343" s="5">
        <v>986</v>
      </c>
      <c r="C343" s="10">
        <v>44063</v>
      </c>
      <c r="D343" s="5">
        <v>550</v>
      </c>
      <c r="E343" s="5">
        <v>351</v>
      </c>
      <c r="F343" s="40">
        <v>6.1950000000000003</v>
      </c>
      <c r="G343" s="40">
        <v>3407.25</v>
      </c>
      <c r="H343" t="str">
        <f>VLOOKUP(Table8[[#This Row],[Supplier]],Table37[[Vendor_ID]:[Reputation Test]],12,0)</f>
        <v>F</v>
      </c>
      <c r="I343">
        <f>VLOOKUP(Table8[[#This Row],[PurchaseOrderID]],Purchase_Order!$A$2:$E$1228,5,0)</f>
        <v>1694</v>
      </c>
      <c r="K343">
        <f>COUNTIFS(Table37[ProductID],Table8[[#This Row],[ProductID]],Table37[Reputation Test],Table8[[#This Row],[REPUTASI]],Table37[Price],"&lt;"&amp;Table8[[#This Row],[UnitPrice]])</f>
        <v>2</v>
      </c>
      <c r="L343" s="80" t="str">
        <f>IF(Table8[[#This Row],[test]]&gt;0,"Ada vendor yang menjual produk dengan harga lebih murah","")</f>
        <v>Ada vendor yang menjual produk dengan harga lebih murah</v>
      </c>
    </row>
    <row r="344" spans="1:12" x14ac:dyDescent="0.25">
      <c r="A344" s="4">
        <v>449</v>
      </c>
      <c r="B344" s="4">
        <v>987</v>
      </c>
      <c r="C344" s="11">
        <v>44063</v>
      </c>
      <c r="D344" s="4">
        <v>550</v>
      </c>
      <c r="E344" s="4">
        <v>352</v>
      </c>
      <c r="F344" s="41">
        <v>1.47</v>
      </c>
      <c r="G344" s="41">
        <v>808.5</v>
      </c>
      <c r="H344" t="str">
        <f>VLOOKUP(Table8[[#This Row],[Supplier]],Table37[[Vendor_ID]:[Reputation Test]],12,0)</f>
        <v>F</v>
      </c>
      <c r="I344">
        <f>VLOOKUP(Table8[[#This Row],[PurchaseOrderID]],Purchase_Order!$A$2:$E$1228,5,0)</f>
        <v>1694</v>
      </c>
      <c r="K344">
        <f>COUNTIFS(Table37[ProductID],Table8[[#This Row],[ProductID]],Table37[Reputation Test],Table8[[#This Row],[REPUTASI]],Table37[Price],"&lt;"&amp;Table8[[#This Row],[UnitPrice]])</f>
        <v>2</v>
      </c>
      <c r="L344" s="80" t="str">
        <f>IF(Table8[[#This Row],[test]]&gt;0,"Ada vendor yang menjual produk dengan harga lebih murah","")</f>
        <v>Ada vendor yang menjual produk dengan harga lebih murah</v>
      </c>
    </row>
    <row r="345" spans="1:12" x14ac:dyDescent="0.25">
      <c r="A345" s="5">
        <v>449</v>
      </c>
      <c r="B345" s="5">
        <v>988</v>
      </c>
      <c r="C345" s="10">
        <v>44063</v>
      </c>
      <c r="D345" s="5">
        <v>550</v>
      </c>
      <c r="E345" s="5">
        <v>679</v>
      </c>
      <c r="F345" s="40">
        <v>6.1950000000000003</v>
      </c>
      <c r="G345" s="40">
        <v>3407.25</v>
      </c>
      <c r="H345" t="str">
        <f>VLOOKUP(Table8[[#This Row],[Supplier]],Table37[[Vendor_ID]:[Reputation Test]],12,0)</f>
        <v>F</v>
      </c>
      <c r="I345">
        <f>VLOOKUP(Table8[[#This Row],[PurchaseOrderID]],Purchase_Order!$A$2:$E$1228,5,0)</f>
        <v>1694</v>
      </c>
      <c r="K345">
        <f>COUNTIFS(Table37[ProductID],Table8[[#This Row],[ProductID]],Table37[Reputation Test],Table8[[#This Row],[REPUTASI]],Table37[Price],"&lt;"&amp;Table8[[#This Row],[UnitPrice]])</f>
        <v>2</v>
      </c>
      <c r="L345" s="80" t="str">
        <f>IF(Table8[[#This Row],[test]]&gt;0,"Ada vendor yang menjual produk dengan harga lebih murah","")</f>
        <v>Ada vendor yang menjual produk dengan harga lebih murah</v>
      </c>
    </row>
    <row r="346" spans="1:12" x14ac:dyDescent="0.25">
      <c r="A346" s="4">
        <v>450</v>
      </c>
      <c r="B346" s="4">
        <v>989</v>
      </c>
      <c r="C346" s="11">
        <v>44063</v>
      </c>
      <c r="D346" s="4">
        <v>550</v>
      </c>
      <c r="E346" s="4">
        <v>507</v>
      </c>
      <c r="F346" s="41">
        <v>22.165500000000002</v>
      </c>
      <c r="G346" s="41">
        <v>12191.025</v>
      </c>
      <c r="H346" t="str">
        <f>VLOOKUP(Table8[[#This Row],[Supplier]],Table37[[Vendor_ID]:[Reputation Test]],12,0)</f>
        <v>F</v>
      </c>
      <c r="I346">
        <f>VLOOKUP(Table8[[#This Row],[PurchaseOrderID]],Purchase_Order!$A$2:$E$1228,5,0)</f>
        <v>1624</v>
      </c>
      <c r="K346">
        <f>COUNTIFS(Table37[ProductID],Table8[[#This Row],[ProductID]],Table37[Reputation Test],Table8[[#This Row],[REPUTASI]],Table37[Price],"&lt;"&amp;Table8[[#This Row],[UnitPrice]])</f>
        <v>1</v>
      </c>
      <c r="L346" s="80" t="str">
        <f>IF(Table8[[#This Row],[test]]&gt;0,"Ada vendor yang menjual produk dengan harga lebih murah","")</f>
        <v>Ada vendor yang menjual produk dengan harga lebih murah</v>
      </c>
    </row>
    <row r="347" spans="1:12" x14ac:dyDescent="0.25">
      <c r="A347" s="5">
        <v>450</v>
      </c>
      <c r="B347" s="5">
        <v>990</v>
      </c>
      <c r="C347" s="10">
        <v>44063</v>
      </c>
      <c r="D347" s="5">
        <v>550</v>
      </c>
      <c r="E347" s="5">
        <v>508</v>
      </c>
      <c r="F347" s="40">
        <v>29.284500000000001</v>
      </c>
      <c r="G347" s="40">
        <v>16106.475</v>
      </c>
      <c r="H347" t="str">
        <f>VLOOKUP(Table8[[#This Row],[Supplier]],Table37[[Vendor_ID]:[Reputation Test]],12,0)</f>
        <v>F</v>
      </c>
      <c r="I347">
        <f>VLOOKUP(Table8[[#This Row],[PurchaseOrderID]],Purchase_Order!$A$2:$E$1228,5,0)</f>
        <v>1624</v>
      </c>
      <c r="K347">
        <f>COUNTIFS(Table37[ProductID],Table8[[#This Row],[ProductID]],Table37[Reputation Test],Table8[[#This Row],[REPUTASI]],Table37[Price],"&lt;"&amp;Table8[[#This Row],[UnitPrice]])</f>
        <v>1</v>
      </c>
      <c r="L347" s="80" t="str">
        <f>IF(Table8[[#This Row],[test]]&gt;0,"Ada vendor yang menjual produk dengan harga lebih murah","")</f>
        <v>Ada vendor yang menjual produk dengan harga lebih murah</v>
      </c>
    </row>
    <row r="348" spans="1:12" x14ac:dyDescent="0.25">
      <c r="A348" s="4">
        <v>451</v>
      </c>
      <c r="B348" s="4">
        <v>991</v>
      </c>
      <c r="C348" s="11">
        <v>44063</v>
      </c>
      <c r="D348" s="4">
        <v>3</v>
      </c>
      <c r="E348" s="4">
        <v>491</v>
      </c>
      <c r="F348" s="41">
        <v>19.9815</v>
      </c>
      <c r="G348" s="41">
        <v>59.944499999999998</v>
      </c>
      <c r="H348" t="str">
        <f>VLOOKUP(Table8[[#This Row],[Supplier]],Table37[[Vendor_ID]:[Reputation Test]],12,0)</f>
        <v>A</v>
      </c>
      <c r="I348">
        <f>VLOOKUP(Table8[[#This Row],[PurchaseOrderID]],Purchase_Order!$A$2:$E$1228,5,0)</f>
        <v>1548</v>
      </c>
      <c r="K348">
        <f>COUNTIFS(Table37[ProductID],Table8[[#This Row],[ProductID]],Table37[Reputation Test],Table8[[#This Row],[REPUTASI]],Table37[Price],"&lt;"&amp;Table8[[#This Row],[UnitPrice]])</f>
        <v>2</v>
      </c>
      <c r="L348" s="80" t="str">
        <f>IF(Table8[[#This Row],[test]]&gt;0,"Ada vendor yang menjual produk dengan harga lebih murah","")</f>
        <v>Ada vendor yang menjual produk dengan harga lebih murah</v>
      </c>
    </row>
    <row r="349" spans="1:12" x14ac:dyDescent="0.25">
      <c r="A349" s="5">
        <v>452</v>
      </c>
      <c r="B349" s="5">
        <v>992</v>
      </c>
      <c r="C349" s="10">
        <v>44063</v>
      </c>
      <c r="D349" s="5">
        <v>3</v>
      </c>
      <c r="E349" s="5">
        <v>346</v>
      </c>
      <c r="F349" s="40">
        <v>41.244</v>
      </c>
      <c r="G349" s="40">
        <v>123.732</v>
      </c>
      <c r="H349" t="str">
        <f>VLOOKUP(Table8[[#This Row],[Supplier]],Table37[[Vendor_ID]:[Reputation Test]],12,0)</f>
        <v>A</v>
      </c>
      <c r="I349">
        <f>VLOOKUP(Table8[[#This Row],[PurchaseOrderID]],Purchase_Order!$A$2:$E$1228,5,0)</f>
        <v>1598</v>
      </c>
      <c r="K349">
        <f>COUNTIFS(Table37[ProductID],Table8[[#This Row],[ProductID]],Table37[Reputation Test],Table8[[#This Row],[REPUTASI]],Table37[Price],"&lt;"&amp;Table8[[#This Row],[UnitPrice]])</f>
        <v>1</v>
      </c>
      <c r="L349" s="80" t="str">
        <f>IF(Table8[[#This Row],[test]]&gt;0,"Ada vendor yang menjual produk dengan harga lebih murah","")</f>
        <v>Ada vendor yang menjual produk dengan harga lebih murah</v>
      </c>
    </row>
    <row r="350" spans="1:12" x14ac:dyDescent="0.25">
      <c r="A350" s="4">
        <v>452</v>
      </c>
      <c r="B350" s="4">
        <v>993</v>
      </c>
      <c r="C350" s="11">
        <v>44063</v>
      </c>
      <c r="D350" s="4">
        <v>3</v>
      </c>
      <c r="E350" s="4">
        <v>347</v>
      </c>
      <c r="F350" s="41">
        <v>36.970500000000001</v>
      </c>
      <c r="G350" s="41">
        <v>110.9115</v>
      </c>
      <c r="H350" t="str">
        <f>VLOOKUP(Table8[[#This Row],[Supplier]],Table37[[Vendor_ID]:[Reputation Test]],12,0)</f>
        <v>A</v>
      </c>
      <c r="I350">
        <f>VLOOKUP(Table8[[#This Row],[PurchaseOrderID]],Purchase_Order!$A$2:$E$1228,5,0)</f>
        <v>1598</v>
      </c>
      <c r="K350">
        <f>COUNTIFS(Table37[ProductID],Table8[[#This Row],[ProductID]],Table37[Reputation Test],Table8[[#This Row],[REPUTASI]],Table37[Price],"&lt;"&amp;Table8[[#This Row],[UnitPrice]])</f>
        <v>1</v>
      </c>
      <c r="L350" s="80" t="str">
        <f>IF(Table8[[#This Row],[test]]&gt;0,"Ada vendor yang menjual produk dengan harga lebih murah","")</f>
        <v>Ada vendor yang menjual produk dengan harga lebih murah</v>
      </c>
    </row>
    <row r="351" spans="1:12" x14ac:dyDescent="0.25">
      <c r="A351" s="5">
        <v>453</v>
      </c>
      <c r="B351" s="5">
        <v>994</v>
      </c>
      <c r="C351" s="10">
        <v>44063</v>
      </c>
      <c r="D351" s="5">
        <v>550</v>
      </c>
      <c r="E351" s="5">
        <v>935</v>
      </c>
      <c r="F351" s="40">
        <v>31.4895</v>
      </c>
      <c r="G351" s="40">
        <v>17319.224999999999</v>
      </c>
      <c r="H351" t="str">
        <f>VLOOKUP(Table8[[#This Row],[Supplier]],Table37[[Vendor_ID]:[Reputation Test]],12,0)</f>
        <v>F</v>
      </c>
      <c r="I351">
        <f>VLOOKUP(Table8[[#This Row],[PurchaseOrderID]],Purchase_Order!$A$2:$E$1228,5,0)</f>
        <v>1658</v>
      </c>
      <c r="K351">
        <f>COUNTIFS(Table37[ProductID],Table8[[#This Row],[ProductID]],Table37[Reputation Test],Table8[[#This Row],[REPUTASI]],Table37[Price],"&lt;"&amp;Table8[[#This Row],[UnitPrice]])</f>
        <v>2</v>
      </c>
      <c r="L351" s="80" t="str">
        <f>IF(Table8[[#This Row],[test]]&gt;0,"Ada vendor yang menjual produk dengan harga lebih murah","")</f>
        <v>Ada vendor yang menjual produk dengan harga lebih murah</v>
      </c>
    </row>
    <row r="352" spans="1:12" x14ac:dyDescent="0.25">
      <c r="A352" s="4">
        <v>453</v>
      </c>
      <c r="B352" s="4">
        <v>995</v>
      </c>
      <c r="C352" s="11">
        <v>44063</v>
      </c>
      <c r="D352" s="4">
        <v>550</v>
      </c>
      <c r="E352" s="4">
        <v>936</v>
      </c>
      <c r="F352" s="41">
        <v>48.289499999999997</v>
      </c>
      <c r="G352" s="41">
        <v>26559.224999999999</v>
      </c>
      <c r="H352" t="str">
        <f>VLOOKUP(Table8[[#This Row],[Supplier]],Table37[[Vendor_ID]:[Reputation Test]],12,0)</f>
        <v>F</v>
      </c>
      <c r="I352">
        <f>VLOOKUP(Table8[[#This Row],[PurchaseOrderID]],Purchase_Order!$A$2:$E$1228,5,0)</f>
        <v>1658</v>
      </c>
      <c r="K352">
        <f>COUNTIFS(Table37[ProductID],Table8[[#This Row],[ProductID]],Table37[Reputation Test],Table8[[#This Row],[REPUTASI]],Table37[Price],"&lt;"&amp;Table8[[#This Row],[UnitPrice]])</f>
        <v>2</v>
      </c>
      <c r="L352" s="80" t="str">
        <f>IF(Table8[[#This Row],[test]]&gt;0,"Ada vendor yang menjual produk dengan harga lebih murah","")</f>
        <v>Ada vendor yang menjual produk dengan harga lebih murah</v>
      </c>
    </row>
    <row r="353" spans="1:12" x14ac:dyDescent="0.25">
      <c r="A353" s="5">
        <v>454</v>
      </c>
      <c r="B353" s="5">
        <v>996</v>
      </c>
      <c r="C353" s="10">
        <v>44063</v>
      </c>
      <c r="D353" s="5">
        <v>3</v>
      </c>
      <c r="E353" s="5">
        <v>375</v>
      </c>
      <c r="F353" s="40">
        <v>43.344000000000001</v>
      </c>
      <c r="G353" s="40">
        <v>130.03200000000001</v>
      </c>
      <c r="H353" t="str">
        <f>VLOOKUP(Table8[[#This Row],[Supplier]],Table37[[Vendor_ID]:[Reputation Test]],12,0)</f>
        <v>A</v>
      </c>
      <c r="I353">
        <f>VLOOKUP(Table8[[#This Row],[PurchaseOrderID]],Purchase_Order!$A$2:$E$1228,5,0)</f>
        <v>1536</v>
      </c>
      <c r="K353">
        <f>COUNTIFS(Table37[ProductID],Table8[[#This Row],[ProductID]],Table37[Reputation Test],Table8[[#This Row],[REPUTASI]],Table37[Price],"&lt;"&amp;Table8[[#This Row],[UnitPrice]])</f>
        <v>2</v>
      </c>
      <c r="L353" s="80" t="str">
        <f>IF(Table8[[#This Row],[test]]&gt;0,"Ada vendor yang menjual produk dengan harga lebih murah","")</f>
        <v>Ada vendor yang menjual produk dengan harga lebih murah</v>
      </c>
    </row>
    <row r="354" spans="1:12" x14ac:dyDescent="0.25">
      <c r="A354" s="4">
        <v>454</v>
      </c>
      <c r="B354" s="4">
        <v>997</v>
      </c>
      <c r="C354" s="11">
        <v>44063</v>
      </c>
      <c r="D354" s="4">
        <v>3</v>
      </c>
      <c r="E354" s="4">
        <v>376</v>
      </c>
      <c r="F354" s="41">
        <v>39.070500000000003</v>
      </c>
      <c r="G354" s="41">
        <v>117.2115</v>
      </c>
      <c r="H354" t="str">
        <f>VLOOKUP(Table8[[#This Row],[Supplier]],Table37[[Vendor_ID]:[Reputation Test]],12,0)</f>
        <v>A</v>
      </c>
      <c r="I354">
        <f>VLOOKUP(Table8[[#This Row],[PurchaseOrderID]],Purchase_Order!$A$2:$E$1228,5,0)</f>
        <v>1536</v>
      </c>
      <c r="K354">
        <f>COUNTIFS(Table37[ProductID],Table8[[#This Row],[ProductID]],Table37[Reputation Test],Table8[[#This Row],[REPUTASI]],Table37[Price],"&lt;"&amp;Table8[[#This Row],[UnitPrice]])</f>
        <v>1</v>
      </c>
      <c r="L354" s="80" t="str">
        <f>IF(Table8[[#This Row],[test]]&gt;0,"Ada vendor yang menjual produk dengan harga lebih murah","")</f>
        <v>Ada vendor yang menjual produk dengan harga lebih murah</v>
      </c>
    </row>
    <row r="355" spans="1:12" x14ac:dyDescent="0.25">
      <c r="A355" s="5">
        <v>455</v>
      </c>
      <c r="B355" s="5">
        <v>998</v>
      </c>
      <c r="C355" s="10">
        <v>44063</v>
      </c>
      <c r="D355" s="5">
        <v>550</v>
      </c>
      <c r="E355" s="5">
        <v>480</v>
      </c>
      <c r="F355" s="40">
        <v>11.6655</v>
      </c>
      <c r="G355" s="40">
        <v>6416.0249999999996</v>
      </c>
      <c r="H355" t="str">
        <f>VLOOKUP(Table8[[#This Row],[Supplier]],Table37[[Vendor_ID]:[Reputation Test]],12,0)</f>
        <v>F</v>
      </c>
      <c r="I355">
        <f>VLOOKUP(Table8[[#This Row],[PurchaseOrderID]],Purchase_Order!$A$2:$E$1228,5,0)</f>
        <v>1568</v>
      </c>
      <c r="K355">
        <f>COUNTIFS(Table37[ProductID],Table8[[#This Row],[ProductID]],Table37[Reputation Test],Table8[[#This Row],[REPUTASI]],Table37[Price],"&lt;"&amp;Table8[[#This Row],[UnitPrice]])</f>
        <v>1</v>
      </c>
      <c r="L355" s="80" t="str">
        <f>IF(Table8[[#This Row],[test]]&gt;0,"Ada vendor yang menjual produk dengan harga lebih murah","")</f>
        <v>Ada vendor yang menjual produk dengan harga lebih murah</v>
      </c>
    </row>
    <row r="356" spans="1:12" x14ac:dyDescent="0.25">
      <c r="A356" s="4">
        <v>455</v>
      </c>
      <c r="B356" s="4">
        <v>999</v>
      </c>
      <c r="C356" s="11">
        <v>44063</v>
      </c>
      <c r="D356" s="4">
        <v>550</v>
      </c>
      <c r="E356" s="4">
        <v>481</v>
      </c>
      <c r="F356" s="41">
        <v>11.087999999999999</v>
      </c>
      <c r="G356" s="41">
        <v>6098.4</v>
      </c>
      <c r="H356" t="str">
        <f>VLOOKUP(Table8[[#This Row],[Supplier]],Table37[[Vendor_ID]:[Reputation Test]],12,0)</f>
        <v>F</v>
      </c>
      <c r="I356">
        <f>VLOOKUP(Table8[[#This Row],[PurchaseOrderID]],Purchase_Order!$A$2:$E$1228,5,0)</f>
        <v>1568</v>
      </c>
      <c r="K356">
        <f>COUNTIFS(Table37[ProductID],Table8[[#This Row],[ProductID]],Table37[Reputation Test],Table8[[#This Row],[REPUTASI]],Table37[Price],"&lt;"&amp;Table8[[#This Row],[UnitPrice]])</f>
        <v>1</v>
      </c>
      <c r="L356" s="80" t="str">
        <f>IF(Table8[[#This Row],[test]]&gt;0,"Ada vendor yang menjual produk dengan harga lebih murah","")</f>
        <v>Ada vendor yang menjual produk dengan harga lebih murah</v>
      </c>
    </row>
    <row r="357" spans="1:12" x14ac:dyDescent="0.25">
      <c r="A357" s="5">
        <v>455</v>
      </c>
      <c r="B357" s="5">
        <v>1000</v>
      </c>
      <c r="C357" s="10">
        <v>44063</v>
      </c>
      <c r="D357" s="5">
        <v>550</v>
      </c>
      <c r="E357" s="5">
        <v>482</v>
      </c>
      <c r="F357" s="40">
        <v>8.7569999999999997</v>
      </c>
      <c r="G357" s="40">
        <v>4816.3500000000004</v>
      </c>
      <c r="H357" t="str">
        <f>VLOOKUP(Table8[[#This Row],[Supplier]],Table37[[Vendor_ID]:[Reputation Test]],12,0)</f>
        <v>F</v>
      </c>
      <c r="I357">
        <f>VLOOKUP(Table8[[#This Row],[PurchaseOrderID]],Purchase_Order!$A$2:$E$1228,5,0)</f>
        <v>1568</v>
      </c>
      <c r="K357">
        <f>COUNTIFS(Table37[ProductID],Table8[[#This Row],[ProductID]],Table37[Reputation Test],Table8[[#This Row],[REPUTASI]],Table37[Price],"&lt;"&amp;Table8[[#This Row],[UnitPrice]])</f>
        <v>1</v>
      </c>
      <c r="L357" s="80" t="str">
        <f>IF(Table8[[#This Row],[test]]&gt;0,"Ada vendor yang menjual produk dengan harga lebih murah","")</f>
        <v>Ada vendor yang menjual produk dengan harga lebih murah</v>
      </c>
    </row>
    <row r="358" spans="1:12" x14ac:dyDescent="0.25">
      <c r="A358" s="4">
        <v>455</v>
      </c>
      <c r="B358" s="4">
        <v>1001</v>
      </c>
      <c r="C358" s="11">
        <v>44063</v>
      </c>
      <c r="D358" s="4">
        <v>550</v>
      </c>
      <c r="E358" s="4">
        <v>483</v>
      </c>
      <c r="F358" s="41">
        <v>9.6914999999999996</v>
      </c>
      <c r="G358" s="41">
        <v>5330.3249999999998</v>
      </c>
      <c r="H358" t="str">
        <f>VLOOKUP(Table8[[#This Row],[Supplier]],Table37[[Vendor_ID]:[Reputation Test]],12,0)</f>
        <v>F</v>
      </c>
      <c r="I358">
        <f>VLOOKUP(Table8[[#This Row],[PurchaseOrderID]],Purchase_Order!$A$2:$E$1228,5,0)</f>
        <v>1568</v>
      </c>
      <c r="K358">
        <f>COUNTIFS(Table37[ProductID],Table8[[#This Row],[ProductID]],Table37[Reputation Test],Table8[[#This Row],[REPUTASI]],Table37[Price],"&lt;"&amp;Table8[[#This Row],[UnitPrice]])</f>
        <v>1</v>
      </c>
      <c r="L358" s="80" t="str">
        <f>IF(Table8[[#This Row],[test]]&gt;0,"Ada vendor yang menjual produk dengan harga lebih murah","")</f>
        <v>Ada vendor yang menjual produk dengan harga lebih murah</v>
      </c>
    </row>
    <row r="359" spans="1:12" x14ac:dyDescent="0.25">
      <c r="A359" s="5">
        <v>455</v>
      </c>
      <c r="B359" s="5">
        <v>1002</v>
      </c>
      <c r="C359" s="10">
        <v>44063</v>
      </c>
      <c r="D359" s="5">
        <v>550</v>
      </c>
      <c r="E359" s="5">
        <v>484</v>
      </c>
      <c r="F359" s="40">
        <v>6.8775000000000004</v>
      </c>
      <c r="G359" s="40">
        <v>3782.625</v>
      </c>
      <c r="H359" t="str">
        <f>VLOOKUP(Table8[[#This Row],[Supplier]],Table37[[Vendor_ID]:[Reputation Test]],12,0)</f>
        <v>F</v>
      </c>
      <c r="I359">
        <f>VLOOKUP(Table8[[#This Row],[PurchaseOrderID]],Purchase_Order!$A$2:$E$1228,5,0)</f>
        <v>1568</v>
      </c>
      <c r="K359">
        <f>COUNTIFS(Table37[ProductID],Table8[[#This Row],[ProductID]],Table37[Reputation Test],Table8[[#This Row],[REPUTASI]],Table37[Price],"&lt;"&amp;Table8[[#This Row],[UnitPrice]])</f>
        <v>1</v>
      </c>
      <c r="L359" s="80" t="str">
        <f>IF(Table8[[#This Row],[test]]&gt;0,"Ada vendor yang menjual produk dengan harga lebih murah","")</f>
        <v>Ada vendor yang menjual produk dengan harga lebih murah</v>
      </c>
    </row>
    <row r="360" spans="1:12" x14ac:dyDescent="0.25">
      <c r="A360" s="4">
        <v>455</v>
      </c>
      <c r="B360" s="4">
        <v>1003</v>
      </c>
      <c r="C360" s="11">
        <v>44063</v>
      </c>
      <c r="D360" s="4">
        <v>550</v>
      </c>
      <c r="E360" s="4">
        <v>485</v>
      </c>
      <c r="F360" s="41">
        <v>7.8014999999999999</v>
      </c>
      <c r="G360" s="41">
        <v>4290.8249999999998</v>
      </c>
      <c r="H360" t="str">
        <f>VLOOKUP(Table8[[#This Row],[Supplier]],Table37[[Vendor_ID]:[Reputation Test]],12,0)</f>
        <v>F</v>
      </c>
      <c r="I360">
        <f>VLOOKUP(Table8[[#This Row],[PurchaseOrderID]],Purchase_Order!$A$2:$E$1228,5,0)</f>
        <v>1568</v>
      </c>
      <c r="K360">
        <f>COUNTIFS(Table37[ProductID],Table8[[#This Row],[ProductID]],Table37[Reputation Test],Table8[[#This Row],[REPUTASI]],Table37[Price],"&lt;"&amp;Table8[[#This Row],[UnitPrice]])</f>
        <v>1</v>
      </c>
      <c r="L360" s="80" t="str">
        <f>IF(Table8[[#This Row],[test]]&gt;0,"Ada vendor yang menjual produk dengan harga lebih murah","")</f>
        <v>Ada vendor yang menjual produk dengan harga lebih murah</v>
      </c>
    </row>
    <row r="361" spans="1:12" x14ac:dyDescent="0.25">
      <c r="A361" s="5">
        <v>455</v>
      </c>
      <c r="B361" s="5">
        <v>1004</v>
      </c>
      <c r="C361" s="10">
        <v>44063</v>
      </c>
      <c r="D361" s="5">
        <v>550</v>
      </c>
      <c r="E361" s="5">
        <v>486</v>
      </c>
      <c r="F361" s="40">
        <v>8.7569999999999997</v>
      </c>
      <c r="G361" s="40">
        <v>4816.3500000000004</v>
      </c>
      <c r="H361" t="str">
        <f>VLOOKUP(Table8[[#This Row],[Supplier]],Table37[[Vendor_ID]:[Reputation Test]],12,0)</f>
        <v>F</v>
      </c>
      <c r="I361">
        <f>VLOOKUP(Table8[[#This Row],[PurchaseOrderID]],Purchase_Order!$A$2:$E$1228,5,0)</f>
        <v>1568</v>
      </c>
      <c r="K361">
        <f>COUNTIFS(Table37[ProductID],Table8[[#This Row],[ProductID]],Table37[Reputation Test],Table8[[#This Row],[REPUTASI]],Table37[Price],"&lt;"&amp;Table8[[#This Row],[UnitPrice]])</f>
        <v>1</v>
      </c>
      <c r="L361" s="80" t="str">
        <f>IF(Table8[[#This Row],[test]]&gt;0,"Ada vendor yang menjual produk dengan harga lebih murah","")</f>
        <v>Ada vendor yang menjual produk dengan harga lebih murah</v>
      </c>
    </row>
    <row r="362" spans="1:12" x14ac:dyDescent="0.25">
      <c r="A362" s="4">
        <v>455</v>
      </c>
      <c r="B362" s="4">
        <v>1005</v>
      </c>
      <c r="C362" s="11">
        <v>44063</v>
      </c>
      <c r="D362" s="4">
        <v>550</v>
      </c>
      <c r="E362" s="4">
        <v>487</v>
      </c>
      <c r="F362" s="41">
        <v>5.8064999999999998</v>
      </c>
      <c r="G362" s="41">
        <v>3193.5749999999998</v>
      </c>
      <c r="H362" t="str">
        <f>VLOOKUP(Table8[[#This Row],[Supplier]],Table37[[Vendor_ID]:[Reputation Test]],12,0)</f>
        <v>F</v>
      </c>
      <c r="I362">
        <f>VLOOKUP(Table8[[#This Row],[PurchaseOrderID]],Purchase_Order!$A$2:$E$1228,5,0)</f>
        <v>1568</v>
      </c>
      <c r="K362">
        <f>COUNTIFS(Table37[ProductID],Table8[[#This Row],[ProductID]],Table37[Reputation Test],Table8[[#This Row],[REPUTASI]],Table37[Price],"&lt;"&amp;Table8[[#This Row],[UnitPrice]])</f>
        <v>1</v>
      </c>
      <c r="L362" s="80" t="str">
        <f>IF(Table8[[#This Row],[test]]&gt;0,"Ada vendor yang menjual produk dengan harga lebih murah","")</f>
        <v>Ada vendor yang menjual produk dengan harga lebih murah</v>
      </c>
    </row>
    <row r="363" spans="1:12" x14ac:dyDescent="0.25">
      <c r="A363" s="5">
        <v>455</v>
      </c>
      <c r="B363" s="5">
        <v>1006</v>
      </c>
      <c r="C363" s="10">
        <v>44063</v>
      </c>
      <c r="D363" s="5">
        <v>550</v>
      </c>
      <c r="E363" s="5">
        <v>488</v>
      </c>
      <c r="F363" s="40">
        <v>8.8620000000000001</v>
      </c>
      <c r="G363" s="40">
        <v>4874.1000000000004</v>
      </c>
      <c r="H363" t="str">
        <f>VLOOKUP(Table8[[#This Row],[Supplier]],Table37[[Vendor_ID]:[Reputation Test]],12,0)</f>
        <v>F</v>
      </c>
      <c r="I363">
        <f>VLOOKUP(Table8[[#This Row],[PurchaseOrderID]],Purchase_Order!$A$2:$E$1228,5,0)</f>
        <v>1568</v>
      </c>
      <c r="K363">
        <f>COUNTIFS(Table37[ProductID],Table8[[#This Row],[ProductID]],Table37[Reputation Test],Table8[[#This Row],[REPUTASI]],Table37[Price],"&lt;"&amp;Table8[[#This Row],[UnitPrice]])</f>
        <v>1</v>
      </c>
      <c r="L363" s="80" t="str">
        <f>IF(Table8[[#This Row],[test]]&gt;0,"Ada vendor yang menjual produk dengan harga lebih murah","")</f>
        <v>Ada vendor yang menjual produk dengan harga lebih murah</v>
      </c>
    </row>
    <row r="364" spans="1:12" x14ac:dyDescent="0.25">
      <c r="A364" s="4">
        <v>455</v>
      </c>
      <c r="B364" s="4">
        <v>1007</v>
      </c>
      <c r="C364" s="11">
        <v>44063</v>
      </c>
      <c r="D364" s="4">
        <v>550</v>
      </c>
      <c r="E364" s="4">
        <v>489</v>
      </c>
      <c r="F364" s="41">
        <v>10.468500000000001</v>
      </c>
      <c r="G364" s="41">
        <v>5757.6750000000002</v>
      </c>
      <c r="H364" t="str">
        <f>VLOOKUP(Table8[[#This Row],[Supplier]],Table37[[Vendor_ID]:[Reputation Test]],12,0)</f>
        <v>F</v>
      </c>
      <c r="I364">
        <f>VLOOKUP(Table8[[#This Row],[PurchaseOrderID]],Purchase_Order!$A$2:$E$1228,5,0)</f>
        <v>1568</v>
      </c>
      <c r="K364">
        <f>COUNTIFS(Table37[ProductID],Table8[[#This Row],[ProductID]],Table37[Reputation Test],Table8[[#This Row],[REPUTASI]],Table37[Price],"&lt;"&amp;Table8[[#This Row],[UnitPrice]])</f>
        <v>1</v>
      </c>
      <c r="L364" s="80" t="str">
        <f>IF(Table8[[#This Row],[test]]&gt;0,"Ada vendor yang menjual produk dengan harga lebih murah","")</f>
        <v>Ada vendor yang menjual produk dengan harga lebih murah</v>
      </c>
    </row>
    <row r="365" spans="1:12" x14ac:dyDescent="0.25">
      <c r="A365" s="5">
        <v>456</v>
      </c>
      <c r="B365" s="5">
        <v>1008</v>
      </c>
      <c r="C365" s="10">
        <v>44063</v>
      </c>
      <c r="D365" s="5">
        <v>3</v>
      </c>
      <c r="E365" s="5">
        <v>402</v>
      </c>
      <c r="F365" s="40">
        <v>47.470500000000001</v>
      </c>
      <c r="G365" s="40">
        <v>142.41149999999999</v>
      </c>
      <c r="H365" t="str">
        <f>VLOOKUP(Table8[[#This Row],[Supplier]],Table37[[Vendor_ID]:[Reputation Test]],12,0)</f>
        <v>A</v>
      </c>
      <c r="I365">
        <f>VLOOKUP(Table8[[#This Row],[PurchaseOrderID]],Purchase_Order!$A$2:$E$1228,5,0)</f>
        <v>1648</v>
      </c>
      <c r="K365">
        <f>COUNTIFS(Table37[ProductID],Table8[[#This Row],[ProductID]],Table37[Reputation Test],Table8[[#This Row],[REPUTASI]],Table37[Price],"&lt;"&amp;Table8[[#This Row],[UnitPrice]])</f>
        <v>1</v>
      </c>
      <c r="L365" s="80" t="str">
        <f>IF(Table8[[#This Row],[test]]&gt;0,"Ada vendor yang menjual produk dengan harga lebih murah","")</f>
        <v>Ada vendor yang menjual produk dengan harga lebih murah</v>
      </c>
    </row>
    <row r="366" spans="1:12" x14ac:dyDescent="0.25">
      <c r="A366" s="4">
        <v>457</v>
      </c>
      <c r="B366" s="4">
        <v>1009</v>
      </c>
      <c r="C366" s="11">
        <v>44063</v>
      </c>
      <c r="D366" s="4">
        <v>550</v>
      </c>
      <c r="E366" s="4">
        <v>510</v>
      </c>
      <c r="F366" s="41">
        <v>23.079000000000001</v>
      </c>
      <c r="G366" s="41">
        <v>12693.45</v>
      </c>
      <c r="H366" t="str">
        <f>VLOOKUP(Table8[[#This Row],[Supplier]],Table37[[Vendor_ID]:[Reputation Test]],12,0)</f>
        <v>B</v>
      </c>
      <c r="I366">
        <f>VLOOKUP(Table8[[#This Row],[PurchaseOrderID]],Purchase_Order!$A$2:$E$1228,5,0)</f>
        <v>1646</v>
      </c>
      <c r="K366">
        <f>COUNTIFS(Table37[ProductID],Table8[[#This Row],[ProductID]],Table37[Reputation Test],Table8[[#This Row],[REPUTASI]],Table37[Price],"&lt;"&amp;Table8[[#This Row],[UnitPrice]])</f>
        <v>1</v>
      </c>
      <c r="L366" s="80" t="str">
        <f>IF(Table8[[#This Row],[test]]&gt;0,"Ada vendor yang menjual produk dengan harga lebih murah","")</f>
        <v>Ada vendor yang menjual produk dengan harga lebih murah</v>
      </c>
    </row>
    <row r="367" spans="1:12" x14ac:dyDescent="0.25">
      <c r="A367" s="5">
        <v>457</v>
      </c>
      <c r="B367" s="5">
        <v>1010</v>
      </c>
      <c r="C367" s="10">
        <v>44063</v>
      </c>
      <c r="D367" s="5">
        <v>550</v>
      </c>
      <c r="E367" s="5">
        <v>511</v>
      </c>
      <c r="F367" s="40">
        <v>29.274000000000001</v>
      </c>
      <c r="G367" s="40">
        <v>16100.7</v>
      </c>
      <c r="H367" t="str">
        <f>VLOOKUP(Table8[[#This Row],[Supplier]],Table37[[Vendor_ID]:[Reputation Test]],12,0)</f>
        <v>B</v>
      </c>
      <c r="I367">
        <f>VLOOKUP(Table8[[#This Row],[PurchaseOrderID]],Purchase_Order!$A$2:$E$1228,5,0)</f>
        <v>1646</v>
      </c>
      <c r="K367">
        <f>COUNTIFS(Table37[ProductID],Table8[[#This Row],[ProductID]],Table37[Reputation Test],Table8[[#This Row],[REPUTASI]],Table37[Price],"&lt;"&amp;Table8[[#This Row],[UnitPrice]])</f>
        <v>1</v>
      </c>
      <c r="L367" s="80" t="str">
        <f>IF(Table8[[#This Row],[test]]&gt;0,"Ada vendor yang menjual produk dengan harga lebih murah","")</f>
        <v>Ada vendor yang menjual produk dengan harga lebih murah</v>
      </c>
    </row>
    <row r="368" spans="1:12" x14ac:dyDescent="0.25">
      <c r="A368" s="4">
        <v>457</v>
      </c>
      <c r="B368" s="4">
        <v>1011</v>
      </c>
      <c r="C368" s="11">
        <v>44063</v>
      </c>
      <c r="D368" s="4">
        <v>550</v>
      </c>
      <c r="E368" s="4">
        <v>512</v>
      </c>
      <c r="F368" s="41">
        <v>34.975499999999997</v>
      </c>
      <c r="G368" s="41">
        <v>19236.525000000001</v>
      </c>
      <c r="H368" t="str">
        <f>VLOOKUP(Table8[[#This Row],[Supplier]],Table37[[Vendor_ID]:[Reputation Test]],12,0)</f>
        <v>B</v>
      </c>
      <c r="I368">
        <f>VLOOKUP(Table8[[#This Row],[PurchaseOrderID]],Purchase_Order!$A$2:$E$1228,5,0)</f>
        <v>1646</v>
      </c>
      <c r="K368">
        <f>COUNTIFS(Table37[ProductID],Table8[[#This Row],[ProductID]],Table37[Reputation Test],Table8[[#This Row],[REPUTASI]],Table37[Price],"&lt;"&amp;Table8[[#This Row],[UnitPrice]])</f>
        <v>1</v>
      </c>
      <c r="L368" s="80" t="str">
        <f>IF(Table8[[#This Row],[test]]&gt;0,"Ada vendor yang menjual produk dengan harga lebih murah","")</f>
        <v>Ada vendor yang menjual produk dengan harga lebih murah</v>
      </c>
    </row>
    <row r="369" spans="1:12" x14ac:dyDescent="0.25">
      <c r="A369" s="5">
        <v>458</v>
      </c>
      <c r="B369" s="5">
        <v>1012</v>
      </c>
      <c r="C369" s="10">
        <v>44063</v>
      </c>
      <c r="D369" s="5">
        <v>3</v>
      </c>
      <c r="E369" s="5">
        <v>408</v>
      </c>
      <c r="F369" s="40">
        <v>43.270499999999998</v>
      </c>
      <c r="G369" s="40">
        <v>129.8115</v>
      </c>
      <c r="H369" t="str">
        <f>VLOOKUP(Table8[[#This Row],[Supplier]],Table37[[Vendor_ID]:[Reputation Test]],12,0)</f>
        <v>F</v>
      </c>
      <c r="I369">
        <f>VLOOKUP(Table8[[#This Row],[PurchaseOrderID]],Purchase_Order!$A$2:$E$1228,5,0)</f>
        <v>1672</v>
      </c>
      <c r="K369">
        <f>COUNTIFS(Table37[ProductID],Table8[[#This Row],[ProductID]],Table37[Reputation Test],Table8[[#This Row],[REPUTASI]],Table37[Price],"&lt;"&amp;Table8[[#This Row],[UnitPrice]])</f>
        <v>1</v>
      </c>
      <c r="L369" s="80" t="str">
        <f>IF(Table8[[#This Row],[test]]&gt;0,"Ada vendor yang menjual produk dengan harga lebih murah","")</f>
        <v>Ada vendor yang menjual produk dengan harga lebih murah</v>
      </c>
    </row>
    <row r="370" spans="1:12" x14ac:dyDescent="0.25">
      <c r="A370" s="4">
        <v>458</v>
      </c>
      <c r="B370" s="4">
        <v>1013</v>
      </c>
      <c r="C370" s="11">
        <v>44063</v>
      </c>
      <c r="D370" s="4">
        <v>3</v>
      </c>
      <c r="E370" s="4">
        <v>409</v>
      </c>
      <c r="F370" s="41">
        <v>41.170499999999997</v>
      </c>
      <c r="G370" s="41">
        <v>123.5115</v>
      </c>
      <c r="H370" t="str">
        <f>VLOOKUP(Table8[[#This Row],[Supplier]],Table37[[Vendor_ID]:[Reputation Test]],12,0)</f>
        <v>F</v>
      </c>
      <c r="I370">
        <f>VLOOKUP(Table8[[#This Row],[PurchaseOrderID]],Purchase_Order!$A$2:$E$1228,5,0)</f>
        <v>1672</v>
      </c>
      <c r="K370">
        <f>COUNTIFS(Table37[ProductID],Table8[[#This Row],[ProductID]],Table37[Reputation Test],Table8[[#This Row],[REPUTASI]],Table37[Price],"&lt;"&amp;Table8[[#This Row],[UnitPrice]])</f>
        <v>1</v>
      </c>
      <c r="L370" s="80" t="str">
        <f>IF(Table8[[#This Row],[test]]&gt;0,"Ada vendor yang menjual produk dengan harga lebih murah","")</f>
        <v>Ada vendor yang menjual produk dengan harga lebih murah</v>
      </c>
    </row>
    <row r="371" spans="1:12" x14ac:dyDescent="0.25">
      <c r="A371" s="5">
        <v>458</v>
      </c>
      <c r="B371" s="5">
        <v>1014</v>
      </c>
      <c r="C371" s="10">
        <v>44063</v>
      </c>
      <c r="D371" s="5">
        <v>550</v>
      </c>
      <c r="E371" s="5">
        <v>914</v>
      </c>
      <c r="F371" s="40">
        <v>21.0945</v>
      </c>
      <c r="G371" s="40">
        <v>11601.975</v>
      </c>
      <c r="H371" t="str">
        <f>VLOOKUP(Table8[[#This Row],[Supplier]],Table37[[Vendor_ID]:[Reputation Test]],12,0)</f>
        <v>F</v>
      </c>
      <c r="I371">
        <f>VLOOKUP(Table8[[#This Row],[PurchaseOrderID]],Purchase_Order!$A$2:$E$1228,5,0)</f>
        <v>1672</v>
      </c>
      <c r="K371">
        <f>COUNTIFS(Table37[ProductID],Table8[[#This Row],[ProductID]],Table37[Reputation Test],Table8[[#This Row],[REPUTASI]],Table37[Price],"&lt;"&amp;Table8[[#This Row],[UnitPrice]])</f>
        <v>2</v>
      </c>
      <c r="L371" s="80" t="str">
        <f>IF(Table8[[#This Row],[test]]&gt;0,"Ada vendor yang menjual produk dengan harga lebih murah","")</f>
        <v>Ada vendor yang menjual produk dengan harga lebih murah</v>
      </c>
    </row>
    <row r="372" spans="1:12" x14ac:dyDescent="0.25">
      <c r="A372" s="4">
        <v>458</v>
      </c>
      <c r="B372" s="4">
        <v>1015</v>
      </c>
      <c r="C372" s="11">
        <v>44063</v>
      </c>
      <c r="D372" s="4">
        <v>550</v>
      </c>
      <c r="E372" s="4">
        <v>915</v>
      </c>
      <c r="F372" s="41">
        <v>30.439499999999999</v>
      </c>
      <c r="G372" s="41">
        <v>16741.724999999999</v>
      </c>
      <c r="H372" t="str">
        <f>VLOOKUP(Table8[[#This Row],[Supplier]],Table37[[Vendor_ID]:[Reputation Test]],12,0)</f>
        <v>F</v>
      </c>
      <c r="I372">
        <f>VLOOKUP(Table8[[#This Row],[PurchaseOrderID]],Purchase_Order!$A$2:$E$1228,5,0)</f>
        <v>1672</v>
      </c>
      <c r="K372">
        <f>COUNTIFS(Table37[ProductID],Table8[[#This Row],[ProductID]],Table37[Reputation Test],Table8[[#This Row],[REPUTASI]],Table37[Price],"&lt;"&amp;Table8[[#This Row],[UnitPrice]])</f>
        <v>2</v>
      </c>
      <c r="L372" s="80" t="str">
        <f>IF(Table8[[#This Row],[test]]&gt;0,"Ada vendor yang menjual produk dengan harga lebih murah","")</f>
        <v>Ada vendor yang menjual produk dengan harga lebih murah</v>
      </c>
    </row>
    <row r="373" spans="1:12" x14ac:dyDescent="0.25">
      <c r="A373" s="5">
        <v>458</v>
      </c>
      <c r="B373" s="5">
        <v>1016</v>
      </c>
      <c r="C373" s="10">
        <v>44063</v>
      </c>
      <c r="D373" s="5">
        <v>550</v>
      </c>
      <c r="E373" s="5">
        <v>916</v>
      </c>
      <c r="F373" s="40">
        <v>40.939500000000002</v>
      </c>
      <c r="G373" s="40">
        <v>22516.724999999999</v>
      </c>
      <c r="H373" t="str">
        <f>VLOOKUP(Table8[[#This Row],[Supplier]],Table37[[Vendor_ID]:[Reputation Test]],12,0)</f>
        <v>F</v>
      </c>
      <c r="I373">
        <f>VLOOKUP(Table8[[#This Row],[PurchaseOrderID]],Purchase_Order!$A$2:$E$1228,5,0)</f>
        <v>1672</v>
      </c>
      <c r="K373">
        <f>COUNTIFS(Table37[ProductID],Table8[[#This Row],[ProductID]],Table37[Reputation Test],Table8[[#This Row],[REPUTASI]],Table37[Price],"&lt;"&amp;Table8[[#This Row],[UnitPrice]])</f>
        <v>2</v>
      </c>
      <c r="L373" s="80" t="str">
        <f>IF(Table8[[#This Row],[test]]&gt;0,"Ada vendor yang menjual produk dengan harga lebih murah","")</f>
        <v>Ada vendor yang menjual produk dengan harga lebih murah</v>
      </c>
    </row>
    <row r="374" spans="1:12" x14ac:dyDescent="0.25">
      <c r="A374" s="4">
        <v>459</v>
      </c>
      <c r="B374" s="4">
        <v>1017</v>
      </c>
      <c r="C374" s="11">
        <v>44063</v>
      </c>
      <c r="D374" s="4">
        <v>550</v>
      </c>
      <c r="E374" s="4">
        <v>525</v>
      </c>
      <c r="F374" s="41">
        <v>2.3205</v>
      </c>
      <c r="G374" s="41">
        <v>1276.2750000000001</v>
      </c>
      <c r="H374" t="str">
        <f>VLOOKUP(Table8[[#This Row],[Supplier]],Table37[[Vendor_ID]:[Reputation Test]],12,0)</f>
        <v>B</v>
      </c>
      <c r="I374">
        <f>VLOOKUP(Table8[[#This Row],[PurchaseOrderID]],Purchase_Order!$A$2:$E$1228,5,0)</f>
        <v>1600</v>
      </c>
      <c r="K374">
        <f>COUNTIFS(Table37[ProductID],Table8[[#This Row],[ProductID]],Table37[Reputation Test],Table8[[#This Row],[REPUTASI]],Table37[Price],"&lt;"&amp;Table8[[#This Row],[UnitPrice]])</f>
        <v>1</v>
      </c>
      <c r="L374" s="80" t="str">
        <f>IF(Table8[[#This Row],[test]]&gt;0,"Ada vendor yang menjual produk dengan harga lebih murah","")</f>
        <v>Ada vendor yang menjual produk dengan harga lebih murah</v>
      </c>
    </row>
    <row r="375" spans="1:12" x14ac:dyDescent="0.25">
      <c r="A375" s="5">
        <v>460</v>
      </c>
      <c r="B375" s="5">
        <v>1018</v>
      </c>
      <c r="C375" s="10">
        <v>44063</v>
      </c>
      <c r="D375" s="5">
        <v>550</v>
      </c>
      <c r="E375" s="5">
        <v>526</v>
      </c>
      <c r="F375" s="40">
        <v>3.6435</v>
      </c>
      <c r="G375" s="40">
        <v>2003.925</v>
      </c>
      <c r="H375" t="str">
        <f>VLOOKUP(Table8[[#This Row],[Supplier]],Table37[[Vendor_ID]:[Reputation Test]],12,0)</f>
        <v>B</v>
      </c>
      <c r="I375">
        <f>VLOOKUP(Table8[[#This Row],[PurchaseOrderID]],Purchase_Order!$A$2:$E$1228,5,0)</f>
        <v>1522</v>
      </c>
      <c r="K375">
        <f>COUNTIFS(Table37[ProductID],Table8[[#This Row],[ProductID]],Table37[Reputation Test],Table8[[#This Row],[REPUTASI]],Table37[Price],"&lt;"&amp;Table8[[#This Row],[UnitPrice]])</f>
        <v>1</v>
      </c>
      <c r="L375" s="80" t="str">
        <f>IF(Table8[[#This Row],[test]]&gt;0,"Ada vendor yang menjual produk dengan harga lebih murah","")</f>
        <v>Ada vendor yang menjual produk dengan harga lebih murah</v>
      </c>
    </row>
    <row r="376" spans="1:12" x14ac:dyDescent="0.25">
      <c r="A376" s="4">
        <v>461</v>
      </c>
      <c r="B376" s="4">
        <v>1019</v>
      </c>
      <c r="C376" s="11">
        <v>44063</v>
      </c>
      <c r="D376" s="4">
        <v>550</v>
      </c>
      <c r="E376" s="4">
        <v>913</v>
      </c>
      <c r="F376" s="41">
        <v>40.939500000000002</v>
      </c>
      <c r="G376" s="41">
        <v>22516.724999999999</v>
      </c>
      <c r="H376" t="str">
        <f>VLOOKUP(Table8[[#This Row],[Supplier]],Table37[[Vendor_ID]:[Reputation Test]],12,0)</f>
        <v>F</v>
      </c>
      <c r="I376">
        <f>VLOOKUP(Table8[[#This Row],[PurchaseOrderID]],Purchase_Order!$A$2:$E$1228,5,0)</f>
        <v>1570</v>
      </c>
      <c r="K376">
        <f>COUNTIFS(Table37[ProductID],Table8[[#This Row],[ProductID]],Table37[Reputation Test],Table8[[#This Row],[REPUTASI]],Table37[Price],"&lt;"&amp;Table8[[#This Row],[UnitPrice]])</f>
        <v>2</v>
      </c>
      <c r="L376" s="80" t="str">
        <f>IF(Table8[[#This Row],[test]]&gt;0,"Ada vendor yang menjual produk dengan harga lebih murah","")</f>
        <v>Ada vendor yang menjual produk dengan harga lebih murah</v>
      </c>
    </row>
    <row r="377" spans="1:12" x14ac:dyDescent="0.25">
      <c r="A377" s="5">
        <v>462</v>
      </c>
      <c r="B377" s="5">
        <v>1020</v>
      </c>
      <c r="C377" s="10">
        <v>44063</v>
      </c>
      <c r="D377" s="5">
        <v>60</v>
      </c>
      <c r="E377" s="5">
        <v>356</v>
      </c>
      <c r="F377" s="40">
        <v>3.6015000000000001</v>
      </c>
      <c r="G377" s="40">
        <v>216.09</v>
      </c>
      <c r="H377" t="str">
        <f>VLOOKUP(Table8[[#This Row],[Supplier]],Table37[[Vendor_ID]:[Reputation Test]],12,0)</f>
        <v>F</v>
      </c>
      <c r="I377">
        <f>VLOOKUP(Table8[[#This Row],[PurchaseOrderID]],Purchase_Order!$A$2:$E$1228,5,0)</f>
        <v>1516</v>
      </c>
      <c r="K377">
        <f>COUNTIFS(Table37[ProductID],Table8[[#This Row],[ProductID]],Table37[Reputation Test],Table8[[#This Row],[REPUTASI]],Table37[Price],"&lt;"&amp;Table8[[#This Row],[UnitPrice]])</f>
        <v>2</v>
      </c>
      <c r="L377" s="80" t="str">
        <f>IF(Table8[[#This Row],[test]]&gt;0,"Ada vendor yang menjual produk dengan harga lebih murah","")</f>
        <v>Ada vendor yang menjual produk dengan harga lebih murah</v>
      </c>
    </row>
    <row r="378" spans="1:12" x14ac:dyDescent="0.25">
      <c r="A378" s="4">
        <v>462</v>
      </c>
      <c r="B378" s="4">
        <v>1021</v>
      </c>
      <c r="C378" s="11">
        <v>44063</v>
      </c>
      <c r="D378" s="4">
        <v>60</v>
      </c>
      <c r="E378" s="4">
        <v>357</v>
      </c>
      <c r="F378" s="41">
        <v>3.9794999999999998</v>
      </c>
      <c r="G378" s="41">
        <v>238.77</v>
      </c>
      <c r="H378" t="str">
        <f>VLOOKUP(Table8[[#This Row],[Supplier]],Table37[[Vendor_ID]:[Reputation Test]],12,0)</f>
        <v>F</v>
      </c>
      <c r="I378">
        <f>VLOOKUP(Table8[[#This Row],[PurchaseOrderID]],Purchase_Order!$A$2:$E$1228,5,0)</f>
        <v>1516</v>
      </c>
      <c r="K378">
        <f>COUNTIFS(Table37[ProductID],Table8[[#This Row],[ProductID]],Table37[Reputation Test],Table8[[#This Row],[REPUTASI]],Table37[Price],"&lt;"&amp;Table8[[#This Row],[UnitPrice]])</f>
        <v>1</v>
      </c>
      <c r="L378" s="80" t="str">
        <f>IF(Table8[[#This Row],[test]]&gt;0,"Ada vendor yang menjual produk dengan harga lebih murah","")</f>
        <v>Ada vendor yang menjual produk dengan harga lebih murah</v>
      </c>
    </row>
    <row r="379" spans="1:12" x14ac:dyDescent="0.25">
      <c r="A379" s="5">
        <v>463</v>
      </c>
      <c r="B379" s="5">
        <v>1022</v>
      </c>
      <c r="C379" s="10">
        <v>44063</v>
      </c>
      <c r="D379" s="5">
        <v>550</v>
      </c>
      <c r="E379" s="5">
        <v>935</v>
      </c>
      <c r="F379" s="40">
        <v>31.4895</v>
      </c>
      <c r="G379" s="40">
        <v>17319.224999999999</v>
      </c>
      <c r="H379" t="str">
        <f>VLOOKUP(Table8[[#This Row],[Supplier]],Table37[[Vendor_ID]:[Reputation Test]],12,0)</f>
        <v>F</v>
      </c>
      <c r="I379">
        <f>VLOOKUP(Table8[[#This Row],[PurchaseOrderID]],Purchase_Order!$A$2:$E$1228,5,0)</f>
        <v>1506</v>
      </c>
      <c r="K379">
        <f>COUNTIFS(Table37[ProductID],Table8[[#This Row],[ProductID]],Table37[Reputation Test],Table8[[#This Row],[REPUTASI]],Table37[Price],"&lt;"&amp;Table8[[#This Row],[UnitPrice]])</f>
        <v>2</v>
      </c>
      <c r="L379" s="80" t="str">
        <f>IF(Table8[[#This Row],[test]]&gt;0,"Ada vendor yang menjual produk dengan harga lebih murah","")</f>
        <v>Ada vendor yang menjual produk dengan harga lebih murah</v>
      </c>
    </row>
    <row r="380" spans="1:12" x14ac:dyDescent="0.25">
      <c r="A380" s="4">
        <v>463</v>
      </c>
      <c r="B380" s="4">
        <v>1023</v>
      </c>
      <c r="C380" s="11">
        <v>44063</v>
      </c>
      <c r="D380" s="4">
        <v>550</v>
      </c>
      <c r="E380" s="4">
        <v>936</v>
      </c>
      <c r="F380" s="41">
        <v>48.289499999999997</v>
      </c>
      <c r="G380" s="41">
        <v>26559.224999999999</v>
      </c>
      <c r="H380" t="str">
        <f>VLOOKUP(Table8[[#This Row],[Supplier]],Table37[[Vendor_ID]:[Reputation Test]],12,0)</f>
        <v>F</v>
      </c>
      <c r="I380">
        <f>VLOOKUP(Table8[[#This Row],[PurchaseOrderID]],Purchase_Order!$A$2:$E$1228,5,0)</f>
        <v>1506</v>
      </c>
      <c r="K380">
        <f>COUNTIFS(Table37[ProductID],Table8[[#This Row],[ProductID]],Table37[Reputation Test],Table8[[#This Row],[REPUTASI]],Table37[Price],"&lt;"&amp;Table8[[#This Row],[UnitPrice]])</f>
        <v>2</v>
      </c>
      <c r="L380" s="80" t="str">
        <f>IF(Table8[[#This Row],[test]]&gt;0,"Ada vendor yang menjual produk dengan harga lebih murah","")</f>
        <v>Ada vendor yang menjual produk dengan harga lebih murah</v>
      </c>
    </row>
    <row r="381" spans="1:12" x14ac:dyDescent="0.25">
      <c r="A381" s="5">
        <v>464</v>
      </c>
      <c r="B381" s="5">
        <v>1024</v>
      </c>
      <c r="C381" s="10">
        <v>44063</v>
      </c>
      <c r="D381" s="5">
        <v>550</v>
      </c>
      <c r="E381" s="5">
        <v>524</v>
      </c>
      <c r="F381" s="40">
        <v>12.967499999999999</v>
      </c>
      <c r="G381" s="40">
        <v>7132.125</v>
      </c>
      <c r="H381" t="str">
        <f>VLOOKUP(Table8[[#This Row],[Supplier]],Table37[[Vendor_ID]:[Reputation Test]],12,0)</f>
        <v>F</v>
      </c>
      <c r="I381">
        <f>VLOOKUP(Table8[[#This Row],[PurchaseOrderID]],Purchase_Order!$A$2:$E$1228,5,0)</f>
        <v>1626</v>
      </c>
      <c r="K381">
        <f>COUNTIFS(Table37[ProductID],Table8[[#This Row],[ProductID]],Table37[Reputation Test],Table8[[#This Row],[REPUTASI]],Table37[Price],"&lt;"&amp;Table8[[#This Row],[UnitPrice]])</f>
        <v>1</v>
      </c>
      <c r="L381" s="80" t="str">
        <f>IF(Table8[[#This Row],[test]]&gt;0,"Ada vendor yang menjual produk dengan harga lebih murah","")</f>
        <v>Ada vendor yang menjual produk dengan harga lebih murah</v>
      </c>
    </row>
    <row r="382" spans="1:12" x14ac:dyDescent="0.25">
      <c r="A382" s="4">
        <v>465</v>
      </c>
      <c r="B382" s="4">
        <v>1025</v>
      </c>
      <c r="C382" s="11">
        <v>44064</v>
      </c>
      <c r="D382" s="4">
        <v>550</v>
      </c>
      <c r="E382" s="4">
        <v>911</v>
      </c>
      <c r="F382" s="41">
        <v>21.0945</v>
      </c>
      <c r="G382" s="41">
        <v>11601.975</v>
      </c>
      <c r="H382" t="str">
        <f>VLOOKUP(Table8[[#This Row],[Supplier]],Table37[[Vendor_ID]:[Reputation Test]],12,0)</f>
        <v>F</v>
      </c>
      <c r="I382">
        <f>VLOOKUP(Table8[[#This Row],[PurchaseOrderID]],Purchase_Order!$A$2:$E$1228,5,0)</f>
        <v>1542</v>
      </c>
      <c r="K382">
        <f>COUNTIFS(Table37[ProductID],Table8[[#This Row],[ProductID]],Table37[Reputation Test],Table8[[#This Row],[REPUTASI]],Table37[Price],"&lt;"&amp;Table8[[#This Row],[UnitPrice]])</f>
        <v>2</v>
      </c>
      <c r="L382" s="80" t="str">
        <f>IF(Table8[[#This Row],[test]]&gt;0,"Ada vendor yang menjual produk dengan harga lebih murah","")</f>
        <v>Ada vendor yang menjual produk dengan harga lebih murah</v>
      </c>
    </row>
    <row r="383" spans="1:12" x14ac:dyDescent="0.25">
      <c r="A383" s="5">
        <v>465</v>
      </c>
      <c r="B383" s="5">
        <v>1026</v>
      </c>
      <c r="C383" s="10">
        <v>44064</v>
      </c>
      <c r="D383" s="5">
        <v>550</v>
      </c>
      <c r="E383" s="5">
        <v>912</v>
      </c>
      <c r="F383" s="40">
        <v>30.439499999999999</v>
      </c>
      <c r="G383" s="40">
        <v>16741.724999999999</v>
      </c>
      <c r="H383" t="str">
        <f>VLOOKUP(Table8[[#This Row],[Supplier]],Table37[[Vendor_ID]:[Reputation Test]],12,0)</f>
        <v>F</v>
      </c>
      <c r="I383">
        <f>VLOOKUP(Table8[[#This Row],[PurchaseOrderID]],Purchase_Order!$A$2:$E$1228,5,0)</f>
        <v>1542</v>
      </c>
      <c r="K383">
        <f>COUNTIFS(Table37[ProductID],Table8[[#This Row],[ProductID]],Table37[Reputation Test],Table8[[#This Row],[REPUTASI]],Table37[Price],"&lt;"&amp;Table8[[#This Row],[UnitPrice]])</f>
        <v>2</v>
      </c>
      <c r="L383" s="80" t="str">
        <f>IF(Table8[[#This Row],[test]]&gt;0,"Ada vendor yang menjual produk dengan harga lebih murah","")</f>
        <v>Ada vendor yang menjual produk dengan harga lebih murah</v>
      </c>
    </row>
    <row r="384" spans="1:12" x14ac:dyDescent="0.25">
      <c r="A384" s="4">
        <v>466</v>
      </c>
      <c r="B384" s="4">
        <v>1027</v>
      </c>
      <c r="C384" s="11">
        <v>44064</v>
      </c>
      <c r="D384" s="4">
        <v>550</v>
      </c>
      <c r="E384" s="4">
        <v>910</v>
      </c>
      <c r="F384" s="41">
        <v>40.939500000000002</v>
      </c>
      <c r="G384" s="41">
        <v>22516.724999999999</v>
      </c>
      <c r="H384" t="str">
        <f>VLOOKUP(Table8[[#This Row],[Supplier]],Table37[[Vendor_ID]:[Reputation Test]],12,0)</f>
        <v>B</v>
      </c>
      <c r="I384">
        <f>VLOOKUP(Table8[[#This Row],[PurchaseOrderID]],Purchase_Order!$A$2:$E$1228,5,0)</f>
        <v>1610</v>
      </c>
      <c r="K384">
        <f>COUNTIFS(Table37[ProductID],Table8[[#This Row],[ProductID]],Table37[Reputation Test],Table8[[#This Row],[REPUTASI]],Table37[Price],"&lt;"&amp;Table8[[#This Row],[UnitPrice]])</f>
        <v>1</v>
      </c>
      <c r="L384" s="80" t="str">
        <f>IF(Table8[[#This Row],[test]]&gt;0,"Ada vendor yang menjual produk dengan harga lebih murah","")</f>
        <v>Ada vendor yang menjual produk dengan harga lebih murah</v>
      </c>
    </row>
    <row r="385" spans="1:12" x14ac:dyDescent="0.25">
      <c r="A385" s="5">
        <v>467</v>
      </c>
      <c r="B385" s="5">
        <v>1028</v>
      </c>
      <c r="C385" s="10">
        <v>44064</v>
      </c>
      <c r="D385" s="5">
        <v>550</v>
      </c>
      <c r="E385" s="5">
        <v>937</v>
      </c>
      <c r="F385" s="40">
        <v>62.9895</v>
      </c>
      <c r="G385" s="40">
        <v>34644.224999999999</v>
      </c>
      <c r="H385" t="str">
        <f>VLOOKUP(Table8[[#This Row],[Supplier]],Table37[[Vendor_ID]:[Reputation Test]],12,0)</f>
        <v>B</v>
      </c>
      <c r="I385">
        <f>VLOOKUP(Table8[[#This Row],[PurchaseOrderID]],Purchase_Order!$A$2:$E$1228,5,0)</f>
        <v>1638</v>
      </c>
      <c r="K385">
        <f>COUNTIFS(Table37[ProductID],Table8[[#This Row],[ProductID]],Table37[Reputation Test],Table8[[#This Row],[REPUTASI]],Table37[Price],"&lt;"&amp;Table8[[#This Row],[UnitPrice]])</f>
        <v>1</v>
      </c>
      <c r="L385" s="80" t="str">
        <f>IF(Table8[[#This Row],[test]]&gt;0,"Ada vendor yang menjual produk dengan harga lebih murah","")</f>
        <v>Ada vendor yang menjual produk dengan harga lebih murah</v>
      </c>
    </row>
    <row r="386" spans="1:12" x14ac:dyDescent="0.25">
      <c r="A386" s="4">
        <v>468</v>
      </c>
      <c r="B386" s="4">
        <v>1029</v>
      </c>
      <c r="C386" s="11">
        <v>44064</v>
      </c>
      <c r="D386" s="4">
        <v>3</v>
      </c>
      <c r="E386" s="4">
        <v>463</v>
      </c>
      <c r="F386" s="41">
        <v>47.523000000000003</v>
      </c>
      <c r="G386" s="41">
        <v>142.56899999999999</v>
      </c>
      <c r="H386" t="str">
        <f>VLOOKUP(Table8[[#This Row],[Supplier]],Table37[[Vendor_ID]:[Reputation Test]],12,0)</f>
        <v>A</v>
      </c>
      <c r="I386">
        <f>VLOOKUP(Table8[[#This Row],[PurchaseOrderID]],Purchase_Order!$A$2:$E$1228,5,0)</f>
        <v>1582</v>
      </c>
      <c r="K386">
        <f>COUNTIFS(Table37[ProductID],Table8[[#This Row],[ProductID]],Table37[Reputation Test],Table8[[#This Row],[REPUTASI]],Table37[Price],"&lt;"&amp;Table8[[#This Row],[UnitPrice]])</f>
        <v>1</v>
      </c>
      <c r="L386" s="80" t="str">
        <f>IF(Table8[[#This Row],[test]]&gt;0,"Ada vendor yang menjual produk dengan harga lebih murah","")</f>
        <v>Ada vendor yang menjual produk dengan harga lebih murah</v>
      </c>
    </row>
    <row r="387" spans="1:12" x14ac:dyDescent="0.25">
      <c r="A387" s="5">
        <v>468</v>
      </c>
      <c r="B387" s="5">
        <v>1030</v>
      </c>
      <c r="C387" s="10">
        <v>44064</v>
      </c>
      <c r="D387" s="5">
        <v>3</v>
      </c>
      <c r="E387" s="5">
        <v>464</v>
      </c>
      <c r="F387" s="40">
        <v>45.423000000000002</v>
      </c>
      <c r="G387" s="40">
        <v>136.26900000000001</v>
      </c>
      <c r="H387" t="str">
        <f>VLOOKUP(Table8[[#This Row],[Supplier]],Table37[[Vendor_ID]:[Reputation Test]],12,0)</f>
        <v>A</v>
      </c>
      <c r="I387">
        <f>VLOOKUP(Table8[[#This Row],[PurchaseOrderID]],Purchase_Order!$A$2:$E$1228,5,0)</f>
        <v>1582</v>
      </c>
      <c r="K387">
        <f>COUNTIFS(Table37[ProductID],Table8[[#This Row],[ProductID]],Table37[Reputation Test],Table8[[#This Row],[REPUTASI]],Table37[Price],"&lt;"&amp;Table8[[#This Row],[UnitPrice]])</f>
        <v>1</v>
      </c>
      <c r="L387" s="80" t="str">
        <f>IF(Table8[[#This Row],[test]]&gt;0,"Ada vendor yang menjual produk dengan harga lebih murah","")</f>
        <v>Ada vendor yang menjual produk dengan harga lebih murah</v>
      </c>
    </row>
    <row r="388" spans="1:12" x14ac:dyDescent="0.25">
      <c r="A388" s="4">
        <v>468</v>
      </c>
      <c r="B388" s="4">
        <v>1031</v>
      </c>
      <c r="C388" s="11">
        <v>44064</v>
      </c>
      <c r="D388" s="4">
        <v>3</v>
      </c>
      <c r="E388" s="4">
        <v>465</v>
      </c>
      <c r="F388" s="41">
        <v>49.6965</v>
      </c>
      <c r="G388" s="41">
        <v>149.08949999999999</v>
      </c>
      <c r="H388" t="str">
        <f>VLOOKUP(Table8[[#This Row],[Supplier]],Table37[[Vendor_ID]:[Reputation Test]],12,0)</f>
        <v>A</v>
      </c>
      <c r="I388">
        <f>VLOOKUP(Table8[[#This Row],[PurchaseOrderID]],Purchase_Order!$A$2:$E$1228,5,0)</f>
        <v>1582</v>
      </c>
      <c r="K388">
        <f>COUNTIFS(Table37[ProductID],Table8[[#This Row],[ProductID]],Table37[Reputation Test],Table8[[#This Row],[REPUTASI]],Table37[Price],"&lt;"&amp;Table8[[#This Row],[UnitPrice]])</f>
        <v>1</v>
      </c>
      <c r="L388" s="80" t="str">
        <f>IF(Table8[[#This Row],[test]]&gt;0,"Ada vendor yang menjual produk dengan harga lebih murah","")</f>
        <v>Ada vendor yang menjual produk dengan harga lebih murah</v>
      </c>
    </row>
    <row r="389" spans="1:12" x14ac:dyDescent="0.25">
      <c r="A389" s="5">
        <v>468</v>
      </c>
      <c r="B389" s="5">
        <v>1032</v>
      </c>
      <c r="C389" s="10">
        <v>44064</v>
      </c>
      <c r="D389" s="5">
        <v>3</v>
      </c>
      <c r="E389" s="5">
        <v>466</v>
      </c>
      <c r="F389" s="40">
        <v>45.423000000000002</v>
      </c>
      <c r="G389" s="40">
        <v>136.26900000000001</v>
      </c>
      <c r="H389" t="str">
        <f>VLOOKUP(Table8[[#This Row],[Supplier]],Table37[[Vendor_ID]:[Reputation Test]],12,0)</f>
        <v>A</v>
      </c>
      <c r="I389">
        <f>VLOOKUP(Table8[[#This Row],[PurchaseOrderID]],Purchase_Order!$A$2:$E$1228,5,0)</f>
        <v>1582</v>
      </c>
      <c r="K389">
        <f>COUNTIFS(Table37[ProductID],Table8[[#This Row],[ProductID]],Table37[Reputation Test],Table8[[#This Row],[REPUTASI]],Table37[Price],"&lt;"&amp;Table8[[#This Row],[UnitPrice]])</f>
        <v>1</v>
      </c>
      <c r="L389" s="80" t="str">
        <f>IF(Table8[[#This Row],[test]]&gt;0,"Ada vendor yang menjual produk dengan harga lebih murah","")</f>
        <v>Ada vendor yang menjual produk dengan harga lebih murah</v>
      </c>
    </row>
    <row r="390" spans="1:12" x14ac:dyDescent="0.25">
      <c r="A390" s="4">
        <v>468</v>
      </c>
      <c r="B390" s="4">
        <v>1033</v>
      </c>
      <c r="C390" s="11">
        <v>44064</v>
      </c>
      <c r="D390" s="4">
        <v>3</v>
      </c>
      <c r="E390" s="4">
        <v>467</v>
      </c>
      <c r="F390" s="41">
        <v>43.323</v>
      </c>
      <c r="G390" s="41">
        <v>129.96899999999999</v>
      </c>
      <c r="H390" t="str">
        <f>VLOOKUP(Table8[[#This Row],[Supplier]],Table37[[Vendor_ID]:[Reputation Test]],12,0)</f>
        <v>A</v>
      </c>
      <c r="I390">
        <f>VLOOKUP(Table8[[#This Row],[PurchaseOrderID]],Purchase_Order!$A$2:$E$1228,5,0)</f>
        <v>1582</v>
      </c>
      <c r="K390">
        <f>COUNTIFS(Table37[ProductID],Table8[[#This Row],[ProductID]],Table37[Reputation Test],Table8[[#This Row],[REPUTASI]],Table37[Price],"&lt;"&amp;Table8[[#This Row],[UnitPrice]])</f>
        <v>1</v>
      </c>
      <c r="L390" s="80" t="str">
        <f>IF(Table8[[#This Row],[test]]&gt;0,"Ada vendor yang menjual produk dengan harga lebih murah","")</f>
        <v>Ada vendor yang menjual produk dengan harga lebih murah</v>
      </c>
    </row>
    <row r="391" spans="1:12" x14ac:dyDescent="0.25">
      <c r="A391" s="5">
        <v>469</v>
      </c>
      <c r="B391" s="5">
        <v>1034</v>
      </c>
      <c r="C391" s="10">
        <v>44064</v>
      </c>
      <c r="D391" s="5">
        <v>3</v>
      </c>
      <c r="E391" s="5">
        <v>462</v>
      </c>
      <c r="F391" s="40">
        <v>47.680500000000002</v>
      </c>
      <c r="G391" s="40">
        <v>143.04150000000001</v>
      </c>
      <c r="H391" t="str">
        <f>VLOOKUP(Table8[[#This Row],[Supplier]],Table37[[Vendor_ID]:[Reputation Test]],12,0)</f>
        <v>B</v>
      </c>
      <c r="I391">
        <f>VLOOKUP(Table8[[#This Row],[PurchaseOrderID]],Purchase_Order!$A$2:$E$1228,5,0)</f>
        <v>1510</v>
      </c>
      <c r="K391">
        <f>COUNTIFS(Table37[ProductID],Table8[[#This Row],[ProductID]],Table37[Reputation Test],Table8[[#This Row],[REPUTASI]],Table37[Price],"&lt;"&amp;Table8[[#This Row],[UnitPrice]])</f>
        <v>1</v>
      </c>
      <c r="L391" s="80" t="str">
        <f>IF(Table8[[#This Row],[test]]&gt;0,"Ada vendor yang menjual produk dengan harga lebih murah","")</f>
        <v>Ada vendor yang menjual produk dengan harga lebih murah</v>
      </c>
    </row>
    <row r="392" spans="1:12" x14ac:dyDescent="0.25">
      <c r="A392" s="4">
        <v>470</v>
      </c>
      <c r="B392" s="4">
        <v>1035</v>
      </c>
      <c r="C392" s="11">
        <v>44064</v>
      </c>
      <c r="D392" s="4">
        <v>550</v>
      </c>
      <c r="E392" s="4">
        <v>510</v>
      </c>
      <c r="F392" s="41">
        <v>23.404499999999999</v>
      </c>
      <c r="G392" s="41">
        <v>12872.475</v>
      </c>
      <c r="H392" t="str">
        <f>VLOOKUP(Table8[[#This Row],[Supplier]],Table37[[Vendor_ID]:[Reputation Test]],12,0)</f>
        <v>F</v>
      </c>
      <c r="I392">
        <f>VLOOKUP(Table8[[#This Row],[PurchaseOrderID]],Purchase_Order!$A$2:$E$1228,5,0)</f>
        <v>1526</v>
      </c>
      <c r="K392">
        <f>COUNTIFS(Table37[ProductID],Table8[[#This Row],[ProductID]],Table37[Reputation Test],Table8[[#This Row],[REPUTASI]],Table37[Price],"&lt;"&amp;Table8[[#This Row],[UnitPrice]])</f>
        <v>1</v>
      </c>
      <c r="L392" s="80" t="str">
        <f>IF(Table8[[#This Row],[test]]&gt;0,"Ada vendor yang menjual produk dengan harga lebih murah","")</f>
        <v>Ada vendor yang menjual produk dengan harga lebih murah</v>
      </c>
    </row>
    <row r="393" spans="1:12" x14ac:dyDescent="0.25">
      <c r="A393" s="5">
        <v>470</v>
      </c>
      <c r="B393" s="5">
        <v>1036</v>
      </c>
      <c r="C393" s="10">
        <v>44064</v>
      </c>
      <c r="D393" s="5">
        <v>550</v>
      </c>
      <c r="E393" s="5">
        <v>511</v>
      </c>
      <c r="F393" s="40">
        <v>27.867000000000001</v>
      </c>
      <c r="G393" s="40">
        <v>15326.85</v>
      </c>
      <c r="H393" t="str">
        <f>VLOOKUP(Table8[[#This Row],[Supplier]],Table37[[Vendor_ID]:[Reputation Test]],12,0)</f>
        <v>F</v>
      </c>
      <c r="I393">
        <f>VLOOKUP(Table8[[#This Row],[PurchaseOrderID]],Purchase_Order!$A$2:$E$1228,5,0)</f>
        <v>1526</v>
      </c>
      <c r="K393">
        <f>COUNTIFS(Table37[ProductID],Table8[[#This Row],[ProductID]],Table37[Reputation Test],Table8[[#This Row],[REPUTASI]],Table37[Price],"&lt;"&amp;Table8[[#This Row],[UnitPrice]])</f>
        <v>1</v>
      </c>
      <c r="L393" s="80" t="str">
        <f>IF(Table8[[#This Row],[test]]&gt;0,"Ada vendor yang menjual produk dengan harga lebih murah","")</f>
        <v>Ada vendor yang menjual produk dengan harga lebih murah</v>
      </c>
    </row>
    <row r="394" spans="1:12" x14ac:dyDescent="0.25">
      <c r="A394" s="4">
        <v>471</v>
      </c>
      <c r="B394" s="4">
        <v>1037</v>
      </c>
      <c r="C394" s="11">
        <v>44064</v>
      </c>
      <c r="D394" s="4">
        <v>550</v>
      </c>
      <c r="E394" s="4">
        <v>527</v>
      </c>
      <c r="F394" s="41">
        <v>6.7515000000000001</v>
      </c>
      <c r="G394" s="41">
        <v>3713.3249999999998</v>
      </c>
      <c r="H394" t="str">
        <f>VLOOKUP(Table8[[#This Row],[Supplier]],Table37[[Vendor_ID]:[Reputation Test]],12,0)</f>
        <v>B</v>
      </c>
      <c r="I394">
        <f>VLOOKUP(Table8[[#This Row],[PurchaseOrderID]],Purchase_Order!$A$2:$E$1228,5,0)</f>
        <v>1644</v>
      </c>
      <c r="K394">
        <f>COUNTIFS(Table37[ProductID],Table8[[#This Row],[ProductID]],Table37[Reputation Test],Table8[[#This Row],[REPUTASI]],Table37[Price],"&lt;"&amp;Table8[[#This Row],[UnitPrice]])</f>
        <v>1</v>
      </c>
      <c r="L394" s="80" t="str">
        <f>IF(Table8[[#This Row],[test]]&gt;0,"Ada vendor yang menjual produk dengan harga lebih murah","")</f>
        <v>Ada vendor yang menjual produk dengan harga lebih murah</v>
      </c>
    </row>
    <row r="395" spans="1:12" x14ac:dyDescent="0.25">
      <c r="A395" s="5">
        <v>472</v>
      </c>
      <c r="B395" s="5">
        <v>1038</v>
      </c>
      <c r="C395" s="10">
        <v>44064</v>
      </c>
      <c r="D395" s="5">
        <v>550</v>
      </c>
      <c r="E395" s="5">
        <v>938</v>
      </c>
      <c r="F395" s="40">
        <v>31.4895</v>
      </c>
      <c r="G395" s="40">
        <v>17319.224999999999</v>
      </c>
      <c r="H395" t="str">
        <f>VLOOKUP(Table8[[#This Row],[Supplier]],Table37[[Vendor_ID]:[Reputation Test]],12,0)</f>
        <v>F</v>
      </c>
      <c r="I395">
        <f>VLOOKUP(Table8[[#This Row],[PurchaseOrderID]],Purchase_Order!$A$2:$E$1228,5,0)</f>
        <v>1680</v>
      </c>
      <c r="K395">
        <f>COUNTIFS(Table37[ProductID],Table8[[#This Row],[ProductID]],Table37[Reputation Test],Table8[[#This Row],[REPUTASI]],Table37[Price],"&lt;"&amp;Table8[[#This Row],[UnitPrice]])</f>
        <v>2</v>
      </c>
      <c r="L395" s="80" t="str">
        <f>IF(Table8[[#This Row],[test]]&gt;0,"Ada vendor yang menjual produk dengan harga lebih murah","")</f>
        <v>Ada vendor yang menjual produk dengan harga lebih murah</v>
      </c>
    </row>
    <row r="396" spans="1:12" x14ac:dyDescent="0.25">
      <c r="A396" s="4">
        <v>472</v>
      </c>
      <c r="B396" s="4">
        <v>1039</v>
      </c>
      <c r="C396" s="11">
        <v>44064</v>
      </c>
      <c r="D396" s="4">
        <v>550</v>
      </c>
      <c r="E396" s="4">
        <v>939</v>
      </c>
      <c r="F396" s="41">
        <v>48.289499999999997</v>
      </c>
      <c r="G396" s="41">
        <v>26559.224999999999</v>
      </c>
      <c r="H396" t="str">
        <f>VLOOKUP(Table8[[#This Row],[Supplier]],Table37[[Vendor_ID]:[Reputation Test]],12,0)</f>
        <v>F</v>
      </c>
      <c r="I396">
        <f>VLOOKUP(Table8[[#This Row],[PurchaseOrderID]],Purchase_Order!$A$2:$E$1228,5,0)</f>
        <v>1680</v>
      </c>
      <c r="K396">
        <f>COUNTIFS(Table37[ProductID],Table8[[#This Row],[ProductID]],Table37[Reputation Test],Table8[[#This Row],[REPUTASI]],Table37[Price],"&lt;"&amp;Table8[[#This Row],[UnitPrice]])</f>
        <v>2</v>
      </c>
      <c r="L396" s="80" t="str">
        <f>IF(Table8[[#This Row],[test]]&gt;0,"Ada vendor yang menjual produk dengan harga lebih murah","")</f>
        <v>Ada vendor yang menjual produk dengan harga lebih murah</v>
      </c>
    </row>
    <row r="397" spans="1:12" x14ac:dyDescent="0.25">
      <c r="A397" s="5">
        <v>473</v>
      </c>
      <c r="B397" s="5">
        <v>1040</v>
      </c>
      <c r="C397" s="10">
        <v>44064</v>
      </c>
      <c r="D397" s="5">
        <v>60</v>
      </c>
      <c r="E397" s="5">
        <v>494</v>
      </c>
      <c r="F397" s="40">
        <v>50.746499999999997</v>
      </c>
      <c r="G397" s="40">
        <v>3044.79</v>
      </c>
      <c r="H397" t="str">
        <f>VLOOKUP(Table8[[#This Row],[Supplier]],Table37[[Vendor_ID]:[Reputation Test]],12,0)</f>
        <v>F</v>
      </c>
      <c r="I397">
        <f>VLOOKUP(Table8[[#This Row],[PurchaseOrderID]],Purchase_Order!$A$2:$E$1228,5,0)</f>
        <v>1584</v>
      </c>
      <c r="K397">
        <f>COUNTIFS(Table37[ProductID],Table8[[#This Row],[ProductID]],Table37[Reputation Test],Table8[[#This Row],[REPUTASI]],Table37[Price],"&lt;"&amp;Table8[[#This Row],[UnitPrice]])</f>
        <v>2</v>
      </c>
      <c r="L397" s="80" t="str">
        <f>IF(Table8[[#This Row],[test]]&gt;0,"Ada vendor yang menjual produk dengan harga lebih murah","")</f>
        <v>Ada vendor yang menjual produk dengan harga lebih murah</v>
      </c>
    </row>
    <row r="398" spans="1:12" x14ac:dyDescent="0.25">
      <c r="A398" s="4">
        <v>473</v>
      </c>
      <c r="B398" s="4">
        <v>1041</v>
      </c>
      <c r="C398" s="11">
        <v>44064</v>
      </c>
      <c r="D398" s="4">
        <v>60</v>
      </c>
      <c r="E398" s="4">
        <v>495</v>
      </c>
      <c r="F398" s="41">
        <v>62.926499999999997</v>
      </c>
      <c r="G398" s="41">
        <v>3775.59</v>
      </c>
      <c r="H398" t="str">
        <f>VLOOKUP(Table8[[#This Row],[Supplier]],Table37[[Vendor_ID]:[Reputation Test]],12,0)</f>
        <v>F</v>
      </c>
      <c r="I398">
        <f>VLOOKUP(Table8[[#This Row],[PurchaseOrderID]],Purchase_Order!$A$2:$E$1228,5,0)</f>
        <v>1584</v>
      </c>
      <c r="K398">
        <f>COUNTIFS(Table37[ProductID],Table8[[#This Row],[ProductID]],Table37[Reputation Test],Table8[[#This Row],[REPUTASI]],Table37[Price],"&lt;"&amp;Table8[[#This Row],[UnitPrice]])</f>
        <v>2</v>
      </c>
      <c r="L398" s="80" t="str">
        <f>IF(Table8[[#This Row],[test]]&gt;0,"Ada vendor yang menjual produk dengan harga lebih murah","")</f>
        <v>Ada vendor yang menjual produk dengan harga lebih murah</v>
      </c>
    </row>
    <row r="399" spans="1:12" x14ac:dyDescent="0.25">
      <c r="A399" s="5">
        <v>473</v>
      </c>
      <c r="B399" s="5">
        <v>1042</v>
      </c>
      <c r="C399" s="10">
        <v>44064</v>
      </c>
      <c r="D399" s="5">
        <v>60</v>
      </c>
      <c r="E399" s="5">
        <v>496</v>
      </c>
      <c r="F399" s="40">
        <v>49.654499999999999</v>
      </c>
      <c r="G399" s="40">
        <v>2979.27</v>
      </c>
      <c r="H399" t="str">
        <f>VLOOKUP(Table8[[#This Row],[Supplier]],Table37[[Vendor_ID]:[Reputation Test]],12,0)</f>
        <v>F</v>
      </c>
      <c r="I399">
        <f>VLOOKUP(Table8[[#This Row],[PurchaseOrderID]],Purchase_Order!$A$2:$E$1228,5,0)</f>
        <v>1584</v>
      </c>
      <c r="K399">
        <f>COUNTIFS(Table37[ProductID],Table8[[#This Row],[ProductID]],Table37[Reputation Test],Table8[[#This Row],[REPUTASI]],Table37[Price],"&lt;"&amp;Table8[[#This Row],[UnitPrice]])</f>
        <v>2</v>
      </c>
      <c r="L399" s="80" t="str">
        <f>IF(Table8[[#This Row],[test]]&gt;0,"Ada vendor yang menjual produk dengan harga lebih murah","")</f>
        <v>Ada vendor yang menjual produk dengan harga lebih murah</v>
      </c>
    </row>
    <row r="400" spans="1:12" x14ac:dyDescent="0.25">
      <c r="A400" s="4">
        <v>474</v>
      </c>
      <c r="B400" s="4">
        <v>1043</v>
      </c>
      <c r="C400" s="11">
        <v>44064</v>
      </c>
      <c r="D400" s="4">
        <v>550</v>
      </c>
      <c r="E400" s="4">
        <v>523</v>
      </c>
      <c r="F400" s="41">
        <v>10.384499999999999</v>
      </c>
      <c r="G400" s="41">
        <v>5711.4750000000004</v>
      </c>
      <c r="H400" t="str">
        <f>VLOOKUP(Table8[[#This Row],[Supplier]],Table37[[Vendor_ID]:[Reputation Test]],12,0)</f>
        <v>B</v>
      </c>
      <c r="I400">
        <f>VLOOKUP(Table8[[#This Row],[PurchaseOrderID]],Purchase_Order!$A$2:$E$1228,5,0)</f>
        <v>1620</v>
      </c>
      <c r="K400">
        <f>COUNTIFS(Table37[ProductID],Table8[[#This Row],[ProductID]],Table37[Reputation Test],Table8[[#This Row],[REPUTASI]],Table37[Price],"&lt;"&amp;Table8[[#This Row],[UnitPrice]])</f>
        <v>1</v>
      </c>
      <c r="L400" s="80" t="str">
        <f>IF(Table8[[#This Row],[test]]&gt;0,"Ada vendor yang menjual produk dengan harga lebih murah","")</f>
        <v>Ada vendor yang menjual produk dengan harga lebih murah</v>
      </c>
    </row>
    <row r="401" spans="1:12" x14ac:dyDescent="0.25">
      <c r="A401" s="5">
        <v>475</v>
      </c>
      <c r="B401" s="5">
        <v>1044</v>
      </c>
      <c r="C401" s="10">
        <v>44064</v>
      </c>
      <c r="D401" s="5">
        <v>3</v>
      </c>
      <c r="E401" s="5">
        <v>426</v>
      </c>
      <c r="F401" s="40">
        <v>43.480499999999999</v>
      </c>
      <c r="G401" s="40">
        <v>130.44149999999999</v>
      </c>
      <c r="H401" t="str">
        <f>VLOOKUP(Table8[[#This Row],[Supplier]],Table37[[Vendor_ID]:[Reputation Test]],12,0)</f>
        <v>B</v>
      </c>
      <c r="I401">
        <f>VLOOKUP(Table8[[#This Row],[PurchaseOrderID]],Purchase_Order!$A$2:$E$1228,5,0)</f>
        <v>1666</v>
      </c>
      <c r="K401">
        <f>COUNTIFS(Table37[ProductID],Table8[[#This Row],[ProductID]],Table37[Reputation Test],Table8[[#This Row],[REPUTASI]],Table37[Price],"&lt;"&amp;Table8[[#This Row],[UnitPrice]])</f>
        <v>3</v>
      </c>
      <c r="L401" s="80" t="str">
        <f>IF(Table8[[#This Row],[test]]&gt;0,"Ada vendor yang menjual produk dengan harga lebih murah","")</f>
        <v>Ada vendor yang menjual produk dengan harga lebih murah</v>
      </c>
    </row>
    <row r="402" spans="1:12" x14ac:dyDescent="0.25">
      <c r="A402" s="4">
        <v>475</v>
      </c>
      <c r="B402" s="4">
        <v>1045</v>
      </c>
      <c r="C402" s="11">
        <v>44064</v>
      </c>
      <c r="D402" s="4">
        <v>3</v>
      </c>
      <c r="E402" s="4">
        <v>427</v>
      </c>
      <c r="F402" s="41">
        <v>47.753999999999998</v>
      </c>
      <c r="G402" s="41">
        <v>143.262</v>
      </c>
      <c r="H402" t="str">
        <f>VLOOKUP(Table8[[#This Row],[Supplier]],Table37[[Vendor_ID]:[Reputation Test]],12,0)</f>
        <v>B</v>
      </c>
      <c r="I402">
        <f>VLOOKUP(Table8[[#This Row],[PurchaseOrderID]],Purchase_Order!$A$2:$E$1228,5,0)</f>
        <v>1666</v>
      </c>
      <c r="K402">
        <f>COUNTIFS(Table37[ProductID],Table8[[#This Row],[ProductID]],Table37[Reputation Test],Table8[[#This Row],[REPUTASI]],Table37[Price],"&lt;"&amp;Table8[[#This Row],[UnitPrice]])</f>
        <v>3</v>
      </c>
      <c r="L402" s="80" t="str">
        <f>IF(Table8[[#This Row],[test]]&gt;0,"Ada vendor yang menjual produk dengan harga lebih murah","")</f>
        <v>Ada vendor yang menjual produk dengan harga lebih murah</v>
      </c>
    </row>
    <row r="403" spans="1:12" x14ac:dyDescent="0.25">
      <c r="A403" s="5">
        <v>475</v>
      </c>
      <c r="B403" s="5">
        <v>1046</v>
      </c>
      <c r="C403" s="10">
        <v>44064</v>
      </c>
      <c r="D403" s="5">
        <v>3</v>
      </c>
      <c r="E403" s="5">
        <v>428</v>
      </c>
      <c r="F403" s="40">
        <v>43.480499999999999</v>
      </c>
      <c r="G403" s="40">
        <v>130.44149999999999</v>
      </c>
      <c r="H403" t="str">
        <f>VLOOKUP(Table8[[#This Row],[Supplier]],Table37[[Vendor_ID]:[Reputation Test]],12,0)</f>
        <v>B</v>
      </c>
      <c r="I403">
        <f>VLOOKUP(Table8[[#This Row],[PurchaseOrderID]],Purchase_Order!$A$2:$E$1228,5,0)</f>
        <v>1666</v>
      </c>
      <c r="K403">
        <f>COUNTIFS(Table37[ProductID],Table8[[#This Row],[ProductID]],Table37[Reputation Test],Table8[[#This Row],[REPUTASI]],Table37[Price],"&lt;"&amp;Table8[[#This Row],[UnitPrice]])</f>
        <v>3</v>
      </c>
      <c r="L403" s="80" t="str">
        <f>IF(Table8[[#This Row],[test]]&gt;0,"Ada vendor yang menjual produk dengan harga lebih murah","")</f>
        <v>Ada vendor yang menjual produk dengan harga lebih murah</v>
      </c>
    </row>
    <row r="404" spans="1:12" x14ac:dyDescent="0.25">
      <c r="A404" s="4">
        <v>475</v>
      </c>
      <c r="B404" s="4">
        <v>1047</v>
      </c>
      <c r="C404" s="11">
        <v>44064</v>
      </c>
      <c r="D404" s="4">
        <v>3</v>
      </c>
      <c r="E404" s="4">
        <v>429</v>
      </c>
      <c r="F404" s="41">
        <v>41.380499999999998</v>
      </c>
      <c r="G404" s="41">
        <v>124.14149999999999</v>
      </c>
      <c r="H404" t="str">
        <f>VLOOKUP(Table8[[#This Row],[Supplier]],Table37[[Vendor_ID]:[Reputation Test]],12,0)</f>
        <v>B</v>
      </c>
      <c r="I404">
        <f>VLOOKUP(Table8[[#This Row],[PurchaseOrderID]],Purchase_Order!$A$2:$E$1228,5,0)</f>
        <v>1666</v>
      </c>
      <c r="K404">
        <f>COUNTIFS(Table37[ProductID],Table8[[#This Row],[ProductID]],Table37[Reputation Test],Table8[[#This Row],[REPUTASI]],Table37[Price],"&lt;"&amp;Table8[[#This Row],[UnitPrice]])</f>
        <v>3</v>
      </c>
      <c r="L404" s="80" t="str">
        <f>IF(Table8[[#This Row],[test]]&gt;0,"Ada vendor yang menjual produk dengan harga lebih murah","")</f>
        <v>Ada vendor yang menjual produk dengan harga lebih murah</v>
      </c>
    </row>
    <row r="405" spans="1:12" x14ac:dyDescent="0.25">
      <c r="A405" s="5">
        <v>475</v>
      </c>
      <c r="B405" s="5">
        <v>1048</v>
      </c>
      <c r="C405" s="10">
        <v>44064</v>
      </c>
      <c r="D405" s="5">
        <v>3</v>
      </c>
      <c r="E405" s="5">
        <v>430</v>
      </c>
      <c r="F405" s="40">
        <v>45.654000000000003</v>
      </c>
      <c r="G405" s="40">
        <v>136.96199999999999</v>
      </c>
      <c r="H405" t="str">
        <f>VLOOKUP(Table8[[#This Row],[Supplier]],Table37[[Vendor_ID]:[Reputation Test]],12,0)</f>
        <v>B</v>
      </c>
      <c r="I405">
        <f>VLOOKUP(Table8[[#This Row],[PurchaseOrderID]],Purchase_Order!$A$2:$E$1228,5,0)</f>
        <v>1666</v>
      </c>
      <c r="K405">
        <f>COUNTIFS(Table37[ProductID],Table8[[#This Row],[ProductID]],Table37[Reputation Test],Table8[[#This Row],[REPUTASI]],Table37[Price],"&lt;"&amp;Table8[[#This Row],[UnitPrice]])</f>
        <v>3</v>
      </c>
      <c r="L405" s="80" t="str">
        <f>IF(Table8[[#This Row],[test]]&gt;0,"Ada vendor yang menjual produk dengan harga lebih murah","")</f>
        <v>Ada vendor yang menjual produk dengan harga lebih murah</v>
      </c>
    </row>
    <row r="406" spans="1:12" x14ac:dyDescent="0.25">
      <c r="A406" s="4">
        <v>475</v>
      </c>
      <c r="B406" s="4">
        <v>1049</v>
      </c>
      <c r="C406" s="11">
        <v>44064</v>
      </c>
      <c r="D406" s="4">
        <v>3</v>
      </c>
      <c r="E406" s="4">
        <v>431</v>
      </c>
      <c r="F406" s="41">
        <v>41.380499999999998</v>
      </c>
      <c r="G406" s="41">
        <v>124.14149999999999</v>
      </c>
      <c r="H406" t="str">
        <f>VLOOKUP(Table8[[#This Row],[Supplier]],Table37[[Vendor_ID]:[Reputation Test]],12,0)</f>
        <v>B</v>
      </c>
      <c r="I406">
        <f>VLOOKUP(Table8[[#This Row],[PurchaseOrderID]],Purchase_Order!$A$2:$E$1228,5,0)</f>
        <v>1666</v>
      </c>
      <c r="K406">
        <f>COUNTIFS(Table37[ProductID],Table8[[#This Row],[ProductID]],Table37[Reputation Test],Table8[[#This Row],[REPUTASI]],Table37[Price],"&lt;"&amp;Table8[[#This Row],[UnitPrice]])</f>
        <v>3</v>
      </c>
      <c r="L406" s="80" t="str">
        <f>IF(Table8[[#This Row],[test]]&gt;0,"Ada vendor yang menjual produk dengan harga lebih murah","")</f>
        <v>Ada vendor yang menjual produk dengan harga lebih murah</v>
      </c>
    </row>
    <row r="407" spans="1:12" x14ac:dyDescent="0.25">
      <c r="A407" s="5">
        <v>475</v>
      </c>
      <c r="B407" s="5">
        <v>1050</v>
      </c>
      <c r="C407" s="10">
        <v>44064</v>
      </c>
      <c r="D407" s="5">
        <v>3</v>
      </c>
      <c r="E407" s="5">
        <v>432</v>
      </c>
      <c r="F407" s="40">
        <v>39.280500000000004</v>
      </c>
      <c r="G407" s="40">
        <v>117.8415</v>
      </c>
      <c r="H407" t="str">
        <f>VLOOKUP(Table8[[#This Row],[Supplier]],Table37[[Vendor_ID]:[Reputation Test]],12,0)</f>
        <v>B</v>
      </c>
      <c r="I407">
        <f>VLOOKUP(Table8[[#This Row],[PurchaseOrderID]],Purchase_Order!$A$2:$E$1228,5,0)</f>
        <v>1666</v>
      </c>
      <c r="K407">
        <f>COUNTIFS(Table37[ProductID],Table8[[#This Row],[ProductID]],Table37[Reputation Test],Table8[[#This Row],[REPUTASI]],Table37[Price],"&lt;"&amp;Table8[[#This Row],[UnitPrice]])</f>
        <v>3</v>
      </c>
      <c r="L407" s="80" t="str">
        <f>IF(Table8[[#This Row],[test]]&gt;0,"Ada vendor yang menjual produk dengan harga lebih murah","")</f>
        <v>Ada vendor yang menjual produk dengan harga lebih murah</v>
      </c>
    </row>
    <row r="408" spans="1:12" x14ac:dyDescent="0.25">
      <c r="A408" s="4">
        <v>475</v>
      </c>
      <c r="B408" s="4">
        <v>1051</v>
      </c>
      <c r="C408" s="11">
        <v>44064</v>
      </c>
      <c r="D408" s="4">
        <v>3</v>
      </c>
      <c r="E408" s="4">
        <v>433</v>
      </c>
      <c r="F408" s="41">
        <v>43.554000000000002</v>
      </c>
      <c r="G408" s="41">
        <v>130.66200000000001</v>
      </c>
      <c r="H408" t="str">
        <f>VLOOKUP(Table8[[#This Row],[Supplier]],Table37[[Vendor_ID]:[Reputation Test]],12,0)</f>
        <v>B</v>
      </c>
      <c r="I408">
        <f>VLOOKUP(Table8[[#This Row],[PurchaseOrderID]],Purchase_Order!$A$2:$E$1228,5,0)</f>
        <v>1666</v>
      </c>
      <c r="K408">
        <f>COUNTIFS(Table37[ProductID],Table8[[#This Row],[ProductID]],Table37[Reputation Test],Table8[[#This Row],[REPUTASI]],Table37[Price],"&lt;"&amp;Table8[[#This Row],[UnitPrice]])</f>
        <v>3</v>
      </c>
      <c r="L408" s="80" t="str">
        <f>IF(Table8[[#This Row],[test]]&gt;0,"Ada vendor yang menjual produk dengan harga lebih murah","")</f>
        <v>Ada vendor yang menjual produk dengan harga lebih murah</v>
      </c>
    </row>
    <row r="409" spans="1:12" x14ac:dyDescent="0.25">
      <c r="A409" s="5">
        <v>475</v>
      </c>
      <c r="B409" s="5">
        <v>1052</v>
      </c>
      <c r="C409" s="10">
        <v>44064</v>
      </c>
      <c r="D409" s="5">
        <v>3</v>
      </c>
      <c r="E409" s="5">
        <v>434</v>
      </c>
      <c r="F409" s="40">
        <v>39.280500000000004</v>
      </c>
      <c r="G409" s="40">
        <v>117.8415</v>
      </c>
      <c r="H409" t="str">
        <f>VLOOKUP(Table8[[#This Row],[Supplier]],Table37[[Vendor_ID]:[Reputation Test]],12,0)</f>
        <v>B</v>
      </c>
      <c r="I409">
        <f>VLOOKUP(Table8[[#This Row],[PurchaseOrderID]],Purchase_Order!$A$2:$E$1228,5,0)</f>
        <v>1666</v>
      </c>
      <c r="K409">
        <f>COUNTIFS(Table37[ProductID],Table8[[#This Row],[ProductID]],Table37[Reputation Test],Table8[[#This Row],[REPUTASI]],Table37[Price],"&lt;"&amp;Table8[[#This Row],[UnitPrice]])</f>
        <v>3</v>
      </c>
      <c r="L409" s="80" t="str">
        <f>IF(Table8[[#This Row],[test]]&gt;0,"Ada vendor yang menjual produk dengan harga lebih murah","")</f>
        <v>Ada vendor yang menjual produk dengan harga lebih murah</v>
      </c>
    </row>
    <row r="410" spans="1:12" x14ac:dyDescent="0.25">
      <c r="A410" s="4">
        <v>475</v>
      </c>
      <c r="B410" s="4">
        <v>1053</v>
      </c>
      <c r="C410" s="11">
        <v>44064</v>
      </c>
      <c r="D410" s="4">
        <v>3</v>
      </c>
      <c r="E410" s="4">
        <v>435</v>
      </c>
      <c r="F410" s="41">
        <v>37.180500000000002</v>
      </c>
      <c r="G410" s="41">
        <v>111.5415</v>
      </c>
      <c r="H410" t="str">
        <f>VLOOKUP(Table8[[#This Row],[Supplier]],Table37[[Vendor_ID]:[Reputation Test]],12,0)</f>
        <v>B</v>
      </c>
      <c r="I410">
        <f>VLOOKUP(Table8[[#This Row],[PurchaseOrderID]],Purchase_Order!$A$2:$E$1228,5,0)</f>
        <v>1666</v>
      </c>
      <c r="K410">
        <f>COUNTIFS(Table37[ProductID],Table8[[#This Row],[ProductID]],Table37[Reputation Test],Table8[[#This Row],[REPUTASI]],Table37[Price],"&lt;"&amp;Table8[[#This Row],[UnitPrice]])</f>
        <v>3</v>
      </c>
      <c r="L410" s="80" t="str">
        <f>IF(Table8[[#This Row],[test]]&gt;0,"Ada vendor yang menjual produk dengan harga lebih murah","")</f>
        <v>Ada vendor yang menjual produk dengan harga lebih murah</v>
      </c>
    </row>
    <row r="411" spans="1:12" x14ac:dyDescent="0.25">
      <c r="A411" s="5">
        <v>475</v>
      </c>
      <c r="B411" s="5">
        <v>1054</v>
      </c>
      <c r="C411" s="10">
        <v>44064</v>
      </c>
      <c r="D411" s="5">
        <v>3</v>
      </c>
      <c r="E411" s="5">
        <v>436</v>
      </c>
      <c r="F411" s="40">
        <v>41.454000000000001</v>
      </c>
      <c r="G411" s="40">
        <v>124.36199999999999</v>
      </c>
      <c r="H411" t="str">
        <f>VLOOKUP(Table8[[#This Row],[Supplier]],Table37[[Vendor_ID]:[Reputation Test]],12,0)</f>
        <v>B</v>
      </c>
      <c r="I411">
        <f>VLOOKUP(Table8[[#This Row],[PurchaseOrderID]],Purchase_Order!$A$2:$E$1228,5,0)</f>
        <v>1666</v>
      </c>
      <c r="K411">
        <f>COUNTIFS(Table37[ProductID],Table8[[#This Row],[ProductID]],Table37[Reputation Test],Table8[[#This Row],[REPUTASI]],Table37[Price],"&lt;"&amp;Table8[[#This Row],[UnitPrice]])</f>
        <v>3</v>
      </c>
      <c r="L411" s="80" t="str">
        <f>IF(Table8[[#This Row],[test]]&gt;0,"Ada vendor yang menjual produk dengan harga lebih murah","")</f>
        <v>Ada vendor yang menjual produk dengan harga lebih murah</v>
      </c>
    </row>
    <row r="412" spans="1:12" x14ac:dyDescent="0.25">
      <c r="A412" s="4">
        <v>475</v>
      </c>
      <c r="B412" s="4">
        <v>1055</v>
      </c>
      <c r="C412" s="11">
        <v>44064</v>
      </c>
      <c r="D412" s="4">
        <v>3</v>
      </c>
      <c r="E412" s="4">
        <v>437</v>
      </c>
      <c r="F412" s="41">
        <v>37.180500000000002</v>
      </c>
      <c r="G412" s="41">
        <v>111.5415</v>
      </c>
      <c r="H412" t="str">
        <f>VLOOKUP(Table8[[#This Row],[Supplier]],Table37[[Vendor_ID]:[Reputation Test]],12,0)</f>
        <v>B</v>
      </c>
      <c r="I412">
        <f>VLOOKUP(Table8[[#This Row],[PurchaseOrderID]],Purchase_Order!$A$2:$E$1228,5,0)</f>
        <v>1666</v>
      </c>
      <c r="K412">
        <f>COUNTIFS(Table37[ProductID],Table8[[#This Row],[ProductID]],Table37[Reputation Test],Table8[[#This Row],[REPUTASI]],Table37[Price],"&lt;"&amp;Table8[[#This Row],[UnitPrice]])</f>
        <v>3</v>
      </c>
      <c r="L412" s="80" t="str">
        <f>IF(Table8[[#This Row],[test]]&gt;0,"Ada vendor yang menjual produk dengan harga lebih murah","")</f>
        <v>Ada vendor yang menjual produk dengan harga lebih murah</v>
      </c>
    </row>
    <row r="413" spans="1:12" x14ac:dyDescent="0.25">
      <c r="A413" s="5">
        <v>476</v>
      </c>
      <c r="B413" s="5">
        <v>1056</v>
      </c>
      <c r="C413" s="10">
        <v>44064</v>
      </c>
      <c r="D413" s="5">
        <v>3</v>
      </c>
      <c r="E413" s="5">
        <v>490</v>
      </c>
      <c r="F413" s="40">
        <v>12.7155</v>
      </c>
      <c r="G413" s="40">
        <v>38.146500000000003</v>
      </c>
      <c r="H413" t="str">
        <f>VLOOKUP(Table8[[#This Row],[Supplier]],Table37[[Vendor_ID]:[Reputation Test]],12,0)</f>
        <v>A</v>
      </c>
      <c r="I413">
        <f>VLOOKUP(Table8[[#This Row],[PurchaseOrderID]],Purchase_Order!$A$2:$E$1228,5,0)</f>
        <v>1592</v>
      </c>
      <c r="K413">
        <f>COUNTIFS(Table37[ProductID],Table8[[#This Row],[ProductID]],Table37[Reputation Test],Table8[[#This Row],[REPUTASI]],Table37[Price],"&lt;"&amp;Table8[[#This Row],[UnitPrice]])</f>
        <v>1</v>
      </c>
      <c r="L413" s="80" t="str">
        <f>IF(Table8[[#This Row],[test]]&gt;0,"Ada vendor yang menjual produk dengan harga lebih murah","")</f>
        <v>Ada vendor yang menjual produk dengan harga lebih murah</v>
      </c>
    </row>
    <row r="414" spans="1:12" x14ac:dyDescent="0.25">
      <c r="A414" s="4">
        <v>476</v>
      </c>
      <c r="B414" s="4">
        <v>1057</v>
      </c>
      <c r="C414" s="11">
        <v>44064</v>
      </c>
      <c r="D414" s="4">
        <v>3</v>
      </c>
      <c r="E414" s="4">
        <v>491</v>
      </c>
      <c r="F414" s="41">
        <v>19.939499999999999</v>
      </c>
      <c r="G414" s="41">
        <v>59.8185</v>
      </c>
      <c r="H414" t="str">
        <f>VLOOKUP(Table8[[#This Row],[Supplier]],Table37[[Vendor_ID]:[Reputation Test]],12,0)</f>
        <v>A</v>
      </c>
      <c r="I414">
        <f>VLOOKUP(Table8[[#This Row],[PurchaseOrderID]],Purchase_Order!$A$2:$E$1228,5,0)</f>
        <v>1592</v>
      </c>
      <c r="K414">
        <f>COUNTIFS(Table37[ProductID],Table8[[#This Row],[ProductID]],Table37[Reputation Test],Table8[[#This Row],[REPUTASI]],Table37[Price],"&lt;"&amp;Table8[[#This Row],[UnitPrice]])</f>
        <v>2</v>
      </c>
      <c r="L414" s="80" t="str">
        <f>IF(Table8[[#This Row],[test]]&gt;0,"Ada vendor yang menjual produk dengan harga lebih murah","")</f>
        <v>Ada vendor yang menjual produk dengan harga lebih murah</v>
      </c>
    </row>
    <row r="415" spans="1:12" x14ac:dyDescent="0.25">
      <c r="A415" s="5">
        <v>477</v>
      </c>
      <c r="B415" s="5">
        <v>1058</v>
      </c>
      <c r="C415" s="10">
        <v>44064</v>
      </c>
      <c r="D415" s="5">
        <v>3</v>
      </c>
      <c r="E415" s="5">
        <v>528</v>
      </c>
      <c r="F415" s="40">
        <v>38.156999999999996</v>
      </c>
      <c r="G415" s="40">
        <v>114.471</v>
      </c>
      <c r="H415" t="str">
        <f>VLOOKUP(Table8[[#This Row],[Supplier]],Table37[[Vendor_ID]:[Reputation Test]],12,0)</f>
        <v>A</v>
      </c>
      <c r="I415">
        <f>VLOOKUP(Table8[[#This Row],[PurchaseOrderID]],Purchase_Order!$A$2:$E$1228,5,0)</f>
        <v>1618</v>
      </c>
      <c r="K415">
        <f>COUNTIFS(Table37[ProductID],Table8[[#This Row],[ProductID]],Table37[Reputation Test],Table8[[#This Row],[REPUTASI]],Table37[Price],"&lt;"&amp;Table8[[#This Row],[UnitPrice]])</f>
        <v>1</v>
      </c>
      <c r="L415" s="80" t="str">
        <f>IF(Table8[[#This Row],[test]]&gt;0,"Ada vendor yang menjual produk dengan harga lebih murah","")</f>
        <v>Ada vendor yang menjual produk dengan harga lebih murah</v>
      </c>
    </row>
    <row r="416" spans="1:12" x14ac:dyDescent="0.25">
      <c r="A416" s="4">
        <v>478</v>
      </c>
      <c r="B416" s="4">
        <v>1059</v>
      </c>
      <c r="C416" s="11">
        <v>44064</v>
      </c>
      <c r="D416" s="4">
        <v>3</v>
      </c>
      <c r="E416" s="4">
        <v>505</v>
      </c>
      <c r="F416" s="41">
        <v>44.215499999999999</v>
      </c>
      <c r="G416" s="41">
        <v>132.6465</v>
      </c>
      <c r="H416" t="str">
        <f>VLOOKUP(Table8[[#This Row],[Supplier]],Table37[[Vendor_ID]:[Reputation Test]],12,0)</f>
        <v>B</v>
      </c>
      <c r="I416">
        <f>VLOOKUP(Table8[[#This Row],[PurchaseOrderID]],Purchase_Order!$A$2:$E$1228,5,0)</f>
        <v>1612</v>
      </c>
      <c r="K416">
        <f>COUNTIFS(Table37[ProductID],Table8[[#This Row],[ProductID]],Table37[Reputation Test],Table8[[#This Row],[REPUTASI]],Table37[Price],"&lt;"&amp;Table8[[#This Row],[UnitPrice]])</f>
        <v>1</v>
      </c>
      <c r="L416" s="80" t="str">
        <f>IF(Table8[[#This Row],[test]]&gt;0,"Ada vendor yang menjual produk dengan harga lebih murah","")</f>
        <v>Ada vendor yang menjual produk dengan harga lebih murah</v>
      </c>
    </row>
    <row r="417" spans="1:12" x14ac:dyDescent="0.25">
      <c r="A417" s="5">
        <v>479</v>
      </c>
      <c r="B417" s="5">
        <v>1060</v>
      </c>
      <c r="C417" s="10">
        <v>44064</v>
      </c>
      <c r="D417" s="5">
        <v>550</v>
      </c>
      <c r="E417" s="5">
        <v>938</v>
      </c>
      <c r="F417" s="40">
        <v>31.4895</v>
      </c>
      <c r="G417" s="40">
        <v>17319.224999999999</v>
      </c>
      <c r="H417" t="str">
        <f>VLOOKUP(Table8[[#This Row],[Supplier]],Table37[[Vendor_ID]:[Reputation Test]],12,0)</f>
        <v>F</v>
      </c>
      <c r="I417">
        <f>VLOOKUP(Table8[[#This Row],[PurchaseOrderID]],Purchase_Order!$A$2:$E$1228,5,0)</f>
        <v>1586</v>
      </c>
      <c r="K417">
        <f>COUNTIFS(Table37[ProductID],Table8[[#This Row],[ProductID]],Table37[Reputation Test],Table8[[#This Row],[REPUTASI]],Table37[Price],"&lt;"&amp;Table8[[#This Row],[UnitPrice]])</f>
        <v>2</v>
      </c>
      <c r="L417" s="80" t="str">
        <f>IF(Table8[[#This Row],[test]]&gt;0,"Ada vendor yang menjual produk dengan harga lebih murah","")</f>
        <v>Ada vendor yang menjual produk dengan harga lebih murah</v>
      </c>
    </row>
    <row r="418" spans="1:12" x14ac:dyDescent="0.25">
      <c r="A418" s="4">
        <v>479</v>
      </c>
      <c r="B418" s="4">
        <v>1061</v>
      </c>
      <c r="C418" s="11">
        <v>44064</v>
      </c>
      <c r="D418" s="4">
        <v>550</v>
      </c>
      <c r="E418" s="4">
        <v>939</v>
      </c>
      <c r="F418" s="41">
        <v>48.289499999999997</v>
      </c>
      <c r="G418" s="41">
        <v>26559.224999999999</v>
      </c>
      <c r="H418" t="str">
        <f>VLOOKUP(Table8[[#This Row],[Supplier]],Table37[[Vendor_ID]:[Reputation Test]],12,0)</f>
        <v>F</v>
      </c>
      <c r="I418">
        <f>VLOOKUP(Table8[[#This Row],[PurchaseOrderID]],Purchase_Order!$A$2:$E$1228,5,0)</f>
        <v>1586</v>
      </c>
      <c r="K418">
        <f>COUNTIFS(Table37[ProductID],Table8[[#This Row],[ProductID]],Table37[Reputation Test],Table8[[#This Row],[REPUTASI]],Table37[Price],"&lt;"&amp;Table8[[#This Row],[UnitPrice]])</f>
        <v>2</v>
      </c>
      <c r="L418" s="80" t="str">
        <f>IF(Table8[[#This Row],[test]]&gt;0,"Ada vendor yang menjual produk dengan harga lebih murah","")</f>
        <v>Ada vendor yang menjual produk dengan harga lebih murah</v>
      </c>
    </row>
    <row r="419" spans="1:12" x14ac:dyDescent="0.25">
      <c r="A419" s="5">
        <v>480</v>
      </c>
      <c r="B419" s="5">
        <v>1062</v>
      </c>
      <c r="C419" s="10">
        <v>44064</v>
      </c>
      <c r="D419" s="5">
        <v>60</v>
      </c>
      <c r="E419" s="5">
        <v>358</v>
      </c>
      <c r="F419" s="40">
        <v>6.9824999999999999</v>
      </c>
      <c r="G419" s="40">
        <v>418.95</v>
      </c>
      <c r="H419" t="str">
        <f>VLOOKUP(Table8[[#This Row],[Supplier]],Table37[[Vendor_ID]:[Reputation Test]],12,0)</f>
        <v>B</v>
      </c>
      <c r="I419">
        <f>VLOOKUP(Table8[[#This Row],[PurchaseOrderID]],Purchase_Order!$A$2:$E$1228,5,0)</f>
        <v>1500</v>
      </c>
      <c r="K419">
        <f>COUNTIFS(Table37[ProductID],Table8[[#This Row],[ProductID]],Table37[Reputation Test],Table8[[#This Row],[REPUTASI]],Table37[Price],"&lt;"&amp;Table8[[#This Row],[UnitPrice]])</f>
        <v>1</v>
      </c>
      <c r="L419" s="80" t="str">
        <f>IF(Table8[[#This Row],[test]]&gt;0,"Ada vendor yang menjual produk dengan harga lebih murah","")</f>
        <v>Ada vendor yang menjual produk dengan harga lebih murah</v>
      </c>
    </row>
    <row r="420" spans="1:12" x14ac:dyDescent="0.25">
      <c r="A420" s="4">
        <v>481</v>
      </c>
      <c r="B420" s="4">
        <v>1063</v>
      </c>
      <c r="C420" s="11">
        <v>44065</v>
      </c>
      <c r="D420" s="4">
        <v>3</v>
      </c>
      <c r="E420" s="4">
        <v>438</v>
      </c>
      <c r="F420" s="41">
        <v>47.680500000000002</v>
      </c>
      <c r="G420" s="41">
        <v>143.04150000000001</v>
      </c>
      <c r="H420" t="str">
        <f>VLOOKUP(Table8[[#This Row],[Supplier]],Table37[[Vendor_ID]:[Reputation Test]],12,0)</f>
        <v>A</v>
      </c>
      <c r="I420">
        <f>VLOOKUP(Table8[[#This Row],[PurchaseOrderID]],Purchase_Order!$A$2:$E$1228,5,0)</f>
        <v>1656</v>
      </c>
      <c r="K420">
        <f>COUNTIFS(Table37[ProductID],Table8[[#This Row],[ProductID]],Table37[Reputation Test],Table8[[#This Row],[REPUTASI]],Table37[Price],"&lt;"&amp;Table8[[#This Row],[UnitPrice]])</f>
        <v>2</v>
      </c>
      <c r="L420" s="80" t="str">
        <f>IF(Table8[[#This Row],[test]]&gt;0,"Ada vendor yang menjual produk dengan harga lebih murah","")</f>
        <v>Ada vendor yang menjual produk dengan harga lebih murah</v>
      </c>
    </row>
    <row r="421" spans="1:12" x14ac:dyDescent="0.25">
      <c r="A421" s="5">
        <v>481</v>
      </c>
      <c r="B421" s="5">
        <v>1064</v>
      </c>
      <c r="C421" s="10">
        <v>44065</v>
      </c>
      <c r="D421" s="5">
        <v>3</v>
      </c>
      <c r="E421" s="5">
        <v>439</v>
      </c>
      <c r="F421" s="40">
        <v>45.580500000000001</v>
      </c>
      <c r="G421" s="40">
        <v>136.7415</v>
      </c>
      <c r="H421" t="str">
        <f>VLOOKUP(Table8[[#This Row],[Supplier]],Table37[[Vendor_ID]:[Reputation Test]],12,0)</f>
        <v>A</v>
      </c>
      <c r="I421">
        <f>VLOOKUP(Table8[[#This Row],[PurchaseOrderID]],Purchase_Order!$A$2:$E$1228,5,0)</f>
        <v>1656</v>
      </c>
      <c r="K421">
        <f>COUNTIFS(Table37[ProductID],Table8[[#This Row],[ProductID]],Table37[Reputation Test],Table8[[#This Row],[REPUTASI]],Table37[Price],"&lt;"&amp;Table8[[#This Row],[UnitPrice]])</f>
        <v>2</v>
      </c>
      <c r="L421" s="80" t="str">
        <f>IF(Table8[[#This Row],[test]]&gt;0,"Ada vendor yang menjual produk dengan harga lebih murah","")</f>
        <v>Ada vendor yang menjual produk dengan harga lebih murah</v>
      </c>
    </row>
    <row r="422" spans="1:12" x14ac:dyDescent="0.25">
      <c r="A422" s="4">
        <v>481</v>
      </c>
      <c r="B422" s="4">
        <v>1065</v>
      </c>
      <c r="C422" s="11">
        <v>44065</v>
      </c>
      <c r="D422" s="4">
        <v>3</v>
      </c>
      <c r="E422" s="4">
        <v>440</v>
      </c>
      <c r="F422" s="41">
        <v>49.853999999999999</v>
      </c>
      <c r="G422" s="41">
        <v>149.56200000000001</v>
      </c>
      <c r="H422" t="str">
        <f>VLOOKUP(Table8[[#This Row],[Supplier]],Table37[[Vendor_ID]:[Reputation Test]],12,0)</f>
        <v>A</v>
      </c>
      <c r="I422">
        <f>VLOOKUP(Table8[[#This Row],[PurchaseOrderID]],Purchase_Order!$A$2:$E$1228,5,0)</f>
        <v>1656</v>
      </c>
      <c r="K422">
        <f>COUNTIFS(Table37[ProductID],Table8[[#This Row],[ProductID]],Table37[Reputation Test],Table8[[#This Row],[REPUTASI]],Table37[Price],"&lt;"&amp;Table8[[#This Row],[UnitPrice]])</f>
        <v>2</v>
      </c>
      <c r="L422" s="80" t="str">
        <f>IF(Table8[[#This Row],[test]]&gt;0,"Ada vendor yang menjual produk dengan harga lebih murah","")</f>
        <v>Ada vendor yang menjual produk dengan harga lebih murah</v>
      </c>
    </row>
    <row r="423" spans="1:12" x14ac:dyDescent="0.25">
      <c r="A423" s="5">
        <v>481</v>
      </c>
      <c r="B423" s="5">
        <v>1066</v>
      </c>
      <c r="C423" s="10">
        <v>44065</v>
      </c>
      <c r="D423" s="5">
        <v>3</v>
      </c>
      <c r="E423" s="5">
        <v>441</v>
      </c>
      <c r="F423" s="40">
        <v>45.580500000000001</v>
      </c>
      <c r="G423" s="40">
        <v>136.7415</v>
      </c>
      <c r="H423" t="str">
        <f>VLOOKUP(Table8[[#This Row],[Supplier]],Table37[[Vendor_ID]:[Reputation Test]],12,0)</f>
        <v>A</v>
      </c>
      <c r="I423">
        <f>VLOOKUP(Table8[[#This Row],[PurchaseOrderID]],Purchase_Order!$A$2:$E$1228,5,0)</f>
        <v>1656</v>
      </c>
      <c r="K423">
        <f>COUNTIFS(Table37[ProductID],Table8[[#This Row],[ProductID]],Table37[Reputation Test],Table8[[#This Row],[REPUTASI]],Table37[Price],"&lt;"&amp;Table8[[#This Row],[UnitPrice]])</f>
        <v>2</v>
      </c>
      <c r="L423" s="80" t="str">
        <f>IF(Table8[[#This Row],[test]]&gt;0,"Ada vendor yang menjual produk dengan harga lebih murah","")</f>
        <v>Ada vendor yang menjual produk dengan harga lebih murah</v>
      </c>
    </row>
    <row r="424" spans="1:12" x14ac:dyDescent="0.25">
      <c r="A424" s="4">
        <v>482</v>
      </c>
      <c r="B424" s="4">
        <v>1067</v>
      </c>
      <c r="C424" s="11">
        <v>44065</v>
      </c>
      <c r="D424" s="4">
        <v>60</v>
      </c>
      <c r="E424" s="4">
        <v>356</v>
      </c>
      <c r="F424" s="41">
        <v>3.3809999999999998</v>
      </c>
      <c r="G424" s="41">
        <v>202.86</v>
      </c>
      <c r="H424" t="str">
        <f>VLOOKUP(Table8[[#This Row],[Supplier]],Table37[[Vendor_ID]:[Reputation Test]],12,0)</f>
        <v>F</v>
      </c>
      <c r="I424">
        <f>VLOOKUP(Table8[[#This Row],[PurchaseOrderID]],Purchase_Order!$A$2:$E$1228,5,0)</f>
        <v>1572</v>
      </c>
      <c r="K424">
        <f>COUNTIFS(Table37[ProductID],Table8[[#This Row],[ProductID]],Table37[Reputation Test],Table8[[#This Row],[REPUTASI]],Table37[Price],"&lt;"&amp;Table8[[#This Row],[UnitPrice]])</f>
        <v>1</v>
      </c>
      <c r="L424" s="80" t="str">
        <f>IF(Table8[[#This Row],[test]]&gt;0,"Ada vendor yang menjual produk dengan harga lebih murah","")</f>
        <v>Ada vendor yang menjual produk dengan harga lebih murah</v>
      </c>
    </row>
    <row r="425" spans="1:12" x14ac:dyDescent="0.25">
      <c r="A425" s="5">
        <v>482</v>
      </c>
      <c r="B425" s="5">
        <v>1068</v>
      </c>
      <c r="C425" s="10">
        <v>44065</v>
      </c>
      <c r="D425" s="5">
        <v>60</v>
      </c>
      <c r="E425" s="5">
        <v>357</v>
      </c>
      <c r="F425" s="40">
        <v>4.3155000000000001</v>
      </c>
      <c r="G425" s="40">
        <v>258.93</v>
      </c>
      <c r="H425" t="str">
        <f>VLOOKUP(Table8[[#This Row],[Supplier]],Table37[[Vendor_ID]:[Reputation Test]],12,0)</f>
        <v>F</v>
      </c>
      <c r="I425">
        <f>VLOOKUP(Table8[[#This Row],[PurchaseOrderID]],Purchase_Order!$A$2:$E$1228,5,0)</f>
        <v>1572</v>
      </c>
      <c r="K425">
        <f>COUNTIFS(Table37[ProductID],Table8[[#This Row],[ProductID]],Table37[Reputation Test],Table8[[#This Row],[REPUTASI]],Table37[Price],"&lt;"&amp;Table8[[#This Row],[UnitPrice]])</f>
        <v>2</v>
      </c>
      <c r="L425" s="80" t="str">
        <f>IF(Table8[[#This Row],[test]]&gt;0,"Ada vendor yang menjual produk dengan harga lebih murah","")</f>
        <v>Ada vendor yang menjual produk dengan harga lebih murah</v>
      </c>
    </row>
    <row r="426" spans="1:12" x14ac:dyDescent="0.25">
      <c r="A426" s="4">
        <v>483</v>
      </c>
      <c r="B426" s="4">
        <v>1069</v>
      </c>
      <c r="C426" s="11">
        <v>44065</v>
      </c>
      <c r="D426" s="4">
        <v>3</v>
      </c>
      <c r="E426" s="4">
        <v>377</v>
      </c>
      <c r="F426" s="41">
        <v>45.444000000000003</v>
      </c>
      <c r="G426" s="41">
        <v>136.33199999999999</v>
      </c>
      <c r="H426" t="str">
        <f>VLOOKUP(Table8[[#This Row],[Supplier]],Table37[[Vendor_ID]:[Reputation Test]],12,0)</f>
        <v>B</v>
      </c>
      <c r="I426">
        <f>VLOOKUP(Table8[[#This Row],[PurchaseOrderID]],Purchase_Order!$A$2:$E$1228,5,0)</f>
        <v>1562</v>
      </c>
      <c r="K426">
        <f>COUNTIFS(Table37[ProductID],Table8[[#This Row],[ProductID]],Table37[Reputation Test],Table8[[#This Row],[REPUTASI]],Table37[Price],"&lt;"&amp;Table8[[#This Row],[UnitPrice]])</f>
        <v>1</v>
      </c>
      <c r="L426" s="80" t="str">
        <f>IF(Table8[[#This Row],[test]]&gt;0,"Ada vendor yang menjual produk dengan harga lebih murah","")</f>
        <v>Ada vendor yang menjual produk dengan harga lebih murah</v>
      </c>
    </row>
    <row r="427" spans="1:12" x14ac:dyDescent="0.25">
      <c r="A427" s="5">
        <v>483</v>
      </c>
      <c r="B427" s="5">
        <v>1070</v>
      </c>
      <c r="C427" s="10">
        <v>44065</v>
      </c>
      <c r="D427" s="5">
        <v>3</v>
      </c>
      <c r="E427" s="5">
        <v>378</v>
      </c>
      <c r="F427" s="40">
        <v>41.170499999999997</v>
      </c>
      <c r="G427" s="40">
        <v>123.5115</v>
      </c>
      <c r="H427" t="str">
        <f>VLOOKUP(Table8[[#This Row],[Supplier]],Table37[[Vendor_ID]:[Reputation Test]],12,0)</f>
        <v>B</v>
      </c>
      <c r="I427">
        <f>VLOOKUP(Table8[[#This Row],[PurchaseOrderID]],Purchase_Order!$A$2:$E$1228,5,0)</f>
        <v>1562</v>
      </c>
      <c r="K427">
        <f>COUNTIFS(Table37[ProductID],Table8[[#This Row],[ProductID]],Table37[Reputation Test],Table8[[#This Row],[REPUTASI]],Table37[Price],"&lt;"&amp;Table8[[#This Row],[UnitPrice]])</f>
        <v>1</v>
      </c>
      <c r="L427" s="80" t="str">
        <f>IF(Table8[[#This Row],[test]]&gt;0,"Ada vendor yang menjual produk dengan harga lebih murah","")</f>
        <v>Ada vendor yang menjual produk dengan harga lebih murah</v>
      </c>
    </row>
    <row r="428" spans="1:12" x14ac:dyDescent="0.25">
      <c r="A428" s="4">
        <v>483</v>
      </c>
      <c r="B428" s="4">
        <v>1071</v>
      </c>
      <c r="C428" s="11">
        <v>44065</v>
      </c>
      <c r="D428" s="4">
        <v>3</v>
      </c>
      <c r="E428" s="4">
        <v>379</v>
      </c>
      <c r="F428" s="41">
        <v>39.070500000000003</v>
      </c>
      <c r="G428" s="41">
        <v>117.2115</v>
      </c>
      <c r="H428" t="str">
        <f>VLOOKUP(Table8[[#This Row],[Supplier]],Table37[[Vendor_ID]:[Reputation Test]],12,0)</f>
        <v>B</v>
      </c>
      <c r="I428">
        <f>VLOOKUP(Table8[[#This Row],[PurchaseOrderID]],Purchase_Order!$A$2:$E$1228,5,0)</f>
        <v>1562</v>
      </c>
      <c r="K428">
        <f>COUNTIFS(Table37[ProductID],Table8[[#This Row],[ProductID]],Table37[Reputation Test],Table8[[#This Row],[REPUTASI]],Table37[Price],"&lt;"&amp;Table8[[#This Row],[UnitPrice]])</f>
        <v>1</v>
      </c>
      <c r="L428" s="80" t="str">
        <f>IF(Table8[[#This Row],[test]]&gt;0,"Ada vendor yang menjual produk dengan harga lebih murah","")</f>
        <v>Ada vendor yang menjual produk dengan harga lebih murah</v>
      </c>
    </row>
    <row r="429" spans="1:12" x14ac:dyDescent="0.25">
      <c r="A429" s="5">
        <v>484</v>
      </c>
      <c r="B429" s="5">
        <v>1072</v>
      </c>
      <c r="C429" s="10">
        <v>44065</v>
      </c>
      <c r="D429" s="5">
        <v>3</v>
      </c>
      <c r="E429" s="5">
        <v>490</v>
      </c>
      <c r="F429" s="40">
        <v>12.358499999999999</v>
      </c>
      <c r="G429" s="40">
        <v>37.075499999999998</v>
      </c>
      <c r="H429" t="str">
        <f>VLOOKUP(Table8[[#This Row],[Supplier]],Table37[[Vendor_ID]:[Reputation Test]],12,0)</f>
        <v>B</v>
      </c>
      <c r="I429">
        <f>VLOOKUP(Table8[[#This Row],[PurchaseOrderID]],Purchase_Order!$A$2:$E$1228,5,0)</f>
        <v>1662</v>
      </c>
      <c r="K429">
        <f>COUNTIFS(Table37[ProductID],Table8[[#This Row],[ProductID]],Table37[Reputation Test],Table8[[#This Row],[REPUTASI]],Table37[Price],"&lt;"&amp;Table8[[#This Row],[UnitPrice]])</f>
        <v>1</v>
      </c>
      <c r="L429" s="80" t="str">
        <f>IF(Table8[[#This Row],[test]]&gt;0,"Ada vendor yang menjual produk dengan harga lebih murah","")</f>
        <v>Ada vendor yang menjual produk dengan harga lebih murah</v>
      </c>
    </row>
    <row r="430" spans="1:12" x14ac:dyDescent="0.25">
      <c r="A430" s="4">
        <v>485</v>
      </c>
      <c r="B430" s="4">
        <v>1073</v>
      </c>
      <c r="C430" s="11">
        <v>44065</v>
      </c>
      <c r="D430" s="4">
        <v>550</v>
      </c>
      <c r="E430" s="4">
        <v>513</v>
      </c>
      <c r="F430" s="41">
        <v>39.1965</v>
      </c>
      <c r="G430" s="41">
        <v>21558.075000000001</v>
      </c>
      <c r="H430" t="str">
        <f>VLOOKUP(Table8[[#This Row],[Supplier]],Table37[[Vendor_ID]:[Reputation Test]],12,0)</f>
        <v>F</v>
      </c>
      <c r="I430">
        <f>VLOOKUP(Table8[[#This Row],[PurchaseOrderID]],Purchase_Order!$A$2:$E$1228,5,0)</f>
        <v>1682</v>
      </c>
      <c r="K430">
        <f>COUNTIFS(Table37[ProductID],Table8[[#This Row],[ProductID]],Table37[Reputation Test],Table8[[#This Row],[REPUTASI]],Table37[Price],"&lt;"&amp;Table8[[#This Row],[UnitPrice]])</f>
        <v>1</v>
      </c>
      <c r="L430" s="80" t="str">
        <f>IF(Table8[[#This Row],[test]]&gt;0,"Ada vendor yang menjual produk dengan harga lebih murah","")</f>
        <v>Ada vendor yang menjual produk dengan harga lebih murah</v>
      </c>
    </row>
    <row r="431" spans="1:12" x14ac:dyDescent="0.25">
      <c r="A431" s="5">
        <v>486</v>
      </c>
      <c r="B431" s="5">
        <v>1074</v>
      </c>
      <c r="C431" s="10">
        <v>44065</v>
      </c>
      <c r="D431" s="5">
        <v>3</v>
      </c>
      <c r="E431" s="5">
        <v>403</v>
      </c>
      <c r="F431" s="40">
        <v>45.444000000000003</v>
      </c>
      <c r="G431" s="40">
        <v>136.33199999999999</v>
      </c>
      <c r="H431" t="str">
        <f>VLOOKUP(Table8[[#This Row],[Supplier]],Table37[[Vendor_ID]:[Reputation Test]],12,0)</f>
        <v>A</v>
      </c>
      <c r="I431">
        <f>VLOOKUP(Table8[[#This Row],[PurchaseOrderID]],Purchase_Order!$A$2:$E$1228,5,0)</f>
        <v>1686</v>
      </c>
      <c r="K431">
        <f>COUNTIFS(Table37[ProductID],Table8[[#This Row],[ProductID]],Table37[Reputation Test],Table8[[#This Row],[REPUTASI]],Table37[Price],"&lt;"&amp;Table8[[#This Row],[UnitPrice]])</f>
        <v>1</v>
      </c>
      <c r="L431" s="80" t="str">
        <f>IF(Table8[[#This Row],[test]]&gt;0,"Ada vendor yang menjual produk dengan harga lebih murah","")</f>
        <v>Ada vendor yang menjual produk dengan harga lebih murah</v>
      </c>
    </row>
    <row r="432" spans="1:12" x14ac:dyDescent="0.25">
      <c r="A432" s="4">
        <v>486</v>
      </c>
      <c r="B432" s="4">
        <v>1075</v>
      </c>
      <c r="C432" s="11">
        <v>44065</v>
      </c>
      <c r="D432" s="4">
        <v>3</v>
      </c>
      <c r="E432" s="4">
        <v>404</v>
      </c>
      <c r="F432" s="41">
        <v>41.170499999999997</v>
      </c>
      <c r="G432" s="41">
        <v>123.5115</v>
      </c>
      <c r="H432" t="str">
        <f>VLOOKUP(Table8[[#This Row],[Supplier]],Table37[[Vendor_ID]:[Reputation Test]],12,0)</f>
        <v>A</v>
      </c>
      <c r="I432">
        <f>VLOOKUP(Table8[[#This Row],[PurchaseOrderID]],Purchase_Order!$A$2:$E$1228,5,0)</f>
        <v>1686</v>
      </c>
      <c r="K432">
        <f>COUNTIFS(Table37[ProductID],Table8[[#This Row],[ProductID]],Table37[Reputation Test],Table8[[#This Row],[REPUTASI]],Table37[Price],"&lt;"&amp;Table8[[#This Row],[UnitPrice]])</f>
        <v>1</v>
      </c>
      <c r="L432" s="80" t="str">
        <f>IF(Table8[[#This Row],[test]]&gt;0,"Ada vendor yang menjual produk dengan harga lebih murah","")</f>
        <v>Ada vendor yang menjual produk dengan harga lebih murah</v>
      </c>
    </row>
    <row r="433" spans="1:12" x14ac:dyDescent="0.25">
      <c r="A433" s="5">
        <v>486</v>
      </c>
      <c r="B433" s="5">
        <v>1076</v>
      </c>
      <c r="C433" s="10">
        <v>44065</v>
      </c>
      <c r="D433" s="5">
        <v>3</v>
      </c>
      <c r="E433" s="5">
        <v>405</v>
      </c>
      <c r="F433" s="40">
        <v>39.070500000000003</v>
      </c>
      <c r="G433" s="40">
        <v>117.2115</v>
      </c>
      <c r="H433" t="str">
        <f>VLOOKUP(Table8[[#This Row],[Supplier]],Table37[[Vendor_ID]:[Reputation Test]],12,0)</f>
        <v>A</v>
      </c>
      <c r="I433">
        <f>VLOOKUP(Table8[[#This Row],[PurchaseOrderID]],Purchase_Order!$A$2:$E$1228,5,0)</f>
        <v>1686</v>
      </c>
      <c r="K433">
        <f>COUNTIFS(Table37[ProductID],Table8[[#This Row],[ProductID]],Table37[Reputation Test],Table8[[#This Row],[REPUTASI]],Table37[Price],"&lt;"&amp;Table8[[#This Row],[UnitPrice]])</f>
        <v>1</v>
      </c>
      <c r="L433" s="80" t="str">
        <f>IF(Table8[[#This Row],[test]]&gt;0,"Ada vendor yang menjual produk dengan harga lebih murah","")</f>
        <v>Ada vendor yang menjual produk dengan harga lebih murah</v>
      </c>
    </row>
    <row r="434" spans="1:12" x14ac:dyDescent="0.25">
      <c r="A434" s="4">
        <v>486</v>
      </c>
      <c r="B434" s="4">
        <v>1077</v>
      </c>
      <c r="C434" s="11">
        <v>44065</v>
      </c>
      <c r="D434" s="4">
        <v>3</v>
      </c>
      <c r="E434" s="4">
        <v>406</v>
      </c>
      <c r="F434" s="41">
        <v>43.344000000000001</v>
      </c>
      <c r="G434" s="41">
        <v>130.03200000000001</v>
      </c>
      <c r="H434" t="str">
        <f>VLOOKUP(Table8[[#This Row],[Supplier]],Table37[[Vendor_ID]:[Reputation Test]],12,0)</f>
        <v>A</v>
      </c>
      <c r="I434">
        <f>VLOOKUP(Table8[[#This Row],[PurchaseOrderID]],Purchase_Order!$A$2:$E$1228,5,0)</f>
        <v>1686</v>
      </c>
      <c r="K434">
        <f>COUNTIFS(Table37[ProductID],Table8[[#This Row],[ProductID]],Table37[Reputation Test],Table8[[#This Row],[REPUTASI]],Table37[Price],"&lt;"&amp;Table8[[#This Row],[UnitPrice]])</f>
        <v>1</v>
      </c>
      <c r="L434" s="80" t="str">
        <f>IF(Table8[[#This Row],[test]]&gt;0,"Ada vendor yang menjual produk dengan harga lebih murah","")</f>
        <v>Ada vendor yang menjual produk dengan harga lebih murah</v>
      </c>
    </row>
    <row r="435" spans="1:12" x14ac:dyDescent="0.25">
      <c r="A435" s="5">
        <v>487</v>
      </c>
      <c r="B435" s="5">
        <v>1078</v>
      </c>
      <c r="C435" s="10">
        <v>44065</v>
      </c>
      <c r="D435" s="5">
        <v>550</v>
      </c>
      <c r="E435" s="5">
        <v>931</v>
      </c>
      <c r="F435" s="40">
        <v>34.8705</v>
      </c>
      <c r="G435" s="40">
        <v>19178.775000000001</v>
      </c>
      <c r="H435" t="str">
        <f>VLOOKUP(Table8[[#This Row],[Supplier]],Table37[[Vendor_ID]:[Reputation Test]],12,0)</f>
        <v>F</v>
      </c>
      <c r="I435">
        <f>VLOOKUP(Table8[[#This Row],[PurchaseOrderID]],Purchase_Order!$A$2:$E$1228,5,0)</f>
        <v>1684</v>
      </c>
      <c r="K435">
        <f>COUNTIFS(Table37[ProductID],Table8[[#This Row],[ProductID]],Table37[Reputation Test],Table8[[#This Row],[REPUTASI]],Table37[Price],"&lt;"&amp;Table8[[#This Row],[UnitPrice]])</f>
        <v>2</v>
      </c>
      <c r="L435" s="80" t="str">
        <f>IF(Table8[[#This Row],[test]]&gt;0,"Ada vendor yang menjual produk dengan harga lebih murah","")</f>
        <v>Ada vendor yang menjual produk dengan harga lebih murah</v>
      </c>
    </row>
    <row r="436" spans="1:12" x14ac:dyDescent="0.25">
      <c r="A436" s="4">
        <v>487</v>
      </c>
      <c r="B436" s="4">
        <v>1079</v>
      </c>
      <c r="C436" s="11">
        <v>44065</v>
      </c>
      <c r="D436" s="4">
        <v>550</v>
      </c>
      <c r="E436" s="4">
        <v>932</v>
      </c>
      <c r="F436" s="41">
        <v>39.763500000000001</v>
      </c>
      <c r="G436" s="41">
        <v>21869.924999999999</v>
      </c>
      <c r="H436" t="str">
        <f>VLOOKUP(Table8[[#This Row],[Supplier]],Table37[[Vendor_ID]:[Reputation Test]],12,0)</f>
        <v>F</v>
      </c>
      <c r="I436">
        <f>VLOOKUP(Table8[[#This Row],[PurchaseOrderID]],Purchase_Order!$A$2:$E$1228,5,0)</f>
        <v>1684</v>
      </c>
      <c r="K436">
        <f>COUNTIFS(Table37[ProductID],Table8[[#This Row],[ProductID]],Table37[Reputation Test],Table8[[#This Row],[REPUTASI]],Table37[Price],"&lt;"&amp;Table8[[#This Row],[UnitPrice]])</f>
        <v>2</v>
      </c>
      <c r="L436" s="80" t="str">
        <f>IF(Table8[[#This Row],[test]]&gt;0,"Ada vendor yang menjual produk dengan harga lebih murah","")</f>
        <v>Ada vendor yang menjual produk dengan harga lebih murah</v>
      </c>
    </row>
    <row r="437" spans="1:12" x14ac:dyDescent="0.25">
      <c r="A437" s="5">
        <v>487</v>
      </c>
      <c r="B437" s="5">
        <v>1080</v>
      </c>
      <c r="C437" s="10">
        <v>44065</v>
      </c>
      <c r="D437" s="5">
        <v>550</v>
      </c>
      <c r="E437" s="5">
        <v>933</v>
      </c>
      <c r="F437" s="40">
        <v>43.984499999999997</v>
      </c>
      <c r="G437" s="40">
        <v>24191.474999999999</v>
      </c>
      <c r="H437" t="str">
        <f>VLOOKUP(Table8[[#This Row],[Supplier]],Table37[[Vendor_ID]:[Reputation Test]],12,0)</f>
        <v>F</v>
      </c>
      <c r="I437">
        <f>VLOOKUP(Table8[[#This Row],[PurchaseOrderID]],Purchase_Order!$A$2:$E$1228,5,0)</f>
        <v>1684</v>
      </c>
      <c r="K437">
        <f>COUNTIFS(Table37[ProductID],Table8[[#This Row],[ProductID]],Table37[Reputation Test],Table8[[#This Row],[REPUTASI]],Table37[Price],"&lt;"&amp;Table8[[#This Row],[UnitPrice]])</f>
        <v>2</v>
      </c>
      <c r="L437" s="80" t="str">
        <f>IF(Table8[[#This Row],[test]]&gt;0,"Ada vendor yang menjual produk dengan harga lebih murah","")</f>
        <v>Ada vendor yang menjual produk dengan harga lebih murah</v>
      </c>
    </row>
    <row r="438" spans="1:12" x14ac:dyDescent="0.25">
      <c r="A438" s="4">
        <v>487</v>
      </c>
      <c r="B438" s="4">
        <v>1081</v>
      </c>
      <c r="C438" s="11">
        <v>44065</v>
      </c>
      <c r="D438" s="4">
        <v>550</v>
      </c>
      <c r="E438" s="4">
        <v>934</v>
      </c>
      <c r="F438" s="41">
        <v>38.146500000000003</v>
      </c>
      <c r="G438" s="41">
        <v>20980.575000000001</v>
      </c>
      <c r="H438" t="str">
        <f>VLOOKUP(Table8[[#This Row],[Supplier]],Table37[[Vendor_ID]:[Reputation Test]],12,0)</f>
        <v>F</v>
      </c>
      <c r="I438">
        <f>VLOOKUP(Table8[[#This Row],[PurchaseOrderID]],Purchase_Order!$A$2:$E$1228,5,0)</f>
        <v>1684</v>
      </c>
      <c r="K438">
        <f>COUNTIFS(Table37[ProductID],Table8[[#This Row],[ProductID]],Table37[Reputation Test],Table8[[#This Row],[REPUTASI]],Table37[Price],"&lt;"&amp;Table8[[#This Row],[UnitPrice]])</f>
        <v>2</v>
      </c>
      <c r="L438" s="80" t="str">
        <f>IF(Table8[[#This Row],[test]]&gt;0,"Ada vendor yang menjual produk dengan harga lebih murah","")</f>
        <v>Ada vendor yang menjual produk dengan harga lebih murah</v>
      </c>
    </row>
    <row r="439" spans="1:12" x14ac:dyDescent="0.25">
      <c r="A439" s="5">
        <v>488</v>
      </c>
      <c r="B439" s="5">
        <v>1082</v>
      </c>
      <c r="C439" s="10">
        <v>44065</v>
      </c>
      <c r="D439" s="5">
        <v>3</v>
      </c>
      <c r="E439" s="5">
        <v>422</v>
      </c>
      <c r="F439" s="40">
        <v>47.680500000000002</v>
      </c>
      <c r="G439" s="40">
        <v>143.04150000000001</v>
      </c>
      <c r="H439" t="str">
        <f>VLOOKUP(Table8[[#This Row],[Supplier]],Table37[[Vendor_ID]:[Reputation Test]],12,0)</f>
        <v>B</v>
      </c>
      <c r="I439">
        <f>VLOOKUP(Table8[[#This Row],[PurchaseOrderID]],Purchase_Order!$A$2:$E$1228,5,0)</f>
        <v>1534</v>
      </c>
      <c r="K439">
        <f>COUNTIFS(Table37[ProductID],Table8[[#This Row],[ProductID]],Table37[Reputation Test],Table8[[#This Row],[REPUTASI]],Table37[Price],"&lt;"&amp;Table8[[#This Row],[UnitPrice]])</f>
        <v>3</v>
      </c>
      <c r="L439" s="80" t="str">
        <f>IF(Table8[[#This Row],[test]]&gt;0,"Ada vendor yang menjual produk dengan harga lebih murah","")</f>
        <v>Ada vendor yang menjual produk dengan harga lebih murah</v>
      </c>
    </row>
    <row r="440" spans="1:12" x14ac:dyDescent="0.25">
      <c r="A440" s="4">
        <v>488</v>
      </c>
      <c r="B440" s="4">
        <v>1083</v>
      </c>
      <c r="C440" s="11">
        <v>44065</v>
      </c>
      <c r="D440" s="4">
        <v>3</v>
      </c>
      <c r="E440" s="4">
        <v>423</v>
      </c>
      <c r="F440" s="41">
        <v>45.580500000000001</v>
      </c>
      <c r="G440" s="41">
        <v>136.7415</v>
      </c>
      <c r="H440" t="str">
        <f>VLOOKUP(Table8[[#This Row],[Supplier]],Table37[[Vendor_ID]:[Reputation Test]],12,0)</f>
        <v>B</v>
      </c>
      <c r="I440">
        <f>VLOOKUP(Table8[[#This Row],[PurchaseOrderID]],Purchase_Order!$A$2:$E$1228,5,0)</f>
        <v>1534</v>
      </c>
      <c r="K440">
        <f>COUNTIFS(Table37[ProductID],Table8[[#This Row],[ProductID]],Table37[Reputation Test],Table8[[#This Row],[REPUTASI]],Table37[Price],"&lt;"&amp;Table8[[#This Row],[UnitPrice]])</f>
        <v>3</v>
      </c>
      <c r="L440" s="80" t="str">
        <f>IF(Table8[[#This Row],[test]]&gt;0,"Ada vendor yang menjual produk dengan harga lebih murah","")</f>
        <v>Ada vendor yang menjual produk dengan harga lebih murah</v>
      </c>
    </row>
    <row r="441" spans="1:12" x14ac:dyDescent="0.25">
      <c r="A441" s="5">
        <v>488</v>
      </c>
      <c r="B441" s="5">
        <v>1084</v>
      </c>
      <c r="C441" s="10">
        <v>44065</v>
      </c>
      <c r="D441" s="5">
        <v>3</v>
      </c>
      <c r="E441" s="5">
        <v>424</v>
      </c>
      <c r="F441" s="40">
        <v>49.853999999999999</v>
      </c>
      <c r="G441" s="40">
        <v>149.56200000000001</v>
      </c>
      <c r="H441" t="str">
        <f>VLOOKUP(Table8[[#This Row],[Supplier]],Table37[[Vendor_ID]:[Reputation Test]],12,0)</f>
        <v>B</v>
      </c>
      <c r="I441">
        <f>VLOOKUP(Table8[[#This Row],[PurchaseOrderID]],Purchase_Order!$A$2:$E$1228,5,0)</f>
        <v>1534</v>
      </c>
      <c r="K441">
        <f>COUNTIFS(Table37[ProductID],Table8[[#This Row],[ProductID]],Table37[Reputation Test],Table8[[#This Row],[REPUTASI]],Table37[Price],"&lt;"&amp;Table8[[#This Row],[UnitPrice]])</f>
        <v>3</v>
      </c>
      <c r="L441" s="80" t="str">
        <f>IF(Table8[[#This Row],[test]]&gt;0,"Ada vendor yang menjual produk dengan harga lebih murah","")</f>
        <v>Ada vendor yang menjual produk dengan harga lebih murah</v>
      </c>
    </row>
    <row r="442" spans="1:12" x14ac:dyDescent="0.25">
      <c r="A442" s="4">
        <v>488</v>
      </c>
      <c r="B442" s="4">
        <v>1085</v>
      </c>
      <c r="C442" s="11">
        <v>44065</v>
      </c>
      <c r="D442" s="4">
        <v>3</v>
      </c>
      <c r="E442" s="4">
        <v>425</v>
      </c>
      <c r="F442" s="41">
        <v>45.580500000000001</v>
      </c>
      <c r="G442" s="41">
        <v>136.7415</v>
      </c>
      <c r="H442" t="str">
        <f>VLOOKUP(Table8[[#This Row],[Supplier]],Table37[[Vendor_ID]:[Reputation Test]],12,0)</f>
        <v>B</v>
      </c>
      <c r="I442">
        <f>VLOOKUP(Table8[[#This Row],[PurchaseOrderID]],Purchase_Order!$A$2:$E$1228,5,0)</f>
        <v>1534</v>
      </c>
      <c r="K442">
        <f>COUNTIFS(Table37[ProductID],Table8[[#This Row],[ProductID]],Table37[Reputation Test],Table8[[#This Row],[REPUTASI]],Table37[Price],"&lt;"&amp;Table8[[#This Row],[UnitPrice]])</f>
        <v>3</v>
      </c>
      <c r="L442" s="80" t="str">
        <f>IF(Table8[[#This Row],[test]]&gt;0,"Ada vendor yang menjual produk dengan harga lebih murah","")</f>
        <v>Ada vendor yang menjual produk dengan harga lebih murah</v>
      </c>
    </row>
    <row r="443" spans="1:12" x14ac:dyDescent="0.25">
      <c r="A443" s="5">
        <v>488</v>
      </c>
      <c r="B443" s="5">
        <v>1086</v>
      </c>
      <c r="C443" s="10">
        <v>44065</v>
      </c>
      <c r="D443" s="5">
        <v>3</v>
      </c>
      <c r="E443" s="5">
        <v>426</v>
      </c>
      <c r="F443" s="40">
        <v>43.480499999999999</v>
      </c>
      <c r="G443" s="40">
        <v>130.44149999999999</v>
      </c>
      <c r="H443" t="str">
        <f>VLOOKUP(Table8[[#This Row],[Supplier]],Table37[[Vendor_ID]:[Reputation Test]],12,0)</f>
        <v>B</v>
      </c>
      <c r="I443">
        <f>VLOOKUP(Table8[[#This Row],[PurchaseOrderID]],Purchase_Order!$A$2:$E$1228,5,0)</f>
        <v>1534</v>
      </c>
      <c r="K443">
        <f>COUNTIFS(Table37[ProductID],Table8[[#This Row],[ProductID]],Table37[Reputation Test],Table8[[#This Row],[REPUTASI]],Table37[Price],"&lt;"&amp;Table8[[#This Row],[UnitPrice]])</f>
        <v>3</v>
      </c>
      <c r="L443" s="80" t="str">
        <f>IF(Table8[[#This Row],[test]]&gt;0,"Ada vendor yang menjual produk dengan harga lebih murah","")</f>
        <v>Ada vendor yang menjual produk dengan harga lebih murah</v>
      </c>
    </row>
    <row r="444" spans="1:12" x14ac:dyDescent="0.25">
      <c r="A444" s="4">
        <v>489</v>
      </c>
      <c r="B444" s="4">
        <v>1087</v>
      </c>
      <c r="C444" s="11">
        <v>44065</v>
      </c>
      <c r="D444" s="4">
        <v>3</v>
      </c>
      <c r="E444" s="4">
        <v>344</v>
      </c>
      <c r="F444" s="41">
        <v>45.475499999999997</v>
      </c>
      <c r="G444" s="41">
        <v>136.4265</v>
      </c>
      <c r="H444" t="str">
        <f>VLOOKUP(Table8[[#This Row],[Supplier]],Table37[[Vendor_ID]:[Reputation Test]],12,0)</f>
        <v>A</v>
      </c>
      <c r="I444">
        <f>VLOOKUP(Table8[[#This Row],[PurchaseOrderID]],Purchase_Order!$A$2:$E$1228,5,0)</f>
        <v>1614</v>
      </c>
      <c r="K444">
        <f>COUNTIFS(Table37[ProductID],Table8[[#This Row],[ProductID]],Table37[Reputation Test],Table8[[#This Row],[REPUTASI]],Table37[Price],"&lt;"&amp;Table8[[#This Row],[UnitPrice]])</f>
        <v>3</v>
      </c>
      <c r="L444" s="80" t="str">
        <f>IF(Table8[[#This Row],[test]]&gt;0,"Ada vendor yang menjual produk dengan harga lebih murah","")</f>
        <v>Ada vendor yang menjual produk dengan harga lebih murah</v>
      </c>
    </row>
    <row r="445" spans="1:12" x14ac:dyDescent="0.25">
      <c r="A445" s="5">
        <v>489</v>
      </c>
      <c r="B445" s="5">
        <v>1088</v>
      </c>
      <c r="C445" s="10">
        <v>44065</v>
      </c>
      <c r="D445" s="5">
        <v>3</v>
      </c>
      <c r="E445" s="5">
        <v>345</v>
      </c>
      <c r="F445" s="40">
        <v>43.375500000000002</v>
      </c>
      <c r="G445" s="40">
        <v>130.12649999999999</v>
      </c>
      <c r="H445" t="str">
        <f>VLOOKUP(Table8[[#This Row],[Supplier]],Table37[[Vendor_ID]:[Reputation Test]],12,0)</f>
        <v>A</v>
      </c>
      <c r="I445">
        <f>VLOOKUP(Table8[[#This Row],[PurchaseOrderID]],Purchase_Order!$A$2:$E$1228,5,0)</f>
        <v>1614</v>
      </c>
      <c r="K445">
        <f>COUNTIFS(Table37[ProductID],Table8[[#This Row],[ProductID]],Table37[Reputation Test],Table8[[#This Row],[REPUTASI]],Table37[Price],"&lt;"&amp;Table8[[#This Row],[UnitPrice]])</f>
        <v>3</v>
      </c>
      <c r="L445" s="80" t="str">
        <f>IF(Table8[[#This Row],[test]]&gt;0,"Ada vendor yang menjual produk dengan harga lebih murah","")</f>
        <v>Ada vendor yang menjual produk dengan harga lebih murah</v>
      </c>
    </row>
    <row r="446" spans="1:12" x14ac:dyDescent="0.25">
      <c r="A446" s="4">
        <v>489</v>
      </c>
      <c r="B446" s="4">
        <v>1089</v>
      </c>
      <c r="C446" s="11">
        <v>44065</v>
      </c>
      <c r="D446" s="4">
        <v>3</v>
      </c>
      <c r="E446" s="4">
        <v>346</v>
      </c>
      <c r="F446" s="41">
        <v>47.649000000000001</v>
      </c>
      <c r="G446" s="41">
        <v>142.947</v>
      </c>
      <c r="H446" t="str">
        <f>VLOOKUP(Table8[[#This Row],[Supplier]],Table37[[Vendor_ID]:[Reputation Test]],12,0)</f>
        <v>A</v>
      </c>
      <c r="I446">
        <f>VLOOKUP(Table8[[#This Row],[PurchaseOrderID]],Purchase_Order!$A$2:$E$1228,5,0)</f>
        <v>1614</v>
      </c>
      <c r="K446">
        <f>COUNTIFS(Table37[ProductID],Table8[[#This Row],[ProductID]],Table37[Reputation Test],Table8[[#This Row],[REPUTASI]],Table37[Price],"&lt;"&amp;Table8[[#This Row],[UnitPrice]])</f>
        <v>3</v>
      </c>
      <c r="L446" s="80" t="str">
        <f>IF(Table8[[#This Row],[test]]&gt;0,"Ada vendor yang menjual produk dengan harga lebih murah","")</f>
        <v>Ada vendor yang menjual produk dengan harga lebih murah</v>
      </c>
    </row>
    <row r="447" spans="1:12" x14ac:dyDescent="0.25">
      <c r="A447" s="5">
        <v>489</v>
      </c>
      <c r="B447" s="5">
        <v>1090</v>
      </c>
      <c r="C447" s="10">
        <v>44065</v>
      </c>
      <c r="D447" s="5">
        <v>3</v>
      </c>
      <c r="E447" s="5">
        <v>347</v>
      </c>
      <c r="F447" s="40">
        <v>43.375500000000002</v>
      </c>
      <c r="G447" s="40">
        <v>130.12649999999999</v>
      </c>
      <c r="H447" t="str">
        <f>VLOOKUP(Table8[[#This Row],[Supplier]],Table37[[Vendor_ID]:[Reputation Test]],12,0)</f>
        <v>A</v>
      </c>
      <c r="I447">
        <f>VLOOKUP(Table8[[#This Row],[PurchaseOrderID]],Purchase_Order!$A$2:$E$1228,5,0)</f>
        <v>1614</v>
      </c>
      <c r="K447">
        <f>COUNTIFS(Table37[ProductID],Table8[[#This Row],[ProductID]],Table37[Reputation Test],Table8[[#This Row],[REPUTASI]],Table37[Price],"&lt;"&amp;Table8[[#This Row],[UnitPrice]])</f>
        <v>3</v>
      </c>
      <c r="L447" s="80" t="str">
        <f>IF(Table8[[#This Row],[test]]&gt;0,"Ada vendor yang menjual produk dengan harga lebih murah","")</f>
        <v>Ada vendor yang menjual produk dengan harga lebih murah</v>
      </c>
    </row>
    <row r="448" spans="1:12" x14ac:dyDescent="0.25">
      <c r="A448" s="4">
        <v>489</v>
      </c>
      <c r="B448" s="4">
        <v>1091</v>
      </c>
      <c r="C448" s="11">
        <v>44065</v>
      </c>
      <c r="D448" s="4">
        <v>3</v>
      </c>
      <c r="E448" s="4">
        <v>348</v>
      </c>
      <c r="F448" s="41">
        <v>41.275500000000001</v>
      </c>
      <c r="G448" s="41">
        <v>123.8265</v>
      </c>
      <c r="H448" t="str">
        <f>VLOOKUP(Table8[[#This Row],[Supplier]],Table37[[Vendor_ID]:[Reputation Test]],12,0)</f>
        <v>A</v>
      </c>
      <c r="I448">
        <f>VLOOKUP(Table8[[#This Row],[PurchaseOrderID]],Purchase_Order!$A$2:$E$1228,5,0)</f>
        <v>1614</v>
      </c>
      <c r="K448">
        <f>COUNTIFS(Table37[ProductID],Table8[[#This Row],[ProductID]],Table37[Reputation Test],Table8[[#This Row],[REPUTASI]],Table37[Price],"&lt;"&amp;Table8[[#This Row],[UnitPrice]])</f>
        <v>3</v>
      </c>
      <c r="L448" s="80" t="str">
        <f>IF(Table8[[#This Row],[test]]&gt;0,"Ada vendor yang menjual produk dengan harga lebih murah","")</f>
        <v>Ada vendor yang menjual produk dengan harga lebih murah</v>
      </c>
    </row>
    <row r="449" spans="1:12" x14ac:dyDescent="0.25">
      <c r="A449" s="5">
        <v>490</v>
      </c>
      <c r="B449" s="5">
        <v>1092</v>
      </c>
      <c r="C449" s="10">
        <v>44065</v>
      </c>
      <c r="D449" s="5">
        <v>550</v>
      </c>
      <c r="E449" s="5">
        <v>931</v>
      </c>
      <c r="F449" s="40">
        <v>34.345500000000001</v>
      </c>
      <c r="G449" s="40">
        <v>18890.025000000001</v>
      </c>
      <c r="H449" t="str">
        <f>VLOOKUP(Table8[[#This Row],[Supplier]],Table37[[Vendor_ID]:[Reputation Test]],12,0)</f>
        <v>F</v>
      </c>
      <c r="I449">
        <f>VLOOKUP(Table8[[#This Row],[PurchaseOrderID]],Purchase_Order!$A$2:$E$1228,5,0)</f>
        <v>1588</v>
      </c>
      <c r="K449">
        <f>COUNTIFS(Table37[ProductID],Table8[[#This Row],[ProductID]],Table37[Reputation Test],Table8[[#This Row],[REPUTASI]],Table37[Price],"&lt;"&amp;Table8[[#This Row],[UnitPrice]])</f>
        <v>2</v>
      </c>
      <c r="L449" s="80" t="str">
        <f>IF(Table8[[#This Row],[test]]&gt;0,"Ada vendor yang menjual produk dengan harga lebih murah","")</f>
        <v>Ada vendor yang menjual produk dengan harga lebih murah</v>
      </c>
    </row>
    <row r="450" spans="1:12" x14ac:dyDescent="0.25">
      <c r="A450" s="4">
        <v>490</v>
      </c>
      <c r="B450" s="4">
        <v>1093</v>
      </c>
      <c r="C450" s="11">
        <v>44065</v>
      </c>
      <c r="D450" s="4">
        <v>550</v>
      </c>
      <c r="E450" s="4">
        <v>932</v>
      </c>
      <c r="F450" s="41">
        <v>39.238500000000002</v>
      </c>
      <c r="G450" s="41">
        <v>21581.174999999999</v>
      </c>
      <c r="H450" t="str">
        <f>VLOOKUP(Table8[[#This Row],[Supplier]],Table37[[Vendor_ID]:[Reputation Test]],12,0)</f>
        <v>F</v>
      </c>
      <c r="I450">
        <f>VLOOKUP(Table8[[#This Row],[PurchaseOrderID]],Purchase_Order!$A$2:$E$1228,5,0)</f>
        <v>1588</v>
      </c>
      <c r="K450">
        <f>COUNTIFS(Table37[ProductID],Table8[[#This Row],[ProductID]],Table37[Reputation Test],Table8[[#This Row],[REPUTASI]],Table37[Price],"&lt;"&amp;Table8[[#This Row],[UnitPrice]])</f>
        <v>2</v>
      </c>
      <c r="L450" s="80" t="str">
        <f>IF(Table8[[#This Row],[test]]&gt;0,"Ada vendor yang menjual produk dengan harga lebih murah","")</f>
        <v>Ada vendor yang menjual produk dengan harga lebih murah</v>
      </c>
    </row>
    <row r="451" spans="1:12" x14ac:dyDescent="0.25">
      <c r="A451" s="5">
        <v>491</v>
      </c>
      <c r="B451" s="5">
        <v>1094</v>
      </c>
      <c r="C451" s="10">
        <v>44065</v>
      </c>
      <c r="D451" s="5">
        <v>3</v>
      </c>
      <c r="E451" s="5">
        <v>348</v>
      </c>
      <c r="F451" s="40">
        <v>41.170499999999997</v>
      </c>
      <c r="G451" s="40">
        <v>123.5115</v>
      </c>
      <c r="H451" t="str">
        <f>VLOOKUP(Table8[[#This Row],[Supplier]],Table37[[Vendor_ID]:[Reputation Test]],12,0)</f>
        <v>A</v>
      </c>
      <c r="I451">
        <f>VLOOKUP(Table8[[#This Row],[PurchaseOrderID]],Purchase_Order!$A$2:$E$1228,5,0)</f>
        <v>1622</v>
      </c>
      <c r="K451">
        <f>COUNTIFS(Table37[ProductID],Table8[[#This Row],[ProductID]],Table37[Reputation Test],Table8[[#This Row],[REPUTASI]],Table37[Price],"&lt;"&amp;Table8[[#This Row],[UnitPrice]])</f>
        <v>3</v>
      </c>
      <c r="L451" s="80" t="str">
        <f>IF(Table8[[#This Row],[test]]&gt;0,"Ada vendor yang menjual produk dengan harga lebih murah","")</f>
        <v>Ada vendor yang menjual produk dengan harga lebih murah</v>
      </c>
    </row>
    <row r="452" spans="1:12" x14ac:dyDescent="0.25">
      <c r="A452" s="4">
        <v>491</v>
      </c>
      <c r="B452" s="4">
        <v>1095</v>
      </c>
      <c r="C452" s="11">
        <v>44065</v>
      </c>
      <c r="D452" s="4">
        <v>3</v>
      </c>
      <c r="E452" s="4">
        <v>349</v>
      </c>
      <c r="F452" s="41">
        <v>45.444000000000003</v>
      </c>
      <c r="G452" s="41">
        <v>136.33199999999999</v>
      </c>
      <c r="H452" t="str">
        <f>VLOOKUP(Table8[[#This Row],[Supplier]],Table37[[Vendor_ID]:[Reputation Test]],12,0)</f>
        <v>A</v>
      </c>
      <c r="I452">
        <f>VLOOKUP(Table8[[#This Row],[PurchaseOrderID]],Purchase_Order!$A$2:$E$1228,5,0)</f>
        <v>1622</v>
      </c>
      <c r="K452">
        <f>COUNTIFS(Table37[ProductID],Table8[[#This Row],[ProductID]],Table37[Reputation Test],Table8[[#This Row],[REPUTASI]],Table37[Price],"&lt;"&amp;Table8[[#This Row],[UnitPrice]])</f>
        <v>3</v>
      </c>
      <c r="L452" s="80" t="str">
        <f>IF(Table8[[#This Row],[test]]&gt;0,"Ada vendor yang menjual produk dengan harga lebih murah","")</f>
        <v>Ada vendor yang menjual produk dengan harga lebih murah</v>
      </c>
    </row>
    <row r="453" spans="1:12" x14ac:dyDescent="0.25">
      <c r="A453" s="5">
        <v>492</v>
      </c>
      <c r="B453" s="5">
        <v>1096</v>
      </c>
      <c r="C453" s="10">
        <v>44065</v>
      </c>
      <c r="D453" s="5">
        <v>550</v>
      </c>
      <c r="E453" s="5">
        <v>928</v>
      </c>
      <c r="F453" s="40">
        <v>32.770499999999998</v>
      </c>
      <c r="G453" s="40">
        <v>18023.775000000001</v>
      </c>
      <c r="H453" t="str">
        <f>VLOOKUP(Table8[[#This Row],[Supplier]],Table37[[Vendor_ID]:[Reputation Test]],12,0)</f>
        <v>F</v>
      </c>
      <c r="I453">
        <f>VLOOKUP(Table8[[#This Row],[PurchaseOrderID]],Purchase_Order!$A$2:$E$1228,5,0)</f>
        <v>1632</v>
      </c>
      <c r="K453">
        <f>COUNTIFS(Table37[ProductID],Table8[[#This Row],[ProductID]],Table37[Reputation Test],Table8[[#This Row],[REPUTASI]],Table37[Price],"&lt;"&amp;Table8[[#This Row],[UnitPrice]])</f>
        <v>2</v>
      </c>
      <c r="L453" s="80" t="str">
        <f>IF(Table8[[#This Row],[test]]&gt;0,"Ada vendor yang menjual produk dengan harga lebih murah","")</f>
        <v>Ada vendor yang menjual produk dengan harga lebih murah</v>
      </c>
    </row>
    <row r="454" spans="1:12" x14ac:dyDescent="0.25">
      <c r="A454" s="4">
        <v>492</v>
      </c>
      <c r="B454" s="4">
        <v>1097</v>
      </c>
      <c r="C454" s="11">
        <v>44065</v>
      </c>
      <c r="D454" s="4">
        <v>550</v>
      </c>
      <c r="E454" s="4">
        <v>929</v>
      </c>
      <c r="F454" s="41">
        <v>37.085999999999999</v>
      </c>
      <c r="G454" s="41">
        <v>20397.3</v>
      </c>
      <c r="H454" t="str">
        <f>VLOOKUP(Table8[[#This Row],[Supplier]],Table37[[Vendor_ID]:[Reputation Test]],12,0)</f>
        <v>F</v>
      </c>
      <c r="I454">
        <f>VLOOKUP(Table8[[#This Row],[PurchaseOrderID]],Purchase_Order!$A$2:$E$1228,5,0)</f>
        <v>1632</v>
      </c>
      <c r="K454">
        <f>COUNTIFS(Table37[ProductID],Table8[[#This Row],[ProductID]],Table37[Reputation Test],Table8[[#This Row],[REPUTASI]],Table37[Price],"&lt;"&amp;Table8[[#This Row],[UnitPrice]])</f>
        <v>2</v>
      </c>
      <c r="L454" s="80" t="str">
        <f>IF(Table8[[#This Row],[test]]&gt;0,"Ada vendor yang menjual produk dengan harga lebih murah","")</f>
        <v>Ada vendor yang menjual produk dengan harga lebih murah</v>
      </c>
    </row>
    <row r="455" spans="1:12" x14ac:dyDescent="0.25">
      <c r="A455" s="5">
        <v>493</v>
      </c>
      <c r="B455" s="5">
        <v>1098</v>
      </c>
      <c r="C455" s="10">
        <v>44065</v>
      </c>
      <c r="D455" s="5">
        <v>550</v>
      </c>
      <c r="E455" s="5">
        <v>332</v>
      </c>
      <c r="F455" s="40">
        <v>10.815</v>
      </c>
      <c r="G455" s="40">
        <v>5948.25</v>
      </c>
      <c r="H455" t="str">
        <f>VLOOKUP(Table8[[#This Row],[Supplier]],Table37[[Vendor_ID]:[Reputation Test]],12,0)</f>
        <v>F</v>
      </c>
      <c r="I455">
        <f>VLOOKUP(Table8[[#This Row],[PurchaseOrderID]],Purchase_Order!$A$2:$E$1228,5,0)</f>
        <v>1608</v>
      </c>
      <c r="K455">
        <f>COUNTIFS(Table37[ProductID],Table8[[#This Row],[ProductID]],Table37[Reputation Test],Table8[[#This Row],[REPUTASI]],Table37[Price],"&lt;"&amp;Table8[[#This Row],[UnitPrice]])</f>
        <v>1</v>
      </c>
      <c r="L455" s="80" t="str">
        <f>IF(Table8[[#This Row],[test]]&gt;0,"Ada vendor yang menjual produk dengan harga lebih murah","")</f>
        <v>Ada vendor yang menjual produk dengan harga lebih murah</v>
      </c>
    </row>
    <row r="456" spans="1:12" x14ac:dyDescent="0.25">
      <c r="A456" s="4">
        <v>494</v>
      </c>
      <c r="B456" s="4">
        <v>1099</v>
      </c>
      <c r="C456" s="11">
        <v>44065</v>
      </c>
      <c r="D456" s="4">
        <v>550</v>
      </c>
      <c r="E456" s="4">
        <v>948</v>
      </c>
      <c r="F456" s="41">
        <v>82.834500000000006</v>
      </c>
      <c r="G456" s="41">
        <v>45558.974999999999</v>
      </c>
      <c r="H456" t="str">
        <f>VLOOKUP(Table8[[#This Row],[Supplier]],Table37[[Vendor_ID]:[Reputation Test]],12,0)</f>
        <v>F</v>
      </c>
      <c r="I456">
        <f>VLOOKUP(Table8[[#This Row],[PurchaseOrderID]],Purchase_Order!$A$2:$E$1228,5,0)</f>
        <v>1576</v>
      </c>
      <c r="K456">
        <f>COUNTIFS(Table37[ProductID],Table8[[#This Row],[ProductID]],Table37[Reputation Test],Table8[[#This Row],[REPUTASI]],Table37[Price],"&lt;"&amp;Table8[[#This Row],[UnitPrice]])</f>
        <v>1</v>
      </c>
      <c r="L456" s="80" t="str">
        <f>IF(Table8[[#This Row],[test]]&gt;0,"Ada vendor yang menjual produk dengan harga lebih murah","")</f>
        <v>Ada vendor yang menjual produk dengan harga lebih murah</v>
      </c>
    </row>
    <row r="457" spans="1:12" x14ac:dyDescent="0.25">
      <c r="A457" s="5">
        <v>494</v>
      </c>
      <c r="B457" s="5">
        <v>1100</v>
      </c>
      <c r="C457" s="10">
        <v>44065</v>
      </c>
      <c r="D457" s="5">
        <v>550</v>
      </c>
      <c r="E457" s="5">
        <v>907</v>
      </c>
      <c r="F457" s="40">
        <v>82.834500000000006</v>
      </c>
      <c r="G457" s="40">
        <v>45558.974999999999</v>
      </c>
      <c r="H457" t="str">
        <f>VLOOKUP(Table8[[#This Row],[Supplier]],Table37[[Vendor_ID]:[Reputation Test]],12,0)</f>
        <v>F</v>
      </c>
      <c r="I457">
        <f>VLOOKUP(Table8[[#This Row],[PurchaseOrderID]],Purchase_Order!$A$2:$E$1228,5,0)</f>
        <v>1576</v>
      </c>
      <c r="K457">
        <f>COUNTIFS(Table37[ProductID],Table8[[#This Row],[ProductID]],Table37[Reputation Test],Table8[[#This Row],[REPUTASI]],Table37[Price],"&lt;"&amp;Table8[[#This Row],[UnitPrice]])</f>
        <v>1</v>
      </c>
      <c r="L457" s="80" t="str">
        <f>IF(Table8[[#This Row],[test]]&gt;0,"Ada vendor yang menjual produk dengan harga lebih murah","")</f>
        <v>Ada vendor yang menjual produk dengan harga lebih murah</v>
      </c>
    </row>
    <row r="458" spans="1:12" x14ac:dyDescent="0.25">
      <c r="A458" s="4">
        <v>495</v>
      </c>
      <c r="B458" s="4">
        <v>1101</v>
      </c>
      <c r="C458" s="11">
        <v>44065</v>
      </c>
      <c r="D458" s="4">
        <v>1250</v>
      </c>
      <c r="E458" s="4">
        <v>325</v>
      </c>
      <c r="F458" s="41">
        <v>0.21</v>
      </c>
      <c r="G458" s="41">
        <v>262.5</v>
      </c>
      <c r="H458" t="str">
        <f>VLOOKUP(Table8[[#This Row],[Supplier]],Table37[[Vendor_ID]:[Reputation Test]],12,0)</f>
        <v>F</v>
      </c>
      <c r="I458">
        <f>VLOOKUP(Table8[[#This Row],[PurchaseOrderID]],Purchase_Order!$A$2:$E$1228,5,0)</f>
        <v>1590</v>
      </c>
      <c r="K458">
        <f>COUNTIFS(Table37[ProductID],Table8[[#This Row],[ProductID]],Table37[Reputation Test],Table8[[#This Row],[REPUTASI]],Table37[Price],"&lt;"&amp;Table8[[#This Row],[UnitPrice]])</f>
        <v>1</v>
      </c>
      <c r="L458" s="80" t="str">
        <f>IF(Table8[[#This Row],[test]]&gt;0,"Ada vendor yang menjual produk dengan harga lebih murah","")</f>
        <v>Ada vendor yang menjual produk dengan harga lebih murah</v>
      </c>
    </row>
    <row r="459" spans="1:12" x14ac:dyDescent="0.25">
      <c r="A459" s="5">
        <v>495</v>
      </c>
      <c r="B459" s="5">
        <v>1102</v>
      </c>
      <c r="C459" s="10">
        <v>44065</v>
      </c>
      <c r="D459" s="5">
        <v>1250</v>
      </c>
      <c r="E459" s="5">
        <v>326</v>
      </c>
      <c r="F459" s="40">
        <v>0.21</v>
      </c>
      <c r="G459" s="40">
        <v>262.5</v>
      </c>
      <c r="H459" t="str">
        <f>VLOOKUP(Table8[[#This Row],[Supplier]],Table37[[Vendor_ID]:[Reputation Test]],12,0)</f>
        <v>F</v>
      </c>
      <c r="I459">
        <f>VLOOKUP(Table8[[#This Row],[PurchaseOrderID]],Purchase_Order!$A$2:$E$1228,5,0)</f>
        <v>1590</v>
      </c>
      <c r="K459">
        <f>COUNTIFS(Table37[ProductID],Table8[[#This Row],[ProductID]],Table37[Reputation Test],Table8[[#This Row],[REPUTASI]],Table37[Price],"&lt;"&amp;Table8[[#This Row],[UnitPrice]])</f>
        <v>1</v>
      </c>
      <c r="L459" s="80" t="str">
        <f>IF(Table8[[#This Row],[test]]&gt;0,"Ada vendor yang menjual produk dengan harga lebih murah","")</f>
        <v>Ada vendor yang menjual produk dengan harga lebih murah</v>
      </c>
    </row>
    <row r="460" spans="1:12" x14ac:dyDescent="0.25">
      <c r="A460" s="4">
        <v>496</v>
      </c>
      <c r="B460" s="4">
        <v>1103</v>
      </c>
      <c r="C460" s="11">
        <v>44065</v>
      </c>
      <c r="D460" s="4">
        <v>3</v>
      </c>
      <c r="E460" s="4">
        <v>320</v>
      </c>
      <c r="F460" s="41">
        <v>49.643999999999998</v>
      </c>
      <c r="G460" s="41">
        <v>148.93199999999999</v>
      </c>
      <c r="H460" t="str">
        <f>VLOOKUP(Table8[[#This Row],[Supplier]],Table37[[Vendor_ID]:[Reputation Test]],12,0)</f>
        <v>B</v>
      </c>
      <c r="I460">
        <f>VLOOKUP(Table8[[#This Row],[PurchaseOrderID]],Purchase_Order!$A$2:$E$1228,5,0)</f>
        <v>1514</v>
      </c>
      <c r="K460">
        <f>COUNTIFS(Table37[ProductID],Table8[[#This Row],[ProductID]],Table37[Reputation Test],Table8[[#This Row],[REPUTASI]],Table37[Price],"&lt;"&amp;Table8[[#This Row],[UnitPrice]])</f>
        <v>2</v>
      </c>
      <c r="L460" s="80" t="str">
        <f>IF(Table8[[#This Row],[test]]&gt;0,"Ada vendor yang menjual produk dengan harga lebih murah","")</f>
        <v>Ada vendor yang menjual produk dengan harga lebih murah</v>
      </c>
    </row>
    <row r="461" spans="1:12" x14ac:dyDescent="0.25">
      <c r="A461" s="5">
        <v>496</v>
      </c>
      <c r="B461" s="5">
        <v>1104</v>
      </c>
      <c r="C461" s="10">
        <v>44065</v>
      </c>
      <c r="D461" s="5">
        <v>3</v>
      </c>
      <c r="E461" s="5">
        <v>321</v>
      </c>
      <c r="F461" s="40">
        <v>44.320500000000003</v>
      </c>
      <c r="G461" s="40">
        <v>132.9615</v>
      </c>
      <c r="H461" t="str">
        <f>VLOOKUP(Table8[[#This Row],[Supplier]],Table37[[Vendor_ID]:[Reputation Test]],12,0)</f>
        <v>B</v>
      </c>
      <c r="I461">
        <f>VLOOKUP(Table8[[#This Row],[PurchaseOrderID]],Purchase_Order!$A$2:$E$1228,5,0)</f>
        <v>1514</v>
      </c>
      <c r="K461">
        <f>COUNTIFS(Table37[ProductID],Table8[[#This Row],[ProductID]],Table37[Reputation Test],Table8[[#This Row],[REPUTASI]],Table37[Price],"&lt;"&amp;Table8[[#This Row],[UnitPrice]])</f>
        <v>2</v>
      </c>
      <c r="L461" s="80" t="str">
        <f>IF(Table8[[#This Row],[test]]&gt;0,"Ada vendor yang menjual produk dengan harga lebih murah","")</f>
        <v>Ada vendor yang menjual produk dengan harga lebih murah</v>
      </c>
    </row>
    <row r="462" spans="1:12" x14ac:dyDescent="0.25">
      <c r="A462" s="4">
        <v>496</v>
      </c>
      <c r="B462" s="4">
        <v>1105</v>
      </c>
      <c r="C462" s="11">
        <v>44065</v>
      </c>
      <c r="D462" s="4">
        <v>60</v>
      </c>
      <c r="E462" s="4">
        <v>322</v>
      </c>
      <c r="F462" s="41">
        <v>28.6965</v>
      </c>
      <c r="G462" s="41">
        <v>1721.79</v>
      </c>
      <c r="H462" t="str">
        <f>VLOOKUP(Table8[[#This Row],[Supplier]],Table37[[Vendor_ID]:[Reputation Test]],12,0)</f>
        <v>B</v>
      </c>
      <c r="I462">
        <f>VLOOKUP(Table8[[#This Row],[PurchaseOrderID]],Purchase_Order!$A$2:$E$1228,5,0)</f>
        <v>1514</v>
      </c>
      <c r="K462">
        <f>COUNTIFS(Table37[ProductID],Table8[[#This Row],[ProductID]],Table37[Reputation Test],Table8[[#This Row],[REPUTASI]],Table37[Price],"&lt;"&amp;Table8[[#This Row],[UnitPrice]])</f>
        <v>2</v>
      </c>
      <c r="L462" s="80" t="str">
        <f>IF(Table8[[#This Row],[test]]&gt;0,"Ada vendor yang menjual produk dengan harga lebih murah","")</f>
        <v>Ada vendor yang menjual produk dengan harga lebih murah</v>
      </c>
    </row>
    <row r="463" spans="1:12" x14ac:dyDescent="0.25">
      <c r="A463" s="5">
        <v>497</v>
      </c>
      <c r="B463" s="5">
        <v>1106</v>
      </c>
      <c r="C463" s="10">
        <v>44067</v>
      </c>
      <c r="D463" s="5">
        <v>550</v>
      </c>
      <c r="E463" s="5">
        <v>930</v>
      </c>
      <c r="F463" s="40">
        <v>42.514499999999998</v>
      </c>
      <c r="G463" s="40">
        <v>23382.974999999999</v>
      </c>
      <c r="H463" t="str">
        <f>VLOOKUP(Table8[[#This Row],[Supplier]],Table37[[Vendor_ID]:[Reputation Test]],12,0)</f>
        <v>B</v>
      </c>
      <c r="I463">
        <f>VLOOKUP(Table8[[#This Row],[PurchaseOrderID]],Purchase_Order!$A$2:$E$1228,5,0)</f>
        <v>1498</v>
      </c>
      <c r="K463">
        <f>COUNTIFS(Table37[ProductID],Table8[[#This Row],[ProductID]],Table37[Reputation Test],Table8[[#This Row],[REPUTASI]],Table37[Price],"&lt;"&amp;Table8[[#This Row],[UnitPrice]])</f>
        <v>1</v>
      </c>
      <c r="L463" s="80" t="str">
        <f>IF(Table8[[#This Row],[test]]&gt;0,"Ada vendor yang menjual produk dengan harga lebih murah","")</f>
        <v>Ada vendor yang menjual produk dengan harga lebih murah</v>
      </c>
    </row>
    <row r="464" spans="1:12" x14ac:dyDescent="0.25">
      <c r="A464" s="4">
        <v>497</v>
      </c>
      <c r="B464" s="4">
        <v>1107</v>
      </c>
      <c r="C464" s="11">
        <v>44067</v>
      </c>
      <c r="D464" s="4">
        <v>550</v>
      </c>
      <c r="E464" s="4">
        <v>921</v>
      </c>
      <c r="F464" s="41">
        <v>5.5860000000000003</v>
      </c>
      <c r="G464" s="41">
        <v>3072.3</v>
      </c>
      <c r="H464" t="str">
        <f>VLOOKUP(Table8[[#This Row],[Supplier]],Table37[[Vendor_ID]:[Reputation Test]],12,0)</f>
        <v>B</v>
      </c>
      <c r="I464">
        <f>VLOOKUP(Table8[[#This Row],[PurchaseOrderID]],Purchase_Order!$A$2:$E$1228,5,0)</f>
        <v>1498</v>
      </c>
      <c r="K464">
        <f>COUNTIFS(Table37[ProductID],Table8[[#This Row],[ProductID]],Table37[Reputation Test],Table8[[#This Row],[REPUTASI]],Table37[Price],"&lt;"&amp;Table8[[#This Row],[UnitPrice]])</f>
        <v>1</v>
      </c>
      <c r="L464" s="80" t="str">
        <f>IF(Table8[[#This Row],[test]]&gt;0,"Ada vendor yang menjual produk dengan harga lebih murah","")</f>
        <v>Ada vendor yang menjual produk dengan harga lebih murah</v>
      </c>
    </row>
    <row r="465" spans="1:12" x14ac:dyDescent="0.25">
      <c r="A465" s="5">
        <v>498</v>
      </c>
      <c r="B465" s="5">
        <v>1108</v>
      </c>
      <c r="C465" s="10">
        <v>44067</v>
      </c>
      <c r="D465" s="5">
        <v>60</v>
      </c>
      <c r="E465" s="5">
        <v>952</v>
      </c>
      <c r="F465" s="40">
        <v>15.7395</v>
      </c>
      <c r="G465" s="40">
        <v>944.37</v>
      </c>
      <c r="H465" t="str">
        <f>VLOOKUP(Table8[[#This Row],[Supplier]],Table37[[Vendor_ID]:[Reputation Test]],12,0)</f>
        <v>B</v>
      </c>
      <c r="I465">
        <f>VLOOKUP(Table8[[#This Row],[PurchaseOrderID]],Purchase_Order!$A$2:$E$1228,5,0)</f>
        <v>1674</v>
      </c>
      <c r="K465">
        <f>COUNTIFS(Table37[ProductID],Table8[[#This Row],[ProductID]],Table37[Reputation Test],Table8[[#This Row],[REPUTASI]],Table37[Price],"&lt;"&amp;Table8[[#This Row],[UnitPrice]])</f>
        <v>1</v>
      </c>
      <c r="L465" s="80" t="str">
        <f>IF(Table8[[#This Row],[test]]&gt;0,"Ada vendor yang menjual produk dengan harga lebih murah","")</f>
        <v>Ada vendor yang menjual produk dengan harga lebih murah</v>
      </c>
    </row>
    <row r="466" spans="1:12" x14ac:dyDescent="0.25">
      <c r="A466" s="4">
        <v>499</v>
      </c>
      <c r="B466" s="4">
        <v>1109</v>
      </c>
      <c r="C466" s="11">
        <v>44067</v>
      </c>
      <c r="D466" s="4">
        <v>550</v>
      </c>
      <c r="E466" s="4">
        <v>933</v>
      </c>
      <c r="F466" s="41">
        <v>43.459499999999998</v>
      </c>
      <c r="G466" s="41">
        <v>23902.724999999999</v>
      </c>
      <c r="H466" t="str">
        <f>VLOOKUP(Table8[[#This Row],[Supplier]],Table37[[Vendor_ID]:[Reputation Test]],12,0)</f>
        <v>F</v>
      </c>
      <c r="I466">
        <f>VLOOKUP(Table8[[#This Row],[PurchaseOrderID]],Purchase_Order!$A$2:$E$1228,5,0)</f>
        <v>1652</v>
      </c>
      <c r="K466">
        <f>COUNTIFS(Table37[ProductID],Table8[[#This Row],[ProductID]],Table37[Reputation Test],Table8[[#This Row],[REPUTASI]],Table37[Price],"&lt;"&amp;Table8[[#This Row],[UnitPrice]])</f>
        <v>2</v>
      </c>
      <c r="L466" s="80" t="str">
        <f>IF(Table8[[#This Row],[test]]&gt;0,"Ada vendor yang menjual produk dengan harga lebih murah","")</f>
        <v>Ada vendor yang menjual produk dengan harga lebih murah</v>
      </c>
    </row>
    <row r="467" spans="1:12" x14ac:dyDescent="0.25">
      <c r="A467" s="5">
        <v>499</v>
      </c>
      <c r="B467" s="5">
        <v>1110</v>
      </c>
      <c r="C467" s="10">
        <v>44067</v>
      </c>
      <c r="D467" s="5">
        <v>550</v>
      </c>
      <c r="E467" s="5">
        <v>934</v>
      </c>
      <c r="F467" s="40">
        <v>37.621499999999997</v>
      </c>
      <c r="G467" s="40">
        <v>20691.825000000001</v>
      </c>
      <c r="H467" t="str">
        <f>VLOOKUP(Table8[[#This Row],[Supplier]],Table37[[Vendor_ID]:[Reputation Test]],12,0)</f>
        <v>F</v>
      </c>
      <c r="I467">
        <f>VLOOKUP(Table8[[#This Row],[PurchaseOrderID]],Purchase_Order!$A$2:$E$1228,5,0)</f>
        <v>1652</v>
      </c>
      <c r="K467">
        <f>COUNTIFS(Table37[ProductID],Table8[[#This Row],[ProductID]],Table37[Reputation Test],Table8[[#This Row],[REPUTASI]],Table37[Price],"&lt;"&amp;Table8[[#This Row],[UnitPrice]])</f>
        <v>2</v>
      </c>
      <c r="L467" s="80" t="str">
        <f>IF(Table8[[#This Row],[test]]&gt;0,"Ada vendor yang menjual produk dengan harga lebih murah","")</f>
        <v>Ada vendor yang menjual produk dengan harga lebih murah</v>
      </c>
    </row>
    <row r="468" spans="1:12" x14ac:dyDescent="0.25">
      <c r="A468" s="4">
        <v>499</v>
      </c>
      <c r="B468" s="4">
        <v>1111</v>
      </c>
      <c r="C468" s="11">
        <v>44067</v>
      </c>
      <c r="D468" s="4">
        <v>550</v>
      </c>
      <c r="E468" s="4">
        <v>922</v>
      </c>
      <c r="F468" s="41">
        <v>6.5309999999999997</v>
      </c>
      <c r="G468" s="41">
        <v>3592.05</v>
      </c>
      <c r="H468" t="str">
        <f>VLOOKUP(Table8[[#This Row],[Supplier]],Table37[[Vendor_ID]:[Reputation Test]],12,0)</f>
        <v>F</v>
      </c>
      <c r="I468">
        <f>VLOOKUP(Table8[[#This Row],[PurchaseOrderID]],Purchase_Order!$A$2:$E$1228,5,0)</f>
        <v>1652</v>
      </c>
      <c r="K468">
        <f>COUNTIFS(Table37[ProductID],Table8[[#This Row],[ProductID]],Table37[Reputation Test],Table8[[#This Row],[REPUTASI]],Table37[Price],"&lt;"&amp;Table8[[#This Row],[UnitPrice]])</f>
        <v>1</v>
      </c>
      <c r="L468" s="80" t="str">
        <f>IF(Table8[[#This Row],[test]]&gt;0,"Ada vendor yang menjual produk dengan harga lebih murah","")</f>
        <v>Ada vendor yang menjual produk dengan harga lebih murah</v>
      </c>
    </row>
    <row r="469" spans="1:12" x14ac:dyDescent="0.25">
      <c r="A469" s="5">
        <v>499</v>
      </c>
      <c r="B469" s="5">
        <v>1112</v>
      </c>
      <c r="C469" s="10">
        <v>44067</v>
      </c>
      <c r="D469" s="5">
        <v>550</v>
      </c>
      <c r="E469" s="5">
        <v>923</v>
      </c>
      <c r="F469" s="40">
        <v>6.1844999999999999</v>
      </c>
      <c r="G469" s="40">
        <v>3401.4749999999999</v>
      </c>
      <c r="H469" t="str">
        <f>VLOOKUP(Table8[[#This Row],[Supplier]],Table37[[Vendor_ID]:[Reputation Test]],12,0)</f>
        <v>F</v>
      </c>
      <c r="I469">
        <f>VLOOKUP(Table8[[#This Row],[PurchaseOrderID]],Purchase_Order!$A$2:$E$1228,5,0)</f>
        <v>1652</v>
      </c>
      <c r="K469">
        <f>COUNTIFS(Table37[ProductID],Table8[[#This Row],[ProductID]],Table37[Reputation Test],Table8[[#This Row],[REPUTASI]],Table37[Price],"&lt;"&amp;Table8[[#This Row],[UnitPrice]])</f>
        <v>1</v>
      </c>
      <c r="L469" s="80" t="str">
        <f>IF(Table8[[#This Row],[test]]&gt;0,"Ada vendor yang menjual produk dengan harga lebih murah","")</f>
        <v>Ada vendor yang menjual produk dengan harga lebih murah</v>
      </c>
    </row>
    <row r="470" spans="1:12" x14ac:dyDescent="0.25">
      <c r="A470" s="4">
        <v>500</v>
      </c>
      <c r="B470" s="4">
        <v>1113</v>
      </c>
      <c r="C470" s="11">
        <v>44067</v>
      </c>
      <c r="D470" s="4">
        <v>550</v>
      </c>
      <c r="E470" s="4">
        <v>317</v>
      </c>
      <c r="F470" s="41">
        <v>29.578499999999998</v>
      </c>
      <c r="G470" s="41">
        <v>16268.174999999999</v>
      </c>
      <c r="H470" t="str">
        <f>VLOOKUP(Table8[[#This Row],[Supplier]],Table37[[Vendor_ID]:[Reputation Test]],12,0)</f>
        <v>F</v>
      </c>
      <c r="I470">
        <f>VLOOKUP(Table8[[#This Row],[PurchaseOrderID]],Purchase_Order!$A$2:$E$1228,5,0)</f>
        <v>1578</v>
      </c>
      <c r="K470">
        <f>COUNTIFS(Table37[ProductID],Table8[[#This Row],[ProductID]],Table37[Reputation Test],Table8[[#This Row],[REPUTASI]],Table37[Price],"&lt;"&amp;Table8[[#This Row],[UnitPrice]])</f>
        <v>2</v>
      </c>
      <c r="L470" s="80" t="str">
        <f>IF(Table8[[#This Row],[test]]&gt;0,"Ada vendor yang menjual produk dengan harga lebih murah","")</f>
        <v>Ada vendor yang menjual produk dengan harga lebih murah</v>
      </c>
    </row>
    <row r="471" spans="1:12" x14ac:dyDescent="0.25">
      <c r="A471" s="5">
        <v>500</v>
      </c>
      <c r="B471" s="5">
        <v>1114</v>
      </c>
      <c r="C471" s="10">
        <v>44067</v>
      </c>
      <c r="D471" s="5">
        <v>550</v>
      </c>
      <c r="E471" s="5">
        <v>318</v>
      </c>
      <c r="F471" s="40">
        <v>36.098999999999997</v>
      </c>
      <c r="G471" s="40">
        <v>19854.45</v>
      </c>
      <c r="H471" t="str">
        <f>VLOOKUP(Table8[[#This Row],[Supplier]],Table37[[Vendor_ID]:[Reputation Test]],12,0)</f>
        <v>F</v>
      </c>
      <c r="I471">
        <f>VLOOKUP(Table8[[#This Row],[PurchaseOrderID]],Purchase_Order!$A$2:$E$1228,5,0)</f>
        <v>1578</v>
      </c>
      <c r="K471">
        <f>COUNTIFS(Table37[ProductID],Table8[[#This Row],[ProductID]],Table37[Reputation Test],Table8[[#This Row],[REPUTASI]],Table37[Price],"&lt;"&amp;Table8[[#This Row],[UnitPrice]])</f>
        <v>2</v>
      </c>
      <c r="L471" s="80" t="str">
        <f>IF(Table8[[#This Row],[test]]&gt;0,"Ada vendor yang menjual produk dengan harga lebih murah","")</f>
        <v>Ada vendor yang menjual produk dengan harga lebih murah</v>
      </c>
    </row>
    <row r="472" spans="1:12" x14ac:dyDescent="0.25">
      <c r="A472" s="4">
        <v>500</v>
      </c>
      <c r="B472" s="4">
        <v>1115</v>
      </c>
      <c r="C472" s="11">
        <v>44067</v>
      </c>
      <c r="D472" s="4">
        <v>550</v>
      </c>
      <c r="E472" s="4">
        <v>319</v>
      </c>
      <c r="F472" s="41">
        <v>48.583500000000001</v>
      </c>
      <c r="G472" s="41">
        <v>26720.924999999999</v>
      </c>
      <c r="H472" t="str">
        <f>VLOOKUP(Table8[[#This Row],[Supplier]],Table37[[Vendor_ID]:[Reputation Test]],12,0)</f>
        <v>F</v>
      </c>
      <c r="I472">
        <f>VLOOKUP(Table8[[#This Row],[PurchaseOrderID]],Purchase_Order!$A$2:$E$1228,5,0)</f>
        <v>1578</v>
      </c>
      <c r="K472">
        <f>COUNTIFS(Table37[ProductID],Table8[[#This Row],[ProductID]],Table37[Reputation Test],Table8[[#This Row],[REPUTASI]],Table37[Price],"&lt;"&amp;Table8[[#This Row],[UnitPrice]])</f>
        <v>3</v>
      </c>
      <c r="L472" s="80" t="str">
        <f>IF(Table8[[#This Row],[test]]&gt;0,"Ada vendor yang menjual produk dengan harga lebih murah","")</f>
        <v>Ada vendor yang menjual produk dengan harga lebih murah</v>
      </c>
    </row>
    <row r="473" spans="1:12" x14ac:dyDescent="0.25">
      <c r="A473" s="5">
        <v>501</v>
      </c>
      <c r="B473" s="5">
        <v>1116</v>
      </c>
      <c r="C473" s="10">
        <v>44067</v>
      </c>
      <c r="D473" s="5">
        <v>550</v>
      </c>
      <c r="E473" s="5">
        <v>928</v>
      </c>
      <c r="F473" s="40">
        <v>32.2455</v>
      </c>
      <c r="G473" s="40">
        <v>17735.025000000001</v>
      </c>
      <c r="H473" t="str">
        <f>VLOOKUP(Table8[[#This Row],[Supplier]],Table37[[Vendor_ID]:[Reputation Test]],12,0)</f>
        <v>F</v>
      </c>
      <c r="I473">
        <f>VLOOKUP(Table8[[#This Row],[PurchaseOrderID]],Purchase_Order!$A$2:$E$1228,5,0)</f>
        <v>1538</v>
      </c>
      <c r="K473">
        <f>COUNTIFS(Table37[ProductID],Table8[[#This Row],[ProductID]],Table37[Reputation Test],Table8[[#This Row],[REPUTASI]],Table37[Price],"&lt;"&amp;Table8[[#This Row],[UnitPrice]])</f>
        <v>2</v>
      </c>
      <c r="L473" s="80" t="str">
        <f>IF(Table8[[#This Row],[test]]&gt;0,"Ada vendor yang menjual produk dengan harga lebih murah","")</f>
        <v>Ada vendor yang menjual produk dengan harga lebih murah</v>
      </c>
    </row>
    <row r="474" spans="1:12" x14ac:dyDescent="0.25">
      <c r="A474" s="4">
        <v>501</v>
      </c>
      <c r="B474" s="4">
        <v>1117</v>
      </c>
      <c r="C474" s="11">
        <v>44067</v>
      </c>
      <c r="D474" s="4">
        <v>550</v>
      </c>
      <c r="E474" s="4">
        <v>929</v>
      </c>
      <c r="F474" s="41">
        <v>36.561</v>
      </c>
      <c r="G474" s="41">
        <v>20108.55</v>
      </c>
      <c r="H474" t="str">
        <f>VLOOKUP(Table8[[#This Row],[Supplier]],Table37[[Vendor_ID]:[Reputation Test]],12,0)</f>
        <v>F</v>
      </c>
      <c r="I474">
        <f>VLOOKUP(Table8[[#This Row],[PurchaseOrderID]],Purchase_Order!$A$2:$E$1228,5,0)</f>
        <v>1538</v>
      </c>
      <c r="K474">
        <f>COUNTIFS(Table37[ProductID],Table8[[#This Row],[ProductID]],Table37[Reputation Test],Table8[[#This Row],[REPUTASI]],Table37[Price],"&lt;"&amp;Table8[[#This Row],[UnitPrice]])</f>
        <v>2</v>
      </c>
      <c r="L474" s="80" t="str">
        <f>IF(Table8[[#This Row],[test]]&gt;0,"Ada vendor yang menjual produk dengan harga lebih murah","")</f>
        <v>Ada vendor yang menjual produk dengan harga lebih murah</v>
      </c>
    </row>
    <row r="475" spans="1:12" x14ac:dyDescent="0.25">
      <c r="A475" s="5">
        <v>502</v>
      </c>
      <c r="B475" s="5">
        <v>1118</v>
      </c>
      <c r="C475" s="10">
        <v>44067</v>
      </c>
      <c r="D475" s="5">
        <v>550</v>
      </c>
      <c r="E475" s="5">
        <v>319</v>
      </c>
      <c r="F475" s="40">
        <v>46.420499999999997</v>
      </c>
      <c r="G475" s="40">
        <v>25531.275000000001</v>
      </c>
      <c r="H475" t="str">
        <f>VLOOKUP(Table8[[#This Row],[Supplier]],Table37[[Vendor_ID]:[Reputation Test]],12,0)</f>
        <v>F</v>
      </c>
      <c r="I475">
        <f>VLOOKUP(Table8[[#This Row],[PurchaseOrderID]],Purchase_Order!$A$2:$E$1228,5,0)</f>
        <v>1556</v>
      </c>
      <c r="K475">
        <f>COUNTIFS(Table37[ProductID],Table8[[#This Row],[ProductID]],Table37[Reputation Test],Table8[[#This Row],[REPUTASI]],Table37[Price],"&lt;"&amp;Table8[[#This Row],[UnitPrice]])</f>
        <v>3</v>
      </c>
      <c r="L475" s="80" t="str">
        <f>IF(Table8[[#This Row],[test]]&gt;0,"Ada vendor yang menjual produk dengan harga lebih murah","")</f>
        <v>Ada vendor yang menjual produk dengan harga lebih murah</v>
      </c>
    </row>
    <row r="476" spans="1:12" x14ac:dyDescent="0.25">
      <c r="A476" s="4">
        <v>503</v>
      </c>
      <c r="B476" s="4">
        <v>1119</v>
      </c>
      <c r="C476" s="11">
        <v>44067</v>
      </c>
      <c r="D476" s="4">
        <v>3</v>
      </c>
      <c r="E476" s="4">
        <v>363</v>
      </c>
      <c r="F476" s="41">
        <v>43.323</v>
      </c>
      <c r="G476" s="41">
        <v>129.96899999999999</v>
      </c>
      <c r="H476" t="str">
        <f>VLOOKUP(Table8[[#This Row],[Supplier]],Table37[[Vendor_ID]:[Reputation Test]],12,0)</f>
        <v>B</v>
      </c>
      <c r="I476">
        <f>VLOOKUP(Table8[[#This Row],[PurchaseOrderID]],Purchase_Order!$A$2:$E$1228,5,0)</f>
        <v>1554</v>
      </c>
      <c r="K476">
        <f>COUNTIFS(Table37[ProductID],Table8[[#This Row],[ProductID]],Table37[Reputation Test],Table8[[#This Row],[REPUTASI]],Table37[Price],"&lt;"&amp;Table8[[#This Row],[UnitPrice]])</f>
        <v>2</v>
      </c>
      <c r="L476" s="80" t="str">
        <f>IF(Table8[[#This Row],[test]]&gt;0,"Ada vendor yang menjual produk dengan harga lebih murah","")</f>
        <v>Ada vendor yang menjual produk dengan harga lebih murah</v>
      </c>
    </row>
    <row r="477" spans="1:12" x14ac:dyDescent="0.25">
      <c r="A477" s="5">
        <v>503</v>
      </c>
      <c r="B477" s="5">
        <v>1120</v>
      </c>
      <c r="C477" s="10">
        <v>44067</v>
      </c>
      <c r="D477" s="5">
        <v>3</v>
      </c>
      <c r="E477" s="5">
        <v>364</v>
      </c>
      <c r="F477" s="40">
        <v>47.596499999999999</v>
      </c>
      <c r="G477" s="40">
        <v>142.7895</v>
      </c>
      <c r="H477" t="str">
        <f>VLOOKUP(Table8[[#This Row],[Supplier]],Table37[[Vendor_ID]:[Reputation Test]],12,0)</f>
        <v>B</v>
      </c>
      <c r="I477">
        <f>VLOOKUP(Table8[[#This Row],[PurchaseOrderID]],Purchase_Order!$A$2:$E$1228,5,0)</f>
        <v>1554</v>
      </c>
      <c r="K477">
        <f>COUNTIFS(Table37[ProductID],Table8[[#This Row],[ProductID]],Table37[Reputation Test],Table8[[#This Row],[REPUTASI]],Table37[Price],"&lt;"&amp;Table8[[#This Row],[UnitPrice]])</f>
        <v>2</v>
      </c>
      <c r="L477" s="80" t="str">
        <f>IF(Table8[[#This Row],[test]]&gt;0,"Ada vendor yang menjual produk dengan harga lebih murah","")</f>
        <v>Ada vendor yang menjual produk dengan harga lebih murah</v>
      </c>
    </row>
    <row r="478" spans="1:12" x14ac:dyDescent="0.25">
      <c r="A478" s="4">
        <v>503</v>
      </c>
      <c r="B478" s="4">
        <v>1121</v>
      </c>
      <c r="C478" s="11">
        <v>44067</v>
      </c>
      <c r="D478" s="4">
        <v>3</v>
      </c>
      <c r="E478" s="4">
        <v>365</v>
      </c>
      <c r="F478" s="41">
        <v>43.323</v>
      </c>
      <c r="G478" s="41">
        <v>129.96899999999999</v>
      </c>
      <c r="H478" t="str">
        <f>VLOOKUP(Table8[[#This Row],[Supplier]],Table37[[Vendor_ID]:[Reputation Test]],12,0)</f>
        <v>B</v>
      </c>
      <c r="I478">
        <f>VLOOKUP(Table8[[#This Row],[PurchaseOrderID]],Purchase_Order!$A$2:$E$1228,5,0)</f>
        <v>1554</v>
      </c>
      <c r="K478">
        <f>COUNTIFS(Table37[ProductID],Table8[[#This Row],[ProductID]],Table37[Reputation Test],Table8[[#This Row],[REPUTASI]],Table37[Price],"&lt;"&amp;Table8[[#This Row],[UnitPrice]])</f>
        <v>2</v>
      </c>
      <c r="L478" s="80" t="str">
        <f>IF(Table8[[#This Row],[test]]&gt;0,"Ada vendor yang menjual produk dengan harga lebih murah","")</f>
        <v>Ada vendor yang menjual produk dengan harga lebih murah</v>
      </c>
    </row>
    <row r="479" spans="1:12" x14ac:dyDescent="0.25">
      <c r="A479" s="5">
        <v>504</v>
      </c>
      <c r="B479" s="5">
        <v>1122</v>
      </c>
      <c r="C479" s="10">
        <v>44067</v>
      </c>
      <c r="D479" s="5">
        <v>3</v>
      </c>
      <c r="E479" s="5">
        <v>312</v>
      </c>
      <c r="F479" s="40">
        <v>41.915999999999997</v>
      </c>
      <c r="G479" s="40">
        <v>125.748</v>
      </c>
      <c r="H479" t="str">
        <f>VLOOKUP(Table8[[#This Row],[Supplier]],Table37[[Vendor_ID]:[Reputation Test]],12,0)</f>
        <v>B</v>
      </c>
      <c r="I479">
        <f>VLOOKUP(Table8[[#This Row],[PurchaseOrderID]],Purchase_Order!$A$2:$E$1228,5,0)</f>
        <v>1688</v>
      </c>
      <c r="K479">
        <f>COUNTIFS(Table37[ProductID],Table8[[#This Row],[ProductID]],Table37[Reputation Test],Table8[[#This Row],[REPUTASI]],Table37[Price],"&lt;"&amp;Table8[[#This Row],[UnitPrice]])</f>
        <v>1</v>
      </c>
      <c r="L479" s="80" t="str">
        <f>IF(Table8[[#This Row],[test]]&gt;0,"Ada vendor yang menjual produk dengan harga lebih murah","")</f>
        <v>Ada vendor yang menjual produk dengan harga lebih murah</v>
      </c>
    </row>
    <row r="480" spans="1:12" x14ac:dyDescent="0.25">
      <c r="A480" s="4">
        <v>505</v>
      </c>
      <c r="B480" s="4">
        <v>1123</v>
      </c>
      <c r="C480" s="11">
        <v>44068</v>
      </c>
      <c r="D480" s="4">
        <v>3</v>
      </c>
      <c r="E480" s="4">
        <v>311</v>
      </c>
      <c r="F480" s="41">
        <v>50.263500000000001</v>
      </c>
      <c r="G480" s="41">
        <v>150.79050000000001</v>
      </c>
      <c r="H480" t="str">
        <f>VLOOKUP(Table8[[#This Row],[Supplier]],Table37[[Vendor_ID]:[Reputation Test]],12,0)</f>
        <v>A</v>
      </c>
      <c r="I480">
        <f>VLOOKUP(Table8[[#This Row],[PurchaseOrderID]],Purchase_Order!$A$2:$E$1228,5,0)</f>
        <v>1580</v>
      </c>
      <c r="K480">
        <f>COUNTIFS(Table37[ProductID],Table8[[#This Row],[ProductID]],Table37[Reputation Test],Table8[[#This Row],[REPUTASI]],Table37[Price],"&lt;"&amp;Table8[[#This Row],[UnitPrice]])</f>
        <v>1</v>
      </c>
      <c r="L480" s="80" t="str">
        <f>IF(Table8[[#This Row],[test]]&gt;0,"Ada vendor yang menjual produk dengan harga lebih murah","")</f>
        <v>Ada vendor yang menjual produk dengan harga lebih murah</v>
      </c>
    </row>
    <row r="481" spans="1:12" x14ac:dyDescent="0.25">
      <c r="A481" s="5">
        <v>506</v>
      </c>
      <c r="B481" s="5">
        <v>1124</v>
      </c>
      <c r="C481" s="10">
        <v>44068</v>
      </c>
      <c r="D481" s="5">
        <v>3</v>
      </c>
      <c r="E481" s="5">
        <v>371</v>
      </c>
      <c r="F481" s="40">
        <v>39.280500000000004</v>
      </c>
      <c r="G481" s="40">
        <v>117.8415</v>
      </c>
      <c r="H481" t="str">
        <f>VLOOKUP(Table8[[#This Row],[Supplier]],Table37[[Vendor_ID]:[Reputation Test]],12,0)</f>
        <v>B</v>
      </c>
      <c r="I481">
        <f>VLOOKUP(Table8[[#This Row],[PurchaseOrderID]],Purchase_Order!$A$2:$E$1228,5,0)</f>
        <v>1496</v>
      </c>
      <c r="K481">
        <f>COUNTIFS(Table37[ProductID],Table8[[#This Row],[ProductID]],Table37[Reputation Test],Table8[[#This Row],[REPUTASI]],Table37[Price],"&lt;"&amp;Table8[[#This Row],[UnitPrice]])</f>
        <v>2</v>
      </c>
      <c r="L481" s="80" t="str">
        <f>IF(Table8[[#This Row],[test]]&gt;0,"Ada vendor yang menjual produk dengan harga lebih murah","")</f>
        <v>Ada vendor yang menjual produk dengan harga lebih murah</v>
      </c>
    </row>
    <row r="482" spans="1:12" x14ac:dyDescent="0.25">
      <c r="A482" s="4">
        <v>506</v>
      </c>
      <c r="B482" s="4">
        <v>1125</v>
      </c>
      <c r="C482" s="11">
        <v>44068</v>
      </c>
      <c r="D482" s="4">
        <v>3</v>
      </c>
      <c r="E482" s="4">
        <v>372</v>
      </c>
      <c r="F482" s="41">
        <v>37.180500000000002</v>
      </c>
      <c r="G482" s="41">
        <v>111.5415</v>
      </c>
      <c r="H482" t="str">
        <f>VLOOKUP(Table8[[#This Row],[Supplier]],Table37[[Vendor_ID]:[Reputation Test]],12,0)</f>
        <v>B</v>
      </c>
      <c r="I482">
        <f>VLOOKUP(Table8[[#This Row],[PurchaseOrderID]],Purchase_Order!$A$2:$E$1228,5,0)</f>
        <v>1496</v>
      </c>
      <c r="K482">
        <f>COUNTIFS(Table37[ProductID],Table8[[#This Row],[ProductID]],Table37[Reputation Test],Table8[[#This Row],[REPUTASI]],Table37[Price],"&lt;"&amp;Table8[[#This Row],[UnitPrice]])</f>
        <v>2</v>
      </c>
      <c r="L482" s="80" t="str">
        <f>IF(Table8[[#This Row],[test]]&gt;0,"Ada vendor yang menjual produk dengan harga lebih murah","")</f>
        <v>Ada vendor yang menjual produk dengan harga lebih murah</v>
      </c>
    </row>
    <row r="483" spans="1:12" x14ac:dyDescent="0.25">
      <c r="A483" s="5">
        <v>506</v>
      </c>
      <c r="B483" s="5">
        <v>1126</v>
      </c>
      <c r="C483" s="10">
        <v>44068</v>
      </c>
      <c r="D483" s="5">
        <v>3</v>
      </c>
      <c r="E483" s="5">
        <v>373</v>
      </c>
      <c r="F483" s="40">
        <v>41.454000000000001</v>
      </c>
      <c r="G483" s="40">
        <v>124.36199999999999</v>
      </c>
      <c r="H483" t="str">
        <f>VLOOKUP(Table8[[#This Row],[Supplier]],Table37[[Vendor_ID]:[Reputation Test]],12,0)</f>
        <v>B</v>
      </c>
      <c r="I483">
        <f>VLOOKUP(Table8[[#This Row],[PurchaseOrderID]],Purchase_Order!$A$2:$E$1228,5,0)</f>
        <v>1496</v>
      </c>
      <c r="K483">
        <f>COUNTIFS(Table37[ProductID],Table8[[#This Row],[ProductID]],Table37[Reputation Test],Table8[[#This Row],[REPUTASI]],Table37[Price],"&lt;"&amp;Table8[[#This Row],[UnitPrice]])</f>
        <v>2</v>
      </c>
      <c r="L483" s="80" t="str">
        <f>IF(Table8[[#This Row],[test]]&gt;0,"Ada vendor yang menjual produk dengan harga lebih murah","")</f>
        <v>Ada vendor yang menjual produk dengan harga lebih murah</v>
      </c>
    </row>
    <row r="484" spans="1:12" x14ac:dyDescent="0.25">
      <c r="A484" s="4">
        <v>506</v>
      </c>
      <c r="B484" s="4">
        <v>1127</v>
      </c>
      <c r="C484" s="11">
        <v>44068</v>
      </c>
      <c r="D484" s="4">
        <v>3</v>
      </c>
      <c r="E484" s="4">
        <v>374</v>
      </c>
      <c r="F484" s="41">
        <v>37.180500000000002</v>
      </c>
      <c r="G484" s="41">
        <v>111.5415</v>
      </c>
      <c r="H484" t="str">
        <f>VLOOKUP(Table8[[#This Row],[Supplier]],Table37[[Vendor_ID]:[Reputation Test]],12,0)</f>
        <v>B</v>
      </c>
      <c r="I484">
        <f>VLOOKUP(Table8[[#This Row],[PurchaseOrderID]],Purchase_Order!$A$2:$E$1228,5,0)</f>
        <v>1496</v>
      </c>
      <c r="K484">
        <f>COUNTIFS(Table37[ProductID],Table8[[#This Row],[ProductID]],Table37[Reputation Test],Table8[[#This Row],[REPUTASI]],Table37[Price],"&lt;"&amp;Table8[[#This Row],[UnitPrice]])</f>
        <v>2</v>
      </c>
      <c r="L484" s="80" t="str">
        <f>IF(Table8[[#This Row],[test]]&gt;0,"Ada vendor yang menjual produk dengan harga lebih murah","")</f>
        <v>Ada vendor yang menjual produk dengan harga lebih murah</v>
      </c>
    </row>
    <row r="485" spans="1:12" x14ac:dyDescent="0.25">
      <c r="A485" s="5">
        <v>507</v>
      </c>
      <c r="B485" s="5">
        <v>1128</v>
      </c>
      <c r="C485" s="10">
        <v>44068</v>
      </c>
      <c r="D485" s="5">
        <v>550</v>
      </c>
      <c r="E485" s="5">
        <v>530</v>
      </c>
      <c r="F485" s="40">
        <v>16.085999999999999</v>
      </c>
      <c r="G485" s="40">
        <v>8847.2999999999993</v>
      </c>
      <c r="H485" t="str">
        <f>VLOOKUP(Table8[[#This Row],[Supplier]],Table37[[Vendor_ID]:[Reputation Test]],12,0)</f>
        <v>A</v>
      </c>
      <c r="I485">
        <f>VLOOKUP(Table8[[#This Row],[PurchaseOrderID]],Purchase_Order!$A$2:$E$1228,5,0)</f>
        <v>1494</v>
      </c>
      <c r="K485">
        <f>COUNTIFS(Table37[ProductID],Table8[[#This Row],[ProductID]],Table37[Reputation Test],Table8[[#This Row],[REPUTASI]],Table37[Price],"&lt;"&amp;Table8[[#This Row],[UnitPrice]])</f>
        <v>1</v>
      </c>
      <c r="L485" s="80" t="str">
        <f>IF(Table8[[#This Row],[test]]&gt;0,"Ada vendor yang menjual produk dengan harga lebih murah","")</f>
        <v>Ada vendor yang menjual produk dengan harga lebih murah</v>
      </c>
    </row>
    <row r="486" spans="1:12" x14ac:dyDescent="0.25">
      <c r="A486" s="4">
        <v>508</v>
      </c>
      <c r="B486" s="4">
        <v>1129</v>
      </c>
      <c r="C486" s="11">
        <v>44068</v>
      </c>
      <c r="D486" s="4">
        <v>3</v>
      </c>
      <c r="E486" s="4">
        <v>314</v>
      </c>
      <c r="F486" s="41">
        <v>57.025500000000001</v>
      </c>
      <c r="G486" s="41">
        <v>171.07650000000001</v>
      </c>
      <c r="H486" t="str">
        <f>VLOOKUP(Table8[[#This Row],[Supplier]],Table37[[Vendor_ID]:[Reputation Test]],12,0)</f>
        <v>A</v>
      </c>
      <c r="I486">
        <f>VLOOKUP(Table8[[#This Row],[PurchaseOrderID]],Purchase_Order!$A$2:$E$1228,5,0)</f>
        <v>1650</v>
      </c>
      <c r="K486">
        <f>COUNTIFS(Table37[ProductID],Table8[[#This Row],[ProductID]],Table37[Reputation Test],Table8[[#This Row],[REPUTASI]],Table37[Price],"&lt;"&amp;Table8[[#This Row],[UnitPrice]])</f>
        <v>1</v>
      </c>
      <c r="L486" s="80" t="str">
        <f>IF(Table8[[#This Row],[test]]&gt;0,"Ada vendor yang menjual produk dengan harga lebih murah","")</f>
        <v>Ada vendor yang menjual produk dengan harga lebih murah</v>
      </c>
    </row>
    <row r="487" spans="1:12" x14ac:dyDescent="0.25">
      <c r="A487" s="5">
        <v>509</v>
      </c>
      <c r="B487" s="5">
        <v>1130</v>
      </c>
      <c r="C487" s="10">
        <v>44068</v>
      </c>
      <c r="D487" s="5">
        <v>550</v>
      </c>
      <c r="E487" s="5">
        <v>512</v>
      </c>
      <c r="F487" s="40">
        <v>37.085999999999999</v>
      </c>
      <c r="G487" s="40">
        <v>20397.3</v>
      </c>
      <c r="H487" t="str">
        <f>VLOOKUP(Table8[[#This Row],[Supplier]],Table37[[Vendor_ID]:[Reputation Test]],12,0)</f>
        <v>B</v>
      </c>
      <c r="I487">
        <f>VLOOKUP(Table8[[#This Row],[PurchaseOrderID]],Purchase_Order!$A$2:$E$1228,5,0)</f>
        <v>1654</v>
      </c>
      <c r="K487">
        <f>COUNTIFS(Table37[ProductID],Table8[[#This Row],[ProductID]],Table37[Reputation Test],Table8[[#This Row],[REPUTASI]],Table37[Price],"&lt;"&amp;Table8[[#This Row],[UnitPrice]])</f>
        <v>2</v>
      </c>
      <c r="L487" s="80" t="str">
        <f>IF(Table8[[#This Row],[test]]&gt;0,"Ada vendor yang menjual produk dengan harga lebih murah","")</f>
        <v>Ada vendor yang menjual produk dengan harga lebih murah</v>
      </c>
    </row>
    <row r="488" spans="1:12" x14ac:dyDescent="0.25">
      <c r="A488" s="4">
        <v>510</v>
      </c>
      <c r="B488" s="4">
        <v>1131</v>
      </c>
      <c r="C488" s="11">
        <v>44068</v>
      </c>
      <c r="D488" s="4">
        <v>550</v>
      </c>
      <c r="E488" s="4">
        <v>513</v>
      </c>
      <c r="F488" s="41">
        <v>26.596499999999999</v>
      </c>
      <c r="G488" s="41">
        <v>14628.075000000001</v>
      </c>
      <c r="H488" t="str">
        <f>VLOOKUP(Table8[[#This Row],[Supplier]],Table37[[Vendor_ID]:[Reputation Test]],12,0)</f>
        <v>B</v>
      </c>
      <c r="I488">
        <f>VLOOKUP(Table8[[#This Row],[PurchaseOrderID]],Purchase_Order!$A$2:$E$1228,5,0)</f>
        <v>1664</v>
      </c>
      <c r="K488">
        <f>COUNTIFS(Table37[ProductID],Table8[[#This Row],[ProductID]],Table37[Reputation Test],Table8[[#This Row],[REPUTASI]],Table37[Price],"&lt;"&amp;Table8[[#This Row],[UnitPrice]])</f>
        <v>1</v>
      </c>
      <c r="L488" s="80" t="str">
        <f>IF(Table8[[#This Row],[test]]&gt;0,"Ada vendor yang menjual produk dengan harga lebih murah","")</f>
        <v>Ada vendor yang menjual produk dengan harga lebih murah</v>
      </c>
    </row>
    <row r="489" spans="1:12" x14ac:dyDescent="0.25">
      <c r="A489" s="5">
        <v>511</v>
      </c>
      <c r="B489" s="5">
        <v>1132</v>
      </c>
      <c r="C489" s="10">
        <v>44068</v>
      </c>
      <c r="D489" s="5">
        <v>550</v>
      </c>
      <c r="E489" s="5">
        <v>317</v>
      </c>
      <c r="F489" s="40">
        <v>27.058499999999999</v>
      </c>
      <c r="G489" s="40">
        <v>14882.174999999999</v>
      </c>
      <c r="H489" t="str">
        <f>VLOOKUP(Table8[[#This Row],[Supplier]],Table37[[Vendor_ID]:[Reputation Test]],12,0)</f>
        <v>F</v>
      </c>
      <c r="I489">
        <f>VLOOKUP(Table8[[#This Row],[PurchaseOrderID]],Purchase_Order!$A$2:$E$1228,5,0)</f>
        <v>1678</v>
      </c>
      <c r="K489">
        <f>COUNTIFS(Table37[ProductID],Table8[[#This Row],[ProductID]],Table37[Reputation Test],Table8[[#This Row],[REPUTASI]],Table37[Price],"&lt;"&amp;Table8[[#This Row],[UnitPrice]])</f>
        <v>1</v>
      </c>
      <c r="L489" s="80" t="str">
        <f>IF(Table8[[#This Row],[test]]&gt;0,"Ada vendor yang menjual produk dengan harga lebih murah","")</f>
        <v>Ada vendor yang menjual produk dengan harga lebih murah</v>
      </c>
    </row>
    <row r="490" spans="1:12" x14ac:dyDescent="0.25">
      <c r="A490" s="4">
        <v>511</v>
      </c>
      <c r="B490" s="4">
        <v>1133</v>
      </c>
      <c r="C490" s="11">
        <v>44068</v>
      </c>
      <c r="D490" s="4">
        <v>550</v>
      </c>
      <c r="E490" s="4">
        <v>318</v>
      </c>
      <c r="F490" s="41">
        <v>33.579000000000001</v>
      </c>
      <c r="G490" s="41">
        <v>18468.45</v>
      </c>
      <c r="H490" t="str">
        <f>VLOOKUP(Table8[[#This Row],[Supplier]],Table37[[Vendor_ID]:[Reputation Test]],12,0)</f>
        <v>F</v>
      </c>
      <c r="I490">
        <f>VLOOKUP(Table8[[#This Row],[PurchaseOrderID]],Purchase_Order!$A$2:$E$1228,5,0)</f>
        <v>1678</v>
      </c>
      <c r="K490">
        <f>COUNTIFS(Table37[ProductID],Table8[[#This Row],[ProductID]],Table37[Reputation Test],Table8[[#This Row],[REPUTASI]],Table37[Price],"&lt;"&amp;Table8[[#This Row],[UnitPrice]])</f>
        <v>1</v>
      </c>
      <c r="L490" s="80" t="str">
        <f>IF(Table8[[#This Row],[test]]&gt;0,"Ada vendor yang menjual produk dengan harga lebih murah","")</f>
        <v>Ada vendor yang menjual produk dengan harga lebih murah</v>
      </c>
    </row>
    <row r="491" spans="1:12" x14ac:dyDescent="0.25">
      <c r="A491" s="5">
        <v>511</v>
      </c>
      <c r="B491" s="5">
        <v>1134</v>
      </c>
      <c r="C491" s="10">
        <v>44068</v>
      </c>
      <c r="D491" s="5">
        <v>550</v>
      </c>
      <c r="E491" s="5">
        <v>319</v>
      </c>
      <c r="F491" s="40">
        <v>46.063499999999998</v>
      </c>
      <c r="G491" s="40">
        <v>25334.924999999999</v>
      </c>
      <c r="H491" t="str">
        <f>VLOOKUP(Table8[[#This Row],[Supplier]],Table37[[Vendor_ID]:[Reputation Test]],12,0)</f>
        <v>F</v>
      </c>
      <c r="I491">
        <f>VLOOKUP(Table8[[#This Row],[PurchaseOrderID]],Purchase_Order!$A$2:$E$1228,5,0)</f>
        <v>1678</v>
      </c>
      <c r="K491">
        <f>COUNTIFS(Table37[ProductID],Table8[[#This Row],[ProductID]],Table37[Reputation Test],Table8[[#This Row],[REPUTASI]],Table37[Price],"&lt;"&amp;Table8[[#This Row],[UnitPrice]])</f>
        <v>2</v>
      </c>
      <c r="L491" s="80" t="str">
        <f>IF(Table8[[#This Row],[test]]&gt;0,"Ada vendor yang menjual produk dengan harga lebih murah","")</f>
        <v>Ada vendor yang menjual produk dengan harga lebih murah</v>
      </c>
    </row>
    <row r="492" spans="1:12" x14ac:dyDescent="0.25">
      <c r="A492" s="4">
        <v>512</v>
      </c>
      <c r="B492" s="4">
        <v>1135</v>
      </c>
      <c r="C492" s="11">
        <v>44068</v>
      </c>
      <c r="D492" s="4">
        <v>3</v>
      </c>
      <c r="E492" s="4">
        <v>411</v>
      </c>
      <c r="F492" s="41">
        <v>45.444000000000003</v>
      </c>
      <c r="G492" s="41">
        <v>136.33199999999999</v>
      </c>
      <c r="H492" t="str">
        <f>VLOOKUP(Table8[[#This Row],[Supplier]],Table37[[Vendor_ID]:[Reputation Test]],12,0)</f>
        <v>B</v>
      </c>
      <c r="I492">
        <f>VLOOKUP(Table8[[#This Row],[PurchaseOrderID]],Purchase_Order!$A$2:$E$1228,5,0)</f>
        <v>1616</v>
      </c>
      <c r="K492">
        <f>COUNTIFS(Table37[ProductID],Table8[[#This Row],[ProductID]],Table37[Reputation Test],Table8[[#This Row],[REPUTASI]],Table37[Price],"&lt;"&amp;Table8[[#This Row],[UnitPrice]])</f>
        <v>1</v>
      </c>
      <c r="L492" s="80" t="str">
        <f>IF(Table8[[#This Row],[test]]&gt;0,"Ada vendor yang menjual produk dengan harga lebih murah","")</f>
        <v>Ada vendor yang menjual produk dengan harga lebih murah</v>
      </c>
    </row>
    <row r="493" spans="1:12" x14ac:dyDescent="0.25">
      <c r="A493" s="5">
        <v>512</v>
      </c>
      <c r="B493" s="5">
        <v>1136</v>
      </c>
      <c r="C493" s="10">
        <v>44068</v>
      </c>
      <c r="D493" s="5">
        <v>3</v>
      </c>
      <c r="E493" s="5">
        <v>412</v>
      </c>
      <c r="F493" s="40">
        <v>41.170499999999997</v>
      </c>
      <c r="G493" s="40">
        <v>123.5115</v>
      </c>
      <c r="H493" t="str">
        <f>VLOOKUP(Table8[[#This Row],[Supplier]],Table37[[Vendor_ID]:[Reputation Test]],12,0)</f>
        <v>B</v>
      </c>
      <c r="I493">
        <f>VLOOKUP(Table8[[#This Row],[PurchaseOrderID]],Purchase_Order!$A$2:$E$1228,5,0)</f>
        <v>1616</v>
      </c>
      <c r="K493">
        <f>COUNTIFS(Table37[ProductID],Table8[[#This Row],[ProductID]],Table37[Reputation Test],Table8[[#This Row],[REPUTASI]],Table37[Price],"&lt;"&amp;Table8[[#This Row],[UnitPrice]])</f>
        <v>1</v>
      </c>
      <c r="L493" s="80" t="str">
        <f>IF(Table8[[#This Row],[test]]&gt;0,"Ada vendor yang menjual produk dengan harga lebih murah","")</f>
        <v>Ada vendor yang menjual produk dengan harga lebih murah</v>
      </c>
    </row>
    <row r="494" spans="1:12" x14ac:dyDescent="0.25">
      <c r="A494" s="4">
        <v>513</v>
      </c>
      <c r="B494" s="4">
        <v>1137</v>
      </c>
      <c r="C494" s="11">
        <v>44068</v>
      </c>
      <c r="D494" s="4">
        <v>3</v>
      </c>
      <c r="E494" s="4">
        <v>426</v>
      </c>
      <c r="F494" s="41">
        <v>43.323</v>
      </c>
      <c r="G494" s="41">
        <v>129.96899999999999</v>
      </c>
      <c r="H494" t="str">
        <f>VLOOKUP(Table8[[#This Row],[Supplier]],Table37[[Vendor_ID]:[Reputation Test]],12,0)</f>
        <v>B</v>
      </c>
      <c r="I494">
        <f>VLOOKUP(Table8[[#This Row],[PurchaseOrderID]],Purchase_Order!$A$2:$E$1228,5,0)</f>
        <v>1492</v>
      </c>
      <c r="K494">
        <f>COUNTIFS(Table37[ProductID],Table8[[#This Row],[ProductID]],Table37[Reputation Test],Table8[[#This Row],[REPUTASI]],Table37[Price],"&lt;"&amp;Table8[[#This Row],[UnitPrice]])</f>
        <v>3</v>
      </c>
      <c r="L494" s="80" t="str">
        <f>IF(Table8[[#This Row],[test]]&gt;0,"Ada vendor yang menjual produk dengan harga lebih murah","")</f>
        <v>Ada vendor yang menjual produk dengan harga lebih murah</v>
      </c>
    </row>
    <row r="495" spans="1:12" x14ac:dyDescent="0.25">
      <c r="A495" s="5">
        <v>513</v>
      </c>
      <c r="B495" s="5">
        <v>1138</v>
      </c>
      <c r="C495" s="10">
        <v>44068</v>
      </c>
      <c r="D495" s="5">
        <v>3</v>
      </c>
      <c r="E495" s="5">
        <v>427</v>
      </c>
      <c r="F495" s="40">
        <v>47.596499999999999</v>
      </c>
      <c r="G495" s="40">
        <v>142.7895</v>
      </c>
      <c r="H495" t="str">
        <f>VLOOKUP(Table8[[#This Row],[Supplier]],Table37[[Vendor_ID]:[Reputation Test]],12,0)</f>
        <v>B</v>
      </c>
      <c r="I495">
        <f>VLOOKUP(Table8[[#This Row],[PurchaseOrderID]],Purchase_Order!$A$2:$E$1228,5,0)</f>
        <v>1492</v>
      </c>
      <c r="K495">
        <f>COUNTIFS(Table37[ProductID],Table8[[#This Row],[ProductID]],Table37[Reputation Test],Table8[[#This Row],[REPUTASI]],Table37[Price],"&lt;"&amp;Table8[[#This Row],[UnitPrice]])</f>
        <v>3</v>
      </c>
      <c r="L495" s="80" t="str">
        <f>IF(Table8[[#This Row],[test]]&gt;0,"Ada vendor yang menjual produk dengan harga lebih murah","")</f>
        <v>Ada vendor yang menjual produk dengan harga lebih murah</v>
      </c>
    </row>
    <row r="496" spans="1:12" x14ac:dyDescent="0.25">
      <c r="A496" s="4">
        <v>513</v>
      </c>
      <c r="B496" s="4">
        <v>1139</v>
      </c>
      <c r="C496" s="11">
        <v>44068</v>
      </c>
      <c r="D496" s="4">
        <v>3</v>
      </c>
      <c r="E496" s="4">
        <v>428</v>
      </c>
      <c r="F496" s="41">
        <v>43.323</v>
      </c>
      <c r="G496" s="41">
        <v>129.96899999999999</v>
      </c>
      <c r="H496" t="str">
        <f>VLOOKUP(Table8[[#This Row],[Supplier]],Table37[[Vendor_ID]:[Reputation Test]],12,0)</f>
        <v>B</v>
      </c>
      <c r="I496">
        <f>VLOOKUP(Table8[[#This Row],[PurchaseOrderID]],Purchase_Order!$A$2:$E$1228,5,0)</f>
        <v>1492</v>
      </c>
      <c r="K496">
        <f>COUNTIFS(Table37[ProductID],Table8[[#This Row],[ProductID]],Table37[Reputation Test],Table8[[#This Row],[REPUTASI]],Table37[Price],"&lt;"&amp;Table8[[#This Row],[UnitPrice]])</f>
        <v>3</v>
      </c>
      <c r="L496" s="80" t="str">
        <f>IF(Table8[[#This Row],[test]]&gt;0,"Ada vendor yang menjual produk dengan harga lebih murah","")</f>
        <v>Ada vendor yang menjual produk dengan harga lebih murah</v>
      </c>
    </row>
    <row r="497" spans="1:12" x14ac:dyDescent="0.25">
      <c r="A497" s="5">
        <v>514</v>
      </c>
      <c r="B497" s="5">
        <v>1140</v>
      </c>
      <c r="C497" s="10">
        <v>44068</v>
      </c>
      <c r="D497" s="5">
        <v>3</v>
      </c>
      <c r="E497" s="5">
        <v>320</v>
      </c>
      <c r="F497" s="40">
        <v>47.470500000000001</v>
      </c>
      <c r="G497" s="40">
        <v>142.41149999999999</v>
      </c>
      <c r="H497" t="str">
        <f>VLOOKUP(Table8[[#This Row],[Supplier]],Table37[[Vendor_ID]:[Reputation Test]],12,0)</f>
        <v>B</v>
      </c>
      <c r="I497">
        <f>VLOOKUP(Table8[[#This Row],[PurchaseOrderID]],Purchase_Order!$A$2:$E$1228,5,0)</f>
        <v>1602</v>
      </c>
      <c r="K497">
        <f>COUNTIFS(Table37[ProductID],Table8[[#This Row],[ProductID]],Table37[Reputation Test],Table8[[#This Row],[REPUTASI]],Table37[Price],"&lt;"&amp;Table8[[#This Row],[UnitPrice]])</f>
        <v>2</v>
      </c>
      <c r="L497" s="80" t="str">
        <f>IF(Table8[[#This Row],[test]]&gt;0,"Ada vendor yang menjual produk dengan harga lebih murah","")</f>
        <v>Ada vendor yang menjual produk dengan harga lebih murah</v>
      </c>
    </row>
    <row r="498" spans="1:12" x14ac:dyDescent="0.25">
      <c r="A498" s="4">
        <v>514</v>
      </c>
      <c r="B498" s="4">
        <v>1141</v>
      </c>
      <c r="C498" s="11">
        <v>44068</v>
      </c>
      <c r="D498" s="4">
        <v>3</v>
      </c>
      <c r="E498" s="4">
        <v>321</v>
      </c>
      <c r="F498" s="41">
        <v>42.798000000000002</v>
      </c>
      <c r="G498" s="41">
        <v>128.39400000000001</v>
      </c>
      <c r="H498" t="str">
        <f>VLOOKUP(Table8[[#This Row],[Supplier]],Table37[[Vendor_ID]:[Reputation Test]],12,0)</f>
        <v>B</v>
      </c>
      <c r="I498">
        <f>VLOOKUP(Table8[[#This Row],[PurchaseOrderID]],Purchase_Order!$A$2:$E$1228,5,0)</f>
        <v>1602</v>
      </c>
      <c r="K498">
        <f>COUNTIFS(Table37[ProductID],Table8[[#This Row],[ProductID]],Table37[Reputation Test],Table8[[#This Row],[REPUTASI]],Table37[Price],"&lt;"&amp;Table8[[#This Row],[UnitPrice]])</f>
        <v>2</v>
      </c>
      <c r="L498" s="80" t="str">
        <f>IF(Table8[[#This Row],[test]]&gt;0,"Ada vendor yang menjual produk dengan harga lebih murah","")</f>
        <v>Ada vendor yang menjual produk dengan harga lebih murah</v>
      </c>
    </row>
    <row r="499" spans="1:12" x14ac:dyDescent="0.25">
      <c r="A499" s="5">
        <v>515</v>
      </c>
      <c r="B499" s="5">
        <v>1142</v>
      </c>
      <c r="C499" s="10">
        <v>44068</v>
      </c>
      <c r="D499" s="5">
        <v>3</v>
      </c>
      <c r="E499" s="5">
        <v>442</v>
      </c>
      <c r="F499" s="40">
        <v>43.396500000000003</v>
      </c>
      <c r="G499" s="40">
        <v>130.18950000000001</v>
      </c>
      <c r="H499" t="str">
        <f>VLOOKUP(Table8[[#This Row],[Supplier]],Table37[[Vendor_ID]:[Reputation Test]],12,0)</f>
        <v>A</v>
      </c>
      <c r="I499">
        <f>VLOOKUP(Table8[[#This Row],[PurchaseOrderID]],Purchase_Order!$A$2:$E$1228,5,0)</f>
        <v>1540</v>
      </c>
      <c r="K499">
        <f>COUNTIFS(Table37[ProductID],Table8[[#This Row],[ProductID]],Table37[Reputation Test],Table8[[#This Row],[REPUTASI]],Table37[Price],"&lt;"&amp;Table8[[#This Row],[UnitPrice]])</f>
        <v>2</v>
      </c>
      <c r="L499" s="80" t="str">
        <f>IF(Table8[[#This Row],[test]]&gt;0,"Ada vendor yang menjual produk dengan harga lebih murah","")</f>
        <v>Ada vendor yang menjual produk dengan harga lebih murah</v>
      </c>
    </row>
    <row r="500" spans="1:12" x14ac:dyDescent="0.25">
      <c r="A500" s="4">
        <v>515</v>
      </c>
      <c r="B500" s="4">
        <v>1143</v>
      </c>
      <c r="C500" s="11">
        <v>44068</v>
      </c>
      <c r="D500" s="4">
        <v>3</v>
      </c>
      <c r="E500" s="4">
        <v>443</v>
      </c>
      <c r="F500" s="41">
        <v>39.122999999999998</v>
      </c>
      <c r="G500" s="41">
        <v>117.369</v>
      </c>
      <c r="H500" t="str">
        <f>VLOOKUP(Table8[[#This Row],[Supplier]],Table37[[Vendor_ID]:[Reputation Test]],12,0)</f>
        <v>A</v>
      </c>
      <c r="I500">
        <f>VLOOKUP(Table8[[#This Row],[PurchaseOrderID]],Purchase_Order!$A$2:$E$1228,5,0)</f>
        <v>1540</v>
      </c>
      <c r="K500">
        <f>COUNTIFS(Table37[ProductID],Table8[[#This Row],[ProductID]],Table37[Reputation Test],Table8[[#This Row],[REPUTASI]],Table37[Price],"&lt;"&amp;Table8[[#This Row],[UnitPrice]])</f>
        <v>1</v>
      </c>
      <c r="L500" s="80" t="str">
        <f>IF(Table8[[#This Row],[test]]&gt;0,"Ada vendor yang menjual produk dengan harga lebih murah","")</f>
        <v>Ada vendor yang menjual produk dengan harga lebih murah</v>
      </c>
    </row>
    <row r="501" spans="1:12" x14ac:dyDescent="0.25">
      <c r="A501" s="5">
        <v>515</v>
      </c>
      <c r="B501" s="5">
        <v>1144</v>
      </c>
      <c r="C501" s="10">
        <v>44068</v>
      </c>
      <c r="D501" s="5">
        <v>3</v>
      </c>
      <c r="E501" s="5">
        <v>444</v>
      </c>
      <c r="F501" s="40">
        <v>37.023000000000003</v>
      </c>
      <c r="G501" s="40">
        <v>111.069</v>
      </c>
      <c r="H501" t="str">
        <f>VLOOKUP(Table8[[#This Row],[Supplier]],Table37[[Vendor_ID]:[Reputation Test]],12,0)</f>
        <v>A</v>
      </c>
      <c r="I501">
        <f>VLOOKUP(Table8[[#This Row],[PurchaseOrderID]],Purchase_Order!$A$2:$E$1228,5,0)</f>
        <v>1540</v>
      </c>
      <c r="K501">
        <f>COUNTIFS(Table37[ProductID],Table8[[#This Row],[ProductID]],Table37[Reputation Test],Table8[[#This Row],[REPUTASI]],Table37[Price],"&lt;"&amp;Table8[[#This Row],[UnitPrice]])</f>
        <v>1</v>
      </c>
      <c r="L501" s="80" t="str">
        <f>IF(Table8[[#This Row],[test]]&gt;0,"Ada vendor yang menjual produk dengan harga lebih murah","")</f>
        <v>Ada vendor yang menjual produk dengan harga lebih murah</v>
      </c>
    </row>
    <row r="502" spans="1:12" x14ac:dyDescent="0.25">
      <c r="A502" s="4">
        <v>515</v>
      </c>
      <c r="B502" s="4">
        <v>1145</v>
      </c>
      <c r="C502" s="11">
        <v>44068</v>
      </c>
      <c r="D502" s="4">
        <v>3</v>
      </c>
      <c r="E502" s="4">
        <v>445</v>
      </c>
      <c r="F502" s="41">
        <v>41.296500000000002</v>
      </c>
      <c r="G502" s="41">
        <v>123.8895</v>
      </c>
      <c r="H502" t="str">
        <f>VLOOKUP(Table8[[#This Row],[Supplier]],Table37[[Vendor_ID]:[Reputation Test]],12,0)</f>
        <v>A</v>
      </c>
      <c r="I502">
        <f>VLOOKUP(Table8[[#This Row],[PurchaseOrderID]],Purchase_Order!$A$2:$E$1228,5,0)</f>
        <v>1540</v>
      </c>
      <c r="K502">
        <f>COUNTIFS(Table37[ProductID],Table8[[#This Row],[ProductID]],Table37[Reputation Test],Table8[[#This Row],[REPUTASI]],Table37[Price],"&lt;"&amp;Table8[[#This Row],[UnitPrice]])</f>
        <v>2</v>
      </c>
      <c r="L502" s="80" t="str">
        <f>IF(Table8[[#This Row],[test]]&gt;0,"Ada vendor yang menjual produk dengan harga lebih murah","")</f>
        <v>Ada vendor yang menjual produk dengan harga lebih murah</v>
      </c>
    </row>
    <row r="503" spans="1:12" x14ac:dyDescent="0.25">
      <c r="A503" s="5">
        <v>515</v>
      </c>
      <c r="B503" s="5">
        <v>1146</v>
      </c>
      <c r="C503" s="10">
        <v>44068</v>
      </c>
      <c r="D503" s="5">
        <v>3</v>
      </c>
      <c r="E503" s="5">
        <v>446</v>
      </c>
      <c r="F503" s="40">
        <v>37.023000000000003</v>
      </c>
      <c r="G503" s="40">
        <v>111.069</v>
      </c>
      <c r="H503" t="str">
        <f>VLOOKUP(Table8[[#This Row],[Supplier]],Table37[[Vendor_ID]:[Reputation Test]],12,0)</f>
        <v>A</v>
      </c>
      <c r="I503">
        <f>VLOOKUP(Table8[[#This Row],[PurchaseOrderID]],Purchase_Order!$A$2:$E$1228,5,0)</f>
        <v>1540</v>
      </c>
      <c r="K503">
        <f>COUNTIFS(Table37[ProductID],Table8[[#This Row],[ProductID]],Table37[Reputation Test],Table8[[#This Row],[REPUTASI]],Table37[Price],"&lt;"&amp;Table8[[#This Row],[UnitPrice]])</f>
        <v>1</v>
      </c>
      <c r="L503" s="80" t="str">
        <f>IF(Table8[[#This Row],[test]]&gt;0,"Ada vendor yang menjual produk dengan harga lebih murah","")</f>
        <v>Ada vendor yang menjual produk dengan harga lebih murah</v>
      </c>
    </row>
    <row r="504" spans="1:12" x14ac:dyDescent="0.25">
      <c r="A504" s="4">
        <v>515</v>
      </c>
      <c r="B504" s="4">
        <v>1147</v>
      </c>
      <c r="C504" s="11">
        <v>44068</v>
      </c>
      <c r="D504" s="4">
        <v>3</v>
      </c>
      <c r="E504" s="4">
        <v>447</v>
      </c>
      <c r="F504" s="41">
        <v>47.680500000000002</v>
      </c>
      <c r="G504" s="41">
        <v>143.04150000000001</v>
      </c>
      <c r="H504" t="str">
        <f>VLOOKUP(Table8[[#This Row],[Supplier]],Table37[[Vendor_ID]:[Reputation Test]],12,0)</f>
        <v>A</v>
      </c>
      <c r="I504">
        <f>VLOOKUP(Table8[[#This Row],[PurchaseOrderID]],Purchase_Order!$A$2:$E$1228,5,0)</f>
        <v>1540</v>
      </c>
      <c r="K504">
        <f>COUNTIFS(Table37[ProductID],Table8[[#This Row],[ProductID]],Table37[Reputation Test],Table8[[#This Row],[REPUTASI]],Table37[Price],"&lt;"&amp;Table8[[#This Row],[UnitPrice]])</f>
        <v>2</v>
      </c>
      <c r="L504" s="80" t="str">
        <f>IF(Table8[[#This Row],[test]]&gt;0,"Ada vendor yang menjual produk dengan harga lebih murah","")</f>
        <v>Ada vendor yang menjual produk dengan harga lebih murah</v>
      </c>
    </row>
    <row r="505" spans="1:12" x14ac:dyDescent="0.25">
      <c r="A505" s="5">
        <v>515</v>
      </c>
      <c r="B505" s="5">
        <v>1148</v>
      </c>
      <c r="C505" s="10">
        <v>44068</v>
      </c>
      <c r="D505" s="5">
        <v>3</v>
      </c>
      <c r="E505" s="5">
        <v>448</v>
      </c>
      <c r="F505" s="40">
        <v>45.580500000000001</v>
      </c>
      <c r="G505" s="40">
        <v>136.7415</v>
      </c>
      <c r="H505" t="str">
        <f>VLOOKUP(Table8[[#This Row],[Supplier]],Table37[[Vendor_ID]:[Reputation Test]],12,0)</f>
        <v>A</v>
      </c>
      <c r="I505">
        <f>VLOOKUP(Table8[[#This Row],[PurchaseOrderID]],Purchase_Order!$A$2:$E$1228,5,0)</f>
        <v>1540</v>
      </c>
      <c r="K505">
        <f>COUNTIFS(Table37[ProductID],Table8[[#This Row],[ProductID]],Table37[Reputation Test],Table8[[#This Row],[REPUTASI]],Table37[Price],"&lt;"&amp;Table8[[#This Row],[UnitPrice]])</f>
        <v>2</v>
      </c>
      <c r="L505" s="80" t="str">
        <f>IF(Table8[[#This Row],[test]]&gt;0,"Ada vendor yang menjual produk dengan harga lebih murah","")</f>
        <v>Ada vendor yang menjual produk dengan harga lebih murah</v>
      </c>
    </row>
    <row r="506" spans="1:12" x14ac:dyDescent="0.25">
      <c r="A506" s="4">
        <v>515</v>
      </c>
      <c r="B506" s="4">
        <v>1149</v>
      </c>
      <c r="C506" s="11">
        <v>44068</v>
      </c>
      <c r="D506" s="4">
        <v>3</v>
      </c>
      <c r="E506" s="4">
        <v>449</v>
      </c>
      <c r="F506" s="41">
        <v>49.853999999999999</v>
      </c>
      <c r="G506" s="41">
        <v>149.56200000000001</v>
      </c>
      <c r="H506" t="str">
        <f>VLOOKUP(Table8[[#This Row],[Supplier]],Table37[[Vendor_ID]:[Reputation Test]],12,0)</f>
        <v>A</v>
      </c>
      <c r="I506">
        <f>VLOOKUP(Table8[[#This Row],[PurchaseOrderID]],Purchase_Order!$A$2:$E$1228,5,0)</f>
        <v>1540</v>
      </c>
      <c r="K506">
        <f>COUNTIFS(Table37[ProductID],Table8[[#This Row],[ProductID]],Table37[Reputation Test],Table8[[#This Row],[REPUTASI]],Table37[Price],"&lt;"&amp;Table8[[#This Row],[UnitPrice]])</f>
        <v>2</v>
      </c>
      <c r="L506" s="80" t="str">
        <f>IF(Table8[[#This Row],[test]]&gt;0,"Ada vendor yang menjual produk dengan harga lebih murah","")</f>
        <v>Ada vendor yang menjual produk dengan harga lebih murah</v>
      </c>
    </row>
    <row r="507" spans="1:12" x14ac:dyDescent="0.25">
      <c r="A507" s="5">
        <v>515</v>
      </c>
      <c r="B507" s="5">
        <v>1150</v>
      </c>
      <c r="C507" s="10">
        <v>44068</v>
      </c>
      <c r="D507" s="5">
        <v>3</v>
      </c>
      <c r="E507" s="5">
        <v>450</v>
      </c>
      <c r="F507" s="40">
        <v>45.580500000000001</v>
      </c>
      <c r="G507" s="40">
        <v>136.7415</v>
      </c>
      <c r="H507" t="str">
        <f>VLOOKUP(Table8[[#This Row],[Supplier]],Table37[[Vendor_ID]:[Reputation Test]],12,0)</f>
        <v>A</v>
      </c>
      <c r="I507">
        <f>VLOOKUP(Table8[[#This Row],[PurchaseOrderID]],Purchase_Order!$A$2:$E$1228,5,0)</f>
        <v>1540</v>
      </c>
      <c r="K507">
        <f>COUNTIFS(Table37[ProductID],Table8[[#This Row],[ProductID]],Table37[Reputation Test],Table8[[#This Row],[REPUTASI]],Table37[Price],"&lt;"&amp;Table8[[#This Row],[UnitPrice]])</f>
        <v>2</v>
      </c>
      <c r="L507" s="80" t="str">
        <f>IF(Table8[[#This Row],[test]]&gt;0,"Ada vendor yang menjual produk dengan harga lebih murah","")</f>
        <v>Ada vendor yang menjual produk dengan harga lebih murah</v>
      </c>
    </row>
    <row r="508" spans="1:12" x14ac:dyDescent="0.25">
      <c r="A508" s="4">
        <v>515</v>
      </c>
      <c r="B508" s="4">
        <v>1151</v>
      </c>
      <c r="C508" s="11">
        <v>44068</v>
      </c>
      <c r="D508" s="4">
        <v>3</v>
      </c>
      <c r="E508" s="4">
        <v>451</v>
      </c>
      <c r="F508" s="41">
        <v>43.480499999999999</v>
      </c>
      <c r="G508" s="41">
        <v>130.44149999999999</v>
      </c>
      <c r="H508" t="str">
        <f>VLOOKUP(Table8[[#This Row],[Supplier]],Table37[[Vendor_ID]:[Reputation Test]],12,0)</f>
        <v>A</v>
      </c>
      <c r="I508">
        <f>VLOOKUP(Table8[[#This Row],[PurchaseOrderID]],Purchase_Order!$A$2:$E$1228,5,0)</f>
        <v>1540</v>
      </c>
      <c r="K508">
        <f>COUNTIFS(Table37[ProductID],Table8[[#This Row],[ProductID]],Table37[Reputation Test],Table8[[#This Row],[REPUTASI]],Table37[Price],"&lt;"&amp;Table8[[#This Row],[UnitPrice]])</f>
        <v>2</v>
      </c>
      <c r="L508" s="80" t="str">
        <f>IF(Table8[[#This Row],[test]]&gt;0,"Ada vendor yang menjual produk dengan harga lebih murah","")</f>
        <v>Ada vendor yang menjual produk dengan harga lebih murah</v>
      </c>
    </row>
    <row r="509" spans="1:12" x14ac:dyDescent="0.25">
      <c r="A509" s="5">
        <v>515</v>
      </c>
      <c r="B509" s="5">
        <v>1152</v>
      </c>
      <c r="C509" s="10">
        <v>44068</v>
      </c>
      <c r="D509" s="5">
        <v>3</v>
      </c>
      <c r="E509" s="5">
        <v>452</v>
      </c>
      <c r="F509" s="40">
        <v>47.753999999999998</v>
      </c>
      <c r="G509" s="40">
        <v>143.262</v>
      </c>
      <c r="H509" t="str">
        <f>VLOOKUP(Table8[[#This Row],[Supplier]],Table37[[Vendor_ID]:[Reputation Test]],12,0)</f>
        <v>A</v>
      </c>
      <c r="I509">
        <f>VLOOKUP(Table8[[#This Row],[PurchaseOrderID]],Purchase_Order!$A$2:$E$1228,5,0)</f>
        <v>1540</v>
      </c>
      <c r="K509">
        <f>COUNTIFS(Table37[ProductID],Table8[[#This Row],[ProductID]],Table37[Reputation Test],Table8[[#This Row],[REPUTASI]],Table37[Price],"&lt;"&amp;Table8[[#This Row],[UnitPrice]])</f>
        <v>2</v>
      </c>
      <c r="L509" s="80" t="str">
        <f>IF(Table8[[#This Row],[test]]&gt;0,"Ada vendor yang menjual produk dengan harga lebih murah","")</f>
        <v>Ada vendor yang menjual produk dengan harga lebih murah</v>
      </c>
    </row>
    <row r="510" spans="1:12" x14ac:dyDescent="0.25">
      <c r="A510" s="4">
        <v>515</v>
      </c>
      <c r="B510" s="4">
        <v>1153</v>
      </c>
      <c r="C510" s="11">
        <v>44068</v>
      </c>
      <c r="D510" s="4">
        <v>3</v>
      </c>
      <c r="E510" s="4">
        <v>453</v>
      </c>
      <c r="F510" s="41">
        <v>43.480499999999999</v>
      </c>
      <c r="G510" s="41">
        <v>130.44149999999999</v>
      </c>
      <c r="H510" t="str">
        <f>VLOOKUP(Table8[[#This Row],[Supplier]],Table37[[Vendor_ID]:[Reputation Test]],12,0)</f>
        <v>A</v>
      </c>
      <c r="I510">
        <f>VLOOKUP(Table8[[#This Row],[PurchaseOrderID]],Purchase_Order!$A$2:$E$1228,5,0)</f>
        <v>1540</v>
      </c>
      <c r="K510">
        <f>COUNTIFS(Table37[ProductID],Table8[[#This Row],[ProductID]],Table37[Reputation Test],Table8[[#This Row],[REPUTASI]],Table37[Price],"&lt;"&amp;Table8[[#This Row],[UnitPrice]])</f>
        <v>2</v>
      </c>
      <c r="L510" s="80" t="str">
        <f>IF(Table8[[#This Row],[test]]&gt;0,"Ada vendor yang menjual produk dengan harga lebih murah","")</f>
        <v>Ada vendor yang menjual produk dengan harga lebih murah</v>
      </c>
    </row>
    <row r="511" spans="1:12" x14ac:dyDescent="0.25">
      <c r="A511" s="5">
        <v>515</v>
      </c>
      <c r="B511" s="5">
        <v>1154</v>
      </c>
      <c r="C511" s="10">
        <v>44068</v>
      </c>
      <c r="D511" s="5">
        <v>3</v>
      </c>
      <c r="E511" s="5">
        <v>454</v>
      </c>
      <c r="F511" s="40">
        <v>41.380499999999998</v>
      </c>
      <c r="G511" s="40">
        <v>124.14149999999999</v>
      </c>
      <c r="H511" t="str">
        <f>VLOOKUP(Table8[[#This Row],[Supplier]],Table37[[Vendor_ID]:[Reputation Test]],12,0)</f>
        <v>A</v>
      </c>
      <c r="I511">
        <f>VLOOKUP(Table8[[#This Row],[PurchaseOrderID]],Purchase_Order!$A$2:$E$1228,5,0)</f>
        <v>1540</v>
      </c>
      <c r="K511">
        <f>COUNTIFS(Table37[ProductID],Table8[[#This Row],[ProductID]],Table37[Reputation Test],Table8[[#This Row],[REPUTASI]],Table37[Price],"&lt;"&amp;Table8[[#This Row],[UnitPrice]])</f>
        <v>1</v>
      </c>
      <c r="L511" s="80" t="str">
        <f>IF(Table8[[#This Row],[test]]&gt;0,"Ada vendor yang menjual produk dengan harga lebih murah","")</f>
        <v>Ada vendor yang menjual produk dengan harga lebih murah</v>
      </c>
    </row>
    <row r="512" spans="1:12" x14ac:dyDescent="0.25">
      <c r="A512" s="4">
        <v>515</v>
      </c>
      <c r="B512" s="4">
        <v>1155</v>
      </c>
      <c r="C512" s="11">
        <v>44068</v>
      </c>
      <c r="D512" s="4">
        <v>3</v>
      </c>
      <c r="E512" s="4">
        <v>455</v>
      </c>
      <c r="F512" s="41">
        <v>45.654000000000003</v>
      </c>
      <c r="G512" s="41">
        <v>136.96199999999999</v>
      </c>
      <c r="H512" t="str">
        <f>VLOOKUP(Table8[[#This Row],[Supplier]],Table37[[Vendor_ID]:[Reputation Test]],12,0)</f>
        <v>A</v>
      </c>
      <c r="I512">
        <f>VLOOKUP(Table8[[#This Row],[PurchaseOrderID]],Purchase_Order!$A$2:$E$1228,5,0)</f>
        <v>1540</v>
      </c>
      <c r="K512">
        <f>COUNTIFS(Table37[ProductID],Table8[[#This Row],[ProductID]],Table37[Reputation Test],Table8[[#This Row],[REPUTASI]],Table37[Price],"&lt;"&amp;Table8[[#This Row],[UnitPrice]])</f>
        <v>2</v>
      </c>
      <c r="L512" s="80" t="str">
        <f>IF(Table8[[#This Row],[test]]&gt;0,"Ada vendor yang menjual produk dengan harga lebih murah","")</f>
        <v>Ada vendor yang menjual produk dengan harga lebih murah</v>
      </c>
    </row>
    <row r="513" spans="1:12" x14ac:dyDescent="0.25">
      <c r="A513" s="5">
        <v>515</v>
      </c>
      <c r="B513" s="5">
        <v>1156</v>
      </c>
      <c r="C513" s="10">
        <v>44068</v>
      </c>
      <c r="D513" s="5">
        <v>3</v>
      </c>
      <c r="E513" s="5">
        <v>456</v>
      </c>
      <c r="F513" s="40">
        <v>41.380499999999998</v>
      </c>
      <c r="G513" s="40">
        <v>124.14149999999999</v>
      </c>
      <c r="H513" t="str">
        <f>VLOOKUP(Table8[[#This Row],[Supplier]],Table37[[Vendor_ID]:[Reputation Test]],12,0)</f>
        <v>A</v>
      </c>
      <c r="I513">
        <f>VLOOKUP(Table8[[#This Row],[PurchaseOrderID]],Purchase_Order!$A$2:$E$1228,5,0)</f>
        <v>1540</v>
      </c>
      <c r="K513">
        <f>COUNTIFS(Table37[ProductID],Table8[[#This Row],[ProductID]],Table37[Reputation Test],Table8[[#This Row],[REPUTASI]],Table37[Price],"&lt;"&amp;Table8[[#This Row],[UnitPrice]])</f>
        <v>1</v>
      </c>
      <c r="L513" s="80" t="str">
        <f>IF(Table8[[#This Row],[test]]&gt;0,"Ada vendor yang menjual produk dengan harga lebih murah","")</f>
        <v>Ada vendor yang menjual produk dengan harga lebih murah</v>
      </c>
    </row>
    <row r="514" spans="1:12" x14ac:dyDescent="0.25">
      <c r="A514" s="4">
        <v>515</v>
      </c>
      <c r="B514" s="4">
        <v>1157</v>
      </c>
      <c r="C514" s="11">
        <v>44068</v>
      </c>
      <c r="D514" s="4">
        <v>3</v>
      </c>
      <c r="E514" s="4">
        <v>457</v>
      </c>
      <c r="F514" s="41">
        <v>39.280500000000004</v>
      </c>
      <c r="G514" s="41">
        <v>117.8415</v>
      </c>
      <c r="H514" t="str">
        <f>VLOOKUP(Table8[[#This Row],[Supplier]],Table37[[Vendor_ID]:[Reputation Test]],12,0)</f>
        <v>A</v>
      </c>
      <c r="I514">
        <f>VLOOKUP(Table8[[#This Row],[PurchaseOrderID]],Purchase_Order!$A$2:$E$1228,5,0)</f>
        <v>1540</v>
      </c>
      <c r="K514">
        <f>COUNTIFS(Table37[ProductID],Table8[[#This Row],[ProductID]],Table37[Reputation Test],Table8[[#This Row],[REPUTASI]],Table37[Price],"&lt;"&amp;Table8[[#This Row],[UnitPrice]])</f>
        <v>1</v>
      </c>
      <c r="L514" s="80" t="str">
        <f>IF(Table8[[#This Row],[test]]&gt;0,"Ada vendor yang menjual produk dengan harga lebih murah","")</f>
        <v>Ada vendor yang menjual produk dengan harga lebih murah</v>
      </c>
    </row>
    <row r="515" spans="1:12" x14ac:dyDescent="0.25">
      <c r="A515" s="5">
        <v>515</v>
      </c>
      <c r="B515" s="5">
        <v>1158</v>
      </c>
      <c r="C515" s="10">
        <v>44068</v>
      </c>
      <c r="D515" s="5">
        <v>3</v>
      </c>
      <c r="E515" s="5">
        <v>458</v>
      </c>
      <c r="F515" s="40">
        <v>43.554000000000002</v>
      </c>
      <c r="G515" s="40">
        <v>130.66200000000001</v>
      </c>
      <c r="H515" t="str">
        <f>VLOOKUP(Table8[[#This Row],[Supplier]],Table37[[Vendor_ID]:[Reputation Test]],12,0)</f>
        <v>A</v>
      </c>
      <c r="I515">
        <f>VLOOKUP(Table8[[#This Row],[PurchaseOrderID]],Purchase_Order!$A$2:$E$1228,5,0)</f>
        <v>1540</v>
      </c>
      <c r="K515">
        <f>COUNTIFS(Table37[ProductID],Table8[[#This Row],[ProductID]],Table37[Reputation Test],Table8[[#This Row],[REPUTASI]],Table37[Price],"&lt;"&amp;Table8[[#This Row],[UnitPrice]])</f>
        <v>2</v>
      </c>
      <c r="L515" s="80" t="str">
        <f>IF(Table8[[#This Row],[test]]&gt;0,"Ada vendor yang menjual produk dengan harga lebih murah","")</f>
        <v>Ada vendor yang menjual produk dengan harga lebih murah</v>
      </c>
    </row>
    <row r="516" spans="1:12" x14ac:dyDescent="0.25">
      <c r="A516" s="4">
        <v>515</v>
      </c>
      <c r="B516" s="4">
        <v>1159</v>
      </c>
      <c r="C516" s="11">
        <v>44068</v>
      </c>
      <c r="D516" s="4">
        <v>3</v>
      </c>
      <c r="E516" s="4">
        <v>459</v>
      </c>
      <c r="F516" s="41">
        <v>39.280500000000004</v>
      </c>
      <c r="G516" s="41">
        <v>117.8415</v>
      </c>
      <c r="H516" t="str">
        <f>VLOOKUP(Table8[[#This Row],[Supplier]],Table37[[Vendor_ID]:[Reputation Test]],12,0)</f>
        <v>A</v>
      </c>
      <c r="I516">
        <f>VLOOKUP(Table8[[#This Row],[PurchaseOrderID]],Purchase_Order!$A$2:$E$1228,5,0)</f>
        <v>1540</v>
      </c>
      <c r="K516">
        <f>COUNTIFS(Table37[ProductID],Table8[[#This Row],[ProductID]],Table37[Reputation Test],Table8[[#This Row],[REPUTASI]],Table37[Price],"&lt;"&amp;Table8[[#This Row],[UnitPrice]])</f>
        <v>1</v>
      </c>
      <c r="L516" s="80" t="str">
        <f>IF(Table8[[#This Row],[test]]&gt;0,"Ada vendor yang menjual produk dengan harga lebih murah","")</f>
        <v>Ada vendor yang menjual produk dengan harga lebih murah</v>
      </c>
    </row>
    <row r="517" spans="1:12" x14ac:dyDescent="0.25">
      <c r="A517" s="5">
        <v>515</v>
      </c>
      <c r="B517" s="5">
        <v>1160</v>
      </c>
      <c r="C517" s="10">
        <v>44068</v>
      </c>
      <c r="D517" s="5">
        <v>3</v>
      </c>
      <c r="E517" s="5">
        <v>460</v>
      </c>
      <c r="F517" s="40">
        <v>37.180500000000002</v>
      </c>
      <c r="G517" s="40">
        <v>111.5415</v>
      </c>
      <c r="H517" t="str">
        <f>VLOOKUP(Table8[[#This Row],[Supplier]],Table37[[Vendor_ID]:[Reputation Test]],12,0)</f>
        <v>A</v>
      </c>
      <c r="I517">
        <f>VLOOKUP(Table8[[#This Row],[PurchaseOrderID]],Purchase_Order!$A$2:$E$1228,5,0)</f>
        <v>1540</v>
      </c>
      <c r="K517">
        <f>COUNTIFS(Table37[ProductID],Table8[[#This Row],[ProductID]],Table37[Reputation Test],Table8[[#This Row],[REPUTASI]],Table37[Price],"&lt;"&amp;Table8[[#This Row],[UnitPrice]])</f>
        <v>1</v>
      </c>
      <c r="L517" s="80" t="str">
        <f>IF(Table8[[#This Row],[test]]&gt;0,"Ada vendor yang menjual produk dengan harga lebih murah","")</f>
        <v>Ada vendor yang menjual produk dengan harga lebih murah</v>
      </c>
    </row>
    <row r="518" spans="1:12" x14ac:dyDescent="0.25">
      <c r="A518" s="4">
        <v>515</v>
      </c>
      <c r="B518" s="4">
        <v>1161</v>
      </c>
      <c r="C518" s="11">
        <v>44068</v>
      </c>
      <c r="D518" s="4">
        <v>3</v>
      </c>
      <c r="E518" s="4">
        <v>461</v>
      </c>
      <c r="F518" s="41">
        <v>41.454000000000001</v>
      </c>
      <c r="G518" s="41">
        <v>124.36199999999999</v>
      </c>
      <c r="H518" t="str">
        <f>VLOOKUP(Table8[[#This Row],[Supplier]],Table37[[Vendor_ID]:[Reputation Test]],12,0)</f>
        <v>A</v>
      </c>
      <c r="I518">
        <f>VLOOKUP(Table8[[#This Row],[PurchaseOrderID]],Purchase_Order!$A$2:$E$1228,5,0)</f>
        <v>1540</v>
      </c>
      <c r="K518">
        <f>COUNTIFS(Table37[ProductID],Table8[[#This Row],[ProductID]],Table37[Reputation Test],Table8[[#This Row],[REPUTASI]],Table37[Price],"&lt;"&amp;Table8[[#This Row],[UnitPrice]])</f>
        <v>1</v>
      </c>
      <c r="L518" s="80" t="str">
        <f>IF(Table8[[#This Row],[test]]&gt;0,"Ada vendor yang menjual produk dengan harga lebih murah","")</f>
        <v>Ada vendor yang menjual produk dengan harga lebih murah</v>
      </c>
    </row>
    <row r="519" spans="1:12" x14ac:dyDescent="0.25">
      <c r="A519" s="5">
        <v>516</v>
      </c>
      <c r="B519" s="5">
        <v>1162</v>
      </c>
      <c r="C519" s="10">
        <v>44068</v>
      </c>
      <c r="D519" s="5">
        <v>550</v>
      </c>
      <c r="E519" s="5">
        <v>941</v>
      </c>
      <c r="F519" s="40">
        <v>62.9895</v>
      </c>
      <c r="G519" s="40">
        <v>34644.224999999999</v>
      </c>
      <c r="H519" t="str">
        <f>VLOOKUP(Table8[[#This Row],[Supplier]],Table37[[Vendor_ID]:[Reputation Test]],12,0)</f>
        <v>B</v>
      </c>
      <c r="I519">
        <f>VLOOKUP(Table8[[#This Row],[PurchaseOrderID]],Purchase_Order!$A$2:$E$1228,5,0)</f>
        <v>1628</v>
      </c>
      <c r="K519">
        <f>COUNTIFS(Table37[ProductID],Table8[[#This Row],[ProductID]],Table37[Reputation Test],Table8[[#This Row],[REPUTASI]],Table37[Price],"&lt;"&amp;Table8[[#This Row],[UnitPrice]])</f>
        <v>1</v>
      </c>
      <c r="L519" s="80" t="str">
        <f>IF(Table8[[#This Row],[test]]&gt;0,"Ada vendor yang menjual produk dengan harga lebih murah","")</f>
        <v>Ada vendor yang menjual produk dengan harga lebih murah</v>
      </c>
    </row>
    <row r="520" spans="1:12" x14ac:dyDescent="0.25">
      <c r="A520" s="4">
        <v>517</v>
      </c>
      <c r="B520" s="4">
        <v>1163</v>
      </c>
      <c r="C520" s="11">
        <v>44068</v>
      </c>
      <c r="D520" s="4">
        <v>3</v>
      </c>
      <c r="E520" s="4">
        <v>320</v>
      </c>
      <c r="F520" s="41">
        <v>45.3705</v>
      </c>
      <c r="G520" s="41">
        <v>136.11150000000001</v>
      </c>
      <c r="H520" t="str">
        <f>VLOOKUP(Table8[[#This Row],[Supplier]],Table37[[Vendor_ID]:[Reputation Test]],12,0)</f>
        <v>A</v>
      </c>
      <c r="I520">
        <f>VLOOKUP(Table8[[#This Row],[PurchaseOrderID]],Purchase_Order!$A$2:$E$1228,5,0)</f>
        <v>1604</v>
      </c>
      <c r="K520">
        <f>COUNTIFS(Table37[ProductID],Table8[[#This Row],[ProductID]],Table37[Reputation Test],Table8[[#This Row],[REPUTASI]],Table37[Price],"&lt;"&amp;Table8[[#This Row],[UnitPrice]])</f>
        <v>1</v>
      </c>
      <c r="L520" s="80" t="str">
        <f>IF(Table8[[#This Row],[test]]&gt;0,"Ada vendor yang menjual produk dengan harga lebih murah","")</f>
        <v>Ada vendor yang menjual produk dengan harga lebih murah</v>
      </c>
    </row>
    <row r="521" spans="1:12" x14ac:dyDescent="0.25">
      <c r="A521" s="5">
        <v>517</v>
      </c>
      <c r="B521" s="5">
        <v>1164</v>
      </c>
      <c r="C521" s="10">
        <v>44068</v>
      </c>
      <c r="D521" s="5">
        <v>3</v>
      </c>
      <c r="E521" s="5">
        <v>321</v>
      </c>
      <c r="F521" s="40">
        <v>40.488</v>
      </c>
      <c r="G521" s="40">
        <v>121.464</v>
      </c>
      <c r="H521" t="str">
        <f>VLOOKUP(Table8[[#This Row],[Supplier]],Table37[[Vendor_ID]:[Reputation Test]],12,0)</f>
        <v>A</v>
      </c>
      <c r="I521">
        <f>VLOOKUP(Table8[[#This Row],[PurchaseOrderID]],Purchase_Order!$A$2:$E$1228,5,0)</f>
        <v>1604</v>
      </c>
      <c r="K521">
        <f>COUNTIFS(Table37[ProductID],Table8[[#This Row],[ProductID]],Table37[Reputation Test],Table8[[#This Row],[REPUTASI]],Table37[Price],"&lt;"&amp;Table8[[#This Row],[UnitPrice]])</f>
        <v>1</v>
      </c>
      <c r="L521" s="80" t="str">
        <f>IF(Table8[[#This Row],[test]]&gt;0,"Ada vendor yang menjual produk dengan harga lebih murah","")</f>
        <v>Ada vendor yang menjual produk dengan harga lebih murah</v>
      </c>
    </row>
    <row r="522" spans="1:12" x14ac:dyDescent="0.25">
      <c r="A522" s="4">
        <v>517</v>
      </c>
      <c r="B522" s="4">
        <v>1165</v>
      </c>
      <c r="C522" s="11">
        <v>44068</v>
      </c>
      <c r="D522" s="4">
        <v>60</v>
      </c>
      <c r="E522" s="4">
        <v>322</v>
      </c>
      <c r="F522" s="41">
        <v>26.365500000000001</v>
      </c>
      <c r="G522" s="41">
        <v>1581.93</v>
      </c>
      <c r="H522" t="str">
        <f>VLOOKUP(Table8[[#This Row],[Supplier]],Table37[[Vendor_ID]:[Reputation Test]],12,0)</f>
        <v>A</v>
      </c>
      <c r="I522">
        <f>VLOOKUP(Table8[[#This Row],[PurchaseOrderID]],Purchase_Order!$A$2:$E$1228,5,0)</f>
        <v>1604</v>
      </c>
      <c r="K522">
        <f>COUNTIFS(Table37[ProductID],Table8[[#This Row],[ProductID]],Table37[Reputation Test],Table8[[#This Row],[REPUTASI]],Table37[Price],"&lt;"&amp;Table8[[#This Row],[UnitPrice]])</f>
        <v>1</v>
      </c>
      <c r="L522" s="80" t="str">
        <f>IF(Table8[[#This Row],[test]]&gt;0,"Ada vendor yang menjual produk dengan harga lebih murah","")</f>
        <v>Ada vendor yang menjual produk dengan harga lebih murah</v>
      </c>
    </row>
    <row r="523" spans="1:12" x14ac:dyDescent="0.25">
      <c r="A523" s="5">
        <v>518</v>
      </c>
      <c r="B523" s="5">
        <v>1166</v>
      </c>
      <c r="C523" s="10">
        <v>44068</v>
      </c>
      <c r="D523" s="5">
        <v>3</v>
      </c>
      <c r="E523" s="5">
        <v>504</v>
      </c>
      <c r="F523" s="40">
        <v>48.762</v>
      </c>
      <c r="G523" s="40">
        <v>146.286</v>
      </c>
      <c r="H523" t="str">
        <f>VLOOKUP(Table8[[#This Row],[Supplier]],Table37[[Vendor_ID]:[Reputation Test]],12,0)</f>
        <v>A</v>
      </c>
      <c r="I523">
        <f>VLOOKUP(Table8[[#This Row],[PurchaseOrderID]],Purchase_Order!$A$2:$E$1228,5,0)</f>
        <v>1690</v>
      </c>
      <c r="K523">
        <f>COUNTIFS(Table37[ProductID],Table8[[#This Row],[ProductID]],Table37[Reputation Test],Table8[[#This Row],[REPUTASI]],Table37[Price],"&lt;"&amp;Table8[[#This Row],[UnitPrice]])</f>
        <v>1</v>
      </c>
      <c r="L523" s="80" t="str">
        <f>IF(Table8[[#This Row],[test]]&gt;0,"Ada vendor yang menjual produk dengan harga lebih murah","")</f>
        <v>Ada vendor yang menjual produk dengan harga lebih murah</v>
      </c>
    </row>
    <row r="524" spans="1:12" x14ac:dyDescent="0.25">
      <c r="A524" s="4">
        <v>519</v>
      </c>
      <c r="B524" s="4">
        <v>1167</v>
      </c>
      <c r="C524" s="11">
        <v>44068</v>
      </c>
      <c r="D524" s="4">
        <v>3</v>
      </c>
      <c r="E524" s="4">
        <v>497</v>
      </c>
      <c r="F524" s="41">
        <v>34.188000000000002</v>
      </c>
      <c r="G524" s="41">
        <v>102.56399999999999</v>
      </c>
      <c r="H524" t="str">
        <f>VLOOKUP(Table8[[#This Row],[Supplier]],Table37[[Vendor_ID]:[Reputation Test]],12,0)</f>
        <v>A</v>
      </c>
      <c r="I524">
        <f>VLOOKUP(Table8[[#This Row],[PurchaseOrderID]],Purchase_Order!$A$2:$E$1228,5,0)</f>
        <v>1566</v>
      </c>
      <c r="K524">
        <f>COUNTIFS(Table37[ProductID],Table8[[#This Row],[ProductID]],Table37[Reputation Test],Table8[[#This Row],[REPUTASI]],Table37[Price],"&lt;"&amp;Table8[[#This Row],[UnitPrice]])</f>
        <v>1</v>
      </c>
      <c r="L524" s="80" t="str">
        <f>IF(Table8[[#This Row],[test]]&gt;0,"Ada vendor yang menjual produk dengan harga lebih murah","")</f>
        <v>Ada vendor yang menjual produk dengan harga lebih murah</v>
      </c>
    </row>
    <row r="525" spans="1:12" x14ac:dyDescent="0.25">
      <c r="A525" s="5">
        <v>520</v>
      </c>
      <c r="B525" s="5">
        <v>1168</v>
      </c>
      <c r="C525" s="10">
        <v>44068</v>
      </c>
      <c r="D525" s="5">
        <v>3</v>
      </c>
      <c r="E525" s="5">
        <v>323</v>
      </c>
      <c r="F525" s="40">
        <v>50.263500000000001</v>
      </c>
      <c r="G525" s="40">
        <v>150.79050000000001</v>
      </c>
      <c r="H525" t="str">
        <f>VLOOKUP(Table8[[#This Row],[Supplier]],Table37[[Vendor_ID]:[Reputation Test]],12,0)</f>
        <v>A</v>
      </c>
      <c r="I525">
        <f>VLOOKUP(Table8[[#This Row],[PurchaseOrderID]],Purchase_Order!$A$2:$E$1228,5,0)</f>
        <v>1698</v>
      </c>
      <c r="K525">
        <f>COUNTIFS(Table37[ProductID],Table8[[#This Row],[ProductID]],Table37[Reputation Test],Table8[[#This Row],[REPUTASI]],Table37[Price],"&lt;"&amp;Table8[[#This Row],[UnitPrice]])</f>
        <v>1</v>
      </c>
      <c r="L525" s="80" t="str">
        <f>IF(Table8[[#This Row],[test]]&gt;0,"Ada vendor yang menjual produk dengan harga lebih murah","")</f>
        <v>Ada vendor yang menjual produk dengan harga lebih murah</v>
      </c>
    </row>
    <row r="526" spans="1:12" x14ac:dyDescent="0.25">
      <c r="A526" s="4">
        <v>521</v>
      </c>
      <c r="B526" s="4">
        <v>1169</v>
      </c>
      <c r="C526" s="11">
        <v>44069</v>
      </c>
      <c r="D526" s="4">
        <v>550</v>
      </c>
      <c r="E526" s="4">
        <v>523</v>
      </c>
      <c r="F526" s="41">
        <v>10.731</v>
      </c>
      <c r="G526" s="41">
        <v>5902.05</v>
      </c>
      <c r="H526" t="str">
        <f>VLOOKUP(Table8[[#This Row],[Supplier]],Table37[[Vendor_ID]:[Reputation Test]],12,0)</f>
        <v>F</v>
      </c>
      <c r="I526">
        <f>VLOOKUP(Table8[[#This Row],[PurchaseOrderID]],Purchase_Order!$A$2:$E$1228,5,0)</f>
        <v>1560</v>
      </c>
      <c r="K526">
        <f>COUNTIFS(Table37[ProductID],Table8[[#This Row],[ProductID]],Table37[Reputation Test],Table8[[#This Row],[REPUTASI]],Table37[Price],"&lt;"&amp;Table8[[#This Row],[UnitPrice]])</f>
        <v>1</v>
      </c>
      <c r="L526" s="80" t="str">
        <f>IF(Table8[[#This Row],[test]]&gt;0,"Ada vendor yang menjual produk dengan harga lebih murah","")</f>
        <v>Ada vendor yang menjual produk dengan harga lebih murah</v>
      </c>
    </row>
    <row r="527" spans="1:12" x14ac:dyDescent="0.25">
      <c r="A527" s="5">
        <v>521</v>
      </c>
      <c r="B527" s="5">
        <v>1170</v>
      </c>
      <c r="C527" s="10">
        <v>44069</v>
      </c>
      <c r="D527" s="5">
        <v>550</v>
      </c>
      <c r="E527" s="5">
        <v>524</v>
      </c>
      <c r="F527" s="40">
        <v>14.1225</v>
      </c>
      <c r="G527" s="40">
        <v>7767.375</v>
      </c>
      <c r="H527" t="str">
        <f>VLOOKUP(Table8[[#This Row],[Supplier]],Table37[[Vendor_ID]:[Reputation Test]],12,0)</f>
        <v>F</v>
      </c>
      <c r="I527">
        <f>VLOOKUP(Table8[[#This Row],[PurchaseOrderID]],Purchase_Order!$A$2:$E$1228,5,0)</f>
        <v>1560</v>
      </c>
      <c r="K527">
        <f>COUNTIFS(Table37[ProductID],Table8[[#This Row],[ProductID]],Table37[Reputation Test],Table8[[#This Row],[REPUTASI]],Table37[Price],"&lt;"&amp;Table8[[#This Row],[UnitPrice]])</f>
        <v>2</v>
      </c>
      <c r="L527" s="80" t="str">
        <f>IF(Table8[[#This Row],[test]]&gt;0,"Ada vendor yang menjual produk dengan harga lebih murah","")</f>
        <v>Ada vendor yang menjual produk dengan harga lebih murah</v>
      </c>
    </row>
    <row r="528" spans="1:12" x14ac:dyDescent="0.25">
      <c r="A528" s="4">
        <v>522</v>
      </c>
      <c r="B528" s="4">
        <v>1171</v>
      </c>
      <c r="C528" s="11">
        <v>44069</v>
      </c>
      <c r="D528" s="4">
        <v>60</v>
      </c>
      <c r="E528" s="4">
        <v>495</v>
      </c>
      <c r="F528" s="41">
        <v>63.692999999999998</v>
      </c>
      <c r="G528" s="41">
        <v>3821.58</v>
      </c>
      <c r="H528" t="str">
        <f>VLOOKUP(Table8[[#This Row],[Supplier]],Table37[[Vendor_ID]:[Reputation Test]],12,0)</f>
        <v>F</v>
      </c>
      <c r="I528">
        <f>VLOOKUP(Table8[[#This Row],[PurchaseOrderID]],Purchase_Order!$A$2:$E$1228,5,0)</f>
        <v>1692</v>
      </c>
      <c r="K528">
        <f>COUNTIFS(Table37[ProductID],Table8[[#This Row],[ProductID]],Table37[Reputation Test],Table8[[#This Row],[REPUTASI]],Table37[Price],"&lt;"&amp;Table8[[#This Row],[UnitPrice]])</f>
        <v>2</v>
      </c>
      <c r="L528" s="80" t="str">
        <f>IF(Table8[[#This Row],[test]]&gt;0,"Ada vendor yang menjual produk dengan harga lebih murah","")</f>
        <v>Ada vendor yang menjual produk dengan harga lebih murah</v>
      </c>
    </row>
    <row r="529" spans="1:12" x14ac:dyDescent="0.25">
      <c r="A529" s="5">
        <v>522</v>
      </c>
      <c r="B529" s="5">
        <v>1172</v>
      </c>
      <c r="C529" s="10">
        <v>44069</v>
      </c>
      <c r="D529" s="5">
        <v>60</v>
      </c>
      <c r="E529" s="5">
        <v>496</v>
      </c>
      <c r="F529" s="40">
        <v>48.908999999999999</v>
      </c>
      <c r="G529" s="40">
        <v>2934.54</v>
      </c>
      <c r="H529" t="str">
        <f>VLOOKUP(Table8[[#This Row],[Supplier]],Table37[[Vendor_ID]:[Reputation Test]],12,0)</f>
        <v>F</v>
      </c>
      <c r="I529">
        <f>VLOOKUP(Table8[[#This Row],[PurchaseOrderID]],Purchase_Order!$A$2:$E$1228,5,0)</f>
        <v>1692</v>
      </c>
      <c r="K529">
        <f>COUNTIFS(Table37[ProductID],Table8[[#This Row],[ProductID]],Table37[Reputation Test],Table8[[#This Row],[REPUTASI]],Table37[Price],"&lt;"&amp;Table8[[#This Row],[UnitPrice]])</f>
        <v>2</v>
      </c>
      <c r="L529" s="80" t="str">
        <f>IF(Table8[[#This Row],[test]]&gt;0,"Ada vendor yang menjual produk dengan harga lebih murah","")</f>
        <v>Ada vendor yang menjual produk dengan harga lebih murah</v>
      </c>
    </row>
    <row r="530" spans="1:12" x14ac:dyDescent="0.25">
      <c r="A530" s="4">
        <v>523</v>
      </c>
      <c r="B530" s="4">
        <v>1173</v>
      </c>
      <c r="C530" s="11">
        <v>44069</v>
      </c>
      <c r="D530" s="4">
        <v>550</v>
      </c>
      <c r="E530" s="4">
        <v>912</v>
      </c>
      <c r="F530" s="41">
        <v>30.439499999999999</v>
      </c>
      <c r="G530" s="41">
        <v>16741.724999999999</v>
      </c>
      <c r="H530" t="str">
        <f>VLOOKUP(Table8[[#This Row],[Supplier]],Table37[[Vendor_ID]:[Reputation Test]],12,0)</f>
        <v>F</v>
      </c>
      <c r="I530">
        <f>VLOOKUP(Table8[[#This Row],[PurchaseOrderID]],Purchase_Order!$A$2:$E$1228,5,0)</f>
        <v>1696</v>
      </c>
      <c r="K530">
        <f>COUNTIFS(Table37[ProductID],Table8[[#This Row],[ProductID]],Table37[Reputation Test],Table8[[#This Row],[REPUTASI]],Table37[Price],"&lt;"&amp;Table8[[#This Row],[UnitPrice]])</f>
        <v>2</v>
      </c>
      <c r="L530" s="80" t="str">
        <f>IF(Table8[[#This Row],[test]]&gt;0,"Ada vendor yang menjual produk dengan harga lebih murah","")</f>
        <v>Ada vendor yang menjual produk dengan harga lebih murah</v>
      </c>
    </row>
    <row r="531" spans="1:12" x14ac:dyDescent="0.25">
      <c r="A531" s="5">
        <v>523</v>
      </c>
      <c r="B531" s="5">
        <v>1174</v>
      </c>
      <c r="C531" s="10">
        <v>44069</v>
      </c>
      <c r="D531" s="5">
        <v>550</v>
      </c>
      <c r="E531" s="5">
        <v>913</v>
      </c>
      <c r="F531" s="40">
        <v>40.939500000000002</v>
      </c>
      <c r="G531" s="40">
        <v>22516.724999999999</v>
      </c>
      <c r="H531" t="str">
        <f>VLOOKUP(Table8[[#This Row],[Supplier]],Table37[[Vendor_ID]:[Reputation Test]],12,0)</f>
        <v>F</v>
      </c>
      <c r="I531">
        <f>VLOOKUP(Table8[[#This Row],[PurchaseOrderID]],Purchase_Order!$A$2:$E$1228,5,0)</f>
        <v>1696</v>
      </c>
      <c r="K531">
        <f>COUNTIFS(Table37[ProductID],Table8[[#This Row],[ProductID]],Table37[Reputation Test],Table8[[#This Row],[REPUTASI]],Table37[Price],"&lt;"&amp;Table8[[#This Row],[UnitPrice]])</f>
        <v>2</v>
      </c>
      <c r="L531" s="80" t="str">
        <f>IF(Table8[[#This Row],[test]]&gt;0,"Ada vendor yang menjual produk dengan harga lebih murah","")</f>
        <v>Ada vendor yang menjual produk dengan harga lebih murah</v>
      </c>
    </row>
    <row r="532" spans="1:12" x14ac:dyDescent="0.25">
      <c r="A532" s="4">
        <v>523</v>
      </c>
      <c r="B532" s="4">
        <v>1175</v>
      </c>
      <c r="C532" s="11">
        <v>44069</v>
      </c>
      <c r="D532" s="4">
        <v>550</v>
      </c>
      <c r="E532" s="4">
        <v>914</v>
      </c>
      <c r="F532" s="41">
        <v>21.0945</v>
      </c>
      <c r="G532" s="41">
        <v>11601.975</v>
      </c>
      <c r="H532" t="str">
        <f>VLOOKUP(Table8[[#This Row],[Supplier]],Table37[[Vendor_ID]:[Reputation Test]],12,0)</f>
        <v>F</v>
      </c>
      <c r="I532">
        <f>VLOOKUP(Table8[[#This Row],[PurchaseOrderID]],Purchase_Order!$A$2:$E$1228,5,0)</f>
        <v>1696</v>
      </c>
      <c r="K532">
        <f>COUNTIFS(Table37[ProductID],Table8[[#This Row],[ProductID]],Table37[Reputation Test],Table8[[#This Row],[REPUTASI]],Table37[Price],"&lt;"&amp;Table8[[#This Row],[UnitPrice]])</f>
        <v>2</v>
      </c>
      <c r="L532" s="80" t="str">
        <f>IF(Table8[[#This Row],[test]]&gt;0,"Ada vendor yang menjual produk dengan harga lebih murah","")</f>
        <v>Ada vendor yang menjual produk dengan harga lebih murah</v>
      </c>
    </row>
    <row r="533" spans="1:12" x14ac:dyDescent="0.25">
      <c r="A533" s="5">
        <v>524</v>
      </c>
      <c r="B533" s="5">
        <v>1176</v>
      </c>
      <c r="C533" s="10">
        <v>44069</v>
      </c>
      <c r="D533" s="5">
        <v>60</v>
      </c>
      <c r="E533" s="5">
        <v>506</v>
      </c>
      <c r="F533" s="40">
        <v>9.1980000000000004</v>
      </c>
      <c r="G533" s="40">
        <v>551.88</v>
      </c>
      <c r="H533" t="str">
        <f>VLOOKUP(Table8[[#This Row],[Supplier]],Table37[[Vendor_ID]:[Reputation Test]],12,0)</f>
        <v>F</v>
      </c>
      <c r="I533">
        <f>VLOOKUP(Table8[[#This Row],[PurchaseOrderID]],Purchase_Order!$A$2:$E$1228,5,0)</f>
        <v>1504</v>
      </c>
      <c r="K533">
        <f>COUNTIFS(Table37[ProductID],Table8[[#This Row],[ProductID]],Table37[Reputation Test],Table8[[#This Row],[REPUTASI]],Table37[Price],"&lt;"&amp;Table8[[#This Row],[UnitPrice]])</f>
        <v>1</v>
      </c>
      <c r="L533" s="80" t="str">
        <f>IF(Table8[[#This Row],[test]]&gt;0,"Ada vendor yang menjual produk dengan harga lebih murah","")</f>
        <v>Ada vendor yang menjual produk dengan harga lebih murah</v>
      </c>
    </row>
    <row r="534" spans="1:12" x14ac:dyDescent="0.25">
      <c r="A534" s="4">
        <v>525</v>
      </c>
      <c r="B534" s="4">
        <v>1177</v>
      </c>
      <c r="C534" s="11">
        <v>44069</v>
      </c>
      <c r="D534" s="4">
        <v>550</v>
      </c>
      <c r="E534" s="4">
        <v>351</v>
      </c>
      <c r="F534" s="41">
        <v>5.7750000000000004</v>
      </c>
      <c r="G534" s="41">
        <v>3176.25</v>
      </c>
      <c r="H534" t="str">
        <f>VLOOKUP(Table8[[#This Row],[Supplier]],Table37[[Vendor_ID]:[Reputation Test]],12,0)</f>
        <v>F</v>
      </c>
      <c r="I534">
        <f>VLOOKUP(Table8[[#This Row],[PurchaseOrderID]],Purchase_Order!$A$2:$E$1228,5,0)</f>
        <v>1544</v>
      </c>
      <c r="K534">
        <f>COUNTIFS(Table37[ProductID],Table8[[#This Row],[ProductID]],Table37[Reputation Test],Table8[[#This Row],[REPUTASI]],Table37[Price],"&lt;"&amp;Table8[[#This Row],[UnitPrice]])</f>
        <v>1</v>
      </c>
      <c r="L534" s="80" t="str">
        <f>IF(Table8[[#This Row],[test]]&gt;0,"Ada vendor yang menjual produk dengan harga lebih murah","")</f>
        <v>Ada vendor yang menjual produk dengan harga lebih murah</v>
      </c>
    </row>
    <row r="535" spans="1:12" x14ac:dyDescent="0.25">
      <c r="A535" s="5">
        <v>525</v>
      </c>
      <c r="B535" s="5">
        <v>1178</v>
      </c>
      <c r="C535" s="10">
        <v>44069</v>
      </c>
      <c r="D535" s="5">
        <v>550</v>
      </c>
      <c r="E535" s="5">
        <v>352</v>
      </c>
      <c r="F535" s="40">
        <v>1.155</v>
      </c>
      <c r="G535" s="40">
        <v>635.25</v>
      </c>
      <c r="H535" t="str">
        <f>VLOOKUP(Table8[[#This Row],[Supplier]],Table37[[Vendor_ID]:[Reputation Test]],12,0)</f>
        <v>F</v>
      </c>
      <c r="I535">
        <f>VLOOKUP(Table8[[#This Row],[PurchaseOrderID]],Purchase_Order!$A$2:$E$1228,5,0)</f>
        <v>1544</v>
      </c>
      <c r="K535">
        <f>COUNTIFS(Table37[ProductID],Table8[[#This Row],[ProductID]],Table37[Reputation Test],Table8[[#This Row],[REPUTASI]],Table37[Price],"&lt;"&amp;Table8[[#This Row],[UnitPrice]])</f>
        <v>1</v>
      </c>
      <c r="L535" s="80" t="str">
        <f>IF(Table8[[#This Row],[test]]&gt;0,"Ada vendor yang menjual produk dengan harga lebih murah","")</f>
        <v>Ada vendor yang menjual produk dengan harga lebih murah</v>
      </c>
    </row>
    <row r="536" spans="1:12" x14ac:dyDescent="0.25">
      <c r="A536" s="4">
        <v>525</v>
      </c>
      <c r="B536" s="4">
        <v>1179</v>
      </c>
      <c r="C536" s="11">
        <v>44069</v>
      </c>
      <c r="D536" s="4">
        <v>550</v>
      </c>
      <c r="E536" s="4">
        <v>679</v>
      </c>
      <c r="F536" s="41">
        <v>5.7750000000000004</v>
      </c>
      <c r="G536" s="41">
        <v>3176.25</v>
      </c>
      <c r="H536" t="str">
        <f>VLOOKUP(Table8[[#This Row],[Supplier]],Table37[[Vendor_ID]:[Reputation Test]],12,0)</f>
        <v>F</v>
      </c>
      <c r="I536">
        <f>VLOOKUP(Table8[[#This Row],[PurchaseOrderID]],Purchase_Order!$A$2:$E$1228,5,0)</f>
        <v>1544</v>
      </c>
      <c r="K536">
        <f>COUNTIFS(Table37[ProductID],Table8[[#This Row],[ProductID]],Table37[Reputation Test],Table8[[#This Row],[REPUTASI]],Table37[Price],"&lt;"&amp;Table8[[#This Row],[UnitPrice]])</f>
        <v>1</v>
      </c>
      <c r="L536" s="80" t="str">
        <f>IF(Table8[[#This Row],[test]]&gt;0,"Ada vendor yang menjual produk dengan harga lebih murah","")</f>
        <v>Ada vendor yang menjual produk dengan harga lebih murah</v>
      </c>
    </row>
    <row r="537" spans="1:12" x14ac:dyDescent="0.25">
      <c r="A537" s="5">
        <v>526</v>
      </c>
      <c r="B537" s="5">
        <v>1180</v>
      </c>
      <c r="C537" s="10">
        <v>44069</v>
      </c>
      <c r="D537" s="5">
        <v>550</v>
      </c>
      <c r="E537" s="5">
        <v>507</v>
      </c>
      <c r="F537" s="40">
        <v>23.393999999999998</v>
      </c>
      <c r="G537" s="40">
        <v>12866.7</v>
      </c>
      <c r="H537" t="str">
        <f>VLOOKUP(Table8[[#This Row],[Supplier]],Table37[[Vendor_ID]:[Reputation Test]],12,0)</f>
        <v>B</v>
      </c>
      <c r="I537">
        <f>VLOOKUP(Table8[[#This Row],[PurchaseOrderID]],Purchase_Order!$A$2:$E$1228,5,0)</f>
        <v>1530</v>
      </c>
      <c r="K537">
        <f>COUNTIFS(Table37[ProductID],Table8[[#This Row],[ProductID]],Table37[Reputation Test],Table8[[#This Row],[REPUTASI]],Table37[Price],"&lt;"&amp;Table8[[#This Row],[UnitPrice]])</f>
        <v>1</v>
      </c>
      <c r="L537" s="80" t="str">
        <f>IF(Table8[[#This Row],[test]]&gt;0,"Ada vendor yang menjual produk dengan harga lebih murah","")</f>
        <v>Ada vendor yang menjual produk dengan harga lebih murah</v>
      </c>
    </row>
    <row r="538" spans="1:12" x14ac:dyDescent="0.25">
      <c r="A538" s="4">
        <v>526</v>
      </c>
      <c r="B538" s="4">
        <v>1181</v>
      </c>
      <c r="C538" s="11">
        <v>44069</v>
      </c>
      <c r="D538" s="4">
        <v>550</v>
      </c>
      <c r="E538" s="4">
        <v>508</v>
      </c>
      <c r="F538" s="41">
        <v>27.6465</v>
      </c>
      <c r="G538" s="41">
        <v>15205.575000000001</v>
      </c>
      <c r="H538" t="str">
        <f>VLOOKUP(Table8[[#This Row],[Supplier]],Table37[[Vendor_ID]:[Reputation Test]],12,0)</f>
        <v>B</v>
      </c>
      <c r="I538">
        <f>VLOOKUP(Table8[[#This Row],[PurchaseOrderID]],Purchase_Order!$A$2:$E$1228,5,0)</f>
        <v>1530</v>
      </c>
      <c r="K538">
        <f>COUNTIFS(Table37[ProductID],Table8[[#This Row],[ProductID]],Table37[Reputation Test],Table8[[#This Row],[REPUTASI]],Table37[Price],"&lt;"&amp;Table8[[#This Row],[UnitPrice]])</f>
        <v>1</v>
      </c>
      <c r="L538" s="80" t="str">
        <f>IF(Table8[[#This Row],[test]]&gt;0,"Ada vendor yang menjual produk dengan harga lebih murah","")</f>
        <v>Ada vendor yang menjual produk dengan harga lebih murah</v>
      </c>
    </row>
    <row r="539" spans="1:12" x14ac:dyDescent="0.25">
      <c r="A539" s="5">
        <v>527</v>
      </c>
      <c r="B539" s="5">
        <v>1182</v>
      </c>
      <c r="C539" s="10">
        <v>44069</v>
      </c>
      <c r="D539" s="5">
        <v>550</v>
      </c>
      <c r="E539" s="5">
        <v>355</v>
      </c>
      <c r="F539" s="40">
        <v>1.365</v>
      </c>
      <c r="G539" s="40">
        <v>750.75</v>
      </c>
      <c r="H539" t="str">
        <f>VLOOKUP(Table8[[#This Row],[Supplier]],Table37[[Vendor_ID]:[Reputation Test]],12,0)</f>
        <v>B</v>
      </c>
      <c r="I539">
        <f>VLOOKUP(Table8[[#This Row],[PurchaseOrderID]],Purchase_Order!$A$2:$E$1228,5,0)</f>
        <v>1508</v>
      </c>
      <c r="K539">
        <f>COUNTIFS(Table37[ProductID],Table8[[#This Row],[ProductID]],Table37[Reputation Test],Table8[[#This Row],[REPUTASI]],Table37[Price],"&lt;"&amp;Table8[[#This Row],[UnitPrice]])</f>
        <v>1</v>
      </c>
      <c r="L539" s="80" t="str">
        <f>IF(Table8[[#This Row],[test]]&gt;0,"Ada vendor yang menjual produk dengan harga lebih murah","")</f>
        <v>Ada vendor yang menjual produk dengan harga lebih murah</v>
      </c>
    </row>
    <row r="540" spans="1:12" x14ac:dyDescent="0.25">
      <c r="A540" s="4">
        <v>527</v>
      </c>
      <c r="B540" s="4">
        <v>1183</v>
      </c>
      <c r="C540" s="11">
        <v>44069</v>
      </c>
      <c r="D540" s="4">
        <v>550</v>
      </c>
      <c r="E540" s="4">
        <v>940</v>
      </c>
      <c r="F540" s="41">
        <v>62.9895</v>
      </c>
      <c r="G540" s="41">
        <v>34644.224999999999</v>
      </c>
      <c r="H540" t="str">
        <f>VLOOKUP(Table8[[#This Row],[Supplier]],Table37[[Vendor_ID]:[Reputation Test]],12,0)</f>
        <v>B</v>
      </c>
      <c r="I540">
        <f>VLOOKUP(Table8[[#This Row],[PurchaseOrderID]],Purchase_Order!$A$2:$E$1228,5,0)</f>
        <v>1508</v>
      </c>
      <c r="K540">
        <f>COUNTIFS(Table37[ProductID],Table8[[#This Row],[ProductID]],Table37[Reputation Test],Table8[[#This Row],[REPUTASI]],Table37[Price],"&lt;"&amp;Table8[[#This Row],[UnitPrice]])</f>
        <v>1</v>
      </c>
      <c r="L540" s="80" t="str">
        <f>IF(Table8[[#This Row],[test]]&gt;0,"Ada vendor yang menjual produk dengan harga lebih murah","")</f>
        <v>Ada vendor yang menjual produk dengan harga lebih murah</v>
      </c>
    </row>
    <row r="541" spans="1:12" x14ac:dyDescent="0.25">
      <c r="A541" s="5">
        <v>527</v>
      </c>
      <c r="B541" s="5">
        <v>1184</v>
      </c>
      <c r="C541" s="10">
        <v>44069</v>
      </c>
      <c r="D541" s="5">
        <v>550</v>
      </c>
      <c r="E541" s="5">
        <v>535</v>
      </c>
      <c r="F541" s="40">
        <v>3.4860000000000002</v>
      </c>
      <c r="G541" s="40">
        <v>1917.3</v>
      </c>
      <c r="H541" t="str">
        <f>VLOOKUP(Table8[[#This Row],[Supplier]],Table37[[Vendor_ID]:[Reputation Test]],12,0)</f>
        <v>B</v>
      </c>
      <c r="I541">
        <f>VLOOKUP(Table8[[#This Row],[PurchaseOrderID]],Purchase_Order!$A$2:$E$1228,5,0)</f>
        <v>1508</v>
      </c>
      <c r="K541">
        <f>COUNTIFS(Table37[ProductID],Table8[[#This Row],[ProductID]],Table37[Reputation Test],Table8[[#This Row],[REPUTASI]],Table37[Price],"&lt;"&amp;Table8[[#This Row],[UnitPrice]])</f>
        <v>1</v>
      </c>
      <c r="L541" s="80" t="str">
        <f>IF(Table8[[#This Row],[test]]&gt;0,"Ada vendor yang menjual produk dengan harga lebih murah","")</f>
        <v>Ada vendor yang menjual produk dengan harga lebih murah</v>
      </c>
    </row>
    <row r="542" spans="1:12" x14ac:dyDescent="0.25">
      <c r="A542" s="4">
        <v>528</v>
      </c>
      <c r="B542" s="4">
        <v>1185</v>
      </c>
      <c r="C542" s="11">
        <v>44069</v>
      </c>
      <c r="D542" s="4">
        <v>550</v>
      </c>
      <c r="E542" s="4">
        <v>351</v>
      </c>
      <c r="F542" s="41">
        <v>6.1950000000000003</v>
      </c>
      <c r="G542" s="41">
        <v>3407.25</v>
      </c>
      <c r="H542" t="str">
        <f>VLOOKUP(Table8[[#This Row],[Supplier]],Table37[[Vendor_ID]:[Reputation Test]],12,0)</f>
        <v>F</v>
      </c>
      <c r="I542">
        <f>VLOOKUP(Table8[[#This Row],[PurchaseOrderID]],Purchase_Order!$A$2:$E$1228,5,0)</f>
        <v>1694</v>
      </c>
      <c r="K542">
        <f>COUNTIFS(Table37[ProductID],Table8[[#This Row],[ProductID]],Table37[Reputation Test],Table8[[#This Row],[REPUTASI]],Table37[Price],"&lt;"&amp;Table8[[#This Row],[UnitPrice]])</f>
        <v>2</v>
      </c>
      <c r="L542" s="80" t="str">
        <f>IF(Table8[[#This Row],[test]]&gt;0,"Ada vendor yang menjual produk dengan harga lebih murah","")</f>
        <v>Ada vendor yang menjual produk dengan harga lebih murah</v>
      </c>
    </row>
    <row r="543" spans="1:12" x14ac:dyDescent="0.25">
      <c r="A543" s="5">
        <v>528</v>
      </c>
      <c r="B543" s="5">
        <v>1186</v>
      </c>
      <c r="C543" s="10">
        <v>44069</v>
      </c>
      <c r="D543" s="5">
        <v>550</v>
      </c>
      <c r="E543" s="5">
        <v>352</v>
      </c>
      <c r="F543" s="40">
        <v>1.47</v>
      </c>
      <c r="G543" s="40">
        <v>808.5</v>
      </c>
      <c r="H543" t="str">
        <f>VLOOKUP(Table8[[#This Row],[Supplier]],Table37[[Vendor_ID]:[Reputation Test]],12,0)</f>
        <v>F</v>
      </c>
      <c r="I543">
        <f>VLOOKUP(Table8[[#This Row],[PurchaseOrderID]],Purchase_Order!$A$2:$E$1228,5,0)</f>
        <v>1694</v>
      </c>
      <c r="K543">
        <f>COUNTIFS(Table37[ProductID],Table8[[#This Row],[ProductID]],Table37[Reputation Test],Table8[[#This Row],[REPUTASI]],Table37[Price],"&lt;"&amp;Table8[[#This Row],[UnitPrice]])</f>
        <v>2</v>
      </c>
      <c r="L543" s="80" t="str">
        <f>IF(Table8[[#This Row],[test]]&gt;0,"Ada vendor yang menjual produk dengan harga lebih murah","")</f>
        <v>Ada vendor yang menjual produk dengan harga lebih murah</v>
      </c>
    </row>
    <row r="544" spans="1:12" x14ac:dyDescent="0.25">
      <c r="A544" s="4">
        <v>528</v>
      </c>
      <c r="B544" s="4">
        <v>1187</v>
      </c>
      <c r="C544" s="11">
        <v>44069</v>
      </c>
      <c r="D544" s="4">
        <v>550</v>
      </c>
      <c r="E544" s="4">
        <v>679</v>
      </c>
      <c r="F544" s="41">
        <v>6.1950000000000003</v>
      </c>
      <c r="G544" s="41">
        <v>3407.25</v>
      </c>
      <c r="H544" t="str">
        <f>VLOOKUP(Table8[[#This Row],[Supplier]],Table37[[Vendor_ID]:[Reputation Test]],12,0)</f>
        <v>F</v>
      </c>
      <c r="I544">
        <f>VLOOKUP(Table8[[#This Row],[PurchaseOrderID]],Purchase_Order!$A$2:$E$1228,5,0)</f>
        <v>1694</v>
      </c>
      <c r="K544">
        <f>COUNTIFS(Table37[ProductID],Table8[[#This Row],[ProductID]],Table37[Reputation Test],Table8[[#This Row],[REPUTASI]],Table37[Price],"&lt;"&amp;Table8[[#This Row],[UnitPrice]])</f>
        <v>2</v>
      </c>
      <c r="L544" s="80" t="str">
        <f>IF(Table8[[#This Row],[test]]&gt;0,"Ada vendor yang menjual produk dengan harga lebih murah","")</f>
        <v>Ada vendor yang menjual produk dengan harga lebih murah</v>
      </c>
    </row>
    <row r="545" spans="1:12" x14ac:dyDescent="0.25">
      <c r="A545" s="5">
        <v>529</v>
      </c>
      <c r="B545" s="5">
        <v>1188</v>
      </c>
      <c r="C545" s="10">
        <v>44069</v>
      </c>
      <c r="D545" s="5">
        <v>550</v>
      </c>
      <c r="E545" s="5">
        <v>507</v>
      </c>
      <c r="F545" s="40">
        <v>22.165500000000002</v>
      </c>
      <c r="G545" s="40">
        <v>12191.025</v>
      </c>
      <c r="H545" t="str">
        <f>VLOOKUP(Table8[[#This Row],[Supplier]],Table37[[Vendor_ID]:[Reputation Test]],12,0)</f>
        <v>F</v>
      </c>
      <c r="I545">
        <f>VLOOKUP(Table8[[#This Row],[PurchaseOrderID]],Purchase_Order!$A$2:$E$1228,5,0)</f>
        <v>1624</v>
      </c>
      <c r="K545">
        <f>COUNTIFS(Table37[ProductID],Table8[[#This Row],[ProductID]],Table37[Reputation Test],Table8[[#This Row],[REPUTASI]],Table37[Price],"&lt;"&amp;Table8[[#This Row],[UnitPrice]])</f>
        <v>1</v>
      </c>
      <c r="L545" s="80" t="str">
        <f>IF(Table8[[#This Row],[test]]&gt;0,"Ada vendor yang menjual produk dengan harga lebih murah","")</f>
        <v>Ada vendor yang menjual produk dengan harga lebih murah</v>
      </c>
    </row>
    <row r="546" spans="1:12" x14ac:dyDescent="0.25">
      <c r="A546" s="4">
        <v>529</v>
      </c>
      <c r="B546" s="4">
        <v>1189</v>
      </c>
      <c r="C546" s="11">
        <v>44069</v>
      </c>
      <c r="D546" s="4">
        <v>550</v>
      </c>
      <c r="E546" s="4">
        <v>508</v>
      </c>
      <c r="F546" s="41">
        <v>29.284500000000001</v>
      </c>
      <c r="G546" s="41">
        <v>16106.475</v>
      </c>
      <c r="H546" t="str">
        <f>VLOOKUP(Table8[[#This Row],[Supplier]],Table37[[Vendor_ID]:[Reputation Test]],12,0)</f>
        <v>F</v>
      </c>
      <c r="I546">
        <f>VLOOKUP(Table8[[#This Row],[PurchaseOrderID]],Purchase_Order!$A$2:$E$1228,5,0)</f>
        <v>1624</v>
      </c>
      <c r="K546">
        <f>COUNTIFS(Table37[ProductID],Table8[[#This Row],[ProductID]],Table37[Reputation Test],Table8[[#This Row],[REPUTASI]],Table37[Price],"&lt;"&amp;Table8[[#This Row],[UnitPrice]])</f>
        <v>1</v>
      </c>
      <c r="L546" s="80" t="str">
        <f>IF(Table8[[#This Row],[test]]&gt;0,"Ada vendor yang menjual produk dengan harga lebih murah","")</f>
        <v>Ada vendor yang menjual produk dengan harga lebih murah</v>
      </c>
    </row>
    <row r="547" spans="1:12" x14ac:dyDescent="0.25">
      <c r="A547" s="5">
        <v>530</v>
      </c>
      <c r="B547" s="5">
        <v>1190</v>
      </c>
      <c r="C547" s="10">
        <v>44069</v>
      </c>
      <c r="D547" s="5">
        <v>3</v>
      </c>
      <c r="E547" s="5">
        <v>491</v>
      </c>
      <c r="F547" s="40">
        <v>19.9815</v>
      </c>
      <c r="G547" s="40">
        <v>59.944499999999998</v>
      </c>
      <c r="H547" t="str">
        <f>VLOOKUP(Table8[[#This Row],[Supplier]],Table37[[Vendor_ID]:[Reputation Test]],12,0)</f>
        <v>A</v>
      </c>
      <c r="I547">
        <f>VLOOKUP(Table8[[#This Row],[PurchaseOrderID]],Purchase_Order!$A$2:$E$1228,5,0)</f>
        <v>1548</v>
      </c>
      <c r="K547">
        <f>COUNTIFS(Table37[ProductID],Table8[[#This Row],[ProductID]],Table37[Reputation Test],Table8[[#This Row],[REPUTASI]],Table37[Price],"&lt;"&amp;Table8[[#This Row],[UnitPrice]])</f>
        <v>2</v>
      </c>
      <c r="L547" s="80" t="str">
        <f>IF(Table8[[#This Row],[test]]&gt;0,"Ada vendor yang menjual produk dengan harga lebih murah","")</f>
        <v>Ada vendor yang menjual produk dengan harga lebih murah</v>
      </c>
    </row>
    <row r="548" spans="1:12" x14ac:dyDescent="0.25">
      <c r="A548" s="4">
        <v>531</v>
      </c>
      <c r="B548" s="4">
        <v>1191</v>
      </c>
      <c r="C548" s="11">
        <v>44069</v>
      </c>
      <c r="D548" s="4">
        <v>3</v>
      </c>
      <c r="E548" s="4">
        <v>348</v>
      </c>
      <c r="F548" s="41">
        <v>34.8705</v>
      </c>
      <c r="G548" s="41">
        <v>104.61150000000001</v>
      </c>
      <c r="H548" t="str">
        <f>VLOOKUP(Table8[[#This Row],[Supplier]],Table37[[Vendor_ID]:[Reputation Test]],12,0)</f>
        <v>A</v>
      </c>
      <c r="I548">
        <f>VLOOKUP(Table8[[#This Row],[PurchaseOrderID]],Purchase_Order!$A$2:$E$1228,5,0)</f>
        <v>1598</v>
      </c>
      <c r="K548">
        <f>COUNTIFS(Table37[ProductID],Table8[[#This Row],[ProductID]],Table37[Reputation Test],Table8[[#This Row],[REPUTASI]],Table37[Price],"&lt;"&amp;Table8[[#This Row],[UnitPrice]])</f>
        <v>1</v>
      </c>
      <c r="L548" s="80" t="str">
        <f>IF(Table8[[#This Row],[test]]&gt;0,"Ada vendor yang menjual produk dengan harga lebih murah","")</f>
        <v>Ada vendor yang menjual produk dengan harga lebih murah</v>
      </c>
    </row>
    <row r="549" spans="1:12" x14ac:dyDescent="0.25">
      <c r="A549" s="5">
        <v>531</v>
      </c>
      <c r="B549" s="5">
        <v>1192</v>
      </c>
      <c r="C549" s="10">
        <v>44069</v>
      </c>
      <c r="D549" s="5">
        <v>3</v>
      </c>
      <c r="E549" s="5">
        <v>349</v>
      </c>
      <c r="F549" s="40">
        <v>39.143999999999998</v>
      </c>
      <c r="G549" s="40">
        <v>117.432</v>
      </c>
      <c r="H549" t="str">
        <f>VLOOKUP(Table8[[#This Row],[Supplier]],Table37[[Vendor_ID]:[Reputation Test]],12,0)</f>
        <v>A</v>
      </c>
      <c r="I549">
        <f>VLOOKUP(Table8[[#This Row],[PurchaseOrderID]],Purchase_Order!$A$2:$E$1228,5,0)</f>
        <v>1598</v>
      </c>
      <c r="K549">
        <f>COUNTIFS(Table37[ProductID],Table8[[#This Row],[ProductID]],Table37[Reputation Test],Table8[[#This Row],[REPUTASI]],Table37[Price],"&lt;"&amp;Table8[[#This Row],[UnitPrice]])</f>
        <v>1</v>
      </c>
      <c r="L549" s="80" t="str">
        <f>IF(Table8[[#This Row],[test]]&gt;0,"Ada vendor yang menjual produk dengan harga lebih murah","")</f>
        <v>Ada vendor yang menjual produk dengan harga lebih murah</v>
      </c>
    </row>
    <row r="550" spans="1:12" x14ac:dyDescent="0.25">
      <c r="A550" s="4">
        <v>532</v>
      </c>
      <c r="B550" s="4">
        <v>1193</v>
      </c>
      <c r="C550" s="11">
        <v>44069</v>
      </c>
      <c r="D550" s="4">
        <v>550</v>
      </c>
      <c r="E550" s="4">
        <v>935</v>
      </c>
      <c r="F550" s="41">
        <v>31.4895</v>
      </c>
      <c r="G550" s="41">
        <v>17319.224999999999</v>
      </c>
      <c r="H550" t="str">
        <f>VLOOKUP(Table8[[#This Row],[Supplier]],Table37[[Vendor_ID]:[Reputation Test]],12,0)</f>
        <v>F</v>
      </c>
      <c r="I550">
        <f>VLOOKUP(Table8[[#This Row],[PurchaseOrderID]],Purchase_Order!$A$2:$E$1228,5,0)</f>
        <v>1658</v>
      </c>
      <c r="K550">
        <f>COUNTIFS(Table37[ProductID],Table8[[#This Row],[ProductID]],Table37[Reputation Test],Table8[[#This Row],[REPUTASI]],Table37[Price],"&lt;"&amp;Table8[[#This Row],[UnitPrice]])</f>
        <v>2</v>
      </c>
      <c r="L550" s="80" t="str">
        <f>IF(Table8[[#This Row],[test]]&gt;0,"Ada vendor yang menjual produk dengan harga lebih murah","")</f>
        <v>Ada vendor yang menjual produk dengan harga lebih murah</v>
      </c>
    </row>
    <row r="551" spans="1:12" x14ac:dyDescent="0.25">
      <c r="A551" s="5">
        <v>532</v>
      </c>
      <c r="B551" s="5">
        <v>1194</v>
      </c>
      <c r="C551" s="10">
        <v>44069</v>
      </c>
      <c r="D551" s="5">
        <v>550</v>
      </c>
      <c r="E551" s="5">
        <v>936</v>
      </c>
      <c r="F551" s="40">
        <v>48.289499999999997</v>
      </c>
      <c r="G551" s="40">
        <v>26559.224999999999</v>
      </c>
      <c r="H551" t="str">
        <f>VLOOKUP(Table8[[#This Row],[Supplier]],Table37[[Vendor_ID]:[Reputation Test]],12,0)</f>
        <v>F</v>
      </c>
      <c r="I551">
        <f>VLOOKUP(Table8[[#This Row],[PurchaseOrderID]],Purchase_Order!$A$2:$E$1228,5,0)</f>
        <v>1658</v>
      </c>
      <c r="K551">
        <f>COUNTIFS(Table37[ProductID],Table8[[#This Row],[ProductID]],Table37[Reputation Test],Table8[[#This Row],[REPUTASI]],Table37[Price],"&lt;"&amp;Table8[[#This Row],[UnitPrice]])</f>
        <v>2</v>
      </c>
      <c r="L551" s="80" t="str">
        <f>IF(Table8[[#This Row],[test]]&gt;0,"Ada vendor yang menjual produk dengan harga lebih murah","")</f>
        <v>Ada vendor yang menjual produk dengan harga lebih murah</v>
      </c>
    </row>
    <row r="552" spans="1:12" x14ac:dyDescent="0.25">
      <c r="A552" s="4">
        <v>533</v>
      </c>
      <c r="B552" s="4">
        <v>1195</v>
      </c>
      <c r="C552" s="11">
        <v>44069</v>
      </c>
      <c r="D552" s="4">
        <v>3</v>
      </c>
      <c r="E552" s="4">
        <v>377</v>
      </c>
      <c r="F552" s="41">
        <v>36.970500000000001</v>
      </c>
      <c r="G552" s="41">
        <v>110.9115</v>
      </c>
      <c r="H552" t="str">
        <f>VLOOKUP(Table8[[#This Row],[Supplier]],Table37[[Vendor_ID]:[Reputation Test]],12,0)</f>
        <v>A</v>
      </c>
      <c r="I552">
        <f>VLOOKUP(Table8[[#This Row],[PurchaseOrderID]],Purchase_Order!$A$2:$E$1228,5,0)</f>
        <v>1536</v>
      </c>
      <c r="K552">
        <f>COUNTIFS(Table37[ProductID],Table8[[#This Row],[ProductID]],Table37[Reputation Test],Table8[[#This Row],[REPUTASI]],Table37[Price],"&lt;"&amp;Table8[[#This Row],[UnitPrice]])</f>
        <v>1</v>
      </c>
      <c r="L552" s="80" t="str">
        <f>IF(Table8[[#This Row],[test]]&gt;0,"Ada vendor yang menjual produk dengan harga lebih murah","")</f>
        <v>Ada vendor yang menjual produk dengan harga lebih murah</v>
      </c>
    </row>
    <row r="553" spans="1:12" x14ac:dyDescent="0.25">
      <c r="A553" s="5">
        <v>533</v>
      </c>
      <c r="B553" s="5">
        <v>1196</v>
      </c>
      <c r="C553" s="10">
        <v>44069</v>
      </c>
      <c r="D553" s="5">
        <v>3</v>
      </c>
      <c r="E553" s="5">
        <v>378</v>
      </c>
      <c r="F553" s="40">
        <v>41.244</v>
      </c>
      <c r="G553" s="40">
        <v>123.732</v>
      </c>
      <c r="H553" t="str">
        <f>VLOOKUP(Table8[[#This Row],[Supplier]],Table37[[Vendor_ID]:[Reputation Test]],12,0)</f>
        <v>A</v>
      </c>
      <c r="I553">
        <f>VLOOKUP(Table8[[#This Row],[PurchaseOrderID]],Purchase_Order!$A$2:$E$1228,5,0)</f>
        <v>1536</v>
      </c>
      <c r="K553">
        <f>COUNTIFS(Table37[ProductID],Table8[[#This Row],[ProductID]],Table37[Reputation Test],Table8[[#This Row],[REPUTASI]],Table37[Price],"&lt;"&amp;Table8[[#This Row],[UnitPrice]])</f>
        <v>2</v>
      </c>
      <c r="L553" s="80" t="str">
        <f>IF(Table8[[#This Row],[test]]&gt;0,"Ada vendor yang menjual produk dengan harga lebih murah","")</f>
        <v>Ada vendor yang menjual produk dengan harga lebih murah</v>
      </c>
    </row>
    <row r="554" spans="1:12" x14ac:dyDescent="0.25">
      <c r="A554" s="4">
        <v>533</v>
      </c>
      <c r="B554" s="4">
        <v>1197</v>
      </c>
      <c r="C554" s="11">
        <v>44069</v>
      </c>
      <c r="D554" s="4">
        <v>3</v>
      </c>
      <c r="E554" s="4">
        <v>379</v>
      </c>
      <c r="F554" s="41">
        <v>36.970500000000001</v>
      </c>
      <c r="G554" s="41">
        <v>110.9115</v>
      </c>
      <c r="H554" t="str">
        <f>VLOOKUP(Table8[[#This Row],[Supplier]],Table37[[Vendor_ID]:[Reputation Test]],12,0)</f>
        <v>A</v>
      </c>
      <c r="I554">
        <f>VLOOKUP(Table8[[#This Row],[PurchaseOrderID]],Purchase_Order!$A$2:$E$1228,5,0)</f>
        <v>1536</v>
      </c>
      <c r="K554">
        <f>COUNTIFS(Table37[ProductID],Table8[[#This Row],[ProductID]],Table37[Reputation Test],Table8[[#This Row],[REPUTASI]],Table37[Price],"&lt;"&amp;Table8[[#This Row],[UnitPrice]])</f>
        <v>1</v>
      </c>
      <c r="L554" s="80" t="str">
        <f>IF(Table8[[#This Row],[test]]&gt;0,"Ada vendor yang menjual produk dengan harga lebih murah","")</f>
        <v>Ada vendor yang menjual produk dengan harga lebih murah</v>
      </c>
    </row>
    <row r="555" spans="1:12" x14ac:dyDescent="0.25">
      <c r="A555" s="5">
        <v>534</v>
      </c>
      <c r="B555" s="5">
        <v>1198</v>
      </c>
      <c r="C555" s="10">
        <v>44069</v>
      </c>
      <c r="D555" s="5">
        <v>550</v>
      </c>
      <c r="E555" s="5">
        <v>476</v>
      </c>
      <c r="F555" s="40">
        <v>15.8865</v>
      </c>
      <c r="G555" s="40">
        <v>8737.5750000000007</v>
      </c>
      <c r="H555" t="str">
        <f>VLOOKUP(Table8[[#This Row],[Supplier]],Table37[[Vendor_ID]:[Reputation Test]],12,0)</f>
        <v>F</v>
      </c>
      <c r="I555">
        <f>VLOOKUP(Table8[[#This Row],[PurchaseOrderID]],Purchase_Order!$A$2:$E$1228,5,0)</f>
        <v>1568</v>
      </c>
      <c r="K555">
        <f>COUNTIFS(Table37[ProductID],Table8[[#This Row],[ProductID]],Table37[Reputation Test],Table8[[#This Row],[REPUTASI]],Table37[Price],"&lt;"&amp;Table8[[#This Row],[UnitPrice]])</f>
        <v>1</v>
      </c>
      <c r="L555" s="80" t="str">
        <f>IF(Table8[[#This Row],[test]]&gt;0,"Ada vendor yang menjual produk dengan harga lebih murah","")</f>
        <v>Ada vendor yang menjual produk dengan harga lebih murah</v>
      </c>
    </row>
    <row r="556" spans="1:12" x14ac:dyDescent="0.25">
      <c r="A556" s="4">
        <v>534</v>
      </c>
      <c r="B556" s="4">
        <v>1199</v>
      </c>
      <c r="C556" s="11">
        <v>44069</v>
      </c>
      <c r="D556" s="4">
        <v>550</v>
      </c>
      <c r="E556" s="4">
        <v>477</v>
      </c>
      <c r="F556" s="41">
        <v>11.6655</v>
      </c>
      <c r="G556" s="41">
        <v>6416.0249999999996</v>
      </c>
      <c r="H556" t="str">
        <f>VLOOKUP(Table8[[#This Row],[Supplier]],Table37[[Vendor_ID]:[Reputation Test]],12,0)</f>
        <v>F</v>
      </c>
      <c r="I556">
        <f>VLOOKUP(Table8[[#This Row],[PurchaseOrderID]],Purchase_Order!$A$2:$E$1228,5,0)</f>
        <v>1568</v>
      </c>
      <c r="K556">
        <f>COUNTIFS(Table37[ProductID],Table8[[#This Row],[ProductID]],Table37[Reputation Test],Table8[[#This Row],[REPUTASI]],Table37[Price],"&lt;"&amp;Table8[[#This Row],[UnitPrice]])</f>
        <v>1</v>
      </c>
      <c r="L556" s="80" t="str">
        <f>IF(Table8[[#This Row],[test]]&gt;0,"Ada vendor yang menjual produk dengan harga lebih murah","")</f>
        <v>Ada vendor yang menjual produk dengan harga lebih murah</v>
      </c>
    </row>
    <row r="557" spans="1:12" x14ac:dyDescent="0.25">
      <c r="A557" s="5">
        <v>535</v>
      </c>
      <c r="B557" s="5">
        <v>1200</v>
      </c>
      <c r="C557" s="10">
        <v>44069</v>
      </c>
      <c r="D557" s="5">
        <v>3</v>
      </c>
      <c r="E557" s="5">
        <v>402</v>
      </c>
      <c r="F557" s="40">
        <v>47.470500000000001</v>
      </c>
      <c r="G557" s="40">
        <v>142.41149999999999</v>
      </c>
      <c r="H557" t="str">
        <f>VLOOKUP(Table8[[#This Row],[Supplier]],Table37[[Vendor_ID]:[Reputation Test]],12,0)</f>
        <v>A</v>
      </c>
      <c r="I557">
        <f>VLOOKUP(Table8[[#This Row],[PurchaseOrderID]],Purchase_Order!$A$2:$E$1228,5,0)</f>
        <v>1648</v>
      </c>
      <c r="K557">
        <f>COUNTIFS(Table37[ProductID],Table8[[#This Row],[ProductID]],Table37[Reputation Test],Table8[[#This Row],[REPUTASI]],Table37[Price],"&lt;"&amp;Table8[[#This Row],[UnitPrice]])</f>
        <v>1</v>
      </c>
      <c r="L557" s="80" t="str">
        <f>IF(Table8[[#This Row],[test]]&gt;0,"Ada vendor yang menjual produk dengan harga lebih murah","")</f>
        <v>Ada vendor yang menjual produk dengan harga lebih murah</v>
      </c>
    </row>
    <row r="558" spans="1:12" x14ac:dyDescent="0.25">
      <c r="A558" s="4">
        <v>536</v>
      </c>
      <c r="B558" s="4">
        <v>1201</v>
      </c>
      <c r="C558" s="11">
        <v>44069</v>
      </c>
      <c r="D558" s="4">
        <v>550</v>
      </c>
      <c r="E558" s="4">
        <v>510</v>
      </c>
      <c r="F558" s="41">
        <v>23.079000000000001</v>
      </c>
      <c r="G558" s="41">
        <v>12693.45</v>
      </c>
      <c r="H558" t="str">
        <f>VLOOKUP(Table8[[#This Row],[Supplier]],Table37[[Vendor_ID]:[Reputation Test]],12,0)</f>
        <v>B</v>
      </c>
      <c r="I558">
        <f>VLOOKUP(Table8[[#This Row],[PurchaseOrderID]],Purchase_Order!$A$2:$E$1228,5,0)</f>
        <v>1646</v>
      </c>
      <c r="K558">
        <f>COUNTIFS(Table37[ProductID],Table8[[#This Row],[ProductID]],Table37[Reputation Test],Table8[[#This Row],[REPUTASI]],Table37[Price],"&lt;"&amp;Table8[[#This Row],[UnitPrice]])</f>
        <v>1</v>
      </c>
      <c r="L558" s="80" t="str">
        <f>IF(Table8[[#This Row],[test]]&gt;0,"Ada vendor yang menjual produk dengan harga lebih murah","")</f>
        <v>Ada vendor yang menjual produk dengan harga lebih murah</v>
      </c>
    </row>
    <row r="559" spans="1:12" x14ac:dyDescent="0.25">
      <c r="A559" s="5">
        <v>536</v>
      </c>
      <c r="B559" s="5">
        <v>1202</v>
      </c>
      <c r="C559" s="10">
        <v>44069</v>
      </c>
      <c r="D559" s="5">
        <v>550</v>
      </c>
      <c r="E559" s="5">
        <v>511</v>
      </c>
      <c r="F559" s="40">
        <v>29.274000000000001</v>
      </c>
      <c r="G559" s="40">
        <v>16100.7</v>
      </c>
      <c r="H559" t="str">
        <f>VLOOKUP(Table8[[#This Row],[Supplier]],Table37[[Vendor_ID]:[Reputation Test]],12,0)</f>
        <v>B</v>
      </c>
      <c r="I559">
        <f>VLOOKUP(Table8[[#This Row],[PurchaseOrderID]],Purchase_Order!$A$2:$E$1228,5,0)</f>
        <v>1646</v>
      </c>
      <c r="K559">
        <f>COUNTIFS(Table37[ProductID],Table8[[#This Row],[ProductID]],Table37[Reputation Test],Table8[[#This Row],[REPUTASI]],Table37[Price],"&lt;"&amp;Table8[[#This Row],[UnitPrice]])</f>
        <v>1</v>
      </c>
      <c r="L559" s="80" t="str">
        <f>IF(Table8[[#This Row],[test]]&gt;0,"Ada vendor yang menjual produk dengan harga lebih murah","")</f>
        <v>Ada vendor yang menjual produk dengan harga lebih murah</v>
      </c>
    </row>
    <row r="560" spans="1:12" x14ac:dyDescent="0.25">
      <c r="A560" s="4">
        <v>536</v>
      </c>
      <c r="B560" s="4">
        <v>1203</v>
      </c>
      <c r="C560" s="11">
        <v>44069</v>
      </c>
      <c r="D560" s="4">
        <v>550</v>
      </c>
      <c r="E560" s="4">
        <v>512</v>
      </c>
      <c r="F560" s="41">
        <v>34.975499999999997</v>
      </c>
      <c r="G560" s="41">
        <v>19236.525000000001</v>
      </c>
      <c r="H560" t="str">
        <f>VLOOKUP(Table8[[#This Row],[Supplier]],Table37[[Vendor_ID]:[Reputation Test]],12,0)</f>
        <v>B</v>
      </c>
      <c r="I560">
        <f>VLOOKUP(Table8[[#This Row],[PurchaseOrderID]],Purchase_Order!$A$2:$E$1228,5,0)</f>
        <v>1646</v>
      </c>
      <c r="K560">
        <f>COUNTIFS(Table37[ProductID],Table8[[#This Row],[ProductID]],Table37[Reputation Test],Table8[[#This Row],[REPUTASI]],Table37[Price],"&lt;"&amp;Table8[[#This Row],[UnitPrice]])</f>
        <v>1</v>
      </c>
      <c r="L560" s="80" t="str">
        <f>IF(Table8[[#This Row],[test]]&gt;0,"Ada vendor yang menjual produk dengan harga lebih murah","")</f>
        <v>Ada vendor yang menjual produk dengan harga lebih murah</v>
      </c>
    </row>
    <row r="561" spans="1:12" x14ac:dyDescent="0.25">
      <c r="A561" s="5">
        <v>537</v>
      </c>
      <c r="B561" s="5">
        <v>1204</v>
      </c>
      <c r="C561" s="10">
        <v>44070</v>
      </c>
      <c r="D561" s="5">
        <v>550</v>
      </c>
      <c r="E561" s="5">
        <v>507</v>
      </c>
      <c r="F561" s="40">
        <v>23.393999999999998</v>
      </c>
      <c r="G561" s="40">
        <v>12866.7</v>
      </c>
      <c r="H561" t="str">
        <f>VLOOKUP(Table8[[#This Row],[Supplier]],Table37[[Vendor_ID]:[Reputation Test]],12,0)</f>
        <v>B</v>
      </c>
      <c r="I561">
        <f>VLOOKUP(Table8[[#This Row],[PurchaseOrderID]],Purchase_Order!$A$2:$E$1228,5,0)</f>
        <v>1530</v>
      </c>
      <c r="K561">
        <f>COUNTIFS(Table37[ProductID],Table8[[#This Row],[ProductID]],Table37[Reputation Test],Table8[[#This Row],[REPUTASI]],Table37[Price],"&lt;"&amp;Table8[[#This Row],[UnitPrice]])</f>
        <v>1</v>
      </c>
      <c r="L561" s="80" t="str">
        <f>IF(Table8[[#This Row],[test]]&gt;0,"Ada vendor yang menjual produk dengan harga lebih murah","")</f>
        <v>Ada vendor yang menjual produk dengan harga lebih murah</v>
      </c>
    </row>
    <row r="562" spans="1:12" x14ac:dyDescent="0.25">
      <c r="A562" s="4">
        <v>537</v>
      </c>
      <c r="B562" s="4">
        <v>1205</v>
      </c>
      <c r="C562" s="11">
        <v>44070</v>
      </c>
      <c r="D562" s="4">
        <v>550</v>
      </c>
      <c r="E562" s="4">
        <v>508</v>
      </c>
      <c r="F562" s="41">
        <v>27.6465</v>
      </c>
      <c r="G562" s="41">
        <v>15205.575000000001</v>
      </c>
      <c r="H562" t="str">
        <f>VLOOKUP(Table8[[#This Row],[Supplier]],Table37[[Vendor_ID]:[Reputation Test]],12,0)</f>
        <v>B</v>
      </c>
      <c r="I562">
        <f>VLOOKUP(Table8[[#This Row],[PurchaseOrderID]],Purchase_Order!$A$2:$E$1228,5,0)</f>
        <v>1530</v>
      </c>
      <c r="K562">
        <f>COUNTIFS(Table37[ProductID],Table8[[#This Row],[ProductID]],Table37[Reputation Test],Table8[[#This Row],[REPUTASI]],Table37[Price],"&lt;"&amp;Table8[[#This Row],[UnitPrice]])</f>
        <v>1</v>
      </c>
      <c r="L562" s="80" t="str">
        <f>IF(Table8[[#This Row],[test]]&gt;0,"Ada vendor yang menjual produk dengan harga lebih murah","")</f>
        <v>Ada vendor yang menjual produk dengan harga lebih murah</v>
      </c>
    </row>
    <row r="563" spans="1:12" x14ac:dyDescent="0.25">
      <c r="A563" s="5">
        <v>538</v>
      </c>
      <c r="B563" s="5">
        <v>1206</v>
      </c>
      <c r="C563" s="10">
        <v>44070</v>
      </c>
      <c r="D563" s="5">
        <v>550</v>
      </c>
      <c r="E563" s="5">
        <v>355</v>
      </c>
      <c r="F563" s="40">
        <v>1.365</v>
      </c>
      <c r="G563" s="40">
        <v>750.75</v>
      </c>
      <c r="H563" t="str">
        <f>VLOOKUP(Table8[[#This Row],[Supplier]],Table37[[Vendor_ID]:[Reputation Test]],12,0)</f>
        <v>B</v>
      </c>
      <c r="I563">
        <f>VLOOKUP(Table8[[#This Row],[PurchaseOrderID]],Purchase_Order!$A$2:$E$1228,5,0)</f>
        <v>1508</v>
      </c>
      <c r="K563">
        <f>COUNTIFS(Table37[ProductID],Table8[[#This Row],[ProductID]],Table37[Reputation Test],Table8[[#This Row],[REPUTASI]],Table37[Price],"&lt;"&amp;Table8[[#This Row],[UnitPrice]])</f>
        <v>1</v>
      </c>
      <c r="L563" s="80" t="str">
        <f>IF(Table8[[#This Row],[test]]&gt;0,"Ada vendor yang menjual produk dengan harga lebih murah","")</f>
        <v>Ada vendor yang menjual produk dengan harga lebih murah</v>
      </c>
    </row>
    <row r="564" spans="1:12" x14ac:dyDescent="0.25">
      <c r="A564" s="4">
        <v>538</v>
      </c>
      <c r="B564" s="4">
        <v>1207</v>
      </c>
      <c r="C564" s="11">
        <v>44070</v>
      </c>
      <c r="D564" s="4">
        <v>550</v>
      </c>
      <c r="E564" s="4">
        <v>940</v>
      </c>
      <c r="F564" s="41">
        <v>62.9895</v>
      </c>
      <c r="G564" s="41">
        <v>34644.224999999999</v>
      </c>
      <c r="H564" t="str">
        <f>VLOOKUP(Table8[[#This Row],[Supplier]],Table37[[Vendor_ID]:[Reputation Test]],12,0)</f>
        <v>B</v>
      </c>
      <c r="I564">
        <f>VLOOKUP(Table8[[#This Row],[PurchaseOrderID]],Purchase_Order!$A$2:$E$1228,5,0)</f>
        <v>1508</v>
      </c>
      <c r="K564">
        <f>COUNTIFS(Table37[ProductID],Table8[[#This Row],[ProductID]],Table37[Reputation Test],Table8[[#This Row],[REPUTASI]],Table37[Price],"&lt;"&amp;Table8[[#This Row],[UnitPrice]])</f>
        <v>1</v>
      </c>
      <c r="L564" s="80" t="str">
        <f>IF(Table8[[#This Row],[test]]&gt;0,"Ada vendor yang menjual produk dengan harga lebih murah","")</f>
        <v>Ada vendor yang menjual produk dengan harga lebih murah</v>
      </c>
    </row>
    <row r="565" spans="1:12" x14ac:dyDescent="0.25">
      <c r="A565" s="5">
        <v>538</v>
      </c>
      <c r="B565" s="5">
        <v>1208</v>
      </c>
      <c r="C565" s="10">
        <v>44070</v>
      </c>
      <c r="D565" s="5">
        <v>550</v>
      </c>
      <c r="E565" s="5">
        <v>535</v>
      </c>
      <c r="F565" s="40">
        <v>3.4860000000000002</v>
      </c>
      <c r="G565" s="40">
        <v>1917.3</v>
      </c>
      <c r="H565" t="str">
        <f>VLOOKUP(Table8[[#This Row],[Supplier]],Table37[[Vendor_ID]:[Reputation Test]],12,0)</f>
        <v>B</v>
      </c>
      <c r="I565">
        <f>VLOOKUP(Table8[[#This Row],[PurchaseOrderID]],Purchase_Order!$A$2:$E$1228,5,0)</f>
        <v>1508</v>
      </c>
      <c r="K565">
        <f>COUNTIFS(Table37[ProductID],Table8[[#This Row],[ProductID]],Table37[Reputation Test],Table8[[#This Row],[REPUTASI]],Table37[Price],"&lt;"&amp;Table8[[#This Row],[UnitPrice]])</f>
        <v>1</v>
      </c>
      <c r="L565" s="80" t="str">
        <f>IF(Table8[[#This Row],[test]]&gt;0,"Ada vendor yang menjual produk dengan harga lebih murah","")</f>
        <v>Ada vendor yang menjual produk dengan harga lebih murah</v>
      </c>
    </row>
    <row r="566" spans="1:12" x14ac:dyDescent="0.25">
      <c r="A566" s="4">
        <v>539</v>
      </c>
      <c r="B566" s="4">
        <v>1209</v>
      </c>
      <c r="C566" s="11">
        <v>44070</v>
      </c>
      <c r="D566" s="4">
        <v>550</v>
      </c>
      <c r="E566" s="4">
        <v>351</v>
      </c>
      <c r="F566" s="41">
        <v>6.1950000000000003</v>
      </c>
      <c r="G566" s="41">
        <v>3407.25</v>
      </c>
      <c r="H566" t="str">
        <f>VLOOKUP(Table8[[#This Row],[Supplier]],Table37[[Vendor_ID]:[Reputation Test]],12,0)</f>
        <v>F</v>
      </c>
      <c r="I566">
        <f>VLOOKUP(Table8[[#This Row],[PurchaseOrderID]],Purchase_Order!$A$2:$E$1228,5,0)</f>
        <v>1694</v>
      </c>
      <c r="K566">
        <f>COUNTIFS(Table37[ProductID],Table8[[#This Row],[ProductID]],Table37[Reputation Test],Table8[[#This Row],[REPUTASI]],Table37[Price],"&lt;"&amp;Table8[[#This Row],[UnitPrice]])</f>
        <v>2</v>
      </c>
      <c r="L566" s="80" t="str">
        <f>IF(Table8[[#This Row],[test]]&gt;0,"Ada vendor yang menjual produk dengan harga lebih murah","")</f>
        <v>Ada vendor yang menjual produk dengan harga lebih murah</v>
      </c>
    </row>
    <row r="567" spans="1:12" x14ac:dyDescent="0.25">
      <c r="A567" s="5">
        <v>539</v>
      </c>
      <c r="B567" s="5">
        <v>1210</v>
      </c>
      <c r="C567" s="10">
        <v>44070</v>
      </c>
      <c r="D567" s="5">
        <v>550</v>
      </c>
      <c r="E567" s="5">
        <v>352</v>
      </c>
      <c r="F567" s="40">
        <v>1.47</v>
      </c>
      <c r="G567" s="40">
        <v>808.5</v>
      </c>
      <c r="H567" t="str">
        <f>VLOOKUP(Table8[[#This Row],[Supplier]],Table37[[Vendor_ID]:[Reputation Test]],12,0)</f>
        <v>F</v>
      </c>
      <c r="I567">
        <f>VLOOKUP(Table8[[#This Row],[PurchaseOrderID]],Purchase_Order!$A$2:$E$1228,5,0)</f>
        <v>1694</v>
      </c>
      <c r="K567">
        <f>COUNTIFS(Table37[ProductID],Table8[[#This Row],[ProductID]],Table37[Reputation Test],Table8[[#This Row],[REPUTASI]],Table37[Price],"&lt;"&amp;Table8[[#This Row],[UnitPrice]])</f>
        <v>2</v>
      </c>
      <c r="L567" s="80" t="str">
        <f>IF(Table8[[#This Row],[test]]&gt;0,"Ada vendor yang menjual produk dengan harga lebih murah","")</f>
        <v>Ada vendor yang menjual produk dengan harga lebih murah</v>
      </c>
    </row>
    <row r="568" spans="1:12" x14ac:dyDescent="0.25">
      <c r="A568" s="4">
        <v>539</v>
      </c>
      <c r="B568" s="4">
        <v>1211</v>
      </c>
      <c r="C568" s="11">
        <v>44070</v>
      </c>
      <c r="D568" s="4">
        <v>550</v>
      </c>
      <c r="E568" s="4">
        <v>679</v>
      </c>
      <c r="F568" s="41">
        <v>6.1950000000000003</v>
      </c>
      <c r="G568" s="41">
        <v>3407.25</v>
      </c>
      <c r="H568" t="str">
        <f>VLOOKUP(Table8[[#This Row],[Supplier]],Table37[[Vendor_ID]:[Reputation Test]],12,0)</f>
        <v>F</v>
      </c>
      <c r="I568">
        <f>VLOOKUP(Table8[[#This Row],[PurchaseOrderID]],Purchase_Order!$A$2:$E$1228,5,0)</f>
        <v>1694</v>
      </c>
      <c r="K568">
        <f>COUNTIFS(Table37[ProductID],Table8[[#This Row],[ProductID]],Table37[Reputation Test],Table8[[#This Row],[REPUTASI]],Table37[Price],"&lt;"&amp;Table8[[#This Row],[UnitPrice]])</f>
        <v>2</v>
      </c>
      <c r="L568" s="80" t="str">
        <f>IF(Table8[[#This Row],[test]]&gt;0,"Ada vendor yang menjual produk dengan harga lebih murah","")</f>
        <v>Ada vendor yang menjual produk dengan harga lebih murah</v>
      </c>
    </row>
    <row r="569" spans="1:12" x14ac:dyDescent="0.25">
      <c r="A569" s="5">
        <v>540</v>
      </c>
      <c r="B569" s="5">
        <v>1212</v>
      </c>
      <c r="C569" s="10">
        <v>44070</v>
      </c>
      <c r="D569" s="5">
        <v>550</v>
      </c>
      <c r="E569" s="5">
        <v>507</v>
      </c>
      <c r="F569" s="40">
        <v>22.165500000000002</v>
      </c>
      <c r="G569" s="40">
        <v>12191.025</v>
      </c>
      <c r="H569" t="str">
        <f>VLOOKUP(Table8[[#This Row],[Supplier]],Table37[[Vendor_ID]:[Reputation Test]],12,0)</f>
        <v>F</v>
      </c>
      <c r="I569">
        <f>VLOOKUP(Table8[[#This Row],[PurchaseOrderID]],Purchase_Order!$A$2:$E$1228,5,0)</f>
        <v>1624</v>
      </c>
      <c r="K569">
        <f>COUNTIFS(Table37[ProductID],Table8[[#This Row],[ProductID]],Table37[Reputation Test],Table8[[#This Row],[REPUTASI]],Table37[Price],"&lt;"&amp;Table8[[#This Row],[UnitPrice]])</f>
        <v>1</v>
      </c>
      <c r="L569" s="80" t="str">
        <f>IF(Table8[[#This Row],[test]]&gt;0,"Ada vendor yang menjual produk dengan harga lebih murah","")</f>
        <v>Ada vendor yang menjual produk dengan harga lebih murah</v>
      </c>
    </row>
    <row r="570" spans="1:12" x14ac:dyDescent="0.25">
      <c r="A570" s="4">
        <v>540</v>
      </c>
      <c r="B570" s="4">
        <v>1213</v>
      </c>
      <c r="C570" s="11">
        <v>44070</v>
      </c>
      <c r="D570" s="4">
        <v>550</v>
      </c>
      <c r="E570" s="4">
        <v>508</v>
      </c>
      <c r="F570" s="41">
        <v>29.284500000000001</v>
      </c>
      <c r="G570" s="41">
        <v>16106.475</v>
      </c>
      <c r="H570" t="str">
        <f>VLOOKUP(Table8[[#This Row],[Supplier]],Table37[[Vendor_ID]:[Reputation Test]],12,0)</f>
        <v>F</v>
      </c>
      <c r="I570">
        <f>VLOOKUP(Table8[[#This Row],[PurchaseOrderID]],Purchase_Order!$A$2:$E$1228,5,0)</f>
        <v>1624</v>
      </c>
      <c r="K570">
        <f>COUNTIFS(Table37[ProductID],Table8[[#This Row],[ProductID]],Table37[Reputation Test],Table8[[#This Row],[REPUTASI]],Table37[Price],"&lt;"&amp;Table8[[#This Row],[UnitPrice]])</f>
        <v>1</v>
      </c>
      <c r="L570" s="80" t="str">
        <f>IF(Table8[[#This Row],[test]]&gt;0,"Ada vendor yang menjual produk dengan harga lebih murah","")</f>
        <v>Ada vendor yang menjual produk dengan harga lebih murah</v>
      </c>
    </row>
    <row r="571" spans="1:12" x14ac:dyDescent="0.25">
      <c r="A571" s="5">
        <v>541</v>
      </c>
      <c r="B571" s="5">
        <v>1214</v>
      </c>
      <c r="C571" s="10">
        <v>44070</v>
      </c>
      <c r="D571" s="5">
        <v>3</v>
      </c>
      <c r="E571" s="5">
        <v>403</v>
      </c>
      <c r="F571" s="40">
        <v>45.3705</v>
      </c>
      <c r="G571" s="40">
        <v>136.11150000000001</v>
      </c>
      <c r="H571" t="str">
        <f>VLOOKUP(Table8[[#This Row],[Supplier]],Table37[[Vendor_ID]:[Reputation Test]],12,0)</f>
        <v>F</v>
      </c>
      <c r="I571">
        <f>VLOOKUP(Table8[[#This Row],[PurchaseOrderID]],Purchase_Order!$A$2:$E$1228,5,0)</f>
        <v>1672</v>
      </c>
      <c r="K571">
        <f>COUNTIFS(Table37[ProductID],Table8[[#This Row],[ProductID]],Table37[Reputation Test],Table8[[#This Row],[REPUTASI]],Table37[Price],"&lt;"&amp;Table8[[#This Row],[UnitPrice]])</f>
        <v>1</v>
      </c>
      <c r="L571" s="80" t="str">
        <f>IF(Table8[[#This Row],[test]]&gt;0,"Ada vendor yang menjual produk dengan harga lebih murah","")</f>
        <v>Ada vendor yang menjual produk dengan harga lebih murah</v>
      </c>
    </row>
    <row r="572" spans="1:12" x14ac:dyDescent="0.25">
      <c r="A572" s="4">
        <v>541</v>
      </c>
      <c r="B572" s="4">
        <v>1215</v>
      </c>
      <c r="C572" s="11">
        <v>44070</v>
      </c>
      <c r="D572" s="4">
        <v>3</v>
      </c>
      <c r="E572" s="4">
        <v>404</v>
      </c>
      <c r="F572" s="41">
        <v>49.643999999999998</v>
      </c>
      <c r="G572" s="41">
        <v>148.93199999999999</v>
      </c>
      <c r="H572" t="str">
        <f>VLOOKUP(Table8[[#This Row],[Supplier]],Table37[[Vendor_ID]:[Reputation Test]],12,0)</f>
        <v>F</v>
      </c>
      <c r="I572">
        <f>VLOOKUP(Table8[[#This Row],[PurchaseOrderID]],Purchase_Order!$A$2:$E$1228,5,0)</f>
        <v>1672</v>
      </c>
      <c r="K572">
        <f>COUNTIFS(Table37[ProductID],Table8[[#This Row],[ProductID]],Table37[Reputation Test],Table8[[#This Row],[REPUTASI]],Table37[Price],"&lt;"&amp;Table8[[#This Row],[UnitPrice]])</f>
        <v>1</v>
      </c>
      <c r="L572" s="80" t="str">
        <f>IF(Table8[[#This Row],[test]]&gt;0,"Ada vendor yang menjual produk dengan harga lebih murah","")</f>
        <v>Ada vendor yang menjual produk dengan harga lebih murah</v>
      </c>
    </row>
    <row r="573" spans="1:12" x14ac:dyDescent="0.25">
      <c r="A573" s="5">
        <v>541</v>
      </c>
      <c r="B573" s="5">
        <v>1216</v>
      </c>
      <c r="C573" s="10">
        <v>44070</v>
      </c>
      <c r="D573" s="5">
        <v>3</v>
      </c>
      <c r="E573" s="5">
        <v>405</v>
      </c>
      <c r="F573" s="40">
        <v>45.3705</v>
      </c>
      <c r="G573" s="40">
        <v>136.11150000000001</v>
      </c>
      <c r="H573" t="str">
        <f>VLOOKUP(Table8[[#This Row],[Supplier]],Table37[[Vendor_ID]:[Reputation Test]],12,0)</f>
        <v>F</v>
      </c>
      <c r="I573">
        <f>VLOOKUP(Table8[[#This Row],[PurchaseOrderID]],Purchase_Order!$A$2:$E$1228,5,0)</f>
        <v>1672</v>
      </c>
      <c r="K573">
        <f>COUNTIFS(Table37[ProductID],Table8[[#This Row],[ProductID]],Table37[Reputation Test],Table8[[#This Row],[REPUTASI]],Table37[Price],"&lt;"&amp;Table8[[#This Row],[UnitPrice]])</f>
        <v>1</v>
      </c>
      <c r="L573" s="80" t="str">
        <f>IF(Table8[[#This Row],[test]]&gt;0,"Ada vendor yang menjual produk dengan harga lebih murah","")</f>
        <v>Ada vendor yang menjual produk dengan harga lebih murah</v>
      </c>
    </row>
    <row r="574" spans="1:12" x14ac:dyDescent="0.25">
      <c r="A574" s="4">
        <v>541</v>
      </c>
      <c r="B574" s="4">
        <v>1217</v>
      </c>
      <c r="C574" s="11">
        <v>44070</v>
      </c>
      <c r="D574" s="4">
        <v>3</v>
      </c>
      <c r="E574" s="4">
        <v>406</v>
      </c>
      <c r="F574" s="41">
        <v>43.270499999999998</v>
      </c>
      <c r="G574" s="41">
        <v>129.8115</v>
      </c>
      <c r="H574" t="str">
        <f>VLOOKUP(Table8[[#This Row],[Supplier]],Table37[[Vendor_ID]:[Reputation Test]],12,0)</f>
        <v>F</v>
      </c>
      <c r="I574">
        <f>VLOOKUP(Table8[[#This Row],[PurchaseOrderID]],Purchase_Order!$A$2:$E$1228,5,0)</f>
        <v>1672</v>
      </c>
      <c r="K574">
        <f>COUNTIFS(Table37[ProductID],Table8[[#This Row],[ProductID]],Table37[Reputation Test],Table8[[#This Row],[REPUTASI]],Table37[Price],"&lt;"&amp;Table8[[#This Row],[UnitPrice]])</f>
        <v>1</v>
      </c>
      <c r="L574" s="80" t="str">
        <f>IF(Table8[[#This Row],[test]]&gt;0,"Ada vendor yang menjual produk dengan harga lebih murah","")</f>
        <v>Ada vendor yang menjual produk dengan harga lebih murah</v>
      </c>
    </row>
    <row r="575" spans="1:12" x14ac:dyDescent="0.25">
      <c r="A575" s="5">
        <v>542</v>
      </c>
      <c r="B575" s="5">
        <v>1218</v>
      </c>
      <c r="C575" s="10">
        <v>44070</v>
      </c>
      <c r="D575" s="5">
        <v>550</v>
      </c>
      <c r="E575" s="5">
        <v>525</v>
      </c>
      <c r="F575" s="40">
        <v>2.3205</v>
      </c>
      <c r="G575" s="40">
        <v>1276.2750000000001</v>
      </c>
      <c r="H575" t="str">
        <f>VLOOKUP(Table8[[#This Row],[Supplier]],Table37[[Vendor_ID]:[Reputation Test]],12,0)</f>
        <v>B</v>
      </c>
      <c r="I575">
        <f>VLOOKUP(Table8[[#This Row],[PurchaseOrderID]],Purchase_Order!$A$2:$E$1228,5,0)</f>
        <v>1600</v>
      </c>
      <c r="K575">
        <f>COUNTIFS(Table37[ProductID],Table8[[#This Row],[ProductID]],Table37[Reputation Test],Table8[[#This Row],[REPUTASI]],Table37[Price],"&lt;"&amp;Table8[[#This Row],[UnitPrice]])</f>
        <v>1</v>
      </c>
      <c r="L575" s="80" t="str">
        <f>IF(Table8[[#This Row],[test]]&gt;0,"Ada vendor yang menjual produk dengan harga lebih murah","")</f>
        <v>Ada vendor yang menjual produk dengan harga lebih murah</v>
      </c>
    </row>
    <row r="576" spans="1:12" x14ac:dyDescent="0.25">
      <c r="A576" s="4">
        <v>543</v>
      </c>
      <c r="B576" s="4">
        <v>1219</v>
      </c>
      <c r="C576" s="11">
        <v>44070</v>
      </c>
      <c r="D576" s="4">
        <v>550</v>
      </c>
      <c r="E576" s="4">
        <v>526</v>
      </c>
      <c r="F576" s="41">
        <v>3.6435</v>
      </c>
      <c r="G576" s="41">
        <v>2003.925</v>
      </c>
      <c r="H576" t="str">
        <f>VLOOKUP(Table8[[#This Row],[Supplier]],Table37[[Vendor_ID]:[Reputation Test]],12,0)</f>
        <v>B</v>
      </c>
      <c r="I576">
        <f>VLOOKUP(Table8[[#This Row],[PurchaseOrderID]],Purchase_Order!$A$2:$E$1228,5,0)</f>
        <v>1522</v>
      </c>
      <c r="K576">
        <f>COUNTIFS(Table37[ProductID],Table8[[#This Row],[ProductID]],Table37[Reputation Test],Table8[[#This Row],[REPUTASI]],Table37[Price],"&lt;"&amp;Table8[[#This Row],[UnitPrice]])</f>
        <v>1</v>
      </c>
      <c r="L576" s="80" t="str">
        <f>IF(Table8[[#This Row],[test]]&gt;0,"Ada vendor yang menjual produk dengan harga lebih murah","")</f>
        <v>Ada vendor yang menjual produk dengan harga lebih murah</v>
      </c>
    </row>
    <row r="577" spans="1:12" x14ac:dyDescent="0.25">
      <c r="A577" s="5">
        <v>544</v>
      </c>
      <c r="B577" s="5">
        <v>1220</v>
      </c>
      <c r="C577" s="10">
        <v>44070</v>
      </c>
      <c r="D577" s="5">
        <v>550</v>
      </c>
      <c r="E577" s="5">
        <v>908</v>
      </c>
      <c r="F577" s="40">
        <v>21.0945</v>
      </c>
      <c r="G577" s="40">
        <v>11601.975</v>
      </c>
      <c r="H577" t="str">
        <f>VLOOKUP(Table8[[#This Row],[Supplier]],Table37[[Vendor_ID]:[Reputation Test]],12,0)</f>
        <v>F</v>
      </c>
      <c r="I577">
        <f>VLOOKUP(Table8[[#This Row],[PurchaseOrderID]],Purchase_Order!$A$2:$E$1228,5,0)</f>
        <v>1570</v>
      </c>
      <c r="K577">
        <f>COUNTIFS(Table37[ProductID],Table8[[#This Row],[ProductID]],Table37[Reputation Test],Table8[[#This Row],[REPUTASI]],Table37[Price],"&lt;"&amp;Table8[[#This Row],[UnitPrice]])</f>
        <v>2</v>
      </c>
      <c r="L577" s="80" t="str">
        <f>IF(Table8[[#This Row],[test]]&gt;0,"Ada vendor yang menjual produk dengan harga lebih murah","")</f>
        <v>Ada vendor yang menjual produk dengan harga lebih murah</v>
      </c>
    </row>
    <row r="578" spans="1:12" x14ac:dyDescent="0.25">
      <c r="A578" s="4">
        <v>544</v>
      </c>
      <c r="B578" s="4">
        <v>1221</v>
      </c>
      <c r="C578" s="11">
        <v>44070</v>
      </c>
      <c r="D578" s="4">
        <v>550</v>
      </c>
      <c r="E578" s="4">
        <v>909</v>
      </c>
      <c r="F578" s="41">
        <v>30.439499999999999</v>
      </c>
      <c r="G578" s="41">
        <v>16741.724999999999</v>
      </c>
      <c r="H578" t="str">
        <f>VLOOKUP(Table8[[#This Row],[Supplier]],Table37[[Vendor_ID]:[Reputation Test]],12,0)</f>
        <v>F</v>
      </c>
      <c r="I578">
        <f>VLOOKUP(Table8[[#This Row],[PurchaseOrderID]],Purchase_Order!$A$2:$E$1228,5,0)</f>
        <v>1570</v>
      </c>
      <c r="K578">
        <f>COUNTIFS(Table37[ProductID],Table8[[#This Row],[ProductID]],Table37[Reputation Test],Table8[[#This Row],[REPUTASI]],Table37[Price],"&lt;"&amp;Table8[[#This Row],[UnitPrice]])</f>
        <v>2</v>
      </c>
      <c r="L578" s="80" t="str">
        <f>IF(Table8[[#This Row],[test]]&gt;0,"Ada vendor yang menjual produk dengan harga lebih murah","")</f>
        <v>Ada vendor yang menjual produk dengan harga lebih murah</v>
      </c>
    </row>
    <row r="579" spans="1:12" x14ac:dyDescent="0.25">
      <c r="A579" s="5">
        <v>545</v>
      </c>
      <c r="B579" s="5">
        <v>1222</v>
      </c>
      <c r="C579" s="10">
        <v>44070</v>
      </c>
      <c r="D579" s="5">
        <v>60</v>
      </c>
      <c r="E579" s="5">
        <v>356</v>
      </c>
      <c r="F579" s="40">
        <v>3.6015000000000001</v>
      </c>
      <c r="G579" s="40">
        <v>216.09</v>
      </c>
      <c r="H579" t="str">
        <f>VLOOKUP(Table8[[#This Row],[Supplier]],Table37[[Vendor_ID]:[Reputation Test]],12,0)</f>
        <v>F</v>
      </c>
      <c r="I579">
        <f>VLOOKUP(Table8[[#This Row],[PurchaseOrderID]],Purchase_Order!$A$2:$E$1228,5,0)</f>
        <v>1516</v>
      </c>
      <c r="K579">
        <f>COUNTIFS(Table37[ProductID],Table8[[#This Row],[ProductID]],Table37[Reputation Test],Table8[[#This Row],[REPUTASI]],Table37[Price],"&lt;"&amp;Table8[[#This Row],[UnitPrice]])</f>
        <v>2</v>
      </c>
      <c r="L579" s="80" t="str">
        <f>IF(Table8[[#This Row],[test]]&gt;0,"Ada vendor yang menjual produk dengan harga lebih murah","")</f>
        <v>Ada vendor yang menjual produk dengan harga lebih murah</v>
      </c>
    </row>
    <row r="580" spans="1:12" x14ac:dyDescent="0.25">
      <c r="A580" s="4">
        <v>545</v>
      </c>
      <c r="B580" s="4">
        <v>1223</v>
      </c>
      <c r="C580" s="11">
        <v>44070</v>
      </c>
      <c r="D580" s="4">
        <v>60</v>
      </c>
      <c r="E580" s="4">
        <v>357</v>
      </c>
      <c r="F580" s="41">
        <v>3.9794999999999998</v>
      </c>
      <c r="G580" s="41">
        <v>238.77</v>
      </c>
      <c r="H580" t="str">
        <f>VLOOKUP(Table8[[#This Row],[Supplier]],Table37[[Vendor_ID]:[Reputation Test]],12,0)</f>
        <v>F</v>
      </c>
      <c r="I580">
        <f>VLOOKUP(Table8[[#This Row],[PurchaseOrderID]],Purchase_Order!$A$2:$E$1228,5,0)</f>
        <v>1516</v>
      </c>
      <c r="K580">
        <f>COUNTIFS(Table37[ProductID],Table8[[#This Row],[ProductID]],Table37[Reputation Test],Table8[[#This Row],[REPUTASI]],Table37[Price],"&lt;"&amp;Table8[[#This Row],[UnitPrice]])</f>
        <v>1</v>
      </c>
      <c r="L580" s="80" t="str">
        <f>IF(Table8[[#This Row],[test]]&gt;0,"Ada vendor yang menjual produk dengan harga lebih murah","")</f>
        <v>Ada vendor yang menjual produk dengan harga lebih murah</v>
      </c>
    </row>
    <row r="581" spans="1:12" x14ac:dyDescent="0.25">
      <c r="A581" s="5">
        <v>546</v>
      </c>
      <c r="B581" s="5">
        <v>1224</v>
      </c>
      <c r="C581" s="10">
        <v>44070</v>
      </c>
      <c r="D581" s="5">
        <v>550</v>
      </c>
      <c r="E581" s="5">
        <v>935</v>
      </c>
      <c r="F581" s="40">
        <v>31.4895</v>
      </c>
      <c r="G581" s="40">
        <v>17319.224999999999</v>
      </c>
      <c r="H581" t="str">
        <f>VLOOKUP(Table8[[#This Row],[Supplier]],Table37[[Vendor_ID]:[Reputation Test]],12,0)</f>
        <v>F</v>
      </c>
      <c r="I581">
        <f>VLOOKUP(Table8[[#This Row],[PurchaseOrderID]],Purchase_Order!$A$2:$E$1228,5,0)</f>
        <v>1506</v>
      </c>
      <c r="K581">
        <f>COUNTIFS(Table37[ProductID],Table8[[#This Row],[ProductID]],Table37[Reputation Test],Table8[[#This Row],[REPUTASI]],Table37[Price],"&lt;"&amp;Table8[[#This Row],[UnitPrice]])</f>
        <v>2</v>
      </c>
      <c r="L581" s="80" t="str">
        <f>IF(Table8[[#This Row],[test]]&gt;0,"Ada vendor yang menjual produk dengan harga lebih murah","")</f>
        <v>Ada vendor yang menjual produk dengan harga lebih murah</v>
      </c>
    </row>
    <row r="582" spans="1:12" x14ac:dyDescent="0.25">
      <c r="A582" s="4">
        <v>546</v>
      </c>
      <c r="B582" s="4">
        <v>1225</v>
      </c>
      <c r="C582" s="11">
        <v>44070</v>
      </c>
      <c r="D582" s="4">
        <v>550</v>
      </c>
      <c r="E582" s="4">
        <v>936</v>
      </c>
      <c r="F582" s="41">
        <v>48.289499999999997</v>
      </c>
      <c r="G582" s="41">
        <v>26559.224999999999</v>
      </c>
      <c r="H582" t="str">
        <f>VLOOKUP(Table8[[#This Row],[Supplier]],Table37[[Vendor_ID]:[Reputation Test]],12,0)</f>
        <v>F</v>
      </c>
      <c r="I582">
        <f>VLOOKUP(Table8[[#This Row],[PurchaseOrderID]],Purchase_Order!$A$2:$E$1228,5,0)</f>
        <v>1506</v>
      </c>
      <c r="K582">
        <f>COUNTIFS(Table37[ProductID],Table8[[#This Row],[ProductID]],Table37[Reputation Test],Table8[[#This Row],[REPUTASI]],Table37[Price],"&lt;"&amp;Table8[[#This Row],[UnitPrice]])</f>
        <v>2</v>
      </c>
      <c r="L582" s="80" t="str">
        <f>IF(Table8[[#This Row],[test]]&gt;0,"Ada vendor yang menjual produk dengan harga lebih murah","")</f>
        <v>Ada vendor yang menjual produk dengan harga lebih murah</v>
      </c>
    </row>
    <row r="583" spans="1:12" x14ac:dyDescent="0.25">
      <c r="A583" s="5">
        <v>547</v>
      </c>
      <c r="B583" s="5">
        <v>1226</v>
      </c>
      <c r="C583" s="10">
        <v>44070</v>
      </c>
      <c r="D583" s="5">
        <v>550</v>
      </c>
      <c r="E583" s="5">
        <v>524</v>
      </c>
      <c r="F583" s="40">
        <v>12.967499999999999</v>
      </c>
      <c r="G583" s="40">
        <v>7132.125</v>
      </c>
      <c r="H583" t="str">
        <f>VLOOKUP(Table8[[#This Row],[Supplier]],Table37[[Vendor_ID]:[Reputation Test]],12,0)</f>
        <v>F</v>
      </c>
      <c r="I583">
        <f>VLOOKUP(Table8[[#This Row],[PurchaseOrderID]],Purchase_Order!$A$2:$E$1228,5,0)</f>
        <v>1626</v>
      </c>
      <c r="K583">
        <f>COUNTIFS(Table37[ProductID],Table8[[#This Row],[ProductID]],Table37[Reputation Test],Table8[[#This Row],[REPUTASI]],Table37[Price],"&lt;"&amp;Table8[[#This Row],[UnitPrice]])</f>
        <v>1</v>
      </c>
      <c r="L583" s="80" t="str">
        <f>IF(Table8[[#This Row],[test]]&gt;0,"Ada vendor yang menjual produk dengan harga lebih murah","")</f>
        <v>Ada vendor yang menjual produk dengan harga lebih murah</v>
      </c>
    </row>
    <row r="584" spans="1:12" x14ac:dyDescent="0.25">
      <c r="A584" s="4">
        <v>548</v>
      </c>
      <c r="B584" s="4">
        <v>1227</v>
      </c>
      <c r="C584" s="11">
        <v>44070</v>
      </c>
      <c r="D584" s="4">
        <v>550</v>
      </c>
      <c r="E584" s="4">
        <v>911</v>
      </c>
      <c r="F584" s="41">
        <v>21.0945</v>
      </c>
      <c r="G584" s="41">
        <v>11601.975</v>
      </c>
      <c r="H584" t="str">
        <f>VLOOKUP(Table8[[#This Row],[Supplier]],Table37[[Vendor_ID]:[Reputation Test]],12,0)</f>
        <v>F</v>
      </c>
      <c r="I584">
        <f>VLOOKUP(Table8[[#This Row],[PurchaseOrderID]],Purchase_Order!$A$2:$E$1228,5,0)</f>
        <v>1542</v>
      </c>
      <c r="K584">
        <f>COUNTIFS(Table37[ProductID],Table8[[#This Row],[ProductID]],Table37[Reputation Test],Table8[[#This Row],[REPUTASI]],Table37[Price],"&lt;"&amp;Table8[[#This Row],[UnitPrice]])</f>
        <v>2</v>
      </c>
      <c r="L584" s="80" t="str">
        <f>IF(Table8[[#This Row],[test]]&gt;0,"Ada vendor yang menjual produk dengan harga lebih murah","")</f>
        <v>Ada vendor yang menjual produk dengan harga lebih murah</v>
      </c>
    </row>
    <row r="585" spans="1:12" x14ac:dyDescent="0.25">
      <c r="A585" s="5">
        <v>548</v>
      </c>
      <c r="B585" s="5">
        <v>1228</v>
      </c>
      <c r="C585" s="10">
        <v>44070</v>
      </c>
      <c r="D585" s="5">
        <v>550</v>
      </c>
      <c r="E585" s="5">
        <v>912</v>
      </c>
      <c r="F585" s="40">
        <v>30.439499999999999</v>
      </c>
      <c r="G585" s="40">
        <v>16741.724999999999</v>
      </c>
      <c r="H585" t="str">
        <f>VLOOKUP(Table8[[#This Row],[Supplier]],Table37[[Vendor_ID]:[Reputation Test]],12,0)</f>
        <v>F</v>
      </c>
      <c r="I585">
        <f>VLOOKUP(Table8[[#This Row],[PurchaseOrderID]],Purchase_Order!$A$2:$E$1228,5,0)</f>
        <v>1542</v>
      </c>
      <c r="K585">
        <f>COUNTIFS(Table37[ProductID],Table8[[#This Row],[ProductID]],Table37[Reputation Test],Table8[[#This Row],[REPUTASI]],Table37[Price],"&lt;"&amp;Table8[[#This Row],[UnitPrice]])</f>
        <v>2</v>
      </c>
      <c r="L585" s="80" t="str">
        <f>IF(Table8[[#This Row],[test]]&gt;0,"Ada vendor yang menjual produk dengan harga lebih murah","")</f>
        <v>Ada vendor yang menjual produk dengan harga lebih murah</v>
      </c>
    </row>
    <row r="586" spans="1:12" x14ac:dyDescent="0.25">
      <c r="A586" s="4">
        <v>549</v>
      </c>
      <c r="B586" s="4">
        <v>1229</v>
      </c>
      <c r="C586" s="11">
        <v>44070</v>
      </c>
      <c r="D586" s="4">
        <v>550</v>
      </c>
      <c r="E586" s="4">
        <v>910</v>
      </c>
      <c r="F586" s="41">
        <v>40.939500000000002</v>
      </c>
      <c r="G586" s="41">
        <v>22516.724999999999</v>
      </c>
      <c r="H586" t="str">
        <f>VLOOKUP(Table8[[#This Row],[Supplier]],Table37[[Vendor_ID]:[Reputation Test]],12,0)</f>
        <v>B</v>
      </c>
      <c r="I586">
        <f>VLOOKUP(Table8[[#This Row],[PurchaseOrderID]],Purchase_Order!$A$2:$E$1228,5,0)</f>
        <v>1610</v>
      </c>
      <c r="K586">
        <f>COUNTIFS(Table37[ProductID],Table8[[#This Row],[ProductID]],Table37[Reputation Test],Table8[[#This Row],[REPUTASI]],Table37[Price],"&lt;"&amp;Table8[[#This Row],[UnitPrice]])</f>
        <v>1</v>
      </c>
      <c r="L586" s="80" t="str">
        <f>IF(Table8[[#This Row],[test]]&gt;0,"Ada vendor yang menjual produk dengan harga lebih murah","")</f>
        <v>Ada vendor yang menjual produk dengan harga lebih murah</v>
      </c>
    </row>
    <row r="587" spans="1:12" x14ac:dyDescent="0.25">
      <c r="A587" s="5">
        <v>550</v>
      </c>
      <c r="B587" s="5">
        <v>1230</v>
      </c>
      <c r="C587" s="10">
        <v>44070</v>
      </c>
      <c r="D587" s="5">
        <v>550</v>
      </c>
      <c r="E587" s="5">
        <v>937</v>
      </c>
      <c r="F587" s="40">
        <v>62.9895</v>
      </c>
      <c r="G587" s="40">
        <v>34644.224999999999</v>
      </c>
      <c r="H587" t="str">
        <f>VLOOKUP(Table8[[#This Row],[Supplier]],Table37[[Vendor_ID]:[Reputation Test]],12,0)</f>
        <v>B</v>
      </c>
      <c r="I587">
        <f>VLOOKUP(Table8[[#This Row],[PurchaseOrderID]],Purchase_Order!$A$2:$E$1228,5,0)</f>
        <v>1638</v>
      </c>
      <c r="K587">
        <f>COUNTIFS(Table37[ProductID],Table8[[#This Row],[ProductID]],Table37[Reputation Test],Table8[[#This Row],[REPUTASI]],Table37[Price],"&lt;"&amp;Table8[[#This Row],[UnitPrice]])</f>
        <v>1</v>
      </c>
      <c r="L587" s="80" t="str">
        <f>IF(Table8[[#This Row],[test]]&gt;0,"Ada vendor yang menjual produk dengan harga lebih murah","")</f>
        <v>Ada vendor yang menjual produk dengan harga lebih murah</v>
      </c>
    </row>
    <row r="588" spans="1:12" x14ac:dyDescent="0.25">
      <c r="A588" s="4">
        <v>551</v>
      </c>
      <c r="B588" s="4">
        <v>1231</v>
      </c>
      <c r="C588" s="11">
        <v>44070</v>
      </c>
      <c r="D588" s="4">
        <v>3</v>
      </c>
      <c r="E588" s="4">
        <v>468</v>
      </c>
      <c r="F588" s="41">
        <v>47.596499999999999</v>
      </c>
      <c r="G588" s="41">
        <v>142.7895</v>
      </c>
      <c r="H588" t="str">
        <f>VLOOKUP(Table8[[#This Row],[Supplier]],Table37[[Vendor_ID]:[Reputation Test]],12,0)</f>
        <v>A</v>
      </c>
      <c r="I588">
        <f>VLOOKUP(Table8[[#This Row],[PurchaseOrderID]],Purchase_Order!$A$2:$E$1228,5,0)</f>
        <v>1582</v>
      </c>
      <c r="K588">
        <f>COUNTIFS(Table37[ProductID],Table8[[#This Row],[ProductID]],Table37[Reputation Test],Table8[[#This Row],[REPUTASI]],Table37[Price],"&lt;"&amp;Table8[[#This Row],[UnitPrice]])</f>
        <v>1</v>
      </c>
      <c r="L588" s="80" t="str">
        <f>IF(Table8[[#This Row],[test]]&gt;0,"Ada vendor yang menjual produk dengan harga lebih murah","")</f>
        <v>Ada vendor yang menjual produk dengan harga lebih murah</v>
      </c>
    </row>
    <row r="589" spans="1:12" x14ac:dyDescent="0.25">
      <c r="A589" s="5">
        <v>551</v>
      </c>
      <c r="B589" s="5">
        <v>1232</v>
      </c>
      <c r="C589" s="10">
        <v>44070</v>
      </c>
      <c r="D589" s="5">
        <v>3</v>
      </c>
      <c r="E589" s="5">
        <v>469</v>
      </c>
      <c r="F589" s="40">
        <v>43.323</v>
      </c>
      <c r="G589" s="40">
        <v>129.96899999999999</v>
      </c>
      <c r="H589" t="str">
        <f>VLOOKUP(Table8[[#This Row],[Supplier]],Table37[[Vendor_ID]:[Reputation Test]],12,0)</f>
        <v>A</v>
      </c>
      <c r="I589">
        <f>VLOOKUP(Table8[[#This Row],[PurchaseOrderID]],Purchase_Order!$A$2:$E$1228,5,0)</f>
        <v>1582</v>
      </c>
      <c r="K589">
        <f>COUNTIFS(Table37[ProductID],Table8[[#This Row],[ProductID]],Table37[Reputation Test],Table8[[#This Row],[REPUTASI]],Table37[Price],"&lt;"&amp;Table8[[#This Row],[UnitPrice]])</f>
        <v>1</v>
      </c>
      <c r="L589" s="80" t="str">
        <f>IF(Table8[[#This Row],[test]]&gt;0,"Ada vendor yang menjual produk dengan harga lebih murah","")</f>
        <v>Ada vendor yang menjual produk dengan harga lebih murah</v>
      </c>
    </row>
    <row r="590" spans="1:12" x14ac:dyDescent="0.25">
      <c r="A590" s="4">
        <v>551</v>
      </c>
      <c r="B590" s="4">
        <v>1233</v>
      </c>
      <c r="C590" s="11">
        <v>44070</v>
      </c>
      <c r="D590" s="4">
        <v>3</v>
      </c>
      <c r="E590" s="4">
        <v>470</v>
      </c>
      <c r="F590" s="41">
        <v>41.222999999999999</v>
      </c>
      <c r="G590" s="41">
        <v>123.669</v>
      </c>
      <c r="H590" t="str">
        <f>VLOOKUP(Table8[[#This Row],[Supplier]],Table37[[Vendor_ID]:[Reputation Test]],12,0)</f>
        <v>A</v>
      </c>
      <c r="I590">
        <f>VLOOKUP(Table8[[#This Row],[PurchaseOrderID]],Purchase_Order!$A$2:$E$1228,5,0)</f>
        <v>1582</v>
      </c>
      <c r="K590">
        <f>COUNTIFS(Table37[ProductID],Table8[[#This Row],[ProductID]],Table37[Reputation Test],Table8[[#This Row],[REPUTASI]],Table37[Price],"&lt;"&amp;Table8[[#This Row],[UnitPrice]])</f>
        <v>1</v>
      </c>
      <c r="L590" s="80" t="str">
        <f>IF(Table8[[#This Row],[test]]&gt;0,"Ada vendor yang menjual produk dengan harga lebih murah","")</f>
        <v>Ada vendor yang menjual produk dengan harga lebih murah</v>
      </c>
    </row>
    <row r="591" spans="1:12" x14ac:dyDescent="0.25">
      <c r="A591" s="5">
        <v>551</v>
      </c>
      <c r="B591" s="5">
        <v>1234</v>
      </c>
      <c r="C591" s="10">
        <v>44070</v>
      </c>
      <c r="D591" s="5">
        <v>3</v>
      </c>
      <c r="E591" s="5">
        <v>471</v>
      </c>
      <c r="F591" s="40">
        <v>45.496499999999997</v>
      </c>
      <c r="G591" s="40">
        <v>136.48949999999999</v>
      </c>
      <c r="H591" t="str">
        <f>VLOOKUP(Table8[[#This Row],[Supplier]],Table37[[Vendor_ID]:[Reputation Test]],12,0)</f>
        <v>A</v>
      </c>
      <c r="I591">
        <f>VLOOKUP(Table8[[#This Row],[PurchaseOrderID]],Purchase_Order!$A$2:$E$1228,5,0)</f>
        <v>1582</v>
      </c>
      <c r="K591">
        <f>COUNTIFS(Table37[ProductID],Table8[[#This Row],[ProductID]],Table37[Reputation Test],Table8[[#This Row],[REPUTASI]],Table37[Price],"&lt;"&amp;Table8[[#This Row],[UnitPrice]])</f>
        <v>1</v>
      </c>
      <c r="L591" s="80" t="str">
        <f>IF(Table8[[#This Row],[test]]&gt;0,"Ada vendor yang menjual produk dengan harga lebih murah","")</f>
        <v>Ada vendor yang menjual produk dengan harga lebih murah</v>
      </c>
    </row>
    <row r="592" spans="1:12" x14ac:dyDescent="0.25">
      <c r="A592" s="4">
        <v>552</v>
      </c>
      <c r="B592" s="4">
        <v>1235</v>
      </c>
      <c r="C592" s="11">
        <v>44070</v>
      </c>
      <c r="D592" s="4">
        <v>3</v>
      </c>
      <c r="E592" s="4">
        <v>462</v>
      </c>
      <c r="F592" s="41">
        <v>47.680500000000002</v>
      </c>
      <c r="G592" s="41">
        <v>143.04150000000001</v>
      </c>
      <c r="H592" t="str">
        <f>VLOOKUP(Table8[[#This Row],[Supplier]],Table37[[Vendor_ID]:[Reputation Test]],12,0)</f>
        <v>B</v>
      </c>
      <c r="I592">
        <f>VLOOKUP(Table8[[#This Row],[PurchaseOrderID]],Purchase_Order!$A$2:$E$1228,5,0)</f>
        <v>1510</v>
      </c>
      <c r="K592">
        <f>COUNTIFS(Table37[ProductID],Table8[[#This Row],[ProductID]],Table37[Reputation Test],Table8[[#This Row],[REPUTASI]],Table37[Price],"&lt;"&amp;Table8[[#This Row],[UnitPrice]])</f>
        <v>1</v>
      </c>
      <c r="L592" s="80" t="str">
        <f>IF(Table8[[#This Row],[test]]&gt;0,"Ada vendor yang menjual produk dengan harga lebih murah","")</f>
        <v>Ada vendor yang menjual produk dengan harga lebih murah</v>
      </c>
    </row>
    <row r="593" spans="1:12" x14ac:dyDescent="0.25">
      <c r="A593" s="5">
        <v>553</v>
      </c>
      <c r="B593" s="5">
        <v>1236</v>
      </c>
      <c r="C593" s="10">
        <v>44070</v>
      </c>
      <c r="D593" s="5">
        <v>550</v>
      </c>
      <c r="E593" s="5">
        <v>510</v>
      </c>
      <c r="F593" s="40">
        <v>23.404499999999999</v>
      </c>
      <c r="G593" s="40">
        <v>12872.475</v>
      </c>
      <c r="H593" t="str">
        <f>VLOOKUP(Table8[[#This Row],[Supplier]],Table37[[Vendor_ID]:[Reputation Test]],12,0)</f>
        <v>F</v>
      </c>
      <c r="I593">
        <f>VLOOKUP(Table8[[#This Row],[PurchaseOrderID]],Purchase_Order!$A$2:$E$1228,5,0)</f>
        <v>1526</v>
      </c>
      <c r="K593">
        <f>COUNTIFS(Table37[ProductID],Table8[[#This Row],[ProductID]],Table37[Reputation Test],Table8[[#This Row],[REPUTASI]],Table37[Price],"&lt;"&amp;Table8[[#This Row],[UnitPrice]])</f>
        <v>1</v>
      </c>
      <c r="L593" s="80" t="str">
        <f>IF(Table8[[#This Row],[test]]&gt;0,"Ada vendor yang menjual produk dengan harga lebih murah","")</f>
        <v>Ada vendor yang menjual produk dengan harga lebih murah</v>
      </c>
    </row>
    <row r="594" spans="1:12" x14ac:dyDescent="0.25">
      <c r="A594" s="4">
        <v>553</v>
      </c>
      <c r="B594" s="4">
        <v>1237</v>
      </c>
      <c r="C594" s="11">
        <v>44070</v>
      </c>
      <c r="D594" s="4">
        <v>550</v>
      </c>
      <c r="E594" s="4">
        <v>511</v>
      </c>
      <c r="F594" s="41">
        <v>27.867000000000001</v>
      </c>
      <c r="G594" s="41">
        <v>15326.85</v>
      </c>
      <c r="H594" t="str">
        <f>VLOOKUP(Table8[[#This Row],[Supplier]],Table37[[Vendor_ID]:[Reputation Test]],12,0)</f>
        <v>F</v>
      </c>
      <c r="I594">
        <f>VLOOKUP(Table8[[#This Row],[PurchaseOrderID]],Purchase_Order!$A$2:$E$1228,5,0)</f>
        <v>1526</v>
      </c>
      <c r="K594">
        <f>COUNTIFS(Table37[ProductID],Table8[[#This Row],[ProductID]],Table37[Reputation Test],Table8[[#This Row],[REPUTASI]],Table37[Price],"&lt;"&amp;Table8[[#This Row],[UnitPrice]])</f>
        <v>1</v>
      </c>
      <c r="L594" s="80" t="str">
        <f>IF(Table8[[#This Row],[test]]&gt;0,"Ada vendor yang menjual produk dengan harga lebih murah","")</f>
        <v>Ada vendor yang menjual produk dengan harga lebih murah</v>
      </c>
    </row>
    <row r="595" spans="1:12" x14ac:dyDescent="0.25">
      <c r="A595" s="5">
        <v>554</v>
      </c>
      <c r="B595" s="5">
        <v>1238</v>
      </c>
      <c r="C595" s="10">
        <v>44070</v>
      </c>
      <c r="D595" s="5">
        <v>550</v>
      </c>
      <c r="E595" s="5">
        <v>527</v>
      </c>
      <c r="F595" s="40">
        <v>6.7515000000000001</v>
      </c>
      <c r="G595" s="40">
        <v>3713.3249999999998</v>
      </c>
      <c r="H595" t="str">
        <f>VLOOKUP(Table8[[#This Row],[Supplier]],Table37[[Vendor_ID]:[Reputation Test]],12,0)</f>
        <v>B</v>
      </c>
      <c r="I595">
        <f>VLOOKUP(Table8[[#This Row],[PurchaseOrderID]],Purchase_Order!$A$2:$E$1228,5,0)</f>
        <v>1644</v>
      </c>
      <c r="K595">
        <f>COUNTIFS(Table37[ProductID],Table8[[#This Row],[ProductID]],Table37[Reputation Test],Table8[[#This Row],[REPUTASI]],Table37[Price],"&lt;"&amp;Table8[[#This Row],[UnitPrice]])</f>
        <v>1</v>
      </c>
      <c r="L595" s="80" t="str">
        <f>IF(Table8[[#This Row],[test]]&gt;0,"Ada vendor yang menjual produk dengan harga lebih murah","")</f>
        <v>Ada vendor yang menjual produk dengan harga lebih murah</v>
      </c>
    </row>
    <row r="596" spans="1:12" x14ac:dyDescent="0.25">
      <c r="A596" s="4">
        <v>555</v>
      </c>
      <c r="B596" s="4">
        <v>1239</v>
      </c>
      <c r="C596" s="11">
        <v>44070</v>
      </c>
      <c r="D596" s="4">
        <v>550</v>
      </c>
      <c r="E596" s="4">
        <v>509</v>
      </c>
      <c r="F596" s="41">
        <v>36.277500000000003</v>
      </c>
      <c r="G596" s="41">
        <v>19952.625</v>
      </c>
      <c r="H596" t="str">
        <f>VLOOKUP(Table8[[#This Row],[Supplier]],Table37[[Vendor_ID]:[Reputation Test]],12,0)</f>
        <v>F</v>
      </c>
      <c r="I596">
        <f>VLOOKUP(Table8[[#This Row],[PurchaseOrderID]],Purchase_Order!$A$2:$E$1228,5,0)</f>
        <v>1680</v>
      </c>
      <c r="K596">
        <f>COUNTIFS(Table37[ProductID],Table8[[#This Row],[ProductID]],Table37[Reputation Test],Table8[[#This Row],[REPUTASI]],Table37[Price],"&lt;"&amp;Table8[[#This Row],[UnitPrice]])</f>
        <v>1</v>
      </c>
      <c r="L596" s="80" t="str">
        <f>IF(Table8[[#This Row],[test]]&gt;0,"Ada vendor yang menjual produk dengan harga lebih murah","")</f>
        <v>Ada vendor yang menjual produk dengan harga lebih murah</v>
      </c>
    </row>
    <row r="597" spans="1:12" x14ac:dyDescent="0.25">
      <c r="A597" s="5">
        <v>556</v>
      </c>
      <c r="B597" s="5">
        <v>1240</v>
      </c>
      <c r="C597" s="10">
        <v>44070</v>
      </c>
      <c r="D597" s="5">
        <v>60</v>
      </c>
      <c r="E597" s="5">
        <v>492</v>
      </c>
      <c r="F597" s="40">
        <v>50.746499999999997</v>
      </c>
      <c r="G597" s="40">
        <v>3044.79</v>
      </c>
      <c r="H597" t="str">
        <f>VLOOKUP(Table8[[#This Row],[Supplier]],Table37[[Vendor_ID]:[Reputation Test]],12,0)</f>
        <v>F</v>
      </c>
      <c r="I597">
        <f>VLOOKUP(Table8[[#This Row],[PurchaseOrderID]],Purchase_Order!$A$2:$E$1228,5,0)</f>
        <v>1584</v>
      </c>
      <c r="K597">
        <f>COUNTIFS(Table37[ProductID],Table8[[#This Row],[ProductID]],Table37[Reputation Test],Table8[[#This Row],[REPUTASI]],Table37[Price],"&lt;"&amp;Table8[[#This Row],[UnitPrice]])</f>
        <v>2</v>
      </c>
      <c r="L597" s="80" t="str">
        <f>IF(Table8[[#This Row],[test]]&gt;0,"Ada vendor yang menjual produk dengan harga lebih murah","")</f>
        <v>Ada vendor yang menjual produk dengan harga lebih murah</v>
      </c>
    </row>
    <row r="598" spans="1:12" x14ac:dyDescent="0.25">
      <c r="A598" s="4">
        <v>556</v>
      </c>
      <c r="B598" s="4">
        <v>1241</v>
      </c>
      <c r="C598" s="11">
        <v>44070</v>
      </c>
      <c r="D598" s="4">
        <v>60</v>
      </c>
      <c r="E598" s="4">
        <v>493</v>
      </c>
      <c r="F598" s="41">
        <v>58.264499999999998</v>
      </c>
      <c r="G598" s="41">
        <v>3495.87</v>
      </c>
      <c r="H598" t="str">
        <f>VLOOKUP(Table8[[#This Row],[Supplier]],Table37[[Vendor_ID]:[Reputation Test]],12,0)</f>
        <v>F</v>
      </c>
      <c r="I598">
        <f>VLOOKUP(Table8[[#This Row],[PurchaseOrderID]],Purchase_Order!$A$2:$E$1228,5,0)</f>
        <v>1584</v>
      </c>
      <c r="K598">
        <f>COUNTIFS(Table37[ProductID],Table8[[#This Row],[ProductID]],Table37[Reputation Test],Table8[[#This Row],[REPUTASI]],Table37[Price],"&lt;"&amp;Table8[[#This Row],[UnitPrice]])</f>
        <v>2</v>
      </c>
      <c r="L598" s="80" t="str">
        <f>IF(Table8[[#This Row],[test]]&gt;0,"Ada vendor yang menjual produk dengan harga lebih murah","")</f>
        <v>Ada vendor yang menjual produk dengan harga lebih murah</v>
      </c>
    </row>
    <row r="599" spans="1:12" x14ac:dyDescent="0.25">
      <c r="A599" s="5">
        <v>556</v>
      </c>
      <c r="B599" s="5">
        <v>1242</v>
      </c>
      <c r="C599" s="10">
        <v>44070</v>
      </c>
      <c r="D599" s="5">
        <v>60</v>
      </c>
      <c r="E599" s="5">
        <v>494</v>
      </c>
      <c r="F599" s="40">
        <v>50.746499999999997</v>
      </c>
      <c r="G599" s="40">
        <v>3044.79</v>
      </c>
      <c r="H599" t="str">
        <f>VLOOKUP(Table8[[#This Row],[Supplier]],Table37[[Vendor_ID]:[Reputation Test]],12,0)</f>
        <v>F</v>
      </c>
      <c r="I599">
        <f>VLOOKUP(Table8[[#This Row],[PurchaseOrderID]],Purchase_Order!$A$2:$E$1228,5,0)</f>
        <v>1584</v>
      </c>
      <c r="K599">
        <f>COUNTIFS(Table37[ProductID],Table8[[#This Row],[ProductID]],Table37[Reputation Test],Table8[[#This Row],[REPUTASI]],Table37[Price],"&lt;"&amp;Table8[[#This Row],[UnitPrice]])</f>
        <v>2</v>
      </c>
      <c r="L599" s="80" t="str">
        <f>IF(Table8[[#This Row],[test]]&gt;0,"Ada vendor yang menjual produk dengan harga lebih murah","")</f>
        <v>Ada vendor yang menjual produk dengan harga lebih murah</v>
      </c>
    </row>
    <row r="600" spans="1:12" x14ac:dyDescent="0.25">
      <c r="A600" s="4">
        <v>556</v>
      </c>
      <c r="B600" s="4">
        <v>1243</v>
      </c>
      <c r="C600" s="11">
        <v>44070</v>
      </c>
      <c r="D600" s="4">
        <v>60</v>
      </c>
      <c r="E600" s="4">
        <v>495</v>
      </c>
      <c r="F600" s="41">
        <v>62.926499999999997</v>
      </c>
      <c r="G600" s="41">
        <v>3775.59</v>
      </c>
      <c r="H600" t="str">
        <f>VLOOKUP(Table8[[#This Row],[Supplier]],Table37[[Vendor_ID]:[Reputation Test]],12,0)</f>
        <v>F</v>
      </c>
      <c r="I600">
        <f>VLOOKUP(Table8[[#This Row],[PurchaseOrderID]],Purchase_Order!$A$2:$E$1228,5,0)</f>
        <v>1584</v>
      </c>
      <c r="K600">
        <f>COUNTIFS(Table37[ProductID],Table8[[#This Row],[ProductID]],Table37[Reputation Test],Table8[[#This Row],[REPUTASI]],Table37[Price],"&lt;"&amp;Table8[[#This Row],[UnitPrice]])</f>
        <v>2</v>
      </c>
      <c r="L600" s="80" t="str">
        <f>IF(Table8[[#This Row],[test]]&gt;0,"Ada vendor yang menjual produk dengan harga lebih murah","")</f>
        <v>Ada vendor yang menjual produk dengan harga lebih murah</v>
      </c>
    </row>
    <row r="601" spans="1:12" x14ac:dyDescent="0.25">
      <c r="A601" s="5">
        <v>557</v>
      </c>
      <c r="B601" s="5">
        <v>1244</v>
      </c>
      <c r="C601" s="10">
        <v>44071</v>
      </c>
      <c r="D601" s="5">
        <v>550</v>
      </c>
      <c r="E601" s="5">
        <v>523</v>
      </c>
      <c r="F601" s="40">
        <v>10.384499999999999</v>
      </c>
      <c r="G601" s="40">
        <v>5711.4750000000004</v>
      </c>
      <c r="H601" t="str">
        <f>VLOOKUP(Table8[[#This Row],[Supplier]],Table37[[Vendor_ID]:[Reputation Test]],12,0)</f>
        <v>B</v>
      </c>
      <c r="I601">
        <f>VLOOKUP(Table8[[#This Row],[PurchaseOrderID]],Purchase_Order!$A$2:$E$1228,5,0)</f>
        <v>1620</v>
      </c>
      <c r="K601">
        <f>COUNTIFS(Table37[ProductID],Table8[[#This Row],[ProductID]],Table37[Reputation Test],Table8[[#This Row],[REPUTASI]],Table37[Price],"&lt;"&amp;Table8[[#This Row],[UnitPrice]])</f>
        <v>1</v>
      </c>
      <c r="L601" s="80" t="str">
        <f>IF(Table8[[#This Row],[test]]&gt;0,"Ada vendor yang menjual produk dengan harga lebih murah","")</f>
        <v>Ada vendor yang menjual produk dengan harga lebih murah</v>
      </c>
    </row>
    <row r="602" spans="1:12" x14ac:dyDescent="0.25">
      <c r="A602" s="4">
        <v>558</v>
      </c>
      <c r="B602" s="4">
        <v>1245</v>
      </c>
      <c r="C602" s="11">
        <v>44071</v>
      </c>
      <c r="D602" s="4">
        <v>3</v>
      </c>
      <c r="E602" s="4">
        <v>422</v>
      </c>
      <c r="F602" s="41">
        <v>47.680500000000002</v>
      </c>
      <c r="G602" s="41">
        <v>143.04150000000001</v>
      </c>
      <c r="H602" t="str">
        <f>VLOOKUP(Table8[[#This Row],[Supplier]],Table37[[Vendor_ID]:[Reputation Test]],12,0)</f>
        <v>B</v>
      </c>
      <c r="I602">
        <f>VLOOKUP(Table8[[#This Row],[PurchaseOrderID]],Purchase_Order!$A$2:$E$1228,5,0)</f>
        <v>1666</v>
      </c>
      <c r="K602">
        <f>COUNTIFS(Table37[ProductID],Table8[[#This Row],[ProductID]],Table37[Reputation Test],Table8[[#This Row],[REPUTASI]],Table37[Price],"&lt;"&amp;Table8[[#This Row],[UnitPrice]])</f>
        <v>3</v>
      </c>
      <c r="L602" s="80" t="str">
        <f>IF(Table8[[#This Row],[test]]&gt;0,"Ada vendor yang menjual produk dengan harga lebih murah","")</f>
        <v>Ada vendor yang menjual produk dengan harga lebih murah</v>
      </c>
    </row>
    <row r="603" spans="1:12" x14ac:dyDescent="0.25">
      <c r="A603" s="5">
        <v>558</v>
      </c>
      <c r="B603" s="5">
        <v>1246</v>
      </c>
      <c r="C603" s="10">
        <v>44071</v>
      </c>
      <c r="D603" s="5">
        <v>3</v>
      </c>
      <c r="E603" s="5">
        <v>423</v>
      </c>
      <c r="F603" s="40">
        <v>45.580500000000001</v>
      </c>
      <c r="G603" s="40">
        <v>136.7415</v>
      </c>
      <c r="H603" t="str">
        <f>VLOOKUP(Table8[[#This Row],[Supplier]],Table37[[Vendor_ID]:[Reputation Test]],12,0)</f>
        <v>B</v>
      </c>
      <c r="I603">
        <f>VLOOKUP(Table8[[#This Row],[PurchaseOrderID]],Purchase_Order!$A$2:$E$1228,5,0)</f>
        <v>1666</v>
      </c>
      <c r="K603">
        <f>COUNTIFS(Table37[ProductID],Table8[[#This Row],[ProductID]],Table37[Reputation Test],Table8[[#This Row],[REPUTASI]],Table37[Price],"&lt;"&amp;Table8[[#This Row],[UnitPrice]])</f>
        <v>3</v>
      </c>
      <c r="L603" s="80" t="str">
        <f>IF(Table8[[#This Row],[test]]&gt;0,"Ada vendor yang menjual produk dengan harga lebih murah","")</f>
        <v>Ada vendor yang menjual produk dengan harga lebih murah</v>
      </c>
    </row>
    <row r="604" spans="1:12" x14ac:dyDescent="0.25">
      <c r="A604" s="4">
        <v>558</v>
      </c>
      <c r="B604" s="4">
        <v>1247</v>
      </c>
      <c r="C604" s="11">
        <v>44071</v>
      </c>
      <c r="D604" s="4">
        <v>3</v>
      </c>
      <c r="E604" s="4">
        <v>424</v>
      </c>
      <c r="F604" s="41">
        <v>49.853999999999999</v>
      </c>
      <c r="G604" s="41">
        <v>149.56200000000001</v>
      </c>
      <c r="H604" t="str">
        <f>VLOOKUP(Table8[[#This Row],[Supplier]],Table37[[Vendor_ID]:[Reputation Test]],12,0)</f>
        <v>B</v>
      </c>
      <c r="I604">
        <f>VLOOKUP(Table8[[#This Row],[PurchaseOrderID]],Purchase_Order!$A$2:$E$1228,5,0)</f>
        <v>1666</v>
      </c>
      <c r="K604">
        <f>COUNTIFS(Table37[ProductID],Table8[[#This Row],[ProductID]],Table37[Reputation Test],Table8[[#This Row],[REPUTASI]],Table37[Price],"&lt;"&amp;Table8[[#This Row],[UnitPrice]])</f>
        <v>3</v>
      </c>
      <c r="L604" s="80" t="str">
        <f>IF(Table8[[#This Row],[test]]&gt;0,"Ada vendor yang menjual produk dengan harga lebih murah","")</f>
        <v>Ada vendor yang menjual produk dengan harga lebih murah</v>
      </c>
    </row>
    <row r="605" spans="1:12" x14ac:dyDescent="0.25">
      <c r="A605" s="5">
        <v>558</v>
      </c>
      <c r="B605" s="5">
        <v>1248</v>
      </c>
      <c r="C605" s="10">
        <v>44071</v>
      </c>
      <c r="D605" s="5">
        <v>3</v>
      </c>
      <c r="E605" s="5">
        <v>425</v>
      </c>
      <c r="F605" s="40">
        <v>45.580500000000001</v>
      </c>
      <c r="G605" s="40">
        <v>136.7415</v>
      </c>
      <c r="H605" t="str">
        <f>VLOOKUP(Table8[[#This Row],[Supplier]],Table37[[Vendor_ID]:[Reputation Test]],12,0)</f>
        <v>B</v>
      </c>
      <c r="I605">
        <f>VLOOKUP(Table8[[#This Row],[PurchaseOrderID]],Purchase_Order!$A$2:$E$1228,5,0)</f>
        <v>1666</v>
      </c>
      <c r="K605">
        <f>COUNTIFS(Table37[ProductID],Table8[[#This Row],[ProductID]],Table37[Reputation Test],Table8[[#This Row],[REPUTASI]],Table37[Price],"&lt;"&amp;Table8[[#This Row],[UnitPrice]])</f>
        <v>3</v>
      </c>
      <c r="L605" s="80" t="str">
        <f>IF(Table8[[#This Row],[test]]&gt;0,"Ada vendor yang menjual produk dengan harga lebih murah","")</f>
        <v>Ada vendor yang menjual produk dengan harga lebih murah</v>
      </c>
    </row>
    <row r="606" spans="1:12" x14ac:dyDescent="0.25">
      <c r="A606" s="4">
        <v>558</v>
      </c>
      <c r="B606" s="4">
        <v>1249</v>
      </c>
      <c r="C606" s="11">
        <v>44071</v>
      </c>
      <c r="D606" s="4">
        <v>3</v>
      </c>
      <c r="E606" s="4">
        <v>426</v>
      </c>
      <c r="F606" s="41">
        <v>43.480499999999999</v>
      </c>
      <c r="G606" s="41">
        <v>130.44149999999999</v>
      </c>
      <c r="H606" t="str">
        <f>VLOOKUP(Table8[[#This Row],[Supplier]],Table37[[Vendor_ID]:[Reputation Test]],12,0)</f>
        <v>B</v>
      </c>
      <c r="I606">
        <f>VLOOKUP(Table8[[#This Row],[PurchaseOrderID]],Purchase_Order!$A$2:$E$1228,5,0)</f>
        <v>1666</v>
      </c>
      <c r="K606">
        <f>COUNTIFS(Table37[ProductID],Table8[[#This Row],[ProductID]],Table37[Reputation Test],Table8[[#This Row],[REPUTASI]],Table37[Price],"&lt;"&amp;Table8[[#This Row],[UnitPrice]])</f>
        <v>3</v>
      </c>
      <c r="L606" s="80" t="str">
        <f>IF(Table8[[#This Row],[test]]&gt;0,"Ada vendor yang menjual produk dengan harga lebih murah","")</f>
        <v>Ada vendor yang menjual produk dengan harga lebih murah</v>
      </c>
    </row>
    <row r="607" spans="1:12" x14ac:dyDescent="0.25">
      <c r="A607" s="5">
        <v>559</v>
      </c>
      <c r="B607" s="5">
        <v>1250</v>
      </c>
      <c r="C607" s="10">
        <v>44071</v>
      </c>
      <c r="D607" s="5">
        <v>3</v>
      </c>
      <c r="E607" s="5">
        <v>490</v>
      </c>
      <c r="F607" s="40">
        <v>12.7155</v>
      </c>
      <c r="G607" s="40">
        <v>38.146500000000003</v>
      </c>
      <c r="H607" t="str">
        <f>VLOOKUP(Table8[[#This Row],[Supplier]],Table37[[Vendor_ID]:[Reputation Test]],12,0)</f>
        <v>A</v>
      </c>
      <c r="I607">
        <f>VLOOKUP(Table8[[#This Row],[PurchaseOrderID]],Purchase_Order!$A$2:$E$1228,5,0)</f>
        <v>1592</v>
      </c>
      <c r="K607">
        <f>COUNTIFS(Table37[ProductID],Table8[[#This Row],[ProductID]],Table37[Reputation Test],Table8[[#This Row],[REPUTASI]],Table37[Price],"&lt;"&amp;Table8[[#This Row],[UnitPrice]])</f>
        <v>1</v>
      </c>
      <c r="L607" s="80" t="str">
        <f>IF(Table8[[#This Row],[test]]&gt;0,"Ada vendor yang menjual produk dengan harga lebih murah","")</f>
        <v>Ada vendor yang menjual produk dengan harga lebih murah</v>
      </c>
    </row>
    <row r="608" spans="1:12" x14ac:dyDescent="0.25">
      <c r="A608" s="4">
        <v>559</v>
      </c>
      <c r="B608" s="4">
        <v>1251</v>
      </c>
      <c r="C608" s="11">
        <v>44071</v>
      </c>
      <c r="D608" s="4">
        <v>3</v>
      </c>
      <c r="E608" s="4">
        <v>491</v>
      </c>
      <c r="F608" s="41">
        <v>19.939499999999999</v>
      </c>
      <c r="G608" s="41">
        <v>59.8185</v>
      </c>
      <c r="H608" t="str">
        <f>VLOOKUP(Table8[[#This Row],[Supplier]],Table37[[Vendor_ID]:[Reputation Test]],12,0)</f>
        <v>A</v>
      </c>
      <c r="I608">
        <f>VLOOKUP(Table8[[#This Row],[PurchaseOrderID]],Purchase_Order!$A$2:$E$1228,5,0)</f>
        <v>1592</v>
      </c>
      <c r="K608">
        <f>COUNTIFS(Table37[ProductID],Table8[[#This Row],[ProductID]],Table37[Reputation Test],Table8[[#This Row],[REPUTASI]],Table37[Price],"&lt;"&amp;Table8[[#This Row],[UnitPrice]])</f>
        <v>2</v>
      </c>
      <c r="L608" s="80" t="str">
        <f>IF(Table8[[#This Row],[test]]&gt;0,"Ada vendor yang menjual produk dengan harga lebih murah","")</f>
        <v>Ada vendor yang menjual produk dengan harga lebih murah</v>
      </c>
    </row>
    <row r="609" spans="1:12" x14ac:dyDescent="0.25">
      <c r="A609" s="5">
        <v>560</v>
      </c>
      <c r="B609" s="5">
        <v>1252</v>
      </c>
      <c r="C609" s="10">
        <v>44071</v>
      </c>
      <c r="D609" s="5">
        <v>3</v>
      </c>
      <c r="E609" s="5">
        <v>528</v>
      </c>
      <c r="F609" s="40">
        <v>38.156999999999996</v>
      </c>
      <c r="G609" s="40">
        <v>114.471</v>
      </c>
      <c r="H609" t="str">
        <f>VLOOKUP(Table8[[#This Row],[Supplier]],Table37[[Vendor_ID]:[Reputation Test]],12,0)</f>
        <v>A</v>
      </c>
      <c r="I609">
        <f>VLOOKUP(Table8[[#This Row],[PurchaseOrderID]],Purchase_Order!$A$2:$E$1228,5,0)</f>
        <v>1618</v>
      </c>
      <c r="K609">
        <f>COUNTIFS(Table37[ProductID],Table8[[#This Row],[ProductID]],Table37[Reputation Test],Table8[[#This Row],[REPUTASI]],Table37[Price],"&lt;"&amp;Table8[[#This Row],[UnitPrice]])</f>
        <v>1</v>
      </c>
      <c r="L609" s="80" t="str">
        <f>IF(Table8[[#This Row],[test]]&gt;0,"Ada vendor yang menjual produk dengan harga lebih murah","")</f>
        <v>Ada vendor yang menjual produk dengan harga lebih murah</v>
      </c>
    </row>
    <row r="610" spans="1:12" x14ac:dyDescent="0.25">
      <c r="A610" s="4">
        <v>561</v>
      </c>
      <c r="B610" s="4">
        <v>1253</v>
      </c>
      <c r="C610" s="11">
        <v>44071</v>
      </c>
      <c r="D610" s="4">
        <v>3</v>
      </c>
      <c r="E610" s="4">
        <v>505</v>
      </c>
      <c r="F610" s="41">
        <v>44.215499999999999</v>
      </c>
      <c r="G610" s="41">
        <v>132.6465</v>
      </c>
      <c r="H610" t="str">
        <f>VLOOKUP(Table8[[#This Row],[Supplier]],Table37[[Vendor_ID]:[Reputation Test]],12,0)</f>
        <v>B</v>
      </c>
      <c r="I610">
        <f>VLOOKUP(Table8[[#This Row],[PurchaseOrderID]],Purchase_Order!$A$2:$E$1228,5,0)</f>
        <v>1612</v>
      </c>
      <c r="K610">
        <f>COUNTIFS(Table37[ProductID],Table8[[#This Row],[ProductID]],Table37[Reputation Test],Table8[[#This Row],[REPUTASI]],Table37[Price],"&lt;"&amp;Table8[[#This Row],[UnitPrice]])</f>
        <v>1</v>
      </c>
      <c r="L610" s="80" t="str">
        <f>IF(Table8[[#This Row],[test]]&gt;0,"Ada vendor yang menjual produk dengan harga lebih murah","")</f>
        <v>Ada vendor yang menjual produk dengan harga lebih murah</v>
      </c>
    </row>
    <row r="611" spans="1:12" x14ac:dyDescent="0.25">
      <c r="A611" s="5">
        <v>562</v>
      </c>
      <c r="B611" s="5">
        <v>1254</v>
      </c>
      <c r="C611" s="10">
        <v>44071</v>
      </c>
      <c r="D611" s="5">
        <v>550</v>
      </c>
      <c r="E611" s="5">
        <v>938</v>
      </c>
      <c r="F611" s="40">
        <v>31.4895</v>
      </c>
      <c r="G611" s="40">
        <v>17319.224999999999</v>
      </c>
      <c r="H611" t="str">
        <f>VLOOKUP(Table8[[#This Row],[Supplier]],Table37[[Vendor_ID]:[Reputation Test]],12,0)</f>
        <v>F</v>
      </c>
      <c r="I611">
        <f>VLOOKUP(Table8[[#This Row],[PurchaseOrderID]],Purchase_Order!$A$2:$E$1228,5,0)</f>
        <v>1586</v>
      </c>
      <c r="K611">
        <f>COUNTIFS(Table37[ProductID],Table8[[#This Row],[ProductID]],Table37[Reputation Test],Table8[[#This Row],[REPUTASI]],Table37[Price],"&lt;"&amp;Table8[[#This Row],[UnitPrice]])</f>
        <v>2</v>
      </c>
      <c r="L611" s="80" t="str">
        <f>IF(Table8[[#This Row],[test]]&gt;0,"Ada vendor yang menjual produk dengan harga lebih murah","")</f>
        <v>Ada vendor yang menjual produk dengan harga lebih murah</v>
      </c>
    </row>
    <row r="612" spans="1:12" x14ac:dyDescent="0.25">
      <c r="A612" s="4">
        <v>562</v>
      </c>
      <c r="B612" s="4">
        <v>1255</v>
      </c>
      <c r="C612" s="11">
        <v>44071</v>
      </c>
      <c r="D612" s="4">
        <v>550</v>
      </c>
      <c r="E612" s="4">
        <v>939</v>
      </c>
      <c r="F612" s="41">
        <v>48.289499999999997</v>
      </c>
      <c r="G612" s="41">
        <v>26559.224999999999</v>
      </c>
      <c r="H612" t="str">
        <f>VLOOKUP(Table8[[#This Row],[Supplier]],Table37[[Vendor_ID]:[Reputation Test]],12,0)</f>
        <v>F</v>
      </c>
      <c r="I612">
        <f>VLOOKUP(Table8[[#This Row],[PurchaseOrderID]],Purchase_Order!$A$2:$E$1228,5,0)</f>
        <v>1586</v>
      </c>
      <c r="K612">
        <f>COUNTIFS(Table37[ProductID],Table8[[#This Row],[ProductID]],Table37[Reputation Test],Table8[[#This Row],[REPUTASI]],Table37[Price],"&lt;"&amp;Table8[[#This Row],[UnitPrice]])</f>
        <v>2</v>
      </c>
      <c r="L612" s="80" t="str">
        <f>IF(Table8[[#This Row],[test]]&gt;0,"Ada vendor yang menjual produk dengan harga lebih murah","")</f>
        <v>Ada vendor yang menjual produk dengan harga lebih murah</v>
      </c>
    </row>
    <row r="613" spans="1:12" x14ac:dyDescent="0.25">
      <c r="A613" s="5">
        <v>563</v>
      </c>
      <c r="B613" s="5">
        <v>1256</v>
      </c>
      <c r="C613" s="10">
        <v>44071</v>
      </c>
      <c r="D613" s="5">
        <v>60</v>
      </c>
      <c r="E613" s="5">
        <v>358</v>
      </c>
      <c r="F613" s="40">
        <v>6.9824999999999999</v>
      </c>
      <c r="G613" s="40">
        <v>418.95</v>
      </c>
      <c r="H613" t="str">
        <f>VLOOKUP(Table8[[#This Row],[Supplier]],Table37[[Vendor_ID]:[Reputation Test]],12,0)</f>
        <v>B</v>
      </c>
      <c r="I613">
        <f>VLOOKUP(Table8[[#This Row],[PurchaseOrderID]],Purchase_Order!$A$2:$E$1228,5,0)</f>
        <v>1500</v>
      </c>
      <c r="K613">
        <f>COUNTIFS(Table37[ProductID],Table8[[#This Row],[ProductID]],Table37[Reputation Test],Table8[[#This Row],[REPUTASI]],Table37[Price],"&lt;"&amp;Table8[[#This Row],[UnitPrice]])</f>
        <v>1</v>
      </c>
      <c r="L613" s="80" t="str">
        <f>IF(Table8[[#This Row],[test]]&gt;0,"Ada vendor yang menjual produk dengan harga lebih murah","")</f>
        <v>Ada vendor yang menjual produk dengan harga lebih murah</v>
      </c>
    </row>
    <row r="614" spans="1:12" x14ac:dyDescent="0.25">
      <c r="A614" s="4">
        <v>564</v>
      </c>
      <c r="B614" s="4">
        <v>1257</v>
      </c>
      <c r="C614" s="11">
        <v>44071</v>
      </c>
      <c r="D614" s="4">
        <v>3</v>
      </c>
      <c r="E614" s="4">
        <v>442</v>
      </c>
      <c r="F614" s="41">
        <v>43.480499999999999</v>
      </c>
      <c r="G614" s="41">
        <v>130.44149999999999</v>
      </c>
      <c r="H614" t="str">
        <f>VLOOKUP(Table8[[#This Row],[Supplier]],Table37[[Vendor_ID]:[Reputation Test]],12,0)</f>
        <v>A</v>
      </c>
      <c r="I614">
        <f>VLOOKUP(Table8[[#This Row],[PurchaseOrderID]],Purchase_Order!$A$2:$E$1228,5,0)</f>
        <v>1656</v>
      </c>
      <c r="K614">
        <f>COUNTIFS(Table37[ProductID],Table8[[#This Row],[ProductID]],Table37[Reputation Test],Table8[[#This Row],[REPUTASI]],Table37[Price],"&lt;"&amp;Table8[[#This Row],[UnitPrice]])</f>
        <v>2</v>
      </c>
      <c r="L614" s="80" t="str">
        <f>IF(Table8[[#This Row],[test]]&gt;0,"Ada vendor yang menjual produk dengan harga lebih murah","")</f>
        <v>Ada vendor yang menjual produk dengan harga lebih murah</v>
      </c>
    </row>
    <row r="615" spans="1:12" x14ac:dyDescent="0.25">
      <c r="A615" s="5">
        <v>564</v>
      </c>
      <c r="B615" s="5">
        <v>1258</v>
      </c>
      <c r="C615" s="10">
        <v>44071</v>
      </c>
      <c r="D615" s="5">
        <v>3</v>
      </c>
      <c r="E615" s="5">
        <v>443</v>
      </c>
      <c r="F615" s="40">
        <v>47.753999999999998</v>
      </c>
      <c r="G615" s="40">
        <v>143.262</v>
      </c>
      <c r="H615" t="str">
        <f>VLOOKUP(Table8[[#This Row],[Supplier]],Table37[[Vendor_ID]:[Reputation Test]],12,0)</f>
        <v>A</v>
      </c>
      <c r="I615">
        <f>VLOOKUP(Table8[[#This Row],[PurchaseOrderID]],Purchase_Order!$A$2:$E$1228,5,0)</f>
        <v>1656</v>
      </c>
      <c r="K615">
        <f>COUNTIFS(Table37[ProductID],Table8[[#This Row],[ProductID]],Table37[Reputation Test],Table8[[#This Row],[REPUTASI]],Table37[Price],"&lt;"&amp;Table8[[#This Row],[UnitPrice]])</f>
        <v>2</v>
      </c>
      <c r="L615" s="80" t="str">
        <f>IF(Table8[[#This Row],[test]]&gt;0,"Ada vendor yang menjual produk dengan harga lebih murah","")</f>
        <v>Ada vendor yang menjual produk dengan harga lebih murah</v>
      </c>
    </row>
    <row r="616" spans="1:12" x14ac:dyDescent="0.25">
      <c r="A616" s="4">
        <v>565</v>
      </c>
      <c r="B616" s="4">
        <v>1259</v>
      </c>
      <c r="C616" s="11">
        <v>44071</v>
      </c>
      <c r="D616" s="4">
        <v>60</v>
      </c>
      <c r="E616" s="4">
        <v>356</v>
      </c>
      <c r="F616" s="41">
        <v>3.3809999999999998</v>
      </c>
      <c r="G616" s="41">
        <v>202.86</v>
      </c>
      <c r="H616" t="str">
        <f>VLOOKUP(Table8[[#This Row],[Supplier]],Table37[[Vendor_ID]:[Reputation Test]],12,0)</f>
        <v>F</v>
      </c>
      <c r="I616">
        <f>VLOOKUP(Table8[[#This Row],[PurchaseOrderID]],Purchase_Order!$A$2:$E$1228,5,0)</f>
        <v>1572</v>
      </c>
      <c r="K616">
        <f>COUNTIFS(Table37[ProductID],Table8[[#This Row],[ProductID]],Table37[Reputation Test],Table8[[#This Row],[REPUTASI]],Table37[Price],"&lt;"&amp;Table8[[#This Row],[UnitPrice]])</f>
        <v>1</v>
      </c>
      <c r="L616" s="80" t="str">
        <f>IF(Table8[[#This Row],[test]]&gt;0,"Ada vendor yang menjual produk dengan harga lebih murah","")</f>
        <v>Ada vendor yang menjual produk dengan harga lebih murah</v>
      </c>
    </row>
    <row r="617" spans="1:12" x14ac:dyDescent="0.25">
      <c r="A617" s="5">
        <v>565</v>
      </c>
      <c r="B617" s="5">
        <v>1260</v>
      </c>
      <c r="C617" s="10">
        <v>44071</v>
      </c>
      <c r="D617" s="5">
        <v>60</v>
      </c>
      <c r="E617" s="5">
        <v>357</v>
      </c>
      <c r="F617" s="40">
        <v>4.3155000000000001</v>
      </c>
      <c r="G617" s="40">
        <v>258.93</v>
      </c>
      <c r="H617" t="str">
        <f>VLOOKUP(Table8[[#This Row],[Supplier]],Table37[[Vendor_ID]:[Reputation Test]],12,0)</f>
        <v>F</v>
      </c>
      <c r="I617">
        <f>VLOOKUP(Table8[[#This Row],[PurchaseOrderID]],Purchase_Order!$A$2:$E$1228,5,0)</f>
        <v>1572</v>
      </c>
      <c r="K617">
        <f>COUNTIFS(Table37[ProductID],Table8[[#This Row],[ProductID]],Table37[Reputation Test],Table8[[#This Row],[REPUTASI]],Table37[Price],"&lt;"&amp;Table8[[#This Row],[UnitPrice]])</f>
        <v>2</v>
      </c>
      <c r="L617" s="80" t="str">
        <f>IF(Table8[[#This Row],[test]]&gt;0,"Ada vendor yang menjual produk dengan harga lebih murah","")</f>
        <v>Ada vendor yang menjual produk dengan harga lebih murah</v>
      </c>
    </row>
    <row r="618" spans="1:12" x14ac:dyDescent="0.25">
      <c r="A618" s="4">
        <v>566</v>
      </c>
      <c r="B618" s="4">
        <v>1261</v>
      </c>
      <c r="C618" s="11">
        <v>44071</v>
      </c>
      <c r="D618" s="4">
        <v>3</v>
      </c>
      <c r="E618" s="4">
        <v>380</v>
      </c>
      <c r="F618" s="41">
        <v>43.344000000000001</v>
      </c>
      <c r="G618" s="41">
        <v>130.03200000000001</v>
      </c>
      <c r="H618" t="str">
        <f>VLOOKUP(Table8[[#This Row],[Supplier]],Table37[[Vendor_ID]:[Reputation Test]],12,0)</f>
        <v>B</v>
      </c>
      <c r="I618">
        <f>VLOOKUP(Table8[[#This Row],[PurchaseOrderID]],Purchase_Order!$A$2:$E$1228,5,0)</f>
        <v>1562</v>
      </c>
      <c r="K618">
        <f>COUNTIFS(Table37[ProductID],Table8[[#This Row],[ProductID]],Table37[Reputation Test],Table8[[#This Row],[REPUTASI]],Table37[Price],"&lt;"&amp;Table8[[#This Row],[UnitPrice]])</f>
        <v>1</v>
      </c>
      <c r="L618" s="80" t="str">
        <f>IF(Table8[[#This Row],[test]]&gt;0,"Ada vendor yang menjual produk dengan harga lebih murah","")</f>
        <v>Ada vendor yang menjual produk dengan harga lebih murah</v>
      </c>
    </row>
    <row r="619" spans="1:12" x14ac:dyDescent="0.25">
      <c r="A619" s="5">
        <v>566</v>
      </c>
      <c r="B619" s="5">
        <v>1262</v>
      </c>
      <c r="C619" s="10">
        <v>44071</v>
      </c>
      <c r="D619" s="5">
        <v>3</v>
      </c>
      <c r="E619" s="5">
        <v>381</v>
      </c>
      <c r="F619" s="40">
        <v>39.070500000000003</v>
      </c>
      <c r="G619" s="40">
        <v>117.2115</v>
      </c>
      <c r="H619" t="str">
        <f>VLOOKUP(Table8[[#This Row],[Supplier]],Table37[[Vendor_ID]:[Reputation Test]],12,0)</f>
        <v>B</v>
      </c>
      <c r="I619">
        <f>VLOOKUP(Table8[[#This Row],[PurchaseOrderID]],Purchase_Order!$A$2:$E$1228,5,0)</f>
        <v>1562</v>
      </c>
      <c r="K619">
        <f>COUNTIFS(Table37[ProductID],Table8[[#This Row],[ProductID]],Table37[Reputation Test],Table8[[#This Row],[REPUTASI]],Table37[Price],"&lt;"&amp;Table8[[#This Row],[UnitPrice]])</f>
        <v>1</v>
      </c>
      <c r="L619" s="80" t="str">
        <f>IF(Table8[[#This Row],[test]]&gt;0,"Ada vendor yang menjual produk dengan harga lebih murah","")</f>
        <v>Ada vendor yang menjual produk dengan harga lebih murah</v>
      </c>
    </row>
    <row r="620" spans="1:12" x14ac:dyDescent="0.25">
      <c r="A620" s="4">
        <v>566</v>
      </c>
      <c r="B620" s="4">
        <v>1263</v>
      </c>
      <c r="C620" s="11">
        <v>44071</v>
      </c>
      <c r="D620" s="4">
        <v>3</v>
      </c>
      <c r="E620" s="4">
        <v>382</v>
      </c>
      <c r="F620" s="41">
        <v>36.970500000000001</v>
      </c>
      <c r="G620" s="41">
        <v>110.9115</v>
      </c>
      <c r="H620" t="str">
        <f>VLOOKUP(Table8[[#This Row],[Supplier]],Table37[[Vendor_ID]:[Reputation Test]],12,0)</f>
        <v>B</v>
      </c>
      <c r="I620">
        <f>VLOOKUP(Table8[[#This Row],[PurchaseOrderID]],Purchase_Order!$A$2:$E$1228,5,0)</f>
        <v>1562</v>
      </c>
      <c r="K620">
        <f>COUNTIFS(Table37[ProductID],Table8[[#This Row],[ProductID]],Table37[Reputation Test],Table8[[#This Row],[REPUTASI]],Table37[Price],"&lt;"&amp;Table8[[#This Row],[UnitPrice]])</f>
        <v>1</v>
      </c>
      <c r="L620" s="80" t="str">
        <f>IF(Table8[[#This Row],[test]]&gt;0,"Ada vendor yang menjual produk dengan harga lebih murah","")</f>
        <v>Ada vendor yang menjual produk dengan harga lebih murah</v>
      </c>
    </row>
    <row r="621" spans="1:12" x14ac:dyDescent="0.25">
      <c r="A621" s="5">
        <v>566</v>
      </c>
      <c r="B621" s="5">
        <v>1264</v>
      </c>
      <c r="C621" s="10">
        <v>44071</v>
      </c>
      <c r="D621" s="5">
        <v>3</v>
      </c>
      <c r="E621" s="5">
        <v>383</v>
      </c>
      <c r="F621" s="40">
        <v>41.244</v>
      </c>
      <c r="G621" s="40">
        <v>123.732</v>
      </c>
      <c r="H621" t="str">
        <f>VLOOKUP(Table8[[#This Row],[Supplier]],Table37[[Vendor_ID]:[Reputation Test]],12,0)</f>
        <v>B</v>
      </c>
      <c r="I621">
        <f>VLOOKUP(Table8[[#This Row],[PurchaseOrderID]],Purchase_Order!$A$2:$E$1228,5,0)</f>
        <v>1562</v>
      </c>
      <c r="K621">
        <f>COUNTIFS(Table37[ProductID],Table8[[#This Row],[ProductID]],Table37[Reputation Test],Table8[[#This Row],[REPUTASI]],Table37[Price],"&lt;"&amp;Table8[[#This Row],[UnitPrice]])</f>
        <v>1</v>
      </c>
      <c r="L621" s="80" t="str">
        <f>IF(Table8[[#This Row],[test]]&gt;0,"Ada vendor yang menjual produk dengan harga lebih murah","")</f>
        <v>Ada vendor yang menjual produk dengan harga lebih murah</v>
      </c>
    </row>
    <row r="622" spans="1:12" x14ac:dyDescent="0.25">
      <c r="A622" s="4">
        <v>567</v>
      </c>
      <c r="B622" s="4">
        <v>1265</v>
      </c>
      <c r="C622" s="11">
        <v>44071</v>
      </c>
      <c r="D622" s="4">
        <v>3</v>
      </c>
      <c r="E622" s="4">
        <v>490</v>
      </c>
      <c r="F622" s="41">
        <v>12.358499999999999</v>
      </c>
      <c r="G622" s="41">
        <v>37.075499999999998</v>
      </c>
      <c r="H622" t="str">
        <f>VLOOKUP(Table8[[#This Row],[Supplier]],Table37[[Vendor_ID]:[Reputation Test]],12,0)</f>
        <v>B</v>
      </c>
      <c r="I622">
        <f>VLOOKUP(Table8[[#This Row],[PurchaseOrderID]],Purchase_Order!$A$2:$E$1228,5,0)</f>
        <v>1662</v>
      </c>
      <c r="K622">
        <f>COUNTIFS(Table37[ProductID],Table8[[#This Row],[ProductID]],Table37[Reputation Test],Table8[[#This Row],[REPUTASI]],Table37[Price],"&lt;"&amp;Table8[[#This Row],[UnitPrice]])</f>
        <v>1</v>
      </c>
      <c r="L622" s="80" t="str">
        <f>IF(Table8[[#This Row],[test]]&gt;0,"Ada vendor yang menjual produk dengan harga lebih murah","")</f>
        <v>Ada vendor yang menjual produk dengan harga lebih murah</v>
      </c>
    </row>
    <row r="623" spans="1:12" x14ac:dyDescent="0.25">
      <c r="A623" s="5">
        <v>568</v>
      </c>
      <c r="B623" s="5">
        <v>1266</v>
      </c>
      <c r="C623" s="10">
        <v>44071</v>
      </c>
      <c r="D623" s="5">
        <v>550</v>
      </c>
      <c r="E623" s="5">
        <v>513</v>
      </c>
      <c r="F623" s="40">
        <v>39.1965</v>
      </c>
      <c r="G623" s="40">
        <v>21558.075000000001</v>
      </c>
      <c r="H623" t="str">
        <f>VLOOKUP(Table8[[#This Row],[Supplier]],Table37[[Vendor_ID]:[Reputation Test]],12,0)</f>
        <v>F</v>
      </c>
      <c r="I623">
        <f>VLOOKUP(Table8[[#This Row],[PurchaseOrderID]],Purchase_Order!$A$2:$E$1228,5,0)</f>
        <v>1682</v>
      </c>
      <c r="K623">
        <f>COUNTIFS(Table37[ProductID],Table8[[#This Row],[ProductID]],Table37[Reputation Test],Table8[[#This Row],[REPUTASI]],Table37[Price],"&lt;"&amp;Table8[[#This Row],[UnitPrice]])</f>
        <v>1</v>
      </c>
      <c r="L623" s="80" t="str">
        <f>IF(Table8[[#This Row],[test]]&gt;0,"Ada vendor yang menjual produk dengan harga lebih murah","")</f>
        <v>Ada vendor yang menjual produk dengan harga lebih murah</v>
      </c>
    </row>
    <row r="624" spans="1:12" x14ac:dyDescent="0.25">
      <c r="A624" s="4">
        <v>569</v>
      </c>
      <c r="B624" s="4">
        <v>1267</v>
      </c>
      <c r="C624" s="11">
        <v>44071</v>
      </c>
      <c r="D624" s="4">
        <v>3</v>
      </c>
      <c r="E624" s="4">
        <v>407</v>
      </c>
      <c r="F624" s="41">
        <v>39.070500000000003</v>
      </c>
      <c r="G624" s="41">
        <v>117.2115</v>
      </c>
      <c r="H624" t="str">
        <f>VLOOKUP(Table8[[#This Row],[Supplier]],Table37[[Vendor_ID]:[Reputation Test]],12,0)</f>
        <v>A</v>
      </c>
      <c r="I624">
        <f>VLOOKUP(Table8[[#This Row],[PurchaseOrderID]],Purchase_Order!$A$2:$E$1228,5,0)</f>
        <v>1686</v>
      </c>
      <c r="K624">
        <f>COUNTIFS(Table37[ProductID],Table8[[#This Row],[ProductID]],Table37[Reputation Test],Table8[[#This Row],[REPUTASI]],Table37[Price],"&lt;"&amp;Table8[[#This Row],[UnitPrice]])</f>
        <v>1</v>
      </c>
      <c r="L624" s="80" t="str">
        <f>IF(Table8[[#This Row],[test]]&gt;0,"Ada vendor yang menjual produk dengan harga lebih murah","")</f>
        <v>Ada vendor yang menjual produk dengan harga lebih murah</v>
      </c>
    </row>
    <row r="625" spans="1:12" x14ac:dyDescent="0.25">
      <c r="A625" s="5">
        <v>569</v>
      </c>
      <c r="B625" s="5">
        <v>1268</v>
      </c>
      <c r="C625" s="10">
        <v>44071</v>
      </c>
      <c r="D625" s="5">
        <v>3</v>
      </c>
      <c r="E625" s="5">
        <v>408</v>
      </c>
      <c r="F625" s="40">
        <v>36.970500000000001</v>
      </c>
      <c r="G625" s="40">
        <v>110.9115</v>
      </c>
      <c r="H625" t="str">
        <f>VLOOKUP(Table8[[#This Row],[Supplier]],Table37[[Vendor_ID]:[Reputation Test]],12,0)</f>
        <v>A</v>
      </c>
      <c r="I625">
        <f>VLOOKUP(Table8[[#This Row],[PurchaseOrderID]],Purchase_Order!$A$2:$E$1228,5,0)</f>
        <v>1686</v>
      </c>
      <c r="K625">
        <f>COUNTIFS(Table37[ProductID],Table8[[#This Row],[ProductID]],Table37[Reputation Test],Table8[[#This Row],[REPUTASI]],Table37[Price],"&lt;"&amp;Table8[[#This Row],[UnitPrice]])</f>
        <v>1</v>
      </c>
      <c r="L625" s="80" t="str">
        <f>IF(Table8[[#This Row],[test]]&gt;0,"Ada vendor yang menjual produk dengan harga lebih murah","")</f>
        <v>Ada vendor yang menjual produk dengan harga lebih murah</v>
      </c>
    </row>
    <row r="626" spans="1:12" x14ac:dyDescent="0.25">
      <c r="A626" s="4">
        <v>569</v>
      </c>
      <c r="B626" s="4">
        <v>1269</v>
      </c>
      <c r="C626" s="11">
        <v>44071</v>
      </c>
      <c r="D626" s="4">
        <v>3</v>
      </c>
      <c r="E626" s="4">
        <v>409</v>
      </c>
      <c r="F626" s="41">
        <v>41.244</v>
      </c>
      <c r="G626" s="41">
        <v>123.732</v>
      </c>
      <c r="H626" t="str">
        <f>VLOOKUP(Table8[[#This Row],[Supplier]],Table37[[Vendor_ID]:[Reputation Test]],12,0)</f>
        <v>A</v>
      </c>
      <c r="I626">
        <f>VLOOKUP(Table8[[#This Row],[PurchaseOrderID]],Purchase_Order!$A$2:$E$1228,5,0)</f>
        <v>1686</v>
      </c>
      <c r="K626">
        <f>COUNTIFS(Table37[ProductID],Table8[[#This Row],[ProductID]],Table37[Reputation Test],Table8[[#This Row],[REPUTASI]],Table37[Price],"&lt;"&amp;Table8[[#This Row],[UnitPrice]])</f>
        <v>1</v>
      </c>
      <c r="L626" s="80" t="str">
        <f>IF(Table8[[#This Row],[test]]&gt;0,"Ada vendor yang menjual produk dengan harga lebih murah","")</f>
        <v>Ada vendor yang menjual produk dengan harga lebih murah</v>
      </c>
    </row>
    <row r="627" spans="1:12" x14ac:dyDescent="0.25">
      <c r="A627" s="5">
        <v>569</v>
      </c>
      <c r="B627" s="5">
        <v>1270</v>
      </c>
      <c r="C627" s="10">
        <v>44071</v>
      </c>
      <c r="D627" s="5">
        <v>3</v>
      </c>
      <c r="E627" s="5">
        <v>410</v>
      </c>
      <c r="F627" s="40">
        <v>36.970500000000001</v>
      </c>
      <c r="G627" s="40">
        <v>110.9115</v>
      </c>
      <c r="H627" t="str">
        <f>VLOOKUP(Table8[[#This Row],[Supplier]],Table37[[Vendor_ID]:[Reputation Test]],12,0)</f>
        <v>A</v>
      </c>
      <c r="I627">
        <f>VLOOKUP(Table8[[#This Row],[PurchaseOrderID]],Purchase_Order!$A$2:$E$1228,5,0)</f>
        <v>1686</v>
      </c>
      <c r="K627">
        <f>COUNTIFS(Table37[ProductID],Table8[[#This Row],[ProductID]],Table37[Reputation Test],Table8[[#This Row],[REPUTASI]],Table37[Price],"&lt;"&amp;Table8[[#This Row],[UnitPrice]])</f>
        <v>1</v>
      </c>
      <c r="L627" s="80" t="str">
        <f>IF(Table8[[#This Row],[test]]&gt;0,"Ada vendor yang menjual produk dengan harga lebih murah","")</f>
        <v>Ada vendor yang menjual produk dengan harga lebih murah</v>
      </c>
    </row>
    <row r="628" spans="1:12" x14ac:dyDescent="0.25">
      <c r="A628" s="4">
        <v>569</v>
      </c>
      <c r="B628" s="4">
        <v>1271</v>
      </c>
      <c r="C628" s="11">
        <v>44071</v>
      </c>
      <c r="D628" s="4">
        <v>3</v>
      </c>
      <c r="E628" s="4">
        <v>411</v>
      </c>
      <c r="F628" s="41">
        <v>34.8705</v>
      </c>
      <c r="G628" s="41">
        <v>104.61150000000001</v>
      </c>
      <c r="H628" t="str">
        <f>VLOOKUP(Table8[[#This Row],[Supplier]],Table37[[Vendor_ID]:[Reputation Test]],12,0)</f>
        <v>A</v>
      </c>
      <c r="I628">
        <f>VLOOKUP(Table8[[#This Row],[PurchaseOrderID]],Purchase_Order!$A$2:$E$1228,5,0)</f>
        <v>1686</v>
      </c>
      <c r="K628">
        <f>COUNTIFS(Table37[ProductID],Table8[[#This Row],[ProductID]],Table37[Reputation Test],Table8[[#This Row],[REPUTASI]],Table37[Price],"&lt;"&amp;Table8[[#This Row],[UnitPrice]])</f>
        <v>1</v>
      </c>
      <c r="L628" s="80" t="str">
        <f>IF(Table8[[#This Row],[test]]&gt;0,"Ada vendor yang menjual produk dengan harga lebih murah","")</f>
        <v>Ada vendor yang menjual produk dengan harga lebih murah</v>
      </c>
    </row>
    <row r="629" spans="1:12" x14ac:dyDescent="0.25">
      <c r="A629" s="5">
        <v>570</v>
      </c>
      <c r="B629" s="5">
        <v>1272</v>
      </c>
      <c r="C629" s="10">
        <v>44071</v>
      </c>
      <c r="D629" s="5">
        <v>550</v>
      </c>
      <c r="E629" s="5">
        <v>931</v>
      </c>
      <c r="F629" s="40">
        <v>34.8705</v>
      </c>
      <c r="G629" s="40">
        <v>19178.775000000001</v>
      </c>
      <c r="H629" t="str">
        <f>VLOOKUP(Table8[[#This Row],[Supplier]],Table37[[Vendor_ID]:[Reputation Test]],12,0)</f>
        <v>F</v>
      </c>
      <c r="I629">
        <f>VLOOKUP(Table8[[#This Row],[PurchaseOrderID]],Purchase_Order!$A$2:$E$1228,5,0)</f>
        <v>1684</v>
      </c>
      <c r="K629">
        <f>COUNTIFS(Table37[ProductID],Table8[[#This Row],[ProductID]],Table37[Reputation Test],Table8[[#This Row],[REPUTASI]],Table37[Price],"&lt;"&amp;Table8[[#This Row],[UnitPrice]])</f>
        <v>2</v>
      </c>
      <c r="L629" s="80" t="str">
        <f>IF(Table8[[#This Row],[test]]&gt;0,"Ada vendor yang menjual produk dengan harga lebih murah","")</f>
        <v>Ada vendor yang menjual produk dengan harga lebih murah</v>
      </c>
    </row>
    <row r="630" spans="1:12" x14ac:dyDescent="0.25">
      <c r="A630" s="4">
        <v>570</v>
      </c>
      <c r="B630" s="4">
        <v>1273</v>
      </c>
      <c r="C630" s="11">
        <v>44071</v>
      </c>
      <c r="D630" s="4">
        <v>550</v>
      </c>
      <c r="E630" s="4">
        <v>932</v>
      </c>
      <c r="F630" s="41">
        <v>39.763500000000001</v>
      </c>
      <c r="G630" s="41">
        <v>21869.924999999999</v>
      </c>
      <c r="H630" t="str">
        <f>VLOOKUP(Table8[[#This Row],[Supplier]],Table37[[Vendor_ID]:[Reputation Test]],12,0)</f>
        <v>F</v>
      </c>
      <c r="I630">
        <f>VLOOKUP(Table8[[#This Row],[PurchaseOrderID]],Purchase_Order!$A$2:$E$1228,5,0)</f>
        <v>1684</v>
      </c>
      <c r="K630">
        <f>COUNTIFS(Table37[ProductID],Table8[[#This Row],[ProductID]],Table37[Reputation Test],Table8[[#This Row],[REPUTASI]],Table37[Price],"&lt;"&amp;Table8[[#This Row],[UnitPrice]])</f>
        <v>2</v>
      </c>
      <c r="L630" s="80" t="str">
        <f>IF(Table8[[#This Row],[test]]&gt;0,"Ada vendor yang menjual produk dengan harga lebih murah","")</f>
        <v>Ada vendor yang menjual produk dengan harga lebih murah</v>
      </c>
    </row>
    <row r="631" spans="1:12" x14ac:dyDescent="0.25">
      <c r="A631" s="5">
        <v>570</v>
      </c>
      <c r="B631" s="5">
        <v>1274</v>
      </c>
      <c r="C631" s="10">
        <v>44071</v>
      </c>
      <c r="D631" s="5">
        <v>550</v>
      </c>
      <c r="E631" s="5">
        <v>933</v>
      </c>
      <c r="F631" s="40">
        <v>43.984499999999997</v>
      </c>
      <c r="G631" s="40">
        <v>24191.474999999999</v>
      </c>
      <c r="H631" t="str">
        <f>VLOOKUP(Table8[[#This Row],[Supplier]],Table37[[Vendor_ID]:[Reputation Test]],12,0)</f>
        <v>F</v>
      </c>
      <c r="I631">
        <f>VLOOKUP(Table8[[#This Row],[PurchaseOrderID]],Purchase_Order!$A$2:$E$1228,5,0)</f>
        <v>1684</v>
      </c>
      <c r="K631">
        <f>COUNTIFS(Table37[ProductID],Table8[[#This Row],[ProductID]],Table37[Reputation Test],Table8[[#This Row],[REPUTASI]],Table37[Price],"&lt;"&amp;Table8[[#This Row],[UnitPrice]])</f>
        <v>2</v>
      </c>
      <c r="L631" s="80" t="str">
        <f>IF(Table8[[#This Row],[test]]&gt;0,"Ada vendor yang menjual produk dengan harga lebih murah","")</f>
        <v>Ada vendor yang menjual produk dengan harga lebih murah</v>
      </c>
    </row>
    <row r="632" spans="1:12" x14ac:dyDescent="0.25">
      <c r="A632" s="4">
        <v>571</v>
      </c>
      <c r="B632" s="4">
        <v>1275</v>
      </c>
      <c r="C632" s="11">
        <v>44071</v>
      </c>
      <c r="D632" s="4">
        <v>3</v>
      </c>
      <c r="E632" s="4">
        <v>427</v>
      </c>
      <c r="F632" s="41">
        <v>47.753999999999998</v>
      </c>
      <c r="G632" s="41">
        <v>143.262</v>
      </c>
      <c r="H632" t="str">
        <f>VLOOKUP(Table8[[#This Row],[Supplier]],Table37[[Vendor_ID]:[Reputation Test]],12,0)</f>
        <v>B</v>
      </c>
      <c r="I632">
        <f>VLOOKUP(Table8[[#This Row],[PurchaseOrderID]],Purchase_Order!$A$2:$E$1228,5,0)</f>
        <v>1534</v>
      </c>
      <c r="K632">
        <f>COUNTIFS(Table37[ProductID],Table8[[#This Row],[ProductID]],Table37[Reputation Test],Table8[[#This Row],[REPUTASI]],Table37[Price],"&lt;"&amp;Table8[[#This Row],[UnitPrice]])</f>
        <v>3</v>
      </c>
      <c r="L632" s="80" t="str">
        <f>IF(Table8[[#This Row],[test]]&gt;0,"Ada vendor yang menjual produk dengan harga lebih murah","")</f>
        <v>Ada vendor yang menjual produk dengan harga lebih murah</v>
      </c>
    </row>
    <row r="633" spans="1:12" x14ac:dyDescent="0.25">
      <c r="A633" s="5">
        <v>571</v>
      </c>
      <c r="B633" s="5">
        <v>1276</v>
      </c>
      <c r="C633" s="10">
        <v>44071</v>
      </c>
      <c r="D633" s="5">
        <v>3</v>
      </c>
      <c r="E633" s="5">
        <v>428</v>
      </c>
      <c r="F633" s="40">
        <v>43.480499999999999</v>
      </c>
      <c r="G633" s="40">
        <v>130.44149999999999</v>
      </c>
      <c r="H633" t="str">
        <f>VLOOKUP(Table8[[#This Row],[Supplier]],Table37[[Vendor_ID]:[Reputation Test]],12,0)</f>
        <v>B</v>
      </c>
      <c r="I633">
        <f>VLOOKUP(Table8[[#This Row],[PurchaseOrderID]],Purchase_Order!$A$2:$E$1228,5,0)</f>
        <v>1534</v>
      </c>
      <c r="K633">
        <f>COUNTIFS(Table37[ProductID],Table8[[#This Row],[ProductID]],Table37[Reputation Test],Table8[[#This Row],[REPUTASI]],Table37[Price],"&lt;"&amp;Table8[[#This Row],[UnitPrice]])</f>
        <v>3</v>
      </c>
      <c r="L633" s="80" t="str">
        <f>IF(Table8[[#This Row],[test]]&gt;0,"Ada vendor yang menjual produk dengan harga lebih murah","")</f>
        <v>Ada vendor yang menjual produk dengan harga lebih murah</v>
      </c>
    </row>
    <row r="634" spans="1:12" x14ac:dyDescent="0.25">
      <c r="A634" s="4">
        <v>571</v>
      </c>
      <c r="B634" s="4">
        <v>1277</v>
      </c>
      <c r="C634" s="11">
        <v>44071</v>
      </c>
      <c r="D634" s="4">
        <v>3</v>
      </c>
      <c r="E634" s="4">
        <v>429</v>
      </c>
      <c r="F634" s="41">
        <v>41.380499999999998</v>
      </c>
      <c r="G634" s="41">
        <v>124.14149999999999</v>
      </c>
      <c r="H634" t="str">
        <f>VLOOKUP(Table8[[#This Row],[Supplier]],Table37[[Vendor_ID]:[Reputation Test]],12,0)</f>
        <v>B</v>
      </c>
      <c r="I634">
        <f>VLOOKUP(Table8[[#This Row],[PurchaseOrderID]],Purchase_Order!$A$2:$E$1228,5,0)</f>
        <v>1534</v>
      </c>
      <c r="K634">
        <f>COUNTIFS(Table37[ProductID],Table8[[#This Row],[ProductID]],Table37[Reputation Test],Table8[[#This Row],[REPUTASI]],Table37[Price],"&lt;"&amp;Table8[[#This Row],[UnitPrice]])</f>
        <v>3</v>
      </c>
      <c r="L634" s="80" t="str">
        <f>IF(Table8[[#This Row],[test]]&gt;0,"Ada vendor yang menjual produk dengan harga lebih murah","")</f>
        <v>Ada vendor yang menjual produk dengan harga lebih murah</v>
      </c>
    </row>
    <row r="635" spans="1:12" x14ac:dyDescent="0.25">
      <c r="A635" s="5">
        <v>571</v>
      </c>
      <c r="B635" s="5">
        <v>1278</v>
      </c>
      <c r="C635" s="10">
        <v>44071</v>
      </c>
      <c r="D635" s="5">
        <v>3</v>
      </c>
      <c r="E635" s="5">
        <v>430</v>
      </c>
      <c r="F635" s="40">
        <v>45.654000000000003</v>
      </c>
      <c r="G635" s="40">
        <v>136.96199999999999</v>
      </c>
      <c r="H635" t="str">
        <f>VLOOKUP(Table8[[#This Row],[Supplier]],Table37[[Vendor_ID]:[Reputation Test]],12,0)</f>
        <v>B</v>
      </c>
      <c r="I635">
        <f>VLOOKUP(Table8[[#This Row],[PurchaseOrderID]],Purchase_Order!$A$2:$E$1228,5,0)</f>
        <v>1534</v>
      </c>
      <c r="K635">
        <f>COUNTIFS(Table37[ProductID],Table8[[#This Row],[ProductID]],Table37[Reputation Test],Table8[[#This Row],[REPUTASI]],Table37[Price],"&lt;"&amp;Table8[[#This Row],[UnitPrice]])</f>
        <v>3</v>
      </c>
      <c r="L635" s="80" t="str">
        <f>IF(Table8[[#This Row],[test]]&gt;0,"Ada vendor yang menjual produk dengan harga lebih murah","")</f>
        <v>Ada vendor yang menjual produk dengan harga lebih murah</v>
      </c>
    </row>
    <row r="636" spans="1:12" x14ac:dyDescent="0.25">
      <c r="A636" s="4">
        <v>572</v>
      </c>
      <c r="B636" s="4">
        <v>1279</v>
      </c>
      <c r="C636" s="11">
        <v>44071</v>
      </c>
      <c r="D636" s="4">
        <v>3</v>
      </c>
      <c r="E636" s="4">
        <v>349</v>
      </c>
      <c r="F636" s="41">
        <v>45.548999999999999</v>
      </c>
      <c r="G636" s="41">
        <v>136.64699999999999</v>
      </c>
      <c r="H636" t="str">
        <f>VLOOKUP(Table8[[#This Row],[Supplier]],Table37[[Vendor_ID]:[Reputation Test]],12,0)</f>
        <v>A</v>
      </c>
      <c r="I636">
        <f>VLOOKUP(Table8[[#This Row],[PurchaseOrderID]],Purchase_Order!$A$2:$E$1228,5,0)</f>
        <v>1614</v>
      </c>
      <c r="K636">
        <f>COUNTIFS(Table37[ProductID],Table8[[#This Row],[ProductID]],Table37[Reputation Test],Table8[[#This Row],[REPUTASI]],Table37[Price],"&lt;"&amp;Table8[[#This Row],[UnitPrice]])</f>
        <v>3</v>
      </c>
      <c r="L636" s="80" t="str">
        <f>IF(Table8[[#This Row],[test]]&gt;0,"Ada vendor yang menjual produk dengan harga lebih murah","")</f>
        <v>Ada vendor yang menjual produk dengan harga lebih murah</v>
      </c>
    </row>
    <row r="637" spans="1:12" x14ac:dyDescent="0.25">
      <c r="A637" s="5">
        <v>573</v>
      </c>
      <c r="B637" s="5">
        <v>1280</v>
      </c>
      <c r="C637" s="10">
        <v>44072</v>
      </c>
      <c r="D637" s="5">
        <v>550</v>
      </c>
      <c r="E637" s="5">
        <v>931</v>
      </c>
      <c r="F637" s="40">
        <v>34.345500000000001</v>
      </c>
      <c r="G637" s="40">
        <v>18890.025000000001</v>
      </c>
      <c r="H637" t="str">
        <f>VLOOKUP(Table8[[#This Row],[Supplier]],Table37[[Vendor_ID]:[Reputation Test]],12,0)</f>
        <v>F</v>
      </c>
      <c r="I637">
        <f>VLOOKUP(Table8[[#This Row],[PurchaseOrderID]],Purchase_Order!$A$2:$E$1228,5,0)</f>
        <v>1588</v>
      </c>
      <c r="K637">
        <f>COUNTIFS(Table37[ProductID],Table8[[#This Row],[ProductID]],Table37[Reputation Test],Table8[[#This Row],[REPUTASI]],Table37[Price],"&lt;"&amp;Table8[[#This Row],[UnitPrice]])</f>
        <v>2</v>
      </c>
      <c r="L637" s="80" t="str">
        <f>IF(Table8[[#This Row],[test]]&gt;0,"Ada vendor yang menjual produk dengan harga lebih murah","")</f>
        <v>Ada vendor yang menjual produk dengan harga lebih murah</v>
      </c>
    </row>
    <row r="638" spans="1:12" x14ac:dyDescent="0.25">
      <c r="A638" s="4">
        <v>573</v>
      </c>
      <c r="B638" s="4">
        <v>1281</v>
      </c>
      <c r="C638" s="11">
        <v>44072</v>
      </c>
      <c r="D638" s="4">
        <v>550</v>
      </c>
      <c r="E638" s="4">
        <v>932</v>
      </c>
      <c r="F638" s="41">
        <v>39.238500000000002</v>
      </c>
      <c r="G638" s="41">
        <v>21581.174999999999</v>
      </c>
      <c r="H638" t="str">
        <f>VLOOKUP(Table8[[#This Row],[Supplier]],Table37[[Vendor_ID]:[Reputation Test]],12,0)</f>
        <v>F</v>
      </c>
      <c r="I638">
        <f>VLOOKUP(Table8[[#This Row],[PurchaseOrderID]],Purchase_Order!$A$2:$E$1228,5,0)</f>
        <v>1588</v>
      </c>
      <c r="K638">
        <f>COUNTIFS(Table37[ProductID],Table8[[#This Row],[ProductID]],Table37[Reputation Test],Table8[[#This Row],[REPUTASI]],Table37[Price],"&lt;"&amp;Table8[[#This Row],[UnitPrice]])</f>
        <v>2</v>
      </c>
      <c r="L638" s="80" t="str">
        <f>IF(Table8[[#This Row],[test]]&gt;0,"Ada vendor yang menjual produk dengan harga lebih murah","")</f>
        <v>Ada vendor yang menjual produk dengan harga lebih murah</v>
      </c>
    </row>
    <row r="639" spans="1:12" x14ac:dyDescent="0.25">
      <c r="A639" s="5">
        <v>574</v>
      </c>
      <c r="B639" s="5">
        <v>1282</v>
      </c>
      <c r="C639" s="10">
        <v>44072</v>
      </c>
      <c r="D639" s="5">
        <v>3</v>
      </c>
      <c r="E639" s="5">
        <v>341</v>
      </c>
      <c r="F639" s="40">
        <v>47.470500000000001</v>
      </c>
      <c r="G639" s="40">
        <v>142.41149999999999</v>
      </c>
      <c r="H639" t="str">
        <f>VLOOKUP(Table8[[#This Row],[Supplier]],Table37[[Vendor_ID]:[Reputation Test]],12,0)</f>
        <v>A</v>
      </c>
      <c r="I639">
        <f>VLOOKUP(Table8[[#This Row],[PurchaseOrderID]],Purchase_Order!$A$2:$E$1228,5,0)</f>
        <v>1622</v>
      </c>
      <c r="K639">
        <f>COUNTIFS(Table37[ProductID],Table8[[#This Row],[ProductID]],Table37[Reputation Test],Table8[[#This Row],[REPUTASI]],Table37[Price],"&lt;"&amp;Table8[[#This Row],[UnitPrice]])</f>
        <v>3</v>
      </c>
      <c r="L639" s="80" t="str">
        <f>IF(Table8[[#This Row],[test]]&gt;0,"Ada vendor yang menjual produk dengan harga lebih murah","")</f>
        <v>Ada vendor yang menjual produk dengan harga lebih murah</v>
      </c>
    </row>
    <row r="640" spans="1:12" x14ac:dyDescent="0.25">
      <c r="A640" s="4">
        <v>574</v>
      </c>
      <c r="B640" s="4">
        <v>1283</v>
      </c>
      <c r="C640" s="11">
        <v>44072</v>
      </c>
      <c r="D640" s="4">
        <v>3</v>
      </c>
      <c r="E640" s="4">
        <v>342</v>
      </c>
      <c r="F640" s="41">
        <v>45.3705</v>
      </c>
      <c r="G640" s="41">
        <v>136.11150000000001</v>
      </c>
      <c r="H640" t="str">
        <f>VLOOKUP(Table8[[#This Row],[Supplier]],Table37[[Vendor_ID]:[Reputation Test]],12,0)</f>
        <v>A</v>
      </c>
      <c r="I640">
        <f>VLOOKUP(Table8[[#This Row],[PurchaseOrderID]],Purchase_Order!$A$2:$E$1228,5,0)</f>
        <v>1622</v>
      </c>
      <c r="K640">
        <f>COUNTIFS(Table37[ProductID],Table8[[#This Row],[ProductID]],Table37[Reputation Test],Table8[[#This Row],[REPUTASI]],Table37[Price],"&lt;"&amp;Table8[[#This Row],[UnitPrice]])</f>
        <v>3</v>
      </c>
      <c r="L640" s="80" t="str">
        <f>IF(Table8[[#This Row],[test]]&gt;0,"Ada vendor yang menjual produk dengan harga lebih murah","")</f>
        <v>Ada vendor yang menjual produk dengan harga lebih murah</v>
      </c>
    </row>
    <row r="641" spans="1:12" x14ac:dyDescent="0.25">
      <c r="A641" s="5">
        <v>575</v>
      </c>
      <c r="B641" s="5">
        <v>1284</v>
      </c>
      <c r="C641" s="10">
        <v>44072</v>
      </c>
      <c r="D641" s="5">
        <v>550</v>
      </c>
      <c r="E641" s="5">
        <v>930</v>
      </c>
      <c r="F641" s="40">
        <v>43.039499999999997</v>
      </c>
      <c r="G641" s="40">
        <v>23671.724999999999</v>
      </c>
      <c r="H641" t="str">
        <f>VLOOKUP(Table8[[#This Row],[Supplier]],Table37[[Vendor_ID]:[Reputation Test]],12,0)</f>
        <v>F</v>
      </c>
      <c r="I641">
        <f>VLOOKUP(Table8[[#This Row],[PurchaseOrderID]],Purchase_Order!$A$2:$E$1228,5,0)</f>
        <v>1632</v>
      </c>
      <c r="K641">
        <f>COUNTIFS(Table37[ProductID],Table8[[#This Row],[ProductID]],Table37[Reputation Test],Table8[[#This Row],[REPUTASI]],Table37[Price],"&lt;"&amp;Table8[[#This Row],[UnitPrice]])</f>
        <v>1</v>
      </c>
      <c r="L641" s="80" t="str">
        <f>IF(Table8[[#This Row],[test]]&gt;0,"Ada vendor yang menjual produk dengan harga lebih murah","")</f>
        <v>Ada vendor yang menjual produk dengan harga lebih murah</v>
      </c>
    </row>
    <row r="642" spans="1:12" x14ac:dyDescent="0.25">
      <c r="A642" s="4">
        <v>576</v>
      </c>
      <c r="B642" s="4">
        <v>1285</v>
      </c>
      <c r="C642" s="11">
        <v>44072</v>
      </c>
      <c r="D642" s="4">
        <v>550</v>
      </c>
      <c r="E642" s="4">
        <v>332</v>
      </c>
      <c r="F642" s="41">
        <v>10.815</v>
      </c>
      <c r="G642" s="41">
        <v>5948.25</v>
      </c>
      <c r="H642" t="str">
        <f>VLOOKUP(Table8[[#This Row],[Supplier]],Table37[[Vendor_ID]:[Reputation Test]],12,0)</f>
        <v>F</v>
      </c>
      <c r="I642">
        <f>VLOOKUP(Table8[[#This Row],[PurchaseOrderID]],Purchase_Order!$A$2:$E$1228,5,0)</f>
        <v>1608</v>
      </c>
      <c r="K642">
        <f>COUNTIFS(Table37[ProductID],Table8[[#This Row],[ProductID]],Table37[Reputation Test],Table8[[#This Row],[REPUTASI]],Table37[Price],"&lt;"&amp;Table8[[#This Row],[UnitPrice]])</f>
        <v>1</v>
      </c>
      <c r="L642" s="80" t="str">
        <f>IF(Table8[[#This Row],[test]]&gt;0,"Ada vendor yang menjual produk dengan harga lebih murah","")</f>
        <v>Ada vendor yang menjual produk dengan harga lebih murah</v>
      </c>
    </row>
    <row r="643" spans="1:12" x14ac:dyDescent="0.25">
      <c r="A643" s="5">
        <v>577</v>
      </c>
      <c r="B643" s="5">
        <v>1286</v>
      </c>
      <c r="C643" s="10">
        <v>44072</v>
      </c>
      <c r="D643" s="5">
        <v>550</v>
      </c>
      <c r="E643" s="5">
        <v>948</v>
      </c>
      <c r="F643" s="40">
        <v>82.834500000000006</v>
      </c>
      <c r="G643" s="40">
        <v>45558.974999999999</v>
      </c>
      <c r="H643" t="str">
        <f>VLOOKUP(Table8[[#This Row],[Supplier]],Table37[[Vendor_ID]:[Reputation Test]],12,0)</f>
        <v>F</v>
      </c>
      <c r="I643">
        <f>VLOOKUP(Table8[[#This Row],[PurchaseOrderID]],Purchase_Order!$A$2:$E$1228,5,0)</f>
        <v>1576</v>
      </c>
      <c r="K643">
        <f>COUNTIFS(Table37[ProductID],Table8[[#This Row],[ProductID]],Table37[Reputation Test],Table8[[#This Row],[REPUTASI]],Table37[Price],"&lt;"&amp;Table8[[#This Row],[UnitPrice]])</f>
        <v>1</v>
      </c>
      <c r="L643" s="80" t="str">
        <f>IF(Table8[[#This Row],[test]]&gt;0,"Ada vendor yang menjual produk dengan harga lebih murah","")</f>
        <v>Ada vendor yang menjual produk dengan harga lebih murah</v>
      </c>
    </row>
    <row r="644" spans="1:12" x14ac:dyDescent="0.25">
      <c r="A644" s="4">
        <v>577</v>
      </c>
      <c r="B644" s="4">
        <v>1287</v>
      </c>
      <c r="C644" s="11">
        <v>44072</v>
      </c>
      <c r="D644" s="4">
        <v>550</v>
      </c>
      <c r="E644" s="4">
        <v>907</v>
      </c>
      <c r="F644" s="41">
        <v>82.834500000000006</v>
      </c>
      <c r="G644" s="41">
        <v>45558.974999999999</v>
      </c>
      <c r="H644" t="str">
        <f>VLOOKUP(Table8[[#This Row],[Supplier]],Table37[[Vendor_ID]:[Reputation Test]],12,0)</f>
        <v>F</v>
      </c>
      <c r="I644">
        <f>VLOOKUP(Table8[[#This Row],[PurchaseOrderID]],Purchase_Order!$A$2:$E$1228,5,0)</f>
        <v>1576</v>
      </c>
      <c r="K644">
        <f>COUNTIFS(Table37[ProductID],Table8[[#This Row],[ProductID]],Table37[Reputation Test],Table8[[#This Row],[REPUTASI]],Table37[Price],"&lt;"&amp;Table8[[#This Row],[UnitPrice]])</f>
        <v>1</v>
      </c>
      <c r="L644" s="80" t="str">
        <f>IF(Table8[[#This Row],[test]]&gt;0,"Ada vendor yang menjual produk dengan harga lebih murah","")</f>
        <v>Ada vendor yang menjual produk dengan harga lebih murah</v>
      </c>
    </row>
    <row r="645" spans="1:12" x14ac:dyDescent="0.25">
      <c r="A645" s="5">
        <v>578</v>
      </c>
      <c r="B645" s="5">
        <v>1288</v>
      </c>
      <c r="C645" s="10">
        <v>44072</v>
      </c>
      <c r="D645" s="5">
        <v>1250</v>
      </c>
      <c r="E645" s="5">
        <v>325</v>
      </c>
      <c r="F645" s="40">
        <v>0.21</v>
      </c>
      <c r="G645" s="40">
        <v>262.5</v>
      </c>
      <c r="H645" t="str">
        <f>VLOOKUP(Table8[[#This Row],[Supplier]],Table37[[Vendor_ID]:[Reputation Test]],12,0)</f>
        <v>F</v>
      </c>
      <c r="I645">
        <f>VLOOKUP(Table8[[#This Row],[PurchaseOrderID]],Purchase_Order!$A$2:$E$1228,5,0)</f>
        <v>1590</v>
      </c>
      <c r="K645">
        <f>COUNTIFS(Table37[ProductID],Table8[[#This Row],[ProductID]],Table37[Reputation Test],Table8[[#This Row],[REPUTASI]],Table37[Price],"&lt;"&amp;Table8[[#This Row],[UnitPrice]])</f>
        <v>1</v>
      </c>
      <c r="L645" s="80" t="str">
        <f>IF(Table8[[#This Row],[test]]&gt;0,"Ada vendor yang menjual produk dengan harga lebih murah","")</f>
        <v>Ada vendor yang menjual produk dengan harga lebih murah</v>
      </c>
    </row>
    <row r="646" spans="1:12" x14ac:dyDescent="0.25">
      <c r="A646" s="4">
        <v>578</v>
      </c>
      <c r="B646" s="4">
        <v>1289</v>
      </c>
      <c r="C646" s="11">
        <v>44072</v>
      </c>
      <c r="D646" s="4">
        <v>1250</v>
      </c>
      <c r="E646" s="4">
        <v>326</v>
      </c>
      <c r="F646" s="41">
        <v>0.21</v>
      </c>
      <c r="G646" s="41">
        <v>262.5</v>
      </c>
      <c r="H646" t="str">
        <f>VLOOKUP(Table8[[#This Row],[Supplier]],Table37[[Vendor_ID]:[Reputation Test]],12,0)</f>
        <v>F</v>
      </c>
      <c r="I646">
        <f>VLOOKUP(Table8[[#This Row],[PurchaseOrderID]],Purchase_Order!$A$2:$E$1228,5,0)</f>
        <v>1590</v>
      </c>
      <c r="K646">
        <f>COUNTIFS(Table37[ProductID],Table8[[#This Row],[ProductID]],Table37[Reputation Test],Table8[[#This Row],[REPUTASI]],Table37[Price],"&lt;"&amp;Table8[[#This Row],[UnitPrice]])</f>
        <v>1</v>
      </c>
      <c r="L646" s="80" t="str">
        <f>IF(Table8[[#This Row],[test]]&gt;0,"Ada vendor yang menjual produk dengan harga lebih murah","")</f>
        <v>Ada vendor yang menjual produk dengan harga lebih murah</v>
      </c>
    </row>
    <row r="647" spans="1:12" x14ac:dyDescent="0.25">
      <c r="A647" s="5">
        <v>579</v>
      </c>
      <c r="B647" s="5">
        <v>1290</v>
      </c>
      <c r="C647" s="10">
        <v>44072</v>
      </c>
      <c r="D647" s="5">
        <v>3</v>
      </c>
      <c r="E647" s="5">
        <v>320</v>
      </c>
      <c r="F647" s="40">
        <v>49.643999999999998</v>
      </c>
      <c r="G647" s="40">
        <v>148.93199999999999</v>
      </c>
      <c r="H647" t="str">
        <f>VLOOKUP(Table8[[#This Row],[Supplier]],Table37[[Vendor_ID]:[Reputation Test]],12,0)</f>
        <v>B</v>
      </c>
      <c r="I647">
        <f>VLOOKUP(Table8[[#This Row],[PurchaseOrderID]],Purchase_Order!$A$2:$E$1228,5,0)</f>
        <v>1514</v>
      </c>
      <c r="K647">
        <f>COUNTIFS(Table37[ProductID],Table8[[#This Row],[ProductID]],Table37[Reputation Test],Table8[[#This Row],[REPUTASI]],Table37[Price],"&lt;"&amp;Table8[[#This Row],[UnitPrice]])</f>
        <v>2</v>
      </c>
      <c r="L647" s="80" t="str">
        <f>IF(Table8[[#This Row],[test]]&gt;0,"Ada vendor yang menjual produk dengan harga lebih murah","")</f>
        <v>Ada vendor yang menjual produk dengan harga lebih murah</v>
      </c>
    </row>
    <row r="648" spans="1:12" x14ac:dyDescent="0.25">
      <c r="A648" s="4">
        <v>579</v>
      </c>
      <c r="B648" s="4">
        <v>1291</v>
      </c>
      <c r="C648" s="11">
        <v>44072</v>
      </c>
      <c r="D648" s="4">
        <v>3</v>
      </c>
      <c r="E648" s="4">
        <v>321</v>
      </c>
      <c r="F648" s="41">
        <v>44.320500000000003</v>
      </c>
      <c r="G648" s="41">
        <v>132.9615</v>
      </c>
      <c r="H648" t="str">
        <f>VLOOKUP(Table8[[#This Row],[Supplier]],Table37[[Vendor_ID]:[Reputation Test]],12,0)</f>
        <v>B</v>
      </c>
      <c r="I648">
        <f>VLOOKUP(Table8[[#This Row],[PurchaseOrderID]],Purchase_Order!$A$2:$E$1228,5,0)</f>
        <v>1514</v>
      </c>
      <c r="K648">
        <f>COUNTIFS(Table37[ProductID],Table8[[#This Row],[ProductID]],Table37[Reputation Test],Table8[[#This Row],[REPUTASI]],Table37[Price],"&lt;"&amp;Table8[[#This Row],[UnitPrice]])</f>
        <v>2</v>
      </c>
      <c r="L648" s="80" t="str">
        <f>IF(Table8[[#This Row],[test]]&gt;0,"Ada vendor yang menjual produk dengan harga lebih murah","")</f>
        <v>Ada vendor yang menjual produk dengan harga lebih murah</v>
      </c>
    </row>
    <row r="649" spans="1:12" x14ac:dyDescent="0.25">
      <c r="A649" s="5">
        <v>579</v>
      </c>
      <c r="B649" s="5">
        <v>1292</v>
      </c>
      <c r="C649" s="10">
        <v>44072</v>
      </c>
      <c r="D649" s="5">
        <v>60</v>
      </c>
      <c r="E649" s="5">
        <v>322</v>
      </c>
      <c r="F649" s="40">
        <v>28.6965</v>
      </c>
      <c r="G649" s="40">
        <v>1721.79</v>
      </c>
      <c r="H649" t="str">
        <f>VLOOKUP(Table8[[#This Row],[Supplier]],Table37[[Vendor_ID]:[Reputation Test]],12,0)</f>
        <v>B</v>
      </c>
      <c r="I649">
        <f>VLOOKUP(Table8[[#This Row],[PurchaseOrderID]],Purchase_Order!$A$2:$E$1228,5,0)</f>
        <v>1514</v>
      </c>
      <c r="K649">
        <f>COUNTIFS(Table37[ProductID],Table8[[#This Row],[ProductID]],Table37[Reputation Test],Table8[[#This Row],[REPUTASI]],Table37[Price],"&lt;"&amp;Table8[[#This Row],[UnitPrice]])</f>
        <v>2</v>
      </c>
      <c r="L649" s="80" t="str">
        <f>IF(Table8[[#This Row],[test]]&gt;0,"Ada vendor yang menjual produk dengan harga lebih murah","")</f>
        <v>Ada vendor yang menjual produk dengan harga lebih murah</v>
      </c>
    </row>
    <row r="650" spans="1:12" x14ac:dyDescent="0.25">
      <c r="A650" s="4">
        <v>580</v>
      </c>
      <c r="B650" s="4">
        <v>1293</v>
      </c>
      <c r="C650" s="11">
        <v>44072</v>
      </c>
      <c r="D650" s="4">
        <v>550</v>
      </c>
      <c r="E650" s="4">
        <v>930</v>
      </c>
      <c r="F650" s="41">
        <v>42.514499999999998</v>
      </c>
      <c r="G650" s="41">
        <v>23382.974999999999</v>
      </c>
      <c r="H650" t="str">
        <f>VLOOKUP(Table8[[#This Row],[Supplier]],Table37[[Vendor_ID]:[Reputation Test]],12,0)</f>
        <v>B</v>
      </c>
      <c r="I650">
        <f>VLOOKUP(Table8[[#This Row],[PurchaseOrderID]],Purchase_Order!$A$2:$E$1228,5,0)</f>
        <v>1498</v>
      </c>
      <c r="K650">
        <f>COUNTIFS(Table37[ProductID],Table8[[#This Row],[ProductID]],Table37[Reputation Test],Table8[[#This Row],[REPUTASI]],Table37[Price],"&lt;"&amp;Table8[[#This Row],[UnitPrice]])</f>
        <v>1</v>
      </c>
      <c r="L650" s="80" t="str">
        <f>IF(Table8[[#This Row],[test]]&gt;0,"Ada vendor yang menjual produk dengan harga lebih murah","")</f>
        <v>Ada vendor yang menjual produk dengan harga lebih murah</v>
      </c>
    </row>
    <row r="651" spans="1:12" x14ac:dyDescent="0.25">
      <c r="A651" s="5">
        <v>580</v>
      </c>
      <c r="B651" s="5">
        <v>1294</v>
      </c>
      <c r="C651" s="10">
        <v>44072</v>
      </c>
      <c r="D651" s="5">
        <v>550</v>
      </c>
      <c r="E651" s="5">
        <v>921</v>
      </c>
      <c r="F651" s="40">
        <v>5.5860000000000003</v>
      </c>
      <c r="G651" s="40">
        <v>3072.3</v>
      </c>
      <c r="H651" t="str">
        <f>VLOOKUP(Table8[[#This Row],[Supplier]],Table37[[Vendor_ID]:[Reputation Test]],12,0)</f>
        <v>B</v>
      </c>
      <c r="I651">
        <f>VLOOKUP(Table8[[#This Row],[PurchaseOrderID]],Purchase_Order!$A$2:$E$1228,5,0)</f>
        <v>1498</v>
      </c>
      <c r="K651">
        <f>COUNTIFS(Table37[ProductID],Table8[[#This Row],[ProductID]],Table37[Reputation Test],Table8[[#This Row],[REPUTASI]],Table37[Price],"&lt;"&amp;Table8[[#This Row],[UnitPrice]])</f>
        <v>1</v>
      </c>
      <c r="L651" s="80" t="str">
        <f>IF(Table8[[#This Row],[test]]&gt;0,"Ada vendor yang menjual produk dengan harga lebih murah","")</f>
        <v>Ada vendor yang menjual produk dengan harga lebih murah</v>
      </c>
    </row>
    <row r="652" spans="1:12" x14ac:dyDescent="0.25">
      <c r="A652" s="4">
        <v>581</v>
      </c>
      <c r="B652" s="4">
        <v>1295</v>
      </c>
      <c r="C652" s="11">
        <v>44072</v>
      </c>
      <c r="D652" s="4">
        <v>60</v>
      </c>
      <c r="E652" s="4">
        <v>952</v>
      </c>
      <c r="F652" s="41">
        <v>15.7395</v>
      </c>
      <c r="G652" s="41">
        <v>944.37</v>
      </c>
      <c r="H652" t="str">
        <f>VLOOKUP(Table8[[#This Row],[Supplier]],Table37[[Vendor_ID]:[Reputation Test]],12,0)</f>
        <v>B</v>
      </c>
      <c r="I652">
        <f>VLOOKUP(Table8[[#This Row],[PurchaseOrderID]],Purchase_Order!$A$2:$E$1228,5,0)</f>
        <v>1674</v>
      </c>
      <c r="K652">
        <f>COUNTIFS(Table37[ProductID],Table8[[#This Row],[ProductID]],Table37[Reputation Test],Table8[[#This Row],[REPUTASI]],Table37[Price],"&lt;"&amp;Table8[[#This Row],[UnitPrice]])</f>
        <v>1</v>
      </c>
      <c r="L652" s="80" t="str">
        <f>IF(Table8[[#This Row],[test]]&gt;0,"Ada vendor yang menjual produk dengan harga lebih murah","")</f>
        <v>Ada vendor yang menjual produk dengan harga lebih murah</v>
      </c>
    </row>
    <row r="653" spans="1:12" x14ac:dyDescent="0.25">
      <c r="A653" s="5">
        <v>582</v>
      </c>
      <c r="B653" s="5">
        <v>1296</v>
      </c>
      <c r="C653" s="10">
        <v>44072</v>
      </c>
      <c r="D653" s="5">
        <v>550</v>
      </c>
      <c r="E653" s="5">
        <v>933</v>
      </c>
      <c r="F653" s="40">
        <v>43.459499999999998</v>
      </c>
      <c r="G653" s="40">
        <v>23902.724999999999</v>
      </c>
      <c r="H653" t="str">
        <f>VLOOKUP(Table8[[#This Row],[Supplier]],Table37[[Vendor_ID]:[Reputation Test]],12,0)</f>
        <v>F</v>
      </c>
      <c r="I653">
        <f>VLOOKUP(Table8[[#This Row],[PurchaseOrderID]],Purchase_Order!$A$2:$E$1228,5,0)</f>
        <v>1652</v>
      </c>
      <c r="K653">
        <f>COUNTIFS(Table37[ProductID],Table8[[#This Row],[ProductID]],Table37[Reputation Test],Table8[[#This Row],[REPUTASI]],Table37[Price],"&lt;"&amp;Table8[[#This Row],[UnitPrice]])</f>
        <v>2</v>
      </c>
      <c r="L653" s="80" t="str">
        <f>IF(Table8[[#This Row],[test]]&gt;0,"Ada vendor yang menjual produk dengan harga lebih murah","")</f>
        <v>Ada vendor yang menjual produk dengan harga lebih murah</v>
      </c>
    </row>
    <row r="654" spans="1:12" x14ac:dyDescent="0.25">
      <c r="A654" s="4">
        <v>582</v>
      </c>
      <c r="B654" s="4">
        <v>1297</v>
      </c>
      <c r="C654" s="11">
        <v>44072</v>
      </c>
      <c r="D654" s="4">
        <v>550</v>
      </c>
      <c r="E654" s="4">
        <v>934</v>
      </c>
      <c r="F654" s="41">
        <v>37.621499999999997</v>
      </c>
      <c r="G654" s="41">
        <v>20691.825000000001</v>
      </c>
      <c r="H654" t="str">
        <f>VLOOKUP(Table8[[#This Row],[Supplier]],Table37[[Vendor_ID]:[Reputation Test]],12,0)</f>
        <v>F</v>
      </c>
      <c r="I654">
        <f>VLOOKUP(Table8[[#This Row],[PurchaseOrderID]],Purchase_Order!$A$2:$E$1228,5,0)</f>
        <v>1652</v>
      </c>
      <c r="K654">
        <f>COUNTIFS(Table37[ProductID],Table8[[#This Row],[ProductID]],Table37[Reputation Test],Table8[[#This Row],[REPUTASI]],Table37[Price],"&lt;"&amp;Table8[[#This Row],[UnitPrice]])</f>
        <v>2</v>
      </c>
      <c r="L654" s="80" t="str">
        <f>IF(Table8[[#This Row],[test]]&gt;0,"Ada vendor yang menjual produk dengan harga lebih murah","")</f>
        <v>Ada vendor yang menjual produk dengan harga lebih murah</v>
      </c>
    </row>
    <row r="655" spans="1:12" x14ac:dyDescent="0.25">
      <c r="A655" s="5">
        <v>583</v>
      </c>
      <c r="B655" s="5">
        <v>1298</v>
      </c>
      <c r="C655" s="10">
        <v>44072</v>
      </c>
      <c r="D655" s="5">
        <v>550</v>
      </c>
      <c r="E655" s="5">
        <v>317</v>
      </c>
      <c r="F655" s="40">
        <v>29.578499999999998</v>
      </c>
      <c r="G655" s="40">
        <v>16268.174999999999</v>
      </c>
      <c r="H655" t="str">
        <f>VLOOKUP(Table8[[#This Row],[Supplier]],Table37[[Vendor_ID]:[Reputation Test]],12,0)</f>
        <v>F</v>
      </c>
      <c r="I655">
        <f>VLOOKUP(Table8[[#This Row],[PurchaseOrderID]],Purchase_Order!$A$2:$E$1228,5,0)</f>
        <v>1578</v>
      </c>
      <c r="K655">
        <f>COUNTIFS(Table37[ProductID],Table8[[#This Row],[ProductID]],Table37[Reputation Test],Table8[[#This Row],[REPUTASI]],Table37[Price],"&lt;"&amp;Table8[[#This Row],[UnitPrice]])</f>
        <v>2</v>
      </c>
      <c r="L655" s="80" t="str">
        <f>IF(Table8[[#This Row],[test]]&gt;0,"Ada vendor yang menjual produk dengan harga lebih murah","")</f>
        <v>Ada vendor yang menjual produk dengan harga lebih murah</v>
      </c>
    </row>
    <row r="656" spans="1:12" x14ac:dyDescent="0.25">
      <c r="A656" s="4">
        <v>583</v>
      </c>
      <c r="B656" s="4">
        <v>1299</v>
      </c>
      <c r="C656" s="11">
        <v>44072</v>
      </c>
      <c r="D656" s="4">
        <v>550</v>
      </c>
      <c r="E656" s="4">
        <v>318</v>
      </c>
      <c r="F656" s="41">
        <v>36.098999999999997</v>
      </c>
      <c r="G656" s="41">
        <v>19854.45</v>
      </c>
      <c r="H656" t="str">
        <f>VLOOKUP(Table8[[#This Row],[Supplier]],Table37[[Vendor_ID]:[Reputation Test]],12,0)</f>
        <v>F</v>
      </c>
      <c r="I656">
        <f>VLOOKUP(Table8[[#This Row],[PurchaseOrderID]],Purchase_Order!$A$2:$E$1228,5,0)</f>
        <v>1578</v>
      </c>
      <c r="K656">
        <f>COUNTIFS(Table37[ProductID],Table8[[#This Row],[ProductID]],Table37[Reputation Test],Table8[[#This Row],[REPUTASI]],Table37[Price],"&lt;"&amp;Table8[[#This Row],[UnitPrice]])</f>
        <v>2</v>
      </c>
      <c r="L656" s="80" t="str">
        <f>IF(Table8[[#This Row],[test]]&gt;0,"Ada vendor yang menjual produk dengan harga lebih murah","")</f>
        <v>Ada vendor yang menjual produk dengan harga lebih murah</v>
      </c>
    </row>
    <row r="657" spans="1:12" x14ac:dyDescent="0.25">
      <c r="A657" s="5">
        <v>583</v>
      </c>
      <c r="B657" s="5">
        <v>1300</v>
      </c>
      <c r="C657" s="10">
        <v>44072</v>
      </c>
      <c r="D657" s="5">
        <v>550</v>
      </c>
      <c r="E657" s="5">
        <v>319</v>
      </c>
      <c r="F657" s="40">
        <v>48.583500000000001</v>
      </c>
      <c r="G657" s="40">
        <v>26720.924999999999</v>
      </c>
      <c r="H657" t="str">
        <f>VLOOKUP(Table8[[#This Row],[Supplier]],Table37[[Vendor_ID]:[Reputation Test]],12,0)</f>
        <v>F</v>
      </c>
      <c r="I657">
        <f>VLOOKUP(Table8[[#This Row],[PurchaseOrderID]],Purchase_Order!$A$2:$E$1228,5,0)</f>
        <v>1578</v>
      </c>
      <c r="K657">
        <f>COUNTIFS(Table37[ProductID],Table8[[#This Row],[ProductID]],Table37[Reputation Test],Table8[[#This Row],[REPUTASI]],Table37[Price],"&lt;"&amp;Table8[[#This Row],[UnitPrice]])</f>
        <v>3</v>
      </c>
      <c r="L657" s="80" t="str">
        <f>IF(Table8[[#This Row],[test]]&gt;0,"Ada vendor yang menjual produk dengan harga lebih murah","")</f>
        <v>Ada vendor yang menjual produk dengan harga lebih murah</v>
      </c>
    </row>
    <row r="658" spans="1:12" x14ac:dyDescent="0.25">
      <c r="A658" s="4">
        <v>584</v>
      </c>
      <c r="B658" s="4">
        <v>1301</v>
      </c>
      <c r="C658" s="11">
        <v>44072</v>
      </c>
      <c r="D658" s="4">
        <v>550</v>
      </c>
      <c r="E658" s="4">
        <v>928</v>
      </c>
      <c r="F658" s="41">
        <v>32.2455</v>
      </c>
      <c r="G658" s="41">
        <v>17735.025000000001</v>
      </c>
      <c r="H658" t="str">
        <f>VLOOKUP(Table8[[#This Row],[Supplier]],Table37[[Vendor_ID]:[Reputation Test]],12,0)</f>
        <v>F</v>
      </c>
      <c r="I658">
        <f>VLOOKUP(Table8[[#This Row],[PurchaseOrderID]],Purchase_Order!$A$2:$E$1228,5,0)</f>
        <v>1538</v>
      </c>
      <c r="K658">
        <f>COUNTIFS(Table37[ProductID],Table8[[#This Row],[ProductID]],Table37[Reputation Test],Table8[[#This Row],[REPUTASI]],Table37[Price],"&lt;"&amp;Table8[[#This Row],[UnitPrice]])</f>
        <v>2</v>
      </c>
      <c r="L658" s="80" t="str">
        <f>IF(Table8[[#This Row],[test]]&gt;0,"Ada vendor yang menjual produk dengan harga lebih murah","")</f>
        <v>Ada vendor yang menjual produk dengan harga lebih murah</v>
      </c>
    </row>
    <row r="659" spans="1:12" x14ac:dyDescent="0.25">
      <c r="A659" s="5">
        <v>584</v>
      </c>
      <c r="B659" s="5">
        <v>1302</v>
      </c>
      <c r="C659" s="10">
        <v>44072</v>
      </c>
      <c r="D659" s="5">
        <v>550</v>
      </c>
      <c r="E659" s="5">
        <v>929</v>
      </c>
      <c r="F659" s="40">
        <v>36.561</v>
      </c>
      <c r="G659" s="40">
        <v>20108.55</v>
      </c>
      <c r="H659" t="str">
        <f>VLOOKUP(Table8[[#This Row],[Supplier]],Table37[[Vendor_ID]:[Reputation Test]],12,0)</f>
        <v>F</v>
      </c>
      <c r="I659">
        <f>VLOOKUP(Table8[[#This Row],[PurchaseOrderID]],Purchase_Order!$A$2:$E$1228,5,0)</f>
        <v>1538</v>
      </c>
      <c r="K659">
        <f>COUNTIFS(Table37[ProductID],Table8[[#This Row],[ProductID]],Table37[Reputation Test],Table8[[#This Row],[REPUTASI]],Table37[Price],"&lt;"&amp;Table8[[#This Row],[UnitPrice]])</f>
        <v>2</v>
      </c>
      <c r="L659" s="80" t="str">
        <f>IF(Table8[[#This Row],[test]]&gt;0,"Ada vendor yang menjual produk dengan harga lebih murah","")</f>
        <v>Ada vendor yang menjual produk dengan harga lebih murah</v>
      </c>
    </row>
    <row r="660" spans="1:12" x14ac:dyDescent="0.25">
      <c r="A660" s="4">
        <v>585</v>
      </c>
      <c r="B660" s="4">
        <v>1303</v>
      </c>
      <c r="C660" s="11">
        <v>44072</v>
      </c>
      <c r="D660" s="4">
        <v>550</v>
      </c>
      <c r="E660" s="4">
        <v>319</v>
      </c>
      <c r="F660" s="41">
        <v>46.420499999999997</v>
      </c>
      <c r="G660" s="41">
        <v>25531.275000000001</v>
      </c>
      <c r="H660" t="str">
        <f>VLOOKUP(Table8[[#This Row],[Supplier]],Table37[[Vendor_ID]:[Reputation Test]],12,0)</f>
        <v>F</v>
      </c>
      <c r="I660">
        <f>VLOOKUP(Table8[[#This Row],[PurchaseOrderID]],Purchase_Order!$A$2:$E$1228,5,0)</f>
        <v>1556</v>
      </c>
      <c r="K660">
        <f>COUNTIFS(Table37[ProductID],Table8[[#This Row],[ProductID]],Table37[Reputation Test],Table8[[#This Row],[REPUTASI]],Table37[Price],"&lt;"&amp;Table8[[#This Row],[UnitPrice]])</f>
        <v>3</v>
      </c>
      <c r="L660" s="80" t="str">
        <f>IF(Table8[[#This Row],[test]]&gt;0,"Ada vendor yang menjual produk dengan harga lebih murah","")</f>
        <v>Ada vendor yang menjual produk dengan harga lebih murah</v>
      </c>
    </row>
    <row r="661" spans="1:12" x14ac:dyDescent="0.25">
      <c r="A661" s="5">
        <v>586</v>
      </c>
      <c r="B661" s="5">
        <v>1304</v>
      </c>
      <c r="C661" s="10">
        <v>44072</v>
      </c>
      <c r="D661" s="5">
        <v>3</v>
      </c>
      <c r="E661" s="5">
        <v>366</v>
      </c>
      <c r="F661" s="40">
        <v>41.222999999999999</v>
      </c>
      <c r="G661" s="40">
        <v>123.669</v>
      </c>
      <c r="H661" t="str">
        <f>VLOOKUP(Table8[[#This Row],[Supplier]],Table37[[Vendor_ID]:[Reputation Test]],12,0)</f>
        <v>B</v>
      </c>
      <c r="I661">
        <f>VLOOKUP(Table8[[#This Row],[PurchaseOrderID]],Purchase_Order!$A$2:$E$1228,5,0)</f>
        <v>1554</v>
      </c>
      <c r="K661">
        <f>COUNTIFS(Table37[ProductID],Table8[[#This Row],[ProductID]],Table37[Reputation Test],Table8[[#This Row],[REPUTASI]],Table37[Price],"&lt;"&amp;Table8[[#This Row],[UnitPrice]])</f>
        <v>2</v>
      </c>
      <c r="L661" s="80" t="str">
        <f>IF(Table8[[#This Row],[test]]&gt;0,"Ada vendor yang menjual produk dengan harga lebih murah","")</f>
        <v>Ada vendor yang menjual produk dengan harga lebih murah</v>
      </c>
    </row>
    <row r="662" spans="1:12" x14ac:dyDescent="0.25">
      <c r="A662" s="4">
        <v>586</v>
      </c>
      <c r="B662" s="4">
        <v>1305</v>
      </c>
      <c r="C662" s="11">
        <v>44072</v>
      </c>
      <c r="D662" s="4">
        <v>3</v>
      </c>
      <c r="E662" s="4">
        <v>367</v>
      </c>
      <c r="F662" s="41">
        <v>45.496499999999997</v>
      </c>
      <c r="G662" s="41">
        <v>136.48949999999999</v>
      </c>
      <c r="H662" t="str">
        <f>VLOOKUP(Table8[[#This Row],[Supplier]],Table37[[Vendor_ID]:[Reputation Test]],12,0)</f>
        <v>B</v>
      </c>
      <c r="I662">
        <f>VLOOKUP(Table8[[#This Row],[PurchaseOrderID]],Purchase_Order!$A$2:$E$1228,5,0)</f>
        <v>1554</v>
      </c>
      <c r="K662">
        <f>COUNTIFS(Table37[ProductID],Table8[[#This Row],[ProductID]],Table37[Reputation Test],Table8[[#This Row],[REPUTASI]],Table37[Price],"&lt;"&amp;Table8[[#This Row],[UnitPrice]])</f>
        <v>2</v>
      </c>
      <c r="L662" s="80" t="str">
        <f>IF(Table8[[#This Row],[test]]&gt;0,"Ada vendor yang menjual produk dengan harga lebih murah","")</f>
        <v>Ada vendor yang menjual produk dengan harga lebih murah</v>
      </c>
    </row>
    <row r="663" spans="1:12" x14ac:dyDescent="0.25">
      <c r="A663" s="5">
        <v>586</v>
      </c>
      <c r="B663" s="5">
        <v>1306</v>
      </c>
      <c r="C663" s="10">
        <v>44072</v>
      </c>
      <c r="D663" s="5">
        <v>3</v>
      </c>
      <c r="E663" s="5">
        <v>368</v>
      </c>
      <c r="F663" s="40">
        <v>41.222999999999999</v>
      </c>
      <c r="G663" s="40">
        <v>123.669</v>
      </c>
      <c r="H663" t="str">
        <f>VLOOKUP(Table8[[#This Row],[Supplier]],Table37[[Vendor_ID]:[Reputation Test]],12,0)</f>
        <v>B</v>
      </c>
      <c r="I663">
        <f>VLOOKUP(Table8[[#This Row],[PurchaseOrderID]],Purchase_Order!$A$2:$E$1228,5,0)</f>
        <v>1554</v>
      </c>
      <c r="K663">
        <f>COUNTIFS(Table37[ProductID],Table8[[#This Row],[ProductID]],Table37[Reputation Test],Table8[[#This Row],[REPUTASI]],Table37[Price],"&lt;"&amp;Table8[[#This Row],[UnitPrice]])</f>
        <v>2</v>
      </c>
      <c r="L663" s="80" t="str">
        <f>IF(Table8[[#This Row],[test]]&gt;0,"Ada vendor yang menjual produk dengan harga lebih murah","")</f>
        <v>Ada vendor yang menjual produk dengan harga lebih murah</v>
      </c>
    </row>
    <row r="664" spans="1:12" x14ac:dyDescent="0.25">
      <c r="A664" s="4">
        <v>586</v>
      </c>
      <c r="B664" s="4">
        <v>1307</v>
      </c>
      <c r="C664" s="11">
        <v>44072</v>
      </c>
      <c r="D664" s="4">
        <v>3</v>
      </c>
      <c r="E664" s="4">
        <v>369</v>
      </c>
      <c r="F664" s="41">
        <v>39.122999999999998</v>
      </c>
      <c r="G664" s="41">
        <v>117.369</v>
      </c>
      <c r="H664" t="str">
        <f>VLOOKUP(Table8[[#This Row],[Supplier]],Table37[[Vendor_ID]:[Reputation Test]],12,0)</f>
        <v>B</v>
      </c>
      <c r="I664">
        <f>VLOOKUP(Table8[[#This Row],[PurchaseOrderID]],Purchase_Order!$A$2:$E$1228,5,0)</f>
        <v>1554</v>
      </c>
      <c r="K664">
        <f>COUNTIFS(Table37[ProductID],Table8[[#This Row],[ProductID]],Table37[Reputation Test],Table8[[#This Row],[REPUTASI]],Table37[Price],"&lt;"&amp;Table8[[#This Row],[UnitPrice]])</f>
        <v>2</v>
      </c>
      <c r="L664" s="80" t="str">
        <f>IF(Table8[[#This Row],[test]]&gt;0,"Ada vendor yang menjual produk dengan harga lebih murah","")</f>
        <v>Ada vendor yang menjual produk dengan harga lebih murah</v>
      </c>
    </row>
    <row r="665" spans="1:12" x14ac:dyDescent="0.25">
      <c r="A665" s="5">
        <v>587</v>
      </c>
      <c r="B665" s="5">
        <v>1308</v>
      </c>
      <c r="C665" s="10">
        <v>44072</v>
      </c>
      <c r="D665" s="5">
        <v>3</v>
      </c>
      <c r="E665" s="5">
        <v>312</v>
      </c>
      <c r="F665" s="40">
        <v>41.915999999999997</v>
      </c>
      <c r="G665" s="40">
        <v>125.748</v>
      </c>
      <c r="H665" t="str">
        <f>VLOOKUP(Table8[[#This Row],[Supplier]],Table37[[Vendor_ID]:[Reputation Test]],12,0)</f>
        <v>B</v>
      </c>
      <c r="I665">
        <f>VLOOKUP(Table8[[#This Row],[PurchaseOrderID]],Purchase_Order!$A$2:$E$1228,5,0)</f>
        <v>1688</v>
      </c>
      <c r="K665">
        <f>COUNTIFS(Table37[ProductID],Table8[[#This Row],[ProductID]],Table37[Reputation Test],Table8[[#This Row],[REPUTASI]],Table37[Price],"&lt;"&amp;Table8[[#This Row],[UnitPrice]])</f>
        <v>1</v>
      </c>
      <c r="L665" s="80" t="str">
        <f>IF(Table8[[#This Row],[test]]&gt;0,"Ada vendor yang menjual produk dengan harga lebih murah","")</f>
        <v>Ada vendor yang menjual produk dengan harga lebih murah</v>
      </c>
    </row>
    <row r="666" spans="1:12" x14ac:dyDescent="0.25">
      <c r="A666" s="4">
        <v>588</v>
      </c>
      <c r="B666" s="4">
        <v>1309</v>
      </c>
      <c r="C666" s="11">
        <v>44072</v>
      </c>
      <c r="D666" s="4">
        <v>3</v>
      </c>
      <c r="E666" s="4">
        <v>311</v>
      </c>
      <c r="F666" s="41">
        <v>50.263500000000001</v>
      </c>
      <c r="G666" s="41">
        <v>150.79050000000001</v>
      </c>
      <c r="H666" t="str">
        <f>VLOOKUP(Table8[[#This Row],[Supplier]],Table37[[Vendor_ID]:[Reputation Test]],12,0)</f>
        <v>A</v>
      </c>
      <c r="I666">
        <f>VLOOKUP(Table8[[#This Row],[PurchaseOrderID]],Purchase_Order!$A$2:$E$1228,5,0)</f>
        <v>1580</v>
      </c>
      <c r="K666">
        <f>COUNTIFS(Table37[ProductID],Table8[[#This Row],[ProductID]],Table37[Reputation Test],Table8[[#This Row],[REPUTASI]],Table37[Price],"&lt;"&amp;Table8[[#This Row],[UnitPrice]])</f>
        <v>1</v>
      </c>
      <c r="L666" s="80" t="str">
        <f>IF(Table8[[#This Row],[test]]&gt;0,"Ada vendor yang menjual produk dengan harga lebih murah","")</f>
        <v>Ada vendor yang menjual produk dengan harga lebih murah</v>
      </c>
    </row>
    <row r="667" spans="1:12" x14ac:dyDescent="0.25">
      <c r="A667" s="5">
        <v>589</v>
      </c>
      <c r="B667" s="5">
        <v>1310</v>
      </c>
      <c r="C667" s="10">
        <v>44074</v>
      </c>
      <c r="D667" s="5">
        <v>3</v>
      </c>
      <c r="E667" s="5">
        <v>359</v>
      </c>
      <c r="F667" s="40">
        <v>47.680500000000002</v>
      </c>
      <c r="G667" s="40">
        <v>143.04150000000001</v>
      </c>
      <c r="H667" t="str">
        <f>VLOOKUP(Table8[[#This Row],[Supplier]],Table37[[Vendor_ID]:[Reputation Test]],12,0)</f>
        <v>B</v>
      </c>
      <c r="I667">
        <f>VLOOKUP(Table8[[#This Row],[PurchaseOrderID]],Purchase_Order!$A$2:$E$1228,5,0)</f>
        <v>1496</v>
      </c>
      <c r="K667">
        <f>COUNTIFS(Table37[ProductID],Table8[[#This Row],[ProductID]],Table37[Reputation Test],Table8[[#This Row],[REPUTASI]],Table37[Price],"&lt;"&amp;Table8[[#This Row],[UnitPrice]])</f>
        <v>2</v>
      </c>
      <c r="L667" s="80" t="str">
        <f>IF(Table8[[#This Row],[test]]&gt;0,"Ada vendor yang menjual produk dengan harga lebih murah","")</f>
        <v>Ada vendor yang menjual produk dengan harga lebih murah</v>
      </c>
    </row>
    <row r="668" spans="1:12" x14ac:dyDescent="0.25">
      <c r="A668" s="4">
        <v>589</v>
      </c>
      <c r="B668" s="4">
        <v>1311</v>
      </c>
      <c r="C668" s="11">
        <v>44074</v>
      </c>
      <c r="D668" s="4">
        <v>3</v>
      </c>
      <c r="E668" s="4">
        <v>360</v>
      </c>
      <c r="F668" s="41">
        <v>45.580500000000001</v>
      </c>
      <c r="G668" s="41">
        <v>136.7415</v>
      </c>
      <c r="H668" t="str">
        <f>VLOOKUP(Table8[[#This Row],[Supplier]],Table37[[Vendor_ID]:[Reputation Test]],12,0)</f>
        <v>B</v>
      </c>
      <c r="I668">
        <f>VLOOKUP(Table8[[#This Row],[PurchaseOrderID]],Purchase_Order!$A$2:$E$1228,5,0)</f>
        <v>1496</v>
      </c>
      <c r="K668">
        <f>COUNTIFS(Table37[ProductID],Table8[[#This Row],[ProductID]],Table37[Reputation Test],Table8[[#This Row],[REPUTASI]],Table37[Price],"&lt;"&amp;Table8[[#This Row],[UnitPrice]])</f>
        <v>2</v>
      </c>
      <c r="L668" s="80" t="str">
        <f>IF(Table8[[#This Row],[test]]&gt;0,"Ada vendor yang menjual produk dengan harga lebih murah","")</f>
        <v>Ada vendor yang menjual produk dengan harga lebih murah</v>
      </c>
    </row>
    <row r="669" spans="1:12" x14ac:dyDescent="0.25">
      <c r="A669" s="5">
        <v>589</v>
      </c>
      <c r="B669" s="5">
        <v>1312</v>
      </c>
      <c r="C669" s="10">
        <v>44074</v>
      </c>
      <c r="D669" s="5">
        <v>3</v>
      </c>
      <c r="E669" s="5">
        <v>361</v>
      </c>
      <c r="F669" s="40">
        <v>49.853999999999999</v>
      </c>
      <c r="G669" s="40">
        <v>149.56200000000001</v>
      </c>
      <c r="H669" t="str">
        <f>VLOOKUP(Table8[[#This Row],[Supplier]],Table37[[Vendor_ID]:[Reputation Test]],12,0)</f>
        <v>B</v>
      </c>
      <c r="I669">
        <f>VLOOKUP(Table8[[#This Row],[PurchaseOrderID]],Purchase_Order!$A$2:$E$1228,5,0)</f>
        <v>1496</v>
      </c>
      <c r="K669">
        <f>COUNTIFS(Table37[ProductID],Table8[[#This Row],[ProductID]],Table37[Reputation Test],Table8[[#This Row],[REPUTASI]],Table37[Price],"&lt;"&amp;Table8[[#This Row],[UnitPrice]])</f>
        <v>2</v>
      </c>
      <c r="L669" s="80" t="str">
        <f>IF(Table8[[#This Row],[test]]&gt;0,"Ada vendor yang menjual produk dengan harga lebih murah","")</f>
        <v>Ada vendor yang menjual produk dengan harga lebih murah</v>
      </c>
    </row>
    <row r="670" spans="1:12" x14ac:dyDescent="0.25">
      <c r="A670" s="4">
        <v>589</v>
      </c>
      <c r="B670" s="4">
        <v>1313</v>
      </c>
      <c r="C670" s="11">
        <v>44074</v>
      </c>
      <c r="D670" s="4">
        <v>3</v>
      </c>
      <c r="E670" s="4">
        <v>362</v>
      </c>
      <c r="F670" s="41">
        <v>45.580500000000001</v>
      </c>
      <c r="G670" s="41">
        <v>136.7415</v>
      </c>
      <c r="H670" t="str">
        <f>VLOOKUP(Table8[[#This Row],[Supplier]],Table37[[Vendor_ID]:[Reputation Test]],12,0)</f>
        <v>B</v>
      </c>
      <c r="I670">
        <f>VLOOKUP(Table8[[#This Row],[PurchaseOrderID]],Purchase_Order!$A$2:$E$1228,5,0)</f>
        <v>1496</v>
      </c>
      <c r="K670">
        <f>COUNTIFS(Table37[ProductID],Table8[[#This Row],[ProductID]],Table37[Reputation Test],Table8[[#This Row],[REPUTASI]],Table37[Price],"&lt;"&amp;Table8[[#This Row],[UnitPrice]])</f>
        <v>2</v>
      </c>
      <c r="L670" s="80" t="str">
        <f>IF(Table8[[#This Row],[test]]&gt;0,"Ada vendor yang menjual produk dengan harga lebih murah","")</f>
        <v>Ada vendor yang menjual produk dengan harga lebih murah</v>
      </c>
    </row>
    <row r="671" spans="1:12" x14ac:dyDescent="0.25">
      <c r="A671" s="5">
        <v>589</v>
      </c>
      <c r="B671" s="5">
        <v>1314</v>
      </c>
      <c r="C671" s="10">
        <v>44074</v>
      </c>
      <c r="D671" s="5">
        <v>3</v>
      </c>
      <c r="E671" s="5">
        <v>363</v>
      </c>
      <c r="F671" s="40">
        <v>43.480499999999999</v>
      </c>
      <c r="G671" s="40">
        <v>130.44149999999999</v>
      </c>
      <c r="H671" t="str">
        <f>VLOOKUP(Table8[[#This Row],[Supplier]],Table37[[Vendor_ID]:[Reputation Test]],12,0)</f>
        <v>B</v>
      </c>
      <c r="I671">
        <f>VLOOKUP(Table8[[#This Row],[PurchaseOrderID]],Purchase_Order!$A$2:$E$1228,5,0)</f>
        <v>1496</v>
      </c>
      <c r="K671">
        <f>COUNTIFS(Table37[ProductID],Table8[[#This Row],[ProductID]],Table37[Reputation Test],Table8[[#This Row],[REPUTASI]],Table37[Price],"&lt;"&amp;Table8[[#This Row],[UnitPrice]])</f>
        <v>2</v>
      </c>
      <c r="L671" s="80" t="str">
        <f>IF(Table8[[#This Row],[test]]&gt;0,"Ada vendor yang menjual produk dengan harga lebih murah","")</f>
        <v>Ada vendor yang menjual produk dengan harga lebih murah</v>
      </c>
    </row>
    <row r="672" spans="1:12" x14ac:dyDescent="0.25">
      <c r="A672" s="4">
        <v>590</v>
      </c>
      <c r="B672" s="4">
        <v>1315</v>
      </c>
      <c r="C672" s="11">
        <v>44074</v>
      </c>
      <c r="D672" s="4">
        <v>550</v>
      </c>
      <c r="E672" s="4">
        <v>530</v>
      </c>
      <c r="F672" s="41">
        <v>16.085999999999999</v>
      </c>
      <c r="G672" s="41">
        <v>8847.2999999999993</v>
      </c>
      <c r="H672" t="str">
        <f>VLOOKUP(Table8[[#This Row],[Supplier]],Table37[[Vendor_ID]:[Reputation Test]],12,0)</f>
        <v>A</v>
      </c>
      <c r="I672">
        <f>VLOOKUP(Table8[[#This Row],[PurchaseOrderID]],Purchase_Order!$A$2:$E$1228,5,0)</f>
        <v>1494</v>
      </c>
      <c r="K672">
        <f>COUNTIFS(Table37[ProductID],Table8[[#This Row],[ProductID]],Table37[Reputation Test],Table8[[#This Row],[REPUTASI]],Table37[Price],"&lt;"&amp;Table8[[#This Row],[UnitPrice]])</f>
        <v>1</v>
      </c>
      <c r="L672" s="80" t="str">
        <f>IF(Table8[[#This Row],[test]]&gt;0,"Ada vendor yang menjual produk dengan harga lebih murah","")</f>
        <v>Ada vendor yang menjual produk dengan harga lebih murah</v>
      </c>
    </row>
    <row r="673" spans="1:12" x14ac:dyDescent="0.25">
      <c r="A673" s="5">
        <v>591</v>
      </c>
      <c r="B673" s="5">
        <v>1316</v>
      </c>
      <c r="C673" s="10">
        <v>44074</v>
      </c>
      <c r="D673" s="5">
        <v>3</v>
      </c>
      <c r="E673" s="5">
        <v>314</v>
      </c>
      <c r="F673" s="40">
        <v>57.025500000000001</v>
      </c>
      <c r="G673" s="40">
        <v>171.07650000000001</v>
      </c>
      <c r="H673" t="str">
        <f>VLOOKUP(Table8[[#This Row],[Supplier]],Table37[[Vendor_ID]:[Reputation Test]],12,0)</f>
        <v>A</v>
      </c>
      <c r="I673">
        <f>VLOOKUP(Table8[[#This Row],[PurchaseOrderID]],Purchase_Order!$A$2:$E$1228,5,0)</f>
        <v>1650</v>
      </c>
      <c r="K673">
        <f>COUNTIFS(Table37[ProductID],Table8[[#This Row],[ProductID]],Table37[Reputation Test],Table8[[#This Row],[REPUTASI]],Table37[Price],"&lt;"&amp;Table8[[#This Row],[UnitPrice]])</f>
        <v>1</v>
      </c>
      <c r="L673" s="80" t="str">
        <f>IF(Table8[[#This Row],[test]]&gt;0,"Ada vendor yang menjual produk dengan harga lebih murah","")</f>
        <v>Ada vendor yang menjual produk dengan harga lebih murah</v>
      </c>
    </row>
    <row r="674" spans="1:12" x14ac:dyDescent="0.25">
      <c r="A674" s="4">
        <v>592</v>
      </c>
      <c r="B674" s="4">
        <v>1317</v>
      </c>
      <c r="C674" s="11">
        <v>44074</v>
      </c>
      <c r="D674" s="4">
        <v>550</v>
      </c>
      <c r="E674" s="4">
        <v>512</v>
      </c>
      <c r="F674" s="41">
        <v>37.085999999999999</v>
      </c>
      <c r="G674" s="41">
        <v>20397.3</v>
      </c>
      <c r="H674" t="str">
        <f>VLOOKUP(Table8[[#This Row],[Supplier]],Table37[[Vendor_ID]:[Reputation Test]],12,0)</f>
        <v>B</v>
      </c>
      <c r="I674">
        <f>VLOOKUP(Table8[[#This Row],[PurchaseOrderID]],Purchase_Order!$A$2:$E$1228,5,0)</f>
        <v>1654</v>
      </c>
      <c r="K674">
        <f>COUNTIFS(Table37[ProductID],Table8[[#This Row],[ProductID]],Table37[Reputation Test],Table8[[#This Row],[REPUTASI]],Table37[Price],"&lt;"&amp;Table8[[#This Row],[UnitPrice]])</f>
        <v>2</v>
      </c>
      <c r="L674" s="80" t="str">
        <f>IF(Table8[[#This Row],[test]]&gt;0,"Ada vendor yang menjual produk dengan harga lebih murah","")</f>
        <v>Ada vendor yang menjual produk dengan harga lebih murah</v>
      </c>
    </row>
    <row r="675" spans="1:12" x14ac:dyDescent="0.25">
      <c r="A675" s="5">
        <v>593</v>
      </c>
      <c r="B675" s="5">
        <v>1318</v>
      </c>
      <c r="C675" s="10">
        <v>44075</v>
      </c>
      <c r="D675" s="5">
        <v>550</v>
      </c>
      <c r="E675" s="5">
        <v>513</v>
      </c>
      <c r="F675" s="40">
        <v>26.596499999999999</v>
      </c>
      <c r="G675" s="40">
        <v>14628.075000000001</v>
      </c>
      <c r="H675" t="str">
        <f>VLOOKUP(Table8[[#This Row],[Supplier]],Table37[[Vendor_ID]:[Reputation Test]],12,0)</f>
        <v>B</v>
      </c>
      <c r="I675">
        <f>VLOOKUP(Table8[[#This Row],[PurchaseOrderID]],Purchase_Order!$A$2:$E$1228,5,0)</f>
        <v>1664</v>
      </c>
      <c r="K675">
        <f>COUNTIFS(Table37[ProductID],Table8[[#This Row],[ProductID]],Table37[Reputation Test],Table8[[#This Row],[REPUTASI]],Table37[Price],"&lt;"&amp;Table8[[#This Row],[UnitPrice]])</f>
        <v>1</v>
      </c>
      <c r="L675" s="80" t="str">
        <f>IF(Table8[[#This Row],[test]]&gt;0,"Ada vendor yang menjual produk dengan harga lebih murah","")</f>
        <v>Ada vendor yang menjual produk dengan harga lebih murah</v>
      </c>
    </row>
    <row r="676" spans="1:12" x14ac:dyDescent="0.25">
      <c r="A676" s="4">
        <v>594</v>
      </c>
      <c r="B676" s="4">
        <v>1319</v>
      </c>
      <c r="C676" s="11">
        <v>44075</v>
      </c>
      <c r="D676" s="4">
        <v>550</v>
      </c>
      <c r="E676" s="4">
        <v>317</v>
      </c>
      <c r="F676" s="41">
        <v>27.058499999999999</v>
      </c>
      <c r="G676" s="41">
        <v>14882.174999999999</v>
      </c>
      <c r="H676" t="str">
        <f>VLOOKUP(Table8[[#This Row],[Supplier]],Table37[[Vendor_ID]:[Reputation Test]],12,0)</f>
        <v>F</v>
      </c>
      <c r="I676">
        <f>VLOOKUP(Table8[[#This Row],[PurchaseOrderID]],Purchase_Order!$A$2:$E$1228,5,0)</f>
        <v>1678</v>
      </c>
      <c r="K676">
        <f>COUNTIFS(Table37[ProductID],Table8[[#This Row],[ProductID]],Table37[Reputation Test],Table8[[#This Row],[REPUTASI]],Table37[Price],"&lt;"&amp;Table8[[#This Row],[UnitPrice]])</f>
        <v>1</v>
      </c>
      <c r="L676" s="80" t="str">
        <f>IF(Table8[[#This Row],[test]]&gt;0,"Ada vendor yang menjual produk dengan harga lebih murah","")</f>
        <v>Ada vendor yang menjual produk dengan harga lebih murah</v>
      </c>
    </row>
    <row r="677" spans="1:12" x14ac:dyDescent="0.25">
      <c r="A677" s="5">
        <v>594</v>
      </c>
      <c r="B677" s="5">
        <v>1320</v>
      </c>
      <c r="C677" s="10">
        <v>44075</v>
      </c>
      <c r="D677" s="5">
        <v>550</v>
      </c>
      <c r="E677" s="5">
        <v>318</v>
      </c>
      <c r="F677" s="40">
        <v>33.579000000000001</v>
      </c>
      <c r="G677" s="40">
        <v>18468.45</v>
      </c>
      <c r="H677" t="str">
        <f>VLOOKUP(Table8[[#This Row],[Supplier]],Table37[[Vendor_ID]:[Reputation Test]],12,0)</f>
        <v>F</v>
      </c>
      <c r="I677">
        <f>VLOOKUP(Table8[[#This Row],[PurchaseOrderID]],Purchase_Order!$A$2:$E$1228,5,0)</f>
        <v>1678</v>
      </c>
      <c r="K677">
        <f>COUNTIFS(Table37[ProductID],Table8[[#This Row],[ProductID]],Table37[Reputation Test],Table8[[#This Row],[REPUTASI]],Table37[Price],"&lt;"&amp;Table8[[#This Row],[UnitPrice]])</f>
        <v>1</v>
      </c>
      <c r="L677" s="80" t="str">
        <f>IF(Table8[[#This Row],[test]]&gt;0,"Ada vendor yang menjual produk dengan harga lebih murah","")</f>
        <v>Ada vendor yang menjual produk dengan harga lebih murah</v>
      </c>
    </row>
    <row r="678" spans="1:12" x14ac:dyDescent="0.25">
      <c r="A678" s="4">
        <v>595</v>
      </c>
      <c r="B678" s="4">
        <v>1321</v>
      </c>
      <c r="C678" s="11">
        <v>44075</v>
      </c>
      <c r="D678" s="4">
        <v>3</v>
      </c>
      <c r="E678" s="4">
        <v>413</v>
      </c>
      <c r="F678" s="41">
        <v>39.070500000000003</v>
      </c>
      <c r="G678" s="41">
        <v>117.2115</v>
      </c>
      <c r="H678" t="str">
        <f>VLOOKUP(Table8[[#This Row],[Supplier]],Table37[[Vendor_ID]:[Reputation Test]],12,0)</f>
        <v>B</v>
      </c>
      <c r="I678">
        <f>VLOOKUP(Table8[[#This Row],[PurchaseOrderID]],Purchase_Order!$A$2:$E$1228,5,0)</f>
        <v>1616</v>
      </c>
      <c r="K678">
        <f>COUNTIFS(Table37[ProductID],Table8[[#This Row],[ProductID]],Table37[Reputation Test],Table8[[#This Row],[REPUTASI]],Table37[Price],"&lt;"&amp;Table8[[#This Row],[UnitPrice]])</f>
        <v>1</v>
      </c>
      <c r="L678" s="80" t="str">
        <f>IF(Table8[[#This Row],[test]]&gt;0,"Ada vendor yang menjual produk dengan harga lebih murah","")</f>
        <v>Ada vendor yang menjual produk dengan harga lebih murah</v>
      </c>
    </row>
    <row r="679" spans="1:12" x14ac:dyDescent="0.25">
      <c r="A679" s="5">
        <v>595</v>
      </c>
      <c r="B679" s="5">
        <v>1322</v>
      </c>
      <c r="C679" s="10">
        <v>44075</v>
      </c>
      <c r="D679" s="5">
        <v>3</v>
      </c>
      <c r="E679" s="5">
        <v>414</v>
      </c>
      <c r="F679" s="40">
        <v>43.344000000000001</v>
      </c>
      <c r="G679" s="40">
        <v>130.03200000000001</v>
      </c>
      <c r="H679" t="str">
        <f>VLOOKUP(Table8[[#This Row],[Supplier]],Table37[[Vendor_ID]:[Reputation Test]],12,0)</f>
        <v>B</v>
      </c>
      <c r="I679">
        <f>VLOOKUP(Table8[[#This Row],[PurchaseOrderID]],Purchase_Order!$A$2:$E$1228,5,0)</f>
        <v>1616</v>
      </c>
      <c r="K679">
        <f>COUNTIFS(Table37[ProductID],Table8[[#This Row],[ProductID]],Table37[Reputation Test],Table8[[#This Row],[REPUTASI]],Table37[Price],"&lt;"&amp;Table8[[#This Row],[UnitPrice]])</f>
        <v>1</v>
      </c>
      <c r="L679" s="80" t="str">
        <f>IF(Table8[[#This Row],[test]]&gt;0,"Ada vendor yang menjual produk dengan harga lebih murah","")</f>
        <v>Ada vendor yang menjual produk dengan harga lebih murah</v>
      </c>
    </row>
    <row r="680" spans="1:12" x14ac:dyDescent="0.25">
      <c r="A680" s="4">
        <v>595</v>
      </c>
      <c r="B680" s="4">
        <v>1323</v>
      </c>
      <c r="C680" s="11">
        <v>44075</v>
      </c>
      <c r="D680" s="4">
        <v>3</v>
      </c>
      <c r="E680" s="4">
        <v>415</v>
      </c>
      <c r="F680" s="41">
        <v>39.070500000000003</v>
      </c>
      <c r="G680" s="41">
        <v>117.2115</v>
      </c>
      <c r="H680" t="str">
        <f>VLOOKUP(Table8[[#This Row],[Supplier]],Table37[[Vendor_ID]:[Reputation Test]],12,0)</f>
        <v>B</v>
      </c>
      <c r="I680">
        <f>VLOOKUP(Table8[[#This Row],[PurchaseOrderID]],Purchase_Order!$A$2:$E$1228,5,0)</f>
        <v>1616</v>
      </c>
      <c r="K680">
        <f>COUNTIFS(Table37[ProductID],Table8[[#This Row],[ProductID]],Table37[Reputation Test],Table8[[#This Row],[REPUTASI]],Table37[Price],"&lt;"&amp;Table8[[#This Row],[UnitPrice]])</f>
        <v>1</v>
      </c>
      <c r="L680" s="80" t="str">
        <f>IF(Table8[[#This Row],[test]]&gt;0,"Ada vendor yang menjual produk dengan harga lebih murah","")</f>
        <v>Ada vendor yang menjual produk dengan harga lebih murah</v>
      </c>
    </row>
    <row r="681" spans="1:12" x14ac:dyDescent="0.25">
      <c r="A681" s="5">
        <v>595</v>
      </c>
      <c r="B681" s="5">
        <v>1324</v>
      </c>
      <c r="C681" s="10">
        <v>44075</v>
      </c>
      <c r="D681" s="5">
        <v>3</v>
      </c>
      <c r="E681" s="5">
        <v>416</v>
      </c>
      <c r="F681" s="40">
        <v>36.970500000000001</v>
      </c>
      <c r="G681" s="40">
        <v>110.9115</v>
      </c>
      <c r="H681" t="str">
        <f>VLOOKUP(Table8[[#This Row],[Supplier]],Table37[[Vendor_ID]:[Reputation Test]],12,0)</f>
        <v>B</v>
      </c>
      <c r="I681">
        <f>VLOOKUP(Table8[[#This Row],[PurchaseOrderID]],Purchase_Order!$A$2:$E$1228,5,0)</f>
        <v>1616</v>
      </c>
      <c r="K681">
        <f>COUNTIFS(Table37[ProductID],Table8[[#This Row],[ProductID]],Table37[Reputation Test],Table8[[#This Row],[REPUTASI]],Table37[Price],"&lt;"&amp;Table8[[#This Row],[UnitPrice]])</f>
        <v>1</v>
      </c>
      <c r="L681" s="80" t="str">
        <f>IF(Table8[[#This Row],[test]]&gt;0,"Ada vendor yang menjual produk dengan harga lebih murah","")</f>
        <v>Ada vendor yang menjual produk dengan harga lebih murah</v>
      </c>
    </row>
    <row r="682" spans="1:12" x14ac:dyDescent="0.25">
      <c r="A682" s="4">
        <v>595</v>
      </c>
      <c r="B682" s="4">
        <v>1325</v>
      </c>
      <c r="C682" s="11">
        <v>44075</v>
      </c>
      <c r="D682" s="4">
        <v>3</v>
      </c>
      <c r="E682" s="4">
        <v>417</v>
      </c>
      <c r="F682" s="41">
        <v>41.244</v>
      </c>
      <c r="G682" s="41">
        <v>123.732</v>
      </c>
      <c r="H682" t="str">
        <f>VLOOKUP(Table8[[#This Row],[Supplier]],Table37[[Vendor_ID]:[Reputation Test]],12,0)</f>
        <v>B</v>
      </c>
      <c r="I682">
        <f>VLOOKUP(Table8[[#This Row],[PurchaseOrderID]],Purchase_Order!$A$2:$E$1228,5,0)</f>
        <v>1616</v>
      </c>
      <c r="K682">
        <f>COUNTIFS(Table37[ProductID],Table8[[#This Row],[ProductID]],Table37[Reputation Test],Table8[[#This Row],[REPUTASI]],Table37[Price],"&lt;"&amp;Table8[[#This Row],[UnitPrice]])</f>
        <v>1</v>
      </c>
      <c r="L682" s="80" t="str">
        <f>IF(Table8[[#This Row],[test]]&gt;0,"Ada vendor yang menjual produk dengan harga lebih murah","")</f>
        <v>Ada vendor yang menjual produk dengan harga lebih murah</v>
      </c>
    </row>
    <row r="683" spans="1:12" x14ac:dyDescent="0.25">
      <c r="A683" s="5">
        <v>595</v>
      </c>
      <c r="B683" s="5">
        <v>1326</v>
      </c>
      <c r="C683" s="10">
        <v>44075</v>
      </c>
      <c r="D683" s="5">
        <v>3</v>
      </c>
      <c r="E683" s="5">
        <v>418</v>
      </c>
      <c r="F683" s="40">
        <v>36.970500000000001</v>
      </c>
      <c r="G683" s="40">
        <v>110.9115</v>
      </c>
      <c r="H683" t="str">
        <f>VLOOKUP(Table8[[#This Row],[Supplier]],Table37[[Vendor_ID]:[Reputation Test]],12,0)</f>
        <v>B</v>
      </c>
      <c r="I683">
        <f>VLOOKUP(Table8[[#This Row],[PurchaseOrderID]],Purchase_Order!$A$2:$E$1228,5,0)</f>
        <v>1616</v>
      </c>
      <c r="K683">
        <f>COUNTIFS(Table37[ProductID],Table8[[#This Row],[ProductID]],Table37[Reputation Test],Table8[[#This Row],[REPUTASI]],Table37[Price],"&lt;"&amp;Table8[[#This Row],[UnitPrice]])</f>
        <v>1</v>
      </c>
      <c r="L683" s="80" t="str">
        <f>IF(Table8[[#This Row],[test]]&gt;0,"Ada vendor yang menjual produk dengan harga lebih murah","")</f>
        <v>Ada vendor yang menjual produk dengan harga lebih murah</v>
      </c>
    </row>
    <row r="684" spans="1:12" x14ac:dyDescent="0.25">
      <c r="A684" s="4">
        <v>595</v>
      </c>
      <c r="B684" s="4">
        <v>1327</v>
      </c>
      <c r="C684" s="11">
        <v>44075</v>
      </c>
      <c r="D684" s="4">
        <v>3</v>
      </c>
      <c r="E684" s="4">
        <v>419</v>
      </c>
      <c r="F684" s="41">
        <v>34.8705</v>
      </c>
      <c r="G684" s="41">
        <v>104.61150000000001</v>
      </c>
      <c r="H684" t="str">
        <f>VLOOKUP(Table8[[#This Row],[Supplier]],Table37[[Vendor_ID]:[Reputation Test]],12,0)</f>
        <v>B</v>
      </c>
      <c r="I684">
        <f>VLOOKUP(Table8[[#This Row],[PurchaseOrderID]],Purchase_Order!$A$2:$E$1228,5,0)</f>
        <v>1616</v>
      </c>
      <c r="K684">
        <f>COUNTIFS(Table37[ProductID],Table8[[#This Row],[ProductID]],Table37[Reputation Test],Table8[[#This Row],[REPUTASI]],Table37[Price],"&lt;"&amp;Table8[[#This Row],[UnitPrice]])</f>
        <v>1</v>
      </c>
      <c r="L684" s="80" t="str">
        <f>IF(Table8[[#This Row],[test]]&gt;0,"Ada vendor yang menjual produk dengan harga lebih murah","")</f>
        <v>Ada vendor yang menjual produk dengan harga lebih murah</v>
      </c>
    </row>
    <row r="685" spans="1:12" x14ac:dyDescent="0.25">
      <c r="A685" s="5">
        <v>595</v>
      </c>
      <c r="B685" s="5">
        <v>1328</v>
      </c>
      <c r="C685" s="10">
        <v>44075</v>
      </c>
      <c r="D685" s="5">
        <v>3</v>
      </c>
      <c r="E685" s="5">
        <v>420</v>
      </c>
      <c r="F685" s="40">
        <v>39.143999999999998</v>
      </c>
      <c r="G685" s="40">
        <v>117.432</v>
      </c>
      <c r="H685" t="str">
        <f>VLOOKUP(Table8[[#This Row],[Supplier]],Table37[[Vendor_ID]:[Reputation Test]],12,0)</f>
        <v>B</v>
      </c>
      <c r="I685">
        <f>VLOOKUP(Table8[[#This Row],[PurchaseOrderID]],Purchase_Order!$A$2:$E$1228,5,0)</f>
        <v>1616</v>
      </c>
      <c r="K685">
        <f>COUNTIFS(Table37[ProductID],Table8[[#This Row],[ProductID]],Table37[Reputation Test],Table8[[#This Row],[REPUTASI]],Table37[Price],"&lt;"&amp;Table8[[#This Row],[UnitPrice]])</f>
        <v>1</v>
      </c>
      <c r="L685" s="80" t="str">
        <f>IF(Table8[[#This Row],[test]]&gt;0,"Ada vendor yang menjual produk dengan harga lebih murah","")</f>
        <v>Ada vendor yang menjual produk dengan harga lebih murah</v>
      </c>
    </row>
    <row r="686" spans="1:12" x14ac:dyDescent="0.25">
      <c r="A686" s="4">
        <v>595</v>
      </c>
      <c r="B686" s="4">
        <v>1329</v>
      </c>
      <c r="C686" s="11">
        <v>44075</v>
      </c>
      <c r="D686" s="4">
        <v>3</v>
      </c>
      <c r="E686" s="4">
        <v>421</v>
      </c>
      <c r="F686" s="41">
        <v>47.575499999999998</v>
      </c>
      <c r="G686" s="41">
        <v>142.72649999999999</v>
      </c>
      <c r="H686" t="str">
        <f>VLOOKUP(Table8[[#This Row],[Supplier]],Table37[[Vendor_ID]:[Reputation Test]],12,0)</f>
        <v>B</v>
      </c>
      <c r="I686">
        <f>VLOOKUP(Table8[[#This Row],[PurchaseOrderID]],Purchase_Order!$A$2:$E$1228,5,0)</f>
        <v>1616</v>
      </c>
      <c r="K686">
        <f>COUNTIFS(Table37[ProductID],Table8[[#This Row],[ProductID]],Table37[Reputation Test],Table8[[#This Row],[REPUTASI]],Table37[Price],"&lt;"&amp;Table8[[#This Row],[UnitPrice]])</f>
        <v>1</v>
      </c>
      <c r="L686" s="80" t="str">
        <f>IF(Table8[[#This Row],[test]]&gt;0,"Ada vendor yang menjual produk dengan harga lebih murah","")</f>
        <v>Ada vendor yang menjual produk dengan harga lebih murah</v>
      </c>
    </row>
    <row r="687" spans="1:12" x14ac:dyDescent="0.25">
      <c r="A687" s="5">
        <v>596</v>
      </c>
      <c r="B687" s="5">
        <v>1330</v>
      </c>
      <c r="C687" s="10">
        <v>44075</v>
      </c>
      <c r="D687" s="5">
        <v>3</v>
      </c>
      <c r="E687" s="5">
        <v>429</v>
      </c>
      <c r="F687" s="40">
        <v>41.222999999999999</v>
      </c>
      <c r="G687" s="40">
        <v>123.669</v>
      </c>
      <c r="H687" t="str">
        <f>VLOOKUP(Table8[[#This Row],[Supplier]],Table37[[Vendor_ID]:[Reputation Test]],12,0)</f>
        <v>B</v>
      </c>
      <c r="I687">
        <f>VLOOKUP(Table8[[#This Row],[PurchaseOrderID]],Purchase_Order!$A$2:$E$1228,5,0)</f>
        <v>1492</v>
      </c>
      <c r="K687">
        <f>COUNTIFS(Table37[ProductID],Table8[[#This Row],[ProductID]],Table37[Reputation Test],Table8[[#This Row],[REPUTASI]],Table37[Price],"&lt;"&amp;Table8[[#This Row],[UnitPrice]])</f>
        <v>3</v>
      </c>
      <c r="L687" s="80" t="str">
        <f>IF(Table8[[#This Row],[test]]&gt;0,"Ada vendor yang menjual produk dengan harga lebih murah","")</f>
        <v>Ada vendor yang menjual produk dengan harga lebih murah</v>
      </c>
    </row>
    <row r="688" spans="1:12" x14ac:dyDescent="0.25">
      <c r="A688" s="4">
        <v>596</v>
      </c>
      <c r="B688" s="4">
        <v>1331</v>
      </c>
      <c r="C688" s="11">
        <v>44075</v>
      </c>
      <c r="D688" s="4">
        <v>3</v>
      </c>
      <c r="E688" s="4">
        <v>430</v>
      </c>
      <c r="F688" s="41">
        <v>45.496499999999997</v>
      </c>
      <c r="G688" s="41">
        <v>136.48949999999999</v>
      </c>
      <c r="H688" t="str">
        <f>VLOOKUP(Table8[[#This Row],[Supplier]],Table37[[Vendor_ID]:[Reputation Test]],12,0)</f>
        <v>B</v>
      </c>
      <c r="I688">
        <f>VLOOKUP(Table8[[#This Row],[PurchaseOrderID]],Purchase_Order!$A$2:$E$1228,5,0)</f>
        <v>1492</v>
      </c>
      <c r="K688">
        <f>COUNTIFS(Table37[ProductID],Table8[[#This Row],[ProductID]],Table37[Reputation Test],Table8[[#This Row],[REPUTASI]],Table37[Price],"&lt;"&amp;Table8[[#This Row],[UnitPrice]])</f>
        <v>3</v>
      </c>
      <c r="L688" s="80" t="str">
        <f>IF(Table8[[#This Row],[test]]&gt;0,"Ada vendor yang menjual produk dengan harga lebih murah","")</f>
        <v>Ada vendor yang menjual produk dengan harga lebih murah</v>
      </c>
    </row>
    <row r="689" spans="1:12" x14ac:dyDescent="0.25">
      <c r="A689" s="5">
        <v>596</v>
      </c>
      <c r="B689" s="5">
        <v>1332</v>
      </c>
      <c r="C689" s="10">
        <v>44075</v>
      </c>
      <c r="D689" s="5">
        <v>3</v>
      </c>
      <c r="E689" s="5">
        <v>431</v>
      </c>
      <c r="F689" s="40">
        <v>41.222999999999999</v>
      </c>
      <c r="G689" s="40">
        <v>123.669</v>
      </c>
      <c r="H689" t="str">
        <f>VLOOKUP(Table8[[#This Row],[Supplier]],Table37[[Vendor_ID]:[Reputation Test]],12,0)</f>
        <v>B</v>
      </c>
      <c r="I689">
        <f>VLOOKUP(Table8[[#This Row],[PurchaseOrderID]],Purchase_Order!$A$2:$E$1228,5,0)</f>
        <v>1492</v>
      </c>
      <c r="K689">
        <f>COUNTIFS(Table37[ProductID],Table8[[#This Row],[ProductID]],Table37[Reputation Test],Table8[[#This Row],[REPUTASI]],Table37[Price],"&lt;"&amp;Table8[[#This Row],[UnitPrice]])</f>
        <v>3</v>
      </c>
      <c r="L689" s="80" t="str">
        <f>IF(Table8[[#This Row],[test]]&gt;0,"Ada vendor yang menjual produk dengan harga lebih murah","")</f>
        <v>Ada vendor yang menjual produk dengan harga lebih murah</v>
      </c>
    </row>
    <row r="690" spans="1:12" x14ac:dyDescent="0.25">
      <c r="A690" s="4">
        <v>596</v>
      </c>
      <c r="B690" s="4">
        <v>1333</v>
      </c>
      <c r="C690" s="11">
        <v>44075</v>
      </c>
      <c r="D690" s="4">
        <v>3</v>
      </c>
      <c r="E690" s="4">
        <v>432</v>
      </c>
      <c r="F690" s="41">
        <v>39.122999999999998</v>
      </c>
      <c r="G690" s="41">
        <v>117.369</v>
      </c>
      <c r="H690" t="str">
        <f>VLOOKUP(Table8[[#This Row],[Supplier]],Table37[[Vendor_ID]:[Reputation Test]],12,0)</f>
        <v>B</v>
      </c>
      <c r="I690">
        <f>VLOOKUP(Table8[[#This Row],[PurchaseOrderID]],Purchase_Order!$A$2:$E$1228,5,0)</f>
        <v>1492</v>
      </c>
      <c r="K690">
        <f>COUNTIFS(Table37[ProductID],Table8[[#This Row],[ProductID]],Table37[Reputation Test],Table8[[#This Row],[REPUTASI]],Table37[Price],"&lt;"&amp;Table8[[#This Row],[UnitPrice]])</f>
        <v>3</v>
      </c>
      <c r="L690" s="80" t="str">
        <f>IF(Table8[[#This Row],[test]]&gt;0,"Ada vendor yang menjual produk dengan harga lebih murah","")</f>
        <v>Ada vendor yang menjual produk dengan harga lebih murah</v>
      </c>
    </row>
    <row r="691" spans="1:12" x14ac:dyDescent="0.25">
      <c r="A691" s="5">
        <v>597</v>
      </c>
      <c r="B691" s="5">
        <v>1334</v>
      </c>
      <c r="C691" s="10">
        <v>44075</v>
      </c>
      <c r="D691" s="5">
        <v>60</v>
      </c>
      <c r="E691" s="5">
        <v>322</v>
      </c>
      <c r="F691" s="40">
        <v>25.420500000000001</v>
      </c>
      <c r="G691" s="40">
        <v>1525.23</v>
      </c>
      <c r="H691" t="str">
        <f>VLOOKUP(Table8[[#This Row],[Supplier]],Table37[[Vendor_ID]:[Reputation Test]],12,0)</f>
        <v>B</v>
      </c>
      <c r="I691">
        <f>VLOOKUP(Table8[[#This Row],[PurchaseOrderID]],Purchase_Order!$A$2:$E$1228,5,0)</f>
        <v>1602</v>
      </c>
      <c r="K691">
        <f>COUNTIFS(Table37[ProductID],Table8[[#This Row],[ProductID]],Table37[Reputation Test],Table8[[#This Row],[REPUTASI]],Table37[Price],"&lt;"&amp;Table8[[#This Row],[UnitPrice]])</f>
        <v>1</v>
      </c>
      <c r="L691" s="80" t="str">
        <f>IF(Table8[[#This Row],[test]]&gt;0,"Ada vendor yang menjual produk dengan harga lebih murah","")</f>
        <v>Ada vendor yang menjual produk dengan harga lebih murah</v>
      </c>
    </row>
    <row r="692" spans="1:12" x14ac:dyDescent="0.25">
      <c r="A692" s="4">
        <v>598</v>
      </c>
      <c r="B692" s="4">
        <v>1335</v>
      </c>
      <c r="C692" s="11">
        <v>44075</v>
      </c>
      <c r="D692" s="4">
        <v>3</v>
      </c>
      <c r="E692" s="4">
        <v>438</v>
      </c>
      <c r="F692" s="41">
        <v>41.222999999999999</v>
      </c>
      <c r="G692" s="41">
        <v>123.669</v>
      </c>
      <c r="H692" t="str">
        <f>VLOOKUP(Table8[[#This Row],[Supplier]],Table37[[Vendor_ID]:[Reputation Test]],12,0)</f>
        <v>A</v>
      </c>
      <c r="I692">
        <f>VLOOKUP(Table8[[#This Row],[PurchaseOrderID]],Purchase_Order!$A$2:$E$1228,5,0)</f>
        <v>1540</v>
      </c>
      <c r="K692">
        <f>COUNTIFS(Table37[ProductID],Table8[[#This Row],[ProductID]],Table37[Reputation Test],Table8[[#This Row],[REPUTASI]],Table37[Price],"&lt;"&amp;Table8[[#This Row],[UnitPrice]])</f>
        <v>1</v>
      </c>
      <c r="L692" s="80" t="str">
        <f>IF(Table8[[#This Row],[test]]&gt;0,"Ada vendor yang menjual produk dengan harga lebih murah","")</f>
        <v>Ada vendor yang menjual produk dengan harga lebih murah</v>
      </c>
    </row>
    <row r="693" spans="1:12" x14ac:dyDescent="0.25">
      <c r="A693" s="5">
        <v>598</v>
      </c>
      <c r="B693" s="5">
        <v>1336</v>
      </c>
      <c r="C693" s="10">
        <v>44075</v>
      </c>
      <c r="D693" s="5">
        <v>3</v>
      </c>
      <c r="E693" s="5">
        <v>439</v>
      </c>
      <c r="F693" s="40">
        <v>45.496499999999997</v>
      </c>
      <c r="G693" s="40">
        <v>136.48949999999999</v>
      </c>
      <c r="H693" t="str">
        <f>VLOOKUP(Table8[[#This Row],[Supplier]],Table37[[Vendor_ID]:[Reputation Test]],12,0)</f>
        <v>A</v>
      </c>
      <c r="I693">
        <f>VLOOKUP(Table8[[#This Row],[PurchaseOrderID]],Purchase_Order!$A$2:$E$1228,5,0)</f>
        <v>1540</v>
      </c>
      <c r="K693">
        <f>COUNTIFS(Table37[ProductID],Table8[[#This Row],[ProductID]],Table37[Reputation Test],Table8[[#This Row],[REPUTASI]],Table37[Price],"&lt;"&amp;Table8[[#This Row],[UnitPrice]])</f>
        <v>2</v>
      </c>
      <c r="L693" s="80" t="str">
        <f>IF(Table8[[#This Row],[test]]&gt;0,"Ada vendor yang menjual produk dengan harga lebih murah","")</f>
        <v>Ada vendor yang menjual produk dengan harga lebih murah</v>
      </c>
    </row>
    <row r="694" spans="1:12" x14ac:dyDescent="0.25">
      <c r="A694" s="4">
        <v>598</v>
      </c>
      <c r="B694" s="4">
        <v>1337</v>
      </c>
      <c r="C694" s="11">
        <v>44075</v>
      </c>
      <c r="D694" s="4">
        <v>3</v>
      </c>
      <c r="E694" s="4">
        <v>440</v>
      </c>
      <c r="F694" s="41">
        <v>41.222999999999999</v>
      </c>
      <c r="G694" s="41">
        <v>123.669</v>
      </c>
      <c r="H694" t="str">
        <f>VLOOKUP(Table8[[#This Row],[Supplier]],Table37[[Vendor_ID]:[Reputation Test]],12,0)</f>
        <v>A</v>
      </c>
      <c r="I694">
        <f>VLOOKUP(Table8[[#This Row],[PurchaseOrderID]],Purchase_Order!$A$2:$E$1228,5,0)</f>
        <v>1540</v>
      </c>
      <c r="K694">
        <f>COUNTIFS(Table37[ProductID],Table8[[#This Row],[ProductID]],Table37[Reputation Test],Table8[[#This Row],[REPUTASI]],Table37[Price],"&lt;"&amp;Table8[[#This Row],[UnitPrice]])</f>
        <v>1</v>
      </c>
      <c r="L694" s="80" t="str">
        <f>IF(Table8[[#This Row],[test]]&gt;0,"Ada vendor yang menjual produk dengan harga lebih murah","")</f>
        <v>Ada vendor yang menjual produk dengan harga lebih murah</v>
      </c>
    </row>
    <row r="695" spans="1:12" x14ac:dyDescent="0.25">
      <c r="A695" s="5">
        <v>598</v>
      </c>
      <c r="B695" s="5">
        <v>1338</v>
      </c>
      <c r="C695" s="10">
        <v>44075</v>
      </c>
      <c r="D695" s="5">
        <v>3</v>
      </c>
      <c r="E695" s="5">
        <v>441</v>
      </c>
      <c r="F695" s="40">
        <v>39.122999999999998</v>
      </c>
      <c r="G695" s="40">
        <v>117.369</v>
      </c>
      <c r="H695" t="str">
        <f>VLOOKUP(Table8[[#This Row],[Supplier]],Table37[[Vendor_ID]:[Reputation Test]],12,0)</f>
        <v>A</v>
      </c>
      <c r="I695">
        <f>VLOOKUP(Table8[[#This Row],[PurchaseOrderID]],Purchase_Order!$A$2:$E$1228,5,0)</f>
        <v>1540</v>
      </c>
      <c r="K695">
        <f>COUNTIFS(Table37[ProductID],Table8[[#This Row],[ProductID]],Table37[Reputation Test],Table8[[#This Row],[REPUTASI]],Table37[Price],"&lt;"&amp;Table8[[#This Row],[UnitPrice]])</f>
        <v>1</v>
      </c>
      <c r="L695" s="80" t="str">
        <f>IF(Table8[[#This Row],[test]]&gt;0,"Ada vendor yang menjual produk dengan harga lebih murah","")</f>
        <v>Ada vendor yang menjual produk dengan harga lebih murah</v>
      </c>
    </row>
    <row r="696" spans="1:12" x14ac:dyDescent="0.25">
      <c r="A696" s="4">
        <v>598</v>
      </c>
      <c r="B696" s="4">
        <v>1339</v>
      </c>
      <c r="C696" s="11">
        <v>44075</v>
      </c>
      <c r="D696" s="4">
        <v>3</v>
      </c>
      <c r="E696" s="4">
        <v>442</v>
      </c>
      <c r="F696" s="41">
        <v>43.396500000000003</v>
      </c>
      <c r="G696" s="41">
        <v>130.18950000000001</v>
      </c>
      <c r="H696" t="str">
        <f>VLOOKUP(Table8[[#This Row],[Supplier]],Table37[[Vendor_ID]:[Reputation Test]],12,0)</f>
        <v>A</v>
      </c>
      <c r="I696">
        <f>VLOOKUP(Table8[[#This Row],[PurchaseOrderID]],Purchase_Order!$A$2:$E$1228,5,0)</f>
        <v>1540</v>
      </c>
      <c r="K696">
        <f>COUNTIFS(Table37[ProductID],Table8[[#This Row],[ProductID]],Table37[Reputation Test],Table8[[#This Row],[REPUTASI]],Table37[Price],"&lt;"&amp;Table8[[#This Row],[UnitPrice]])</f>
        <v>2</v>
      </c>
      <c r="L696" s="80" t="str">
        <f>IF(Table8[[#This Row],[test]]&gt;0,"Ada vendor yang menjual produk dengan harga lebih murah","")</f>
        <v>Ada vendor yang menjual produk dengan harga lebih murah</v>
      </c>
    </row>
    <row r="697" spans="1:12" x14ac:dyDescent="0.25">
      <c r="A697" s="5">
        <v>599</v>
      </c>
      <c r="B697" s="5">
        <v>1340</v>
      </c>
      <c r="C697" s="10">
        <v>44075</v>
      </c>
      <c r="D697" s="5">
        <v>550</v>
      </c>
      <c r="E697" s="5">
        <v>941</v>
      </c>
      <c r="F697" s="40">
        <v>62.9895</v>
      </c>
      <c r="G697" s="40">
        <v>34644.224999999999</v>
      </c>
      <c r="H697" t="str">
        <f>VLOOKUP(Table8[[#This Row],[Supplier]],Table37[[Vendor_ID]:[Reputation Test]],12,0)</f>
        <v>B</v>
      </c>
      <c r="I697">
        <f>VLOOKUP(Table8[[#This Row],[PurchaseOrderID]],Purchase_Order!$A$2:$E$1228,5,0)</f>
        <v>1628</v>
      </c>
      <c r="K697">
        <f>COUNTIFS(Table37[ProductID],Table8[[#This Row],[ProductID]],Table37[Reputation Test],Table8[[#This Row],[REPUTASI]],Table37[Price],"&lt;"&amp;Table8[[#This Row],[UnitPrice]])</f>
        <v>1</v>
      </c>
      <c r="L697" s="80" t="str">
        <f>IF(Table8[[#This Row],[test]]&gt;0,"Ada vendor yang menjual produk dengan harga lebih murah","")</f>
        <v>Ada vendor yang menjual produk dengan harga lebih murah</v>
      </c>
    </row>
    <row r="698" spans="1:12" x14ac:dyDescent="0.25">
      <c r="A698" s="4">
        <v>600</v>
      </c>
      <c r="B698" s="4">
        <v>1341</v>
      </c>
      <c r="C698" s="11">
        <v>44075</v>
      </c>
      <c r="D698" s="4">
        <v>3</v>
      </c>
      <c r="E698" s="4">
        <v>320</v>
      </c>
      <c r="F698" s="41">
        <v>45.3705</v>
      </c>
      <c r="G698" s="41">
        <v>136.11150000000001</v>
      </c>
      <c r="H698" t="str">
        <f>VLOOKUP(Table8[[#This Row],[Supplier]],Table37[[Vendor_ID]:[Reputation Test]],12,0)</f>
        <v>A</v>
      </c>
      <c r="I698">
        <f>VLOOKUP(Table8[[#This Row],[PurchaseOrderID]],Purchase_Order!$A$2:$E$1228,5,0)</f>
        <v>1604</v>
      </c>
      <c r="K698">
        <f>COUNTIFS(Table37[ProductID],Table8[[#This Row],[ProductID]],Table37[Reputation Test],Table8[[#This Row],[REPUTASI]],Table37[Price],"&lt;"&amp;Table8[[#This Row],[UnitPrice]])</f>
        <v>1</v>
      </c>
      <c r="L698" s="80" t="str">
        <f>IF(Table8[[#This Row],[test]]&gt;0,"Ada vendor yang menjual produk dengan harga lebih murah","")</f>
        <v>Ada vendor yang menjual produk dengan harga lebih murah</v>
      </c>
    </row>
    <row r="699" spans="1:12" x14ac:dyDescent="0.25">
      <c r="A699" s="5">
        <v>600</v>
      </c>
      <c r="B699" s="5">
        <v>1342</v>
      </c>
      <c r="C699" s="10">
        <v>44075</v>
      </c>
      <c r="D699" s="5">
        <v>3</v>
      </c>
      <c r="E699" s="5">
        <v>321</v>
      </c>
      <c r="F699" s="40">
        <v>40.488</v>
      </c>
      <c r="G699" s="40">
        <v>121.464</v>
      </c>
      <c r="H699" t="str">
        <f>VLOOKUP(Table8[[#This Row],[Supplier]],Table37[[Vendor_ID]:[Reputation Test]],12,0)</f>
        <v>A</v>
      </c>
      <c r="I699">
        <f>VLOOKUP(Table8[[#This Row],[PurchaseOrderID]],Purchase_Order!$A$2:$E$1228,5,0)</f>
        <v>1604</v>
      </c>
      <c r="K699">
        <f>COUNTIFS(Table37[ProductID],Table8[[#This Row],[ProductID]],Table37[Reputation Test],Table8[[#This Row],[REPUTASI]],Table37[Price],"&lt;"&amp;Table8[[#This Row],[UnitPrice]])</f>
        <v>1</v>
      </c>
      <c r="L699" s="80" t="str">
        <f>IF(Table8[[#This Row],[test]]&gt;0,"Ada vendor yang menjual produk dengan harga lebih murah","")</f>
        <v>Ada vendor yang menjual produk dengan harga lebih murah</v>
      </c>
    </row>
    <row r="700" spans="1:12" x14ac:dyDescent="0.25">
      <c r="A700" s="4">
        <v>600</v>
      </c>
      <c r="B700" s="4">
        <v>1343</v>
      </c>
      <c r="C700" s="11">
        <v>44075</v>
      </c>
      <c r="D700" s="4">
        <v>60</v>
      </c>
      <c r="E700" s="4">
        <v>322</v>
      </c>
      <c r="F700" s="41">
        <v>26.365500000000001</v>
      </c>
      <c r="G700" s="41">
        <v>1581.93</v>
      </c>
      <c r="H700" t="str">
        <f>VLOOKUP(Table8[[#This Row],[Supplier]],Table37[[Vendor_ID]:[Reputation Test]],12,0)</f>
        <v>A</v>
      </c>
      <c r="I700">
        <f>VLOOKUP(Table8[[#This Row],[PurchaseOrderID]],Purchase_Order!$A$2:$E$1228,5,0)</f>
        <v>1604</v>
      </c>
      <c r="K700">
        <f>COUNTIFS(Table37[ProductID],Table8[[#This Row],[ProductID]],Table37[Reputation Test],Table8[[#This Row],[REPUTASI]],Table37[Price],"&lt;"&amp;Table8[[#This Row],[UnitPrice]])</f>
        <v>1</v>
      </c>
      <c r="L700" s="80" t="str">
        <f>IF(Table8[[#This Row],[test]]&gt;0,"Ada vendor yang menjual produk dengan harga lebih murah","")</f>
        <v>Ada vendor yang menjual produk dengan harga lebih murah</v>
      </c>
    </row>
    <row r="701" spans="1:12" x14ac:dyDescent="0.25">
      <c r="A701" s="5">
        <v>601</v>
      </c>
      <c r="B701" s="5">
        <v>1344</v>
      </c>
      <c r="C701" s="10">
        <v>44075</v>
      </c>
      <c r="D701" s="5">
        <v>3</v>
      </c>
      <c r="E701" s="5">
        <v>504</v>
      </c>
      <c r="F701" s="40">
        <v>48.762</v>
      </c>
      <c r="G701" s="40">
        <v>146.286</v>
      </c>
      <c r="H701" t="str">
        <f>VLOOKUP(Table8[[#This Row],[Supplier]],Table37[[Vendor_ID]:[Reputation Test]],12,0)</f>
        <v>A</v>
      </c>
      <c r="I701">
        <f>VLOOKUP(Table8[[#This Row],[PurchaseOrderID]],Purchase_Order!$A$2:$E$1228,5,0)</f>
        <v>1690</v>
      </c>
      <c r="K701">
        <f>COUNTIFS(Table37[ProductID],Table8[[#This Row],[ProductID]],Table37[Reputation Test],Table8[[#This Row],[REPUTASI]],Table37[Price],"&lt;"&amp;Table8[[#This Row],[UnitPrice]])</f>
        <v>1</v>
      </c>
      <c r="L701" s="80" t="str">
        <f>IF(Table8[[#This Row],[test]]&gt;0,"Ada vendor yang menjual produk dengan harga lebih murah","")</f>
        <v>Ada vendor yang menjual produk dengan harga lebih murah</v>
      </c>
    </row>
    <row r="702" spans="1:12" x14ac:dyDescent="0.25">
      <c r="A702" s="4">
        <v>602</v>
      </c>
      <c r="B702" s="4">
        <v>1345</v>
      </c>
      <c r="C702" s="11">
        <v>44075</v>
      </c>
      <c r="D702" s="4">
        <v>3</v>
      </c>
      <c r="E702" s="4">
        <v>497</v>
      </c>
      <c r="F702" s="41">
        <v>34.188000000000002</v>
      </c>
      <c r="G702" s="41">
        <v>102.56399999999999</v>
      </c>
      <c r="H702" t="str">
        <f>VLOOKUP(Table8[[#This Row],[Supplier]],Table37[[Vendor_ID]:[Reputation Test]],12,0)</f>
        <v>A</v>
      </c>
      <c r="I702">
        <f>VLOOKUP(Table8[[#This Row],[PurchaseOrderID]],Purchase_Order!$A$2:$E$1228,5,0)</f>
        <v>1566</v>
      </c>
      <c r="K702">
        <f>COUNTIFS(Table37[ProductID],Table8[[#This Row],[ProductID]],Table37[Reputation Test],Table8[[#This Row],[REPUTASI]],Table37[Price],"&lt;"&amp;Table8[[#This Row],[UnitPrice]])</f>
        <v>1</v>
      </c>
      <c r="L702" s="80" t="str">
        <f>IF(Table8[[#This Row],[test]]&gt;0,"Ada vendor yang menjual produk dengan harga lebih murah","")</f>
        <v>Ada vendor yang menjual produk dengan harga lebih murah</v>
      </c>
    </row>
    <row r="703" spans="1:12" x14ac:dyDescent="0.25">
      <c r="A703" s="5">
        <v>603</v>
      </c>
      <c r="B703" s="5">
        <v>1346</v>
      </c>
      <c r="C703" s="10">
        <v>44075</v>
      </c>
      <c r="D703" s="5">
        <v>3</v>
      </c>
      <c r="E703" s="5">
        <v>323</v>
      </c>
      <c r="F703" s="40">
        <v>50.263500000000001</v>
      </c>
      <c r="G703" s="40">
        <v>150.79050000000001</v>
      </c>
      <c r="H703" t="str">
        <f>VLOOKUP(Table8[[#This Row],[Supplier]],Table37[[Vendor_ID]:[Reputation Test]],12,0)</f>
        <v>A</v>
      </c>
      <c r="I703">
        <f>VLOOKUP(Table8[[#This Row],[PurchaseOrderID]],Purchase_Order!$A$2:$E$1228,5,0)</f>
        <v>1698</v>
      </c>
      <c r="K703">
        <f>COUNTIFS(Table37[ProductID],Table8[[#This Row],[ProductID]],Table37[Reputation Test],Table8[[#This Row],[REPUTASI]],Table37[Price],"&lt;"&amp;Table8[[#This Row],[UnitPrice]])</f>
        <v>1</v>
      </c>
      <c r="L703" s="80" t="str">
        <f>IF(Table8[[#This Row],[test]]&gt;0,"Ada vendor yang menjual produk dengan harga lebih murah","")</f>
        <v>Ada vendor yang menjual produk dengan harga lebih murah</v>
      </c>
    </row>
    <row r="704" spans="1:12" x14ac:dyDescent="0.25">
      <c r="A704" s="4">
        <v>604</v>
      </c>
      <c r="B704" s="4">
        <v>1347</v>
      </c>
      <c r="C704" s="11">
        <v>44075</v>
      </c>
      <c r="D704" s="4">
        <v>550</v>
      </c>
      <c r="E704" s="4">
        <v>523</v>
      </c>
      <c r="F704" s="41">
        <v>10.731</v>
      </c>
      <c r="G704" s="41">
        <v>5902.05</v>
      </c>
      <c r="H704" t="str">
        <f>VLOOKUP(Table8[[#This Row],[Supplier]],Table37[[Vendor_ID]:[Reputation Test]],12,0)</f>
        <v>F</v>
      </c>
      <c r="I704">
        <f>VLOOKUP(Table8[[#This Row],[PurchaseOrderID]],Purchase_Order!$A$2:$E$1228,5,0)</f>
        <v>1560</v>
      </c>
      <c r="K704">
        <f>COUNTIFS(Table37[ProductID],Table8[[#This Row],[ProductID]],Table37[Reputation Test],Table8[[#This Row],[REPUTASI]],Table37[Price],"&lt;"&amp;Table8[[#This Row],[UnitPrice]])</f>
        <v>1</v>
      </c>
      <c r="L704" s="80" t="str">
        <f>IF(Table8[[#This Row],[test]]&gt;0,"Ada vendor yang menjual produk dengan harga lebih murah","")</f>
        <v>Ada vendor yang menjual produk dengan harga lebih murah</v>
      </c>
    </row>
    <row r="705" spans="1:12" x14ac:dyDescent="0.25">
      <c r="A705" s="5">
        <v>604</v>
      </c>
      <c r="B705" s="5">
        <v>1348</v>
      </c>
      <c r="C705" s="10">
        <v>44075</v>
      </c>
      <c r="D705" s="5">
        <v>550</v>
      </c>
      <c r="E705" s="5">
        <v>524</v>
      </c>
      <c r="F705" s="40">
        <v>14.1225</v>
      </c>
      <c r="G705" s="40">
        <v>7767.375</v>
      </c>
      <c r="H705" t="str">
        <f>VLOOKUP(Table8[[#This Row],[Supplier]],Table37[[Vendor_ID]:[Reputation Test]],12,0)</f>
        <v>F</v>
      </c>
      <c r="I705">
        <f>VLOOKUP(Table8[[#This Row],[PurchaseOrderID]],Purchase_Order!$A$2:$E$1228,5,0)</f>
        <v>1560</v>
      </c>
      <c r="K705">
        <f>COUNTIFS(Table37[ProductID],Table8[[#This Row],[ProductID]],Table37[Reputation Test],Table8[[#This Row],[REPUTASI]],Table37[Price],"&lt;"&amp;Table8[[#This Row],[UnitPrice]])</f>
        <v>2</v>
      </c>
      <c r="L705" s="80" t="str">
        <f>IF(Table8[[#This Row],[test]]&gt;0,"Ada vendor yang menjual produk dengan harga lebih murah","")</f>
        <v>Ada vendor yang menjual produk dengan harga lebih murah</v>
      </c>
    </row>
    <row r="706" spans="1:12" x14ac:dyDescent="0.25">
      <c r="A706" s="4">
        <v>605</v>
      </c>
      <c r="B706" s="4">
        <v>1349</v>
      </c>
      <c r="C706" s="11">
        <v>44075</v>
      </c>
      <c r="D706" s="4">
        <v>60</v>
      </c>
      <c r="E706" s="4">
        <v>492</v>
      </c>
      <c r="F706" s="41">
        <v>50.263500000000001</v>
      </c>
      <c r="G706" s="41">
        <v>3015.81</v>
      </c>
      <c r="H706" t="str">
        <f>VLOOKUP(Table8[[#This Row],[Supplier]],Table37[[Vendor_ID]:[Reputation Test]],12,0)</f>
        <v>F</v>
      </c>
      <c r="I706">
        <f>VLOOKUP(Table8[[#This Row],[PurchaseOrderID]],Purchase_Order!$A$2:$E$1228,5,0)</f>
        <v>1692</v>
      </c>
      <c r="K706">
        <f>COUNTIFS(Table37[ProductID],Table8[[#This Row],[ProductID]],Table37[Reputation Test],Table8[[#This Row],[REPUTASI]],Table37[Price],"&lt;"&amp;Table8[[#This Row],[UnitPrice]])</f>
        <v>2</v>
      </c>
      <c r="L706" s="80" t="str">
        <f>IF(Table8[[#This Row],[test]]&gt;0,"Ada vendor yang menjual produk dengan harga lebih murah","")</f>
        <v>Ada vendor yang menjual produk dengan harga lebih murah</v>
      </c>
    </row>
    <row r="707" spans="1:12" x14ac:dyDescent="0.25">
      <c r="A707" s="5">
        <v>605</v>
      </c>
      <c r="B707" s="5">
        <v>1350</v>
      </c>
      <c r="C707" s="10">
        <v>44075</v>
      </c>
      <c r="D707" s="5">
        <v>60</v>
      </c>
      <c r="E707" s="5">
        <v>493</v>
      </c>
      <c r="F707" s="40">
        <v>57.151499999999999</v>
      </c>
      <c r="G707" s="40">
        <v>3429.09</v>
      </c>
      <c r="H707" t="str">
        <f>VLOOKUP(Table8[[#This Row],[Supplier]],Table37[[Vendor_ID]:[Reputation Test]],12,0)</f>
        <v>F</v>
      </c>
      <c r="I707">
        <f>VLOOKUP(Table8[[#This Row],[PurchaseOrderID]],Purchase_Order!$A$2:$E$1228,5,0)</f>
        <v>1692</v>
      </c>
      <c r="K707">
        <f>COUNTIFS(Table37[ProductID],Table8[[#This Row],[ProductID]],Table37[Reputation Test],Table8[[#This Row],[REPUTASI]],Table37[Price],"&lt;"&amp;Table8[[#This Row],[UnitPrice]])</f>
        <v>2</v>
      </c>
      <c r="L707" s="80" t="str">
        <f>IF(Table8[[#This Row],[test]]&gt;0,"Ada vendor yang menjual produk dengan harga lebih murah","")</f>
        <v>Ada vendor yang menjual produk dengan harga lebih murah</v>
      </c>
    </row>
    <row r="708" spans="1:12" x14ac:dyDescent="0.25">
      <c r="A708" s="4">
        <v>605</v>
      </c>
      <c r="B708" s="4">
        <v>1351</v>
      </c>
      <c r="C708" s="11">
        <v>44075</v>
      </c>
      <c r="D708" s="4">
        <v>60</v>
      </c>
      <c r="E708" s="4">
        <v>494</v>
      </c>
      <c r="F708" s="41">
        <v>53.203499999999998</v>
      </c>
      <c r="G708" s="41">
        <v>3192.21</v>
      </c>
      <c r="H708" t="str">
        <f>VLOOKUP(Table8[[#This Row],[Supplier]],Table37[[Vendor_ID]:[Reputation Test]],12,0)</f>
        <v>F</v>
      </c>
      <c r="I708">
        <f>VLOOKUP(Table8[[#This Row],[PurchaseOrderID]],Purchase_Order!$A$2:$E$1228,5,0)</f>
        <v>1692</v>
      </c>
      <c r="K708">
        <f>COUNTIFS(Table37[ProductID],Table8[[#This Row],[ProductID]],Table37[Reputation Test],Table8[[#This Row],[REPUTASI]],Table37[Price],"&lt;"&amp;Table8[[#This Row],[UnitPrice]])</f>
        <v>2</v>
      </c>
      <c r="L708" s="80" t="str">
        <f>IF(Table8[[#This Row],[test]]&gt;0,"Ada vendor yang menjual produk dengan harga lebih murah","")</f>
        <v>Ada vendor yang menjual produk dengan harga lebih murah</v>
      </c>
    </row>
    <row r="709" spans="1:12" x14ac:dyDescent="0.25">
      <c r="A709" s="5">
        <v>605</v>
      </c>
      <c r="B709" s="5">
        <v>1352</v>
      </c>
      <c r="C709" s="10">
        <v>44075</v>
      </c>
      <c r="D709" s="5">
        <v>60</v>
      </c>
      <c r="E709" s="5">
        <v>495</v>
      </c>
      <c r="F709" s="40">
        <v>63.692999999999998</v>
      </c>
      <c r="G709" s="40">
        <v>3821.58</v>
      </c>
      <c r="H709" t="str">
        <f>VLOOKUP(Table8[[#This Row],[Supplier]],Table37[[Vendor_ID]:[Reputation Test]],12,0)</f>
        <v>F</v>
      </c>
      <c r="I709">
        <f>VLOOKUP(Table8[[#This Row],[PurchaseOrderID]],Purchase_Order!$A$2:$E$1228,5,0)</f>
        <v>1692</v>
      </c>
      <c r="K709">
        <f>COUNTIFS(Table37[ProductID],Table8[[#This Row],[ProductID]],Table37[Reputation Test],Table8[[#This Row],[REPUTASI]],Table37[Price],"&lt;"&amp;Table8[[#This Row],[UnitPrice]])</f>
        <v>2</v>
      </c>
      <c r="L709" s="80" t="str">
        <f>IF(Table8[[#This Row],[test]]&gt;0,"Ada vendor yang menjual produk dengan harga lebih murah","")</f>
        <v>Ada vendor yang menjual produk dengan harga lebih murah</v>
      </c>
    </row>
    <row r="710" spans="1:12" x14ac:dyDescent="0.25">
      <c r="A710" s="4">
        <v>605</v>
      </c>
      <c r="B710" s="4">
        <v>1353</v>
      </c>
      <c r="C710" s="11">
        <v>44075</v>
      </c>
      <c r="D710" s="4">
        <v>60</v>
      </c>
      <c r="E710" s="4">
        <v>496</v>
      </c>
      <c r="F710" s="41">
        <v>48.908999999999999</v>
      </c>
      <c r="G710" s="41">
        <v>2934.54</v>
      </c>
      <c r="H710" t="str">
        <f>VLOOKUP(Table8[[#This Row],[Supplier]],Table37[[Vendor_ID]:[Reputation Test]],12,0)</f>
        <v>F</v>
      </c>
      <c r="I710">
        <f>VLOOKUP(Table8[[#This Row],[PurchaseOrderID]],Purchase_Order!$A$2:$E$1228,5,0)</f>
        <v>1692</v>
      </c>
      <c r="K710">
        <f>COUNTIFS(Table37[ProductID],Table8[[#This Row],[ProductID]],Table37[Reputation Test],Table8[[#This Row],[REPUTASI]],Table37[Price],"&lt;"&amp;Table8[[#This Row],[UnitPrice]])</f>
        <v>2</v>
      </c>
      <c r="L710" s="80" t="str">
        <f>IF(Table8[[#This Row],[test]]&gt;0,"Ada vendor yang menjual produk dengan harga lebih murah","")</f>
        <v>Ada vendor yang menjual produk dengan harga lebih murah</v>
      </c>
    </row>
    <row r="711" spans="1:12" x14ac:dyDescent="0.25">
      <c r="A711" s="5">
        <v>606</v>
      </c>
      <c r="B711" s="5">
        <v>1354</v>
      </c>
      <c r="C711" s="10">
        <v>44075</v>
      </c>
      <c r="D711" s="5">
        <v>550</v>
      </c>
      <c r="E711" s="5">
        <v>915</v>
      </c>
      <c r="F711" s="40">
        <v>30.439499999999999</v>
      </c>
      <c r="G711" s="40">
        <v>16741.724999999999</v>
      </c>
      <c r="H711" t="str">
        <f>VLOOKUP(Table8[[#This Row],[Supplier]],Table37[[Vendor_ID]:[Reputation Test]],12,0)</f>
        <v>F</v>
      </c>
      <c r="I711">
        <f>VLOOKUP(Table8[[#This Row],[PurchaseOrderID]],Purchase_Order!$A$2:$E$1228,5,0)</f>
        <v>1696</v>
      </c>
      <c r="K711">
        <f>COUNTIFS(Table37[ProductID],Table8[[#This Row],[ProductID]],Table37[Reputation Test],Table8[[#This Row],[REPUTASI]],Table37[Price],"&lt;"&amp;Table8[[#This Row],[UnitPrice]])</f>
        <v>2</v>
      </c>
      <c r="L711" s="80" t="str">
        <f>IF(Table8[[#This Row],[test]]&gt;0,"Ada vendor yang menjual produk dengan harga lebih murah","")</f>
        <v>Ada vendor yang menjual produk dengan harga lebih murah</v>
      </c>
    </row>
    <row r="712" spans="1:12" x14ac:dyDescent="0.25">
      <c r="A712" s="4">
        <v>606</v>
      </c>
      <c r="B712" s="4">
        <v>1355</v>
      </c>
      <c r="C712" s="11">
        <v>44075</v>
      </c>
      <c r="D712" s="4">
        <v>550</v>
      </c>
      <c r="E712" s="4">
        <v>916</v>
      </c>
      <c r="F712" s="41">
        <v>40.939500000000002</v>
      </c>
      <c r="G712" s="41">
        <v>22516.724999999999</v>
      </c>
      <c r="H712" t="str">
        <f>VLOOKUP(Table8[[#This Row],[Supplier]],Table37[[Vendor_ID]:[Reputation Test]],12,0)</f>
        <v>F</v>
      </c>
      <c r="I712">
        <f>VLOOKUP(Table8[[#This Row],[PurchaseOrderID]],Purchase_Order!$A$2:$E$1228,5,0)</f>
        <v>1696</v>
      </c>
      <c r="K712">
        <f>COUNTIFS(Table37[ProductID],Table8[[#This Row],[ProductID]],Table37[Reputation Test],Table8[[#This Row],[REPUTASI]],Table37[Price],"&lt;"&amp;Table8[[#This Row],[UnitPrice]])</f>
        <v>2</v>
      </c>
      <c r="L712" s="80" t="str">
        <f>IF(Table8[[#This Row],[test]]&gt;0,"Ada vendor yang menjual produk dengan harga lebih murah","")</f>
        <v>Ada vendor yang menjual produk dengan harga lebih murah</v>
      </c>
    </row>
    <row r="713" spans="1:12" x14ac:dyDescent="0.25">
      <c r="A713" s="5">
        <v>607</v>
      </c>
      <c r="B713" s="5">
        <v>1356</v>
      </c>
      <c r="C713" s="10">
        <v>44075</v>
      </c>
      <c r="D713" s="5">
        <v>60</v>
      </c>
      <c r="E713" s="5">
        <v>506</v>
      </c>
      <c r="F713" s="40">
        <v>9.1980000000000004</v>
      </c>
      <c r="G713" s="40">
        <v>551.88</v>
      </c>
      <c r="H713" t="str">
        <f>VLOOKUP(Table8[[#This Row],[Supplier]],Table37[[Vendor_ID]:[Reputation Test]],12,0)</f>
        <v>F</v>
      </c>
      <c r="I713">
        <f>VLOOKUP(Table8[[#This Row],[PurchaseOrderID]],Purchase_Order!$A$2:$E$1228,5,0)</f>
        <v>1504</v>
      </c>
      <c r="K713">
        <f>COUNTIFS(Table37[ProductID],Table8[[#This Row],[ProductID]],Table37[Reputation Test],Table8[[#This Row],[REPUTASI]],Table37[Price],"&lt;"&amp;Table8[[#This Row],[UnitPrice]])</f>
        <v>1</v>
      </c>
      <c r="L713" s="80" t="str">
        <f>IF(Table8[[#This Row],[test]]&gt;0,"Ada vendor yang menjual produk dengan harga lebih murah","")</f>
        <v>Ada vendor yang menjual produk dengan harga lebih murah</v>
      </c>
    </row>
    <row r="714" spans="1:12" x14ac:dyDescent="0.25">
      <c r="A714" s="4">
        <v>608</v>
      </c>
      <c r="B714" s="4">
        <v>1357</v>
      </c>
      <c r="C714" s="11">
        <v>44075</v>
      </c>
      <c r="D714" s="4">
        <v>550</v>
      </c>
      <c r="E714" s="4">
        <v>351</v>
      </c>
      <c r="F714" s="41">
        <v>5.7750000000000004</v>
      </c>
      <c r="G714" s="41">
        <v>3176.25</v>
      </c>
      <c r="H714" t="str">
        <f>VLOOKUP(Table8[[#This Row],[Supplier]],Table37[[Vendor_ID]:[Reputation Test]],12,0)</f>
        <v>F</v>
      </c>
      <c r="I714">
        <f>VLOOKUP(Table8[[#This Row],[PurchaseOrderID]],Purchase_Order!$A$2:$E$1228,5,0)</f>
        <v>1544</v>
      </c>
      <c r="K714">
        <f>COUNTIFS(Table37[ProductID],Table8[[#This Row],[ProductID]],Table37[Reputation Test],Table8[[#This Row],[REPUTASI]],Table37[Price],"&lt;"&amp;Table8[[#This Row],[UnitPrice]])</f>
        <v>1</v>
      </c>
      <c r="L714" s="80" t="str">
        <f>IF(Table8[[#This Row],[test]]&gt;0,"Ada vendor yang menjual produk dengan harga lebih murah","")</f>
        <v>Ada vendor yang menjual produk dengan harga lebih murah</v>
      </c>
    </row>
    <row r="715" spans="1:12" x14ac:dyDescent="0.25">
      <c r="A715" s="5">
        <v>608</v>
      </c>
      <c r="B715" s="5">
        <v>1358</v>
      </c>
      <c r="C715" s="10">
        <v>44075</v>
      </c>
      <c r="D715" s="5">
        <v>550</v>
      </c>
      <c r="E715" s="5">
        <v>352</v>
      </c>
      <c r="F715" s="40">
        <v>1.155</v>
      </c>
      <c r="G715" s="40">
        <v>635.25</v>
      </c>
      <c r="H715" t="str">
        <f>VLOOKUP(Table8[[#This Row],[Supplier]],Table37[[Vendor_ID]:[Reputation Test]],12,0)</f>
        <v>F</v>
      </c>
      <c r="I715">
        <f>VLOOKUP(Table8[[#This Row],[PurchaseOrderID]],Purchase_Order!$A$2:$E$1228,5,0)</f>
        <v>1544</v>
      </c>
      <c r="K715">
        <f>COUNTIFS(Table37[ProductID],Table8[[#This Row],[ProductID]],Table37[Reputation Test],Table8[[#This Row],[REPUTASI]],Table37[Price],"&lt;"&amp;Table8[[#This Row],[UnitPrice]])</f>
        <v>1</v>
      </c>
      <c r="L715" s="80" t="str">
        <f>IF(Table8[[#This Row],[test]]&gt;0,"Ada vendor yang menjual produk dengan harga lebih murah","")</f>
        <v>Ada vendor yang menjual produk dengan harga lebih murah</v>
      </c>
    </row>
    <row r="716" spans="1:12" x14ac:dyDescent="0.25">
      <c r="A716" s="4">
        <v>608</v>
      </c>
      <c r="B716" s="4">
        <v>1359</v>
      </c>
      <c r="C716" s="11">
        <v>44075</v>
      </c>
      <c r="D716" s="4">
        <v>550</v>
      </c>
      <c r="E716" s="4">
        <v>679</v>
      </c>
      <c r="F716" s="41">
        <v>5.7750000000000004</v>
      </c>
      <c r="G716" s="41">
        <v>3176.25</v>
      </c>
      <c r="H716" t="str">
        <f>VLOOKUP(Table8[[#This Row],[Supplier]],Table37[[Vendor_ID]:[Reputation Test]],12,0)</f>
        <v>F</v>
      </c>
      <c r="I716">
        <f>VLOOKUP(Table8[[#This Row],[PurchaseOrderID]],Purchase_Order!$A$2:$E$1228,5,0)</f>
        <v>1544</v>
      </c>
      <c r="K716">
        <f>COUNTIFS(Table37[ProductID],Table8[[#This Row],[ProductID]],Table37[Reputation Test],Table8[[#This Row],[REPUTASI]],Table37[Price],"&lt;"&amp;Table8[[#This Row],[UnitPrice]])</f>
        <v>1</v>
      </c>
      <c r="L716" s="80" t="str">
        <f>IF(Table8[[#This Row],[test]]&gt;0,"Ada vendor yang menjual produk dengan harga lebih murah","")</f>
        <v>Ada vendor yang menjual produk dengan harga lebih murah</v>
      </c>
    </row>
    <row r="717" spans="1:12" x14ac:dyDescent="0.25">
      <c r="A717" s="5">
        <v>609</v>
      </c>
      <c r="B717" s="5">
        <v>1360</v>
      </c>
      <c r="C717" s="10">
        <v>44076</v>
      </c>
      <c r="D717" s="5">
        <v>3</v>
      </c>
      <c r="E717" s="5">
        <v>491</v>
      </c>
      <c r="F717" s="40">
        <v>19.9815</v>
      </c>
      <c r="G717" s="40">
        <v>59.944499999999998</v>
      </c>
      <c r="H717" t="str">
        <f>VLOOKUP(Table8[[#This Row],[Supplier]],Table37[[Vendor_ID]:[Reputation Test]],12,0)</f>
        <v>A</v>
      </c>
      <c r="I717">
        <f>VLOOKUP(Table8[[#This Row],[PurchaseOrderID]],Purchase_Order!$A$2:$E$1228,5,0)</f>
        <v>1548</v>
      </c>
      <c r="K717">
        <f>COUNTIFS(Table37[ProductID],Table8[[#This Row],[ProductID]],Table37[Reputation Test],Table8[[#This Row],[REPUTASI]],Table37[Price],"&lt;"&amp;Table8[[#This Row],[UnitPrice]])</f>
        <v>2</v>
      </c>
      <c r="L717" s="80" t="str">
        <f>IF(Table8[[#This Row],[test]]&gt;0,"Ada vendor yang menjual produk dengan harga lebih murah","")</f>
        <v>Ada vendor yang menjual produk dengan harga lebih murah</v>
      </c>
    </row>
    <row r="718" spans="1:12" x14ac:dyDescent="0.25">
      <c r="A718" s="4">
        <v>610</v>
      </c>
      <c r="B718" s="4">
        <v>1361</v>
      </c>
      <c r="C718" s="11">
        <v>44076</v>
      </c>
      <c r="D718" s="4">
        <v>3</v>
      </c>
      <c r="E718" s="4">
        <v>341</v>
      </c>
      <c r="F718" s="41">
        <v>41.170499999999997</v>
      </c>
      <c r="G718" s="41">
        <v>123.5115</v>
      </c>
      <c r="H718" t="str">
        <f>VLOOKUP(Table8[[#This Row],[Supplier]],Table37[[Vendor_ID]:[Reputation Test]],12,0)</f>
        <v>A</v>
      </c>
      <c r="I718">
        <f>VLOOKUP(Table8[[#This Row],[PurchaseOrderID]],Purchase_Order!$A$2:$E$1228,5,0)</f>
        <v>1598</v>
      </c>
      <c r="K718">
        <f>COUNTIFS(Table37[ProductID],Table8[[#This Row],[ProductID]],Table37[Reputation Test],Table8[[#This Row],[REPUTASI]],Table37[Price],"&lt;"&amp;Table8[[#This Row],[UnitPrice]])</f>
        <v>1</v>
      </c>
      <c r="L718" s="80" t="str">
        <f>IF(Table8[[#This Row],[test]]&gt;0,"Ada vendor yang menjual produk dengan harga lebih murah","")</f>
        <v>Ada vendor yang menjual produk dengan harga lebih murah</v>
      </c>
    </row>
    <row r="719" spans="1:12" x14ac:dyDescent="0.25">
      <c r="A719" s="5">
        <v>610</v>
      </c>
      <c r="B719" s="5">
        <v>1362</v>
      </c>
      <c r="C719" s="10">
        <v>44076</v>
      </c>
      <c r="D719" s="5">
        <v>3</v>
      </c>
      <c r="E719" s="5">
        <v>342</v>
      </c>
      <c r="F719" s="40">
        <v>39.070500000000003</v>
      </c>
      <c r="G719" s="40">
        <v>117.2115</v>
      </c>
      <c r="H719" t="str">
        <f>VLOOKUP(Table8[[#This Row],[Supplier]],Table37[[Vendor_ID]:[Reputation Test]],12,0)</f>
        <v>A</v>
      </c>
      <c r="I719">
        <f>VLOOKUP(Table8[[#This Row],[PurchaseOrderID]],Purchase_Order!$A$2:$E$1228,5,0)</f>
        <v>1598</v>
      </c>
      <c r="K719">
        <f>COUNTIFS(Table37[ProductID],Table8[[#This Row],[ProductID]],Table37[Reputation Test],Table8[[#This Row],[REPUTASI]],Table37[Price],"&lt;"&amp;Table8[[#This Row],[UnitPrice]])</f>
        <v>1</v>
      </c>
      <c r="L719" s="80" t="str">
        <f>IF(Table8[[#This Row],[test]]&gt;0,"Ada vendor yang menjual produk dengan harga lebih murah","")</f>
        <v>Ada vendor yang menjual produk dengan harga lebih murah</v>
      </c>
    </row>
    <row r="720" spans="1:12" x14ac:dyDescent="0.25">
      <c r="A720" s="4">
        <v>610</v>
      </c>
      <c r="B720" s="4">
        <v>1363</v>
      </c>
      <c r="C720" s="11">
        <v>44076</v>
      </c>
      <c r="D720" s="4">
        <v>3</v>
      </c>
      <c r="E720" s="4">
        <v>343</v>
      </c>
      <c r="F720" s="41">
        <v>43.344000000000001</v>
      </c>
      <c r="G720" s="41">
        <v>130.03200000000001</v>
      </c>
      <c r="H720" t="str">
        <f>VLOOKUP(Table8[[#This Row],[Supplier]],Table37[[Vendor_ID]:[Reputation Test]],12,0)</f>
        <v>A</v>
      </c>
      <c r="I720">
        <f>VLOOKUP(Table8[[#This Row],[PurchaseOrderID]],Purchase_Order!$A$2:$E$1228,5,0)</f>
        <v>1598</v>
      </c>
      <c r="K720">
        <f>COUNTIFS(Table37[ProductID],Table8[[#This Row],[ProductID]],Table37[Reputation Test],Table8[[#This Row],[REPUTASI]],Table37[Price],"&lt;"&amp;Table8[[#This Row],[UnitPrice]])</f>
        <v>1</v>
      </c>
      <c r="L720" s="80" t="str">
        <f>IF(Table8[[#This Row],[test]]&gt;0,"Ada vendor yang menjual produk dengan harga lebih murah","")</f>
        <v>Ada vendor yang menjual produk dengan harga lebih murah</v>
      </c>
    </row>
    <row r="721" spans="1:12" x14ac:dyDescent="0.25">
      <c r="A721" s="5">
        <v>611</v>
      </c>
      <c r="B721" s="5">
        <v>1364</v>
      </c>
      <c r="C721" s="10">
        <v>44076</v>
      </c>
      <c r="D721" s="5">
        <v>550</v>
      </c>
      <c r="E721" s="5">
        <v>935</v>
      </c>
      <c r="F721" s="40">
        <v>31.4895</v>
      </c>
      <c r="G721" s="40">
        <v>17319.224999999999</v>
      </c>
      <c r="H721" t="str">
        <f>VLOOKUP(Table8[[#This Row],[Supplier]],Table37[[Vendor_ID]:[Reputation Test]],12,0)</f>
        <v>F</v>
      </c>
      <c r="I721">
        <f>VLOOKUP(Table8[[#This Row],[PurchaseOrderID]],Purchase_Order!$A$2:$E$1228,5,0)</f>
        <v>1658</v>
      </c>
      <c r="K721">
        <f>COUNTIFS(Table37[ProductID],Table8[[#This Row],[ProductID]],Table37[Reputation Test],Table8[[#This Row],[REPUTASI]],Table37[Price],"&lt;"&amp;Table8[[#This Row],[UnitPrice]])</f>
        <v>2</v>
      </c>
      <c r="L721" s="80" t="str">
        <f>IF(Table8[[#This Row],[test]]&gt;0,"Ada vendor yang menjual produk dengan harga lebih murah","")</f>
        <v>Ada vendor yang menjual produk dengan harga lebih murah</v>
      </c>
    </row>
    <row r="722" spans="1:12" x14ac:dyDescent="0.25">
      <c r="A722" s="4">
        <v>611</v>
      </c>
      <c r="B722" s="4">
        <v>1365</v>
      </c>
      <c r="C722" s="11">
        <v>44076</v>
      </c>
      <c r="D722" s="4">
        <v>550</v>
      </c>
      <c r="E722" s="4">
        <v>936</v>
      </c>
      <c r="F722" s="41">
        <v>48.289499999999997</v>
      </c>
      <c r="G722" s="41">
        <v>26559.224999999999</v>
      </c>
      <c r="H722" t="str">
        <f>VLOOKUP(Table8[[#This Row],[Supplier]],Table37[[Vendor_ID]:[Reputation Test]],12,0)</f>
        <v>F</v>
      </c>
      <c r="I722">
        <f>VLOOKUP(Table8[[#This Row],[PurchaseOrderID]],Purchase_Order!$A$2:$E$1228,5,0)</f>
        <v>1658</v>
      </c>
      <c r="K722">
        <f>COUNTIFS(Table37[ProductID],Table8[[#This Row],[ProductID]],Table37[Reputation Test],Table8[[#This Row],[REPUTASI]],Table37[Price],"&lt;"&amp;Table8[[#This Row],[UnitPrice]])</f>
        <v>2</v>
      </c>
      <c r="L722" s="80" t="str">
        <f>IF(Table8[[#This Row],[test]]&gt;0,"Ada vendor yang menjual produk dengan harga lebih murah","")</f>
        <v>Ada vendor yang menjual produk dengan harga lebih murah</v>
      </c>
    </row>
    <row r="723" spans="1:12" x14ac:dyDescent="0.25">
      <c r="A723" s="5">
        <v>612</v>
      </c>
      <c r="B723" s="5">
        <v>1366</v>
      </c>
      <c r="C723" s="10">
        <v>44076</v>
      </c>
      <c r="D723" s="5">
        <v>3</v>
      </c>
      <c r="E723" s="5">
        <v>380</v>
      </c>
      <c r="F723" s="40">
        <v>43.218000000000004</v>
      </c>
      <c r="G723" s="40">
        <v>129.654</v>
      </c>
      <c r="H723" t="str">
        <f>VLOOKUP(Table8[[#This Row],[Supplier]],Table37[[Vendor_ID]:[Reputation Test]],12,0)</f>
        <v>A</v>
      </c>
      <c r="I723">
        <f>VLOOKUP(Table8[[#This Row],[PurchaseOrderID]],Purchase_Order!$A$2:$E$1228,5,0)</f>
        <v>1536</v>
      </c>
      <c r="K723">
        <f>COUNTIFS(Table37[ProductID],Table8[[#This Row],[ProductID]],Table37[Reputation Test],Table8[[#This Row],[REPUTASI]],Table37[Price],"&lt;"&amp;Table8[[#This Row],[UnitPrice]])</f>
        <v>2</v>
      </c>
      <c r="L723" s="80" t="str">
        <f>IF(Table8[[#This Row],[test]]&gt;0,"Ada vendor yang menjual produk dengan harga lebih murah","")</f>
        <v>Ada vendor yang menjual produk dengan harga lebih murah</v>
      </c>
    </row>
    <row r="724" spans="1:12" x14ac:dyDescent="0.25">
      <c r="A724" s="4">
        <v>612</v>
      </c>
      <c r="B724" s="4">
        <v>1367</v>
      </c>
      <c r="C724" s="11">
        <v>44076</v>
      </c>
      <c r="D724" s="4">
        <v>3</v>
      </c>
      <c r="E724" s="4">
        <v>381</v>
      </c>
      <c r="F724" s="41">
        <v>47.491500000000002</v>
      </c>
      <c r="G724" s="41">
        <v>142.47450000000001</v>
      </c>
      <c r="H724" t="str">
        <f>VLOOKUP(Table8[[#This Row],[Supplier]],Table37[[Vendor_ID]:[Reputation Test]],12,0)</f>
        <v>A</v>
      </c>
      <c r="I724">
        <f>VLOOKUP(Table8[[#This Row],[PurchaseOrderID]],Purchase_Order!$A$2:$E$1228,5,0)</f>
        <v>1536</v>
      </c>
      <c r="K724">
        <f>COUNTIFS(Table37[ProductID],Table8[[#This Row],[ProductID]],Table37[Reputation Test],Table8[[#This Row],[REPUTASI]],Table37[Price],"&lt;"&amp;Table8[[#This Row],[UnitPrice]])</f>
        <v>2</v>
      </c>
      <c r="L724" s="80" t="str">
        <f>IF(Table8[[#This Row],[test]]&gt;0,"Ada vendor yang menjual produk dengan harga lebih murah","")</f>
        <v>Ada vendor yang menjual produk dengan harga lebih murah</v>
      </c>
    </row>
    <row r="725" spans="1:12" x14ac:dyDescent="0.25">
      <c r="A725" s="5">
        <v>613</v>
      </c>
      <c r="B725" s="5">
        <v>1368</v>
      </c>
      <c r="C725" s="10">
        <v>44076</v>
      </c>
      <c r="D725" s="5">
        <v>550</v>
      </c>
      <c r="E725" s="5">
        <v>507</v>
      </c>
      <c r="F725" s="40">
        <v>23.393999999999998</v>
      </c>
      <c r="G725" s="40">
        <v>12866.7</v>
      </c>
      <c r="H725" t="str">
        <f>VLOOKUP(Table8[[#This Row],[Supplier]],Table37[[Vendor_ID]:[Reputation Test]],12,0)</f>
        <v>B</v>
      </c>
      <c r="I725">
        <f>VLOOKUP(Table8[[#This Row],[PurchaseOrderID]],Purchase_Order!$A$2:$E$1228,5,0)</f>
        <v>1530</v>
      </c>
      <c r="K725">
        <f>COUNTIFS(Table37[ProductID],Table8[[#This Row],[ProductID]],Table37[Reputation Test],Table8[[#This Row],[REPUTASI]],Table37[Price],"&lt;"&amp;Table8[[#This Row],[UnitPrice]])</f>
        <v>1</v>
      </c>
      <c r="L725" s="80" t="str">
        <f>IF(Table8[[#This Row],[test]]&gt;0,"Ada vendor yang menjual produk dengan harga lebih murah","")</f>
        <v>Ada vendor yang menjual produk dengan harga lebih murah</v>
      </c>
    </row>
    <row r="726" spans="1:12" x14ac:dyDescent="0.25">
      <c r="A726" s="4">
        <v>613</v>
      </c>
      <c r="B726" s="4">
        <v>1369</v>
      </c>
      <c r="C726" s="11">
        <v>44076</v>
      </c>
      <c r="D726" s="4">
        <v>550</v>
      </c>
      <c r="E726" s="4">
        <v>508</v>
      </c>
      <c r="F726" s="41">
        <v>27.6465</v>
      </c>
      <c r="G726" s="41">
        <v>15205.575000000001</v>
      </c>
      <c r="H726" t="str">
        <f>VLOOKUP(Table8[[#This Row],[Supplier]],Table37[[Vendor_ID]:[Reputation Test]],12,0)</f>
        <v>B</v>
      </c>
      <c r="I726">
        <f>VLOOKUP(Table8[[#This Row],[PurchaseOrderID]],Purchase_Order!$A$2:$E$1228,5,0)</f>
        <v>1530</v>
      </c>
      <c r="K726">
        <f>COUNTIFS(Table37[ProductID],Table8[[#This Row],[ProductID]],Table37[Reputation Test],Table8[[#This Row],[REPUTASI]],Table37[Price],"&lt;"&amp;Table8[[#This Row],[UnitPrice]])</f>
        <v>1</v>
      </c>
      <c r="L726" s="80" t="str">
        <f>IF(Table8[[#This Row],[test]]&gt;0,"Ada vendor yang menjual produk dengan harga lebih murah","")</f>
        <v>Ada vendor yang menjual produk dengan harga lebih murah</v>
      </c>
    </row>
    <row r="727" spans="1:12" x14ac:dyDescent="0.25">
      <c r="A727" s="5">
        <v>614</v>
      </c>
      <c r="B727" s="5">
        <v>1370</v>
      </c>
      <c r="C727" s="10">
        <v>44076</v>
      </c>
      <c r="D727" s="5">
        <v>550</v>
      </c>
      <c r="E727" s="5">
        <v>355</v>
      </c>
      <c r="F727" s="40">
        <v>1.365</v>
      </c>
      <c r="G727" s="40">
        <v>750.75</v>
      </c>
      <c r="H727" t="str">
        <f>VLOOKUP(Table8[[#This Row],[Supplier]],Table37[[Vendor_ID]:[Reputation Test]],12,0)</f>
        <v>B</v>
      </c>
      <c r="I727">
        <f>VLOOKUP(Table8[[#This Row],[PurchaseOrderID]],Purchase_Order!$A$2:$E$1228,5,0)</f>
        <v>1508</v>
      </c>
      <c r="K727">
        <f>COUNTIFS(Table37[ProductID],Table8[[#This Row],[ProductID]],Table37[Reputation Test],Table8[[#This Row],[REPUTASI]],Table37[Price],"&lt;"&amp;Table8[[#This Row],[UnitPrice]])</f>
        <v>1</v>
      </c>
      <c r="L727" s="80" t="str">
        <f>IF(Table8[[#This Row],[test]]&gt;0,"Ada vendor yang menjual produk dengan harga lebih murah","")</f>
        <v>Ada vendor yang menjual produk dengan harga lebih murah</v>
      </c>
    </row>
    <row r="728" spans="1:12" x14ac:dyDescent="0.25">
      <c r="A728" s="4">
        <v>614</v>
      </c>
      <c r="B728" s="4">
        <v>1371</v>
      </c>
      <c r="C728" s="11">
        <v>44076</v>
      </c>
      <c r="D728" s="4">
        <v>550</v>
      </c>
      <c r="E728" s="4">
        <v>940</v>
      </c>
      <c r="F728" s="41">
        <v>62.9895</v>
      </c>
      <c r="G728" s="41">
        <v>34644.224999999999</v>
      </c>
      <c r="H728" t="str">
        <f>VLOOKUP(Table8[[#This Row],[Supplier]],Table37[[Vendor_ID]:[Reputation Test]],12,0)</f>
        <v>B</v>
      </c>
      <c r="I728">
        <f>VLOOKUP(Table8[[#This Row],[PurchaseOrderID]],Purchase_Order!$A$2:$E$1228,5,0)</f>
        <v>1508</v>
      </c>
      <c r="K728">
        <f>COUNTIFS(Table37[ProductID],Table8[[#This Row],[ProductID]],Table37[Reputation Test],Table8[[#This Row],[REPUTASI]],Table37[Price],"&lt;"&amp;Table8[[#This Row],[UnitPrice]])</f>
        <v>1</v>
      </c>
      <c r="L728" s="80" t="str">
        <f>IF(Table8[[#This Row],[test]]&gt;0,"Ada vendor yang menjual produk dengan harga lebih murah","")</f>
        <v>Ada vendor yang menjual produk dengan harga lebih murah</v>
      </c>
    </row>
    <row r="729" spans="1:12" x14ac:dyDescent="0.25">
      <c r="A729" s="5">
        <v>615</v>
      </c>
      <c r="B729" s="5">
        <v>1372</v>
      </c>
      <c r="C729" s="10">
        <v>44076</v>
      </c>
      <c r="D729" s="5">
        <v>550</v>
      </c>
      <c r="E729" s="5">
        <v>351</v>
      </c>
      <c r="F729" s="40">
        <v>6.1950000000000003</v>
      </c>
      <c r="G729" s="40">
        <v>3407.25</v>
      </c>
      <c r="H729" t="str">
        <f>VLOOKUP(Table8[[#This Row],[Supplier]],Table37[[Vendor_ID]:[Reputation Test]],12,0)</f>
        <v>F</v>
      </c>
      <c r="I729">
        <f>VLOOKUP(Table8[[#This Row],[PurchaseOrderID]],Purchase_Order!$A$2:$E$1228,5,0)</f>
        <v>1694</v>
      </c>
      <c r="K729">
        <f>COUNTIFS(Table37[ProductID],Table8[[#This Row],[ProductID]],Table37[Reputation Test],Table8[[#This Row],[REPUTASI]],Table37[Price],"&lt;"&amp;Table8[[#This Row],[UnitPrice]])</f>
        <v>2</v>
      </c>
      <c r="L729" s="80" t="str">
        <f>IF(Table8[[#This Row],[test]]&gt;0,"Ada vendor yang menjual produk dengan harga lebih murah","")</f>
        <v>Ada vendor yang menjual produk dengan harga lebih murah</v>
      </c>
    </row>
    <row r="730" spans="1:12" x14ac:dyDescent="0.25">
      <c r="A730" s="4">
        <v>615</v>
      </c>
      <c r="B730" s="4">
        <v>1373</v>
      </c>
      <c r="C730" s="11">
        <v>44076</v>
      </c>
      <c r="D730" s="4">
        <v>550</v>
      </c>
      <c r="E730" s="4">
        <v>352</v>
      </c>
      <c r="F730" s="41">
        <v>1.47</v>
      </c>
      <c r="G730" s="41">
        <v>808.5</v>
      </c>
      <c r="H730" t="str">
        <f>VLOOKUP(Table8[[#This Row],[Supplier]],Table37[[Vendor_ID]:[Reputation Test]],12,0)</f>
        <v>F</v>
      </c>
      <c r="I730">
        <f>VLOOKUP(Table8[[#This Row],[PurchaseOrderID]],Purchase_Order!$A$2:$E$1228,5,0)</f>
        <v>1694</v>
      </c>
      <c r="K730">
        <f>COUNTIFS(Table37[ProductID],Table8[[#This Row],[ProductID]],Table37[Reputation Test],Table8[[#This Row],[REPUTASI]],Table37[Price],"&lt;"&amp;Table8[[#This Row],[UnitPrice]])</f>
        <v>2</v>
      </c>
      <c r="L730" s="80" t="str">
        <f>IF(Table8[[#This Row],[test]]&gt;0,"Ada vendor yang menjual produk dengan harga lebih murah","")</f>
        <v>Ada vendor yang menjual produk dengan harga lebih murah</v>
      </c>
    </row>
    <row r="731" spans="1:12" x14ac:dyDescent="0.25">
      <c r="A731" s="5">
        <v>615</v>
      </c>
      <c r="B731" s="5">
        <v>1374</v>
      </c>
      <c r="C731" s="10">
        <v>44076</v>
      </c>
      <c r="D731" s="5">
        <v>550</v>
      </c>
      <c r="E731" s="5">
        <v>679</v>
      </c>
      <c r="F731" s="40">
        <v>6.1950000000000003</v>
      </c>
      <c r="G731" s="40">
        <v>3407.25</v>
      </c>
      <c r="H731" t="str">
        <f>VLOOKUP(Table8[[#This Row],[Supplier]],Table37[[Vendor_ID]:[Reputation Test]],12,0)</f>
        <v>F</v>
      </c>
      <c r="I731">
        <f>VLOOKUP(Table8[[#This Row],[PurchaseOrderID]],Purchase_Order!$A$2:$E$1228,5,0)</f>
        <v>1694</v>
      </c>
      <c r="K731">
        <f>COUNTIFS(Table37[ProductID],Table8[[#This Row],[ProductID]],Table37[Reputation Test],Table8[[#This Row],[REPUTASI]],Table37[Price],"&lt;"&amp;Table8[[#This Row],[UnitPrice]])</f>
        <v>2</v>
      </c>
      <c r="L731" s="80" t="str">
        <f>IF(Table8[[#This Row],[test]]&gt;0,"Ada vendor yang menjual produk dengan harga lebih murah","")</f>
        <v>Ada vendor yang menjual produk dengan harga lebih murah</v>
      </c>
    </row>
    <row r="732" spans="1:12" x14ac:dyDescent="0.25">
      <c r="A732" s="4">
        <v>616</v>
      </c>
      <c r="B732" s="4">
        <v>1375</v>
      </c>
      <c r="C732" s="11">
        <v>44076</v>
      </c>
      <c r="D732" s="4">
        <v>550</v>
      </c>
      <c r="E732" s="4">
        <v>507</v>
      </c>
      <c r="F732" s="41">
        <v>22.165500000000002</v>
      </c>
      <c r="G732" s="41">
        <v>12191.025</v>
      </c>
      <c r="H732" t="str">
        <f>VLOOKUP(Table8[[#This Row],[Supplier]],Table37[[Vendor_ID]:[Reputation Test]],12,0)</f>
        <v>F</v>
      </c>
      <c r="I732">
        <f>VLOOKUP(Table8[[#This Row],[PurchaseOrderID]],Purchase_Order!$A$2:$E$1228,5,0)</f>
        <v>1624</v>
      </c>
      <c r="K732">
        <f>COUNTIFS(Table37[ProductID],Table8[[#This Row],[ProductID]],Table37[Reputation Test],Table8[[#This Row],[REPUTASI]],Table37[Price],"&lt;"&amp;Table8[[#This Row],[UnitPrice]])</f>
        <v>1</v>
      </c>
      <c r="L732" s="80" t="str">
        <f>IF(Table8[[#This Row],[test]]&gt;0,"Ada vendor yang menjual produk dengan harga lebih murah","")</f>
        <v>Ada vendor yang menjual produk dengan harga lebih murah</v>
      </c>
    </row>
    <row r="733" spans="1:12" x14ac:dyDescent="0.25">
      <c r="A733" s="5">
        <v>616</v>
      </c>
      <c r="B733" s="5">
        <v>1376</v>
      </c>
      <c r="C733" s="10">
        <v>44076</v>
      </c>
      <c r="D733" s="5">
        <v>550</v>
      </c>
      <c r="E733" s="5">
        <v>508</v>
      </c>
      <c r="F733" s="40">
        <v>29.284500000000001</v>
      </c>
      <c r="G733" s="40">
        <v>16106.475</v>
      </c>
      <c r="H733" t="str">
        <f>VLOOKUP(Table8[[#This Row],[Supplier]],Table37[[Vendor_ID]:[Reputation Test]],12,0)</f>
        <v>F</v>
      </c>
      <c r="I733">
        <f>VLOOKUP(Table8[[#This Row],[PurchaseOrderID]],Purchase_Order!$A$2:$E$1228,5,0)</f>
        <v>1624</v>
      </c>
      <c r="K733">
        <f>COUNTIFS(Table37[ProductID],Table8[[#This Row],[ProductID]],Table37[Reputation Test],Table8[[#This Row],[REPUTASI]],Table37[Price],"&lt;"&amp;Table8[[#This Row],[UnitPrice]])</f>
        <v>1</v>
      </c>
      <c r="L733" s="80" t="str">
        <f>IF(Table8[[#This Row],[test]]&gt;0,"Ada vendor yang menjual produk dengan harga lebih murah","")</f>
        <v>Ada vendor yang menjual produk dengan harga lebih murah</v>
      </c>
    </row>
    <row r="734" spans="1:12" x14ac:dyDescent="0.25">
      <c r="A734" s="4">
        <v>617</v>
      </c>
      <c r="B734" s="4">
        <v>1377</v>
      </c>
      <c r="C734" s="11">
        <v>44076</v>
      </c>
      <c r="D734" s="4">
        <v>3</v>
      </c>
      <c r="E734" s="4">
        <v>491</v>
      </c>
      <c r="F734" s="41">
        <v>19.9815</v>
      </c>
      <c r="G734" s="41">
        <v>59.944499999999998</v>
      </c>
      <c r="H734" t="str">
        <f>VLOOKUP(Table8[[#This Row],[Supplier]],Table37[[Vendor_ID]:[Reputation Test]],12,0)</f>
        <v>A</v>
      </c>
      <c r="I734">
        <f>VLOOKUP(Table8[[#This Row],[PurchaseOrderID]],Purchase_Order!$A$2:$E$1228,5,0)</f>
        <v>1548</v>
      </c>
      <c r="K734">
        <f>COUNTIFS(Table37[ProductID],Table8[[#This Row],[ProductID]],Table37[Reputation Test],Table8[[#This Row],[REPUTASI]],Table37[Price],"&lt;"&amp;Table8[[#This Row],[UnitPrice]])</f>
        <v>2</v>
      </c>
      <c r="L734" s="80" t="str">
        <f>IF(Table8[[#This Row],[test]]&gt;0,"Ada vendor yang menjual produk dengan harga lebih murah","")</f>
        <v>Ada vendor yang menjual produk dengan harga lebih murah</v>
      </c>
    </row>
    <row r="735" spans="1:12" x14ac:dyDescent="0.25">
      <c r="A735" s="5">
        <v>618</v>
      </c>
      <c r="B735" s="5">
        <v>1378</v>
      </c>
      <c r="C735" s="10">
        <v>44076</v>
      </c>
      <c r="D735" s="5">
        <v>3</v>
      </c>
      <c r="E735" s="5">
        <v>344</v>
      </c>
      <c r="F735" s="40">
        <v>39.070500000000003</v>
      </c>
      <c r="G735" s="40">
        <v>117.2115</v>
      </c>
      <c r="H735" t="str">
        <f>VLOOKUP(Table8[[#This Row],[Supplier]],Table37[[Vendor_ID]:[Reputation Test]],12,0)</f>
        <v>A</v>
      </c>
      <c r="I735">
        <f>VLOOKUP(Table8[[#This Row],[PurchaseOrderID]],Purchase_Order!$A$2:$E$1228,5,0)</f>
        <v>1598</v>
      </c>
      <c r="K735">
        <f>COUNTIFS(Table37[ProductID],Table8[[#This Row],[ProductID]],Table37[Reputation Test],Table8[[#This Row],[REPUTASI]],Table37[Price],"&lt;"&amp;Table8[[#This Row],[UnitPrice]])</f>
        <v>1</v>
      </c>
      <c r="L735" s="80" t="str">
        <f>IF(Table8[[#This Row],[test]]&gt;0,"Ada vendor yang menjual produk dengan harga lebih murah","")</f>
        <v>Ada vendor yang menjual produk dengan harga lebih murah</v>
      </c>
    </row>
    <row r="736" spans="1:12" x14ac:dyDescent="0.25">
      <c r="A736" s="4">
        <v>618</v>
      </c>
      <c r="B736" s="4">
        <v>1379</v>
      </c>
      <c r="C736" s="11">
        <v>44076</v>
      </c>
      <c r="D736" s="4">
        <v>3</v>
      </c>
      <c r="E736" s="4">
        <v>345</v>
      </c>
      <c r="F736" s="41">
        <v>36.970500000000001</v>
      </c>
      <c r="G736" s="41">
        <v>110.9115</v>
      </c>
      <c r="H736" t="str">
        <f>VLOOKUP(Table8[[#This Row],[Supplier]],Table37[[Vendor_ID]:[Reputation Test]],12,0)</f>
        <v>A</v>
      </c>
      <c r="I736">
        <f>VLOOKUP(Table8[[#This Row],[PurchaseOrderID]],Purchase_Order!$A$2:$E$1228,5,0)</f>
        <v>1598</v>
      </c>
      <c r="K736">
        <f>COUNTIFS(Table37[ProductID],Table8[[#This Row],[ProductID]],Table37[Reputation Test],Table8[[#This Row],[REPUTASI]],Table37[Price],"&lt;"&amp;Table8[[#This Row],[UnitPrice]])</f>
        <v>1</v>
      </c>
      <c r="L736" s="80" t="str">
        <f>IF(Table8[[#This Row],[test]]&gt;0,"Ada vendor yang menjual produk dengan harga lebih murah","")</f>
        <v>Ada vendor yang menjual produk dengan harga lebih murah</v>
      </c>
    </row>
    <row r="737" spans="1:12" x14ac:dyDescent="0.25">
      <c r="A737" s="5">
        <v>618</v>
      </c>
      <c r="B737" s="5">
        <v>1380</v>
      </c>
      <c r="C737" s="10">
        <v>44076</v>
      </c>
      <c r="D737" s="5">
        <v>3</v>
      </c>
      <c r="E737" s="5">
        <v>346</v>
      </c>
      <c r="F737" s="40">
        <v>41.244</v>
      </c>
      <c r="G737" s="40">
        <v>123.732</v>
      </c>
      <c r="H737" t="str">
        <f>VLOOKUP(Table8[[#This Row],[Supplier]],Table37[[Vendor_ID]:[Reputation Test]],12,0)</f>
        <v>A</v>
      </c>
      <c r="I737">
        <f>VLOOKUP(Table8[[#This Row],[PurchaseOrderID]],Purchase_Order!$A$2:$E$1228,5,0)</f>
        <v>1598</v>
      </c>
      <c r="K737">
        <f>COUNTIFS(Table37[ProductID],Table8[[#This Row],[ProductID]],Table37[Reputation Test],Table8[[#This Row],[REPUTASI]],Table37[Price],"&lt;"&amp;Table8[[#This Row],[UnitPrice]])</f>
        <v>1</v>
      </c>
      <c r="L737" s="80" t="str">
        <f>IF(Table8[[#This Row],[test]]&gt;0,"Ada vendor yang menjual produk dengan harga lebih murah","")</f>
        <v>Ada vendor yang menjual produk dengan harga lebih murah</v>
      </c>
    </row>
    <row r="738" spans="1:12" x14ac:dyDescent="0.25">
      <c r="A738" s="4">
        <v>618</v>
      </c>
      <c r="B738" s="4">
        <v>1381</v>
      </c>
      <c r="C738" s="11">
        <v>44076</v>
      </c>
      <c r="D738" s="4">
        <v>3</v>
      </c>
      <c r="E738" s="4">
        <v>347</v>
      </c>
      <c r="F738" s="41">
        <v>36.970500000000001</v>
      </c>
      <c r="G738" s="41">
        <v>110.9115</v>
      </c>
      <c r="H738" t="str">
        <f>VLOOKUP(Table8[[#This Row],[Supplier]],Table37[[Vendor_ID]:[Reputation Test]],12,0)</f>
        <v>A</v>
      </c>
      <c r="I738">
        <f>VLOOKUP(Table8[[#This Row],[PurchaseOrderID]],Purchase_Order!$A$2:$E$1228,5,0)</f>
        <v>1598</v>
      </c>
      <c r="K738">
        <f>COUNTIFS(Table37[ProductID],Table8[[#This Row],[ProductID]],Table37[Reputation Test],Table8[[#This Row],[REPUTASI]],Table37[Price],"&lt;"&amp;Table8[[#This Row],[UnitPrice]])</f>
        <v>1</v>
      </c>
      <c r="L738" s="80" t="str">
        <f>IF(Table8[[#This Row],[test]]&gt;0,"Ada vendor yang menjual produk dengan harga lebih murah","")</f>
        <v>Ada vendor yang menjual produk dengan harga lebih murah</v>
      </c>
    </row>
    <row r="739" spans="1:12" x14ac:dyDescent="0.25">
      <c r="A739" s="5">
        <v>618</v>
      </c>
      <c r="B739" s="5">
        <v>1382</v>
      </c>
      <c r="C739" s="10">
        <v>44076</v>
      </c>
      <c r="D739" s="5">
        <v>3</v>
      </c>
      <c r="E739" s="5">
        <v>348</v>
      </c>
      <c r="F739" s="40">
        <v>34.8705</v>
      </c>
      <c r="G739" s="40">
        <v>104.61150000000001</v>
      </c>
      <c r="H739" t="str">
        <f>VLOOKUP(Table8[[#This Row],[Supplier]],Table37[[Vendor_ID]:[Reputation Test]],12,0)</f>
        <v>A</v>
      </c>
      <c r="I739">
        <f>VLOOKUP(Table8[[#This Row],[PurchaseOrderID]],Purchase_Order!$A$2:$E$1228,5,0)</f>
        <v>1598</v>
      </c>
      <c r="K739">
        <f>COUNTIFS(Table37[ProductID],Table8[[#This Row],[ProductID]],Table37[Reputation Test],Table8[[#This Row],[REPUTASI]],Table37[Price],"&lt;"&amp;Table8[[#This Row],[UnitPrice]])</f>
        <v>1</v>
      </c>
      <c r="L739" s="80" t="str">
        <f>IF(Table8[[#This Row],[test]]&gt;0,"Ada vendor yang menjual produk dengan harga lebih murah","")</f>
        <v>Ada vendor yang menjual produk dengan harga lebih murah</v>
      </c>
    </row>
    <row r="740" spans="1:12" x14ac:dyDescent="0.25">
      <c r="A740" s="4">
        <v>619</v>
      </c>
      <c r="B740" s="4">
        <v>1383</v>
      </c>
      <c r="C740" s="11">
        <v>44076</v>
      </c>
      <c r="D740" s="4">
        <v>550</v>
      </c>
      <c r="E740" s="4">
        <v>935</v>
      </c>
      <c r="F740" s="41">
        <v>31.4895</v>
      </c>
      <c r="G740" s="41">
        <v>17319.224999999999</v>
      </c>
      <c r="H740" t="str">
        <f>VLOOKUP(Table8[[#This Row],[Supplier]],Table37[[Vendor_ID]:[Reputation Test]],12,0)</f>
        <v>F</v>
      </c>
      <c r="I740">
        <f>VLOOKUP(Table8[[#This Row],[PurchaseOrderID]],Purchase_Order!$A$2:$E$1228,5,0)</f>
        <v>1658</v>
      </c>
      <c r="K740">
        <f>COUNTIFS(Table37[ProductID],Table8[[#This Row],[ProductID]],Table37[Reputation Test],Table8[[#This Row],[REPUTASI]],Table37[Price],"&lt;"&amp;Table8[[#This Row],[UnitPrice]])</f>
        <v>2</v>
      </c>
      <c r="L740" s="80" t="str">
        <f>IF(Table8[[#This Row],[test]]&gt;0,"Ada vendor yang menjual produk dengan harga lebih murah","")</f>
        <v>Ada vendor yang menjual produk dengan harga lebih murah</v>
      </c>
    </row>
    <row r="741" spans="1:12" x14ac:dyDescent="0.25">
      <c r="A741" s="5">
        <v>619</v>
      </c>
      <c r="B741" s="5">
        <v>1384</v>
      </c>
      <c r="C741" s="10">
        <v>44076</v>
      </c>
      <c r="D741" s="5">
        <v>550</v>
      </c>
      <c r="E741" s="5">
        <v>936</v>
      </c>
      <c r="F741" s="40">
        <v>48.289499999999997</v>
      </c>
      <c r="G741" s="40">
        <v>26559.224999999999</v>
      </c>
      <c r="H741" t="str">
        <f>VLOOKUP(Table8[[#This Row],[Supplier]],Table37[[Vendor_ID]:[Reputation Test]],12,0)</f>
        <v>F</v>
      </c>
      <c r="I741">
        <f>VLOOKUP(Table8[[#This Row],[PurchaseOrderID]],Purchase_Order!$A$2:$E$1228,5,0)</f>
        <v>1658</v>
      </c>
      <c r="K741">
        <f>COUNTIFS(Table37[ProductID],Table8[[#This Row],[ProductID]],Table37[Reputation Test],Table8[[#This Row],[REPUTASI]],Table37[Price],"&lt;"&amp;Table8[[#This Row],[UnitPrice]])</f>
        <v>2</v>
      </c>
      <c r="L741" s="80" t="str">
        <f>IF(Table8[[#This Row],[test]]&gt;0,"Ada vendor yang menjual produk dengan harga lebih murah","")</f>
        <v>Ada vendor yang menjual produk dengan harga lebih murah</v>
      </c>
    </row>
    <row r="742" spans="1:12" x14ac:dyDescent="0.25">
      <c r="A742" s="4">
        <v>620</v>
      </c>
      <c r="B742" s="4">
        <v>1385</v>
      </c>
      <c r="C742" s="11">
        <v>44076</v>
      </c>
      <c r="D742" s="4">
        <v>3</v>
      </c>
      <c r="E742" s="4">
        <v>382</v>
      </c>
      <c r="F742" s="41">
        <v>43.270499999999998</v>
      </c>
      <c r="G742" s="41">
        <v>129.8115</v>
      </c>
      <c r="H742" t="str">
        <f>VLOOKUP(Table8[[#This Row],[Supplier]],Table37[[Vendor_ID]:[Reputation Test]],12,0)</f>
        <v>A</v>
      </c>
      <c r="I742">
        <f>VLOOKUP(Table8[[#This Row],[PurchaseOrderID]],Purchase_Order!$A$2:$E$1228,5,0)</f>
        <v>1536</v>
      </c>
      <c r="K742">
        <f>COUNTIFS(Table37[ProductID],Table8[[#This Row],[ProductID]],Table37[Reputation Test],Table8[[#This Row],[REPUTASI]],Table37[Price],"&lt;"&amp;Table8[[#This Row],[UnitPrice]])</f>
        <v>1</v>
      </c>
      <c r="L742" s="80" t="str">
        <f>IF(Table8[[#This Row],[test]]&gt;0,"Ada vendor yang menjual produk dengan harga lebih murah","")</f>
        <v>Ada vendor yang menjual produk dengan harga lebih murah</v>
      </c>
    </row>
    <row r="743" spans="1:12" x14ac:dyDescent="0.25">
      <c r="A743" s="5">
        <v>620</v>
      </c>
      <c r="B743" s="5">
        <v>1386</v>
      </c>
      <c r="C743" s="10">
        <v>44076</v>
      </c>
      <c r="D743" s="5">
        <v>3</v>
      </c>
      <c r="E743" s="5">
        <v>383</v>
      </c>
      <c r="F743" s="40">
        <v>47.543999999999997</v>
      </c>
      <c r="G743" s="40">
        <v>142.63200000000001</v>
      </c>
      <c r="H743" t="str">
        <f>VLOOKUP(Table8[[#This Row],[Supplier]],Table37[[Vendor_ID]:[Reputation Test]],12,0)</f>
        <v>A</v>
      </c>
      <c r="I743">
        <f>VLOOKUP(Table8[[#This Row],[PurchaseOrderID]],Purchase_Order!$A$2:$E$1228,5,0)</f>
        <v>1536</v>
      </c>
      <c r="K743">
        <f>COUNTIFS(Table37[ProductID],Table8[[#This Row],[ProductID]],Table37[Reputation Test],Table8[[#This Row],[REPUTASI]],Table37[Price],"&lt;"&amp;Table8[[#This Row],[UnitPrice]])</f>
        <v>1</v>
      </c>
      <c r="L743" s="80" t="str">
        <f>IF(Table8[[#This Row],[test]]&gt;0,"Ada vendor yang menjual produk dengan harga lebih murah","")</f>
        <v>Ada vendor yang menjual produk dengan harga lebih murah</v>
      </c>
    </row>
    <row r="744" spans="1:12" x14ac:dyDescent="0.25">
      <c r="A744" s="4">
        <v>620</v>
      </c>
      <c r="B744" s="4">
        <v>1387</v>
      </c>
      <c r="C744" s="11">
        <v>44076</v>
      </c>
      <c r="D744" s="4">
        <v>3</v>
      </c>
      <c r="E744" s="4">
        <v>384</v>
      </c>
      <c r="F744" s="41">
        <v>43.270499999999998</v>
      </c>
      <c r="G744" s="41">
        <v>129.8115</v>
      </c>
      <c r="H744" t="str">
        <f>VLOOKUP(Table8[[#This Row],[Supplier]],Table37[[Vendor_ID]:[Reputation Test]],12,0)</f>
        <v>A</v>
      </c>
      <c r="I744">
        <f>VLOOKUP(Table8[[#This Row],[PurchaseOrderID]],Purchase_Order!$A$2:$E$1228,5,0)</f>
        <v>1536</v>
      </c>
      <c r="K744">
        <f>COUNTIFS(Table37[ProductID],Table8[[#This Row],[ProductID]],Table37[Reputation Test],Table8[[#This Row],[REPUTASI]],Table37[Price],"&lt;"&amp;Table8[[#This Row],[UnitPrice]])</f>
        <v>1</v>
      </c>
      <c r="L744" s="80" t="str">
        <f>IF(Table8[[#This Row],[test]]&gt;0,"Ada vendor yang menjual produk dengan harga lebih murah","")</f>
        <v>Ada vendor yang menjual produk dengan harga lebih murah</v>
      </c>
    </row>
    <row r="745" spans="1:12" x14ac:dyDescent="0.25">
      <c r="A745" s="5">
        <v>621</v>
      </c>
      <c r="B745" s="5">
        <v>1388</v>
      </c>
      <c r="C745" s="10">
        <v>44076</v>
      </c>
      <c r="D745" s="5">
        <v>550</v>
      </c>
      <c r="E745" s="5">
        <v>478</v>
      </c>
      <c r="F745" s="40">
        <v>11.087999999999999</v>
      </c>
      <c r="G745" s="40">
        <v>6098.4</v>
      </c>
      <c r="H745" t="str">
        <f>VLOOKUP(Table8[[#This Row],[Supplier]],Table37[[Vendor_ID]:[Reputation Test]],12,0)</f>
        <v>F</v>
      </c>
      <c r="I745">
        <f>VLOOKUP(Table8[[#This Row],[PurchaseOrderID]],Purchase_Order!$A$2:$E$1228,5,0)</f>
        <v>1568</v>
      </c>
      <c r="K745">
        <f>COUNTIFS(Table37[ProductID],Table8[[#This Row],[ProductID]],Table37[Reputation Test],Table8[[#This Row],[REPUTASI]],Table37[Price],"&lt;"&amp;Table8[[#This Row],[UnitPrice]])</f>
        <v>1</v>
      </c>
      <c r="L745" s="80" t="str">
        <f>IF(Table8[[#This Row],[test]]&gt;0,"Ada vendor yang menjual produk dengan harga lebih murah","")</f>
        <v>Ada vendor yang menjual produk dengan harga lebih murah</v>
      </c>
    </row>
    <row r="746" spans="1:12" x14ac:dyDescent="0.25">
      <c r="A746" s="4">
        <v>621</v>
      </c>
      <c r="B746" s="4">
        <v>1389</v>
      </c>
      <c r="C746" s="11">
        <v>44076</v>
      </c>
      <c r="D746" s="4">
        <v>550</v>
      </c>
      <c r="E746" s="4">
        <v>479</v>
      </c>
      <c r="F746" s="41">
        <v>15.8865</v>
      </c>
      <c r="G746" s="41">
        <v>8737.5750000000007</v>
      </c>
      <c r="H746" t="str">
        <f>VLOOKUP(Table8[[#This Row],[Supplier]],Table37[[Vendor_ID]:[Reputation Test]],12,0)</f>
        <v>F</v>
      </c>
      <c r="I746">
        <f>VLOOKUP(Table8[[#This Row],[PurchaseOrderID]],Purchase_Order!$A$2:$E$1228,5,0)</f>
        <v>1568</v>
      </c>
      <c r="K746">
        <f>COUNTIFS(Table37[ProductID],Table8[[#This Row],[ProductID]],Table37[Reputation Test],Table8[[#This Row],[REPUTASI]],Table37[Price],"&lt;"&amp;Table8[[#This Row],[UnitPrice]])</f>
        <v>1</v>
      </c>
      <c r="L746" s="80" t="str">
        <f>IF(Table8[[#This Row],[test]]&gt;0,"Ada vendor yang menjual produk dengan harga lebih murah","")</f>
        <v>Ada vendor yang menjual produk dengan harga lebih murah</v>
      </c>
    </row>
    <row r="747" spans="1:12" x14ac:dyDescent="0.25">
      <c r="A747" s="5">
        <v>621</v>
      </c>
      <c r="B747" s="5">
        <v>1390</v>
      </c>
      <c r="C747" s="10">
        <v>44076</v>
      </c>
      <c r="D747" s="5">
        <v>550</v>
      </c>
      <c r="E747" s="5">
        <v>480</v>
      </c>
      <c r="F747" s="40">
        <v>11.6655</v>
      </c>
      <c r="G747" s="40">
        <v>6416.0249999999996</v>
      </c>
      <c r="H747" t="str">
        <f>VLOOKUP(Table8[[#This Row],[Supplier]],Table37[[Vendor_ID]:[Reputation Test]],12,0)</f>
        <v>F</v>
      </c>
      <c r="I747">
        <f>VLOOKUP(Table8[[#This Row],[PurchaseOrderID]],Purchase_Order!$A$2:$E$1228,5,0)</f>
        <v>1568</v>
      </c>
      <c r="K747">
        <f>COUNTIFS(Table37[ProductID],Table8[[#This Row],[ProductID]],Table37[Reputation Test],Table8[[#This Row],[REPUTASI]],Table37[Price],"&lt;"&amp;Table8[[#This Row],[UnitPrice]])</f>
        <v>1</v>
      </c>
      <c r="L747" s="80" t="str">
        <f>IF(Table8[[#This Row],[test]]&gt;0,"Ada vendor yang menjual produk dengan harga lebih murah","")</f>
        <v>Ada vendor yang menjual produk dengan harga lebih murah</v>
      </c>
    </row>
    <row r="748" spans="1:12" x14ac:dyDescent="0.25">
      <c r="A748" s="4">
        <v>621</v>
      </c>
      <c r="B748" s="4">
        <v>1391</v>
      </c>
      <c r="C748" s="11">
        <v>44076</v>
      </c>
      <c r="D748" s="4">
        <v>550</v>
      </c>
      <c r="E748" s="4">
        <v>481</v>
      </c>
      <c r="F748" s="41">
        <v>11.087999999999999</v>
      </c>
      <c r="G748" s="41">
        <v>6098.4</v>
      </c>
      <c r="H748" t="str">
        <f>VLOOKUP(Table8[[#This Row],[Supplier]],Table37[[Vendor_ID]:[Reputation Test]],12,0)</f>
        <v>F</v>
      </c>
      <c r="I748">
        <f>VLOOKUP(Table8[[#This Row],[PurchaseOrderID]],Purchase_Order!$A$2:$E$1228,5,0)</f>
        <v>1568</v>
      </c>
      <c r="K748">
        <f>COUNTIFS(Table37[ProductID],Table8[[#This Row],[ProductID]],Table37[Reputation Test],Table8[[#This Row],[REPUTASI]],Table37[Price],"&lt;"&amp;Table8[[#This Row],[UnitPrice]])</f>
        <v>1</v>
      </c>
      <c r="L748" s="80" t="str">
        <f>IF(Table8[[#This Row],[test]]&gt;0,"Ada vendor yang menjual produk dengan harga lebih murah","")</f>
        <v>Ada vendor yang menjual produk dengan harga lebih murah</v>
      </c>
    </row>
    <row r="749" spans="1:12" x14ac:dyDescent="0.25">
      <c r="A749" s="5">
        <v>622</v>
      </c>
      <c r="B749" s="5">
        <v>1392</v>
      </c>
      <c r="C749" s="10">
        <v>44076</v>
      </c>
      <c r="D749" s="5">
        <v>3</v>
      </c>
      <c r="E749" s="5">
        <v>402</v>
      </c>
      <c r="F749" s="40">
        <v>47.470500000000001</v>
      </c>
      <c r="G749" s="40">
        <v>142.41149999999999</v>
      </c>
      <c r="H749" t="str">
        <f>VLOOKUP(Table8[[#This Row],[Supplier]],Table37[[Vendor_ID]:[Reputation Test]],12,0)</f>
        <v>A</v>
      </c>
      <c r="I749">
        <f>VLOOKUP(Table8[[#This Row],[PurchaseOrderID]],Purchase_Order!$A$2:$E$1228,5,0)</f>
        <v>1648</v>
      </c>
      <c r="K749">
        <f>COUNTIFS(Table37[ProductID],Table8[[#This Row],[ProductID]],Table37[Reputation Test],Table8[[#This Row],[REPUTASI]],Table37[Price],"&lt;"&amp;Table8[[#This Row],[UnitPrice]])</f>
        <v>1</v>
      </c>
      <c r="L749" s="80" t="str">
        <f>IF(Table8[[#This Row],[test]]&gt;0,"Ada vendor yang menjual produk dengan harga lebih murah","")</f>
        <v>Ada vendor yang menjual produk dengan harga lebih murah</v>
      </c>
    </row>
    <row r="750" spans="1:12" x14ac:dyDescent="0.25">
      <c r="A750" s="4">
        <v>623</v>
      </c>
      <c r="B750" s="4">
        <v>1393</v>
      </c>
      <c r="C750" s="11">
        <v>44076</v>
      </c>
      <c r="D750" s="4">
        <v>550</v>
      </c>
      <c r="E750" s="4">
        <v>510</v>
      </c>
      <c r="F750" s="41">
        <v>23.079000000000001</v>
      </c>
      <c r="G750" s="41">
        <v>12693.45</v>
      </c>
      <c r="H750" t="str">
        <f>VLOOKUP(Table8[[#This Row],[Supplier]],Table37[[Vendor_ID]:[Reputation Test]],12,0)</f>
        <v>B</v>
      </c>
      <c r="I750">
        <f>VLOOKUP(Table8[[#This Row],[PurchaseOrderID]],Purchase_Order!$A$2:$E$1228,5,0)</f>
        <v>1646</v>
      </c>
      <c r="K750">
        <f>COUNTIFS(Table37[ProductID],Table8[[#This Row],[ProductID]],Table37[Reputation Test],Table8[[#This Row],[REPUTASI]],Table37[Price],"&lt;"&amp;Table8[[#This Row],[UnitPrice]])</f>
        <v>1</v>
      </c>
      <c r="L750" s="80" t="str">
        <f>IF(Table8[[#This Row],[test]]&gt;0,"Ada vendor yang menjual produk dengan harga lebih murah","")</f>
        <v>Ada vendor yang menjual produk dengan harga lebih murah</v>
      </c>
    </row>
    <row r="751" spans="1:12" x14ac:dyDescent="0.25">
      <c r="A751" s="5">
        <v>623</v>
      </c>
      <c r="B751" s="5">
        <v>1394</v>
      </c>
      <c r="C751" s="10">
        <v>44076</v>
      </c>
      <c r="D751" s="5">
        <v>550</v>
      </c>
      <c r="E751" s="5">
        <v>511</v>
      </c>
      <c r="F751" s="40">
        <v>29.274000000000001</v>
      </c>
      <c r="G751" s="40">
        <v>16100.7</v>
      </c>
      <c r="H751" t="str">
        <f>VLOOKUP(Table8[[#This Row],[Supplier]],Table37[[Vendor_ID]:[Reputation Test]],12,0)</f>
        <v>B</v>
      </c>
      <c r="I751">
        <f>VLOOKUP(Table8[[#This Row],[PurchaseOrderID]],Purchase_Order!$A$2:$E$1228,5,0)</f>
        <v>1646</v>
      </c>
      <c r="K751">
        <f>COUNTIFS(Table37[ProductID],Table8[[#This Row],[ProductID]],Table37[Reputation Test],Table8[[#This Row],[REPUTASI]],Table37[Price],"&lt;"&amp;Table8[[#This Row],[UnitPrice]])</f>
        <v>1</v>
      </c>
      <c r="L751" s="80" t="str">
        <f>IF(Table8[[#This Row],[test]]&gt;0,"Ada vendor yang menjual produk dengan harga lebih murah","")</f>
        <v>Ada vendor yang menjual produk dengan harga lebih murah</v>
      </c>
    </row>
    <row r="752" spans="1:12" x14ac:dyDescent="0.25">
      <c r="A752" s="4">
        <v>623</v>
      </c>
      <c r="B752" s="4">
        <v>1395</v>
      </c>
      <c r="C752" s="11">
        <v>44076</v>
      </c>
      <c r="D752" s="4">
        <v>550</v>
      </c>
      <c r="E752" s="4">
        <v>512</v>
      </c>
      <c r="F752" s="41">
        <v>34.975499999999997</v>
      </c>
      <c r="G752" s="41">
        <v>19236.525000000001</v>
      </c>
      <c r="H752" t="str">
        <f>VLOOKUP(Table8[[#This Row],[Supplier]],Table37[[Vendor_ID]:[Reputation Test]],12,0)</f>
        <v>B</v>
      </c>
      <c r="I752">
        <f>VLOOKUP(Table8[[#This Row],[PurchaseOrderID]],Purchase_Order!$A$2:$E$1228,5,0)</f>
        <v>1646</v>
      </c>
      <c r="K752">
        <f>COUNTIFS(Table37[ProductID],Table8[[#This Row],[ProductID]],Table37[Reputation Test],Table8[[#This Row],[REPUTASI]],Table37[Price],"&lt;"&amp;Table8[[#This Row],[UnitPrice]])</f>
        <v>1</v>
      </c>
      <c r="L752" s="80" t="str">
        <f>IF(Table8[[#This Row],[test]]&gt;0,"Ada vendor yang menjual produk dengan harga lebih murah","")</f>
        <v>Ada vendor yang menjual produk dengan harga lebih murah</v>
      </c>
    </row>
    <row r="753" spans="1:12" x14ac:dyDescent="0.25">
      <c r="A753" s="5">
        <v>624</v>
      </c>
      <c r="B753" s="5">
        <v>1396</v>
      </c>
      <c r="C753" s="10">
        <v>44076</v>
      </c>
      <c r="D753" s="5">
        <v>3</v>
      </c>
      <c r="E753" s="5">
        <v>407</v>
      </c>
      <c r="F753" s="40">
        <v>47.543999999999997</v>
      </c>
      <c r="G753" s="40">
        <v>142.63200000000001</v>
      </c>
      <c r="H753" t="str">
        <f>VLOOKUP(Table8[[#This Row],[Supplier]],Table37[[Vendor_ID]:[Reputation Test]],12,0)</f>
        <v>F</v>
      </c>
      <c r="I753">
        <f>VLOOKUP(Table8[[#This Row],[PurchaseOrderID]],Purchase_Order!$A$2:$E$1228,5,0)</f>
        <v>1672</v>
      </c>
      <c r="K753">
        <f>COUNTIFS(Table37[ProductID],Table8[[#This Row],[ProductID]],Table37[Reputation Test],Table8[[#This Row],[REPUTASI]],Table37[Price],"&lt;"&amp;Table8[[#This Row],[UnitPrice]])</f>
        <v>1</v>
      </c>
      <c r="L753" s="80" t="str">
        <f>IF(Table8[[#This Row],[test]]&gt;0,"Ada vendor yang menjual produk dengan harga lebih murah","")</f>
        <v>Ada vendor yang menjual produk dengan harga lebih murah</v>
      </c>
    </row>
    <row r="754" spans="1:12" x14ac:dyDescent="0.25">
      <c r="A754" s="4">
        <v>624</v>
      </c>
      <c r="B754" s="4">
        <v>1397</v>
      </c>
      <c r="C754" s="11">
        <v>44076</v>
      </c>
      <c r="D754" s="4">
        <v>3</v>
      </c>
      <c r="E754" s="4">
        <v>408</v>
      </c>
      <c r="F754" s="41">
        <v>43.270499999999998</v>
      </c>
      <c r="G754" s="41">
        <v>129.8115</v>
      </c>
      <c r="H754" t="str">
        <f>VLOOKUP(Table8[[#This Row],[Supplier]],Table37[[Vendor_ID]:[Reputation Test]],12,0)</f>
        <v>F</v>
      </c>
      <c r="I754">
        <f>VLOOKUP(Table8[[#This Row],[PurchaseOrderID]],Purchase_Order!$A$2:$E$1228,5,0)</f>
        <v>1672</v>
      </c>
      <c r="K754">
        <f>COUNTIFS(Table37[ProductID],Table8[[#This Row],[ProductID]],Table37[Reputation Test],Table8[[#This Row],[REPUTASI]],Table37[Price],"&lt;"&amp;Table8[[#This Row],[UnitPrice]])</f>
        <v>1</v>
      </c>
      <c r="L754" s="80" t="str">
        <f>IF(Table8[[#This Row],[test]]&gt;0,"Ada vendor yang menjual produk dengan harga lebih murah","")</f>
        <v>Ada vendor yang menjual produk dengan harga lebih murah</v>
      </c>
    </row>
    <row r="755" spans="1:12" x14ac:dyDescent="0.25">
      <c r="A755" s="5">
        <v>625</v>
      </c>
      <c r="B755" s="5">
        <v>1398</v>
      </c>
      <c r="C755" s="10">
        <v>44076</v>
      </c>
      <c r="D755" s="5">
        <v>550</v>
      </c>
      <c r="E755" s="5">
        <v>525</v>
      </c>
      <c r="F755" s="40">
        <v>2.3205</v>
      </c>
      <c r="G755" s="40">
        <v>1276.2750000000001</v>
      </c>
      <c r="H755" t="str">
        <f>VLOOKUP(Table8[[#This Row],[Supplier]],Table37[[Vendor_ID]:[Reputation Test]],12,0)</f>
        <v>B</v>
      </c>
      <c r="I755">
        <f>VLOOKUP(Table8[[#This Row],[PurchaseOrderID]],Purchase_Order!$A$2:$E$1228,5,0)</f>
        <v>1600</v>
      </c>
      <c r="K755">
        <f>COUNTIFS(Table37[ProductID],Table8[[#This Row],[ProductID]],Table37[Reputation Test],Table8[[#This Row],[REPUTASI]],Table37[Price],"&lt;"&amp;Table8[[#This Row],[UnitPrice]])</f>
        <v>1</v>
      </c>
      <c r="L755" s="80" t="str">
        <f>IF(Table8[[#This Row],[test]]&gt;0,"Ada vendor yang menjual produk dengan harga lebih murah","")</f>
        <v>Ada vendor yang menjual produk dengan harga lebih murah</v>
      </c>
    </row>
    <row r="756" spans="1:12" x14ac:dyDescent="0.25">
      <c r="A756" s="4">
        <v>626</v>
      </c>
      <c r="B756" s="4">
        <v>1399</v>
      </c>
      <c r="C756" s="11">
        <v>44076</v>
      </c>
      <c r="D756" s="4">
        <v>550</v>
      </c>
      <c r="E756" s="4">
        <v>526</v>
      </c>
      <c r="F756" s="41">
        <v>3.6435</v>
      </c>
      <c r="G756" s="41">
        <v>2003.925</v>
      </c>
      <c r="H756" t="str">
        <f>VLOOKUP(Table8[[#This Row],[Supplier]],Table37[[Vendor_ID]:[Reputation Test]],12,0)</f>
        <v>B</v>
      </c>
      <c r="I756">
        <f>VLOOKUP(Table8[[#This Row],[PurchaseOrderID]],Purchase_Order!$A$2:$E$1228,5,0)</f>
        <v>1522</v>
      </c>
      <c r="K756">
        <f>COUNTIFS(Table37[ProductID],Table8[[#This Row],[ProductID]],Table37[Reputation Test],Table8[[#This Row],[REPUTASI]],Table37[Price],"&lt;"&amp;Table8[[#This Row],[UnitPrice]])</f>
        <v>1</v>
      </c>
      <c r="L756" s="80" t="str">
        <f>IF(Table8[[#This Row],[test]]&gt;0,"Ada vendor yang menjual produk dengan harga lebih murah","")</f>
        <v>Ada vendor yang menjual produk dengan harga lebih murah</v>
      </c>
    </row>
    <row r="757" spans="1:12" x14ac:dyDescent="0.25">
      <c r="A757" s="5">
        <v>627</v>
      </c>
      <c r="B757" s="5">
        <v>1400</v>
      </c>
      <c r="C757" s="10">
        <v>44076</v>
      </c>
      <c r="D757" s="5">
        <v>550</v>
      </c>
      <c r="E757" s="5">
        <v>913</v>
      </c>
      <c r="F757" s="40">
        <v>40.939500000000002</v>
      </c>
      <c r="G757" s="40">
        <v>22516.724999999999</v>
      </c>
      <c r="H757" t="str">
        <f>VLOOKUP(Table8[[#This Row],[Supplier]],Table37[[Vendor_ID]:[Reputation Test]],12,0)</f>
        <v>F</v>
      </c>
      <c r="I757">
        <f>VLOOKUP(Table8[[#This Row],[PurchaseOrderID]],Purchase_Order!$A$2:$E$1228,5,0)</f>
        <v>1570</v>
      </c>
      <c r="K757">
        <f>COUNTIFS(Table37[ProductID],Table8[[#This Row],[ProductID]],Table37[Reputation Test],Table8[[#This Row],[REPUTASI]],Table37[Price],"&lt;"&amp;Table8[[#This Row],[UnitPrice]])</f>
        <v>2</v>
      </c>
      <c r="L757" s="80" t="str">
        <f>IF(Table8[[#This Row],[test]]&gt;0,"Ada vendor yang menjual produk dengan harga lebih murah","")</f>
        <v>Ada vendor yang menjual produk dengan harga lebih murah</v>
      </c>
    </row>
    <row r="758" spans="1:12" x14ac:dyDescent="0.25">
      <c r="A758" s="4">
        <v>628</v>
      </c>
      <c r="B758" s="4">
        <v>1401</v>
      </c>
      <c r="C758" s="11">
        <v>44076</v>
      </c>
      <c r="D758" s="4">
        <v>60</v>
      </c>
      <c r="E758" s="4">
        <v>356</v>
      </c>
      <c r="F758" s="41">
        <v>3.6015000000000001</v>
      </c>
      <c r="G758" s="41">
        <v>216.09</v>
      </c>
      <c r="H758" t="str">
        <f>VLOOKUP(Table8[[#This Row],[Supplier]],Table37[[Vendor_ID]:[Reputation Test]],12,0)</f>
        <v>F</v>
      </c>
      <c r="I758">
        <f>VLOOKUP(Table8[[#This Row],[PurchaseOrderID]],Purchase_Order!$A$2:$E$1228,5,0)</f>
        <v>1516</v>
      </c>
      <c r="K758">
        <f>COUNTIFS(Table37[ProductID],Table8[[#This Row],[ProductID]],Table37[Reputation Test],Table8[[#This Row],[REPUTASI]],Table37[Price],"&lt;"&amp;Table8[[#This Row],[UnitPrice]])</f>
        <v>2</v>
      </c>
      <c r="L758" s="80" t="str">
        <f>IF(Table8[[#This Row],[test]]&gt;0,"Ada vendor yang menjual produk dengan harga lebih murah","")</f>
        <v>Ada vendor yang menjual produk dengan harga lebih murah</v>
      </c>
    </row>
    <row r="759" spans="1:12" x14ac:dyDescent="0.25">
      <c r="A759" s="5">
        <v>628</v>
      </c>
      <c r="B759" s="5">
        <v>1402</v>
      </c>
      <c r="C759" s="10">
        <v>44076</v>
      </c>
      <c r="D759" s="5">
        <v>60</v>
      </c>
      <c r="E759" s="5">
        <v>357</v>
      </c>
      <c r="F759" s="40">
        <v>3.9794999999999998</v>
      </c>
      <c r="G759" s="40">
        <v>238.77</v>
      </c>
      <c r="H759" t="str">
        <f>VLOOKUP(Table8[[#This Row],[Supplier]],Table37[[Vendor_ID]:[Reputation Test]],12,0)</f>
        <v>F</v>
      </c>
      <c r="I759">
        <f>VLOOKUP(Table8[[#This Row],[PurchaseOrderID]],Purchase_Order!$A$2:$E$1228,5,0)</f>
        <v>1516</v>
      </c>
      <c r="K759">
        <f>COUNTIFS(Table37[ProductID],Table8[[#This Row],[ProductID]],Table37[Reputation Test],Table8[[#This Row],[REPUTASI]],Table37[Price],"&lt;"&amp;Table8[[#This Row],[UnitPrice]])</f>
        <v>1</v>
      </c>
      <c r="L759" s="80" t="str">
        <f>IF(Table8[[#This Row],[test]]&gt;0,"Ada vendor yang menjual produk dengan harga lebih murah","")</f>
        <v>Ada vendor yang menjual produk dengan harga lebih murah</v>
      </c>
    </row>
    <row r="760" spans="1:12" x14ac:dyDescent="0.25">
      <c r="A760" s="4">
        <v>629</v>
      </c>
      <c r="B760" s="4">
        <v>1403</v>
      </c>
      <c r="C760" s="11">
        <v>44077</v>
      </c>
      <c r="D760" s="4">
        <v>550</v>
      </c>
      <c r="E760" s="4">
        <v>935</v>
      </c>
      <c r="F760" s="41">
        <v>31.4895</v>
      </c>
      <c r="G760" s="41">
        <v>17319.224999999999</v>
      </c>
      <c r="H760" t="str">
        <f>VLOOKUP(Table8[[#This Row],[Supplier]],Table37[[Vendor_ID]:[Reputation Test]],12,0)</f>
        <v>F</v>
      </c>
      <c r="I760">
        <f>VLOOKUP(Table8[[#This Row],[PurchaseOrderID]],Purchase_Order!$A$2:$E$1228,5,0)</f>
        <v>1506</v>
      </c>
      <c r="K760">
        <f>COUNTIFS(Table37[ProductID],Table8[[#This Row],[ProductID]],Table37[Reputation Test],Table8[[#This Row],[REPUTASI]],Table37[Price],"&lt;"&amp;Table8[[#This Row],[UnitPrice]])</f>
        <v>2</v>
      </c>
      <c r="L760" s="80" t="str">
        <f>IF(Table8[[#This Row],[test]]&gt;0,"Ada vendor yang menjual produk dengan harga lebih murah","")</f>
        <v>Ada vendor yang menjual produk dengan harga lebih murah</v>
      </c>
    </row>
    <row r="761" spans="1:12" x14ac:dyDescent="0.25">
      <c r="A761" s="5">
        <v>629</v>
      </c>
      <c r="B761" s="5">
        <v>1404</v>
      </c>
      <c r="C761" s="10">
        <v>44077</v>
      </c>
      <c r="D761" s="5">
        <v>550</v>
      </c>
      <c r="E761" s="5">
        <v>936</v>
      </c>
      <c r="F761" s="40">
        <v>48.289499999999997</v>
      </c>
      <c r="G761" s="40">
        <v>26559.224999999999</v>
      </c>
      <c r="H761" t="str">
        <f>VLOOKUP(Table8[[#This Row],[Supplier]],Table37[[Vendor_ID]:[Reputation Test]],12,0)</f>
        <v>F</v>
      </c>
      <c r="I761">
        <f>VLOOKUP(Table8[[#This Row],[PurchaseOrderID]],Purchase_Order!$A$2:$E$1228,5,0)</f>
        <v>1506</v>
      </c>
      <c r="K761">
        <f>COUNTIFS(Table37[ProductID],Table8[[#This Row],[ProductID]],Table37[Reputation Test],Table8[[#This Row],[REPUTASI]],Table37[Price],"&lt;"&amp;Table8[[#This Row],[UnitPrice]])</f>
        <v>2</v>
      </c>
      <c r="L761" s="80" t="str">
        <f>IF(Table8[[#This Row],[test]]&gt;0,"Ada vendor yang menjual produk dengan harga lebih murah","")</f>
        <v>Ada vendor yang menjual produk dengan harga lebih murah</v>
      </c>
    </row>
    <row r="762" spans="1:12" x14ac:dyDescent="0.25">
      <c r="A762" s="4">
        <v>630</v>
      </c>
      <c r="B762" s="4">
        <v>1405</v>
      </c>
      <c r="C762" s="11">
        <v>44077</v>
      </c>
      <c r="D762" s="4">
        <v>550</v>
      </c>
      <c r="E762" s="4">
        <v>524</v>
      </c>
      <c r="F762" s="41">
        <v>12.967499999999999</v>
      </c>
      <c r="G762" s="41">
        <v>7132.125</v>
      </c>
      <c r="H762" t="str">
        <f>VLOOKUP(Table8[[#This Row],[Supplier]],Table37[[Vendor_ID]:[Reputation Test]],12,0)</f>
        <v>F</v>
      </c>
      <c r="I762">
        <f>VLOOKUP(Table8[[#This Row],[PurchaseOrderID]],Purchase_Order!$A$2:$E$1228,5,0)</f>
        <v>1626</v>
      </c>
      <c r="K762">
        <f>COUNTIFS(Table37[ProductID],Table8[[#This Row],[ProductID]],Table37[Reputation Test],Table8[[#This Row],[REPUTASI]],Table37[Price],"&lt;"&amp;Table8[[#This Row],[UnitPrice]])</f>
        <v>1</v>
      </c>
      <c r="L762" s="80" t="str">
        <f>IF(Table8[[#This Row],[test]]&gt;0,"Ada vendor yang menjual produk dengan harga lebih murah","")</f>
        <v>Ada vendor yang menjual produk dengan harga lebih murah</v>
      </c>
    </row>
    <row r="763" spans="1:12" x14ac:dyDescent="0.25">
      <c r="A763" s="5">
        <v>631</v>
      </c>
      <c r="B763" s="5">
        <v>1406</v>
      </c>
      <c r="C763" s="10">
        <v>44077</v>
      </c>
      <c r="D763" s="5">
        <v>550</v>
      </c>
      <c r="E763" s="5">
        <v>911</v>
      </c>
      <c r="F763" s="40">
        <v>21.0945</v>
      </c>
      <c r="G763" s="40">
        <v>11601.975</v>
      </c>
      <c r="H763" t="str">
        <f>VLOOKUP(Table8[[#This Row],[Supplier]],Table37[[Vendor_ID]:[Reputation Test]],12,0)</f>
        <v>F</v>
      </c>
      <c r="I763">
        <f>VLOOKUP(Table8[[#This Row],[PurchaseOrderID]],Purchase_Order!$A$2:$E$1228,5,0)</f>
        <v>1542</v>
      </c>
      <c r="K763">
        <f>COUNTIFS(Table37[ProductID],Table8[[#This Row],[ProductID]],Table37[Reputation Test],Table8[[#This Row],[REPUTASI]],Table37[Price],"&lt;"&amp;Table8[[#This Row],[UnitPrice]])</f>
        <v>2</v>
      </c>
      <c r="L763" s="80" t="str">
        <f>IF(Table8[[#This Row],[test]]&gt;0,"Ada vendor yang menjual produk dengan harga lebih murah","")</f>
        <v>Ada vendor yang menjual produk dengan harga lebih murah</v>
      </c>
    </row>
    <row r="764" spans="1:12" x14ac:dyDescent="0.25">
      <c r="A764" s="4">
        <v>631</v>
      </c>
      <c r="B764" s="4">
        <v>1407</v>
      </c>
      <c r="C764" s="11">
        <v>44077</v>
      </c>
      <c r="D764" s="4">
        <v>550</v>
      </c>
      <c r="E764" s="4">
        <v>912</v>
      </c>
      <c r="F764" s="41">
        <v>30.439499999999999</v>
      </c>
      <c r="G764" s="41">
        <v>16741.724999999999</v>
      </c>
      <c r="H764" t="str">
        <f>VLOOKUP(Table8[[#This Row],[Supplier]],Table37[[Vendor_ID]:[Reputation Test]],12,0)</f>
        <v>F</v>
      </c>
      <c r="I764">
        <f>VLOOKUP(Table8[[#This Row],[PurchaseOrderID]],Purchase_Order!$A$2:$E$1228,5,0)</f>
        <v>1542</v>
      </c>
      <c r="K764">
        <f>COUNTIFS(Table37[ProductID],Table8[[#This Row],[ProductID]],Table37[Reputation Test],Table8[[#This Row],[REPUTASI]],Table37[Price],"&lt;"&amp;Table8[[#This Row],[UnitPrice]])</f>
        <v>2</v>
      </c>
      <c r="L764" s="80" t="str">
        <f>IF(Table8[[#This Row],[test]]&gt;0,"Ada vendor yang menjual produk dengan harga lebih murah","")</f>
        <v>Ada vendor yang menjual produk dengan harga lebih murah</v>
      </c>
    </row>
    <row r="765" spans="1:12" x14ac:dyDescent="0.25">
      <c r="A765" s="5">
        <v>632</v>
      </c>
      <c r="B765" s="5">
        <v>1408</v>
      </c>
      <c r="C765" s="10">
        <v>44077</v>
      </c>
      <c r="D765" s="5">
        <v>550</v>
      </c>
      <c r="E765" s="5">
        <v>910</v>
      </c>
      <c r="F765" s="40">
        <v>40.939500000000002</v>
      </c>
      <c r="G765" s="40">
        <v>22516.724999999999</v>
      </c>
      <c r="H765" t="str">
        <f>VLOOKUP(Table8[[#This Row],[Supplier]],Table37[[Vendor_ID]:[Reputation Test]],12,0)</f>
        <v>B</v>
      </c>
      <c r="I765">
        <f>VLOOKUP(Table8[[#This Row],[PurchaseOrderID]],Purchase_Order!$A$2:$E$1228,5,0)</f>
        <v>1610</v>
      </c>
      <c r="K765">
        <f>COUNTIFS(Table37[ProductID],Table8[[#This Row],[ProductID]],Table37[Reputation Test],Table8[[#This Row],[REPUTASI]],Table37[Price],"&lt;"&amp;Table8[[#This Row],[UnitPrice]])</f>
        <v>1</v>
      </c>
      <c r="L765" s="80" t="str">
        <f>IF(Table8[[#This Row],[test]]&gt;0,"Ada vendor yang menjual produk dengan harga lebih murah","")</f>
        <v>Ada vendor yang menjual produk dengan harga lebih murah</v>
      </c>
    </row>
    <row r="766" spans="1:12" x14ac:dyDescent="0.25">
      <c r="A766" s="4">
        <v>633</v>
      </c>
      <c r="B766" s="4">
        <v>1409</v>
      </c>
      <c r="C766" s="11">
        <v>44077</v>
      </c>
      <c r="D766" s="4">
        <v>550</v>
      </c>
      <c r="E766" s="4">
        <v>937</v>
      </c>
      <c r="F766" s="41">
        <v>62.9895</v>
      </c>
      <c r="G766" s="41">
        <v>34644.224999999999</v>
      </c>
      <c r="H766" t="str">
        <f>VLOOKUP(Table8[[#This Row],[Supplier]],Table37[[Vendor_ID]:[Reputation Test]],12,0)</f>
        <v>B</v>
      </c>
      <c r="I766">
        <f>VLOOKUP(Table8[[#This Row],[PurchaseOrderID]],Purchase_Order!$A$2:$E$1228,5,0)</f>
        <v>1638</v>
      </c>
      <c r="K766">
        <f>COUNTIFS(Table37[ProductID],Table8[[#This Row],[ProductID]],Table37[Reputation Test],Table8[[#This Row],[REPUTASI]],Table37[Price],"&lt;"&amp;Table8[[#This Row],[UnitPrice]])</f>
        <v>1</v>
      </c>
      <c r="L766" s="80" t="str">
        <f>IF(Table8[[#This Row],[test]]&gt;0,"Ada vendor yang menjual produk dengan harga lebih murah","")</f>
        <v>Ada vendor yang menjual produk dengan harga lebih murah</v>
      </c>
    </row>
    <row r="767" spans="1:12" x14ac:dyDescent="0.25">
      <c r="A767" s="5">
        <v>634</v>
      </c>
      <c r="B767" s="5">
        <v>1410</v>
      </c>
      <c r="C767" s="10">
        <v>44077</v>
      </c>
      <c r="D767" s="5">
        <v>3</v>
      </c>
      <c r="E767" s="5">
        <v>472</v>
      </c>
      <c r="F767" s="40">
        <v>41.222999999999999</v>
      </c>
      <c r="G767" s="40">
        <v>123.669</v>
      </c>
      <c r="H767" t="str">
        <f>VLOOKUP(Table8[[#This Row],[Supplier]],Table37[[Vendor_ID]:[Reputation Test]],12,0)</f>
        <v>A</v>
      </c>
      <c r="I767">
        <f>VLOOKUP(Table8[[#This Row],[PurchaseOrderID]],Purchase_Order!$A$2:$E$1228,5,0)</f>
        <v>1582</v>
      </c>
      <c r="K767">
        <f>COUNTIFS(Table37[ProductID],Table8[[#This Row],[ProductID]],Table37[Reputation Test],Table8[[#This Row],[REPUTASI]],Table37[Price],"&lt;"&amp;Table8[[#This Row],[UnitPrice]])</f>
        <v>1</v>
      </c>
      <c r="L767" s="80" t="str">
        <f>IF(Table8[[#This Row],[test]]&gt;0,"Ada vendor yang menjual produk dengan harga lebih murah","")</f>
        <v>Ada vendor yang menjual produk dengan harga lebih murah</v>
      </c>
    </row>
    <row r="768" spans="1:12" x14ac:dyDescent="0.25">
      <c r="A768" s="4">
        <v>634</v>
      </c>
      <c r="B768" s="4">
        <v>1411</v>
      </c>
      <c r="C768" s="11">
        <v>44077</v>
      </c>
      <c r="D768" s="4">
        <v>3</v>
      </c>
      <c r="E768" s="4">
        <v>473</v>
      </c>
      <c r="F768" s="41">
        <v>39.122999999999998</v>
      </c>
      <c r="G768" s="41">
        <v>117.369</v>
      </c>
      <c r="H768" t="str">
        <f>VLOOKUP(Table8[[#This Row],[Supplier]],Table37[[Vendor_ID]:[Reputation Test]],12,0)</f>
        <v>A</v>
      </c>
      <c r="I768">
        <f>VLOOKUP(Table8[[#This Row],[PurchaseOrderID]],Purchase_Order!$A$2:$E$1228,5,0)</f>
        <v>1582</v>
      </c>
      <c r="K768">
        <f>COUNTIFS(Table37[ProductID],Table8[[#This Row],[ProductID]],Table37[Reputation Test],Table8[[#This Row],[REPUTASI]],Table37[Price],"&lt;"&amp;Table8[[#This Row],[UnitPrice]])</f>
        <v>1</v>
      </c>
      <c r="L768" s="80" t="str">
        <f>IF(Table8[[#This Row],[test]]&gt;0,"Ada vendor yang menjual produk dengan harga lebih murah","")</f>
        <v>Ada vendor yang menjual produk dengan harga lebih murah</v>
      </c>
    </row>
    <row r="769" spans="1:12" x14ac:dyDescent="0.25">
      <c r="A769" s="5">
        <v>635</v>
      </c>
      <c r="B769" s="5">
        <v>1412</v>
      </c>
      <c r="C769" s="10">
        <v>44077</v>
      </c>
      <c r="D769" s="5">
        <v>3</v>
      </c>
      <c r="E769" s="5">
        <v>462</v>
      </c>
      <c r="F769" s="40">
        <v>47.680500000000002</v>
      </c>
      <c r="G769" s="40">
        <v>143.04150000000001</v>
      </c>
      <c r="H769" t="str">
        <f>VLOOKUP(Table8[[#This Row],[Supplier]],Table37[[Vendor_ID]:[Reputation Test]],12,0)</f>
        <v>B</v>
      </c>
      <c r="I769">
        <f>VLOOKUP(Table8[[#This Row],[PurchaseOrderID]],Purchase_Order!$A$2:$E$1228,5,0)</f>
        <v>1510</v>
      </c>
      <c r="K769">
        <f>COUNTIFS(Table37[ProductID],Table8[[#This Row],[ProductID]],Table37[Reputation Test],Table8[[#This Row],[REPUTASI]],Table37[Price],"&lt;"&amp;Table8[[#This Row],[UnitPrice]])</f>
        <v>1</v>
      </c>
      <c r="L769" s="80" t="str">
        <f>IF(Table8[[#This Row],[test]]&gt;0,"Ada vendor yang menjual produk dengan harga lebih murah","")</f>
        <v>Ada vendor yang menjual produk dengan harga lebih murah</v>
      </c>
    </row>
    <row r="770" spans="1:12" x14ac:dyDescent="0.25">
      <c r="A770" s="4">
        <v>636</v>
      </c>
      <c r="B770" s="4">
        <v>1413</v>
      </c>
      <c r="C770" s="11">
        <v>44077</v>
      </c>
      <c r="D770" s="4">
        <v>550</v>
      </c>
      <c r="E770" s="4">
        <v>510</v>
      </c>
      <c r="F770" s="41">
        <v>23.404499999999999</v>
      </c>
      <c r="G770" s="41">
        <v>12872.475</v>
      </c>
      <c r="H770" t="str">
        <f>VLOOKUP(Table8[[#This Row],[Supplier]],Table37[[Vendor_ID]:[Reputation Test]],12,0)</f>
        <v>F</v>
      </c>
      <c r="I770">
        <f>VLOOKUP(Table8[[#This Row],[PurchaseOrderID]],Purchase_Order!$A$2:$E$1228,5,0)</f>
        <v>1526</v>
      </c>
      <c r="K770">
        <f>COUNTIFS(Table37[ProductID],Table8[[#This Row],[ProductID]],Table37[Reputation Test],Table8[[#This Row],[REPUTASI]],Table37[Price],"&lt;"&amp;Table8[[#This Row],[UnitPrice]])</f>
        <v>1</v>
      </c>
      <c r="L770" s="80" t="str">
        <f>IF(Table8[[#This Row],[test]]&gt;0,"Ada vendor yang menjual produk dengan harga lebih murah","")</f>
        <v>Ada vendor yang menjual produk dengan harga lebih murah</v>
      </c>
    </row>
    <row r="771" spans="1:12" x14ac:dyDescent="0.25">
      <c r="A771" s="5">
        <v>636</v>
      </c>
      <c r="B771" s="5">
        <v>1414</v>
      </c>
      <c r="C771" s="10">
        <v>44077</v>
      </c>
      <c r="D771" s="5">
        <v>550</v>
      </c>
      <c r="E771" s="5">
        <v>511</v>
      </c>
      <c r="F771" s="40">
        <v>27.867000000000001</v>
      </c>
      <c r="G771" s="40">
        <v>15326.85</v>
      </c>
      <c r="H771" t="str">
        <f>VLOOKUP(Table8[[#This Row],[Supplier]],Table37[[Vendor_ID]:[Reputation Test]],12,0)</f>
        <v>F</v>
      </c>
      <c r="I771">
        <f>VLOOKUP(Table8[[#This Row],[PurchaseOrderID]],Purchase_Order!$A$2:$E$1228,5,0)</f>
        <v>1526</v>
      </c>
      <c r="K771">
        <f>COUNTIFS(Table37[ProductID],Table8[[#This Row],[ProductID]],Table37[Reputation Test],Table8[[#This Row],[REPUTASI]],Table37[Price],"&lt;"&amp;Table8[[#This Row],[UnitPrice]])</f>
        <v>1</v>
      </c>
      <c r="L771" s="80" t="str">
        <f>IF(Table8[[#This Row],[test]]&gt;0,"Ada vendor yang menjual produk dengan harga lebih murah","")</f>
        <v>Ada vendor yang menjual produk dengan harga lebih murah</v>
      </c>
    </row>
    <row r="772" spans="1:12" x14ac:dyDescent="0.25">
      <c r="A772" s="4">
        <v>637</v>
      </c>
      <c r="B772" s="4">
        <v>1415</v>
      </c>
      <c r="C772" s="11">
        <v>44078</v>
      </c>
      <c r="D772" s="4">
        <v>550</v>
      </c>
      <c r="E772" s="4">
        <v>482</v>
      </c>
      <c r="F772" s="41">
        <v>8.7569999999999997</v>
      </c>
      <c r="G772" s="41">
        <v>4816.3500000000004</v>
      </c>
      <c r="H772" t="str">
        <f>VLOOKUP(Table8[[#This Row],[Supplier]],Table37[[Vendor_ID]:[Reputation Test]],12,0)</f>
        <v>F</v>
      </c>
      <c r="I772">
        <f>VLOOKUP(Table8[[#This Row],[PurchaseOrderID]],Purchase_Order!$A$2:$E$1228,5,0)</f>
        <v>1568</v>
      </c>
      <c r="K772">
        <f>COUNTIFS(Table37[ProductID],Table8[[#This Row],[ProductID]],Table37[Reputation Test],Table8[[#This Row],[REPUTASI]],Table37[Price],"&lt;"&amp;Table8[[#This Row],[UnitPrice]])</f>
        <v>1</v>
      </c>
      <c r="L772" s="80" t="str">
        <f>IF(Table8[[#This Row],[test]]&gt;0,"Ada vendor yang menjual produk dengan harga lebih murah","")</f>
        <v>Ada vendor yang menjual produk dengan harga lebih murah</v>
      </c>
    </row>
    <row r="773" spans="1:12" x14ac:dyDescent="0.25">
      <c r="A773" s="5">
        <v>637</v>
      </c>
      <c r="B773" s="5">
        <v>1416</v>
      </c>
      <c r="C773" s="10">
        <v>44078</v>
      </c>
      <c r="D773" s="5">
        <v>550</v>
      </c>
      <c r="E773" s="5">
        <v>483</v>
      </c>
      <c r="F773" s="40">
        <v>9.6914999999999996</v>
      </c>
      <c r="G773" s="40">
        <v>5330.3249999999998</v>
      </c>
      <c r="H773" t="str">
        <f>VLOOKUP(Table8[[#This Row],[Supplier]],Table37[[Vendor_ID]:[Reputation Test]],12,0)</f>
        <v>F</v>
      </c>
      <c r="I773">
        <f>VLOOKUP(Table8[[#This Row],[PurchaseOrderID]],Purchase_Order!$A$2:$E$1228,5,0)</f>
        <v>1568</v>
      </c>
      <c r="K773">
        <f>COUNTIFS(Table37[ProductID],Table8[[#This Row],[ProductID]],Table37[Reputation Test],Table8[[#This Row],[REPUTASI]],Table37[Price],"&lt;"&amp;Table8[[#This Row],[UnitPrice]])</f>
        <v>1</v>
      </c>
      <c r="L773" s="80" t="str">
        <f>IF(Table8[[#This Row],[test]]&gt;0,"Ada vendor yang menjual produk dengan harga lebih murah","")</f>
        <v>Ada vendor yang menjual produk dengan harga lebih murah</v>
      </c>
    </row>
    <row r="774" spans="1:12" x14ac:dyDescent="0.25">
      <c r="A774" s="4">
        <v>637</v>
      </c>
      <c r="B774" s="4">
        <v>1417</v>
      </c>
      <c r="C774" s="11">
        <v>44078</v>
      </c>
      <c r="D774" s="4">
        <v>550</v>
      </c>
      <c r="E774" s="4">
        <v>484</v>
      </c>
      <c r="F774" s="41">
        <v>6.8775000000000004</v>
      </c>
      <c r="G774" s="41">
        <v>3782.625</v>
      </c>
      <c r="H774" t="str">
        <f>VLOOKUP(Table8[[#This Row],[Supplier]],Table37[[Vendor_ID]:[Reputation Test]],12,0)</f>
        <v>F</v>
      </c>
      <c r="I774">
        <f>VLOOKUP(Table8[[#This Row],[PurchaseOrderID]],Purchase_Order!$A$2:$E$1228,5,0)</f>
        <v>1568</v>
      </c>
      <c r="K774">
        <f>COUNTIFS(Table37[ProductID],Table8[[#This Row],[ProductID]],Table37[Reputation Test],Table8[[#This Row],[REPUTASI]],Table37[Price],"&lt;"&amp;Table8[[#This Row],[UnitPrice]])</f>
        <v>1</v>
      </c>
      <c r="L774" s="80" t="str">
        <f>IF(Table8[[#This Row],[test]]&gt;0,"Ada vendor yang menjual produk dengan harga lebih murah","")</f>
        <v>Ada vendor yang menjual produk dengan harga lebih murah</v>
      </c>
    </row>
    <row r="775" spans="1:12" x14ac:dyDescent="0.25">
      <c r="A775" s="5">
        <v>637</v>
      </c>
      <c r="B775" s="5">
        <v>1418</v>
      </c>
      <c r="C775" s="10">
        <v>44078</v>
      </c>
      <c r="D775" s="5">
        <v>550</v>
      </c>
      <c r="E775" s="5">
        <v>485</v>
      </c>
      <c r="F775" s="40">
        <v>7.8014999999999999</v>
      </c>
      <c r="G775" s="40">
        <v>4290.8249999999998</v>
      </c>
      <c r="H775" t="str">
        <f>VLOOKUP(Table8[[#This Row],[Supplier]],Table37[[Vendor_ID]:[Reputation Test]],12,0)</f>
        <v>F</v>
      </c>
      <c r="I775">
        <f>VLOOKUP(Table8[[#This Row],[PurchaseOrderID]],Purchase_Order!$A$2:$E$1228,5,0)</f>
        <v>1568</v>
      </c>
      <c r="K775">
        <f>COUNTIFS(Table37[ProductID],Table8[[#This Row],[ProductID]],Table37[Reputation Test],Table8[[#This Row],[REPUTASI]],Table37[Price],"&lt;"&amp;Table8[[#This Row],[UnitPrice]])</f>
        <v>1</v>
      </c>
      <c r="L775" s="80" t="str">
        <f>IF(Table8[[#This Row],[test]]&gt;0,"Ada vendor yang menjual produk dengan harga lebih murah","")</f>
        <v>Ada vendor yang menjual produk dengan harga lebih murah</v>
      </c>
    </row>
    <row r="776" spans="1:12" x14ac:dyDescent="0.25">
      <c r="A776" s="4">
        <v>637</v>
      </c>
      <c r="B776" s="4">
        <v>1419</v>
      </c>
      <c r="C776" s="11">
        <v>44078</v>
      </c>
      <c r="D776" s="4">
        <v>550</v>
      </c>
      <c r="E776" s="4">
        <v>486</v>
      </c>
      <c r="F776" s="41">
        <v>8.7569999999999997</v>
      </c>
      <c r="G776" s="41">
        <v>4816.3500000000004</v>
      </c>
      <c r="H776" t="str">
        <f>VLOOKUP(Table8[[#This Row],[Supplier]],Table37[[Vendor_ID]:[Reputation Test]],12,0)</f>
        <v>F</v>
      </c>
      <c r="I776">
        <f>VLOOKUP(Table8[[#This Row],[PurchaseOrderID]],Purchase_Order!$A$2:$E$1228,5,0)</f>
        <v>1568</v>
      </c>
      <c r="K776">
        <f>COUNTIFS(Table37[ProductID],Table8[[#This Row],[ProductID]],Table37[Reputation Test],Table8[[#This Row],[REPUTASI]],Table37[Price],"&lt;"&amp;Table8[[#This Row],[UnitPrice]])</f>
        <v>1</v>
      </c>
      <c r="L776" s="80" t="str">
        <f>IF(Table8[[#This Row],[test]]&gt;0,"Ada vendor yang menjual produk dengan harga lebih murah","")</f>
        <v>Ada vendor yang menjual produk dengan harga lebih murah</v>
      </c>
    </row>
    <row r="777" spans="1:12" x14ac:dyDescent="0.25">
      <c r="A777" s="5">
        <v>637</v>
      </c>
      <c r="B777" s="5">
        <v>1420</v>
      </c>
      <c r="C777" s="10">
        <v>44078</v>
      </c>
      <c r="D777" s="5">
        <v>550</v>
      </c>
      <c r="E777" s="5">
        <v>487</v>
      </c>
      <c r="F777" s="40">
        <v>5.8064999999999998</v>
      </c>
      <c r="G777" s="40">
        <v>3193.5749999999998</v>
      </c>
      <c r="H777" t="str">
        <f>VLOOKUP(Table8[[#This Row],[Supplier]],Table37[[Vendor_ID]:[Reputation Test]],12,0)</f>
        <v>F</v>
      </c>
      <c r="I777">
        <f>VLOOKUP(Table8[[#This Row],[PurchaseOrderID]],Purchase_Order!$A$2:$E$1228,5,0)</f>
        <v>1568</v>
      </c>
      <c r="K777">
        <f>COUNTIFS(Table37[ProductID],Table8[[#This Row],[ProductID]],Table37[Reputation Test],Table8[[#This Row],[REPUTASI]],Table37[Price],"&lt;"&amp;Table8[[#This Row],[UnitPrice]])</f>
        <v>1</v>
      </c>
      <c r="L777" s="80" t="str">
        <f>IF(Table8[[#This Row],[test]]&gt;0,"Ada vendor yang menjual produk dengan harga lebih murah","")</f>
        <v>Ada vendor yang menjual produk dengan harga lebih murah</v>
      </c>
    </row>
    <row r="778" spans="1:12" x14ac:dyDescent="0.25">
      <c r="A778" s="4">
        <v>638</v>
      </c>
      <c r="B778" s="4">
        <v>1421</v>
      </c>
      <c r="C778" s="11">
        <v>44078</v>
      </c>
      <c r="D778" s="4">
        <v>3</v>
      </c>
      <c r="E778" s="4">
        <v>402</v>
      </c>
      <c r="F778" s="41">
        <v>47.470500000000001</v>
      </c>
      <c r="G778" s="41">
        <v>142.41149999999999</v>
      </c>
      <c r="H778" t="str">
        <f>VLOOKUP(Table8[[#This Row],[Supplier]],Table37[[Vendor_ID]:[Reputation Test]],12,0)</f>
        <v>A</v>
      </c>
      <c r="I778">
        <f>VLOOKUP(Table8[[#This Row],[PurchaseOrderID]],Purchase_Order!$A$2:$E$1228,5,0)</f>
        <v>1648</v>
      </c>
      <c r="K778">
        <f>COUNTIFS(Table37[ProductID],Table8[[#This Row],[ProductID]],Table37[Reputation Test],Table8[[#This Row],[REPUTASI]],Table37[Price],"&lt;"&amp;Table8[[#This Row],[UnitPrice]])</f>
        <v>1</v>
      </c>
      <c r="L778" s="80" t="str">
        <f>IF(Table8[[#This Row],[test]]&gt;0,"Ada vendor yang menjual produk dengan harga lebih murah","")</f>
        <v>Ada vendor yang menjual produk dengan harga lebih murah</v>
      </c>
    </row>
    <row r="779" spans="1:12" x14ac:dyDescent="0.25">
      <c r="A779" s="5">
        <v>639</v>
      </c>
      <c r="B779" s="5">
        <v>1422</v>
      </c>
      <c r="C779" s="10">
        <v>44078</v>
      </c>
      <c r="D779" s="5">
        <v>550</v>
      </c>
      <c r="E779" s="5">
        <v>510</v>
      </c>
      <c r="F779" s="40">
        <v>23.079000000000001</v>
      </c>
      <c r="G779" s="40">
        <v>12693.45</v>
      </c>
      <c r="H779" t="str">
        <f>VLOOKUP(Table8[[#This Row],[Supplier]],Table37[[Vendor_ID]:[Reputation Test]],12,0)</f>
        <v>B</v>
      </c>
      <c r="I779">
        <f>VLOOKUP(Table8[[#This Row],[PurchaseOrderID]],Purchase_Order!$A$2:$E$1228,5,0)</f>
        <v>1646</v>
      </c>
      <c r="K779">
        <f>COUNTIFS(Table37[ProductID],Table8[[#This Row],[ProductID]],Table37[Reputation Test],Table8[[#This Row],[REPUTASI]],Table37[Price],"&lt;"&amp;Table8[[#This Row],[UnitPrice]])</f>
        <v>1</v>
      </c>
      <c r="L779" s="80" t="str">
        <f>IF(Table8[[#This Row],[test]]&gt;0,"Ada vendor yang menjual produk dengan harga lebih murah","")</f>
        <v>Ada vendor yang menjual produk dengan harga lebih murah</v>
      </c>
    </row>
    <row r="780" spans="1:12" x14ac:dyDescent="0.25">
      <c r="A780" s="4">
        <v>639</v>
      </c>
      <c r="B780" s="4">
        <v>1423</v>
      </c>
      <c r="C780" s="11">
        <v>44078</v>
      </c>
      <c r="D780" s="4">
        <v>550</v>
      </c>
      <c r="E780" s="4">
        <v>511</v>
      </c>
      <c r="F780" s="41">
        <v>29.274000000000001</v>
      </c>
      <c r="G780" s="41">
        <v>16100.7</v>
      </c>
      <c r="H780" t="str">
        <f>VLOOKUP(Table8[[#This Row],[Supplier]],Table37[[Vendor_ID]:[Reputation Test]],12,0)</f>
        <v>B</v>
      </c>
      <c r="I780">
        <f>VLOOKUP(Table8[[#This Row],[PurchaseOrderID]],Purchase_Order!$A$2:$E$1228,5,0)</f>
        <v>1646</v>
      </c>
      <c r="K780">
        <f>COUNTIFS(Table37[ProductID],Table8[[#This Row],[ProductID]],Table37[Reputation Test],Table8[[#This Row],[REPUTASI]],Table37[Price],"&lt;"&amp;Table8[[#This Row],[UnitPrice]])</f>
        <v>1</v>
      </c>
      <c r="L780" s="80" t="str">
        <f>IF(Table8[[#This Row],[test]]&gt;0,"Ada vendor yang menjual produk dengan harga lebih murah","")</f>
        <v>Ada vendor yang menjual produk dengan harga lebih murah</v>
      </c>
    </row>
    <row r="781" spans="1:12" x14ac:dyDescent="0.25">
      <c r="A781" s="5">
        <v>639</v>
      </c>
      <c r="B781" s="5">
        <v>1424</v>
      </c>
      <c r="C781" s="10">
        <v>44078</v>
      </c>
      <c r="D781" s="5">
        <v>550</v>
      </c>
      <c r="E781" s="5">
        <v>512</v>
      </c>
      <c r="F781" s="40">
        <v>34.975499999999997</v>
      </c>
      <c r="G781" s="40">
        <v>19236.525000000001</v>
      </c>
      <c r="H781" t="str">
        <f>VLOOKUP(Table8[[#This Row],[Supplier]],Table37[[Vendor_ID]:[Reputation Test]],12,0)</f>
        <v>B</v>
      </c>
      <c r="I781">
        <f>VLOOKUP(Table8[[#This Row],[PurchaseOrderID]],Purchase_Order!$A$2:$E$1228,5,0)</f>
        <v>1646</v>
      </c>
      <c r="K781">
        <f>COUNTIFS(Table37[ProductID],Table8[[#This Row],[ProductID]],Table37[Reputation Test],Table8[[#This Row],[REPUTASI]],Table37[Price],"&lt;"&amp;Table8[[#This Row],[UnitPrice]])</f>
        <v>1</v>
      </c>
      <c r="L781" s="80" t="str">
        <f>IF(Table8[[#This Row],[test]]&gt;0,"Ada vendor yang menjual produk dengan harga lebih murah","")</f>
        <v>Ada vendor yang menjual produk dengan harga lebih murah</v>
      </c>
    </row>
    <row r="782" spans="1:12" x14ac:dyDescent="0.25">
      <c r="A782" s="4">
        <v>640</v>
      </c>
      <c r="B782" s="4">
        <v>1425</v>
      </c>
      <c r="C782" s="11">
        <v>44078</v>
      </c>
      <c r="D782" s="4">
        <v>3</v>
      </c>
      <c r="E782" s="4">
        <v>409</v>
      </c>
      <c r="F782" s="41">
        <v>41.170499999999997</v>
      </c>
      <c r="G782" s="41">
        <v>123.5115</v>
      </c>
      <c r="H782" t="str">
        <f>VLOOKUP(Table8[[#This Row],[Supplier]],Table37[[Vendor_ID]:[Reputation Test]],12,0)</f>
        <v>F</v>
      </c>
      <c r="I782">
        <f>VLOOKUP(Table8[[#This Row],[PurchaseOrderID]],Purchase_Order!$A$2:$E$1228,5,0)</f>
        <v>1672</v>
      </c>
      <c r="K782">
        <f>COUNTIFS(Table37[ProductID],Table8[[#This Row],[ProductID]],Table37[Reputation Test],Table8[[#This Row],[REPUTASI]],Table37[Price],"&lt;"&amp;Table8[[#This Row],[UnitPrice]])</f>
        <v>1</v>
      </c>
      <c r="L782" s="80" t="str">
        <f>IF(Table8[[#This Row],[test]]&gt;0,"Ada vendor yang menjual produk dengan harga lebih murah","")</f>
        <v>Ada vendor yang menjual produk dengan harga lebih murah</v>
      </c>
    </row>
    <row r="783" spans="1:12" x14ac:dyDescent="0.25">
      <c r="A783" s="5">
        <v>640</v>
      </c>
      <c r="B783" s="5">
        <v>1426</v>
      </c>
      <c r="C783" s="10">
        <v>44078</v>
      </c>
      <c r="D783" s="5">
        <v>550</v>
      </c>
      <c r="E783" s="5">
        <v>914</v>
      </c>
      <c r="F783" s="40">
        <v>21.0945</v>
      </c>
      <c r="G783" s="40">
        <v>11601.975</v>
      </c>
      <c r="H783" t="str">
        <f>VLOOKUP(Table8[[#This Row],[Supplier]],Table37[[Vendor_ID]:[Reputation Test]],12,0)</f>
        <v>F</v>
      </c>
      <c r="I783">
        <f>VLOOKUP(Table8[[#This Row],[PurchaseOrderID]],Purchase_Order!$A$2:$E$1228,5,0)</f>
        <v>1672</v>
      </c>
      <c r="K783">
        <f>COUNTIFS(Table37[ProductID],Table8[[#This Row],[ProductID]],Table37[Reputation Test],Table8[[#This Row],[REPUTASI]],Table37[Price],"&lt;"&amp;Table8[[#This Row],[UnitPrice]])</f>
        <v>2</v>
      </c>
      <c r="L783" s="80" t="str">
        <f>IF(Table8[[#This Row],[test]]&gt;0,"Ada vendor yang menjual produk dengan harga lebih murah","")</f>
        <v>Ada vendor yang menjual produk dengan harga lebih murah</v>
      </c>
    </row>
    <row r="784" spans="1:12" x14ac:dyDescent="0.25">
      <c r="A784" s="4">
        <v>640</v>
      </c>
      <c r="B784" s="4">
        <v>1427</v>
      </c>
      <c r="C784" s="11">
        <v>44078</v>
      </c>
      <c r="D784" s="4">
        <v>550</v>
      </c>
      <c r="E784" s="4">
        <v>915</v>
      </c>
      <c r="F784" s="41">
        <v>30.439499999999999</v>
      </c>
      <c r="G784" s="41">
        <v>16741.724999999999</v>
      </c>
      <c r="H784" t="str">
        <f>VLOOKUP(Table8[[#This Row],[Supplier]],Table37[[Vendor_ID]:[Reputation Test]],12,0)</f>
        <v>F</v>
      </c>
      <c r="I784">
        <f>VLOOKUP(Table8[[#This Row],[PurchaseOrderID]],Purchase_Order!$A$2:$E$1228,5,0)</f>
        <v>1672</v>
      </c>
      <c r="K784">
        <f>COUNTIFS(Table37[ProductID],Table8[[#This Row],[ProductID]],Table37[Reputation Test],Table8[[#This Row],[REPUTASI]],Table37[Price],"&lt;"&amp;Table8[[#This Row],[UnitPrice]])</f>
        <v>2</v>
      </c>
      <c r="L784" s="80" t="str">
        <f>IF(Table8[[#This Row],[test]]&gt;0,"Ada vendor yang menjual produk dengan harga lebih murah","")</f>
        <v>Ada vendor yang menjual produk dengan harga lebih murah</v>
      </c>
    </row>
    <row r="785" spans="1:12" x14ac:dyDescent="0.25">
      <c r="A785" s="5">
        <v>641</v>
      </c>
      <c r="B785" s="5">
        <v>1428</v>
      </c>
      <c r="C785" s="10">
        <v>44078</v>
      </c>
      <c r="D785" s="5">
        <v>550</v>
      </c>
      <c r="E785" s="5">
        <v>527</v>
      </c>
      <c r="F785" s="40">
        <v>6.7515000000000001</v>
      </c>
      <c r="G785" s="40">
        <v>3713.3249999999998</v>
      </c>
      <c r="H785" t="str">
        <f>VLOOKUP(Table8[[#This Row],[Supplier]],Table37[[Vendor_ID]:[Reputation Test]],12,0)</f>
        <v>B</v>
      </c>
      <c r="I785">
        <f>VLOOKUP(Table8[[#This Row],[PurchaseOrderID]],Purchase_Order!$A$2:$E$1228,5,0)</f>
        <v>1644</v>
      </c>
      <c r="K785">
        <f>COUNTIFS(Table37[ProductID],Table8[[#This Row],[ProductID]],Table37[Reputation Test],Table8[[#This Row],[REPUTASI]],Table37[Price],"&lt;"&amp;Table8[[#This Row],[UnitPrice]])</f>
        <v>1</v>
      </c>
      <c r="L785" s="80" t="str">
        <f>IF(Table8[[#This Row],[test]]&gt;0,"Ada vendor yang menjual produk dengan harga lebih murah","")</f>
        <v>Ada vendor yang menjual produk dengan harga lebih murah</v>
      </c>
    </row>
    <row r="786" spans="1:12" x14ac:dyDescent="0.25">
      <c r="A786" s="4">
        <v>642</v>
      </c>
      <c r="B786" s="4">
        <v>1429</v>
      </c>
      <c r="C786" s="11">
        <v>44078</v>
      </c>
      <c r="D786" s="4">
        <v>550</v>
      </c>
      <c r="E786" s="4">
        <v>938</v>
      </c>
      <c r="F786" s="41">
        <v>31.4895</v>
      </c>
      <c r="G786" s="41">
        <v>17319.224999999999</v>
      </c>
      <c r="H786" t="str">
        <f>VLOOKUP(Table8[[#This Row],[Supplier]],Table37[[Vendor_ID]:[Reputation Test]],12,0)</f>
        <v>F</v>
      </c>
      <c r="I786">
        <f>VLOOKUP(Table8[[#This Row],[PurchaseOrderID]],Purchase_Order!$A$2:$E$1228,5,0)</f>
        <v>1680</v>
      </c>
      <c r="K786">
        <f>COUNTIFS(Table37[ProductID],Table8[[#This Row],[ProductID]],Table37[Reputation Test],Table8[[#This Row],[REPUTASI]],Table37[Price],"&lt;"&amp;Table8[[#This Row],[UnitPrice]])</f>
        <v>2</v>
      </c>
      <c r="L786" s="80" t="str">
        <f>IF(Table8[[#This Row],[test]]&gt;0,"Ada vendor yang menjual produk dengan harga lebih murah","")</f>
        <v>Ada vendor yang menjual produk dengan harga lebih murah</v>
      </c>
    </row>
    <row r="787" spans="1:12" x14ac:dyDescent="0.25">
      <c r="A787" s="5">
        <v>642</v>
      </c>
      <c r="B787" s="5">
        <v>1430</v>
      </c>
      <c r="C787" s="10">
        <v>44078</v>
      </c>
      <c r="D787" s="5">
        <v>550</v>
      </c>
      <c r="E787" s="5">
        <v>939</v>
      </c>
      <c r="F787" s="40">
        <v>48.289499999999997</v>
      </c>
      <c r="G787" s="40">
        <v>26559.224999999999</v>
      </c>
      <c r="H787" t="str">
        <f>VLOOKUP(Table8[[#This Row],[Supplier]],Table37[[Vendor_ID]:[Reputation Test]],12,0)</f>
        <v>F</v>
      </c>
      <c r="I787">
        <f>VLOOKUP(Table8[[#This Row],[PurchaseOrderID]],Purchase_Order!$A$2:$E$1228,5,0)</f>
        <v>1680</v>
      </c>
      <c r="K787">
        <f>COUNTIFS(Table37[ProductID],Table8[[#This Row],[ProductID]],Table37[Reputation Test],Table8[[#This Row],[REPUTASI]],Table37[Price],"&lt;"&amp;Table8[[#This Row],[UnitPrice]])</f>
        <v>2</v>
      </c>
      <c r="L787" s="80" t="str">
        <f>IF(Table8[[#This Row],[test]]&gt;0,"Ada vendor yang menjual produk dengan harga lebih murah","")</f>
        <v>Ada vendor yang menjual produk dengan harga lebih murah</v>
      </c>
    </row>
    <row r="788" spans="1:12" x14ac:dyDescent="0.25">
      <c r="A788" s="4">
        <v>643</v>
      </c>
      <c r="B788" s="4">
        <v>1431</v>
      </c>
      <c r="C788" s="11">
        <v>44078</v>
      </c>
      <c r="D788" s="4">
        <v>60</v>
      </c>
      <c r="E788" s="4">
        <v>496</v>
      </c>
      <c r="F788" s="41">
        <v>49.654499999999999</v>
      </c>
      <c r="G788" s="41">
        <v>2979.27</v>
      </c>
      <c r="H788" t="str">
        <f>VLOOKUP(Table8[[#This Row],[Supplier]],Table37[[Vendor_ID]:[Reputation Test]],12,0)</f>
        <v>F</v>
      </c>
      <c r="I788">
        <f>VLOOKUP(Table8[[#This Row],[PurchaseOrderID]],Purchase_Order!$A$2:$E$1228,5,0)</f>
        <v>1584</v>
      </c>
      <c r="K788">
        <f>COUNTIFS(Table37[ProductID],Table8[[#This Row],[ProductID]],Table37[Reputation Test],Table8[[#This Row],[REPUTASI]],Table37[Price],"&lt;"&amp;Table8[[#This Row],[UnitPrice]])</f>
        <v>2</v>
      </c>
      <c r="L788" s="80" t="str">
        <f>IF(Table8[[#This Row],[test]]&gt;0,"Ada vendor yang menjual produk dengan harga lebih murah","")</f>
        <v>Ada vendor yang menjual produk dengan harga lebih murah</v>
      </c>
    </row>
    <row r="789" spans="1:12" x14ac:dyDescent="0.25">
      <c r="A789" s="5">
        <v>644</v>
      </c>
      <c r="B789" s="5">
        <v>1432</v>
      </c>
      <c r="C789" s="10">
        <v>44078</v>
      </c>
      <c r="D789" s="5">
        <v>550</v>
      </c>
      <c r="E789" s="5">
        <v>523</v>
      </c>
      <c r="F789" s="40">
        <v>10.384499999999999</v>
      </c>
      <c r="G789" s="40">
        <v>5711.4750000000004</v>
      </c>
      <c r="H789" t="str">
        <f>VLOOKUP(Table8[[#This Row],[Supplier]],Table37[[Vendor_ID]:[Reputation Test]],12,0)</f>
        <v>B</v>
      </c>
      <c r="I789">
        <f>VLOOKUP(Table8[[#This Row],[PurchaseOrderID]],Purchase_Order!$A$2:$E$1228,5,0)</f>
        <v>1620</v>
      </c>
      <c r="K789">
        <f>COUNTIFS(Table37[ProductID],Table8[[#This Row],[ProductID]],Table37[Reputation Test],Table8[[#This Row],[REPUTASI]],Table37[Price],"&lt;"&amp;Table8[[#This Row],[UnitPrice]])</f>
        <v>1</v>
      </c>
      <c r="L789" s="80" t="str">
        <f>IF(Table8[[#This Row],[test]]&gt;0,"Ada vendor yang menjual produk dengan harga lebih murah","")</f>
        <v>Ada vendor yang menjual produk dengan harga lebih murah</v>
      </c>
    </row>
    <row r="790" spans="1:12" x14ac:dyDescent="0.25">
      <c r="A790" s="4">
        <v>645</v>
      </c>
      <c r="B790" s="4">
        <v>1433</v>
      </c>
      <c r="C790" s="11">
        <v>44078</v>
      </c>
      <c r="D790" s="4">
        <v>3</v>
      </c>
      <c r="E790" s="4">
        <v>427</v>
      </c>
      <c r="F790" s="41">
        <v>47.753999999999998</v>
      </c>
      <c r="G790" s="41">
        <v>143.262</v>
      </c>
      <c r="H790" t="str">
        <f>VLOOKUP(Table8[[#This Row],[Supplier]],Table37[[Vendor_ID]:[Reputation Test]],12,0)</f>
        <v>B</v>
      </c>
      <c r="I790">
        <f>VLOOKUP(Table8[[#This Row],[PurchaseOrderID]],Purchase_Order!$A$2:$E$1228,5,0)</f>
        <v>1666</v>
      </c>
      <c r="K790">
        <f>COUNTIFS(Table37[ProductID],Table8[[#This Row],[ProductID]],Table37[Reputation Test],Table8[[#This Row],[REPUTASI]],Table37[Price],"&lt;"&amp;Table8[[#This Row],[UnitPrice]])</f>
        <v>3</v>
      </c>
      <c r="L790" s="80" t="str">
        <f>IF(Table8[[#This Row],[test]]&gt;0,"Ada vendor yang menjual produk dengan harga lebih murah","")</f>
        <v>Ada vendor yang menjual produk dengan harga lebih murah</v>
      </c>
    </row>
    <row r="791" spans="1:12" x14ac:dyDescent="0.25">
      <c r="A791" s="5">
        <v>645</v>
      </c>
      <c r="B791" s="5">
        <v>1434</v>
      </c>
      <c r="C791" s="10">
        <v>44078</v>
      </c>
      <c r="D791" s="5">
        <v>3</v>
      </c>
      <c r="E791" s="5">
        <v>428</v>
      </c>
      <c r="F791" s="40">
        <v>43.480499999999999</v>
      </c>
      <c r="G791" s="40">
        <v>130.44149999999999</v>
      </c>
      <c r="H791" t="str">
        <f>VLOOKUP(Table8[[#This Row],[Supplier]],Table37[[Vendor_ID]:[Reputation Test]],12,0)</f>
        <v>B</v>
      </c>
      <c r="I791">
        <f>VLOOKUP(Table8[[#This Row],[PurchaseOrderID]],Purchase_Order!$A$2:$E$1228,5,0)</f>
        <v>1666</v>
      </c>
      <c r="K791">
        <f>COUNTIFS(Table37[ProductID],Table8[[#This Row],[ProductID]],Table37[Reputation Test],Table8[[#This Row],[REPUTASI]],Table37[Price],"&lt;"&amp;Table8[[#This Row],[UnitPrice]])</f>
        <v>3</v>
      </c>
      <c r="L791" s="80" t="str">
        <f>IF(Table8[[#This Row],[test]]&gt;0,"Ada vendor yang menjual produk dengan harga lebih murah","")</f>
        <v>Ada vendor yang menjual produk dengan harga lebih murah</v>
      </c>
    </row>
    <row r="792" spans="1:12" x14ac:dyDescent="0.25">
      <c r="A792" s="4">
        <v>645</v>
      </c>
      <c r="B792" s="4">
        <v>1435</v>
      </c>
      <c r="C792" s="11">
        <v>44078</v>
      </c>
      <c r="D792" s="4">
        <v>3</v>
      </c>
      <c r="E792" s="4">
        <v>429</v>
      </c>
      <c r="F792" s="41">
        <v>41.380499999999998</v>
      </c>
      <c r="G792" s="41">
        <v>124.14149999999999</v>
      </c>
      <c r="H792" t="str">
        <f>VLOOKUP(Table8[[#This Row],[Supplier]],Table37[[Vendor_ID]:[Reputation Test]],12,0)</f>
        <v>B</v>
      </c>
      <c r="I792">
        <f>VLOOKUP(Table8[[#This Row],[PurchaseOrderID]],Purchase_Order!$A$2:$E$1228,5,0)</f>
        <v>1666</v>
      </c>
      <c r="K792">
        <f>COUNTIFS(Table37[ProductID],Table8[[#This Row],[ProductID]],Table37[Reputation Test],Table8[[#This Row],[REPUTASI]],Table37[Price],"&lt;"&amp;Table8[[#This Row],[UnitPrice]])</f>
        <v>3</v>
      </c>
      <c r="L792" s="80" t="str">
        <f>IF(Table8[[#This Row],[test]]&gt;0,"Ada vendor yang menjual produk dengan harga lebih murah","")</f>
        <v>Ada vendor yang menjual produk dengan harga lebih murah</v>
      </c>
    </row>
    <row r="793" spans="1:12" x14ac:dyDescent="0.25">
      <c r="A793" s="5">
        <v>645</v>
      </c>
      <c r="B793" s="5">
        <v>1436</v>
      </c>
      <c r="C793" s="10">
        <v>44078</v>
      </c>
      <c r="D793" s="5">
        <v>3</v>
      </c>
      <c r="E793" s="5">
        <v>430</v>
      </c>
      <c r="F793" s="40">
        <v>45.654000000000003</v>
      </c>
      <c r="G793" s="40">
        <v>136.96199999999999</v>
      </c>
      <c r="H793" t="str">
        <f>VLOOKUP(Table8[[#This Row],[Supplier]],Table37[[Vendor_ID]:[Reputation Test]],12,0)</f>
        <v>B</v>
      </c>
      <c r="I793">
        <f>VLOOKUP(Table8[[#This Row],[PurchaseOrderID]],Purchase_Order!$A$2:$E$1228,5,0)</f>
        <v>1666</v>
      </c>
      <c r="K793">
        <f>COUNTIFS(Table37[ProductID],Table8[[#This Row],[ProductID]],Table37[Reputation Test],Table8[[#This Row],[REPUTASI]],Table37[Price],"&lt;"&amp;Table8[[#This Row],[UnitPrice]])</f>
        <v>3</v>
      </c>
      <c r="L793" s="80" t="str">
        <f>IF(Table8[[#This Row],[test]]&gt;0,"Ada vendor yang menjual produk dengan harga lebih murah","")</f>
        <v>Ada vendor yang menjual produk dengan harga lebih murah</v>
      </c>
    </row>
    <row r="794" spans="1:12" x14ac:dyDescent="0.25">
      <c r="A794" s="4">
        <v>645</v>
      </c>
      <c r="B794" s="4">
        <v>1437</v>
      </c>
      <c r="C794" s="11">
        <v>44078</v>
      </c>
      <c r="D794" s="4">
        <v>3</v>
      </c>
      <c r="E794" s="4">
        <v>431</v>
      </c>
      <c r="F794" s="41">
        <v>41.380499999999998</v>
      </c>
      <c r="G794" s="41">
        <v>124.14149999999999</v>
      </c>
      <c r="H794" t="str">
        <f>VLOOKUP(Table8[[#This Row],[Supplier]],Table37[[Vendor_ID]:[Reputation Test]],12,0)</f>
        <v>B</v>
      </c>
      <c r="I794">
        <f>VLOOKUP(Table8[[#This Row],[PurchaseOrderID]],Purchase_Order!$A$2:$E$1228,5,0)</f>
        <v>1666</v>
      </c>
      <c r="K794">
        <f>COUNTIFS(Table37[ProductID],Table8[[#This Row],[ProductID]],Table37[Reputation Test],Table8[[#This Row],[REPUTASI]],Table37[Price],"&lt;"&amp;Table8[[#This Row],[UnitPrice]])</f>
        <v>3</v>
      </c>
      <c r="L794" s="80" t="str">
        <f>IF(Table8[[#This Row],[test]]&gt;0,"Ada vendor yang menjual produk dengan harga lebih murah","")</f>
        <v>Ada vendor yang menjual produk dengan harga lebih murah</v>
      </c>
    </row>
    <row r="795" spans="1:12" x14ac:dyDescent="0.25">
      <c r="A795" s="5">
        <v>645</v>
      </c>
      <c r="B795" s="5">
        <v>1438</v>
      </c>
      <c r="C795" s="10">
        <v>44078</v>
      </c>
      <c r="D795" s="5">
        <v>3</v>
      </c>
      <c r="E795" s="5">
        <v>432</v>
      </c>
      <c r="F795" s="40">
        <v>39.280500000000004</v>
      </c>
      <c r="G795" s="40">
        <v>117.8415</v>
      </c>
      <c r="H795" t="str">
        <f>VLOOKUP(Table8[[#This Row],[Supplier]],Table37[[Vendor_ID]:[Reputation Test]],12,0)</f>
        <v>B</v>
      </c>
      <c r="I795">
        <f>VLOOKUP(Table8[[#This Row],[PurchaseOrderID]],Purchase_Order!$A$2:$E$1228,5,0)</f>
        <v>1666</v>
      </c>
      <c r="K795">
        <f>COUNTIFS(Table37[ProductID],Table8[[#This Row],[ProductID]],Table37[Reputation Test],Table8[[#This Row],[REPUTASI]],Table37[Price],"&lt;"&amp;Table8[[#This Row],[UnitPrice]])</f>
        <v>3</v>
      </c>
      <c r="L795" s="80" t="str">
        <f>IF(Table8[[#This Row],[test]]&gt;0,"Ada vendor yang menjual produk dengan harga lebih murah","")</f>
        <v>Ada vendor yang menjual produk dengan harga lebih murah</v>
      </c>
    </row>
    <row r="796" spans="1:12" x14ac:dyDescent="0.25">
      <c r="A796" s="4">
        <v>645</v>
      </c>
      <c r="B796" s="4">
        <v>1439</v>
      </c>
      <c r="C796" s="11">
        <v>44078</v>
      </c>
      <c r="D796" s="4">
        <v>3</v>
      </c>
      <c r="E796" s="4">
        <v>433</v>
      </c>
      <c r="F796" s="41">
        <v>43.554000000000002</v>
      </c>
      <c r="G796" s="41">
        <v>130.66200000000001</v>
      </c>
      <c r="H796" t="str">
        <f>VLOOKUP(Table8[[#This Row],[Supplier]],Table37[[Vendor_ID]:[Reputation Test]],12,0)</f>
        <v>B</v>
      </c>
      <c r="I796">
        <f>VLOOKUP(Table8[[#This Row],[PurchaseOrderID]],Purchase_Order!$A$2:$E$1228,5,0)</f>
        <v>1666</v>
      </c>
      <c r="K796">
        <f>COUNTIFS(Table37[ProductID],Table8[[#This Row],[ProductID]],Table37[Reputation Test],Table8[[#This Row],[REPUTASI]],Table37[Price],"&lt;"&amp;Table8[[#This Row],[UnitPrice]])</f>
        <v>3</v>
      </c>
      <c r="L796" s="80" t="str">
        <f>IF(Table8[[#This Row],[test]]&gt;0,"Ada vendor yang menjual produk dengan harga lebih murah","")</f>
        <v>Ada vendor yang menjual produk dengan harga lebih murah</v>
      </c>
    </row>
    <row r="797" spans="1:12" x14ac:dyDescent="0.25">
      <c r="A797" s="5">
        <v>645</v>
      </c>
      <c r="B797" s="5">
        <v>1440</v>
      </c>
      <c r="C797" s="10">
        <v>44078</v>
      </c>
      <c r="D797" s="5">
        <v>3</v>
      </c>
      <c r="E797" s="5">
        <v>434</v>
      </c>
      <c r="F797" s="40">
        <v>39.280500000000004</v>
      </c>
      <c r="G797" s="40">
        <v>117.8415</v>
      </c>
      <c r="H797" t="str">
        <f>VLOOKUP(Table8[[#This Row],[Supplier]],Table37[[Vendor_ID]:[Reputation Test]],12,0)</f>
        <v>B</v>
      </c>
      <c r="I797">
        <f>VLOOKUP(Table8[[#This Row],[PurchaseOrderID]],Purchase_Order!$A$2:$E$1228,5,0)</f>
        <v>1666</v>
      </c>
      <c r="K797">
        <f>COUNTIFS(Table37[ProductID],Table8[[#This Row],[ProductID]],Table37[Reputation Test],Table8[[#This Row],[REPUTASI]],Table37[Price],"&lt;"&amp;Table8[[#This Row],[UnitPrice]])</f>
        <v>3</v>
      </c>
      <c r="L797" s="80" t="str">
        <f>IF(Table8[[#This Row],[test]]&gt;0,"Ada vendor yang menjual produk dengan harga lebih murah","")</f>
        <v>Ada vendor yang menjual produk dengan harga lebih murah</v>
      </c>
    </row>
    <row r="798" spans="1:12" x14ac:dyDescent="0.25">
      <c r="A798" s="4">
        <v>645</v>
      </c>
      <c r="B798" s="4">
        <v>1441</v>
      </c>
      <c r="C798" s="11">
        <v>44078</v>
      </c>
      <c r="D798" s="4">
        <v>3</v>
      </c>
      <c r="E798" s="4">
        <v>435</v>
      </c>
      <c r="F798" s="41">
        <v>37.180500000000002</v>
      </c>
      <c r="G798" s="41">
        <v>111.5415</v>
      </c>
      <c r="H798" t="str">
        <f>VLOOKUP(Table8[[#This Row],[Supplier]],Table37[[Vendor_ID]:[Reputation Test]],12,0)</f>
        <v>B</v>
      </c>
      <c r="I798">
        <f>VLOOKUP(Table8[[#This Row],[PurchaseOrderID]],Purchase_Order!$A$2:$E$1228,5,0)</f>
        <v>1666</v>
      </c>
      <c r="K798">
        <f>COUNTIFS(Table37[ProductID],Table8[[#This Row],[ProductID]],Table37[Reputation Test],Table8[[#This Row],[REPUTASI]],Table37[Price],"&lt;"&amp;Table8[[#This Row],[UnitPrice]])</f>
        <v>3</v>
      </c>
      <c r="L798" s="80" t="str">
        <f>IF(Table8[[#This Row],[test]]&gt;0,"Ada vendor yang menjual produk dengan harga lebih murah","")</f>
        <v>Ada vendor yang menjual produk dengan harga lebih murah</v>
      </c>
    </row>
    <row r="799" spans="1:12" x14ac:dyDescent="0.25">
      <c r="A799" s="5">
        <v>645</v>
      </c>
      <c r="B799" s="5">
        <v>1442</v>
      </c>
      <c r="C799" s="10">
        <v>44078</v>
      </c>
      <c r="D799" s="5">
        <v>3</v>
      </c>
      <c r="E799" s="5">
        <v>436</v>
      </c>
      <c r="F799" s="40">
        <v>41.454000000000001</v>
      </c>
      <c r="G799" s="40">
        <v>124.36199999999999</v>
      </c>
      <c r="H799" t="str">
        <f>VLOOKUP(Table8[[#This Row],[Supplier]],Table37[[Vendor_ID]:[Reputation Test]],12,0)</f>
        <v>B</v>
      </c>
      <c r="I799">
        <f>VLOOKUP(Table8[[#This Row],[PurchaseOrderID]],Purchase_Order!$A$2:$E$1228,5,0)</f>
        <v>1666</v>
      </c>
      <c r="K799">
        <f>COUNTIFS(Table37[ProductID],Table8[[#This Row],[ProductID]],Table37[Reputation Test],Table8[[#This Row],[REPUTASI]],Table37[Price],"&lt;"&amp;Table8[[#This Row],[UnitPrice]])</f>
        <v>3</v>
      </c>
      <c r="L799" s="80" t="str">
        <f>IF(Table8[[#This Row],[test]]&gt;0,"Ada vendor yang menjual produk dengan harga lebih murah","")</f>
        <v>Ada vendor yang menjual produk dengan harga lebih murah</v>
      </c>
    </row>
    <row r="800" spans="1:12" x14ac:dyDescent="0.25">
      <c r="A800" s="4">
        <v>645</v>
      </c>
      <c r="B800" s="4">
        <v>1443</v>
      </c>
      <c r="C800" s="11">
        <v>44078</v>
      </c>
      <c r="D800" s="4">
        <v>3</v>
      </c>
      <c r="E800" s="4">
        <v>437</v>
      </c>
      <c r="F800" s="41">
        <v>37.180500000000002</v>
      </c>
      <c r="G800" s="41">
        <v>111.5415</v>
      </c>
      <c r="H800" t="str">
        <f>VLOOKUP(Table8[[#This Row],[Supplier]],Table37[[Vendor_ID]:[Reputation Test]],12,0)</f>
        <v>B</v>
      </c>
      <c r="I800">
        <f>VLOOKUP(Table8[[#This Row],[PurchaseOrderID]],Purchase_Order!$A$2:$E$1228,5,0)</f>
        <v>1666</v>
      </c>
      <c r="K800">
        <f>COUNTIFS(Table37[ProductID],Table8[[#This Row],[ProductID]],Table37[Reputation Test],Table8[[#This Row],[REPUTASI]],Table37[Price],"&lt;"&amp;Table8[[#This Row],[UnitPrice]])</f>
        <v>3</v>
      </c>
      <c r="L800" s="80" t="str">
        <f>IF(Table8[[#This Row],[test]]&gt;0,"Ada vendor yang menjual produk dengan harga lebih murah","")</f>
        <v>Ada vendor yang menjual produk dengan harga lebih murah</v>
      </c>
    </row>
    <row r="801" spans="1:12" x14ac:dyDescent="0.25">
      <c r="A801" s="5">
        <v>646</v>
      </c>
      <c r="B801" s="5">
        <v>1444</v>
      </c>
      <c r="C801" s="10">
        <v>44078</v>
      </c>
      <c r="D801" s="5">
        <v>3</v>
      </c>
      <c r="E801" s="5">
        <v>490</v>
      </c>
      <c r="F801" s="40">
        <v>12.7155</v>
      </c>
      <c r="G801" s="40">
        <v>38.146500000000003</v>
      </c>
      <c r="H801" t="str">
        <f>VLOOKUP(Table8[[#This Row],[Supplier]],Table37[[Vendor_ID]:[Reputation Test]],12,0)</f>
        <v>A</v>
      </c>
      <c r="I801">
        <f>VLOOKUP(Table8[[#This Row],[PurchaseOrderID]],Purchase_Order!$A$2:$E$1228,5,0)</f>
        <v>1592</v>
      </c>
      <c r="K801">
        <f>COUNTIFS(Table37[ProductID],Table8[[#This Row],[ProductID]],Table37[Reputation Test],Table8[[#This Row],[REPUTASI]],Table37[Price],"&lt;"&amp;Table8[[#This Row],[UnitPrice]])</f>
        <v>1</v>
      </c>
      <c r="L801" s="80" t="str">
        <f>IF(Table8[[#This Row],[test]]&gt;0,"Ada vendor yang menjual produk dengan harga lebih murah","")</f>
        <v>Ada vendor yang menjual produk dengan harga lebih murah</v>
      </c>
    </row>
    <row r="802" spans="1:12" x14ac:dyDescent="0.25">
      <c r="A802" s="4">
        <v>646</v>
      </c>
      <c r="B802" s="4">
        <v>1445</v>
      </c>
      <c r="C802" s="11">
        <v>44078</v>
      </c>
      <c r="D802" s="4">
        <v>3</v>
      </c>
      <c r="E802" s="4">
        <v>491</v>
      </c>
      <c r="F802" s="41">
        <v>19.939499999999999</v>
      </c>
      <c r="G802" s="41">
        <v>59.8185</v>
      </c>
      <c r="H802" t="str">
        <f>VLOOKUP(Table8[[#This Row],[Supplier]],Table37[[Vendor_ID]:[Reputation Test]],12,0)</f>
        <v>A</v>
      </c>
      <c r="I802">
        <f>VLOOKUP(Table8[[#This Row],[PurchaseOrderID]],Purchase_Order!$A$2:$E$1228,5,0)</f>
        <v>1592</v>
      </c>
      <c r="K802">
        <f>COUNTIFS(Table37[ProductID],Table8[[#This Row],[ProductID]],Table37[Reputation Test],Table8[[#This Row],[REPUTASI]],Table37[Price],"&lt;"&amp;Table8[[#This Row],[UnitPrice]])</f>
        <v>2</v>
      </c>
      <c r="L802" s="80" t="str">
        <f>IF(Table8[[#This Row],[test]]&gt;0,"Ada vendor yang menjual produk dengan harga lebih murah","")</f>
        <v>Ada vendor yang menjual produk dengan harga lebih murah</v>
      </c>
    </row>
    <row r="803" spans="1:12" x14ac:dyDescent="0.25">
      <c r="A803" s="5">
        <v>647</v>
      </c>
      <c r="B803" s="5">
        <v>1446</v>
      </c>
      <c r="C803" s="10">
        <v>44078</v>
      </c>
      <c r="D803" s="5">
        <v>3</v>
      </c>
      <c r="E803" s="5">
        <v>528</v>
      </c>
      <c r="F803" s="40">
        <v>38.156999999999996</v>
      </c>
      <c r="G803" s="40">
        <v>114.471</v>
      </c>
      <c r="H803" t="str">
        <f>VLOOKUP(Table8[[#This Row],[Supplier]],Table37[[Vendor_ID]:[Reputation Test]],12,0)</f>
        <v>A</v>
      </c>
      <c r="I803">
        <f>VLOOKUP(Table8[[#This Row],[PurchaseOrderID]],Purchase_Order!$A$2:$E$1228,5,0)</f>
        <v>1618</v>
      </c>
      <c r="K803">
        <f>COUNTIFS(Table37[ProductID],Table8[[#This Row],[ProductID]],Table37[Reputation Test],Table8[[#This Row],[REPUTASI]],Table37[Price],"&lt;"&amp;Table8[[#This Row],[UnitPrice]])</f>
        <v>1</v>
      </c>
      <c r="L803" s="80" t="str">
        <f>IF(Table8[[#This Row],[test]]&gt;0,"Ada vendor yang menjual produk dengan harga lebih murah","")</f>
        <v>Ada vendor yang menjual produk dengan harga lebih murah</v>
      </c>
    </row>
    <row r="804" spans="1:12" x14ac:dyDescent="0.25">
      <c r="A804" s="4">
        <v>648</v>
      </c>
      <c r="B804" s="4">
        <v>1447</v>
      </c>
      <c r="C804" s="11">
        <v>44078</v>
      </c>
      <c r="D804" s="4">
        <v>3</v>
      </c>
      <c r="E804" s="4">
        <v>505</v>
      </c>
      <c r="F804" s="41">
        <v>44.215499999999999</v>
      </c>
      <c r="G804" s="41">
        <v>132.6465</v>
      </c>
      <c r="H804" t="str">
        <f>VLOOKUP(Table8[[#This Row],[Supplier]],Table37[[Vendor_ID]:[Reputation Test]],12,0)</f>
        <v>B</v>
      </c>
      <c r="I804">
        <f>VLOOKUP(Table8[[#This Row],[PurchaseOrderID]],Purchase_Order!$A$2:$E$1228,5,0)</f>
        <v>1612</v>
      </c>
      <c r="K804">
        <f>COUNTIFS(Table37[ProductID],Table8[[#This Row],[ProductID]],Table37[Reputation Test],Table8[[#This Row],[REPUTASI]],Table37[Price],"&lt;"&amp;Table8[[#This Row],[UnitPrice]])</f>
        <v>1</v>
      </c>
      <c r="L804" s="80" t="str">
        <f>IF(Table8[[#This Row],[test]]&gt;0,"Ada vendor yang menjual produk dengan harga lebih murah","")</f>
        <v>Ada vendor yang menjual produk dengan harga lebih murah</v>
      </c>
    </row>
    <row r="805" spans="1:12" x14ac:dyDescent="0.25">
      <c r="A805" s="5">
        <v>649</v>
      </c>
      <c r="B805" s="5">
        <v>1448</v>
      </c>
      <c r="C805" s="10">
        <v>44078</v>
      </c>
      <c r="D805" s="5">
        <v>550</v>
      </c>
      <c r="E805" s="5">
        <v>938</v>
      </c>
      <c r="F805" s="40">
        <v>31.4895</v>
      </c>
      <c r="G805" s="40">
        <v>17319.224999999999</v>
      </c>
      <c r="H805" t="str">
        <f>VLOOKUP(Table8[[#This Row],[Supplier]],Table37[[Vendor_ID]:[Reputation Test]],12,0)</f>
        <v>F</v>
      </c>
      <c r="I805">
        <f>VLOOKUP(Table8[[#This Row],[PurchaseOrderID]],Purchase_Order!$A$2:$E$1228,5,0)</f>
        <v>1586</v>
      </c>
      <c r="K805">
        <f>COUNTIFS(Table37[ProductID],Table8[[#This Row],[ProductID]],Table37[Reputation Test],Table8[[#This Row],[REPUTASI]],Table37[Price],"&lt;"&amp;Table8[[#This Row],[UnitPrice]])</f>
        <v>2</v>
      </c>
      <c r="L805" s="80" t="str">
        <f>IF(Table8[[#This Row],[test]]&gt;0,"Ada vendor yang menjual produk dengan harga lebih murah","")</f>
        <v>Ada vendor yang menjual produk dengan harga lebih murah</v>
      </c>
    </row>
    <row r="806" spans="1:12" x14ac:dyDescent="0.25">
      <c r="A806" s="4">
        <v>649</v>
      </c>
      <c r="B806" s="4">
        <v>1449</v>
      </c>
      <c r="C806" s="11">
        <v>44078</v>
      </c>
      <c r="D806" s="4">
        <v>550</v>
      </c>
      <c r="E806" s="4">
        <v>939</v>
      </c>
      <c r="F806" s="41">
        <v>48.289499999999997</v>
      </c>
      <c r="G806" s="41">
        <v>26559.224999999999</v>
      </c>
      <c r="H806" t="str">
        <f>VLOOKUP(Table8[[#This Row],[Supplier]],Table37[[Vendor_ID]:[Reputation Test]],12,0)</f>
        <v>F</v>
      </c>
      <c r="I806">
        <f>VLOOKUP(Table8[[#This Row],[PurchaseOrderID]],Purchase_Order!$A$2:$E$1228,5,0)</f>
        <v>1586</v>
      </c>
      <c r="K806">
        <f>COUNTIFS(Table37[ProductID],Table8[[#This Row],[ProductID]],Table37[Reputation Test],Table8[[#This Row],[REPUTASI]],Table37[Price],"&lt;"&amp;Table8[[#This Row],[UnitPrice]])</f>
        <v>2</v>
      </c>
      <c r="L806" s="80" t="str">
        <f>IF(Table8[[#This Row],[test]]&gt;0,"Ada vendor yang menjual produk dengan harga lebih murah","")</f>
        <v>Ada vendor yang menjual produk dengan harga lebih murah</v>
      </c>
    </row>
    <row r="807" spans="1:12" x14ac:dyDescent="0.25">
      <c r="A807" s="5">
        <v>650</v>
      </c>
      <c r="B807" s="5">
        <v>1450</v>
      </c>
      <c r="C807" s="10">
        <v>44078</v>
      </c>
      <c r="D807" s="5">
        <v>60</v>
      </c>
      <c r="E807" s="5">
        <v>358</v>
      </c>
      <c r="F807" s="40">
        <v>6.9824999999999999</v>
      </c>
      <c r="G807" s="40">
        <v>418.95</v>
      </c>
      <c r="H807" t="str">
        <f>VLOOKUP(Table8[[#This Row],[Supplier]],Table37[[Vendor_ID]:[Reputation Test]],12,0)</f>
        <v>B</v>
      </c>
      <c r="I807">
        <f>VLOOKUP(Table8[[#This Row],[PurchaseOrderID]],Purchase_Order!$A$2:$E$1228,5,0)</f>
        <v>1500</v>
      </c>
      <c r="K807">
        <f>COUNTIFS(Table37[ProductID],Table8[[#This Row],[ProductID]],Table37[Reputation Test],Table8[[#This Row],[REPUTASI]],Table37[Price],"&lt;"&amp;Table8[[#This Row],[UnitPrice]])</f>
        <v>1</v>
      </c>
      <c r="L807" s="80" t="str">
        <f>IF(Table8[[#This Row],[test]]&gt;0,"Ada vendor yang menjual produk dengan harga lebih murah","")</f>
        <v>Ada vendor yang menjual produk dengan harga lebih murah</v>
      </c>
    </row>
    <row r="808" spans="1:12" x14ac:dyDescent="0.25">
      <c r="A808" s="4">
        <v>651</v>
      </c>
      <c r="B808" s="4">
        <v>1451</v>
      </c>
      <c r="C808" s="11">
        <v>44078</v>
      </c>
      <c r="D808" s="4">
        <v>3</v>
      </c>
      <c r="E808" s="4">
        <v>444</v>
      </c>
      <c r="F808" s="41">
        <v>43.480499999999999</v>
      </c>
      <c r="G808" s="41">
        <v>130.44149999999999</v>
      </c>
      <c r="H808" t="str">
        <f>VLOOKUP(Table8[[#This Row],[Supplier]],Table37[[Vendor_ID]:[Reputation Test]],12,0)</f>
        <v>A</v>
      </c>
      <c r="I808">
        <f>VLOOKUP(Table8[[#This Row],[PurchaseOrderID]],Purchase_Order!$A$2:$E$1228,5,0)</f>
        <v>1656</v>
      </c>
      <c r="K808">
        <f>COUNTIFS(Table37[ProductID],Table8[[#This Row],[ProductID]],Table37[Reputation Test],Table8[[#This Row],[REPUTASI]],Table37[Price],"&lt;"&amp;Table8[[#This Row],[UnitPrice]])</f>
        <v>2</v>
      </c>
      <c r="L808" s="80" t="str">
        <f>IF(Table8[[#This Row],[test]]&gt;0,"Ada vendor yang menjual produk dengan harga lebih murah","")</f>
        <v>Ada vendor yang menjual produk dengan harga lebih murah</v>
      </c>
    </row>
    <row r="809" spans="1:12" x14ac:dyDescent="0.25">
      <c r="A809" s="5">
        <v>651</v>
      </c>
      <c r="B809" s="5">
        <v>1452</v>
      </c>
      <c r="C809" s="10">
        <v>44078</v>
      </c>
      <c r="D809" s="5">
        <v>3</v>
      </c>
      <c r="E809" s="5">
        <v>445</v>
      </c>
      <c r="F809" s="40">
        <v>41.380499999999998</v>
      </c>
      <c r="G809" s="40">
        <v>124.14149999999999</v>
      </c>
      <c r="H809" t="str">
        <f>VLOOKUP(Table8[[#This Row],[Supplier]],Table37[[Vendor_ID]:[Reputation Test]],12,0)</f>
        <v>A</v>
      </c>
      <c r="I809">
        <f>VLOOKUP(Table8[[#This Row],[PurchaseOrderID]],Purchase_Order!$A$2:$E$1228,5,0)</f>
        <v>1656</v>
      </c>
      <c r="K809">
        <f>COUNTIFS(Table37[ProductID],Table8[[#This Row],[ProductID]],Table37[Reputation Test],Table8[[#This Row],[REPUTASI]],Table37[Price],"&lt;"&amp;Table8[[#This Row],[UnitPrice]])</f>
        <v>2</v>
      </c>
      <c r="L809" s="80" t="str">
        <f>IF(Table8[[#This Row],[test]]&gt;0,"Ada vendor yang menjual produk dengan harga lebih murah","")</f>
        <v>Ada vendor yang menjual produk dengan harga lebih murah</v>
      </c>
    </row>
    <row r="810" spans="1:12" x14ac:dyDescent="0.25">
      <c r="A810" s="4">
        <v>651</v>
      </c>
      <c r="B810" s="4">
        <v>1453</v>
      </c>
      <c r="C810" s="11">
        <v>44078</v>
      </c>
      <c r="D810" s="4">
        <v>3</v>
      </c>
      <c r="E810" s="4">
        <v>446</v>
      </c>
      <c r="F810" s="41">
        <v>45.654000000000003</v>
      </c>
      <c r="G810" s="41">
        <v>136.96199999999999</v>
      </c>
      <c r="H810" t="str">
        <f>VLOOKUP(Table8[[#This Row],[Supplier]],Table37[[Vendor_ID]:[Reputation Test]],12,0)</f>
        <v>A</v>
      </c>
      <c r="I810">
        <f>VLOOKUP(Table8[[#This Row],[PurchaseOrderID]],Purchase_Order!$A$2:$E$1228,5,0)</f>
        <v>1656</v>
      </c>
      <c r="K810">
        <f>COUNTIFS(Table37[ProductID],Table8[[#This Row],[ProductID]],Table37[Reputation Test],Table8[[#This Row],[REPUTASI]],Table37[Price],"&lt;"&amp;Table8[[#This Row],[UnitPrice]])</f>
        <v>2</v>
      </c>
      <c r="L810" s="80" t="str">
        <f>IF(Table8[[#This Row],[test]]&gt;0,"Ada vendor yang menjual produk dengan harga lebih murah","")</f>
        <v>Ada vendor yang menjual produk dengan harga lebih murah</v>
      </c>
    </row>
    <row r="811" spans="1:12" x14ac:dyDescent="0.25">
      <c r="A811" s="5">
        <v>651</v>
      </c>
      <c r="B811" s="5">
        <v>1454</v>
      </c>
      <c r="C811" s="10">
        <v>44078</v>
      </c>
      <c r="D811" s="5">
        <v>3</v>
      </c>
      <c r="E811" s="5">
        <v>447</v>
      </c>
      <c r="F811" s="40">
        <v>41.380499999999998</v>
      </c>
      <c r="G811" s="40">
        <v>124.14149999999999</v>
      </c>
      <c r="H811" t="str">
        <f>VLOOKUP(Table8[[#This Row],[Supplier]],Table37[[Vendor_ID]:[Reputation Test]],12,0)</f>
        <v>A</v>
      </c>
      <c r="I811">
        <f>VLOOKUP(Table8[[#This Row],[PurchaseOrderID]],Purchase_Order!$A$2:$E$1228,5,0)</f>
        <v>1656</v>
      </c>
      <c r="K811">
        <f>COUNTIFS(Table37[ProductID],Table8[[#This Row],[ProductID]],Table37[Reputation Test],Table8[[#This Row],[REPUTASI]],Table37[Price],"&lt;"&amp;Table8[[#This Row],[UnitPrice]])</f>
        <v>1</v>
      </c>
      <c r="L811" s="80" t="str">
        <f>IF(Table8[[#This Row],[test]]&gt;0,"Ada vendor yang menjual produk dengan harga lebih murah","")</f>
        <v>Ada vendor yang menjual produk dengan harga lebih murah</v>
      </c>
    </row>
    <row r="812" spans="1:12" x14ac:dyDescent="0.25">
      <c r="A812" s="4">
        <v>652</v>
      </c>
      <c r="B812" s="4">
        <v>1455</v>
      </c>
      <c r="C812" s="11">
        <v>44078</v>
      </c>
      <c r="D812" s="4">
        <v>60</v>
      </c>
      <c r="E812" s="4">
        <v>356</v>
      </c>
      <c r="F812" s="41">
        <v>3.3809999999999998</v>
      </c>
      <c r="G812" s="41">
        <v>202.86</v>
      </c>
      <c r="H812" t="str">
        <f>VLOOKUP(Table8[[#This Row],[Supplier]],Table37[[Vendor_ID]:[Reputation Test]],12,0)</f>
        <v>F</v>
      </c>
      <c r="I812">
        <f>VLOOKUP(Table8[[#This Row],[PurchaseOrderID]],Purchase_Order!$A$2:$E$1228,5,0)</f>
        <v>1572</v>
      </c>
      <c r="K812">
        <f>COUNTIFS(Table37[ProductID],Table8[[#This Row],[ProductID]],Table37[Reputation Test],Table8[[#This Row],[REPUTASI]],Table37[Price],"&lt;"&amp;Table8[[#This Row],[UnitPrice]])</f>
        <v>1</v>
      </c>
      <c r="L812" s="80" t="str">
        <f>IF(Table8[[#This Row],[test]]&gt;0,"Ada vendor yang menjual produk dengan harga lebih murah","")</f>
        <v>Ada vendor yang menjual produk dengan harga lebih murah</v>
      </c>
    </row>
    <row r="813" spans="1:12" x14ac:dyDescent="0.25">
      <c r="A813" s="5">
        <v>652</v>
      </c>
      <c r="B813" s="5">
        <v>1456</v>
      </c>
      <c r="C813" s="10">
        <v>44078</v>
      </c>
      <c r="D813" s="5">
        <v>60</v>
      </c>
      <c r="E813" s="5">
        <v>357</v>
      </c>
      <c r="F813" s="40">
        <v>4.3155000000000001</v>
      </c>
      <c r="G813" s="40">
        <v>258.93</v>
      </c>
      <c r="H813" t="str">
        <f>VLOOKUP(Table8[[#This Row],[Supplier]],Table37[[Vendor_ID]:[Reputation Test]],12,0)</f>
        <v>F</v>
      </c>
      <c r="I813">
        <f>VLOOKUP(Table8[[#This Row],[PurchaseOrderID]],Purchase_Order!$A$2:$E$1228,5,0)</f>
        <v>1572</v>
      </c>
      <c r="K813">
        <f>COUNTIFS(Table37[ProductID],Table8[[#This Row],[ProductID]],Table37[Reputation Test],Table8[[#This Row],[REPUTASI]],Table37[Price],"&lt;"&amp;Table8[[#This Row],[UnitPrice]])</f>
        <v>2</v>
      </c>
      <c r="L813" s="80" t="str">
        <f>IF(Table8[[#This Row],[test]]&gt;0,"Ada vendor yang menjual produk dengan harga lebih murah","")</f>
        <v>Ada vendor yang menjual produk dengan harga lebih murah</v>
      </c>
    </row>
    <row r="814" spans="1:12" x14ac:dyDescent="0.25">
      <c r="A814" s="4">
        <v>653</v>
      </c>
      <c r="B814" s="4">
        <v>1457</v>
      </c>
      <c r="C814" s="11">
        <v>44078</v>
      </c>
      <c r="D814" s="4">
        <v>3</v>
      </c>
      <c r="E814" s="4">
        <v>384</v>
      </c>
      <c r="F814" s="41">
        <v>36.970500000000001</v>
      </c>
      <c r="G814" s="41">
        <v>110.9115</v>
      </c>
      <c r="H814" t="str">
        <f>VLOOKUP(Table8[[#This Row],[Supplier]],Table37[[Vendor_ID]:[Reputation Test]],12,0)</f>
        <v>B</v>
      </c>
      <c r="I814">
        <f>VLOOKUP(Table8[[#This Row],[PurchaseOrderID]],Purchase_Order!$A$2:$E$1228,5,0)</f>
        <v>1562</v>
      </c>
      <c r="K814">
        <f>COUNTIFS(Table37[ProductID],Table8[[#This Row],[ProductID]],Table37[Reputation Test],Table8[[#This Row],[REPUTASI]],Table37[Price],"&lt;"&amp;Table8[[#This Row],[UnitPrice]])</f>
        <v>1</v>
      </c>
      <c r="L814" s="80" t="str">
        <f>IF(Table8[[#This Row],[test]]&gt;0,"Ada vendor yang menjual produk dengan harga lebih murah","")</f>
        <v>Ada vendor yang menjual produk dengan harga lebih murah</v>
      </c>
    </row>
    <row r="815" spans="1:12" x14ac:dyDescent="0.25">
      <c r="A815" s="5">
        <v>653</v>
      </c>
      <c r="B815" s="5">
        <v>1458</v>
      </c>
      <c r="C815" s="10">
        <v>44078</v>
      </c>
      <c r="D815" s="5">
        <v>3</v>
      </c>
      <c r="E815" s="5">
        <v>385</v>
      </c>
      <c r="F815" s="40">
        <v>43.218000000000004</v>
      </c>
      <c r="G815" s="40">
        <v>129.654</v>
      </c>
      <c r="H815" t="str">
        <f>VLOOKUP(Table8[[#This Row],[Supplier]],Table37[[Vendor_ID]:[Reputation Test]],12,0)</f>
        <v>B</v>
      </c>
      <c r="I815">
        <f>VLOOKUP(Table8[[#This Row],[PurchaseOrderID]],Purchase_Order!$A$2:$E$1228,5,0)</f>
        <v>1562</v>
      </c>
      <c r="K815">
        <f>COUNTIFS(Table37[ProductID],Table8[[#This Row],[ProductID]],Table37[Reputation Test],Table8[[#This Row],[REPUTASI]],Table37[Price],"&lt;"&amp;Table8[[#This Row],[UnitPrice]])</f>
        <v>1</v>
      </c>
      <c r="L815" s="80" t="str">
        <f>IF(Table8[[#This Row],[test]]&gt;0,"Ada vendor yang menjual produk dengan harga lebih murah","")</f>
        <v>Ada vendor yang menjual produk dengan harga lebih murah</v>
      </c>
    </row>
    <row r="816" spans="1:12" x14ac:dyDescent="0.25">
      <c r="A816" s="4">
        <v>653</v>
      </c>
      <c r="B816" s="4">
        <v>1459</v>
      </c>
      <c r="C816" s="11">
        <v>44078</v>
      </c>
      <c r="D816" s="4">
        <v>3</v>
      </c>
      <c r="E816" s="4">
        <v>386</v>
      </c>
      <c r="F816" s="41">
        <v>47.491500000000002</v>
      </c>
      <c r="G816" s="41">
        <v>142.47450000000001</v>
      </c>
      <c r="H816" t="str">
        <f>VLOOKUP(Table8[[#This Row],[Supplier]],Table37[[Vendor_ID]:[Reputation Test]],12,0)</f>
        <v>B</v>
      </c>
      <c r="I816">
        <f>VLOOKUP(Table8[[#This Row],[PurchaseOrderID]],Purchase_Order!$A$2:$E$1228,5,0)</f>
        <v>1562</v>
      </c>
      <c r="K816">
        <f>COUNTIFS(Table37[ProductID],Table8[[#This Row],[ProductID]],Table37[Reputation Test],Table8[[#This Row],[REPUTASI]],Table37[Price],"&lt;"&amp;Table8[[#This Row],[UnitPrice]])</f>
        <v>1</v>
      </c>
      <c r="L816" s="80" t="str">
        <f>IF(Table8[[#This Row],[test]]&gt;0,"Ada vendor yang menjual produk dengan harga lebih murah","")</f>
        <v>Ada vendor yang menjual produk dengan harga lebih murah</v>
      </c>
    </row>
    <row r="817" spans="1:12" x14ac:dyDescent="0.25">
      <c r="A817" s="5">
        <v>654</v>
      </c>
      <c r="B817" s="5">
        <v>1460</v>
      </c>
      <c r="C817" s="10">
        <v>44078</v>
      </c>
      <c r="D817" s="5">
        <v>3</v>
      </c>
      <c r="E817" s="5">
        <v>490</v>
      </c>
      <c r="F817" s="40">
        <v>12.358499999999999</v>
      </c>
      <c r="G817" s="40">
        <v>37.075499999999998</v>
      </c>
      <c r="H817" t="str">
        <f>VLOOKUP(Table8[[#This Row],[Supplier]],Table37[[Vendor_ID]:[Reputation Test]],12,0)</f>
        <v>B</v>
      </c>
      <c r="I817">
        <f>VLOOKUP(Table8[[#This Row],[PurchaseOrderID]],Purchase_Order!$A$2:$E$1228,5,0)</f>
        <v>1662</v>
      </c>
      <c r="K817">
        <f>COUNTIFS(Table37[ProductID],Table8[[#This Row],[ProductID]],Table37[Reputation Test],Table8[[#This Row],[REPUTASI]],Table37[Price],"&lt;"&amp;Table8[[#This Row],[UnitPrice]])</f>
        <v>1</v>
      </c>
      <c r="L817" s="80" t="str">
        <f>IF(Table8[[#This Row],[test]]&gt;0,"Ada vendor yang menjual produk dengan harga lebih murah","")</f>
        <v>Ada vendor yang menjual produk dengan harga lebih murah</v>
      </c>
    </row>
    <row r="818" spans="1:12" x14ac:dyDescent="0.25">
      <c r="A818" s="4">
        <v>655</v>
      </c>
      <c r="B818" s="4">
        <v>1461</v>
      </c>
      <c r="C818" s="11">
        <v>44078</v>
      </c>
      <c r="D818" s="4">
        <v>550</v>
      </c>
      <c r="E818" s="4">
        <v>513</v>
      </c>
      <c r="F818" s="41">
        <v>39.1965</v>
      </c>
      <c r="G818" s="41">
        <v>21558.075000000001</v>
      </c>
      <c r="H818" t="str">
        <f>VLOOKUP(Table8[[#This Row],[Supplier]],Table37[[Vendor_ID]:[Reputation Test]],12,0)</f>
        <v>F</v>
      </c>
      <c r="I818">
        <f>VLOOKUP(Table8[[#This Row],[PurchaseOrderID]],Purchase_Order!$A$2:$E$1228,5,0)</f>
        <v>1682</v>
      </c>
      <c r="K818">
        <f>COUNTIFS(Table37[ProductID],Table8[[#This Row],[ProductID]],Table37[Reputation Test],Table8[[#This Row],[REPUTASI]],Table37[Price],"&lt;"&amp;Table8[[#This Row],[UnitPrice]])</f>
        <v>1</v>
      </c>
      <c r="L818" s="80" t="str">
        <f>IF(Table8[[#This Row],[test]]&gt;0,"Ada vendor yang menjual produk dengan harga lebih murah","")</f>
        <v>Ada vendor yang menjual produk dengan harga lebih murah</v>
      </c>
    </row>
    <row r="819" spans="1:12" x14ac:dyDescent="0.25">
      <c r="A819" s="5">
        <v>656</v>
      </c>
      <c r="B819" s="5">
        <v>1462</v>
      </c>
      <c r="C819" s="10">
        <v>44078</v>
      </c>
      <c r="D819" s="5">
        <v>3</v>
      </c>
      <c r="E819" s="5">
        <v>412</v>
      </c>
      <c r="F819" s="40">
        <v>39.143999999999998</v>
      </c>
      <c r="G819" s="40">
        <v>117.432</v>
      </c>
      <c r="H819" t="str">
        <f>VLOOKUP(Table8[[#This Row],[Supplier]],Table37[[Vendor_ID]:[Reputation Test]],12,0)</f>
        <v>A</v>
      </c>
      <c r="I819">
        <f>VLOOKUP(Table8[[#This Row],[PurchaseOrderID]],Purchase_Order!$A$2:$E$1228,5,0)</f>
        <v>1686</v>
      </c>
      <c r="K819">
        <f>COUNTIFS(Table37[ProductID],Table8[[#This Row],[ProductID]],Table37[Reputation Test],Table8[[#This Row],[REPUTASI]],Table37[Price],"&lt;"&amp;Table8[[#This Row],[UnitPrice]])</f>
        <v>1</v>
      </c>
      <c r="L819" s="80" t="str">
        <f>IF(Table8[[#This Row],[test]]&gt;0,"Ada vendor yang menjual produk dengan harga lebih murah","")</f>
        <v>Ada vendor yang menjual produk dengan harga lebih murah</v>
      </c>
    </row>
    <row r="820" spans="1:12" x14ac:dyDescent="0.25">
      <c r="A820" s="4">
        <v>656</v>
      </c>
      <c r="B820" s="4">
        <v>1463</v>
      </c>
      <c r="C820" s="11">
        <v>44078</v>
      </c>
      <c r="D820" s="4">
        <v>3</v>
      </c>
      <c r="E820" s="4">
        <v>413</v>
      </c>
      <c r="F820" s="41">
        <v>47.575499999999998</v>
      </c>
      <c r="G820" s="41">
        <v>142.72649999999999</v>
      </c>
      <c r="H820" t="str">
        <f>VLOOKUP(Table8[[#This Row],[Supplier]],Table37[[Vendor_ID]:[Reputation Test]],12,0)</f>
        <v>A</v>
      </c>
      <c r="I820">
        <f>VLOOKUP(Table8[[#This Row],[PurchaseOrderID]],Purchase_Order!$A$2:$E$1228,5,0)</f>
        <v>1686</v>
      </c>
      <c r="K820">
        <f>COUNTIFS(Table37[ProductID],Table8[[#This Row],[ProductID]],Table37[Reputation Test],Table8[[#This Row],[REPUTASI]],Table37[Price],"&lt;"&amp;Table8[[#This Row],[UnitPrice]])</f>
        <v>1</v>
      </c>
      <c r="L820" s="80" t="str">
        <f>IF(Table8[[#This Row],[test]]&gt;0,"Ada vendor yang menjual produk dengan harga lebih murah","")</f>
        <v>Ada vendor yang menjual produk dengan harga lebih murah</v>
      </c>
    </row>
    <row r="821" spans="1:12" x14ac:dyDescent="0.25">
      <c r="A821" s="5">
        <v>656</v>
      </c>
      <c r="B821" s="5">
        <v>1464</v>
      </c>
      <c r="C821" s="10">
        <v>44078</v>
      </c>
      <c r="D821" s="5">
        <v>3</v>
      </c>
      <c r="E821" s="5">
        <v>414</v>
      </c>
      <c r="F821" s="40">
        <v>45.475499999999997</v>
      </c>
      <c r="G821" s="40">
        <v>136.4265</v>
      </c>
      <c r="H821" t="str">
        <f>VLOOKUP(Table8[[#This Row],[Supplier]],Table37[[Vendor_ID]:[Reputation Test]],12,0)</f>
        <v>A</v>
      </c>
      <c r="I821">
        <f>VLOOKUP(Table8[[#This Row],[PurchaseOrderID]],Purchase_Order!$A$2:$E$1228,5,0)</f>
        <v>1686</v>
      </c>
      <c r="K821">
        <f>COUNTIFS(Table37[ProductID],Table8[[#This Row],[ProductID]],Table37[Reputation Test],Table8[[#This Row],[REPUTASI]],Table37[Price],"&lt;"&amp;Table8[[#This Row],[UnitPrice]])</f>
        <v>1</v>
      </c>
      <c r="L821" s="80" t="str">
        <f>IF(Table8[[#This Row],[test]]&gt;0,"Ada vendor yang menjual produk dengan harga lebih murah","")</f>
        <v>Ada vendor yang menjual produk dengan harga lebih murah</v>
      </c>
    </row>
    <row r="822" spans="1:12" x14ac:dyDescent="0.25">
      <c r="A822" s="4">
        <v>656</v>
      </c>
      <c r="B822" s="4">
        <v>1465</v>
      </c>
      <c r="C822" s="11">
        <v>44078</v>
      </c>
      <c r="D822" s="4">
        <v>3</v>
      </c>
      <c r="E822" s="4">
        <v>415</v>
      </c>
      <c r="F822" s="41">
        <v>49.749000000000002</v>
      </c>
      <c r="G822" s="41">
        <v>149.24700000000001</v>
      </c>
      <c r="H822" t="str">
        <f>VLOOKUP(Table8[[#This Row],[Supplier]],Table37[[Vendor_ID]:[Reputation Test]],12,0)</f>
        <v>A</v>
      </c>
      <c r="I822">
        <f>VLOOKUP(Table8[[#This Row],[PurchaseOrderID]],Purchase_Order!$A$2:$E$1228,5,0)</f>
        <v>1686</v>
      </c>
      <c r="K822">
        <f>COUNTIFS(Table37[ProductID],Table8[[#This Row],[ProductID]],Table37[Reputation Test],Table8[[#This Row],[REPUTASI]],Table37[Price],"&lt;"&amp;Table8[[#This Row],[UnitPrice]])</f>
        <v>1</v>
      </c>
      <c r="L822" s="80" t="str">
        <f>IF(Table8[[#This Row],[test]]&gt;0,"Ada vendor yang menjual produk dengan harga lebih murah","")</f>
        <v>Ada vendor yang menjual produk dengan harga lebih murah</v>
      </c>
    </row>
    <row r="823" spans="1:12" x14ac:dyDescent="0.25">
      <c r="A823" s="5">
        <v>657</v>
      </c>
      <c r="B823" s="5">
        <v>1466</v>
      </c>
      <c r="C823" s="10">
        <v>44079</v>
      </c>
      <c r="D823" s="5">
        <v>550</v>
      </c>
      <c r="E823" s="5">
        <v>934</v>
      </c>
      <c r="F823" s="40">
        <v>38.146500000000003</v>
      </c>
      <c r="G823" s="40">
        <v>20980.575000000001</v>
      </c>
      <c r="H823" t="str">
        <f>VLOOKUP(Table8[[#This Row],[Supplier]],Table37[[Vendor_ID]:[Reputation Test]],12,0)</f>
        <v>F</v>
      </c>
      <c r="I823">
        <f>VLOOKUP(Table8[[#This Row],[PurchaseOrderID]],Purchase_Order!$A$2:$E$1228,5,0)</f>
        <v>1684</v>
      </c>
      <c r="K823">
        <f>COUNTIFS(Table37[ProductID],Table8[[#This Row],[ProductID]],Table37[Reputation Test],Table8[[#This Row],[REPUTASI]],Table37[Price],"&lt;"&amp;Table8[[#This Row],[UnitPrice]])</f>
        <v>2</v>
      </c>
      <c r="L823" s="80" t="str">
        <f>IF(Table8[[#This Row],[test]]&gt;0,"Ada vendor yang menjual produk dengan harga lebih murah","")</f>
        <v>Ada vendor yang menjual produk dengan harga lebih murah</v>
      </c>
    </row>
    <row r="824" spans="1:12" x14ac:dyDescent="0.25">
      <c r="A824" s="4">
        <v>658</v>
      </c>
      <c r="B824" s="4">
        <v>1467</v>
      </c>
      <c r="C824" s="11">
        <v>44079</v>
      </c>
      <c r="D824" s="4">
        <v>3</v>
      </c>
      <c r="E824" s="4">
        <v>431</v>
      </c>
      <c r="F824" s="41">
        <v>41.380499999999998</v>
      </c>
      <c r="G824" s="41">
        <v>124.14149999999999</v>
      </c>
      <c r="H824" t="str">
        <f>VLOOKUP(Table8[[#This Row],[Supplier]],Table37[[Vendor_ID]:[Reputation Test]],12,0)</f>
        <v>B</v>
      </c>
      <c r="I824">
        <f>VLOOKUP(Table8[[#This Row],[PurchaseOrderID]],Purchase_Order!$A$2:$E$1228,5,0)</f>
        <v>1534</v>
      </c>
      <c r="K824">
        <f>COUNTIFS(Table37[ProductID],Table8[[#This Row],[ProductID]],Table37[Reputation Test],Table8[[#This Row],[REPUTASI]],Table37[Price],"&lt;"&amp;Table8[[#This Row],[UnitPrice]])</f>
        <v>3</v>
      </c>
      <c r="L824" s="80" t="str">
        <f>IF(Table8[[#This Row],[test]]&gt;0,"Ada vendor yang menjual produk dengan harga lebih murah","")</f>
        <v>Ada vendor yang menjual produk dengan harga lebih murah</v>
      </c>
    </row>
    <row r="825" spans="1:12" x14ac:dyDescent="0.25">
      <c r="A825" s="5">
        <v>658</v>
      </c>
      <c r="B825" s="5">
        <v>1468</v>
      </c>
      <c r="C825" s="10">
        <v>44079</v>
      </c>
      <c r="D825" s="5">
        <v>3</v>
      </c>
      <c r="E825" s="5">
        <v>432</v>
      </c>
      <c r="F825" s="40">
        <v>39.280500000000004</v>
      </c>
      <c r="G825" s="40">
        <v>117.8415</v>
      </c>
      <c r="H825" t="str">
        <f>VLOOKUP(Table8[[#This Row],[Supplier]],Table37[[Vendor_ID]:[Reputation Test]],12,0)</f>
        <v>B</v>
      </c>
      <c r="I825">
        <f>VLOOKUP(Table8[[#This Row],[PurchaseOrderID]],Purchase_Order!$A$2:$E$1228,5,0)</f>
        <v>1534</v>
      </c>
      <c r="K825">
        <f>COUNTIFS(Table37[ProductID],Table8[[#This Row],[ProductID]],Table37[Reputation Test],Table8[[#This Row],[REPUTASI]],Table37[Price],"&lt;"&amp;Table8[[#This Row],[UnitPrice]])</f>
        <v>3</v>
      </c>
      <c r="L825" s="80" t="str">
        <f>IF(Table8[[#This Row],[test]]&gt;0,"Ada vendor yang menjual produk dengan harga lebih murah","")</f>
        <v>Ada vendor yang menjual produk dengan harga lebih murah</v>
      </c>
    </row>
    <row r="826" spans="1:12" x14ac:dyDescent="0.25">
      <c r="A826" s="4">
        <v>658</v>
      </c>
      <c r="B826" s="4">
        <v>1469</v>
      </c>
      <c r="C826" s="11">
        <v>44079</v>
      </c>
      <c r="D826" s="4">
        <v>3</v>
      </c>
      <c r="E826" s="4">
        <v>433</v>
      </c>
      <c r="F826" s="41">
        <v>43.554000000000002</v>
      </c>
      <c r="G826" s="41">
        <v>130.66200000000001</v>
      </c>
      <c r="H826" t="str">
        <f>VLOOKUP(Table8[[#This Row],[Supplier]],Table37[[Vendor_ID]:[Reputation Test]],12,0)</f>
        <v>B</v>
      </c>
      <c r="I826">
        <f>VLOOKUP(Table8[[#This Row],[PurchaseOrderID]],Purchase_Order!$A$2:$E$1228,5,0)</f>
        <v>1534</v>
      </c>
      <c r="K826">
        <f>COUNTIFS(Table37[ProductID],Table8[[#This Row],[ProductID]],Table37[Reputation Test],Table8[[#This Row],[REPUTASI]],Table37[Price],"&lt;"&amp;Table8[[#This Row],[UnitPrice]])</f>
        <v>3</v>
      </c>
      <c r="L826" s="80" t="str">
        <f>IF(Table8[[#This Row],[test]]&gt;0,"Ada vendor yang menjual produk dengan harga lebih murah","")</f>
        <v>Ada vendor yang menjual produk dengan harga lebih murah</v>
      </c>
    </row>
    <row r="827" spans="1:12" x14ac:dyDescent="0.25">
      <c r="A827" s="5">
        <v>658</v>
      </c>
      <c r="B827" s="5">
        <v>1470</v>
      </c>
      <c r="C827" s="10">
        <v>44079</v>
      </c>
      <c r="D827" s="5">
        <v>3</v>
      </c>
      <c r="E827" s="5">
        <v>434</v>
      </c>
      <c r="F827" s="40">
        <v>39.280500000000004</v>
      </c>
      <c r="G827" s="40">
        <v>117.8415</v>
      </c>
      <c r="H827" t="str">
        <f>VLOOKUP(Table8[[#This Row],[Supplier]],Table37[[Vendor_ID]:[Reputation Test]],12,0)</f>
        <v>B</v>
      </c>
      <c r="I827">
        <f>VLOOKUP(Table8[[#This Row],[PurchaseOrderID]],Purchase_Order!$A$2:$E$1228,5,0)</f>
        <v>1534</v>
      </c>
      <c r="K827">
        <f>COUNTIFS(Table37[ProductID],Table8[[#This Row],[ProductID]],Table37[Reputation Test],Table8[[#This Row],[REPUTASI]],Table37[Price],"&lt;"&amp;Table8[[#This Row],[UnitPrice]])</f>
        <v>3</v>
      </c>
      <c r="L827" s="80" t="str">
        <f>IF(Table8[[#This Row],[test]]&gt;0,"Ada vendor yang menjual produk dengan harga lebih murah","")</f>
        <v>Ada vendor yang menjual produk dengan harga lebih murah</v>
      </c>
    </row>
    <row r="828" spans="1:12" x14ac:dyDescent="0.25">
      <c r="A828" s="4">
        <v>658</v>
      </c>
      <c r="B828" s="4">
        <v>1471</v>
      </c>
      <c r="C828" s="11">
        <v>44079</v>
      </c>
      <c r="D828" s="4">
        <v>3</v>
      </c>
      <c r="E828" s="4">
        <v>435</v>
      </c>
      <c r="F828" s="41">
        <v>37.180500000000002</v>
      </c>
      <c r="G828" s="41">
        <v>111.5415</v>
      </c>
      <c r="H828" t="str">
        <f>VLOOKUP(Table8[[#This Row],[Supplier]],Table37[[Vendor_ID]:[Reputation Test]],12,0)</f>
        <v>B</v>
      </c>
      <c r="I828">
        <f>VLOOKUP(Table8[[#This Row],[PurchaseOrderID]],Purchase_Order!$A$2:$E$1228,5,0)</f>
        <v>1534</v>
      </c>
      <c r="K828">
        <f>COUNTIFS(Table37[ProductID],Table8[[#This Row],[ProductID]],Table37[Reputation Test],Table8[[#This Row],[REPUTASI]],Table37[Price],"&lt;"&amp;Table8[[#This Row],[UnitPrice]])</f>
        <v>3</v>
      </c>
      <c r="L828" s="80" t="str">
        <f>IF(Table8[[#This Row],[test]]&gt;0,"Ada vendor yang menjual produk dengan harga lebih murah","")</f>
        <v>Ada vendor yang menjual produk dengan harga lebih murah</v>
      </c>
    </row>
    <row r="829" spans="1:12" x14ac:dyDescent="0.25">
      <c r="A829" s="5">
        <v>659</v>
      </c>
      <c r="B829" s="5">
        <v>1472</v>
      </c>
      <c r="C829" s="10">
        <v>44079</v>
      </c>
      <c r="D829" s="5">
        <v>3</v>
      </c>
      <c r="E829" s="5">
        <v>341</v>
      </c>
      <c r="F829" s="40">
        <v>47.575499999999998</v>
      </c>
      <c r="G829" s="40">
        <v>142.72649999999999</v>
      </c>
      <c r="H829" t="str">
        <f>VLOOKUP(Table8[[#This Row],[Supplier]],Table37[[Vendor_ID]:[Reputation Test]],12,0)</f>
        <v>A</v>
      </c>
      <c r="I829">
        <f>VLOOKUP(Table8[[#This Row],[PurchaseOrderID]],Purchase_Order!$A$2:$E$1228,5,0)</f>
        <v>1614</v>
      </c>
      <c r="K829">
        <f>COUNTIFS(Table37[ProductID],Table8[[#This Row],[ProductID]],Table37[Reputation Test],Table8[[#This Row],[REPUTASI]],Table37[Price],"&lt;"&amp;Table8[[#This Row],[UnitPrice]])</f>
        <v>3</v>
      </c>
      <c r="L829" s="80" t="str">
        <f>IF(Table8[[#This Row],[test]]&gt;0,"Ada vendor yang menjual produk dengan harga lebih murah","")</f>
        <v>Ada vendor yang menjual produk dengan harga lebih murah</v>
      </c>
    </row>
    <row r="830" spans="1:12" x14ac:dyDescent="0.25">
      <c r="A830" s="4">
        <v>659</v>
      </c>
      <c r="B830" s="4">
        <v>1473</v>
      </c>
      <c r="C830" s="11">
        <v>44079</v>
      </c>
      <c r="D830" s="4">
        <v>3</v>
      </c>
      <c r="E830" s="4">
        <v>342</v>
      </c>
      <c r="F830" s="41">
        <v>45.475499999999997</v>
      </c>
      <c r="G830" s="41">
        <v>136.4265</v>
      </c>
      <c r="H830" t="str">
        <f>VLOOKUP(Table8[[#This Row],[Supplier]],Table37[[Vendor_ID]:[Reputation Test]],12,0)</f>
        <v>A</v>
      </c>
      <c r="I830">
        <f>VLOOKUP(Table8[[#This Row],[PurchaseOrderID]],Purchase_Order!$A$2:$E$1228,5,0)</f>
        <v>1614</v>
      </c>
      <c r="K830">
        <f>COUNTIFS(Table37[ProductID],Table8[[#This Row],[ProductID]],Table37[Reputation Test],Table8[[#This Row],[REPUTASI]],Table37[Price],"&lt;"&amp;Table8[[#This Row],[UnitPrice]])</f>
        <v>3</v>
      </c>
      <c r="L830" s="80" t="str">
        <f>IF(Table8[[#This Row],[test]]&gt;0,"Ada vendor yang menjual produk dengan harga lebih murah","")</f>
        <v>Ada vendor yang menjual produk dengan harga lebih murah</v>
      </c>
    </row>
    <row r="831" spans="1:12" x14ac:dyDescent="0.25">
      <c r="A831" s="5">
        <v>659</v>
      </c>
      <c r="B831" s="5">
        <v>1474</v>
      </c>
      <c r="C831" s="10">
        <v>44079</v>
      </c>
      <c r="D831" s="5">
        <v>3</v>
      </c>
      <c r="E831" s="5">
        <v>343</v>
      </c>
      <c r="F831" s="40">
        <v>49.749000000000002</v>
      </c>
      <c r="G831" s="40">
        <v>149.24700000000001</v>
      </c>
      <c r="H831" t="str">
        <f>VLOOKUP(Table8[[#This Row],[Supplier]],Table37[[Vendor_ID]:[Reputation Test]],12,0)</f>
        <v>A</v>
      </c>
      <c r="I831">
        <f>VLOOKUP(Table8[[#This Row],[PurchaseOrderID]],Purchase_Order!$A$2:$E$1228,5,0)</f>
        <v>1614</v>
      </c>
      <c r="K831">
        <f>COUNTIFS(Table37[ProductID],Table8[[#This Row],[ProductID]],Table37[Reputation Test],Table8[[#This Row],[REPUTASI]],Table37[Price],"&lt;"&amp;Table8[[#This Row],[UnitPrice]])</f>
        <v>3</v>
      </c>
      <c r="L831" s="80" t="str">
        <f>IF(Table8[[#This Row],[test]]&gt;0,"Ada vendor yang menjual produk dengan harga lebih murah","")</f>
        <v>Ada vendor yang menjual produk dengan harga lebih murah</v>
      </c>
    </row>
    <row r="832" spans="1:12" x14ac:dyDescent="0.25">
      <c r="A832" s="4">
        <v>659</v>
      </c>
      <c r="B832" s="4">
        <v>1475</v>
      </c>
      <c r="C832" s="11">
        <v>44079</v>
      </c>
      <c r="D832" s="4">
        <v>3</v>
      </c>
      <c r="E832" s="4">
        <v>344</v>
      </c>
      <c r="F832" s="41">
        <v>45.475499999999997</v>
      </c>
      <c r="G832" s="41">
        <v>136.4265</v>
      </c>
      <c r="H832" t="str">
        <f>VLOOKUP(Table8[[#This Row],[Supplier]],Table37[[Vendor_ID]:[Reputation Test]],12,0)</f>
        <v>A</v>
      </c>
      <c r="I832">
        <f>VLOOKUP(Table8[[#This Row],[PurchaseOrderID]],Purchase_Order!$A$2:$E$1228,5,0)</f>
        <v>1614</v>
      </c>
      <c r="K832">
        <f>COUNTIFS(Table37[ProductID],Table8[[#This Row],[ProductID]],Table37[Reputation Test],Table8[[#This Row],[REPUTASI]],Table37[Price],"&lt;"&amp;Table8[[#This Row],[UnitPrice]])</f>
        <v>3</v>
      </c>
      <c r="L832" s="80" t="str">
        <f>IF(Table8[[#This Row],[test]]&gt;0,"Ada vendor yang menjual produk dengan harga lebih murah","")</f>
        <v>Ada vendor yang menjual produk dengan harga lebih murah</v>
      </c>
    </row>
    <row r="833" spans="1:12" x14ac:dyDescent="0.25">
      <c r="A833" s="5">
        <v>659</v>
      </c>
      <c r="B833" s="5">
        <v>1476</v>
      </c>
      <c r="C833" s="10">
        <v>44079</v>
      </c>
      <c r="D833" s="5">
        <v>3</v>
      </c>
      <c r="E833" s="5">
        <v>345</v>
      </c>
      <c r="F833" s="40">
        <v>43.375500000000002</v>
      </c>
      <c r="G833" s="40">
        <v>130.12649999999999</v>
      </c>
      <c r="H833" t="str">
        <f>VLOOKUP(Table8[[#This Row],[Supplier]],Table37[[Vendor_ID]:[Reputation Test]],12,0)</f>
        <v>A</v>
      </c>
      <c r="I833">
        <f>VLOOKUP(Table8[[#This Row],[PurchaseOrderID]],Purchase_Order!$A$2:$E$1228,5,0)</f>
        <v>1614</v>
      </c>
      <c r="K833">
        <f>COUNTIFS(Table37[ProductID],Table8[[#This Row],[ProductID]],Table37[Reputation Test],Table8[[#This Row],[REPUTASI]],Table37[Price],"&lt;"&amp;Table8[[#This Row],[UnitPrice]])</f>
        <v>3</v>
      </c>
      <c r="L833" s="80" t="str">
        <f>IF(Table8[[#This Row],[test]]&gt;0,"Ada vendor yang menjual produk dengan harga lebih murah","")</f>
        <v>Ada vendor yang menjual produk dengan harga lebih murah</v>
      </c>
    </row>
    <row r="834" spans="1:12" x14ac:dyDescent="0.25">
      <c r="A834" s="4">
        <v>660</v>
      </c>
      <c r="B834" s="4">
        <v>1477</v>
      </c>
      <c r="C834" s="11">
        <v>44079</v>
      </c>
      <c r="D834" s="4">
        <v>550</v>
      </c>
      <c r="E834" s="4">
        <v>931</v>
      </c>
      <c r="F834" s="41">
        <v>34.345500000000001</v>
      </c>
      <c r="G834" s="41">
        <v>18890.025000000001</v>
      </c>
      <c r="H834" t="str">
        <f>VLOOKUP(Table8[[#This Row],[Supplier]],Table37[[Vendor_ID]:[Reputation Test]],12,0)</f>
        <v>F</v>
      </c>
      <c r="I834">
        <f>VLOOKUP(Table8[[#This Row],[PurchaseOrderID]],Purchase_Order!$A$2:$E$1228,5,0)</f>
        <v>1588</v>
      </c>
      <c r="K834">
        <f>COUNTIFS(Table37[ProductID],Table8[[#This Row],[ProductID]],Table37[Reputation Test],Table8[[#This Row],[REPUTASI]],Table37[Price],"&lt;"&amp;Table8[[#This Row],[UnitPrice]])</f>
        <v>2</v>
      </c>
      <c r="L834" s="80" t="str">
        <f>IF(Table8[[#This Row],[test]]&gt;0,"Ada vendor yang menjual produk dengan harga lebih murah","")</f>
        <v>Ada vendor yang menjual produk dengan harga lebih murah</v>
      </c>
    </row>
    <row r="835" spans="1:12" x14ac:dyDescent="0.25">
      <c r="A835" s="5">
        <v>660</v>
      </c>
      <c r="B835" s="5">
        <v>1478</v>
      </c>
      <c r="C835" s="10">
        <v>44079</v>
      </c>
      <c r="D835" s="5">
        <v>550</v>
      </c>
      <c r="E835" s="5">
        <v>932</v>
      </c>
      <c r="F835" s="40">
        <v>39.238500000000002</v>
      </c>
      <c r="G835" s="40">
        <v>21581.174999999999</v>
      </c>
      <c r="H835" t="str">
        <f>VLOOKUP(Table8[[#This Row],[Supplier]],Table37[[Vendor_ID]:[Reputation Test]],12,0)</f>
        <v>F</v>
      </c>
      <c r="I835">
        <f>VLOOKUP(Table8[[#This Row],[PurchaseOrderID]],Purchase_Order!$A$2:$E$1228,5,0)</f>
        <v>1588</v>
      </c>
      <c r="K835">
        <f>COUNTIFS(Table37[ProductID],Table8[[#This Row],[ProductID]],Table37[Reputation Test],Table8[[#This Row],[REPUTASI]],Table37[Price],"&lt;"&amp;Table8[[#This Row],[UnitPrice]])</f>
        <v>2</v>
      </c>
      <c r="L835" s="80" t="str">
        <f>IF(Table8[[#This Row],[test]]&gt;0,"Ada vendor yang menjual produk dengan harga lebih murah","")</f>
        <v>Ada vendor yang menjual produk dengan harga lebih murah</v>
      </c>
    </row>
    <row r="836" spans="1:12" x14ac:dyDescent="0.25">
      <c r="A836" s="4">
        <v>661</v>
      </c>
      <c r="B836" s="4">
        <v>1479</v>
      </c>
      <c r="C836" s="11">
        <v>44079</v>
      </c>
      <c r="D836" s="4">
        <v>3</v>
      </c>
      <c r="E836" s="4">
        <v>343</v>
      </c>
      <c r="F836" s="41">
        <v>49.643999999999998</v>
      </c>
      <c r="G836" s="41">
        <v>148.93199999999999</v>
      </c>
      <c r="H836" t="str">
        <f>VLOOKUP(Table8[[#This Row],[Supplier]],Table37[[Vendor_ID]:[Reputation Test]],12,0)</f>
        <v>A</v>
      </c>
      <c r="I836">
        <f>VLOOKUP(Table8[[#This Row],[PurchaseOrderID]],Purchase_Order!$A$2:$E$1228,5,0)</f>
        <v>1622</v>
      </c>
      <c r="K836">
        <f>COUNTIFS(Table37[ProductID],Table8[[#This Row],[ProductID]],Table37[Reputation Test],Table8[[#This Row],[REPUTASI]],Table37[Price],"&lt;"&amp;Table8[[#This Row],[UnitPrice]])</f>
        <v>3</v>
      </c>
      <c r="L836" s="80" t="str">
        <f>IF(Table8[[#This Row],[test]]&gt;0,"Ada vendor yang menjual produk dengan harga lebih murah","")</f>
        <v>Ada vendor yang menjual produk dengan harga lebih murah</v>
      </c>
    </row>
    <row r="837" spans="1:12" x14ac:dyDescent="0.25">
      <c r="A837" s="5">
        <v>661</v>
      </c>
      <c r="B837" s="5">
        <v>1480</v>
      </c>
      <c r="C837" s="10">
        <v>44079</v>
      </c>
      <c r="D837" s="5">
        <v>3</v>
      </c>
      <c r="E837" s="5">
        <v>344</v>
      </c>
      <c r="F837" s="40">
        <v>45.3705</v>
      </c>
      <c r="G837" s="40">
        <v>136.11150000000001</v>
      </c>
      <c r="H837" t="str">
        <f>VLOOKUP(Table8[[#This Row],[Supplier]],Table37[[Vendor_ID]:[Reputation Test]],12,0)</f>
        <v>A</v>
      </c>
      <c r="I837">
        <f>VLOOKUP(Table8[[#This Row],[PurchaseOrderID]],Purchase_Order!$A$2:$E$1228,5,0)</f>
        <v>1622</v>
      </c>
      <c r="K837">
        <f>COUNTIFS(Table37[ProductID],Table8[[#This Row],[ProductID]],Table37[Reputation Test],Table8[[#This Row],[REPUTASI]],Table37[Price],"&lt;"&amp;Table8[[#This Row],[UnitPrice]])</f>
        <v>3</v>
      </c>
      <c r="L837" s="80" t="str">
        <f>IF(Table8[[#This Row],[test]]&gt;0,"Ada vendor yang menjual produk dengan harga lebih murah","")</f>
        <v>Ada vendor yang menjual produk dengan harga lebih murah</v>
      </c>
    </row>
    <row r="838" spans="1:12" x14ac:dyDescent="0.25">
      <c r="A838" s="4">
        <v>661</v>
      </c>
      <c r="B838" s="4">
        <v>1481</v>
      </c>
      <c r="C838" s="11">
        <v>44079</v>
      </c>
      <c r="D838" s="4">
        <v>3</v>
      </c>
      <c r="E838" s="4">
        <v>345</v>
      </c>
      <c r="F838" s="41">
        <v>43.270499999999998</v>
      </c>
      <c r="G838" s="41">
        <v>129.8115</v>
      </c>
      <c r="H838" t="str">
        <f>VLOOKUP(Table8[[#This Row],[Supplier]],Table37[[Vendor_ID]:[Reputation Test]],12,0)</f>
        <v>A</v>
      </c>
      <c r="I838">
        <f>VLOOKUP(Table8[[#This Row],[PurchaseOrderID]],Purchase_Order!$A$2:$E$1228,5,0)</f>
        <v>1622</v>
      </c>
      <c r="K838">
        <f>COUNTIFS(Table37[ProductID],Table8[[#This Row],[ProductID]],Table37[Reputation Test],Table8[[#This Row],[REPUTASI]],Table37[Price],"&lt;"&amp;Table8[[#This Row],[UnitPrice]])</f>
        <v>3</v>
      </c>
      <c r="L838" s="80" t="str">
        <f>IF(Table8[[#This Row],[test]]&gt;0,"Ada vendor yang menjual produk dengan harga lebih murah","")</f>
        <v>Ada vendor yang menjual produk dengan harga lebih murah</v>
      </c>
    </row>
    <row r="839" spans="1:12" x14ac:dyDescent="0.25">
      <c r="A839" s="5">
        <v>661</v>
      </c>
      <c r="B839" s="5">
        <v>1482</v>
      </c>
      <c r="C839" s="10">
        <v>44079</v>
      </c>
      <c r="D839" s="5">
        <v>3</v>
      </c>
      <c r="E839" s="5">
        <v>346</v>
      </c>
      <c r="F839" s="40">
        <v>47.543999999999997</v>
      </c>
      <c r="G839" s="40">
        <v>142.63200000000001</v>
      </c>
      <c r="H839" t="str">
        <f>VLOOKUP(Table8[[#This Row],[Supplier]],Table37[[Vendor_ID]:[Reputation Test]],12,0)</f>
        <v>A</v>
      </c>
      <c r="I839">
        <f>VLOOKUP(Table8[[#This Row],[PurchaseOrderID]],Purchase_Order!$A$2:$E$1228,5,0)</f>
        <v>1622</v>
      </c>
      <c r="K839">
        <f>COUNTIFS(Table37[ProductID],Table8[[#This Row],[ProductID]],Table37[Reputation Test],Table8[[#This Row],[REPUTASI]],Table37[Price],"&lt;"&amp;Table8[[#This Row],[UnitPrice]])</f>
        <v>3</v>
      </c>
      <c r="L839" s="80" t="str">
        <f>IF(Table8[[#This Row],[test]]&gt;0,"Ada vendor yang menjual produk dengan harga lebih murah","")</f>
        <v>Ada vendor yang menjual produk dengan harga lebih murah</v>
      </c>
    </row>
    <row r="840" spans="1:12" x14ac:dyDescent="0.25">
      <c r="A840" s="4">
        <v>662</v>
      </c>
      <c r="B840" s="4">
        <v>1483</v>
      </c>
      <c r="C840" s="11">
        <v>44079</v>
      </c>
      <c r="D840" s="4">
        <v>550</v>
      </c>
      <c r="E840" s="4">
        <v>928</v>
      </c>
      <c r="F840" s="41">
        <v>32.770499999999998</v>
      </c>
      <c r="G840" s="41">
        <v>18023.775000000001</v>
      </c>
      <c r="H840" t="str">
        <f>VLOOKUP(Table8[[#This Row],[Supplier]],Table37[[Vendor_ID]:[Reputation Test]],12,0)</f>
        <v>F</v>
      </c>
      <c r="I840">
        <f>VLOOKUP(Table8[[#This Row],[PurchaseOrderID]],Purchase_Order!$A$2:$E$1228,5,0)</f>
        <v>1632</v>
      </c>
      <c r="K840">
        <f>COUNTIFS(Table37[ProductID],Table8[[#This Row],[ProductID]],Table37[Reputation Test],Table8[[#This Row],[REPUTASI]],Table37[Price],"&lt;"&amp;Table8[[#This Row],[UnitPrice]])</f>
        <v>2</v>
      </c>
      <c r="L840" s="80" t="str">
        <f>IF(Table8[[#This Row],[test]]&gt;0,"Ada vendor yang menjual produk dengan harga lebih murah","")</f>
        <v>Ada vendor yang menjual produk dengan harga lebih murah</v>
      </c>
    </row>
    <row r="841" spans="1:12" x14ac:dyDescent="0.25">
      <c r="A841" s="5">
        <v>662</v>
      </c>
      <c r="B841" s="5">
        <v>1484</v>
      </c>
      <c r="C841" s="10">
        <v>44079</v>
      </c>
      <c r="D841" s="5">
        <v>550</v>
      </c>
      <c r="E841" s="5">
        <v>929</v>
      </c>
      <c r="F841" s="40">
        <v>37.085999999999999</v>
      </c>
      <c r="G841" s="40">
        <v>20397.3</v>
      </c>
      <c r="H841" t="str">
        <f>VLOOKUP(Table8[[#This Row],[Supplier]],Table37[[Vendor_ID]:[Reputation Test]],12,0)</f>
        <v>F</v>
      </c>
      <c r="I841">
        <f>VLOOKUP(Table8[[#This Row],[PurchaseOrderID]],Purchase_Order!$A$2:$E$1228,5,0)</f>
        <v>1632</v>
      </c>
      <c r="K841">
        <f>COUNTIFS(Table37[ProductID],Table8[[#This Row],[ProductID]],Table37[Reputation Test],Table8[[#This Row],[REPUTASI]],Table37[Price],"&lt;"&amp;Table8[[#This Row],[UnitPrice]])</f>
        <v>2</v>
      </c>
      <c r="L841" s="80" t="str">
        <f>IF(Table8[[#This Row],[test]]&gt;0,"Ada vendor yang menjual produk dengan harga lebih murah","")</f>
        <v>Ada vendor yang menjual produk dengan harga lebih murah</v>
      </c>
    </row>
    <row r="842" spans="1:12" x14ac:dyDescent="0.25">
      <c r="A842" s="4">
        <v>663</v>
      </c>
      <c r="B842" s="4">
        <v>1485</v>
      </c>
      <c r="C842" s="11">
        <v>44079</v>
      </c>
      <c r="D842" s="4">
        <v>550</v>
      </c>
      <c r="E842" s="4">
        <v>332</v>
      </c>
      <c r="F842" s="41">
        <v>10.815</v>
      </c>
      <c r="G842" s="41">
        <v>5948.25</v>
      </c>
      <c r="H842" t="str">
        <f>VLOOKUP(Table8[[#This Row],[Supplier]],Table37[[Vendor_ID]:[Reputation Test]],12,0)</f>
        <v>F</v>
      </c>
      <c r="I842">
        <f>VLOOKUP(Table8[[#This Row],[PurchaseOrderID]],Purchase_Order!$A$2:$E$1228,5,0)</f>
        <v>1608</v>
      </c>
      <c r="K842">
        <f>COUNTIFS(Table37[ProductID],Table8[[#This Row],[ProductID]],Table37[Reputation Test],Table8[[#This Row],[REPUTASI]],Table37[Price],"&lt;"&amp;Table8[[#This Row],[UnitPrice]])</f>
        <v>1</v>
      </c>
      <c r="L842" s="80" t="str">
        <f>IF(Table8[[#This Row],[test]]&gt;0,"Ada vendor yang menjual produk dengan harga lebih murah","")</f>
        <v>Ada vendor yang menjual produk dengan harga lebih murah</v>
      </c>
    </row>
    <row r="843" spans="1:12" x14ac:dyDescent="0.25">
      <c r="A843" s="5">
        <v>664</v>
      </c>
      <c r="B843" s="5">
        <v>1486</v>
      </c>
      <c r="C843" s="10">
        <v>44079</v>
      </c>
      <c r="D843" s="5">
        <v>550</v>
      </c>
      <c r="E843" s="5">
        <v>948</v>
      </c>
      <c r="F843" s="40">
        <v>82.834500000000006</v>
      </c>
      <c r="G843" s="40">
        <v>45558.974999999999</v>
      </c>
      <c r="H843" t="str">
        <f>VLOOKUP(Table8[[#This Row],[Supplier]],Table37[[Vendor_ID]:[Reputation Test]],12,0)</f>
        <v>F</v>
      </c>
      <c r="I843">
        <f>VLOOKUP(Table8[[#This Row],[PurchaseOrderID]],Purchase_Order!$A$2:$E$1228,5,0)</f>
        <v>1576</v>
      </c>
      <c r="K843">
        <f>COUNTIFS(Table37[ProductID],Table8[[#This Row],[ProductID]],Table37[Reputation Test],Table8[[#This Row],[REPUTASI]],Table37[Price],"&lt;"&amp;Table8[[#This Row],[UnitPrice]])</f>
        <v>1</v>
      </c>
      <c r="L843" s="80" t="str">
        <f>IF(Table8[[#This Row],[test]]&gt;0,"Ada vendor yang menjual produk dengan harga lebih murah","")</f>
        <v>Ada vendor yang menjual produk dengan harga lebih murah</v>
      </c>
    </row>
    <row r="844" spans="1:12" x14ac:dyDescent="0.25">
      <c r="A844" s="4">
        <v>664</v>
      </c>
      <c r="B844" s="4">
        <v>1487</v>
      </c>
      <c r="C844" s="11">
        <v>44079</v>
      </c>
      <c r="D844" s="4">
        <v>550</v>
      </c>
      <c r="E844" s="4">
        <v>907</v>
      </c>
      <c r="F844" s="41">
        <v>82.834500000000006</v>
      </c>
      <c r="G844" s="41">
        <v>45558.974999999999</v>
      </c>
      <c r="H844" t="str">
        <f>VLOOKUP(Table8[[#This Row],[Supplier]],Table37[[Vendor_ID]:[Reputation Test]],12,0)</f>
        <v>F</v>
      </c>
      <c r="I844">
        <f>VLOOKUP(Table8[[#This Row],[PurchaseOrderID]],Purchase_Order!$A$2:$E$1228,5,0)</f>
        <v>1576</v>
      </c>
      <c r="K844">
        <f>COUNTIFS(Table37[ProductID],Table8[[#This Row],[ProductID]],Table37[Reputation Test],Table8[[#This Row],[REPUTASI]],Table37[Price],"&lt;"&amp;Table8[[#This Row],[UnitPrice]])</f>
        <v>1</v>
      </c>
      <c r="L844" s="80" t="str">
        <f>IF(Table8[[#This Row],[test]]&gt;0,"Ada vendor yang menjual produk dengan harga lebih murah","")</f>
        <v>Ada vendor yang menjual produk dengan harga lebih murah</v>
      </c>
    </row>
    <row r="845" spans="1:12" x14ac:dyDescent="0.25">
      <c r="A845" s="5">
        <v>665</v>
      </c>
      <c r="B845" s="5">
        <v>1488</v>
      </c>
      <c r="C845" s="10">
        <v>44079</v>
      </c>
      <c r="D845" s="5">
        <v>1250</v>
      </c>
      <c r="E845" s="5">
        <v>325</v>
      </c>
      <c r="F845" s="40">
        <v>0.21</v>
      </c>
      <c r="G845" s="40">
        <v>262.5</v>
      </c>
      <c r="H845" t="str">
        <f>VLOOKUP(Table8[[#This Row],[Supplier]],Table37[[Vendor_ID]:[Reputation Test]],12,0)</f>
        <v>F</v>
      </c>
      <c r="I845">
        <f>VLOOKUP(Table8[[#This Row],[PurchaseOrderID]],Purchase_Order!$A$2:$E$1228,5,0)</f>
        <v>1590</v>
      </c>
      <c r="K845">
        <f>COUNTIFS(Table37[ProductID],Table8[[#This Row],[ProductID]],Table37[Reputation Test],Table8[[#This Row],[REPUTASI]],Table37[Price],"&lt;"&amp;Table8[[#This Row],[UnitPrice]])</f>
        <v>1</v>
      </c>
      <c r="L845" s="80" t="str">
        <f>IF(Table8[[#This Row],[test]]&gt;0,"Ada vendor yang menjual produk dengan harga lebih murah","")</f>
        <v>Ada vendor yang menjual produk dengan harga lebih murah</v>
      </c>
    </row>
    <row r="846" spans="1:12" x14ac:dyDescent="0.25">
      <c r="A846" s="4">
        <v>665</v>
      </c>
      <c r="B846" s="4">
        <v>1489</v>
      </c>
      <c r="C846" s="11">
        <v>44079</v>
      </c>
      <c r="D846" s="4">
        <v>1250</v>
      </c>
      <c r="E846" s="4">
        <v>326</v>
      </c>
      <c r="F846" s="41">
        <v>0.21</v>
      </c>
      <c r="G846" s="41">
        <v>262.5</v>
      </c>
      <c r="H846" t="str">
        <f>VLOOKUP(Table8[[#This Row],[Supplier]],Table37[[Vendor_ID]:[Reputation Test]],12,0)</f>
        <v>F</v>
      </c>
      <c r="I846">
        <f>VLOOKUP(Table8[[#This Row],[PurchaseOrderID]],Purchase_Order!$A$2:$E$1228,5,0)</f>
        <v>1590</v>
      </c>
      <c r="K846">
        <f>COUNTIFS(Table37[ProductID],Table8[[#This Row],[ProductID]],Table37[Reputation Test],Table8[[#This Row],[REPUTASI]],Table37[Price],"&lt;"&amp;Table8[[#This Row],[UnitPrice]])</f>
        <v>1</v>
      </c>
      <c r="L846" s="80" t="str">
        <f>IF(Table8[[#This Row],[test]]&gt;0,"Ada vendor yang menjual produk dengan harga lebih murah","")</f>
        <v>Ada vendor yang menjual produk dengan harga lebih murah</v>
      </c>
    </row>
    <row r="847" spans="1:12" x14ac:dyDescent="0.25">
      <c r="A847" s="5">
        <v>666</v>
      </c>
      <c r="B847" s="5">
        <v>1490</v>
      </c>
      <c r="C847" s="10">
        <v>44079</v>
      </c>
      <c r="D847" s="5">
        <v>3</v>
      </c>
      <c r="E847" s="5">
        <v>320</v>
      </c>
      <c r="F847" s="40">
        <v>49.643999999999998</v>
      </c>
      <c r="G847" s="40">
        <v>148.93199999999999</v>
      </c>
      <c r="H847" t="str">
        <f>VLOOKUP(Table8[[#This Row],[Supplier]],Table37[[Vendor_ID]:[Reputation Test]],12,0)</f>
        <v>B</v>
      </c>
      <c r="I847">
        <f>VLOOKUP(Table8[[#This Row],[PurchaseOrderID]],Purchase_Order!$A$2:$E$1228,5,0)</f>
        <v>1514</v>
      </c>
      <c r="K847">
        <f>COUNTIFS(Table37[ProductID],Table8[[#This Row],[ProductID]],Table37[Reputation Test],Table8[[#This Row],[REPUTASI]],Table37[Price],"&lt;"&amp;Table8[[#This Row],[UnitPrice]])</f>
        <v>2</v>
      </c>
      <c r="L847" s="80" t="str">
        <f>IF(Table8[[#This Row],[test]]&gt;0,"Ada vendor yang menjual produk dengan harga lebih murah","")</f>
        <v>Ada vendor yang menjual produk dengan harga lebih murah</v>
      </c>
    </row>
    <row r="848" spans="1:12" x14ac:dyDescent="0.25">
      <c r="A848" s="4">
        <v>666</v>
      </c>
      <c r="B848" s="4">
        <v>1491</v>
      </c>
      <c r="C848" s="11">
        <v>44079</v>
      </c>
      <c r="D848" s="4">
        <v>3</v>
      </c>
      <c r="E848" s="4">
        <v>321</v>
      </c>
      <c r="F848" s="41">
        <v>44.320500000000003</v>
      </c>
      <c r="G848" s="41">
        <v>132.9615</v>
      </c>
      <c r="H848" t="str">
        <f>VLOOKUP(Table8[[#This Row],[Supplier]],Table37[[Vendor_ID]:[Reputation Test]],12,0)</f>
        <v>B</v>
      </c>
      <c r="I848">
        <f>VLOOKUP(Table8[[#This Row],[PurchaseOrderID]],Purchase_Order!$A$2:$E$1228,5,0)</f>
        <v>1514</v>
      </c>
      <c r="K848">
        <f>COUNTIFS(Table37[ProductID],Table8[[#This Row],[ProductID]],Table37[Reputation Test],Table8[[#This Row],[REPUTASI]],Table37[Price],"&lt;"&amp;Table8[[#This Row],[UnitPrice]])</f>
        <v>2</v>
      </c>
      <c r="L848" s="80" t="str">
        <f>IF(Table8[[#This Row],[test]]&gt;0,"Ada vendor yang menjual produk dengan harga lebih murah","")</f>
        <v>Ada vendor yang menjual produk dengan harga lebih murah</v>
      </c>
    </row>
    <row r="849" spans="1:12" x14ac:dyDescent="0.25">
      <c r="A849" s="5">
        <v>666</v>
      </c>
      <c r="B849" s="5">
        <v>1492</v>
      </c>
      <c r="C849" s="10">
        <v>44079</v>
      </c>
      <c r="D849" s="5">
        <v>60</v>
      </c>
      <c r="E849" s="5">
        <v>322</v>
      </c>
      <c r="F849" s="40">
        <v>28.6965</v>
      </c>
      <c r="G849" s="40">
        <v>1721.79</v>
      </c>
      <c r="H849" t="str">
        <f>VLOOKUP(Table8[[#This Row],[Supplier]],Table37[[Vendor_ID]:[Reputation Test]],12,0)</f>
        <v>B</v>
      </c>
      <c r="I849">
        <f>VLOOKUP(Table8[[#This Row],[PurchaseOrderID]],Purchase_Order!$A$2:$E$1228,5,0)</f>
        <v>1514</v>
      </c>
      <c r="K849">
        <f>COUNTIFS(Table37[ProductID],Table8[[#This Row],[ProductID]],Table37[Reputation Test],Table8[[#This Row],[REPUTASI]],Table37[Price],"&lt;"&amp;Table8[[#This Row],[UnitPrice]])</f>
        <v>2</v>
      </c>
      <c r="L849" s="80" t="str">
        <f>IF(Table8[[#This Row],[test]]&gt;0,"Ada vendor yang menjual produk dengan harga lebih murah","")</f>
        <v>Ada vendor yang menjual produk dengan harga lebih murah</v>
      </c>
    </row>
    <row r="850" spans="1:12" x14ac:dyDescent="0.25">
      <c r="A850" s="4">
        <v>667</v>
      </c>
      <c r="B850" s="4">
        <v>1493</v>
      </c>
      <c r="C850" s="11">
        <v>44079</v>
      </c>
      <c r="D850" s="4">
        <v>550</v>
      </c>
      <c r="E850" s="4">
        <v>930</v>
      </c>
      <c r="F850" s="41">
        <v>42.514499999999998</v>
      </c>
      <c r="G850" s="41">
        <v>23382.974999999999</v>
      </c>
      <c r="H850" t="str">
        <f>VLOOKUP(Table8[[#This Row],[Supplier]],Table37[[Vendor_ID]:[Reputation Test]],12,0)</f>
        <v>B</v>
      </c>
      <c r="I850">
        <f>VLOOKUP(Table8[[#This Row],[PurchaseOrderID]],Purchase_Order!$A$2:$E$1228,5,0)</f>
        <v>1498</v>
      </c>
      <c r="K850">
        <f>COUNTIFS(Table37[ProductID],Table8[[#This Row],[ProductID]],Table37[Reputation Test],Table8[[#This Row],[REPUTASI]],Table37[Price],"&lt;"&amp;Table8[[#This Row],[UnitPrice]])</f>
        <v>1</v>
      </c>
      <c r="L850" s="80" t="str">
        <f>IF(Table8[[#This Row],[test]]&gt;0,"Ada vendor yang menjual produk dengan harga lebih murah","")</f>
        <v>Ada vendor yang menjual produk dengan harga lebih murah</v>
      </c>
    </row>
    <row r="851" spans="1:12" x14ac:dyDescent="0.25">
      <c r="A851" s="5">
        <v>667</v>
      </c>
      <c r="B851" s="5">
        <v>1494</v>
      </c>
      <c r="C851" s="10">
        <v>44079</v>
      </c>
      <c r="D851" s="5">
        <v>550</v>
      </c>
      <c r="E851" s="5">
        <v>921</v>
      </c>
      <c r="F851" s="40">
        <v>5.5860000000000003</v>
      </c>
      <c r="G851" s="40">
        <v>3072.3</v>
      </c>
      <c r="H851" t="str">
        <f>VLOOKUP(Table8[[#This Row],[Supplier]],Table37[[Vendor_ID]:[Reputation Test]],12,0)</f>
        <v>B</v>
      </c>
      <c r="I851">
        <f>VLOOKUP(Table8[[#This Row],[PurchaseOrderID]],Purchase_Order!$A$2:$E$1228,5,0)</f>
        <v>1498</v>
      </c>
      <c r="K851">
        <f>COUNTIFS(Table37[ProductID],Table8[[#This Row],[ProductID]],Table37[Reputation Test],Table8[[#This Row],[REPUTASI]],Table37[Price],"&lt;"&amp;Table8[[#This Row],[UnitPrice]])</f>
        <v>1</v>
      </c>
      <c r="L851" s="80" t="str">
        <f>IF(Table8[[#This Row],[test]]&gt;0,"Ada vendor yang menjual produk dengan harga lebih murah","")</f>
        <v>Ada vendor yang menjual produk dengan harga lebih murah</v>
      </c>
    </row>
    <row r="852" spans="1:12" x14ac:dyDescent="0.25">
      <c r="A852" s="4">
        <v>668</v>
      </c>
      <c r="B852" s="4">
        <v>1495</v>
      </c>
      <c r="C852" s="11">
        <v>44079</v>
      </c>
      <c r="D852" s="4">
        <v>60</v>
      </c>
      <c r="E852" s="4">
        <v>952</v>
      </c>
      <c r="F852" s="41">
        <v>15.7395</v>
      </c>
      <c r="G852" s="41">
        <v>944.37</v>
      </c>
      <c r="H852" t="str">
        <f>VLOOKUP(Table8[[#This Row],[Supplier]],Table37[[Vendor_ID]:[Reputation Test]],12,0)</f>
        <v>B</v>
      </c>
      <c r="I852">
        <f>VLOOKUP(Table8[[#This Row],[PurchaseOrderID]],Purchase_Order!$A$2:$E$1228,5,0)</f>
        <v>1674</v>
      </c>
      <c r="K852">
        <f>COUNTIFS(Table37[ProductID],Table8[[#This Row],[ProductID]],Table37[Reputation Test],Table8[[#This Row],[REPUTASI]],Table37[Price],"&lt;"&amp;Table8[[#This Row],[UnitPrice]])</f>
        <v>1</v>
      </c>
      <c r="L852" s="80" t="str">
        <f>IF(Table8[[#This Row],[test]]&gt;0,"Ada vendor yang menjual produk dengan harga lebih murah","")</f>
        <v>Ada vendor yang menjual produk dengan harga lebih murah</v>
      </c>
    </row>
    <row r="853" spans="1:12" x14ac:dyDescent="0.25">
      <c r="A853" s="5">
        <v>669</v>
      </c>
      <c r="B853" s="5">
        <v>1496</v>
      </c>
      <c r="C853" s="10">
        <v>44079</v>
      </c>
      <c r="D853" s="5">
        <v>550</v>
      </c>
      <c r="E853" s="5">
        <v>922</v>
      </c>
      <c r="F853" s="40">
        <v>6.5309999999999997</v>
      </c>
      <c r="G853" s="40">
        <v>3592.05</v>
      </c>
      <c r="H853" t="str">
        <f>VLOOKUP(Table8[[#This Row],[Supplier]],Table37[[Vendor_ID]:[Reputation Test]],12,0)</f>
        <v>F</v>
      </c>
      <c r="I853">
        <f>VLOOKUP(Table8[[#This Row],[PurchaseOrderID]],Purchase_Order!$A$2:$E$1228,5,0)</f>
        <v>1652</v>
      </c>
      <c r="K853">
        <f>COUNTIFS(Table37[ProductID],Table8[[#This Row],[ProductID]],Table37[Reputation Test],Table8[[#This Row],[REPUTASI]],Table37[Price],"&lt;"&amp;Table8[[#This Row],[UnitPrice]])</f>
        <v>1</v>
      </c>
      <c r="L853" s="80" t="str">
        <f>IF(Table8[[#This Row],[test]]&gt;0,"Ada vendor yang menjual produk dengan harga lebih murah","")</f>
        <v>Ada vendor yang menjual produk dengan harga lebih murah</v>
      </c>
    </row>
    <row r="854" spans="1:12" x14ac:dyDescent="0.25">
      <c r="A854" s="4">
        <v>669</v>
      </c>
      <c r="B854" s="4">
        <v>1497</v>
      </c>
      <c r="C854" s="11">
        <v>44079</v>
      </c>
      <c r="D854" s="4">
        <v>550</v>
      </c>
      <c r="E854" s="4">
        <v>923</v>
      </c>
      <c r="F854" s="41">
        <v>6.1844999999999999</v>
      </c>
      <c r="G854" s="41">
        <v>3401.4749999999999</v>
      </c>
      <c r="H854" t="str">
        <f>VLOOKUP(Table8[[#This Row],[Supplier]],Table37[[Vendor_ID]:[Reputation Test]],12,0)</f>
        <v>F</v>
      </c>
      <c r="I854">
        <f>VLOOKUP(Table8[[#This Row],[PurchaseOrderID]],Purchase_Order!$A$2:$E$1228,5,0)</f>
        <v>1652</v>
      </c>
      <c r="K854">
        <f>COUNTIFS(Table37[ProductID],Table8[[#This Row],[ProductID]],Table37[Reputation Test],Table8[[#This Row],[REPUTASI]],Table37[Price],"&lt;"&amp;Table8[[#This Row],[UnitPrice]])</f>
        <v>1</v>
      </c>
      <c r="L854" s="80" t="str">
        <f>IF(Table8[[#This Row],[test]]&gt;0,"Ada vendor yang menjual produk dengan harga lebih murah","")</f>
        <v>Ada vendor yang menjual produk dengan harga lebih murah</v>
      </c>
    </row>
    <row r="855" spans="1:12" x14ac:dyDescent="0.25">
      <c r="A855" s="5">
        <v>670</v>
      </c>
      <c r="B855" s="5">
        <v>1498</v>
      </c>
      <c r="C855" s="10">
        <v>44079</v>
      </c>
      <c r="D855" s="5">
        <v>550</v>
      </c>
      <c r="E855" s="5">
        <v>317</v>
      </c>
      <c r="F855" s="40">
        <v>29.578499999999998</v>
      </c>
      <c r="G855" s="40">
        <v>16268.174999999999</v>
      </c>
      <c r="H855" t="str">
        <f>VLOOKUP(Table8[[#This Row],[Supplier]],Table37[[Vendor_ID]:[Reputation Test]],12,0)</f>
        <v>F</v>
      </c>
      <c r="I855">
        <f>VLOOKUP(Table8[[#This Row],[PurchaseOrderID]],Purchase_Order!$A$2:$E$1228,5,0)</f>
        <v>1578</v>
      </c>
      <c r="K855">
        <f>COUNTIFS(Table37[ProductID],Table8[[#This Row],[ProductID]],Table37[Reputation Test],Table8[[#This Row],[REPUTASI]],Table37[Price],"&lt;"&amp;Table8[[#This Row],[UnitPrice]])</f>
        <v>2</v>
      </c>
      <c r="L855" s="80" t="str">
        <f>IF(Table8[[#This Row],[test]]&gt;0,"Ada vendor yang menjual produk dengan harga lebih murah","")</f>
        <v>Ada vendor yang menjual produk dengan harga lebih murah</v>
      </c>
    </row>
    <row r="856" spans="1:12" x14ac:dyDescent="0.25">
      <c r="A856" s="4">
        <v>670</v>
      </c>
      <c r="B856" s="4">
        <v>1499</v>
      </c>
      <c r="C856" s="11">
        <v>44079</v>
      </c>
      <c r="D856" s="4">
        <v>550</v>
      </c>
      <c r="E856" s="4">
        <v>318</v>
      </c>
      <c r="F856" s="41">
        <v>36.098999999999997</v>
      </c>
      <c r="G856" s="41">
        <v>19854.45</v>
      </c>
      <c r="H856" t="str">
        <f>VLOOKUP(Table8[[#This Row],[Supplier]],Table37[[Vendor_ID]:[Reputation Test]],12,0)</f>
        <v>F</v>
      </c>
      <c r="I856">
        <f>VLOOKUP(Table8[[#This Row],[PurchaseOrderID]],Purchase_Order!$A$2:$E$1228,5,0)</f>
        <v>1578</v>
      </c>
      <c r="K856">
        <f>COUNTIFS(Table37[ProductID],Table8[[#This Row],[ProductID]],Table37[Reputation Test],Table8[[#This Row],[REPUTASI]],Table37[Price],"&lt;"&amp;Table8[[#This Row],[UnitPrice]])</f>
        <v>2</v>
      </c>
      <c r="L856" s="80" t="str">
        <f>IF(Table8[[#This Row],[test]]&gt;0,"Ada vendor yang menjual produk dengan harga lebih murah","")</f>
        <v>Ada vendor yang menjual produk dengan harga lebih murah</v>
      </c>
    </row>
    <row r="857" spans="1:12" x14ac:dyDescent="0.25">
      <c r="A857" s="5">
        <v>670</v>
      </c>
      <c r="B857" s="5">
        <v>1500</v>
      </c>
      <c r="C857" s="10">
        <v>44079</v>
      </c>
      <c r="D857" s="5">
        <v>550</v>
      </c>
      <c r="E857" s="5">
        <v>319</v>
      </c>
      <c r="F857" s="40">
        <v>48.583500000000001</v>
      </c>
      <c r="G857" s="40">
        <v>26720.924999999999</v>
      </c>
      <c r="H857" t="str">
        <f>VLOOKUP(Table8[[#This Row],[Supplier]],Table37[[Vendor_ID]:[Reputation Test]],12,0)</f>
        <v>F</v>
      </c>
      <c r="I857">
        <f>VLOOKUP(Table8[[#This Row],[PurchaseOrderID]],Purchase_Order!$A$2:$E$1228,5,0)</f>
        <v>1578</v>
      </c>
      <c r="K857">
        <f>COUNTIFS(Table37[ProductID],Table8[[#This Row],[ProductID]],Table37[Reputation Test],Table8[[#This Row],[REPUTASI]],Table37[Price],"&lt;"&amp;Table8[[#This Row],[UnitPrice]])</f>
        <v>3</v>
      </c>
      <c r="L857" s="80" t="str">
        <f>IF(Table8[[#This Row],[test]]&gt;0,"Ada vendor yang menjual produk dengan harga lebih murah","")</f>
        <v>Ada vendor yang menjual produk dengan harga lebih murah</v>
      </c>
    </row>
    <row r="858" spans="1:12" x14ac:dyDescent="0.25">
      <c r="A858" s="4">
        <v>671</v>
      </c>
      <c r="B858" s="4">
        <v>1501</v>
      </c>
      <c r="C858" s="11">
        <v>44079</v>
      </c>
      <c r="D858" s="4">
        <v>550</v>
      </c>
      <c r="E858" s="4">
        <v>928</v>
      </c>
      <c r="F858" s="41">
        <v>32.2455</v>
      </c>
      <c r="G858" s="41">
        <v>17735.025000000001</v>
      </c>
      <c r="H858" t="str">
        <f>VLOOKUP(Table8[[#This Row],[Supplier]],Table37[[Vendor_ID]:[Reputation Test]],12,0)</f>
        <v>F</v>
      </c>
      <c r="I858">
        <f>VLOOKUP(Table8[[#This Row],[PurchaseOrderID]],Purchase_Order!$A$2:$E$1228,5,0)</f>
        <v>1538</v>
      </c>
      <c r="K858">
        <f>COUNTIFS(Table37[ProductID],Table8[[#This Row],[ProductID]],Table37[Reputation Test],Table8[[#This Row],[REPUTASI]],Table37[Price],"&lt;"&amp;Table8[[#This Row],[UnitPrice]])</f>
        <v>2</v>
      </c>
      <c r="L858" s="80" t="str">
        <f>IF(Table8[[#This Row],[test]]&gt;0,"Ada vendor yang menjual produk dengan harga lebih murah","")</f>
        <v>Ada vendor yang menjual produk dengan harga lebih murah</v>
      </c>
    </row>
    <row r="859" spans="1:12" x14ac:dyDescent="0.25">
      <c r="A859" s="5">
        <v>671</v>
      </c>
      <c r="B859" s="5">
        <v>1502</v>
      </c>
      <c r="C859" s="10">
        <v>44079</v>
      </c>
      <c r="D859" s="5">
        <v>550</v>
      </c>
      <c r="E859" s="5">
        <v>929</v>
      </c>
      <c r="F859" s="40">
        <v>36.561</v>
      </c>
      <c r="G859" s="40">
        <v>20108.55</v>
      </c>
      <c r="H859" t="str">
        <f>VLOOKUP(Table8[[#This Row],[Supplier]],Table37[[Vendor_ID]:[Reputation Test]],12,0)</f>
        <v>F</v>
      </c>
      <c r="I859">
        <f>VLOOKUP(Table8[[#This Row],[PurchaseOrderID]],Purchase_Order!$A$2:$E$1228,5,0)</f>
        <v>1538</v>
      </c>
      <c r="K859">
        <f>COUNTIFS(Table37[ProductID],Table8[[#This Row],[ProductID]],Table37[Reputation Test],Table8[[#This Row],[REPUTASI]],Table37[Price],"&lt;"&amp;Table8[[#This Row],[UnitPrice]])</f>
        <v>2</v>
      </c>
      <c r="L859" s="80" t="str">
        <f>IF(Table8[[#This Row],[test]]&gt;0,"Ada vendor yang menjual produk dengan harga lebih murah","")</f>
        <v>Ada vendor yang menjual produk dengan harga lebih murah</v>
      </c>
    </row>
    <row r="860" spans="1:12" x14ac:dyDescent="0.25">
      <c r="A860" s="4">
        <v>672</v>
      </c>
      <c r="B860" s="4">
        <v>1503</v>
      </c>
      <c r="C860" s="11">
        <v>44079</v>
      </c>
      <c r="D860" s="4">
        <v>550</v>
      </c>
      <c r="E860" s="4">
        <v>319</v>
      </c>
      <c r="F860" s="41">
        <v>46.420499999999997</v>
      </c>
      <c r="G860" s="41">
        <v>25531.275000000001</v>
      </c>
      <c r="H860" t="str">
        <f>VLOOKUP(Table8[[#This Row],[Supplier]],Table37[[Vendor_ID]:[Reputation Test]],12,0)</f>
        <v>F</v>
      </c>
      <c r="I860">
        <f>VLOOKUP(Table8[[#This Row],[PurchaseOrderID]],Purchase_Order!$A$2:$E$1228,5,0)</f>
        <v>1556</v>
      </c>
      <c r="K860">
        <f>COUNTIFS(Table37[ProductID],Table8[[#This Row],[ProductID]],Table37[Reputation Test],Table8[[#This Row],[REPUTASI]],Table37[Price],"&lt;"&amp;Table8[[#This Row],[UnitPrice]])</f>
        <v>3</v>
      </c>
      <c r="L860" s="80" t="str">
        <f>IF(Table8[[#This Row],[test]]&gt;0,"Ada vendor yang menjual produk dengan harga lebih murah","")</f>
        <v>Ada vendor yang menjual produk dengan harga lebih murah</v>
      </c>
    </row>
    <row r="861" spans="1:12" x14ac:dyDescent="0.25">
      <c r="A861" s="5">
        <v>673</v>
      </c>
      <c r="B861" s="5">
        <v>1504</v>
      </c>
      <c r="C861" s="10">
        <v>44082</v>
      </c>
      <c r="D861" s="5">
        <v>3</v>
      </c>
      <c r="E861" s="5">
        <v>370</v>
      </c>
      <c r="F861" s="40">
        <v>43.396500000000003</v>
      </c>
      <c r="G861" s="40">
        <v>130.18950000000001</v>
      </c>
      <c r="H861" t="str">
        <f>VLOOKUP(Table8[[#This Row],[Supplier]],Table37[[Vendor_ID]:[Reputation Test]],12,0)</f>
        <v>B</v>
      </c>
      <c r="I861">
        <f>VLOOKUP(Table8[[#This Row],[PurchaseOrderID]],Purchase_Order!$A$2:$E$1228,5,0)</f>
        <v>1554</v>
      </c>
      <c r="K861">
        <f>COUNTIFS(Table37[ProductID],Table8[[#This Row],[ProductID]],Table37[Reputation Test],Table8[[#This Row],[REPUTASI]],Table37[Price],"&lt;"&amp;Table8[[#This Row],[UnitPrice]])</f>
        <v>2</v>
      </c>
      <c r="L861" s="80" t="str">
        <f>IF(Table8[[#This Row],[test]]&gt;0,"Ada vendor yang menjual produk dengan harga lebih murah","")</f>
        <v>Ada vendor yang menjual produk dengan harga lebih murah</v>
      </c>
    </row>
    <row r="862" spans="1:12" x14ac:dyDescent="0.25">
      <c r="A862" s="4">
        <v>673</v>
      </c>
      <c r="B862" s="4">
        <v>1505</v>
      </c>
      <c r="C862" s="11">
        <v>44082</v>
      </c>
      <c r="D862" s="4">
        <v>3</v>
      </c>
      <c r="E862" s="4">
        <v>371</v>
      </c>
      <c r="F862" s="41">
        <v>39.122999999999998</v>
      </c>
      <c r="G862" s="41">
        <v>117.369</v>
      </c>
      <c r="H862" t="str">
        <f>VLOOKUP(Table8[[#This Row],[Supplier]],Table37[[Vendor_ID]:[Reputation Test]],12,0)</f>
        <v>B</v>
      </c>
      <c r="I862">
        <f>VLOOKUP(Table8[[#This Row],[PurchaseOrderID]],Purchase_Order!$A$2:$E$1228,5,0)</f>
        <v>1554</v>
      </c>
      <c r="K862">
        <f>COUNTIFS(Table37[ProductID],Table8[[#This Row],[ProductID]],Table37[Reputation Test],Table8[[#This Row],[REPUTASI]],Table37[Price],"&lt;"&amp;Table8[[#This Row],[UnitPrice]])</f>
        <v>2</v>
      </c>
      <c r="L862" s="80" t="str">
        <f>IF(Table8[[#This Row],[test]]&gt;0,"Ada vendor yang menjual produk dengan harga lebih murah","")</f>
        <v>Ada vendor yang menjual produk dengan harga lebih murah</v>
      </c>
    </row>
    <row r="863" spans="1:12" x14ac:dyDescent="0.25">
      <c r="A863" s="5">
        <v>673</v>
      </c>
      <c r="B863" s="5">
        <v>1506</v>
      </c>
      <c r="C863" s="10">
        <v>44082</v>
      </c>
      <c r="D863" s="5">
        <v>3</v>
      </c>
      <c r="E863" s="5">
        <v>372</v>
      </c>
      <c r="F863" s="40">
        <v>37.023000000000003</v>
      </c>
      <c r="G863" s="40">
        <v>111.069</v>
      </c>
      <c r="H863" t="str">
        <f>VLOOKUP(Table8[[#This Row],[Supplier]],Table37[[Vendor_ID]:[Reputation Test]],12,0)</f>
        <v>B</v>
      </c>
      <c r="I863">
        <f>VLOOKUP(Table8[[#This Row],[PurchaseOrderID]],Purchase_Order!$A$2:$E$1228,5,0)</f>
        <v>1554</v>
      </c>
      <c r="K863">
        <f>COUNTIFS(Table37[ProductID],Table8[[#This Row],[ProductID]],Table37[Reputation Test],Table8[[#This Row],[REPUTASI]],Table37[Price],"&lt;"&amp;Table8[[#This Row],[UnitPrice]])</f>
        <v>2</v>
      </c>
      <c r="L863" s="80" t="str">
        <f>IF(Table8[[#This Row],[test]]&gt;0,"Ada vendor yang menjual produk dengan harga lebih murah","")</f>
        <v>Ada vendor yang menjual produk dengan harga lebih murah</v>
      </c>
    </row>
    <row r="864" spans="1:12" x14ac:dyDescent="0.25">
      <c r="A864" s="4">
        <v>674</v>
      </c>
      <c r="B864" s="4">
        <v>1507</v>
      </c>
      <c r="C864" s="11">
        <v>44082</v>
      </c>
      <c r="D864" s="4">
        <v>3</v>
      </c>
      <c r="E864" s="4">
        <v>312</v>
      </c>
      <c r="F864" s="41">
        <v>41.915999999999997</v>
      </c>
      <c r="G864" s="41">
        <v>125.748</v>
      </c>
      <c r="H864" t="str">
        <f>VLOOKUP(Table8[[#This Row],[Supplier]],Table37[[Vendor_ID]:[Reputation Test]],12,0)</f>
        <v>B</v>
      </c>
      <c r="I864">
        <f>VLOOKUP(Table8[[#This Row],[PurchaseOrderID]],Purchase_Order!$A$2:$E$1228,5,0)</f>
        <v>1688</v>
      </c>
      <c r="K864">
        <f>COUNTIFS(Table37[ProductID],Table8[[#This Row],[ProductID]],Table37[Reputation Test],Table8[[#This Row],[REPUTASI]],Table37[Price],"&lt;"&amp;Table8[[#This Row],[UnitPrice]])</f>
        <v>1</v>
      </c>
      <c r="L864" s="80" t="str">
        <f>IF(Table8[[#This Row],[test]]&gt;0,"Ada vendor yang menjual produk dengan harga lebih murah","")</f>
        <v>Ada vendor yang menjual produk dengan harga lebih murah</v>
      </c>
    </row>
    <row r="865" spans="1:12" x14ac:dyDescent="0.25">
      <c r="A865" s="5">
        <v>675</v>
      </c>
      <c r="B865" s="5">
        <v>1508</v>
      </c>
      <c r="C865" s="10">
        <v>44082</v>
      </c>
      <c r="D865" s="5">
        <v>3</v>
      </c>
      <c r="E865" s="5">
        <v>311</v>
      </c>
      <c r="F865" s="40">
        <v>50.263500000000001</v>
      </c>
      <c r="G865" s="40">
        <v>150.79050000000001</v>
      </c>
      <c r="H865" t="str">
        <f>VLOOKUP(Table8[[#This Row],[Supplier]],Table37[[Vendor_ID]:[Reputation Test]],12,0)</f>
        <v>A</v>
      </c>
      <c r="I865">
        <f>VLOOKUP(Table8[[#This Row],[PurchaseOrderID]],Purchase_Order!$A$2:$E$1228,5,0)</f>
        <v>1580</v>
      </c>
      <c r="K865">
        <f>COUNTIFS(Table37[ProductID],Table8[[#This Row],[ProductID]],Table37[Reputation Test],Table8[[#This Row],[REPUTASI]],Table37[Price],"&lt;"&amp;Table8[[#This Row],[UnitPrice]])</f>
        <v>1</v>
      </c>
      <c r="L865" s="80" t="str">
        <f>IF(Table8[[#This Row],[test]]&gt;0,"Ada vendor yang menjual produk dengan harga lebih murah","")</f>
        <v>Ada vendor yang menjual produk dengan harga lebih murah</v>
      </c>
    </row>
    <row r="866" spans="1:12" x14ac:dyDescent="0.25">
      <c r="A866" s="4">
        <v>676</v>
      </c>
      <c r="B866" s="4">
        <v>1509</v>
      </c>
      <c r="C866" s="11">
        <v>44082</v>
      </c>
      <c r="D866" s="4">
        <v>3</v>
      </c>
      <c r="E866" s="4">
        <v>364</v>
      </c>
      <c r="F866" s="41">
        <v>47.753999999999998</v>
      </c>
      <c r="G866" s="41">
        <v>143.262</v>
      </c>
      <c r="H866" t="str">
        <f>VLOOKUP(Table8[[#This Row],[Supplier]],Table37[[Vendor_ID]:[Reputation Test]],12,0)</f>
        <v>B</v>
      </c>
      <c r="I866">
        <f>VLOOKUP(Table8[[#This Row],[PurchaseOrderID]],Purchase_Order!$A$2:$E$1228,5,0)</f>
        <v>1496</v>
      </c>
      <c r="K866">
        <f>COUNTIFS(Table37[ProductID],Table8[[#This Row],[ProductID]],Table37[Reputation Test],Table8[[#This Row],[REPUTASI]],Table37[Price],"&lt;"&amp;Table8[[#This Row],[UnitPrice]])</f>
        <v>2</v>
      </c>
      <c r="L866" s="80" t="str">
        <f>IF(Table8[[#This Row],[test]]&gt;0,"Ada vendor yang menjual produk dengan harga lebih murah","")</f>
        <v>Ada vendor yang menjual produk dengan harga lebih murah</v>
      </c>
    </row>
    <row r="867" spans="1:12" x14ac:dyDescent="0.25">
      <c r="A867" s="5">
        <v>676</v>
      </c>
      <c r="B867" s="5">
        <v>1510</v>
      </c>
      <c r="C867" s="10">
        <v>44082</v>
      </c>
      <c r="D867" s="5">
        <v>3</v>
      </c>
      <c r="E867" s="5">
        <v>365</v>
      </c>
      <c r="F867" s="40">
        <v>43.480499999999999</v>
      </c>
      <c r="G867" s="40">
        <v>130.44149999999999</v>
      </c>
      <c r="H867" t="str">
        <f>VLOOKUP(Table8[[#This Row],[Supplier]],Table37[[Vendor_ID]:[Reputation Test]],12,0)</f>
        <v>B</v>
      </c>
      <c r="I867">
        <f>VLOOKUP(Table8[[#This Row],[PurchaseOrderID]],Purchase_Order!$A$2:$E$1228,5,0)</f>
        <v>1496</v>
      </c>
      <c r="K867">
        <f>COUNTIFS(Table37[ProductID],Table8[[#This Row],[ProductID]],Table37[Reputation Test],Table8[[#This Row],[REPUTASI]],Table37[Price],"&lt;"&amp;Table8[[#This Row],[UnitPrice]])</f>
        <v>2</v>
      </c>
      <c r="L867" s="80" t="str">
        <f>IF(Table8[[#This Row],[test]]&gt;0,"Ada vendor yang menjual produk dengan harga lebih murah","")</f>
        <v>Ada vendor yang menjual produk dengan harga lebih murah</v>
      </c>
    </row>
    <row r="868" spans="1:12" x14ac:dyDescent="0.25">
      <c r="A868" s="4">
        <v>676</v>
      </c>
      <c r="B868" s="4">
        <v>1511</v>
      </c>
      <c r="C868" s="11">
        <v>44082</v>
      </c>
      <c r="D868" s="4">
        <v>3</v>
      </c>
      <c r="E868" s="4">
        <v>366</v>
      </c>
      <c r="F868" s="41">
        <v>41.380499999999998</v>
      </c>
      <c r="G868" s="41">
        <v>124.14149999999999</v>
      </c>
      <c r="H868" t="str">
        <f>VLOOKUP(Table8[[#This Row],[Supplier]],Table37[[Vendor_ID]:[Reputation Test]],12,0)</f>
        <v>B</v>
      </c>
      <c r="I868">
        <f>VLOOKUP(Table8[[#This Row],[PurchaseOrderID]],Purchase_Order!$A$2:$E$1228,5,0)</f>
        <v>1496</v>
      </c>
      <c r="K868">
        <f>COUNTIFS(Table37[ProductID],Table8[[#This Row],[ProductID]],Table37[Reputation Test],Table8[[#This Row],[REPUTASI]],Table37[Price],"&lt;"&amp;Table8[[#This Row],[UnitPrice]])</f>
        <v>2</v>
      </c>
      <c r="L868" s="80" t="str">
        <f>IF(Table8[[#This Row],[test]]&gt;0,"Ada vendor yang menjual produk dengan harga lebih murah","")</f>
        <v>Ada vendor yang menjual produk dengan harga lebih murah</v>
      </c>
    </row>
    <row r="869" spans="1:12" x14ac:dyDescent="0.25">
      <c r="A869" s="5">
        <v>676</v>
      </c>
      <c r="B869" s="5">
        <v>1512</v>
      </c>
      <c r="C869" s="10">
        <v>44082</v>
      </c>
      <c r="D869" s="5">
        <v>3</v>
      </c>
      <c r="E869" s="5">
        <v>367</v>
      </c>
      <c r="F869" s="40">
        <v>45.654000000000003</v>
      </c>
      <c r="G869" s="40">
        <v>136.96199999999999</v>
      </c>
      <c r="H869" t="str">
        <f>VLOOKUP(Table8[[#This Row],[Supplier]],Table37[[Vendor_ID]:[Reputation Test]],12,0)</f>
        <v>B</v>
      </c>
      <c r="I869">
        <f>VLOOKUP(Table8[[#This Row],[PurchaseOrderID]],Purchase_Order!$A$2:$E$1228,5,0)</f>
        <v>1496</v>
      </c>
      <c r="K869">
        <f>COUNTIFS(Table37[ProductID],Table8[[#This Row],[ProductID]],Table37[Reputation Test],Table8[[#This Row],[REPUTASI]],Table37[Price],"&lt;"&amp;Table8[[#This Row],[UnitPrice]])</f>
        <v>2</v>
      </c>
      <c r="L869" s="80" t="str">
        <f>IF(Table8[[#This Row],[test]]&gt;0,"Ada vendor yang menjual produk dengan harga lebih murah","")</f>
        <v>Ada vendor yang menjual produk dengan harga lebih murah</v>
      </c>
    </row>
    <row r="870" spans="1:12" x14ac:dyDescent="0.25">
      <c r="A870" s="4">
        <v>677</v>
      </c>
      <c r="B870" s="4">
        <v>1513</v>
      </c>
      <c r="C870" s="11">
        <v>44082</v>
      </c>
      <c r="D870" s="4">
        <v>550</v>
      </c>
      <c r="E870" s="4">
        <v>530</v>
      </c>
      <c r="F870" s="41">
        <v>16.085999999999999</v>
      </c>
      <c r="G870" s="41">
        <v>8847.2999999999993</v>
      </c>
      <c r="H870" t="str">
        <f>VLOOKUP(Table8[[#This Row],[Supplier]],Table37[[Vendor_ID]:[Reputation Test]],12,0)</f>
        <v>A</v>
      </c>
      <c r="I870">
        <f>VLOOKUP(Table8[[#This Row],[PurchaseOrderID]],Purchase_Order!$A$2:$E$1228,5,0)</f>
        <v>1494</v>
      </c>
      <c r="K870">
        <f>COUNTIFS(Table37[ProductID],Table8[[#This Row],[ProductID]],Table37[Reputation Test],Table8[[#This Row],[REPUTASI]],Table37[Price],"&lt;"&amp;Table8[[#This Row],[UnitPrice]])</f>
        <v>1</v>
      </c>
      <c r="L870" s="80" t="str">
        <f>IF(Table8[[#This Row],[test]]&gt;0,"Ada vendor yang menjual produk dengan harga lebih murah","")</f>
        <v>Ada vendor yang menjual produk dengan harga lebih murah</v>
      </c>
    </row>
    <row r="871" spans="1:12" x14ac:dyDescent="0.25">
      <c r="A871" s="5">
        <v>678</v>
      </c>
      <c r="B871" s="5">
        <v>1514</v>
      </c>
      <c r="C871" s="10">
        <v>44082</v>
      </c>
      <c r="D871" s="5">
        <v>3</v>
      </c>
      <c r="E871" s="5">
        <v>314</v>
      </c>
      <c r="F871" s="40">
        <v>57.025500000000001</v>
      </c>
      <c r="G871" s="40">
        <v>171.07650000000001</v>
      </c>
      <c r="H871" t="str">
        <f>VLOOKUP(Table8[[#This Row],[Supplier]],Table37[[Vendor_ID]:[Reputation Test]],12,0)</f>
        <v>A</v>
      </c>
      <c r="I871">
        <f>VLOOKUP(Table8[[#This Row],[PurchaseOrderID]],Purchase_Order!$A$2:$E$1228,5,0)</f>
        <v>1650</v>
      </c>
      <c r="K871">
        <f>COUNTIFS(Table37[ProductID],Table8[[#This Row],[ProductID]],Table37[Reputation Test],Table8[[#This Row],[REPUTASI]],Table37[Price],"&lt;"&amp;Table8[[#This Row],[UnitPrice]])</f>
        <v>1</v>
      </c>
      <c r="L871" s="80" t="str">
        <f>IF(Table8[[#This Row],[test]]&gt;0,"Ada vendor yang menjual produk dengan harga lebih murah","")</f>
        <v>Ada vendor yang menjual produk dengan harga lebih murah</v>
      </c>
    </row>
    <row r="872" spans="1:12" x14ac:dyDescent="0.25">
      <c r="A872" s="4">
        <v>679</v>
      </c>
      <c r="B872" s="4">
        <v>1515</v>
      </c>
      <c r="C872" s="11">
        <v>44082</v>
      </c>
      <c r="D872" s="4">
        <v>550</v>
      </c>
      <c r="E872" s="4">
        <v>512</v>
      </c>
      <c r="F872" s="41">
        <v>37.085999999999999</v>
      </c>
      <c r="G872" s="41">
        <v>20397.3</v>
      </c>
      <c r="H872" t="str">
        <f>VLOOKUP(Table8[[#This Row],[Supplier]],Table37[[Vendor_ID]:[Reputation Test]],12,0)</f>
        <v>B</v>
      </c>
      <c r="I872">
        <f>VLOOKUP(Table8[[#This Row],[PurchaseOrderID]],Purchase_Order!$A$2:$E$1228,5,0)</f>
        <v>1654</v>
      </c>
      <c r="K872">
        <f>COUNTIFS(Table37[ProductID],Table8[[#This Row],[ProductID]],Table37[Reputation Test],Table8[[#This Row],[REPUTASI]],Table37[Price],"&lt;"&amp;Table8[[#This Row],[UnitPrice]])</f>
        <v>2</v>
      </c>
      <c r="L872" s="80" t="str">
        <f>IF(Table8[[#This Row],[test]]&gt;0,"Ada vendor yang menjual produk dengan harga lebih murah","")</f>
        <v>Ada vendor yang menjual produk dengan harga lebih murah</v>
      </c>
    </row>
    <row r="873" spans="1:12" x14ac:dyDescent="0.25">
      <c r="A873" s="5">
        <v>680</v>
      </c>
      <c r="B873" s="5">
        <v>1516</v>
      </c>
      <c r="C873" s="10">
        <v>44082</v>
      </c>
      <c r="D873" s="5">
        <v>550</v>
      </c>
      <c r="E873" s="5">
        <v>513</v>
      </c>
      <c r="F873" s="40">
        <v>26.596499999999999</v>
      </c>
      <c r="G873" s="40">
        <v>14628.075000000001</v>
      </c>
      <c r="H873" t="str">
        <f>VLOOKUP(Table8[[#This Row],[Supplier]],Table37[[Vendor_ID]:[Reputation Test]],12,0)</f>
        <v>B</v>
      </c>
      <c r="I873">
        <f>VLOOKUP(Table8[[#This Row],[PurchaseOrderID]],Purchase_Order!$A$2:$E$1228,5,0)</f>
        <v>1664</v>
      </c>
      <c r="K873">
        <f>COUNTIFS(Table37[ProductID],Table8[[#This Row],[ProductID]],Table37[Reputation Test],Table8[[#This Row],[REPUTASI]],Table37[Price],"&lt;"&amp;Table8[[#This Row],[UnitPrice]])</f>
        <v>1</v>
      </c>
      <c r="L873" s="80" t="str">
        <f>IF(Table8[[#This Row],[test]]&gt;0,"Ada vendor yang menjual produk dengan harga lebih murah","")</f>
        <v>Ada vendor yang menjual produk dengan harga lebih murah</v>
      </c>
    </row>
    <row r="874" spans="1:12" x14ac:dyDescent="0.25">
      <c r="A874" s="4">
        <v>681</v>
      </c>
      <c r="B874" s="4">
        <v>1517</v>
      </c>
      <c r="C874" s="11">
        <v>44082</v>
      </c>
      <c r="D874" s="4">
        <v>550</v>
      </c>
      <c r="E874" s="4">
        <v>319</v>
      </c>
      <c r="F874" s="41">
        <v>46.063499999999998</v>
      </c>
      <c r="G874" s="41">
        <v>25334.924999999999</v>
      </c>
      <c r="H874" t="str">
        <f>VLOOKUP(Table8[[#This Row],[Supplier]],Table37[[Vendor_ID]:[Reputation Test]],12,0)</f>
        <v>F</v>
      </c>
      <c r="I874">
        <f>VLOOKUP(Table8[[#This Row],[PurchaseOrderID]],Purchase_Order!$A$2:$E$1228,5,0)</f>
        <v>1678</v>
      </c>
      <c r="K874">
        <f>COUNTIFS(Table37[ProductID],Table8[[#This Row],[ProductID]],Table37[Reputation Test],Table8[[#This Row],[REPUTASI]],Table37[Price],"&lt;"&amp;Table8[[#This Row],[UnitPrice]])</f>
        <v>2</v>
      </c>
      <c r="L874" s="80" t="str">
        <f>IF(Table8[[#This Row],[test]]&gt;0,"Ada vendor yang menjual produk dengan harga lebih murah","")</f>
        <v>Ada vendor yang menjual produk dengan harga lebih murah</v>
      </c>
    </row>
    <row r="875" spans="1:12" x14ac:dyDescent="0.25">
      <c r="A875" s="5">
        <v>682</v>
      </c>
      <c r="B875" s="5">
        <v>1518</v>
      </c>
      <c r="C875" s="10">
        <v>44082</v>
      </c>
      <c r="D875" s="5">
        <v>3</v>
      </c>
      <c r="E875" s="5">
        <v>403</v>
      </c>
      <c r="F875" s="40">
        <v>47.470500000000001</v>
      </c>
      <c r="G875" s="40">
        <v>142.41149999999999</v>
      </c>
      <c r="H875" t="str">
        <f>VLOOKUP(Table8[[#This Row],[Supplier]],Table37[[Vendor_ID]:[Reputation Test]],12,0)</f>
        <v>B</v>
      </c>
      <c r="I875">
        <f>VLOOKUP(Table8[[#This Row],[PurchaseOrderID]],Purchase_Order!$A$2:$E$1228,5,0)</f>
        <v>1616</v>
      </c>
      <c r="K875">
        <f>COUNTIFS(Table37[ProductID],Table8[[#This Row],[ProductID]],Table37[Reputation Test],Table8[[#This Row],[REPUTASI]],Table37[Price],"&lt;"&amp;Table8[[#This Row],[UnitPrice]])</f>
        <v>1</v>
      </c>
      <c r="L875" s="80" t="str">
        <f>IF(Table8[[#This Row],[test]]&gt;0,"Ada vendor yang menjual produk dengan harga lebih murah","")</f>
        <v>Ada vendor yang menjual produk dengan harga lebih murah</v>
      </c>
    </row>
    <row r="876" spans="1:12" x14ac:dyDescent="0.25">
      <c r="A876" s="4">
        <v>682</v>
      </c>
      <c r="B876" s="4">
        <v>1519</v>
      </c>
      <c r="C876" s="11">
        <v>44082</v>
      </c>
      <c r="D876" s="4">
        <v>3</v>
      </c>
      <c r="E876" s="4">
        <v>404</v>
      </c>
      <c r="F876" s="41">
        <v>45.3705</v>
      </c>
      <c r="G876" s="41">
        <v>136.11150000000001</v>
      </c>
      <c r="H876" t="str">
        <f>VLOOKUP(Table8[[#This Row],[Supplier]],Table37[[Vendor_ID]:[Reputation Test]],12,0)</f>
        <v>B</v>
      </c>
      <c r="I876">
        <f>VLOOKUP(Table8[[#This Row],[PurchaseOrderID]],Purchase_Order!$A$2:$E$1228,5,0)</f>
        <v>1616</v>
      </c>
      <c r="K876">
        <f>COUNTIFS(Table37[ProductID],Table8[[#This Row],[ProductID]],Table37[Reputation Test],Table8[[#This Row],[REPUTASI]],Table37[Price],"&lt;"&amp;Table8[[#This Row],[UnitPrice]])</f>
        <v>1</v>
      </c>
      <c r="L876" s="80" t="str">
        <f>IF(Table8[[#This Row],[test]]&gt;0,"Ada vendor yang menjual produk dengan harga lebih murah","")</f>
        <v>Ada vendor yang menjual produk dengan harga lebih murah</v>
      </c>
    </row>
    <row r="877" spans="1:12" x14ac:dyDescent="0.25">
      <c r="A877" s="5">
        <v>683</v>
      </c>
      <c r="B877" s="5">
        <v>1520</v>
      </c>
      <c r="C877" s="10">
        <v>44082</v>
      </c>
      <c r="D877" s="5">
        <v>3</v>
      </c>
      <c r="E877" s="5">
        <v>433</v>
      </c>
      <c r="F877" s="40">
        <v>43.396500000000003</v>
      </c>
      <c r="G877" s="40">
        <v>130.18950000000001</v>
      </c>
      <c r="H877" t="str">
        <f>VLOOKUP(Table8[[#This Row],[Supplier]],Table37[[Vendor_ID]:[Reputation Test]],12,0)</f>
        <v>B</v>
      </c>
      <c r="I877">
        <f>VLOOKUP(Table8[[#This Row],[PurchaseOrderID]],Purchase_Order!$A$2:$E$1228,5,0)</f>
        <v>1492</v>
      </c>
      <c r="K877">
        <f>COUNTIFS(Table37[ProductID],Table8[[#This Row],[ProductID]],Table37[Reputation Test],Table8[[#This Row],[REPUTASI]],Table37[Price],"&lt;"&amp;Table8[[#This Row],[UnitPrice]])</f>
        <v>3</v>
      </c>
      <c r="L877" s="80" t="str">
        <f>IF(Table8[[#This Row],[test]]&gt;0,"Ada vendor yang menjual produk dengan harga lebih murah","")</f>
        <v>Ada vendor yang menjual produk dengan harga lebih murah</v>
      </c>
    </row>
    <row r="878" spans="1:12" x14ac:dyDescent="0.25">
      <c r="A878" s="4">
        <v>683</v>
      </c>
      <c r="B878" s="4">
        <v>1521</v>
      </c>
      <c r="C878" s="11">
        <v>44082</v>
      </c>
      <c r="D878" s="4">
        <v>3</v>
      </c>
      <c r="E878" s="4">
        <v>434</v>
      </c>
      <c r="F878" s="41">
        <v>39.122999999999998</v>
      </c>
      <c r="G878" s="41">
        <v>117.369</v>
      </c>
      <c r="H878" t="str">
        <f>VLOOKUP(Table8[[#This Row],[Supplier]],Table37[[Vendor_ID]:[Reputation Test]],12,0)</f>
        <v>B</v>
      </c>
      <c r="I878">
        <f>VLOOKUP(Table8[[#This Row],[PurchaseOrderID]],Purchase_Order!$A$2:$E$1228,5,0)</f>
        <v>1492</v>
      </c>
      <c r="K878">
        <f>COUNTIFS(Table37[ProductID],Table8[[#This Row],[ProductID]],Table37[Reputation Test],Table8[[#This Row],[REPUTASI]],Table37[Price],"&lt;"&amp;Table8[[#This Row],[UnitPrice]])</f>
        <v>3</v>
      </c>
      <c r="L878" s="80" t="str">
        <f>IF(Table8[[#This Row],[test]]&gt;0,"Ada vendor yang menjual produk dengan harga lebih murah","")</f>
        <v>Ada vendor yang menjual produk dengan harga lebih murah</v>
      </c>
    </row>
    <row r="879" spans="1:12" x14ac:dyDescent="0.25">
      <c r="A879" s="5">
        <v>683</v>
      </c>
      <c r="B879" s="5">
        <v>1522</v>
      </c>
      <c r="C879" s="10">
        <v>44082</v>
      </c>
      <c r="D879" s="5">
        <v>3</v>
      </c>
      <c r="E879" s="5">
        <v>435</v>
      </c>
      <c r="F879" s="40">
        <v>37.023000000000003</v>
      </c>
      <c r="G879" s="40">
        <v>111.069</v>
      </c>
      <c r="H879" t="str">
        <f>VLOOKUP(Table8[[#This Row],[Supplier]],Table37[[Vendor_ID]:[Reputation Test]],12,0)</f>
        <v>B</v>
      </c>
      <c r="I879">
        <f>VLOOKUP(Table8[[#This Row],[PurchaseOrderID]],Purchase_Order!$A$2:$E$1228,5,0)</f>
        <v>1492</v>
      </c>
      <c r="K879">
        <f>COUNTIFS(Table37[ProductID],Table8[[#This Row],[ProductID]],Table37[Reputation Test],Table8[[#This Row],[REPUTASI]],Table37[Price],"&lt;"&amp;Table8[[#This Row],[UnitPrice]])</f>
        <v>3</v>
      </c>
      <c r="L879" s="80" t="str">
        <f>IF(Table8[[#This Row],[test]]&gt;0,"Ada vendor yang menjual produk dengan harga lebih murah","")</f>
        <v>Ada vendor yang menjual produk dengan harga lebih murah</v>
      </c>
    </row>
    <row r="880" spans="1:12" x14ac:dyDescent="0.25">
      <c r="A880" s="4">
        <v>684</v>
      </c>
      <c r="B880" s="4">
        <v>1523</v>
      </c>
      <c r="C880" s="11">
        <v>44082</v>
      </c>
      <c r="D880" s="4">
        <v>3</v>
      </c>
      <c r="E880" s="4">
        <v>320</v>
      </c>
      <c r="F880" s="41">
        <v>47.470500000000001</v>
      </c>
      <c r="G880" s="41">
        <v>142.41149999999999</v>
      </c>
      <c r="H880" t="str">
        <f>VLOOKUP(Table8[[#This Row],[Supplier]],Table37[[Vendor_ID]:[Reputation Test]],12,0)</f>
        <v>B</v>
      </c>
      <c r="I880">
        <f>VLOOKUP(Table8[[#This Row],[PurchaseOrderID]],Purchase_Order!$A$2:$E$1228,5,0)</f>
        <v>1602</v>
      </c>
      <c r="K880">
        <f>COUNTIFS(Table37[ProductID],Table8[[#This Row],[ProductID]],Table37[Reputation Test],Table8[[#This Row],[REPUTASI]],Table37[Price],"&lt;"&amp;Table8[[#This Row],[UnitPrice]])</f>
        <v>2</v>
      </c>
      <c r="L880" s="80" t="str">
        <f>IF(Table8[[#This Row],[test]]&gt;0,"Ada vendor yang menjual produk dengan harga lebih murah","")</f>
        <v>Ada vendor yang menjual produk dengan harga lebih murah</v>
      </c>
    </row>
    <row r="881" spans="1:12" x14ac:dyDescent="0.25">
      <c r="A881" s="5">
        <v>684</v>
      </c>
      <c r="B881" s="5">
        <v>1524</v>
      </c>
      <c r="C881" s="10">
        <v>44082</v>
      </c>
      <c r="D881" s="5">
        <v>3</v>
      </c>
      <c r="E881" s="5">
        <v>321</v>
      </c>
      <c r="F881" s="40">
        <v>42.798000000000002</v>
      </c>
      <c r="G881" s="40">
        <v>128.39400000000001</v>
      </c>
      <c r="H881" t="str">
        <f>VLOOKUP(Table8[[#This Row],[Supplier]],Table37[[Vendor_ID]:[Reputation Test]],12,0)</f>
        <v>B</v>
      </c>
      <c r="I881">
        <f>VLOOKUP(Table8[[#This Row],[PurchaseOrderID]],Purchase_Order!$A$2:$E$1228,5,0)</f>
        <v>1602</v>
      </c>
      <c r="K881">
        <f>COUNTIFS(Table37[ProductID],Table8[[#This Row],[ProductID]],Table37[Reputation Test],Table8[[#This Row],[REPUTASI]],Table37[Price],"&lt;"&amp;Table8[[#This Row],[UnitPrice]])</f>
        <v>2</v>
      </c>
      <c r="L881" s="80" t="str">
        <f>IF(Table8[[#This Row],[test]]&gt;0,"Ada vendor yang menjual produk dengan harga lebih murah","")</f>
        <v>Ada vendor yang menjual produk dengan harga lebih murah</v>
      </c>
    </row>
    <row r="882" spans="1:12" x14ac:dyDescent="0.25">
      <c r="A882" s="4">
        <v>685</v>
      </c>
      <c r="B882" s="4">
        <v>1525</v>
      </c>
      <c r="C882" s="11">
        <v>44082</v>
      </c>
      <c r="D882" s="4">
        <v>3</v>
      </c>
      <c r="E882" s="4">
        <v>443</v>
      </c>
      <c r="F882" s="41">
        <v>39.122999999999998</v>
      </c>
      <c r="G882" s="41">
        <v>117.369</v>
      </c>
      <c r="H882" t="str">
        <f>VLOOKUP(Table8[[#This Row],[Supplier]],Table37[[Vendor_ID]:[Reputation Test]],12,0)</f>
        <v>A</v>
      </c>
      <c r="I882">
        <f>VLOOKUP(Table8[[#This Row],[PurchaseOrderID]],Purchase_Order!$A$2:$E$1228,5,0)</f>
        <v>1540</v>
      </c>
      <c r="K882">
        <f>COUNTIFS(Table37[ProductID],Table8[[#This Row],[ProductID]],Table37[Reputation Test],Table8[[#This Row],[REPUTASI]],Table37[Price],"&lt;"&amp;Table8[[#This Row],[UnitPrice]])</f>
        <v>1</v>
      </c>
      <c r="L882" s="80" t="str">
        <f>IF(Table8[[#This Row],[test]]&gt;0,"Ada vendor yang menjual produk dengan harga lebih murah","")</f>
        <v>Ada vendor yang menjual produk dengan harga lebih murah</v>
      </c>
    </row>
    <row r="883" spans="1:12" x14ac:dyDescent="0.25">
      <c r="A883" s="5">
        <v>685</v>
      </c>
      <c r="B883" s="5">
        <v>1526</v>
      </c>
      <c r="C883" s="10">
        <v>44082</v>
      </c>
      <c r="D883" s="5">
        <v>3</v>
      </c>
      <c r="E883" s="5">
        <v>444</v>
      </c>
      <c r="F883" s="40">
        <v>37.023000000000003</v>
      </c>
      <c r="G883" s="40">
        <v>111.069</v>
      </c>
      <c r="H883" t="str">
        <f>VLOOKUP(Table8[[#This Row],[Supplier]],Table37[[Vendor_ID]:[Reputation Test]],12,0)</f>
        <v>A</v>
      </c>
      <c r="I883">
        <f>VLOOKUP(Table8[[#This Row],[PurchaseOrderID]],Purchase_Order!$A$2:$E$1228,5,0)</f>
        <v>1540</v>
      </c>
      <c r="K883">
        <f>COUNTIFS(Table37[ProductID],Table8[[#This Row],[ProductID]],Table37[Reputation Test],Table8[[#This Row],[REPUTASI]],Table37[Price],"&lt;"&amp;Table8[[#This Row],[UnitPrice]])</f>
        <v>1</v>
      </c>
      <c r="L883" s="80" t="str">
        <f>IF(Table8[[#This Row],[test]]&gt;0,"Ada vendor yang menjual produk dengan harga lebih murah","")</f>
        <v>Ada vendor yang menjual produk dengan harga lebih murah</v>
      </c>
    </row>
    <row r="884" spans="1:12" x14ac:dyDescent="0.25">
      <c r="A884" s="4">
        <v>685</v>
      </c>
      <c r="B884" s="4">
        <v>1527</v>
      </c>
      <c r="C884" s="11">
        <v>44082</v>
      </c>
      <c r="D884" s="4">
        <v>3</v>
      </c>
      <c r="E884" s="4">
        <v>445</v>
      </c>
      <c r="F884" s="41">
        <v>41.296500000000002</v>
      </c>
      <c r="G884" s="41">
        <v>123.8895</v>
      </c>
      <c r="H884" t="str">
        <f>VLOOKUP(Table8[[#This Row],[Supplier]],Table37[[Vendor_ID]:[Reputation Test]],12,0)</f>
        <v>A</v>
      </c>
      <c r="I884">
        <f>VLOOKUP(Table8[[#This Row],[PurchaseOrderID]],Purchase_Order!$A$2:$E$1228,5,0)</f>
        <v>1540</v>
      </c>
      <c r="K884">
        <f>COUNTIFS(Table37[ProductID],Table8[[#This Row],[ProductID]],Table37[Reputation Test],Table8[[#This Row],[REPUTASI]],Table37[Price],"&lt;"&amp;Table8[[#This Row],[UnitPrice]])</f>
        <v>2</v>
      </c>
      <c r="L884" s="80" t="str">
        <f>IF(Table8[[#This Row],[test]]&gt;0,"Ada vendor yang menjual produk dengan harga lebih murah","")</f>
        <v>Ada vendor yang menjual produk dengan harga lebih murah</v>
      </c>
    </row>
    <row r="885" spans="1:12" x14ac:dyDescent="0.25">
      <c r="A885" s="5">
        <v>685</v>
      </c>
      <c r="B885" s="5">
        <v>1528</v>
      </c>
      <c r="C885" s="10">
        <v>44082</v>
      </c>
      <c r="D885" s="5">
        <v>3</v>
      </c>
      <c r="E885" s="5">
        <v>446</v>
      </c>
      <c r="F885" s="40">
        <v>37.023000000000003</v>
      </c>
      <c r="G885" s="40">
        <v>111.069</v>
      </c>
      <c r="H885" t="str">
        <f>VLOOKUP(Table8[[#This Row],[Supplier]],Table37[[Vendor_ID]:[Reputation Test]],12,0)</f>
        <v>A</v>
      </c>
      <c r="I885">
        <f>VLOOKUP(Table8[[#This Row],[PurchaseOrderID]],Purchase_Order!$A$2:$E$1228,5,0)</f>
        <v>1540</v>
      </c>
      <c r="K885">
        <f>COUNTIFS(Table37[ProductID],Table8[[#This Row],[ProductID]],Table37[Reputation Test],Table8[[#This Row],[REPUTASI]],Table37[Price],"&lt;"&amp;Table8[[#This Row],[UnitPrice]])</f>
        <v>1</v>
      </c>
      <c r="L885" s="80" t="str">
        <f>IF(Table8[[#This Row],[test]]&gt;0,"Ada vendor yang menjual produk dengan harga lebih murah","")</f>
        <v>Ada vendor yang menjual produk dengan harga lebih murah</v>
      </c>
    </row>
    <row r="886" spans="1:12" x14ac:dyDescent="0.25">
      <c r="A886" s="4">
        <v>685</v>
      </c>
      <c r="B886" s="4">
        <v>1529</v>
      </c>
      <c r="C886" s="11">
        <v>44082</v>
      </c>
      <c r="D886" s="4">
        <v>3</v>
      </c>
      <c r="E886" s="4">
        <v>447</v>
      </c>
      <c r="F886" s="41">
        <v>47.680500000000002</v>
      </c>
      <c r="G886" s="41">
        <v>143.04150000000001</v>
      </c>
      <c r="H886" t="str">
        <f>VLOOKUP(Table8[[#This Row],[Supplier]],Table37[[Vendor_ID]:[Reputation Test]],12,0)</f>
        <v>A</v>
      </c>
      <c r="I886">
        <f>VLOOKUP(Table8[[#This Row],[PurchaseOrderID]],Purchase_Order!$A$2:$E$1228,5,0)</f>
        <v>1540</v>
      </c>
      <c r="K886">
        <f>COUNTIFS(Table37[ProductID],Table8[[#This Row],[ProductID]],Table37[Reputation Test],Table8[[#This Row],[REPUTASI]],Table37[Price],"&lt;"&amp;Table8[[#This Row],[UnitPrice]])</f>
        <v>2</v>
      </c>
      <c r="L886" s="80" t="str">
        <f>IF(Table8[[#This Row],[test]]&gt;0,"Ada vendor yang menjual produk dengan harga lebih murah","")</f>
        <v>Ada vendor yang menjual produk dengan harga lebih murah</v>
      </c>
    </row>
    <row r="887" spans="1:12" x14ac:dyDescent="0.25">
      <c r="A887" s="5">
        <v>685</v>
      </c>
      <c r="B887" s="5">
        <v>1530</v>
      </c>
      <c r="C887" s="10">
        <v>44082</v>
      </c>
      <c r="D887" s="5">
        <v>3</v>
      </c>
      <c r="E887" s="5">
        <v>448</v>
      </c>
      <c r="F887" s="40">
        <v>45.580500000000001</v>
      </c>
      <c r="G887" s="40">
        <v>136.7415</v>
      </c>
      <c r="H887" t="str">
        <f>VLOOKUP(Table8[[#This Row],[Supplier]],Table37[[Vendor_ID]:[Reputation Test]],12,0)</f>
        <v>A</v>
      </c>
      <c r="I887">
        <f>VLOOKUP(Table8[[#This Row],[PurchaseOrderID]],Purchase_Order!$A$2:$E$1228,5,0)</f>
        <v>1540</v>
      </c>
      <c r="K887">
        <f>COUNTIFS(Table37[ProductID],Table8[[#This Row],[ProductID]],Table37[Reputation Test],Table8[[#This Row],[REPUTASI]],Table37[Price],"&lt;"&amp;Table8[[#This Row],[UnitPrice]])</f>
        <v>2</v>
      </c>
      <c r="L887" s="80" t="str">
        <f>IF(Table8[[#This Row],[test]]&gt;0,"Ada vendor yang menjual produk dengan harga lebih murah","")</f>
        <v>Ada vendor yang menjual produk dengan harga lebih murah</v>
      </c>
    </row>
    <row r="888" spans="1:12" x14ac:dyDescent="0.25">
      <c r="A888" s="4">
        <v>685</v>
      </c>
      <c r="B888" s="4">
        <v>1531</v>
      </c>
      <c r="C888" s="11">
        <v>44082</v>
      </c>
      <c r="D888" s="4">
        <v>3</v>
      </c>
      <c r="E888" s="4">
        <v>449</v>
      </c>
      <c r="F888" s="41">
        <v>49.853999999999999</v>
      </c>
      <c r="G888" s="41">
        <v>149.56200000000001</v>
      </c>
      <c r="H888" t="str">
        <f>VLOOKUP(Table8[[#This Row],[Supplier]],Table37[[Vendor_ID]:[Reputation Test]],12,0)</f>
        <v>A</v>
      </c>
      <c r="I888">
        <f>VLOOKUP(Table8[[#This Row],[PurchaseOrderID]],Purchase_Order!$A$2:$E$1228,5,0)</f>
        <v>1540</v>
      </c>
      <c r="K888">
        <f>COUNTIFS(Table37[ProductID],Table8[[#This Row],[ProductID]],Table37[Reputation Test],Table8[[#This Row],[REPUTASI]],Table37[Price],"&lt;"&amp;Table8[[#This Row],[UnitPrice]])</f>
        <v>2</v>
      </c>
      <c r="L888" s="80" t="str">
        <f>IF(Table8[[#This Row],[test]]&gt;0,"Ada vendor yang menjual produk dengan harga lebih murah","")</f>
        <v>Ada vendor yang menjual produk dengan harga lebih murah</v>
      </c>
    </row>
    <row r="889" spans="1:12" x14ac:dyDescent="0.25">
      <c r="A889" s="5">
        <v>685</v>
      </c>
      <c r="B889" s="5">
        <v>1532</v>
      </c>
      <c r="C889" s="10">
        <v>44082</v>
      </c>
      <c r="D889" s="5">
        <v>3</v>
      </c>
      <c r="E889" s="5">
        <v>450</v>
      </c>
      <c r="F889" s="40">
        <v>45.580500000000001</v>
      </c>
      <c r="G889" s="40">
        <v>136.7415</v>
      </c>
      <c r="H889" t="str">
        <f>VLOOKUP(Table8[[#This Row],[Supplier]],Table37[[Vendor_ID]:[Reputation Test]],12,0)</f>
        <v>A</v>
      </c>
      <c r="I889">
        <f>VLOOKUP(Table8[[#This Row],[PurchaseOrderID]],Purchase_Order!$A$2:$E$1228,5,0)</f>
        <v>1540</v>
      </c>
      <c r="K889">
        <f>COUNTIFS(Table37[ProductID],Table8[[#This Row],[ProductID]],Table37[Reputation Test],Table8[[#This Row],[REPUTASI]],Table37[Price],"&lt;"&amp;Table8[[#This Row],[UnitPrice]])</f>
        <v>2</v>
      </c>
      <c r="L889" s="80" t="str">
        <f>IF(Table8[[#This Row],[test]]&gt;0,"Ada vendor yang menjual produk dengan harga lebih murah","")</f>
        <v>Ada vendor yang menjual produk dengan harga lebih murah</v>
      </c>
    </row>
    <row r="890" spans="1:12" x14ac:dyDescent="0.25">
      <c r="A890" s="4">
        <v>685</v>
      </c>
      <c r="B890" s="4">
        <v>1533</v>
      </c>
      <c r="C890" s="11">
        <v>44082</v>
      </c>
      <c r="D890" s="4">
        <v>3</v>
      </c>
      <c r="E890" s="4">
        <v>451</v>
      </c>
      <c r="F890" s="41">
        <v>43.480499999999999</v>
      </c>
      <c r="G890" s="41">
        <v>130.44149999999999</v>
      </c>
      <c r="H890" t="str">
        <f>VLOOKUP(Table8[[#This Row],[Supplier]],Table37[[Vendor_ID]:[Reputation Test]],12,0)</f>
        <v>A</v>
      </c>
      <c r="I890">
        <f>VLOOKUP(Table8[[#This Row],[PurchaseOrderID]],Purchase_Order!$A$2:$E$1228,5,0)</f>
        <v>1540</v>
      </c>
      <c r="K890">
        <f>COUNTIFS(Table37[ProductID],Table8[[#This Row],[ProductID]],Table37[Reputation Test],Table8[[#This Row],[REPUTASI]],Table37[Price],"&lt;"&amp;Table8[[#This Row],[UnitPrice]])</f>
        <v>2</v>
      </c>
      <c r="L890" s="80" t="str">
        <f>IF(Table8[[#This Row],[test]]&gt;0,"Ada vendor yang menjual produk dengan harga lebih murah","")</f>
        <v>Ada vendor yang menjual produk dengan harga lebih murah</v>
      </c>
    </row>
    <row r="891" spans="1:12" x14ac:dyDescent="0.25">
      <c r="A891" s="5">
        <v>685</v>
      </c>
      <c r="B891" s="5">
        <v>1534</v>
      </c>
      <c r="C891" s="10">
        <v>44082</v>
      </c>
      <c r="D891" s="5">
        <v>3</v>
      </c>
      <c r="E891" s="5">
        <v>452</v>
      </c>
      <c r="F891" s="40">
        <v>47.753999999999998</v>
      </c>
      <c r="G891" s="40">
        <v>143.262</v>
      </c>
      <c r="H891" t="str">
        <f>VLOOKUP(Table8[[#This Row],[Supplier]],Table37[[Vendor_ID]:[Reputation Test]],12,0)</f>
        <v>A</v>
      </c>
      <c r="I891">
        <f>VLOOKUP(Table8[[#This Row],[PurchaseOrderID]],Purchase_Order!$A$2:$E$1228,5,0)</f>
        <v>1540</v>
      </c>
      <c r="K891">
        <f>COUNTIFS(Table37[ProductID],Table8[[#This Row],[ProductID]],Table37[Reputation Test],Table8[[#This Row],[REPUTASI]],Table37[Price],"&lt;"&amp;Table8[[#This Row],[UnitPrice]])</f>
        <v>2</v>
      </c>
      <c r="L891" s="80" t="str">
        <f>IF(Table8[[#This Row],[test]]&gt;0,"Ada vendor yang menjual produk dengan harga lebih murah","")</f>
        <v>Ada vendor yang menjual produk dengan harga lebih murah</v>
      </c>
    </row>
    <row r="892" spans="1:12" x14ac:dyDescent="0.25">
      <c r="A892" s="4">
        <v>685</v>
      </c>
      <c r="B892" s="4">
        <v>1535</v>
      </c>
      <c r="C892" s="11">
        <v>44082</v>
      </c>
      <c r="D892" s="4">
        <v>3</v>
      </c>
      <c r="E892" s="4">
        <v>453</v>
      </c>
      <c r="F892" s="41">
        <v>43.480499999999999</v>
      </c>
      <c r="G892" s="41">
        <v>130.44149999999999</v>
      </c>
      <c r="H892" t="str">
        <f>VLOOKUP(Table8[[#This Row],[Supplier]],Table37[[Vendor_ID]:[Reputation Test]],12,0)</f>
        <v>A</v>
      </c>
      <c r="I892">
        <f>VLOOKUP(Table8[[#This Row],[PurchaseOrderID]],Purchase_Order!$A$2:$E$1228,5,0)</f>
        <v>1540</v>
      </c>
      <c r="K892">
        <f>COUNTIFS(Table37[ProductID],Table8[[#This Row],[ProductID]],Table37[Reputation Test],Table8[[#This Row],[REPUTASI]],Table37[Price],"&lt;"&amp;Table8[[#This Row],[UnitPrice]])</f>
        <v>2</v>
      </c>
      <c r="L892" s="80" t="str">
        <f>IF(Table8[[#This Row],[test]]&gt;0,"Ada vendor yang menjual produk dengan harga lebih murah","")</f>
        <v>Ada vendor yang menjual produk dengan harga lebih murah</v>
      </c>
    </row>
    <row r="893" spans="1:12" x14ac:dyDescent="0.25">
      <c r="A893" s="5">
        <v>685</v>
      </c>
      <c r="B893" s="5">
        <v>1536</v>
      </c>
      <c r="C893" s="10">
        <v>44082</v>
      </c>
      <c r="D893" s="5">
        <v>3</v>
      </c>
      <c r="E893" s="5">
        <v>454</v>
      </c>
      <c r="F893" s="40">
        <v>41.380499999999998</v>
      </c>
      <c r="G893" s="40">
        <v>124.14149999999999</v>
      </c>
      <c r="H893" t="str">
        <f>VLOOKUP(Table8[[#This Row],[Supplier]],Table37[[Vendor_ID]:[Reputation Test]],12,0)</f>
        <v>A</v>
      </c>
      <c r="I893">
        <f>VLOOKUP(Table8[[#This Row],[PurchaseOrderID]],Purchase_Order!$A$2:$E$1228,5,0)</f>
        <v>1540</v>
      </c>
      <c r="K893">
        <f>COUNTIFS(Table37[ProductID],Table8[[#This Row],[ProductID]],Table37[Reputation Test],Table8[[#This Row],[REPUTASI]],Table37[Price],"&lt;"&amp;Table8[[#This Row],[UnitPrice]])</f>
        <v>1</v>
      </c>
      <c r="L893" s="80" t="str">
        <f>IF(Table8[[#This Row],[test]]&gt;0,"Ada vendor yang menjual produk dengan harga lebih murah","")</f>
        <v>Ada vendor yang menjual produk dengan harga lebih murah</v>
      </c>
    </row>
    <row r="894" spans="1:12" x14ac:dyDescent="0.25">
      <c r="A894" s="4">
        <v>685</v>
      </c>
      <c r="B894" s="4">
        <v>1537</v>
      </c>
      <c r="C894" s="11">
        <v>44082</v>
      </c>
      <c r="D894" s="4">
        <v>3</v>
      </c>
      <c r="E894" s="4">
        <v>455</v>
      </c>
      <c r="F894" s="41">
        <v>45.654000000000003</v>
      </c>
      <c r="G894" s="41">
        <v>136.96199999999999</v>
      </c>
      <c r="H894" t="str">
        <f>VLOOKUP(Table8[[#This Row],[Supplier]],Table37[[Vendor_ID]:[Reputation Test]],12,0)</f>
        <v>A</v>
      </c>
      <c r="I894">
        <f>VLOOKUP(Table8[[#This Row],[PurchaseOrderID]],Purchase_Order!$A$2:$E$1228,5,0)</f>
        <v>1540</v>
      </c>
      <c r="K894">
        <f>COUNTIFS(Table37[ProductID],Table8[[#This Row],[ProductID]],Table37[Reputation Test],Table8[[#This Row],[REPUTASI]],Table37[Price],"&lt;"&amp;Table8[[#This Row],[UnitPrice]])</f>
        <v>2</v>
      </c>
      <c r="L894" s="80" t="str">
        <f>IF(Table8[[#This Row],[test]]&gt;0,"Ada vendor yang menjual produk dengan harga lebih murah","")</f>
        <v>Ada vendor yang menjual produk dengan harga lebih murah</v>
      </c>
    </row>
    <row r="895" spans="1:12" x14ac:dyDescent="0.25">
      <c r="A895" s="5">
        <v>685</v>
      </c>
      <c r="B895" s="5">
        <v>1538</v>
      </c>
      <c r="C895" s="10">
        <v>44082</v>
      </c>
      <c r="D895" s="5">
        <v>3</v>
      </c>
      <c r="E895" s="5">
        <v>456</v>
      </c>
      <c r="F895" s="40">
        <v>41.380499999999998</v>
      </c>
      <c r="G895" s="40">
        <v>124.14149999999999</v>
      </c>
      <c r="H895" t="str">
        <f>VLOOKUP(Table8[[#This Row],[Supplier]],Table37[[Vendor_ID]:[Reputation Test]],12,0)</f>
        <v>A</v>
      </c>
      <c r="I895">
        <f>VLOOKUP(Table8[[#This Row],[PurchaseOrderID]],Purchase_Order!$A$2:$E$1228,5,0)</f>
        <v>1540</v>
      </c>
      <c r="K895">
        <f>COUNTIFS(Table37[ProductID],Table8[[#This Row],[ProductID]],Table37[Reputation Test],Table8[[#This Row],[REPUTASI]],Table37[Price],"&lt;"&amp;Table8[[#This Row],[UnitPrice]])</f>
        <v>1</v>
      </c>
      <c r="L895" s="80" t="str">
        <f>IF(Table8[[#This Row],[test]]&gt;0,"Ada vendor yang menjual produk dengan harga lebih murah","")</f>
        <v>Ada vendor yang menjual produk dengan harga lebih murah</v>
      </c>
    </row>
    <row r="896" spans="1:12" x14ac:dyDescent="0.25">
      <c r="A896" s="4">
        <v>685</v>
      </c>
      <c r="B896" s="4">
        <v>1539</v>
      </c>
      <c r="C896" s="11">
        <v>44082</v>
      </c>
      <c r="D896" s="4">
        <v>3</v>
      </c>
      <c r="E896" s="4">
        <v>457</v>
      </c>
      <c r="F896" s="41">
        <v>39.280500000000004</v>
      </c>
      <c r="G896" s="41">
        <v>117.8415</v>
      </c>
      <c r="H896" t="str">
        <f>VLOOKUP(Table8[[#This Row],[Supplier]],Table37[[Vendor_ID]:[Reputation Test]],12,0)</f>
        <v>A</v>
      </c>
      <c r="I896">
        <f>VLOOKUP(Table8[[#This Row],[PurchaseOrderID]],Purchase_Order!$A$2:$E$1228,5,0)</f>
        <v>1540</v>
      </c>
      <c r="K896">
        <f>COUNTIFS(Table37[ProductID],Table8[[#This Row],[ProductID]],Table37[Reputation Test],Table8[[#This Row],[REPUTASI]],Table37[Price],"&lt;"&amp;Table8[[#This Row],[UnitPrice]])</f>
        <v>1</v>
      </c>
      <c r="L896" s="80" t="str">
        <f>IF(Table8[[#This Row],[test]]&gt;0,"Ada vendor yang menjual produk dengan harga lebih murah","")</f>
        <v>Ada vendor yang menjual produk dengan harga lebih murah</v>
      </c>
    </row>
    <row r="897" spans="1:12" x14ac:dyDescent="0.25">
      <c r="A897" s="5">
        <v>685</v>
      </c>
      <c r="B897" s="5">
        <v>1540</v>
      </c>
      <c r="C897" s="10">
        <v>44082</v>
      </c>
      <c r="D897" s="5">
        <v>3</v>
      </c>
      <c r="E897" s="5">
        <v>458</v>
      </c>
      <c r="F897" s="40">
        <v>43.554000000000002</v>
      </c>
      <c r="G897" s="40">
        <v>130.66200000000001</v>
      </c>
      <c r="H897" t="str">
        <f>VLOOKUP(Table8[[#This Row],[Supplier]],Table37[[Vendor_ID]:[Reputation Test]],12,0)</f>
        <v>A</v>
      </c>
      <c r="I897">
        <f>VLOOKUP(Table8[[#This Row],[PurchaseOrderID]],Purchase_Order!$A$2:$E$1228,5,0)</f>
        <v>1540</v>
      </c>
      <c r="K897">
        <f>COUNTIFS(Table37[ProductID],Table8[[#This Row],[ProductID]],Table37[Reputation Test],Table8[[#This Row],[REPUTASI]],Table37[Price],"&lt;"&amp;Table8[[#This Row],[UnitPrice]])</f>
        <v>2</v>
      </c>
      <c r="L897" s="80" t="str">
        <f>IF(Table8[[#This Row],[test]]&gt;0,"Ada vendor yang menjual produk dengan harga lebih murah","")</f>
        <v>Ada vendor yang menjual produk dengan harga lebih murah</v>
      </c>
    </row>
    <row r="898" spans="1:12" x14ac:dyDescent="0.25">
      <c r="A898" s="4">
        <v>685</v>
      </c>
      <c r="B898" s="4">
        <v>1541</v>
      </c>
      <c r="C898" s="11">
        <v>44082</v>
      </c>
      <c r="D898" s="4">
        <v>3</v>
      </c>
      <c r="E898" s="4">
        <v>459</v>
      </c>
      <c r="F898" s="41">
        <v>39.280500000000004</v>
      </c>
      <c r="G898" s="41">
        <v>117.8415</v>
      </c>
      <c r="H898" t="str">
        <f>VLOOKUP(Table8[[#This Row],[Supplier]],Table37[[Vendor_ID]:[Reputation Test]],12,0)</f>
        <v>A</v>
      </c>
      <c r="I898">
        <f>VLOOKUP(Table8[[#This Row],[PurchaseOrderID]],Purchase_Order!$A$2:$E$1228,5,0)</f>
        <v>1540</v>
      </c>
      <c r="K898">
        <f>COUNTIFS(Table37[ProductID],Table8[[#This Row],[ProductID]],Table37[Reputation Test],Table8[[#This Row],[REPUTASI]],Table37[Price],"&lt;"&amp;Table8[[#This Row],[UnitPrice]])</f>
        <v>1</v>
      </c>
      <c r="L898" s="80" t="str">
        <f>IF(Table8[[#This Row],[test]]&gt;0,"Ada vendor yang menjual produk dengan harga lebih murah","")</f>
        <v>Ada vendor yang menjual produk dengan harga lebih murah</v>
      </c>
    </row>
    <row r="899" spans="1:12" x14ac:dyDescent="0.25">
      <c r="A899" s="5">
        <v>685</v>
      </c>
      <c r="B899" s="5">
        <v>1542</v>
      </c>
      <c r="C899" s="10">
        <v>44082</v>
      </c>
      <c r="D899" s="5">
        <v>3</v>
      </c>
      <c r="E899" s="5">
        <v>460</v>
      </c>
      <c r="F899" s="40">
        <v>37.180500000000002</v>
      </c>
      <c r="G899" s="40">
        <v>111.5415</v>
      </c>
      <c r="H899" t="str">
        <f>VLOOKUP(Table8[[#This Row],[Supplier]],Table37[[Vendor_ID]:[Reputation Test]],12,0)</f>
        <v>A</v>
      </c>
      <c r="I899">
        <f>VLOOKUP(Table8[[#This Row],[PurchaseOrderID]],Purchase_Order!$A$2:$E$1228,5,0)</f>
        <v>1540</v>
      </c>
      <c r="K899">
        <f>COUNTIFS(Table37[ProductID],Table8[[#This Row],[ProductID]],Table37[Reputation Test],Table8[[#This Row],[REPUTASI]],Table37[Price],"&lt;"&amp;Table8[[#This Row],[UnitPrice]])</f>
        <v>1</v>
      </c>
      <c r="L899" s="80" t="str">
        <f>IF(Table8[[#This Row],[test]]&gt;0,"Ada vendor yang menjual produk dengan harga lebih murah","")</f>
        <v>Ada vendor yang menjual produk dengan harga lebih murah</v>
      </c>
    </row>
    <row r="900" spans="1:12" x14ac:dyDescent="0.25">
      <c r="A900" s="4">
        <v>685</v>
      </c>
      <c r="B900" s="4">
        <v>1543</v>
      </c>
      <c r="C900" s="11">
        <v>44082</v>
      </c>
      <c r="D900" s="4">
        <v>3</v>
      </c>
      <c r="E900" s="4">
        <v>461</v>
      </c>
      <c r="F900" s="41">
        <v>41.454000000000001</v>
      </c>
      <c r="G900" s="41">
        <v>124.36199999999999</v>
      </c>
      <c r="H900" t="str">
        <f>VLOOKUP(Table8[[#This Row],[Supplier]],Table37[[Vendor_ID]:[Reputation Test]],12,0)</f>
        <v>A</v>
      </c>
      <c r="I900">
        <f>VLOOKUP(Table8[[#This Row],[PurchaseOrderID]],Purchase_Order!$A$2:$E$1228,5,0)</f>
        <v>1540</v>
      </c>
      <c r="K900">
        <f>COUNTIFS(Table37[ProductID],Table8[[#This Row],[ProductID]],Table37[Reputation Test],Table8[[#This Row],[REPUTASI]],Table37[Price],"&lt;"&amp;Table8[[#This Row],[UnitPrice]])</f>
        <v>1</v>
      </c>
      <c r="L900" s="80" t="str">
        <f>IF(Table8[[#This Row],[test]]&gt;0,"Ada vendor yang menjual produk dengan harga lebih murah","")</f>
        <v>Ada vendor yang menjual produk dengan harga lebih murah</v>
      </c>
    </row>
    <row r="901" spans="1:12" x14ac:dyDescent="0.25">
      <c r="A901" s="5">
        <v>686</v>
      </c>
      <c r="B901" s="5">
        <v>1544</v>
      </c>
      <c r="C901" s="10">
        <v>44082</v>
      </c>
      <c r="D901" s="5">
        <v>550</v>
      </c>
      <c r="E901" s="5">
        <v>941</v>
      </c>
      <c r="F901" s="40">
        <v>62.9895</v>
      </c>
      <c r="G901" s="40">
        <v>34644.224999999999</v>
      </c>
      <c r="H901" t="str">
        <f>VLOOKUP(Table8[[#This Row],[Supplier]],Table37[[Vendor_ID]:[Reputation Test]],12,0)</f>
        <v>B</v>
      </c>
      <c r="I901">
        <f>VLOOKUP(Table8[[#This Row],[PurchaseOrderID]],Purchase_Order!$A$2:$E$1228,5,0)</f>
        <v>1628</v>
      </c>
      <c r="K901">
        <f>COUNTIFS(Table37[ProductID],Table8[[#This Row],[ProductID]],Table37[Reputation Test],Table8[[#This Row],[REPUTASI]],Table37[Price],"&lt;"&amp;Table8[[#This Row],[UnitPrice]])</f>
        <v>1</v>
      </c>
      <c r="L901" s="80" t="str">
        <f>IF(Table8[[#This Row],[test]]&gt;0,"Ada vendor yang menjual produk dengan harga lebih murah","")</f>
        <v>Ada vendor yang menjual produk dengan harga lebih murah</v>
      </c>
    </row>
    <row r="902" spans="1:12" x14ac:dyDescent="0.25">
      <c r="A902" s="4">
        <v>687</v>
      </c>
      <c r="B902" s="4">
        <v>1545</v>
      </c>
      <c r="C902" s="11">
        <v>44082</v>
      </c>
      <c r="D902" s="4">
        <v>3</v>
      </c>
      <c r="E902" s="4">
        <v>320</v>
      </c>
      <c r="F902" s="41">
        <v>45.3705</v>
      </c>
      <c r="G902" s="41">
        <v>136.11150000000001</v>
      </c>
      <c r="H902" t="str">
        <f>VLOOKUP(Table8[[#This Row],[Supplier]],Table37[[Vendor_ID]:[Reputation Test]],12,0)</f>
        <v>A</v>
      </c>
      <c r="I902">
        <f>VLOOKUP(Table8[[#This Row],[PurchaseOrderID]],Purchase_Order!$A$2:$E$1228,5,0)</f>
        <v>1604</v>
      </c>
      <c r="K902">
        <f>COUNTIFS(Table37[ProductID],Table8[[#This Row],[ProductID]],Table37[Reputation Test],Table8[[#This Row],[REPUTASI]],Table37[Price],"&lt;"&amp;Table8[[#This Row],[UnitPrice]])</f>
        <v>1</v>
      </c>
      <c r="L902" s="80" t="str">
        <f>IF(Table8[[#This Row],[test]]&gt;0,"Ada vendor yang menjual produk dengan harga lebih murah","")</f>
        <v>Ada vendor yang menjual produk dengan harga lebih murah</v>
      </c>
    </row>
    <row r="903" spans="1:12" x14ac:dyDescent="0.25">
      <c r="A903" s="5">
        <v>687</v>
      </c>
      <c r="B903" s="5">
        <v>1546</v>
      </c>
      <c r="C903" s="10">
        <v>44082</v>
      </c>
      <c r="D903" s="5">
        <v>3</v>
      </c>
      <c r="E903" s="5">
        <v>321</v>
      </c>
      <c r="F903" s="40">
        <v>40.488</v>
      </c>
      <c r="G903" s="40">
        <v>121.464</v>
      </c>
      <c r="H903" t="str">
        <f>VLOOKUP(Table8[[#This Row],[Supplier]],Table37[[Vendor_ID]:[Reputation Test]],12,0)</f>
        <v>A</v>
      </c>
      <c r="I903">
        <f>VLOOKUP(Table8[[#This Row],[PurchaseOrderID]],Purchase_Order!$A$2:$E$1228,5,0)</f>
        <v>1604</v>
      </c>
      <c r="K903">
        <f>COUNTIFS(Table37[ProductID],Table8[[#This Row],[ProductID]],Table37[Reputation Test],Table8[[#This Row],[REPUTASI]],Table37[Price],"&lt;"&amp;Table8[[#This Row],[UnitPrice]])</f>
        <v>1</v>
      </c>
      <c r="L903" s="80" t="str">
        <f>IF(Table8[[#This Row],[test]]&gt;0,"Ada vendor yang menjual produk dengan harga lebih murah","")</f>
        <v>Ada vendor yang menjual produk dengan harga lebih murah</v>
      </c>
    </row>
    <row r="904" spans="1:12" x14ac:dyDescent="0.25">
      <c r="A904" s="4">
        <v>687</v>
      </c>
      <c r="B904" s="4">
        <v>1547</v>
      </c>
      <c r="C904" s="11">
        <v>44082</v>
      </c>
      <c r="D904" s="4">
        <v>60</v>
      </c>
      <c r="E904" s="4">
        <v>322</v>
      </c>
      <c r="F904" s="41">
        <v>26.365500000000001</v>
      </c>
      <c r="G904" s="41">
        <v>1581.93</v>
      </c>
      <c r="H904" t="str">
        <f>VLOOKUP(Table8[[#This Row],[Supplier]],Table37[[Vendor_ID]:[Reputation Test]],12,0)</f>
        <v>A</v>
      </c>
      <c r="I904">
        <f>VLOOKUP(Table8[[#This Row],[PurchaseOrderID]],Purchase_Order!$A$2:$E$1228,5,0)</f>
        <v>1604</v>
      </c>
      <c r="K904">
        <f>COUNTIFS(Table37[ProductID],Table8[[#This Row],[ProductID]],Table37[Reputation Test],Table8[[#This Row],[REPUTASI]],Table37[Price],"&lt;"&amp;Table8[[#This Row],[UnitPrice]])</f>
        <v>1</v>
      </c>
      <c r="L904" s="80" t="str">
        <f>IF(Table8[[#This Row],[test]]&gt;0,"Ada vendor yang menjual produk dengan harga lebih murah","")</f>
        <v>Ada vendor yang menjual produk dengan harga lebih murah</v>
      </c>
    </row>
    <row r="905" spans="1:12" x14ac:dyDescent="0.25">
      <c r="A905" s="5">
        <v>688</v>
      </c>
      <c r="B905" s="5">
        <v>1548</v>
      </c>
      <c r="C905" s="10">
        <v>44082</v>
      </c>
      <c r="D905" s="5">
        <v>3</v>
      </c>
      <c r="E905" s="5">
        <v>504</v>
      </c>
      <c r="F905" s="40">
        <v>48.762</v>
      </c>
      <c r="G905" s="40">
        <v>146.286</v>
      </c>
      <c r="H905" t="str">
        <f>VLOOKUP(Table8[[#This Row],[Supplier]],Table37[[Vendor_ID]:[Reputation Test]],12,0)</f>
        <v>A</v>
      </c>
      <c r="I905">
        <f>VLOOKUP(Table8[[#This Row],[PurchaseOrderID]],Purchase_Order!$A$2:$E$1228,5,0)</f>
        <v>1690</v>
      </c>
      <c r="K905">
        <f>COUNTIFS(Table37[ProductID],Table8[[#This Row],[ProductID]],Table37[Reputation Test],Table8[[#This Row],[REPUTASI]],Table37[Price],"&lt;"&amp;Table8[[#This Row],[UnitPrice]])</f>
        <v>1</v>
      </c>
      <c r="L905" s="80" t="str">
        <f>IF(Table8[[#This Row],[test]]&gt;0,"Ada vendor yang menjual produk dengan harga lebih murah","")</f>
        <v>Ada vendor yang menjual produk dengan harga lebih murah</v>
      </c>
    </row>
    <row r="906" spans="1:12" x14ac:dyDescent="0.25">
      <c r="A906" s="4">
        <v>689</v>
      </c>
      <c r="B906" s="4">
        <v>1549</v>
      </c>
      <c r="C906" s="11">
        <v>44083</v>
      </c>
      <c r="D906" s="4">
        <v>3</v>
      </c>
      <c r="E906" s="4">
        <v>497</v>
      </c>
      <c r="F906" s="41">
        <v>34.188000000000002</v>
      </c>
      <c r="G906" s="41">
        <v>102.56399999999999</v>
      </c>
      <c r="H906" t="str">
        <f>VLOOKUP(Table8[[#This Row],[Supplier]],Table37[[Vendor_ID]:[Reputation Test]],12,0)</f>
        <v>A</v>
      </c>
      <c r="I906">
        <f>VLOOKUP(Table8[[#This Row],[PurchaseOrderID]],Purchase_Order!$A$2:$E$1228,5,0)</f>
        <v>1566</v>
      </c>
      <c r="K906">
        <f>COUNTIFS(Table37[ProductID],Table8[[#This Row],[ProductID]],Table37[Reputation Test],Table8[[#This Row],[REPUTASI]],Table37[Price],"&lt;"&amp;Table8[[#This Row],[UnitPrice]])</f>
        <v>1</v>
      </c>
      <c r="L906" s="80" t="str">
        <f>IF(Table8[[#This Row],[test]]&gt;0,"Ada vendor yang menjual produk dengan harga lebih murah","")</f>
        <v>Ada vendor yang menjual produk dengan harga lebih murah</v>
      </c>
    </row>
    <row r="907" spans="1:12" x14ac:dyDescent="0.25">
      <c r="A907" s="5">
        <v>690</v>
      </c>
      <c r="B907" s="5">
        <v>1550</v>
      </c>
      <c r="C907" s="10">
        <v>44083</v>
      </c>
      <c r="D907" s="5">
        <v>3</v>
      </c>
      <c r="E907" s="5">
        <v>323</v>
      </c>
      <c r="F907" s="40">
        <v>50.263500000000001</v>
      </c>
      <c r="G907" s="40">
        <v>150.79050000000001</v>
      </c>
      <c r="H907" t="str">
        <f>VLOOKUP(Table8[[#This Row],[Supplier]],Table37[[Vendor_ID]:[Reputation Test]],12,0)</f>
        <v>A</v>
      </c>
      <c r="I907">
        <f>VLOOKUP(Table8[[#This Row],[PurchaseOrderID]],Purchase_Order!$A$2:$E$1228,5,0)</f>
        <v>1698</v>
      </c>
      <c r="K907">
        <f>COUNTIFS(Table37[ProductID],Table8[[#This Row],[ProductID]],Table37[Reputation Test],Table8[[#This Row],[REPUTASI]],Table37[Price],"&lt;"&amp;Table8[[#This Row],[UnitPrice]])</f>
        <v>1</v>
      </c>
      <c r="L907" s="80" t="str">
        <f>IF(Table8[[#This Row],[test]]&gt;0,"Ada vendor yang menjual produk dengan harga lebih murah","")</f>
        <v>Ada vendor yang menjual produk dengan harga lebih murah</v>
      </c>
    </row>
    <row r="908" spans="1:12" x14ac:dyDescent="0.25">
      <c r="A908" s="4">
        <v>691</v>
      </c>
      <c r="B908" s="4">
        <v>1551</v>
      </c>
      <c r="C908" s="11">
        <v>44083</v>
      </c>
      <c r="D908" s="4">
        <v>550</v>
      </c>
      <c r="E908" s="4">
        <v>523</v>
      </c>
      <c r="F908" s="41">
        <v>10.731</v>
      </c>
      <c r="G908" s="41">
        <v>5902.05</v>
      </c>
      <c r="H908" t="str">
        <f>VLOOKUP(Table8[[#This Row],[Supplier]],Table37[[Vendor_ID]:[Reputation Test]],12,0)</f>
        <v>F</v>
      </c>
      <c r="I908">
        <f>VLOOKUP(Table8[[#This Row],[PurchaseOrderID]],Purchase_Order!$A$2:$E$1228,5,0)</f>
        <v>1560</v>
      </c>
      <c r="K908">
        <f>COUNTIFS(Table37[ProductID],Table8[[#This Row],[ProductID]],Table37[Reputation Test],Table8[[#This Row],[REPUTASI]],Table37[Price],"&lt;"&amp;Table8[[#This Row],[UnitPrice]])</f>
        <v>1</v>
      </c>
      <c r="L908" s="80" t="str">
        <f>IF(Table8[[#This Row],[test]]&gt;0,"Ada vendor yang menjual produk dengan harga lebih murah","")</f>
        <v>Ada vendor yang menjual produk dengan harga lebih murah</v>
      </c>
    </row>
    <row r="909" spans="1:12" x14ac:dyDescent="0.25">
      <c r="A909" s="5">
        <v>691</v>
      </c>
      <c r="B909" s="5">
        <v>1552</v>
      </c>
      <c r="C909" s="10">
        <v>44083</v>
      </c>
      <c r="D909" s="5">
        <v>550</v>
      </c>
      <c r="E909" s="5">
        <v>524</v>
      </c>
      <c r="F909" s="40">
        <v>14.1225</v>
      </c>
      <c r="G909" s="40">
        <v>7767.375</v>
      </c>
      <c r="H909" t="str">
        <f>VLOOKUP(Table8[[#This Row],[Supplier]],Table37[[Vendor_ID]:[Reputation Test]],12,0)</f>
        <v>F</v>
      </c>
      <c r="I909">
        <f>VLOOKUP(Table8[[#This Row],[PurchaseOrderID]],Purchase_Order!$A$2:$E$1228,5,0)</f>
        <v>1560</v>
      </c>
      <c r="K909">
        <f>COUNTIFS(Table37[ProductID],Table8[[#This Row],[ProductID]],Table37[Reputation Test],Table8[[#This Row],[REPUTASI]],Table37[Price],"&lt;"&amp;Table8[[#This Row],[UnitPrice]])</f>
        <v>2</v>
      </c>
      <c r="L909" s="80" t="str">
        <f>IF(Table8[[#This Row],[test]]&gt;0,"Ada vendor yang menjual produk dengan harga lebih murah","")</f>
        <v>Ada vendor yang menjual produk dengan harga lebih murah</v>
      </c>
    </row>
    <row r="910" spans="1:12" x14ac:dyDescent="0.25">
      <c r="A910" s="4">
        <v>692</v>
      </c>
      <c r="B910" s="4">
        <v>1553</v>
      </c>
      <c r="C910" s="11">
        <v>44083</v>
      </c>
      <c r="D910" s="4">
        <v>60</v>
      </c>
      <c r="E910" s="4">
        <v>492</v>
      </c>
      <c r="F910" s="41">
        <v>50.263500000000001</v>
      </c>
      <c r="G910" s="41">
        <v>3015.81</v>
      </c>
      <c r="H910" t="str">
        <f>VLOOKUP(Table8[[#This Row],[Supplier]],Table37[[Vendor_ID]:[Reputation Test]],12,0)</f>
        <v>F</v>
      </c>
      <c r="I910">
        <f>VLOOKUP(Table8[[#This Row],[PurchaseOrderID]],Purchase_Order!$A$2:$E$1228,5,0)</f>
        <v>1692</v>
      </c>
      <c r="K910">
        <f>COUNTIFS(Table37[ProductID],Table8[[#This Row],[ProductID]],Table37[Reputation Test],Table8[[#This Row],[REPUTASI]],Table37[Price],"&lt;"&amp;Table8[[#This Row],[UnitPrice]])</f>
        <v>2</v>
      </c>
      <c r="L910" s="80" t="str">
        <f>IF(Table8[[#This Row],[test]]&gt;0,"Ada vendor yang menjual produk dengan harga lebih murah","")</f>
        <v>Ada vendor yang menjual produk dengan harga lebih murah</v>
      </c>
    </row>
    <row r="911" spans="1:12" x14ac:dyDescent="0.25">
      <c r="A911" s="5">
        <v>692</v>
      </c>
      <c r="B911" s="5">
        <v>1554</v>
      </c>
      <c r="C911" s="10">
        <v>44083</v>
      </c>
      <c r="D911" s="5">
        <v>60</v>
      </c>
      <c r="E911" s="5">
        <v>493</v>
      </c>
      <c r="F911" s="40">
        <v>57.151499999999999</v>
      </c>
      <c r="G911" s="40">
        <v>3429.09</v>
      </c>
      <c r="H911" t="str">
        <f>VLOOKUP(Table8[[#This Row],[Supplier]],Table37[[Vendor_ID]:[Reputation Test]],12,0)</f>
        <v>F</v>
      </c>
      <c r="I911">
        <f>VLOOKUP(Table8[[#This Row],[PurchaseOrderID]],Purchase_Order!$A$2:$E$1228,5,0)</f>
        <v>1692</v>
      </c>
      <c r="K911">
        <f>COUNTIFS(Table37[ProductID],Table8[[#This Row],[ProductID]],Table37[Reputation Test],Table8[[#This Row],[REPUTASI]],Table37[Price],"&lt;"&amp;Table8[[#This Row],[UnitPrice]])</f>
        <v>2</v>
      </c>
      <c r="L911" s="80" t="str">
        <f>IF(Table8[[#This Row],[test]]&gt;0,"Ada vendor yang menjual produk dengan harga lebih murah","")</f>
        <v>Ada vendor yang menjual produk dengan harga lebih murah</v>
      </c>
    </row>
    <row r="912" spans="1:12" x14ac:dyDescent="0.25">
      <c r="A912" s="4">
        <v>693</v>
      </c>
      <c r="B912" s="4">
        <v>1555</v>
      </c>
      <c r="C912" s="11">
        <v>44083</v>
      </c>
      <c r="D912" s="4">
        <v>550</v>
      </c>
      <c r="E912" s="4">
        <v>908</v>
      </c>
      <c r="F912" s="41">
        <v>21.0945</v>
      </c>
      <c r="G912" s="41">
        <v>11601.975</v>
      </c>
      <c r="H912" t="str">
        <f>VLOOKUP(Table8[[#This Row],[Supplier]],Table37[[Vendor_ID]:[Reputation Test]],12,0)</f>
        <v>F</v>
      </c>
      <c r="I912">
        <f>VLOOKUP(Table8[[#This Row],[PurchaseOrderID]],Purchase_Order!$A$2:$E$1228,5,0)</f>
        <v>1696</v>
      </c>
      <c r="K912">
        <f>COUNTIFS(Table37[ProductID],Table8[[#This Row],[ProductID]],Table37[Reputation Test],Table8[[#This Row],[REPUTASI]],Table37[Price],"&lt;"&amp;Table8[[#This Row],[UnitPrice]])</f>
        <v>2</v>
      </c>
      <c r="L912" s="80" t="str">
        <f>IF(Table8[[#This Row],[test]]&gt;0,"Ada vendor yang menjual produk dengan harga lebih murah","")</f>
        <v>Ada vendor yang menjual produk dengan harga lebih murah</v>
      </c>
    </row>
    <row r="913" spans="1:12" x14ac:dyDescent="0.25">
      <c r="A913" s="5">
        <v>693</v>
      </c>
      <c r="B913" s="5">
        <v>1556</v>
      </c>
      <c r="C913" s="10">
        <v>44083</v>
      </c>
      <c r="D913" s="5">
        <v>550</v>
      </c>
      <c r="E913" s="5">
        <v>909</v>
      </c>
      <c r="F913" s="40">
        <v>30.439499999999999</v>
      </c>
      <c r="G913" s="40">
        <v>16741.724999999999</v>
      </c>
      <c r="H913" t="str">
        <f>VLOOKUP(Table8[[#This Row],[Supplier]],Table37[[Vendor_ID]:[Reputation Test]],12,0)</f>
        <v>F</v>
      </c>
      <c r="I913">
        <f>VLOOKUP(Table8[[#This Row],[PurchaseOrderID]],Purchase_Order!$A$2:$E$1228,5,0)</f>
        <v>1696</v>
      </c>
      <c r="K913">
        <f>COUNTIFS(Table37[ProductID],Table8[[#This Row],[ProductID]],Table37[Reputation Test],Table8[[#This Row],[REPUTASI]],Table37[Price],"&lt;"&amp;Table8[[#This Row],[UnitPrice]])</f>
        <v>2</v>
      </c>
      <c r="L913" s="80" t="str">
        <f>IF(Table8[[#This Row],[test]]&gt;0,"Ada vendor yang menjual produk dengan harga lebih murah","")</f>
        <v>Ada vendor yang menjual produk dengan harga lebih murah</v>
      </c>
    </row>
    <row r="914" spans="1:12" x14ac:dyDescent="0.25">
      <c r="A914" s="4">
        <v>693</v>
      </c>
      <c r="B914" s="4">
        <v>1557</v>
      </c>
      <c r="C914" s="11">
        <v>44083</v>
      </c>
      <c r="D914" s="4">
        <v>550</v>
      </c>
      <c r="E914" s="4">
        <v>910</v>
      </c>
      <c r="F914" s="41">
        <v>40.939500000000002</v>
      </c>
      <c r="G914" s="41">
        <v>22516.724999999999</v>
      </c>
      <c r="H914" t="str">
        <f>VLOOKUP(Table8[[#This Row],[Supplier]],Table37[[Vendor_ID]:[Reputation Test]],12,0)</f>
        <v>F</v>
      </c>
      <c r="I914">
        <f>VLOOKUP(Table8[[#This Row],[PurchaseOrderID]],Purchase_Order!$A$2:$E$1228,5,0)</f>
        <v>1696</v>
      </c>
      <c r="K914">
        <f>COUNTIFS(Table37[ProductID],Table8[[#This Row],[ProductID]],Table37[Reputation Test],Table8[[#This Row],[REPUTASI]],Table37[Price],"&lt;"&amp;Table8[[#This Row],[UnitPrice]])</f>
        <v>1</v>
      </c>
      <c r="L914" s="80" t="str">
        <f>IF(Table8[[#This Row],[test]]&gt;0,"Ada vendor yang menjual produk dengan harga lebih murah","")</f>
        <v>Ada vendor yang menjual produk dengan harga lebih murah</v>
      </c>
    </row>
    <row r="915" spans="1:12" x14ac:dyDescent="0.25">
      <c r="A915" s="5">
        <v>694</v>
      </c>
      <c r="B915" s="5">
        <v>1558</v>
      </c>
      <c r="C915" s="10">
        <v>44083</v>
      </c>
      <c r="D915" s="5">
        <v>60</v>
      </c>
      <c r="E915" s="5">
        <v>506</v>
      </c>
      <c r="F915" s="40">
        <v>9.1980000000000004</v>
      </c>
      <c r="G915" s="40">
        <v>551.88</v>
      </c>
      <c r="H915" t="str">
        <f>VLOOKUP(Table8[[#This Row],[Supplier]],Table37[[Vendor_ID]:[Reputation Test]],12,0)</f>
        <v>F</v>
      </c>
      <c r="I915">
        <f>VLOOKUP(Table8[[#This Row],[PurchaseOrderID]],Purchase_Order!$A$2:$E$1228,5,0)</f>
        <v>1504</v>
      </c>
      <c r="K915">
        <f>COUNTIFS(Table37[ProductID],Table8[[#This Row],[ProductID]],Table37[Reputation Test],Table8[[#This Row],[REPUTASI]],Table37[Price],"&lt;"&amp;Table8[[#This Row],[UnitPrice]])</f>
        <v>1</v>
      </c>
      <c r="L915" s="80" t="str">
        <f>IF(Table8[[#This Row],[test]]&gt;0,"Ada vendor yang menjual produk dengan harga lebih murah","")</f>
        <v>Ada vendor yang menjual produk dengan harga lebih murah</v>
      </c>
    </row>
    <row r="916" spans="1:12" x14ac:dyDescent="0.25">
      <c r="A916" s="4">
        <v>695</v>
      </c>
      <c r="B916" s="4">
        <v>1559</v>
      </c>
      <c r="C916" s="11">
        <v>44083</v>
      </c>
      <c r="D916" s="4">
        <v>550</v>
      </c>
      <c r="E916" s="4">
        <v>351</v>
      </c>
      <c r="F916" s="41">
        <v>5.7750000000000004</v>
      </c>
      <c r="G916" s="41">
        <v>3176.25</v>
      </c>
      <c r="H916" t="str">
        <f>VLOOKUP(Table8[[#This Row],[Supplier]],Table37[[Vendor_ID]:[Reputation Test]],12,0)</f>
        <v>F</v>
      </c>
      <c r="I916">
        <f>VLOOKUP(Table8[[#This Row],[PurchaseOrderID]],Purchase_Order!$A$2:$E$1228,5,0)</f>
        <v>1544</v>
      </c>
      <c r="K916">
        <f>COUNTIFS(Table37[ProductID],Table8[[#This Row],[ProductID]],Table37[Reputation Test],Table8[[#This Row],[REPUTASI]],Table37[Price],"&lt;"&amp;Table8[[#This Row],[UnitPrice]])</f>
        <v>1</v>
      </c>
      <c r="L916" s="80" t="str">
        <f>IF(Table8[[#This Row],[test]]&gt;0,"Ada vendor yang menjual produk dengan harga lebih murah","")</f>
        <v>Ada vendor yang menjual produk dengan harga lebih murah</v>
      </c>
    </row>
    <row r="917" spans="1:12" x14ac:dyDescent="0.25">
      <c r="A917" s="5">
        <v>695</v>
      </c>
      <c r="B917" s="5">
        <v>1560</v>
      </c>
      <c r="C917" s="10">
        <v>44083</v>
      </c>
      <c r="D917" s="5">
        <v>550</v>
      </c>
      <c r="E917" s="5">
        <v>352</v>
      </c>
      <c r="F917" s="40">
        <v>1.155</v>
      </c>
      <c r="G917" s="40">
        <v>635.25</v>
      </c>
      <c r="H917" t="str">
        <f>VLOOKUP(Table8[[#This Row],[Supplier]],Table37[[Vendor_ID]:[Reputation Test]],12,0)</f>
        <v>F</v>
      </c>
      <c r="I917">
        <f>VLOOKUP(Table8[[#This Row],[PurchaseOrderID]],Purchase_Order!$A$2:$E$1228,5,0)</f>
        <v>1544</v>
      </c>
      <c r="K917">
        <f>COUNTIFS(Table37[ProductID],Table8[[#This Row],[ProductID]],Table37[Reputation Test],Table8[[#This Row],[REPUTASI]],Table37[Price],"&lt;"&amp;Table8[[#This Row],[UnitPrice]])</f>
        <v>1</v>
      </c>
      <c r="L917" s="80" t="str">
        <f>IF(Table8[[#This Row],[test]]&gt;0,"Ada vendor yang menjual produk dengan harga lebih murah","")</f>
        <v>Ada vendor yang menjual produk dengan harga lebih murah</v>
      </c>
    </row>
    <row r="918" spans="1:12" x14ac:dyDescent="0.25">
      <c r="A918" s="4">
        <v>695</v>
      </c>
      <c r="B918" s="4">
        <v>1561</v>
      </c>
      <c r="C918" s="11">
        <v>44083</v>
      </c>
      <c r="D918" s="4">
        <v>550</v>
      </c>
      <c r="E918" s="4">
        <v>679</v>
      </c>
      <c r="F918" s="41">
        <v>5.7750000000000004</v>
      </c>
      <c r="G918" s="41">
        <v>3176.25</v>
      </c>
      <c r="H918" t="str">
        <f>VLOOKUP(Table8[[#This Row],[Supplier]],Table37[[Vendor_ID]:[Reputation Test]],12,0)</f>
        <v>F</v>
      </c>
      <c r="I918">
        <f>VLOOKUP(Table8[[#This Row],[PurchaseOrderID]],Purchase_Order!$A$2:$E$1228,5,0)</f>
        <v>1544</v>
      </c>
      <c r="K918">
        <f>COUNTIFS(Table37[ProductID],Table8[[#This Row],[ProductID]],Table37[Reputation Test],Table8[[#This Row],[REPUTASI]],Table37[Price],"&lt;"&amp;Table8[[#This Row],[UnitPrice]])</f>
        <v>1</v>
      </c>
      <c r="L918" s="80" t="str">
        <f>IF(Table8[[#This Row],[test]]&gt;0,"Ada vendor yang menjual produk dengan harga lebih murah","")</f>
        <v>Ada vendor yang menjual produk dengan harga lebih murah</v>
      </c>
    </row>
    <row r="919" spans="1:12" x14ac:dyDescent="0.25">
      <c r="A919" s="5">
        <v>696</v>
      </c>
      <c r="B919" s="5">
        <v>1562</v>
      </c>
      <c r="C919" s="10">
        <v>44083</v>
      </c>
      <c r="D919" s="5">
        <v>550</v>
      </c>
      <c r="E919" s="5">
        <v>507</v>
      </c>
      <c r="F919" s="40">
        <v>23.393999999999998</v>
      </c>
      <c r="G919" s="40">
        <v>12866.7</v>
      </c>
      <c r="H919" t="str">
        <f>VLOOKUP(Table8[[#This Row],[Supplier]],Table37[[Vendor_ID]:[Reputation Test]],12,0)</f>
        <v>B</v>
      </c>
      <c r="I919">
        <f>VLOOKUP(Table8[[#This Row],[PurchaseOrderID]],Purchase_Order!$A$2:$E$1228,5,0)</f>
        <v>1530</v>
      </c>
      <c r="K919">
        <f>COUNTIFS(Table37[ProductID],Table8[[#This Row],[ProductID]],Table37[Reputation Test],Table8[[#This Row],[REPUTASI]],Table37[Price],"&lt;"&amp;Table8[[#This Row],[UnitPrice]])</f>
        <v>1</v>
      </c>
      <c r="L919" s="80" t="str">
        <f>IF(Table8[[#This Row],[test]]&gt;0,"Ada vendor yang menjual produk dengan harga lebih murah","")</f>
        <v>Ada vendor yang menjual produk dengan harga lebih murah</v>
      </c>
    </row>
    <row r="920" spans="1:12" x14ac:dyDescent="0.25">
      <c r="A920" s="4">
        <v>696</v>
      </c>
      <c r="B920" s="4">
        <v>1563</v>
      </c>
      <c r="C920" s="11">
        <v>44083</v>
      </c>
      <c r="D920" s="4">
        <v>550</v>
      </c>
      <c r="E920" s="4">
        <v>508</v>
      </c>
      <c r="F920" s="41">
        <v>27.6465</v>
      </c>
      <c r="G920" s="41">
        <v>15205.575000000001</v>
      </c>
      <c r="H920" t="str">
        <f>VLOOKUP(Table8[[#This Row],[Supplier]],Table37[[Vendor_ID]:[Reputation Test]],12,0)</f>
        <v>B</v>
      </c>
      <c r="I920">
        <f>VLOOKUP(Table8[[#This Row],[PurchaseOrderID]],Purchase_Order!$A$2:$E$1228,5,0)</f>
        <v>1530</v>
      </c>
      <c r="K920">
        <f>COUNTIFS(Table37[ProductID],Table8[[#This Row],[ProductID]],Table37[Reputation Test],Table8[[#This Row],[REPUTASI]],Table37[Price],"&lt;"&amp;Table8[[#This Row],[UnitPrice]])</f>
        <v>1</v>
      </c>
      <c r="L920" s="80" t="str">
        <f>IF(Table8[[#This Row],[test]]&gt;0,"Ada vendor yang menjual produk dengan harga lebih murah","")</f>
        <v>Ada vendor yang menjual produk dengan harga lebih murah</v>
      </c>
    </row>
    <row r="921" spans="1:12" x14ac:dyDescent="0.25">
      <c r="A921" s="5">
        <v>697</v>
      </c>
      <c r="B921" s="5">
        <v>1564</v>
      </c>
      <c r="C921" s="10">
        <v>44083</v>
      </c>
      <c r="D921" s="5">
        <v>550</v>
      </c>
      <c r="E921" s="5">
        <v>535</v>
      </c>
      <c r="F921" s="40">
        <v>3.4860000000000002</v>
      </c>
      <c r="G921" s="40">
        <v>1917.3</v>
      </c>
      <c r="H921" t="str">
        <f>VLOOKUP(Table8[[#This Row],[Supplier]],Table37[[Vendor_ID]:[Reputation Test]],12,0)</f>
        <v>B</v>
      </c>
      <c r="I921">
        <f>VLOOKUP(Table8[[#This Row],[PurchaseOrderID]],Purchase_Order!$A$2:$E$1228,5,0)</f>
        <v>1508</v>
      </c>
      <c r="K921">
        <f>COUNTIFS(Table37[ProductID],Table8[[#This Row],[ProductID]],Table37[Reputation Test],Table8[[#This Row],[REPUTASI]],Table37[Price],"&lt;"&amp;Table8[[#This Row],[UnitPrice]])</f>
        <v>1</v>
      </c>
      <c r="L921" s="80" t="str">
        <f>IF(Table8[[#This Row],[test]]&gt;0,"Ada vendor yang menjual produk dengan harga lebih murah","")</f>
        <v>Ada vendor yang menjual produk dengan harga lebih murah</v>
      </c>
    </row>
    <row r="922" spans="1:12" x14ac:dyDescent="0.25">
      <c r="A922" s="4">
        <v>698</v>
      </c>
      <c r="B922" s="4">
        <v>1565</v>
      </c>
      <c r="C922" s="11">
        <v>44083</v>
      </c>
      <c r="D922" s="4">
        <v>550</v>
      </c>
      <c r="E922" s="4">
        <v>351</v>
      </c>
      <c r="F922" s="41">
        <v>6.1950000000000003</v>
      </c>
      <c r="G922" s="41">
        <v>3407.25</v>
      </c>
      <c r="H922" t="str">
        <f>VLOOKUP(Table8[[#This Row],[Supplier]],Table37[[Vendor_ID]:[Reputation Test]],12,0)</f>
        <v>F</v>
      </c>
      <c r="I922">
        <f>VLOOKUP(Table8[[#This Row],[PurchaseOrderID]],Purchase_Order!$A$2:$E$1228,5,0)</f>
        <v>1694</v>
      </c>
      <c r="K922">
        <f>COUNTIFS(Table37[ProductID],Table8[[#This Row],[ProductID]],Table37[Reputation Test],Table8[[#This Row],[REPUTASI]],Table37[Price],"&lt;"&amp;Table8[[#This Row],[UnitPrice]])</f>
        <v>2</v>
      </c>
      <c r="L922" s="80" t="str">
        <f>IF(Table8[[#This Row],[test]]&gt;0,"Ada vendor yang menjual produk dengan harga lebih murah","")</f>
        <v>Ada vendor yang menjual produk dengan harga lebih murah</v>
      </c>
    </row>
    <row r="923" spans="1:12" x14ac:dyDescent="0.25">
      <c r="A923" s="5">
        <v>698</v>
      </c>
      <c r="B923" s="5">
        <v>1566</v>
      </c>
      <c r="C923" s="10">
        <v>44083</v>
      </c>
      <c r="D923" s="5">
        <v>550</v>
      </c>
      <c r="E923" s="5">
        <v>352</v>
      </c>
      <c r="F923" s="40">
        <v>1.47</v>
      </c>
      <c r="G923" s="40">
        <v>808.5</v>
      </c>
      <c r="H923" t="str">
        <f>VLOOKUP(Table8[[#This Row],[Supplier]],Table37[[Vendor_ID]:[Reputation Test]],12,0)</f>
        <v>F</v>
      </c>
      <c r="I923">
        <f>VLOOKUP(Table8[[#This Row],[PurchaseOrderID]],Purchase_Order!$A$2:$E$1228,5,0)</f>
        <v>1694</v>
      </c>
      <c r="K923">
        <f>COUNTIFS(Table37[ProductID],Table8[[#This Row],[ProductID]],Table37[Reputation Test],Table8[[#This Row],[REPUTASI]],Table37[Price],"&lt;"&amp;Table8[[#This Row],[UnitPrice]])</f>
        <v>2</v>
      </c>
      <c r="L923" s="80" t="str">
        <f>IF(Table8[[#This Row],[test]]&gt;0,"Ada vendor yang menjual produk dengan harga lebih murah","")</f>
        <v>Ada vendor yang menjual produk dengan harga lebih murah</v>
      </c>
    </row>
    <row r="924" spans="1:12" x14ac:dyDescent="0.25">
      <c r="A924" s="4">
        <v>698</v>
      </c>
      <c r="B924" s="4">
        <v>1567</v>
      </c>
      <c r="C924" s="11">
        <v>44083</v>
      </c>
      <c r="D924" s="4">
        <v>550</v>
      </c>
      <c r="E924" s="4">
        <v>679</v>
      </c>
      <c r="F924" s="41">
        <v>6.1950000000000003</v>
      </c>
      <c r="G924" s="41">
        <v>3407.25</v>
      </c>
      <c r="H924" t="str">
        <f>VLOOKUP(Table8[[#This Row],[Supplier]],Table37[[Vendor_ID]:[Reputation Test]],12,0)</f>
        <v>F</v>
      </c>
      <c r="I924">
        <f>VLOOKUP(Table8[[#This Row],[PurchaseOrderID]],Purchase_Order!$A$2:$E$1228,5,0)</f>
        <v>1694</v>
      </c>
      <c r="K924">
        <f>COUNTIFS(Table37[ProductID],Table8[[#This Row],[ProductID]],Table37[Reputation Test],Table8[[#This Row],[REPUTASI]],Table37[Price],"&lt;"&amp;Table8[[#This Row],[UnitPrice]])</f>
        <v>2</v>
      </c>
      <c r="L924" s="80" t="str">
        <f>IF(Table8[[#This Row],[test]]&gt;0,"Ada vendor yang menjual produk dengan harga lebih murah","")</f>
        <v>Ada vendor yang menjual produk dengan harga lebih murah</v>
      </c>
    </row>
    <row r="925" spans="1:12" x14ac:dyDescent="0.25">
      <c r="A925" s="5">
        <v>699</v>
      </c>
      <c r="B925" s="5">
        <v>1568</v>
      </c>
      <c r="C925" s="10">
        <v>44083</v>
      </c>
      <c r="D925" s="5">
        <v>550</v>
      </c>
      <c r="E925" s="5">
        <v>507</v>
      </c>
      <c r="F925" s="40">
        <v>22.165500000000002</v>
      </c>
      <c r="G925" s="40">
        <v>12191.025</v>
      </c>
      <c r="H925" t="str">
        <f>VLOOKUP(Table8[[#This Row],[Supplier]],Table37[[Vendor_ID]:[Reputation Test]],12,0)</f>
        <v>F</v>
      </c>
      <c r="I925">
        <f>VLOOKUP(Table8[[#This Row],[PurchaseOrderID]],Purchase_Order!$A$2:$E$1228,5,0)</f>
        <v>1624</v>
      </c>
      <c r="K925">
        <f>COUNTIFS(Table37[ProductID],Table8[[#This Row],[ProductID]],Table37[Reputation Test],Table8[[#This Row],[REPUTASI]],Table37[Price],"&lt;"&amp;Table8[[#This Row],[UnitPrice]])</f>
        <v>1</v>
      </c>
      <c r="L925" s="80" t="str">
        <f>IF(Table8[[#This Row],[test]]&gt;0,"Ada vendor yang menjual produk dengan harga lebih murah","")</f>
        <v>Ada vendor yang menjual produk dengan harga lebih murah</v>
      </c>
    </row>
    <row r="926" spans="1:12" x14ac:dyDescent="0.25">
      <c r="A926" s="4">
        <v>699</v>
      </c>
      <c r="B926" s="4">
        <v>1569</v>
      </c>
      <c r="C926" s="11">
        <v>44083</v>
      </c>
      <c r="D926" s="4">
        <v>550</v>
      </c>
      <c r="E926" s="4">
        <v>508</v>
      </c>
      <c r="F926" s="41">
        <v>29.284500000000001</v>
      </c>
      <c r="G926" s="41">
        <v>16106.475</v>
      </c>
      <c r="H926" t="str">
        <f>VLOOKUP(Table8[[#This Row],[Supplier]],Table37[[Vendor_ID]:[Reputation Test]],12,0)</f>
        <v>F</v>
      </c>
      <c r="I926">
        <f>VLOOKUP(Table8[[#This Row],[PurchaseOrderID]],Purchase_Order!$A$2:$E$1228,5,0)</f>
        <v>1624</v>
      </c>
      <c r="K926">
        <f>COUNTIFS(Table37[ProductID],Table8[[#This Row],[ProductID]],Table37[Reputation Test],Table8[[#This Row],[REPUTASI]],Table37[Price],"&lt;"&amp;Table8[[#This Row],[UnitPrice]])</f>
        <v>1</v>
      </c>
      <c r="L926" s="80" t="str">
        <f>IF(Table8[[#This Row],[test]]&gt;0,"Ada vendor yang menjual produk dengan harga lebih murah","")</f>
        <v>Ada vendor yang menjual produk dengan harga lebih murah</v>
      </c>
    </row>
    <row r="927" spans="1:12" x14ac:dyDescent="0.25">
      <c r="A927" s="5">
        <v>700</v>
      </c>
      <c r="B927" s="5">
        <v>1570</v>
      </c>
      <c r="C927" s="10">
        <v>44083</v>
      </c>
      <c r="D927" s="5">
        <v>3</v>
      </c>
      <c r="E927" s="5">
        <v>491</v>
      </c>
      <c r="F927" s="40">
        <v>19.9815</v>
      </c>
      <c r="G927" s="40">
        <v>59.944499999999998</v>
      </c>
      <c r="H927" t="str">
        <f>VLOOKUP(Table8[[#This Row],[Supplier]],Table37[[Vendor_ID]:[Reputation Test]],12,0)</f>
        <v>A</v>
      </c>
      <c r="I927">
        <f>VLOOKUP(Table8[[#This Row],[PurchaseOrderID]],Purchase_Order!$A$2:$E$1228,5,0)</f>
        <v>1548</v>
      </c>
      <c r="K927">
        <f>COUNTIFS(Table37[ProductID],Table8[[#This Row],[ProductID]],Table37[Reputation Test],Table8[[#This Row],[REPUTASI]],Table37[Price],"&lt;"&amp;Table8[[#This Row],[UnitPrice]])</f>
        <v>2</v>
      </c>
      <c r="L927" s="80" t="str">
        <f>IF(Table8[[#This Row],[test]]&gt;0,"Ada vendor yang menjual produk dengan harga lebih murah","")</f>
        <v>Ada vendor yang menjual produk dengan harga lebih murah</v>
      </c>
    </row>
    <row r="928" spans="1:12" x14ac:dyDescent="0.25">
      <c r="A928" s="4">
        <v>701</v>
      </c>
      <c r="B928" s="4">
        <v>1571</v>
      </c>
      <c r="C928" s="11">
        <v>44083</v>
      </c>
      <c r="D928" s="4">
        <v>3</v>
      </c>
      <c r="E928" s="4">
        <v>349</v>
      </c>
      <c r="F928" s="41">
        <v>39.143999999999998</v>
      </c>
      <c r="G928" s="41">
        <v>117.432</v>
      </c>
      <c r="H928" t="str">
        <f>VLOOKUP(Table8[[#This Row],[Supplier]],Table37[[Vendor_ID]:[Reputation Test]],12,0)</f>
        <v>A</v>
      </c>
      <c r="I928">
        <f>VLOOKUP(Table8[[#This Row],[PurchaseOrderID]],Purchase_Order!$A$2:$E$1228,5,0)</f>
        <v>1598</v>
      </c>
      <c r="K928">
        <f>COUNTIFS(Table37[ProductID],Table8[[#This Row],[ProductID]],Table37[Reputation Test],Table8[[#This Row],[REPUTASI]],Table37[Price],"&lt;"&amp;Table8[[#This Row],[UnitPrice]])</f>
        <v>1</v>
      </c>
      <c r="L928" s="80" t="str">
        <f>IF(Table8[[#This Row],[test]]&gt;0,"Ada vendor yang menjual produk dengan harga lebih murah","")</f>
        <v>Ada vendor yang menjual produk dengan harga lebih murah</v>
      </c>
    </row>
    <row r="929" spans="1:12" x14ac:dyDescent="0.25">
      <c r="A929" s="5">
        <v>702</v>
      </c>
      <c r="B929" s="5">
        <v>1572</v>
      </c>
      <c r="C929" s="10">
        <v>44083</v>
      </c>
      <c r="D929" s="5">
        <v>550</v>
      </c>
      <c r="E929" s="5">
        <v>935</v>
      </c>
      <c r="F929" s="40">
        <v>31.4895</v>
      </c>
      <c r="G929" s="40">
        <v>17319.224999999999</v>
      </c>
      <c r="H929" t="str">
        <f>VLOOKUP(Table8[[#This Row],[Supplier]],Table37[[Vendor_ID]:[Reputation Test]],12,0)</f>
        <v>F</v>
      </c>
      <c r="I929">
        <f>VLOOKUP(Table8[[#This Row],[PurchaseOrderID]],Purchase_Order!$A$2:$E$1228,5,0)</f>
        <v>1658</v>
      </c>
      <c r="K929">
        <f>COUNTIFS(Table37[ProductID],Table8[[#This Row],[ProductID]],Table37[Reputation Test],Table8[[#This Row],[REPUTASI]],Table37[Price],"&lt;"&amp;Table8[[#This Row],[UnitPrice]])</f>
        <v>2</v>
      </c>
      <c r="L929" s="80" t="str">
        <f>IF(Table8[[#This Row],[test]]&gt;0,"Ada vendor yang menjual produk dengan harga lebih murah","")</f>
        <v>Ada vendor yang menjual produk dengan harga lebih murah</v>
      </c>
    </row>
    <row r="930" spans="1:12" x14ac:dyDescent="0.25">
      <c r="A930" s="4">
        <v>702</v>
      </c>
      <c r="B930" s="4">
        <v>1573</v>
      </c>
      <c r="C930" s="11">
        <v>44083</v>
      </c>
      <c r="D930" s="4">
        <v>550</v>
      </c>
      <c r="E930" s="4">
        <v>936</v>
      </c>
      <c r="F930" s="41">
        <v>48.289499999999997</v>
      </c>
      <c r="G930" s="41">
        <v>26559.224999999999</v>
      </c>
      <c r="H930" t="str">
        <f>VLOOKUP(Table8[[#This Row],[Supplier]],Table37[[Vendor_ID]:[Reputation Test]],12,0)</f>
        <v>F</v>
      </c>
      <c r="I930">
        <f>VLOOKUP(Table8[[#This Row],[PurchaseOrderID]],Purchase_Order!$A$2:$E$1228,5,0)</f>
        <v>1658</v>
      </c>
      <c r="K930">
        <f>COUNTIFS(Table37[ProductID],Table8[[#This Row],[ProductID]],Table37[Reputation Test],Table8[[#This Row],[REPUTASI]],Table37[Price],"&lt;"&amp;Table8[[#This Row],[UnitPrice]])</f>
        <v>2</v>
      </c>
      <c r="L930" s="80" t="str">
        <f>IF(Table8[[#This Row],[test]]&gt;0,"Ada vendor yang menjual produk dengan harga lebih murah","")</f>
        <v>Ada vendor yang menjual produk dengan harga lebih murah</v>
      </c>
    </row>
    <row r="931" spans="1:12" x14ac:dyDescent="0.25">
      <c r="A931" s="5">
        <v>703</v>
      </c>
      <c r="B931" s="5">
        <v>1574</v>
      </c>
      <c r="C931" s="10">
        <v>44083</v>
      </c>
      <c r="D931" s="5">
        <v>3</v>
      </c>
      <c r="E931" s="5">
        <v>385</v>
      </c>
      <c r="F931" s="40">
        <v>41.170499999999997</v>
      </c>
      <c r="G931" s="40">
        <v>123.5115</v>
      </c>
      <c r="H931" t="str">
        <f>VLOOKUP(Table8[[#This Row],[Supplier]],Table37[[Vendor_ID]:[Reputation Test]],12,0)</f>
        <v>A</v>
      </c>
      <c r="I931">
        <f>VLOOKUP(Table8[[#This Row],[PurchaseOrderID]],Purchase_Order!$A$2:$E$1228,5,0)</f>
        <v>1536</v>
      </c>
      <c r="K931">
        <f>COUNTIFS(Table37[ProductID],Table8[[#This Row],[ProductID]],Table37[Reputation Test],Table8[[#This Row],[REPUTASI]],Table37[Price],"&lt;"&amp;Table8[[#This Row],[UnitPrice]])</f>
        <v>1</v>
      </c>
      <c r="L931" s="80" t="str">
        <f>IF(Table8[[#This Row],[test]]&gt;0,"Ada vendor yang menjual produk dengan harga lebih murah","")</f>
        <v>Ada vendor yang menjual produk dengan harga lebih murah</v>
      </c>
    </row>
    <row r="932" spans="1:12" x14ac:dyDescent="0.25">
      <c r="A932" s="4">
        <v>703</v>
      </c>
      <c r="B932" s="4">
        <v>1575</v>
      </c>
      <c r="C932" s="11">
        <v>44083</v>
      </c>
      <c r="D932" s="4">
        <v>3</v>
      </c>
      <c r="E932" s="4">
        <v>386</v>
      </c>
      <c r="F932" s="41">
        <v>45.444000000000003</v>
      </c>
      <c r="G932" s="41">
        <v>136.33199999999999</v>
      </c>
      <c r="H932" t="str">
        <f>VLOOKUP(Table8[[#This Row],[Supplier]],Table37[[Vendor_ID]:[Reputation Test]],12,0)</f>
        <v>A</v>
      </c>
      <c r="I932">
        <f>VLOOKUP(Table8[[#This Row],[PurchaseOrderID]],Purchase_Order!$A$2:$E$1228,5,0)</f>
        <v>1536</v>
      </c>
      <c r="K932">
        <f>COUNTIFS(Table37[ProductID],Table8[[#This Row],[ProductID]],Table37[Reputation Test],Table8[[#This Row],[REPUTASI]],Table37[Price],"&lt;"&amp;Table8[[#This Row],[UnitPrice]])</f>
        <v>1</v>
      </c>
      <c r="L932" s="80" t="str">
        <f>IF(Table8[[#This Row],[test]]&gt;0,"Ada vendor yang menjual produk dengan harga lebih murah","")</f>
        <v>Ada vendor yang menjual produk dengan harga lebih murah</v>
      </c>
    </row>
    <row r="933" spans="1:12" x14ac:dyDescent="0.25">
      <c r="A933" s="5">
        <v>703</v>
      </c>
      <c r="B933" s="5">
        <v>1576</v>
      </c>
      <c r="C933" s="10">
        <v>44083</v>
      </c>
      <c r="D933" s="5">
        <v>3</v>
      </c>
      <c r="E933" s="5">
        <v>387</v>
      </c>
      <c r="F933" s="40">
        <v>41.170499999999997</v>
      </c>
      <c r="G933" s="40">
        <v>123.5115</v>
      </c>
      <c r="H933" t="str">
        <f>VLOOKUP(Table8[[#This Row],[Supplier]],Table37[[Vendor_ID]:[Reputation Test]],12,0)</f>
        <v>A</v>
      </c>
      <c r="I933">
        <f>VLOOKUP(Table8[[#This Row],[PurchaseOrderID]],Purchase_Order!$A$2:$E$1228,5,0)</f>
        <v>1536</v>
      </c>
      <c r="K933">
        <f>COUNTIFS(Table37[ProductID],Table8[[#This Row],[ProductID]],Table37[Reputation Test],Table8[[#This Row],[REPUTASI]],Table37[Price],"&lt;"&amp;Table8[[#This Row],[UnitPrice]])</f>
        <v>1</v>
      </c>
      <c r="L933" s="80" t="str">
        <f>IF(Table8[[#This Row],[test]]&gt;0,"Ada vendor yang menjual produk dengan harga lebih murah","")</f>
        <v>Ada vendor yang menjual produk dengan harga lebih murah</v>
      </c>
    </row>
    <row r="934" spans="1:12" x14ac:dyDescent="0.25">
      <c r="A934" s="4">
        <v>704</v>
      </c>
      <c r="B934" s="4">
        <v>1577</v>
      </c>
      <c r="C934" s="11">
        <v>44083</v>
      </c>
      <c r="D934" s="4">
        <v>550</v>
      </c>
      <c r="E934" s="4">
        <v>488</v>
      </c>
      <c r="F934" s="41">
        <v>8.8620000000000001</v>
      </c>
      <c r="G934" s="41">
        <v>4874.1000000000004</v>
      </c>
      <c r="H934" t="str">
        <f>VLOOKUP(Table8[[#This Row],[Supplier]],Table37[[Vendor_ID]:[Reputation Test]],12,0)</f>
        <v>F</v>
      </c>
      <c r="I934">
        <f>VLOOKUP(Table8[[#This Row],[PurchaseOrderID]],Purchase_Order!$A$2:$E$1228,5,0)</f>
        <v>1568</v>
      </c>
      <c r="K934">
        <f>COUNTIFS(Table37[ProductID],Table8[[#This Row],[ProductID]],Table37[Reputation Test],Table8[[#This Row],[REPUTASI]],Table37[Price],"&lt;"&amp;Table8[[#This Row],[UnitPrice]])</f>
        <v>1</v>
      </c>
      <c r="L934" s="80" t="str">
        <f>IF(Table8[[#This Row],[test]]&gt;0,"Ada vendor yang menjual produk dengan harga lebih murah","")</f>
        <v>Ada vendor yang menjual produk dengan harga lebih murah</v>
      </c>
    </row>
    <row r="935" spans="1:12" x14ac:dyDescent="0.25">
      <c r="A935" s="5">
        <v>704</v>
      </c>
      <c r="B935" s="5">
        <v>1578</v>
      </c>
      <c r="C935" s="10">
        <v>44083</v>
      </c>
      <c r="D935" s="5">
        <v>550</v>
      </c>
      <c r="E935" s="5">
        <v>489</v>
      </c>
      <c r="F935" s="40">
        <v>10.468500000000001</v>
      </c>
      <c r="G935" s="40">
        <v>5757.6750000000002</v>
      </c>
      <c r="H935" t="str">
        <f>VLOOKUP(Table8[[#This Row],[Supplier]],Table37[[Vendor_ID]:[Reputation Test]],12,0)</f>
        <v>F</v>
      </c>
      <c r="I935">
        <f>VLOOKUP(Table8[[#This Row],[PurchaseOrderID]],Purchase_Order!$A$2:$E$1228,5,0)</f>
        <v>1568</v>
      </c>
      <c r="K935">
        <f>COUNTIFS(Table37[ProductID],Table8[[#This Row],[ProductID]],Table37[Reputation Test],Table8[[#This Row],[REPUTASI]],Table37[Price],"&lt;"&amp;Table8[[#This Row],[UnitPrice]])</f>
        <v>1</v>
      </c>
      <c r="L935" s="80" t="str">
        <f>IF(Table8[[#This Row],[test]]&gt;0,"Ada vendor yang menjual produk dengan harga lebih murah","")</f>
        <v>Ada vendor yang menjual produk dengan harga lebih murah</v>
      </c>
    </row>
    <row r="936" spans="1:12" x14ac:dyDescent="0.25">
      <c r="A936" s="4">
        <v>705</v>
      </c>
      <c r="B936" s="4">
        <v>1579</v>
      </c>
      <c r="C936" s="11">
        <v>44084</v>
      </c>
      <c r="D936" s="4">
        <v>3</v>
      </c>
      <c r="E936" s="4">
        <v>402</v>
      </c>
      <c r="F936" s="41">
        <v>47.470500000000001</v>
      </c>
      <c r="G936" s="41">
        <v>142.41149999999999</v>
      </c>
      <c r="H936" t="str">
        <f>VLOOKUP(Table8[[#This Row],[Supplier]],Table37[[Vendor_ID]:[Reputation Test]],12,0)</f>
        <v>A</v>
      </c>
      <c r="I936">
        <f>VLOOKUP(Table8[[#This Row],[PurchaseOrderID]],Purchase_Order!$A$2:$E$1228,5,0)</f>
        <v>1648</v>
      </c>
      <c r="K936">
        <f>COUNTIFS(Table37[ProductID],Table8[[#This Row],[ProductID]],Table37[Reputation Test],Table8[[#This Row],[REPUTASI]],Table37[Price],"&lt;"&amp;Table8[[#This Row],[UnitPrice]])</f>
        <v>1</v>
      </c>
      <c r="L936" s="80" t="str">
        <f>IF(Table8[[#This Row],[test]]&gt;0,"Ada vendor yang menjual produk dengan harga lebih murah","")</f>
        <v>Ada vendor yang menjual produk dengan harga lebih murah</v>
      </c>
    </row>
    <row r="937" spans="1:12" x14ac:dyDescent="0.25">
      <c r="A937" s="5">
        <v>706</v>
      </c>
      <c r="B937" s="5">
        <v>1580</v>
      </c>
      <c r="C937" s="10">
        <v>44084</v>
      </c>
      <c r="D937" s="5">
        <v>550</v>
      </c>
      <c r="E937" s="5">
        <v>510</v>
      </c>
      <c r="F937" s="40">
        <v>23.079000000000001</v>
      </c>
      <c r="G937" s="40">
        <v>12693.45</v>
      </c>
      <c r="H937" t="str">
        <f>VLOOKUP(Table8[[#This Row],[Supplier]],Table37[[Vendor_ID]:[Reputation Test]],12,0)</f>
        <v>B</v>
      </c>
      <c r="I937">
        <f>VLOOKUP(Table8[[#This Row],[PurchaseOrderID]],Purchase_Order!$A$2:$E$1228,5,0)</f>
        <v>1646</v>
      </c>
      <c r="K937">
        <f>COUNTIFS(Table37[ProductID],Table8[[#This Row],[ProductID]],Table37[Reputation Test],Table8[[#This Row],[REPUTASI]],Table37[Price],"&lt;"&amp;Table8[[#This Row],[UnitPrice]])</f>
        <v>1</v>
      </c>
      <c r="L937" s="80" t="str">
        <f>IF(Table8[[#This Row],[test]]&gt;0,"Ada vendor yang menjual produk dengan harga lebih murah","")</f>
        <v>Ada vendor yang menjual produk dengan harga lebih murah</v>
      </c>
    </row>
    <row r="938" spans="1:12" x14ac:dyDescent="0.25">
      <c r="A938" s="4">
        <v>706</v>
      </c>
      <c r="B938" s="4">
        <v>1581</v>
      </c>
      <c r="C938" s="11">
        <v>44084</v>
      </c>
      <c r="D938" s="4">
        <v>550</v>
      </c>
      <c r="E938" s="4">
        <v>511</v>
      </c>
      <c r="F938" s="41">
        <v>29.274000000000001</v>
      </c>
      <c r="G938" s="41">
        <v>16100.7</v>
      </c>
      <c r="H938" t="str">
        <f>VLOOKUP(Table8[[#This Row],[Supplier]],Table37[[Vendor_ID]:[Reputation Test]],12,0)</f>
        <v>B</v>
      </c>
      <c r="I938">
        <f>VLOOKUP(Table8[[#This Row],[PurchaseOrderID]],Purchase_Order!$A$2:$E$1228,5,0)</f>
        <v>1646</v>
      </c>
      <c r="K938">
        <f>COUNTIFS(Table37[ProductID],Table8[[#This Row],[ProductID]],Table37[Reputation Test],Table8[[#This Row],[REPUTASI]],Table37[Price],"&lt;"&amp;Table8[[#This Row],[UnitPrice]])</f>
        <v>1</v>
      </c>
      <c r="L938" s="80" t="str">
        <f>IF(Table8[[#This Row],[test]]&gt;0,"Ada vendor yang menjual produk dengan harga lebih murah","")</f>
        <v>Ada vendor yang menjual produk dengan harga lebih murah</v>
      </c>
    </row>
    <row r="939" spans="1:12" x14ac:dyDescent="0.25">
      <c r="A939" s="5">
        <v>706</v>
      </c>
      <c r="B939" s="5">
        <v>1582</v>
      </c>
      <c r="C939" s="10">
        <v>44084</v>
      </c>
      <c r="D939" s="5">
        <v>550</v>
      </c>
      <c r="E939" s="5">
        <v>512</v>
      </c>
      <c r="F939" s="40">
        <v>34.975499999999997</v>
      </c>
      <c r="G939" s="40">
        <v>19236.525000000001</v>
      </c>
      <c r="H939" t="str">
        <f>VLOOKUP(Table8[[#This Row],[Supplier]],Table37[[Vendor_ID]:[Reputation Test]],12,0)</f>
        <v>B</v>
      </c>
      <c r="I939">
        <f>VLOOKUP(Table8[[#This Row],[PurchaseOrderID]],Purchase_Order!$A$2:$E$1228,5,0)</f>
        <v>1646</v>
      </c>
      <c r="K939">
        <f>COUNTIFS(Table37[ProductID],Table8[[#This Row],[ProductID]],Table37[Reputation Test],Table8[[#This Row],[REPUTASI]],Table37[Price],"&lt;"&amp;Table8[[#This Row],[UnitPrice]])</f>
        <v>1</v>
      </c>
      <c r="L939" s="80" t="str">
        <f>IF(Table8[[#This Row],[test]]&gt;0,"Ada vendor yang menjual produk dengan harga lebih murah","")</f>
        <v>Ada vendor yang menjual produk dengan harga lebih murah</v>
      </c>
    </row>
    <row r="940" spans="1:12" x14ac:dyDescent="0.25">
      <c r="A940" s="4">
        <v>707</v>
      </c>
      <c r="B940" s="4">
        <v>1583</v>
      </c>
      <c r="C940" s="11">
        <v>44084</v>
      </c>
      <c r="D940" s="4">
        <v>550</v>
      </c>
      <c r="E940" s="4">
        <v>916</v>
      </c>
      <c r="F940" s="41">
        <v>40.939500000000002</v>
      </c>
      <c r="G940" s="41">
        <v>22516.724999999999</v>
      </c>
      <c r="H940" t="str">
        <f>VLOOKUP(Table8[[#This Row],[Supplier]],Table37[[Vendor_ID]:[Reputation Test]],12,0)</f>
        <v>F</v>
      </c>
      <c r="I940">
        <f>VLOOKUP(Table8[[#This Row],[PurchaseOrderID]],Purchase_Order!$A$2:$E$1228,5,0)</f>
        <v>1672</v>
      </c>
      <c r="K940">
        <f>COUNTIFS(Table37[ProductID],Table8[[#This Row],[ProductID]],Table37[Reputation Test],Table8[[#This Row],[REPUTASI]],Table37[Price],"&lt;"&amp;Table8[[#This Row],[UnitPrice]])</f>
        <v>2</v>
      </c>
      <c r="L940" s="80" t="str">
        <f>IF(Table8[[#This Row],[test]]&gt;0,"Ada vendor yang menjual produk dengan harga lebih murah","")</f>
        <v>Ada vendor yang menjual produk dengan harga lebih murah</v>
      </c>
    </row>
    <row r="941" spans="1:12" x14ac:dyDescent="0.25">
      <c r="A941" s="5">
        <v>708</v>
      </c>
      <c r="B941" s="5">
        <v>1584</v>
      </c>
      <c r="C941" s="10">
        <v>44084</v>
      </c>
      <c r="D941" s="5">
        <v>550</v>
      </c>
      <c r="E941" s="5">
        <v>525</v>
      </c>
      <c r="F941" s="40">
        <v>2.3205</v>
      </c>
      <c r="G941" s="40">
        <v>1276.2750000000001</v>
      </c>
      <c r="H941" t="str">
        <f>VLOOKUP(Table8[[#This Row],[Supplier]],Table37[[Vendor_ID]:[Reputation Test]],12,0)</f>
        <v>B</v>
      </c>
      <c r="I941">
        <f>VLOOKUP(Table8[[#This Row],[PurchaseOrderID]],Purchase_Order!$A$2:$E$1228,5,0)</f>
        <v>1600</v>
      </c>
      <c r="K941">
        <f>COUNTIFS(Table37[ProductID],Table8[[#This Row],[ProductID]],Table37[Reputation Test],Table8[[#This Row],[REPUTASI]],Table37[Price],"&lt;"&amp;Table8[[#This Row],[UnitPrice]])</f>
        <v>1</v>
      </c>
      <c r="L941" s="80" t="str">
        <f>IF(Table8[[#This Row],[test]]&gt;0,"Ada vendor yang menjual produk dengan harga lebih murah","")</f>
        <v>Ada vendor yang menjual produk dengan harga lebih murah</v>
      </c>
    </row>
    <row r="942" spans="1:12" x14ac:dyDescent="0.25">
      <c r="A942" s="4">
        <v>709</v>
      </c>
      <c r="B942" s="4">
        <v>1585</v>
      </c>
      <c r="C942" s="11">
        <v>44084</v>
      </c>
      <c r="D942" s="4">
        <v>550</v>
      </c>
      <c r="E942" s="4">
        <v>526</v>
      </c>
      <c r="F942" s="41">
        <v>3.6435</v>
      </c>
      <c r="G942" s="41">
        <v>2003.925</v>
      </c>
      <c r="H942" t="str">
        <f>VLOOKUP(Table8[[#This Row],[Supplier]],Table37[[Vendor_ID]:[Reputation Test]],12,0)</f>
        <v>B</v>
      </c>
      <c r="I942">
        <f>VLOOKUP(Table8[[#This Row],[PurchaseOrderID]],Purchase_Order!$A$2:$E$1228,5,0)</f>
        <v>1522</v>
      </c>
      <c r="K942">
        <f>COUNTIFS(Table37[ProductID],Table8[[#This Row],[ProductID]],Table37[Reputation Test],Table8[[#This Row],[REPUTASI]],Table37[Price],"&lt;"&amp;Table8[[#This Row],[UnitPrice]])</f>
        <v>1</v>
      </c>
      <c r="L942" s="80" t="str">
        <f>IF(Table8[[#This Row],[test]]&gt;0,"Ada vendor yang menjual produk dengan harga lebih murah","")</f>
        <v>Ada vendor yang menjual produk dengan harga lebih murah</v>
      </c>
    </row>
    <row r="943" spans="1:12" x14ac:dyDescent="0.25">
      <c r="A943" s="5">
        <v>710</v>
      </c>
      <c r="B943" s="5">
        <v>1586</v>
      </c>
      <c r="C943" s="10">
        <v>44084</v>
      </c>
      <c r="D943" s="5">
        <v>550</v>
      </c>
      <c r="E943" s="5">
        <v>908</v>
      </c>
      <c r="F943" s="40">
        <v>21.0945</v>
      </c>
      <c r="G943" s="40">
        <v>11601.975</v>
      </c>
      <c r="H943" t="str">
        <f>VLOOKUP(Table8[[#This Row],[Supplier]],Table37[[Vendor_ID]:[Reputation Test]],12,0)</f>
        <v>F</v>
      </c>
      <c r="I943">
        <f>VLOOKUP(Table8[[#This Row],[PurchaseOrderID]],Purchase_Order!$A$2:$E$1228,5,0)</f>
        <v>1570</v>
      </c>
      <c r="K943">
        <f>COUNTIFS(Table37[ProductID],Table8[[#This Row],[ProductID]],Table37[Reputation Test],Table8[[#This Row],[REPUTASI]],Table37[Price],"&lt;"&amp;Table8[[#This Row],[UnitPrice]])</f>
        <v>2</v>
      </c>
      <c r="L943" s="80" t="str">
        <f>IF(Table8[[#This Row],[test]]&gt;0,"Ada vendor yang menjual produk dengan harga lebih murah","")</f>
        <v>Ada vendor yang menjual produk dengan harga lebih murah</v>
      </c>
    </row>
    <row r="944" spans="1:12" x14ac:dyDescent="0.25">
      <c r="A944" s="4">
        <v>710</v>
      </c>
      <c r="B944" s="4">
        <v>1587</v>
      </c>
      <c r="C944" s="11">
        <v>44084</v>
      </c>
      <c r="D944" s="4">
        <v>550</v>
      </c>
      <c r="E944" s="4">
        <v>909</v>
      </c>
      <c r="F944" s="41">
        <v>30.439499999999999</v>
      </c>
      <c r="G944" s="41">
        <v>16741.724999999999</v>
      </c>
      <c r="H944" t="str">
        <f>VLOOKUP(Table8[[#This Row],[Supplier]],Table37[[Vendor_ID]:[Reputation Test]],12,0)</f>
        <v>F</v>
      </c>
      <c r="I944">
        <f>VLOOKUP(Table8[[#This Row],[PurchaseOrderID]],Purchase_Order!$A$2:$E$1228,5,0)</f>
        <v>1570</v>
      </c>
      <c r="K944">
        <f>COUNTIFS(Table37[ProductID],Table8[[#This Row],[ProductID]],Table37[Reputation Test],Table8[[#This Row],[REPUTASI]],Table37[Price],"&lt;"&amp;Table8[[#This Row],[UnitPrice]])</f>
        <v>2</v>
      </c>
      <c r="L944" s="80" t="str">
        <f>IF(Table8[[#This Row],[test]]&gt;0,"Ada vendor yang menjual produk dengan harga lebih murah","")</f>
        <v>Ada vendor yang menjual produk dengan harga lebih murah</v>
      </c>
    </row>
    <row r="945" spans="1:12" x14ac:dyDescent="0.25">
      <c r="A945" s="5">
        <v>710</v>
      </c>
      <c r="B945" s="5">
        <v>1588</v>
      </c>
      <c r="C945" s="10">
        <v>44084</v>
      </c>
      <c r="D945" s="5">
        <v>550</v>
      </c>
      <c r="E945" s="5">
        <v>913</v>
      </c>
      <c r="F945" s="40">
        <v>40.939500000000002</v>
      </c>
      <c r="G945" s="40">
        <v>22516.724999999999</v>
      </c>
      <c r="H945" t="str">
        <f>VLOOKUP(Table8[[#This Row],[Supplier]],Table37[[Vendor_ID]:[Reputation Test]],12,0)</f>
        <v>F</v>
      </c>
      <c r="I945">
        <f>VLOOKUP(Table8[[#This Row],[PurchaseOrderID]],Purchase_Order!$A$2:$E$1228,5,0)</f>
        <v>1570</v>
      </c>
      <c r="K945">
        <f>COUNTIFS(Table37[ProductID],Table8[[#This Row],[ProductID]],Table37[Reputation Test],Table8[[#This Row],[REPUTASI]],Table37[Price],"&lt;"&amp;Table8[[#This Row],[UnitPrice]])</f>
        <v>2</v>
      </c>
      <c r="L945" s="80" t="str">
        <f>IF(Table8[[#This Row],[test]]&gt;0,"Ada vendor yang menjual produk dengan harga lebih murah","")</f>
        <v>Ada vendor yang menjual produk dengan harga lebih murah</v>
      </c>
    </row>
    <row r="946" spans="1:12" x14ac:dyDescent="0.25">
      <c r="A946" s="4">
        <v>711</v>
      </c>
      <c r="B946" s="4">
        <v>1589</v>
      </c>
      <c r="C946" s="11">
        <v>44084</v>
      </c>
      <c r="D946" s="4">
        <v>60</v>
      </c>
      <c r="E946" s="4">
        <v>356</v>
      </c>
      <c r="F946" s="41">
        <v>3.6015000000000001</v>
      </c>
      <c r="G946" s="41">
        <v>216.09</v>
      </c>
      <c r="H946" t="str">
        <f>VLOOKUP(Table8[[#This Row],[Supplier]],Table37[[Vendor_ID]:[Reputation Test]],12,0)</f>
        <v>F</v>
      </c>
      <c r="I946">
        <f>VLOOKUP(Table8[[#This Row],[PurchaseOrderID]],Purchase_Order!$A$2:$E$1228,5,0)</f>
        <v>1516</v>
      </c>
      <c r="K946">
        <f>COUNTIFS(Table37[ProductID],Table8[[#This Row],[ProductID]],Table37[Reputation Test],Table8[[#This Row],[REPUTASI]],Table37[Price],"&lt;"&amp;Table8[[#This Row],[UnitPrice]])</f>
        <v>2</v>
      </c>
      <c r="L946" s="80" t="str">
        <f>IF(Table8[[#This Row],[test]]&gt;0,"Ada vendor yang menjual produk dengan harga lebih murah","")</f>
        <v>Ada vendor yang menjual produk dengan harga lebih murah</v>
      </c>
    </row>
    <row r="947" spans="1:12" x14ac:dyDescent="0.25">
      <c r="A947" s="5">
        <v>711</v>
      </c>
      <c r="B947" s="5">
        <v>1590</v>
      </c>
      <c r="C947" s="10">
        <v>44084</v>
      </c>
      <c r="D947" s="5">
        <v>60</v>
      </c>
      <c r="E947" s="5">
        <v>357</v>
      </c>
      <c r="F947" s="40">
        <v>3.9794999999999998</v>
      </c>
      <c r="G947" s="40">
        <v>238.77</v>
      </c>
      <c r="H947" t="str">
        <f>VLOOKUP(Table8[[#This Row],[Supplier]],Table37[[Vendor_ID]:[Reputation Test]],12,0)</f>
        <v>F</v>
      </c>
      <c r="I947">
        <f>VLOOKUP(Table8[[#This Row],[PurchaseOrderID]],Purchase_Order!$A$2:$E$1228,5,0)</f>
        <v>1516</v>
      </c>
      <c r="K947">
        <f>COUNTIFS(Table37[ProductID],Table8[[#This Row],[ProductID]],Table37[Reputation Test],Table8[[#This Row],[REPUTASI]],Table37[Price],"&lt;"&amp;Table8[[#This Row],[UnitPrice]])</f>
        <v>1</v>
      </c>
      <c r="L947" s="80" t="str">
        <f>IF(Table8[[#This Row],[test]]&gt;0,"Ada vendor yang menjual produk dengan harga lebih murah","")</f>
        <v>Ada vendor yang menjual produk dengan harga lebih murah</v>
      </c>
    </row>
    <row r="948" spans="1:12" x14ac:dyDescent="0.25">
      <c r="A948" s="4">
        <v>712</v>
      </c>
      <c r="B948" s="4">
        <v>1591</v>
      </c>
      <c r="C948" s="11">
        <v>44084</v>
      </c>
      <c r="D948" s="4">
        <v>550</v>
      </c>
      <c r="E948" s="4">
        <v>935</v>
      </c>
      <c r="F948" s="41">
        <v>31.4895</v>
      </c>
      <c r="G948" s="41">
        <v>17319.224999999999</v>
      </c>
      <c r="H948" t="str">
        <f>VLOOKUP(Table8[[#This Row],[Supplier]],Table37[[Vendor_ID]:[Reputation Test]],12,0)</f>
        <v>F</v>
      </c>
      <c r="I948">
        <f>VLOOKUP(Table8[[#This Row],[PurchaseOrderID]],Purchase_Order!$A$2:$E$1228,5,0)</f>
        <v>1506</v>
      </c>
      <c r="K948">
        <f>COUNTIFS(Table37[ProductID],Table8[[#This Row],[ProductID]],Table37[Reputation Test],Table8[[#This Row],[REPUTASI]],Table37[Price],"&lt;"&amp;Table8[[#This Row],[UnitPrice]])</f>
        <v>2</v>
      </c>
      <c r="L948" s="80" t="str">
        <f>IF(Table8[[#This Row],[test]]&gt;0,"Ada vendor yang menjual produk dengan harga lebih murah","")</f>
        <v>Ada vendor yang menjual produk dengan harga lebih murah</v>
      </c>
    </row>
    <row r="949" spans="1:12" x14ac:dyDescent="0.25">
      <c r="A949" s="5">
        <v>712</v>
      </c>
      <c r="B949" s="5">
        <v>1592</v>
      </c>
      <c r="C949" s="10">
        <v>44084</v>
      </c>
      <c r="D949" s="5">
        <v>550</v>
      </c>
      <c r="E949" s="5">
        <v>936</v>
      </c>
      <c r="F949" s="40">
        <v>48.289499999999997</v>
      </c>
      <c r="G949" s="40">
        <v>26559.224999999999</v>
      </c>
      <c r="H949" t="str">
        <f>VLOOKUP(Table8[[#This Row],[Supplier]],Table37[[Vendor_ID]:[Reputation Test]],12,0)</f>
        <v>F</v>
      </c>
      <c r="I949">
        <f>VLOOKUP(Table8[[#This Row],[PurchaseOrderID]],Purchase_Order!$A$2:$E$1228,5,0)</f>
        <v>1506</v>
      </c>
      <c r="K949">
        <f>COUNTIFS(Table37[ProductID],Table8[[#This Row],[ProductID]],Table37[Reputation Test],Table8[[#This Row],[REPUTASI]],Table37[Price],"&lt;"&amp;Table8[[#This Row],[UnitPrice]])</f>
        <v>2</v>
      </c>
      <c r="L949" s="80" t="str">
        <f>IF(Table8[[#This Row],[test]]&gt;0,"Ada vendor yang menjual produk dengan harga lebih murah","")</f>
        <v>Ada vendor yang menjual produk dengan harga lebih murah</v>
      </c>
    </row>
    <row r="950" spans="1:12" x14ac:dyDescent="0.25">
      <c r="A950" s="4">
        <v>713</v>
      </c>
      <c r="B950" s="4">
        <v>1593</v>
      </c>
      <c r="C950" s="11">
        <v>44084</v>
      </c>
      <c r="D950" s="4">
        <v>550</v>
      </c>
      <c r="E950" s="4">
        <v>524</v>
      </c>
      <c r="F950" s="41">
        <v>12.967499999999999</v>
      </c>
      <c r="G950" s="41">
        <v>7132.125</v>
      </c>
      <c r="H950" t="str">
        <f>VLOOKUP(Table8[[#This Row],[Supplier]],Table37[[Vendor_ID]:[Reputation Test]],12,0)</f>
        <v>F</v>
      </c>
      <c r="I950">
        <f>VLOOKUP(Table8[[#This Row],[PurchaseOrderID]],Purchase_Order!$A$2:$E$1228,5,0)</f>
        <v>1626</v>
      </c>
      <c r="K950">
        <f>COUNTIFS(Table37[ProductID],Table8[[#This Row],[ProductID]],Table37[Reputation Test],Table8[[#This Row],[REPUTASI]],Table37[Price],"&lt;"&amp;Table8[[#This Row],[UnitPrice]])</f>
        <v>1</v>
      </c>
      <c r="L950" s="80" t="str">
        <f>IF(Table8[[#This Row],[test]]&gt;0,"Ada vendor yang menjual produk dengan harga lebih murah","")</f>
        <v>Ada vendor yang menjual produk dengan harga lebih murah</v>
      </c>
    </row>
    <row r="951" spans="1:12" x14ac:dyDescent="0.25">
      <c r="A951" s="5">
        <v>714</v>
      </c>
      <c r="B951" s="5">
        <v>1594</v>
      </c>
      <c r="C951" s="10">
        <v>44084</v>
      </c>
      <c r="D951" s="5">
        <v>550</v>
      </c>
      <c r="E951" s="5">
        <v>911</v>
      </c>
      <c r="F951" s="40">
        <v>21.0945</v>
      </c>
      <c r="G951" s="40">
        <v>11601.975</v>
      </c>
      <c r="H951" t="str">
        <f>VLOOKUP(Table8[[#This Row],[Supplier]],Table37[[Vendor_ID]:[Reputation Test]],12,0)</f>
        <v>F</v>
      </c>
      <c r="I951">
        <f>VLOOKUP(Table8[[#This Row],[PurchaseOrderID]],Purchase_Order!$A$2:$E$1228,5,0)</f>
        <v>1542</v>
      </c>
      <c r="K951">
        <f>COUNTIFS(Table37[ProductID],Table8[[#This Row],[ProductID]],Table37[Reputation Test],Table8[[#This Row],[REPUTASI]],Table37[Price],"&lt;"&amp;Table8[[#This Row],[UnitPrice]])</f>
        <v>2</v>
      </c>
      <c r="L951" s="80" t="str">
        <f>IF(Table8[[#This Row],[test]]&gt;0,"Ada vendor yang menjual produk dengan harga lebih murah","")</f>
        <v>Ada vendor yang menjual produk dengan harga lebih murah</v>
      </c>
    </row>
    <row r="952" spans="1:12" x14ac:dyDescent="0.25">
      <c r="A952" s="4">
        <v>714</v>
      </c>
      <c r="B952" s="4">
        <v>1595</v>
      </c>
      <c r="C952" s="11">
        <v>44084</v>
      </c>
      <c r="D952" s="4">
        <v>550</v>
      </c>
      <c r="E952" s="4">
        <v>912</v>
      </c>
      <c r="F952" s="41">
        <v>30.439499999999999</v>
      </c>
      <c r="G952" s="41">
        <v>16741.724999999999</v>
      </c>
      <c r="H952" t="str">
        <f>VLOOKUP(Table8[[#This Row],[Supplier]],Table37[[Vendor_ID]:[Reputation Test]],12,0)</f>
        <v>F</v>
      </c>
      <c r="I952">
        <f>VLOOKUP(Table8[[#This Row],[PurchaseOrderID]],Purchase_Order!$A$2:$E$1228,5,0)</f>
        <v>1542</v>
      </c>
      <c r="K952">
        <f>COUNTIFS(Table37[ProductID],Table8[[#This Row],[ProductID]],Table37[Reputation Test],Table8[[#This Row],[REPUTASI]],Table37[Price],"&lt;"&amp;Table8[[#This Row],[UnitPrice]])</f>
        <v>2</v>
      </c>
      <c r="L952" s="80" t="str">
        <f>IF(Table8[[#This Row],[test]]&gt;0,"Ada vendor yang menjual produk dengan harga lebih murah","")</f>
        <v>Ada vendor yang menjual produk dengan harga lebih murah</v>
      </c>
    </row>
    <row r="953" spans="1:12" x14ac:dyDescent="0.25">
      <c r="A953" s="5">
        <v>715</v>
      </c>
      <c r="B953" s="5">
        <v>1596</v>
      </c>
      <c r="C953" s="10">
        <v>44084</v>
      </c>
      <c r="D953" s="5">
        <v>550</v>
      </c>
      <c r="E953" s="5">
        <v>910</v>
      </c>
      <c r="F953" s="40">
        <v>40.939500000000002</v>
      </c>
      <c r="G953" s="40">
        <v>22516.724999999999</v>
      </c>
      <c r="H953" t="str">
        <f>VLOOKUP(Table8[[#This Row],[Supplier]],Table37[[Vendor_ID]:[Reputation Test]],12,0)</f>
        <v>B</v>
      </c>
      <c r="I953">
        <f>VLOOKUP(Table8[[#This Row],[PurchaseOrderID]],Purchase_Order!$A$2:$E$1228,5,0)</f>
        <v>1610</v>
      </c>
      <c r="K953">
        <f>COUNTIFS(Table37[ProductID],Table8[[#This Row],[ProductID]],Table37[Reputation Test],Table8[[#This Row],[REPUTASI]],Table37[Price],"&lt;"&amp;Table8[[#This Row],[UnitPrice]])</f>
        <v>1</v>
      </c>
      <c r="L953" s="80" t="str">
        <f>IF(Table8[[#This Row],[test]]&gt;0,"Ada vendor yang menjual produk dengan harga lebih murah","")</f>
        <v>Ada vendor yang menjual produk dengan harga lebih murah</v>
      </c>
    </row>
    <row r="954" spans="1:12" x14ac:dyDescent="0.25">
      <c r="A954" s="4">
        <v>716</v>
      </c>
      <c r="B954" s="4">
        <v>1597</v>
      </c>
      <c r="C954" s="11">
        <v>44084</v>
      </c>
      <c r="D954" s="4">
        <v>550</v>
      </c>
      <c r="E954" s="4">
        <v>937</v>
      </c>
      <c r="F954" s="41">
        <v>62.9895</v>
      </c>
      <c r="G954" s="41">
        <v>34644.224999999999</v>
      </c>
      <c r="H954" t="str">
        <f>VLOOKUP(Table8[[#This Row],[Supplier]],Table37[[Vendor_ID]:[Reputation Test]],12,0)</f>
        <v>B</v>
      </c>
      <c r="I954">
        <f>VLOOKUP(Table8[[#This Row],[PurchaseOrderID]],Purchase_Order!$A$2:$E$1228,5,0)</f>
        <v>1638</v>
      </c>
      <c r="K954">
        <f>COUNTIFS(Table37[ProductID],Table8[[#This Row],[ProductID]],Table37[Reputation Test],Table8[[#This Row],[REPUTASI]],Table37[Price],"&lt;"&amp;Table8[[#This Row],[UnitPrice]])</f>
        <v>1</v>
      </c>
      <c r="L954" s="80" t="str">
        <f>IF(Table8[[#This Row],[test]]&gt;0,"Ada vendor yang menjual produk dengan harga lebih murah","")</f>
        <v>Ada vendor yang menjual produk dengan harga lebih murah</v>
      </c>
    </row>
    <row r="955" spans="1:12" x14ac:dyDescent="0.25">
      <c r="A955" s="5">
        <v>717</v>
      </c>
      <c r="B955" s="5">
        <v>1598</v>
      </c>
      <c r="C955" s="10">
        <v>44084</v>
      </c>
      <c r="D955" s="5">
        <v>3</v>
      </c>
      <c r="E955" s="5">
        <v>474</v>
      </c>
      <c r="F955" s="40">
        <v>43.396500000000003</v>
      </c>
      <c r="G955" s="40">
        <v>130.18950000000001</v>
      </c>
      <c r="H955" t="str">
        <f>VLOOKUP(Table8[[#This Row],[Supplier]],Table37[[Vendor_ID]:[Reputation Test]],12,0)</f>
        <v>A</v>
      </c>
      <c r="I955">
        <f>VLOOKUP(Table8[[#This Row],[PurchaseOrderID]],Purchase_Order!$A$2:$E$1228,5,0)</f>
        <v>1582</v>
      </c>
      <c r="K955">
        <f>COUNTIFS(Table37[ProductID],Table8[[#This Row],[ProductID]],Table37[Reputation Test],Table8[[#This Row],[REPUTASI]],Table37[Price],"&lt;"&amp;Table8[[#This Row],[UnitPrice]])</f>
        <v>1</v>
      </c>
      <c r="L955" s="80" t="str">
        <f>IF(Table8[[#This Row],[test]]&gt;0,"Ada vendor yang menjual produk dengan harga lebih murah","")</f>
        <v>Ada vendor yang menjual produk dengan harga lebih murah</v>
      </c>
    </row>
    <row r="956" spans="1:12" x14ac:dyDescent="0.25">
      <c r="A956" s="4">
        <v>717</v>
      </c>
      <c r="B956" s="4">
        <v>1599</v>
      </c>
      <c r="C956" s="11">
        <v>44084</v>
      </c>
      <c r="D956" s="4">
        <v>3</v>
      </c>
      <c r="E956" s="4">
        <v>475</v>
      </c>
      <c r="F956" s="41">
        <v>39.122999999999998</v>
      </c>
      <c r="G956" s="41">
        <v>117.369</v>
      </c>
      <c r="H956" t="str">
        <f>VLOOKUP(Table8[[#This Row],[Supplier]],Table37[[Vendor_ID]:[Reputation Test]],12,0)</f>
        <v>A</v>
      </c>
      <c r="I956">
        <f>VLOOKUP(Table8[[#This Row],[PurchaseOrderID]],Purchase_Order!$A$2:$E$1228,5,0)</f>
        <v>1582</v>
      </c>
      <c r="K956">
        <f>COUNTIFS(Table37[ProductID],Table8[[#This Row],[ProductID]],Table37[Reputation Test],Table8[[#This Row],[REPUTASI]],Table37[Price],"&lt;"&amp;Table8[[#This Row],[UnitPrice]])</f>
        <v>1</v>
      </c>
      <c r="L956" s="80" t="str">
        <f>IF(Table8[[#This Row],[test]]&gt;0,"Ada vendor yang menjual produk dengan harga lebih murah","")</f>
        <v>Ada vendor yang menjual produk dengan harga lebih murah</v>
      </c>
    </row>
    <row r="957" spans="1:12" x14ac:dyDescent="0.25">
      <c r="A957" s="5">
        <v>718</v>
      </c>
      <c r="B957" s="5">
        <v>1600</v>
      </c>
      <c r="C957" s="10">
        <v>44084</v>
      </c>
      <c r="D957" s="5">
        <v>3</v>
      </c>
      <c r="E957" s="5">
        <v>462</v>
      </c>
      <c r="F957" s="40">
        <v>47.680500000000002</v>
      </c>
      <c r="G957" s="40">
        <v>143.04150000000001</v>
      </c>
      <c r="H957" t="str">
        <f>VLOOKUP(Table8[[#This Row],[Supplier]],Table37[[Vendor_ID]:[Reputation Test]],12,0)</f>
        <v>B</v>
      </c>
      <c r="I957">
        <f>VLOOKUP(Table8[[#This Row],[PurchaseOrderID]],Purchase_Order!$A$2:$E$1228,5,0)</f>
        <v>1510</v>
      </c>
      <c r="K957">
        <f>COUNTIFS(Table37[ProductID],Table8[[#This Row],[ProductID]],Table37[Reputation Test],Table8[[#This Row],[REPUTASI]],Table37[Price],"&lt;"&amp;Table8[[#This Row],[UnitPrice]])</f>
        <v>1</v>
      </c>
      <c r="L957" s="80" t="str">
        <f>IF(Table8[[#This Row],[test]]&gt;0,"Ada vendor yang menjual produk dengan harga lebih murah","")</f>
        <v>Ada vendor yang menjual produk dengan harga lebih murah</v>
      </c>
    </row>
    <row r="958" spans="1:12" x14ac:dyDescent="0.25">
      <c r="A958" s="4">
        <v>719</v>
      </c>
      <c r="B958" s="4">
        <v>1601</v>
      </c>
      <c r="C958" s="11">
        <v>44084</v>
      </c>
      <c r="D958" s="4">
        <v>550</v>
      </c>
      <c r="E958" s="4">
        <v>510</v>
      </c>
      <c r="F958" s="41">
        <v>23.404499999999999</v>
      </c>
      <c r="G958" s="41">
        <v>12872.475</v>
      </c>
      <c r="H958" t="str">
        <f>VLOOKUP(Table8[[#This Row],[Supplier]],Table37[[Vendor_ID]:[Reputation Test]],12,0)</f>
        <v>F</v>
      </c>
      <c r="I958">
        <f>VLOOKUP(Table8[[#This Row],[PurchaseOrderID]],Purchase_Order!$A$2:$E$1228,5,0)</f>
        <v>1526</v>
      </c>
      <c r="K958">
        <f>COUNTIFS(Table37[ProductID],Table8[[#This Row],[ProductID]],Table37[Reputation Test],Table8[[#This Row],[REPUTASI]],Table37[Price],"&lt;"&amp;Table8[[#This Row],[UnitPrice]])</f>
        <v>1</v>
      </c>
      <c r="L958" s="80" t="str">
        <f>IF(Table8[[#This Row],[test]]&gt;0,"Ada vendor yang menjual produk dengan harga lebih murah","")</f>
        <v>Ada vendor yang menjual produk dengan harga lebih murah</v>
      </c>
    </row>
    <row r="959" spans="1:12" x14ac:dyDescent="0.25">
      <c r="A959" s="5">
        <v>719</v>
      </c>
      <c r="B959" s="5">
        <v>1602</v>
      </c>
      <c r="C959" s="10">
        <v>44084</v>
      </c>
      <c r="D959" s="5">
        <v>550</v>
      </c>
      <c r="E959" s="5">
        <v>511</v>
      </c>
      <c r="F959" s="40">
        <v>27.867000000000001</v>
      </c>
      <c r="G959" s="40">
        <v>15326.85</v>
      </c>
      <c r="H959" t="str">
        <f>VLOOKUP(Table8[[#This Row],[Supplier]],Table37[[Vendor_ID]:[Reputation Test]],12,0)</f>
        <v>F</v>
      </c>
      <c r="I959">
        <f>VLOOKUP(Table8[[#This Row],[PurchaseOrderID]],Purchase_Order!$A$2:$E$1228,5,0)</f>
        <v>1526</v>
      </c>
      <c r="K959">
        <f>COUNTIFS(Table37[ProductID],Table8[[#This Row],[ProductID]],Table37[Reputation Test],Table8[[#This Row],[REPUTASI]],Table37[Price],"&lt;"&amp;Table8[[#This Row],[UnitPrice]])</f>
        <v>1</v>
      </c>
      <c r="L959" s="80" t="str">
        <f>IF(Table8[[#This Row],[test]]&gt;0,"Ada vendor yang menjual produk dengan harga lebih murah","")</f>
        <v>Ada vendor yang menjual produk dengan harga lebih murah</v>
      </c>
    </row>
    <row r="960" spans="1:12" x14ac:dyDescent="0.25">
      <c r="A960" s="4">
        <v>720</v>
      </c>
      <c r="B960" s="4">
        <v>1603</v>
      </c>
      <c r="C960" s="11">
        <v>44084</v>
      </c>
      <c r="D960" s="4">
        <v>550</v>
      </c>
      <c r="E960" s="4">
        <v>527</v>
      </c>
      <c r="F960" s="41">
        <v>6.7515000000000001</v>
      </c>
      <c r="G960" s="41">
        <v>3713.3249999999998</v>
      </c>
      <c r="H960" t="str">
        <f>VLOOKUP(Table8[[#This Row],[Supplier]],Table37[[Vendor_ID]:[Reputation Test]],12,0)</f>
        <v>B</v>
      </c>
      <c r="I960">
        <f>VLOOKUP(Table8[[#This Row],[PurchaseOrderID]],Purchase_Order!$A$2:$E$1228,5,0)</f>
        <v>1644</v>
      </c>
      <c r="K960">
        <f>COUNTIFS(Table37[ProductID],Table8[[#This Row],[ProductID]],Table37[Reputation Test],Table8[[#This Row],[REPUTASI]],Table37[Price],"&lt;"&amp;Table8[[#This Row],[UnitPrice]])</f>
        <v>1</v>
      </c>
      <c r="L960" s="80" t="str">
        <f>IF(Table8[[#This Row],[test]]&gt;0,"Ada vendor yang menjual produk dengan harga lebih murah","")</f>
        <v>Ada vendor yang menjual produk dengan harga lebih murah</v>
      </c>
    </row>
    <row r="961" spans="1:12" x14ac:dyDescent="0.25">
      <c r="A961" s="5">
        <v>721</v>
      </c>
      <c r="B961" s="5">
        <v>1604</v>
      </c>
      <c r="C961" s="10">
        <v>44085</v>
      </c>
      <c r="D961" s="5">
        <v>550</v>
      </c>
      <c r="E961" s="5">
        <v>509</v>
      </c>
      <c r="F961" s="40">
        <v>36.277500000000003</v>
      </c>
      <c r="G961" s="40">
        <v>19952.625</v>
      </c>
      <c r="H961" t="str">
        <f>VLOOKUP(Table8[[#This Row],[Supplier]],Table37[[Vendor_ID]:[Reputation Test]],12,0)</f>
        <v>F</v>
      </c>
      <c r="I961">
        <f>VLOOKUP(Table8[[#This Row],[PurchaseOrderID]],Purchase_Order!$A$2:$E$1228,5,0)</f>
        <v>1680</v>
      </c>
      <c r="K961">
        <f>COUNTIFS(Table37[ProductID],Table8[[#This Row],[ProductID]],Table37[Reputation Test],Table8[[#This Row],[REPUTASI]],Table37[Price],"&lt;"&amp;Table8[[#This Row],[UnitPrice]])</f>
        <v>1</v>
      </c>
      <c r="L961" s="80" t="str">
        <f>IF(Table8[[#This Row],[test]]&gt;0,"Ada vendor yang menjual produk dengan harga lebih murah","")</f>
        <v>Ada vendor yang menjual produk dengan harga lebih murah</v>
      </c>
    </row>
    <row r="962" spans="1:12" x14ac:dyDescent="0.25">
      <c r="A962" s="4">
        <v>722</v>
      </c>
      <c r="B962" s="4">
        <v>1605</v>
      </c>
      <c r="C962" s="11">
        <v>44085</v>
      </c>
      <c r="D962" s="4">
        <v>60</v>
      </c>
      <c r="E962" s="4">
        <v>492</v>
      </c>
      <c r="F962" s="41">
        <v>50.746499999999997</v>
      </c>
      <c r="G962" s="41">
        <v>3044.79</v>
      </c>
      <c r="H962" t="str">
        <f>VLOOKUP(Table8[[#This Row],[Supplier]],Table37[[Vendor_ID]:[Reputation Test]],12,0)</f>
        <v>F</v>
      </c>
      <c r="I962">
        <f>VLOOKUP(Table8[[#This Row],[PurchaseOrderID]],Purchase_Order!$A$2:$E$1228,5,0)</f>
        <v>1584</v>
      </c>
      <c r="K962">
        <f>COUNTIFS(Table37[ProductID],Table8[[#This Row],[ProductID]],Table37[Reputation Test],Table8[[#This Row],[REPUTASI]],Table37[Price],"&lt;"&amp;Table8[[#This Row],[UnitPrice]])</f>
        <v>2</v>
      </c>
      <c r="L962" s="80" t="str">
        <f>IF(Table8[[#This Row],[test]]&gt;0,"Ada vendor yang menjual produk dengan harga lebih murah","")</f>
        <v>Ada vendor yang menjual produk dengan harga lebih murah</v>
      </c>
    </row>
    <row r="963" spans="1:12" x14ac:dyDescent="0.25">
      <c r="A963" s="5">
        <v>722</v>
      </c>
      <c r="B963" s="5">
        <v>1606</v>
      </c>
      <c r="C963" s="10">
        <v>44085</v>
      </c>
      <c r="D963" s="5">
        <v>60</v>
      </c>
      <c r="E963" s="5">
        <v>493</v>
      </c>
      <c r="F963" s="40">
        <v>58.264499999999998</v>
      </c>
      <c r="G963" s="40">
        <v>3495.87</v>
      </c>
      <c r="H963" t="str">
        <f>VLOOKUP(Table8[[#This Row],[Supplier]],Table37[[Vendor_ID]:[Reputation Test]],12,0)</f>
        <v>F</v>
      </c>
      <c r="I963">
        <f>VLOOKUP(Table8[[#This Row],[PurchaseOrderID]],Purchase_Order!$A$2:$E$1228,5,0)</f>
        <v>1584</v>
      </c>
      <c r="K963">
        <f>COUNTIFS(Table37[ProductID],Table8[[#This Row],[ProductID]],Table37[Reputation Test],Table8[[#This Row],[REPUTASI]],Table37[Price],"&lt;"&amp;Table8[[#This Row],[UnitPrice]])</f>
        <v>2</v>
      </c>
      <c r="L963" s="80" t="str">
        <f>IF(Table8[[#This Row],[test]]&gt;0,"Ada vendor yang menjual produk dengan harga lebih murah","")</f>
        <v>Ada vendor yang menjual produk dengan harga lebih murah</v>
      </c>
    </row>
    <row r="964" spans="1:12" x14ac:dyDescent="0.25">
      <c r="A964" s="4">
        <v>723</v>
      </c>
      <c r="B964" s="4">
        <v>1607</v>
      </c>
      <c r="C964" s="11">
        <v>44085</v>
      </c>
      <c r="D964" s="4">
        <v>550</v>
      </c>
      <c r="E964" s="4">
        <v>523</v>
      </c>
      <c r="F964" s="41">
        <v>10.384499999999999</v>
      </c>
      <c r="G964" s="41">
        <v>5711.4750000000004</v>
      </c>
      <c r="H964" t="str">
        <f>VLOOKUP(Table8[[#This Row],[Supplier]],Table37[[Vendor_ID]:[Reputation Test]],12,0)</f>
        <v>B</v>
      </c>
      <c r="I964">
        <f>VLOOKUP(Table8[[#This Row],[PurchaseOrderID]],Purchase_Order!$A$2:$E$1228,5,0)</f>
        <v>1620</v>
      </c>
      <c r="K964">
        <f>COUNTIFS(Table37[ProductID],Table8[[#This Row],[ProductID]],Table37[Reputation Test],Table8[[#This Row],[REPUTASI]],Table37[Price],"&lt;"&amp;Table8[[#This Row],[UnitPrice]])</f>
        <v>1</v>
      </c>
      <c r="L964" s="80" t="str">
        <f>IF(Table8[[#This Row],[test]]&gt;0,"Ada vendor yang menjual produk dengan harga lebih murah","")</f>
        <v>Ada vendor yang menjual produk dengan harga lebih murah</v>
      </c>
    </row>
    <row r="965" spans="1:12" x14ac:dyDescent="0.25">
      <c r="A965" s="5">
        <v>724</v>
      </c>
      <c r="B965" s="5">
        <v>1608</v>
      </c>
      <c r="C965" s="10">
        <v>44085</v>
      </c>
      <c r="D965" s="5">
        <v>3</v>
      </c>
      <c r="E965" s="5">
        <v>422</v>
      </c>
      <c r="F965" s="40">
        <v>47.680500000000002</v>
      </c>
      <c r="G965" s="40">
        <v>143.04150000000001</v>
      </c>
      <c r="H965" t="str">
        <f>VLOOKUP(Table8[[#This Row],[Supplier]],Table37[[Vendor_ID]:[Reputation Test]],12,0)</f>
        <v>B</v>
      </c>
      <c r="I965">
        <f>VLOOKUP(Table8[[#This Row],[PurchaseOrderID]],Purchase_Order!$A$2:$E$1228,5,0)</f>
        <v>1666</v>
      </c>
      <c r="K965">
        <f>COUNTIFS(Table37[ProductID],Table8[[#This Row],[ProductID]],Table37[Reputation Test],Table8[[#This Row],[REPUTASI]],Table37[Price],"&lt;"&amp;Table8[[#This Row],[UnitPrice]])</f>
        <v>3</v>
      </c>
      <c r="L965" s="80" t="str">
        <f>IF(Table8[[#This Row],[test]]&gt;0,"Ada vendor yang menjual produk dengan harga lebih murah","")</f>
        <v>Ada vendor yang menjual produk dengan harga lebih murah</v>
      </c>
    </row>
    <row r="966" spans="1:12" x14ac:dyDescent="0.25">
      <c r="A966" s="4">
        <v>724</v>
      </c>
      <c r="B966" s="4">
        <v>1609</v>
      </c>
      <c r="C966" s="11">
        <v>44085</v>
      </c>
      <c r="D966" s="4">
        <v>3</v>
      </c>
      <c r="E966" s="4">
        <v>423</v>
      </c>
      <c r="F966" s="41">
        <v>45.580500000000001</v>
      </c>
      <c r="G966" s="41">
        <v>136.7415</v>
      </c>
      <c r="H966" t="str">
        <f>VLOOKUP(Table8[[#This Row],[Supplier]],Table37[[Vendor_ID]:[Reputation Test]],12,0)</f>
        <v>B</v>
      </c>
      <c r="I966">
        <f>VLOOKUP(Table8[[#This Row],[PurchaseOrderID]],Purchase_Order!$A$2:$E$1228,5,0)</f>
        <v>1666</v>
      </c>
      <c r="K966">
        <f>COUNTIFS(Table37[ProductID],Table8[[#This Row],[ProductID]],Table37[Reputation Test],Table8[[#This Row],[REPUTASI]],Table37[Price],"&lt;"&amp;Table8[[#This Row],[UnitPrice]])</f>
        <v>3</v>
      </c>
      <c r="L966" s="80" t="str">
        <f>IF(Table8[[#This Row],[test]]&gt;0,"Ada vendor yang menjual produk dengan harga lebih murah","")</f>
        <v>Ada vendor yang menjual produk dengan harga lebih murah</v>
      </c>
    </row>
    <row r="967" spans="1:12" x14ac:dyDescent="0.25">
      <c r="A967" s="5">
        <v>725</v>
      </c>
      <c r="B967" s="5">
        <v>1610</v>
      </c>
      <c r="C967" s="10">
        <v>44085</v>
      </c>
      <c r="D967" s="5">
        <v>3</v>
      </c>
      <c r="E967" s="5">
        <v>490</v>
      </c>
      <c r="F967" s="40">
        <v>12.7155</v>
      </c>
      <c r="G967" s="40">
        <v>38.146500000000003</v>
      </c>
      <c r="H967" t="str">
        <f>VLOOKUP(Table8[[#This Row],[Supplier]],Table37[[Vendor_ID]:[Reputation Test]],12,0)</f>
        <v>A</v>
      </c>
      <c r="I967">
        <f>VLOOKUP(Table8[[#This Row],[PurchaseOrderID]],Purchase_Order!$A$2:$E$1228,5,0)</f>
        <v>1592</v>
      </c>
      <c r="K967">
        <f>COUNTIFS(Table37[ProductID],Table8[[#This Row],[ProductID]],Table37[Reputation Test],Table8[[#This Row],[REPUTASI]],Table37[Price],"&lt;"&amp;Table8[[#This Row],[UnitPrice]])</f>
        <v>1</v>
      </c>
      <c r="L967" s="80" t="str">
        <f>IF(Table8[[#This Row],[test]]&gt;0,"Ada vendor yang menjual produk dengan harga lebih murah","")</f>
        <v>Ada vendor yang menjual produk dengan harga lebih murah</v>
      </c>
    </row>
    <row r="968" spans="1:12" x14ac:dyDescent="0.25">
      <c r="A968" s="4">
        <v>725</v>
      </c>
      <c r="B968" s="4">
        <v>1611</v>
      </c>
      <c r="C968" s="11">
        <v>44085</v>
      </c>
      <c r="D968" s="4">
        <v>3</v>
      </c>
      <c r="E968" s="4">
        <v>491</v>
      </c>
      <c r="F968" s="41">
        <v>19.939499999999999</v>
      </c>
      <c r="G968" s="41">
        <v>59.8185</v>
      </c>
      <c r="H968" t="str">
        <f>VLOOKUP(Table8[[#This Row],[Supplier]],Table37[[Vendor_ID]:[Reputation Test]],12,0)</f>
        <v>A</v>
      </c>
      <c r="I968">
        <f>VLOOKUP(Table8[[#This Row],[PurchaseOrderID]],Purchase_Order!$A$2:$E$1228,5,0)</f>
        <v>1592</v>
      </c>
      <c r="K968">
        <f>COUNTIFS(Table37[ProductID],Table8[[#This Row],[ProductID]],Table37[Reputation Test],Table8[[#This Row],[REPUTASI]],Table37[Price],"&lt;"&amp;Table8[[#This Row],[UnitPrice]])</f>
        <v>2</v>
      </c>
      <c r="L968" s="80" t="str">
        <f>IF(Table8[[#This Row],[test]]&gt;0,"Ada vendor yang menjual produk dengan harga lebih murah","")</f>
        <v>Ada vendor yang menjual produk dengan harga lebih murah</v>
      </c>
    </row>
    <row r="969" spans="1:12" x14ac:dyDescent="0.25">
      <c r="A969" s="5">
        <v>726</v>
      </c>
      <c r="B969" s="5">
        <v>1612</v>
      </c>
      <c r="C969" s="10">
        <v>44085</v>
      </c>
      <c r="D969" s="5">
        <v>3</v>
      </c>
      <c r="E969" s="5">
        <v>528</v>
      </c>
      <c r="F969" s="40">
        <v>38.156999999999996</v>
      </c>
      <c r="G969" s="40">
        <v>114.471</v>
      </c>
      <c r="H969" t="str">
        <f>VLOOKUP(Table8[[#This Row],[Supplier]],Table37[[Vendor_ID]:[Reputation Test]],12,0)</f>
        <v>A</v>
      </c>
      <c r="I969">
        <f>VLOOKUP(Table8[[#This Row],[PurchaseOrderID]],Purchase_Order!$A$2:$E$1228,5,0)</f>
        <v>1618</v>
      </c>
      <c r="K969">
        <f>COUNTIFS(Table37[ProductID],Table8[[#This Row],[ProductID]],Table37[Reputation Test],Table8[[#This Row],[REPUTASI]],Table37[Price],"&lt;"&amp;Table8[[#This Row],[UnitPrice]])</f>
        <v>1</v>
      </c>
      <c r="L969" s="80" t="str">
        <f>IF(Table8[[#This Row],[test]]&gt;0,"Ada vendor yang menjual produk dengan harga lebih murah","")</f>
        <v>Ada vendor yang menjual produk dengan harga lebih murah</v>
      </c>
    </row>
    <row r="970" spans="1:12" x14ac:dyDescent="0.25">
      <c r="A970" s="4">
        <v>727</v>
      </c>
      <c r="B970" s="4">
        <v>1613</v>
      </c>
      <c r="C970" s="11">
        <v>44085</v>
      </c>
      <c r="D970" s="4">
        <v>3</v>
      </c>
      <c r="E970" s="4">
        <v>505</v>
      </c>
      <c r="F970" s="41">
        <v>44.215499999999999</v>
      </c>
      <c r="G970" s="41">
        <v>132.6465</v>
      </c>
      <c r="H970" t="str">
        <f>VLOOKUP(Table8[[#This Row],[Supplier]],Table37[[Vendor_ID]:[Reputation Test]],12,0)</f>
        <v>B</v>
      </c>
      <c r="I970">
        <f>VLOOKUP(Table8[[#This Row],[PurchaseOrderID]],Purchase_Order!$A$2:$E$1228,5,0)</f>
        <v>1612</v>
      </c>
      <c r="K970">
        <f>COUNTIFS(Table37[ProductID],Table8[[#This Row],[ProductID]],Table37[Reputation Test],Table8[[#This Row],[REPUTASI]],Table37[Price],"&lt;"&amp;Table8[[#This Row],[UnitPrice]])</f>
        <v>1</v>
      </c>
      <c r="L970" s="80" t="str">
        <f>IF(Table8[[#This Row],[test]]&gt;0,"Ada vendor yang menjual produk dengan harga lebih murah","")</f>
        <v>Ada vendor yang menjual produk dengan harga lebih murah</v>
      </c>
    </row>
    <row r="971" spans="1:12" x14ac:dyDescent="0.25">
      <c r="A971" s="5">
        <v>728</v>
      </c>
      <c r="B971" s="5">
        <v>1614</v>
      </c>
      <c r="C971" s="10">
        <v>44085</v>
      </c>
      <c r="D971" s="5">
        <v>550</v>
      </c>
      <c r="E971" s="5">
        <v>938</v>
      </c>
      <c r="F971" s="40">
        <v>31.4895</v>
      </c>
      <c r="G971" s="40">
        <v>17319.224999999999</v>
      </c>
      <c r="H971" t="str">
        <f>VLOOKUP(Table8[[#This Row],[Supplier]],Table37[[Vendor_ID]:[Reputation Test]],12,0)</f>
        <v>F</v>
      </c>
      <c r="I971">
        <f>VLOOKUP(Table8[[#This Row],[PurchaseOrderID]],Purchase_Order!$A$2:$E$1228,5,0)</f>
        <v>1586</v>
      </c>
      <c r="K971">
        <f>COUNTIFS(Table37[ProductID],Table8[[#This Row],[ProductID]],Table37[Reputation Test],Table8[[#This Row],[REPUTASI]],Table37[Price],"&lt;"&amp;Table8[[#This Row],[UnitPrice]])</f>
        <v>2</v>
      </c>
      <c r="L971" s="80" t="str">
        <f>IF(Table8[[#This Row],[test]]&gt;0,"Ada vendor yang menjual produk dengan harga lebih murah","")</f>
        <v>Ada vendor yang menjual produk dengan harga lebih murah</v>
      </c>
    </row>
    <row r="972" spans="1:12" x14ac:dyDescent="0.25">
      <c r="A972" s="4">
        <v>728</v>
      </c>
      <c r="B972" s="4">
        <v>1615</v>
      </c>
      <c r="C972" s="11">
        <v>44085</v>
      </c>
      <c r="D972" s="4">
        <v>550</v>
      </c>
      <c r="E972" s="4">
        <v>939</v>
      </c>
      <c r="F972" s="41">
        <v>48.289499999999997</v>
      </c>
      <c r="G972" s="41">
        <v>26559.224999999999</v>
      </c>
      <c r="H972" t="str">
        <f>VLOOKUP(Table8[[#This Row],[Supplier]],Table37[[Vendor_ID]:[Reputation Test]],12,0)</f>
        <v>F</v>
      </c>
      <c r="I972">
        <f>VLOOKUP(Table8[[#This Row],[PurchaseOrderID]],Purchase_Order!$A$2:$E$1228,5,0)</f>
        <v>1586</v>
      </c>
      <c r="K972">
        <f>COUNTIFS(Table37[ProductID],Table8[[#This Row],[ProductID]],Table37[Reputation Test],Table8[[#This Row],[REPUTASI]],Table37[Price],"&lt;"&amp;Table8[[#This Row],[UnitPrice]])</f>
        <v>2</v>
      </c>
      <c r="L972" s="80" t="str">
        <f>IF(Table8[[#This Row],[test]]&gt;0,"Ada vendor yang menjual produk dengan harga lebih murah","")</f>
        <v>Ada vendor yang menjual produk dengan harga lebih murah</v>
      </c>
    </row>
    <row r="973" spans="1:12" x14ac:dyDescent="0.25">
      <c r="A973" s="5">
        <v>729</v>
      </c>
      <c r="B973" s="5">
        <v>1616</v>
      </c>
      <c r="C973" s="10">
        <v>44085</v>
      </c>
      <c r="D973" s="5">
        <v>60</v>
      </c>
      <c r="E973" s="5">
        <v>358</v>
      </c>
      <c r="F973" s="40">
        <v>6.9824999999999999</v>
      </c>
      <c r="G973" s="40">
        <v>418.95</v>
      </c>
      <c r="H973" t="str">
        <f>VLOOKUP(Table8[[#This Row],[Supplier]],Table37[[Vendor_ID]:[Reputation Test]],12,0)</f>
        <v>B</v>
      </c>
      <c r="I973">
        <f>VLOOKUP(Table8[[#This Row],[PurchaseOrderID]],Purchase_Order!$A$2:$E$1228,5,0)</f>
        <v>1500</v>
      </c>
      <c r="K973">
        <f>COUNTIFS(Table37[ProductID],Table8[[#This Row],[ProductID]],Table37[Reputation Test],Table8[[#This Row],[REPUTASI]],Table37[Price],"&lt;"&amp;Table8[[#This Row],[UnitPrice]])</f>
        <v>1</v>
      </c>
      <c r="L973" s="80" t="str">
        <f>IF(Table8[[#This Row],[test]]&gt;0,"Ada vendor yang menjual produk dengan harga lebih murah","")</f>
        <v>Ada vendor yang menjual produk dengan harga lebih murah</v>
      </c>
    </row>
    <row r="974" spans="1:12" x14ac:dyDescent="0.25">
      <c r="A974" s="4">
        <v>730</v>
      </c>
      <c r="B974" s="4">
        <v>1617</v>
      </c>
      <c r="C974" s="11">
        <v>44085</v>
      </c>
      <c r="D974" s="4">
        <v>3</v>
      </c>
      <c r="E974" s="4">
        <v>448</v>
      </c>
      <c r="F974" s="41">
        <v>39.280500000000004</v>
      </c>
      <c r="G974" s="41">
        <v>117.8415</v>
      </c>
      <c r="H974" t="str">
        <f>VLOOKUP(Table8[[#This Row],[Supplier]],Table37[[Vendor_ID]:[Reputation Test]],12,0)</f>
        <v>A</v>
      </c>
      <c r="I974">
        <f>VLOOKUP(Table8[[#This Row],[PurchaseOrderID]],Purchase_Order!$A$2:$E$1228,5,0)</f>
        <v>1656</v>
      </c>
      <c r="K974">
        <f>COUNTIFS(Table37[ProductID],Table8[[#This Row],[ProductID]],Table37[Reputation Test],Table8[[#This Row],[REPUTASI]],Table37[Price],"&lt;"&amp;Table8[[#This Row],[UnitPrice]])</f>
        <v>1</v>
      </c>
      <c r="L974" s="80" t="str">
        <f>IF(Table8[[#This Row],[test]]&gt;0,"Ada vendor yang menjual produk dengan harga lebih murah","")</f>
        <v>Ada vendor yang menjual produk dengan harga lebih murah</v>
      </c>
    </row>
    <row r="975" spans="1:12" x14ac:dyDescent="0.25">
      <c r="A975" s="5">
        <v>730</v>
      </c>
      <c r="B975" s="5">
        <v>1618</v>
      </c>
      <c r="C975" s="10">
        <v>44085</v>
      </c>
      <c r="D975" s="5">
        <v>3</v>
      </c>
      <c r="E975" s="5">
        <v>449</v>
      </c>
      <c r="F975" s="40">
        <v>43.554000000000002</v>
      </c>
      <c r="G975" s="40">
        <v>130.66200000000001</v>
      </c>
      <c r="H975" t="str">
        <f>VLOOKUP(Table8[[#This Row],[Supplier]],Table37[[Vendor_ID]:[Reputation Test]],12,0)</f>
        <v>A</v>
      </c>
      <c r="I975">
        <f>VLOOKUP(Table8[[#This Row],[PurchaseOrderID]],Purchase_Order!$A$2:$E$1228,5,0)</f>
        <v>1656</v>
      </c>
      <c r="K975">
        <f>COUNTIFS(Table37[ProductID],Table8[[#This Row],[ProductID]],Table37[Reputation Test],Table8[[#This Row],[REPUTASI]],Table37[Price],"&lt;"&amp;Table8[[#This Row],[UnitPrice]])</f>
        <v>1</v>
      </c>
      <c r="L975" s="80" t="str">
        <f>IF(Table8[[#This Row],[test]]&gt;0,"Ada vendor yang menjual produk dengan harga lebih murah","")</f>
        <v>Ada vendor yang menjual produk dengan harga lebih murah</v>
      </c>
    </row>
    <row r="976" spans="1:12" x14ac:dyDescent="0.25">
      <c r="A976" s="4">
        <v>730</v>
      </c>
      <c r="B976" s="4">
        <v>1619</v>
      </c>
      <c r="C976" s="11">
        <v>44085</v>
      </c>
      <c r="D976" s="4">
        <v>3</v>
      </c>
      <c r="E976" s="4">
        <v>450</v>
      </c>
      <c r="F976" s="41">
        <v>39.280500000000004</v>
      </c>
      <c r="G976" s="41">
        <v>117.8415</v>
      </c>
      <c r="H976" t="str">
        <f>VLOOKUP(Table8[[#This Row],[Supplier]],Table37[[Vendor_ID]:[Reputation Test]],12,0)</f>
        <v>A</v>
      </c>
      <c r="I976">
        <f>VLOOKUP(Table8[[#This Row],[PurchaseOrderID]],Purchase_Order!$A$2:$E$1228,5,0)</f>
        <v>1656</v>
      </c>
      <c r="K976">
        <f>COUNTIFS(Table37[ProductID],Table8[[#This Row],[ProductID]],Table37[Reputation Test],Table8[[#This Row],[REPUTASI]],Table37[Price],"&lt;"&amp;Table8[[#This Row],[UnitPrice]])</f>
        <v>1</v>
      </c>
      <c r="L976" s="80" t="str">
        <f>IF(Table8[[#This Row],[test]]&gt;0,"Ada vendor yang menjual produk dengan harga lebih murah","")</f>
        <v>Ada vendor yang menjual produk dengan harga lebih murah</v>
      </c>
    </row>
    <row r="977" spans="1:12" x14ac:dyDescent="0.25">
      <c r="A977" s="5">
        <v>731</v>
      </c>
      <c r="B977" s="5">
        <v>1620</v>
      </c>
      <c r="C977" s="10">
        <v>44085</v>
      </c>
      <c r="D977" s="5">
        <v>60</v>
      </c>
      <c r="E977" s="5">
        <v>356</v>
      </c>
      <c r="F977" s="40">
        <v>3.3809999999999998</v>
      </c>
      <c r="G977" s="40">
        <v>202.86</v>
      </c>
      <c r="H977" t="str">
        <f>VLOOKUP(Table8[[#This Row],[Supplier]],Table37[[Vendor_ID]:[Reputation Test]],12,0)</f>
        <v>F</v>
      </c>
      <c r="I977">
        <f>VLOOKUP(Table8[[#This Row],[PurchaseOrderID]],Purchase_Order!$A$2:$E$1228,5,0)</f>
        <v>1572</v>
      </c>
      <c r="K977">
        <f>COUNTIFS(Table37[ProductID],Table8[[#This Row],[ProductID]],Table37[Reputation Test],Table8[[#This Row],[REPUTASI]],Table37[Price],"&lt;"&amp;Table8[[#This Row],[UnitPrice]])</f>
        <v>1</v>
      </c>
      <c r="L977" s="80" t="str">
        <f>IF(Table8[[#This Row],[test]]&gt;0,"Ada vendor yang menjual produk dengan harga lebih murah","")</f>
        <v>Ada vendor yang menjual produk dengan harga lebih murah</v>
      </c>
    </row>
    <row r="978" spans="1:12" x14ac:dyDescent="0.25">
      <c r="A978" s="4">
        <v>731</v>
      </c>
      <c r="B978" s="4">
        <v>1621</v>
      </c>
      <c r="C978" s="11">
        <v>44085</v>
      </c>
      <c r="D978" s="4">
        <v>60</v>
      </c>
      <c r="E978" s="4">
        <v>357</v>
      </c>
      <c r="F978" s="41">
        <v>4.3155000000000001</v>
      </c>
      <c r="G978" s="41">
        <v>258.93</v>
      </c>
      <c r="H978" t="str">
        <f>VLOOKUP(Table8[[#This Row],[Supplier]],Table37[[Vendor_ID]:[Reputation Test]],12,0)</f>
        <v>F</v>
      </c>
      <c r="I978">
        <f>VLOOKUP(Table8[[#This Row],[PurchaseOrderID]],Purchase_Order!$A$2:$E$1228,5,0)</f>
        <v>1572</v>
      </c>
      <c r="K978">
        <f>COUNTIFS(Table37[ProductID],Table8[[#This Row],[ProductID]],Table37[Reputation Test],Table8[[#This Row],[REPUTASI]],Table37[Price],"&lt;"&amp;Table8[[#This Row],[UnitPrice]])</f>
        <v>2</v>
      </c>
      <c r="L978" s="80" t="str">
        <f>IF(Table8[[#This Row],[test]]&gt;0,"Ada vendor yang menjual produk dengan harga lebih murah","")</f>
        <v>Ada vendor yang menjual produk dengan harga lebih murah</v>
      </c>
    </row>
    <row r="979" spans="1:12" x14ac:dyDescent="0.25">
      <c r="A979" s="5">
        <v>732</v>
      </c>
      <c r="B979" s="5">
        <v>1622</v>
      </c>
      <c r="C979" s="10">
        <v>44085</v>
      </c>
      <c r="D979" s="5">
        <v>3</v>
      </c>
      <c r="E979" s="5">
        <v>387</v>
      </c>
      <c r="F979" s="40">
        <v>43.270499999999998</v>
      </c>
      <c r="G979" s="40">
        <v>129.8115</v>
      </c>
      <c r="H979" t="str">
        <f>VLOOKUP(Table8[[#This Row],[Supplier]],Table37[[Vendor_ID]:[Reputation Test]],12,0)</f>
        <v>B</v>
      </c>
      <c r="I979">
        <f>VLOOKUP(Table8[[#This Row],[PurchaseOrderID]],Purchase_Order!$A$2:$E$1228,5,0)</f>
        <v>1562</v>
      </c>
      <c r="K979">
        <f>COUNTIFS(Table37[ProductID],Table8[[#This Row],[ProductID]],Table37[Reputation Test],Table8[[#This Row],[REPUTASI]],Table37[Price],"&lt;"&amp;Table8[[#This Row],[UnitPrice]])</f>
        <v>1</v>
      </c>
      <c r="L979" s="80" t="str">
        <f>IF(Table8[[#This Row],[test]]&gt;0,"Ada vendor yang menjual produk dengan harga lebih murah","")</f>
        <v>Ada vendor yang menjual produk dengan harga lebih murah</v>
      </c>
    </row>
    <row r="980" spans="1:12" x14ac:dyDescent="0.25">
      <c r="A980" s="4">
        <v>732</v>
      </c>
      <c r="B980" s="4">
        <v>1623</v>
      </c>
      <c r="C980" s="11">
        <v>44085</v>
      </c>
      <c r="D980" s="4">
        <v>3</v>
      </c>
      <c r="E980" s="4">
        <v>388</v>
      </c>
      <c r="F980" s="41">
        <v>47.543999999999997</v>
      </c>
      <c r="G980" s="41">
        <v>142.63200000000001</v>
      </c>
      <c r="H980" t="str">
        <f>VLOOKUP(Table8[[#This Row],[Supplier]],Table37[[Vendor_ID]:[Reputation Test]],12,0)</f>
        <v>B</v>
      </c>
      <c r="I980">
        <f>VLOOKUP(Table8[[#This Row],[PurchaseOrderID]],Purchase_Order!$A$2:$E$1228,5,0)</f>
        <v>1562</v>
      </c>
      <c r="K980">
        <f>COUNTIFS(Table37[ProductID],Table8[[#This Row],[ProductID]],Table37[Reputation Test],Table8[[#This Row],[REPUTASI]],Table37[Price],"&lt;"&amp;Table8[[#This Row],[UnitPrice]])</f>
        <v>1</v>
      </c>
      <c r="L980" s="80" t="str">
        <f>IF(Table8[[#This Row],[test]]&gt;0,"Ada vendor yang menjual produk dengan harga lebih murah","")</f>
        <v>Ada vendor yang menjual produk dengan harga lebih murah</v>
      </c>
    </row>
    <row r="981" spans="1:12" x14ac:dyDescent="0.25">
      <c r="A981" s="5">
        <v>733</v>
      </c>
      <c r="B981" s="5">
        <v>1624</v>
      </c>
      <c r="C981" s="10">
        <v>44085</v>
      </c>
      <c r="D981" s="5">
        <v>3</v>
      </c>
      <c r="E981" s="5">
        <v>490</v>
      </c>
      <c r="F981" s="40">
        <v>12.358499999999999</v>
      </c>
      <c r="G981" s="40">
        <v>37.075499999999998</v>
      </c>
      <c r="H981" t="str">
        <f>VLOOKUP(Table8[[#This Row],[Supplier]],Table37[[Vendor_ID]:[Reputation Test]],12,0)</f>
        <v>B</v>
      </c>
      <c r="I981">
        <f>VLOOKUP(Table8[[#This Row],[PurchaseOrderID]],Purchase_Order!$A$2:$E$1228,5,0)</f>
        <v>1662</v>
      </c>
      <c r="K981">
        <f>COUNTIFS(Table37[ProductID],Table8[[#This Row],[ProductID]],Table37[Reputation Test],Table8[[#This Row],[REPUTASI]],Table37[Price],"&lt;"&amp;Table8[[#This Row],[UnitPrice]])</f>
        <v>1</v>
      </c>
      <c r="L981" s="80" t="str">
        <f>IF(Table8[[#This Row],[test]]&gt;0,"Ada vendor yang menjual produk dengan harga lebih murah","")</f>
        <v>Ada vendor yang menjual produk dengan harga lebih murah</v>
      </c>
    </row>
    <row r="982" spans="1:12" x14ac:dyDescent="0.25">
      <c r="A982" s="4">
        <v>734</v>
      </c>
      <c r="B982" s="4">
        <v>1625</v>
      </c>
      <c r="C982" s="11">
        <v>44085</v>
      </c>
      <c r="D982" s="4">
        <v>550</v>
      </c>
      <c r="E982" s="4">
        <v>513</v>
      </c>
      <c r="F982" s="41">
        <v>39.1965</v>
      </c>
      <c r="G982" s="41">
        <v>21558.075000000001</v>
      </c>
      <c r="H982" t="str">
        <f>VLOOKUP(Table8[[#This Row],[Supplier]],Table37[[Vendor_ID]:[Reputation Test]],12,0)</f>
        <v>F</v>
      </c>
      <c r="I982">
        <f>VLOOKUP(Table8[[#This Row],[PurchaseOrderID]],Purchase_Order!$A$2:$E$1228,5,0)</f>
        <v>1682</v>
      </c>
      <c r="K982">
        <f>COUNTIFS(Table37[ProductID],Table8[[#This Row],[ProductID]],Table37[Reputation Test],Table8[[#This Row],[REPUTASI]],Table37[Price],"&lt;"&amp;Table8[[#This Row],[UnitPrice]])</f>
        <v>1</v>
      </c>
      <c r="L982" s="80" t="str">
        <f>IF(Table8[[#This Row],[test]]&gt;0,"Ada vendor yang menjual produk dengan harga lebih murah","")</f>
        <v>Ada vendor yang menjual produk dengan harga lebih murah</v>
      </c>
    </row>
    <row r="983" spans="1:12" x14ac:dyDescent="0.25">
      <c r="A983" s="5">
        <v>735</v>
      </c>
      <c r="B983" s="5">
        <v>1626</v>
      </c>
      <c r="C983" s="10">
        <v>44085</v>
      </c>
      <c r="D983" s="5">
        <v>3</v>
      </c>
      <c r="E983" s="5">
        <v>416</v>
      </c>
      <c r="F983" s="40">
        <v>45.475499999999997</v>
      </c>
      <c r="G983" s="40">
        <v>136.4265</v>
      </c>
      <c r="H983" t="str">
        <f>VLOOKUP(Table8[[#This Row],[Supplier]],Table37[[Vendor_ID]:[Reputation Test]],12,0)</f>
        <v>A</v>
      </c>
      <c r="I983">
        <f>VLOOKUP(Table8[[#This Row],[PurchaseOrderID]],Purchase_Order!$A$2:$E$1228,5,0)</f>
        <v>1686</v>
      </c>
      <c r="K983">
        <f>COUNTIFS(Table37[ProductID],Table8[[#This Row],[ProductID]],Table37[Reputation Test],Table8[[#This Row],[REPUTASI]],Table37[Price],"&lt;"&amp;Table8[[#This Row],[UnitPrice]])</f>
        <v>1</v>
      </c>
      <c r="L983" s="80" t="str">
        <f>IF(Table8[[#This Row],[test]]&gt;0,"Ada vendor yang menjual produk dengan harga lebih murah","")</f>
        <v>Ada vendor yang menjual produk dengan harga lebih murah</v>
      </c>
    </row>
    <row r="984" spans="1:12" x14ac:dyDescent="0.25">
      <c r="A984" s="4">
        <v>735</v>
      </c>
      <c r="B984" s="4">
        <v>1627</v>
      </c>
      <c r="C984" s="11">
        <v>44085</v>
      </c>
      <c r="D984" s="4">
        <v>3</v>
      </c>
      <c r="E984" s="4">
        <v>417</v>
      </c>
      <c r="F984" s="41">
        <v>43.375500000000002</v>
      </c>
      <c r="G984" s="41">
        <v>130.12649999999999</v>
      </c>
      <c r="H984" t="str">
        <f>VLOOKUP(Table8[[#This Row],[Supplier]],Table37[[Vendor_ID]:[Reputation Test]],12,0)</f>
        <v>A</v>
      </c>
      <c r="I984">
        <f>VLOOKUP(Table8[[#This Row],[PurchaseOrderID]],Purchase_Order!$A$2:$E$1228,5,0)</f>
        <v>1686</v>
      </c>
      <c r="K984">
        <f>COUNTIFS(Table37[ProductID],Table8[[#This Row],[ProductID]],Table37[Reputation Test],Table8[[#This Row],[REPUTASI]],Table37[Price],"&lt;"&amp;Table8[[#This Row],[UnitPrice]])</f>
        <v>1</v>
      </c>
      <c r="L984" s="80" t="str">
        <f>IF(Table8[[#This Row],[test]]&gt;0,"Ada vendor yang menjual produk dengan harga lebih murah","")</f>
        <v>Ada vendor yang menjual produk dengan harga lebih murah</v>
      </c>
    </row>
    <row r="985" spans="1:12" x14ac:dyDescent="0.25">
      <c r="A985" s="5">
        <v>735</v>
      </c>
      <c r="B985" s="5">
        <v>1628</v>
      </c>
      <c r="C985" s="10">
        <v>44085</v>
      </c>
      <c r="D985" s="5">
        <v>3</v>
      </c>
      <c r="E985" s="5">
        <v>418</v>
      </c>
      <c r="F985" s="40">
        <v>47.649000000000001</v>
      </c>
      <c r="G985" s="40">
        <v>142.947</v>
      </c>
      <c r="H985" t="str">
        <f>VLOOKUP(Table8[[#This Row],[Supplier]],Table37[[Vendor_ID]:[Reputation Test]],12,0)</f>
        <v>A</v>
      </c>
      <c r="I985">
        <f>VLOOKUP(Table8[[#This Row],[PurchaseOrderID]],Purchase_Order!$A$2:$E$1228,5,0)</f>
        <v>1686</v>
      </c>
      <c r="K985">
        <f>COUNTIFS(Table37[ProductID],Table8[[#This Row],[ProductID]],Table37[Reputation Test],Table8[[#This Row],[REPUTASI]],Table37[Price],"&lt;"&amp;Table8[[#This Row],[UnitPrice]])</f>
        <v>1</v>
      </c>
      <c r="L985" s="80" t="str">
        <f>IF(Table8[[#This Row],[test]]&gt;0,"Ada vendor yang menjual produk dengan harga lebih murah","")</f>
        <v>Ada vendor yang menjual produk dengan harga lebih murah</v>
      </c>
    </row>
    <row r="986" spans="1:12" x14ac:dyDescent="0.25">
      <c r="A986" s="4">
        <v>735</v>
      </c>
      <c r="B986" s="4">
        <v>1629</v>
      </c>
      <c r="C986" s="11">
        <v>44085</v>
      </c>
      <c r="D986" s="4">
        <v>3</v>
      </c>
      <c r="E986" s="4">
        <v>419</v>
      </c>
      <c r="F986" s="41">
        <v>43.375500000000002</v>
      </c>
      <c r="G986" s="41">
        <v>130.12649999999999</v>
      </c>
      <c r="H986" t="str">
        <f>VLOOKUP(Table8[[#This Row],[Supplier]],Table37[[Vendor_ID]:[Reputation Test]],12,0)</f>
        <v>A</v>
      </c>
      <c r="I986">
        <f>VLOOKUP(Table8[[#This Row],[PurchaseOrderID]],Purchase_Order!$A$2:$E$1228,5,0)</f>
        <v>1686</v>
      </c>
      <c r="K986">
        <f>COUNTIFS(Table37[ProductID],Table8[[#This Row],[ProductID]],Table37[Reputation Test],Table8[[#This Row],[REPUTASI]],Table37[Price],"&lt;"&amp;Table8[[#This Row],[UnitPrice]])</f>
        <v>1</v>
      </c>
      <c r="L986" s="80" t="str">
        <f>IF(Table8[[#This Row],[test]]&gt;0,"Ada vendor yang menjual produk dengan harga lebih murah","")</f>
        <v>Ada vendor yang menjual produk dengan harga lebih murah</v>
      </c>
    </row>
    <row r="987" spans="1:12" x14ac:dyDescent="0.25">
      <c r="A987" s="5">
        <v>735</v>
      </c>
      <c r="B987" s="5">
        <v>1630</v>
      </c>
      <c r="C987" s="10">
        <v>44085</v>
      </c>
      <c r="D987" s="5">
        <v>3</v>
      </c>
      <c r="E987" s="5">
        <v>420</v>
      </c>
      <c r="F987" s="40">
        <v>41.275500000000001</v>
      </c>
      <c r="G987" s="40">
        <v>123.8265</v>
      </c>
      <c r="H987" t="str">
        <f>VLOOKUP(Table8[[#This Row],[Supplier]],Table37[[Vendor_ID]:[Reputation Test]],12,0)</f>
        <v>A</v>
      </c>
      <c r="I987">
        <f>VLOOKUP(Table8[[#This Row],[PurchaseOrderID]],Purchase_Order!$A$2:$E$1228,5,0)</f>
        <v>1686</v>
      </c>
      <c r="K987">
        <f>COUNTIFS(Table37[ProductID],Table8[[#This Row],[ProductID]],Table37[Reputation Test],Table8[[#This Row],[REPUTASI]],Table37[Price],"&lt;"&amp;Table8[[#This Row],[UnitPrice]])</f>
        <v>1</v>
      </c>
      <c r="L987" s="80" t="str">
        <f>IF(Table8[[#This Row],[test]]&gt;0,"Ada vendor yang menjual produk dengan harga lebih murah","")</f>
        <v>Ada vendor yang menjual produk dengan harga lebih murah</v>
      </c>
    </row>
    <row r="988" spans="1:12" x14ac:dyDescent="0.25">
      <c r="A988" s="4">
        <v>735</v>
      </c>
      <c r="B988" s="4">
        <v>1631</v>
      </c>
      <c r="C988" s="11">
        <v>44085</v>
      </c>
      <c r="D988" s="4">
        <v>3</v>
      </c>
      <c r="E988" s="4">
        <v>421</v>
      </c>
      <c r="F988" s="41">
        <v>45.548999999999999</v>
      </c>
      <c r="G988" s="41">
        <v>136.64699999999999</v>
      </c>
      <c r="H988" t="str">
        <f>VLOOKUP(Table8[[#This Row],[Supplier]],Table37[[Vendor_ID]:[Reputation Test]],12,0)</f>
        <v>A</v>
      </c>
      <c r="I988">
        <f>VLOOKUP(Table8[[#This Row],[PurchaseOrderID]],Purchase_Order!$A$2:$E$1228,5,0)</f>
        <v>1686</v>
      </c>
      <c r="K988">
        <f>COUNTIFS(Table37[ProductID],Table8[[#This Row],[ProductID]],Table37[Reputation Test],Table8[[#This Row],[REPUTASI]],Table37[Price],"&lt;"&amp;Table8[[#This Row],[UnitPrice]])</f>
        <v>1</v>
      </c>
      <c r="L988" s="80" t="str">
        <f>IF(Table8[[#This Row],[test]]&gt;0,"Ada vendor yang menjual produk dengan harga lebih murah","")</f>
        <v>Ada vendor yang menjual produk dengan harga lebih murah</v>
      </c>
    </row>
    <row r="989" spans="1:12" x14ac:dyDescent="0.25">
      <c r="A989" s="5">
        <v>736</v>
      </c>
      <c r="B989" s="5">
        <v>1632</v>
      </c>
      <c r="C989" s="10">
        <v>44085</v>
      </c>
      <c r="D989" s="5">
        <v>550</v>
      </c>
      <c r="E989" s="5">
        <v>931</v>
      </c>
      <c r="F989" s="40">
        <v>34.8705</v>
      </c>
      <c r="G989" s="40">
        <v>19178.775000000001</v>
      </c>
      <c r="H989" t="str">
        <f>VLOOKUP(Table8[[#This Row],[Supplier]],Table37[[Vendor_ID]:[Reputation Test]],12,0)</f>
        <v>F</v>
      </c>
      <c r="I989">
        <f>VLOOKUP(Table8[[#This Row],[PurchaseOrderID]],Purchase_Order!$A$2:$E$1228,5,0)</f>
        <v>1684</v>
      </c>
      <c r="K989">
        <f>COUNTIFS(Table37[ProductID],Table8[[#This Row],[ProductID]],Table37[Reputation Test],Table8[[#This Row],[REPUTASI]],Table37[Price],"&lt;"&amp;Table8[[#This Row],[UnitPrice]])</f>
        <v>2</v>
      </c>
      <c r="L989" s="80" t="str">
        <f>IF(Table8[[#This Row],[test]]&gt;0,"Ada vendor yang menjual produk dengan harga lebih murah","")</f>
        <v>Ada vendor yang menjual produk dengan harga lebih murah</v>
      </c>
    </row>
    <row r="990" spans="1:12" x14ac:dyDescent="0.25">
      <c r="A990" s="4">
        <v>736</v>
      </c>
      <c r="B990" s="4">
        <v>1633</v>
      </c>
      <c r="C990" s="11">
        <v>44085</v>
      </c>
      <c r="D990" s="4">
        <v>550</v>
      </c>
      <c r="E990" s="4">
        <v>932</v>
      </c>
      <c r="F990" s="41">
        <v>39.763500000000001</v>
      </c>
      <c r="G990" s="41">
        <v>21869.924999999999</v>
      </c>
      <c r="H990" t="str">
        <f>VLOOKUP(Table8[[#This Row],[Supplier]],Table37[[Vendor_ID]:[Reputation Test]],12,0)</f>
        <v>F</v>
      </c>
      <c r="I990">
        <f>VLOOKUP(Table8[[#This Row],[PurchaseOrderID]],Purchase_Order!$A$2:$E$1228,5,0)</f>
        <v>1684</v>
      </c>
      <c r="K990">
        <f>COUNTIFS(Table37[ProductID],Table8[[#This Row],[ProductID]],Table37[Reputation Test],Table8[[#This Row],[REPUTASI]],Table37[Price],"&lt;"&amp;Table8[[#This Row],[UnitPrice]])</f>
        <v>2</v>
      </c>
      <c r="L990" s="80" t="str">
        <f>IF(Table8[[#This Row],[test]]&gt;0,"Ada vendor yang menjual produk dengan harga lebih murah","")</f>
        <v>Ada vendor yang menjual produk dengan harga lebih murah</v>
      </c>
    </row>
    <row r="991" spans="1:12" x14ac:dyDescent="0.25">
      <c r="A991" s="5">
        <v>736</v>
      </c>
      <c r="B991" s="5">
        <v>1634</v>
      </c>
      <c r="C991" s="10">
        <v>44085</v>
      </c>
      <c r="D991" s="5">
        <v>550</v>
      </c>
      <c r="E991" s="5">
        <v>933</v>
      </c>
      <c r="F991" s="40">
        <v>43.984499999999997</v>
      </c>
      <c r="G991" s="40">
        <v>24191.474999999999</v>
      </c>
      <c r="H991" t="str">
        <f>VLOOKUP(Table8[[#This Row],[Supplier]],Table37[[Vendor_ID]:[Reputation Test]],12,0)</f>
        <v>F</v>
      </c>
      <c r="I991">
        <f>VLOOKUP(Table8[[#This Row],[PurchaseOrderID]],Purchase_Order!$A$2:$E$1228,5,0)</f>
        <v>1684</v>
      </c>
      <c r="K991">
        <f>COUNTIFS(Table37[ProductID],Table8[[#This Row],[ProductID]],Table37[Reputation Test],Table8[[#This Row],[REPUTASI]],Table37[Price],"&lt;"&amp;Table8[[#This Row],[UnitPrice]])</f>
        <v>2</v>
      </c>
      <c r="L991" s="80" t="str">
        <f>IF(Table8[[#This Row],[test]]&gt;0,"Ada vendor yang menjual produk dengan harga lebih murah","")</f>
        <v>Ada vendor yang menjual produk dengan harga lebih murah</v>
      </c>
    </row>
    <row r="992" spans="1:12" x14ac:dyDescent="0.25">
      <c r="A992" s="4">
        <v>736</v>
      </c>
      <c r="B992" s="4">
        <v>1635</v>
      </c>
      <c r="C992" s="11">
        <v>44085</v>
      </c>
      <c r="D992" s="4">
        <v>550</v>
      </c>
      <c r="E992" s="4">
        <v>934</v>
      </c>
      <c r="F992" s="41">
        <v>38.146500000000003</v>
      </c>
      <c r="G992" s="41">
        <v>20980.575000000001</v>
      </c>
      <c r="H992" t="str">
        <f>VLOOKUP(Table8[[#This Row],[Supplier]],Table37[[Vendor_ID]:[Reputation Test]],12,0)</f>
        <v>F</v>
      </c>
      <c r="I992">
        <f>VLOOKUP(Table8[[#This Row],[PurchaseOrderID]],Purchase_Order!$A$2:$E$1228,5,0)</f>
        <v>1684</v>
      </c>
      <c r="K992">
        <f>COUNTIFS(Table37[ProductID],Table8[[#This Row],[ProductID]],Table37[Reputation Test],Table8[[#This Row],[REPUTASI]],Table37[Price],"&lt;"&amp;Table8[[#This Row],[UnitPrice]])</f>
        <v>2</v>
      </c>
      <c r="L992" s="80" t="str">
        <f>IF(Table8[[#This Row],[test]]&gt;0,"Ada vendor yang menjual produk dengan harga lebih murah","")</f>
        <v>Ada vendor yang menjual produk dengan harga lebih murah</v>
      </c>
    </row>
    <row r="993" spans="1:12" x14ac:dyDescent="0.25">
      <c r="A993" s="5">
        <v>737</v>
      </c>
      <c r="B993" s="5">
        <v>1636</v>
      </c>
      <c r="C993" s="10">
        <v>44086</v>
      </c>
      <c r="D993" s="5">
        <v>3</v>
      </c>
      <c r="E993" s="5">
        <v>436</v>
      </c>
      <c r="F993" s="40">
        <v>41.454000000000001</v>
      </c>
      <c r="G993" s="40">
        <v>124.36199999999999</v>
      </c>
      <c r="H993" t="str">
        <f>VLOOKUP(Table8[[#This Row],[Supplier]],Table37[[Vendor_ID]:[Reputation Test]],12,0)</f>
        <v>B</v>
      </c>
      <c r="I993">
        <f>VLOOKUP(Table8[[#This Row],[PurchaseOrderID]],Purchase_Order!$A$2:$E$1228,5,0)</f>
        <v>1534</v>
      </c>
      <c r="K993">
        <f>COUNTIFS(Table37[ProductID],Table8[[#This Row],[ProductID]],Table37[Reputation Test],Table8[[#This Row],[REPUTASI]],Table37[Price],"&lt;"&amp;Table8[[#This Row],[UnitPrice]])</f>
        <v>3</v>
      </c>
      <c r="L993" s="80" t="str">
        <f>IF(Table8[[#This Row],[test]]&gt;0,"Ada vendor yang menjual produk dengan harga lebih murah","")</f>
        <v>Ada vendor yang menjual produk dengan harga lebih murah</v>
      </c>
    </row>
    <row r="994" spans="1:12" x14ac:dyDescent="0.25">
      <c r="A994" s="4">
        <v>737</v>
      </c>
      <c r="B994" s="4">
        <v>1637</v>
      </c>
      <c r="C994" s="11">
        <v>44086</v>
      </c>
      <c r="D994" s="4">
        <v>3</v>
      </c>
      <c r="E994" s="4">
        <v>437</v>
      </c>
      <c r="F994" s="41">
        <v>37.180500000000002</v>
      </c>
      <c r="G994" s="41">
        <v>111.5415</v>
      </c>
      <c r="H994" t="str">
        <f>VLOOKUP(Table8[[#This Row],[Supplier]],Table37[[Vendor_ID]:[Reputation Test]],12,0)</f>
        <v>B</v>
      </c>
      <c r="I994">
        <f>VLOOKUP(Table8[[#This Row],[PurchaseOrderID]],Purchase_Order!$A$2:$E$1228,5,0)</f>
        <v>1534</v>
      </c>
      <c r="K994">
        <f>COUNTIFS(Table37[ProductID],Table8[[#This Row],[ProductID]],Table37[Reputation Test],Table8[[#This Row],[REPUTASI]],Table37[Price],"&lt;"&amp;Table8[[#This Row],[UnitPrice]])</f>
        <v>3</v>
      </c>
      <c r="L994" s="80" t="str">
        <f>IF(Table8[[#This Row],[test]]&gt;0,"Ada vendor yang menjual produk dengan harga lebih murah","")</f>
        <v>Ada vendor yang menjual produk dengan harga lebih murah</v>
      </c>
    </row>
    <row r="995" spans="1:12" x14ac:dyDescent="0.25">
      <c r="A995" s="5">
        <v>738</v>
      </c>
      <c r="B995" s="5">
        <v>1638</v>
      </c>
      <c r="C995" s="10">
        <v>44086</v>
      </c>
      <c r="D995" s="5">
        <v>3</v>
      </c>
      <c r="E995" s="5">
        <v>346</v>
      </c>
      <c r="F995" s="40">
        <v>47.649000000000001</v>
      </c>
      <c r="G995" s="40">
        <v>142.947</v>
      </c>
      <c r="H995" t="str">
        <f>VLOOKUP(Table8[[#This Row],[Supplier]],Table37[[Vendor_ID]:[Reputation Test]],12,0)</f>
        <v>A</v>
      </c>
      <c r="I995">
        <f>VLOOKUP(Table8[[#This Row],[PurchaseOrderID]],Purchase_Order!$A$2:$E$1228,5,0)</f>
        <v>1614</v>
      </c>
      <c r="K995">
        <f>COUNTIFS(Table37[ProductID],Table8[[#This Row],[ProductID]],Table37[Reputation Test],Table8[[#This Row],[REPUTASI]],Table37[Price],"&lt;"&amp;Table8[[#This Row],[UnitPrice]])</f>
        <v>3</v>
      </c>
      <c r="L995" s="80" t="str">
        <f>IF(Table8[[#This Row],[test]]&gt;0,"Ada vendor yang menjual produk dengan harga lebih murah","")</f>
        <v>Ada vendor yang menjual produk dengan harga lebih murah</v>
      </c>
    </row>
    <row r="996" spans="1:12" x14ac:dyDescent="0.25">
      <c r="A996" s="4">
        <v>738</v>
      </c>
      <c r="B996" s="4">
        <v>1639</v>
      </c>
      <c r="C996" s="11">
        <v>44086</v>
      </c>
      <c r="D996" s="4">
        <v>3</v>
      </c>
      <c r="E996" s="4">
        <v>347</v>
      </c>
      <c r="F996" s="41">
        <v>43.375500000000002</v>
      </c>
      <c r="G996" s="41">
        <v>130.12649999999999</v>
      </c>
      <c r="H996" t="str">
        <f>VLOOKUP(Table8[[#This Row],[Supplier]],Table37[[Vendor_ID]:[Reputation Test]],12,0)</f>
        <v>A</v>
      </c>
      <c r="I996">
        <f>VLOOKUP(Table8[[#This Row],[PurchaseOrderID]],Purchase_Order!$A$2:$E$1228,5,0)</f>
        <v>1614</v>
      </c>
      <c r="K996">
        <f>COUNTIFS(Table37[ProductID],Table8[[#This Row],[ProductID]],Table37[Reputation Test],Table8[[#This Row],[REPUTASI]],Table37[Price],"&lt;"&amp;Table8[[#This Row],[UnitPrice]])</f>
        <v>3</v>
      </c>
      <c r="L996" s="80" t="str">
        <f>IF(Table8[[#This Row],[test]]&gt;0,"Ada vendor yang menjual produk dengan harga lebih murah","")</f>
        <v>Ada vendor yang menjual produk dengan harga lebih murah</v>
      </c>
    </row>
    <row r="997" spans="1:12" x14ac:dyDescent="0.25">
      <c r="A997" s="5">
        <v>738</v>
      </c>
      <c r="B997" s="5">
        <v>1640</v>
      </c>
      <c r="C997" s="10">
        <v>44086</v>
      </c>
      <c r="D997" s="5">
        <v>3</v>
      </c>
      <c r="E997" s="5">
        <v>348</v>
      </c>
      <c r="F997" s="40">
        <v>41.275500000000001</v>
      </c>
      <c r="G997" s="40">
        <v>123.8265</v>
      </c>
      <c r="H997" t="str">
        <f>VLOOKUP(Table8[[#This Row],[Supplier]],Table37[[Vendor_ID]:[Reputation Test]],12,0)</f>
        <v>A</v>
      </c>
      <c r="I997">
        <f>VLOOKUP(Table8[[#This Row],[PurchaseOrderID]],Purchase_Order!$A$2:$E$1228,5,0)</f>
        <v>1614</v>
      </c>
      <c r="K997">
        <f>COUNTIFS(Table37[ProductID],Table8[[#This Row],[ProductID]],Table37[Reputation Test],Table8[[#This Row],[REPUTASI]],Table37[Price],"&lt;"&amp;Table8[[#This Row],[UnitPrice]])</f>
        <v>3</v>
      </c>
      <c r="L997" s="80" t="str">
        <f>IF(Table8[[#This Row],[test]]&gt;0,"Ada vendor yang menjual produk dengan harga lebih murah","")</f>
        <v>Ada vendor yang menjual produk dengan harga lebih murah</v>
      </c>
    </row>
    <row r="998" spans="1:12" x14ac:dyDescent="0.25">
      <c r="A998" s="4">
        <v>738</v>
      </c>
      <c r="B998" s="4">
        <v>1641</v>
      </c>
      <c r="C998" s="11">
        <v>44086</v>
      </c>
      <c r="D998" s="4">
        <v>3</v>
      </c>
      <c r="E998" s="4">
        <v>349</v>
      </c>
      <c r="F998" s="41">
        <v>45.548999999999999</v>
      </c>
      <c r="G998" s="41">
        <v>136.64699999999999</v>
      </c>
      <c r="H998" t="str">
        <f>VLOOKUP(Table8[[#This Row],[Supplier]],Table37[[Vendor_ID]:[Reputation Test]],12,0)</f>
        <v>A</v>
      </c>
      <c r="I998">
        <f>VLOOKUP(Table8[[#This Row],[PurchaseOrderID]],Purchase_Order!$A$2:$E$1228,5,0)</f>
        <v>1614</v>
      </c>
      <c r="K998">
        <f>COUNTIFS(Table37[ProductID],Table8[[#This Row],[ProductID]],Table37[Reputation Test],Table8[[#This Row],[REPUTASI]],Table37[Price],"&lt;"&amp;Table8[[#This Row],[UnitPrice]])</f>
        <v>3</v>
      </c>
      <c r="L998" s="80" t="str">
        <f>IF(Table8[[#This Row],[test]]&gt;0,"Ada vendor yang menjual produk dengan harga lebih murah","")</f>
        <v>Ada vendor yang menjual produk dengan harga lebih murah</v>
      </c>
    </row>
    <row r="999" spans="1:12" x14ac:dyDescent="0.25">
      <c r="A999" s="5">
        <v>739</v>
      </c>
      <c r="B999" s="5">
        <v>1642</v>
      </c>
      <c r="C999" s="10">
        <v>44086</v>
      </c>
      <c r="D999" s="5">
        <v>550</v>
      </c>
      <c r="E999" s="5">
        <v>931</v>
      </c>
      <c r="F999" s="40">
        <v>34.345500000000001</v>
      </c>
      <c r="G999" s="40">
        <v>18890.025000000001</v>
      </c>
      <c r="H999" t="str">
        <f>VLOOKUP(Table8[[#This Row],[Supplier]],Table37[[Vendor_ID]:[Reputation Test]],12,0)</f>
        <v>F</v>
      </c>
      <c r="I999">
        <f>VLOOKUP(Table8[[#This Row],[PurchaseOrderID]],Purchase_Order!$A$2:$E$1228,5,0)</f>
        <v>1588</v>
      </c>
      <c r="K999">
        <f>COUNTIFS(Table37[ProductID],Table8[[#This Row],[ProductID]],Table37[Reputation Test],Table8[[#This Row],[REPUTASI]],Table37[Price],"&lt;"&amp;Table8[[#This Row],[UnitPrice]])</f>
        <v>2</v>
      </c>
      <c r="L999" s="80" t="str">
        <f>IF(Table8[[#This Row],[test]]&gt;0,"Ada vendor yang menjual produk dengan harga lebih murah","")</f>
        <v>Ada vendor yang menjual produk dengan harga lebih murah</v>
      </c>
    </row>
    <row r="1000" spans="1:12" x14ac:dyDescent="0.25">
      <c r="A1000" s="4">
        <v>739</v>
      </c>
      <c r="B1000" s="4">
        <v>1643</v>
      </c>
      <c r="C1000" s="11">
        <v>44086</v>
      </c>
      <c r="D1000" s="4">
        <v>550</v>
      </c>
      <c r="E1000" s="4">
        <v>932</v>
      </c>
      <c r="F1000" s="41">
        <v>39.238500000000002</v>
      </c>
      <c r="G1000" s="41">
        <v>21581.174999999999</v>
      </c>
      <c r="H1000" t="str">
        <f>VLOOKUP(Table8[[#This Row],[Supplier]],Table37[[Vendor_ID]:[Reputation Test]],12,0)</f>
        <v>F</v>
      </c>
      <c r="I1000">
        <f>VLOOKUP(Table8[[#This Row],[PurchaseOrderID]],Purchase_Order!$A$2:$E$1228,5,0)</f>
        <v>1588</v>
      </c>
      <c r="K1000">
        <f>COUNTIFS(Table37[ProductID],Table8[[#This Row],[ProductID]],Table37[Reputation Test],Table8[[#This Row],[REPUTASI]],Table37[Price],"&lt;"&amp;Table8[[#This Row],[UnitPrice]])</f>
        <v>2</v>
      </c>
      <c r="L1000" s="80" t="str">
        <f>IF(Table8[[#This Row],[test]]&gt;0,"Ada vendor yang menjual produk dengan harga lebih murah","")</f>
        <v>Ada vendor yang menjual produk dengan harga lebih murah</v>
      </c>
    </row>
    <row r="1001" spans="1:12" x14ac:dyDescent="0.25">
      <c r="A1001" s="5">
        <v>740</v>
      </c>
      <c r="B1001" s="5">
        <v>1644</v>
      </c>
      <c r="C1001" s="10">
        <v>44086</v>
      </c>
      <c r="D1001" s="5">
        <v>3</v>
      </c>
      <c r="E1001" s="5">
        <v>347</v>
      </c>
      <c r="F1001" s="40">
        <v>43.270499999999998</v>
      </c>
      <c r="G1001" s="40">
        <v>129.8115</v>
      </c>
      <c r="H1001" t="str">
        <f>VLOOKUP(Table8[[#This Row],[Supplier]],Table37[[Vendor_ID]:[Reputation Test]],12,0)</f>
        <v>A</v>
      </c>
      <c r="I1001">
        <f>VLOOKUP(Table8[[#This Row],[PurchaseOrderID]],Purchase_Order!$A$2:$E$1228,5,0)</f>
        <v>1622</v>
      </c>
      <c r="K1001">
        <f>COUNTIFS(Table37[ProductID],Table8[[#This Row],[ProductID]],Table37[Reputation Test],Table8[[#This Row],[REPUTASI]],Table37[Price],"&lt;"&amp;Table8[[#This Row],[UnitPrice]])</f>
        <v>3</v>
      </c>
      <c r="L1001" s="80" t="str">
        <f>IF(Table8[[#This Row],[test]]&gt;0,"Ada vendor yang menjual produk dengan harga lebih murah","")</f>
        <v>Ada vendor yang menjual produk dengan harga lebih murah</v>
      </c>
    </row>
    <row r="1002" spans="1:12" x14ac:dyDescent="0.25">
      <c r="A1002" s="4">
        <v>740</v>
      </c>
      <c r="B1002" s="4">
        <v>1645</v>
      </c>
      <c r="C1002" s="11">
        <v>44086</v>
      </c>
      <c r="D1002" s="4">
        <v>3</v>
      </c>
      <c r="E1002" s="4">
        <v>348</v>
      </c>
      <c r="F1002" s="41">
        <v>41.170499999999997</v>
      </c>
      <c r="G1002" s="41">
        <v>123.5115</v>
      </c>
      <c r="H1002" t="str">
        <f>VLOOKUP(Table8[[#This Row],[Supplier]],Table37[[Vendor_ID]:[Reputation Test]],12,0)</f>
        <v>A</v>
      </c>
      <c r="I1002">
        <f>VLOOKUP(Table8[[#This Row],[PurchaseOrderID]],Purchase_Order!$A$2:$E$1228,5,0)</f>
        <v>1622</v>
      </c>
      <c r="K1002">
        <f>COUNTIFS(Table37[ProductID],Table8[[#This Row],[ProductID]],Table37[Reputation Test],Table8[[#This Row],[REPUTASI]],Table37[Price],"&lt;"&amp;Table8[[#This Row],[UnitPrice]])</f>
        <v>3</v>
      </c>
      <c r="L1002" s="80" t="str">
        <f>IF(Table8[[#This Row],[test]]&gt;0,"Ada vendor yang menjual produk dengan harga lebih murah","")</f>
        <v>Ada vendor yang menjual produk dengan harga lebih murah</v>
      </c>
    </row>
    <row r="1003" spans="1:12" x14ac:dyDescent="0.25">
      <c r="A1003" s="5">
        <v>740</v>
      </c>
      <c r="B1003" s="5">
        <v>1646</v>
      </c>
      <c r="C1003" s="10">
        <v>44086</v>
      </c>
      <c r="D1003" s="5">
        <v>3</v>
      </c>
      <c r="E1003" s="5">
        <v>349</v>
      </c>
      <c r="F1003" s="40">
        <v>45.444000000000003</v>
      </c>
      <c r="G1003" s="40">
        <v>136.33199999999999</v>
      </c>
      <c r="H1003" t="str">
        <f>VLOOKUP(Table8[[#This Row],[Supplier]],Table37[[Vendor_ID]:[Reputation Test]],12,0)</f>
        <v>A</v>
      </c>
      <c r="I1003">
        <f>VLOOKUP(Table8[[#This Row],[PurchaseOrderID]],Purchase_Order!$A$2:$E$1228,5,0)</f>
        <v>1622</v>
      </c>
      <c r="K1003">
        <f>COUNTIFS(Table37[ProductID],Table8[[#This Row],[ProductID]],Table37[Reputation Test],Table8[[#This Row],[REPUTASI]],Table37[Price],"&lt;"&amp;Table8[[#This Row],[UnitPrice]])</f>
        <v>3</v>
      </c>
      <c r="L1003" s="80" t="str">
        <f>IF(Table8[[#This Row],[test]]&gt;0,"Ada vendor yang menjual produk dengan harga lebih murah","")</f>
        <v>Ada vendor yang menjual produk dengan harga lebih murah</v>
      </c>
    </row>
    <row r="1004" spans="1:12" x14ac:dyDescent="0.25">
      <c r="A1004" s="4">
        <v>741</v>
      </c>
      <c r="B1004" s="4">
        <v>1647</v>
      </c>
      <c r="C1004" s="11">
        <v>44086</v>
      </c>
      <c r="D1004" s="4">
        <v>550</v>
      </c>
      <c r="E1004" s="4">
        <v>930</v>
      </c>
      <c r="F1004" s="41">
        <v>43.039499999999997</v>
      </c>
      <c r="G1004" s="41">
        <v>23671.724999999999</v>
      </c>
      <c r="H1004" t="str">
        <f>VLOOKUP(Table8[[#This Row],[Supplier]],Table37[[Vendor_ID]:[Reputation Test]],12,0)</f>
        <v>F</v>
      </c>
      <c r="I1004">
        <f>VLOOKUP(Table8[[#This Row],[PurchaseOrderID]],Purchase_Order!$A$2:$E$1228,5,0)</f>
        <v>1632</v>
      </c>
      <c r="K1004">
        <f>COUNTIFS(Table37[ProductID],Table8[[#This Row],[ProductID]],Table37[Reputation Test],Table8[[#This Row],[REPUTASI]],Table37[Price],"&lt;"&amp;Table8[[#This Row],[UnitPrice]])</f>
        <v>1</v>
      </c>
      <c r="L1004" s="80" t="str">
        <f>IF(Table8[[#This Row],[test]]&gt;0,"Ada vendor yang menjual produk dengan harga lebih murah","")</f>
        <v>Ada vendor yang menjual produk dengan harga lebih murah</v>
      </c>
    </row>
    <row r="1005" spans="1:12" x14ac:dyDescent="0.25">
      <c r="A1005" s="5">
        <v>742</v>
      </c>
      <c r="B1005" s="5">
        <v>1648</v>
      </c>
      <c r="C1005" s="10">
        <v>44086</v>
      </c>
      <c r="D1005" s="5">
        <v>550</v>
      </c>
      <c r="E1005" s="5">
        <v>332</v>
      </c>
      <c r="F1005" s="40">
        <v>10.815</v>
      </c>
      <c r="G1005" s="40">
        <v>5948.25</v>
      </c>
      <c r="H1005" t="str">
        <f>VLOOKUP(Table8[[#This Row],[Supplier]],Table37[[Vendor_ID]:[Reputation Test]],12,0)</f>
        <v>F</v>
      </c>
      <c r="I1005">
        <f>VLOOKUP(Table8[[#This Row],[PurchaseOrderID]],Purchase_Order!$A$2:$E$1228,5,0)</f>
        <v>1608</v>
      </c>
      <c r="K1005">
        <f>COUNTIFS(Table37[ProductID],Table8[[#This Row],[ProductID]],Table37[Reputation Test],Table8[[#This Row],[REPUTASI]],Table37[Price],"&lt;"&amp;Table8[[#This Row],[UnitPrice]])</f>
        <v>1</v>
      </c>
      <c r="L1005" s="80" t="str">
        <f>IF(Table8[[#This Row],[test]]&gt;0,"Ada vendor yang menjual produk dengan harga lebih murah","")</f>
        <v>Ada vendor yang menjual produk dengan harga lebih murah</v>
      </c>
    </row>
    <row r="1006" spans="1:12" x14ac:dyDescent="0.25">
      <c r="A1006" s="4">
        <v>743</v>
      </c>
      <c r="B1006" s="4">
        <v>1649</v>
      </c>
      <c r="C1006" s="11">
        <v>44086</v>
      </c>
      <c r="D1006" s="4">
        <v>550</v>
      </c>
      <c r="E1006" s="4">
        <v>948</v>
      </c>
      <c r="F1006" s="41">
        <v>82.834500000000006</v>
      </c>
      <c r="G1006" s="41">
        <v>45558.974999999999</v>
      </c>
      <c r="H1006" t="str">
        <f>VLOOKUP(Table8[[#This Row],[Supplier]],Table37[[Vendor_ID]:[Reputation Test]],12,0)</f>
        <v>F</v>
      </c>
      <c r="I1006">
        <f>VLOOKUP(Table8[[#This Row],[PurchaseOrderID]],Purchase_Order!$A$2:$E$1228,5,0)</f>
        <v>1576</v>
      </c>
      <c r="K1006">
        <f>COUNTIFS(Table37[ProductID],Table8[[#This Row],[ProductID]],Table37[Reputation Test],Table8[[#This Row],[REPUTASI]],Table37[Price],"&lt;"&amp;Table8[[#This Row],[UnitPrice]])</f>
        <v>1</v>
      </c>
      <c r="L1006" s="80" t="str">
        <f>IF(Table8[[#This Row],[test]]&gt;0,"Ada vendor yang menjual produk dengan harga lebih murah","")</f>
        <v>Ada vendor yang menjual produk dengan harga lebih murah</v>
      </c>
    </row>
    <row r="1007" spans="1:12" x14ac:dyDescent="0.25">
      <c r="A1007" s="5">
        <v>743</v>
      </c>
      <c r="B1007" s="5">
        <v>1650</v>
      </c>
      <c r="C1007" s="10">
        <v>44086</v>
      </c>
      <c r="D1007" s="5">
        <v>550</v>
      </c>
      <c r="E1007" s="5">
        <v>907</v>
      </c>
      <c r="F1007" s="40">
        <v>82.834500000000006</v>
      </c>
      <c r="G1007" s="40">
        <v>45558.974999999999</v>
      </c>
      <c r="H1007" t="str">
        <f>VLOOKUP(Table8[[#This Row],[Supplier]],Table37[[Vendor_ID]:[Reputation Test]],12,0)</f>
        <v>F</v>
      </c>
      <c r="I1007">
        <f>VLOOKUP(Table8[[#This Row],[PurchaseOrderID]],Purchase_Order!$A$2:$E$1228,5,0)</f>
        <v>1576</v>
      </c>
      <c r="K1007">
        <f>COUNTIFS(Table37[ProductID],Table8[[#This Row],[ProductID]],Table37[Reputation Test],Table8[[#This Row],[REPUTASI]],Table37[Price],"&lt;"&amp;Table8[[#This Row],[UnitPrice]])</f>
        <v>1</v>
      </c>
      <c r="L1007" s="80" t="str">
        <f>IF(Table8[[#This Row],[test]]&gt;0,"Ada vendor yang menjual produk dengan harga lebih murah","")</f>
        <v>Ada vendor yang menjual produk dengan harga lebih murah</v>
      </c>
    </row>
    <row r="1008" spans="1:12" x14ac:dyDescent="0.25">
      <c r="A1008" s="4">
        <v>744</v>
      </c>
      <c r="B1008" s="4">
        <v>1651</v>
      </c>
      <c r="C1008" s="11">
        <v>44086</v>
      </c>
      <c r="D1008" s="4">
        <v>1250</v>
      </c>
      <c r="E1008" s="4">
        <v>325</v>
      </c>
      <c r="F1008" s="41">
        <v>0.21</v>
      </c>
      <c r="G1008" s="41">
        <v>262.5</v>
      </c>
      <c r="H1008" t="str">
        <f>VLOOKUP(Table8[[#This Row],[Supplier]],Table37[[Vendor_ID]:[Reputation Test]],12,0)</f>
        <v>F</v>
      </c>
      <c r="I1008">
        <f>VLOOKUP(Table8[[#This Row],[PurchaseOrderID]],Purchase_Order!$A$2:$E$1228,5,0)</f>
        <v>1590</v>
      </c>
      <c r="K1008">
        <f>COUNTIFS(Table37[ProductID],Table8[[#This Row],[ProductID]],Table37[Reputation Test],Table8[[#This Row],[REPUTASI]],Table37[Price],"&lt;"&amp;Table8[[#This Row],[UnitPrice]])</f>
        <v>1</v>
      </c>
      <c r="L1008" s="80" t="str">
        <f>IF(Table8[[#This Row],[test]]&gt;0,"Ada vendor yang menjual produk dengan harga lebih murah","")</f>
        <v>Ada vendor yang menjual produk dengan harga lebih murah</v>
      </c>
    </row>
    <row r="1009" spans="1:12" x14ac:dyDescent="0.25">
      <c r="A1009" s="5">
        <v>744</v>
      </c>
      <c r="B1009" s="5">
        <v>1652</v>
      </c>
      <c r="C1009" s="10">
        <v>44086</v>
      </c>
      <c r="D1009" s="5">
        <v>1250</v>
      </c>
      <c r="E1009" s="5">
        <v>326</v>
      </c>
      <c r="F1009" s="40">
        <v>0.21</v>
      </c>
      <c r="G1009" s="40">
        <v>262.5</v>
      </c>
      <c r="H1009" t="str">
        <f>VLOOKUP(Table8[[#This Row],[Supplier]],Table37[[Vendor_ID]:[Reputation Test]],12,0)</f>
        <v>F</v>
      </c>
      <c r="I1009">
        <f>VLOOKUP(Table8[[#This Row],[PurchaseOrderID]],Purchase_Order!$A$2:$E$1228,5,0)</f>
        <v>1590</v>
      </c>
      <c r="K1009">
        <f>COUNTIFS(Table37[ProductID],Table8[[#This Row],[ProductID]],Table37[Reputation Test],Table8[[#This Row],[REPUTASI]],Table37[Price],"&lt;"&amp;Table8[[#This Row],[UnitPrice]])</f>
        <v>1</v>
      </c>
      <c r="L1009" s="80" t="str">
        <f>IF(Table8[[#This Row],[test]]&gt;0,"Ada vendor yang menjual produk dengan harga lebih murah","")</f>
        <v>Ada vendor yang menjual produk dengan harga lebih murah</v>
      </c>
    </row>
    <row r="1010" spans="1:12" x14ac:dyDescent="0.25">
      <c r="A1010" s="4">
        <v>745</v>
      </c>
      <c r="B1010" s="4">
        <v>1653</v>
      </c>
      <c r="C1010" s="11">
        <v>44086</v>
      </c>
      <c r="D1010" s="4">
        <v>3</v>
      </c>
      <c r="E1010" s="4">
        <v>320</v>
      </c>
      <c r="F1010" s="41">
        <v>49.643999999999998</v>
      </c>
      <c r="G1010" s="41">
        <v>148.93199999999999</v>
      </c>
      <c r="H1010" t="str">
        <f>VLOOKUP(Table8[[#This Row],[Supplier]],Table37[[Vendor_ID]:[Reputation Test]],12,0)</f>
        <v>B</v>
      </c>
      <c r="I1010">
        <f>VLOOKUP(Table8[[#This Row],[PurchaseOrderID]],Purchase_Order!$A$2:$E$1228,5,0)</f>
        <v>1514</v>
      </c>
      <c r="K1010">
        <f>COUNTIFS(Table37[ProductID],Table8[[#This Row],[ProductID]],Table37[Reputation Test],Table8[[#This Row],[REPUTASI]],Table37[Price],"&lt;"&amp;Table8[[#This Row],[UnitPrice]])</f>
        <v>2</v>
      </c>
      <c r="L1010" s="80" t="str">
        <f>IF(Table8[[#This Row],[test]]&gt;0,"Ada vendor yang menjual produk dengan harga lebih murah","")</f>
        <v>Ada vendor yang menjual produk dengan harga lebih murah</v>
      </c>
    </row>
    <row r="1011" spans="1:12" x14ac:dyDescent="0.25">
      <c r="A1011" s="5">
        <v>745</v>
      </c>
      <c r="B1011" s="5">
        <v>1654</v>
      </c>
      <c r="C1011" s="10">
        <v>44086</v>
      </c>
      <c r="D1011" s="5">
        <v>3</v>
      </c>
      <c r="E1011" s="5">
        <v>321</v>
      </c>
      <c r="F1011" s="40">
        <v>44.320500000000003</v>
      </c>
      <c r="G1011" s="40">
        <v>132.9615</v>
      </c>
      <c r="H1011" t="str">
        <f>VLOOKUP(Table8[[#This Row],[Supplier]],Table37[[Vendor_ID]:[Reputation Test]],12,0)</f>
        <v>B</v>
      </c>
      <c r="I1011">
        <f>VLOOKUP(Table8[[#This Row],[PurchaseOrderID]],Purchase_Order!$A$2:$E$1228,5,0)</f>
        <v>1514</v>
      </c>
      <c r="K1011">
        <f>COUNTIFS(Table37[ProductID],Table8[[#This Row],[ProductID]],Table37[Reputation Test],Table8[[#This Row],[REPUTASI]],Table37[Price],"&lt;"&amp;Table8[[#This Row],[UnitPrice]])</f>
        <v>2</v>
      </c>
      <c r="L1011" s="80" t="str">
        <f>IF(Table8[[#This Row],[test]]&gt;0,"Ada vendor yang menjual produk dengan harga lebih murah","")</f>
        <v>Ada vendor yang menjual produk dengan harga lebih murah</v>
      </c>
    </row>
    <row r="1012" spans="1:12" x14ac:dyDescent="0.25">
      <c r="A1012" s="4">
        <v>745</v>
      </c>
      <c r="B1012" s="4">
        <v>1655</v>
      </c>
      <c r="C1012" s="11">
        <v>44086</v>
      </c>
      <c r="D1012" s="4">
        <v>60</v>
      </c>
      <c r="E1012" s="4">
        <v>322</v>
      </c>
      <c r="F1012" s="41">
        <v>28.6965</v>
      </c>
      <c r="G1012" s="41">
        <v>1721.79</v>
      </c>
      <c r="H1012" t="str">
        <f>VLOOKUP(Table8[[#This Row],[Supplier]],Table37[[Vendor_ID]:[Reputation Test]],12,0)</f>
        <v>B</v>
      </c>
      <c r="I1012">
        <f>VLOOKUP(Table8[[#This Row],[PurchaseOrderID]],Purchase_Order!$A$2:$E$1228,5,0)</f>
        <v>1514</v>
      </c>
      <c r="K1012">
        <f>COUNTIFS(Table37[ProductID],Table8[[#This Row],[ProductID]],Table37[Reputation Test],Table8[[#This Row],[REPUTASI]],Table37[Price],"&lt;"&amp;Table8[[#This Row],[UnitPrice]])</f>
        <v>2</v>
      </c>
      <c r="L1012" s="80" t="str">
        <f>IF(Table8[[#This Row],[test]]&gt;0,"Ada vendor yang menjual produk dengan harga lebih murah","")</f>
        <v>Ada vendor yang menjual produk dengan harga lebih murah</v>
      </c>
    </row>
    <row r="1013" spans="1:12" x14ac:dyDescent="0.25">
      <c r="A1013" s="5">
        <v>746</v>
      </c>
      <c r="B1013" s="5">
        <v>1656</v>
      </c>
      <c r="C1013" s="10">
        <v>44086</v>
      </c>
      <c r="D1013" s="5">
        <v>550</v>
      </c>
      <c r="E1013" s="5">
        <v>930</v>
      </c>
      <c r="F1013" s="40">
        <v>42.514499999999998</v>
      </c>
      <c r="G1013" s="40">
        <v>23382.974999999999</v>
      </c>
      <c r="H1013" t="str">
        <f>VLOOKUP(Table8[[#This Row],[Supplier]],Table37[[Vendor_ID]:[Reputation Test]],12,0)</f>
        <v>B</v>
      </c>
      <c r="I1013">
        <f>VLOOKUP(Table8[[#This Row],[PurchaseOrderID]],Purchase_Order!$A$2:$E$1228,5,0)</f>
        <v>1498</v>
      </c>
      <c r="K1013">
        <f>COUNTIFS(Table37[ProductID],Table8[[#This Row],[ProductID]],Table37[Reputation Test],Table8[[#This Row],[REPUTASI]],Table37[Price],"&lt;"&amp;Table8[[#This Row],[UnitPrice]])</f>
        <v>1</v>
      </c>
      <c r="L1013" s="80" t="str">
        <f>IF(Table8[[#This Row],[test]]&gt;0,"Ada vendor yang menjual produk dengan harga lebih murah","")</f>
        <v>Ada vendor yang menjual produk dengan harga lebih murah</v>
      </c>
    </row>
    <row r="1014" spans="1:12" x14ac:dyDescent="0.25">
      <c r="A1014" s="4">
        <v>746</v>
      </c>
      <c r="B1014" s="4">
        <v>1657</v>
      </c>
      <c r="C1014" s="11">
        <v>44086</v>
      </c>
      <c r="D1014" s="4">
        <v>550</v>
      </c>
      <c r="E1014" s="4">
        <v>921</v>
      </c>
      <c r="F1014" s="41">
        <v>5.5860000000000003</v>
      </c>
      <c r="G1014" s="41">
        <v>3072.3</v>
      </c>
      <c r="H1014" t="str">
        <f>VLOOKUP(Table8[[#This Row],[Supplier]],Table37[[Vendor_ID]:[Reputation Test]],12,0)</f>
        <v>B</v>
      </c>
      <c r="I1014">
        <f>VLOOKUP(Table8[[#This Row],[PurchaseOrderID]],Purchase_Order!$A$2:$E$1228,5,0)</f>
        <v>1498</v>
      </c>
      <c r="K1014">
        <f>COUNTIFS(Table37[ProductID],Table8[[#This Row],[ProductID]],Table37[Reputation Test],Table8[[#This Row],[REPUTASI]],Table37[Price],"&lt;"&amp;Table8[[#This Row],[UnitPrice]])</f>
        <v>1</v>
      </c>
      <c r="L1014" s="80" t="str">
        <f>IF(Table8[[#This Row],[test]]&gt;0,"Ada vendor yang menjual produk dengan harga lebih murah","")</f>
        <v>Ada vendor yang menjual produk dengan harga lebih murah</v>
      </c>
    </row>
    <row r="1015" spans="1:12" x14ac:dyDescent="0.25">
      <c r="A1015" s="5">
        <v>747</v>
      </c>
      <c r="B1015" s="5">
        <v>1658</v>
      </c>
      <c r="C1015" s="10">
        <v>44086</v>
      </c>
      <c r="D1015" s="5">
        <v>60</v>
      </c>
      <c r="E1015" s="5">
        <v>952</v>
      </c>
      <c r="F1015" s="40">
        <v>15.7395</v>
      </c>
      <c r="G1015" s="40">
        <v>944.37</v>
      </c>
      <c r="H1015" t="str">
        <f>VLOOKUP(Table8[[#This Row],[Supplier]],Table37[[Vendor_ID]:[Reputation Test]],12,0)</f>
        <v>B</v>
      </c>
      <c r="I1015">
        <f>VLOOKUP(Table8[[#This Row],[PurchaseOrderID]],Purchase_Order!$A$2:$E$1228,5,0)</f>
        <v>1674</v>
      </c>
      <c r="K1015">
        <f>COUNTIFS(Table37[ProductID],Table8[[#This Row],[ProductID]],Table37[Reputation Test],Table8[[#This Row],[REPUTASI]],Table37[Price],"&lt;"&amp;Table8[[#This Row],[UnitPrice]])</f>
        <v>1</v>
      </c>
      <c r="L1015" s="80" t="str">
        <f>IF(Table8[[#This Row],[test]]&gt;0,"Ada vendor yang menjual produk dengan harga lebih murah","")</f>
        <v>Ada vendor yang menjual produk dengan harga lebih murah</v>
      </c>
    </row>
    <row r="1016" spans="1:12" x14ac:dyDescent="0.25">
      <c r="A1016" s="4">
        <v>748</v>
      </c>
      <c r="B1016" s="4">
        <v>1659</v>
      </c>
      <c r="C1016" s="11">
        <v>44086</v>
      </c>
      <c r="D1016" s="4">
        <v>550</v>
      </c>
      <c r="E1016" s="4">
        <v>933</v>
      </c>
      <c r="F1016" s="41">
        <v>43.459499999999998</v>
      </c>
      <c r="G1016" s="41">
        <v>23902.724999999999</v>
      </c>
      <c r="H1016" t="str">
        <f>VLOOKUP(Table8[[#This Row],[Supplier]],Table37[[Vendor_ID]:[Reputation Test]],12,0)</f>
        <v>F</v>
      </c>
      <c r="I1016">
        <f>VLOOKUP(Table8[[#This Row],[PurchaseOrderID]],Purchase_Order!$A$2:$E$1228,5,0)</f>
        <v>1652</v>
      </c>
      <c r="K1016">
        <f>COUNTIFS(Table37[ProductID],Table8[[#This Row],[ProductID]],Table37[Reputation Test],Table8[[#This Row],[REPUTASI]],Table37[Price],"&lt;"&amp;Table8[[#This Row],[UnitPrice]])</f>
        <v>2</v>
      </c>
      <c r="L1016" s="80" t="str">
        <f>IF(Table8[[#This Row],[test]]&gt;0,"Ada vendor yang menjual produk dengan harga lebih murah","")</f>
        <v>Ada vendor yang menjual produk dengan harga lebih murah</v>
      </c>
    </row>
    <row r="1017" spans="1:12" x14ac:dyDescent="0.25">
      <c r="A1017" s="5">
        <v>748</v>
      </c>
      <c r="B1017" s="5">
        <v>1660</v>
      </c>
      <c r="C1017" s="10">
        <v>44086</v>
      </c>
      <c r="D1017" s="5">
        <v>550</v>
      </c>
      <c r="E1017" s="5">
        <v>934</v>
      </c>
      <c r="F1017" s="40">
        <v>37.621499999999997</v>
      </c>
      <c r="G1017" s="40">
        <v>20691.825000000001</v>
      </c>
      <c r="H1017" t="str">
        <f>VLOOKUP(Table8[[#This Row],[Supplier]],Table37[[Vendor_ID]:[Reputation Test]],12,0)</f>
        <v>F</v>
      </c>
      <c r="I1017">
        <f>VLOOKUP(Table8[[#This Row],[PurchaseOrderID]],Purchase_Order!$A$2:$E$1228,5,0)</f>
        <v>1652</v>
      </c>
      <c r="K1017">
        <f>COUNTIFS(Table37[ProductID],Table8[[#This Row],[ProductID]],Table37[Reputation Test],Table8[[#This Row],[REPUTASI]],Table37[Price],"&lt;"&amp;Table8[[#This Row],[UnitPrice]])</f>
        <v>2</v>
      </c>
      <c r="L1017" s="80" t="str">
        <f>IF(Table8[[#This Row],[test]]&gt;0,"Ada vendor yang menjual produk dengan harga lebih murah","")</f>
        <v>Ada vendor yang menjual produk dengan harga lebih murah</v>
      </c>
    </row>
    <row r="1018" spans="1:12" x14ac:dyDescent="0.25">
      <c r="A1018" s="4">
        <v>748</v>
      </c>
      <c r="B1018" s="4">
        <v>1661</v>
      </c>
      <c r="C1018" s="11">
        <v>44086</v>
      </c>
      <c r="D1018" s="4">
        <v>550</v>
      </c>
      <c r="E1018" s="4">
        <v>922</v>
      </c>
      <c r="F1018" s="41">
        <v>6.5309999999999997</v>
      </c>
      <c r="G1018" s="41">
        <v>3592.05</v>
      </c>
      <c r="H1018" t="str">
        <f>VLOOKUP(Table8[[#This Row],[Supplier]],Table37[[Vendor_ID]:[Reputation Test]],12,0)</f>
        <v>F</v>
      </c>
      <c r="I1018">
        <f>VLOOKUP(Table8[[#This Row],[PurchaseOrderID]],Purchase_Order!$A$2:$E$1228,5,0)</f>
        <v>1652</v>
      </c>
      <c r="K1018">
        <f>COUNTIFS(Table37[ProductID],Table8[[#This Row],[ProductID]],Table37[Reputation Test],Table8[[#This Row],[REPUTASI]],Table37[Price],"&lt;"&amp;Table8[[#This Row],[UnitPrice]])</f>
        <v>1</v>
      </c>
      <c r="L1018" s="80" t="str">
        <f>IF(Table8[[#This Row],[test]]&gt;0,"Ada vendor yang menjual produk dengan harga lebih murah","")</f>
        <v>Ada vendor yang menjual produk dengan harga lebih murah</v>
      </c>
    </row>
    <row r="1019" spans="1:12" x14ac:dyDescent="0.25">
      <c r="A1019" s="5">
        <v>748</v>
      </c>
      <c r="B1019" s="5">
        <v>1662</v>
      </c>
      <c r="C1019" s="10">
        <v>44086</v>
      </c>
      <c r="D1019" s="5">
        <v>550</v>
      </c>
      <c r="E1019" s="5">
        <v>923</v>
      </c>
      <c r="F1019" s="40">
        <v>6.1844999999999999</v>
      </c>
      <c r="G1019" s="40">
        <v>3401.4749999999999</v>
      </c>
      <c r="H1019" t="str">
        <f>VLOOKUP(Table8[[#This Row],[Supplier]],Table37[[Vendor_ID]:[Reputation Test]],12,0)</f>
        <v>F</v>
      </c>
      <c r="I1019">
        <f>VLOOKUP(Table8[[#This Row],[PurchaseOrderID]],Purchase_Order!$A$2:$E$1228,5,0)</f>
        <v>1652</v>
      </c>
      <c r="K1019">
        <f>COUNTIFS(Table37[ProductID],Table8[[#This Row],[ProductID]],Table37[Reputation Test],Table8[[#This Row],[REPUTASI]],Table37[Price],"&lt;"&amp;Table8[[#This Row],[UnitPrice]])</f>
        <v>1</v>
      </c>
      <c r="L1019" s="80" t="str">
        <f>IF(Table8[[#This Row],[test]]&gt;0,"Ada vendor yang menjual produk dengan harga lebih murah","")</f>
        <v>Ada vendor yang menjual produk dengan harga lebih murah</v>
      </c>
    </row>
    <row r="1020" spans="1:12" x14ac:dyDescent="0.25">
      <c r="A1020" s="4">
        <v>749</v>
      </c>
      <c r="B1020" s="4">
        <v>1663</v>
      </c>
      <c r="C1020" s="11">
        <v>44086</v>
      </c>
      <c r="D1020" s="4">
        <v>550</v>
      </c>
      <c r="E1020" s="4">
        <v>317</v>
      </c>
      <c r="F1020" s="41">
        <v>29.578499999999998</v>
      </c>
      <c r="G1020" s="41">
        <v>16268.174999999999</v>
      </c>
      <c r="H1020" t="str">
        <f>VLOOKUP(Table8[[#This Row],[Supplier]],Table37[[Vendor_ID]:[Reputation Test]],12,0)</f>
        <v>F</v>
      </c>
      <c r="I1020">
        <f>VLOOKUP(Table8[[#This Row],[PurchaseOrderID]],Purchase_Order!$A$2:$E$1228,5,0)</f>
        <v>1578</v>
      </c>
      <c r="K1020">
        <f>COUNTIFS(Table37[ProductID],Table8[[#This Row],[ProductID]],Table37[Reputation Test],Table8[[#This Row],[REPUTASI]],Table37[Price],"&lt;"&amp;Table8[[#This Row],[UnitPrice]])</f>
        <v>2</v>
      </c>
      <c r="L1020" s="80" t="str">
        <f>IF(Table8[[#This Row],[test]]&gt;0,"Ada vendor yang menjual produk dengan harga lebih murah","")</f>
        <v>Ada vendor yang menjual produk dengan harga lebih murah</v>
      </c>
    </row>
    <row r="1021" spans="1:12" x14ac:dyDescent="0.25">
      <c r="A1021" s="5">
        <v>749</v>
      </c>
      <c r="B1021" s="5">
        <v>1664</v>
      </c>
      <c r="C1021" s="10">
        <v>44086</v>
      </c>
      <c r="D1021" s="5">
        <v>550</v>
      </c>
      <c r="E1021" s="5">
        <v>318</v>
      </c>
      <c r="F1021" s="40">
        <v>36.098999999999997</v>
      </c>
      <c r="G1021" s="40">
        <v>19854.45</v>
      </c>
      <c r="H1021" t="str">
        <f>VLOOKUP(Table8[[#This Row],[Supplier]],Table37[[Vendor_ID]:[Reputation Test]],12,0)</f>
        <v>F</v>
      </c>
      <c r="I1021">
        <f>VLOOKUP(Table8[[#This Row],[PurchaseOrderID]],Purchase_Order!$A$2:$E$1228,5,0)</f>
        <v>1578</v>
      </c>
      <c r="K1021">
        <f>COUNTIFS(Table37[ProductID],Table8[[#This Row],[ProductID]],Table37[Reputation Test],Table8[[#This Row],[REPUTASI]],Table37[Price],"&lt;"&amp;Table8[[#This Row],[UnitPrice]])</f>
        <v>2</v>
      </c>
      <c r="L1021" s="80" t="str">
        <f>IF(Table8[[#This Row],[test]]&gt;0,"Ada vendor yang menjual produk dengan harga lebih murah","")</f>
        <v>Ada vendor yang menjual produk dengan harga lebih murah</v>
      </c>
    </row>
    <row r="1022" spans="1:12" x14ac:dyDescent="0.25">
      <c r="A1022" s="4">
        <v>749</v>
      </c>
      <c r="B1022" s="4">
        <v>1665</v>
      </c>
      <c r="C1022" s="11">
        <v>44086</v>
      </c>
      <c r="D1022" s="4">
        <v>550</v>
      </c>
      <c r="E1022" s="4">
        <v>319</v>
      </c>
      <c r="F1022" s="41">
        <v>48.583500000000001</v>
      </c>
      <c r="G1022" s="41">
        <v>26720.924999999999</v>
      </c>
      <c r="H1022" t="str">
        <f>VLOOKUP(Table8[[#This Row],[Supplier]],Table37[[Vendor_ID]:[Reputation Test]],12,0)</f>
        <v>F</v>
      </c>
      <c r="I1022">
        <f>VLOOKUP(Table8[[#This Row],[PurchaseOrderID]],Purchase_Order!$A$2:$E$1228,5,0)</f>
        <v>1578</v>
      </c>
      <c r="K1022">
        <f>COUNTIFS(Table37[ProductID],Table8[[#This Row],[ProductID]],Table37[Reputation Test],Table8[[#This Row],[REPUTASI]],Table37[Price],"&lt;"&amp;Table8[[#This Row],[UnitPrice]])</f>
        <v>3</v>
      </c>
      <c r="L1022" s="80" t="str">
        <f>IF(Table8[[#This Row],[test]]&gt;0,"Ada vendor yang menjual produk dengan harga lebih murah","")</f>
        <v>Ada vendor yang menjual produk dengan harga lebih murah</v>
      </c>
    </row>
    <row r="1023" spans="1:12" x14ac:dyDescent="0.25">
      <c r="A1023" s="5">
        <v>750</v>
      </c>
      <c r="B1023" s="5">
        <v>1666</v>
      </c>
      <c r="C1023" s="10">
        <v>44086</v>
      </c>
      <c r="D1023" s="5">
        <v>550</v>
      </c>
      <c r="E1023" s="5">
        <v>928</v>
      </c>
      <c r="F1023" s="40">
        <v>32.2455</v>
      </c>
      <c r="G1023" s="40">
        <v>17735.025000000001</v>
      </c>
      <c r="H1023" t="str">
        <f>VLOOKUP(Table8[[#This Row],[Supplier]],Table37[[Vendor_ID]:[Reputation Test]],12,0)</f>
        <v>F</v>
      </c>
      <c r="I1023">
        <f>VLOOKUP(Table8[[#This Row],[PurchaseOrderID]],Purchase_Order!$A$2:$E$1228,5,0)</f>
        <v>1538</v>
      </c>
      <c r="K1023">
        <f>COUNTIFS(Table37[ProductID],Table8[[#This Row],[ProductID]],Table37[Reputation Test],Table8[[#This Row],[REPUTASI]],Table37[Price],"&lt;"&amp;Table8[[#This Row],[UnitPrice]])</f>
        <v>2</v>
      </c>
      <c r="L1023" s="80" t="str">
        <f>IF(Table8[[#This Row],[test]]&gt;0,"Ada vendor yang menjual produk dengan harga lebih murah","")</f>
        <v>Ada vendor yang menjual produk dengan harga lebih murah</v>
      </c>
    </row>
    <row r="1024" spans="1:12" x14ac:dyDescent="0.25">
      <c r="A1024" s="4">
        <v>750</v>
      </c>
      <c r="B1024" s="4">
        <v>1667</v>
      </c>
      <c r="C1024" s="11">
        <v>44086</v>
      </c>
      <c r="D1024" s="4">
        <v>550</v>
      </c>
      <c r="E1024" s="4">
        <v>929</v>
      </c>
      <c r="F1024" s="41">
        <v>36.561</v>
      </c>
      <c r="G1024" s="41">
        <v>20108.55</v>
      </c>
      <c r="H1024" t="str">
        <f>VLOOKUP(Table8[[#This Row],[Supplier]],Table37[[Vendor_ID]:[Reputation Test]],12,0)</f>
        <v>F</v>
      </c>
      <c r="I1024">
        <f>VLOOKUP(Table8[[#This Row],[PurchaseOrderID]],Purchase_Order!$A$2:$E$1228,5,0)</f>
        <v>1538</v>
      </c>
      <c r="K1024">
        <f>COUNTIFS(Table37[ProductID],Table8[[#This Row],[ProductID]],Table37[Reputation Test],Table8[[#This Row],[REPUTASI]],Table37[Price],"&lt;"&amp;Table8[[#This Row],[UnitPrice]])</f>
        <v>2</v>
      </c>
      <c r="L1024" s="80" t="str">
        <f>IF(Table8[[#This Row],[test]]&gt;0,"Ada vendor yang menjual produk dengan harga lebih murah","")</f>
        <v>Ada vendor yang menjual produk dengan harga lebih murah</v>
      </c>
    </row>
    <row r="1025" spans="1:12" x14ac:dyDescent="0.25">
      <c r="A1025" s="5">
        <v>751</v>
      </c>
      <c r="B1025" s="5">
        <v>1668</v>
      </c>
      <c r="C1025" s="10">
        <v>44086</v>
      </c>
      <c r="D1025" s="5">
        <v>550</v>
      </c>
      <c r="E1025" s="5">
        <v>319</v>
      </c>
      <c r="F1025" s="40">
        <v>46.420499999999997</v>
      </c>
      <c r="G1025" s="40">
        <v>25531.275000000001</v>
      </c>
      <c r="H1025" t="str">
        <f>VLOOKUP(Table8[[#This Row],[Supplier]],Table37[[Vendor_ID]:[Reputation Test]],12,0)</f>
        <v>F</v>
      </c>
      <c r="I1025">
        <f>VLOOKUP(Table8[[#This Row],[PurchaseOrderID]],Purchase_Order!$A$2:$E$1228,5,0)</f>
        <v>1556</v>
      </c>
      <c r="K1025">
        <f>COUNTIFS(Table37[ProductID],Table8[[#This Row],[ProductID]],Table37[Reputation Test],Table8[[#This Row],[REPUTASI]],Table37[Price],"&lt;"&amp;Table8[[#This Row],[UnitPrice]])</f>
        <v>3</v>
      </c>
      <c r="L1025" s="80" t="str">
        <f>IF(Table8[[#This Row],[test]]&gt;0,"Ada vendor yang menjual produk dengan harga lebih murah","")</f>
        <v>Ada vendor yang menjual produk dengan harga lebih murah</v>
      </c>
    </row>
    <row r="1026" spans="1:12" x14ac:dyDescent="0.25">
      <c r="A1026" s="4">
        <v>752</v>
      </c>
      <c r="B1026" s="4">
        <v>1669</v>
      </c>
      <c r="C1026" s="11">
        <v>44086</v>
      </c>
      <c r="D1026" s="4">
        <v>3</v>
      </c>
      <c r="E1026" s="4">
        <v>373</v>
      </c>
      <c r="F1026" s="41">
        <v>41.296500000000002</v>
      </c>
      <c r="G1026" s="41">
        <v>123.8895</v>
      </c>
      <c r="H1026" t="str">
        <f>VLOOKUP(Table8[[#This Row],[Supplier]],Table37[[Vendor_ID]:[Reputation Test]],12,0)</f>
        <v>B</v>
      </c>
      <c r="I1026">
        <f>VLOOKUP(Table8[[#This Row],[PurchaseOrderID]],Purchase_Order!$A$2:$E$1228,5,0)</f>
        <v>1554</v>
      </c>
      <c r="K1026">
        <f>COUNTIFS(Table37[ProductID],Table8[[#This Row],[ProductID]],Table37[Reputation Test],Table8[[#This Row],[REPUTASI]],Table37[Price],"&lt;"&amp;Table8[[#This Row],[UnitPrice]])</f>
        <v>2</v>
      </c>
      <c r="L1026" s="80" t="str">
        <f>IF(Table8[[#This Row],[test]]&gt;0,"Ada vendor yang menjual produk dengan harga lebih murah","")</f>
        <v>Ada vendor yang menjual produk dengan harga lebih murah</v>
      </c>
    </row>
    <row r="1027" spans="1:12" x14ac:dyDescent="0.25">
      <c r="A1027" s="5">
        <v>752</v>
      </c>
      <c r="B1027" s="5">
        <v>1670</v>
      </c>
      <c r="C1027" s="10">
        <v>44086</v>
      </c>
      <c r="D1027" s="5">
        <v>3</v>
      </c>
      <c r="E1027" s="5">
        <v>374</v>
      </c>
      <c r="F1027" s="40">
        <v>37.023000000000003</v>
      </c>
      <c r="G1027" s="40">
        <v>111.069</v>
      </c>
      <c r="H1027" t="str">
        <f>VLOOKUP(Table8[[#This Row],[Supplier]],Table37[[Vendor_ID]:[Reputation Test]],12,0)</f>
        <v>B</v>
      </c>
      <c r="I1027">
        <f>VLOOKUP(Table8[[#This Row],[PurchaseOrderID]],Purchase_Order!$A$2:$E$1228,5,0)</f>
        <v>1554</v>
      </c>
      <c r="K1027">
        <f>COUNTIFS(Table37[ProductID],Table8[[#This Row],[ProductID]],Table37[Reputation Test],Table8[[#This Row],[REPUTASI]],Table37[Price],"&lt;"&amp;Table8[[#This Row],[UnitPrice]])</f>
        <v>2</v>
      </c>
      <c r="L1027" s="80" t="str">
        <f>IF(Table8[[#This Row],[test]]&gt;0,"Ada vendor yang menjual produk dengan harga lebih murah","")</f>
        <v>Ada vendor yang menjual produk dengan harga lebih murah</v>
      </c>
    </row>
    <row r="1028" spans="1:12" x14ac:dyDescent="0.25">
      <c r="A1028" s="4">
        <v>753</v>
      </c>
      <c r="B1028" s="4">
        <v>1671</v>
      </c>
      <c r="C1028" s="11">
        <v>44087</v>
      </c>
      <c r="D1028" s="4">
        <v>550</v>
      </c>
      <c r="E1028" s="4">
        <v>525</v>
      </c>
      <c r="F1028" s="41">
        <v>2.3205</v>
      </c>
      <c r="G1028" s="41">
        <v>1276.2750000000001</v>
      </c>
      <c r="H1028" t="str">
        <f>VLOOKUP(Table8[[#This Row],[Supplier]],Table37[[Vendor_ID]:[Reputation Test]],12,0)</f>
        <v>B</v>
      </c>
      <c r="I1028">
        <f>VLOOKUP(Table8[[#This Row],[PurchaseOrderID]],Purchase_Order!$A$2:$E$1228,5,0)</f>
        <v>1600</v>
      </c>
      <c r="K1028">
        <f>COUNTIFS(Table37[ProductID],Table8[[#This Row],[ProductID]],Table37[Reputation Test],Table8[[#This Row],[REPUTASI]],Table37[Price],"&lt;"&amp;Table8[[#This Row],[UnitPrice]])</f>
        <v>1</v>
      </c>
      <c r="L1028" s="80" t="str">
        <f>IF(Table8[[#This Row],[test]]&gt;0,"Ada vendor yang menjual produk dengan harga lebih murah","")</f>
        <v>Ada vendor yang menjual produk dengan harga lebih murah</v>
      </c>
    </row>
    <row r="1029" spans="1:12" x14ac:dyDescent="0.25">
      <c r="A1029" s="5">
        <v>754</v>
      </c>
      <c r="B1029" s="5">
        <v>1672</v>
      </c>
      <c r="C1029" s="10">
        <v>44087</v>
      </c>
      <c r="D1029" s="5">
        <v>550</v>
      </c>
      <c r="E1029" s="5">
        <v>526</v>
      </c>
      <c r="F1029" s="40">
        <v>3.6435</v>
      </c>
      <c r="G1029" s="40">
        <v>2003.925</v>
      </c>
      <c r="H1029" t="str">
        <f>VLOOKUP(Table8[[#This Row],[Supplier]],Table37[[Vendor_ID]:[Reputation Test]],12,0)</f>
        <v>B</v>
      </c>
      <c r="I1029">
        <f>VLOOKUP(Table8[[#This Row],[PurchaseOrderID]],Purchase_Order!$A$2:$E$1228,5,0)</f>
        <v>1522</v>
      </c>
      <c r="K1029">
        <f>COUNTIFS(Table37[ProductID],Table8[[#This Row],[ProductID]],Table37[Reputation Test],Table8[[#This Row],[REPUTASI]],Table37[Price],"&lt;"&amp;Table8[[#This Row],[UnitPrice]])</f>
        <v>1</v>
      </c>
      <c r="L1029" s="80" t="str">
        <f>IF(Table8[[#This Row],[test]]&gt;0,"Ada vendor yang menjual produk dengan harga lebih murah","")</f>
        <v>Ada vendor yang menjual produk dengan harga lebih murah</v>
      </c>
    </row>
    <row r="1030" spans="1:12" x14ac:dyDescent="0.25">
      <c r="A1030" s="4">
        <v>755</v>
      </c>
      <c r="B1030" s="4">
        <v>1673</v>
      </c>
      <c r="C1030" s="11">
        <v>44087</v>
      </c>
      <c r="D1030" s="4">
        <v>550</v>
      </c>
      <c r="E1030" s="4">
        <v>908</v>
      </c>
      <c r="F1030" s="41">
        <v>21.0945</v>
      </c>
      <c r="G1030" s="41">
        <v>11601.975</v>
      </c>
      <c r="H1030" t="str">
        <f>VLOOKUP(Table8[[#This Row],[Supplier]],Table37[[Vendor_ID]:[Reputation Test]],12,0)</f>
        <v>F</v>
      </c>
      <c r="I1030">
        <f>VLOOKUP(Table8[[#This Row],[PurchaseOrderID]],Purchase_Order!$A$2:$E$1228,5,0)</f>
        <v>1570</v>
      </c>
      <c r="K1030">
        <f>COUNTIFS(Table37[ProductID],Table8[[#This Row],[ProductID]],Table37[Reputation Test],Table8[[#This Row],[REPUTASI]],Table37[Price],"&lt;"&amp;Table8[[#This Row],[UnitPrice]])</f>
        <v>2</v>
      </c>
      <c r="L1030" s="80" t="str">
        <f>IF(Table8[[#This Row],[test]]&gt;0,"Ada vendor yang menjual produk dengan harga lebih murah","")</f>
        <v>Ada vendor yang menjual produk dengan harga lebih murah</v>
      </c>
    </row>
    <row r="1031" spans="1:12" x14ac:dyDescent="0.25">
      <c r="A1031" s="5">
        <v>755</v>
      </c>
      <c r="B1031" s="5">
        <v>1674</v>
      </c>
      <c r="C1031" s="10">
        <v>44087</v>
      </c>
      <c r="D1031" s="5">
        <v>550</v>
      </c>
      <c r="E1031" s="5">
        <v>909</v>
      </c>
      <c r="F1031" s="40">
        <v>30.439499999999999</v>
      </c>
      <c r="G1031" s="40">
        <v>16741.724999999999</v>
      </c>
      <c r="H1031" t="str">
        <f>VLOOKUP(Table8[[#This Row],[Supplier]],Table37[[Vendor_ID]:[Reputation Test]],12,0)</f>
        <v>F</v>
      </c>
      <c r="I1031">
        <f>VLOOKUP(Table8[[#This Row],[PurchaseOrderID]],Purchase_Order!$A$2:$E$1228,5,0)</f>
        <v>1570</v>
      </c>
      <c r="K1031">
        <f>COUNTIFS(Table37[ProductID],Table8[[#This Row],[ProductID]],Table37[Reputation Test],Table8[[#This Row],[REPUTASI]],Table37[Price],"&lt;"&amp;Table8[[#This Row],[UnitPrice]])</f>
        <v>2</v>
      </c>
      <c r="L1031" s="80" t="str">
        <f>IF(Table8[[#This Row],[test]]&gt;0,"Ada vendor yang menjual produk dengan harga lebih murah","")</f>
        <v>Ada vendor yang menjual produk dengan harga lebih murah</v>
      </c>
    </row>
    <row r="1032" spans="1:12" x14ac:dyDescent="0.25">
      <c r="A1032" s="4">
        <v>755</v>
      </c>
      <c r="B1032" s="4">
        <v>1675</v>
      </c>
      <c r="C1032" s="11">
        <v>44087</v>
      </c>
      <c r="D1032" s="4">
        <v>550</v>
      </c>
      <c r="E1032" s="4">
        <v>913</v>
      </c>
      <c r="F1032" s="41">
        <v>40.939500000000002</v>
      </c>
      <c r="G1032" s="41">
        <v>22516.724999999999</v>
      </c>
      <c r="H1032" t="str">
        <f>VLOOKUP(Table8[[#This Row],[Supplier]],Table37[[Vendor_ID]:[Reputation Test]],12,0)</f>
        <v>F</v>
      </c>
      <c r="I1032">
        <f>VLOOKUP(Table8[[#This Row],[PurchaseOrderID]],Purchase_Order!$A$2:$E$1228,5,0)</f>
        <v>1570</v>
      </c>
      <c r="K1032">
        <f>COUNTIFS(Table37[ProductID],Table8[[#This Row],[ProductID]],Table37[Reputation Test],Table8[[#This Row],[REPUTASI]],Table37[Price],"&lt;"&amp;Table8[[#This Row],[UnitPrice]])</f>
        <v>2</v>
      </c>
      <c r="L1032" s="80" t="str">
        <f>IF(Table8[[#This Row],[test]]&gt;0,"Ada vendor yang menjual produk dengan harga lebih murah","")</f>
        <v>Ada vendor yang menjual produk dengan harga lebih murah</v>
      </c>
    </row>
    <row r="1033" spans="1:12" x14ac:dyDescent="0.25">
      <c r="A1033" s="5">
        <v>756</v>
      </c>
      <c r="B1033" s="5">
        <v>1676</v>
      </c>
      <c r="C1033" s="10">
        <v>44087</v>
      </c>
      <c r="D1033" s="5">
        <v>60</v>
      </c>
      <c r="E1033" s="5">
        <v>356</v>
      </c>
      <c r="F1033" s="40">
        <v>3.6015000000000001</v>
      </c>
      <c r="G1033" s="40">
        <v>216.09</v>
      </c>
      <c r="H1033" t="str">
        <f>VLOOKUP(Table8[[#This Row],[Supplier]],Table37[[Vendor_ID]:[Reputation Test]],12,0)</f>
        <v>F</v>
      </c>
      <c r="I1033">
        <f>VLOOKUP(Table8[[#This Row],[PurchaseOrderID]],Purchase_Order!$A$2:$E$1228,5,0)</f>
        <v>1516</v>
      </c>
      <c r="K1033">
        <f>COUNTIFS(Table37[ProductID],Table8[[#This Row],[ProductID]],Table37[Reputation Test],Table8[[#This Row],[REPUTASI]],Table37[Price],"&lt;"&amp;Table8[[#This Row],[UnitPrice]])</f>
        <v>2</v>
      </c>
      <c r="L1033" s="80" t="str">
        <f>IF(Table8[[#This Row],[test]]&gt;0,"Ada vendor yang menjual produk dengan harga lebih murah","")</f>
        <v>Ada vendor yang menjual produk dengan harga lebih murah</v>
      </c>
    </row>
    <row r="1034" spans="1:12" x14ac:dyDescent="0.25">
      <c r="A1034" s="4">
        <v>756</v>
      </c>
      <c r="B1034" s="4">
        <v>1677</v>
      </c>
      <c r="C1034" s="11">
        <v>44087</v>
      </c>
      <c r="D1034" s="4">
        <v>60</v>
      </c>
      <c r="E1034" s="4">
        <v>357</v>
      </c>
      <c r="F1034" s="41">
        <v>3.9794999999999998</v>
      </c>
      <c r="G1034" s="41">
        <v>238.77</v>
      </c>
      <c r="H1034" t="str">
        <f>VLOOKUP(Table8[[#This Row],[Supplier]],Table37[[Vendor_ID]:[Reputation Test]],12,0)</f>
        <v>F</v>
      </c>
      <c r="I1034">
        <f>VLOOKUP(Table8[[#This Row],[PurchaseOrderID]],Purchase_Order!$A$2:$E$1228,5,0)</f>
        <v>1516</v>
      </c>
      <c r="K1034">
        <f>COUNTIFS(Table37[ProductID],Table8[[#This Row],[ProductID]],Table37[Reputation Test],Table8[[#This Row],[REPUTASI]],Table37[Price],"&lt;"&amp;Table8[[#This Row],[UnitPrice]])</f>
        <v>1</v>
      </c>
      <c r="L1034" s="80" t="str">
        <f>IF(Table8[[#This Row],[test]]&gt;0,"Ada vendor yang menjual produk dengan harga lebih murah","")</f>
        <v>Ada vendor yang menjual produk dengan harga lebih murah</v>
      </c>
    </row>
    <row r="1035" spans="1:12" x14ac:dyDescent="0.25">
      <c r="A1035" s="5">
        <v>757</v>
      </c>
      <c r="B1035" s="5">
        <v>1678</v>
      </c>
      <c r="C1035" s="10">
        <v>44089</v>
      </c>
      <c r="D1035" s="5">
        <v>3</v>
      </c>
      <c r="E1035" s="5">
        <v>312</v>
      </c>
      <c r="F1035" s="40">
        <v>41.915999999999997</v>
      </c>
      <c r="G1035" s="40">
        <v>125.748</v>
      </c>
      <c r="H1035" t="str">
        <f>VLOOKUP(Table8[[#This Row],[Supplier]],Table37[[Vendor_ID]:[Reputation Test]],12,0)</f>
        <v>B</v>
      </c>
      <c r="I1035">
        <f>VLOOKUP(Table8[[#This Row],[PurchaseOrderID]],Purchase_Order!$A$2:$E$1228,5,0)</f>
        <v>1688</v>
      </c>
      <c r="K1035">
        <f>COUNTIFS(Table37[ProductID],Table8[[#This Row],[ProductID]],Table37[Reputation Test],Table8[[#This Row],[REPUTASI]],Table37[Price],"&lt;"&amp;Table8[[#This Row],[UnitPrice]])</f>
        <v>1</v>
      </c>
      <c r="L1035" s="80" t="str">
        <f>IF(Table8[[#This Row],[test]]&gt;0,"Ada vendor yang menjual produk dengan harga lebih murah","")</f>
        <v>Ada vendor yang menjual produk dengan harga lebih murah</v>
      </c>
    </row>
    <row r="1036" spans="1:12" x14ac:dyDescent="0.25">
      <c r="A1036" s="4">
        <v>758</v>
      </c>
      <c r="B1036" s="4">
        <v>1679</v>
      </c>
      <c r="C1036" s="11">
        <v>44089</v>
      </c>
      <c r="D1036" s="4">
        <v>3</v>
      </c>
      <c r="E1036" s="4">
        <v>311</v>
      </c>
      <c r="F1036" s="41">
        <v>50.263500000000001</v>
      </c>
      <c r="G1036" s="41">
        <v>150.79050000000001</v>
      </c>
      <c r="H1036" t="str">
        <f>VLOOKUP(Table8[[#This Row],[Supplier]],Table37[[Vendor_ID]:[Reputation Test]],12,0)</f>
        <v>A</v>
      </c>
      <c r="I1036">
        <f>VLOOKUP(Table8[[#This Row],[PurchaseOrderID]],Purchase_Order!$A$2:$E$1228,5,0)</f>
        <v>1580</v>
      </c>
      <c r="K1036">
        <f>COUNTIFS(Table37[ProductID],Table8[[#This Row],[ProductID]],Table37[Reputation Test],Table8[[#This Row],[REPUTASI]],Table37[Price],"&lt;"&amp;Table8[[#This Row],[UnitPrice]])</f>
        <v>1</v>
      </c>
      <c r="L1036" s="80" t="str">
        <f>IF(Table8[[#This Row],[test]]&gt;0,"Ada vendor yang menjual produk dengan harga lebih murah","")</f>
        <v>Ada vendor yang menjual produk dengan harga lebih murah</v>
      </c>
    </row>
    <row r="1037" spans="1:12" x14ac:dyDescent="0.25">
      <c r="A1037" s="5">
        <v>759</v>
      </c>
      <c r="B1037" s="5">
        <v>1680</v>
      </c>
      <c r="C1037" s="10">
        <v>44089</v>
      </c>
      <c r="D1037" s="5">
        <v>3</v>
      </c>
      <c r="E1037" s="5">
        <v>368</v>
      </c>
      <c r="F1037" s="40">
        <v>41.380499999999998</v>
      </c>
      <c r="G1037" s="40">
        <v>124.14149999999999</v>
      </c>
      <c r="H1037" t="str">
        <f>VLOOKUP(Table8[[#This Row],[Supplier]],Table37[[Vendor_ID]:[Reputation Test]],12,0)</f>
        <v>B</v>
      </c>
      <c r="I1037">
        <f>VLOOKUP(Table8[[#This Row],[PurchaseOrderID]],Purchase_Order!$A$2:$E$1228,5,0)</f>
        <v>1496</v>
      </c>
      <c r="K1037">
        <f>COUNTIFS(Table37[ProductID],Table8[[#This Row],[ProductID]],Table37[Reputation Test],Table8[[#This Row],[REPUTASI]],Table37[Price],"&lt;"&amp;Table8[[#This Row],[UnitPrice]])</f>
        <v>2</v>
      </c>
      <c r="L1037" s="80" t="str">
        <f>IF(Table8[[#This Row],[test]]&gt;0,"Ada vendor yang menjual produk dengan harga lebih murah","")</f>
        <v>Ada vendor yang menjual produk dengan harga lebih murah</v>
      </c>
    </row>
    <row r="1038" spans="1:12" x14ac:dyDescent="0.25">
      <c r="A1038" s="4">
        <v>759</v>
      </c>
      <c r="B1038" s="4">
        <v>1681</v>
      </c>
      <c r="C1038" s="11">
        <v>44089</v>
      </c>
      <c r="D1038" s="4">
        <v>3</v>
      </c>
      <c r="E1038" s="4">
        <v>369</v>
      </c>
      <c r="F1038" s="41">
        <v>39.280500000000004</v>
      </c>
      <c r="G1038" s="41">
        <v>117.8415</v>
      </c>
      <c r="H1038" t="str">
        <f>VLOOKUP(Table8[[#This Row],[Supplier]],Table37[[Vendor_ID]:[Reputation Test]],12,0)</f>
        <v>B</v>
      </c>
      <c r="I1038">
        <f>VLOOKUP(Table8[[#This Row],[PurchaseOrderID]],Purchase_Order!$A$2:$E$1228,5,0)</f>
        <v>1496</v>
      </c>
      <c r="K1038">
        <f>COUNTIFS(Table37[ProductID],Table8[[#This Row],[ProductID]],Table37[Reputation Test],Table8[[#This Row],[REPUTASI]],Table37[Price],"&lt;"&amp;Table8[[#This Row],[UnitPrice]])</f>
        <v>2</v>
      </c>
      <c r="L1038" s="80" t="str">
        <f>IF(Table8[[#This Row],[test]]&gt;0,"Ada vendor yang menjual produk dengan harga lebih murah","")</f>
        <v>Ada vendor yang menjual produk dengan harga lebih murah</v>
      </c>
    </row>
    <row r="1039" spans="1:12" x14ac:dyDescent="0.25">
      <c r="A1039" s="5">
        <v>759</v>
      </c>
      <c r="B1039" s="5">
        <v>1682</v>
      </c>
      <c r="C1039" s="10">
        <v>44089</v>
      </c>
      <c r="D1039" s="5">
        <v>3</v>
      </c>
      <c r="E1039" s="5">
        <v>370</v>
      </c>
      <c r="F1039" s="40">
        <v>43.554000000000002</v>
      </c>
      <c r="G1039" s="40">
        <v>130.66200000000001</v>
      </c>
      <c r="H1039" t="str">
        <f>VLOOKUP(Table8[[#This Row],[Supplier]],Table37[[Vendor_ID]:[Reputation Test]],12,0)</f>
        <v>B</v>
      </c>
      <c r="I1039">
        <f>VLOOKUP(Table8[[#This Row],[PurchaseOrderID]],Purchase_Order!$A$2:$E$1228,5,0)</f>
        <v>1496</v>
      </c>
      <c r="K1039">
        <f>COUNTIFS(Table37[ProductID],Table8[[#This Row],[ProductID]],Table37[Reputation Test],Table8[[#This Row],[REPUTASI]],Table37[Price],"&lt;"&amp;Table8[[#This Row],[UnitPrice]])</f>
        <v>2</v>
      </c>
      <c r="L1039" s="80" t="str">
        <f>IF(Table8[[#This Row],[test]]&gt;0,"Ada vendor yang menjual produk dengan harga lebih murah","")</f>
        <v>Ada vendor yang menjual produk dengan harga lebih murah</v>
      </c>
    </row>
    <row r="1040" spans="1:12" x14ac:dyDescent="0.25">
      <c r="A1040" s="4">
        <v>759</v>
      </c>
      <c r="B1040" s="4">
        <v>1683</v>
      </c>
      <c r="C1040" s="11">
        <v>44089</v>
      </c>
      <c r="D1040" s="4">
        <v>3</v>
      </c>
      <c r="E1040" s="4">
        <v>371</v>
      </c>
      <c r="F1040" s="41">
        <v>39.280500000000004</v>
      </c>
      <c r="G1040" s="41">
        <v>117.8415</v>
      </c>
      <c r="H1040" t="str">
        <f>VLOOKUP(Table8[[#This Row],[Supplier]],Table37[[Vendor_ID]:[Reputation Test]],12,0)</f>
        <v>B</v>
      </c>
      <c r="I1040">
        <f>VLOOKUP(Table8[[#This Row],[PurchaseOrderID]],Purchase_Order!$A$2:$E$1228,5,0)</f>
        <v>1496</v>
      </c>
      <c r="K1040">
        <f>COUNTIFS(Table37[ProductID],Table8[[#This Row],[ProductID]],Table37[Reputation Test],Table8[[#This Row],[REPUTASI]],Table37[Price],"&lt;"&amp;Table8[[#This Row],[UnitPrice]])</f>
        <v>2</v>
      </c>
      <c r="L1040" s="80" t="str">
        <f>IF(Table8[[#This Row],[test]]&gt;0,"Ada vendor yang menjual produk dengan harga lebih murah","")</f>
        <v>Ada vendor yang menjual produk dengan harga lebih murah</v>
      </c>
    </row>
    <row r="1041" spans="1:12" x14ac:dyDescent="0.25">
      <c r="A1041" s="5">
        <v>759</v>
      </c>
      <c r="B1041" s="5">
        <v>1684</v>
      </c>
      <c r="C1041" s="10">
        <v>44089</v>
      </c>
      <c r="D1041" s="5">
        <v>3</v>
      </c>
      <c r="E1041" s="5">
        <v>372</v>
      </c>
      <c r="F1041" s="40">
        <v>37.180500000000002</v>
      </c>
      <c r="G1041" s="40">
        <v>111.5415</v>
      </c>
      <c r="H1041" t="str">
        <f>VLOOKUP(Table8[[#This Row],[Supplier]],Table37[[Vendor_ID]:[Reputation Test]],12,0)</f>
        <v>B</v>
      </c>
      <c r="I1041">
        <f>VLOOKUP(Table8[[#This Row],[PurchaseOrderID]],Purchase_Order!$A$2:$E$1228,5,0)</f>
        <v>1496</v>
      </c>
      <c r="K1041">
        <f>COUNTIFS(Table37[ProductID],Table8[[#This Row],[ProductID]],Table37[Reputation Test],Table8[[#This Row],[REPUTASI]],Table37[Price],"&lt;"&amp;Table8[[#This Row],[UnitPrice]])</f>
        <v>2</v>
      </c>
      <c r="L1041" s="80" t="str">
        <f>IF(Table8[[#This Row],[test]]&gt;0,"Ada vendor yang menjual produk dengan harga lebih murah","")</f>
        <v>Ada vendor yang menjual produk dengan harga lebih murah</v>
      </c>
    </row>
    <row r="1042" spans="1:12" x14ac:dyDescent="0.25">
      <c r="A1042" s="4">
        <v>760</v>
      </c>
      <c r="B1042" s="4">
        <v>1685</v>
      </c>
      <c r="C1042" s="11">
        <v>44089</v>
      </c>
      <c r="D1042" s="4">
        <v>550</v>
      </c>
      <c r="E1042" s="4">
        <v>530</v>
      </c>
      <c r="F1042" s="41">
        <v>16.085999999999999</v>
      </c>
      <c r="G1042" s="41">
        <v>8847.2999999999993</v>
      </c>
      <c r="H1042" t="str">
        <f>VLOOKUP(Table8[[#This Row],[Supplier]],Table37[[Vendor_ID]:[Reputation Test]],12,0)</f>
        <v>A</v>
      </c>
      <c r="I1042">
        <f>VLOOKUP(Table8[[#This Row],[PurchaseOrderID]],Purchase_Order!$A$2:$E$1228,5,0)</f>
        <v>1494</v>
      </c>
      <c r="K1042">
        <f>COUNTIFS(Table37[ProductID],Table8[[#This Row],[ProductID]],Table37[Reputation Test],Table8[[#This Row],[REPUTASI]],Table37[Price],"&lt;"&amp;Table8[[#This Row],[UnitPrice]])</f>
        <v>1</v>
      </c>
      <c r="L1042" s="80" t="str">
        <f>IF(Table8[[#This Row],[test]]&gt;0,"Ada vendor yang menjual produk dengan harga lebih murah","")</f>
        <v>Ada vendor yang menjual produk dengan harga lebih murah</v>
      </c>
    </row>
    <row r="1043" spans="1:12" x14ac:dyDescent="0.25">
      <c r="A1043" s="5">
        <v>761</v>
      </c>
      <c r="B1043" s="5">
        <v>1686</v>
      </c>
      <c r="C1043" s="10">
        <v>44089</v>
      </c>
      <c r="D1043" s="5">
        <v>3</v>
      </c>
      <c r="E1043" s="5">
        <v>314</v>
      </c>
      <c r="F1043" s="40">
        <v>57.025500000000001</v>
      </c>
      <c r="G1043" s="40">
        <v>171.07650000000001</v>
      </c>
      <c r="H1043" t="str">
        <f>VLOOKUP(Table8[[#This Row],[Supplier]],Table37[[Vendor_ID]:[Reputation Test]],12,0)</f>
        <v>A</v>
      </c>
      <c r="I1043">
        <f>VLOOKUP(Table8[[#This Row],[PurchaseOrderID]],Purchase_Order!$A$2:$E$1228,5,0)</f>
        <v>1650</v>
      </c>
      <c r="K1043">
        <f>COUNTIFS(Table37[ProductID],Table8[[#This Row],[ProductID]],Table37[Reputation Test],Table8[[#This Row],[REPUTASI]],Table37[Price],"&lt;"&amp;Table8[[#This Row],[UnitPrice]])</f>
        <v>1</v>
      </c>
      <c r="L1043" s="80" t="str">
        <f>IF(Table8[[#This Row],[test]]&gt;0,"Ada vendor yang menjual produk dengan harga lebih murah","")</f>
        <v>Ada vendor yang menjual produk dengan harga lebih murah</v>
      </c>
    </row>
    <row r="1044" spans="1:12" x14ac:dyDescent="0.25">
      <c r="A1044" s="4">
        <v>762</v>
      </c>
      <c r="B1044" s="4">
        <v>1687</v>
      </c>
      <c r="C1044" s="11">
        <v>44089</v>
      </c>
      <c r="D1044" s="4">
        <v>550</v>
      </c>
      <c r="E1044" s="4">
        <v>512</v>
      </c>
      <c r="F1044" s="41">
        <v>37.085999999999999</v>
      </c>
      <c r="G1044" s="41">
        <v>20397.3</v>
      </c>
      <c r="H1044" t="str">
        <f>VLOOKUP(Table8[[#This Row],[Supplier]],Table37[[Vendor_ID]:[Reputation Test]],12,0)</f>
        <v>B</v>
      </c>
      <c r="I1044">
        <f>VLOOKUP(Table8[[#This Row],[PurchaseOrderID]],Purchase_Order!$A$2:$E$1228,5,0)</f>
        <v>1654</v>
      </c>
      <c r="K1044">
        <f>COUNTIFS(Table37[ProductID],Table8[[#This Row],[ProductID]],Table37[Reputation Test],Table8[[#This Row],[REPUTASI]],Table37[Price],"&lt;"&amp;Table8[[#This Row],[UnitPrice]])</f>
        <v>2</v>
      </c>
      <c r="L1044" s="80" t="str">
        <f>IF(Table8[[#This Row],[test]]&gt;0,"Ada vendor yang menjual produk dengan harga lebih murah","")</f>
        <v>Ada vendor yang menjual produk dengan harga lebih murah</v>
      </c>
    </row>
    <row r="1045" spans="1:12" x14ac:dyDescent="0.25">
      <c r="A1045" s="5">
        <v>763</v>
      </c>
      <c r="B1045" s="5">
        <v>1688</v>
      </c>
      <c r="C1045" s="10">
        <v>44089</v>
      </c>
      <c r="D1045" s="5">
        <v>550</v>
      </c>
      <c r="E1045" s="5">
        <v>513</v>
      </c>
      <c r="F1045" s="40">
        <v>26.596499999999999</v>
      </c>
      <c r="G1045" s="40">
        <v>14628.075000000001</v>
      </c>
      <c r="H1045" t="str">
        <f>VLOOKUP(Table8[[#This Row],[Supplier]],Table37[[Vendor_ID]:[Reputation Test]],12,0)</f>
        <v>B</v>
      </c>
      <c r="I1045">
        <f>VLOOKUP(Table8[[#This Row],[PurchaseOrderID]],Purchase_Order!$A$2:$E$1228,5,0)</f>
        <v>1664</v>
      </c>
      <c r="K1045">
        <f>COUNTIFS(Table37[ProductID],Table8[[#This Row],[ProductID]],Table37[Reputation Test],Table8[[#This Row],[REPUTASI]],Table37[Price],"&lt;"&amp;Table8[[#This Row],[UnitPrice]])</f>
        <v>1</v>
      </c>
      <c r="L1045" s="80" t="str">
        <f>IF(Table8[[#This Row],[test]]&gt;0,"Ada vendor yang menjual produk dengan harga lebih murah","")</f>
        <v>Ada vendor yang menjual produk dengan harga lebih murah</v>
      </c>
    </row>
    <row r="1046" spans="1:12" x14ac:dyDescent="0.25">
      <c r="A1046" s="4">
        <v>764</v>
      </c>
      <c r="B1046" s="4">
        <v>1689</v>
      </c>
      <c r="C1046" s="11">
        <v>44089</v>
      </c>
      <c r="D1046" s="4">
        <v>550</v>
      </c>
      <c r="E1046" s="4">
        <v>317</v>
      </c>
      <c r="F1046" s="41">
        <v>27.058499999999999</v>
      </c>
      <c r="G1046" s="41">
        <v>14882.174999999999</v>
      </c>
      <c r="H1046" t="str">
        <f>VLOOKUP(Table8[[#This Row],[Supplier]],Table37[[Vendor_ID]:[Reputation Test]],12,0)</f>
        <v>F</v>
      </c>
      <c r="I1046">
        <f>VLOOKUP(Table8[[#This Row],[PurchaseOrderID]],Purchase_Order!$A$2:$E$1228,5,0)</f>
        <v>1678</v>
      </c>
      <c r="K1046">
        <f>COUNTIFS(Table37[ProductID],Table8[[#This Row],[ProductID]],Table37[Reputation Test],Table8[[#This Row],[REPUTASI]],Table37[Price],"&lt;"&amp;Table8[[#This Row],[UnitPrice]])</f>
        <v>1</v>
      </c>
      <c r="L1046" s="80" t="str">
        <f>IF(Table8[[#This Row],[test]]&gt;0,"Ada vendor yang menjual produk dengan harga lebih murah","")</f>
        <v>Ada vendor yang menjual produk dengan harga lebih murah</v>
      </c>
    </row>
    <row r="1047" spans="1:12" x14ac:dyDescent="0.25">
      <c r="A1047" s="5">
        <v>764</v>
      </c>
      <c r="B1047" s="5">
        <v>1690</v>
      </c>
      <c r="C1047" s="10">
        <v>44089</v>
      </c>
      <c r="D1047" s="5">
        <v>550</v>
      </c>
      <c r="E1047" s="5">
        <v>318</v>
      </c>
      <c r="F1047" s="40">
        <v>33.579000000000001</v>
      </c>
      <c r="G1047" s="40">
        <v>18468.45</v>
      </c>
      <c r="H1047" t="str">
        <f>VLOOKUP(Table8[[#This Row],[Supplier]],Table37[[Vendor_ID]:[Reputation Test]],12,0)</f>
        <v>F</v>
      </c>
      <c r="I1047">
        <f>VLOOKUP(Table8[[#This Row],[PurchaseOrderID]],Purchase_Order!$A$2:$E$1228,5,0)</f>
        <v>1678</v>
      </c>
      <c r="K1047">
        <f>COUNTIFS(Table37[ProductID],Table8[[#This Row],[ProductID]],Table37[Reputation Test],Table8[[#This Row],[REPUTASI]],Table37[Price],"&lt;"&amp;Table8[[#This Row],[UnitPrice]])</f>
        <v>1</v>
      </c>
      <c r="L1047" s="80" t="str">
        <f>IF(Table8[[#This Row],[test]]&gt;0,"Ada vendor yang menjual produk dengan harga lebih murah","")</f>
        <v>Ada vendor yang menjual produk dengan harga lebih murah</v>
      </c>
    </row>
    <row r="1048" spans="1:12" x14ac:dyDescent="0.25">
      <c r="A1048" s="4">
        <v>765</v>
      </c>
      <c r="B1048" s="4">
        <v>1691</v>
      </c>
      <c r="C1048" s="11">
        <v>44089</v>
      </c>
      <c r="D1048" s="4">
        <v>3</v>
      </c>
      <c r="E1048" s="4">
        <v>405</v>
      </c>
      <c r="F1048" s="41">
        <v>49.643999999999998</v>
      </c>
      <c r="G1048" s="41">
        <v>148.93199999999999</v>
      </c>
      <c r="H1048" t="str">
        <f>VLOOKUP(Table8[[#This Row],[Supplier]],Table37[[Vendor_ID]:[Reputation Test]],12,0)</f>
        <v>B</v>
      </c>
      <c r="I1048">
        <f>VLOOKUP(Table8[[#This Row],[PurchaseOrderID]],Purchase_Order!$A$2:$E$1228,5,0)</f>
        <v>1616</v>
      </c>
      <c r="K1048">
        <f>COUNTIFS(Table37[ProductID],Table8[[#This Row],[ProductID]],Table37[Reputation Test],Table8[[#This Row],[REPUTASI]],Table37[Price],"&lt;"&amp;Table8[[#This Row],[UnitPrice]])</f>
        <v>1</v>
      </c>
      <c r="L1048" s="80" t="str">
        <f>IF(Table8[[#This Row],[test]]&gt;0,"Ada vendor yang menjual produk dengan harga lebih murah","")</f>
        <v>Ada vendor yang menjual produk dengan harga lebih murah</v>
      </c>
    </row>
    <row r="1049" spans="1:12" x14ac:dyDescent="0.25">
      <c r="A1049" s="5">
        <v>765</v>
      </c>
      <c r="B1049" s="5">
        <v>1692</v>
      </c>
      <c r="C1049" s="10">
        <v>44089</v>
      </c>
      <c r="D1049" s="5">
        <v>3</v>
      </c>
      <c r="E1049" s="5">
        <v>406</v>
      </c>
      <c r="F1049" s="40">
        <v>45.3705</v>
      </c>
      <c r="G1049" s="40">
        <v>136.11150000000001</v>
      </c>
      <c r="H1049" t="str">
        <f>VLOOKUP(Table8[[#This Row],[Supplier]],Table37[[Vendor_ID]:[Reputation Test]],12,0)</f>
        <v>B</v>
      </c>
      <c r="I1049">
        <f>VLOOKUP(Table8[[#This Row],[PurchaseOrderID]],Purchase_Order!$A$2:$E$1228,5,0)</f>
        <v>1616</v>
      </c>
      <c r="K1049">
        <f>COUNTIFS(Table37[ProductID],Table8[[#This Row],[ProductID]],Table37[Reputation Test],Table8[[#This Row],[REPUTASI]],Table37[Price],"&lt;"&amp;Table8[[#This Row],[UnitPrice]])</f>
        <v>1</v>
      </c>
      <c r="L1049" s="80" t="str">
        <f>IF(Table8[[#This Row],[test]]&gt;0,"Ada vendor yang menjual produk dengan harga lebih murah","")</f>
        <v>Ada vendor yang menjual produk dengan harga lebih murah</v>
      </c>
    </row>
    <row r="1050" spans="1:12" x14ac:dyDescent="0.25">
      <c r="A1050" s="4">
        <v>765</v>
      </c>
      <c r="B1050" s="4">
        <v>1693</v>
      </c>
      <c r="C1050" s="11">
        <v>44089</v>
      </c>
      <c r="D1050" s="4">
        <v>3</v>
      </c>
      <c r="E1050" s="4">
        <v>407</v>
      </c>
      <c r="F1050" s="41">
        <v>43.270499999999998</v>
      </c>
      <c r="G1050" s="41">
        <v>129.8115</v>
      </c>
      <c r="H1050" t="str">
        <f>VLOOKUP(Table8[[#This Row],[Supplier]],Table37[[Vendor_ID]:[Reputation Test]],12,0)</f>
        <v>B</v>
      </c>
      <c r="I1050">
        <f>VLOOKUP(Table8[[#This Row],[PurchaseOrderID]],Purchase_Order!$A$2:$E$1228,5,0)</f>
        <v>1616</v>
      </c>
      <c r="K1050">
        <f>COUNTIFS(Table37[ProductID],Table8[[#This Row],[ProductID]],Table37[Reputation Test],Table8[[#This Row],[REPUTASI]],Table37[Price],"&lt;"&amp;Table8[[#This Row],[UnitPrice]])</f>
        <v>1</v>
      </c>
      <c r="L1050" s="80" t="str">
        <f>IF(Table8[[#This Row],[test]]&gt;0,"Ada vendor yang menjual produk dengan harga lebih murah","")</f>
        <v>Ada vendor yang menjual produk dengan harga lebih murah</v>
      </c>
    </row>
    <row r="1051" spans="1:12" x14ac:dyDescent="0.25">
      <c r="A1051" s="5">
        <v>765</v>
      </c>
      <c r="B1051" s="5">
        <v>1694</v>
      </c>
      <c r="C1051" s="10">
        <v>44089</v>
      </c>
      <c r="D1051" s="5">
        <v>3</v>
      </c>
      <c r="E1051" s="5">
        <v>408</v>
      </c>
      <c r="F1051" s="40">
        <v>47.543999999999997</v>
      </c>
      <c r="G1051" s="40">
        <v>142.63200000000001</v>
      </c>
      <c r="H1051" t="str">
        <f>VLOOKUP(Table8[[#This Row],[Supplier]],Table37[[Vendor_ID]:[Reputation Test]],12,0)</f>
        <v>B</v>
      </c>
      <c r="I1051">
        <f>VLOOKUP(Table8[[#This Row],[PurchaseOrderID]],Purchase_Order!$A$2:$E$1228,5,0)</f>
        <v>1616</v>
      </c>
      <c r="K1051">
        <f>COUNTIFS(Table37[ProductID],Table8[[#This Row],[ProductID]],Table37[Reputation Test],Table8[[#This Row],[REPUTASI]],Table37[Price],"&lt;"&amp;Table8[[#This Row],[UnitPrice]])</f>
        <v>1</v>
      </c>
      <c r="L1051" s="80" t="str">
        <f>IF(Table8[[#This Row],[test]]&gt;0,"Ada vendor yang menjual produk dengan harga lebih murah","")</f>
        <v>Ada vendor yang menjual produk dengan harga lebih murah</v>
      </c>
    </row>
    <row r="1052" spans="1:12" x14ac:dyDescent="0.25">
      <c r="A1052" s="4">
        <v>765</v>
      </c>
      <c r="B1052" s="4">
        <v>1695</v>
      </c>
      <c r="C1052" s="11">
        <v>44089</v>
      </c>
      <c r="D1052" s="4">
        <v>3</v>
      </c>
      <c r="E1052" s="4">
        <v>409</v>
      </c>
      <c r="F1052" s="41">
        <v>43.270499999999998</v>
      </c>
      <c r="G1052" s="41">
        <v>129.8115</v>
      </c>
      <c r="H1052" t="str">
        <f>VLOOKUP(Table8[[#This Row],[Supplier]],Table37[[Vendor_ID]:[Reputation Test]],12,0)</f>
        <v>B</v>
      </c>
      <c r="I1052">
        <f>VLOOKUP(Table8[[#This Row],[PurchaseOrderID]],Purchase_Order!$A$2:$E$1228,5,0)</f>
        <v>1616</v>
      </c>
      <c r="K1052">
        <f>COUNTIFS(Table37[ProductID],Table8[[#This Row],[ProductID]],Table37[Reputation Test],Table8[[#This Row],[REPUTASI]],Table37[Price],"&lt;"&amp;Table8[[#This Row],[UnitPrice]])</f>
        <v>1</v>
      </c>
      <c r="L1052" s="80" t="str">
        <f>IF(Table8[[#This Row],[test]]&gt;0,"Ada vendor yang menjual produk dengan harga lebih murah","")</f>
        <v>Ada vendor yang menjual produk dengan harga lebih murah</v>
      </c>
    </row>
    <row r="1053" spans="1:12" x14ac:dyDescent="0.25">
      <c r="A1053" s="5">
        <v>765</v>
      </c>
      <c r="B1053" s="5">
        <v>1696</v>
      </c>
      <c r="C1053" s="10">
        <v>44089</v>
      </c>
      <c r="D1053" s="5">
        <v>3</v>
      </c>
      <c r="E1053" s="5">
        <v>410</v>
      </c>
      <c r="F1053" s="40">
        <v>41.170499999999997</v>
      </c>
      <c r="G1053" s="40">
        <v>123.5115</v>
      </c>
      <c r="H1053" t="str">
        <f>VLOOKUP(Table8[[#This Row],[Supplier]],Table37[[Vendor_ID]:[Reputation Test]],12,0)</f>
        <v>B</v>
      </c>
      <c r="I1053">
        <f>VLOOKUP(Table8[[#This Row],[PurchaseOrderID]],Purchase_Order!$A$2:$E$1228,5,0)</f>
        <v>1616</v>
      </c>
      <c r="K1053">
        <f>COUNTIFS(Table37[ProductID],Table8[[#This Row],[ProductID]],Table37[Reputation Test],Table8[[#This Row],[REPUTASI]],Table37[Price],"&lt;"&amp;Table8[[#This Row],[UnitPrice]])</f>
        <v>1</v>
      </c>
      <c r="L1053" s="80" t="str">
        <f>IF(Table8[[#This Row],[test]]&gt;0,"Ada vendor yang menjual produk dengan harga lebih murah","")</f>
        <v>Ada vendor yang menjual produk dengan harga lebih murah</v>
      </c>
    </row>
    <row r="1054" spans="1:12" x14ac:dyDescent="0.25">
      <c r="A1054" s="4">
        <v>765</v>
      </c>
      <c r="B1054" s="4">
        <v>1697</v>
      </c>
      <c r="C1054" s="11">
        <v>44089</v>
      </c>
      <c r="D1054" s="4">
        <v>3</v>
      </c>
      <c r="E1054" s="4">
        <v>411</v>
      </c>
      <c r="F1054" s="41">
        <v>45.444000000000003</v>
      </c>
      <c r="G1054" s="41">
        <v>136.33199999999999</v>
      </c>
      <c r="H1054" t="str">
        <f>VLOOKUP(Table8[[#This Row],[Supplier]],Table37[[Vendor_ID]:[Reputation Test]],12,0)</f>
        <v>B</v>
      </c>
      <c r="I1054">
        <f>VLOOKUP(Table8[[#This Row],[PurchaseOrderID]],Purchase_Order!$A$2:$E$1228,5,0)</f>
        <v>1616</v>
      </c>
      <c r="K1054">
        <f>COUNTIFS(Table37[ProductID],Table8[[#This Row],[ProductID]],Table37[Reputation Test],Table8[[#This Row],[REPUTASI]],Table37[Price],"&lt;"&amp;Table8[[#This Row],[UnitPrice]])</f>
        <v>1</v>
      </c>
      <c r="L1054" s="80" t="str">
        <f>IF(Table8[[#This Row],[test]]&gt;0,"Ada vendor yang menjual produk dengan harga lebih murah","")</f>
        <v>Ada vendor yang menjual produk dengan harga lebih murah</v>
      </c>
    </row>
    <row r="1055" spans="1:12" x14ac:dyDescent="0.25">
      <c r="A1055" s="5">
        <v>765</v>
      </c>
      <c r="B1055" s="5">
        <v>1698</v>
      </c>
      <c r="C1055" s="10">
        <v>44089</v>
      </c>
      <c r="D1055" s="5">
        <v>3</v>
      </c>
      <c r="E1055" s="5">
        <v>412</v>
      </c>
      <c r="F1055" s="40">
        <v>41.170499999999997</v>
      </c>
      <c r="G1055" s="40">
        <v>123.5115</v>
      </c>
      <c r="H1055" t="str">
        <f>VLOOKUP(Table8[[#This Row],[Supplier]],Table37[[Vendor_ID]:[Reputation Test]],12,0)</f>
        <v>B</v>
      </c>
      <c r="I1055">
        <f>VLOOKUP(Table8[[#This Row],[PurchaseOrderID]],Purchase_Order!$A$2:$E$1228,5,0)</f>
        <v>1616</v>
      </c>
      <c r="K1055">
        <f>COUNTIFS(Table37[ProductID],Table8[[#This Row],[ProductID]],Table37[Reputation Test],Table8[[#This Row],[REPUTASI]],Table37[Price],"&lt;"&amp;Table8[[#This Row],[UnitPrice]])</f>
        <v>1</v>
      </c>
      <c r="L1055" s="80" t="str">
        <f>IF(Table8[[#This Row],[test]]&gt;0,"Ada vendor yang menjual produk dengan harga lebih murah","")</f>
        <v>Ada vendor yang menjual produk dengan harga lebih murah</v>
      </c>
    </row>
    <row r="1056" spans="1:12" x14ac:dyDescent="0.25">
      <c r="A1056" s="4">
        <v>765</v>
      </c>
      <c r="B1056" s="4">
        <v>1699</v>
      </c>
      <c r="C1056" s="11">
        <v>44089</v>
      </c>
      <c r="D1056" s="4">
        <v>3</v>
      </c>
      <c r="E1056" s="4">
        <v>413</v>
      </c>
      <c r="F1056" s="41">
        <v>39.070500000000003</v>
      </c>
      <c r="G1056" s="41">
        <v>117.2115</v>
      </c>
      <c r="H1056" t="str">
        <f>VLOOKUP(Table8[[#This Row],[Supplier]],Table37[[Vendor_ID]:[Reputation Test]],12,0)</f>
        <v>B</v>
      </c>
      <c r="I1056">
        <f>VLOOKUP(Table8[[#This Row],[PurchaseOrderID]],Purchase_Order!$A$2:$E$1228,5,0)</f>
        <v>1616</v>
      </c>
      <c r="K1056">
        <f>COUNTIFS(Table37[ProductID],Table8[[#This Row],[ProductID]],Table37[Reputation Test],Table8[[#This Row],[REPUTASI]],Table37[Price],"&lt;"&amp;Table8[[#This Row],[UnitPrice]])</f>
        <v>1</v>
      </c>
      <c r="L1056" s="80" t="str">
        <f>IF(Table8[[#This Row],[test]]&gt;0,"Ada vendor yang menjual produk dengan harga lebih murah","")</f>
        <v>Ada vendor yang menjual produk dengan harga lebih murah</v>
      </c>
    </row>
    <row r="1057" spans="1:12" x14ac:dyDescent="0.25">
      <c r="A1057" s="5">
        <v>765</v>
      </c>
      <c r="B1057" s="5">
        <v>1700</v>
      </c>
      <c r="C1057" s="10">
        <v>44089</v>
      </c>
      <c r="D1057" s="5">
        <v>3</v>
      </c>
      <c r="E1057" s="5">
        <v>414</v>
      </c>
      <c r="F1057" s="40">
        <v>43.344000000000001</v>
      </c>
      <c r="G1057" s="40">
        <v>130.03200000000001</v>
      </c>
      <c r="H1057" t="str">
        <f>VLOOKUP(Table8[[#This Row],[Supplier]],Table37[[Vendor_ID]:[Reputation Test]],12,0)</f>
        <v>B</v>
      </c>
      <c r="I1057">
        <f>VLOOKUP(Table8[[#This Row],[PurchaseOrderID]],Purchase_Order!$A$2:$E$1228,5,0)</f>
        <v>1616</v>
      </c>
      <c r="K1057">
        <f>COUNTIFS(Table37[ProductID],Table8[[#This Row],[ProductID]],Table37[Reputation Test],Table8[[#This Row],[REPUTASI]],Table37[Price],"&lt;"&amp;Table8[[#This Row],[UnitPrice]])</f>
        <v>1</v>
      </c>
      <c r="L1057" s="80" t="str">
        <f>IF(Table8[[#This Row],[test]]&gt;0,"Ada vendor yang menjual produk dengan harga lebih murah","")</f>
        <v>Ada vendor yang menjual produk dengan harga lebih murah</v>
      </c>
    </row>
    <row r="1058" spans="1:12" x14ac:dyDescent="0.25">
      <c r="A1058" s="4">
        <v>765</v>
      </c>
      <c r="B1058" s="4">
        <v>1701</v>
      </c>
      <c r="C1058" s="11">
        <v>44089</v>
      </c>
      <c r="D1058" s="4">
        <v>3</v>
      </c>
      <c r="E1058" s="4">
        <v>415</v>
      </c>
      <c r="F1058" s="41">
        <v>39.070500000000003</v>
      </c>
      <c r="G1058" s="41">
        <v>117.2115</v>
      </c>
      <c r="H1058" t="str">
        <f>VLOOKUP(Table8[[#This Row],[Supplier]],Table37[[Vendor_ID]:[Reputation Test]],12,0)</f>
        <v>B</v>
      </c>
      <c r="I1058">
        <f>VLOOKUP(Table8[[#This Row],[PurchaseOrderID]],Purchase_Order!$A$2:$E$1228,5,0)</f>
        <v>1616</v>
      </c>
      <c r="K1058">
        <f>COUNTIFS(Table37[ProductID],Table8[[#This Row],[ProductID]],Table37[Reputation Test],Table8[[#This Row],[REPUTASI]],Table37[Price],"&lt;"&amp;Table8[[#This Row],[UnitPrice]])</f>
        <v>1</v>
      </c>
      <c r="L1058" s="80" t="str">
        <f>IF(Table8[[#This Row],[test]]&gt;0,"Ada vendor yang menjual produk dengan harga lebih murah","")</f>
        <v>Ada vendor yang menjual produk dengan harga lebih murah</v>
      </c>
    </row>
    <row r="1059" spans="1:12" x14ac:dyDescent="0.25">
      <c r="A1059" s="5">
        <v>765</v>
      </c>
      <c r="B1059" s="5">
        <v>1702</v>
      </c>
      <c r="C1059" s="10">
        <v>44089</v>
      </c>
      <c r="D1059" s="5">
        <v>3</v>
      </c>
      <c r="E1059" s="5">
        <v>416</v>
      </c>
      <c r="F1059" s="40">
        <v>36.970500000000001</v>
      </c>
      <c r="G1059" s="40">
        <v>110.9115</v>
      </c>
      <c r="H1059" t="str">
        <f>VLOOKUP(Table8[[#This Row],[Supplier]],Table37[[Vendor_ID]:[Reputation Test]],12,0)</f>
        <v>B</v>
      </c>
      <c r="I1059">
        <f>VLOOKUP(Table8[[#This Row],[PurchaseOrderID]],Purchase_Order!$A$2:$E$1228,5,0)</f>
        <v>1616</v>
      </c>
      <c r="K1059">
        <f>COUNTIFS(Table37[ProductID],Table8[[#This Row],[ProductID]],Table37[Reputation Test],Table8[[#This Row],[REPUTASI]],Table37[Price],"&lt;"&amp;Table8[[#This Row],[UnitPrice]])</f>
        <v>1</v>
      </c>
      <c r="L1059" s="80" t="str">
        <f>IF(Table8[[#This Row],[test]]&gt;0,"Ada vendor yang menjual produk dengan harga lebih murah","")</f>
        <v>Ada vendor yang menjual produk dengan harga lebih murah</v>
      </c>
    </row>
    <row r="1060" spans="1:12" x14ac:dyDescent="0.25">
      <c r="A1060" s="4">
        <v>765</v>
      </c>
      <c r="B1060" s="4">
        <v>1703</v>
      </c>
      <c r="C1060" s="11">
        <v>44089</v>
      </c>
      <c r="D1060" s="4">
        <v>3</v>
      </c>
      <c r="E1060" s="4">
        <v>417</v>
      </c>
      <c r="F1060" s="41">
        <v>41.244</v>
      </c>
      <c r="G1060" s="41">
        <v>123.732</v>
      </c>
      <c r="H1060" t="str">
        <f>VLOOKUP(Table8[[#This Row],[Supplier]],Table37[[Vendor_ID]:[Reputation Test]],12,0)</f>
        <v>B</v>
      </c>
      <c r="I1060">
        <f>VLOOKUP(Table8[[#This Row],[PurchaseOrderID]],Purchase_Order!$A$2:$E$1228,5,0)</f>
        <v>1616</v>
      </c>
      <c r="K1060">
        <f>COUNTIFS(Table37[ProductID],Table8[[#This Row],[ProductID]],Table37[Reputation Test],Table8[[#This Row],[REPUTASI]],Table37[Price],"&lt;"&amp;Table8[[#This Row],[UnitPrice]])</f>
        <v>1</v>
      </c>
      <c r="L1060" s="80" t="str">
        <f>IF(Table8[[#This Row],[test]]&gt;0,"Ada vendor yang menjual produk dengan harga lebih murah","")</f>
        <v>Ada vendor yang menjual produk dengan harga lebih murah</v>
      </c>
    </row>
    <row r="1061" spans="1:12" x14ac:dyDescent="0.25">
      <c r="A1061" s="5">
        <v>765</v>
      </c>
      <c r="B1061" s="5">
        <v>1704</v>
      </c>
      <c r="C1061" s="10">
        <v>44089</v>
      </c>
      <c r="D1061" s="5">
        <v>3</v>
      </c>
      <c r="E1061" s="5">
        <v>418</v>
      </c>
      <c r="F1061" s="40">
        <v>36.970500000000001</v>
      </c>
      <c r="G1061" s="40">
        <v>110.9115</v>
      </c>
      <c r="H1061" t="str">
        <f>VLOOKUP(Table8[[#This Row],[Supplier]],Table37[[Vendor_ID]:[Reputation Test]],12,0)</f>
        <v>B</v>
      </c>
      <c r="I1061">
        <f>VLOOKUP(Table8[[#This Row],[PurchaseOrderID]],Purchase_Order!$A$2:$E$1228,5,0)</f>
        <v>1616</v>
      </c>
      <c r="K1061">
        <f>COUNTIFS(Table37[ProductID],Table8[[#This Row],[ProductID]],Table37[Reputation Test],Table8[[#This Row],[REPUTASI]],Table37[Price],"&lt;"&amp;Table8[[#This Row],[UnitPrice]])</f>
        <v>1</v>
      </c>
      <c r="L1061" s="80" t="str">
        <f>IF(Table8[[#This Row],[test]]&gt;0,"Ada vendor yang menjual produk dengan harga lebih murah","")</f>
        <v>Ada vendor yang menjual produk dengan harga lebih murah</v>
      </c>
    </row>
    <row r="1062" spans="1:12" x14ac:dyDescent="0.25">
      <c r="A1062" s="4">
        <v>765</v>
      </c>
      <c r="B1062" s="4">
        <v>1705</v>
      </c>
      <c r="C1062" s="11">
        <v>44089</v>
      </c>
      <c r="D1062" s="4">
        <v>3</v>
      </c>
      <c r="E1062" s="4">
        <v>419</v>
      </c>
      <c r="F1062" s="41">
        <v>34.8705</v>
      </c>
      <c r="G1062" s="41">
        <v>104.61150000000001</v>
      </c>
      <c r="H1062" t="str">
        <f>VLOOKUP(Table8[[#This Row],[Supplier]],Table37[[Vendor_ID]:[Reputation Test]],12,0)</f>
        <v>B</v>
      </c>
      <c r="I1062">
        <f>VLOOKUP(Table8[[#This Row],[PurchaseOrderID]],Purchase_Order!$A$2:$E$1228,5,0)</f>
        <v>1616</v>
      </c>
      <c r="K1062">
        <f>COUNTIFS(Table37[ProductID],Table8[[#This Row],[ProductID]],Table37[Reputation Test],Table8[[#This Row],[REPUTASI]],Table37[Price],"&lt;"&amp;Table8[[#This Row],[UnitPrice]])</f>
        <v>1</v>
      </c>
      <c r="L1062" s="80" t="str">
        <f>IF(Table8[[#This Row],[test]]&gt;0,"Ada vendor yang menjual produk dengan harga lebih murah","")</f>
        <v>Ada vendor yang menjual produk dengan harga lebih murah</v>
      </c>
    </row>
    <row r="1063" spans="1:12" x14ac:dyDescent="0.25">
      <c r="A1063" s="5">
        <v>765</v>
      </c>
      <c r="B1063" s="5">
        <v>1706</v>
      </c>
      <c r="C1063" s="10">
        <v>44089</v>
      </c>
      <c r="D1063" s="5">
        <v>3</v>
      </c>
      <c r="E1063" s="5">
        <v>420</v>
      </c>
      <c r="F1063" s="40">
        <v>39.143999999999998</v>
      </c>
      <c r="G1063" s="40">
        <v>117.432</v>
      </c>
      <c r="H1063" t="str">
        <f>VLOOKUP(Table8[[#This Row],[Supplier]],Table37[[Vendor_ID]:[Reputation Test]],12,0)</f>
        <v>B</v>
      </c>
      <c r="I1063">
        <f>VLOOKUP(Table8[[#This Row],[PurchaseOrderID]],Purchase_Order!$A$2:$E$1228,5,0)</f>
        <v>1616</v>
      </c>
      <c r="K1063">
        <f>COUNTIFS(Table37[ProductID],Table8[[#This Row],[ProductID]],Table37[Reputation Test],Table8[[#This Row],[REPUTASI]],Table37[Price],"&lt;"&amp;Table8[[#This Row],[UnitPrice]])</f>
        <v>1</v>
      </c>
      <c r="L1063" s="80" t="str">
        <f>IF(Table8[[#This Row],[test]]&gt;0,"Ada vendor yang menjual produk dengan harga lebih murah","")</f>
        <v>Ada vendor yang menjual produk dengan harga lebih murah</v>
      </c>
    </row>
    <row r="1064" spans="1:12" x14ac:dyDescent="0.25">
      <c r="A1064" s="4">
        <v>765</v>
      </c>
      <c r="B1064" s="4">
        <v>1707</v>
      </c>
      <c r="C1064" s="11">
        <v>44089</v>
      </c>
      <c r="D1064" s="4">
        <v>3</v>
      </c>
      <c r="E1064" s="4">
        <v>421</v>
      </c>
      <c r="F1064" s="41">
        <v>47.575499999999998</v>
      </c>
      <c r="G1064" s="41">
        <v>142.72649999999999</v>
      </c>
      <c r="H1064" t="str">
        <f>VLOOKUP(Table8[[#This Row],[Supplier]],Table37[[Vendor_ID]:[Reputation Test]],12,0)</f>
        <v>B</v>
      </c>
      <c r="I1064">
        <f>VLOOKUP(Table8[[#This Row],[PurchaseOrderID]],Purchase_Order!$A$2:$E$1228,5,0)</f>
        <v>1616</v>
      </c>
      <c r="K1064">
        <f>COUNTIFS(Table37[ProductID],Table8[[#This Row],[ProductID]],Table37[Reputation Test],Table8[[#This Row],[REPUTASI]],Table37[Price],"&lt;"&amp;Table8[[#This Row],[UnitPrice]])</f>
        <v>1</v>
      </c>
      <c r="L1064" s="80" t="str">
        <f>IF(Table8[[#This Row],[test]]&gt;0,"Ada vendor yang menjual produk dengan harga lebih murah","")</f>
        <v>Ada vendor yang menjual produk dengan harga lebih murah</v>
      </c>
    </row>
    <row r="1065" spans="1:12" x14ac:dyDescent="0.25">
      <c r="A1065" s="5">
        <v>766</v>
      </c>
      <c r="B1065" s="5">
        <v>1708</v>
      </c>
      <c r="C1065" s="10">
        <v>44089</v>
      </c>
      <c r="D1065" s="5">
        <v>3</v>
      </c>
      <c r="E1065" s="5">
        <v>436</v>
      </c>
      <c r="F1065" s="40">
        <v>41.296500000000002</v>
      </c>
      <c r="G1065" s="40">
        <v>123.8895</v>
      </c>
      <c r="H1065" t="str">
        <f>VLOOKUP(Table8[[#This Row],[Supplier]],Table37[[Vendor_ID]:[Reputation Test]],12,0)</f>
        <v>B</v>
      </c>
      <c r="I1065">
        <f>VLOOKUP(Table8[[#This Row],[PurchaseOrderID]],Purchase_Order!$A$2:$E$1228,5,0)</f>
        <v>1492</v>
      </c>
      <c r="K1065">
        <f>COUNTIFS(Table37[ProductID],Table8[[#This Row],[ProductID]],Table37[Reputation Test],Table8[[#This Row],[REPUTASI]],Table37[Price],"&lt;"&amp;Table8[[#This Row],[UnitPrice]])</f>
        <v>3</v>
      </c>
      <c r="L1065" s="80" t="str">
        <f>IF(Table8[[#This Row],[test]]&gt;0,"Ada vendor yang menjual produk dengan harga lebih murah","")</f>
        <v>Ada vendor yang menjual produk dengan harga lebih murah</v>
      </c>
    </row>
    <row r="1066" spans="1:12" x14ac:dyDescent="0.25">
      <c r="A1066" s="4">
        <v>766</v>
      </c>
      <c r="B1066" s="4">
        <v>1709</v>
      </c>
      <c r="C1066" s="11">
        <v>44089</v>
      </c>
      <c r="D1066" s="4">
        <v>3</v>
      </c>
      <c r="E1066" s="4">
        <v>437</v>
      </c>
      <c r="F1066" s="41">
        <v>37.023000000000003</v>
      </c>
      <c r="G1066" s="41">
        <v>111.069</v>
      </c>
      <c r="H1066" t="str">
        <f>VLOOKUP(Table8[[#This Row],[Supplier]],Table37[[Vendor_ID]:[Reputation Test]],12,0)</f>
        <v>B</v>
      </c>
      <c r="I1066">
        <f>VLOOKUP(Table8[[#This Row],[PurchaseOrderID]],Purchase_Order!$A$2:$E$1228,5,0)</f>
        <v>1492</v>
      </c>
      <c r="K1066">
        <f>COUNTIFS(Table37[ProductID],Table8[[#This Row],[ProductID]],Table37[Reputation Test],Table8[[#This Row],[REPUTASI]],Table37[Price],"&lt;"&amp;Table8[[#This Row],[UnitPrice]])</f>
        <v>3</v>
      </c>
      <c r="L1066" s="80" t="str">
        <f>IF(Table8[[#This Row],[test]]&gt;0,"Ada vendor yang menjual produk dengan harga lebih murah","")</f>
        <v>Ada vendor yang menjual produk dengan harga lebih murah</v>
      </c>
    </row>
    <row r="1067" spans="1:12" x14ac:dyDescent="0.25">
      <c r="A1067" s="5">
        <v>767</v>
      </c>
      <c r="B1067" s="5">
        <v>1710</v>
      </c>
      <c r="C1067" s="10">
        <v>44089</v>
      </c>
      <c r="D1067" s="5">
        <v>60</v>
      </c>
      <c r="E1067" s="5">
        <v>322</v>
      </c>
      <c r="F1067" s="40">
        <v>25.420500000000001</v>
      </c>
      <c r="G1067" s="40">
        <v>1525.23</v>
      </c>
      <c r="H1067" t="str">
        <f>VLOOKUP(Table8[[#This Row],[Supplier]],Table37[[Vendor_ID]:[Reputation Test]],12,0)</f>
        <v>B</v>
      </c>
      <c r="I1067">
        <f>VLOOKUP(Table8[[#This Row],[PurchaseOrderID]],Purchase_Order!$A$2:$E$1228,5,0)</f>
        <v>1602</v>
      </c>
      <c r="K1067">
        <f>COUNTIFS(Table37[ProductID],Table8[[#This Row],[ProductID]],Table37[Reputation Test],Table8[[#This Row],[REPUTASI]],Table37[Price],"&lt;"&amp;Table8[[#This Row],[UnitPrice]])</f>
        <v>1</v>
      </c>
      <c r="L1067" s="80" t="str">
        <f>IF(Table8[[#This Row],[test]]&gt;0,"Ada vendor yang menjual produk dengan harga lebih murah","")</f>
        <v>Ada vendor yang menjual produk dengan harga lebih murah</v>
      </c>
    </row>
    <row r="1068" spans="1:12" x14ac:dyDescent="0.25">
      <c r="A1068" s="4">
        <v>768</v>
      </c>
      <c r="B1068" s="4">
        <v>1711</v>
      </c>
      <c r="C1068" s="11">
        <v>44089</v>
      </c>
      <c r="D1068" s="4">
        <v>3</v>
      </c>
      <c r="E1068" s="4">
        <v>438</v>
      </c>
      <c r="F1068" s="41">
        <v>41.222999999999999</v>
      </c>
      <c r="G1068" s="41">
        <v>123.669</v>
      </c>
      <c r="H1068" t="str">
        <f>VLOOKUP(Table8[[#This Row],[Supplier]],Table37[[Vendor_ID]:[Reputation Test]],12,0)</f>
        <v>A</v>
      </c>
      <c r="I1068">
        <f>VLOOKUP(Table8[[#This Row],[PurchaseOrderID]],Purchase_Order!$A$2:$E$1228,5,0)</f>
        <v>1540</v>
      </c>
      <c r="K1068">
        <f>COUNTIFS(Table37[ProductID],Table8[[#This Row],[ProductID]],Table37[Reputation Test],Table8[[#This Row],[REPUTASI]],Table37[Price],"&lt;"&amp;Table8[[#This Row],[UnitPrice]])</f>
        <v>1</v>
      </c>
      <c r="L1068" s="80" t="str">
        <f>IF(Table8[[#This Row],[test]]&gt;0,"Ada vendor yang menjual produk dengan harga lebih murah","")</f>
        <v>Ada vendor yang menjual produk dengan harga lebih murah</v>
      </c>
    </row>
    <row r="1069" spans="1:12" x14ac:dyDescent="0.25">
      <c r="A1069" s="5">
        <v>768</v>
      </c>
      <c r="B1069" s="5">
        <v>1712</v>
      </c>
      <c r="C1069" s="10">
        <v>44089</v>
      </c>
      <c r="D1069" s="5">
        <v>3</v>
      </c>
      <c r="E1069" s="5">
        <v>439</v>
      </c>
      <c r="F1069" s="40">
        <v>45.496499999999997</v>
      </c>
      <c r="G1069" s="40">
        <v>136.48949999999999</v>
      </c>
      <c r="H1069" t="str">
        <f>VLOOKUP(Table8[[#This Row],[Supplier]],Table37[[Vendor_ID]:[Reputation Test]],12,0)</f>
        <v>A</v>
      </c>
      <c r="I1069">
        <f>VLOOKUP(Table8[[#This Row],[PurchaseOrderID]],Purchase_Order!$A$2:$E$1228,5,0)</f>
        <v>1540</v>
      </c>
      <c r="K1069">
        <f>COUNTIFS(Table37[ProductID],Table8[[#This Row],[ProductID]],Table37[Reputation Test],Table8[[#This Row],[REPUTASI]],Table37[Price],"&lt;"&amp;Table8[[#This Row],[UnitPrice]])</f>
        <v>2</v>
      </c>
      <c r="L1069" s="80" t="str">
        <f>IF(Table8[[#This Row],[test]]&gt;0,"Ada vendor yang menjual produk dengan harga lebih murah","")</f>
        <v>Ada vendor yang menjual produk dengan harga lebih murah</v>
      </c>
    </row>
    <row r="1070" spans="1:12" x14ac:dyDescent="0.25">
      <c r="A1070" s="4">
        <v>768</v>
      </c>
      <c r="B1070" s="4">
        <v>1713</v>
      </c>
      <c r="C1070" s="11">
        <v>44089</v>
      </c>
      <c r="D1070" s="4">
        <v>3</v>
      </c>
      <c r="E1070" s="4">
        <v>440</v>
      </c>
      <c r="F1070" s="41">
        <v>41.222999999999999</v>
      </c>
      <c r="G1070" s="41">
        <v>123.669</v>
      </c>
      <c r="H1070" t="str">
        <f>VLOOKUP(Table8[[#This Row],[Supplier]],Table37[[Vendor_ID]:[Reputation Test]],12,0)</f>
        <v>A</v>
      </c>
      <c r="I1070">
        <f>VLOOKUP(Table8[[#This Row],[PurchaseOrderID]],Purchase_Order!$A$2:$E$1228,5,0)</f>
        <v>1540</v>
      </c>
      <c r="K1070">
        <f>COUNTIFS(Table37[ProductID],Table8[[#This Row],[ProductID]],Table37[Reputation Test],Table8[[#This Row],[REPUTASI]],Table37[Price],"&lt;"&amp;Table8[[#This Row],[UnitPrice]])</f>
        <v>1</v>
      </c>
      <c r="L1070" s="80" t="str">
        <f>IF(Table8[[#This Row],[test]]&gt;0,"Ada vendor yang menjual produk dengan harga lebih murah","")</f>
        <v>Ada vendor yang menjual produk dengan harga lebih murah</v>
      </c>
    </row>
    <row r="1071" spans="1:12" x14ac:dyDescent="0.25">
      <c r="A1071" s="5">
        <v>768</v>
      </c>
      <c r="B1071" s="5">
        <v>1714</v>
      </c>
      <c r="C1071" s="10">
        <v>44089</v>
      </c>
      <c r="D1071" s="5">
        <v>3</v>
      </c>
      <c r="E1071" s="5">
        <v>441</v>
      </c>
      <c r="F1071" s="40">
        <v>39.122999999999998</v>
      </c>
      <c r="G1071" s="40">
        <v>117.369</v>
      </c>
      <c r="H1071" t="str">
        <f>VLOOKUP(Table8[[#This Row],[Supplier]],Table37[[Vendor_ID]:[Reputation Test]],12,0)</f>
        <v>A</v>
      </c>
      <c r="I1071">
        <f>VLOOKUP(Table8[[#This Row],[PurchaseOrderID]],Purchase_Order!$A$2:$E$1228,5,0)</f>
        <v>1540</v>
      </c>
      <c r="K1071">
        <f>COUNTIFS(Table37[ProductID],Table8[[#This Row],[ProductID]],Table37[Reputation Test],Table8[[#This Row],[REPUTASI]],Table37[Price],"&lt;"&amp;Table8[[#This Row],[UnitPrice]])</f>
        <v>1</v>
      </c>
      <c r="L1071" s="80" t="str">
        <f>IF(Table8[[#This Row],[test]]&gt;0,"Ada vendor yang menjual produk dengan harga lebih murah","")</f>
        <v>Ada vendor yang menjual produk dengan harga lebih murah</v>
      </c>
    </row>
    <row r="1072" spans="1:12" x14ac:dyDescent="0.25">
      <c r="A1072" s="4">
        <v>768</v>
      </c>
      <c r="B1072" s="4">
        <v>1715</v>
      </c>
      <c r="C1072" s="11">
        <v>44089</v>
      </c>
      <c r="D1072" s="4">
        <v>3</v>
      </c>
      <c r="E1072" s="4">
        <v>442</v>
      </c>
      <c r="F1072" s="41">
        <v>43.396500000000003</v>
      </c>
      <c r="G1072" s="41">
        <v>130.18950000000001</v>
      </c>
      <c r="H1072" t="str">
        <f>VLOOKUP(Table8[[#This Row],[Supplier]],Table37[[Vendor_ID]:[Reputation Test]],12,0)</f>
        <v>A</v>
      </c>
      <c r="I1072">
        <f>VLOOKUP(Table8[[#This Row],[PurchaseOrderID]],Purchase_Order!$A$2:$E$1228,5,0)</f>
        <v>1540</v>
      </c>
      <c r="K1072">
        <f>COUNTIFS(Table37[ProductID],Table8[[#This Row],[ProductID]],Table37[Reputation Test],Table8[[#This Row],[REPUTASI]],Table37[Price],"&lt;"&amp;Table8[[#This Row],[UnitPrice]])</f>
        <v>2</v>
      </c>
      <c r="L1072" s="80" t="str">
        <f>IF(Table8[[#This Row],[test]]&gt;0,"Ada vendor yang menjual produk dengan harga lebih murah","")</f>
        <v>Ada vendor yang menjual produk dengan harga lebih murah</v>
      </c>
    </row>
    <row r="1073" spans="1:12" x14ac:dyDescent="0.25">
      <c r="A1073" s="5">
        <v>769</v>
      </c>
      <c r="B1073" s="5">
        <v>1716</v>
      </c>
      <c r="C1073" s="10">
        <v>44089</v>
      </c>
      <c r="D1073" s="5">
        <v>550</v>
      </c>
      <c r="E1073" s="5">
        <v>941</v>
      </c>
      <c r="F1073" s="40">
        <v>62.9895</v>
      </c>
      <c r="G1073" s="40">
        <v>34644.224999999999</v>
      </c>
      <c r="H1073" t="str">
        <f>VLOOKUP(Table8[[#This Row],[Supplier]],Table37[[Vendor_ID]:[Reputation Test]],12,0)</f>
        <v>B</v>
      </c>
      <c r="I1073">
        <f>VLOOKUP(Table8[[#This Row],[PurchaseOrderID]],Purchase_Order!$A$2:$E$1228,5,0)</f>
        <v>1628</v>
      </c>
      <c r="K1073">
        <f>COUNTIFS(Table37[ProductID],Table8[[#This Row],[ProductID]],Table37[Reputation Test],Table8[[#This Row],[REPUTASI]],Table37[Price],"&lt;"&amp;Table8[[#This Row],[UnitPrice]])</f>
        <v>1</v>
      </c>
      <c r="L1073" s="80" t="str">
        <f>IF(Table8[[#This Row],[test]]&gt;0,"Ada vendor yang menjual produk dengan harga lebih murah","")</f>
        <v>Ada vendor yang menjual produk dengan harga lebih murah</v>
      </c>
    </row>
    <row r="1074" spans="1:12" x14ac:dyDescent="0.25">
      <c r="A1074" s="4">
        <v>770</v>
      </c>
      <c r="B1074" s="4">
        <v>1717</v>
      </c>
      <c r="C1074" s="11">
        <v>44089</v>
      </c>
      <c r="D1074" s="4">
        <v>3</v>
      </c>
      <c r="E1074" s="4">
        <v>320</v>
      </c>
      <c r="F1074" s="41">
        <v>45.3705</v>
      </c>
      <c r="G1074" s="41">
        <v>136.11150000000001</v>
      </c>
      <c r="H1074" t="str">
        <f>VLOOKUP(Table8[[#This Row],[Supplier]],Table37[[Vendor_ID]:[Reputation Test]],12,0)</f>
        <v>A</v>
      </c>
      <c r="I1074">
        <f>VLOOKUP(Table8[[#This Row],[PurchaseOrderID]],Purchase_Order!$A$2:$E$1228,5,0)</f>
        <v>1604</v>
      </c>
      <c r="K1074">
        <f>COUNTIFS(Table37[ProductID],Table8[[#This Row],[ProductID]],Table37[Reputation Test],Table8[[#This Row],[REPUTASI]],Table37[Price],"&lt;"&amp;Table8[[#This Row],[UnitPrice]])</f>
        <v>1</v>
      </c>
      <c r="L1074" s="80" t="str">
        <f>IF(Table8[[#This Row],[test]]&gt;0,"Ada vendor yang menjual produk dengan harga lebih murah","")</f>
        <v>Ada vendor yang menjual produk dengan harga lebih murah</v>
      </c>
    </row>
    <row r="1075" spans="1:12" x14ac:dyDescent="0.25">
      <c r="A1075" s="5">
        <v>770</v>
      </c>
      <c r="B1075" s="5">
        <v>1718</v>
      </c>
      <c r="C1075" s="10">
        <v>44089</v>
      </c>
      <c r="D1075" s="5">
        <v>3</v>
      </c>
      <c r="E1075" s="5">
        <v>321</v>
      </c>
      <c r="F1075" s="40">
        <v>40.488</v>
      </c>
      <c r="G1075" s="40">
        <v>121.464</v>
      </c>
      <c r="H1075" t="str">
        <f>VLOOKUP(Table8[[#This Row],[Supplier]],Table37[[Vendor_ID]:[Reputation Test]],12,0)</f>
        <v>A</v>
      </c>
      <c r="I1075">
        <f>VLOOKUP(Table8[[#This Row],[PurchaseOrderID]],Purchase_Order!$A$2:$E$1228,5,0)</f>
        <v>1604</v>
      </c>
      <c r="K1075">
        <f>COUNTIFS(Table37[ProductID],Table8[[#This Row],[ProductID]],Table37[Reputation Test],Table8[[#This Row],[REPUTASI]],Table37[Price],"&lt;"&amp;Table8[[#This Row],[UnitPrice]])</f>
        <v>1</v>
      </c>
      <c r="L1075" s="80" t="str">
        <f>IF(Table8[[#This Row],[test]]&gt;0,"Ada vendor yang menjual produk dengan harga lebih murah","")</f>
        <v>Ada vendor yang menjual produk dengan harga lebih murah</v>
      </c>
    </row>
    <row r="1076" spans="1:12" x14ac:dyDescent="0.25">
      <c r="A1076" s="4">
        <v>770</v>
      </c>
      <c r="B1076" s="4">
        <v>1719</v>
      </c>
      <c r="C1076" s="11">
        <v>44089</v>
      </c>
      <c r="D1076" s="4">
        <v>60</v>
      </c>
      <c r="E1076" s="4">
        <v>322</v>
      </c>
      <c r="F1076" s="41">
        <v>26.365500000000001</v>
      </c>
      <c r="G1076" s="41">
        <v>1581.93</v>
      </c>
      <c r="H1076" t="str">
        <f>VLOOKUP(Table8[[#This Row],[Supplier]],Table37[[Vendor_ID]:[Reputation Test]],12,0)</f>
        <v>A</v>
      </c>
      <c r="I1076">
        <f>VLOOKUP(Table8[[#This Row],[PurchaseOrderID]],Purchase_Order!$A$2:$E$1228,5,0)</f>
        <v>1604</v>
      </c>
      <c r="K1076">
        <f>COUNTIFS(Table37[ProductID],Table8[[#This Row],[ProductID]],Table37[Reputation Test],Table8[[#This Row],[REPUTASI]],Table37[Price],"&lt;"&amp;Table8[[#This Row],[UnitPrice]])</f>
        <v>1</v>
      </c>
      <c r="L1076" s="80" t="str">
        <f>IF(Table8[[#This Row],[test]]&gt;0,"Ada vendor yang menjual produk dengan harga lebih murah","")</f>
        <v>Ada vendor yang menjual produk dengan harga lebih murah</v>
      </c>
    </row>
    <row r="1077" spans="1:12" x14ac:dyDescent="0.25">
      <c r="A1077" s="5">
        <v>771</v>
      </c>
      <c r="B1077" s="5">
        <v>1720</v>
      </c>
      <c r="C1077" s="10">
        <v>44089</v>
      </c>
      <c r="D1077" s="5">
        <v>3</v>
      </c>
      <c r="E1077" s="5">
        <v>504</v>
      </c>
      <c r="F1077" s="40">
        <v>48.762</v>
      </c>
      <c r="G1077" s="40">
        <v>146.286</v>
      </c>
      <c r="H1077" t="str">
        <f>VLOOKUP(Table8[[#This Row],[Supplier]],Table37[[Vendor_ID]:[Reputation Test]],12,0)</f>
        <v>A</v>
      </c>
      <c r="I1077">
        <f>VLOOKUP(Table8[[#This Row],[PurchaseOrderID]],Purchase_Order!$A$2:$E$1228,5,0)</f>
        <v>1690</v>
      </c>
      <c r="K1077">
        <f>COUNTIFS(Table37[ProductID],Table8[[#This Row],[ProductID]],Table37[Reputation Test],Table8[[#This Row],[REPUTASI]],Table37[Price],"&lt;"&amp;Table8[[#This Row],[UnitPrice]])</f>
        <v>1</v>
      </c>
      <c r="L1077" s="80" t="str">
        <f>IF(Table8[[#This Row],[test]]&gt;0,"Ada vendor yang menjual produk dengan harga lebih murah","")</f>
        <v>Ada vendor yang menjual produk dengan harga lebih murah</v>
      </c>
    </row>
    <row r="1078" spans="1:12" x14ac:dyDescent="0.25">
      <c r="A1078" s="4">
        <v>772</v>
      </c>
      <c r="B1078" s="4">
        <v>1721</v>
      </c>
      <c r="C1078" s="11">
        <v>44089</v>
      </c>
      <c r="D1078" s="4">
        <v>3</v>
      </c>
      <c r="E1078" s="4">
        <v>497</v>
      </c>
      <c r="F1078" s="41">
        <v>34.188000000000002</v>
      </c>
      <c r="G1078" s="41">
        <v>102.56399999999999</v>
      </c>
      <c r="H1078" t="str">
        <f>VLOOKUP(Table8[[#This Row],[Supplier]],Table37[[Vendor_ID]:[Reputation Test]],12,0)</f>
        <v>A</v>
      </c>
      <c r="I1078">
        <f>VLOOKUP(Table8[[#This Row],[PurchaseOrderID]],Purchase_Order!$A$2:$E$1228,5,0)</f>
        <v>1566</v>
      </c>
      <c r="K1078">
        <f>COUNTIFS(Table37[ProductID],Table8[[#This Row],[ProductID]],Table37[Reputation Test],Table8[[#This Row],[REPUTASI]],Table37[Price],"&lt;"&amp;Table8[[#This Row],[UnitPrice]])</f>
        <v>1</v>
      </c>
      <c r="L1078" s="80" t="str">
        <f>IF(Table8[[#This Row],[test]]&gt;0,"Ada vendor yang menjual produk dengan harga lebih murah","")</f>
        <v>Ada vendor yang menjual produk dengan harga lebih murah</v>
      </c>
    </row>
    <row r="1079" spans="1:12" x14ac:dyDescent="0.25">
      <c r="A1079" s="5">
        <v>773</v>
      </c>
      <c r="B1079" s="5">
        <v>1722</v>
      </c>
      <c r="C1079" s="10">
        <v>44090</v>
      </c>
      <c r="D1079" s="5">
        <v>3</v>
      </c>
      <c r="E1079" s="5">
        <v>323</v>
      </c>
      <c r="F1079" s="40">
        <v>50.263500000000001</v>
      </c>
      <c r="G1079" s="40">
        <v>150.79050000000001</v>
      </c>
      <c r="H1079" t="str">
        <f>VLOOKUP(Table8[[#This Row],[Supplier]],Table37[[Vendor_ID]:[Reputation Test]],12,0)</f>
        <v>A</v>
      </c>
      <c r="I1079">
        <f>VLOOKUP(Table8[[#This Row],[PurchaseOrderID]],Purchase_Order!$A$2:$E$1228,5,0)</f>
        <v>1698</v>
      </c>
      <c r="K1079">
        <f>COUNTIFS(Table37[ProductID],Table8[[#This Row],[ProductID]],Table37[Reputation Test],Table8[[#This Row],[REPUTASI]],Table37[Price],"&lt;"&amp;Table8[[#This Row],[UnitPrice]])</f>
        <v>1</v>
      </c>
      <c r="L1079" s="80" t="str">
        <f>IF(Table8[[#This Row],[test]]&gt;0,"Ada vendor yang menjual produk dengan harga lebih murah","")</f>
        <v>Ada vendor yang menjual produk dengan harga lebih murah</v>
      </c>
    </row>
    <row r="1080" spans="1:12" x14ac:dyDescent="0.25">
      <c r="A1080" s="4">
        <v>774</v>
      </c>
      <c r="B1080" s="4">
        <v>1723</v>
      </c>
      <c r="C1080" s="11">
        <v>44090</v>
      </c>
      <c r="D1080" s="4">
        <v>550</v>
      </c>
      <c r="E1080" s="4">
        <v>523</v>
      </c>
      <c r="F1080" s="41">
        <v>10.731</v>
      </c>
      <c r="G1080" s="41">
        <v>5902.05</v>
      </c>
      <c r="H1080" t="str">
        <f>VLOOKUP(Table8[[#This Row],[Supplier]],Table37[[Vendor_ID]:[Reputation Test]],12,0)</f>
        <v>F</v>
      </c>
      <c r="I1080">
        <f>VLOOKUP(Table8[[#This Row],[PurchaseOrderID]],Purchase_Order!$A$2:$E$1228,5,0)</f>
        <v>1560</v>
      </c>
      <c r="K1080">
        <f>COUNTIFS(Table37[ProductID],Table8[[#This Row],[ProductID]],Table37[Reputation Test],Table8[[#This Row],[REPUTASI]],Table37[Price],"&lt;"&amp;Table8[[#This Row],[UnitPrice]])</f>
        <v>1</v>
      </c>
      <c r="L1080" s="80" t="str">
        <f>IF(Table8[[#This Row],[test]]&gt;0,"Ada vendor yang menjual produk dengan harga lebih murah","")</f>
        <v>Ada vendor yang menjual produk dengan harga lebih murah</v>
      </c>
    </row>
    <row r="1081" spans="1:12" x14ac:dyDescent="0.25">
      <c r="A1081" s="5">
        <v>774</v>
      </c>
      <c r="B1081" s="5">
        <v>1724</v>
      </c>
      <c r="C1081" s="10">
        <v>44090</v>
      </c>
      <c r="D1081" s="5">
        <v>550</v>
      </c>
      <c r="E1081" s="5">
        <v>524</v>
      </c>
      <c r="F1081" s="40">
        <v>14.1225</v>
      </c>
      <c r="G1081" s="40">
        <v>7767.375</v>
      </c>
      <c r="H1081" t="str">
        <f>VLOOKUP(Table8[[#This Row],[Supplier]],Table37[[Vendor_ID]:[Reputation Test]],12,0)</f>
        <v>F</v>
      </c>
      <c r="I1081">
        <f>VLOOKUP(Table8[[#This Row],[PurchaseOrderID]],Purchase_Order!$A$2:$E$1228,5,0)</f>
        <v>1560</v>
      </c>
      <c r="K1081">
        <f>COUNTIFS(Table37[ProductID],Table8[[#This Row],[ProductID]],Table37[Reputation Test],Table8[[#This Row],[REPUTASI]],Table37[Price],"&lt;"&amp;Table8[[#This Row],[UnitPrice]])</f>
        <v>2</v>
      </c>
      <c r="L1081" s="80" t="str">
        <f>IF(Table8[[#This Row],[test]]&gt;0,"Ada vendor yang menjual produk dengan harga lebih murah","")</f>
        <v>Ada vendor yang menjual produk dengan harga lebih murah</v>
      </c>
    </row>
    <row r="1082" spans="1:12" x14ac:dyDescent="0.25">
      <c r="A1082" s="4">
        <v>775</v>
      </c>
      <c r="B1082" s="4">
        <v>1725</v>
      </c>
      <c r="C1082" s="11">
        <v>44090</v>
      </c>
      <c r="D1082" s="4">
        <v>60</v>
      </c>
      <c r="E1082" s="4">
        <v>494</v>
      </c>
      <c r="F1082" s="41">
        <v>53.203499999999998</v>
      </c>
      <c r="G1082" s="41">
        <v>3192.21</v>
      </c>
      <c r="H1082" t="str">
        <f>VLOOKUP(Table8[[#This Row],[Supplier]],Table37[[Vendor_ID]:[Reputation Test]],12,0)</f>
        <v>F</v>
      </c>
      <c r="I1082">
        <f>VLOOKUP(Table8[[#This Row],[PurchaseOrderID]],Purchase_Order!$A$2:$E$1228,5,0)</f>
        <v>1692</v>
      </c>
      <c r="K1082">
        <f>COUNTIFS(Table37[ProductID],Table8[[#This Row],[ProductID]],Table37[Reputation Test],Table8[[#This Row],[REPUTASI]],Table37[Price],"&lt;"&amp;Table8[[#This Row],[UnitPrice]])</f>
        <v>2</v>
      </c>
      <c r="L1082" s="80" t="str">
        <f>IF(Table8[[#This Row],[test]]&gt;0,"Ada vendor yang menjual produk dengan harga lebih murah","")</f>
        <v>Ada vendor yang menjual produk dengan harga lebih murah</v>
      </c>
    </row>
    <row r="1083" spans="1:12" x14ac:dyDescent="0.25">
      <c r="A1083" s="5">
        <v>775</v>
      </c>
      <c r="B1083" s="5">
        <v>1726</v>
      </c>
      <c r="C1083" s="10">
        <v>44090</v>
      </c>
      <c r="D1083" s="5">
        <v>60</v>
      </c>
      <c r="E1083" s="5">
        <v>495</v>
      </c>
      <c r="F1083" s="40">
        <v>63.692999999999998</v>
      </c>
      <c r="G1083" s="40">
        <v>3821.58</v>
      </c>
      <c r="H1083" t="str">
        <f>VLOOKUP(Table8[[#This Row],[Supplier]],Table37[[Vendor_ID]:[Reputation Test]],12,0)</f>
        <v>F</v>
      </c>
      <c r="I1083">
        <f>VLOOKUP(Table8[[#This Row],[PurchaseOrderID]],Purchase_Order!$A$2:$E$1228,5,0)</f>
        <v>1692</v>
      </c>
      <c r="K1083">
        <f>COUNTIFS(Table37[ProductID],Table8[[#This Row],[ProductID]],Table37[Reputation Test],Table8[[#This Row],[REPUTASI]],Table37[Price],"&lt;"&amp;Table8[[#This Row],[UnitPrice]])</f>
        <v>2</v>
      </c>
      <c r="L1083" s="80" t="str">
        <f>IF(Table8[[#This Row],[test]]&gt;0,"Ada vendor yang menjual produk dengan harga lebih murah","")</f>
        <v>Ada vendor yang menjual produk dengan harga lebih murah</v>
      </c>
    </row>
    <row r="1084" spans="1:12" x14ac:dyDescent="0.25">
      <c r="A1084" s="4">
        <v>775</v>
      </c>
      <c r="B1084" s="4">
        <v>1727</v>
      </c>
      <c r="C1084" s="11">
        <v>44090</v>
      </c>
      <c r="D1084" s="4">
        <v>60</v>
      </c>
      <c r="E1084" s="4">
        <v>496</v>
      </c>
      <c r="F1084" s="41">
        <v>48.908999999999999</v>
      </c>
      <c r="G1084" s="41">
        <v>2934.54</v>
      </c>
      <c r="H1084" t="str">
        <f>VLOOKUP(Table8[[#This Row],[Supplier]],Table37[[Vendor_ID]:[Reputation Test]],12,0)</f>
        <v>F</v>
      </c>
      <c r="I1084">
        <f>VLOOKUP(Table8[[#This Row],[PurchaseOrderID]],Purchase_Order!$A$2:$E$1228,5,0)</f>
        <v>1692</v>
      </c>
      <c r="K1084">
        <f>COUNTIFS(Table37[ProductID],Table8[[#This Row],[ProductID]],Table37[Reputation Test],Table8[[#This Row],[REPUTASI]],Table37[Price],"&lt;"&amp;Table8[[#This Row],[UnitPrice]])</f>
        <v>2</v>
      </c>
      <c r="L1084" s="80" t="str">
        <f>IF(Table8[[#This Row],[test]]&gt;0,"Ada vendor yang menjual produk dengan harga lebih murah","")</f>
        <v>Ada vendor yang menjual produk dengan harga lebih murah</v>
      </c>
    </row>
    <row r="1085" spans="1:12" x14ac:dyDescent="0.25">
      <c r="A1085" s="5">
        <v>776</v>
      </c>
      <c r="B1085" s="5">
        <v>1728</v>
      </c>
      <c r="C1085" s="10">
        <v>44090</v>
      </c>
      <c r="D1085" s="5">
        <v>550</v>
      </c>
      <c r="E1085" s="5">
        <v>911</v>
      </c>
      <c r="F1085" s="40">
        <v>21.0945</v>
      </c>
      <c r="G1085" s="40">
        <v>11601.975</v>
      </c>
      <c r="H1085" t="str">
        <f>VLOOKUP(Table8[[#This Row],[Supplier]],Table37[[Vendor_ID]:[Reputation Test]],12,0)</f>
        <v>F</v>
      </c>
      <c r="I1085">
        <f>VLOOKUP(Table8[[#This Row],[PurchaseOrderID]],Purchase_Order!$A$2:$E$1228,5,0)</f>
        <v>1696</v>
      </c>
      <c r="K1085">
        <f>COUNTIFS(Table37[ProductID],Table8[[#This Row],[ProductID]],Table37[Reputation Test],Table8[[#This Row],[REPUTASI]],Table37[Price],"&lt;"&amp;Table8[[#This Row],[UnitPrice]])</f>
        <v>2</v>
      </c>
      <c r="L1085" s="80" t="str">
        <f>IF(Table8[[#This Row],[test]]&gt;0,"Ada vendor yang menjual produk dengan harga lebih murah","")</f>
        <v>Ada vendor yang menjual produk dengan harga lebih murah</v>
      </c>
    </row>
    <row r="1086" spans="1:12" x14ac:dyDescent="0.25">
      <c r="A1086" s="4">
        <v>776</v>
      </c>
      <c r="B1086" s="4">
        <v>1729</v>
      </c>
      <c r="C1086" s="11">
        <v>44090</v>
      </c>
      <c r="D1086" s="4">
        <v>550</v>
      </c>
      <c r="E1086" s="4">
        <v>912</v>
      </c>
      <c r="F1086" s="41">
        <v>30.439499999999999</v>
      </c>
      <c r="G1086" s="41">
        <v>16741.724999999999</v>
      </c>
      <c r="H1086" t="str">
        <f>VLOOKUP(Table8[[#This Row],[Supplier]],Table37[[Vendor_ID]:[Reputation Test]],12,0)</f>
        <v>F</v>
      </c>
      <c r="I1086">
        <f>VLOOKUP(Table8[[#This Row],[PurchaseOrderID]],Purchase_Order!$A$2:$E$1228,5,0)</f>
        <v>1696</v>
      </c>
      <c r="K1086">
        <f>COUNTIFS(Table37[ProductID],Table8[[#This Row],[ProductID]],Table37[Reputation Test],Table8[[#This Row],[REPUTASI]],Table37[Price],"&lt;"&amp;Table8[[#This Row],[UnitPrice]])</f>
        <v>2</v>
      </c>
      <c r="L1086" s="80" t="str">
        <f>IF(Table8[[#This Row],[test]]&gt;0,"Ada vendor yang menjual produk dengan harga lebih murah","")</f>
        <v>Ada vendor yang menjual produk dengan harga lebih murah</v>
      </c>
    </row>
    <row r="1087" spans="1:12" x14ac:dyDescent="0.25">
      <c r="A1087" s="5">
        <v>776</v>
      </c>
      <c r="B1087" s="5">
        <v>1730</v>
      </c>
      <c r="C1087" s="10">
        <v>44090</v>
      </c>
      <c r="D1087" s="5">
        <v>550</v>
      </c>
      <c r="E1087" s="5">
        <v>913</v>
      </c>
      <c r="F1087" s="40">
        <v>40.939500000000002</v>
      </c>
      <c r="G1087" s="40">
        <v>22516.724999999999</v>
      </c>
      <c r="H1087" t="str">
        <f>VLOOKUP(Table8[[#This Row],[Supplier]],Table37[[Vendor_ID]:[Reputation Test]],12,0)</f>
        <v>F</v>
      </c>
      <c r="I1087">
        <f>VLOOKUP(Table8[[#This Row],[PurchaseOrderID]],Purchase_Order!$A$2:$E$1228,5,0)</f>
        <v>1696</v>
      </c>
      <c r="K1087">
        <f>COUNTIFS(Table37[ProductID],Table8[[#This Row],[ProductID]],Table37[Reputation Test],Table8[[#This Row],[REPUTASI]],Table37[Price],"&lt;"&amp;Table8[[#This Row],[UnitPrice]])</f>
        <v>2</v>
      </c>
      <c r="L1087" s="80" t="str">
        <f>IF(Table8[[#This Row],[test]]&gt;0,"Ada vendor yang menjual produk dengan harga lebih murah","")</f>
        <v>Ada vendor yang menjual produk dengan harga lebih murah</v>
      </c>
    </row>
    <row r="1088" spans="1:12" x14ac:dyDescent="0.25">
      <c r="A1088" s="4">
        <v>776</v>
      </c>
      <c r="B1088" s="4">
        <v>1731</v>
      </c>
      <c r="C1088" s="11">
        <v>44090</v>
      </c>
      <c r="D1088" s="4">
        <v>550</v>
      </c>
      <c r="E1088" s="4">
        <v>914</v>
      </c>
      <c r="F1088" s="41">
        <v>21.0945</v>
      </c>
      <c r="G1088" s="41">
        <v>11601.975</v>
      </c>
      <c r="H1088" t="str">
        <f>VLOOKUP(Table8[[#This Row],[Supplier]],Table37[[Vendor_ID]:[Reputation Test]],12,0)</f>
        <v>F</v>
      </c>
      <c r="I1088">
        <f>VLOOKUP(Table8[[#This Row],[PurchaseOrderID]],Purchase_Order!$A$2:$E$1228,5,0)</f>
        <v>1696</v>
      </c>
      <c r="K1088">
        <f>COUNTIFS(Table37[ProductID],Table8[[#This Row],[ProductID]],Table37[Reputation Test],Table8[[#This Row],[REPUTASI]],Table37[Price],"&lt;"&amp;Table8[[#This Row],[UnitPrice]])</f>
        <v>2</v>
      </c>
      <c r="L1088" s="80" t="str">
        <f>IF(Table8[[#This Row],[test]]&gt;0,"Ada vendor yang menjual produk dengan harga lebih murah","")</f>
        <v>Ada vendor yang menjual produk dengan harga lebih murah</v>
      </c>
    </row>
    <row r="1089" spans="1:12" x14ac:dyDescent="0.25">
      <c r="A1089" s="5">
        <v>777</v>
      </c>
      <c r="B1089" s="5">
        <v>1732</v>
      </c>
      <c r="C1089" s="10">
        <v>44090</v>
      </c>
      <c r="D1089" s="5">
        <v>60</v>
      </c>
      <c r="E1089" s="5">
        <v>506</v>
      </c>
      <c r="F1089" s="40">
        <v>9.1980000000000004</v>
      </c>
      <c r="G1089" s="40">
        <v>551.88</v>
      </c>
      <c r="H1089" t="str">
        <f>VLOOKUP(Table8[[#This Row],[Supplier]],Table37[[Vendor_ID]:[Reputation Test]],12,0)</f>
        <v>F</v>
      </c>
      <c r="I1089">
        <f>VLOOKUP(Table8[[#This Row],[PurchaseOrderID]],Purchase_Order!$A$2:$E$1228,5,0)</f>
        <v>1504</v>
      </c>
      <c r="K1089">
        <f>COUNTIFS(Table37[ProductID],Table8[[#This Row],[ProductID]],Table37[Reputation Test],Table8[[#This Row],[REPUTASI]],Table37[Price],"&lt;"&amp;Table8[[#This Row],[UnitPrice]])</f>
        <v>1</v>
      </c>
      <c r="L1089" s="80" t="str">
        <f>IF(Table8[[#This Row],[test]]&gt;0,"Ada vendor yang menjual produk dengan harga lebih murah","")</f>
        <v>Ada vendor yang menjual produk dengan harga lebih murah</v>
      </c>
    </row>
    <row r="1090" spans="1:12" x14ac:dyDescent="0.25">
      <c r="A1090" s="4">
        <v>778</v>
      </c>
      <c r="B1090" s="4">
        <v>1733</v>
      </c>
      <c r="C1090" s="11">
        <v>44090</v>
      </c>
      <c r="D1090" s="4">
        <v>550</v>
      </c>
      <c r="E1090" s="4">
        <v>351</v>
      </c>
      <c r="F1090" s="41">
        <v>5.7750000000000004</v>
      </c>
      <c r="G1090" s="41">
        <v>3176.25</v>
      </c>
      <c r="H1090" t="str">
        <f>VLOOKUP(Table8[[#This Row],[Supplier]],Table37[[Vendor_ID]:[Reputation Test]],12,0)</f>
        <v>F</v>
      </c>
      <c r="I1090">
        <f>VLOOKUP(Table8[[#This Row],[PurchaseOrderID]],Purchase_Order!$A$2:$E$1228,5,0)</f>
        <v>1544</v>
      </c>
      <c r="K1090">
        <f>COUNTIFS(Table37[ProductID],Table8[[#This Row],[ProductID]],Table37[Reputation Test],Table8[[#This Row],[REPUTASI]],Table37[Price],"&lt;"&amp;Table8[[#This Row],[UnitPrice]])</f>
        <v>1</v>
      </c>
      <c r="L1090" s="80" t="str">
        <f>IF(Table8[[#This Row],[test]]&gt;0,"Ada vendor yang menjual produk dengan harga lebih murah","")</f>
        <v>Ada vendor yang menjual produk dengan harga lebih murah</v>
      </c>
    </row>
    <row r="1091" spans="1:12" x14ac:dyDescent="0.25">
      <c r="A1091" s="5">
        <v>778</v>
      </c>
      <c r="B1091" s="5">
        <v>1734</v>
      </c>
      <c r="C1091" s="10">
        <v>44090</v>
      </c>
      <c r="D1091" s="5">
        <v>550</v>
      </c>
      <c r="E1091" s="5">
        <v>352</v>
      </c>
      <c r="F1091" s="40">
        <v>1.155</v>
      </c>
      <c r="G1091" s="40">
        <v>635.25</v>
      </c>
      <c r="H1091" t="str">
        <f>VLOOKUP(Table8[[#This Row],[Supplier]],Table37[[Vendor_ID]:[Reputation Test]],12,0)</f>
        <v>F</v>
      </c>
      <c r="I1091">
        <f>VLOOKUP(Table8[[#This Row],[PurchaseOrderID]],Purchase_Order!$A$2:$E$1228,5,0)</f>
        <v>1544</v>
      </c>
      <c r="K1091">
        <f>COUNTIFS(Table37[ProductID],Table8[[#This Row],[ProductID]],Table37[Reputation Test],Table8[[#This Row],[REPUTASI]],Table37[Price],"&lt;"&amp;Table8[[#This Row],[UnitPrice]])</f>
        <v>1</v>
      </c>
      <c r="L1091" s="80" t="str">
        <f>IF(Table8[[#This Row],[test]]&gt;0,"Ada vendor yang menjual produk dengan harga lebih murah","")</f>
        <v>Ada vendor yang menjual produk dengan harga lebih murah</v>
      </c>
    </row>
    <row r="1092" spans="1:12" x14ac:dyDescent="0.25">
      <c r="A1092" s="4">
        <v>778</v>
      </c>
      <c r="B1092" s="4">
        <v>1735</v>
      </c>
      <c r="C1092" s="11">
        <v>44090</v>
      </c>
      <c r="D1092" s="4">
        <v>550</v>
      </c>
      <c r="E1092" s="4">
        <v>679</v>
      </c>
      <c r="F1092" s="41">
        <v>5.7750000000000004</v>
      </c>
      <c r="G1092" s="41">
        <v>3176.25</v>
      </c>
      <c r="H1092" t="str">
        <f>VLOOKUP(Table8[[#This Row],[Supplier]],Table37[[Vendor_ID]:[Reputation Test]],12,0)</f>
        <v>F</v>
      </c>
      <c r="I1092">
        <f>VLOOKUP(Table8[[#This Row],[PurchaseOrderID]],Purchase_Order!$A$2:$E$1228,5,0)</f>
        <v>1544</v>
      </c>
      <c r="K1092">
        <f>COUNTIFS(Table37[ProductID],Table8[[#This Row],[ProductID]],Table37[Reputation Test],Table8[[#This Row],[REPUTASI]],Table37[Price],"&lt;"&amp;Table8[[#This Row],[UnitPrice]])</f>
        <v>1</v>
      </c>
      <c r="L1092" s="80" t="str">
        <f>IF(Table8[[#This Row],[test]]&gt;0,"Ada vendor yang menjual produk dengan harga lebih murah","")</f>
        <v>Ada vendor yang menjual produk dengan harga lebih murah</v>
      </c>
    </row>
    <row r="1093" spans="1:12" x14ac:dyDescent="0.25">
      <c r="A1093" s="5">
        <v>779</v>
      </c>
      <c r="B1093" s="5">
        <v>1736</v>
      </c>
      <c r="C1093" s="10">
        <v>44090</v>
      </c>
      <c r="D1093" s="5">
        <v>550</v>
      </c>
      <c r="E1093" s="5">
        <v>507</v>
      </c>
      <c r="F1093" s="40">
        <v>23.393999999999998</v>
      </c>
      <c r="G1093" s="40">
        <v>12866.7</v>
      </c>
      <c r="H1093" t="str">
        <f>VLOOKUP(Table8[[#This Row],[Supplier]],Table37[[Vendor_ID]:[Reputation Test]],12,0)</f>
        <v>B</v>
      </c>
      <c r="I1093">
        <f>VLOOKUP(Table8[[#This Row],[PurchaseOrderID]],Purchase_Order!$A$2:$E$1228,5,0)</f>
        <v>1530</v>
      </c>
      <c r="K1093">
        <f>COUNTIFS(Table37[ProductID],Table8[[#This Row],[ProductID]],Table37[Reputation Test],Table8[[#This Row],[REPUTASI]],Table37[Price],"&lt;"&amp;Table8[[#This Row],[UnitPrice]])</f>
        <v>1</v>
      </c>
      <c r="L1093" s="80" t="str">
        <f>IF(Table8[[#This Row],[test]]&gt;0,"Ada vendor yang menjual produk dengan harga lebih murah","")</f>
        <v>Ada vendor yang menjual produk dengan harga lebih murah</v>
      </c>
    </row>
    <row r="1094" spans="1:12" x14ac:dyDescent="0.25">
      <c r="A1094" s="4">
        <v>779</v>
      </c>
      <c r="B1094" s="4">
        <v>1737</v>
      </c>
      <c r="C1094" s="11">
        <v>44090</v>
      </c>
      <c r="D1094" s="4">
        <v>550</v>
      </c>
      <c r="E1094" s="4">
        <v>508</v>
      </c>
      <c r="F1094" s="41">
        <v>27.6465</v>
      </c>
      <c r="G1094" s="41">
        <v>15205.575000000001</v>
      </c>
      <c r="H1094" t="str">
        <f>VLOOKUP(Table8[[#This Row],[Supplier]],Table37[[Vendor_ID]:[Reputation Test]],12,0)</f>
        <v>B</v>
      </c>
      <c r="I1094">
        <f>VLOOKUP(Table8[[#This Row],[PurchaseOrderID]],Purchase_Order!$A$2:$E$1228,5,0)</f>
        <v>1530</v>
      </c>
      <c r="K1094">
        <f>COUNTIFS(Table37[ProductID],Table8[[#This Row],[ProductID]],Table37[Reputation Test],Table8[[#This Row],[REPUTASI]],Table37[Price],"&lt;"&amp;Table8[[#This Row],[UnitPrice]])</f>
        <v>1</v>
      </c>
      <c r="L1094" s="80" t="str">
        <f>IF(Table8[[#This Row],[test]]&gt;0,"Ada vendor yang menjual produk dengan harga lebih murah","")</f>
        <v>Ada vendor yang menjual produk dengan harga lebih murah</v>
      </c>
    </row>
    <row r="1095" spans="1:12" x14ac:dyDescent="0.25">
      <c r="A1095" s="5">
        <v>780</v>
      </c>
      <c r="B1095" s="5">
        <v>1738</v>
      </c>
      <c r="C1095" s="10">
        <v>44090</v>
      </c>
      <c r="D1095" s="5">
        <v>550</v>
      </c>
      <c r="E1095" s="5">
        <v>355</v>
      </c>
      <c r="F1095" s="40">
        <v>1.365</v>
      </c>
      <c r="G1095" s="40">
        <v>750.75</v>
      </c>
      <c r="H1095" t="str">
        <f>VLOOKUP(Table8[[#This Row],[Supplier]],Table37[[Vendor_ID]:[Reputation Test]],12,0)</f>
        <v>B</v>
      </c>
      <c r="I1095">
        <f>VLOOKUP(Table8[[#This Row],[PurchaseOrderID]],Purchase_Order!$A$2:$E$1228,5,0)</f>
        <v>1508</v>
      </c>
      <c r="K1095">
        <f>COUNTIFS(Table37[ProductID],Table8[[#This Row],[ProductID]],Table37[Reputation Test],Table8[[#This Row],[REPUTASI]],Table37[Price],"&lt;"&amp;Table8[[#This Row],[UnitPrice]])</f>
        <v>1</v>
      </c>
      <c r="L1095" s="80" t="str">
        <f>IF(Table8[[#This Row],[test]]&gt;0,"Ada vendor yang menjual produk dengan harga lebih murah","")</f>
        <v>Ada vendor yang menjual produk dengan harga lebih murah</v>
      </c>
    </row>
    <row r="1096" spans="1:12" x14ac:dyDescent="0.25">
      <c r="A1096" s="4">
        <v>780</v>
      </c>
      <c r="B1096" s="4">
        <v>1739</v>
      </c>
      <c r="C1096" s="11">
        <v>44090</v>
      </c>
      <c r="D1096" s="4">
        <v>550</v>
      </c>
      <c r="E1096" s="4">
        <v>940</v>
      </c>
      <c r="F1096" s="41">
        <v>62.9895</v>
      </c>
      <c r="G1096" s="41">
        <v>34644.224999999999</v>
      </c>
      <c r="H1096" t="str">
        <f>VLOOKUP(Table8[[#This Row],[Supplier]],Table37[[Vendor_ID]:[Reputation Test]],12,0)</f>
        <v>B</v>
      </c>
      <c r="I1096">
        <f>VLOOKUP(Table8[[#This Row],[PurchaseOrderID]],Purchase_Order!$A$2:$E$1228,5,0)</f>
        <v>1508</v>
      </c>
      <c r="K1096">
        <f>COUNTIFS(Table37[ProductID],Table8[[#This Row],[ProductID]],Table37[Reputation Test],Table8[[#This Row],[REPUTASI]],Table37[Price],"&lt;"&amp;Table8[[#This Row],[UnitPrice]])</f>
        <v>1</v>
      </c>
      <c r="L1096" s="80" t="str">
        <f>IF(Table8[[#This Row],[test]]&gt;0,"Ada vendor yang menjual produk dengan harga lebih murah","")</f>
        <v>Ada vendor yang menjual produk dengan harga lebih murah</v>
      </c>
    </row>
    <row r="1097" spans="1:12" x14ac:dyDescent="0.25">
      <c r="A1097" s="5">
        <v>780</v>
      </c>
      <c r="B1097" s="5">
        <v>1740</v>
      </c>
      <c r="C1097" s="10">
        <v>44090</v>
      </c>
      <c r="D1097" s="5">
        <v>550</v>
      </c>
      <c r="E1097" s="5">
        <v>535</v>
      </c>
      <c r="F1097" s="40">
        <v>3.4860000000000002</v>
      </c>
      <c r="G1097" s="40">
        <v>1917.3</v>
      </c>
      <c r="H1097" t="str">
        <f>VLOOKUP(Table8[[#This Row],[Supplier]],Table37[[Vendor_ID]:[Reputation Test]],12,0)</f>
        <v>B</v>
      </c>
      <c r="I1097">
        <f>VLOOKUP(Table8[[#This Row],[PurchaseOrderID]],Purchase_Order!$A$2:$E$1228,5,0)</f>
        <v>1508</v>
      </c>
      <c r="K1097">
        <f>COUNTIFS(Table37[ProductID],Table8[[#This Row],[ProductID]],Table37[Reputation Test],Table8[[#This Row],[REPUTASI]],Table37[Price],"&lt;"&amp;Table8[[#This Row],[UnitPrice]])</f>
        <v>1</v>
      </c>
      <c r="L1097" s="80" t="str">
        <f>IF(Table8[[#This Row],[test]]&gt;0,"Ada vendor yang menjual produk dengan harga lebih murah","")</f>
        <v>Ada vendor yang menjual produk dengan harga lebih murah</v>
      </c>
    </row>
    <row r="1098" spans="1:12" x14ac:dyDescent="0.25">
      <c r="A1098" s="4">
        <v>781</v>
      </c>
      <c r="B1098" s="4">
        <v>1741</v>
      </c>
      <c r="C1098" s="11">
        <v>44090</v>
      </c>
      <c r="D1098" s="4">
        <v>550</v>
      </c>
      <c r="E1098" s="4">
        <v>351</v>
      </c>
      <c r="F1098" s="41">
        <v>6.1950000000000003</v>
      </c>
      <c r="G1098" s="41">
        <v>3407.25</v>
      </c>
      <c r="H1098" t="str">
        <f>VLOOKUP(Table8[[#This Row],[Supplier]],Table37[[Vendor_ID]:[Reputation Test]],12,0)</f>
        <v>F</v>
      </c>
      <c r="I1098">
        <f>VLOOKUP(Table8[[#This Row],[PurchaseOrderID]],Purchase_Order!$A$2:$E$1228,5,0)</f>
        <v>1694</v>
      </c>
      <c r="K1098">
        <f>COUNTIFS(Table37[ProductID],Table8[[#This Row],[ProductID]],Table37[Reputation Test],Table8[[#This Row],[REPUTASI]],Table37[Price],"&lt;"&amp;Table8[[#This Row],[UnitPrice]])</f>
        <v>2</v>
      </c>
      <c r="L1098" s="80" t="str">
        <f>IF(Table8[[#This Row],[test]]&gt;0,"Ada vendor yang menjual produk dengan harga lebih murah","")</f>
        <v>Ada vendor yang menjual produk dengan harga lebih murah</v>
      </c>
    </row>
    <row r="1099" spans="1:12" x14ac:dyDescent="0.25">
      <c r="A1099" s="5">
        <v>781</v>
      </c>
      <c r="B1099" s="5">
        <v>1742</v>
      </c>
      <c r="C1099" s="10">
        <v>44090</v>
      </c>
      <c r="D1099" s="5">
        <v>550</v>
      </c>
      <c r="E1099" s="5">
        <v>352</v>
      </c>
      <c r="F1099" s="40">
        <v>1.47</v>
      </c>
      <c r="G1099" s="40">
        <v>808.5</v>
      </c>
      <c r="H1099" t="str">
        <f>VLOOKUP(Table8[[#This Row],[Supplier]],Table37[[Vendor_ID]:[Reputation Test]],12,0)</f>
        <v>F</v>
      </c>
      <c r="I1099">
        <f>VLOOKUP(Table8[[#This Row],[PurchaseOrderID]],Purchase_Order!$A$2:$E$1228,5,0)</f>
        <v>1694</v>
      </c>
      <c r="K1099">
        <f>COUNTIFS(Table37[ProductID],Table8[[#This Row],[ProductID]],Table37[Reputation Test],Table8[[#This Row],[REPUTASI]],Table37[Price],"&lt;"&amp;Table8[[#This Row],[UnitPrice]])</f>
        <v>2</v>
      </c>
      <c r="L1099" s="80" t="str">
        <f>IF(Table8[[#This Row],[test]]&gt;0,"Ada vendor yang menjual produk dengan harga lebih murah","")</f>
        <v>Ada vendor yang menjual produk dengan harga lebih murah</v>
      </c>
    </row>
    <row r="1100" spans="1:12" x14ac:dyDescent="0.25">
      <c r="A1100" s="4">
        <v>781</v>
      </c>
      <c r="B1100" s="4">
        <v>1743</v>
      </c>
      <c r="C1100" s="11">
        <v>44090</v>
      </c>
      <c r="D1100" s="4">
        <v>550</v>
      </c>
      <c r="E1100" s="4">
        <v>679</v>
      </c>
      <c r="F1100" s="41">
        <v>6.1950000000000003</v>
      </c>
      <c r="G1100" s="41">
        <v>3407.25</v>
      </c>
      <c r="H1100" t="str">
        <f>VLOOKUP(Table8[[#This Row],[Supplier]],Table37[[Vendor_ID]:[Reputation Test]],12,0)</f>
        <v>F</v>
      </c>
      <c r="I1100">
        <f>VLOOKUP(Table8[[#This Row],[PurchaseOrderID]],Purchase_Order!$A$2:$E$1228,5,0)</f>
        <v>1694</v>
      </c>
      <c r="K1100">
        <f>COUNTIFS(Table37[ProductID],Table8[[#This Row],[ProductID]],Table37[Reputation Test],Table8[[#This Row],[REPUTASI]],Table37[Price],"&lt;"&amp;Table8[[#This Row],[UnitPrice]])</f>
        <v>2</v>
      </c>
      <c r="L1100" s="80" t="str">
        <f>IF(Table8[[#This Row],[test]]&gt;0,"Ada vendor yang menjual produk dengan harga lebih murah","")</f>
        <v>Ada vendor yang menjual produk dengan harga lebih murah</v>
      </c>
    </row>
    <row r="1101" spans="1:12" x14ac:dyDescent="0.25">
      <c r="A1101" s="5">
        <v>782</v>
      </c>
      <c r="B1101" s="5">
        <v>1744</v>
      </c>
      <c r="C1101" s="10">
        <v>44090</v>
      </c>
      <c r="D1101" s="5">
        <v>550</v>
      </c>
      <c r="E1101" s="5">
        <v>507</v>
      </c>
      <c r="F1101" s="40">
        <v>22.165500000000002</v>
      </c>
      <c r="G1101" s="40">
        <v>12191.025</v>
      </c>
      <c r="H1101" t="str">
        <f>VLOOKUP(Table8[[#This Row],[Supplier]],Table37[[Vendor_ID]:[Reputation Test]],12,0)</f>
        <v>F</v>
      </c>
      <c r="I1101">
        <f>VLOOKUP(Table8[[#This Row],[PurchaseOrderID]],Purchase_Order!$A$2:$E$1228,5,0)</f>
        <v>1624</v>
      </c>
      <c r="K1101">
        <f>COUNTIFS(Table37[ProductID],Table8[[#This Row],[ProductID]],Table37[Reputation Test],Table8[[#This Row],[REPUTASI]],Table37[Price],"&lt;"&amp;Table8[[#This Row],[UnitPrice]])</f>
        <v>1</v>
      </c>
      <c r="L1101" s="80" t="str">
        <f>IF(Table8[[#This Row],[test]]&gt;0,"Ada vendor yang menjual produk dengan harga lebih murah","")</f>
        <v>Ada vendor yang menjual produk dengan harga lebih murah</v>
      </c>
    </row>
    <row r="1102" spans="1:12" x14ac:dyDescent="0.25">
      <c r="A1102" s="4">
        <v>782</v>
      </c>
      <c r="B1102" s="4">
        <v>1745</v>
      </c>
      <c r="C1102" s="11">
        <v>44090</v>
      </c>
      <c r="D1102" s="4">
        <v>550</v>
      </c>
      <c r="E1102" s="4">
        <v>508</v>
      </c>
      <c r="F1102" s="41">
        <v>29.284500000000001</v>
      </c>
      <c r="G1102" s="41">
        <v>16106.475</v>
      </c>
      <c r="H1102" t="str">
        <f>VLOOKUP(Table8[[#This Row],[Supplier]],Table37[[Vendor_ID]:[Reputation Test]],12,0)</f>
        <v>F</v>
      </c>
      <c r="I1102">
        <f>VLOOKUP(Table8[[#This Row],[PurchaseOrderID]],Purchase_Order!$A$2:$E$1228,5,0)</f>
        <v>1624</v>
      </c>
      <c r="K1102">
        <f>COUNTIFS(Table37[ProductID],Table8[[#This Row],[ProductID]],Table37[Reputation Test],Table8[[#This Row],[REPUTASI]],Table37[Price],"&lt;"&amp;Table8[[#This Row],[UnitPrice]])</f>
        <v>1</v>
      </c>
      <c r="L1102" s="80" t="str">
        <f>IF(Table8[[#This Row],[test]]&gt;0,"Ada vendor yang menjual produk dengan harga lebih murah","")</f>
        <v>Ada vendor yang menjual produk dengan harga lebih murah</v>
      </c>
    </row>
    <row r="1103" spans="1:12" x14ac:dyDescent="0.25">
      <c r="A1103" s="5">
        <v>783</v>
      </c>
      <c r="B1103" s="5">
        <v>1746</v>
      </c>
      <c r="C1103" s="10">
        <v>44090</v>
      </c>
      <c r="D1103" s="5">
        <v>3</v>
      </c>
      <c r="E1103" s="5">
        <v>491</v>
      </c>
      <c r="F1103" s="40">
        <v>19.9815</v>
      </c>
      <c r="G1103" s="40">
        <v>59.944499999999998</v>
      </c>
      <c r="H1103" t="str">
        <f>VLOOKUP(Table8[[#This Row],[Supplier]],Table37[[Vendor_ID]:[Reputation Test]],12,0)</f>
        <v>A</v>
      </c>
      <c r="I1103">
        <f>VLOOKUP(Table8[[#This Row],[PurchaseOrderID]],Purchase_Order!$A$2:$E$1228,5,0)</f>
        <v>1548</v>
      </c>
      <c r="K1103">
        <f>COUNTIFS(Table37[ProductID],Table8[[#This Row],[ProductID]],Table37[Reputation Test],Table8[[#This Row],[REPUTASI]],Table37[Price],"&lt;"&amp;Table8[[#This Row],[UnitPrice]])</f>
        <v>2</v>
      </c>
      <c r="L1103" s="80" t="str">
        <f>IF(Table8[[#This Row],[test]]&gt;0,"Ada vendor yang menjual produk dengan harga lebih murah","")</f>
        <v>Ada vendor yang menjual produk dengan harga lebih murah</v>
      </c>
    </row>
    <row r="1104" spans="1:12" x14ac:dyDescent="0.25">
      <c r="A1104" s="4">
        <v>784</v>
      </c>
      <c r="B1104" s="4">
        <v>1747</v>
      </c>
      <c r="C1104" s="11">
        <v>44090</v>
      </c>
      <c r="D1104" s="4">
        <v>3</v>
      </c>
      <c r="E1104" s="4">
        <v>341</v>
      </c>
      <c r="F1104" s="41">
        <v>41.170499999999997</v>
      </c>
      <c r="G1104" s="41">
        <v>123.5115</v>
      </c>
      <c r="H1104" t="str">
        <f>VLOOKUP(Table8[[#This Row],[Supplier]],Table37[[Vendor_ID]:[Reputation Test]],12,0)</f>
        <v>A</v>
      </c>
      <c r="I1104">
        <f>VLOOKUP(Table8[[#This Row],[PurchaseOrderID]],Purchase_Order!$A$2:$E$1228,5,0)</f>
        <v>1598</v>
      </c>
      <c r="K1104">
        <f>COUNTIFS(Table37[ProductID],Table8[[#This Row],[ProductID]],Table37[Reputation Test],Table8[[#This Row],[REPUTASI]],Table37[Price],"&lt;"&amp;Table8[[#This Row],[UnitPrice]])</f>
        <v>1</v>
      </c>
      <c r="L1104" s="80" t="str">
        <f>IF(Table8[[#This Row],[test]]&gt;0,"Ada vendor yang menjual produk dengan harga lebih murah","")</f>
        <v>Ada vendor yang menjual produk dengan harga lebih murah</v>
      </c>
    </row>
    <row r="1105" spans="1:12" x14ac:dyDescent="0.25">
      <c r="A1105" s="5">
        <v>784</v>
      </c>
      <c r="B1105" s="5">
        <v>1748</v>
      </c>
      <c r="C1105" s="10">
        <v>44090</v>
      </c>
      <c r="D1105" s="5">
        <v>3</v>
      </c>
      <c r="E1105" s="5">
        <v>342</v>
      </c>
      <c r="F1105" s="40">
        <v>39.070500000000003</v>
      </c>
      <c r="G1105" s="40">
        <v>117.2115</v>
      </c>
      <c r="H1105" t="str">
        <f>VLOOKUP(Table8[[#This Row],[Supplier]],Table37[[Vendor_ID]:[Reputation Test]],12,0)</f>
        <v>A</v>
      </c>
      <c r="I1105">
        <f>VLOOKUP(Table8[[#This Row],[PurchaseOrderID]],Purchase_Order!$A$2:$E$1228,5,0)</f>
        <v>1598</v>
      </c>
      <c r="K1105">
        <f>COUNTIFS(Table37[ProductID],Table8[[#This Row],[ProductID]],Table37[Reputation Test],Table8[[#This Row],[REPUTASI]],Table37[Price],"&lt;"&amp;Table8[[#This Row],[UnitPrice]])</f>
        <v>1</v>
      </c>
      <c r="L1105" s="80" t="str">
        <f>IF(Table8[[#This Row],[test]]&gt;0,"Ada vendor yang menjual produk dengan harga lebih murah","")</f>
        <v>Ada vendor yang menjual produk dengan harga lebih murah</v>
      </c>
    </row>
    <row r="1106" spans="1:12" x14ac:dyDescent="0.25">
      <c r="A1106" s="4">
        <v>785</v>
      </c>
      <c r="B1106" s="4">
        <v>1749</v>
      </c>
      <c r="C1106" s="11">
        <v>44090</v>
      </c>
      <c r="D1106" s="4">
        <v>550</v>
      </c>
      <c r="E1106" s="4">
        <v>935</v>
      </c>
      <c r="F1106" s="41">
        <v>31.4895</v>
      </c>
      <c r="G1106" s="41">
        <v>17319.224999999999</v>
      </c>
      <c r="H1106" t="str">
        <f>VLOOKUP(Table8[[#This Row],[Supplier]],Table37[[Vendor_ID]:[Reputation Test]],12,0)</f>
        <v>F</v>
      </c>
      <c r="I1106">
        <f>VLOOKUP(Table8[[#This Row],[PurchaseOrderID]],Purchase_Order!$A$2:$E$1228,5,0)</f>
        <v>1658</v>
      </c>
      <c r="K1106">
        <f>COUNTIFS(Table37[ProductID],Table8[[#This Row],[ProductID]],Table37[Reputation Test],Table8[[#This Row],[REPUTASI]],Table37[Price],"&lt;"&amp;Table8[[#This Row],[UnitPrice]])</f>
        <v>2</v>
      </c>
      <c r="L1106" s="80" t="str">
        <f>IF(Table8[[#This Row],[test]]&gt;0,"Ada vendor yang menjual produk dengan harga lebih murah","")</f>
        <v>Ada vendor yang menjual produk dengan harga lebih murah</v>
      </c>
    </row>
    <row r="1107" spans="1:12" x14ac:dyDescent="0.25">
      <c r="A1107" s="5">
        <v>785</v>
      </c>
      <c r="B1107" s="5">
        <v>1750</v>
      </c>
      <c r="C1107" s="10">
        <v>44090</v>
      </c>
      <c r="D1107" s="5">
        <v>550</v>
      </c>
      <c r="E1107" s="5">
        <v>936</v>
      </c>
      <c r="F1107" s="40">
        <v>48.289499999999997</v>
      </c>
      <c r="G1107" s="40">
        <v>26559.224999999999</v>
      </c>
      <c r="H1107" t="str">
        <f>VLOOKUP(Table8[[#This Row],[Supplier]],Table37[[Vendor_ID]:[Reputation Test]],12,0)</f>
        <v>F</v>
      </c>
      <c r="I1107">
        <f>VLOOKUP(Table8[[#This Row],[PurchaseOrderID]],Purchase_Order!$A$2:$E$1228,5,0)</f>
        <v>1658</v>
      </c>
      <c r="K1107">
        <f>COUNTIFS(Table37[ProductID],Table8[[#This Row],[ProductID]],Table37[Reputation Test],Table8[[#This Row],[REPUTASI]],Table37[Price],"&lt;"&amp;Table8[[#This Row],[UnitPrice]])</f>
        <v>2</v>
      </c>
      <c r="L1107" s="80" t="str">
        <f>IF(Table8[[#This Row],[test]]&gt;0,"Ada vendor yang menjual produk dengan harga lebih murah","")</f>
        <v>Ada vendor yang menjual produk dengan harga lebih murah</v>
      </c>
    </row>
    <row r="1108" spans="1:12" x14ac:dyDescent="0.25">
      <c r="A1108" s="4">
        <v>786</v>
      </c>
      <c r="B1108" s="4">
        <v>1751</v>
      </c>
      <c r="C1108" s="11">
        <v>44090</v>
      </c>
      <c r="D1108" s="4">
        <v>3</v>
      </c>
      <c r="E1108" s="4">
        <v>388</v>
      </c>
      <c r="F1108" s="41">
        <v>39.070500000000003</v>
      </c>
      <c r="G1108" s="41">
        <v>117.2115</v>
      </c>
      <c r="H1108" t="str">
        <f>VLOOKUP(Table8[[#This Row],[Supplier]],Table37[[Vendor_ID]:[Reputation Test]],12,0)</f>
        <v>A</v>
      </c>
      <c r="I1108">
        <f>VLOOKUP(Table8[[#This Row],[PurchaseOrderID]],Purchase_Order!$A$2:$E$1228,5,0)</f>
        <v>1536</v>
      </c>
      <c r="K1108">
        <f>COUNTIFS(Table37[ProductID],Table8[[#This Row],[ProductID]],Table37[Reputation Test],Table8[[#This Row],[REPUTASI]],Table37[Price],"&lt;"&amp;Table8[[#This Row],[UnitPrice]])</f>
        <v>1</v>
      </c>
      <c r="L1108" s="80" t="str">
        <f>IF(Table8[[#This Row],[test]]&gt;0,"Ada vendor yang menjual produk dengan harga lebih murah","")</f>
        <v>Ada vendor yang menjual produk dengan harga lebih murah</v>
      </c>
    </row>
    <row r="1109" spans="1:12" x14ac:dyDescent="0.25">
      <c r="A1109" s="5">
        <v>786</v>
      </c>
      <c r="B1109" s="5">
        <v>1752</v>
      </c>
      <c r="C1109" s="10">
        <v>44090</v>
      </c>
      <c r="D1109" s="5">
        <v>3</v>
      </c>
      <c r="E1109" s="5">
        <v>389</v>
      </c>
      <c r="F1109" s="40">
        <v>43.344000000000001</v>
      </c>
      <c r="G1109" s="40">
        <v>130.03200000000001</v>
      </c>
      <c r="H1109" t="str">
        <f>VLOOKUP(Table8[[#This Row],[Supplier]],Table37[[Vendor_ID]:[Reputation Test]],12,0)</f>
        <v>A</v>
      </c>
      <c r="I1109">
        <f>VLOOKUP(Table8[[#This Row],[PurchaseOrderID]],Purchase_Order!$A$2:$E$1228,5,0)</f>
        <v>1536</v>
      </c>
      <c r="K1109">
        <f>COUNTIFS(Table37[ProductID],Table8[[#This Row],[ProductID]],Table37[Reputation Test],Table8[[#This Row],[REPUTASI]],Table37[Price],"&lt;"&amp;Table8[[#This Row],[UnitPrice]])</f>
        <v>1</v>
      </c>
      <c r="L1109" s="80" t="str">
        <f>IF(Table8[[#This Row],[test]]&gt;0,"Ada vendor yang menjual produk dengan harga lebih murah","")</f>
        <v>Ada vendor yang menjual produk dengan harga lebih murah</v>
      </c>
    </row>
    <row r="1110" spans="1:12" x14ac:dyDescent="0.25">
      <c r="A1110" s="4">
        <v>786</v>
      </c>
      <c r="B1110" s="4">
        <v>1753</v>
      </c>
      <c r="C1110" s="11">
        <v>44090</v>
      </c>
      <c r="D1110" s="4">
        <v>3</v>
      </c>
      <c r="E1110" s="4">
        <v>390</v>
      </c>
      <c r="F1110" s="41">
        <v>39.070500000000003</v>
      </c>
      <c r="G1110" s="41">
        <v>117.2115</v>
      </c>
      <c r="H1110" t="str">
        <f>VLOOKUP(Table8[[#This Row],[Supplier]],Table37[[Vendor_ID]:[Reputation Test]],12,0)</f>
        <v>A</v>
      </c>
      <c r="I1110">
        <f>VLOOKUP(Table8[[#This Row],[PurchaseOrderID]],Purchase_Order!$A$2:$E$1228,5,0)</f>
        <v>1536</v>
      </c>
      <c r="K1110">
        <f>COUNTIFS(Table37[ProductID],Table8[[#This Row],[ProductID]],Table37[Reputation Test],Table8[[#This Row],[REPUTASI]],Table37[Price],"&lt;"&amp;Table8[[#This Row],[UnitPrice]])</f>
        <v>1</v>
      </c>
      <c r="L1110" s="80" t="str">
        <f>IF(Table8[[#This Row],[test]]&gt;0,"Ada vendor yang menjual produk dengan harga lebih murah","")</f>
        <v>Ada vendor yang menjual produk dengan harga lebih murah</v>
      </c>
    </row>
    <row r="1111" spans="1:12" x14ac:dyDescent="0.25">
      <c r="A1111" s="5">
        <v>786</v>
      </c>
      <c r="B1111" s="5">
        <v>1754</v>
      </c>
      <c r="C1111" s="10">
        <v>44090</v>
      </c>
      <c r="D1111" s="5">
        <v>3</v>
      </c>
      <c r="E1111" s="5">
        <v>391</v>
      </c>
      <c r="F1111" s="40">
        <v>36.970500000000001</v>
      </c>
      <c r="G1111" s="40">
        <v>110.9115</v>
      </c>
      <c r="H1111" t="str">
        <f>VLOOKUP(Table8[[#This Row],[Supplier]],Table37[[Vendor_ID]:[Reputation Test]],12,0)</f>
        <v>A</v>
      </c>
      <c r="I1111">
        <f>VLOOKUP(Table8[[#This Row],[PurchaseOrderID]],Purchase_Order!$A$2:$E$1228,5,0)</f>
        <v>1536</v>
      </c>
      <c r="K1111">
        <f>COUNTIFS(Table37[ProductID],Table8[[#This Row],[ProductID]],Table37[Reputation Test],Table8[[#This Row],[REPUTASI]],Table37[Price],"&lt;"&amp;Table8[[#This Row],[UnitPrice]])</f>
        <v>1</v>
      </c>
      <c r="L1111" s="80" t="str">
        <f>IF(Table8[[#This Row],[test]]&gt;0,"Ada vendor yang menjual produk dengan harga lebih murah","")</f>
        <v>Ada vendor yang menjual produk dengan harga lebih murah</v>
      </c>
    </row>
    <row r="1112" spans="1:12" x14ac:dyDescent="0.25">
      <c r="A1112" s="4">
        <v>787</v>
      </c>
      <c r="B1112" s="4">
        <v>1755</v>
      </c>
      <c r="C1112" s="11">
        <v>44090</v>
      </c>
      <c r="D1112" s="4">
        <v>550</v>
      </c>
      <c r="E1112" s="4">
        <v>476</v>
      </c>
      <c r="F1112" s="41">
        <v>15.8865</v>
      </c>
      <c r="G1112" s="41">
        <v>8737.5750000000007</v>
      </c>
      <c r="H1112" t="str">
        <f>VLOOKUP(Table8[[#This Row],[Supplier]],Table37[[Vendor_ID]:[Reputation Test]],12,0)</f>
        <v>F</v>
      </c>
      <c r="I1112">
        <f>VLOOKUP(Table8[[#This Row],[PurchaseOrderID]],Purchase_Order!$A$2:$E$1228,5,0)</f>
        <v>1568</v>
      </c>
      <c r="K1112">
        <f>COUNTIFS(Table37[ProductID],Table8[[#This Row],[ProductID]],Table37[Reputation Test],Table8[[#This Row],[REPUTASI]],Table37[Price],"&lt;"&amp;Table8[[#This Row],[UnitPrice]])</f>
        <v>1</v>
      </c>
      <c r="L1112" s="80" t="str">
        <f>IF(Table8[[#This Row],[test]]&gt;0,"Ada vendor yang menjual produk dengan harga lebih murah","")</f>
        <v>Ada vendor yang menjual produk dengan harga lebih murah</v>
      </c>
    </row>
    <row r="1113" spans="1:12" x14ac:dyDescent="0.25">
      <c r="A1113" s="5">
        <v>787</v>
      </c>
      <c r="B1113" s="5">
        <v>1756</v>
      </c>
      <c r="C1113" s="10">
        <v>44090</v>
      </c>
      <c r="D1113" s="5">
        <v>550</v>
      </c>
      <c r="E1113" s="5">
        <v>477</v>
      </c>
      <c r="F1113" s="40">
        <v>11.6655</v>
      </c>
      <c r="G1113" s="40">
        <v>6416.0249999999996</v>
      </c>
      <c r="H1113" t="str">
        <f>VLOOKUP(Table8[[#This Row],[Supplier]],Table37[[Vendor_ID]:[Reputation Test]],12,0)</f>
        <v>F</v>
      </c>
      <c r="I1113">
        <f>VLOOKUP(Table8[[#This Row],[PurchaseOrderID]],Purchase_Order!$A$2:$E$1228,5,0)</f>
        <v>1568</v>
      </c>
      <c r="K1113">
        <f>COUNTIFS(Table37[ProductID],Table8[[#This Row],[ProductID]],Table37[Reputation Test],Table8[[#This Row],[REPUTASI]],Table37[Price],"&lt;"&amp;Table8[[#This Row],[UnitPrice]])</f>
        <v>1</v>
      </c>
      <c r="L1113" s="80" t="str">
        <f>IF(Table8[[#This Row],[test]]&gt;0,"Ada vendor yang menjual produk dengan harga lebih murah","")</f>
        <v>Ada vendor yang menjual produk dengan harga lebih murah</v>
      </c>
    </row>
    <row r="1114" spans="1:12" x14ac:dyDescent="0.25">
      <c r="A1114" s="4">
        <v>787</v>
      </c>
      <c r="B1114" s="4">
        <v>1757</v>
      </c>
      <c r="C1114" s="11">
        <v>44090</v>
      </c>
      <c r="D1114" s="4">
        <v>550</v>
      </c>
      <c r="E1114" s="4">
        <v>478</v>
      </c>
      <c r="F1114" s="41">
        <v>11.087999999999999</v>
      </c>
      <c r="G1114" s="41">
        <v>6098.4</v>
      </c>
      <c r="H1114" t="str">
        <f>VLOOKUP(Table8[[#This Row],[Supplier]],Table37[[Vendor_ID]:[Reputation Test]],12,0)</f>
        <v>F</v>
      </c>
      <c r="I1114">
        <f>VLOOKUP(Table8[[#This Row],[PurchaseOrderID]],Purchase_Order!$A$2:$E$1228,5,0)</f>
        <v>1568</v>
      </c>
      <c r="K1114">
        <f>COUNTIFS(Table37[ProductID],Table8[[#This Row],[ProductID]],Table37[Reputation Test],Table8[[#This Row],[REPUTASI]],Table37[Price],"&lt;"&amp;Table8[[#This Row],[UnitPrice]])</f>
        <v>1</v>
      </c>
      <c r="L1114" s="80" t="str">
        <f>IF(Table8[[#This Row],[test]]&gt;0,"Ada vendor yang menjual produk dengan harga lebih murah","")</f>
        <v>Ada vendor yang menjual produk dengan harga lebih murah</v>
      </c>
    </row>
    <row r="1115" spans="1:12" x14ac:dyDescent="0.25">
      <c r="A1115" s="5">
        <v>787</v>
      </c>
      <c r="B1115" s="5">
        <v>1758</v>
      </c>
      <c r="C1115" s="10">
        <v>44090</v>
      </c>
      <c r="D1115" s="5">
        <v>550</v>
      </c>
      <c r="E1115" s="5">
        <v>479</v>
      </c>
      <c r="F1115" s="40">
        <v>15.8865</v>
      </c>
      <c r="G1115" s="40">
        <v>8737.5750000000007</v>
      </c>
      <c r="H1115" t="str">
        <f>VLOOKUP(Table8[[#This Row],[Supplier]],Table37[[Vendor_ID]:[Reputation Test]],12,0)</f>
        <v>F</v>
      </c>
      <c r="I1115">
        <f>VLOOKUP(Table8[[#This Row],[PurchaseOrderID]],Purchase_Order!$A$2:$E$1228,5,0)</f>
        <v>1568</v>
      </c>
      <c r="K1115">
        <f>COUNTIFS(Table37[ProductID],Table8[[#This Row],[ProductID]],Table37[Reputation Test],Table8[[#This Row],[REPUTASI]],Table37[Price],"&lt;"&amp;Table8[[#This Row],[UnitPrice]])</f>
        <v>1</v>
      </c>
      <c r="L1115" s="80" t="str">
        <f>IF(Table8[[#This Row],[test]]&gt;0,"Ada vendor yang menjual produk dengan harga lebih murah","")</f>
        <v>Ada vendor yang menjual produk dengan harga lebih murah</v>
      </c>
    </row>
    <row r="1116" spans="1:12" x14ac:dyDescent="0.25">
      <c r="A1116" s="4">
        <v>787</v>
      </c>
      <c r="B1116" s="4">
        <v>1759</v>
      </c>
      <c r="C1116" s="11">
        <v>44090</v>
      </c>
      <c r="D1116" s="4">
        <v>550</v>
      </c>
      <c r="E1116" s="4">
        <v>480</v>
      </c>
      <c r="F1116" s="41">
        <v>11.6655</v>
      </c>
      <c r="G1116" s="41">
        <v>6416.0249999999996</v>
      </c>
      <c r="H1116" t="str">
        <f>VLOOKUP(Table8[[#This Row],[Supplier]],Table37[[Vendor_ID]:[Reputation Test]],12,0)</f>
        <v>F</v>
      </c>
      <c r="I1116">
        <f>VLOOKUP(Table8[[#This Row],[PurchaseOrderID]],Purchase_Order!$A$2:$E$1228,5,0)</f>
        <v>1568</v>
      </c>
      <c r="K1116">
        <f>COUNTIFS(Table37[ProductID],Table8[[#This Row],[ProductID]],Table37[Reputation Test],Table8[[#This Row],[REPUTASI]],Table37[Price],"&lt;"&amp;Table8[[#This Row],[UnitPrice]])</f>
        <v>1</v>
      </c>
      <c r="L1116" s="80" t="str">
        <f>IF(Table8[[#This Row],[test]]&gt;0,"Ada vendor yang menjual produk dengan harga lebih murah","")</f>
        <v>Ada vendor yang menjual produk dengan harga lebih murah</v>
      </c>
    </row>
    <row r="1117" spans="1:12" x14ac:dyDescent="0.25">
      <c r="A1117" s="5">
        <v>787</v>
      </c>
      <c r="B1117" s="5">
        <v>1760</v>
      </c>
      <c r="C1117" s="10">
        <v>44090</v>
      </c>
      <c r="D1117" s="5">
        <v>550</v>
      </c>
      <c r="E1117" s="5">
        <v>481</v>
      </c>
      <c r="F1117" s="40">
        <v>11.087999999999999</v>
      </c>
      <c r="G1117" s="40">
        <v>6098.4</v>
      </c>
      <c r="H1117" t="str">
        <f>VLOOKUP(Table8[[#This Row],[Supplier]],Table37[[Vendor_ID]:[Reputation Test]],12,0)</f>
        <v>F</v>
      </c>
      <c r="I1117">
        <f>VLOOKUP(Table8[[#This Row],[PurchaseOrderID]],Purchase_Order!$A$2:$E$1228,5,0)</f>
        <v>1568</v>
      </c>
      <c r="K1117">
        <f>COUNTIFS(Table37[ProductID],Table8[[#This Row],[ProductID]],Table37[Reputation Test],Table8[[#This Row],[REPUTASI]],Table37[Price],"&lt;"&amp;Table8[[#This Row],[UnitPrice]])</f>
        <v>1</v>
      </c>
      <c r="L1117" s="80" t="str">
        <f>IF(Table8[[#This Row],[test]]&gt;0,"Ada vendor yang menjual produk dengan harga lebih murah","")</f>
        <v>Ada vendor yang menjual produk dengan harga lebih murah</v>
      </c>
    </row>
    <row r="1118" spans="1:12" x14ac:dyDescent="0.25">
      <c r="A1118" s="4">
        <v>788</v>
      </c>
      <c r="B1118" s="4">
        <v>1761</v>
      </c>
      <c r="C1118" s="11">
        <v>44090</v>
      </c>
      <c r="D1118" s="4">
        <v>3</v>
      </c>
      <c r="E1118" s="4">
        <v>402</v>
      </c>
      <c r="F1118" s="41">
        <v>47.470500000000001</v>
      </c>
      <c r="G1118" s="41">
        <v>142.41149999999999</v>
      </c>
      <c r="H1118" t="str">
        <f>VLOOKUP(Table8[[#This Row],[Supplier]],Table37[[Vendor_ID]:[Reputation Test]],12,0)</f>
        <v>A</v>
      </c>
      <c r="I1118">
        <f>VLOOKUP(Table8[[#This Row],[PurchaseOrderID]],Purchase_Order!$A$2:$E$1228,5,0)</f>
        <v>1648</v>
      </c>
      <c r="K1118">
        <f>COUNTIFS(Table37[ProductID],Table8[[#This Row],[ProductID]],Table37[Reputation Test],Table8[[#This Row],[REPUTASI]],Table37[Price],"&lt;"&amp;Table8[[#This Row],[UnitPrice]])</f>
        <v>1</v>
      </c>
      <c r="L1118" s="80" t="str">
        <f>IF(Table8[[#This Row],[test]]&gt;0,"Ada vendor yang menjual produk dengan harga lebih murah","")</f>
        <v>Ada vendor yang menjual produk dengan harga lebih murah</v>
      </c>
    </row>
    <row r="1119" spans="1:12" x14ac:dyDescent="0.25">
      <c r="A1119" s="5">
        <v>789</v>
      </c>
      <c r="B1119" s="5">
        <v>1762</v>
      </c>
      <c r="C1119" s="10">
        <v>44091</v>
      </c>
      <c r="D1119" s="5">
        <v>550</v>
      </c>
      <c r="E1119" s="5">
        <v>510</v>
      </c>
      <c r="F1119" s="40">
        <v>23.079000000000001</v>
      </c>
      <c r="G1119" s="40">
        <v>12693.45</v>
      </c>
      <c r="H1119" t="str">
        <f>VLOOKUP(Table8[[#This Row],[Supplier]],Table37[[Vendor_ID]:[Reputation Test]],12,0)</f>
        <v>B</v>
      </c>
      <c r="I1119">
        <f>VLOOKUP(Table8[[#This Row],[PurchaseOrderID]],Purchase_Order!$A$2:$E$1228,5,0)</f>
        <v>1646</v>
      </c>
      <c r="K1119">
        <f>COUNTIFS(Table37[ProductID],Table8[[#This Row],[ProductID]],Table37[Reputation Test],Table8[[#This Row],[REPUTASI]],Table37[Price],"&lt;"&amp;Table8[[#This Row],[UnitPrice]])</f>
        <v>1</v>
      </c>
      <c r="L1119" s="80" t="str">
        <f>IF(Table8[[#This Row],[test]]&gt;0,"Ada vendor yang menjual produk dengan harga lebih murah","")</f>
        <v>Ada vendor yang menjual produk dengan harga lebih murah</v>
      </c>
    </row>
    <row r="1120" spans="1:12" x14ac:dyDescent="0.25">
      <c r="A1120" s="4">
        <v>789</v>
      </c>
      <c r="B1120" s="4">
        <v>1763</v>
      </c>
      <c r="C1120" s="11">
        <v>44091</v>
      </c>
      <c r="D1120" s="4">
        <v>550</v>
      </c>
      <c r="E1120" s="4">
        <v>511</v>
      </c>
      <c r="F1120" s="41">
        <v>29.274000000000001</v>
      </c>
      <c r="G1120" s="41">
        <v>16100.7</v>
      </c>
      <c r="H1120" t="str">
        <f>VLOOKUP(Table8[[#This Row],[Supplier]],Table37[[Vendor_ID]:[Reputation Test]],12,0)</f>
        <v>B</v>
      </c>
      <c r="I1120">
        <f>VLOOKUP(Table8[[#This Row],[PurchaseOrderID]],Purchase_Order!$A$2:$E$1228,5,0)</f>
        <v>1646</v>
      </c>
      <c r="K1120">
        <f>COUNTIFS(Table37[ProductID],Table8[[#This Row],[ProductID]],Table37[Reputation Test],Table8[[#This Row],[REPUTASI]],Table37[Price],"&lt;"&amp;Table8[[#This Row],[UnitPrice]])</f>
        <v>1</v>
      </c>
      <c r="L1120" s="80" t="str">
        <f>IF(Table8[[#This Row],[test]]&gt;0,"Ada vendor yang menjual produk dengan harga lebih murah","")</f>
        <v>Ada vendor yang menjual produk dengan harga lebih murah</v>
      </c>
    </row>
    <row r="1121" spans="1:12" x14ac:dyDescent="0.25">
      <c r="A1121" s="5">
        <v>789</v>
      </c>
      <c r="B1121" s="5">
        <v>1764</v>
      </c>
      <c r="C1121" s="10">
        <v>44091</v>
      </c>
      <c r="D1121" s="5">
        <v>550</v>
      </c>
      <c r="E1121" s="5">
        <v>512</v>
      </c>
      <c r="F1121" s="40">
        <v>34.975499999999997</v>
      </c>
      <c r="G1121" s="40">
        <v>19236.525000000001</v>
      </c>
      <c r="H1121" t="str">
        <f>VLOOKUP(Table8[[#This Row],[Supplier]],Table37[[Vendor_ID]:[Reputation Test]],12,0)</f>
        <v>B</v>
      </c>
      <c r="I1121">
        <f>VLOOKUP(Table8[[#This Row],[PurchaseOrderID]],Purchase_Order!$A$2:$E$1228,5,0)</f>
        <v>1646</v>
      </c>
      <c r="K1121">
        <f>COUNTIFS(Table37[ProductID],Table8[[#This Row],[ProductID]],Table37[Reputation Test],Table8[[#This Row],[REPUTASI]],Table37[Price],"&lt;"&amp;Table8[[#This Row],[UnitPrice]])</f>
        <v>1</v>
      </c>
      <c r="L1121" s="80" t="str">
        <f>IF(Table8[[#This Row],[test]]&gt;0,"Ada vendor yang menjual produk dengan harga lebih murah","")</f>
        <v>Ada vendor yang menjual produk dengan harga lebih murah</v>
      </c>
    </row>
    <row r="1122" spans="1:12" x14ac:dyDescent="0.25">
      <c r="A1122" s="4">
        <v>790</v>
      </c>
      <c r="B1122" s="4">
        <v>1765</v>
      </c>
      <c r="C1122" s="11">
        <v>44091</v>
      </c>
      <c r="D1122" s="4">
        <v>3</v>
      </c>
      <c r="E1122" s="4">
        <v>403</v>
      </c>
      <c r="F1122" s="41">
        <v>45.3705</v>
      </c>
      <c r="G1122" s="41">
        <v>136.11150000000001</v>
      </c>
      <c r="H1122" t="str">
        <f>VLOOKUP(Table8[[#This Row],[Supplier]],Table37[[Vendor_ID]:[Reputation Test]],12,0)</f>
        <v>F</v>
      </c>
      <c r="I1122">
        <f>VLOOKUP(Table8[[#This Row],[PurchaseOrderID]],Purchase_Order!$A$2:$E$1228,5,0)</f>
        <v>1672</v>
      </c>
      <c r="K1122">
        <f>COUNTIFS(Table37[ProductID],Table8[[#This Row],[ProductID]],Table37[Reputation Test],Table8[[#This Row],[REPUTASI]],Table37[Price],"&lt;"&amp;Table8[[#This Row],[UnitPrice]])</f>
        <v>1</v>
      </c>
      <c r="L1122" s="80" t="str">
        <f>IF(Table8[[#This Row],[test]]&gt;0,"Ada vendor yang menjual produk dengan harga lebih murah","")</f>
        <v>Ada vendor yang menjual produk dengan harga lebih murah</v>
      </c>
    </row>
    <row r="1123" spans="1:12" x14ac:dyDescent="0.25">
      <c r="A1123" s="5">
        <v>790</v>
      </c>
      <c r="B1123" s="5">
        <v>1766</v>
      </c>
      <c r="C1123" s="10">
        <v>44091</v>
      </c>
      <c r="D1123" s="5">
        <v>3</v>
      </c>
      <c r="E1123" s="5">
        <v>404</v>
      </c>
      <c r="F1123" s="40">
        <v>49.643999999999998</v>
      </c>
      <c r="G1123" s="40">
        <v>148.93199999999999</v>
      </c>
      <c r="H1123" t="str">
        <f>VLOOKUP(Table8[[#This Row],[Supplier]],Table37[[Vendor_ID]:[Reputation Test]],12,0)</f>
        <v>F</v>
      </c>
      <c r="I1123">
        <f>VLOOKUP(Table8[[#This Row],[PurchaseOrderID]],Purchase_Order!$A$2:$E$1228,5,0)</f>
        <v>1672</v>
      </c>
      <c r="K1123">
        <f>COUNTIFS(Table37[ProductID],Table8[[#This Row],[ProductID]],Table37[Reputation Test],Table8[[#This Row],[REPUTASI]],Table37[Price],"&lt;"&amp;Table8[[#This Row],[UnitPrice]])</f>
        <v>1</v>
      </c>
      <c r="L1123" s="80" t="str">
        <f>IF(Table8[[#This Row],[test]]&gt;0,"Ada vendor yang menjual produk dengan harga lebih murah","")</f>
        <v>Ada vendor yang menjual produk dengan harga lebih murah</v>
      </c>
    </row>
    <row r="1124" spans="1:12" x14ac:dyDescent="0.25">
      <c r="A1124" s="4">
        <v>790</v>
      </c>
      <c r="B1124" s="4">
        <v>1767</v>
      </c>
      <c r="C1124" s="11">
        <v>44091</v>
      </c>
      <c r="D1124" s="4">
        <v>3</v>
      </c>
      <c r="E1124" s="4">
        <v>405</v>
      </c>
      <c r="F1124" s="41">
        <v>45.3705</v>
      </c>
      <c r="G1124" s="41">
        <v>136.11150000000001</v>
      </c>
      <c r="H1124" t="str">
        <f>VLOOKUP(Table8[[#This Row],[Supplier]],Table37[[Vendor_ID]:[Reputation Test]],12,0)</f>
        <v>F</v>
      </c>
      <c r="I1124">
        <f>VLOOKUP(Table8[[#This Row],[PurchaseOrderID]],Purchase_Order!$A$2:$E$1228,5,0)</f>
        <v>1672</v>
      </c>
      <c r="K1124">
        <f>COUNTIFS(Table37[ProductID],Table8[[#This Row],[ProductID]],Table37[Reputation Test],Table8[[#This Row],[REPUTASI]],Table37[Price],"&lt;"&amp;Table8[[#This Row],[UnitPrice]])</f>
        <v>1</v>
      </c>
      <c r="L1124" s="80" t="str">
        <f>IF(Table8[[#This Row],[test]]&gt;0,"Ada vendor yang menjual produk dengan harga lebih murah","")</f>
        <v>Ada vendor yang menjual produk dengan harga lebih murah</v>
      </c>
    </row>
    <row r="1125" spans="1:12" x14ac:dyDescent="0.25">
      <c r="A1125" s="5">
        <v>791</v>
      </c>
      <c r="B1125" s="5">
        <v>1768</v>
      </c>
      <c r="C1125" s="10">
        <v>44091</v>
      </c>
      <c r="D1125" s="5">
        <v>550</v>
      </c>
      <c r="E1125" s="5">
        <v>525</v>
      </c>
      <c r="F1125" s="40">
        <v>2.3205</v>
      </c>
      <c r="G1125" s="40">
        <v>1276.2750000000001</v>
      </c>
      <c r="H1125" t="str">
        <f>VLOOKUP(Table8[[#This Row],[Supplier]],Table37[[Vendor_ID]:[Reputation Test]],12,0)</f>
        <v>B</v>
      </c>
      <c r="I1125">
        <f>VLOOKUP(Table8[[#This Row],[PurchaseOrderID]],Purchase_Order!$A$2:$E$1228,5,0)</f>
        <v>1600</v>
      </c>
      <c r="K1125">
        <f>COUNTIFS(Table37[ProductID],Table8[[#This Row],[ProductID]],Table37[Reputation Test],Table8[[#This Row],[REPUTASI]],Table37[Price],"&lt;"&amp;Table8[[#This Row],[UnitPrice]])</f>
        <v>1</v>
      </c>
      <c r="L1125" s="80" t="str">
        <f>IF(Table8[[#This Row],[test]]&gt;0,"Ada vendor yang menjual produk dengan harga lebih murah","")</f>
        <v>Ada vendor yang menjual produk dengan harga lebih murah</v>
      </c>
    </row>
    <row r="1126" spans="1:12" x14ac:dyDescent="0.25">
      <c r="A1126" s="4">
        <v>792</v>
      </c>
      <c r="B1126" s="4">
        <v>1769</v>
      </c>
      <c r="C1126" s="11">
        <v>44091</v>
      </c>
      <c r="D1126" s="4">
        <v>550</v>
      </c>
      <c r="E1126" s="4">
        <v>526</v>
      </c>
      <c r="F1126" s="41">
        <v>3.6435</v>
      </c>
      <c r="G1126" s="41">
        <v>2003.925</v>
      </c>
      <c r="H1126" t="str">
        <f>VLOOKUP(Table8[[#This Row],[Supplier]],Table37[[Vendor_ID]:[Reputation Test]],12,0)</f>
        <v>B</v>
      </c>
      <c r="I1126">
        <f>VLOOKUP(Table8[[#This Row],[PurchaseOrderID]],Purchase_Order!$A$2:$E$1228,5,0)</f>
        <v>1522</v>
      </c>
      <c r="K1126">
        <f>COUNTIFS(Table37[ProductID],Table8[[#This Row],[ProductID]],Table37[Reputation Test],Table8[[#This Row],[REPUTASI]],Table37[Price],"&lt;"&amp;Table8[[#This Row],[UnitPrice]])</f>
        <v>1</v>
      </c>
      <c r="L1126" s="80" t="str">
        <f>IF(Table8[[#This Row],[test]]&gt;0,"Ada vendor yang menjual produk dengan harga lebih murah","")</f>
        <v>Ada vendor yang menjual produk dengan harga lebih murah</v>
      </c>
    </row>
    <row r="1127" spans="1:12" x14ac:dyDescent="0.25">
      <c r="A1127" s="5">
        <v>793</v>
      </c>
      <c r="B1127" s="5">
        <v>1770</v>
      </c>
      <c r="C1127" s="10">
        <v>44091</v>
      </c>
      <c r="D1127" s="5">
        <v>550</v>
      </c>
      <c r="E1127" s="5">
        <v>908</v>
      </c>
      <c r="F1127" s="40">
        <v>21.0945</v>
      </c>
      <c r="G1127" s="40">
        <v>11601.975</v>
      </c>
      <c r="H1127" t="str">
        <f>VLOOKUP(Table8[[#This Row],[Supplier]],Table37[[Vendor_ID]:[Reputation Test]],12,0)</f>
        <v>F</v>
      </c>
      <c r="I1127">
        <f>VLOOKUP(Table8[[#This Row],[PurchaseOrderID]],Purchase_Order!$A$2:$E$1228,5,0)</f>
        <v>1570</v>
      </c>
      <c r="K1127">
        <f>COUNTIFS(Table37[ProductID],Table8[[#This Row],[ProductID]],Table37[Reputation Test],Table8[[#This Row],[REPUTASI]],Table37[Price],"&lt;"&amp;Table8[[#This Row],[UnitPrice]])</f>
        <v>2</v>
      </c>
      <c r="L1127" s="80" t="str">
        <f>IF(Table8[[#This Row],[test]]&gt;0,"Ada vendor yang menjual produk dengan harga lebih murah","")</f>
        <v>Ada vendor yang menjual produk dengan harga lebih murah</v>
      </c>
    </row>
    <row r="1128" spans="1:12" x14ac:dyDescent="0.25">
      <c r="A1128" s="4">
        <v>793</v>
      </c>
      <c r="B1128" s="4">
        <v>1771</v>
      </c>
      <c r="C1128" s="11">
        <v>44091</v>
      </c>
      <c r="D1128" s="4">
        <v>550</v>
      </c>
      <c r="E1128" s="4">
        <v>909</v>
      </c>
      <c r="F1128" s="41">
        <v>30.439499999999999</v>
      </c>
      <c r="G1128" s="41">
        <v>16741.724999999999</v>
      </c>
      <c r="H1128" t="str">
        <f>VLOOKUP(Table8[[#This Row],[Supplier]],Table37[[Vendor_ID]:[Reputation Test]],12,0)</f>
        <v>F</v>
      </c>
      <c r="I1128">
        <f>VLOOKUP(Table8[[#This Row],[PurchaseOrderID]],Purchase_Order!$A$2:$E$1228,5,0)</f>
        <v>1570</v>
      </c>
      <c r="K1128">
        <f>COUNTIFS(Table37[ProductID],Table8[[#This Row],[ProductID]],Table37[Reputation Test],Table8[[#This Row],[REPUTASI]],Table37[Price],"&lt;"&amp;Table8[[#This Row],[UnitPrice]])</f>
        <v>2</v>
      </c>
      <c r="L1128" s="80" t="str">
        <f>IF(Table8[[#This Row],[test]]&gt;0,"Ada vendor yang menjual produk dengan harga lebih murah","")</f>
        <v>Ada vendor yang menjual produk dengan harga lebih murah</v>
      </c>
    </row>
    <row r="1129" spans="1:12" x14ac:dyDescent="0.25">
      <c r="A1129" s="5">
        <v>793</v>
      </c>
      <c r="B1129" s="5">
        <v>1772</v>
      </c>
      <c r="C1129" s="10">
        <v>44091</v>
      </c>
      <c r="D1129" s="5">
        <v>550</v>
      </c>
      <c r="E1129" s="5">
        <v>913</v>
      </c>
      <c r="F1129" s="40">
        <v>40.939500000000002</v>
      </c>
      <c r="G1129" s="40">
        <v>22516.724999999999</v>
      </c>
      <c r="H1129" t="str">
        <f>VLOOKUP(Table8[[#This Row],[Supplier]],Table37[[Vendor_ID]:[Reputation Test]],12,0)</f>
        <v>F</v>
      </c>
      <c r="I1129">
        <f>VLOOKUP(Table8[[#This Row],[PurchaseOrderID]],Purchase_Order!$A$2:$E$1228,5,0)</f>
        <v>1570</v>
      </c>
      <c r="K1129">
        <f>COUNTIFS(Table37[ProductID],Table8[[#This Row],[ProductID]],Table37[Reputation Test],Table8[[#This Row],[REPUTASI]],Table37[Price],"&lt;"&amp;Table8[[#This Row],[UnitPrice]])</f>
        <v>2</v>
      </c>
      <c r="L1129" s="80" t="str">
        <f>IF(Table8[[#This Row],[test]]&gt;0,"Ada vendor yang menjual produk dengan harga lebih murah","")</f>
        <v>Ada vendor yang menjual produk dengan harga lebih murah</v>
      </c>
    </row>
    <row r="1130" spans="1:12" x14ac:dyDescent="0.25">
      <c r="A1130" s="4">
        <v>794</v>
      </c>
      <c r="B1130" s="4">
        <v>1773</v>
      </c>
      <c r="C1130" s="11">
        <v>44091</v>
      </c>
      <c r="D1130" s="4">
        <v>60</v>
      </c>
      <c r="E1130" s="4">
        <v>356</v>
      </c>
      <c r="F1130" s="41">
        <v>3.6015000000000001</v>
      </c>
      <c r="G1130" s="41">
        <v>216.09</v>
      </c>
      <c r="H1130" t="str">
        <f>VLOOKUP(Table8[[#This Row],[Supplier]],Table37[[Vendor_ID]:[Reputation Test]],12,0)</f>
        <v>F</v>
      </c>
      <c r="I1130">
        <f>VLOOKUP(Table8[[#This Row],[PurchaseOrderID]],Purchase_Order!$A$2:$E$1228,5,0)</f>
        <v>1516</v>
      </c>
      <c r="K1130">
        <f>COUNTIFS(Table37[ProductID],Table8[[#This Row],[ProductID]],Table37[Reputation Test],Table8[[#This Row],[REPUTASI]],Table37[Price],"&lt;"&amp;Table8[[#This Row],[UnitPrice]])</f>
        <v>2</v>
      </c>
      <c r="L1130" s="80" t="str">
        <f>IF(Table8[[#This Row],[test]]&gt;0,"Ada vendor yang menjual produk dengan harga lebih murah","")</f>
        <v>Ada vendor yang menjual produk dengan harga lebih murah</v>
      </c>
    </row>
    <row r="1131" spans="1:12" x14ac:dyDescent="0.25">
      <c r="A1131" s="5">
        <v>794</v>
      </c>
      <c r="B1131" s="5">
        <v>1774</v>
      </c>
      <c r="C1131" s="10">
        <v>44091</v>
      </c>
      <c r="D1131" s="5">
        <v>60</v>
      </c>
      <c r="E1131" s="5">
        <v>357</v>
      </c>
      <c r="F1131" s="40">
        <v>3.9794999999999998</v>
      </c>
      <c r="G1131" s="40">
        <v>238.77</v>
      </c>
      <c r="H1131" t="str">
        <f>VLOOKUP(Table8[[#This Row],[Supplier]],Table37[[Vendor_ID]:[Reputation Test]],12,0)</f>
        <v>F</v>
      </c>
      <c r="I1131">
        <f>VLOOKUP(Table8[[#This Row],[PurchaseOrderID]],Purchase_Order!$A$2:$E$1228,5,0)</f>
        <v>1516</v>
      </c>
      <c r="K1131">
        <f>COUNTIFS(Table37[ProductID],Table8[[#This Row],[ProductID]],Table37[Reputation Test],Table8[[#This Row],[REPUTASI]],Table37[Price],"&lt;"&amp;Table8[[#This Row],[UnitPrice]])</f>
        <v>1</v>
      </c>
      <c r="L1131" s="80" t="str">
        <f>IF(Table8[[#This Row],[test]]&gt;0,"Ada vendor yang menjual produk dengan harga lebih murah","")</f>
        <v>Ada vendor yang menjual produk dengan harga lebih murah</v>
      </c>
    </row>
    <row r="1132" spans="1:12" x14ac:dyDescent="0.25">
      <c r="A1132" s="4">
        <v>795</v>
      </c>
      <c r="B1132" s="4">
        <v>1775</v>
      </c>
      <c r="C1132" s="11">
        <v>44091</v>
      </c>
      <c r="D1132" s="4">
        <v>550</v>
      </c>
      <c r="E1132" s="4">
        <v>935</v>
      </c>
      <c r="F1132" s="41">
        <v>31.4895</v>
      </c>
      <c r="G1132" s="41">
        <v>17319.224999999999</v>
      </c>
      <c r="H1132" t="str">
        <f>VLOOKUP(Table8[[#This Row],[Supplier]],Table37[[Vendor_ID]:[Reputation Test]],12,0)</f>
        <v>F</v>
      </c>
      <c r="I1132">
        <f>VLOOKUP(Table8[[#This Row],[PurchaseOrderID]],Purchase_Order!$A$2:$E$1228,5,0)</f>
        <v>1506</v>
      </c>
      <c r="K1132">
        <f>COUNTIFS(Table37[ProductID],Table8[[#This Row],[ProductID]],Table37[Reputation Test],Table8[[#This Row],[REPUTASI]],Table37[Price],"&lt;"&amp;Table8[[#This Row],[UnitPrice]])</f>
        <v>2</v>
      </c>
      <c r="L1132" s="80" t="str">
        <f>IF(Table8[[#This Row],[test]]&gt;0,"Ada vendor yang menjual produk dengan harga lebih murah","")</f>
        <v>Ada vendor yang menjual produk dengan harga lebih murah</v>
      </c>
    </row>
    <row r="1133" spans="1:12" x14ac:dyDescent="0.25">
      <c r="A1133" s="5">
        <v>795</v>
      </c>
      <c r="B1133" s="5">
        <v>1776</v>
      </c>
      <c r="C1133" s="10">
        <v>44091</v>
      </c>
      <c r="D1133" s="5">
        <v>550</v>
      </c>
      <c r="E1133" s="5">
        <v>936</v>
      </c>
      <c r="F1133" s="40">
        <v>48.289499999999997</v>
      </c>
      <c r="G1133" s="40">
        <v>26559.224999999999</v>
      </c>
      <c r="H1133" t="str">
        <f>VLOOKUP(Table8[[#This Row],[Supplier]],Table37[[Vendor_ID]:[Reputation Test]],12,0)</f>
        <v>F</v>
      </c>
      <c r="I1133">
        <f>VLOOKUP(Table8[[#This Row],[PurchaseOrderID]],Purchase_Order!$A$2:$E$1228,5,0)</f>
        <v>1506</v>
      </c>
      <c r="K1133">
        <f>COUNTIFS(Table37[ProductID],Table8[[#This Row],[ProductID]],Table37[Reputation Test],Table8[[#This Row],[REPUTASI]],Table37[Price],"&lt;"&amp;Table8[[#This Row],[UnitPrice]])</f>
        <v>2</v>
      </c>
      <c r="L1133" s="80" t="str">
        <f>IF(Table8[[#This Row],[test]]&gt;0,"Ada vendor yang menjual produk dengan harga lebih murah","")</f>
        <v>Ada vendor yang menjual produk dengan harga lebih murah</v>
      </c>
    </row>
    <row r="1134" spans="1:12" x14ac:dyDescent="0.25">
      <c r="A1134" s="4">
        <v>796</v>
      </c>
      <c r="B1134" s="4">
        <v>1777</v>
      </c>
      <c r="C1134" s="11">
        <v>44091</v>
      </c>
      <c r="D1134" s="4">
        <v>550</v>
      </c>
      <c r="E1134" s="4">
        <v>524</v>
      </c>
      <c r="F1134" s="41">
        <v>12.967499999999999</v>
      </c>
      <c r="G1134" s="41">
        <v>7132.125</v>
      </c>
      <c r="H1134" t="str">
        <f>VLOOKUP(Table8[[#This Row],[Supplier]],Table37[[Vendor_ID]:[Reputation Test]],12,0)</f>
        <v>F</v>
      </c>
      <c r="I1134">
        <f>VLOOKUP(Table8[[#This Row],[PurchaseOrderID]],Purchase_Order!$A$2:$E$1228,5,0)</f>
        <v>1626</v>
      </c>
      <c r="K1134">
        <f>COUNTIFS(Table37[ProductID],Table8[[#This Row],[ProductID]],Table37[Reputation Test],Table8[[#This Row],[REPUTASI]],Table37[Price],"&lt;"&amp;Table8[[#This Row],[UnitPrice]])</f>
        <v>1</v>
      </c>
      <c r="L1134" s="80" t="str">
        <f>IF(Table8[[#This Row],[test]]&gt;0,"Ada vendor yang menjual produk dengan harga lebih murah","")</f>
        <v>Ada vendor yang menjual produk dengan harga lebih murah</v>
      </c>
    </row>
    <row r="1135" spans="1:12" x14ac:dyDescent="0.25">
      <c r="A1135" s="5">
        <v>797</v>
      </c>
      <c r="B1135" s="5">
        <v>1778</v>
      </c>
      <c r="C1135" s="10">
        <v>44091</v>
      </c>
      <c r="D1135" s="5">
        <v>550</v>
      </c>
      <c r="E1135" s="5">
        <v>911</v>
      </c>
      <c r="F1135" s="40">
        <v>21.0945</v>
      </c>
      <c r="G1135" s="40">
        <v>11601.975</v>
      </c>
      <c r="H1135" t="str">
        <f>VLOOKUP(Table8[[#This Row],[Supplier]],Table37[[Vendor_ID]:[Reputation Test]],12,0)</f>
        <v>F</v>
      </c>
      <c r="I1135">
        <f>VLOOKUP(Table8[[#This Row],[PurchaseOrderID]],Purchase_Order!$A$2:$E$1228,5,0)</f>
        <v>1542</v>
      </c>
      <c r="K1135">
        <f>COUNTIFS(Table37[ProductID],Table8[[#This Row],[ProductID]],Table37[Reputation Test],Table8[[#This Row],[REPUTASI]],Table37[Price],"&lt;"&amp;Table8[[#This Row],[UnitPrice]])</f>
        <v>2</v>
      </c>
      <c r="L1135" s="80" t="str">
        <f>IF(Table8[[#This Row],[test]]&gt;0,"Ada vendor yang menjual produk dengan harga lebih murah","")</f>
        <v>Ada vendor yang menjual produk dengan harga lebih murah</v>
      </c>
    </row>
    <row r="1136" spans="1:12" x14ac:dyDescent="0.25">
      <c r="A1136" s="4">
        <v>797</v>
      </c>
      <c r="B1136" s="4">
        <v>1779</v>
      </c>
      <c r="C1136" s="11">
        <v>44091</v>
      </c>
      <c r="D1136" s="4">
        <v>550</v>
      </c>
      <c r="E1136" s="4">
        <v>912</v>
      </c>
      <c r="F1136" s="41">
        <v>30.439499999999999</v>
      </c>
      <c r="G1136" s="41">
        <v>16741.724999999999</v>
      </c>
      <c r="H1136" t="str">
        <f>VLOOKUP(Table8[[#This Row],[Supplier]],Table37[[Vendor_ID]:[Reputation Test]],12,0)</f>
        <v>F</v>
      </c>
      <c r="I1136">
        <f>VLOOKUP(Table8[[#This Row],[PurchaseOrderID]],Purchase_Order!$A$2:$E$1228,5,0)</f>
        <v>1542</v>
      </c>
      <c r="K1136">
        <f>COUNTIFS(Table37[ProductID],Table8[[#This Row],[ProductID]],Table37[Reputation Test],Table8[[#This Row],[REPUTASI]],Table37[Price],"&lt;"&amp;Table8[[#This Row],[UnitPrice]])</f>
        <v>2</v>
      </c>
      <c r="L1136" s="80" t="str">
        <f>IF(Table8[[#This Row],[test]]&gt;0,"Ada vendor yang menjual produk dengan harga lebih murah","")</f>
        <v>Ada vendor yang menjual produk dengan harga lebih murah</v>
      </c>
    </row>
    <row r="1137" spans="1:12" x14ac:dyDescent="0.25">
      <c r="A1137" s="5">
        <v>798</v>
      </c>
      <c r="B1137" s="5">
        <v>1780</v>
      </c>
      <c r="C1137" s="10">
        <v>44091</v>
      </c>
      <c r="D1137" s="5">
        <v>550</v>
      </c>
      <c r="E1137" s="5">
        <v>910</v>
      </c>
      <c r="F1137" s="40">
        <v>40.939500000000002</v>
      </c>
      <c r="G1137" s="40">
        <v>22516.724999999999</v>
      </c>
      <c r="H1137" t="str">
        <f>VLOOKUP(Table8[[#This Row],[Supplier]],Table37[[Vendor_ID]:[Reputation Test]],12,0)</f>
        <v>B</v>
      </c>
      <c r="I1137">
        <f>VLOOKUP(Table8[[#This Row],[PurchaseOrderID]],Purchase_Order!$A$2:$E$1228,5,0)</f>
        <v>1610</v>
      </c>
      <c r="K1137">
        <f>COUNTIFS(Table37[ProductID],Table8[[#This Row],[ProductID]],Table37[Reputation Test],Table8[[#This Row],[REPUTASI]],Table37[Price],"&lt;"&amp;Table8[[#This Row],[UnitPrice]])</f>
        <v>1</v>
      </c>
      <c r="L1137" s="80" t="str">
        <f>IF(Table8[[#This Row],[test]]&gt;0,"Ada vendor yang menjual produk dengan harga lebih murah","")</f>
        <v>Ada vendor yang menjual produk dengan harga lebih murah</v>
      </c>
    </row>
    <row r="1138" spans="1:12" x14ac:dyDescent="0.25">
      <c r="A1138" s="4">
        <v>799</v>
      </c>
      <c r="B1138" s="4">
        <v>1781</v>
      </c>
      <c r="C1138" s="11">
        <v>44091</v>
      </c>
      <c r="D1138" s="4">
        <v>550</v>
      </c>
      <c r="E1138" s="4">
        <v>937</v>
      </c>
      <c r="F1138" s="41">
        <v>62.9895</v>
      </c>
      <c r="G1138" s="41">
        <v>34644.224999999999</v>
      </c>
      <c r="H1138" t="str">
        <f>VLOOKUP(Table8[[#This Row],[Supplier]],Table37[[Vendor_ID]:[Reputation Test]],12,0)</f>
        <v>B</v>
      </c>
      <c r="I1138">
        <f>VLOOKUP(Table8[[#This Row],[PurchaseOrderID]],Purchase_Order!$A$2:$E$1228,5,0)</f>
        <v>1638</v>
      </c>
      <c r="K1138">
        <f>COUNTIFS(Table37[ProductID],Table8[[#This Row],[ProductID]],Table37[Reputation Test],Table8[[#This Row],[REPUTASI]],Table37[Price],"&lt;"&amp;Table8[[#This Row],[UnitPrice]])</f>
        <v>1</v>
      </c>
      <c r="L1138" s="80" t="str">
        <f>IF(Table8[[#This Row],[test]]&gt;0,"Ada vendor yang menjual produk dengan harga lebih murah","")</f>
        <v>Ada vendor yang menjual produk dengan harga lebih murah</v>
      </c>
    </row>
    <row r="1139" spans="1:12" x14ac:dyDescent="0.25">
      <c r="A1139" s="5">
        <v>800</v>
      </c>
      <c r="B1139" s="5">
        <v>1782</v>
      </c>
      <c r="C1139" s="10">
        <v>44091</v>
      </c>
      <c r="D1139" s="5">
        <v>3</v>
      </c>
      <c r="E1139" s="5">
        <v>463</v>
      </c>
      <c r="F1139" s="40">
        <v>47.523000000000003</v>
      </c>
      <c r="G1139" s="40">
        <v>142.56899999999999</v>
      </c>
      <c r="H1139" t="str">
        <f>VLOOKUP(Table8[[#This Row],[Supplier]],Table37[[Vendor_ID]:[Reputation Test]],12,0)</f>
        <v>A</v>
      </c>
      <c r="I1139">
        <f>VLOOKUP(Table8[[#This Row],[PurchaseOrderID]],Purchase_Order!$A$2:$E$1228,5,0)</f>
        <v>1582</v>
      </c>
      <c r="K1139">
        <f>COUNTIFS(Table37[ProductID],Table8[[#This Row],[ProductID]],Table37[Reputation Test],Table8[[#This Row],[REPUTASI]],Table37[Price],"&lt;"&amp;Table8[[#This Row],[UnitPrice]])</f>
        <v>1</v>
      </c>
      <c r="L1139" s="80" t="str">
        <f>IF(Table8[[#This Row],[test]]&gt;0,"Ada vendor yang menjual produk dengan harga lebih murah","")</f>
        <v>Ada vendor yang menjual produk dengan harga lebih murah</v>
      </c>
    </row>
    <row r="1140" spans="1:12" x14ac:dyDescent="0.25">
      <c r="A1140" s="4">
        <v>800</v>
      </c>
      <c r="B1140" s="4">
        <v>1783</v>
      </c>
      <c r="C1140" s="11">
        <v>44091</v>
      </c>
      <c r="D1140" s="4">
        <v>3</v>
      </c>
      <c r="E1140" s="4">
        <v>464</v>
      </c>
      <c r="F1140" s="41">
        <v>45.423000000000002</v>
      </c>
      <c r="G1140" s="41">
        <v>136.26900000000001</v>
      </c>
      <c r="H1140" t="str">
        <f>VLOOKUP(Table8[[#This Row],[Supplier]],Table37[[Vendor_ID]:[Reputation Test]],12,0)</f>
        <v>A</v>
      </c>
      <c r="I1140">
        <f>VLOOKUP(Table8[[#This Row],[PurchaseOrderID]],Purchase_Order!$A$2:$E$1228,5,0)</f>
        <v>1582</v>
      </c>
      <c r="K1140">
        <f>COUNTIFS(Table37[ProductID],Table8[[#This Row],[ProductID]],Table37[Reputation Test],Table8[[#This Row],[REPUTASI]],Table37[Price],"&lt;"&amp;Table8[[#This Row],[UnitPrice]])</f>
        <v>1</v>
      </c>
      <c r="L1140" s="80" t="str">
        <f>IF(Table8[[#This Row],[test]]&gt;0,"Ada vendor yang menjual produk dengan harga lebih murah","")</f>
        <v>Ada vendor yang menjual produk dengan harga lebih murah</v>
      </c>
    </row>
    <row r="1141" spans="1:12" x14ac:dyDescent="0.25">
      <c r="A1141" s="5">
        <v>800</v>
      </c>
      <c r="B1141" s="5">
        <v>1784</v>
      </c>
      <c r="C1141" s="10">
        <v>44091</v>
      </c>
      <c r="D1141" s="5">
        <v>3</v>
      </c>
      <c r="E1141" s="5">
        <v>465</v>
      </c>
      <c r="F1141" s="40">
        <v>49.6965</v>
      </c>
      <c r="G1141" s="40">
        <v>149.08949999999999</v>
      </c>
      <c r="H1141" t="str">
        <f>VLOOKUP(Table8[[#This Row],[Supplier]],Table37[[Vendor_ID]:[Reputation Test]],12,0)</f>
        <v>A</v>
      </c>
      <c r="I1141">
        <f>VLOOKUP(Table8[[#This Row],[PurchaseOrderID]],Purchase_Order!$A$2:$E$1228,5,0)</f>
        <v>1582</v>
      </c>
      <c r="K1141">
        <f>COUNTIFS(Table37[ProductID],Table8[[#This Row],[ProductID]],Table37[Reputation Test],Table8[[#This Row],[REPUTASI]],Table37[Price],"&lt;"&amp;Table8[[#This Row],[UnitPrice]])</f>
        <v>1</v>
      </c>
      <c r="L1141" s="80" t="str">
        <f>IF(Table8[[#This Row],[test]]&gt;0,"Ada vendor yang menjual produk dengan harga lebih murah","")</f>
        <v>Ada vendor yang menjual produk dengan harga lebih murah</v>
      </c>
    </row>
    <row r="1142" spans="1:12" x14ac:dyDescent="0.25">
      <c r="A1142" s="4">
        <v>801</v>
      </c>
      <c r="B1142" s="4">
        <v>1785</v>
      </c>
      <c r="C1142" s="11">
        <v>44091</v>
      </c>
      <c r="D1142" s="4">
        <v>3</v>
      </c>
      <c r="E1142" s="4">
        <v>462</v>
      </c>
      <c r="F1142" s="41">
        <v>47.680500000000002</v>
      </c>
      <c r="G1142" s="41">
        <v>143.04150000000001</v>
      </c>
      <c r="H1142" t="str">
        <f>VLOOKUP(Table8[[#This Row],[Supplier]],Table37[[Vendor_ID]:[Reputation Test]],12,0)</f>
        <v>B</v>
      </c>
      <c r="I1142">
        <f>VLOOKUP(Table8[[#This Row],[PurchaseOrderID]],Purchase_Order!$A$2:$E$1228,5,0)</f>
        <v>1510</v>
      </c>
      <c r="K1142">
        <f>COUNTIFS(Table37[ProductID],Table8[[#This Row],[ProductID]],Table37[Reputation Test],Table8[[#This Row],[REPUTASI]],Table37[Price],"&lt;"&amp;Table8[[#This Row],[UnitPrice]])</f>
        <v>1</v>
      </c>
      <c r="L1142" s="80" t="str">
        <f>IF(Table8[[#This Row],[test]]&gt;0,"Ada vendor yang menjual produk dengan harga lebih murah","")</f>
        <v>Ada vendor yang menjual produk dengan harga lebih murah</v>
      </c>
    </row>
    <row r="1143" spans="1:12" x14ac:dyDescent="0.25">
      <c r="A1143" s="5">
        <v>802</v>
      </c>
      <c r="B1143" s="5">
        <v>1786</v>
      </c>
      <c r="C1143" s="10">
        <v>44091</v>
      </c>
      <c r="D1143" s="5">
        <v>550</v>
      </c>
      <c r="E1143" s="5">
        <v>510</v>
      </c>
      <c r="F1143" s="40">
        <v>23.404499999999999</v>
      </c>
      <c r="G1143" s="40">
        <v>12872.475</v>
      </c>
      <c r="H1143" t="str">
        <f>VLOOKUP(Table8[[#This Row],[Supplier]],Table37[[Vendor_ID]:[Reputation Test]],12,0)</f>
        <v>F</v>
      </c>
      <c r="I1143">
        <f>VLOOKUP(Table8[[#This Row],[PurchaseOrderID]],Purchase_Order!$A$2:$E$1228,5,0)</f>
        <v>1526</v>
      </c>
      <c r="K1143">
        <f>COUNTIFS(Table37[ProductID],Table8[[#This Row],[ProductID]],Table37[Reputation Test],Table8[[#This Row],[REPUTASI]],Table37[Price],"&lt;"&amp;Table8[[#This Row],[UnitPrice]])</f>
        <v>1</v>
      </c>
      <c r="L1143" s="80" t="str">
        <f>IF(Table8[[#This Row],[test]]&gt;0,"Ada vendor yang menjual produk dengan harga lebih murah","")</f>
        <v>Ada vendor yang menjual produk dengan harga lebih murah</v>
      </c>
    </row>
    <row r="1144" spans="1:12" x14ac:dyDescent="0.25">
      <c r="A1144" s="4">
        <v>802</v>
      </c>
      <c r="B1144" s="4">
        <v>1787</v>
      </c>
      <c r="C1144" s="11">
        <v>44091</v>
      </c>
      <c r="D1144" s="4">
        <v>550</v>
      </c>
      <c r="E1144" s="4">
        <v>511</v>
      </c>
      <c r="F1144" s="41">
        <v>27.867000000000001</v>
      </c>
      <c r="G1144" s="41">
        <v>15326.85</v>
      </c>
      <c r="H1144" t="str">
        <f>VLOOKUP(Table8[[#This Row],[Supplier]],Table37[[Vendor_ID]:[Reputation Test]],12,0)</f>
        <v>F</v>
      </c>
      <c r="I1144">
        <f>VLOOKUP(Table8[[#This Row],[PurchaseOrderID]],Purchase_Order!$A$2:$E$1228,5,0)</f>
        <v>1526</v>
      </c>
      <c r="K1144">
        <f>COUNTIFS(Table37[ProductID],Table8[[#This Row],[ProductID]],Table37[Reputation Test],Table8[[#This Row],[REPUTASI]],Table37[Price],"&lt;"&amp;Table8[[#This Row],[UnitPrice]])</f>
        <v>1</v>
      </c>
      <c r="L1144" s="80" t="str">
        <f>IF(Table8[[#This Row],[test]]&gt;0,"Ada vendor yang menjual produk dengan harga lebih murah","")</f>
        <v>Ada vendor yang menjual produk dengan harga lebih murah</v>
      </c>
    </row>
    <row r="1145" spans="1:12" x14ac:dyDescent="0.25">
      <c r="A1145" s="5">
        <v>803</v>
      </c>
      <c r="B1145" s="5">
        <v>1788</v>
      </c>
      <c r="C1145" s="10">
        <v>44091</v>
      </c>
      <c r="D1145" s="5">
        <v>550</v>
      </c>
      <c r="E1145" s="5">
        <v>527</v>
      </c>
      <c r="F1145" s="40">
        <v>6.7515000000000001</v>
      </c>
      <c r="G1145" s="40">
        <v>3713.3249999999998</v>
      </c>
      <c r="H1145" t="str">
        <f>VLOOKUP(Table8[[#This Row],[Supplier]],Table37[[Vendor_ID]:[Reputation Test]],12,0)</f>
        <v>B</v>
      </c>
      <c r="I1145">
        <f>VLOOKUP(Table8[[#This Row],[PurchaseOrderID]],Purchase_Order!$A$2:$E$1228,5,0)</f>
        <v>1644</v>
      </c>
      <c r="K1145">
        <f>COUNTIFS(Table37[ProductID],Table8[[#This Row],[ProductID]],Table37[Reputation Test],Table8[[#This Row],[REPUTASI]],Table37[Price],"&lt;"&amp;Table8[[#This Row],[UnitPrice]])</f>
        <v>1</v>
      </c>
      <c r="L1145" s="80" t="str">
        <f>IF(Table8[[#This Row],[test]]&gt;0,"Ada vendor yang menjual produk dengan harga lebih murah","")</f>
        <v>Ada vendor yang menjual produk dengan harga lebih murah</v>
      </c>
    </row>
    <row r="1146" spans="1:12" x14ac:dyDescent="0.25">
      <c r="A1146" s="4">
        <v>804</v>
      </c>
      <c r="B1146" s="4">
        <v>1789</v>
      </c>
      <c r="C1146" s="11">
        <v>44091</v>
      </c>
      <c r="D1146" s="4">
        <v>550</v>
      </c>
      <c r="E1146" s="4">
        <v>938</v>
      </c>
      <c r="F1146" s="41">
        <v>31.4895</v>
      </c>
      <c r="G1146" s="41">
        <v>17319.224999999999</v>
      </c>
      <c r="H1146" t="str">
        <f>VLOOKUP(Table8[[#This Row],[Supplier]],Table37[[Vendor_ID]:[Reputation Test]],12,0)</f>
        <v>F</v>
      </c>
      <c r="I1146">
        <f>VLOOKUP(Table8[[#This Row],[PurchaseOrderID]],Purchase_Order!$A$2:$E$1228,5,0)</f>
        <v>1680</v>
      </c>
      <c r="K1146">
        <f>COUNTIFS(Table37[ProductID],Table8[[#This Row],[ProductID]],Table37[Reputation Test],Table8[[#This Row],[REPUTASI]],Table37[Price],"&lt;"&amp;Table8[[#This Row],[UnitPrice]])</f>
        <v>2</v>
      </c>
      <c r="L1146" s="80" t="str">
        <f>IF(Table8[[#This Row],[test]]&gt;0,"Ada vendor yang menjual produk dengan harga lebih murah","")</f>
        <v>Ada vendor yang menjual produk dengan harga lebih murah</v>
      </c>
    </row>
    <row r="1147" spans="1:12" x14ac:dyDescent="0.25">
      <c r="A1147" s="5">
        <v>804</v>
      </c>
      <c r="B1147" s="5">
        <v>1790</v>
      </c>
      <c r="C1147" s="10">
        <v>44091</v>
      </c>
      <c r="D1147" s="5">
        <v>550</v>
      </c>
      <c r="E1147" s="5">
        <v>939</v>
      </c>
      <c r="F1147" s="40">
        <v>48.289499999999997</v>
      </c>
      <c r="G1147" s="40">
        <v>26559.224999999999</v>
      </c>
      <c r="H1147" t="str">
        <f>VLOOKUP(Table8[[#This Row],[Supplier]],Table37[[Vendor_ID]:[Reputation Test]],12,0)</f>
        <v>F</v>
      </c>
      <c r="I1147">
        <f>VLOOKUP(Table8[[#This Row],[PurchaseOrderID]],Purchase_Order!$A$2:$E$1228,5,0)</f>
        <v>1680</v>
      </c>
      <c r="K1147">
        <f>COUNTIFS(Table37[ProductID],Table8[[#This Row],[ProductID]],Table37[Reputation Test],Table8[[#This Row],[REPUTASI]],Table37[Price],"&lt;"&amp;Table8[[#This Row],[UnitPrice]])</f>
        <v>2</v>
      </c>
      <c r="L1147" s="80" t="str">
        <f>IF(Table8[[#This Row],[test]]&gt;0,"Ada vendor yang menjual produk dengan harga lebih murah","")</f>
        <v>Ada vendor yang menjual produk dengan harga lebih murah</v>
      </c>
    </row>
    <row r="1148" spans="1:12" x14ac:dyDescent="0.25">
      <c r="A1148" s="4">
        <v>805</v>
      </c>
      <c r="B1148" s="4">
        <v>1791</v>
      </c>
      <c r="C1148" s="11">
        <v>44092</v>
      </c>
      <c r="D1148" s="4">
        <v>60</v>
      </c>
      <c r="E1148" s="4">
        <v>494</v>
      </c>
      <c r="F1148" s="41">
        <v>50.746499999999997</v>
      </c>
      <c r="G1148" s="41">
        <v>3044.79</v>
      </c>
      <c r="H1148" t="str">
        <f>VLOOKUP(Table8[[#This Row],[Supplier]],Table37[[Vendor_ID]:[Reputation Test]],12,0)</f>
        <v>F</v>
      </c>
      <c r="I1148">
        <f>VLOOKUP(Table8[[#This Row],[PurchaseOrderID]],Purchase_Order!$A$2:$E$1228,5,0)</f>
        <v>1584</v>
      </c>
      <c r="K1148">
        <f>COUNTIFS(Table37[ProductID],Table8[[#This Row],[ProductID]],Table37[Reputation Test],Table8[[#This Row],[REPUTASI]],Table37[Price],"&lt;"&amp;Table8[[#This Row],[UnitPrice]])</f>
        <v>2</v>
      </c>
      <c r="L1148" s="80" t="str">
        <f>IF(Table8[[#This Row],[test]]&gt;0,"Ada vendor yang menjual produk dengan harga lebih murah","")</f>
        <v>Ada vendor yang menjual produk dengan harga lebih murah</v>
      </c>
    </row>
    <row r="1149" spans="1:12" x14ac:dyDescent="0.25">
      <c r="A1149" s="5">
        <v>805</v>
      </c>
      <c r="B1149" s="5">
        <v>1792</v>
      </c>
      <c r="C1149" s="10">
        <v>44092</v>
      </c>
      <c r="D1149" s="5">
        <v>60</v>
      </c>
      <c r="E1149" s="5">
        <v>495</v>
      </c>
      <c r="F1149" s="40">
        <v>62.926499999999997</v>
      </c>
      <c r="G1149" s="40">
        <v>3775.59</v>
      </c>
      <c r="H1149" t="str">
        <f>VLOOKUP(Table8[[#This Row],[Supplier]],Table37[[Vendor_ID]:[Reputation Test]],12,0)</f>
        <v>F</v>
      </c>
      <c r="I1149">
        <f>VLOOKUP(Table8[[#This Row],[PurchaseOrderID]],Purchase_Order!$A$2:$E$1228,5,0)</f>
        <v>1584</v>
      </c>
      <c r="K1149">
        <f>COUNTIFS(Table37[ProductID],Table8[[#This Row],[ProductID]],Table37[Reputation Test],Table8[[#This Row],[REPUTASI]],Table37[Price],"&lt;"&amp;Table8[[#This Row],[UnitPrice]])</f>
        <v>2</v>
      </c>
      <c r="L1149" s="80" t="str">
        <f>IF(Table8[[#This Row],[test]]&gt;0,"Ada vendor yang menjual produk dengan harga lebih murah","")</f>
        <v>Ada vendor yang menjual produk dengan harga lebih murah</v>
      </c>
    </row>
    <row r="1150" spans="1:12" x14ac:dyDescent="0.25">
      <c r="A1150" s="4">
        <v>805</v>
      </c>
      <c r="B1150" s="4">
        <v>1793</v>
      </c>
      <c r="C1150" s="11">
        <v>44092</v>
      </c>
      <c r="D1150" s="4">
        <v>60</v>
      </c>
      <c r="E1150" s="4">
        <v>496</v>
      </c>
      <c r="F1150" s="41">
        <v>49.654499999999999</v>
      </c>
      <c r="G1150" s="41">
        <v>2979.27</v>
      </c>
      <c r="H1150" t="str">
        <f>VLOOKUP(Table8[[#This Row],[Supplier]],Table37[[Vendor_ID]:[Reputation Test]],12,0)</f>
        <v>F</v>
      </c>
      <c r="I1150">
        <f>VLOOKUP(Table8[[#This Row],[PurchaseOrderID]],Purchase_Order!$A$2:$E$1228,5,0)</f>
        <v>1584</v>
      </c>
      <c r="K1150">
        <f>COUNTIFS(Table37[ProductID],Table8[[#This Row],[ProductID]],Table37[Reputation Test],Table8[[#This Row],[REPUTASI]],Table37[Price],"&lt;"&amp;Table8[[#This Row],[UnitPrice]])</f>
        <v>2</v>
      </c>
      <c r="L1150" s="80" t="str">
        <f>IF(Table8[[#This Row],[test]]&gt;0,"Ada vendor yang menjual produk dengan harga lebih murah","")</f>
        <v>Ada vendor yang menjual produk dengan harga lebih murah</v>
      </c>
    </row>
    <row r="1151" spans="1:12" x14ac:dyDescent="0.25">
      <c r="A1151" s="5">
        <v>806</v>
      </c>
      <c r="B1151" s="5">
        <v>1794</v>
      </c>
      <c r="C1151" s="10">
        <v>44092</v>
      </c>
      <c r="D1151" s="5">
        <v>550</v>
      </c>
      <c r="E1151" s="5">
        <v>523</v>
      </c>
      <c r="F1151" s="40">
        <v>10.384499999999999</v>
      </c>
      <c r="G1151" s="40">
        <v>5711.4750000000004</v>
      </c>
      <c r="H1151" t="str">
        <f>VLOOKUP(Table8[[#This Row],[Supplier]],Table37[[Vendor_ID]:[Reputation Test]],12,0)</f>
        <v>B</v>
      </c>
      <c r="I1151">
        <f>VLOOKUP(Table8[[#This Row],[PurchaseOrderID]],Purchase_Order!$A$2:$E$1228,5,0)</f>
        <v>1620</v>
      </c>
      <c r="K1151">
        <f>COUNTIFS(Table37[ProductID],Table8[[#This Row],[ProductID]],Table37[Reputation Test],Table8[[#This Row],[REPUTASI]],Table37[Price],"&lt;"&amp;Table8[[#This Row],[UnitPrice]])</f>
        <v>1</v>
      </c>
      <c r="L1151" s="80" t="str">
        <f>IF(Table8[[#This Row],[test]]&gt;0,"Ada vendor yang menjual produk dengan harga lebih murah","")</f>
        <v>Ada vendor yang menjual produk dengan harga lebih murah</v>
      </c>
    </row>
    <row r="1152" spans="1:12" x14ac:dyDescent="0.25">
      <c r="A1152" s="4">
        <v>807</v>
      </c>
      <c r="B1152" s="4">
        <v>1795</v>
      </c>
      <c r="C1152" s="11">
        <v>44092</v>
      </c>
      <c r="D1152" s="4">
        <v>3</v>
      </c>
      <c r="E1152" s="4">
        <v>424</v>
      </c>
      <c r="F1152" s="41">
        <v>49.853999999999999</v>
      </c>
      <c r="G1152" s="41">
        <v>149.56200000000001</v>
      </c>
      <c r="H1152" t="str">
        <f>VLOOKUP(Table8[[#This Row],[Supplier]],Table37[[Vendor_ID]:[Reputation Test]],12,0)</f>
        <v>B</v>
      </c>
      <c r="I1152">
        <f>VLOOKUP(Table8[[#This Row],[PurchaseOrderID]],Purchase_Order!$A$2:$E$1228,5,0)</f>
        <v>1666</v>
      </c>
      <c r="K1152">
        <f>COUNTIFS(Table37[ProductID],Table8[[#This Row],[ProductID]],Table37[Reputation Test],Table8[[#This Row],[REPUTASI]],Table37[Price],"&lt;"&amp;Table8[[#This Row],[UnitPrice]])</f>
        <v>3</v>
      </c>
      <c r="L1152" s="80" t="str">
        <f>IF(Table8[[#This Row],[test]]&gt;0,"Ada vendor yang menjual produk dengan harga lebih murah","")</f>
        <v>Ada vendor yang menjual produk dengan harga lebih murah</v>
      </c>
    </row>
    <row r="1153" spans="1:12" x14ac:dyDescent="0.25">
      <c r="A1153" s="5">
        <v>807</v>
      </c>
      <c r="B1153" s="5">
        <v>1796</v>
      </c>
      <c r="C1153" s="10">
        <v>44092</v>
      </c>
      <c r="D1153" s="5">
        <v>3</v>
      </c>
      <c r="E1153" s="5">
        <v>425</v>
      </c>
      <c r="F1153" s="40">
        <v>45.580500000000001</v>
      </c>
      <c r="G1153" s="40">
        <v>136.7415</v>
      </c>
      <c r="H1153" t="str">
        <f>VLOOKUP(Table8[[#This Row],[Supplier]],Table37[[Vendor_ID]:[Reputation Test]],12,0)</f>
        <v>B</v>
      </c>
      <c r="I1153">
        <f>VLOOKUP(Table8[[#This Row],[PurchaseOrderID]],Purchase_Order!$A$2:$E$1228,5,0)</f>
        <v>1666</v>
      </c>
      <c r="K1153">
        <f>COUNTIFS(Table37[ProductID],Table8[[#This Row],[ProductID]],Table37[Reputation Test],Table8[[#This Row],[REPUTASI]],Table37[Price],"&lt;"&amp;Table8[[#This Row],[UnitPrice]])</f>
        <v>3</v>
      </c>
      <c r="L1153" s="80" t="str">
        <f>IF(Table8[[#This Row],[test]]&gt;0,"Ada vendor yang menjual produk dengan harga lebih murah","")</f>
        <v>Ada vendor yang menjual produk dengan harga lebih murah</v>
      </c>
    </row>
    <row r="1154" spans="1:12" x14ac:dyDescent="0.25">
      <c r="A1154" s="4">
        <v>807</v>
      </c>
      <c r="B1154" s="4">
        <v>1797</v>
      </c>
      <c r="C1154" s="11">
        <v>44092</v>
      </c>
      <c r="D1154" s="4">
        <v>3</v>
      </c>
      <c r="E1154" s="4">
        <v>426</v>
      </c>
      <c r="F1154" s="41">
        <v>43.480499999999999</v>
      </c>
      <c r="G1154" s="41">
        <v>130.44149999999999</v>
      </c>
      <c r="H1154" t="str">
        <f>VLOOKUP(Table8[[#This Row],[Supplier]],Table37[[Vendor_ID]:[Reputation Test]],12,0)</f>
        <v>B</v>
      </c>
      <c r="I1154">
        <f>VLOOKUP(Table8[[#This Row],[PurchaseOrderID]],Purchase_Order!$A$2:$E$1228,5,0)</f>
        <v>1666</v>
      </c>
      <c r="K1154">
        <f>COUNTIFS(Table37[ProductID],Table8[[#This Row],[ProductID]],Table37[Reputation Test],Table8[[#This Row],[REPUTASI]],Table37[Price],"&lt;"&amp;Table8[[#This Row],[UnitPrice]])</f>
        <v>3</v>
      </c>
      <c r="L1154" s="80" t="str">
        <f>IF(Table8[[#This Row],[test]]&gt;0,"Ada vendor yang menjual produk dengan harga lebih murah","")</f>
        <v>Ada vendor yang menjual produk dengan harga lebih murah</v>
      </c>
    </row>
    <row r="1155" spans="1:12" x14ac:dyDescent="0.25">
      <c r="A1155" s="5">
        <v>807</v>
      </c>
      <c r="B1155" s="5">
        <v>1798</v>
      </c>
      <c r="C1155" s="10">
        <v>44092</v>
      </c>
      <c r="D1155" s="5">
        <v>3</v>
      </c>
      <c r="E1155" s="5">
        <v>427</v>
      </c>
      <c r="F1155" s="40">
        <v>47.753999999999998</v>
      </c>
      <c r="G1155" s="40">
        <v>143.262</v>
      </c>
      <c r="H1155" t="str">
        <f>VLOOKUP(Table8[[#This Row],[Supplier]],Table37[[Vendor_ID]:[Reputation Test]],12,0)</f>
        <v>B</v>
      </c>
      <c r="I1155">
        <f>VLOOKUP(Table8[[#This Row],[PurchaseOrderID]],Purchase_Order!$A$2:$E$1228,5,0)</f>
        <v>1666</v>
      </c>
      <c r="K1155">
        <f>COUNTIFS(Table37[ProductID],Table8[[#This Row],[ProductID]],Table37[Reputation Test],Table8[[#This Row],[REPUTASI]],Table37[Price],"&lt;"&amp;Table8[[#This Row],[UnitPrice]])</f>
        <v>3</v>
      </c>
      <c r="L1155" s="80" t="str">
        <f>IF(Table8[[#This Row],[test]]&gt;0,"Ada vendor yang menjual produk dengan harga lebih murah","")</f>
        <v>Ada vendor yang menjual produk dengan harga lebih murah</v>
      </c>
    </row>
    <row r="1156" spans="1:12" x14ac:dyDescent="0.25">
      <c r="A1156" s="4">
        <v>807</v>
      </c>
      <c r="B1156" s="4">
        <v>1799</v>
      </c>
      <c r="C1156" s="11">
        <v>44092</v>
      </c>
      <c r="D1156" s="4">
        <v>3</v>
      </c>
      <c r="E1156" s="4">
        <v>428</v>
      </c>
      <c r="F1156" s="41">
        <v>43.480499999999999</v>
      </c>
      <c r="G1156" s="41">
        <v>130.44149999999999</v>
      </c>
      <c r="H1156" t="str">
        <f>VLOOKUP(Table8[[#This Row],[Supplier]],Table37[[Vendor_ID]:[Reputation Test]],12,0)</f>
        <v>B</v>
      </c>
      <c r="I1156">
        <f>VLOOKUP(Table8[[#This Row],[PurchaseOrderID]],Purchase_Order!$A$2:$E$1228,5,0)</f>
        <v>1666</v>
      </c>
      <c r="K1156">
        <f>COUNTIFS(Table37[ProductID],Table8[[#This Row],[ProductID]],Table37[Reputation Test],Table8[[#This Row],[REPUTASI]],Table37[Price],"&lt;"&amp;Table8[[#This Row],[UnitPrice]])</f>
        <v>3</v>
      </c>
      <c r="L1156" s="80" t="str">
        <f>IF(Table8[[#This Row],[test]]&gt;0,"Ada vendor yang menjual produk dengan harga lebih murah","")</f>
        <v>Ada vendor yang menjual produk dengan harga lebih murah</v>
      </c>
    </row>
    <row r="1157" spans="1:12" x14ac:dyDescent="0.25">
      <c r="A1157" s="5">
        <v>807</v>
      </c>
      <c r="B1157" s="5">
        <v>1800</v>
      </c>
      <c r="C1157" s="10">
        <v>44092</v>
      </c>
      <c r="D1157" s="5">
        <v>3</v>
      </c>
      <c r="E1157" s="5">
        <v>429</v>
      </c>
      <c r="F1157" s="40">
        <v>41.380499999999998</v>
      </c>
      <c r="G1157" s="40">
        <v>124.14149999999999</v>
      </c>
      <c r="H1157" t="str">
        <f>VLOOKUP(Table8[[#This Row],[Supplier]],Table37[[Vendor_ID]:[Reputation Test]],12,0)</f>
        <v>B</v>
      </c>
      <c r="I1157">
        <f>VLOOKUP(Table8[[#This Row],[PurchaseOrderID]],Purchase_Order!$A$2:$E$1228,5,0)</f>
        <v>1666</v>
      </c>
      <c r="K1157">
        <f>COUNTIFS(Table37[ProductID],Table8[[#This Row],[ProductID]],Table37[Reputation Test],Table8[[#This Row],[REPUTASI]],Table37[Price],"&lt;"&amp;Table8[[#This Row],[UnitPrice]])</f>
        <v>3</v>
      </c>
      <c r="L1157" s="80" t="str">
        <f>IF(Table8[[#This Row],[test]]&gt;0,"Ada vendor yang menjual produk dengan harga lebih murah","")</f>
        <v>Ada vendor yang menjual produk dengan harga lebih murah</v>
      </c>
    </row>
    <row r="1158" spans="1:12" x14ac:dyDescent="0.25">
      <c r="A1158" s="4">
        <v>808</v>
      </c>
      <c r="B1158" s="4">
        <v>1801</v>
      </c>
      <c r="C1158" s="11">
        <v>44092</v>
      </c>
      <c r="D1158" s="4">
        <v>3</v>
      </c>
      <c r="E1158" s="4">
        <v>490</v>
      </c>
      <c r="F1158" s="41">
        <v>12.7155</v>
      </c>
      <c r="G1158" s="41">
        <v>38.146500000000003</v>
      </c>
      <c r="H1158" t="str">
        <f>VLOOKUP(Table8[[#This Row],[Supplier]],Table37[[Vendor_ID]:[Reputation Test]],12,0)</f>
        <v>A</v>
      </c>
      <c r="I1158">
        <f>VLOOKUP(Table8[[#This Row],[PurchaseOrderID]],Purchase_Order!$A$2:$E$1228,5,0)</f>
        <v>1592</v>
      </c>
      <c r="K1158">
        <f>COUNTIFS(Table37[ProductID],Table8[[#This Row],[ProductID]],Table37[Reputation Test],Table8[[#This Row],[REPUTASI]],Table37[Price],"&lt;"&amp;Table8[[#This Row],[UnitPrice]])</f>
        <v>1</v>
      </c>
      <c r="L1158" s="80" t="str">
        <f>IF(Table8[[#This Row],[test]]&gt;0,"Ada vendor yang menjual produk dengan harga lebih murah","")</f>
        <v>Ada vendor yang menjual produk dengan harga lebih murah</v>
      </c>
    </row>
    <row r="1159" spans="1:12" x14ac:dyDescent="0.25">
      <c r="A1159" s="5">
        <v>808</v>
      </c>
      <c r="B1159" s="5">
        <v>1802</v>
      </c>
      <c r="C1159" s="10">
        <v>44092</v>
      </c>
      <c r="D1159" s="5">
        <v>3</v>
      </c>
      <c r="E1159" s="5">
        <v>491</v>
      </c>
      <c r="F1159" s="40">
        <v>19.939499999999999</v>
      </c>
      <c r="G1159" s="40">
        <v>59.8185</v>
      </c>
      <c r="H1159" t="str">
        <f>VLOOKUP(Table8[[#This Row],[Supplier]],Table37[[Vendor_ID]:[Reputation Test]],12,0)</f>
        <v>A</v>
      </c>
      <c r="I1159">
        <f>VLOOKUP(Table8[[#This Row],[PurchaseOrderID]],Purchase_Order!$A$2:$E$1228,5,0)</f>
        <v>1592</v>
      </c>
      <c r="K1159">
        <f>COUNTIFS(Table37[ProductID],Table8[[#This Row],[ProductID]],Table37[Reputation Test],Table8[[#This Row],[REPUTASI]],Table37[Price],"&lt;"&amp;Table8[[#This Row],[UnitPrice]])</f>
        <v>2</v>
      </c>
      <c r="L1159" s="80" t="str">
        <f>IF(Table8[[#This Row],[test]]&gt;0,"Ada vendor yang menjual produk dengan harga lebih murah","")</f>
        <v>Ada vendor yang menjual produk dengan harga lebih murah</v>
      </c>
    </row>
    <row r="1160" spans="1:12" x14ac:dyDescent="0.25">
      <c r="A1160" s="4">
        <v>809</v>
      </c>
      <c r="B1160" s="4">
        <v>1803</v>
      </c>
      <c r="C1160" s="11">
        <v>44092</v>
      </c>
      <c r="D1160" s="4">
        <v>3</v>
      </c>
      <c r="E1160" s="4">
        <v>528</v>
      </c>
      <c r="F1160" s="41">
        <v>38.156999999999996</v>
      </c>
      <c r="G1160" s="41">
        <v>114.471</v>
      </c>
      <c r="H1160" t="str">
        <f>VLOOKUP(Table8[[#This Row],[Supplier]],Table37[[Vendor_ID]:[Reputation Test]],12,0)</f>
        <v>A</v>
      </c>
      <c r="I1160">
        <f>VLOOKUP(Table8[[#This Row],[PurchaseOrderID]],Purchase_Order!$A$2:$E$1228,5,0)</f>
        <v>1618</v>
      </c>
      <c r="K1160">
        <f>COUNTIFS(Table37[ProductID],Table8[[#This Row],[ProductID]],Table37[Reputation Test],Table8[[#This Row],[REPUTASI]],Table37[Price],"&lt;"&amp;Table8[[#This Row],[UnitPrice]])</f>
        <v>1</v>
      </c>
      <c r="L1160" s="80" t="str">
        <f>IF(Table8[[#This Row],[test]]&gt;0,"Ada vendor yang menjual produk dengan harga lebih murah","")</f>
        <v>Ada vendor yang menjual produk dengan harga lebih murah</v>
      </c>
    </row>
    <row r="1161" spans="1:12" x14ac:dyDescent="0.25">
      <c r="A1161" s="5">
        <v>810</v>
      </c>
      <c r="B1161" s="5">
        <v>1804</v>
      </c>
      <c r="C1161" s="10">
        <v>44092</v>
      </c>
      <c r="D1161" s="5">
        <v>3</v>
      </c>
      <c r="E1161" s="5">
        <v>505</v>
      </c>
      <c r="F1161" s="40">
        <v>44.215499999999999</v>
      </c>
      <c r="G1161" s="40">
        <v>132.6465</v>
      </c>
      <c r="H1161" t="str">
        <f>VLOOKUP(Table8[[#This Row],[Supplier]],Table37[[Vendor_ID]:[Reputation Test]],12,0)</f>
        <v>B</v>
      </c>
      <c r="I1161">
        <f>VLOOKUP(Table8[[#This Row],[PurchaseOrderID]],Purchase_Order!$A$2:$E$1228,5,0)</f>
        <v>1612</v>
      </c>
      <c r="K1161">
        <f>COUNTIFS(Table37[ProductID],Table8[[#This Row],[ProductID]],Table37[Reputation Test],Table8[[#This Row],[REPUTASI]],Table37[Price],"&lt;"&amp;Table8[[#This Row],[UnitPrice]])</f>
        <v>1</v>
      </c>
      <c r="L1161" s="80" t="str">
        <f>IF(Table8[[#This Row],[test]]&gt;0,"Ada vendor yang menjual produk dengan harga lebih murah","")</f>
        <v>Ada vendor yang menjual produk dengan harga lebih murah</v>
      </c>
    </row>
    <row r="1162" spans="1:12" x14ac:dyDescent="0.25">
      <c r="A1162" s="4">
        <v>811</v>
      </c>
      <c r="B1162" s="4">
        <v>1805</v>
      </c>
      <c r="C1162" s="11">
        <v>44092</v>
      </c>
      <c r="D1162" s="4">
        <v>550</v>
      </c>
      <c r="E1162" s="4">
        <v>938</v>
      </c>
      <c r="F1162" s="41">
        <v>31.4895</v>
      </c>
      <c r="G1162" s="41">
        <v>17319.224999999999</v>
      </c>
      <c r="H1162" t="str">
        <f>VLOOKUP(Table8[[#This Row],[Supplier]],Table37[[Vendor_ID]:[Reputation Test]],12,0)</f>
        <v>F</v>
      </c>
      <c r="I1162">
        <f>VLOOKUP(Table8[[#This Row],[PurchaseOrderID]],Purchase_Order!$A$2:$E$1228,5,0)</f>
        <v>1586</v>
      </c>
      <c r="K1162">
        <f>COUNTIFS(Table37[ProductID],Table8[[#This Row],[ProductID]],Table37[Reputation Test],Table8[[#This Row],[REPUTASI]],Table37[Price],"&lt;"&amp;Table8[[#This Row],[UnitPrice]])</f>
        <v>2</v>
      </c>
      <c r="L1162" s="80" t="str">
        <f>IF(Table8[[#This Row],[test]]&gt;0,"Ada vendor yang menjual produk dengan harga lebih murah","")</f>
        <v>Ada vendor yang menjual produk dengan harga lebih murah</v>
      </c>
    </row>
    <row r="1163" spans="1:12" x14ac:dyDescent="0.25">
      <c r="A1163" s="5">
        <v>811</v>
      </c>
      <c r="B1163" s="5">
        <v>1806</v>
      </c>
      <c r="C1163" s="10">
        <v>44092</v>
      </c>
      <c r="D1163" s="5">
        <v>550</v>
      </c>
      <c r="E1163" s="5">
        <v>939</v>
      </c>
      <c r="F1163" s="40">
        <v>48.289499999999997</v>
      </c>
      <c r="G1163" s="40">
        <v>26559.224999999999</v>
      </c>
      <c r="H1163" t="str">
        <f>VLOOKUP(Table8[[#This Row],[Supplier]],Table37[[Vendor_ID]:[Reputation Test]],12,0)</f>
        <v>F</v>
      </c>
      <c r="I1163">
        <f>VLOOKUP(Table8[[#This Row],[PurchaseOrderID]],Purchase_Order!$A$2:$E$1228,5,0)</f>
        <v>1586</v>
      </c>
      <c r="K1163">
        <f>COUNTIFS(Table37[ProductID],Table8[[#This Row],[ProductID]],Table37[Reputation Test],Table8[[#This Row],[REPUTASI]],Table37[Price],"&lt;"&amp;Table8[[#This Row],[UnitPrice]])</f>
        <v>2</v>
      </c>
      <c r="L1163" s="80" t="str">
        <f>IF(Table8[[#This Row],[test]]&gt;0,"Ada vendor yang menjual produk dengan harga lebih murah","")</f>
        <v>Ada vendor yang menjual produk dengan harga lebih murah</v>
      </c>
    </row>
    <row r="1164" spans="1:12" x14ac:dyDescent="0.25">
      <c r="A1164" s="4">
        <v>812</v>
      </c>
      <c r="B1164" s="4">
        <v>1807</v>
      </c>
      <c r="C1164" s="11">
        <v>44092</v>
      </c>
      <c r="D1164" s="4">
        <v>60</v>
      </c>
      <c r="E1164" s="4">
        <v>358</v>
      </c>
      <c r="F1164" s="41">
        <v>6.9824999999999999</v>
      </c>
      <c r="G1164" s="41">
        <v>418.95</v>
      </c>
      <c r="H1164" t="str">
        <f>VLOOKUP(Table8[[#This Row],[Supplier]],Table37[[Vendor_ID]:[Reputation Test]],12,0)</f>
        <v>B</v>
      </c>
      <c r="I1164">
        <f>VLOOKUP(Table8[[#This Row],[PurchaseOrderID]],Purchase_Order!$A$2:$E$1228,5,0)</f>
        <v>1500</v>
      </c>
      <c r="K1164">
        <f>COUNTIFS(Table37[ProductID],Table8[[#This Row],[ProductID]],Table37[Reputation Test],Table8[[#This Row],[REPUTASI]],Table37[Price],"&lt;"&amp;Table8[[#This Row],[UnitPrice]])</f>
        <v>1</v>
      </c>
      <c r="L1164" s="80" t="str">
        <f>IF(Table8[[#This Row],[test]]&gt;0,"Ada vendor yang menjual produk dengan harga lebih murah","")</f>
        <v>Ada vendor yang menjual produk dengan harga lebih murah</v>
      </c>
    </row>
    <row r="1165" spans="1:12" x14ac:dyDescent="0.25">
      <c r="A1165" s="5">
        <v>813</v>
      </c>
      <c r="B1165" s="5">
        <v>1808</v>
      </c>
      <c r="C1165" s="10">
        <v>44092</v>
      </c>
      <c r="D1165" s="5">
        <v>3</v>
      </c>
      <c r="E1165" s="5">
        <v>451</v>
      </c>
      <c r="F1165" s="40">
        <v>37.180500000000002</v>
      </c>
      <c r="G1165" s="40">
        <v>111.5415</v>
      </c>
      <c r="H1165" t="str">
        <f>VLOOKUP(Table8[[#This Row],[Supplier]],Table37[[Vendor_ID]:[Reputation Test]],12,0)</f>
        <v>A</v>
      </c>
      <c r="I1165">
        <f>VLOOKUP(Table8[[#This Row],[PurchaseOrderID]],Purchase_Order!$A$2:$E$1228,5,0)</f>
        <v>1656</v>
      </c>
      <c r="K1165">
        <f>COUNTIFS(Table37[ProductID],Table8[[#This Row],[ProductID]],Table37[Reputation Test],Table8[[#This Row],[REPUTASI]],Table37[Price],"&lt;"&amp;Table8[[#This Row],[UnitPrice]])</f>
        <v>1</v>
      </c>
      <c r="L1165" s="80" t="str">
        <f>IF(Table8[[#This Row],[test]]&gt;0,"Ada vendor yang menjual produk dengan harga lebih murah","")</f>
        <v>Ada vendor yang menjual produk dengan harga lebih murah</v>
      </c>
    </row>
    <row r="1166" spans="1:12" x14ac:dyDescent="0.25">
      <c r="A1166" s="4">
        <v>813</v>
      </c>
      <c r="B1166" s="4">
        <v>1809</v>
      </c>
      <c r="C1166" s="11">
        <v>44092</v>
      </c>
      <c r="D1166" s="4">
        <v>3</v>
      </c>
      <c r="E1166" s="4">
        <v>452</v>
      </c>
      <c r="F1166" s="41">
        <v>41.454000000000001</v>
      </c>
      <c r="G1166" s="41">
        <v>124.36199999999999</v>
      </c>
      <c r="H1166" t="str">
        <f>VLOOKUP(Table8[[#This Row],[Supplier]],Table37[[Vendor_ID]:[Reputation Test]],12,0)</f>
        <v>A</v>
      </c>
      <c r="I1166">
        <f>VLOOKUP(Table8[[#This Row],[PurchaseOrderID]],Purchase_Order!$A$2:$E$1228,5,0)</f>
        <v>1656</v>
      </c>
      <c r="K1166">
        <f>COUNTIFS(Table37[ProductID],Table8[[#This Row],[ProductID]],Table37[Reputation Test],Table8[[#This Row],[REPUTASI]],Table37[Price],"&lt;"&amp;Table8[[#This Row],[UnitPrice]])</f>
        <v>1</v>
      </c>
      <c r="L1166" s="80" t="str">
        <f>IF(Table8[[#This Row],[test]]&gt;0,"Ada vendor yang menjual produk dengan harga lebih murah","")</f>
        <v>Ada vendor yang menjual produk dengan harga lebih murah</v>
      </c>
    </row>
    <row r="1167" spans="1:12" x14ac:dyDescent="0.25">
      <c r="A1167" s="5">
        <v>813</v>
      </c>
      <c r="B1167" s="5">
        <v>1810</v>
      </c>
      <c r="C1167" s="10">
        <v>44092</v>
      </c>
      <c r="D1167" s="5">
        <v>3</v>
      </c>
      <c r="E1167" s="5">
        <v>453</v>
      </c>
      <c r="F1167" s="40">
        <v>37.180500000000002</v>
      </c>
      <c r="G1167" s="40">
        <v>111.5415</v>
      </c>
      <c r="H1167" t="str">
        <f>VLOOKUP(Table8[[#This Row],[Supplier]],Table37[[Vendor_ID]:[Reputation Test]],12,0)</f>
        <v>A</v>
      </c>
      <c r="I1167">
        <f>VLOOKUP(Table8[[#This Row],[PurchaseOrderID]],Purchase_Order!$A$2:$E$1228,5,0)</f>
        <v>1656</v>
      </c>
      <c r="K1167">
        <f>COUNTIFS(Table37[ProductID],Table8[[#This Row],[ProductID]],Table37[Reputation Test],Table8[[#This Row],[REPUTASI]],Table37[Price],"&lt;"&amp;Table8[[#This Row],[UnitPrice]])</f>
        <v>1</v>
      </c>
      <c r="L1167" s="80" t="str">
        <f>IF(Table8[[#This Row],[test]]&gt;0,"Ada vendor yang menjual produk dengan harga lebih murah","")</f>
        <v>Ada vendor yang menjual produk dengan harga lebih murah</v>
      </c>
    </row>
    <row r="1168" spans="1:12" x14ac:dyDescent="0.25">
      <c r="A1168" s="4">
        <v>814</v>
      </c>
      <c r="B1168" s="4">
        <v>1811</v>
      </c>
      <c r="C1168" s="11">
        <v>44092</v>
      </c>
      <c r="D1168" s="4">
        <v>60</v>
      </c>
      <c r="E1168" s="4">
        <v>356</v>
      </c>
      <c r="F1168" s="41">
        <v>3.3809999999999998</v>
      </c>
      <c r="G1168" s="41">
        <v>202.86</v>
      </c>
      <c r="H1168" t="str">
        <f>VLOOKUP(Table8[[#This Row],[Supplier]],Table37[[Vendor_ID]:[Reputation Test]],12,0)</f>
        <v>F</v>
      </c>
      <c r="I1168">
        <f>VLOOKUP(Table8[[#This Row],[PurchaseOrderID]],Purchase_Order!$A$2:$E$1228,5,0)</f>
        <v>1572</v>
      </c>
      <c r="K1168">
        <f>COUNTIFS(Table37[ProductID],Table8[[#This Row],[ProductID]],Table37[Reputation Test],Table8[[#This Row],[REPUTASI]],Table37[Price],"&lt;"&amp;Table8[[#This Row],[UnitPrice]])</f>
        <v>1</v>
      </c>
      <c r="L1168" s="80" t="str">
        <f>IF(Table8[[#This Row],[test]]&gt;0,"Ada vendor yang menjual produk dengan harga lebih murah","")</f>
        <v>Ada vendor yang menjual produk dengan harga lebih murah</v>
      </c>
    </row>
    <row r="1169" spans="1:12" x14ac:dyDescent="0.25">
      <c r="A1169" s="5">
        <v>814</v>
      </c>
      <c r="B1169" s="5">
        <v>1812</v>
      </c>
      <c r="C1169" s="10">
        <v>44092</v>
      </c>
      <c r="D1169" s="5">
        <v>60</v>
      </c>
      <c r="E1169" s="5">
        <v>357</v>
      </c>
      <c r="F1169" s="40">
        <v>4.3155000000000001</v>
      </c>
      <c r="G1169" s="40">
        <v>258.93</v>
      </c>
      <c r="H1169" t="str">
        <f>VLOOKUP(Table8[[#This Row],[Supplier]],Table37[[Vendor_ID]:[Reputation Test]],12,0)</f>
        <v>F</v>
      </c>
      <c r="I1169">
        <f>VLOOKUP(Table8[[#This Row],[PurchaseOrderID]],Purchase_Order!$A$2:$E$1228,5,0)</f>
        <v>1572</v>
      </c>
      <c r="K1169">
        <f>COUNTIFS(Table37[ProductID],Table8[[#This Row],[ProductID]],Table37[Reputation Test],Table8[[#This Row],[REPUTASI]],Table37[Price],"&lt;"&amp;Table8[[#This Row],[UnitPrice]])</f>
        <v>2</v>
      </c>
      <c r="L1169" s="80" t="str">
        <f>IF(Table8[[#This Row],[test]]&gt;0,"Ada vendor yang menjual produk dengan harga lebih murah","")</f>
        <v>Ada vendor yang menjual produk dengan harga lebih murah</v>
      </c>
    </row>
    <row r="1170" spans="1:12" x14ac:dyDescent="0.25">
      <c r="A1170" s="4">
        <v>815</v>
      </c>
      <c r="B1170" s="4">
        <v>1813</v>
      </c>
      <c r="C1170" s="11">
        <v>44092</v>
      </c>
      <c r="D1170" s="4">
        <v>3</v>
      </c>
      <c r="E1170" s="4">
        <v>389</v>
      </c>
      <c r="F1170" s="41">
        <v>43.270499999999998</v>
      </c>
      <c r="G1170" s="41">
        <v>129.8115</v>
      </c>
      <c r="H1170" t="str">
        <f>VLOOKUP(Table8[[#This Row],[Supplier]],Table37[[Vendor_ID]:[Reputation Test]],12,0)</f>
        <v>B</v>
      </c>
      <c r="I1170">
        <f>VLOOKUP(Table8[[#This Row],[PurchaseOrderID]],Purchase_Order!$A$2:$E$1228,5,0)</f>
        <v>1562</v>
      </c>
      <c r="K1170">
        <f>COUNTIFS(Table37[ProductID],Table8[[#This Row],[ProductID]],Table37[Reputation Test],Table8[[#This Row],[REPUTASI]],Table37[Price],"&lt;"&amp;Table8[[#This Row],[UnitPrice]])</f>
        <v>1</v>
      </c>
      <c r="L1170" s="80" t="str">
        <f>IF(Table8[[#This Row],[test]]&gt;0,"Ada vendor yang menjual produk dengan harga lebih murah","")</f>
        <v>Ada vendor yang menjual produk dengan harga lebih murah</v>
      </c>
    </row>
    <row r="1171" spans="1:12" x14ac:dyDescent="0.25">
      <c r="A1171" s="5">
        <v>815</v>
      </c>
      <c r="B1171" s="5">
        <v>1814</v>
      </c>
      <c r="C1171" s="10">
        <v>44092</v>
      </c>
      <c r="D1171" s="5">
        <v>3</v>
      </c>
      <c r="E1171" s="5">
        <v>390</v>
      </c>
      <c r="F1171" s="40">
        <v>41.170499999999997</v>
      </c>
      <c r="G1171" s="40">
        <v>123.5115</v>
      </c>
      <c r="H1171" t="str">
        <f>VLOOKUP(Table8[[#This Row],[Supplier]],Table37[[Vendor_ID]:[Reputation Test]],12,0)</f>
        <v>B</v>
      </c>
      <c r="I1171">
        <f>VLOOKUP(Table8[[#This Row],[PurchaseOrderID]],Purchase_Order!$A$2:$E$1228,5,0)</f>
        <v>1562</v>
      </c>
      <c r="K1171">
        <f>COUNTIFS(Table37[ProductID],Table8[[#This Row],[ProductID]],Table37[Reputation Test],Table8[[#This Row],[REPUTASI]],Table37[Price],"&lt;"&amp;Table8[[#This Row],[UnitPrice]])</f>
        <v>1</v>
      </c>
      <c r="L1171" s="80" t="str">
        <f>IF(Table8[[#This Row],[test]]&gt;0,"Ada vendor yang menjual produk dengan harga lebih murah","")</f>
        <v>Ada vendor yang menjual produk dengan harga lebih murah</v>
      </c>
    </row>
    <row r="1172" spans="1:12" x14ac:dyDescent="0.25">
      <c r="A1172" s="4">
        <v>815</v>
      </c>
      <c r="B1172" s="4">
        <v>1815</v>
      </c>
      <c r="C1172" s="11">
        <v>44092</v>
      </c>
      <c r="D1172" s="4">
        <v>3</v>
      </c>
      <c r="E1172" s="4">
        <v>391</v>
      </c>
      <c r="F1172" s="41">
        <v>45.444000000000003</v>
      </c>
      <c r="G1172" s="41">
        <v>136.33199999999999</v>
      </c>
      <c r="H1172" t="str">
        <f>VLOOKUP(Table8[[#This Row],[Supplier]],Table37[[Vendor_ID]:[Reputation Test]],12,0)</f>
        <v>B</v>
      </c>
      <c r="I1172">
        <f>VLOOKUP(Table8[[#This Row],[PurchaseOrderID]],Purchase_Order!$A$2:$E$1228,5,0)</f>
        <v>1562</v>
      </c>
      <c r="K1172">
        <f>COUNTIFS(Table37[ProductID],Table8[[#This Row],[ProductID]],Table37[Reputation Test],Table8[[#This Row],[REPUTASI]],Table37[Price],"&lt;"&amp;Table8[[#This Row],[UnitPrice]])</f>
        <v>1</v>
      </c>
      <c r="L1172" s="80" t="str">
        <f>IF(Table8[[#This Row],[test]]&gt;0,"Ada vendor yang menjual produk dengan harga lebih murah","")</f>
        <v>Ada vendor yang menjual produk dengan harga lebih murah</v>
      </c>
    </row>
    <row r="1173" spans="1:12" x14ac:dyDescent="0.25">
      <c r="A1173" s="5">
        <v>815</v>
      </c>
      <c r="B1173" s="5">
        <v>1816</v>
      </c>
      <c r="C1173" s="10">
        <v>44092</v>
      </c>
      <c r="D1173" s="5">
        <v>3</v>
      </c>
      <c r="E1173" s="5">
        <v>392</v>
      </c>
      <c r="F1173" s="40">
        <v>41.170499999999997</v>
      </c>
      <c r="G1173" s="40">
        <v>123.5115</v>
      </c>
      <c r="H1173" t="str">
        <f>VLOOKUP(Table8[[#This Row],[Supplier]],Table37[[Vendor_ID]:[Reputation Test]],12,0)</f>
        <v>B</v>
      </c>
      <c r="I1173">
        <f>VLOOKUP(Table8[[#This Row],[PurchaseOrderID]],Purchase_Order!$A$2:$E$1228,5,0)</f>
        <v>1562</v>
      </c>
      <c r="K1173">
        <f>COUNTIFS(Table37[ProductID],Table8[[#This Row],[ProductID]],Table37[Reputation Test],Table8[[#This Row],[REPUTASI]],Table37[Price],"&lt;"&amp;Table8[[#This Row],[UnitPrice]])</f>
        <v>1</v>
      </c>
      <c r="L1173" s="80" t="str">
        <f>IF(Table8[[#This Row],[test]]&gt;0,"Ada vendor yang menjual produk dengan harga lebih murah","")</f>
        <v>Ada vendor yang menjual produk dengan harga lebih murah</v>
      </c>
    </row>
    <row r="1174" spans="1:12" x14ac:dyDescent="0.25">
      <c r="A1174" s="4">
        <v>815</v>
      </c>
      <c r="B1174" s="4">
        <v>1817</v>
      </c>
      <c r="C1174" s="11">
        <v>44092</v>
      </c>
      <c r="D1174" s="4">
        <v>3</v>
      </c>
      <c r="E1174" s="4">
        <v>393</v>
      </c>
      <c r="F1174" s="41">
        <v>39.070500000000003</v>
      </c>
      <c r="G1174" s="41">
        <v>117.2115</v>
      </c>
      <c r="H1174" t="str">
        <f>VLOOKUP(Table8[[#This Row],[Supplier]],Table37[[Vendor_ID]:[Reputation Test]],12,0)</f>
        <v>B</v>
      </c>
      <c r="I1174">
        <f>VLOOKUP(Table8[[#This Row],[PurchaseOrderID]],Purchase_Order!$A$2:$E$1228,5,0)</f>
        <v>1562</v>
      </c>
      <c r="K1174">
        <f>COUNTIFS(Table37[ProductID],Table8[[#This Row],[ProductID]],Table37[Reputation Test],Table8[[#This Row],[REPUTASI]],Table37[Price],"&lt;"&amp;Table8[[#This Row],[UnitPrice]])</f>
        <v>1</v>
      </c>
      <c r="L1174" s="80" t="str">
        <f>IF(Table8[[#This Row],[test]]&gt;0,"Ada vendor yang menjual produk dengan harga lebih murah","")</f>
        <v>Ada vendor yang menjual produk dengan harga lebih murah</v>
      </c>
    </row>
    <row r="1175" spans="1:12" x14ac:dyDescent="0.25">
      <c r="A1175" s="5">
        <v>815</v>
      </c>
      <c r="B1175" s="5">
        <v>1818</v>
      </c>
      <c r="C1175" s="10">
        <v>44092</v>
      </c>
      <c r="D1175" s="5">
        <v>3</v>
      </c>
      <c r="E1175" s="5">
        <v>394</v>
      </c>
      <c r="F1175" s="40">
        <v>43.344000000000001</v>
      </c>
      <c r="G1175" s="40">
        <v>130.03200000000001</v>
      </c>
      <c r="H1175" t="str">
        <f>VLOOKUP(Table8[[#This Row],[Supplier]],Table37[[Vendor_ID]:[Reputation Test]],12,0)</f>
        <v>B</v>
      </c>
      <c r="I1175">
        <f>VLOOKUP(Table8[[#This Row],[PurchaseOrderID]],Purchase_Order!$A$2:$E$1228,5,0)</f>
        <v>1562</v>
      </c>
      <c r="K1175">
        <f>COUNTIFS(Table37[ProductID],Table8[[#This Row],[ProductID]],Table37[Reputation Test],Table8[[#This Row],[REPUTASI]],Table37[Price],"&lt;"&amp;Table8[[#This Row],[UnitPrice]])</f>
        <v>1</v>
      </c>
      <c r="L1175" s="80" t="str">
        <f>IF(Table8[[#This Row],[test]]&gt;0,"Ada vendor yang menjual produk dengan harga lebih murah","")</f>
        <v>Ada vendor yang menjual produk dengan harga lebih murah</v>
      </c>
    </row>
    <row r="1176" spans="1:12" x14ac:dyDescent="0.25">
      <c r="A1176" s="4">
        <v>815</v>
      </c>
      <c r="B1176" s="4">
        <v>1819</v>
      </c>
      <c r="C1176" s="11">
        <v>44092</v>
      </c>
      <c r="D1176" s="4">
        <v>3</v>
      </c>
      <c r="E1176" s="4">
        <v>395</v>
      </c>
      <c r="F1176" s="41">
        <v>39.070500000000003</v>
      </c>
      <c r="G1176" s="41">
        <v>117.2115</v>
      </c>
      <c r="H1176" t="str">
        <f>VLOOKUP(Table8[[#This Row],[Supplier]],Table37[[Vendor_ID]:[Reputation Test]],12,0)</f>
        <v>B</v>
      </c>
      <c r="I1176">
        <f>VLOOKUP(Table8[[#This Row],[PurchaseOrderID]],Purchase_Order!$A$2:$E$1228,5,0)</f>
        <v>1562</v>
      </c>
      <c r="K1176">
        <f>COUNTIFS(Table37[ProductID],Table8[[#This Row],[ProductID]],Table37[Reputation Test],Table8[[#This Row],[REPUTASI]],Table37[Price],"&lt;"&amp;Table8[[#This Row],[UnitPrice]])</f>
        <v>1</v>
      </c>
      <c r="L1176" s="80" t="str">
        <f>IF(Table8[[#This Row],[test]]&gt;0,"Ada vendor yang menjual produk dengan harga lebih murah","")</f>
        <v>Ada vendor yang menjual produk dengan harga lebih murah</v>
      </c>
    </row>
    <row r="1177" spans="1:12" x14ac:dyDescent="0.25">
      <c r="A1177" s="5">
        <v>815</v>
      </c>
      <c r="B1177" s="5">
        <v>1820</v>
      </c>
      <c r="C1177" s="10">
        <v>44092</v>
      </c>
      <c r="D1177" s="5">
        <v>3</v>
      </c>
      <c r="E1177" s="5">
        <v>396</v>
      </c>
      <c r="F1177" s="40">
        <v>36.970500000000001</v>
      </c>
      <c r="G1177" s="40">
        <v>110.9115</v>
      </c>
      <c r="H1177" t="str">
        <f>VLOOKUP(Table8[[#This Row],[Supplier]],Table37[[Vendor_ID]:[Reputation Test]],12,0)</f>
        <v>B</v>
      </c>
      <c r="I1177">
        <f>VLOOKUP(Table8[[#This Row],[PurchaseOrderID]],Purchase_Order!$A$2:$E$1228,5,0)</f>
        <v>1562</v>
      </c>
      <c r="K1177">
        <f>COUNTIFS(Table37[ProductID],Table8[[#This Row],[ProductID]],Table37[Reputation Test],Table8[[#This Row],[REPUTASI]],Table37[Price],"&lt;"&amp;Table8[[#This Row],[UnitPrice]])</f>
        <v>1</v>
      </c>
      <c r="L1177" s="80" t="str">
        <f>IF(Table8[[#This Row],[test]]&gt;0,"Ada vendor yang menjual produk dengan harga lebih murah","")</f>
        <v>Ada vendor yang menjual produk dengan harga lebih murah</v>
      </c>
    </row>
    <row r="1178" spans="1:12" x14ac:dyDescent="0.25">
      <c r="A1178" s="4">
        <v>815</v>
      </c>
      <c r="B1178" s="4">
        <v>1821</v>
      </c>
      <c r="C1178" s="11">
        <v>44092</v>
      </c>
      <c r="D1178" s="4">
        <v>3</v>
      </c>
      <c r="E1178" s="4">
        <v>397</v>
      </c>
      <c r="F1178" s="41">
        <v>41.244</v>
      </c>
      <c r="G1178" s="41">
        <v>123.732</v>
      </c>
      <c r="H1178" t="str">
        <f>VLOOKUP(Table8[[#This Row],[Supplier]],Table37[[Vendor_ID]:[Reputation Test]],12,0)</f>
        <v>B</v>
      </c>
      <c r="I1178">
        <f>VLOOKUP(Table8[[#This Row],[PurchaseOrderID]],Purchase_Order!$A$2:$E$1228,5,0)</f>
        <v>1562</v>
      </c>
      <c r="K1178">
        <f>COUNTIFS(Table37[ProductID],Table8[[#This Row],[ProductID]],Table37[Reputation Test],Table8[[#This Row],[REPUTASI]],Table37[Price],"&lt;"&amp;Table8[[#This Row],[UnitPrice]])</f>
        <v>1</v>
      </c>
      <c r="L1178" s="80" t="str">
        <f>IF(Table8[[#This Row],[test]]&gt;0,"Ada vendor yang menjual produk dengan harga lebih murah","")</f>
        <v>Ada vendor yang menjual produk dengan harga lebih murah</v>
      </c>
    </row>
    <row r="1179" spans="1:12" x14ac:dyDescent="0.25">
      <c r="A1179" s="5">
        <v>816</v>
      </c>
      <c r="B1179" s="5">
        <v>1822</v>
      </c>
      <c r="C1179" s="10">
        <v>44092</v>
      </c>
      <c r="D1179" s="5">
        <v>3</v>
      </c>
      <c r="E1179" s="5">
        <v>490</v>
      </c>
      <c r="F1179" s="40">
        <v>12.358499999999999</v>
      </c>
      <c r="G1179" s="40">
        <v>37.075499999999998</v>
      </c>
      <c r="H1179" t="str">
        <f>VLOOKUP(Table8[[#This Row],[Supplier]],Table37[[Vendor_ID]:[Reputation Test]],12,0)</f>
        <v>B</v>
      </c>
      <c r="I1179">
        <f>VLOOKUP(Table8[[#This Row],[PurchaseOrderID]],Purchase_Order!$A$2:$E$1228,5,0)</f>
        <v>1662</v>
      </c>
      <c r="K1179">
        <f>COUNTIFS(Table37[ProductID],Table8[[#This Row],[ProductID]],Table37[Reputation Test],Table8[[#This Row],[REPUTASI]],Table37[Price],"&lt;"&amp;Table8[[#This Row],[UnitPrice]])</f>
        <v>1</v>
      </c>
      <c r="L1179" s="80" t="str">
        <f>IF(Table8[[#This Row],[test]]&gt;0,"Ada vendor yang menjual produk dengan harga lebih murah","")</f>
        <v>Ada vendor yang menjual produk dengan harga lebih murah</v>
      </c>
    </row>
    <row r="1180" spans="1:12" x14ac:dyDescent="0.25">
      <c r="A1180" s="4">
        <v>817</v>
      </c>
      <c r="B1180" s="4">
        <v>1823</v>
      </c>
      <c r="C1180" s="11">
        <v>44092</v>
      </c>
      <c r="D1180" s="4">
        <v>550</v>
      </c>
      <c r="E1180" s="4">
        <v>513</v>
      </c>
      <c r="F1180" s="41">
        <v>39.1965</v>
      </c>
      <c r="G1180" s="41">
        <v>21558.075000000001</v>
      </c>
      <c r="H1180" t="str">
        <f>VLOOKUP(Table8[[#This Row],[Supplier]],Table37[[Vendor_ID]:[Reputation Test]],12,0)</f>
        <v>F</v>
      </c>
      <c r="I1180">
        <f>VLOOKUP(Table8[[#This Row],[PurchaseOrderID]],Purchase_Order!$A$2:$E$1228,5,0)</f>
        <v>1682</v>
      </c>
      <c r="K1180">
        <f>COUNTIFS(Table37[ProductID],Table8[[#This Row],[ProductID]],Table37[Reputation Test],Table8[[#This Row],[REPUTASI]],Table37[Price],"&lt;"&amp;Table8[[#This Row],[UnitPrice]])</f>
        <v>1</v>
      </c>
      <c r="L1180" s="80" t="str">
        <f>IF(Table8[[#This Row],[test]]&gt;0,"Ada vendor yang menjual produk dengan harga lebih murah","")</f>
        <v>Ada vendor yang menjual produk dengan harga lebih murah</v>
      </c>
    </row>
    <row r="1181" spans="1:12" x14ac:dyDescent="0.25">
      <c r="A1181" s="5">
        <v>818</v>
      </c>
      <c r="B1181" s="5">
        <v>1824</v>
      </c>
      <c r="C1181" s="10">
        <v>44092</v>
      </c>
      <c r="D1181" s="5">
        <v>3</v>
      </c>
      <c r="E1181" s="5">
        <v>403</v>
      </c>
      <c r="F1181" s="40">
        <v>45.444000000000003</v>
      </c>
      <c r="G1181" s="40">
        <v>136.33199999999999</v>
      </c>
      <c r="H1181" t="str">
        <f>VLOOKUP(Table8[[#This Row],[Supplier]],Table37[[Vendor_ID]:[Reputation Test]],12,0)</f>
        <v>A</v>
      </c>
      <c r="I1181">
        <f>VLOOKUP(Table8[[#This Row],[PurchaseOrderID]],Purchase_Order!$A$2:$E$1228,5,0)</f>
        <v>1686</v>
      </c>
      <c r="K1181">
        <f>COUNTIFS(Table37[ProductID],Table8[[#This Row],[ProductID]],Table37[Reputation Test],Table8[[#This Row],[REPUTASI]],Table37[Price],"&lt;"&amp;Table8[[#This Row],[UnitPrice]])</f>
        <v>1</v>
      </c>
      <c r="L1181" s="80" t="str">
        <f>IF(Table8[[#This Row],[test]]&gt;0,"Ada vendor yang menjual produk dengan harga lebih murah","")</f>
        <v>Ada vendor yang menjual produk dengan harga lebih murah</v>
      </c>
    </row>
    <row r="1182" spans="1:12" x14ac:dyDescent="0.25">
      <c r="A1182" s="4">
        <v>818</v>
      </c>
      <c r="B1182" s="4">
        <v>1825</v>
      </c>
      <c r="C1182" s="11">
        <v>44092</v>
      </c>
      <c r="D1182" s="4">
        <v>3</v>
      </c>
      <c r="E1182" s="4">
        <v>404</v>
      </c>
      <c r="F1182" s="41">
        <v>41.170499999999997</v>
      </c>
      <c r="G1182" s="41">
        <v>123.5115</v>
      </c>
      <c r="H1182" t="str">
        <f>VLOOKUP(Table8[[#This Row],[Supplier]],Table37[[Vendor_ID]:[Reputation Test]],12,0)</f>
        <v>A</v>
      </c>
      <c r="I1182">
        <f>VLOOKUP(Table8[[#This Row],[PurchaseOrderID]],Purchase_Order!$A$2:$E$1228,5,0)</f>
        <v>1686</v>
      </c>
      <c r="K1182">
        <f>COUNTIFS(Table37[ProductID],Table8[[#This Row],[ProductID]],Table37[Reputation Test],Table8[[#This Row],[REPUTASI]],Table37[Price],"&lt;"&amp;Table8[[#This Row],[UnitPrice]])</f>
        <v>1</v>
      </c>
      <c r="L1182" s="80" t="str">
        <f>IF(Table8[[#This Row],[test]]&gt;0,"Ada vendor yang menjual produk dengan harga lebih murah","")</f>
        <v>Ada vendor yang menjual produk dengan harga lebih murah</v>
      </c>
    </row>
    <row r="1183" spans="1:12" x14ac:dyDescent="0.25">
      <c r="A1183" s="5">
        <v>818</v>
      </c>
      <c r="B1183" s="5">
        <v>1826</v>
      </c>
      <c r="C1183" s="10">
        <v>44092</v>
      </c>
      <c r="D1183" s="5">
        <v>3</v>
      </c>
      <c r="E1183" s="5">
        <v>405</v>
      </c>
      <c r="F1183" s="40">
        <v>39.070500000000003</v>
      </c>
      <c r="G1183" s="40">
        <v>117.2115</v>
      </c>
      <c r="H1183" t="str">
        <f>VLOOKUP(Table8[[#This Row],[Supplier]],Table37[[Vendor_ID]:[Reputation Test]],12,0)</f>
        <v>A</v>
      </c>
      <c r="I1183">
        <f>VLOOKUP(Table8[[#This Row],[PurchaseOrderID]],Purchase_Order!$A$2:$E$1228,5,0)</f>
        <v>1686</v>
      </c>
      <c r="K1183">
        <f>COUNTIFS(Table37[ProductID],Table8[[#This Row],[ProductID]],Table37[Reputation Test],Table8[[#This Row],[REPUTASI]],Table37[Price],"&lt;"&amp;Table8[[#This Row],[UnitPrice]])</f>
        <v>1</v>
      </c>
      <c r="L1183" s="80" t="str">
        <f>IF(Table8[[#This Row],[test]]&gt;0,"Ada vendor yang menjual produk dengan harga lebih murah","")</f>
        <v>Ada vendor yang menjual produk dengan harga lebih murah</v>
      </c>
    </row>
    <row r="1184" spans="1:12" x14ac:dyDescent="0.25">
      <c r="A1184" s="4">
        <v>818</v>
      </c>
      <c r="B1184" s="4">
        <v>1827</v>
      </c>
      <c r="C1184" s="11">
        <v>44092</v>
      </c>
      <c r="D1184" s="4">
        <v>3</v>
      </c>
      <c r="E1184" s="4">
        <v>406</v>
      </c>
      <c r="F1184" s="41">
        <v>43.344000000000001</v>
      </c>
      <c r="G1184" s="41">
        <v>130.03200000000001</v>
      </c>
      <c r="H1184" t="str">
        <f>VLOOKUP(Table8[[#This Row],[Supplier]],Table37[[Vendor_ID]:[Reputation Test]],12,0)</f>
        <v>A</v>
      </c>
      <c r="I1184">
        <f>VLOOKUP(Table8[[#This Row],[PurchaseOrderID]],Purchase_Order!$A$2:$E$1228,5,0)</f>
        <v>1686</v>
      </c>
      <c r="K1184">
        <f>COUNTIFS(Table37[ProductID],Table8[[#This Row],[ProductID]],Table37[Reputation Test],Table8[[#This Row],[REPUTASI]],Table37[Price],"&lt;"&amp;Table8[[#This Row],[UnitPrice]])</f>
        <v>1</v>
      </c>
      <c r="L1184" s="80" t="str">
        <f>IF(Table8[[#This Row],[test]]&gt;0,"Ada vendor yang menjual produk dengan harga lebih murah","")</f>
        <v>Ada vendor yang menjual produk dengan harga lebih murah</v>
      </c>
    </row>
    <row r="1185" spans="1:12" x14ac:dyDescent="0.25">
      <c r="A1185" s="5">
        <v>818</v>
      </c>
      <c r="B1185" s="5">
        <v>1828</v>
      </c>
      <c r="C1185" s="10">
        <v>44092</v>
      </c>
      <c r="D1185" s="5">
        <v>3</v>
      </c>
      <c r="E1185" s="5">
        <v>407</v>
      </c>
      <c r="F1185" s="40">
        <v>39.070500000000003</v>
      </c>
      <c r="G1185" s="40">
        <v>117.2115</v>
      </c>
      <c r="H1185" t="str">
        <f>VLOOKUP(Table8[[#This Row],[Supplier]],Table37[[Vendor_ID]:[Reputation Test]],12,0)</f>
        <v>A</v>
      </c>
      <c r="I1185">
        <f>VLOOKUP(Table8[[#This Row],[PurchaseOrderID]],Purchase_Order!$A$2:$E$1228,5,0)</f>
        <v>1686</v>
      </c>
      <c r="K1185">
        <f>COUNTIFS(Table37[ProductID],Table8[[#This Row],[ProductID]],Table37[Reputation Test],Table8[[#This Row],[REPUTASI]],Table37[Price],"&lt;"&amp;Table8[[#This Row],[UnitPrice]])</f>
        <v>1</v>
      </c>
      <c r="L1185" s="80" t="str">
        <f>IF(Table8[[#This Row],[test]]&gt;0,"Ada vendor yang menjual produk dengan harga lebih murah","")</f>
        <v>Ada vendor yang menjual produk dengan harga lebih murah</v>
      </c>
    </row>
    <row r="1186" spans="1:12" x14ac:dyDescent="0.25">
      <c r="A1186" s="4">
        <v>819</v>
      </c>
      <c r="B1186" s="4">
        <v>1829</v>
      </c>
      <c r="C1186" s="11">
        <v>44092</v>
      </c>
      <c r="D1186" s="4">
        <v>550</v>
      </c>
      <c r="E1186" s="4">
        <v>931</v>
      </c>
      <c r="F1186" s="41">
        <v>34.8705</v>
      </c>
      <c r="G1186" s="41">
        <v>19178.775000000001</v>
      </c>
      <c r="H1186" t="str">
        <f>VLOOKUP(Table8[[#This Row],[Supplier]],Table37[[Vendor_ID]:[Reputation Test]],12,0)</f>
        <v>F</v>
      </c>
      <c r="I1186">
        <f>VLOOKUP(Table8[[#This Row],[PurchaseOrderID]],Purchase_Order!$A$2:$E$1228,5,0)</f>
        <v>1684</v>
      </c>
      <c r="K1186">
        <f>COUNTIFS(Table37[ProductID],Table8[[#This Row],[ProductID]],Table37[Reputation Test],Table8[[#This Row],[REPUTASI]],Table37[Price],"&lt;"&amp;Table8[[#This Row],[UnitPrice]])</f>
        <v>2</v>
      </c>
      <c r="L1186" s="80" t="str">
        <f>IF(Table8[[#This Row],[test]]&gt;0,"Ada vendor yang menjual produk dengan harga lebih murah","")</f>
        <v>Ada vendor yang menjual produk dengan harga lebih murah</v>
      </c>
    </row>
    <row r="1187" spans="1:12" x14ac:dyDescent="0.25">
      <c r="A1187" s="5">
        <v>819</v>
      </c>
      <c r="B1187" s="5">
        <v>1830</v>
      </c>
      <c r="C1187" s="10">
        <v>44092</v>
      </c>
      <c r="D1187" s="5">
        <v>550</v>
      </c>
      <c r="E1187" s="5">
        <v>932</v>
      </c>
      <c r="F1187" s="40">
        <v>39.763500000000001</v>
      </c>
      <c r="G1187" s="40">
        <v>21869.924999999999</v>
      </c>
      <c r="H1187" t="str">
        <f>VLOOKUP(Table8[[#This Row],[Supplier]],Table37[[Vendor_ID]:[Reputation Test]],12,0)</f>
        <v>F</v>
      </c>
      <c r="I1187">
        <f>VLOOKUP(Table8[[#This Row],[PurchaseOrderID]],Purchase_Order!$A$2:$E$1228,5,0)</f>
        <v>1684</v>
      </c>
      <c r="K1187">
        <f>COUNTIFS(Table37[ProductID],Table8[[#This Row],[ProductID]],Table37[Reputation Test],Table8[[#This Row],[REPUTASI]],Table37[Price],"&lt;"&amp;Table8[[#This Row],[UnitPrice]])</f>
        <v>2</v>
      </c>
      <c r="L1187" s="80" t="str">
        <f>IF(Table8[[#This Row],[test]]&gt;0,"Ada vendor yang menjual produk dengan harga lebih murah","")</f>
        <v>Ada vendor yang menjual produk dengan harga lebih murah</v>
      </c>
    </row>
    <row r="1188" spans="1:12" x14ac:dyDescent="0.25">
      <c r="A1188" s="4">
        <v>819</v>
      </c>
      <c r="B1188" s="4">
        <v>1831</v>
      </c>
      <c r="C1188" s="11">
        <v>44092</v>
      </c>
      <c r="D1188" s="4">
        <v>550</v>
      </c>
      <c r="E1188" s="4">
        <v>933</v>
      </c>
      <c r="F1188" s="41">
        <v>43.984499999999997</v>
      </c>
      <c r="G1188" s="41">
        <v>24191.474999999999</v>
      </c>
      <c r="H1188" t="str">
        <f>VLOOKUP(Table8[[#This Row],[Supplier]],Table37[[Vendor_ID]:[Reputation Test]],12,0)</f>
        <v>F</v>
      </c>
      <c r="I1188">
        <f>VLOOKUP(Table8[[#This Row],[PurchaseOrderID]],Purchase_Order!$A$2:$E$1228,5,0)</f>
        <v>1684</v>
      </c>
      <c r="K1188">
        <f>COUNTIFS(Table37[ProductID],Table8[[#This Row],[ProductID]],Table37[Reputation Test],Table8[[#This Row],[REPUTASI]],Table37[Price],"&lt;"&amp;Table8[[#This Row],[UnitPrice]])</f>
        <v>2</v>
      </c>
      <c r="L1188" s="80" t="str">
        <f>IF(Table8[[#This Row],[test]]&gt;0,"Ada vendor yang menjual produk dengan harga lebih murah","")</f>
        <v>Ada vendor yang menjual produk dengan harga lebih murah</v>
      </c>
    </row>
    <row r="1189" spans="1:12" x14ac:dyDescent="0.25">
      <c r="A1189" s="5">
        <v>819</v>
      </c>
      <c r="B1189" s="5">
        <v>1832</v>
      </c>
      <c r="C1189" s="10">
        <v>44092</v>
      </c>
      <c r="D1189" s="5">
        <v>550</v>
      </c>
      <c r="E1189" s="5">
        <v>934</v>
      </c>
      <c r="F1189" s="40">
        <v>38.146500000000003</v>
      </c>
      <c r="G1189" s="40">
        <v>20980.575000000001</v>
      </c>
      <c r="H1189" t="str">
        <f>VLOOKUP(Table8[[#This Row],[Supplier]],Table37[[Vendor_ID]:[Reputation Test]],12,0)</f>
        <v>F</v>
      </c>
      <c r="I1189">
        <f>VLOOKUP(Table8[[#This Row],[PurchaseOrderID]],Purchase_Order!$A$2:$E$1228,5,0)</f>
        <v>1684</v>
      </c>
      <c r="K1189">
        <f>COUNTIFS(Table37[ProductID],Table8[[#This Row],[ProductID]],Table37[Reputation Test],Table8[[#This Row],[REPUTASI]],Table37[Price],"&lt;"&amp;Table8[[#This Row],[UnitPrice]])</f>
        <v>2</v>
      </c>
      <c r="L1189" s="80" t="str">
        <f>IF(Table8[[#This Row],[test]]&gt;0,"Ada vendor yang menjual produk dengan harga lebih murah","")</f>
        <v>Ada vendor yang menjual produk dengan harga lebih murah</v>
      </c>
    </row>
    <row r="1190" spans="1:12" x14ac:dyDescent="0.25">
      <c r="A1190" s="4">
        <v>820</v>
      </c>
      <c r="B1190" s="4">
        <v>1833</v>
      </c>
      <c r="C1190" s="11">
        <v>44092</v>
      </c>
      <c r="D1190" s="4">
        <v>3</v>
      </c>
      <c r="E1190" s="4">
        <v>422</v>
      </c>
      <c r="F1190" s="41">
        <v>47.680500000000002</v>
      </c>
      <c r="G1190" s="41">
        <v>143.04150000000001</v>
      </c>
      <c r="H1190" t="str">
        <f>VLOOKUP(Table8[[#This Row],[Supplier]],Table37[[Vendor_ID]:[Reputation Test]],12,0)</f>
        <v>B</v>
      </c>
      <c r="I1190">
        <f>VLOOKUP(Table8[[#This Row],[PurchaseOrderID]],Purchase_Order!$A$2:$E$1228,5,0)</f>
        <v>1534</v>
      </c>
      <c r="K1190">
        <f>COUNTIFS(Table37[ProductID],Table8[[#This Row],[ProductID]],Table37[Reputation Test],Table8[[#This Row],[REPUTASI]],Table37[Price],"&lt;"&amp;Table8[[#This Row],[UnitPrice]])</f>
        <v>3</v>
      </c>
      <c r="L1190" s="80" t="str">
        <f>IF(Table8[[#This Row],[test]]&gt;0,"Ada vendor yang menjual produk dengan harga lebih murah","")</f>
        <v>Ada vendor yang menjual produk dengan harga lebih murah</v>
      </c>
    </row>
    <row r="1191" spans="1:12" x14ac:dyDescent="0.25">
      <c r="A1191" s="5">
        <v>820</v>
      </c>
      <c r="B1191" s="5">
        <v>1834</v>
      </c>
      <c r="C1191" s="10">
        <v>44092</v>
      </c>
      <c r="D1191" s="5">
        <v>3</v>
      </c>
      <c r="E1191" s="5">
        <v>423</v>
      </c>
      <c r="F1191" s="40">
        <v>45.580500000000001</v>
      </c>
      <c r="G1191" s="40">
        <v>136.7415</v>
      </c>
      <c r="H1191" t="str">
        <f>VLOOKUP(Table8[[#This Row],[Supplier]],Table37[[Vendor_ID]:[Reputation Test]],12,0)</f>
        <v>B</v>
      </c>
      <c r="I1191">
        <f>VLOOKUP(Table8[[#This Row],[PurchaseOrderID]],Purchase_Order!$A$2:$E$1228,5,0)</f>
        <v>1534</v>
      </c>
      <c r="K1191">
        <f>COUNTIFS(Table37[ProductID],Table8[[#This Row],[ProductID]],Table37[Reputation Test],Table8[[#This Row],[REPUTASI]],Table37[Price],"&lt;"&amp;Table8[[#This Row],[UnitPrice]])</f>
        <v>3</v>
      </c>
      <c r="L1191" s="80" t="str">
        <f>IF(Table8[[#This Row],[test]]&gt;0,"Ada vendor yang menjual produk dengan harga lebih murah","")</f>
        <v>Ada vendor yang menjual produk dengan harga lebih murah</v>
      </c>
    </row>
    <row r="1192" spans="1:12" x14ac:dyDescent="0.25">
      <c r="A1192" s="4">
        <v>820</v>
      </c>
      <c r="B1192" s="4">
        <v>1835</v>
      </c>
      <c r="C1192" s="11">
        <v>44092</v>
      </c>
      <c r="D1192" s="4">
        <v>3</v>
      </c>
      <c r="E1192" s="4">
        <v>424</v>
      </c>
      <c r="F1192" s="41">
        <v>49.853999999999999</v>
      </c>
      <c r="G1192" s="41">
        <v>149.56200000000001</v>
      </c>
      <c r="H1192" t="str">
        <f>VLOOKUP(Table8[[#This Row],[Supplier]],Table37[[Vendor_ID]:[Reputation Test]],12,0)</f>
        <v>B</v>
      </c>
      <c r="I1192">
        <f>VLOOKUP(Table8[[#This Row],[PurchaseOrderID]],Purchase_Order!$A$2:$E$1228,5,0)</f>
        <v>1534</v>
      </c>
      <c r="K1192">
        <f>COUNTIFS(Table37[ProductID],Table8[[#This Row],[ProductID]],Table37[Reputation Test],Table8[[#This Row],[REPUTASI]],Table37[Price],"&lt;"&amp;Table8[[#This Row],[UnitPrice]])</f>
        <v>3</v>
      </c>
      <c r="L1192" s="80" t="str">
        <f>IF(Table8[[#This Row],[test]]&gt;0,"Ada vendor yang menjual produk dengan harga lebih murah","")</f>
        <v>Ada vendor yang menjual produk dengan harga lebih murah</v>
      </c>
    </row>
    <row r="1193" spans="1:12" x14ac:dyDescent="0.25">
      <c r="A1193" s="5">
        <v>821</v>
      </c>
      <c r="B1193" s="5">
        <v>1836</v>
      </c>
      <c r="C1193" s="10">
        <v>44093</v>
      </c>
      <c r="D1193" s="5">
        <v>3</v>
      </c>
      <c r="E1193" s="5">
        <v>341</v>
      </c>
      <c r="F1193" s="40">
        <v>47.575499999999998</v>
      </c>
      <c r="G1193" s="40">
        <v>142.72649999999999</v>
      </c>
      <c r="H1193" t="str">
        <f>VLOOKUP(Table8[[#This Row],[Supplier]],Table37[[Vendor_ID]:[Reputation Test]],12,0)</f>
        <v>A</v>
      </c>
      <c r="I1193">
        <f>VLOOKUP(Table8[[#This Row],[PurchaseOrderID]],Purchase_Order!$A$2:$E$1228,5,0)</f>
        <v>1614</v>
      </c>
      <c r="K1193">
        <f>COUNTIFS(Table37[ProductID],Table8[[#This Row],[ProductID]],Table37[Reputation Test],Table8[[#This Row],[REPUTASI]],Table37[Price],"&lt;"&amp;Table8[[#This Row],[UnitPrice]])</f>
        <v>3</v>
      </c>
      <c r="L1193" s="80" t="str">
        <f>IF(Table8[[#This Row],[test]]&gt;0,"Ada vendor yang menjual produk dengan harga lebih murah","")</f>
        <v>Ada vendor yang menjual produk dengan harga lebih murah</v>
      </c>
    </row>
    <row r="1194" spans="1:12" x14ac:dyDescent="0.25">
      <c r="A1194" s="4">
        <v>821</v>
      </c>
      <c r="B1194" s="4">
        <v>1837</v>
      </c>
      <c r="C1194" s="11">
        <v>44093</v>
      </c>
      <c r="D1194" s="4">
        <v>3</v>
      </c>
      <c r="E1194" s="4">
        <v>342</v>
      </c>
      <c r="F1194" s="41">
        <v>45.475499999999997</v>
      </c>
      <c r="G1194" s="41">
        <v>136.4265</v>
      </c>
      <c r="H1194" t="str">
        <f>VLOOKUP(Table8[[#This Row],[Supplier]],Table37[[Vendor_ID]:[Reputation Test]],12,0)</f>
        <v>A</v>
      </c>
      <c r="I1194">
        <f>VLOOKUP(Table8[[#This Row],[PurchaseOrderID]],Purchase_Order!$A$2:$E$1228,5,0)</f>
        <v>1614</v>
      </c>
      <c r="K1194">
        <f>COUNTIFS(Table37[ProductID],Table8[[#This Row],[ProductID]],Table37[Reputation Test],Table8[[#This Row],[REPUTASI]],Table37[Price],"&lt;"&amp;Table8[[#This Row],[UnitPrice]])</f>
        <v>3</v>
      </c>
      <c r="L1194" s="80" t="str">
        <f>IF(Table8[[#This Row],[test]]&gt;0,"Ada vendor yang menjual produk dengan harga lebih murah","")</f>
        <v>Ada vendor yang menjual produk dengan harga lebih murah</v>
      </c>
    </row>
    <row r="1195" spans="1:12" x14ac:dyDescent="0.25">
      <c r="A1195" s="5">
        <v>821</v>
      </c>
      <c r="B1195" s="5">
        <v>1838</v>
      </c>
      <c r="C1195" s="10">
        <v>44093</v>
      </c>
      <c r="D1195" s="5">
        <v>3</v>
      </c>
      <c r="E1195" s="5">
        <v>343</v>
      </c>
      <c r="F1195" s="40">
        <v>49.749000000000002</v>
      </c>
      <c r="G1195" s="40">
        <v>149.24700000000001</v>
      </c>
      <c r="H1195" t="str">
        <f>VLOOKUP(Table8[[#This Row],[Supplier]],Table37[[Vendor_ID]:[Reputation Test]],12,0)</f>
        <v>A</v>
      </c>
      <c r="I1195">
        <f>VLOOKUP(Table8[[#This Row],[PurchaseOrderID]],Purchase_Order!$A$2:$E$1228,5,0)</f>
        <v>1614</v>
      </c>
      <c r="K1195">
        <f>COUNTIFS(Table37[ProductID],Table8[[#This Row],[ProductID]],Table37[Reputation Test],Table8[[#This Row],[REPUTASI]],Table37[Price],"&lt;"&amp;Table8[[#This Row],[UnitPrice]])</f>
        <v>3</v>
      </c>
      <c r="L1195" s="80" t="str">
        <f>IF(Table8[[#This Row],[test]]&gt;0,"Ada vendor yang menjual produk dengan harga lebih murah","")</f>
        <v>Ada vendor yang menjual produk dengan harga lebih murah</v>
      </c>
    </row>
    <row r="1196" spans="1:12" x14ac:dyDescent="0.25">
      <c r="A1196" s="4">
        <v>821</v>
      </c>
      <c r="B1196" s="4">
        <v>1839</v>
      </c>
      <c r="C1196" s="11">
        <v>44093</v>
      </c>
      <c r="D1196" s="4">
        <v>3</v>
      </c>
      <c r="E1196" s="4">
        <v>344</v>
      </c>
      <c r="F1196" s="41">
        <v>45.475499999999997</v>
      </c>
      <c r="G1196" s="41">
        <v>136.4265</v>
      </c>
      <c r="H1196" t="str">
        <f>VLOOKUP(Table8[[#This Row],[Supplier]],Table37[[Vendor_ID]:[Reputation Test]],12,0)</f>
        <v>A</v>
      </c>
      <c r="I1196">
        <f>VLOOKUP(Table8[[#This Row],[PurchaseOrderID]],Purchase_Order!$A$2:$E$1228,5,0)</f>
        <v>1614</v>
      </c>
      <c r="K1196">
        <f>COUNTIFS(Table37[ProductID],Table8[[#This Row],[ProductID]],Table37[Reputation Test],Table8[[#This Row],[REPUTASI]],Table37[Price],"&lt;"&amp;Table8[[#This Row],[UnitPrice]])</f>
        <v>3</v>
      </c>
      <c r="L1196" s="80" t="str">
        <f>IF(Table8[[#This Row],[test]]&gt;0,"Ada vendor yang menjual produk dengan harga lebih murah","")</f>
        <v>Ada vendor yang menjual produk dengan harga lebih murah</v>
      </c>
    </row>
    <row r="1197" spans="1:12" x14ac:dyDescent="0.25">
      <c r="A1197" s="5">
        <v>822</v>
      </c>
      <c r="B1197" s="5">
        <v>1840</v>
      </c>
      <c r="C1197" s="10">
        <v>44093</v>
      </c>
      <c r="D1197" s="5">
        <v>550</v>
      </c>
      <c r="E1197" s="5">
        <v>931</v>
      </c>
      <c r="F1197" s="40">
        <v>34.345500000000001</v>
      </c>
      <c r="G1197" s="40">
        <v>18890.025000000001</v>
      </c>
      <c r="H1197" t="str">
        <f>VLOOKUP(Table8[[#This Row],[Supplier]],Table37[[Vendor_ID]:[Reputation Test]],12,0)</f>
        <v>F</v>
      </c>
      <c r="I1197">
        <f>VLOOKUP(Table8[[#This Row],[PurchaseOrderID]],Purchase_Order!$A$2:$E$1228,5,0)</f>
        <v>1588</v>
      </c>
      <c r="K1197">
        <f>COUNTIFS(Table37[ProductID],Table8[[#This Row],[ProductID]],Table37[Reputation Test],Table8[[#This Row],[REPUTASI]],Table37[Price],"&lt;"&amp;Table8[[#This Row],[UnitPrice]])</f>
        <v>2</v>
      </c>
      <c r="L1197" s="80" t="str">
        <f>IF(Table8[[#This Row],[test]]&gt;0,"Ada vendor yang menjual produk dengan harga lebih murah","")</f>
        <v>Ada vendor yang menjual produk dengan harga lebih murah</v>
      </c>
    </row>
    <row r="1198" spans="1:12" x14ac:dyDescent="0.25">
      <c r="A1198" s="4">
        <v>822</v>
      </c>
      <c r="B1198" s="4">
        <v>1841</v>
      </c>
      <c r="C1198" s="11">
        <v>44093</v>
      </c>
      <c r="D1198" s="4">
        <v>550</v>
      </c>
      <c r="E1198" s="4">
        <v>932</v>
      </c>
      <c r="F1198" s="41">
        <v>39.238500000000002</v>
      </c>
      <c r="G1198" s="41">
        <v>21581.174999999999</v>
      </c>
      <c r="H1198" t="str">
        <f>VLOOKUP(Table8[[#This Row],[Supplier]],Table37[[Vendor_ID]:[Reputation Test]],12,0)</f>
        <v>F</v>
      </c>
      <c r="I1198">
        <f>VLOOKUP(Table8[[#This Row],[PurchaseOrderID]],Purchase_Order!$A$2:$E$1228,5,0)</f>
        <v>1588</v>
      </c>
      <c r="K1198">
        <f>COUNTIFS(Table37[ProductID],Table8[[#This Row],[ProductID]],Table37[Reputation Test],Table8[[#This Row],[REPUTASI]],Table37[Price],"&lt;"&amp;Table8[[#This Row],[UnitPrice]])</f>
        <v>2</v>
      </c>
      <c r="L1198" s="80" t="str">
        <f>IF(Table8[[#This Row],[test]]&gt;0,"Ada vendor yang menjual produk dengan harga lebih murah","")</f>
        <v>Ada vendor yang menjual produk dengan harga lebih murah</v>
      </c>
    </row>
    <row r="1199" spans="1:12" x14ac:dyDescent="0.25">
      <c r="A1199" s="5">
        <v>823</v>
      </c>
      <c r="B1199" s="5">
        <v>1842</v>
      </c>
      <c r="C1199" s="10">
        <v>44093</v>
      </c>
      <c r="D1199" s="5">
        <v>3</v>
      </c>
      <c r="E1199" s="5">
        <v>341</v>
      </c>
      <c r="F1199" s="40">
        <v>47.470500000000001</v>
      </c>
      <c r="G1199" s="40">
        <v>142.41149999999999</v>
      </c>
      <c r="H1199" t="str">
        <f>VLOOKUP(Table8[[#This Row],[Supplier]],Table37[[Vendor_ID]:[Reputation Test]],12,0)</f>
        <v>A</v>
      </c>
      <c r="I1199">
        <f>VLOOKUP(Table8[[#This Row],[PurchaseOrderID]],Purchase_Order!$A$2:$E$1228,5,0)</f>
        <v>1622</v>
      </c>
      <c r="K1199">
        <f>COUNTIFS(Table37[ProductID],Table8[[#This Row],[ProductID]],Table37[Reputation Test],Table8[[#This Row],[REPUTASI]],Table37[Price],"&lt;"&amp;Table8[[#This Row],[UnitPrice]])</f>
        <v>3</v>
      </c>
      <c r="L1199" s="80" t="str">
        <f>IF(Table8[[#This Row],[test]]&gt;0,"Ada vendor yang menjual produk dengan harga lebih murah","")</f>
        <v>Ada vendor yang menjual produk dengan harga lebih murah</v>
      </c>
    </row>
    <row r="1200" spans="1:12" x14ac:dyDescent="0.25">
      <c r="A1200" s="4">
        <v>823</v>
      </c>
      <c r="B1200" s="4">
        <v>1843</v>
      </c>
      <c r="C1200" s="11">
        <v>44093</v>
      </c>
      <c r="D1200" s="4">
        <v>3</v>
      </c>
      <c r="E1200" s="4">
        <v>342</v>
      </c>
      <c r="F1200" s="41">
        <v>45.3705</v>
      </c>
      <c r="G1200" s="41">
        <v>136.11150000000001</v>
      </c>
      <c r="H1200" t="str">
        <f>VLOOKUP(Table8[[#This Row],[Supplier]],Table37[[Vendor_ID]:[Reputation Test]],12,0)</f>
        <v>A</v>
      </c>
      <c r="I1200">
        <f>VLOOKUP(Table8[[#This Row],[PurchaseOrderID]],Purchase_Order!$A$2:$E$1228,5,0)</f>
        <v>1622</v>
      </c>
      <c r="K1200">
        <f>COUNTIFS(Table37[ProductID],Table8[[#This Row],[ProductID]],Table37[Reputation Test],Table8[[#This Row],[REPUTASI]],Table37[Price],"&lt;"&amp;Table8[[#This Row],[UnitPrice]])</f>
        <v>3</v>
      </c>
      <c r="L1200" s="80" t="str">
        <f>IF(Table8[[#This Row],[test]]&gt;0,"Ada vendor yang menjual produk dengan harga lebih murah","")</f>
        <v>Ada vendor yang menjual produk dengan harga lebih murah</v>
      </c>
    </row>
    <row r="1201" spans="1:12" x14ac:dyDescent="0.25">
      <c r="A1201" s="5">
        <v>823</v>
      </c>
      <c r="B1201" s="5">
        <v>1844</v>
      </c>
      <c r="C1201" s="10">
        <v>44093</v>
      </c>
      <c r="D1201" s="5">
        <v>3</v>
      </c>
      <c r="E1201" s="5">
        <v>343</v>
      </c>
      <c r="F1201" s="40">
        <v>49.643999999999998</v>
      </c>
      <c r="G1201" s="40">
        <v>148.93199999999999</v>
      </c>
      <c r="H1201" t="str">
        <f>VLOOKUP(Table8[[#This Row],[Supplier]],Table37[[Vendor_ID]:[Reputation Test]],12,0)</f>
        <v>A</v>
      </c>
      <c r="I1201">
        <f>VLOOKUP(Table8[[#This Row],[PurchaseOrderID]],Purchase_Order!$A$2:$E$1228,5,0)</f>
        <v>1622</v>
      </c>
      <c r="K1201">
        <f>COUNTIFS(Table37[ProductID],Table8[[#This Row],[ProductID]],Table37[Reputation Test],Table8[[#This Row],[REPUTASI]],Table37[Price],"&lt;"&amp;Table8[[#This Row],[UnitPrice]])</f>
        <v>3</v>
      </c>
      <c r="L1201" s="80" t="str">
        <f>IF(Table8[[#This Row],[test]]&gt;0,"Ada vendor yang menjual produk dengan harga lebih murah","")</f>
        <v>Ada vendor yang menjual produk dengan harga lebih murah</v>
      </c>
    </row>
    <row r="1202" spans="1:12" x14ac:dyDescent="0.25">
      <c r="A1202" s="4">
        <v>824</v>
      </c>
      <c r="B1202" s="4">
        <v>1845</v>
      </c>
      <c r="C1202" s="11">
        <v>44093</v>
      </c>
      <c r="D1202" s="4">
        <v>550</v>
      </c>
      <c r="E1202" s="4">
        <v>928</v>
      </c>
      <c r="F1202" s="41">
        <v>32.770499999999998</v>
      </c>
      <c r="G1202" s="41">
        <v>18023.775000000001</v>
      </c>
      <c r="H1202" t="str">
        <f>VLOOKUP(Table8[[#This Row],[Supplier]],Table37[[Vendor_ID]:[Reputation Test]],12,0)</f>
        <v>F</v>
      </c>
      <c r="I1202">
        <f>VLOOKUP(Table8[[#This Row],[PurchaseOrderID]],Purchase_Order!$A$2:$E$1228,5,0)</f>
        <v>1632</v>
      </c>
      <c r="K1202">
        <f>COUNTIFS(Table37[ProductID],Table8[[#This Row],[ProductID]],Table37[Reputation Test],Table8[[#This Row],[REPUTASI]],Table37[Price],"&lt;"&amp;Table8[[#This Row],[UnitPrice]])</f>
        <v>2</v>
      </c>
      <c r="L1202" s="80" t="str">
        <f>IF(Table8[[#This Row],[test]]&gt;0,"Ada vendor yang menjual produk dengan harga lebih murah","")</f>
        <v>Ada vendor yang menjual produk dengan harga lebih murah</v>
      </c>
    </row>
    <row r="1203" spans="1:12" x14ac:dyDescent="0.25">
      <c r="A1203" s="5">
        <v>824</v>
      </c>
      <c r="B1203" s="5">
        <v>1846</v>
      </c>
      <c r="C1203" s="10">
        <v>44093</v>
      </c>
      <c r="D1203" s="5">
        <v>550</v>
      </c>
      <c r="E1203" s="5">
        <v>929</v>
      </c>
      <c r="F1203" s="40">
        <v>37.085999999999999</v>
      </c>
      <c r="G1203" s="40">
        <v>20397.3</v>
      </c>
      <c r="H1203" t="str">
        <f>VLOOKUP(Table8[[#This Row],[Supplier]],Table37[[Vendor_ID]:[Reputation Test]],12,0)</f>
        <v>F</v>
      </c>
      <c r="I1203">
        <f>VLOOKUP(Table8[[#This Row],[PurchaseOrderID]],Purchase_Order!$A$2:$E$1228,5,0)</f>
        <v>1632</v>
      </c>
      <c r="K1203">
        <f>COUNTIFS(Table37[ProductID],Table8[[#This Row],[ProductID]],Table37[Reputation Test],Table8[[#This Row],[REPUTASI]],Table37[Price],"&lt;"&amp;Table8[[#This Row],[UnitPrice]])</f>
        <v>2</v>
      </c>
      <c r="L1203" s="80" t="str">
        <f>IF(Table8[[#This Row],[test]]&gt;0,"Ada vendor yang menjual produk dengan harga lebih murah","")</f>
        <v>Ada vendor yang menjual produk dengan harga lebih murah</v>
      </c>
    </row>
    <row r="1204" spans="1:12" x14ac:dyDescent="0.25">
      <c r="A1204" s="4">
        <v>825</v>
      </c>
      <c r="B1204" s="4">
        <v>1847</v>
      </c>
      <c r="C1204" s="11">
        <v>44093</v>
      </c>
      <c r="D1204" s="4">
        <v>550</v>
      </c>
      <c r="E1204" s="4">
        <v>332</v>
      </c>
      <c r="F1204" s="41">
        <v>10.815</v>
      </c>
      <c r="G1204" s="41">
        <v>5948.25</v>
      </c>
      <c r="H1204" t="str">
        <f>VLOOKUP(Table8[[#This Row],[Supplier]],Table37[[Vendor_ID]:[Reputation Test]],12,0)</f>
        <v>F</v>
      </c>
      <c r="I1204">
        <f>VLOOKUP(Table8[[#This Row],[PurchaseOrderID]],Purchase_Order!$A$2:$E$1228,5,0)</f>
        <v>1608</v>
      </c>
      <c r="K1204">
        <f>COUNTIFS(Table37[ProductID],Table8[[#This Row],[ProductID]],Table37[Reputation Test],Table8[[#This Row],[REPUTASI]],Table37[Price],"&lt;"&amp;Table8[[#This Row],[UnitPrice]])</f>
        <v>1</v>
      </c>
      <c r="L1204" s="80" t="str">
        <f>IF(Table8[[#This Row],[test]]&gt;0,"Ada vendor yang menjual produk dengan harga lebih murah","")</f>
        <v>Ada vendor yang menjual produk dengan harga lebih murah</v>
      </c>
    </row>
    <row r="1205" spans="1:12" x14ac:dyDescent="0.25">
      <c r="A1205" s="5">
        <v>826</v>
      </c>
      <c r="B1205" s="5">
        <v>1848</v>
      </c>
      <c r="C1205" s="10">
        <v>44093</v>
      </c>
      <c r="D1205" s="5">
        <v>550</v>
      </c>
      <c r="E1205" s="5">
        <v>948</v>
      </c>
      <c r="F1205" s="40">
        <v>82.834500000000006</v>
      </c>
      <c r="G1205" s="40">
        <v>45558.974999999999</v>
      </c>
      <c r="H1205" t="str">
        <f>VLOOKUP(Table8[[#This Row],[Supplier]],Table37[[Vendor_ID]:[Reputation Test]],12,0)</f>
        <v>F</v>
      </c>
      <c r="I1205">
        <f>VLOOKUP(Table8[[#This Row],[PurchaseOrderID]],Purchase_Order!$A$2:$E$1228,5,0)</f>
        <v>1576</v>
      </c>
      <c r="K1205">
        <f>COUNTIFS(Table37[ProductID],Table8[[#This Row],[ProductID]],Table37[Reputation Test],Table8[[#This Row],[REPUTASI]],Table37[Price],"&lt;"&amp;Table8[[#This Row],[UnitPrice]])</f>
        <v>1</v>
      </c>
      <c r="L1205" s="80" t="str">
        <f>IF(Table8[[#This Row],[test]]&gt;0,"Ada vendor yang menjual produk dengan harga lebih murah","")</f>
        <v>Ada vendor yang menjual produk dengan harga lebih murah</v>
      </c>
    </row>
    <row r="1206" spans="1:12" x14ac:dyDescent="0.25">
      <c r="A1206" s="4">
        <v>826</v>
      </c>
      <c r="B1206" s="4">
        <v>1849</v>
      </c>
      <c r="C1206" s="11">
        <v>44093</v>
      </c>
      <c r="D1206" s="4">
        <v>550</v>
      </c>
      <c r="E1206" s="4">
        <v>907</v>
      </c>
      <c r="F1206" s="41">
        <v>82.834500000000006</v>
      </c>
      <c r="G1206" s="41">
        <v>45558.974999999999</v>
      </c>
      <c r="H1206" t="str">
        <f>VLOOKUP(Table8[[#This Row],[Supplier]],Table37[[Vendor_ID]:[Reputation Test]],12,0)</f>
        <v>F</v>
      </c>
      <c r="I1206">
        <f>VLOOKUP(Table8[[#This Row],[PurchaseOrderID]],Purchase_Order!$A$2:$E$1228,5,0)</f>
        <v>1576</v>
      </c>
      <c r="K1206">
        <f>COUNTIFS(Table37[ProductID],Table8[[#This Row],[ProductID]],Table37[Reputation Test],Table8[[#This Row],[REPUTASI]],Table37[Price],"&lt;"&amp;Table8[[#This Row],[UnitPrice]])</f>
        <v>1</v>
      </c>
      <c r="L1206" s="80" t="str">
        <f>IF(Table8[[#This Row],[test]]&gt;0,"Ada vendor yang menjual produk dengan harga lebih murah","")</f>
        <v>Ada vendor yang menjual produk dengan harga lebih murah</v>
      </c>
    </row>
    <row r="1207" spans="1:12" x14ac:dyDescent="0.25">
      <c r="A1207" s="5">
        <v>827</v>
      </c>
      <c r="B1207" s="5">
        <v>1850</v>
      </c>
      <c r="C1207" s="10">
        <v>44093</v>
      </c>
      <c r="D1207" s="5">
        <v>1250</v>
      </c>
      <c r="E1207" s="5">
        <v>325</v>
      </c>
      <c r="F1207" s="40">
        <v>0.21</v>
      </c>
      <c r="G1207" s="40">
        <v>262.5</v>
      </c>
      <c r="H1207" t="str">
        <f>VLOOKUP(Table8[[#This Row],[Supplier]],Table37[[Vendor_ID]:[Reputation Test]],12,0)</f>
        <v>F</v>
      </c>
      <c r="I1207">
        <f>VLOOKUP(Table8[[#This Row],[PurchaseOrderID]],Purchase_Order!$A$2:$E$1228,5,0)</f>
        <v>1590</v>
      </c>
      <c r="K1207">
        <f>COUNTIFS(Table37[ProductID],Table8[[#This Row],[ProductID]],Table37[Reputation Test],Table8[[#This Row],[REPUTASI]],Table37[Price],"&lt;"&amp;Table8[[#This Row],[UnitPrice]])</f>
        <v>1</v>
      </c>
      <c r="L1207" s="80" t="str">
        <f>IF(Table8[[#This Row],[test]]&gt;0,"Ada vendor yang menjual produk dengan harga lebih murah","")</f>
        <v>Ada vendor yang menjual produk dengan harga lebih murah</v>
      </c>
    </row>
    <row r="1208" spans="1:12" x14ac:dyDescent="0.25">
      <c r="A1208" s="4">
        <v>827</v>
      </c>
      <c r="B1208" s="4">
        <v>1851</v>
      </c>
      <c r="C1208" s="11">
        <v>44093</v>
      </c>
      <c r="D1208" s="4">
        <v>1250</v>
      </c>
      <c r="E1208" s="4">
        <v>326</v>
      </c>
      <c r="F1208" s="41">
        <v>0.21</v>
      </c>
      <c r="G1208" s="41">
        <v>262.5</v>
      </c>
      <c r="H1208" t="str">
        <f>VLOOKUP(Table8[[#This Row],[Supplier]],Table37[[Vendor_ID]:[Reputation Test]],12,0)</f>
        <v>F</v>
      </c>
      <c r="I1208">
        <f>VLOOKUP(Table8[[#This Row],[PurchaseOrderID]],Purchase_Order!$A$2:$E$1228,5,0)</f>
        <v>1590</v>
      </c>
      <c r="K1208">
        <f>COUNTIFS(Table37[ProductID],Table8[[#This Row],[ProductID]],Table37[Reputation Test],Table8[[#This Row],[REPUTASI]],Table37[Price],"&lt;"&amp;Table8[[#This Row],[UnitPrice]])</f>
        <v>1</v>
      </c>
      <c r="L1208" s="80" t="str">
        <f>IF(Table8[[#This Row],[test]]&gt;0,"Ada vendor yang menjual produk dengan harga lebih murah","")</f>
        <v>Ada vendor yang menjual produk dengan harga lebih murah</v>
      </c>
    </row>
    <row r="1209" spans="1:12" x14ac:dyDescent="0.25">
      <c r="A1209" s="5">
        <v>828</v>
      </c>
      <c r="B1209" s="5">
        <v>1852</v>
      </c>
      <c r="C1209" s="10">
        <v>44093</v>
      </c>
      <c r="D1209" s="5">
        <v>3</v>
      </c>
      <c r="E1209" s="5">
        <v>320</v>
      </c>
      <c r="F1209" s="40">
        <v>49.643999999999998</v>
      </c>
      <c r="G1209" s="40">
        <v>148.93199999999999</v>
      </c>
      <c r="H1209" t="str">
        <f>VLOOKUP(Table8[[#This Row],[Supplier]],Table37[[Vendor_ID]:[Reputation Test]],12,0)</f>
        <v>B</v>
      </c>
      <c r="I1209">
        <f>VLOOKUP(Table8[[#This Row],[PurchaseOrderID]],Purchase_Order!$A$2:$E$1228,5,0)</f>
        <v>1514</v>
      </c>
      <c r="K1209">
        <f>COUNTIFS(Table37[ProductID],Table8[[#This Row],[ProductID]],Table37[Reputation Test],Table8[[#This Row],[REPUTASI]],Table37[Price],"&lt;"&amp;Table8[[#This Row],[UnitPrice]])</f>
        <v>2</v>
      </c>
      <c r="L1209" s="80" t="str">
        <f>IF(Table8[[#This Row],[test]]&gt;0,"Ada vendor yang menjual produk dengan harga lebih murah","")</f>
        <v>Ada vendor yang menjual produk dengan harga lebih murah</v>
      </c>
    </row>
    <row r="1210" spans="1:12" x14ac:dyDescent="0.25">
      <c r="A1210" s="4">
        <v>828</v>
      </c>
      <c r="B1210" s="4">
        <v>1853</v>
      </c>
      <c r="C1210" s="11">
        <v>44093</v>
      </c>
      <c r="D1210" s="4">
        <v>3</v>
      </c>
      <c r="E1210" s="4">
        <v>321</v>
      </c>
      <c r="F1210" s="41">
        <v>44.320500000000003</v>
      </c>
      <c r="G1210" s="41">
        <v>132.9615</v>
      </c>
      <c r="H1210" t="str">
        <f>VLOOKUP(Table8[[#This Row],[Supplier]],Table37[[Vendor_ID]:[Reputation Test]],12,0)</f>
        <v>B</v>
      </c>
      <c r="I1210">
        <f>VLOOKUP(Table8[[#This Row],[PurchaseOrderID]],Purchase_Order!$A$2:$E$1228,5,0)</f>
        <v>1514</v>
      </c>
      <c r="K1210">
        <f>COUNTIFS(Table37[ProductID],Table8[[#This Row],[ProductID]],Table37[Reputation Test],Table8[[#This Row],[REPUTASI]],Table37[Price],"&lt;"&amp;Table8[[#This Row],[UnitPrice]])</f>
        <v>2</v>
      </c>
      <c r="L1210" s="80" t="str">
        <f>IF(Table8[[#This Row],[test]]&gt;0,"Ada vendor yang menjual produk dengan harga lebih murah","")</f>
        <v>Ada vendor yang menjual produk dengan harga lebih murah</v>
      </c>
    </row>
    <row r="1211" spans="1:12" x14ac:dyDescent="0.25">
      <c r="A1211" s="5">
        <v>828</v>
      </c>
      <c r="B1211" s="5">
        <v>1854</v>
      </c>
      <c r="C1211" s="10">
        <v>44093</v>
      </c>
      <c r="D1211" s="5">
        <v>60</v>
      </c>
      <c r="E1211" s="5">
        <v>322</v>
      </c>
      <c r="F1211" s="40">
        <v>28.6965</v>
      </c>
      <c r="G1211" s="40">
        <v>1721.79</v>
      </c>
      <c r="H1211" t="str">
        <f>VLOOKUP(Table8[[#This Row],[Supplier]],Table37[[Vendor_ID]:[Reputation Test]],12,0)</f>
        <v>B</v>
      </c>
      <c r="I1211">
        <f>VLOOKUP(Table8[[#This Row],[PurchaseOrderID]],Purchase_Order!$A$2:$E$1228,5,0)</f>
        <v>1514</v>
      </c>
      <c r="K1211">
        <f>COUNTIFS(Table37[ProductID],Table8[[#This Row],[ProductID]],Table37[Reputation Test],Table8[[#This Row],[REPUTASI]],Table37[Price],"&lt;"&amp;Table8[[#This Row],[UnitPrice]])</f>
        <v>2</v>
      </c>
      <c r="L1211" s="80" t="str">
        <f>IF(Table8[[#This Row],[test]]&gt;0,"Ada vendor yang menjual produk dengan harga lebih murah","")</f>
        <v>Ada vendor yang menjual produk dengan harga lebih murah</v>
      </c>
    </row>
    <row r="1212" spans="1:12" x14ac:dyDescent="0.25">
      <c r="A1212" s="4">
        <v>829</v>
      </c>
      <c r="B1212" s="4">
        <v>1855</v>
      </c>
      <c r="C1212" s="11">
        <v>44093</v>
      </c>
      <c r="D1212" s="4">
        <v>550</v>
      </c>
      <c r="E1212" s="4">
        <v>930</v>
      </c>
      <c r="F1212" s="41">
        <v>42.514499999999998</v>
      </c>
      <c r="G1212" s="41">
        <v>23382.974999999999</v>
      </c>
      <c r="H1212" t="str">
        <f>VLOOKUP(Table8[[#This Row],[Supplier]],Table37[[Vendor_ID]:[Reputation Test]],12,0)</f>
        <v>B</v>
      </c>
      <c r="I1212">
        <f>VLOOKUP(Table8[[#This Row],[PurchaseOrderID]],Purchase_Order!$A$2:$E$1228,5,0)</f>
        <v>1498</v>
      </c>
      <c r="K1212">
        <f>COUNTIFS(Table37[ProductID],Table8[[#This Row],[ProductID]],Table37[Reputation Test],Table8[[#This Row],[REPUTASI]],Table37[Price],"&lt;"&amp;Table8[[#This Row],[UnitPrice]])</f>
        <v>1</v>
      </c>
      <c r="L1212" s="80" t="str">
        <f>IF(Table8[[#This Row],[test]]&gt;0,"Ada vendor yang menjual produk dengan harga lebih murah","")</f>
        <v>Ada vendor yang menjual produk dengan harga lebih murah</v>
      </c>
    </row>
    <row r="1213" spans="1:12" x14ac:dyDescent="0.25">
      <c r="A1213" s="5">
        <v>829</v>
      </c>
      <c r="B1213" s="5">
        <v>1856</v>
      </c>
      <c r="C1213" s="10">
        <v>44093</v>
      </c>
      <c r="D1213" s="5">
        <v>550</v>
      </c>
      <c r="E1213" s="5">
        <v>921</v>
      </c>
      <c r="F1213" s="40">
        <v>5.5860000000000003</v>
      </c>
      <c r="G1213" s="40">
        <v>3072.3</v>
      </c>
      <c r="H1213" t="str">
        <f>VLOOKUP(Table8[[#This Row],[Supplier]],Table37[[Vendor_ID]:[Reputation Test]],12,0)</f>
        <v>B</v>
      </c>
      <c r="I1213">
        <f>VLOOKUP(Table8[[#This Row],[PurchaseOrderID]],Purchase_Order!$A$2:$E$1228,5,0)</f>
        <v>1498</v>
      </c>
      <c r="K1213">
        <f>COUNTIFS(Table37[ProductID],Table8[[#This Row],[ProductID]],Table37[Reputation Test],Table8[[#This Row],[REPUTASI]],Table37[Price],"&lt;"&amp;Table8[[#This Row],[UnitPrice]])</f>
        <v>1</v>
      </c>
      <c r="L1213" s="80" t="str">
        <f>IF(Table8[[#This Row],[test]]&gt;0,"Ada vendor yang menjual produk dengan harga lebih murah","")</f>
        <v>Ada vendor yang menjual produk dengan harga lebih murah</v>
      </c>
    </row>
    <row r="1214" spans="1:12" x14ac:dyDescent="0.25">
      <c r="A1214" s="4">
        <v>830</v>
      </c>
      <c r="B1214" s="4">
        <v>1857</v>
      </c>
      <c r="C1214" s="11">
        <v>44093</v>
      </c>
      <c r="D1214" s="4">
        <v>60</v>
      </c>
      <c r="E1214" s="4">
        <v>952</v>
      </c>
      <c r="F1214" s="41">
        <v>15.7395</v>
      </c>
      <c r="G1214" s="41">
        <v>944.37</v>
      </c>
      <c r="H1214" t="str">
        <f>VLOOKUP(Table8[[#This Row],[Supplier]],Table37[[Vendor_ID]:[Reputation Test]],12,0)</f>
        <v>B</v>
      </c>
      <c r="I1214">
        <f>VLOOKUP(Table8[[#This Row],[PurchaseOrderID]],Purchase_Order!$A$2:$E$1228,5,0)</f>
        <v>1674</v>
      </c>
      <c r="K1214">
        <f>COUNTIFS(Table37[ProductID],Table8[[#This Row],[ProductID]],Table37[Reputation Test],Table8[[#This Row],[REPUTASI]],Table37[Price],"&lt;"&amp;Table8[[#This Row],[UnitPrice]])</f>
        <v>1</v>
      </c>
      <c r="L1214" s="80" t="str">
        <f>IF(Table8[[#This Row],[test]]&gt;0,"Ada vendor yang menjual produk dengan harga lebih murah","")</f>
        <v>Ada vendor yang menjual produk dengan harga lebih murah</v>
      </c>
    </row>
    <row r="1215" spans="1:12" x14ac:dyDescent="0.25">
      <c r="A1215" s="5">
        <v>831</v>
      </c>
      <c r="B1215" s="5">
        <v>1858</v>
      </c>
      <c r="C1215" s="10">
        <v>44093</v>
      </c>
      <c r="D1215" s="5">
        <v>550</v>
      </c>
      <c r="E1215" s="5">
        <v>933</v>
      </c>
      <c r="F1215" s="40">
        <v>43.459499999999998</v>
      </c>
      <c r="G1215" s="40">
        <v>23902.724999999999</v>
      </c>
      <c r="H1215" t="str">
        <f>VLOOKUP(Table8[[#This Row],[Supplier]],Table37[[Vendor_ID]:[Reputation Test]],12,0)</f>
        <v>F</v>
      </c>
      <c r="I1215">
        <f>VLOOKUP(Table8[[#This Row],[PurchaseOrderID]],Purchase_Order!$A$2:$E$1228,5,0)</f>
        <v>1652</v>
      </c>
      <c r="K1215">
        <f>COUNTIFS(Table37[ProductID],Table8[[#This Row],[ProductID]],Table37[Reputation Test],Table8[[#This Row],[REPUTASI]],Table37[Price],"&lt;"&amp;Table8[[#This Row],[UnitPrice]])</f>
        <v>2</v>
      </c>
      <c r="L1215" s="80" t="str">
        <f>IF(Table8[[#This Row],[test]]&gt;0,"Ada vendor yang menjual produk dengan harga lebih murah","")</f>
        <v>Ada vendor yang menjual produk dengan harga lebih murah</v>
      </c>
    </row>
    <row r="1216" spans="1:12" x14ac:dyDescent="0.25">
      <c r="A1216" s="4">
        <v>831</v>
      </c>
      <c r="B1216" s="4">
        <v>1859</v>
      </c>
      <c r="C1216" s="11">
        <v>44093</v>
      </c>
      <c r="D1216" s="4">
        <v>550</v>
      </c>
      <c r="E1216" s="4">
        <v>934</v>
      </c>
      <c r="F1216" s="41">
        <v>37.621499999999997</v>
      </c>
      <c r="G1216" s="41">
        <v>20691.825000000001</v>
      </c>
      <c r="H1216" t="str">
        <f>VLOOKUP(Table8[[#This Row],[Supplier]],Table37[[Vendor_ID]:[Reputation Test]],12,0)</f>
        <v>F</v>
      </c>
      <c r="I1216">
        <f>VLOOKUP(Table8[[#This Row],[PurchaseOrderID]],Purchase_Order!$A$2:$E$1228,5,0)</f>
        <v>1652</v>
      </c>
      <c r="K1216">
        <f>COUNTIFS(Table37[ProductID],Table8[[#This Row],[ProductID]],Table37[Reputation Test],Table8[[#This Row],[REPUTASI]],Table37[Price],"&lt;"&amp;Table8[[#This Row],[UnitPrice]])</f>
        <v>2</v>
      </c>
      <c r="L1216" s="80" t="str">
        <f>IF(Table8[[#This Row],[test]]&gt;0,"Ada vendor yang menjual produk dengan harga lebih murah","")</f>
        <v>Ada vendor yang menjual produk dengan harga lebih murah</v>
      </c>
    </row>
    <row r="1217" spans="1:12" x14ac:dyDescent="0.25">
      <c r="A1217" s="5">
        <v>831</v>
      </c>
      <c r="B1217" s="5">
        <v>1860</v>
      </c>
      <c r="C1217" s="10">
        <v>44093</v>
      </c>
      <c r="D1217" s="5">
        <v>550</v>
      </c>
      <c r="E1217" s="5">
        <v>922</v>
      </c>
      <c r="F1217" s="40">
        <v>6.5309999999999997</v>
      </c>
      <c r="G1217" s="40">
        <v>3592.05</v>
      </c>
      <c r="H1217" t="str">
        <f>VLOOKUP(Table8[[#This Row],[Supplier]],Table37[[Vendor_ID]:[Reputation Test]],12,0)</f>
        <v>F</v>
      </c>
      <c r="I1217">
        <f>VLOOKUP(Table8[[#This Row],[PurchaseOrderID]],Purchase_Order!$A$2:$E$1228,5,0)</f>
        <v>1652</v>
      </c>
      <c r="K1217">
        <f>COUNTIFS(Table37[ProductID],Table8[[#This Row],[ProductID]],Table37[Reputation Test],Table8[[#This Row],[REPUTASI]],Table37[Price],"&lt;"&amp;Table8[[#This Row],[UnitPrice]])</f>
        <v>1</v>
      </c>
      <c r="L1217" s="80" t="str">
        <f>IF(Table8[[#This Row],[test]]&gt;0,"Ada vendor yang menjual produk dengan harga lebih murah","")</f>
        <v>Ada vendor yang menjual produk dengan harga lebih murah</v>
      </c>
    </row>
    <row r="1218" spans="1:12" x14ac:dyDescent="0.25">
      <c r="A1218" s="4">
        <v>831</v>
      </c>
      <c r="B1218" s="4">
        <v>1861</v>
      </c>
      <c r="C1218" s="11">
        <v>44093</v>
      </c>
      <c r="D1218" s="4">
        <v>550</v>
      </c>
      <c r="E1218" s="4">
        <v>923</v>
      </c>
      <c r="F1218" s="41">
        <v>6.1844999999999999</v>
      </c>
      <c r="G1218" s="41">
        <v>3401.4749999999999</v>
      </c>
      <c r="H1218" t="str">
        <f>VLOOKUP(Table8[[#This Row],[Supplier]],Table37[[Vendor_ID]:[Reputation Test]],12,0)</f>
        <v>F</v>
      </c>
      <c r="I1218">
        <f>VLOOKUP(Table8[[#This Row],[PurchaseOrderID]],Purchase_Order!$A$2:$E$1228,5,0)</f>
        <v>1652</v>
      </c>
      <c r="K1218">
        <f>COUNTIFS(Table37[ProductID],Table8[[#This Row],[ProductID]],Table37[Reputation Test],Table8[[#This Row],[REPUTASI]],Table37[Price],"&lt;"&amp;Table8[[#This Row],[UnitPrice]])</f>
        <v>1</v>
      </c>
      <c r="L1218" s="80" t="str">
        <f>IF(Table8[[#This Row],[test]]&gt;0,"Ada vendor yang menjual produk dengan harga lebih murah","")</f>
        <v>Ada vendor yang menjual produk dengan harga lebih murah</v>
      </c>
    </row>
    <row r="1219" spans="1:12" x14ac:dyDescent="0.25">
      <c r="A1219" s="5">
        <v>832</v>
      </c>
      <c r="B1219" s="5">
        <v>1862</v>
      </c>
      <c r="C1219" s="10">
        <v>44093</v>
      </c>
      <c r="D1219" s="5">
        <v>550</v>
      </c>
      <c r="E1219" s="5">
        <v>317</v>
      </c>
      <c r="F1219" s="40">
        <v>29.578499999999998</v>
      </c>
      <c r="G1219" s="40">
        <v>16268.174999999999</v>
      </c>
      <c r="H1219" t="str">
        <f>VLOOKUP(Table8[[#This Row],[Supplier]],Table37[[Vendor_ID]:[Reputation Test]],12,0)</f>
        <v>F</v>
      </c>
      <c r="I1219">
        <f>VLOOKUP(Table8[[#This Row],[PurchaseOrderID]],Purchase_Order!$A$2:$E$1228,5,0)</f>
        <v>1578</v>
      </c>
      <c r="K1219">
        <f>COUNTIFS(Table37[ProductID],Table8[[#This Row],[ProductID]],Table37[Reputation Test],Table8[[#This Row],[REPUTASI]],Table37[Price],"&lt;"&amp;Table8[[#This Row],[UnitPrice]])</f>
        <v>2</v>
      </c>
      <c r="L1219" s="80" t="str">
        <f>IF(Table8[[#This Row],[test]]&gt;0,"Ada vendor yang menjual produk dengan harga lebih murah","")</f>
        <v>Ada vendor yang menjual produk dengan harga lebih murah</v>
      </c>
    </row>
    <row r="1220" spans="1:12" x14ac:dyDescent="0.25">
      <c r="A1220" s="4">
        <v>832</v>
      </c>
      <c r="B1220" s="4">
        <v>1863</v>
      </c>
      <c r="C1220" s="11">
        <v>44093</v>
      </c>
      <c r="D1220" s="4">
        <v>550</v>
      </c>
      <c r="E1220" s="4">
        <v>318</v>
      </c>
      <c r="F1220" s="41">
        <v>36.098999999999997</v>
      </c>
      <c r="G1220" s="41">
        <v>19854.45</v>
      </c>
      <c r="H1220" t="str">
        <f>VLOOKUP(Table8[[#This Row],[Supplier]],Table37[[Vendor_ID]:[Reputation Test]],12,0)</f>
        <v>F</v>
      </c>
      <c r="I1220">
        <f>VLOOKUP(Table8[[#This Row],[PurchaseOrderID]],Purchase_Order!$A$2:$E$1228,5,0)</f>
        <v>1578</v>
      </c>
      <c r="K1220">
        <f>COUNTIFS(Table37[ProductID],Table8[[#This Row],[ProductID]],Table37[Reputation Test],Table8[[#This Row],[REPUTASI]],Table37[Price],"&lt;"&amp;Table8[[#This Row],[UnitPrice]])</f>
        <v>2</v>
      </c>
      <c r="L1220" s="80" t="str">
        <f>IF(Table8[[#This Row],[test]]&gt;0,"Ada vendor yang menjual produk dengan harga lebih murah","")</f>
        <v>Ada vendor yang menjual produk dengan harga lebih murah</v>
      </c>
    </row>
    <row r="1221" spans="1:12" x14ac:dyDescent="0.25">
      <c r="A1221" s="5">
        <v>833</v>
      </c>
      <c r="B1221" s="5">
        <v>1864</v>
      </c>
      <c r="C1221" s="10">
        <v>44093</v>
      </c>
      <c r="D1221" s="5">
        <v>550</v>
      </c>
      <c r="E1221" s="5">
        <v>928</v>
      </c>
      <c r="F1221" s="40">
        <v>32.2455</v>
      </c>
      <c r="G1221" s="40">
        <v>17735.025000000001</v>
      </c>
      <c r="H1221" t="str">
        <f>VLOOKUP(Table8[[#This Row],[Supplier]],Table37[[Vendor_ID]:[Reputation Test]],12,0)</f>
        <v>F</v>
      </c>
      <c r="I1221">
        <f>VLOOKUP(Table8[[#This Row],[PurchaseOrderID]],Purchase_Order!$A$2:$E$1228,5,0)</f>
        <v>1538</v>
      </c>
      <c r="K1221">
        <f>COUNTIFS(Table37[ProductID],Table8[[#This Row],[ProductID]],Table37[Reputation Test],Table8[[#This Row],[REPUTASI]],Table37[Price],"&lt;"&amp;Table8[[#This Row],[UnitPrice]])</f>
        <v>2</v>
      </c>
      <c r="L1221" s="80" t="str">
        <f>IF(Table8[[#This Row],[test]]&gt;0,"Ada vendor yang menjual produk dengan harga lebih murah","")</f>
        <v>Ada vendor yang menjual produk dengan harga lebih murah</v>
      </c>
    </row>
    <row r="1222" spans="1:12" x14ac:dyDescent="0.25">
      <c r="A1222" s="4">
        <v>833</v>
      </c>
      <c r="B1222" s="4">
        <v>1865</v>
      </c>
      <c r="C1222" s="11">
        <v>44093</v>
      </c>
      <c r="D1222" s="4">
        <v>550</v>
      </c>
      <c r="E1222" s="4">
        <v>929</v>
      </c>
      <c r="F1222" s="41">
        <v>36.561</v>
      </c>
      <c r="G1222" s="41">
        <v>20108.55</v>
      </c>
      <c r="H1222" t="str">
        <f>VLOOKUP(Table8[[#This Row],[Supplier]],Table37[[Vendor_ID]:[Reputation Test]],12,0)</f>
        <v>F</v>
      </c>
      <c r="I1222">
        <f>VLOOKUP(Table8[[#This Row],[PurchaseOrderID]],Purchase_Order!$A$2:$E$1228,5,0)</f>
        <v>1538</v>
      </c>
      <c r="K1222">
        <f>COUNTIFS(Table37[ProductID],Table8[[#This Row],[ProductID]],Table37[Reputation Test],Table8[[#This Row],[REPUTASI]],Table37[Price],"&lt;"&amp;Table8[[#This Row],[UnitPrice]])</f>
        <v>2</v>
      </c>
      <c r="L1222" s="80" t="str">
        <f>IF(Table8[[#This Row],[test]]&gt;0,"Ada vendor yang menjual produk dengan harga lebih murah","")</f>
        <v>Ada vendor yang menjual produk dengan harga lebih murah</v>
      </c>
    </row>
    <row r="1223" spans="1:12" x14ac:dyDescent="0.25">
      <c r="A1223" s="5">
        <v>834</v>
      </c>
      <c r="B1223" s="5">
        <v>1866</v>
      </c>
      <c r="C1223" s="10">
        <v>44093</v>
      </c>
      <c r="D1223" s="5">
        <v>550</v>
      </c>
      <c r="E1223" s="5">
        <v>319</v>
      </c>
      <c r="F1223" s="40">
        <v>46.420499999999997</v>
      </c>
      <c r="G1223" s="40">
        <v>25531.275000000001</v>
      </c>
      <c r="H1223" t="str">
        <f>VLOOKUP(Table8[[#This Row],[Supplier]],Table37[[Vendor_ID]:[Reputation Test]],12,0)</f>
        <v>F</v>
      </c>
      <c r="I1223">
        <f>VLOOKUP(Table8[[#This Row],[PurchaseOrderID]],Purchase_Order!$A$2:$E$1228,5,0)</f>
        <v>1556</v>
      </c>
      <c r="K1223">
        <f>COUNTIFS(Table37[ProductID],Table8[[#This Row],[ProductID]],Table37[Reputation Test],Table8[[#This Row],[REPUTASI]],Table37[Price],"&lt;"&amp;Table8[[#This Row],[UnitPrice]])</f>
        <v>3</v>
      </c>
      <c r="L1223" s="80" t="str">
        <f>IF(Table8[[#This Row],[test]]&gt;0,"Ada vendor yang menjual produk dengan harga lebih murah","")</f>
        <v>Ada vendor yang menjual produk dengan harga lebih murah</v>
      </c>
    </row>
    <row r="1224" spans="1:12" x14ac:dyDescent="0.25">
      <c r="A1224" s="4">
        <v>835</v>
      </c>
      <c r="B1224" s="4">
        <v>1867</v>
      </c>
      <c r="C1224" s="11">
        <v>44093</v>
      </c>
      <c r="D1224" s="4">
        <v>3</v>
      </c>
      <c r="E1224" s="4">
        <v>359</v>
      </c>
      <c r="F1224" s="41">
        <v>47.523000000000003</v>
      </c>
      <c r="G1224" s="41">
        <v>142.56899999999999</v>
      </c>
      <c r="H1224" t="str">
        <f>VLOOKUP(Table8[[#This Row],[Supplier]],Table37[[Vendor_ID]:[Reputation Test]],12,0)</f>
        <v>B</v>
      </c>
      <c r="I1224">
        <f>VLOOKUP(Table8[[#This Row],[PurchaseOrderID]],Purchase_Order!$A$2:$E$1228,5,0)</f>
        <v>1554</v>
      </c>
      <c r="K1224">
        <f>COUNTIFS(Table37[ProductID],Table8[[#This Row],[ProductID]],Table37[Reputation Test],Table8[[#This Row],[REPUTASI]],Table37[Price],"&lt;"&amp;Table8[[#This Row],[UnitPrice]])</f>
        <v>2</v>
      </c>
      <c r="L1224" s="80" t="str">
        <f>IF(Table8[[#This Row],[test]]&gt;0,"Ada vendor yang menjual produk dengan harga lebih murah","")</f>
        <v>Ada vendor yang menjual produk dengan harga lebih murah</v>
      </c>
    </row>
    <row r="1225" spans="1:12" x14ac:dyDescent="0.25">
      <c r="A1225" s="5">
        <v>835</v>
      </c>
      <c r="B1225" s="5">
        <v>1868</v>
      </c>
      <c r="C1225" s="10">
        <v>44093</v>
      </c>
      <c r="D1225" s="5">
        <v>3</v>
      </c>
      <c r="E1225" s="5">
        <v>360</v>
      </c>
      <c r="F1225" s="40">
        <v>45.423000000000002</v>
      </c>
      <c r="G1225" s="40">
        <v>136.26900000000001</v>
      </c>
      <c r="H1225" t="str">
        <f>VLOOKUP(Table8[[#This Row],[Supplier]],Table37[[Vendor_ID]:[Reputation Test]],12,0)</f>
        <v>B</v>
      </c>
      <c r="I1225">
        <f>VLOOKUP(Table8[[#This Row],[PurchaseOrderID]],Purchase_Order!$A$2:$E$1228,5,0)</f>
        <v>1554</v>
      </c>
      <c r="K1225">
        <f>COUNTIFS(Table37[ProductID],Table8[[#This Row],[ProductID]],Table37[Reputation Test],Table8[[#This Row],[REPUTASI]],Table37[Price],"&lt;"&amp;Table8[[#This Row],[UnitPrice]])</f>
        <v>2</v>
      </c>
      <c r="L1225" s="80" t="str">
        <f>IF(Table8[[#This Row],[test]]&gt;0,"Ada vendor yang menjual produk dengan harga lebih murah","")</f>
        <v>Ada vendor yang menjual produk dengan harga lebih murah</v>
      </c>
    </row>
    <row r="1226" spans="1:12" x14ac:dyDescent="0.25">
      <c r="A1226" s="4">
        <v>835</v>
      </c>
      <c r="B1226" s="4">
        <v>1869</v>
      </c>
      <c r="C1226" s="11">
        <v>44093</v>
      </c>
      <c r="D1226" s="4">
        <v>3</v>
      </c>
      <c r="E1226" s="4">
        <v>361</v>
      </c>
      <c r="F1226" s="41">
        <v>49.6965</v>
      </c>
      <c r="G1226" s="41">
        <v>149.08949999999999</v>
      </c>
      <c r="H1226" t="str">
        <f>VLOOKUP(Table8[[#This Row],[Supplier]],Table37[[Vendor_ID]:[Reputation Test]],12,0)</f>
        <v>B</v>
      </c>
      <c r="I1226">
        <f>VLOOKUP(Table8[[#This Row],[PurchaseOrderID]],Purchase_Order!$A$2:$E$1228,5,0)</f>
        <v>1554</v>
      </c>
      <c r="K1226">
        <f>COUNTIFS(Table37[ProductID],Table8[[#This Row],[ProductID]],Table37[Reputation Test],Table8[[#This Row],[REPUTASI]],Table37[Price],"&lt;"&amp;Table8[[#This Row],[UnitPrice]])</f>
        <v>2</v>
      </c>
      <c r="L1226" s="80" t="str">
        <f>IF(Table8[[#This Row],[test]]&gt;0,"Ada vendor yang menjual produk dengan harga lebih murah","")</f>
        <v>Ada vendor yang menjual produk dengan harga lebih murah</v>
      </c>
    </row>
    <row r="1227" spans="1:12" x14ac:dyDescent="0.25">
      <c r="A1227" s="5">
        <v>835</v>
      </c>
      <c r="B1227" s="5">
        <v>1870</v>
      </c>
      <c r="C1227" s="10">
        <v>44093</v>
      </c>
      <c r="D1227" s="5">
        <v>3</v>
      </c>
      <c r="E1227" s="5">
        <v>362</v>
      </c>
      <c r="F1227" s="40">
        <v>45.423000000000002</v>
      </c>
      <c r="G1227" s="40">
        <v>136.26900000000001</v>
      </c>
      <c r="H1227" t="str">
        <f>VLOOKUP(Table8[[#This Row],[Supplier]],Table37[[Vendor_ID]:[Reputation Test]],12,0)</f>
        <v>B</v>
      </c>
      <c r="I1227">
        <f>VLOOKUP(Table8[[#This Row],[PurchaseOrderID]],Purchase_Order!$A$2:$E$1228,5,0)</f>
        <v>1554</v>
      </c>
      <c r="K1227">
        <f>COUNTIFS(Table37[ProductID],Table8[[#This Row],[ProductID]],Table37[Reputation Test],Table8[[#This Row],[REPUTASI]],Table37[Price],"&lt;"&amp;Table8[[#This Row],[UnitPrice]])</f>
        <v>2</v>
      </c>
      <c r="L1227" s="80" t="str">
        <f>IF(Table8[[#This Row],[test]]&gt;0,"Ada vendor yang menjual produk dengan harga lebih murah","")</f>
        <v>Ada vendor yang menjual produk dengan harga lebih murah</v>
      </c>
    </row>
    <row r="1228" spans="1:12" x14ac:dyDescent="0.25">
      <c r="A1228" s="4">
        <v>835</v>
      </c>
      <c r="B1228" s="4">
        <v>1871</v>
      </c>
      <c r="C1228" s="11">
        <v>44093</v>
      </c>
      <c r="D1228" s="4">
        <v>3</v>
      </c>
      <c r="E1228" s="4">
        <v>363</v>
      </c>
      <c r="F1228" s="41">
        <v>43.323</v>
      </c>
      <c r="G1228" s="41">
        <v>129.96899999999999</v>
      </c>
      <c r="H1228" t="str">
        <f>VLOOKUP(Table8[[#This Row],[Supplier]],Table37[[Vendor_ID]:[Reputation Test]],12,0)</f>
        <v>B</v>
      </c>
      <c r="I1228">
        <f>VLOOKUP(Table8[[#This Row],[PurchaseOrderID]],Purchase_Order!$A$2:$E$1228,5,0)</f>
        <v>1554</v>
      </c>
      <c r="K1228">
        <f>COUNTIFS(Table37[ProductID],Table8[[#This Row],[ProductID]],Table37[Reputation Test],Table8[[#This Row],[REPUTASI]],Table37[Price],"&lt;"&amp;Table8[[#This Row],[UnitPrice]])</f>
        <v>2</v>
      </c>
      <c r="L1228" s="80" t="str">
        <f>IF(Table8[[#This Row],[test]]&gt;0,"Ada vendor yang menjual produk dengan harga lebih murah","")</f>
        <v>Ada vendor yang menjual produk dengan harga lebih murah</v>
      </c>
    </row>
    <row r="1229" spans="1:12" x14ac:dyDescent="0.25">
      <c r="A1229" s="5">
        <v>835</v>
      </c>
      <c r="B1229" s="5">
        <v>1872</v>
      </c>
      <c r="C1229" s="10">
        <v>44093</v>
      </c>
      <c r="D1229" s="5">
        <v>3</v>
      </c>
      <c r="E1229" s="5">
        <v>364</v>
      </c>
      <c r="F1229" s="40">
        <v>47.596499999999999</v>
      </c>
      <c r="G1229" s="40">
        <v>142.7895</v>
      </c>
      <c r="H1229" t="str">
        <f>VLOOKUP(Table8[[#This Row],[Supplier]],Table37[[Vendor_ID]:[Reputation Test]],12,0)</f>
        <v>B</v>
      </c>
      <c r="I1229">
        <f>VLOOKUP(Table8[[#This Row],[PurchaseOrderID]],Purchase_Order!$A$2:$E$1228,5,0)</f>
        <v>1554</v>
      </c>
      <c r="K1229">
        <f>COUNTIFS(Table37[ProductID],Table8[[#This Row],[ProductID]],Table37[Reputation Test],Table8[[#This Row],[REPUTASI]],Table37[Price],"&lt;"&amp;Table8[[#This Row],[UnitPrice]])</f>
        <v>2</v>
      </c>
      <c r="L1229" s="80" t="str">
        <f>IF(Table8[[#This Row],[test]]&gt;0,"Ada vendor yang menjual produk dengan harga lebih murah","")</f>
        <v>Ada vendor yang menjual produk dengan harga lebih murah</v>
      </c>
    </row>
    <row r="1230" spans="1:12" x14ac:dyDescent="0.25">
      <c r="A1230" s="4">
        <v>835</v>
      </c>
      <c r="B1230" s="4">
        <v>1873</v>
      </c>
      <c r="C1230" s="11">
        <v>44093</v>
      </c>
      <c r="D1230" s="4">
        <v>3</v>
      </c>
      <c r="E1230" s="4">
        <v>365</v>
      </c>
      <c r="F1230" s="41">
        <v>43.323</v>
      </c>
      <c r="G1230" s="41">
        <v>129.96899999999999</v>
      </c>
      <c r="H1230" t="str">
        <f>VLOOKUP(Table8[[#This Row],[Supplier]],Table37[[Vendor_ID]:[Reputation Test]],12,0)</f>
        <v>B</v>
      </c>
      <c r="I1230">
        <f>VLOOKUP(Table8[[#This Row],[PurchaseOrderID]],Purchase_Order!$A$2:$E$1228,5,0)</f>
        <v>1554</v>
      </c>
      <c r="K1230">
        <f>COUNTIFS(Table37[ProductID],Table8[[#This Row],[ProductID]],Table37[Reputation Test],Table8[[#This Row],[REPUTASI]],Table37[Price],"&lt;"&amp;Table8[[#This Row],[UnitPrice]])</f>
        <v>2</v>
      </c>
      <c r="L1230" s="80" t="str">
        <f>IF(Table8[[#This Row],[test]]&gt;0,"Ada vendor yang menjual produk dengan harga lebih murah","")</f>
        <v>Ada vendor yang menjual produk dengan harga lebih murah</v>
      </c>
    </row>
    <row r="1231" spans="1:12" x14ac:dyDescent="0.25">
      <c r="A1231" s="5">
        <v>835</v>
      </c>
      <c r="B1231" s="5">
        <v>1874</v>
      </c>
      <c r="C1231" s="10">
        <v>44093</v>
      </c>
      <c r="D1231" s="5">
        <v>3</v>
      </c>
      <c r="E1231" s="5">
        <v>366</v>
      </c>
      <c r="F1231" s="40">
        <v>41.222999999999999</v>
      </c>
      <c r="G1231" s="40">
        <v>123.669</v>
      </c>
      <c r="H1231" t="str">
        <f>VLOOKUP(Table8[[#This Row],[Supplier]],Table37[[Vendor_ID]:[Reputation Test]],12,0)</f>
        <v>B</v>
      </c>
      <c r="I1231">
        <f>VLOOKUP(Table8[[#This Row],[PurchaseOrderID]],Purchase_Order!$A$2:$E$1228,5,0)</f>
        <v>1554</v>
      </c>
      <c r="K1231">
        <f>COUNTIFS(Table37[ProductID],Table8[[#This Row],[ProductID]],Table37[Reputation Test],Table8[[#This Row],[REPUTASI]],Table37[Price],"&lt;"&amp;Table8[[#This Row],[UnitPrice]])</f>
        <v>2</v>
      </c>
      <c r="L1231" s="80" t="str">
        <f>IF(Table8[[#This Row],[test]]&gt;0,"Ada vendor yang menjual produk dengan harga lebih murah","")</f>
        <v>Ada vendor yang menjual produk dengan harga lebih murah</v>
      </c>
    </row>
    <row r="1232" spans="1:12" x14ac:dyDescent="0.25">
      <c r="A1232" s="4">
        <v>835</v>
      </c>
      <c r="B1232" s="4">
        <v>1875</v>
      </c>
      <c r="C1232" s="11">
        <v>44093</v>
      </c>
      <c r="D1232" s="4">
        <v>3</v>
      </c>
      <c r="E1232" s="4">
        <v>367</v>
      </c>
      <c r="F1232" s="41">
        <v>45.496499999999997</v>
      </c>
      <c r="G1232" s="41">
        <v>136.48949999999999</v>
      </c>
      <c r="H1232" t="str">
        <f>VLOOKUP(Table8[[#This Row],[Supplier]],Table37[[Vendor_ID]:[Reputation Test]],12,0)</f>
        <v>B</v>
      </c>
      <c r="I1232">
        <f>VLOOKUP(Table8[[#This Row],[PurchaseOrderID]],Purchase_Order!$A$2:$E$1228,5,0)</f>
        <v>1554</v>
      </c>
      <c r="K1232">
        <f>COUNTIFS(Table37[ProductID],Table8[[#This Row],[ProductID]],Table37[Reputation Test],Table8[[#This Row],[REPUTASI]],Table37[Price],"&lt;"&amp;Table8[[#This Row],[UnitPrice]])</f>
        <v>2</v>
      </c>
      <c r="L1232" s="80" t="str">
        <f>IF(Table8[[#This Row],[test]]&gt;0,"Ada vendor yang menjual produk dengan harga lebih murah","")</f>
        <v>Ada vendor yang menjual produk dengan harga lebih murah</v>
      </c>
    </row>
    <row r="1233" spans="1:12" x14ac:dyDescent="0.25">
      <c r="A1233" s="5">
        <v>835</v>
      </c>
      <c r="B1233" s="5">
        <v>1876</v>
      </c>
      <c r="C1233" s="10">
        <v>44093</v>
      </c>
      <c r="D1233" s="5">
        <v>3</v>
      </c>
      <c r="E1233" s="5">
        <v>368</v>
      </c>
      <c r="F1233" s="40">
        <v>41.222999999999999</v>
      </c>
      <c r="G1233" s="40">
        <v>123.669</v>
      </c>
      <c r="H1233" t="str">
        <f>VLOOKUP(Table8[[#This Row],[Supplier]],Table37[[Vendor_ID]:[Reputation Test]],12,0)</f>
        <v>B</v>
      </c>
      <c r="I1233">
        <f>VLOOKUP(Table8[[#This Row],[PurchaseOrderID]],Purchase_Order!$A$2:$E$1228,5,0)</f>
        <v>1554</v>
      </c>
      <c r="K1233">
        <f>COUNTIFS(Table37[ProductID],Table8[[#This Row],[ProductID]],Table37[Reputation Test],Table8[[#This Row],[REPUTASI]],Table37[Price],"&lt;"&amp;Table8[[#This Row],[UnitPrice]])</f>
        <v>2</v>
      </c>
      <c r="L1233" s="80" t="str">
        <f>IF(Table8[[#This Row],[test]]&gt;0,"Ada vendor yang menjual produk dengan harga lebih murah","")</f>
        <v>Ada vendor yang menjual produk dengan harga lebih murah</v>
      </c>
    </row>
    <row r="1234" spans="1:12" x14ac:dyDescent="0.25">
      <c r="A1234" s="4">
        <v>835</v>
      </c>
      <c r="B1234" s="4">
        <v>1877</v>
      </c>
      <c r="C1234" s="11">
        <v>44093</v>
      </c>
      <c r="D1234" s="4">
        <v>3</v>
      </c>
      <c r="E1234" s="4">
        <v>369</v>
      </c>
      <c r="F1234" s="41">
        <v>39.122999999999998</v>
      </c>
      <c r="G1234" s="41">
        <v>117.369</v>
      </c>
      <c r="H1234" t="str">
        <f>VLOOKUP(Table8[[#This Row],[Supplier]],Table37[[Vendor_ID]:[Reputation Test]],12,0)</f>
        <v>B</v>
      </c>
      <c r="I1234">
        <f>VLOOKUP(Table8[[#This Row],[PurchaseOrderID]],Purchase_Order!$A$2:$E$1228,5,0)</f>
        <v>1554</v>
      </c>
      <c r="K1234">
        <f>COUNTIFS(Table37[ProductID],Table8[[#This Row],[ProductID]],Table37[Reputation Test],Table8[[#This Row],[REPUTASI]],Table37[Price],"&lt;"&amp;Table8[[#This Row],[UnitPrice]])</f>
        <v>2</v>
      </c>
      <c r="L1234" s="80" t="str">
        <f>IF(Table8[[#This Row],[test]]&gt;0,"Ada vendor yang menjual produk dengan harga lebih murah","")</f>
        <v>Ada vendor yang menjual produk dengan harga lebih murah</v>
      </c>
    </row>
    <row r="1235" spans="1:12" x14ac:dyDescent="0.25">
      <c r="A1235" s="5">
        <v>835</v>
      </c>
      <c r="B1235" s="5">
        <v>1878</v>
      </c>
      <c r="C1235" s="10">
        <v>44093</v>
      </c>
      <c r="D1235" s="5">
        <v>3</v>
      </c>
      <c r="E1235" s="5">
        <v>370</v>
      </c>
      <c r="F1235" s="40">
        <v>43.396500000000003</v>
      </c>
      <c r="G1235" s="40">
        <v>130.18950000000001</v>
      </c>
      <c r="H1235" t="str">
        <f>VLOOKUP(Table8[[#This Row],[Supplier]],Table37[[Vendor_ID]:[Reputation Test]],12,0)</f>
        <v>B</v>
      </c>
      <c r="I1235">
        <f>VLOOKUP(Table8[[#This Row],[PurchaseOrderID]],Purchase_Order!$A$2:$E$1228,5,0)</f>
        <v>1554</v>
      </c>
      <c r="K1235">
        <f>COUNTIFS(Table37[ProductID],Table8[[#This Row],[ProductID]],Table37[Reputation Test],Table8[[#This Row],[REPUTASI]],Table37[Price],"&lt;"&amp;Table8[[#This Row],[UnitPrice]])</f>
        <v>2</v>
      </c>
      <c r="L1235" s="80" t="str">
        <f>IF(Table8[[#This Row],[test]]&gt;0,"Ada vendor yang menjual produk dengan harga lebih murah","")</f>
        <v>Ada vendor yang menjual produk dengan harga lebih murah</v>
      </c>
    </row>
    <row r="1236" spans="1:12" x14ac:dyDescent="0.25">
      <c r="A1236" s="4">
        <v>835</v>
      </c>
      <c r="B1236" s="4">
        <v>1879</v>
      </c>
      <c r="C1236" s="11">
        <v>44093</v>
      </c>
      <c r="D1236" s="4">
        <v>3</v>
      </c>
      <c r="E1236" s="4">
        <v>371</v>
      </c>
      <c r="F1236" s="41">
        <v>39.122999999999998</v>
      </c>
      <c r="G1236" s="41">
        <v>117.369</v>
      </c>
      <c r="H1236" t="str">
        <f>VLOOKUP(Table8[[#This Row],[Supplier]],Table37[[Vendor_ID]:[Reputation Test]],12,0)</f>
        <v>B</v>
      </c>
      <c r="I1236">
        <f>VLOOKUP(Table8[[#This Row],[PurchaseOrderID]],Purchase_Order!$A$2:$E$1228,5,0)</f>
        <v>1554</v>
      </c>
      <c r="K1236">
        <f>COUNTIFS(Table37[ProductID],Table8[[#This Row],[ProductID]],Table37[Reputation Test],Table8[[#This Row],[REPUTASI]],Table37[Price],"&lt;"&amp;Table8[[#This Row],[UnitPrice]])</f>
        <v>2</v>
      </c>
      <c r="L1236" s="80" t="str">
        <f>IF(Table8[[#This Row],[test]]&gt;0,"Ada vendor yang menjual produk dengan harga lebih murah","")</f>
        <v>Ada vendor yang menjual produk dengan harga lebih murah</v>
      </c>
    </row>
    <row r="1237" spans="1:12" x14ac:dyDescent="0.25">
      <c r="A1237" s="5">
        <v>835</v>
      </c>
      <c r="B1237" s="5">
        <v>1880</v>
      </c>
      <c r="C1237" s="10">
        <v>44093</v>
      </c>
      <c r="D1237" s="5">
        <v>3</v>
      </c>
      <c r="E1237" s="5">
        <v>372</v>
      </c>
      <c r="F1237" s="40">
        <v>37.023000000000003</v>
      </c>
      <c r="G1237" s="40">
        <v>111.069</v>
      </c>
      <c r="H1237" t="str">
        <f>VLOOKUP(Table8[[#This Row],[Supplier]],Table37[[Vendor_ID]:[Reputation Test]],12,0)</f>
        <v>B</v>
      </c>
      <c r="I1237">
        <f>VLOOKUP(Table8[[#This Row],[PurchaseOrderID]],Purchase_Order!$A$2:$E$1228,5,0)</f>
        <v>1554</v>
      </c>
      <c r="K1237">
        <f>COUNTIFS(Table37[ProductID],Table8[[#This Row],[ProductID]],Table37[Reputation Test],Table8[[#This Row],[REPUTASI]],Table37[Price],"&lt;"&amp;Table8[[#This Row],[UnitPrice]])</f>
        <v>2</v>
      </c>
      <c r="L1237" s="80" t="str">
        <f>IF(Table8[[#This Row],[test]]&gt;0,"Ada vendor yang menjual produk dengan harga lebih murah","")</f>
        <v>Ada vendor yang menjual produk dengan harga lebih murah</v>
      </c>
    </row>
    <row r="1238" spans="1:12" x14ac:dyDescent="0.25">
      <c r="A1238" s="4">
        <v>835</v>
      </c>
      <c r="B1238" s="4">
        <v>1881</v>
      </c>
      <c r="C1238" s="11">
        <v>44093</v>
      </c>
      <c r="D1238" s="4">
        <v>3</v>
      </c>
      <c r="E1238" s="4">
        <v>373</v>
      </c>
      <c r="F1238" s="41">
        <v>41.296500000000002</v>
      </c>
      <c r="G1238" s="41">
        <v>123.8895</v>
      </c>
      <c r="H1238" t="str">
        <f>VLOOKUP(Table8[[#This Row],[Supplier]],Table37[[Vendor_ID]:[Reputation Test]],12,0)</f>
        <v>B</v>
      </c>
      <c r="I1238">
        <f>VLOOKUP(Table8[[#This Row],[PurchaseOrderID]],Purchase_Order!$A$2:$E$1228,5,0)</f>
        <v>1554</v>
      </c>
      <c r="K1238">
        <f>COUNTIFS(Table37[ProductID],Table8[[#This Row],[ProductID]],Table37[Reputation Test],Table8[[#This Row],[REPUTASI]],Table37[Price],"&lt;"&amp;Table8[[#This Row],[UnitPrice]])</f>
        <v>2</v>
      </c>
      <c r="L1238" s="80" t="str">
        <f>IF(Table8[[#This Row],[test]]&gt;0,"Ada vendor yang menjual produk dengan harga lebih murah","")</f>
        <v>Ada vendor yang menjual produk dengan harga lebih murah</v>
      </c>
    </row>
    <row r="1239" spans="1:12" x14ac:dyDescent="0.25">
      <c r="A1239" s="5">
        <v>835</v>
      </c>
      <c r="B1239" s="5">
        <v>1882</v>
      </c>
      <c r="C1239" s="10">
        <v>44093</v>
      </c>
      <c r="D1239" s="5">
        <v>3</v>
      </c>
      <c r="E1239" s="5">
        <v>374</v>
      </c>
      <c r="F1239" s="40">
        <v>37.023000000000003</v>
      </c>
      <c r="G1239" s="40">
        <v>111.069</v>
      </c>
      <c r="H1239" t="str">
        <f>VLOOKUP(Table8[[#This Row],[Supplier]],Table37[[Vendor_ID]:[Reputation Test]],12,0)</f>
        <v>B</v>
      </c>
      <c r="I1239">
        <f>VLOOKUP(Table8[[#This Row],[PurchaseOrderID]],Purchase_Order!$A$2:$E$1228,5,0)</f>
        <v>1554</v>
      </c>
      <c r="K1239">
        <f>COUNTIFS(Table37[ProductID],Table8[[#This Row],[ProductID]],Table37[Reputation Test],Table8[[#This Row],[REPUTASI]],Table37[Price],"&lt;"&amp;Table8[[#This Row],[UnitPrice]])</f>
        <v>2</v>
      </c>
      <c r="L1239" s="80" t="str">
        <f>IF(Table8[[#This Row],[test]]&gt;0,"Ada vendor yang menjual produk dengan harga lebih murah","")</f>
        <v>Ada vendor yang menjual produk dengan harga lebih murah</v>
      </c>
    </row>
    <row r="1240" spans="1:12" x14ac:dyDescent="0.25">
      <c r="A1240" s="4">
        <v>836</v>
      </c>
      <c r="B1240" s="4">
        <v>1883</v>
      </c>
      <c r="C1240" s="11">
        <v>44093</v>
      </c>
      <c r="D1240" s="4">
        <v>3</v>
      </c>
      <c r="E1240" s="4">
        <v>312</v>
      </c>
      <c r="F1240" s="41">
        <v>41.915999999999997</v>
      </c>
      <c r="G1240" s="41">
        <v>125.748</v>
      </c>
      <c r="H1240" t="str">
        <f>VLOOKUP(Table8[[#This Row],[Supplier]],Table37[[Vendor_ID]:[Reputation Test]],12,0)</f>
        <v>B</v>
      </c>
      <c r="I1240">
        <f>VLOOKUP(Table8[[#This Row],[PurchaseOrderID]],Purchase_Order!$A$2:$E$1228,5,0)</f>
        <v>1688</v>
      </c>
      <c r="K1240">
        <f>COUNTIFS(Table37[ProductID],Table8[[#This Row],[ProductID]],Table37[Reputation Test],Table8[[#This Row],[REPUTASI]],Table37[Price],"&lt;"&amp;Table8[[#This Row],[UnitPrice]])</f>
        <v>1</v>
      </c>
      <c r="L1240" s="80" t="str">
        <f>IF(Table8[[#This Row],[test]]&gt;0,"Ada vendor yang menjual produk dengan harga lebih murah","")</f>
        <v>Ada vendor yang menjual produk dengan harga lebih murah</v>
      </c>
    </row>
    <row r="1241" spans="1:12" x14ac:dyDescent="0.25">
      <c r="A1241" s="5">
        <v>837</v>
      </c>
      <c r="B1241" s="5">
        <v>1884</v>
      </c>
      <c r="C1241" s="10">
        <v>44094</v>
      </c>
      <c r="D1241" s="5">
        <v>550</v>
      </c>
      <c r="E1241" s="5">
        <v>935</v>
      </c>
      <c r="F1241" s="40">
        <v>31.4895</v>
      </c>
      <c r="G1241" s="40">
        <v>17319.224999999999</v>
      </c>
      <c r="H1241" t="str">
        <f>VLOOKUP(Table8[[#This Row],[Supplier]],Table37[[Vendor_ID]:[Reputation Test]],12,0)</f>
        <v>F</v>
      </c>
      <c r="I1241">
        <f>VLOOKUP(Table8[[#This Row],[PurchaseOrderID]],Purchase_Order!$A$2:$E$1228,5,0)</f>
        <v>1506</v>
      </c>
      <c r="K1241">
        <f>COUNTIFS(Table37[ProductID],Table8[[#This Row],[ProductID]],Table37[Reputation Test],Table8[[#This Row],[REPUTASI]],Table37[Price],"&lt;"&amp;Table8[[#This Row],[UnitPrice]])</f>
        <v>2</v>
      </c>
      <c r="L1241" s="80" t="str">
        <f>IF(Table8[[#This Row],[test]]&gt;0,"Ada vendor yang menjual produk dengan harga lebih murah","")</f>
        <v>Ada vendor yang menjual produk dengan harga lebih murah</v>
      </c>
    </row>
    <row r="1242" spans="1:12" x14ac:dyDescent="0.25">
      <c r="A1242" s="4">
        <v>837</v>
      </c>
      <c r="B1242" s="4">
        <v>1885</v>
      </c>
      <c r="C1242" s="11">
        <v>44094</v>
      </c>
      <c r="D1242" s="4">
        <v>550</v>
      </c>
      <c r="E1242" s="4">
        <v>936</v>
      </c>
      <c r="F1242" s="41">
        <v>48.289499999999997</v>
      </c>
      <c r="G1242" s="41">
        <v>26559.224999999999</v>
      </c>
      <c r="H1242" t="str">
        <f>VLOOKUP(Table8[[#This Row],[Supplier]],Table37[[Vendor_ID]:[Reputation Test]],12,0)</f>
        <v>F</v>
      </c>
      <c r="I1242">
        <f>VLOOKUP(Table8[[#This Row],[PurchaseOrderID]],Purchase_Order!$A$2:$E$1228,5,0)</f>
        <v>1506</v>
      </c>
      <c r="K1242">
        <f>COUNTIFS(Table37[ProductID],Table8[[#This Row],[ProductID]],Table37[Reputation Test],Table8[[#This Row],[REPUTASI]],Table37[Price],"&lt;"&amp;Table8[[#This Row],[UnitPrice]])</f>
        <v>2</v>
      </c>
      <c r="L1242" s="80" t="str">
        <f>IF(Table8[[#This Row],[test]]&gt;0,"Ada vendor yang menjual produk dengan harga lebih murah","")</f>
        <v>Ada vendor yang menjual produk dengan harga lebih murah</v>
      </c>
    </row>
    <row r="1243" spans="1:12" x14ac:dyDescent="0.25">
      <c r="A1243" s="5">
        <v>838</v>
      </c>
      <c r="B1243" s="5">
        <v>1886</v>
      </c>
      <c r="C1243" s="10">
        <v>44094</v>
      </c>
      <c r="D1243" s="5">
        <v>550</v>
      </c>
      <c r="E1243" s="5">
        <v>524</v>
      </c>
      <c r="F1243" s="40">
        <v>12.967499999999999</v>
      </c>
      <c r="G1243" s="40">
        <v>7132.125</v>
      </c>
      <c r="H1243" t="str">
        <f>VLOOKUP(Table8[[#This Row],[Supplier]],Table37[[Vendor_ID]:[Reputation Test]],12,0)</f>
        <v>F</v>
      </c>
      <c r="I1243">
        <f>VLOOKUP(Table8[[#This Row],[PurchaseOrderID]],Purchase_Order!$A$2:$E$1228,5,0)</f>
        <v>1626</v>
      </c>
      <c r="K1243">
        <f>COUNTIFS(Table37[ProductID],Table8[[#This Row],[ProductID]],Table37[Reputation Test],Table8[[#This Row],[REPUTASI]],Table37[Price],"&lt;"&amp;Table8[[#This Row],[UnitPrice]])</f>
        <v>1</v>
      </c>
      <c r="L1243" s="80" t="str">
        <f>IF(Table8[[#This Row],[test]]&gt;0,"Ada vendor yang menjual produk dengan harga lebih murah","")</f>
        <v>Ada vendor yang menjual produk dengan harga lebih murah</v>
      </c>
    </row>
    <row r="1244" spans="1:12" x14ac:dyDescent="0.25">
      <c r="A1244" s="4">
        <v>839</v>
      </c>
      <c r="B1244" s="4">
        <v>1887</v>
      </c>
      <c r="C1244" s="11">
        <v>44094</v>
      </c>
      <c r="D1244" s="4">
        <v>550</v>
      </c>
      <c r="E1244" s="4">
        <v>911</v>
      </c>
      <c r="F1244" s="41">
        <v>21.0945</v>
      </c>
      <c r="G1244" s="41">
        <v>11601.975</v>
      </c>
      <c r="H1244" t="str">
        <f>VLOOKUP(Table8[[#This Row],[Supplier]],Table37[[Vendor_ID]:[Reputation Test]],12,0)</f>
        <v>F</v>
      </c>
      <c r="I1244">
        <f>VLOOKUP(Table8[[#This Row],[PurchaseOrderID]],Purchase_Order!$A$2:$E$1228,5,0)</f>
        <v>1542</v>
      </c>
      <c r="K1244">
        <f>COUNTIFS(Table37[ProductID],Table8[[#This Row],[ProductID]],Table37[Reputation Test],Table8[[#This Row],[REPUTASI]],Table37[Price],"&lt;"&amp;Table8[[#This Row],[UnitPrice]])</f>
        <v>2</v>
      </c>
      <c r="L1244" s="80" t="str">
        <f>IF(Table8[[#This Row],[test]]&gt;0,"Ada vendor yang menjual produk dengan harga lebih murah","")</f>
        <v>Ada vendor yang menjual produk dengan harga lebih murah</v>
      </c>
    </row>
    <row r="1245" spans="1:12" x14ac:dyDescent="0.25">
      <c r="A1245" s="5">
        <v>839</v>
      </c>
      <c r="B1245" s="5">
        <v>1888</v>
      </c>
      <c r="C1245" s="10">
        <v>44094</v>
      </c>
      <c r="D1245" s="5">
        <v>550</v>
      </c>
      <c r="E1245" s="5">
        <v>912</v>
      </c>
      <c r="F1245" s="40">
        <v>30.439499999999999</v>
      </c>
      <c r="G1245" s="40">
        <v>16741.724999999999</v>
      </c>
      <c r="H1245" t="str">
        <f>VLOOKUP(Table8[[#This Row],[Supplier]],Table37[[Vendor_ID]:[Reputation Test]],12,0)</f>
        <v>F</v>
      </c>
      <c r="I1245">
        <f>VLOOKUP(Table8[[#This Row],[PurchaseOrderID]],Purchase_Order!$A$2:$E$1228,5,0)</f>
        <v>1542</v>
      </c>
      <c r="K1245">
        <f>COUNTIFS(Table37[ProductID],Table8[[#This Row],[ProductID]],Table37[Reputation Test],Table8[[#This Row],[REPUTASI]],Table37[Price],"&lt;"&amp;Table8[[#This Row],[UnitPrice]])</f>
        <v>2</v>
      </c>
      <c r="L1245" s="80" t="str">
        <f>IF(Table8[[#This Row],[test]]&gt;0,"Ada vendor yang menjual produk dengan harga lebih murah","")</f>
        <v>Ada vendor yang menjual produk dengan harga lebih murah</v>
      </c>
    </row>
    <row r="1246" spans="1:12" x14ac:dyDescent="0.25">
      <c r="A1246" s="4">
        <v>840</v>
      </c>
      <c r="B1246" s="4">
        <v>1889</v>
      </c>
      <c r="C1246" s="11">
        <v>44094</v>
      </c>
      <c r="D1246" s="4">
        <v>550</v>
      </c>
      <c r="E1246" s="4">
        <v>910</v>
      </c>
      <c r="F1246" s="41">
        <v>40.939500000000002</v>
      </c>
      <c r="G1246" s="41">
        <v>22516.724999999999</v>
      </c>
      <c r="H1246" t="str">
        <f>VLOOKUP(Table8[[#This Row],[Supplier]],Table37[[Vendor_ID]:[Reputation Test]],12,0)</f>
        <v>B</v>
      </c>
      <c r="I1246">
        <f>VLOOKUP(Table8[[#This Row],[PurchaseOrderID]],Purchase_Order!$A$2:$E$1228,5,0)</f>
        <v>1610</v>
      </c>
      <c r="K1246">
        <f>COUNTIFS(Table37[ProductID],Table8[[#This Row],[ProductID]],Table37[Reputation Test],Table8[[#This Row],[REPUTASI]],Table37[Price],"&lt;"&amp;Table8[[#This Row],[UnitPrice]])</f>
        <v>1</v>
      </c>
      <c r="L1246" s="80" t="str">
        <f>IF(Table8[[#This Row],[test]]&gt;0,"Ada vendor yang menjual produk dengan harga lebih murah","")</f>
        <v>Ada vendor yang menjual produk dengan harga lebih murah</v>
      </c>
    </row>
    <row r="1247" spans="1:12" x14ac:dyDescent="0.25">
      <c r="A1247" s="5">
        <v>841</v>
      </c>
      <c r="B1247" s="5">
        <v>1890</v>
      </c>
      <c r="C1247" s="10">
        <v>44096</v>
      </c>
      <c r="D1247" s="5">
        <v>3</v>
      </c>
      <c r="E1247" s="5">
        <v>311</v>
      </c>
      <c r="F1247" s="40">
        <v>50.263500000000001</v>
      </c>
      <c r="G1247" s="40">
        <v>150.79050000000001</v>
      </c>
      <c r="H1247" t="str">
        <f>VLOOKUP(Table8[[#This Row],[Supplier]],Table37[[Vendor_ID]:[Reputation Test]],12,0)</f>
        <v>A</v>
      </c>
      <c r="I1247">
        <f>VLOOKUP(Table8[[#This Row],[PurchaseOrderID]],Purchase_Order!$A$2:$E$1228,5,0)</f>
        <v>1580</v>
      </c>
      <c r="K1247">
        <f>COUNTIFS(Table37[ProductID],Table8[[#This Row],[ProductID]],Table37[Reputation Test],Table8[[#This Row],[REPUTASI]],Table37[Price],"&lt;"&amp;Table8[[#This Row],[UnitPrice]])</f>
        <v>1</v>
      </c>
      <c r="L1247" s="80" t="str">
        <f>IF(Table8[[#This Row],[test]]&gt;0,"Ada vendor yang menjual produk dengan harga lebih murah","")</f>
        <v>Ada vendor yang menjual produk dengan harga lebih murah</v>
      </c>
    </row>
    <row r="1248" spans="1:12" x14ac:dyDescent="0.25">
      <c r="A1248" s="4">
        <v>842</v>
      </c>
      <c r="B1248" s="4">
        <v>1891</v>
      </c>
      <c r="C1248" s="11">
        <v>44096</v>
      </c>
      <c r="D1248" s="4">
        <v>3</v>
      </c>
      <c r="E1248" s="4">
        <v>373</v>
      </c>
      <c r="F1248" s="41">
        <v>41.454000000000001</v>
      </c>
      <c r="G1248" s="41">
        <v>124.36199999999999</v>
      </c>
      <c r="H1248" t="str">
        <f>VLOOKUP(Table8[[#This Row],[Supplier]],Table37[[Vendor_ID]:[Reputation Test]],12,0)</f>
        <v>B</v>
      </c>
      <c r="I1248">
        <f>VLOOKUP(Table8[[#This Row],[PurchaseOrderID]],Purchase_Order!$A$2:$E$1228,5,0)</f>
        <v>1496</v>
      </c>
      <c r="K1248">
        <f>COUNTIFS(Table37[ProductID],Table8[[#This Row],[ProductID]],Table37[Reputation Test],Table8[[#This Row],[REPUTASI]],Table37[Price],"&lt;"&amp;Table8[[#This Row],[UnitPrice]])</f>
        <v>2</v>
      </c>
      <c r="L1248" s="80" t="str">
        <f>IF(Table8[[#This Row],[test]]&gt;0,"Ada vendor yang menjual produk dengan harga lebih murah","")</f>
        <v>Ada vendor yang menjual produk dengan harga lebih murah</v>
      </c>
    </row>
    <row r="1249" spans="1:12" x14ac:dyDescent="0.25">
      <c r="A1249" s="5">
        <v>842</v>
      </c>
      <c r="B1249" s="5">
        <v>1892</v>
      </c>
      <c r="C1249" s="10">
        <v>44096</v>
      </c>
      <c r="D1249" s="5">
        <v>3</v>
      </c>
      <c r="E1249" s="5">
        <v>374</v>
      </c>
      <c r="F1249" s="40">
        <v>37.180500000000002</v>
      </c>
      <c r="G1249" s="40">
        <v>111.5415</v>
      </c>
      <c r="H1249" t="str">
        <f>VLOOKUP(Table8[[#This Row],[Supplier]],Table37[[Vendor_ID]:[Reputation Test]],12,0)</f>
        <v>B</v>
      </c>
      <c r="I1249">
        <f>VLOOKUP(Table8[[#This Row],[PurchaseOrderID]],Purchase_Order!$A$2:$E$1228,5,0)</f>
        <v>1496</v>
      </c>
      <c r="K1249">
        <f>COUNTIFS(Table37[ProductID],Table8[[#This Row],[ProductID]],Table37[Reputation Test],Table8[[#This Row],[REPUTASI]],Table37[Price],"&lt;"&amp;Table8[[#This Row],[UnitPrice]])</f>
        <v>2</v>
      </c>
      <c r="L1249" s="80" t="str">
        <f>IF(Table8[[#This Row],[test]]&gt;0,"Ada vendor yang menjual produk dengan harga lebih murah","")</f>
        <v>Ada vendor yang menjual produk dengan harga lebih murah</v>
      </c>
    </row>
    <row r="1250" spans="1:12" x14ac:dyDescent="0.25">
      <c r="A1250" s="4">
        <v>843</v>
      </c>
      <c r="B1250" s="4">
        <v>1893</v>
      </c>
      <c r="C1250" s="11">
        <v>44096</v>
      </c>
      <c r="D1250" s="4">
        <v>550</v>
      </c>
      <c r="E1250" s="4">
        <v>530</v>
      </c>
      <c r="F1250" s="41">
        <v>16.085999999999999</v>
      </c>
      <c r="G1250" s="41">
        <v>8847.2999999999993</v>
      </c>
      <c r="H1250" t="str">
        <f>VLOOKUP(Table8[[#This Row],[Supplier]],Table37[[Vendor_ID]:[Reputation Test]],12,0)</f>
        <v>A</v>
      </c>
      <c r="I1250">
        <f>VLOOKUP(Table8[[#This Row],[PurchaseOrderID]],Purchase_Order!$A$2:$E$1228,5,0)</f>
        <v>1494</v>
      </c>
      <c r="K1250">
        <f>COUNTIFS(Table37[ProductID],Table8[[#This Row],[ProductID]],Table37[Reputation Test],Table8[[#This Row],[REPUTASI]],Table37[Price],"&lt;"&amp;Table8[[#This Row],[UnitPrice]])</f>
        <v>1</v>
      </c>
      <c r="L1250" s="80" t="str">
        <f>IF(Table8[[#This Row],[test]]&gt;0,"Ada vendor yang menjual produk dengan harga lebih murah","")</f>
        <v>Ada vendor yang menjual produk dengan harga lebih murah</v>
      </c>
    </row>
    <row r="1251" spans="1:12" x14ac:dyDescent="0.25">
      <c r="A1251" s="5">
        <v>844</v>
      </c>
      <c r="B1251" s="5">
        <v>1894</v>
      </c>
      <c r="C1251" s="10">
        <v>44096</v>
      </c>
      <c r="D1251" s="5">
        <v>3</v>
      </c>
      <c r="E1251" s="5">
        <v>314</v>
      </c>
      <c r="F1251" s="40">
        <v>57.025500000000001</v>
      </c>
      <c r="G1251" s="40">
        <v>171.07650000000001</v>
      </c>
      <c r="H1251" t="str">
        <f>VLOOKUP(Table8[[#This Row],[Supplier]],Table37[[Vendor_ID]:[Reputation Test]],12,0)</f>
        <v>A</v>
      </c>
      <c r="I1251">
        <f>VLOOKUP(Table8[[#This Row],[PurchaseOrderID]],Purchase_Order!$A$2:$E$1228,5,0)</f>
        <v>1650</v>
      </c>
      <c r="K1251">
        <f>COUNTIFS(Table37[ProductID],Table8[[#This Row],[ProductID]],Table37[Reputation Test],Table8[[#This Row],[REPUTASI]],Table37[Price],"&lt;"&amp;Table8[[#This Row],[UnitPrice]])</f>
        <v>1</v>
      </c>
      <c r="L1251" s="80" t="str">
        <f>IF(Table8[[#This Row],[test]]&gt;0,"Ada vendor yang menjual produk dengan harga lebih murah","")</f>
        <v>Ada vendor yang menjual produk dengan harga lebih murah</v>
      </c>
    </row>
    <row r="1252" spans="1:12" x14ac:dyDescent="0.25">
      <c r="A1252" s="4">
        <v>845</v>
      </c>
      <c r="B1252" s="4">
        <v>1895</v>
      </c>
      <c r="C1252" s="11">
        <v>44096</v>
      </c>
      <c r="D1252" s="4">
        <v>550</v>
      </c>
      <c r="E1252" s="4">
        <v>512</v>
      </c>
      <c r="F1252" s="41">
        <v>37.085999999999999</v>
      </c>
      <c r="G1252" s="41">
        <v>20397.3</v>
      </c>
      <c r="H1252" t="str">
        <f>VLOOKUP(Table8[[#This Row],[Supplier]],Table37[[Vendor_ID]:[Reputation Test]],12,0)</f>
        <v>B</v>
      </c>
      <c r="I1252">
        <f>VLOOKUP(Table8[[#This Row],[PurchaseOrderID]],Purchase_Order!$A$2:$E$1228,5,0)</f>
        <v>1654</v>
      </c>
      <c r="K1252">
        <f>COUNTIFS(Table37[ProductID],Table8[[#This Row],[ProductID]],Table37[Reputation Test],Table8[[#This Row],[REPUTASI]],Table37[Price],"&lt;"&amp;Table8[[#This Row],[UnitPrice]])</f>
        <v>2</v>
      </c>
      <c r="L1252" s="80" t="str">
        <f>IF(Table8[[#This Row],[test]]&gt;0,"Ada vendor yang menjual produk dengan harga lebih murah","")</f>
        <v>Ada vendor yang menjual produk dengan harga lebih murah</v>
      </c>
    </row>
    <row r="1253" spans="1:12" x14ac:dyDescent="0.25">
      <c r="A1253" s="5">
        <v>846</v>
      </c>
      <c r="B1253" s="5">
        <v>1896</v>
      </c>
      <c r="C1253" s="10">
        <v>44096</v>
      </c>
      <c r="D1253" s="5">
        <v>550</v>
      </c>
      <c r="E1253" s="5">
        <v>513</v>
      </c>
      <c r="F1253" s="40">
        <v>26.596499999999999</v>
      </c>
      <c r="G1253" s="40">
        <v>14628.075000000001</v>
      </c>
      <c r="H1253" t="str">
        <f>VLOOKUP(Table8[[#This Row],[Supplier]],Table37[[Vendor_ID]:[Reputation Test]],12,0)</f>
        <v>B</v>
      </c>
      <c r="I1253">
        <f>VLOOKUP(Table8[[#This Row],[PurchaseOrderID]],Purchase_Order!$A$2:$E$1228,5,0)</f>
        <v>1664</v>
      </c>
      <c r="K1253">
        <f>COUNTIFS(Table37[ProductID],Table8[[#This Row],[ProductID]],Table37[Reputation Test],Table8[[#This Row],[REPUTASI]],Table37[Price],"&lt;"&amp;Table8[[#This Row],[UnitPrice]])</f>
        <v>1</v>
      </c>
      <c r="L1253" s="80" t="str">
        <f>IF(Table8[[#This Row],[test]]&gt;0,"Ada vendor yang menjual produk dengan harga lebih murah","")</f>
        <v>Ada vendor yang menjual produk dengan harga lebih murah</v>
      </c>
    </row>
    <row r="1254" spans="1:12" x14ac:dyDescent="0.25">
      <c r="A1254" s="4">
        <v>847</v>
      </c>
      <c r="B1254" s="4">
        <v>1897</v>
      </c>
      <c r="C1254" s="11">
        <v>44096</v>
      </c>
      <c r="D1254" s="4">
        <v>550</v>
      </c>
      <c r="E1254" s="4">
        <v>319</v>
      </c>
      <c r="F1254" s="41">
        <v>46.063499999999998</v>
      </c>
      <c r="G1254" s="41">
        <v>25334.924999999999</v>
      </c>
      <c r="H1254" t="str">
        <f>VLOOKUP(Table8[[#This Row],[Supplier]],Table37[[Vendor_ID]:[Reputation Test]],12,0)</f>
        <v>F</v>
      </c>
      <c r="I1254">
        <f>VLOOKUP(Table8[[#This Row],[PurchaseOrderID]],Purchase_Order!$A$2:$E$1228,5,0)</f>
        <v>1678</v>
      </c>
      <c r="K1254">
        <f>COUNTIFS(Table37[ProductID],Table8[[#This Row],[ProductID]],Table37[Reputation Test],Table8[[#This Row],[REPUTASI]],Table37[Price],"&lt;"&amp;Table8[[#This Row],[UnitPrice]])</f>
        <v>2</v>
      </c>
      <c r="L1254" s="80" t="str">
        <f>IF(Table8[[#This Row],[test]]&gt;0,"Ada vendor yang menjual produk dengan harga lebih murah","")</f>
        <v>Ada vendor yang menjual produk dengan harga lebih murah</v>
      </c>
    </row>
    <row r="1255" spans="1:12" x14ac:dyDescent="0.25">
      <c r="A1255" s="5">
        <v>848</v>
      </c>
      <c r="B1255" s="5">
        <v>1898</v>
      </c>
      <c r="C1255" s="10">
        <v>44096</v>
      </c>
      <c r="D1255" s="5">
        <v>3</v>
      </c>
      <c r="E1255" s="5">
        <v>403</v>
      </c>
      <c r="F1255" s="40">
        <v>47.470500000000001</v>
      </c>
      <c r="G1255" s="40">
        <v>142.41149999999999</v>
      </c>
      <c r="H1255" t="str">
        <f>VLOOKUP(Table8[[#This Row],[Supplier]],Table37[[Vendor_ID]:[Reputation Test]],12,0)</f>
        <v>B</v>
      </c>
      <c r="I1255">
        <f>VLOOKUP(Table8[[#This Row],[PurchaseOrderID]],Purchase_Order!$A$2:$E$1228,5,0)</f>
        <v>1616</v>
      </c>
      <c r="K1255">
        <f>COUNTIFS(Table37[ProductID],Table8[[#This Row],[ProductID]],Table37[Reputation Test],Table8[[#This Row],[REPUTASI]],Table37[Price],"&lt;"&amp;Table8[[#This Row],[UnitPrice]])</f>
        <v>1</v>
      </c>
      <c r="L1255" s="80" t="str">
        <f>IF(Table8[[#This Row],[test]]&gt;0,"Ada vendor yang menjual produk dengan harga lebih murah","")</f>
        <v>Ada vendor yang menjual produk dengan harga lebih murah</v>
      </c>
    </row>
    <row r="1256" spans="1:12" x14ac:dyDescent="0.25">
      <c r="A1256" s="4">
        <v>848</v>
      </c>
      <c r="B1256" s="4">
        <v>1899</v>
      </c>
      <c r="C1256" s="11">
        <v>44096</v>
      </c>
      <c r="D1256" s="4">
        <v>3</v>
      </c>
      <c r="E1256" s="4">
        <v>404</v>
      </c>
      <c r="F1256" s="41">
        <v>45.3705</v>
      </c>
      <c r="G1256" s="41">
        <v>136.11150000000001</v>
      </c>
      <c r="H1256" t="str">
        <f>VLOOKUP(Table8[[#This Row],[Supplier]],Table37[[Vendor_ID]:[Reputation Test]],12,0)</f>
        <v>B</v>
      </c>
      <c r="I1256">
        <f>VLOOKUP(Table8[[#This Row],[PurchaseOrderID]],Purchase_Order!$A$2:$E$1228,5,0)</f>
        <v>1616</v>
      </c>
      <c r="K1256">
        <f>COUNTIFS(Table37[ProductID],Table8[[#This Row],[ProductID]],Table37[Reputation Test],Table8[[#This Row],[REPUTASI]],Table37[Price],"&lt;"&amp;Table8[[#This Row],[UnitPrice]])</f>
        <v>1</v>
      </c>
      <c r="L1256" s="80" t="str">
        <f>IF(Table8[[#This Row],[test]]&gt;0,"Ada vendor yang menjual produk dengan harga lebih murah","")</f>
        <v>Ada vendor yang menjual produk dengan harga lebih murah</v>
      </c>
    </row>
    <row r="1257" spans="1:12" x14ac:dyDescent="0.25">
      <c r="A1257" s="5">
        <v>848</v>
      </c>
      <c r="B1257" s="5">
        <v>1900</v>
      </c>
      <c r="C1257" s="10">
        <v>44096</v>
      </c>
      <c r="D1257" s="5">
        <v>3</v>
      </c>
      <c r="E1257" s="5">
        <v>405</v>
      </c>
      <c r="F1257" s="40">
        <v>49.643999999999998</v>
      </c>
      <c r="G1257" s="40">
        <v>148.93199999999999</v>
      </c>
      <c r="H1257" t="str">
        <f>VLOOKUP(Table8[[#This Row],[Supplier]],Table37[[Vendor_ID]:[Reputation Test]],12,0)</f>
        <v>B</v>
      </c>
      <c r="I1257">
        <f>VLOOKUP(Table8[[#This Row],[PurchaseOrderID]],Purchase_Order!$A$2:$E$1228,5,0)</f>
        <v>1616</v>
      </c>
      <c r="K1257">
        <f>COUNTIFS(Table37[ProductID],Table8[[#This Row],[ProductID]],Table37[Reputation Test],Table8[[#This Row],[REPUTASI]],Table37[Price],"&lt;"&amp;Table8[[#This Row],[UnitPrice]])</f>
        <v>1</v>
      </c>
      <c r="L1257" s="80" t="str">
        <f>IF(Table8[[#This Row],[test]]&gt;0,"Ada vendor yang menjual produk dengan harga lebih murah","")</f>
        <v>Ada vendor yang menjual produk dengan harga lebih murah</v>
      </c>
    </row>
    <row r="1258" spans="1:12" x14ac:dyDescent="0.25">
      <c r="A1258" s="4">
        <v>848</v>
      </c>
      <c r="B1258" s="4">
        <v>1901</v>
      </c>
      <c r="C1258" s="11">
        <v>44096</v>
      </c>
      <c r="D1258" s="4">
        <v>3</v>
      </c>
      <c r="E1258" s="4">
        <v>406</v>
      </c>
      <c r="F1258" s="41">
        <v>45.3705</v>
      </c>
      <c r="G1258" s="41">
        <v>136.11150000000001</v>
      </c>
      <c r="H1258" t="str">
        <f>VLOOKUP(Table8[[#This Row],[Supplier]],Table37[[Vendor_ID]:[Reputation Test]],12,0)</f>
        <v>B</v>
      </c>
      <c r="I1258">
        <f>VLOOKUP(Table8[[#This Row],[PurchaseOrderID]],Purchase_Order!$A$2:$E$1228,5,0)</f>
        <v>1616</v>
      </c>
      <c r="K1258">
        <f>COUNTIFS(Table37[ProductID],Table8[[#This Row],[ProductID]],Table37[Reputation Test],Table8[[#This Row],[REPUTASI]],Table37[Price],"&lt;"&amp;Table8[[#This Row],[UnitPrice]])</f>
        <v>1</v>
      </c>
      <c r="L1258" s="80" t="str">
        <f>IF(Table8[[#This Row],[test]]&gt;0,"Ada vendor yang menjual produk dengan harga lebih murah","")</f>
        <v>Ada vendor yang menjual produk dengan harga lebih murah</v>
      </c>
    </row>
    <row r="1259" spans="1:12" x14ac:dyDescent="0.25">
      <c r="A1259" s="5">
        <v>848</v>
      </c>
      <c r="B1259" s="5">
        <v>1902</v>
      </c>
      <c r="C1259" s="10">
        <v>44096</v>
      </c>
      <c r="D1259" s="5">
        <v>3</v>
      </c>
      <c r="E1259" s="5">
        <v>407</v>
      </c>
      <c r="F1259" s="40">
        <v>43.270499999999998</v>
      </c>
      <c r="G1259" s="40">
        <v>129.8115</v>
      </c>
      <c r="H1259" t="str">
        <f>VLOOKUP(Table8[[#This Row],[Supplier]],Table37[[Vendor_ID]:[Reputation Test]],12,0)</f>
        <v>B</v>
      </c>
      <c r="I1259">
        <f>VLOOKUP(Table8[[#This Row],[PurchaseOrderID]],Purchase_Order!$A$2:$E$1228,5,0)</f>
        <v>1616</v>
      </c>
      <c r="K1259">
        <f>COUNTIFS(Table37[ProductID],Table8[[#This Row],[ProductID]],Table37[Reputation Test],Table8[[#This Row],[REPUTASI]],Table37[Price],"&lt;"&amp;Table8[[#This Row],[UnitPrice]])</f>
        <v>1</v>
      </c>
      <c r="L1259" s="80" t="str">
        <f>IF(Table8[[#This Row],[test]]&gt;0,"Ada vendor yang menjual produk dengan harga lebih murah","")</f>
        <v>Ada vendor yang menjual produk dengan harga lebih murah</v>
      </c>
    </row>
    <row r="1260" spans="1:12" x14ac:dyDescent="0.25">
      <c r="A1260" s="4">
        <v>849</v>
      </c>
      <c r="B1260" s="4">
        <v>1903</v>
      </c>
      <c r="C1260" s="11">
        <v>44096</v>
      </c>
      <c r="D1260" s="4">
        <v>3</v>
      </c>
      <c r="E1260" s="4">
        <v>422</v>
      </c>
      <c r="F1260" s="41">
        <v>47.523000000000003</v>
      </c>
      <c r="G1260" s="41">
        <v>142.56899999999999</v>
      </c>
      <c r="H1260" t="str">
        <f>VLOOKUP(Table8[[#This Row],[Supplier]],Table37[[Vendor_ID]:[Reputation Test]],12,0)</f>
        <v>B</v>
      </c>
      <c r="I1260">
        <f>VLOOKUP(Table8[[#This Row],[PurchaseOrderID]],Purchase_Order!$A$2:$E$1228,5,0)</f>
        <v>1492</v>
      </c>
      <c r="K1260">
        <f>COUNTIFS(Table37[ProductID],Table8[[#This Row],[ProductID]],Table37[Reputation Test],Table8[[#This Row],[REPUTASI]],Table37[Price],"&lt;"&amp;Table8[[#This Row],[UnitPrice]])</f>
        <v>3</v>
      </c>
      <c r="L1260" s="80" t="str">
        <f>IF(Table8[[#This Row],[test]]&gt;0,"Ada vendor yang menjual produk dengan harga lebih murah","")</f>
        <v>Ada vendor yang menjual produk dengan harga lebih murah</v>
      </c>
    </row>
    <row r="1261" spans="1:12" x14ac:dyDescent="0.25">
      <c r="A1261" s="5">
        <v>849</v>
      </c>
      <c r="B1261" s="5">
        <v>1904</v>
      </c>
      <c r="C1261" s="10">
        <v>44096</v>
      </c>
      <c r="D1261" s="5">
        <v>3</v>
      </c>
      <c r="E1261" s="5">
        <v>423</v>
      </c>
      <c r="F1261" s="40">
        <v>45.423000000000002</v>
      </c>
      <c r="G1261" s="40">
        <v>136.26900000000001</v>
      </c>
      <c r="H1261" t="str">
        <f>VLOOKUP(Table8[[#This Row],[Supplier]],Table37[[Vendor_ID]:[Reputation Test]],12,0)</f>
        <v>B</v>
      </c>
      <c r="I1261">
        <f>VLOOKUP(Table8[[#This Row],[PurchaseOrderID]],Purchase_Order!$A$2:$E$1228,5,0)</f>
        <v>1492</v>
      </c>
      <c r="K1261">
        <f>COUNTIFS(Table37[ProductID],Table8[[#This Row],[ProductID]],Table37[Reputation Test],Table8[[#This Row],[REPUTASI]],Table37[Price],"&lt;"&amp;Table8[[#This Row],[UnitPrice]])</f>
        <v>3</v>
      </c>
      <c r="L1261" s="80" t="str">
        <f>IF(Table8[[#This Row],[test]]&gt;0,"Ada vendor yang menjual produk dengan harga lebih murah","")</f>
        <v>Ada vendor yang menjual produk dengan harga lebih murah</v>
      </c>
    </row>
    <row r="1262" spans="1:12" x14ac:dyDescent="0.25">
      <c r="A1262" s="4">
        <v>849</v>
      </c>
      <c r="B1262" s="4">
        <v>1905</v>
      </c>
      <c r="C1262" s="11">
        <v>44096</v>
      </c>
      <c r="D1262" s="4">
        <v>3</v>
      </c>
      <c r="E1262" s="4">
        <v>424</v>
      </c>
      <c r="F1262" s="41">
        <v>49.6965</v>
      </c>
      <c r="G1262" s="41">
        <v>149.08949999999999</v>
      </c>
      <c r="H1262" t="str">
        <f>VLOOKUP(Table8[[#This Row],[Supplier]],Table37[[Vendor_ID]:[Reputation Test]],12,0)</f>
        <v>B</v>
      </c>
      <c r="I1262">
        <f>VLOOKUP(Table8[[#This Row],[PurchaseOrderID]],Purchase_Order!$A$2:$E$1228,5,0)</f>
        <v>1492</v>
      </c>
      <c r="K1262">
        <f>COUNTIFS(Table37[ProductID],Table8[[#This Row],[ProductID]],Table37[Reputation Test],Table8[[#This Row],[REPUTASI]],Table37[Price],"&lt;"&amp;Table8[[#This Row],[UnitPrice]])</f>
        <v>3</v>
      </c>
      <c r="L1262" s="80" t="str">
        <f>IF(Table8[[#This Row],[test]]&gt;0,"Ada vendor yang menjual produk dengan harga lebih murah","")</f>
        <v>Ada vendor yang menjual produk dengan harga lebih murah</v>
      </c>
    </row>
    <row r="1263" spans="1:12" x14ac:dyDescent="0.25">
      <c r="A1263" s="5">
        <v>849</v>
      </c>
      <c r="B1263" s="5">
        <v>1906</v>
      </c>
      <c r="C1263" s="10">
        <v>44096</v>
      </c>
      <c r="D1263" s="5">
        <v>3</v>
      </c>
      <c r="E1263" s="5">
        <v>425</v>
      </c>
      <c r="F1263" s="40">
        <v>45.423000000000002</v>
      </c>
      <c r="G1263" s="40">
        <v>136.26900000000001</v>
      </c>
      <c r="H1263" t="str">
        <f>VLOOKUP(Table8[[#This Row],[Supplier]],Table37[[Vendor_ID]:[Reputation Test]],12,0)</f>
        <v>B</v>
      </c>
      <c r="I1263">
        <f>VLOOKUP(Table8[[#This Row],[PurchaseOrderID]],Purchase_Order!$A$2:$E$1228,5,0)</f>
        <v>1492</v>
      </c>
      <c r="K1263">
        <f>COUNTIFS(Table37[ProductID],Table8[[#This Row],[ProductID]],Table37[Reputation Test],Table8[[#This Row],[REPUTASI]],Table37[Price],"&lt;"&amp;Table8[[#This Row],[UnitPrice]])</f>
        <v>3</v>
      </c>
      <c r="L1263" s="80" t="str">
        <f>IF(Table8[[#This Row],[test]]&gt;0,"Ada vendor yang menjual produk dengan harga lebih murah","")</f>
        <v>Ada vendor yang menjual produk dengan harga lebih murah</v>
      </c>
    </row>
    <row r="1264" spans="1:12" x14ac:dyDescent="0.25">
      <c r="A1264" s="4">
        <v>849</v>
      </c>
      <c r="B1264" s="4">
        <v>1907</v>
      </c>
      <c r="C1264" s="11">
        <v>44096</v>
      </c>
      <c r="D1264" s="4">
        <v>3</v>
      </c>
      <c r="E1264" s="4">
        <v>426</v>
      </c>
      <c r="F1264" s="41">
        <v>43.323</v>
      </c>
      <c r="G1264" s="41">
        <v>129.96899999999999</v>
      </c>
      <c r="H1264" t="str">
        <f>VLOOKUP(Table8[[#This Row],[Supplier]],Table37[[Vendor_ID]:[Reputation Test]],12,0)</f>
        <v>B</v>
      </c>
      <c r="I1264">
        <f>VLOOKUP(Table8[[#This Row],[PurchaseOrderID]],Purchase_Order!$A$2:$E$1228,5,0)</f>
        <v>1492</v>
      </c>
      <c r="K1264">
        <f>COUNTIFS(Table37[ProductID],Table8[[#This Row],[ProductID]],Table37[Reputation Test],Table8[[#This Row],[REPUTASI]],Table37[Price],"&lt;"&amp;Table8[[#This Row],[UnitPrice]])</f>
        <v>3</v>
      </c>
      <c r="L1264" s="80" t="str">
        <f>IF(Table8[[#This Row],[test]]&gt;0,"Ada vendor yang menjual produk dengan harga lebih murah","")</f>
        <v>Ada vendor yang menjual produk dengan harga lebih murah</v>
      </c>
    </row>
    <row r="1265" spans="1:12" x14ac:dyDescent="0.25">
      <c r="A1265" s="5">
        <v>850</v>
      </c>
      <c r="B1265" s="5">
        <v>1908</v>
      </c>
      <c r="C1265" s="10">
        <v>44096</v>
      </c>
      <c r="D1265" s="5">
        <v>3</v>
      </c>
      <c r="E1265" s="5">
        <v>320</v>
      </c>
      <c r="F1265" s="40">
        <v>47.470500000000001</v>
      </c>
      <c r="G1265" s="40">
        <v>142.41149999999999</v>
      </c>
      <c r="H1265" t="str">
        <f>VLOOKUP(Table8[[#This Row],[Supplier]],Table37[[Vendor_ID]:[Reputation Test]],12,0)</f>
        <v>B</v>
      </c>
      <c r="I1265">
        <f>VLOOKUP(Table8[[#This Row],[PurchaseOrderID]],Purchase_Order!$A$2:$E$1228,5,0)</f>
        <v>1602</v>
      </c>
      <c r="K1265">
        <f>COUNTIFS(Table37[ProductID],Table8[[#This Row],[ProductID]],Table37[Reputation Test],Table8[[#This Row],[REPUTASI]],Table37[Price],"&lt;"&amp;Table8[[#This Row],[UnitPrice]])</f>
        <v>2</v>
      </c>
      <c r="L1265" s="80" t="str">
        <f>IF(Table8[[#This Row],[test]]&gt;0,"Ada vendor yang menjual produk dengan harga lebih murah","")</f>
        <v>Ada vendor yang menjual produk dengan harga lebih murah</v>
      </c>
    </row>
    <row r="1266" spans="1:12" x14ac:dyDescent="0.25">
      <c r="A1266" s="4">
        <v>850</v>
      </c>
      <c r="B1266" s="4">
        <v>1909</v>
      </c>
      <c r="C1266" s="11">
        <v>44096</v>
      </c>
      <c r="D1266" s="4">
        <v>3</v>
      </c>
      <c r="E1266" s="4">
        <v>321</v>
      </c>
      <c r="F1266" s="41">
        <v>42.798000000000002</v>
      </c>
      <c r="G1266" s="41">
        <v>128.39400000000001</v>
      </c>
      <c r="H1266" t="str">
        <f>VLOOKUP(Table8[[#This Row],[Supplier]],Table37[[Vendor_ID]:[Reputation Test]],12,0)</f>
        <v>B</v>
      </c>
      <c r="I1266">
        <f>VLOOKUP(Table8[[#This Row],[PurchaseOrderID]],Purchase_Order!$A$2:$E$1228,5,0)</f>
        <v>1602</v>
      </c>
      <c r="K1266">
        <f>COUNTIFS(Table37[ProductID],Table8[[#This Row],[ProductID]],Table37[Reputation Test],Table8[[#This Row],[REPUTASI]],Table37[Price],"&lt;"&amp;Table8[[#This Row],[UnitPrice]])</f>
        <v>2</v>
      </c>
      <c r="L1266" s="80" t="str">
        <f>IF(Table8[[#This Row],[test]]&gt;0,"Ada vendor yang menjual produk dengan harga lebih murah","")</f>
        <v>Ada vendor yang menjual produk dengan harga lebih murah</v>
      </c>
    </row>
    <row r="1267" spans="1:12" x14ac:dyDescent="0.25">
      <c r="A1267" s="5">
        <v>850</v>
      </c>
      <c r="B1267" s="5">
        <v>1910</v>
      </c>
      <c r="C1267" s="10">
        <v>44096</v>
      </c>
      <c r="D1267" s="5">
        <v>60</v>
      </c>
      <c r="E1267" s="5">
        <v>322</v>
      </c>
      <c r="F1267" s="40">
        <v>25.420500000000001</v>
      </c>
      <c r="G1267" s="40">
        <v>1525.23</v>
      </c>
      <c r="H1267" t="str">
        <f>VLOOKUP(Table8[[#This Row],[Supplier]],Table37[[Vendor_ID]:[Reputation Test]],12,0)</f>
        <v>B</v>
      </c>
      <c r="I1267">
        <f>VLOOKUP(Table8[[#This Row],[PurchaseOrderID]],Purchase_Order!$A$2:$E$1228,5,0)</f>
        <v>1602</v>
      </c>
      <c r="K1267">
        <f>COUNTIFS(Table37[ProductID],Table8[[#This Row],[ProductID]],Table37[Reputation Test],Table8[[#This Row],[REPUTASI]],Table37[Price],"&lt;"&amp;Table8[[#This Row],[UnitPrice]])</f>
        <v>1</v>
      </c>
      <c r="L1267" s="80" t="str">
        <f>IF(Table8[[#This Row],[test]]&gt;0,"Ada vendor yang menjual produk dengan harga lebih murah","")</f>
        <v>Ada vendor yang menjual produk dengan harga lebih murah</v>
      </c>
    </row>
    <row r="1268" spans="1:12" x14ac:dyDescent="0.25">
      <c r="A1268" s="4">
        <v>851</v>
      </c>
      <c r="B1268" s="4">
        <v>1911</v>
      </c>
      <c r="C1268" s="11">
        <v>44096</v>
      </c>
      <c r="D1268" s="4">
        <v>3</v>
      </c>
      <c r="E1268" s="4">
        <v>443</v>
      </c>
      <c r="F1268" s="41">
        <v>39.122999999999998</v>
      </c>
      <c r="G1268" s="41">
        <v>117.369</v>
      </c>
      <c r="H1268" t="str">
        <f>VLOOKUP(Table8[[#This Row],[Supplier]],Table37[[Vendor_ID]:[Reputation Test]],12,0)</f>
        <v>A</v>
      </c>
      <c r="I1268">
        <f>VLOOKUP(Table8[[#This Row],[PurchaseOrderID]],Purchase_Order!$A$2:$E$1228,5,0)</f>
        <v>1540</v>
      </c>
      <c r="K1268">
        <f>COUNTIFS(Table37[ProductID],Table8[[#This Row],[ProductID]],Table37[Reputation Test],Table8[[#This Row],[REPUTASI]],Table37[Price],"&lt;"&amp;Table8[[#This Row],[UnitPrice]])</f>
        <v>1</v>
      </c>
      <c r="L1268" s="80" t="str">
        <f>IF(Table8[[#This Row],[test]]&gt;0,"Ada vendor yang menjual produk dengan harga lebih murah","")</f>
        <v>Ada vendor yang menjual produk dengan harga lebih murah</v>
      </c>
    </row>
    <row r="1269" spans="1:12" x14ac:dyDescent="0.25">
      <c r="A1269" s="5">
        <v>851</v>
      </c>
      <c r="B1269" s="5">
        <v>1912</v>
      </c>
      <c r="C1269" s="10">
        <v>44096</v>
      </c>
      <c r="D1269" s="5">
        <v>3</v>
      </c>
      <c r="E1269" s="5">
        <v>444</v>
      </c>
      <c r="F1269" s="40">
        <v>37.023000000000003</v>
      </c>
      <c r="G1269" s="40">
        <v>111.069</v>
      </c>
      <c r="H1269" t="str">
        <f>VLOOKUP(Table8[[#This Row],[Supplier]],Table37[[Vendor_ID]:[Reputation Test]],12,0)</f>
        <v>A</v>
      </c>
      <c r="I1269">
        <f>VLOOKUP(Table8[[#This Row],[PurchaseOrderID]],Purchase_Order!$A$2:$E$1228,5,0)</f>
        <v>1540</v>
      </c>
      <c r="K1269">
        <f>COUNTIFS(Table37[ProductID],Table8[[#This Row],[ProductID]],Table37[Reputation Test],Table8[[#This Row],[REPUTASI]],Table37[Price],"&lt;"&amp;Table8[[#This Row],[UnitPrice]])</f>
        <v>1</v>
      </c>
      <c r="L1269" s="80" t="str">
        <f>IF(Table8[[#This Row],[test]]&gt;0,"Ada vendor yang menjual produk dengan harga lebih murah","")</f>
        <v>Ada vendor yang menjual produk dengan harga lebih murah</v>
      </c>
    </row>
    <row r="1270" spans="1:12" x14ac:dyDescent="0.25">
      <c r="A1270" s="4">
        <v>851</v>
      </c>
      <c r="B1270" s="4">
        <v>1913</v>
      </c>
      <c r="C1270" s="11">
        <v>44096</v>
      </c>
      <c r="D1270" s="4">
        <v>3</v>
      </c>
      <c r="E1270" s="4">
        <v>445</v>
      </c>
      <c r="F1270" s="41">
        <v>41.296500000000002</v>
      </c>
      <c r="G1270" s="41">
        <v>123.8895</v>
      </c>
      <c r="H1270" t="str">
        <f>VLOOKUP(Table8[[#This Row],[Supplier]],Table37[[Vendor_ID]:[Reputation Test]],12,0)</f>
        <v>A</v>
      </c>
      <c r="I1270">
        <f>VLOOKUP(Table8[[#This Row],[PurchaseOrderID]],Purchase_Order!$A$2:$E$1228,5,0)</f>
        <v>1540</v>
      </c>
      <c r="K1270">
        <f>COUNTIFS(Table37[ProductID],Table8[[#This Row],[ProductID]],Table37[Reputation Test],Table8[[#This Row],[REPUTASI]],Table37[Price],"&lt;"&amp;Table8[[#This Row],[UnitPrice]])</f>
        <v>2</v>
      </c>
      <c r="L1270" s="80" t="str">
        <f>IF(Table8[[#This Row],[test]]&gt;0,"Ada vendor yang menjual produk dengan harga lebih murah","")</f>
        <v>Ada vendor yang menjual produk dengan harga lebih murah</v>
      </c>
    </row>
    <row r="1271" spans="1:12" x14ac:dyDescent="0.25">
      <c r="A1271" s="5">
        <v>851</v>
      </c>
      <c r="B1271" s="5">
        <v>1914</v>
      </c>
      <c r="C1271" s="10">
        <v>44096</v>
      </c>
      <c r="D1271" s="5">
        <v>3</v>
      </c>
      <c r="E1271" s="5">
        <v>446</v>
      </c>
      <c r="F1271" s="40">
        <v>37.023000000000003</v>
      </c>
      <c r="G1271" s="40">
        <v>111.069</v>
      </c>
      <c r="H1271" t="str">
        <f>VLOOKUP(Table8[[#This Row],[Supplier]],Table37[[Vendor_ID]:[Reputation Test]],12,0)</f>
        <v>A</v>
      </c>
      <c r="I1271">
        <f>VLOOKUP(Table8[[#This Row],[PurchaseOrderID]],Purchase_Order!$A$2:$E$1228,5,0)</f>
        <v>1540</v>
      </c>
      <c r="K1271">
        <f>COUNTIFS(Table37[ProductID],Table8[[#This Row],[ProductID]],Table37[Reputation Test],Table8[[#This Row],[REPUTASI]],Table37[Price],"&lt;"&amp;Table8[[#This Row],[UnitPrice]])</f>
        <v>1</v>
      </c>
      <c r="L1271" s="80" t="str">
        <f>IF(Table8[[#This Row],[test]]&gt;0,"Ada vendor yang menjual produk dengan harga lebih murah","")</f>
        <v>Ada vendor yang menjual produk dengan harga lebih murah</v>
      </c>
    </row>
    <row r="1272" spans="1:12" x14ac:dyDescent="0.25">
      <c r="A1272" s="4">
        <v>852</v>
      </c>
      <c r="B1272" s="4">
        <v>1915</v>
      </c>
      <c r="C1272" s="11">
        <v>44096</v>
      </c>
      <c r="D1272" s="4">
        <v>550</v>
      </c>
      <c r="E1272" s="4">
        <v>941</v>
      </c>
      <c r="F1272" s="41">
        <v>62.9895</v>
      </c>
      <c r="G1272" s="41">
        <v>34644.224999999999</v>
      </c>
      <c r="H1272" t="str">
        <f>VLOOKUP(Table8[[#This Row],[Supplier]],Table37[[Vendor_ID]:[Reputation Test]],12,0)</f>
        <v>B</v>
      </c>
      <c r="I1272">
        <f>VLOOKUP(Table8[[#This Row],[PurchaseOrderID]],Purchase_Order!$A$2:$E$1228,5,0)</f>
        <v>1628</v>
      </c>
      <c r="K1272">
        <f>COUNTIFS(Table37[ProductID],Table8[[#This Row],[ProductID]],Table37[Reputation Test],Table8[[#This Row],[REPUTASI]],Table37[Price],"&lt;"&amp;Table8[[#This Row],[UnitPrice]])</f>
        <v>1</v>
      </c>
      <c r="L1272" s="80" t="str">
        <f>IF(Table8[[#This Row],[test]]&gt;0,"Ada vendor yang menjual produk dengan harga lebih murah","")</f>
        <v>Ada vendor yang menjual produk dengan harga lebih murah</v>
      </c>
    </row>
    <row r="1273" spans="1:12" x14ac:dyDescent="0.25">
      <c r="A1273" s="5">
        <v>853</v>
      </c>
      <c r="B1273" s="5">
        <v>1916</v>
      </c>
      <c r="C1273" s="10">
        <v>44096</v>
      </c>
      <c r="D1273" s="5">
        <v>3</v>
      </c>
      <c r="E1273" s="5">
        <v>320</v>
      </c>
      <c r="F1273" s="40">
        <v>45.3705</v>
      </c>
      <c r="G1273" s="40">
        <v>136.11150000000001</v>
      </c>
      <c r="H1273" t="str">
        <f>VLOOKUP(Table8[[#This Row],[Supplier]],Table37[[Vendor_ID]:[Reputation Test]],12,0)</f>
        <v>A</v>
      </c>
      <c r="I1273">
        <f>VLOOKUP(Table8[[#This Row],[PurchaseOrderID]],Purchase_Order!$A$2:$E$1228,5,0)</f>
        <v>1604</v>
      </c>
      <c r="K1273">
        <f>COUNTIFS(Table37[ProductID],Table8[[#This Row],[ProductID]],Table37[Reputation Test],Table8[[#This Row],[REPUTASI]],Table37[Price],"&lt;"&amp;Table8[[#This Row],[UnitPrice]])</f>
        <v>1</v>
      </c>
      <c r="L1273" s="80" t="str">
        <f>IF(Table8[[#This Row],[test]]&gt;0,"Ada vendor yang menjual produk dengan harga lebih murah","")</f>
        <v>Ada vendor yang menjual produk dengan harga lebih murah</v>
      </c>
    </row>
    <row r="1274" spans="1:12" x14ac:dyDescent="0.25">
      <c r="A1274" s="4">
        <v>853</v>
      </c>
      <c r="B1274" s="4">
        <v>1917</v>
      </c>
      <c r="C1274" s="11">
        <v>44096</v>
      </c>
      <c r="D1274" s="4">
        <v>3</v>
      </c>
      <c r="E1274" s="4">
        <v>321</v>
      </c>
      <c r="F1274" s="41">
        <v>40.488</v>
      </c>
      <c r="G1274" s="41">
        <v>121.464</v>
      </c>
      <c r="H1274" t="str">
        <f>VLOOKUP(Table8[[#This Row],[Supplier]],Table37[[Vendor_ID]:[Reputation Test]],12,0)</f>
        <v>A</v>
      </c>
      <c r="I1274">
        <f>VLOOKUP(Table8[[#This Row],[PurchaseOrderID]],Purchase_Order!$A$2:$E$1228,5,0)</f>
        <v>1604</v>
      </c>
      <c r="K1274">
        <f>COUNTIFS(Table37[ProductID],Table8[[#This Row],[ProductID]],Table37[Reputation Test],Table8[[#This Row],[REPUTASI]],Table37[Price],"&lt;"&amp;Table8[[#This Row],[UnitPrice]])</f>
        <v>1</v>
      </c>
      <c r="L1274" s="80" t="str">
        <f>IF(Table8[[#This Row],[test]]&gt;0,"Ada vendor yang menjual produk dengan harga lebih murah","")</f>
        <v>Ada vendor yang menjual produk dengan harga lebih murah</v>
      </c>
    </row>
    <row r="1275" spans="1:12" x14ac:dyDescent="0.25">
      <c r="A1275" s="5">
        <v>853</v>
      </c>
      <c r="B1275" s="5">
        <v>1918</v>
      </c>
      <c r="C1275" s="10">
        <v>44096</v>
      </c>
      <c r="D1275" s="5">
        <v>60</v>
      </c>
      <c r="E1275" s="5">
        <v>322</v>
      </c>
      <c r="F1275" s="40">
        <v>26.365500000000001</v>
      </c>
      <c r="G1275" s="40">
        <v>1581.93</v>
      </c>
      <c r="H1275" t="str">
        <f>VLOOKUP(Table8[[#This Row],[Supplier]],Table37[[Vendor_ID]:[Reputation Test]],12,0)</f>
        <v>A</v>
      </c>
      <c r="I1275">
        <f>VLOOKUP(Table8[[#This Row],[PurchaseOrderID]],Purchase_Order!$A$2:$E$1228,5,0)</f>
        <v>1604</v>
      </c>
      <c r="K1275">
        <f>COUNTIFS(Table37[ProductID],Table8[[#This Row],[ProductID]],Table37[Reputation Test],Table8[[#This Row],[REPUTASI]],Table37[Price],"&lt;"&amp;Table8[[#This Row],[UnitPrice]])</f>
        <v>1</v>
      </c>
      <c r="L1275" s="80" t="str">
        <f>IF(Table8[[#This Row],[test]]&gt;0,"Ada vendor yang menjual produk dengan harga lebih murah","")</f>
        <v>Ada vendor yang menjual produk dengan harga lebih murah</v>
      </c>
    </row>
    <row r="1276" spans="1:12" x14ac:dyDescent="0.25">
      <c r="A1276" s="4">
        <v>854</v>
      </c>
      <c r="B1276" s="4">
        <v>1919</v>
      </c>
      <c r="C1276" s="11">
        <v>44096</v>
      </c>
      <c r="D1276" s="4">
        <v>3</v>
      </c>
      <c r="E1276" s="4">
        <v>504</v>
      </c>
      <c r="F1276" s="41">
        <v>48.762</v>
      </c>
      <c r="G1276" s="41">
        <v>146.286</v>
      </c>
      <c r="H1276" t="str">
        <f>VLOOKUP(Table8[[#This Row],[Supplier]],Table37[[Vendor_ID]:[Reputation Test]],12,0)</f>
        <v>A</v>
      </c>
      <c r="I1276">
        <f>VLOOKUP(Table8[[#This Row],[PurchaseOrderID]],Purchase_Order!$A$2:$E$1228,5,0)</f>
        <v>1690</v>
      </c>
      <c r="K1276">
        <f>COUNTIFS(Table37[ProductID],Table8[[#This Row],[ProductID]],Table37[Reputation Test],Table8[[#This Row],[REPUTASI]],Table37[Price],"&lt;"&amp;Table8[[#This Row],[UnitPrice]])</f>
        <v>1</v>
      </c>
      <c r="L1276" s="80" t="str">
        <f>IF(Table8[[#This Row],[test]]&gt;0,"Ada vendor yang menjual produk dengan harga lebih murah","")</f>
        <v>Ada vendor yang menjual produk dengan harga lebih murah</v>
      </c>
    </row>
    <row r="1277" spans="1:12" x14ac:dyDescent="0.25">
      <c r="A1277" s="5">
        <v>855</v>
      </c>
      <c r="B1277" s="5">
        <v>1920</v>
      </c>
      <c r="C1277" s="10">
        <v>44096</v>
      </c>
      <c r="D1277" s="5">
        <v>3</v>
      </c>
      <c r="E1277" s="5">
        <v>497</v>
      </c>
      <c r="F1277" s="40">
        <v>34.188000000000002</v>
      </c>
      <c r="G1277" s="40">
        <v>102.56399999999999</v>
      </c>
      <c r="H1277" t="str">
        <f>VLOOKUP(Table8[[#This Row],[Supplier]],Table37[[Vendor_ID]:[Reputation Test]],12,0)</f>
        <v>A</v>
      </c>
      <c r="I1277">
        <f>VLOOKUP(Table8[[#This Row],[PurchaseOrderID]],Purchase_Order!$A$2:$E$1228,5,0)</f>
        <v>1566</v>
      </c>
      <c r="K1277">
        <f>COUNTIFS(Table37[ProductID],Table8[[#This Row],[ProductID]],Table37[Reputation Test],Table8[[#This Row],[REPUTASI]],Table37[Price],"&lt;"&amp;Table8[[#This Row],[UnitPrice]])</f>
        <v>1</v>
      </c>
      <c r="L1277" s="80" t="str">
        <f>IF(Table8[[#This Row],[test]]&gt;0,"Ada vendor yang menjual produk dengan harga lebih murah","")</f>
        <v>Ada vendor yang menjual produk dengan harga lebih murah</v>
      </c>
    </row>
    <row r="1278" spans="1:12" x14ac:dyDescent="0.25">
      <c r="A1278" s="4">
        <v>856</v>
      </c>
      <c r="B1278" s="4">
        <v>1921</v>
      </c>
      <c r="C1278" s="11">
        <v>44096</v>
      </c>
      <c r="D1278" s="4">
        <v>3</v>
      </c>
      <c r="E1278" s="4">
        <v>323</v>
      </c>
      <c r="F1278" s="41">
        <v>50.263500000000001</v>
      </c>
      <c r="G1278" s="41">
        <v>150.79050000000001</v>
      </c>
      <c r="H1278" t="str">
        <f>VLOOKUP(Table8[[#This Row],[Supplier]],Table37[[Vendor_ID]:[Reputation Test]],12,0)</f>
        <v>A</v>
      </c>
      <c r="I1278">
        <f>VLOOKUP(Table8[[#This Row],[PurchaseOrderID]],Purchase_Order!$A$2:$E$1228,5,0)</f>
        <v>1698</v>
      </c>
      <c r="K1278">
        <f>COUNTIFS(Table37[ProductID],Table8[[#This Row],[ProductID]],Table37[Reputation Test],Table8[[#This Row],[REPUTASI]],Table37[Price],"&lt;"&amp;Table8[[#This Row],[UnitPrice]])</f>
        <v>1</v>
      </c>
      <c r="L1278" s="80" t="str">
        <f>IF(Table8[[#This Row],[test]]&gt;0,"Ada vendor yang menjual produk dengan harga lebih murah","")</f>
        <v>Ada vendor yang menjual produk dengan harga lebih murah</v>
      </c>
    </row>
    <row r="1279" spans="1:12" x14ac:dyDescent="0.25">
      <c r="A1279" s="5">
        <v>857</v>
      </c>
      <c r="B1279" s="5">
        <v>1922</v>
      </c>
      <c r="C1279" s="10">
        <v>44097</v>
      </c>
      <c r="D1279" s="5">
        <v>550</v>
      </c>
      <c r="E1279" s="5">
        <v>523</v>
      </c>
      <c r="F1279" s="40">
        <v>10.731</v>
      </c>
      <c r="G1279" s="40">
        <v>5902.05</v>
      </c>
      <c r="H1279" t="str">
        <f>VLOOKUP(Table8[[#This Row],[Supplier]],Table37[[Vendor_ID]:[Reputation Test]],12,0)</f>
        <v>F</v>
      </c>
      <c r="I1279">
        <f>VLOOKUP(Table8[[#This Row],[PurchaseOrderID]],Purchase_Order!$A$2:$E$1228,5,0)</f>
        <v>1560</v>
      </c>
      <c r="K1279">
        <f>COUNTIFS(Table37[ProductID],Table8[[#This Row],[ProductID]],Table37[Reputation Test],Table8[[#This Row],[REPUTASI]],Table37[Price],"&lt;"&amp;Table8[[#This Row],[UnitPrice]])</f>
        <v>1</v>
      </c>
      <c r="L1279" s="80" t="str">
        <f>IF(Table8[[#This Row],[test]]&gt;0,"Ada vendor yang menjual produk dengan harga lebih murah","")</f>
        <v>Ada vendor yang menjual produk dengan harga lebih murah</v>
      </c>
    </row>
    <row r="1280" spans="1:12" x14ac:dyDescent="0.25">
      <c r="A1280" s="4">
        <v>857</v>
      </c>
      <c r="B1280" s="4">
        <v>1923</v>
      </c>
      <c r="C1280" s="11">
        <v>44097</v>
      </c>
      <c r="D1280" s="4">
        <v>550</v>
      </c>
      <c r="E1280" s="4">
        <v>524</v>
      </c>
      <c r="F1280" s="41">
        <v>14.1225</v>
      </c>
      <c r="G1280" s="41">
        <v>7767.375</v>
      </c>
      <c r="H1280" t="str">
        <f>VLOOKUP(Table8[[#This Row],[Supplier]],Table37[[Vendor_ID]:[Reputation Test]],12,0)</f>
        <v>F</v>
      </c>
      <c r="I1280">
        <f>VLOOKUP(Table8[[#This Row],[PurchaseOrderID]],Purchase_Order!$A$2:$E$1228,5,0)</f>
        <v>1560</v>
      </c>
      <c r="K1280">
        <f>COUNTIFS(Table37[ProductID],Table8[[#This Row],[ProductID]],Table37[Reputation Test],Table8[[#This Row],[REPUTASI]],Table37[Price],"&lt;"&amp;Table8[[#This Row],[UnitPrice]])</f>
        <v>2</v>
      </c>
      <c r="L1280" s="80" t="str">
        <f>IF(Table8[[#This Row],[test]]&gt;0,"Ada vendor yang menjual produk dengan harga lebih murah","")</f>
        <v>Ada vendor yang menjual produk dengan harga lebih murah</v>
      </c>
    </row>
    <row r="1281" spans="1:12" x14ac:dyDescent="0.25">
      <c r="A1281" s="5">
        <v>858</v>
      </c>
      <c r="B1281" s="5">
        <v>1924</v>
      </c>
      <c r="C1281" s="10">
        <v>44097</v>
      </c>
      <c r="D1281" s="5">
        <v>60</v>
      </c>
      <c r="E1281" s="5">
        <v>492</v>
      </c>
      <c r="F1281" s="40">
        <v>50.263500000000001</v>
      </c>
      <c r="G1281" s="40">
        <v>3015.81</v>
      </c>
      <c r="H1281" t="str">
        <f>VLOOKUP(Table8[[#This Row],[Supplier]],Table37[[Vendor_ID]:[Reputation Test]],12,0)</f>
        <v>F</v>
      </c>
      <c r="I1281">
        <f>VLOOKUP(Table8[[#This Row],[PurchaseOrderID]],Purchase_Order!$A$2:$E$1228,5,0)</f>
        <v>1692</v>
      </c>
      <c r="K1281">
        <f>COUNTIFS(Table37[ProductID],Table8[[#This Row],[ProductID]],Table37[Reputation Test],Table8[[#This Row],[REPUTASI]],Table37[Price],"&lt;"&amp;Table8[[#This Row],[UnitPrice]])</f>
        <v>2</v>
      </c>
      <c r="L1281" s="80" t="str">
        <f>IF(Table8[[#This Row],[test]]&gt;0,"Ada vendor yang menjual produk dengan harga lebih murah","")</f>
        <v>Ada vendor yang menjual produk dengan harga lebih murah</v>
      </c>
    </row>
    <row r="1282" spans="1:12" x14ac:dyDescent="0.25">
      <c r="A1282" s="4">
        <v>858</v>
      </c>
      <c r="B1282" s="4">
        <v>1925</v>
      </c>
      <c r="C1282" s="11">
        <v>44097</v>
      </c>
      <c r="D1282" s="4">
        <v>60</v>
      </c>
      <c r="E1282" s="4">
        <v>493</v>
      </c>
      <c r="F1282" s="41">
        <v>57.151499999999999</v>
      </c>
      <c r="G1282" s="41">
        <v>3429.09</v>
      </c>
      <c r="H1282" t="str">
        <f>VLOOKUP(Table8[[#This Row],[Supplier]],Table37[[Vendor_ID]:[Reputation Test]],12,0)</f>
        <v>F</v>
      </c>
      <c r="I1282">
        <f>VLOOKUP(Table8[[#This Row],[PurchaseOrderID]],Purchase_Order!$A$2:$E$1228,5,0)</f>
        <v>1692</v>
      </c>
      <c r="K1282">
        <f>COUNTIFS(Table37[ProductID],Table8[[#This Row],[ProductID]],Table37[Reputation Test],Table8[[#This Row],[REPUTASI]],Table37[Price],"&lt;"&amp;Table8[[#This Row],[UnitPrice]])</f>
        <v>2</v>
      </c>
      <c r="L1282" s="80" t="str">
        <f>IF(Table8[[#This Row],[test]]&gt;0,"Ada vendor yang menjual produk dengan harga lebih murah","")</f>
        <v>Ada vendor yang menjual produk dengan harga lebih murah</v>
      </c>
    </row>
    <row r="1283" spans="1:12" x14ac:dyDescent="0.25">
      <c r="A1283" s="5">
        <v>858</v>
      </c>
      <c r="B1283" s="5">
        <v>1926</v>
      </c>
      <c r="C1283" s="10">
        <v>44097</v>
      </c>
      <c r="D1283" s="5">
        <v>60</v>
      </c>
      <c r="E1283" s="5">
        <v>494</v>
      </c>
      <c r="F1283" s="40">
        <v>53.203499999999998</v>
      </c>
      <c r="G1283" s="40">
        <v>3192.21</v>
      </c>
      <c r="H1283" t="str">
        <f>VLOOKUP(Table8[[#This Row],[Supplier]],Table37[[Vendor_ID]:[Reputation Test]],12,0)</f>
        <v>F</v>
      </c>
      <c r="I1283">
        <f>VLOOKUP(Table8[[#This Row],[PurchaseOrderID]],Purchase_Order!$A$2:$E$1228,5,0)</f>
        <v>1692</v>
      </c>
      <c r="K1283">
        <f>COUNTIFS(Table37[ProductID],Table8[[#This Row],[ProductID]],Table37[Reputation Test],Table8[[#This Row],[REPUTASI]],Table37[Price],"&lt;"&amp;Table8[[#This Row],[UnitPrice]])</f>
        <v>2</v>
      </c>
      <c r="L1283" s="80" t="str">
        <f>IF(Table8[[#This Row],[test]]&gt;0,"Ada vendor yang menjual produk dengan harga lebih murah","")</f>
        <v>Ada vendor yang menjual produk dengan harga lebih murah</v>
      </c>
    </row>
    <row r="1284" spans="1:12" x14ac:dyDescent="0.25">
      <c r="A1284" s="4">
        <v>858</v>
      </c>
      <c r="B1284" s="4">
        <v>1927</v>
      </c>
      <c r="C1284" s="11">
        <v>44097</v>
      </c>
      <c r="D1284" s="4">
        <v>60</v>
      </c>
      <c r="E1284" s="4">
        <v>495</v>
      </c>
      <c r="F1284" s="41">
        <v>63.692999999999998</v>
      </c>
      <c r="G1284" s="41">
        <v>3821.58</v>
      </c>
      <c r="H1284" t="str">
        <f>VLOOKUP(Table8[[#This Row],[Supplier]],Table37[[Vendor_ID]:[Reputation Test]],12,0)</f>
        <v>F</v>
      </c>
      <c r="I1284">
        <f>VLOOKUP(Table8[[#This Row],[PurchaseOrderID]],Purchase_Order!$A$2:$E$1228,5,0)</f>
        <v>1692</v>
      </c>
      <c r="K1284">
        <f>COUNTIFS(Table37[ProductID],Table8[[#This Row],[ProductID]],Table37[Reputation Test],Table8[[#This Row],[REPUTASI]],Table37[Price],"&lt;"&amp;Table8[[#This Row],[UnitPrice]])</f>
        <v>2</v>
      </c>
      <c r="L1284" s="80" t="str">
        <f>IF(Table8[[#This Row],[test]]&gt;0,"Ada vendor yang menjual produk dengan harga lebih murah","")</f>
        <v>Ada vendor yang menjual produk dengan harga lebih murah</v>
      </c>
    </row>
    <row r="1285" spans="1:12" x14ac:dyDescent="0.25">
      <c r="A1285" s="5">
        <v>858</v>
      </c>
      <c r="B1285" s="5">
        <v>1928</v>
      </c>
      <c r="C1285" s="10">
        <v>44097</v>
      </c>
      <c r="D1285" s="5">
        <v>60</v>
      </c>
      <c r="E1285" s="5">
        <v>496</v>
      </c>
      <c r="F1285" s="40">
        <v>48.908999999999999</v>
      </c>
      <c r="G1285" s="40">
        <v>2934.54</v>
      </c>
      <c r="H1285" t="str">
        <f>VLOOKUP(Table8[[#This Row],[Supplier]],Table37[[Vendor_ID]:[Reputation Test]],12,0)</f>
        <v>F</v>
      </c>
      <c r="I1285">
        <f>VLOOKUP(Table8[[#This Row],[PurchaseOrderID]],Purchase_Order!$A$2:$E$1228,5,0)</f>
        <v>1692</v>
      </c>
      <c r="K1285">
        <f>COUNTIFS(Table37[ProductID],Table8[[#This Row],[ProductID]],Table37[Reputation Test],Table8[[#This Row],[REPUTASI]],Table37[Price],"&lt;"&amp;Table8[[#This Row],[UnitPrice]])</f>
        <v>2</v>
      </c>
      <c r="L1285" s="80" t="str">
        <f>IF(Table8[[#This Row],[test]]&gt;0,"Ada vendor yang menjual produk dengan harga lebih murah","")</f>
        <v>Ada vendor yang menjual produk dengan harga lebih murah</v>
      </c>
    </row>
    <row r="1286" spans="1:12" x14ac:dyDescent="0.25">
      <c r="A1286" s="4">
        <v>859</v>
      </c>
      <c r="B1286" s="4">
        <v>1929</v>
      </c>
      <c r="C1286" s="11">
        <v>44097</v>
      </c>
      <c r="D1286" s="4">
        <v>550</v>
      </c>
      <c r="E1286" s="4">
        <v>915</v>
      </c>
      <c r="F1286" s="41">
        <v>30.439499999999999</v>
      </c>
      <c r="G1286" s="41">
        <v>16741.724999999999</v>
      </c>
      <c r="H1286" t="str">
        <f>VLOOKUP(Table8[[#This Row],[Supplier]],Table37[[Vendor_ID]:[Reputation Test]],12,0)</f>
        <v>F</v>
      </c>
      <c r="I1286">
        <f>VLOOKUP(Table8[[#This Row],[PurchaseOrderID]],Purchase_Order!$A$2:$E$1228,5,0)</f>
        <v>1696</v>
      </c>
      <c r="K1286">
        <f>COUNTIFS(Table37[ProductID],Table8[[#This Row],[ProductID]],Table37[Reputation Test],Table8[[#This Row],[REPUTASI]],Table37[Price],"&lt;"&amp;Table8[[#This Row],[UnitPrice]])</f>
        <v>2</v>
      </c>
      <c r="L1286" s="80" t="str">
        <f>IF(Table8[[#This Row],[test]]&gt;0,"Ada vendor yang menjual produk dengan harga lebih murah","")</f>
        <v>Ada vendor yang menjual produk dengan harga lebih murah</v>
      </c>
    </row>
    <row r="1287" spans="1:12" x14ac:dyDescent="0.25">
      <c r="A1287" s="5">
        <v>859</v>
      </c>
      <c r="B1287" s="5">
        <v>1930</v>
      </c>
      <c r="C1287" s="10">
        <v>44097</v>
      </c>
      <c r="D1287" s="5">
        <v>550</v>
      </c>
      <c r="E1287" s="5">
        <v>916</v>
      </c>
      <c r="F1287" s="40">
        <v>40.939500000000002</v>
      </c>
      <c r="G1287" s="40">
        <v>22516.724999999999</v>
      </c>
      <c r="H1287" t="str">
        <f>VLOOKUP(Table8[[#This Row],[Supplier]],Table37[[Vendor_ID]:[Reputation Test]],12,0)</f>
        <v>F</v>
      </c>
      <c r="I1287">
        <f>VLOOKUP(Table8[[#This Row],[PurchaseOrderID]],Purchase_Order!$A$2:$E$1228,5,0)</f>
        <v>1696</v>
      </c>
      <c r="K1287">
        <f>COUNTIFS(Table37[ProductID],Table8[[#This Row],[ProductID]],Table37[Reputation Test],Table8[[#This Row],[REPUTASI]],Table37[Price],"&lt;"&amp;Table8[[#This Row],[UnitPrice]])</f>
        <v>2</v>
      </c>
      <c r="L1287" s="80" t="str">
        <f>IF(Table8[[#This Row],[test]]&gt;0,"Ada vendor yang menjual produk dengan harga lebih murah","")</f>
        <v>Ada vendor yang menjual produk dengan harga lebih murah</v>
      </c>
    </row>
    <row r="1288" spans="1:12" x14ac:dyDescent="0.25">
      <c r="A1288" s="4">
        <v>860</v>
      </c>
      <c r="B1288" s="4">
        <v>1931</v>
      </c>
      <c r="C1288" s="11">
        <v>44097</v>
      </c>
      <c r="D1288" s="4">
        <v>60</v>
      </c>
      <c r="E1288" s="4">
        <v>506</v>
      </c>
      <c r="F1288" s="41">
        <v>9.1980000000000004</v>
      </c>
      <c r="G1288" s="41">
        <v>551.88</v>
      </c>
      <c r="H1288" t="str">
        <f>VLOOKUP(Table8[[#This Row],[Supplier]],Table37[[Vendor_ID]:[Reputation Test]],12,0)</f>
        <v>F</v>
      </c>
      <c r="I1288">
        <f>VLOOKUP(Table8[[#This Row],[PurchaseOrderID]],Purchase_Order!$A$2:$E$1228,5,0)</f>
        <v>1504</v>
      </c>
      <c r="K1288">
        <f>COUNTIFS(Table37[ProductID],Table8[[#This Row],[ProductID]],Table37[Reputation Test],Table8[[#This Row],[REPUTASI]],Table37[Price],"&lt;"&amp;Table8[[#This Row],[UnitPrice]])</f>
        <v>1</v>
      </c>
      <c r="L1288" s="80" t="str">
        <f>IF(Table8[[#This Row],[test]]&gt;0,"Ada vendor yang menjual produk dengan harga lebih murah","")</f>
        <v>Ada vendor yang menjual produk dengan harga lebih murah</v>
      </c>
    </row>
    <row r="1289" spans="1:12" x14ac:dyDescent="0.25">
      <c r="A1289" s="5">
        <v>861</v>
      </c>
      <c r="B1289" s="5">
        <v>1932</v>
      </c>
      <c r="C1289" s="10">
        <v>44097</v>
      </c>
      <c r="D1289" s="5">
        <v>550</v>
      </c>
      <c r="E1289" s="5">
        <v>351</v>
      </c>
      <c r="F1289" s="40">
        <v>5.7750000000000004</v>
      </c>
      <c r="G1289" s="40">
        <v>3176.25</v>
      </c>
      <c r="H1289" t="str">
        <f>VLOOKUP(Table8[[#This Row],[Supplier]],Table37[[Vendor_ID]:[Reputation Test]],12,0)</f>
        <v>F</v>
      </c>
      <c r="I1289">
        <f>VLOOKUP(Table8[[#This Row],[PurchaseOrderID]],Purchase_Order!$A$2:$E$1228,5,0)</f>
        <v>1544</v>
      </c>
      <c r="K1289">
        <f>COUNTIFS(Table37[ProductID],Table8[[#This Row],[ProductID]],Table37[Reputation Test],Table8[[#This Row],[REPUTASI]],Table37[Price],"&lt;"&amp;Table8[[#This Row],[UnitPrice]])</f>
        <v>1</v>
      </c>
      <c r="L1289" s="80" t="str">
        <f>IF(Table8[[#This Row],[test]]&gt;0,"Ada vendor yang menjual produk dengan harga lebih murah","")</f>
        <v>Ada vendor yang menjual produk dengan harga lebih murah</v>
      </c>
    </row>
    <row r="1290" spans="1:12" x14ac:dyDescent="0.25">
      <c r="A1290" s="4">
        <v>861</v>
      </c>
      <c r="B1290" s="4">
        <v>1933</v>
      </c>
      <c r="C1290" s="11">
        <v>44097</v>
      </c>
      <c r="D1290" s="4">
        <v>550</v>
      </c>
      <c r="E1290" s="4">
        <v>352</v>
      </c>
      <c r="F1290" s="41">
        <v>1.155</v>
      </c>
      <c r="G1290" s="41">
        <v>635.25</v>
      </c>
      <c r="H1290" t="str">
        <f>VLOOKUP(Table8[[#This Row],[Supplier]],Table37[[Vendor_ID]:[Reputation Test]],12,0)</f>
        <v>F</v>
      </c>
      <c r="I1290">
        <f>VLOOKUP(Table8[[#This Row],[PurchaseOrderID]],Purchase_Order!$A$2:$E$1228,5,0)</f>
        <v>1544</v>
      </c>
      <c r="K1290">
        <f>COUNTIFS(Table37[ProductID],Table8[[#This Row],[ProductID]],Table37[Reputation Test],Table8[[#This Row],[REPUTASI]],Table37[Price],"&lt;"&amp;Table8[[#This Row],[UnitPrice]])</f>
        <v>1</v>
      </c>
      <c r="L1290" s="80" t="str">
        <f>IF(Table8[[#This Row],[test]]&gt;0,"Ada vendor yang menjual produk dengan harga lebih murah","")</f>
        <v>Ada vendor yang menjual produk dengan harga lebih murah</v>
      </c>
    </row>
    <row r="1291" spans="1:12" x14ac:dyDescent="0.25">
      <c r="A1291" s="5">
        <v>861</v>
      </c>
      <c r="B1291" s="5">
        <v>1934</v>
      </c>
      <c r="C1291" s="10">
        <v>44097</v>
      </c>
      <c r="D1291" s="5">
        <v>550</v>
      </c>
      <c r="E1291" s="5">
        <v>679</v>
      </c>
      <c r="F1291" s="40">
        <v>5.7750000000000004</v>
      </c>
      <c r="G1291" s="40">
        <v>3176.25</v>
      </c>
      <c r="H1291" t="str">
        <f>VLOOKUP(Table8[[#This Row],[Supplier]],Table37[[Vendor_ID]:[Reputation Test]],12,0)</f>
        <v>F</v>
      </c>
      <c r="I1291">
        <f>VLOOKUP(Table8[[#This Row],[PurchaseOrderID]],Purchase_Order!$A$2:$E$1228,5,0)</f>
        <v>1544</v>
      </c>
      <c r="K1291">
        <f>COUNTIFS(Table37[ProductID],Table8[[#This Row],[ProductID]],Table37[Reputation Test],Table8[[#This Row],[REPUTASI]],Table37[Price],"&lt;"&amp;Table8[[#This Row],[UnitPrice]])</f>
        <v>1</v>
      </c>
      <c r="L1291" s="80" t="str">
        <f>IF(Table8[[#This Row],[test]]&gt;0,"Ada vendor yang menjual produk dengan harga lebih murah","")</f>
        <v>Ada vendor yang menjual produk dengan harga lebih murah</v>
      </c>
    </row>
    <row r="1292" spans="1:12" x14ac:dyDescent="0.25">
      <c r="A1292" s="4">
        <v>862</v>
      </c>
      <c r="B1292" s="4">
        <v>1935</v>
      </c>
      <c r="C1292" s="11">
        <v>44097</v>
      </c>
      <c r="D1292" s="4">
        <v>550</v>
      </c>
      <c r="E1292" s="4">
        <v>507</v>
      </c>
      <c r="F1292" s="41">
        <v>23.393999999999998</v>
      </c>
      <c r="G1292" s="41">
        <v>12866.7</v>
      </c>
      <c r="H1292" t="str">
        <f>VLOOKUP(Table8[[#This Row],[Supplier]],Table37[[Vendor_ID]:[Reputation Test]],12,0)</f>
        <v>B</v>
      </c>
      <c r="I1292">
        <f>VLOOKUP(Table8[[#This Row],[PurchaseOrderID]],Purchase_Order!$A$2:$E$1228,5,0)</f>
        <v>1530</v>
      </c>
      <c r="K1292">
        <f>COUNTIFS(Table37[ProductID],Table8[[#This Row],[ProductID]],Table37[Reputation Test],Table8[[#This Row],[REPUTASI]],Table37[Price],"&lt;"&amp;Table8[[#This Row],[UnitPrice]])</f>
        <v>1</v>
      </c>
      <c r="L1292" s="80" t="str">
        <f>IF(Table8[[#This Row],[test]]&gt;0,"Ada vendor yang menjual produk dengan harga lebih murah","")</f>
        <v>Ada vendor yang menjual produk dengan harga lebih murah</v>
      </c>
    </row>
    <row r="1293" spans="1:12" x14ac:dyDescent="0.25">
      <c r="A1293" s="5">
        <v>862</v>
      </c>
      <c r="B1293" s="5">
        <v>1936</v>
      </c>
      <c r="C1293" s="10">
        <v>44097</v>
      </c>
      <c r="D1293" s="5">
        <v>550</v>
      </c>
      <c r="E1293" s="5">
        <v>508</v>
      </c>
      <c r="F1293" s="40">
        <v>27.6465</v>
      </c>
      <c r="G1293" s="40">
        <v>15205.575000000001</v>
      </c>
      <c r="H1293" t="str">
        <f>VLOOKUP(Table8[[#This Row],[Supplier]],Table37[[Vendor_ID]:[Reputation Test]],12,0)</f>
        <v>B</v>
      </c>
      <c r="I1293">
        <f>VLOOKUP(Table8[[#This Row],[PurchaseOrderID]],Purchase_Order!$A$2:$E$1228,5,0)</f>
        <v>1530</v>
      </c>
      <c r="K1293">
        <f>COUNTIFS(Table37[ProductID],Table8[[#This Row],[ProductID]],Table37[Reputation Test],Table8[[#This Row],[REPUTASI]],Table37[Price],"&lt;"&amp;Table8[[#This Row],[UnitPrice]])</f>
        <v>1</v>
      </c>
      <c r="L1293" s="80" t="str">
        <f>IF(Table8[[#This Row],[test]]&gt;0,"Ada vendor yang menjual produk dengan harga lebih murah","")</f>
        <v>Ada vendor yang menjual produk dengan harga lebih murah</v>
      </c>
    </row>
    <row r="1294" spans="1:12" x14ac:dyDescent="0.25">
      <c r="A1294" s="4">
        <v>863</v>
      </c>
      <c r="B1294" s="4">
        <v>1937</v>
      </c>
      <c r="C1294" s="11">
        <v>44097</v>
      </c>
      <c r="D1294" s="4">
        <v>550</v>
      </c>
      <c r="E1294" s="4">
        <v>355</v>
      </c>
      <c r="F1294" s="41">
        <v>1.365</v>
      </c>
      <c r="G1294" s="41">
        <v>750.75</v>
      </c>
      <c r="H1294" t="str">
        <f>VLOOKUP(Table8[[#This Row],[Supplier]],Table37[[Vendor_ID]:[Reputation Test]],12,0)</f>
        <v>B</v>
      </c>
      <c r="I1294">
        <f>VLOOKUP(Table8[[#This Row],[PurchaseOrderID]],Purchase_Order!$A$2:$E$1228,5,0)</f>
        <v>1508</v>
      </c>
      <c r="K1294">
        <f>COUNTIFS(Table37[ProductID],Table8[[#This Row],[ProductID]],Table37[Reputation Test],Table8[[#This Row],[REPUTASI]],Table37[Price],"&lt;"&amp;Table8[[#This Row],[UnitPrice]])</f>
        <v>1</v>
      </c>
      <c r="L1294" s="80" t="str">
        <f>IF(Table8[[#This Row],[test]]&gt;0,"Ada vendor yang menjual produk dengan harga lebih murah","")</f>
        <v>Ada vendor yang menjual produk dengan harga lebih murah</v>
      </c>
    </row>
    <row r="1295" spans="1:12" x14ac:dyDescent="0.25">
      <c r="A1295" s="5">
        <v>863</v>
      </c>
      <c r="B1295" s="5">
        <v>1938</v>
      </c>
      <c r="C1295" s="10">
        <v>44097</v>
      </c>
      <c r="D1295" s="5">
        <v>550</v>
      </c>
      <c r="E1295" s="5">
        <v>940</v>
      </c>
      <c r="F1295" s="40">
        <v>62.9895</v>
      </c>
      <c r="G1295" s="40">
        <v>34644.224999999999</v>
      </c>
      <c r="H1295" t="str">
        <f>VLOOKUP(Table8[[#This Row],[Supplier]],Table37[[Vendor_ID]:[Reputation Test]],12,0)</f>
        <v>B</v>
      </c>
      <c r="I1295">
        <f>VLOOKUP(Table8[[#This Row],[PurchaseOrderID]],Purchase_Order!$A$2:$E$1228,5,0)</f>
        <v>1508</v>
      </c>
      <c r="K1295">
        <f>COUNTIFS(Table37[ProductID],Table8[[#This Row],[ProductID]],Table37[Reputation Test],Table8[[#This Row],[REPUTASI]],Table37[Price],"&lt;"&amp;Table8[[#This Row],[UnitPrice]])</f>
        <v>1</v>
      </c>
      <c r="L1295" s="80" t="str">
        <f>IF(Table8[[#This Row],[test]]&gt;0,"Ada vendor yang menjual produk dengan harga lebih murah","")</f>
        <v>Ada vendor yang menjual produk dengan harga lebih murah</v>
      </c>
    </row>
    <row r="1296" spans="1:12" x14ac:dyDescent="0.25">
      <c r="A1296" s="4">
        <v>863</v>
      </c>
      <c r="B1296" s="4">
        <v>1939</v>
      </c>
      <c r="C1296" s="11">
        <v>44097</v>
      </c>
      <c r="D1296" s="4">
        <v>550</v>
      </c>
      <c r="E1296" s="4">
        <v>535</v>
      </c>
      <c r="F1296" s="41">
        <v>3.4860000000000002</v>
      </c>
      <c r="G1296" s="41">
        <v>1917.3</v>
      </c>
      <c r="H1296" t="str">
        <f>VLOOKUP(Table8[[#This Row],[Supplier]],Table37[[Vendor_ID]:[Reputation Test]],12,0)</f>
        <v>B</v>
      </c>
      <c r="I1296">
        <f>VLOOKUP(Table8[[#This Row],[PurchaseOrderID]],Purchase_Order!$A$2:$E$1228,5,0)</f>
        <v>1508</v>
      </c>
      <c r="K1296">
        <f>COUNTIFS(Table37[ProductID],Table8[[#This Row],[ProductID]],Table37[Reputation Test],Table8[[#This Row],[REPUTASI]],Table37[Price],"&lt;"&amp;Table8[[#This Row],[UnitPrice]])</f>
        <v>1</v>
      </c>
      <c r="L1296" s="80" t="str">
        <f>IF(Table8[[#This Row],[test]]&gt;0,"Ada vendor yang menjual produk dengan harga lebih murah","")</f>
        <v>Ada vendor yang menjual produk dengan harga lebih murah</v>
      </c>
    </row>
    <row r="1297" spans="1:12" x14ac:dyDescent="0.25">
      <c r="A1297" s="5">
        <v>864</v>
      </c>
      <c r="B1297" s="5">
        <v>1940</v>
      </c>
      <c r="C1297" s="10">
        <v>44097</v>
      </c>
      <c r="D1297" s="5">
        <v>550</v>
      </c>
      <c r="E1297" s="5">
        <v>351</v>
      </c>
      <c r="F1297" s="40">
        <v>6.1950000000000003</v>
      </c>
      <c r="G1297" s="40">
        <v>3407.25</v>
      </c>
      <c r="H1297" t="str">
        <f>VLOOKUP(Table8[[#This Row],[Supplier]],Table37[[Vendor_ID]:[Reputation Test]],12,0)</f>
        <v>F</v>
      </c>
      <c r="I1297">
        <f>VLOOKUP(Table8[[#This Row],[PurchaseOrderID]],Purchase_Order!$A$2:$E$1228,5,0)</f>
        <v>1694</v>
      </c>
      <c r="K1297">
        <f>COUNTIFS(Table37[ProductID],Table8[[#This Row],[ProductID]],Table37[Reputation Test],Table8[[#This Row],[REPUTASI]],Table37[Price],"&lt;"&amp;Table8[[#This Row],[UnitPrice]])</f>
        <v>2</v>
      </c>
      <c r="L1297" s="80" t="str">
        <f>IF(Table8[[#This Row],[test]]&gt;0,"Ada vendor yang menjual produk dengan harga lebih murah","")</f>
        <v>Ada vendor yang menjual produk dengan harga lebih murah</v>
      </c>
    </row>
    <row r="1298" spans="1:12" x14ac:dyDescent="0.25">
      <c r="A1298" s="4">
        <v>864</v>
      </c>
      <c r="B1298" s="4">
        <v>1941</v>
      </c>
      <c r="C1298" s="11">
        <v>44097</v>
      </c>
      <c r="D1298" s="4">
        <v>550</v>
      </c>
      <c r="E1298" s="4">
        <v>352</v>
      </c>
      <c r="F1298" s="41">
        <v>1.47</v>
      </c>
      <c r="G1298" s="41">
        <v>808.5</v>
      </c>
      <c r="H1298" t="str">
        <f>VLOOKUP(Table8[[#This Row],[Supplier]],Table37[[Vendor_ID]:[Reputation Test]],12,0)</f>
        <v>F</v>
      </c>
      <c r="I1298">
        <f>VLOOKUP(Table8[[#This Row],[PurchaseOrderID]],Purchase_Order!$A$2:$E$1228,5,0)</f>
        <v>1694</v>
      </c>
      <c r="K1298">
        <f>COUNTIFS(Table37[ProductID],Table8[[#This Row],[ProductID]],Table37[Reputation Test],Table8[[#This Row],[REPUTASI]],Table37[Price],"&lt;"&amp;Table8[[#This Row],[UnitPrice]])</f>
        <v>2</v>
      </c>
      <c r="L1298" s="80" t="str">
        <f>IF(Table8[[#This Row],[test]]&gt;0,"Ada vendor yang menjual produk dengan harga lebih murah","")</f>
        <v>Ada vendor yang menjual produk dengan harga lebih murah</v>
      </c>
    </row>
    <row r="1299" spans="1:12" x14ac:dyDescent="0.25">
      <c r="A1299" s="5">
        <v>865</v>
      </c>
      <c r="B1299" s="5">
        <v>1942</v>
      </c>
      <c r="C1299" s="10">
        <v>44097</v>
      </c>
      <c r="D1299" s="5">
        <v>550</v>
      </c>
      <c r="E1299" s="5">
        <v>507</v>
      </c>
      <c r="F1299" s="40">
        <v>22.165500000000002</v>
      </c>
      <c r="G1299" s="40">
        <v>12191.025</v>
      </c>
      <c r="H1299" t="str">
        <f>VLOOKUP(Table8[[#This Row],[Supplier]],Table37[[Vendor_ID]:[Reputation Test]],12,0)</f>
        <v>F</v>
      </c>
      <c r="I1299">
        <f>VLOOKUP(Table8[[#This Row],[PurchaseOrderID]],Purchase_Order!$A$2:$E$1228,5,0)</f>
        <v>1624</v>
      </c>
      <c r="K1299">
        <f>COUNTIFS(Table37[ProductID],Table8[[#This Row],[ProductID]],Table37[Reputation Test],Table8[[#This Row],[REPUTASI]],Table37[Price],"&lt;"&amp;Table8[[#This Row],[UnitPrice]])</f>
        <v>1</v>
      </c>
      <c r="L1299" s="80" t="str">
        <f>IF(Table8[[#This Row],[test]]&gt;0,"Ada vendor yang menjual produk dengan harga lebih murah","")</f>
        <v>Ada vendor yang menjual produk dengan harga lebih murah</v>
      </c>
    </row>
    <row r="1300" spans="1:12" x14ac:dyDescent="0.25">
      <c r="A1300" s="4">
        <v>865</v>
      </c>
      <c r="B1300" s="4">
        <v>1943</v>
      </c>
      <c r="C1300" s="11">
        <v>44097</v>
      </c>
      <c r="D1300" s="4">
        <v>550</v>
      </c>
      <c r="E1300" s="4">
        <v>508</v>
      </c>
      <c r="F1300" s="41">
        <v>29.284500000000001</v>
      </c>
      <c r="G1300" s="41">
        <v>16106.475</v>
      </c>
      <c r="H1300" t="str">
        <f>VLOOKUP(Table8[[#This Row],[Supplier]],Table37[[Vendor_ID]:[Reputation Test]],12,0)</f>
        <v>F</v>
      </c>
      <c r="I1300">
        <f>VLOOKUP(Table8[[#This Row],[PurchaseOrderID]],Purchase_Order!$A$2:$E$1228,5,0)</f>
        <v>1624</v>
      </c>
      <c r="K1300">
        <f>COUNTIFS(Table37[ProductID],Table8[[#This Row],[ProductID]],Table37[Reputation Test],Table8[[#This Row],[REPUTASI]],Table37[Price],"&lt;"&amp;Table8[[#This Row],[UnitPrice]])</f>
        <v>1</v>
      </c>
      <c r="L1300" s="80" t="str">
        <f>IF(Table8[[#This Row],[test]]&gt;0,"Ada vendor yang menjual produk dengan harga lebih murah","")</f>
        <v>Ada vendor yang menjual produk dengan harga lebih murah</v>
      </c>
    </row>
    <row r="1301" spans="1:12" x14ac:dyDescent="0.25">
      <c r="A1301" s="5">
        <v>866</v>
      </c>
      <c r="B1301" s="5">
        <v>1944</v>
      </c>
      <c r="C1301" s="10">
        <v>44097</v>
      </c>
      <c r="D1301" s="5">
        <v>3</v>
      </c>
      <c r="E1301" s="5">
        <v>491</v>
      </c>
      <c r="F1301" s="40">
        <v>19.9815</v>
      </c>
      <c r="G1301" s="40">
        <v>59.944499999999998</v>
      </c>
      <c r="H1301" t="str">
        <f>VLOOKUP(Table8[[#This Row],[Supplier]],Table37[[Vendor_ID]:[Reputation Test]],12,0)</f>
        <v>A</v>
      </c>
      <c r="I1301">
        <f>VLOOKUP(Table8[[#This Row],[PurchaseOrderID]],Purchase_Order!$A$2:$E$1228,5,0)</f>
        <v>1548</v>
      </c>
      <c r="K1301">
        <f>COUNTIFS(Table37[ProductID],Table8[[#This Row],[ProductID]],Table37[Reputation Test],Table8[[#This Row],[REPUTASI]],Table37[Price],"&lt;"&amp;Table8[[#This Row],[UnitPrice]])</f>
        <v>2</v>
      </c>
      <c r="L1301" s="80" t="str">
        <f>IF(Table8[[#This Row],[test]]&gt;0,"Ada vendor yang menjual produk dengan harga lebih murah","")</f>
        <v>Ada vendor yang menjual produk dengan harga lebih murah</v>
      </c>
    </row>
    <row r="1302" spans="1:12" x14ac:dyDescent="0.25">
      <c r="A1302" s="4">
        <v>867</v>
      </c>
      <c r="B1302" s="4">
        <v>1945</v>
      </c>
      <c r="C1302" s="11">
        <v>44097</v>
      </c>
      <c r="D1302" s="4">
        <v>3</v>
      </c>
      <c r="E1302" s="4">
        <v>343</v>
      </c>
      <c r="F1302" s="41">
        <v>43.344000000000001</v>
      </c>
      <c r="G1302" s="41">
        <v>130.03200000000001</v>
      </c>
      <c r="H1302" t="str">
        <f>VLOOKUP(Table8[[#This Row],[Supplier]],Table37[[Vendor_ID]:[Reputation Test]],12,0)</f>
        <v>A</v>
      </c>
      <c r="I1302">
        <f>VLOOKUP(Table8[[#This Row],[PurchaseOrderID]],Purchase_Order!$A$2:$E$1228,5,0)</f>
        <v>1598</v>
      </c>
      <c r="K1302">
        <f>COUNTIFS(Table37[ProductID],Table8[[#This Row],[ProductID]],Table37[Reputation Test],Table8[[#This Row],[REPUTASI]],Table37[Price],"&lt;"&amp;Table8[[#This Row],[UnitPrice]])</f>
        <v>1</v>
      </c>
      <c r="L1302" s="80" t="str">
        <f>IF(Table8[[#This Row],[test]]&gt;0,"Ada vendor yang menjual produk dengan harga lebih murah","")</f>
        <v>Ada vendor yang menjual produk dengan harga lebih murah</v>
      </c>
    </row>
    <row r="1303" spans="1:12" x14ac:dyDescent="0.25">
      <c r="A1303" s="5">
        <v>867</v>
      </c>
      <c r="B1303" s="5">
        <v>1946</v>
      </c>
      <c r="C1303" s="10">
        <v>44097</v>
      </c>
      <c r="D1303" s="5">
        <v>3</v>
      </c>
      <c r="E1303" s="5">
        <v>344</v>
      </c>
      <c r="F1303" s="40">
        <v>39.070500000000003</v>
      </c>
      <c r="G1303" s="40">
        <v>117.2115</v>
      </c>
      <c r="H1303" t="str">
        <f>VLOOKUP(Table8[[#This Row],[Supplier]],Table37[[Vendor_ID]:[Reputation Test]],12,0)</f>
        <v>A</v>
      </c>
      <c r="I1303">
        <f>VLOOKUP(Table8[[#This Row],[PurchaseOrderID]],Purchase_Order!$A$2:$E$1228,5,0)</f>
        <v>1598</v>
      </c>
      <c r="K1303">
        <f>COUNTIFS(Table37[ProductID],Table8[[#This Row],[ProductID]],Table37[Reputation Test],Table8[[#This Row],[REPUTASI]],Table37[Price],"&lt;"&amp;Table8[[#This Row],[UnitPrice]])</f>
        <v>1</v>
      </c>
      <c r="L1303" s="80" t="str">
        <f>IF(Table8[[#This Row],[test]]&gt;0,"Ada vendor yang menjual produk dengan harga lebih murah","")</f>
        <v>Ada vendor yang menjual produk dengan harga lebih murah</v>
      </c>
    </row>
    <row r="1304" spans="1:12" x14ac:dyDescent="0.25">
      <c r="A1304" s="4">
        <v>867</v>
      </c>
      <c r="B1304" s="4">
        <v>1947</v>
      </c>
      <c r="C1304" s="11">
        <v>44097</v>
      </c>
      <c r="D1304" s="4">
        <v>3</v>
      </c>
      <c r="E1304" s="4">
        <v>345</v>
      </c>
      <c r="F1304" s="41">
        <v>36.970500000000001</v>
      </c>
      <c r="G1304" s="41">
        <v>110.9115</v>
      </c>
      <c r="H1304" t="str">
        <f>VLOOKUP(Table8[[#This Row],[Supplier]],Table37[[Vendor_ID]:[Reputation Test]],12,0)</f>
        <v>A</v>
      </c>
      <c r="I1304">
        <f>VLOOKUP(Table8[[#This Row],[PurchaseOrderID]],Purchase_Order!$A$2:$E$1228,5,0)</f>
        <v>1598</v>
      </c>
      <c r="K1304">
        <f>COUNTIFS(Table37[ProductID],Table8[[#This Row],[ProductID]],Table37[Reputation Test],Table8[[#This Row],[REPUTASI]],Table37[Price],"&lt;"&amp;Table8[[#This Row],[UnitPrice]])</f>
        <v>1</v>
      </c>
      <c r="L1304" s="80" t="str">
        <f>IF(Table8[[#This Row],[test]]&gt;0,"Ada vendor yang menjual produk dengan harga lebih murah","")</f>
        <v>Ada vendor yang menjual produk dengan harga lebih murah</v>
      </c>
    </row>
    <row r="1305" spans="1:12" x14ac:dyDescent="0.25">
      <c r="A1305" s="5">
        <v>867</v>
      </c>
      <c r="B1305" s="5">
        <v>1948</v>
      </c>
      <c r="C1305" s="10">
        <v>44097</v>
      </c>
      <c r="D1305" s="5">
        <v>3</v>
      </c>
      <c r="E1305" s="5">
        <v>346</v>
      </c>
      <c r="F1305" s="40">
        <v>41.244</v>
      </c>
      <c r="G1305" s="40">
        <v>123.732</v>
      </c>
      <c r="H1305" t="str">
        <f>VLOOKUP(Table8[[#This Row],[Supplier]],Table37[[Vendor_ID]:[Reputation Test]],12,0)</f>
        <v>A</v>
      </c>
      <c r="I1305">
        <f>VLOOKUP(Table8[[#This Row],[PurchaseOrderID]],Purchase_Order!$A$2:$E$1228,5,0)</f>
        <v>1598</v>
      </c>
      <c r="K1305">
        <f>COUNTIFS(Table37[ProductID],Table8[[#This Row],[ProductID]],Table37[Reputation Test],Table8[[#This Row],[REPUTASI]],Table37[Price],"&lt;"&amp;Table8[[#This Row],[UnitPrice]])</f>
        <v>1</v>
      </c>
      <c r="L1305" s="80" t="str">
        <f>IF(Table8[[#This Row],[test]]&gt;0,"Ada vendor yang menjual produk dengan harga lebih murah","")</f>
        <v>Ada vendor yang menjual produk dengan harga lebih murah</v>
      </c>
    </row>
    <row r="1306" spans="1:12" x14ac:dyDescent="0.25">
      <c r="A1306" s="4">
        <v>867</v>
      </c>
      <c r="B1306" s="4">
        <v>1949</v>
      </c>
      <c r="C1306" s="11">
        <v>44097</v>
      </c>
      <c r="D1306" s="4">
        <v>3</v>
      </c>
      <c r="E1306" s="4">
        <v>347</v>
      </c>
      <c r="F1306" s="41">
        <v>36.970500000000001</v>
      </c>
      <c r="G1306" s="41">
        <v>110.9115</v>
      </c>
      <c r="H1306" t="str">
        <f>VLOOKUP(Table8[[#This Row],[Supplier]],Table37[[Vendor_ID]:[Reputation Test]],12,0)</f>
        <v>A</v>
      </c>
      <c r="I1306">
        <f>VLOOKUP(Table8[[#This Row],[PurchaseOrderID]],Purchase_Order!$A$2:$E$1228,5,0)</f>
        <v>1598</v>
      </c>
      <c r="K1306">
        <f>COUNTIFS(Table37[ProductID],Table8[[#This Row],[ProductID]],Table37[Reputation Test],Table8[[#This Row],[REPUTASI]],Table37[Price],"&lt;"&amp;Table8[[#This Row],[UnitPrice]])</f>
        <v>1</v>
      </c>
      <c r="L1306" s="80" t="str">
        <f>IF(Table8[[#This Row],[test]]&gt;0,"Ada vendor yang menjual produk dengan harga lebih murah","")</f>
        <v>Ada vendor yang menjual produk dengan harga lebih murah</v>
      </c>
    </row>
    <row r="1307" spans="1:12" x14ac:dyDescent="0.25">
      <c r="A1307" s="5">
        <v>867</v>
      </c>
      <c r="B1307" s="5">
        <v>1950</v>
      </c>
      <c r="C1307" s="10">
        <v>44097</v>
      </c>
      <c r="D1307" s="5">
        <v>3</v>
      </c>
      <c r="E1307" s="5">
        <v>348</v>
      </c>
      <c r="F1307" s="40">
        <v>34.8705</v>
      </c>
      <c r="G1307" s="40">
        <v>104.61150000000001</v>
      </c>
      <c r="H1307" t="str">
        <f>VLOOKUP(Table8[[#This Row],[Supplier]],Table37[[Vendor_ID]:[Reputation Test]],12,0)</f>
        <v>A</v>
      </c>
      <c r="I1307">
        <f>VLOOKUP(Table8[[#This Row],[PurchaseOrderID]],Purchase_Order!$A$2:$E$1228,5,0)</f>
        <v>1598</v>
      </c>
      <c r="K1307">
        <f>COUNTIFS(Table37[ProductID],Table8[[#This Row],[ProductID]],Table37[Reputation Test],Table8[[#This Row],[REPUTASI]],Table37[Price],"&lt;"&amp;Table8[[#This Row],[UnitPrice]])</f>
        <v>1</v>
      </c>
      <c r="L1307" s="80" t="str">
        <f>IF(Table8[[#This Row],[test]]&gt;0,"Ada vendor yang menjual produk dengan harga lebih murah","")</f>
        <v>Ada vendor yang menjual produk dengan harga lebih murah</v>
      </c>
    </row>
    <row r="1308" spans="1:12" x14ac:dyDescent="0.25">
      <c r="A1308" s="4">
        <v>868</v>
      </c>
      <c r="B1308" s="4">
        <v>1951</v>
      </c>
      <c r="C1308" s="11">
        <v>44097</v>
      </c>
      <c r="D1308" s="4">
        <v>550</v>
      </c>
      <c r="E1308" s="4">
        <v>935</v>
      </c>
      <c r="F1308" s="41">
        <v>31.4895</v>
      </c>
      <c r="G1308" s="41">
        <v>17319.224999999999</v>
      </c>
      <c r="H1308" t="str">
        <f>VLOOKUP(Table8[[#This Row],[Supplier]],Table37[[Vendor_ID]:[Reputation Test]],12,0)</f>
        <v>F</v>
      </c>
      <c r="I1308">
        <f>VLOOKUP(Table8[[#This Row],[PurchaseOrderID]],Purchase_Order!$A$2:$E$1228,5,0)</f>
        <v>1658</v>
      </c>
      <c r="K1308">
        <f>COUNTIFS(Table37[ProductID],Table8[[#This Row],[ProductID]],Table37[Reputation Test],Table8[[#This Row],[REPUTASI]],Table37[Price],"&lt;"&amp;Table8[[#This Row],[UnitPrice]])</f>
        <v>2</v>
      </c>
      <c r="L1308" s="80" t="str">
        <f>IF(Table8[[#This Row],[test]]&gt;0,"Ada vendor yang menjual produk dengan harga lebih murah","")</f>
        <v>Ada vendor yang menjual produk dengan harga lebih murah</v>
      </c>
    </row>
    <row r="1309" spans="1:12" x14ac:dyDescent="0.25">
      <c r="A1309" s="5">
        <v>868</v>
      </c>
      <c r="B1309" s="5">
        <v>1952</v>
      </c>
      <c r="C1309" s="10">
        <v>44097</v>
      </c>
      <c r="D1309" s="5">
        <v>550</v>
      </c>
      <c r="E1309" s="5">
        <v>936</v>
      </c>
      <c r="F1309" s="40">
        <v>48.289499999999997</v>
      </c>
      <c r="G1309" s="40">
        <v>26559.224999999999</v>
      </c>
      <c r="H1309" t="str">
        <f>VLOOKUP(Table8[[#This Row],[Supplier]],Table37[[Vendor_ID]:[Reputation Test]],12,0)</f>
        <v>F</v>
      </c>
      <c r="I1309">
        <f>VLOOKUP(Table8[[#This Row],[PurchaseOrderID]],Purchase_Order!$A$2:$E$1228,5,0)</f>
        <v>1658</v>
      </c>
      <c r="K1309">
        <f>COUNTIFS(Table37[ProductID],Table8[[#This Row],[ProductID]],Table37[Reputation Test],Table8[[#This Row],[REPUTASI]],Table37[Price],"&lt;"&amp;Table8[[#This Row],[UnitPrice]])</f>
        <v>2</v>
      </c>
      <c r="L1309" s="80" t="str">
        <f>IF(Table8[[#This Row],[test]]&gt;0,"Ada vendor yang menjual produk dengan harga lebih murah","")</f>
        <v>Ada vendor yang menjual produk dengan harga lebih murah</v>
      </c>
    </row>
    <row r="1310" spans="1:12" x14ac:dyDescent="0.25">
      <c r="A1310" s="4">
        <v>869</v>
      </c>
      <c r="B1310" s="4">
        <v>1953</v>
      </c>
      <c r="C1310" s="11">
        <v>44097</v>
      </c>
      <c r="D1310" s="4">
        <v>3</v>
      </c>
      <c r="E1310" s="4">
        <v>392</v>
      </c>
      <c r="F1310" s="41">
        <v>41.244</v>
      </c>
      <c r="G1310" s="41">
        <v>123.732</v>
      </c>
      <c r="H1310" t="str">
        <f>VLOOKUP(Table8[[#This Row],[Supplier]],Table37[[Vendor_ID]:[Reputation Test]],12,0)</f>
        <v>A</v>
      </c>
      <c r="I1310">
        <f>VLOOKUP(Table8[[#This Row],[PurchaseOrderID]],Purchase_Order!$A$2:$E$1228,5,0)</f>
        <v>1536</v>
      </c>
      <c r="K1310">
        <f>COUNTIFS(Table37[ProductID],Table8[[#This Row],[ProductID]],Table37[Reputation Test],Table8[[#This Row],[REPUTASI]],Table37[Price],"&lt;"&amp;Table8[[#This Row],[UnitPrice]])</f>
        <v>1</v>
      </c>
      <c r="L1310" s="80" t="str">
        <f>IF(Table8[[#This Row],[test]]&gt;0,"Ada vendor yang menjual produk dengan harga lebih murah","")</f>
        <v>Ada vendor yang menjual produk dengan harga lebih murah</v>
      </c>
    </row>
    <row r="1311" spans="1:12" x14ac:dyDescent="0.25">
      <c r="A1311" s="5">
        <v>869</v>
      </c>
      <c r="B1311" s="5">
        <v>1954</v>
      </c>
      <c r="C1311" s="10">
        <v>44097</v>
      </c>
      <c r="D1311" s="5">
        <v>3</v>
      </c>
      <c r="E1311" s="5">
        <v>393</v>
      </c>
      <c r="F1311" s="40">
        <v>36.970500000000001</v>
      </c>
      <c r="G1311" s="40">
        <v>110.9115</v>
      </c>
      <c r="H1311" t="str">
        <f>VLOOKUP(Table8[[#This Row],[Supplier]],Table37[[Vendor_ID]:[Reputation Test]],12,0)</f>
        <v>A</v>
      </c>
      <c r="I1311">
        <f>VLOOKUP(Table8[[#This Row],[PurchaseOrderID]],Purchase_Order!$A$2:$E$1228,5,0)</f>
        <v>1536</v>
      </c>
      <c r="K1311">
        <f>COUNTIFS(Table37[ProductID],Table8[[#This Row],[ProductID]],Table37[Reputation Test],Table8[[#This Row],[REPUTASI]],Table37[Price],"&lt;"&amp;Table8[[#This Row],[UnitPrice]])</f>
        <v>1</v>
      </c>
      <c r="L1311" s="80" t="str">
        <f>IF(Table8[[#This Row],[test]]&gt;0,"Ada vendor yang menjual produk dengan harga lebih murah","")</f>
        <v>Ada vendor yang menjual produk dengan harga lebih murah</v>
      </c>
    </row>
    <row r="1312" spans="1:12" x14ac:dyDescent="0.25">
      <c r="A1312" s="4">
        <v>869</v>
      </c>
      <c r="B1312" s="4">
        <v>1955</v>
      </c>
      <c r="C1312" s="11">
        <v>44097</v>
      </c>
      <c r="D1312" s="4">
        <v>3</v>
      </c>
      <c r="E1312" s="4">
        <v>394</v>
      </c>
      <c r="F1312" s="41">
        <v>43.218000000000004</v>
      </c>
      <c r="G1312" s="41">
        <v>129.654</v>
      </c>
      <c r="H1312" t="str">
        <f>VLOOKUP(Table8[[#This Row],[Supplier]],Table37[[Vendor_ID]:[Reputation Test]],12,0)</f>
        <v>A</v>
      </c>
      <c r="I1312">
        <f>VLOOKUP(Table8[[#This Row],[PurchaseOrderID]],Purchase_Order!$A$2:$E$1228,5,0)</f>
        <v>1536</v>
      </c>
      <c r="K1312">
        <f>COUNTIFS(Table37[ProductID],Table8[[#This Row],[ProductID]],Table37[Reputation Test],Table8[[#This Row],[REPUTASI]],Table37[Price],"&lt;"&amp;Table8[[#This Row],[UnitPrice]])</f>
        <v>1</v>
      </c>
      <c r="L1312" s="80" t="str">
        <f>IF(Table8[[#This Row],[test]]&gt;0,"Ada vendor yang menjual produk dengan harga lebih murah","")</f>
        <v>Ada vendor yang menjual produk dengan harga lebih murah</v>
      </c>
    </row>
    <row r="1313" spans="1:12" x14ac:dyDescent="0.25">
      <c r="A1313" s="5">
        <v>869</v>
      </c>
      <c r="B1313" s="5">
        <v>1956</v>
      </c>
      <c r="C1313" s="10">
        <v>44097</v>
      </c>
      <c r="D1313" s="5">
        <v>3</v>
      </c>
      <c r="E1313" s="5">
        <v>395</v>
      </c>
      <c r="F1313" s="40">
        <v>47.491500000000002</v>
      </c>
      <c r="G1313" s="40">
        <v>142.47450000000001</v>
      </c>
      <c r="H1313" t="str">
        <f>VLOOKUP(Table8[[#This Row],[Supplier]],Table37[[Vendor_ID]:[Reputation Test]],12,0)</f>
        <v>A</v>
      </c>
      <c r="I1313">
        <f>VLOOKUP(Table8[[#This Row],[PurchaseOrderID]],Purchase_Order!$A$2:$E$1228,5,0)</f>
        <v>1536</v>
      </c>
      <c r="K1313">
        <f>COUNTIFS(Table37[ProductID],Table8[[#This Row],[ProductID]],Table37[Reputation Test],Table8[[#This Row],[REPUTASI]],Table37[Price],"&lt;"&amp;Table8[[#This Row],[UnitPrice]])</f>
        <v>1</v>
      </c>
      <c r="L1313" s="80" t="str">
        <f>IF(Table8[[#This Row],[test]]&gt;0,"Ada vendor yang menjual produk dengan harga lebih murah","")</f>
        <v>Ada vendor yang menjual produk dengan harga lebih murah</v>
      </c>
    </row>
    <row r="1314" spans="1:12" x14ac:dyDescent="0.25">
      <c r="A1314" s="4">
        <v>869</v>
      </c>
      <c r="B1314" s="4">
        <v>1957</v>
      </c>
      <c r="C1314" s="11">
        <v>44097</v>
      </c>
      <c r="D1314" s="4">
        <v>3</v>
      </c>
      <c r="E1314" s="4">
        <v>396</v>
      </c>
      <c r="F1314" s="41">
        <v>43.270499999999998</v>
      </c>
      <c r="G1314" s="41">
        <v>129.8115</v>
      </c>
      <c r="H1314" t="str">
        <f>VLOOKUP(Table8[[#This Row],[Supplier]],Table37[[Vendor_ID]:[Reputation Test]],12,0)</f>
        <v>A</v>
      </c>
      <c r="I1314">
        <f>VLOOKUP(Table8[[#This Row],[PurchaseOrderID]],Purchase_Order!$A$2:$E$1228,5,0)</f>
        <v>1536</v>
      </c>
      <c r="K1314">
        <f>COUNTIFS(Table37[ProductID],Table8[[#This Row],[ProductID]],Table37[Reputation Test],Table8[[#This Row],[REPUTASI]],Table37[Price],"&lt;"&amp;Table8[[#This Row],[UnitPrice]])</f>
        <v>1</v>
      </c>
      <c r="L1314" s="80" t="str">
        <f>IF(Table8[[#This Row],[test]]&gt;0,"Ada vendor yang menjual produk dengan harga lebih murah","")</f>
        <v>Ada vendor yang menjual produk dengan harga lebih murah</v>
      </c>
    </row>
    <row r="1315" spans="1:12" x14ac:dyDescent="0.25">
      <c r="A1315" s="5">
        <v>870</v>
      </c>
      <c r="B1315" s="5">
        <v>1958</v>
      </c>
      <c r="C1315" s="10">
        <v>44097</v>
      </c>
      <c r="D1315" s="5">
        <v>550</v>
      </c>
      <c r="E1315" s="5">
        <v>482</v>
      </c>
      <c r="F1315" s="40">
        <v>8.7569999999999997</v>
      </c>
      <c r="G1315" s="40">
        <v>4816.3500000000004</v>
      </c>
      <c r="H1315" t="str">
        <f>VLOOKUP(Table8[[#This Row],[Supplier]],Table37[[Vendor_ID]:[Reputation Test]],12,0)</f>
        <v>F</v>
      </c>
      <c r="I1315">
        <f>VLOOKUP(Table8[[#This Row],[PurchaseOrderID]],Purchase_Order!$A$2:$E$1228,5,0)</f>
        <v>1568</v>
      </c>
      <c r="K1315">
        <f>COUNTIFS(Table37[ProductID],Table8[[#This Row],[ProductID]],Table37[Reputation Test],Table8[[#This Row],[REPUTASI]],Table37[Price],"&lt;"&amp;Table8[[#This Row],[UnitPrice]])</f>
        <v>1</v>
      </c>
      <c r="L1315" s="80" t="str">
        <f>IF(Table8[[#This Row],[test]]&gt;0,"Ada vendor yang menjual produk dengan harga lebih murah","")</f>
        <v>Ada vendor yang menjual produk dengan harga lebih murah</v>
      </c>
    </row>
    <row r="1316" spans="1:12" x14ac:dyDescent="0.25">
      <c r="A1316" s="4">
        <v>870</v>
      </c>
      <c r="B1316" s="4">
        <v>1959</v>
      </c>
      <c r="C1316" s="11">
        <v>44097</v>
      </c>
      <c r="D1316" s="4">
        <v>550</v>
      </c>
      <c r="E1316" s="4">
        <v>483</v>
      </c>
      <c r="F1316" s="41">
        <v>9.6914999999999996</v>
      </c>
      <c r="G1316" s="41">
        <v>5330.3249999999998</v>
      </c>
      <c r="H1316" t="str">
        <f>VLOOKUP(Table8[[#This Row],[Supplier]],Table37[[Vendor_ID]:[Reputation Test]],12,0)</f>
        <v>F</v>
      </c>
      <c r="I1316">
        <f>VLOOKUP(Table8[[#This Row],[PurchaseOrderID]],Purchase_Order!$A$2:$E$1228,5,0)</f>
        <v>1568</v>
      </c>
      <c r="K1316">
        <f>COUNTIFS(Table37[ProductID],Table8[[#This Row],[ProductID]],Table37[Reputation Test],Table8[[#This Row],[REPUTASI]],Table37[Price],"&lt;"&amp;Table8[[#This Row],[UnitPrice]])</f>
        <v>1</v>
      </c>
      <c r="L1316" s="80" t="str">
        <f>IF(Table8[[#This Row],[test]]&gt;0,"Ada vendor yang menjual produk dengan harga lebih murah","")</f>
        <v>Ada vendor yang menjual produk dengan harga lebih murah</v>
      </c>
    </row>
    <row r="1317" spans="1:12" x14ac:dyDescent="0.25">
      <c r="A1317" s="5">
        <v>870</v>
      </c>
      <c r="B1317" s="5">
        <v>1960</v>
      </c>
      <c r="C1317" s="10">
        <v>44097</v>
      </c>
      <c r="D1317" s="5">
        <v>550</v>
      </c>
      <c r="E1317" s="5">
        <v>484</v>
      </c>
      <c r="F1317" s="40">
        <v>6.8775000000000004</v>
      </c>
      <c r="G1317" s="40">
        <v>3782.625</v>
      </c>
      <c r="H1317" t="str">
        <f>VLOOKUP(Table8[[#This Row],[Supplier]],Table37[[Vendor_ID]:[Reputation Test]],12,0)</f>
        <v>F</v>
      </c>
      <c r="I1317">
        <f>VLOOKUP(Table8[[#This Row],[PurchaseOrderID]],Purchase_Order!$A$2:$E$1228,5,0)</f>
        <v>1568</v>
      </c>
      <c r="K1317">
        <f>COUNTIFS(Table37[ProductID],Table8[[#This Row],[ProductID]],Table37[Reputation Test],Table8[[#This Row],[REPUTASI]],Table37[Price],"&lt;"&amp;Table8[[#This Row],[UnitPrice]])</f>
        <v>1</v>
      </c>
      <c r="L1317" s="80" t="str">
        <f>IF(Table8[[#This Row],[test]]&gt;0,"Ada vendor yang menjual produk dengan harga lebih murah","")</f>
        <v>Ada vendor yang menjual produk dengan harga lebih murah</v>
      </c>
    </row>
    <row r="1318" spans="1:12" x14ac:dyDescent="0.25">
      <c r="A1318" s="4">
        <v>871</v>
      </c>
      <c r="B1318" s="4">
        <v>1961</v>
      </c>
      <c r="C1318" s="11">
        <v>44097</v>
      </c>
      <c r="D1318" s="4">
        <v>3</v>
      </c>
      <c r="E1318" s="4">
        <v>402</v>
      </c>
      <c r="F1318" s="41">
        <v>47.470500000000001</v>
      </c>
      <c r="G1318" s="41">
        <v>142.41149999999999</v>
      </c>
      <c r="H1318" t="str">
        <f>VLOOKUP(Table8[[#This Row],[Supplier]],Table37[[Vendor_ID]:[Reputation Test]],12,0)</f>
        <v>A</v>
      </c>
      <c r="I1318">
        <f>VLOOKUP(Table8[[#This Row],[PurchaseOrderID]],Purchase_Order!$A$2:$E$1228,5,0)</f>
        <v>1648</v>
      </c>
      <c r="K1318">
        <f>COUNTIFS(Table37[ProductID],Table8[[#This Row],[ProductID]],Table37[Reputation Test],Table8[[#This Row],[REPUTASI]],Table37[Price],"&lt;"&amp;Table8[[#This Row],[UnitPrice]])</f>
        <v>1</v>
      </c>
      <c r="L1318" s="80" t="str">
        <f>IF(Table8[[#This Row],[test]]&gt;0,"Ada vendor yang menjual produk dengan harga lebih murah","")</f>
        <v>Ada vendor yang menjual produk dengan harga lebih murah</v>
      </c>
    </row>
    <row r="1319" spans="1:12" x14ac:dyDescent="0.25">
      <c r="A1319" s="5">
        <v>872</v>
      </c>
      <c r="B1319" s="5">
        <v>1962</v>
      </c>
      <c r="C1319" s="10">
        <v>44097</v>
      </c>
      <c r="D1319" s="5">
        <v>550</v>
      </c>
      <c r="E1319" s="5">
        <v>510</v>
      </c>
      <c r="F1319" s="40">
        <v>23.079000000000001</v>
      </c>
      <c r="G1319" s="40">
        <v>12693.45</v>
      </c>
      <c r="H1319" t="str">
        <f>VLOOKUP(Table8[[#This Row],[Supplier]],Table37[[Vendor_ID]:[Reputation Test]],12,0)</f>
        <v>B</v>
      </c>
      <c r="I1319">
        <f>VLOOKUP(Table8[[#This Row],[PurchaseOrderID]],Purchase_Order!$A$2:$E$1228,5,0)</f>
        <v>1646</v>
      </c>
      <c r="K1319">
        <f>COUNTIFS(Table37[ProductID],Table8[[#This Row],[ProductID]],Table37[Reputation Test],Table8[[#This Row],[REPUTASI]],Table37[Price],"&lt;"&amp;Table8[[#This Row],[UnitPrice]])</f>
        <v>1</v>
      </c>
      <c r="L1319" s="80" t="str">
        <f>IF(Table8[[#This Row],[test]]&gt;0,"Ada vendor yang menjual produk dengan harga lebih murah","")</f>
        <v>Ada vendor yang menjual produk dengan harga lebih murah</v>
      </c>
    </row>
    <row r="1320" spans="1:12" x14ac:dyDescent="0.25">
      <c r="A1320" s="4">
        <v>872</v>
      </c>
      <c r="B1320" s="4">
        <v>1963</v>
      </c>
      <c r="C1320" s="11">
        <v>44097</v>
      </c>
      <c r="D1320" s="4">
        <v>550</v>
      </c>
      <c r="E1320" s="4">
        <v>511</v>
      </c>
      <c r="F1320" s="41">
        <v>29.274000000000001</v>
      </c>
      <c r="G1320" s="41">
        <v>16100.7</v>
      </c>
      <c r="H1320" t="str">
        <f>VLOOKUP(Table8[[#This Row],[Supplier]],Table37[[Vendor_ID]:[Reputation Test]],12,0)</f>
        <v>B</v>
      </c>
      <c r="I1320">
        <f>VLOOKUP(Table8[[#This Row],[PurchaseOrderID]],Purchase_Order!$A$2:$E$1228,5,0)</f>
        <v>1646</v>
      </c>
      <c r="K1320">
        <f>COUNTIFS(Table37[ProductID],Table8[[#This Row],[ProductID]],Table37[Reputation Test],Table8[[#This Row],[REPUTASI]],Table37[Price],"&lt;"&amp;Table8[[#This Row],[UnitPrice]])</f>
        <v>1</v>
      </c>
      <c r="L1320" s="80" t="str">
        <f>IF(Table8[[#This Row],[test]]&gt;0,"Ada vendor yang menjual produk dengan harga lebih murah","")</f>
        <v>Ada vendor yang menjual produk dengan harga lebih murah</v>
      </c>
    </row>
    <row r="1321" spans="1:12" x14ac:dyDescent="0.25">
      <c r="A1321" s="5">
        <v>873</v>
      </c>
      <c r="B1321" s="5">
        <v>1964</v>
      </c>
      <c r="C1321" s="10">
        <v>44098</v>
      </c>
      <c r="D1321" s="5">
        <v>3</v>
      </c>
      <c r="E1321" s="5">
        <v>406</v>
      </c>
      <c r="F1321" s="40">
        <v>43.270499999999998</v>
      </c>
      <c r="G1321" s="40">
        <v>129.8115</v>
      </c>
      <c r="H1321" t="str">
        <f>VLOOKUP(Table8[[#This Row],[Supplier]],Table37[[Vendor_ID]:[Reputation Test]],12,0)</f>
        <v>F</v>
      </c>
      <c r="I1321">
        <f>VLOOKUP(Table8[[#This Row],[PurchaseOrderID]],Purchase_Order!$A$2:$E$1228,5,0)</f>
        <v>1672</v>
      </c>
      <c r="K1321">
        <f>COUNTIFS(Table37[ProductID],Table8[[#This Row],[ProductID]],Table37[Reputation Test],Table8[[#This Row],[REPUTASI]],Table37[Price],"&lt;"&amp;Table8[[#This Row],[UnitPrice]])</f>
        <v>1</v>
      </c>
      <c r="L1321" s="80" t="str">
        <f>IF(Table8[[#This Row],[test]]&gt;0,"Ada vendor yang menjual produk dengan harga lebih murah","")</f>
        <v>Ada vendor yang menjual produk dengan harga lebih murah</v>
      </c>
    </row>
    <row r="1322" spans="1:12" x14ac:dyDescent="0.25">
      <c r="A1322" s="4">
        <v>873</v>
      </c>
      <c r="B1322" s="4">
        <v>1965</v>
      </c>
      <c r="C1322" s="11">
        <v>44098</v>
      </c>
      <c r="D1322" s="4">
        <v>3</v>
      </c>
      <c r="E1322" s="4">
        <v>407</v>
      </c>
      <c r="F1322" s="41">
        <v>47.543999999999997</v>
      </c>
      <c r="G1322" s="41">
        <v>142.63200000000001</v>
      </c>
      <c r="H1322" t="str">
        <f>VLOOKUP(Table8[[#This Row],[Supplier]],Table37[[Vendor_ID]:[Reputation Test]],12,0)</f>
        <v>F</v>
      </c>
      <c r="I1322">
        <f>VLOOKUP(Table8[[#This Row],[PurchaseOrderID]],Purchase_Order!$A$2:$E$1228,5,0)</f>
        <v>1672</v>
      </c>
      <c r="K1322">
        <f>COUNTIFS(Table37[ProductID],Table8[[#This Row],[ProductID]],Table37[Reputation Test],Table8[[#This Row],[REPUTASI]],Table37[Price],"&lt;"&amp;Table8[[#This Row],[UnitPrice]])</f>
        <v>1</v>
      </c>
      <c r="L1322" s="80" t="str">
        <f>IF(Table8[[#This Row],[test]]&gt;0,"Ada vendor yang menjual produk dengan harga lebih murah","")</f>
        <v>Ada vendor yang menjual produk dengan harga lebih murah</v>
      </c>
    </row>
    <row r="1323" spans="1:12" x14ac:dyDescent="0.25">
      <c r="A1323" s="5">
        <v>873</v>
      </c>
      <c r="B1323" s="5">
        <v>1966</v>
      </c>
      <c r="C1323" s="10">
        <v>44098</v>
      </c>
      <c r="D1323" s="5">
        <v>3</v>
      </c>
      <c r="E1323" s="5">
        <v>408</v>
      </c>
      <c r="F1323" s="40">
        <v>43.270499999999998</v>
      </c>
      <c r="G1323" s="40">
        <v>129.8115</v>
      </c>
      <c r="H1323" t="str">
        <f>VLOOKUP(Table8[[#This Row],[Supplier]],Table37[[Vendor_ID]:[Reputation Test]],12,0)</f>
        <v>F</v>
      </c>
      <c r="I1323">
        <f>VLOOKUP(Table8[[#This Row],[PurchaseOrderID]],Purchase_Order!$A$2:$E$1228,5,0)</f>
        <v>1672</v>
      </c>
      <c r="K1323">
        <f>COUNTIFS(Table37[ProductID],Table8[[#This Row],[ProductID]],Table37[Reputation Test],Table8[[#This Row],[REPUTASI]],Table37[Price],"&lt;"&amp;Table8[[#This Row],[UnitPrice]])</f>
        <v>1</v>
      </c>
      <c r="L1323" s="80" t="str">
        <f>IF(Table8[[#This Row],[test]]&gt;0,"Ada vendor yang menjual produk dengan harga lebih murah","")</f>
        <v>Ada vendor yang menjual produk dengan harga lebih murah</v>
      </c>
    </row>
    <row r="1324" spans="1:12" x14ac:dyDescent="0.25">
      <c r="A1324" s="4">
        <v>874</v>
      </c>
      <c r="B1324" s="4">
        <v>1967</v>
      </c>
      <c r="C1324" s="11">
        <v>44098</v>
      </c>
      <c r="D1324" s="4">
        <v>550</v>
      </c>
      <c r="E1324" s="4">
        <v>525</v>
      </c>
      <c r="F1324" s="41">
        <v>2.3205</v>
      </c>
      <c r="G1324" s="41">
        <v>1276.2750000000001</v>
      </c>
      <c r="H1324" t="str">
        <f>VLOOKUP(Table8[[#This Row],[Supplier]],Table37[[Vendor_ID]:[Reputation Test]],12,0)</f>
        <v>B</v>
      </c>
      <c r="I1324">
        <f>VLOOKUP(Table8[[#This Row],[PurchaseOrderID]],Purchase_Order!$A$2:$E$1228,5,0)</f>
        <v>1600</v>
      </c>
      <c r="K1324">
        <f>COUNTIFS(Table37[ProductID],Table8[[#This Row],[ProductID]],Table37[Reputation Test],Table8[[#This Row],[REPUTASI]],Table37[Price],"&lt;"&amp;Table8[[#This Row],[UnitPrice]])</f>
        <v>1</v>
      </c>
      <c r="L1324" s="80" t="str">
        <f>IF(Table8[[#This Row],[test]]&gt;0,"Ada vendor yang menjual produk dengan harga lebih murah","")</f>
        <v>Ada vendor yang menjual produk dengan harga lebih murah</v>
      </c>
    </row>
    <row r="1325" spans="1:12" x14ac:dyDescent="0.25">
      <c r="A1325" s="5">
        <v>875</v>
      </c>
      <c r="B1325" s="5">
        <v>1968</v>
      </c>
      <c r="C1325" s="10">
        <v>44098</v>
      </c>
      <c r="D1325" s="5">
        <v>550</v>
      </c>
      <c r="E1325" s="5">
        <v>526</v>
      </c>
      <c r="F1325" s="40">
        <v>3.6435</v>
      </c>
      <c r="G1325" s="40">
        <v>2003.925</v>
      </c>
      <c r="H1325" t="str">
        <f>VLOOKUP(Table8[[#This Row],[Supplier]],Table37[[Vendor_ID]:[Reputation Test]],12,0)</f>
        <v>B</v>
      </c>
      <c r="I1325">
        <f>VLOOKUP(Table8[[#This Row],[PurchaseOrderID]],Purchase_Order!$A$2:$E$1228,5,0)</f>
        <v>1522</v>
      </c>
      <c r="K1325">
        <f>COUNTIFS(Table37[ProductID],Table8[[#This Row],[ProductID]],Table37[Reputation Test],Table8[[#This Row],[REPUTASI]],Table37[Price],"&lt;"&amp;Table8[[#This Row],[UnitPrice]])</f>
        <v>1</v>
      </c>
      <c r="L1325" s="80" t="str">
        <f>IF(Table8[[#This Row],[test]]&gt;0,"Ada vendor yang menjual produk dengan harga lebih murah","")</f>
        <v>Ada vendor yang menjual produk dengan harga lebih murah</v>
      </c>
    </row>
    <row r="1326" spans="1:12" x14ac:dyDescent="0.25">
      <c r="A1326" s="4">
        <v>876</v>
      </c>
      <c r="B1326" s="4">
        <v>1969</v>
      </c>
      <c r="C1326" s="11">
        <v>44098</v>
      </c>
      <c r="D1326" s="4">
        <v>550</v>
      </c>
      <c r="E1326" s="4">
        <v>908</v>
      </c>
      <c r="F1326" s="41">
        <v>21.0945</v>
      </c>
      <c r="G1326" s="41">
        <v>11601.975</v>
      </c>
      <c r="H1326" t="str">
        <f>VLOOKUP(Table8[[#This Row],[Supplier]],Table37[[Vendor_ID]:[Reputation Test]],12,0)</f>
        <v>F</v>
      </c>
      <c r="I1326">
        <f>VLOOKUP(Table8[[#This Row],[PurchaseOrderID]],Purchase_Order!$A$2:$E$1228,5,0)</f>
        <v>1570</v>
      </c>
      <c r="K1326">
        <f>COUNTIFS(Table37[ProductID],Table8[[#This Row],[ProductID]],Table37[Reputation Test],Table8[[#This Row],[REPUTASI]],Table37[Price],"&lt;"&amp;Table8[[#This Row],[UnitPrice]])</f>
        <v>2</v>
      </c>
      <c r="L1326" s="80" t="str">
        <f>IF(Table8[[#This Row],[test]]&gt;0,"Ada vendor yang menjual produk dengan harga lebih murah","")</f>
        <v>Ada vendor yang menjual produk dengan harga lebih murah</v>
      </c>
    </row>
    <row r="1327" spans="1:12" x14ac:dyDescent="0.25">
      <c r="A1327" s="5">
        <v>876</v>
      </c>
      <c r="B1327" s="5">
        <v>1970</v>
      </c>
      <c r="C1327" s="10">
        <v>44098</v>
      </c>
      <c r="D1327" s="5">
        <v>550</v>
      </c>
      <c r="E1327" s="5">
        <v>909</v>
      </c>
      <c r="F1327" s="40">
        <v>30.439499999999999</v>
      </c>
      <c r="G1327" s="40">
        <v>16741.724999999999</v>
      </c>
      <c r="H1327" t="str">
        <f>VLOOKUP(Table8[[#This Row],[Supplier]],Table37[[Vendor_ID]:[Reputation Test]],12,0)</f>
        <v>F</v>
      </c>
      <c r="I1327">
        <f>VLOOKUP(Table8[[#This Row],[PurchaseOrderID]],Purchase_Order!$A$2:$E$1228,5,0)</f>
        <v>1570</v>
      </c>
      <c r="K1327">
        <f>COUNTIFS(Table37[ProductID],Table8[[#This Row],[ProductID]],Table37[Reputation Test],Table8[[#This Row],[REPUTASI]],Table37[Price],"&lt;"&amp;Table8[[#This Row],[UnitPrice]])</f>
        <v>2</v>
      </c>
      <c r="L1327" s="80" t="str">
        <f>IF(Table8[[#This Row],[test]]&gt;0,"Ada vendor yang menjual produk dengan harga lebih murah","")</f>
        <v>Ada vendor yang menjual produk dengan harga lebih murah</v>
      </c>
    </row>
    <row r="1328" spans="1:12" x14ac:dyDescent="0.25">
      <c r="A1328" s="4">
        <v>876</v>
      </c>
      <c r="B1328" s="4">
        <v>1971</v>
      </c>
      <c r="C1328" s="11">
        <v>44098</v>
      </c>
      <c r="D1328" s="4">
        <v>550</v>
      </c>
      <c r="E1328" s="4">
        <v>913</v>
      </c>
      <c r="F1328" s="41">
        <v>40.939500000000002</v>
      </c>
      <c r="G1328" s="41">
        <v>22516.724999999999</v>
      </c>
      <c r="H1328" t="str">
        <f>VLOOKUP(Table8[[#This Row],[Supplier]],Table37[[Vendor_ID]:[Reputation Test]],12,0)</f>
        <v>F</v>
      </c>
      <c r="I1328">
        <f>VLOOKUP(Table8[[#This Row],[PurchaseOrderID]],Purchase_Order!$A$2:$E$1228,5,0)</f>
        <v>1570</v>
      </c>
      <c r="K1328">
        <f>COUNTIFS(Table37[ProductID],Table8[[#This Row],[ProductID]],Table37[Reputation Test],Table8[[#This Row],[REPUTASI]],Table37[Price],"&lt;"&amp;Table8[[#This Row],[UnitPrice]])</f>
        <v>2</v>
      </c>
      <c r="L1328" s="80" t="str">
        <f>IF(Table8[[#This Row],[test]]&gt;0,"Ada vendor yang menjual produk dengan harga lebih murah","")</f>
        <v>Ada vendor yang menjual produk dengan harga lebih murah</v>
      </c>
    </row>
    <row r="1329" spans="1:12" x14ac:dyDescent="0.25">
      <c r="A1329" s="5">
        <v>877</v>
      </c>
      <c r="B1329" s="5">
        <v>1972</v>
      </c>
      <c r="C1329" s="10">
        <v>44098</v>
      </c>
      <c r="D1329" s="5">
        <v>60</v>
      </c>
      <c r="E1329" s="5">
        <v>356</v>
      </c>
      <c r="F1329" s="40">
        <v>3.6015000000000001</v>
      </c>
      <c r="G1329" s="40">
        <v>216.09</v>
      </c>
      <c r="H1329" t="str">
        <f>VLOOKUP(Table8[[#This Row],[Supplier]],Table37[[Vendor_ID]:[Reputation Test]],12,0)</f>
        <v>F</v>
      </c>
      <c r="I1329">
        <f>VLOOKUP(Table8[[#This Row],[PurchaseOrderID]],Purchase_Order!$A$2:$E$1228,5,0)</f>
        <v>1516</v>
      </c>
      <c r="K1329">
        <f>COUNTIFS(Table37[ProductID],Table8[[#This Row],[ProductID]],Table37[Reputation Test],Table8[[#This Row],[REPUTASI]],Table37[Price],"&lt;"&amp;Table8[[#This Row],[UnitPrice]])</f>
        <v>2</v>
      </c>
      <c r="L1329" s="80" t="str">
        <f>IF(Table8[[#This Row],[test]]&gt;0,"Ada vendor yang menjual produk dengan harga lebih murah","")</f>
        <v>Ada vendor yang menjual produk dengan harga lebih murah</v>
      </c>
    </row>
    <row r="1330" spans="1:12" x14ac:dyDescent="0.25">
      <c r="A1330" s="4">
        <v>877</v>
      </c>
      <c r="B1330" s="4">
        <v>1973</v>
      </c>
      <c r="C1330" s="11">
        <v>44098</v>
      </c>
      <c r="D1330" s="4">
        <v>60</v>
      </c>
      <c r="E1330" s="4">
        <v>357</v>
      </c>
      <c r="F1330" s="41">
        <v>3.9794999999999998</v>
      </c>
      <c r="G1330" s="41">
        <v>238.77</v>
      </c>
      <c r="H1330" t="str">
        <f>VLOOKUP(Table8[[#This Row],[Supplier]],Table37[[Vendor_ID]:[Reputation Test]],12,0)</f>
        <v>F</v>
      </c>
      <c r="I1330">
        <f>VLOOKUP(Table8[[#This Row],[PurchaseOrderID]],Purchase_Order!$A$2:$E$1228,5,0)</f>
        <v>1516</v>
      </c>
      <c r="K1330">
        <f>COUNTIFS(Table37[ProductID],Table8[[#This Row],[ProductID]],Table37[Reputation Test],Table8[[#This Row],[REPUTASI]],Table37[Price],"&lt;"&amp;Table8[[#This Row],[UnitPrice]])</f>
        <v>1</v>
      </c>
      <c r="L1330" s="80" t="str">
        <f>IF(Table8[[#This Row],[test]]&gt;0,"Ada vendor yang menjual produk dengan harga lebih murah","")</f>
        <v>Ada vendor yang menjual produk dengan harga lebih murah</v>
      </c>
    </row>
    <row r="1331" spans="1:12" x14ac:dyDescent="0.25">
      <c r="A1331" s="5">
        <v>878</v>
      </c>
      <c r="B1331" s="5">
        <v>1974</v>
      </c>
      <c r="C1331" s="10">
        <v>44098</v>
      </c>
      <c r="D1331" s="5">
        <v>550</v>
      </c>
      <c r="E1331" s="5">
        <v>935</v>
      </c>
      <c r="F1331" s="40">
        <v>31.4895</v>
      </c>
      <c r="G1331" s="40">
        <v>17319.224999999999</v>
      </c>
      <c r="H1331" t="str">
        <f>VLOOKUP(Table8[[#This Row],[Supplier]],Table37[[Vendor_ID]:[Reputation Test]],12,0)</f>
        <v>F</v>
      </c>
      <c r="I1331">
        <f>VLOOKUP(Table8[[#This Row],[PurchaseOrderID]],Purchase_Order!$A$2:$E$1228,5,0)</f>
        <v>1506</v>
      </c>
      <c r="K1331">
        <f>COUNTIFS(Table37[ProductID],Table8[[#This Row],[ProductID]],Table37[Reputation Test],Table8[[#This Row],[REPUTASI]],Table37[Price],"&lt;"&amp;Table8[[#This Row],[UnitPrice]])</f>
        <v>2</v>
      </c>
      <c r="L1331" s="80" t="str">
        <f>IF(Table8[[#This Row],[test]]&gt;0,"Ada vendor yang menjual produk dengan harga lebih murah","")</f>
        <v>Ada vendor yang menjual produk dengan harga lebih murah</v>
      </c>
    </row>
    <row r="1332" spans="1:12" x14ac:dyDescent="0.25">
      <c r="A1332" s="4">
        <v>878</v>
      </c>
      <c r="B1332" s="4">
        <v>1975</v>
      </c>
      <c r="C1332" s="11">
        <v>44098</v>
      </c>
      <c r="D1332" s="4">
        <v>550</v>
      </c>
      <c r="E1332" s="4">
        <v>936</v>
      </c>
      <c r="F1332" s="41">
        <v>48.289499999999997</v>
      </c>
      <c r="G1332" s="41">
        <v>26559.224999999999</v>
      </c>
      <c r="H1332" t="str">
        <f>VLOOKUP(Table8[[#This Row],[Supplier]],Table37[[Vendor_ID]:[Reputation Test]],12,0)</f>
        <v>F</v>
      </c>
      <c r="I1332">
        <f>VLOOKUP(Table8[[#This Row],[PurchaseOrderID]],Purchase_Order!$A$2:$E$1228,5,0)</f>
        <v>1506</v>
      </c>
      <c r="K1332">
        <f>COUNTIFS(Table37[ProductID],Table8[[#This Row],[ProductID]],Table37[Reputation Test],Table8[[#This Row],[REPUTASI]],Table37[Price],"&lt;"&amp;Table8[[#This Row],[UnitPrice]])</f>
        <v>2</v>
      </c>
      <c r="L1332" s="80" t="str">
        <f>IF(Table8[[#This Row],[test]]&gt;0,"Ada vendor yang menjual produk dengan harga lebih murah","")</f>
        <v>Ada vendor yang menjual produk dengan harga lebih murah</v>
      </c>
    </row>
    <row r="1333" spans="1:12" x14ac:dyDescent="0.25">
      <c r="A1333" s="5">
        <v>879</v>
      </c>
      <c r="B1333" s="5">
        <v>1976</v>
      </c>
      <c r="C1333" s="10">
        <v>44098</v>
      </c>
      <c r="D1333" s="5">
        <v>550</v>
      </c>
      <c r="E1333" s="5">
        <v>524</v>
      </c>
      <c r="F1333" s="40">
        <v>12.967499999999999</v>
      </c>
      <c r="G1333" s="40">
        <v>7132.125</v>
      </c>
      <c r="H1333" t="str">
        <f>VLOOKUP(Table8[[#This Row],[Supplier]],Table37[[Vendor_ID]:[Reputation Test]],12,0)</f>
        <v>F</v>
      </c>
      <c r="I1333">
        <f>VLOOKUP(Table8[[#This Row],[PurchaseOrderID]],Purchase_Order!$A$2:$E$1228,5,0)</f>
        <v>1626</v>
      </c>
      <c r="K1333">
        <f>COUNTIFS(Table37[ProductID],Table8[[#This Row],[ProductID]],Table37[Reputation Test],Table8[[#This Row],[REPUTASI]],Table37[Price],"&lt;"&amp;Table8[[#This Row],[UnitPrice]])</f>
        <v>1</v>
      </c>
      <c r="L1333" s="80" t="str">
        <f>IF(Table8[[#This Row],[test]]&gt;0,"Ada vendor yang menjual produk dengan harga lebih murah","")</f>
        <v>Ada vendor yang menjual produk dengan harga lebih murah</v>
      </c>
    </row>
    <row r="1334" spans="1:12" x14ac:dyDescent="0.25">
      <c r="A1334" s="4">
        <v>880</v>
      </c>
      <c r="B1334" s="4">
        <v>1977</v>
      </c>
      <c r="C1334" s="11">
        <v>44098</v>
      </c>
      <c r="D1334" s="4">
        <v>550</v>
      </c>
      <c r="E1334" s="4">
        <v>911</v>
      </c>
      <c r="F1334" s="41">
        <v>21.0945</v>
      </c>
      <c r="G1334" s="41">
        <v>11601.975</v>
      </c>
      <c r="H1334" t="str">
        <f>VLOOKUP(Table8[[#This Row],[Supplier]],Table37[[Vendor_ID]:[Reputation Test]],12,0)</f>
        <v>F</v>
      </c>
      <c r="I1334">
        <f>VLOOKUP(Table8[[#This Row],[PurchaseOrderID]],Purchase_Order!$A$2:$E$1228,5,0)</f>
        <v>1542</v>
      </c>
      <c r="K1334">
        <f>COUNTIFS(Table37[ProductID],Table8[[#This Row],[ProductID]],Table37[Reputation Test],Table8[[#This Row],[REPUTASI]],Table37[Price],"&lt;"&amp;Table8[[#This Row],[UnitPrice]])</f>
        <v>2</v>
      </c>
      <c r="L1334" s="80" t="str">
        <f>IF(Table8[[#This Row],[test]]&gt;0,"Ada vendor yang menjual produk dengan harga lebih murah","")</f>
        <v>Ada vendor yang menjual produk dengan harga lebih murah</v>
      </c>
    </row>
    <row r="1335" spans="1:12" x14ac:dyDescent="0.25">
      <c r="A1335" s="5">
        <v>880</v>
      </c>
      <c r="B1335" s="5">
        <v>1978</v>
      </c>
      <c r="C1335" s="10">
        <v>44098</v>
      </c>
      <c r="D1335" s="5">
        <v>550</v>
      </c>
      <c r="E1335" s="5">
        <v>912</v>
      </c>
      <c r="F1335" s="40">
        <v>30.439499999999999</v>
      </c>
      <c r="G1335" s="40">
        <v>16741.724999999999</v>
      </c>
      <c r="H1335" t="str">
        <f>VLOOKUP(Table8[[#This Row],[Supplier]],Table37[[Vendor_ID]:[Reputation Test]],12,0)</f>
        <v>F</v>
      </c>
      <c r="I1335">
        <f>VLOOKUP(Table8[[#This Row],[PurchaseOrderID]],Purchase_Order!$A$2:$E$1228,5,0)</f>
        <v>1542</v>
      </c>
      <c r="K1335">
        <f>COUNTIFS(Table37[ProductID],Table8[[#This Row],[ProductID]],Table37[Reputation Test],Table8[[#This Row],[REPUTASI]],Table37[Price],"&lt;"&amp;Table8[[#This Row],[UnitPrice]])</f>
        <v>2</v>
      </c>
      <c r="L1335" s="80" t="str">
        <f>IF(Table8[[#This Row],[test]]&gt;0,"Ada vendor yang menjual produk dengan harga lebih murah","")</f>
        <v>Ada vendor yang menjual produk dengan harga lebih murah</v>
      </c>
    </row>
    <row r="1336" spans="1:12" x14ac:dyDescent="0.25">
      <c r="A1336" s="4">
        <v>881</v>
      </c>
      <c r="B1336" s="4">
        <v>1979</v>
      </c>
      <c r="C1336" s="11">
        <v>44098</v>
      </c>
      <c r="D1336" s="4">
        <v>550</v>
      </c>
      <c r="E1336" s="4">
        <v>910</v>
      </c>
      <c r="F1336" s="41">
        <v>40.939500000000002</v>
      </c>
      <c r="G1336" s="41">
        <v>22516.724999999999</v>
      </c>
      <c r="H1336" t="str">
        <f>VLOOKUP(Table8[[#This Row],[Supplier]],Table37[[Vendor_ID]:[Reputation Test]],12,0)</f>
        <v>B</v>
      </c>
      <c r="I1336">
        <f>VLOOKUP(Table8[[#This Row],[PurchaseOrderID]],Purchase_Order!$A$2:$E$1228,5,0)</f>
        <v>1610</v>
      </c>
      <c r="K1336">
        <f>COUNTIFS(Table37[ProductID],Table8[[#This Row],[ProductID]],Table37[Reputation Test],Table8[[#This Row],[REPUTASI]],Table37[Price],"&lt;"&amp;Table8[[#This Row],[UnitPrice]])</f>
        <v>1</v>
      </c>
      <c r="L1336" s="80" t="str">
        <f>IF(Table8[[#This Row],[test]]&gt;0,"Ada vendor yang menjual produk dengan harga lebih murah","")</f>
        <v>Ada vendor yang menjual produk dengan harga lebih murah</v>
      </c>
    </row>
    <row r="1337" spans="1:12" x14ac:dyDescent="0.25">
      <c r="A1337" s="5">
        <v>882</v>
      </c>
      <c r="B1337" s="5">
        <v>1980</v>
      </c>
      <c r="C1337" s="10">
        <v>44098</v>
      </c>
      <c r="D1337" s="5">
        <v>550</v>
      </c>
      <c r="E1337" s="5">
        <v>937</v>
      </c>
      <c r="F1337" s="40">
        <v>62.9895</v>
      </c>
      <c r="G1337" s="40">
        <v>34644.224999999999</v>
      </c>
      <c r="H1337" t="str">
        <f>VLOOKUP(Table8[[#This Row],[Supplier]],Table37[[Vendor_ID]:[Reputation Test]],12,0)</f>
        <v>B</v>
      </c>
      <c r="I1337">
        <f>VLOOKUP(Table8[[#This Row],[PurchaseOrderID]],Purchase_Order!$A$2:$E$1228,5,0)</f>
        <v>1638</v>
      </c>
      <c r="K1337">
        <f>COUNTIFS(Table37[ProductID],Table8[[#This Row],[ProductID]],Table37[Reputation Test],Table8[[#This Row],[REPUTASI]],Table37[Price],"&lt;"&amp;Table8[[#This Row],[UnitPrice]])</f>
        <v>1</v>
      </c>
      <c r="L1337" s="80" t="str">
        <f>IF(Table8[[#This Row],[test]]&gt;0,"Ada vendor yang menjual produk dengan harga lebih murah","")</f>
        <v>Ada vendor yang menjual produk dengan harga lebih murah</v>
      </c>
    </row>
    <row r="1338" spans="1:12" x14ac:dyDescent="0.25">
      <c r="A1338" s="4">
        <v>883</v>
      </c>
      <c r="B1338" s="4">
        <v>1981</v>
      </c>
      <c r="C1338" s="11">
        <v>44098</v>
      </c>
      <c r="D1338" s="4">
        <v>3</v>
      </c>
      <c r="E1338" s="4">
        <v>466</v>
      </c>
      <c r="F1338" s="41">
        <v>45.423000000000002</v>
      </c>
      <c r="G1338" s="41">
        <v>136.26900000000001</v>
      </c>
      <c r="H1338" t="str">
        <f>VLOOKUP(Table8[[#This Row],[Supplier]],Table37[[Vendor_ID]:[Reputation Test]],12,0)</f>
        <v>A</v>
      </c>
      <c r="I1338">
        <f>VLOOKUP(Table8[[#This Row],[PurchaseOrderID]],Purchase_Order!$A$2:$E$1228,5,0)</f>
        <v>1582</v>
      </c>
      <c r="K1338">
        <f>COUNTIFS(Table37[ProductID],Table8[[#This Row],[ProductID]],Table37[Reputation Test],Table8[[#This Row],[REPUTASI]],Table37[Price],"&lt;"&amp;Table8[[#This Row],[UnitPrice]])</f>
        <v>1</v>
      </c>
      <c r="L1338" s="80" t="str">
        <f>IF(Table8[[#This Row],[test]]&gt;0,"Ada vendor yang menjual produk dengan harga lebih murah","")</f>
        <v>Ada vendor yang menjual produk dengan harga lebih murah</v>
      </c>
    </row>
    <row r="1339" spans="1:12" x14ac:dyDescent="0.25">
      <c r="A1339" s="5">
        <v>883</v>
      </c>
      <c r="B1339" s="5">
        <v>1982</v>
      </c>
      <c r="C1339" s="10">
        <v>44098</v>
      </c>
      <c r="D1339" s="5">
        <v>3</v>
      </c>
      <c r="E1339" s="5">
        <v>467</v>
      </c>
      <c r="F1339" s="40">
        <v>43.323</v>
      </c>
      <c r="G1339" s="40">
        <v>129.96899999999999</v>
      </c>
      <c r="H1339" t="str">
        <f>VLOOKUP(Table8[[#This Row],[Supplier]],Table37[[Vendor_ID]:[Reputation Test]],12,0)</f>
        <v>A</v>
      </c>
      <c r="I1339">
        <f>VLOOKUP(Table8[[#This Row],[PurchaseOrderID]],Purchase_Order!$A$2:$E$1228,5,0)</f>
        <v>1582</v>
      </c>
      <c r="K1339">
        <f>COUNTIFS(Table37[ProductID],Table8[[#This Row],[ProductID]],Table37[Reputation Test],Table8[[#This Row],[REPUTASI]],Table37[Price],"&lt;"&amp;Table8[[#This Row],[UnitPrice]])</f>
        <v>1</v>
      </c>
      <c r="L1339" s="80" t="str">
        <f>IF(Table8[[#This Row],[test]]&gt;0,"Ada vendor yang menjual produk dengan harga lebih murah","")</f>
        <v>Ada vendor yang menjual produk dengan harga lebih murah</v>
      </c>
    </row>
    <row r="1340" spans="1:12" x14ac:dyDescent="0.25">
      <c r="A1340" s="4">
        <v>883</v>
      </c>
      <c r="B1340" s="4">
        <v>1983</v>
      </c>
      <c r="C1340" s="11">
        <v>44098</v>
      </c>
      <c r="D1340" s="4">
        <v>3</v>
      </c>
      <c r="E1340" s="4">
        <v>468</v>
      </c>
      <c r="F1340" s="41">
        <v>47.596499999999999</v>
      </c>
      <c r="G1340" s="41">
        <v>142.7895</v>
      </c>
      <c r="H1340" t="str">
        <f>VLOOKUP(Table8[[#This Row],[Supplier]],Table37[[Vendor_ID]:[Reputation Test]],12,0)</f>
        <v>A</v>
      </c>
      <c r="I1340">
        <f>VLOOKUP(Table8[[#This Row],[PurchaseOrderID]],Purchase_Order!$A$2:$E$1228,5,0)</f>
        <v>1582</v>
      </c>
      <c r="K1340">
        <f>COUNTIFS(Table37[ProductID],Table8[[#This Row],[ProductID]],Table37[Reputation Test],Table8[[#This Row],[REPUTASI]],Table37[Price],"&lt;"&amp;Table8[[#This Row],[UnitPrice]])</f>
        <v>1</v>
      </c>
      <c r="L1340" s="80" t="str">
        <f>IF(Table8[[#This Row],[test]]&gt;0,"Ada vendor yang menjual produk dengan harga lebih murah","")</f>
        <v>Ada vendor yang menjual produk dengan harga lebih murah</v>
      </c>
    </row>
    <row r="1341" spans="1:12" x14ac:dyDescent="0.25">
      <c r="A1341" s="5">
        <v>884</v>
      </c>
      <c r="B1341" s="5">
        <v>1984</v>
      </c>
      <c r="C1341" s="10">
        <v>44098</v>
      </c>
      <c r="D1341" s="5">
        <v>3</v>
      </c>
      <c r="E1341" s="5">
        <v>462</v>
      </c>
      <c r="F1341" s="40">
        <v>47.680500000000002</v>
      </c>
      <c r="G1341" s="40">
        <v>143.04150000000001</v>
      </c>
      <c r="H1341" t="str">
        <f>VLOOKUP(Table8[[#This Row],[Supplier]],Table37[[Vendor_ID]:[Reputation Test]],12,0)</f>
        <v>B</v>
      </c>
      <c r="I1341">
        <f>VLOOKUP(Table8[[#This Row],[PurchaseOrderID]],Purchase_Order!$A$2:$E$1228,5,0)</f>
        <v>1510</v>
      </c>
      <c r="K1341">
        <f>COUNTIFS(Table37[ProductID],Table8[[#This Row],[ProductID]],Table37[Reputation Test],Table8[[#This Row],[REPUTASI]],Table37[Price],"&lt;"&amp;Table8[[#This Row],[UnitPrice]])</f>
        <v>1</v>
      </c>
      <c r="L1341" s="80" t="str">
        <f>IF(Table8[[#This Row],[test]]&gt;0,"Ada vendor yang menjual produk dengan harga lebih murah","")</f>
        <v>Ada vendor yang menjual produk dengan harga lebih murah</v>
      </c>
    </row>
    <row r="1342" spans="1:12" x14ac:dyDescent="0.25">
      <c r="A1342" s="4">
        <v>885</v>
      </c>
      <c r="B1342" s="4">
        <v>1985</v>
      </c>
      <c r="C1342" s="11">
        <v>44098</v>
      </c>
      <c r="D1342" s="4">
        <v>550</v>
      </c>
      <c r="E1342" s="4">
        <v>510</v>
      </c>
      <c r="F1342" s="41">
        <v>23.404499999999999</v>
      </c>
      <c r="G1342" s="41">
        <v>12872.475</v>
      </c>
      <c r="H1342" t="str">
        <f>VLOOKUP(Table8[[#This Row],[Supplier]],Table37[[Vendor_ID]:[Reputation Test]],12,0)</f>
        <v>F</v>
      </c>
      <c r="I1342">
        <f>VLOOKUP(Table8[[#This Row],[PurchaseOrderID]],Purchase_Order!$A$2:$E$1228,5,0)</f>
        <v>1526</v>
      </c>
      <c r="K1342">
        <f>COUNTIFS(Table37[ProductID],Table8[[#This Row],[ProductID]],Table37[Reputation Test],Table8[[#This Row],[REPUTASI]],Table37[Price],"&lt;"&amp;Table8[[#This Row],[UnitPrice]])</f>
        <v>1</v>
      </c>
      <c r="L1342" s="80" t="str">
        <f>IF(Table8[[#This Row],[test]]&gt;0,"Ada vendor yang menjual produk dengan harga lebih murah","")</f>
        <v>Ada vendor yang menjual produk dengan harga lebih murah</v>
      </c>
    </row>
    <row r="1343" spans="1:12" x14ac:dyDescent="0.25">
      <c r="A1343" s="5">
        <v>885</v>
      </c>
      <c r="B1343" s="5">
        <v>1986</v>
      </c>
      <c r="C1343" s="10">
        <v>44098</v>
      </c>
      <c r="D1343" s="5">
        <v>550</v>
      </c>
      <c r="E1343" s="5">
        <v>511</v>
      </c>
      <c r="F1343" s="40">
        <v>27.867000000000001</v>
      </c>
      <c r="G1343" s="40">
        <v>15326.85</v>
      </c>
      <c r="H1343" t="str">
        <f>VLOOKUP(Table8[[#This Row],[Supplier]],Table37[[Vendor_ID]:[Reputation Test]],12,0)</f>
        <v>F</v>
      </c>
      <c r="I1343">
        <f>VLOOKUP(Table8[[#This Row],[PurchaseOrderID]],Purchase_Order!$A$2:$E$1228,5,0)</f>
        <v>1526</v>
      </c>
      <c r="K1343">
        <f>COUNTIFS(Table37[ProductID],Table8[[#This Row],[ProductID]],Table37[Reputation Test],Table8[[#This Row],[REPUTASI]],Table37[Price],"&lt;"&amp;Table8[[#This Row],[UnitPrice]])</f>
        <v>1</v>
      </c>
      <c r="L1343" s="80" t="str">
        <f>IF(Table8[[#This Row],[test]]&gt;0,"Ada vendor yang menjual produk dengan harga lebih murah","")</f>
        <v>Ada vendor yang menjual produk dengan harga lebih murah</v>
      </c>
    </row>
    <row r="1344" spans="1:12" x14ac:dyDescent="0.25">
      <c r="A1344" s="4">
        <v>886</v>
      </c>
      <c r="B1344" s="4">
        <v>1987</v>
      </c>
      <c r="C1344" s="11">
        <v>44098</v>
      </c>
      <c r="D1344" s="4">
        <v>550</v>
      </c>
      <c r="E1344" s="4">
        <v>527</v>
      </c>
      <c r="F1344" s="41">
        <v>6.7515000000000001</v>
      </c>
      <c r="G1344" s="41">
        <v>3713.3249999999998</v>
      </c>
      <c r="H1344" t="str">
        <f>VLOOKUP(Table8[[#This Row],[Supplier]],Table37[[Vendor_ID]:[Reputation Test]],12,0)</f>
        <v>B</v>
      </c>
      <c r="I1344">
        <f>VLOOKUP(Table8[[#This Row],[PurchaseOrderID]],Purchase_Order!$A$2:$E$1228,5,0)</f>
        <v>1644</v>
      </c>
      <c r="K1344">
        <f>COUNTIFS(Table37[ProductID],Table8[[#This Row],[ProductID]],Table37[Reputation Test],Table8[[#This Row],[REPUTASI]],Table37[Price],"&lt;"&amp;Table8[[#This Row],[UnitPrice]])</f>
        <v>1</v>
      </c>
      <c r="L1344" s="80" t="str">
        <f>IF(Table8[[#This Row],[test]]&gt;0,"Ada vendor yang menjual produk dengan harga lebih murah","")</f>
        <v>Ada vendor yang menjual produk dengan harga lebih murah</v>
      </c>
    </row>
    <row r="1345" spans="1:12" x14ac:dyDescent="0.25">
      <c r="A1345" s="5">
        <v>887</v>
      </c>
      <c r="B1345" s="5">
        <v>1988</v>
      </c>
      <c r="C1345" s="10">
        <v>44098</v>
      </c>
      <c r="D1345" s="5">
        <v>550</v>
      </c>
      <c r="E1345" s="5">
        <v>509</v>
      </c>
      <c r="F1345" s="40">
        <v>36.277500000000003</v>
      </c>
      <c r="G1345" s="40">
        <v>19952.625</v>
      </c>
      <c r="H1345" t="str">
        <f>VLOOKUP(Table8[[#This Row],[Supplier]],Table37[[Vendor_ID]:[Reputation Test]],12,0)</f>
        <v>F</v>
      </c>
      <c r="I1345">
        <f>VLOOKUP(Table8[[#This Row],[PurchaseOrderID]],Purchase_Order!$A$2:$E$1228,5,0)</f>
        <v>1680</v>
      </c>
      <c r="K1345">
        <f>COUNTIFS(Table37[ProductID],Table8[[#This Row],[ProductID]],Table37[Reputation Test],Table8[[#This Row],[REPUTASI]],Table37[Price],"&lt;"&amp;Table8[[#This Row],[UnitPrice]])</f>
        <v>1</v>
      </c>
      <c r="L1345" s="80" t="str">
        <f>IF(Table8[[#This Row],[test]]&gt;0,"Ada vendor yang menjual produk dengan harga lebih murah","")</f>
        <v>Ada vendor yang menjual produk dengan harga lebih murah</v>
      </c>
    </row>
    <row r="1346" spans="1:12" x14ac:dyDescent="0.25">
      <c r="A1346" s="4">
        <v>888</v>
      </c>
      <c r="B1346" s="4">
        <v>1989</v>
      </c>
      <c r="C1346" s="11">
        <v>44098</v>
      </c>
      <c r="D1346" s="4">
        <v>60</v>
      </c>
      <c r="E1346" s="4">
        <v>492</v>
      </c>
      <c r="F1346" s="41">
        <v>50.746499999999997</v>
      </c>
      <c r="G1346" s="41">
        <v>3044.79</v>
      </c>
      <c r="H1346" t="str">
        <f>VLOOKUP(Table8[[#This Row],[Supplier]],Table37[[Vendor_ID]:[Reputation Test]],12,0)</f>
        <v>F</v>
      </c>
      <c r="I1346">
        <f>VLOOKUP(Table8[[#This Row],[PurchaseOrderID]],Purchase_Order!$A$2:$E$1228,5,0)</f>
        <v>1584</v>
      </c>
      <c r="K1346">
        <f>COUNTIFS(Table37[ProductID],Table8[[#This Row],[ProductID]],Table37[Reputation Test],Table8[[#This Row],[REPUTASI]],Table37[Price],"&lt;"&amp;Table8[[#This Row],[UnitPrice]])</f>
        <v>2</v>
      </c>
      <c r="L1346" s="80" t="str">
        <f>IF(Table8[[#This Row],[test]]&gt;0,"Ada vendor yang menjual produk dengan harga lebih murah","")</f>
        <v>Ada vendor yang menjual produk dengan harga lebih murah</v>
      </c>
    </row>
    <row r="1347" spans="1:12" x14ac:dyDescent="0.25">
      <c r="A1347" s="5">
        <v>888</v>
      </c>
      <c r="B1347" s="5">
        <v>1990</v>
      </c>
      <c r="C1347" s="10">
        <v>44098</v>
      </c>
      <c r="D1347" s="5">
        <v>60</v>
      </c>
      <c r="E1347" s="5">
        <v>493</v>
      </c>
      <c r="F1347" s="40">
        <v>58.264499999999998</v>
      </c>
      <c r="G1347" s="40">
        <v>3495.87</v>
      </c>
      <c r="H1347" t="str">
        <f>VLOOKUP(Table8[[#This Row],[Supplier]],Table37[[Vendor_ID]:[Reputation Test]],12,0)</f>
        <v>F</v>
      </c>
      <c r="I1347">
        <f>VLOOKUP(Table8[[#This Row],[PurchaseOrderID]],Purchase_Order!$A$2:$E$1228,5,0)</f>
        <v>1584</v>
      </c>
      <c r="K1347">
        <f>COUNTIFS(Table37[ProductID],Table8[[#This Row],[ProductID]],Table37[Reputation Test],Table8[[#This Row],[REPUTASI]],Table37[Price],"&lt;"&amp;Table8[[#This Row],[UnitPrice]])</f>
        <v>2</v>
      </c>
      <c r="L1347" s="80" t="str">
        <f>IF(Table8[[#This Row],[test]]&gt;0,"Ada vendor yang menjual produk dengan harga lebih murah","")</f>
        <v>Ada vendor yang menjual produk dengan harga lebih murah</v>
      </c>
    </row>
    <row r="1348" spans="1:12" x14ac:dyDescent="0.25">
      <c r="A1348" s="4">
        <v>888</v>
      </c>
      <c r="B1348" s="4">
        <v>1991</v>
      </c>
      <c r="C1348" s="11">
        <v>44098</v>
      </c>
      <c r="D1348" s="4">
        <v>60</v>
      </c>
      <c r="E1348" s="4">
        <v>494</v>
      </c>
      <c r="F1348" s="41">
        <v>50.746499999999997</v>
      </c>
      <c r="G1348" s="41">
        <v>3044.79</v>
      </c>
      <c r="H1348" t="str">
        <f>VLOOKUP(Table8[[#This Row],[Supplier]],Table37[[Vendor_ID]:[Reputation Test]],12,0)</f>
        <v>F</v>
      </c>
      <c r="I1348">
        <f>VLOOKUP(Table8[[#This Row],[PurchaseOrderID]],Purchase_Order!$A$2:$E$1228,5,0)</f>
        <v>1584</v>
      </c>
      <c r="K1348">
        <f>COUNTIFS(Table37[ProductID],Table8[[#This Row],[ProductID]],Table37[Reputation Test],Table8[[#This Row],[REPUTASI]],Table37[Price],"&lt;"&amp;Table8[[#This Row],[UnitPrice]])</f>
        <v>2</v>
      </c>
      <c r="L1348" s="80" t="str">
        <f>IF(Table8[[#This Row],[test]]&gt;0,"Ada vendor yang menjual produk dengan harga lebih murah","")</f>
        <v>Ada vendor yang menjual produk dengan harga lebih murah</v>
      </c>
    </row>
    <row r="1349" spans="1:12" x14ac:dyDescent="0.25">
      <c r="A1349" s="5">
        <v>888</v>
      </c>
      <c r="B1349" s="5">
        <v>1992</v>
      </c>
      <c r="C1349" s="10">
        <v>44098</v>
      </c>
      <c r="D1349" s="5">
        <v>60</v>
      </c>
      <c r="E1349" s="5">
        <v>495</v>
      </c>
      <c r="F1349" s="40">
        <v>62.926499999999997</v>
      </c>
      <c r="G1349" s="40">
        <v>3775.59</v>
      </c>
      <c r="H1349" t="str">
        <f>VLOOKUP(Table8[[#This Row],[Supplier]],Table37[[Vendor_ID]:[Reputation Test]],12,0)</f>
        <v>F</v>
      </c>
      <c r="I1349">
        <f>VLOOKUP(Table8[[#This Row],[PurchaseOrderID]],Purchase_Order!$A$2:$E$1228,5,0)</f>
        <v>1584</v>
      </c>
      <c r="K1349">
        <f>COUNTIFS(Table37[ProductID],Table8[[#This Row],[ProductID]],Table37[Reputation Test],Table8[[#This Row],[REPUTASI]],Table37[Price],"&lt;"&amp;Table8[[#This Row],[UnitPrice]])</f>
        <v>2</v>
      </c>
      <c r="L1349" s="80" t="str">
        <f>IF(Table8[[#This Row],[test]]&gt;0,"Ada vendor yang menjual produk dengan harga lebih murah","")</f>
        <v>Ada vendor yang menjual produk dengan harga lebih murah</v>
      </c>
    </row>
    <row r="1350" spans="1:12" x14ac:dyDescent="0.25">
      <c r="A1350" s="4">
        <v>888</v>
      </c>
      <c r="B1350" s="4">
        <v>1993</v>
      </c>
      <c r="C1350" s="11">
        <v>44098</v>
      </c>
      <c r="D1350" s="4">
        <v>60</v>
      </c>
      <c r="E1350" s="4">
        <v>496</v>
      </c>
      <c r="F1350" s="41">
        <v>49.654499999999999</v>
      </c>
      <c r="G1350" s="41">
        <v>2979.27</v>
      </c>
      <c r="H1350" t="str">
        <f>VLOOKUP(Table8[[#This Row],[Supplier]],Table37[[Vendor_ID]:[Reputation Test]],12,0)</f>
        <v>F</v>
      </c>
      <c r="I1350">
        <f>VLOOKUP(Table8[[#This Row],[PurchaseOrderID]],Purchase_Order!$A$2:$E$1228,5,0)</f>
        <v>1584</v>
      </c>
      <c r="K1350">
        <f>COUNTIFS(Table37[ProductID],Table8[[#This Row],[ProductID]],Table37[Reputation Test],Table8[[#This Row],[REPUTASI]],Table37[Price],"&lt;"&amp;Table8[[#This Row],[UnitPrice]])</f>
        <v>2</v>
      </c>
      <c r="L1350" s="80" t="str">
        <f>IF(Table8[[#This Row],[test]]&gt;0,"Ada vendor yang menjual produk dengan harga lebih murah","")</f>
        <v>Ada vendor yang menjual produk dengan harga lebih murah</v>
      </c>
    </row>
    <row r="1351" spans="1:12" x14ac:dyDescent="0.25">
      <c r="A1351" s="5">
        <v>889</v>
      </c>
      <c r="B1351" s="5">
        <v>1994</v>
      </c>
      <c r="C1351" s="10">
        <v>44099</v>
      </c>
      <c r="D1351" s="5">
        <v>550</v>
      </c>
      <c r="E1351" s="5">
        <v>523</v>
      </c>
      <c r="F1351" s="40">
        <v>10.384499999999999</v>
      </c>
      <c r="G1351" s="40">
        <v>5711.4750000000004</v>
      </c>
      <c r="H1351" t="str">
        <f>VLOOKUP(Table8[[#This Row],[Supplier]],Table37[[Vendor_ID]:[Reputation Test]],12,0)</f>
        <v>B</v>
      </c>
      <c r="I1351">
        <f>VLOOKUP(Table8[[#This Row],[PurchaseOrderID]],Purchase_Order!$A$2:$E$1228,5,0)</f>
        <v>1620</v>
      </c>
      <c r="K1351">
        <f>COUNTIFS(Table37[ProductID],Table8[[#This Row],[ProductID]],Table37[Reputation Test],Table8[[#This Row],[REPUTASI]],Table37[Price],"&lt;"&amp;Table8[[#This Row],[UnitPrice]])</f>
        <v>1</v>
      </c>
      <c r="L1351" s="80" t="str">
        <f>IF(Table8[[#This Row],[test]]&gt;0,"Ada vendor yang menjual produk dengan harga lebih murah","")</f>
        <v>Ada vendor yang menjual produk dengan harga lebih murah</v>
      </c>
    </row>
    <row r="1352" spans="1:12" x14ac:dyDescent="0.25">
      <c r="A1352" s="4">
        <v>890</v>
      </c>
      <c r="B1352" s="4">
        <v>1995</v>
      </c>
      <c r="C1352" s="11">
        <v>44099</v>
      </c>
      <c r="D1352" s="4">
        <v>3</v>
      </c>
      <c r="E1352" s="4">
        <v>430</v>
      </c>
      <c r="F1352" s="41">
        <v>45.654000000000003</v>
      </c>
      <c r="G1352" s="41">
        <v>136.96199999999999</v>
      </c>
      <c r="H1352" t="str">
        <f>VLOOKUP(Table8[[#This Row],[Supplier]],Table37[[Vendor_ID]:[Reputation Test]],12,0)</f>
        <v>B</v>
      </c>
      <c r="I1352">
        <f>VLOOKUP(Table8[[#This Row],[PurchaseOrderID]],Purchase_Order!$A$2:$E$1228,5,0)</f>
        <v>1666</v>
      </c>
      <c r="K1352">
        <f>COUNTIFS(Table37[ProductID],Table8[[#This Row],[ProductID]],Table37[Reputation Test],Table8[[#This Row],[REPUTASI]],Table37[Price],"&lt;"&amp;Table8[[#This Row],[UnitPrice]])</f>
        <v>3</v>
      </c>
      <c r="L1352" s="80" t="str">
        <f>IF(Table8[[#This Row],[test]]&gt;0,"Ada vendor yang menjual produk dengan harga lebih murah","")</f>
        <v>Ada vendor yang menjual produk dengan harga lebih murah</v>
      </c>
    </row>
    <row r="1353" spans="1:12" x14ac:dyDescent="0.25">
      <c r="A1353" s="5">
        <v>890</v>
      </c>
      <c r="B1353" s="5">
        <v>1996</v>
      </c>
      <c r="C1353" s="10">
        <v>44099</v>
      </c>
      <c r="D1353" s="5">
        <v>3</v>
      </c>
      <c r="E1353" s="5">
        <v>431</v>
      </c>
      <c r="F1353" s="40">
        <v>41.380499999999998</v>
      </c>
      <c r="G1353" s="40">
        <v>124.14149999999999</v>
      </c>
      <c r="H1353" t="str">
        <f>VLOOKUP(Table8[[#This Row],[Supplier]],Table37[[Vendor_ID]:[Reputation Test]],12,0)</f>
        <v>B</v>
      </c>
      <c r="I1353">
        <f>VLOOKUP(Table8[[#This Row],[PurchaseOrderID]],Purchase_Order!$A$2:$E$1228,5,0)</f>
        <v>1666</v>
      </c>
      <c r="K1353">
        <f>COUNTIFS(Table37[ProductID],Table8[[#This Row],[ProductID]],Table37[Reputation Test],Table8[[#This Row],[REPUTASI]],Table37[Price],"&lt;"&amp;Table8[[#This Row],[UnitPrice]])</f>
        <v>3</v>
      </c>
      <c r="L1353" s="80" t="str">
        <f>IF(Table8[[#This Row],[test]]&gt;0,"Ada vendor yang menjual produk dengan harga lebih murah","")</f>
        <v>Ada vendor yang menjual produk dengan harga lebih murah</v>
      </c>
    </row>
    <row r="1354" spans="1:12" x14ac:dyDescent="0.25">
      <c r="A1354" s="4">
        <v>890</v>
      </c>
      <c r="B1354" s="4">
        <v>1997</v>
      </c>
      <c r="C1354" s="11">
        <v>44099</v>
      </c>
      <c r="D1354" s="4">
        <v>3</v>
      </c>
      <c r="E1354" s="4">
        <v>432</v>
      </c>
      <c r="F1354" s="41">
        <v>39.280500000000004</v>
      </c>
      <c r="G1354" s="41">
        <v>117.8415</v>
      </c>
      <c r="H1354" t="str">
        <f>VLOOKUP(Table8[[#This Row],[Supplier]],Table37[[Vendor_ID]:[Reputation Test]],12,0)</f>
        <v>B</v>
      </c>
      <c r="I1354">
        <f>VLOOKUP(Table8[[#This Row],[PurchaseOrderID]],Purchase_Order!$A$2:$E$1228,5,0)</f>
        <v>1666</v>
      </c>
      <c r="K1354">
        <f>COUNTIFS(Table37[ProductID],Table8[[#This Row],[ProductID]],Table37[Reputation Test],Table8[[#This Row],[REPUTASI]],Table37[Price],"&lt;"&amp;Table8[[#This Row],[UnitPrice]])</f>
        <v>3</v>
      </c>
      <c r="L1354" s="80" t="str">
        <f>IF(Table8[[#This Row],[test]]&gt;0,"Ada vendor yang menjual produk dengan harga lebih murah","")</f>
        <v>Ada vendor yang menjual produk dengan harga lebih murah</v>
      </c>
    </row>
    <row r="1355" spans="1:12" x14ac:dyDescent="0.25">
      <c r="A1355" s="5">
        <v>891</v>
      </c>
      <c r="B1355" s="5">
        <v>1998</v>
      </c>
      <c r="C1355" s="10">
        <v>44099</v>
      </c>
      <c r="D1355" s="5">
        <v>3</v>
      </c>
      <c r="E1355" s="5">
        <v>490</v>
      </c>
      <c r="F1355" s="40">
        <v>12.7155</v>
      </c>
      <c r="G1355" s="40">
        <v>38.146500000000003</v>
      </c>
      <c r="H1355" t="str">
        <f>VLOOKUP(Table8[[#This Row],[Supplier]],Table37[[Vendor_ID]:[Reputation Test]],12,0)</f>
        <v>A</v>
      </c>
      <c r="I1355">
        <f>VLOOKUP(Table8[[#This Row],[PurchaseOrderID]],Purchase_Order!$A$2:$E$1228,5,0)</f>
        <v>1592</v>
      </c>
      <c r="K1355">
        <f>COUNTIFS(Table37[ProductID],Table8[[#This Row],[ProductID]],Table37[Reputation Test],Table8[[#This Row],[REPUTASI]],Table37[Price],"&lt;"&amp;Table8[[#This Row],[UnitPrice]])</f>
        <v>1</v>
      </c>
      <c r="L1355" s="80" t="str">
        <f>IF(Table8[[#This Row],[test]]&gt;0,"Ada vendor yang menjual produk dengan harga lebih murah","")</f>
        <v>Ada vendor yang menjual produk dengan harga lebih murah</v>
      </c>
    </row>
    <row r="1356" spans="1:12" x14ac:dyDescent="0.25">
      <c r="A1356" s="4">
        <v>891</v>
      </c>
      <c r="B1356" s="4">
        <v>1999</v>
      </c>
      <c r="C1356" s="11">
        <v>44099</v>
      </c>
      <c r="D1356" s="4">
        <v>3</v>
      </c>
      <c r="E1356" s="4">
        <v>491</v>
      </c>
      <c r="F1356" s="41">
        <v>19.939499999999999</v>
      </c>
      <c r="G1356" s="41">
        <v>59.8185</v>
      </c>
      <c r="H1356" t="str">
        <f>VLOOKUP(Table8[[#This Row],[Supplier]],Table37[[Vendor_ID]:[Reputation Test]],12,0)</f>
        <v>A</v>
      </c>
      <c r="I1356">
        <f>VLOOKUP(Table8[[#This Row],[PurchaseOrderID]],Purchase_Order!$A$2:$E$1228,5,0)</f>
        <v>1592</v>
      </c>
      <c r="K1356">
        <f>COUNTIFS(Table37[ProductID],Table8[[#This Row],[ProductID]],Table37[Reputation Test],Table8[[#This Row],[REPUTASI]],Table37[Price],"&lt;"&amp;Table8[[#This Row],[UnitPrice]])</f>
        <v>2</v>
      </c>
      <c r="L1356" s="80" t="str">
        <f>IF(Table8[[#This Row],[test]]&gt;0,"Ada vendor yang menjual produk dengan harga lebih murah","")</f>
        <v>Ada vendor yang menjual produk dengan harga lebih murah</v>
      </c>
    </row>
    <row r="1357" spans="1:12" x14ac:dyDescent="0.25">
      <c r="A1357" s="5">
        <v>892</v>
      </c>
      <c r="B1357" s="5">
        <v>2000</v>
      </c>
      <c r="C1357" s="10">
        <v>44099</v>
      </c>
      <c r="D1357" s="5">
        <v>3</v>
      </c>
      <c r="E1357" s="5">
        <v>528</v>
      </c>
      <c r="F1357" s="40">
        <v>38.156999999999996</v>
      </c>
      <c r="G1357" s="40">
        <v>114.471</v>
      </c>
      <c r="H1357" t="str">
        <f>VLOOKUP(Table8[[#This Row],[Supplier]],Table37[[Vendor_ID]:[Reputation Test]],12,0)</f>
        <v>A</v>
      </c>
      <c r="I1357">
        <f>VLOOKUP(Table8[[#This Row],[PurchaseOrderID]],Purchase_Order!$A$2:$E$1228,5,0)</f>
        <v>1618</v>
      </c>
      <c r="K1357">
        <f>COUNTIFS(Table37[ProductID],Table8[[#This Row],[ProductID]],Table37[Reputation Test],Table8[[#This Row],[REPUTASI]],Table37[Price],"&lt;"&amp;Table8[[#This Row],[UnitPrice]])</f>
        <v>1</v>
      </c>
      <c r="L1357" s="80" t="str">
        <f>IF(Table8[[#This Row],[test]]&gt;0,"Ada vendor yang menjual produk dengan harga lebih murah","")</f>
        <v>Ada vendor yang menjual produk dengan harga lebih murah</v>
      </c>
    </row>
    <row r="1358" spans="1:12" x14ac:dyDescent="0.25">
      <c r="A1358" s="4">
        <v>893</v>
      </c>
      <c r="B1358" s="4">
        <v>2001</v>
      </c>
      <c r="C1358" s="11">
        <v>44099</v>
      </c>
      <c r="D1358" s="4">
        <v>3</v>
      </c>
      <c r="E1358" s="4">
        <v>505</v>
      </c>
      <c r="F1358" s="41">
        <v>44.215499999999999</v>
      </c>
      <c r="G1358" s="41">
        <v>132.6465</v>
      </c>
      <c r="H1358" t="str">
        <f>VLOOKUP(Table8[[#This Row],[Supplier]],Table37[[Vendor_ID]:[Reputation Test]],12,0)</f>
        <v>B</v>
      </c>
      <c r="I1358">
        <f>VLOOKUP(Table8[[#This Row],[PurchaseOrderID]],Purchase_Order!$A$2:$E$1228,5,0)</f>
        <v>1612</v>
      </c>
      <c r="K1358">
        <f>COUNTIFS(Table37[ProductID],Table8[[#This Row],[ProductID]],Table37[Reputation Test],Table8[[#This Row],[REPUTASI]],Table37[Price],"&lt;"&amp;Table8[[#This Row],[UnitPrice]])</f>
        <v>1</v>
      </c>
      <c r="L1358" s="80" t="str">
        <f>IF(Table8[[#This Row],[test]]&gt;0,"Ada vendor yang menjual produk dengan harga lebih murah","")</f>
        <v>Ada vendor yang menjual produk dengan harga lebih murah</v>
      </c>
    </row>
    <row r="1359" spans="1:12" x14ac:dyDescent="0.25">
      <c r="A1359" s="5">
        <v>894</v>
      </c>
      <c r="B1359" s="5">
        <v>2002</v>
      </c>
      <c r="C1359" s="10">
        <v>44099</v>
      </c>
      <c r="D1359" s="5">
        <v>550</v>
      </c>
      <c r="E1359" s="5">
        <v>938</v>
      </c>
      <c r="F1359" s="40">
        <v>31.4895</v>
      </c>
      <c r="G1359" s="40">
        <v>17319.224999999999</v>
      </c>
      <c r="H1359" t="str">
        <f>VLOOKUP(Table8[[#This Row],[Supplier]],Table37[[Vendor_ID]:[Reputation Test]],12,0)</f>
        <v>F</v>
      </c>
      <c r="I1359">
        <f>VLOOKUP(Table8[[#This Row],[PurchaseOrderID]],Purchase_Order!$A$2:$E$1228,5,0)</f>
        <v>1586</v>
      </c>
      <c r="K1359">
        <f>COUNTIFS(Table37[ProductID],Table8[[#This Row],[ProductID]],Table37[Reputation Test],Table8[[#This Row],[REPUTASI]],Table37[Price],"&lt;"&amp;Table8[[#This Row],[UnitPrice]])</f>
        <v>2</v>
      </c>
      <c r="L1359" s="80" t="str">
        <f>IF(Table8[[#This Row],[test]]&gt;0,"Ada vendor yang menjual produk dengan harga lebih murah","")</f>
        <v>Ada vendor yang menjual produk dengan harga lebih murah</v>
      </c>
    </row>
    <row r="1360" spans="1:12" x14ac:dyDescent="0.25">
      <c r="A1360" s="4">
        <v>894</v>
      </c>
      <c r="B1360" s="4">
        <v>2003</v>
      </c>
      <c r="C1360" s="11">
        <v>44099</v>
      </c>
      <c r="D1360" s="4">
        <v>550</v>
      </c>
      <c r="E1360" s="4">
        <v>939</v>
      </c>
      <c r="F1360" s="41">
        <v>48.289499999999997</v>
      </c>
      <c r="G1360" s="41">
        <v>26559.224999999999</v>
      </c>
      <c r="H1360" t="str">
        <f>VLOOKUP(Table8[[#This Row],[Supplier]],Table37[[Vendor_ID]:[Reputation Test]],12,0)</f>
        <v>F</v>
      </c>
      <c r="I1360">
        <f>VLOOKUP(Table8[[#This Row],[PurchaseOrderID]],Purchase_Order!$A$2:$E$1228,5,0)</f>
        <v>1586</v>
      </c>
      <c r="K1360">
        <f>COUNTIFS(Table37[ProductID],Table8[[#This Row],[ProductID]],Table37[Reputation Test],Table8[[#This Row],[REPUTASI]],Table37[Price],"&lt;"&amp;Table8[[#This Row],[UnitPrice]])</f>
        <v>2</v>
      </c>
      <c r="L1360" s="80" t="str">
        <f>IF(Table8[[#This Row],[test]]&gt;0,"Ada vendor yang menjual produk dengan harga lebih murah","")</f>
        <v>Ada vendor yang menjual produk dengan harga lebih murah</v>
      </c>
    </row>
    <row r="1361" spans="1:12" x14ac:dyDescent="0.25">
      <c r="A1361" s="5">
        <v>895</v>
      </c>
      <c r="B1361" s="5">
        <v>2004</v>
      </c>
      <c r="C1361" s="10">
        <v>44099</v>
      </c>
      <c r="D1361" s="5">
        <v>60</v>
      </c>
      <c r="E1361" s="5">
        <v>358</v>
      </c>
      <c r="F1361" s="40">
        <v>6.9824999999999999</v>
      </c>
      <c r="G1361" s="40">
        <v>418.95</v>
      </c>
      <c r="H1361" t="str">
        <f>VLOOKUP(Table8[[#This Row],[Supplier]],Table37[[Vendor_ID]:[Reputation Test]],12,0)</f>
        <v>B</v>
      </c>
      <c r="I1361">
        <f>VLOOKUP(Table8[[#This Row],[PurchaseOrderID]],Purchase_Order!$A$2:$E$1228,5,0)</f>
        <v>1500</v>
      </c>
      <c r="K1361">
        <f>COUNTIFS(Table37[ProductID],Table8[[#This Row],[ProductID]],Table37[Reputation Test],Table8[[#This Row],[REPUTASI]],Table37[Price],"&lt;"&amp;Table8[[#This Row],[UnitPrice]])</f>
        <v>1</v>
      </c>
      <c r="L1361" s="80" t="str">
        <f>IF(Table8[[#This Row],[test]]&gt;0,"Ada vendor yang menjual produk dengan harga lebih murah","")</f>
        <v>Ada vendor yang menjual produk dengan harga lebih murah</v>
      </c>
    </row>
    <row r="1362" spans="1:12" x14ac:dyDescent="0.25">
      <c r="A1362" s="4">
        <v>896</v>
      </c>
      <c r="B1362" s="4">
        <v>2005</v>
      </c>
      <c r="C1362" s="11">
        <v>44099</v>
      </c>
      <c r="D1362" s="4">
        <v>3</v>
      </c>
      <c r="E1362" s="4">
        <v>454</v>
      </c>
      <c r="F1362" s="41">
        <v>47.523000000000003</v>
      </c>
      <c r="G1362" s="41">
        <v>142.56899999999999</v>
      </c>
      <c r="H1362" t="str">
        <f>VLOOKUP(Table8[[#This Row],[Supplier]],Table37[[Vendor_ID]:[Reputation Test]],12,0)</f>
        <v>A</v>
      </c>
      <c r="I1362">
        <f>VLOOKUP(Table8[[#This Row],[PurchaseOrderID]],Purchase_Order!$A$2:$E$1228,5,0)</f>
        <v>1656</v>
      </c>
      <c r="K1362">
        <f>COUNTIFS(Table37[ProductID],Table8[[#This Row],[ProductID]],Table37[Reputation Test],Table8[[#This Row],[REPUTASI]],Table37[Price],"&lt;"&amp;Table8[[#This Row],[UnitPrice]])</f>
        <v>2</v>
      </c>
      <c r="L1362" s="80" t="str">
        <f>IF(Table8[[#This Row],[test]]&gt;0,"Ada vendor yang menjual produk dengan harga lebih murah","")</f>
        <v>Ada vendor yang menjual produk dengan harga lebih murah</v>
      </c>
    </row>
    <row r="1363" spans="1:12" x14ac:dyDescent="0.25">
      <c r="A1363" s="5">
        <v>896</v>
      </c>
      <c r="B1363" s="5">
        <v>2006</v>
      </c>
      <c r="C1363" s="10">
        <v>44099</v>
      </c>
      <c r="D1363" s="5">
        <v>3</v>
      </c>
      <c r="E1363" s="5">
        <v>455</v>
      </c>
      <c r="F1363" s="40">
        <v>45.423000000000002</v>
      </c>
      <c r="G1363" s="40">
        <v>136.26900000000001</v>
      </c>
      <c r="H1363" t="str">
        <f>VLOOKUP(Table8[[#This Row],[Supplier]],Table37[[Vendor_ID]:[Reputation Test]],12,0)</f>
        <v>A</v>
      </c>
      <c r="I1363">
        <f>VLOOKUP(Table8[[#This Row],[PurchaseOrderID]],Purchase_Order!$A$2:$E$1228,5,0)</f>
        <v>1656</v>
      </c>
      <c r="K1363">
        <f>COUNTIFS(Table37[ProductID],Table8[[#This Row],[ProductID]],Table37[Reputation Test],Table8[[#This Row],[REPUTASI]],Table37[Price],"&lt;"&amp;Table8[[#This Row],[UnitPrice]])</f>
        <v>2</v>
      </c>
      <c r="L1363" s="80" t="str">
        <f>IF(Table8[[#This Row],[test]]&gt;0,"Ada vendor yang menjual produk dengan harga lebih murah","")</f>
        <v>Ada vendor yang menjual produk dengan harga lebih murah</v>
      </c>
    </row>
    <row r="1364" spans="1:12" x14ac:dyDescent="0.25">
      <c r="A1364" s="4">
        <v>896</v>
      </c>
      <c r="B1364" s="4">
        <v>2007</v>
      </c>
      <c r="C1364" s="11">
        <v>44099</v>
      </c>
      <c r="D1364" s="4">
        <v>3</v>
      </c>
      <c r="E1364" s="4">
        <v>456</v>
      </c>
      <c r="F1364" s="41">
        <v>49.6965</v>
      </c>
      <c r="G1364" s="41">
        <v>149.08949999999999</v>
      </c>
      <c r="H1364" t="str">
        <f>VLOOKUP(Table8[[#This Row],[Supplier]],Table37[[Vendor_ID]:[Reputation Test]],12,0)</f>
        <v>A</v>
      </c>
      <c r="I1364">
        <f>VLOOKUP(Table8[[#This Row],[PurchaseOrderID]],Purchase_Order!$A$2:$E$1228,5,0)</f>
        <v>1656</v>
      </c>
      <c r="K1364">
        <f>COUNTIFS(Table37[ProductID],Table8[[#This Row],[ProductID]],Table37[Reputation Test],Table8[[#This Row],[REPUTASI]],Table37[Price],"&lt;"&amp;Table8[[#This Row],[UnitPrice]])</f>
        <v>2</v>
      </c>
      <c r="L1364" s="80" t="str">
        <f>IF(Table8[[#This Row],[test]]&gt;0,"Ada vendor yang menjual produk dengan harga lebih murah","")</f>
        <v>Ada vendor yang menjual produk dengan harga lebih murah</v>
      </c>
    </row>
    <row r="1365" spans="1:12" x14ac:dyDescent="0.25">
      <c r="A1365" s="5">
        <v>896</v>
      </c>
      <c r="B1365" s="5">
        <v>2008</v>
      </c>
      <c r="C1365" s="10">
        <v>44099</v>
      </c>
      <c r="D1365" s="5">
        <v>3</v>
      </c>
      <c r="E1365" s="5">
        <v>457</v>
      </c>
      <c r="F1365" s="40">
        <v>45.423000000000002</v>
      </c>
      <c r="G1365" s="40">
        <v>136.26900000000001</v>
      </c>
      <c r="H1365" t="str">
        <f>VLOOKUP(Table8[[#This Row],[Supplier]],Table37[[Vendor_ID]:[Reputation Test]],12,0)</f>
        <v>A</v>
      </c>
      <c r="I1365">
        <f>VLOOKUP(Table8[[#This Row],[PurchaseOrderID]],Purchase_Order!$A$2:$E$1228,5,0)</f>
        <v>1656</v>
      </c>
      <c r="K1365">
        <f>COUNTIFS(Table37[ProductID],Table8[[#This Row],[ProductID]],Table37[Reputation Test],Table8[[#This Row],[REPUTASI]],Table37[Price],"&lt;"&amp;Table8[[#This Row],[UnitPrice]])</f>
        <v>2</v>
      </c>
      <c r="L1365" s="80" t="str">
        <f>IF(Table8[[#This Row],[test]]&gt;0,"Ada vendor yang menjual produk dengan harga lebih murah","")</f>
        <v>Ada vendor yang menjual produk dengan harga lebih murah</v>
      </c>
    </row>
    <row r="1366" spans="1:12" x14ac:dyDescent="0.25">
      <c r="A1366" s="4">
        <v>897</v>
      </c>
      <c r="B1366" s="4">
        <v>2009</v>
      </c>
      <c r="C1366" s="11">
        <v>44099</v>
      </c>
      <c r="D1366" s="4">
        <v>60</v>
      </c>
      <c r="E1366" s="4">
        <v>356</v>
      </c>
      <c r="F1366" s="41">
        <v>3.3809999999999998</v>
      </c>
      <c r="G1366" s="41">
        <v>202.86</v>
      </c>
      <c r="H1366" t="str">
        <f>VLOOKUP(Table8[[#This Row],[Supplier]],Table37[[Vendor_ID]:[Reputation Test]],12,0)</f>
        <v>F</v>
      </c>
      <c r="I1366">
        <f>VLOOKUP(Table8[[#This Row],[PurchaseOrderID]],Purchase_Order!$A$2:$E$1228,5,0)</f>
        <v>1572</v>
      </c>
      <c r="K1366">
        <f>COUNTIFS(Table37[ProductID],Table8[[#This Row],[ProductID]],Table37[Reputation Test],Table8[[#This Row],[REPUTASI]],Table37[Price],"&lt;"&amp;Table8[[#This Row],[UnitPrice]])</f>
        <v>1</v>
      </c>
      <c r="L1366" s="80" t="str">
        <f>IF(Table8[[#This Row],[test]]&gt;0,"Ada vendor yang menjual produk dengan harga lebih murah","")</f>
        <v>Ada vendor yang menjual produk dengan harga lebih murah</v>
      </c>
    </row>
    <row r="1367" spans="1:12" x14ac:dyDescent="0.25">
      <c r="A1367" s="5">
        <v>897</v>
      </c>
      <c r="B1367" s="5">
        <v>2010</v>
      </c>
      <c r="C1367" s="10">
        <v>44099</v>
      </c>
      <c r="D1367" s="5">
        <v>60</v>
      </c>
      <c r="E1367" s="5">
        <v>357</v>
      </c>
      <c r="F1367" s="40">
        <v>4.3155000000000001</v>
      </c>
      <c r="G1367" s="40">
        <v>258.93</v>
      </c>
      <c r="H1367" t="str">
        <f>VLOOKUP(Table8[[#This Row],[Supplier]],Table37[[Vendor_ID]:[Reputation Test]],12,0)</f>
        <v>F</v>
      </c>
      <c r="I1367">
        <f>VLOOKUP(Table8[[#This Row],[PurchaseOrderID]],Purchase_Order!$A$2:$E$1228,5,0)</f>
        <v>1572</v>
      </c>
      <c r="K1367">
        <f>COUNTIFS(Table37[ProductID],Table8[[#This Row],[ProductID]],Table37[Reputation Test],Table8[[#This Row],[REPUTASI]],Table37[Price],"&lt;"&amp;Table8[[#This Row],[UnitPrice]])</f>
        <v>2</v>
      </c>
      <c r="L1367" s="80" t="str">
        <f>IF(Table8[[#This Row],[test]]&gt;0,"Ada vendor yang menjual produk dengan harga lebih murah","")</f>
        <v>Ada vendor yang menjual produk dengan harga lebih murah</v>
      </c>
    </row>
    <row r="1368" spans="1:12" x14ac:dyDescent="0.25">
      <c r="A1368" s="4">
        <v>898</v>
      </c>
      <c r="B1368" s="4">
        <v>2011</v>
      </c>
      <c r="C1368" s="11">
        <v>44099</v>
      </c>
      <c r="D1368" s="4">
        <v>3</v>
      </c>
      <c r="E1368" s="4">
        <v>375</v>
      </c>
      <c r="F1368" s="41">
        <v>43.270499999999998</v>
      </c>
      <c r="G1368" s="41">
        <v>129.8115</v>
      </c>
      <c r="H1368" t="str">
        <f>VLOOKUP(Table8[[#This Row],[Supplier]],Table37[[Vendor_ID]:[Reputation Test]],12,0)</f>
        <v>B</v>
      </c>
      <c r="I1368">
        <f>VLOOKUP(Table8[[#This Row],[PurchaseOrderID]],Purchase_Order!$A$2:$E$1228,5,0)</f>
        <v>1562</v>
      </c>
      <c r="K1368">
        <f>COUNTIFS(Table37[ProductID],Table8[[#This Row],[ProductID]],Table37[Reputation Test],Table8[[#This Row],[REPUTASI]],Table37[Price],"&lt;"&amp;Table8[[#This Row],[UnitPrice]])</f>
        <v>1</v>
      </c>
      <c r="L1368" s="80" t="str">
        <f>IF(Table8[[#This Row],[test]]&gt;0,"Ada vendor yang menjual produk dengan harga lebih murah","")</f>
        <v>Ada vendor yang menjual produk dengan harga lebih murah</v>
      </c>
    </row>
    <row r="1369" spans="1:12" x14ac:dyDescent="0.25">
      <c r="A1369" s="5">
        <v>898</v>
      </c>
      <c r="B1369" s="5">
        <v>2012</v>
      </c>
      <c r="C1369" s="10">
        <v>44099</v>
      </c>
      <c r="D1369" s="5">
        <v>3</v>
      </c>
      <c r="E1369" s="5">
        <v>376</v>
      </c>
      <c r="F1369" s="40">
        <v>41.170499999999997</v>
      </c>
      <c r="G1369" s="40">
        <v>123.5115</v>
      </c>
      <c r="H1369" t="str">
        <f>VLOOKUP(Table8[[#This Row],[Supplier]],Table37[[Vendor_ID]:[Reputation Test]],12,0)</f>
        <v>B</v>
      </c>
      <c r="I1369">
        <f>VLOOKUP(Table8[[#This Row],[PurchaseOrderID]],Purchase_Order!$A$2:$E$1228,5,0)</f>
        <v>1562</v>
      </c>
      <c r="K1369">
        <f>COUNTIFS(Table37[ProductID],Table8[[#This Row],[ProductID]],Table37[Reputation Test],Table8[[#This Row],[REPUTASI]],Table37[Price],"&lt;"&amp;Table8[[#This Row],[UnitPrice]])</f>
        <v>1</v>
      </c>
      <c r="L1369" s="80" t="str">
        <f>IF(Table8[[#This Row],[test]]&gt;0,"Ada vendor yang menjual produk dengan harga lebih murah","")</f>
        <v>Ada vendor yang menjual produk dengan harga lebih murah</v>
      </c>
    </row>
    <row r="1370" spans="1:12" x14ac:dyDescent="0.25">
      <c r="A1370" s="4">
        <v>898</v>
      </c>
      <c r="B1370" s="4">
        <v>2020</v>
      </c>
      <c r="C1370" s="11">
        <v>44099</v>
      </c>
      <c r="D1370" s="4">
        <v>3</v>
      </c>
      <c r="E1370" s="4">
        <v>377</v>
      </c>
      <c r="F1370" s="41">
        <v>45.444000000000003</v>
      </c>
      <c r="G1370" s="41">
        <v>136.33199999999999</v>
      </c>
      <c r="H1370" t="str">
        <f>VLOOKUP(Table8[[#This Row],[Supplier]],Table37[[Vendor_ID]:[Reputation Test]],12,0)</f>
        <v>B</v>
      </c>
      <c r="I1370">
        <f>VLOOKUP(Table8[[#This Row],[PurchaseOrderID]],Purchase_Order!$A$2:$E$1228,5,0)</f>
        <v>1562</v>
      </c>
      <c r="K1370">
        <f>COUNTIFS(Table37[ProductID],Table8[[#This Row],[ProductID]],Table37[Reputation Test],Table8[[#This Row],[REPUTASI]],Table37[Price],"&lt;"&amp;Table8[[#This Row],[UnitPrice]])</f>
        <v>1</v>
      </c>
      <c r="L1370" s="80" t="str">
        <f>IF(Table8[[#This Row],[test]]&gt;0,"Ada vendor yang menjual produk dengan harga lebih murah","")</f>
        <v>Ada vendor yang menjual produk dengan harga lebih murah</v>
      </c>
    </row>
    <row r="1371" spans="1:12" x14ac:dyDescent="0.25">
      <c r="A1371" s="5">
        <v>898</v>
      </c>
      <c r="B1371" s="5">
        <v>2014</v>
      </c>
      <c r="C1371" s="10">
        <v>44099</v>
      </c>
      <c r="D1371" s="5">
        <v>3</v>
      </c>
      <c r="E1371" s="5">
        <v>378</v>
      </c>
      <c r="F1371" s="40">
        <v>41.170499999999997</v>
      </c>
      <c r="G1371" s="40">
        <v>123.5115</v>
      </c>
      <c r="H1371" t="str">
        <f>VLOOKUP(Table8[[#This Row],[Supplier]],Table37[[Vendor_ID]:[Reputation Test]],12,0)</f>
        <v>B</v>
      </c>
      <c r="I1371">
        <f>VLOOKUP(Table8[[#This Row],[PurchaseOrderID]],Purchase_Order!$A$2:$E$1228,5,0)</f>
        <v>1562</v>
      </c>
      <c r="K1371">
        <f>COUNTIFS(Table37[ProductID],Table8[[#This Row],[ProductID]],Table37[Reputation Test],Table8[[#This Row],[REPUTASI]],Table37[Price],"&lt;"&amp;Table8[[#This Row],[UnitPrice]])</f>
        <v>1</v>
      </c>
      <c r="L1371" s="80" t="str">
        <f>IF(Table8[[#This Row],[test]]&gt;0,"Ada vendor yang menjual produk dengan harga lebih murah","")</f>
        <v>Ada vendor yang menjual produk dengan harga lebih murah</v>
      </c>
    </row>
    <row r="1372" spans="1:12" x14ac:dyDescent="0.25">
      <c r="A1372" s="4">
        <v>898</v>
      </c>
      <c r="B1372" s="4">
        <v>2015</v>
      </c>
      <c r="C1372" s="11">
        <v>44099</v>
      </c>
      <c r="D1372" s="4">
        <v>3</v>
      </c>
      <c r="E1372" s="4">
        <v>379</v>
      </c>
      <c r="F1372" s="41">
        <v>39.070500000000003</v>
      </c>
      <c r="G1372" s="41">
        <v>117.2115</v>
      </c>
      <c r="H1372" t="str">
        <f>VLOOKUP(Table8[[#This Row],[Supplier]],Table37[[Vendor_ID]:[Reputation Test]],12,0)</f>
        <v>B</v>
      </c>
      <c r="I1372">
        <f>VLOOKUP(Table8[[#This Row],[PurchaseOrderID]],Purchase_Order!$A$2:$E$1228,5,0)</f>
        <v>1562</v>
      </c>
      <c r="K1372">
        <f>COUNTIFS(Table37[ProductID],Table8[[#This Row],[ProductID]],Table37[Reputation Test],Table8[[#This Row],[REPUTASI]],Table37[Price],"&lt;"&amp;Table8[[#This Row],[UnitPrice]])</f>
        <v>1</v>
      </c>
      <c r="L1372" s="80" t="str">
        <f>IF(Table8[[#This Row],[test]]&gt;0,"Ada vendor yang menjual produk dengan harga lebih murah","")</f>
        <v>Ada vendor yang menjual produk dengan harga lebih murah</v>
      </c>
    </row>
    <row r="1373" spans="1:12" x14ac:dyDescent="0.25">
      <c r="A1373" s="5">
        <v>899</v>
      </c>
      <c r="B1373" s="5">
        <v>2016</v>
      </c>
      <c r="C1373" s="10">
        <v>44099</v>
      </c>
      <c r="D1373" s="5">
        <v>3</v>
      </c>
      <c r="E1373" s="5">
        <v>490</v>
      </c>
      <c r="F1373" s="40">
        <v>12.358499999999999</v>
      </c>
      <c r="G1373" s="40">
        <v>37.075499999999998</v>
      </c>
      <c r="H1373" t="str">
        <f>VLOOKUP(Table8[[#This Row],[Supplier]],Table37[[Vendor_ID]:[Reputation Test]],12,0)</f>
        <v>B</v>
      </c>
      <c r="I1373">
        <f>VLOOKUP(Table8[[#This Row],[PurchaseOrderID]],Purchase_Order!$A$2:$E$1228,5,0)</f>
        <v>1662</v>
      </c>
      <c r="K1373">
        <f>COUNTIFS(Table37[ProductID],Table8[[#This Row],[ProductID]],Table37[Reputation Test],Table8[[#This Row],[REPUTASI]],Table37[Price],"&lt;"&amp;Table8[[#This Row],[UnitPrice]])</f>
        <v>1</v>
      </c>
      <c r="L1373" s="80" t="str">
        <f>IF(Table8[[#This Row],[test]]&gt;0,"Ada vendor yang menjual produk dengan harga lebih murah","")</f>
        <v>Ada vendor yang menjual produk dengan harga lebih murah</v>
      </c>
    </row>
    <row r="1374" spans="1:12" x14ac:dyDescent="0.25">
      <c r="A1374" s="4">
        <v>900</v>
      </c>
      <c r="B1374" s="4">
        <v>2017</v>
      </c>
      <c r="C1374" s="11">
        <v>44099</v>
      </c>
      <c r="D1374" s="4">
        <v>550</v>
      </c>
      <c r="E1374" s="4">
        <v>513</v>
      </c>
      <c r="F1374" s="41">
        <v>39.1965</v>
      </c>
      <c r="G1374" s="41">
        <v>21558.075000000001</v>
      </c>
      <c r="H1374" t="str">
        <f>VLOOKUP(Table8[[#This Row],[Supplier]],Table37[[Vendor_ID]:[Reputation Test]],12,0)</f>
        <v>F</v>
      </c>
      <c r="I1374">
        <f>VLOOKUP(Table8[[#This Row],[PurchaseOrderID]],Purchase_Order!$A$2:$E$1228,5,0)</f>
        <v>1682</v>
      </c>
      <c r="K1374">
        <f>COUNTIFS(Table37[ProductID],Table8[[#This Row],[ProductID]],Table37[Reputation Test],Table8[[#This Row],[REPUTASI]],Table37[Price],"&lt;"&amp;Table8[[#This Row],[UnitPrice]])</f>
        <v>1</v>
      </c>
      <c r="L1374" s="80" t="str">
        <f>IF(Table8[[#This Row],[test]]&gt;0,"Ada vendor yang menjual produk dengan harga lebih murah","")</f>
        <v>Ada vendor yang menjual produk dengan harga lebih murah</v>
      </c>
    </row>
    <row r="1375" spans="1:12" x14ac:dyDescent="0.25">
      <c r="A1375" s="5">
        <v>901</v>
      </c>
      <c r="B1375" s="5">
        <v>2018</v>
      </c>
      <c r="C1375" s="10">
        <v>44099</v>
      </c>
      <c r="D1375" s="5">
        <v>3</v>
      </c>
      <c r="E1375" s="5">
        <v>408</v>
      </c>
      <c r="F1375" s="40">
        <v>36.970500000000001</v>
      </c>
      <c r="G1375" s="40">
        <v>110.9115</v>
      </c>
      <c r="H1375" t="str">
        <f>VLOOKUP(Table8[[#This Row],[Supplier]],Table37[[Vendor_ID]:[Reputation Test]],12,0)</f>
        <v>A</v>
      </c>
      <c r="I1375">
        <f>VLOOKUP(Table8[[#This Row],[PurchaseOrderID]],Purchase_Order!$A$2:$E$1228,5,0)</f>
        <v>1686</v>
      </c>
      <c r="K1375">
        <f>COUNTIFS(Table37[ProductID],Table8[[#This Row],[ProductID]],Table37[Reputation Test],Table8[[#This Row],[REPUTASI]],Table37[Price],"&lt;"&amp;Table8[[#This Row],[UnitPrice]])</f>
        <v>1</v>
      </c>
      <c r="L1375" s="80" t="str">
        <f>IF(Table8[[#This Row],[test]]&gt;0,"Ada vendor yang menjual produk dengan harga lebih murah","")</f>
        <v>Ada vendor yang menjual produk dengan harga lebih murah</v>
      </c>
    </row>
    <row r="1376" spans="1:12" x14ac:dyDescent="0.25">
      <c r="A1376" s="4">
        <v>901</v>
      </c>
      <c r="B1376" s="4">
        <v>2019</v>
      </c>
      <c r="C1376" s="11">
        <v>44099</v>
      </c>
      <c r="D1376" s="4">
        <v>3</v>
      </c>
      <c r="E1376" s="4">
        <v>409</v>
      </c>
      <c r="F1376" s="41">
        <v>41.244</v>
      </c>
      <c r="G1376" s="41">
        <v>123.732</v>
      </c>
      <c r="H1376" t="str">
        <f>VLOOKUP(Table8[[#This Row],[Supplier]],Table37[[Vendor_ID]:[Reputation Test]],12,0)</f>
        <v>A</v>
      </c>
      <c r="I1376">
        <f>VLOOKUP(Table8[[#This Row],[PurchaseOrderID]],Purchase_Order!$A$2:$E$1228,5,0)</f>
        <v>1686</v>
      </c>
      <c r="K1376">
        <f>COUNTIFS(Table37[ProductID],Table8[[#This Row],[ProductID]],Table37[Reputation Test],Table8[[#This Row],[REPUTASI]],Table37[Price],"&lt;"&amp;Table8[[#This Row],[UnitPrice]])</f>
        <v>1</v>
      </c>
      <c r="L1376" s="80" t="str">
        <f>IF(Table8[[#This Row],[test]]&gt;0,"Ada vendor yang menjual produk dengan harga lebih murah","")</f>
        <v>Ada vendor yang menjual produk dengan harga lebih murah</v>
      </c>
    </row>
    <row r="1377" spans="1:12" x14ac:dyDescent="0.25">
      <c r="A1377" s="5">
        <v>901</v>
      </c>
      <c r="B1377" s="5">
        <v>2020</v>
      </c>
      <c r="C1377" s="10">
        <v>44099</v>
      </c>
      <c r="D1377" s="5">
        <v>3</v>
      </c>
      <c r="E1377" s="5">
        <v>410</v>
      </c>
      <c r="F1377" s="40">
        <v>36.970500000000001</v>
      </c>
      <c r="G1377" s="40">
        <v>110.9115</v>
      </c>
      <c r="H1377" t="str">
        <f>VLOOKUP(Table8[[#This Row],[Supplier]],Table37[[Vendor_ID]:[Reputation Test]],12,0)</f>
        <v>A</v>
      </c>
      <c r="I1377">
        <f>VLOOKUP(Table8[[#This Row],[PurchaseOrderID]],Purchase_Order!$A$2:$E$1228,5,0)</f>
        <v>1686</v>
      </c>
      <c r="K1377">
        <f>COUNTIFS(Table37[ProductID],Table8[[#This Row],[ProductID]],Table37[Reputation Test],Table8[[#This Row],[REPUTASI]],Table37[Price],"&lt;"&amp;Table8[[#This Row],[UnitPrice]])</f>
        <v>1</v>
      </c>
      <c r="L1377" s="80" t="str">
        <f>IF(Table8[[#This Row],[test]]&gt;0,"Ada vendor yang menjual produk dengan harga lebih murah","")</f>
        <v>Ada vendor yang menjual produk dengan harga lebih murah</v>
      </c>
    </row>
    <row r="1378" spans="1:12" x14ac:dyDescent="0.25">
      <c r="A1378" s="4">
        <v>901</v>
      </c>
      <c r="B1378" s="4">
        <v>2021</v>
      </c>
      <c r="C1378" s="11">
        <v>44099</v>
      </c>
      <c r="D1378" s="4">
        <v>3</v>
      </c>
      <c r="E1378" s="4">
        <v>411</v>
      </c>
      <c r="F1378" s="41">
        <v>34.8705</v>
      </c>
      <c r="G1378" s="41">
        <v>104.61150000000001</v>
      </c>
      <c r="H1378" t="str">
        <f>VLOOKUP(Table8[[#This Row],[Supplier]],Table37[[Vendor_ID]:[Reputation Test]],12,0)</f>
        <v>A</v>
      </c>
      <c r="I1378">
        <f>VLOOKUP(Table8[[#This Row],[PurchaseOrderID]],Purchase_Order!$A$2:$E$1228,5,0)</f>
        <v>1686</v>
      </c>
      <c r="K1378">
        <f>COUNTIFS(Table37[ProductID],Table8[[#This Row],[ProductID]],Table37[Reputation Test],Table8[[#This Row],[REPUTASI]],Table37[Price],"&lt;"&amp;Table8[[#This Row],[UnitPrice]])</f>
        <v>1</v>
      </c>
      <c r="L1378" s="80" t="str">
        <f>IF(Table8[[#This Row],[test]]&gt;0,"Ada vendor yang menjual produk dengan harga lebih murah","")</f>
        <v>Ada vendor yang menjual produk dengan harga lebih murah</v>
      </c>
    </row>
    <row r="1379" spans="1:12" x14ac:dyDescent="0.25">
      <c r="A1379" s="5">
        <v>902</v>
      </c>
      <c r="B1379" s="5">
        <v>2022</v>
      </c>
      <c r="C1379" s="10">
        <v>44099</v>
      </c>
      <c r="D1379" s="5">
        <v>550</v>
      </c>
      <c r="E1379" s="5">
        <v>931</v>
      </c>
      <c r="F1379" s="40">
        <v>34.8705</v>
      </c>
      <c r="G1379" s="40">
        <v>19178.775000000001</v>
      </c>
      <c r="H1379" t="str">
        <f>VLOOKUP(Table8[[#This Row],[Supplier]],Table37[[Vendor_ID]:[Reputation Test]],12,0)</f>
        <v>F</v>
      </c>
      <c r="I1379">
        <f>VLOOKUP(Table8[[#This Row],[PurchaseOrderID]],Purchase_Order!$A$2:$E$1228,5,0)</f>
        <v>1684</v>
      </c>
      <c r="K1379">
        <f>COUNTIFS(Table37[ProductID],Table8[[#This Row],[ProductID]],Table37[Reputation Test],Table8[[#This Row],[REPUTASI]],Table37[Price],"&lt;"&amp;Table8[[#This Row],[UnitPrice]])</f>
        <v>2</v>
      </c>
      <c r="L1379" s="80" t="str">
        <f>IF(Table8[[#This Row],[test]]&gt;0,"Ada vendor yang menjual produk dengan harga lebih murah","")</f>
        <v>Ada vendor yang menjual produk dengan harga lebih murah</v>
      </c>
    </row>
    <row r="1380" spans="1:12" x14ac:dyDescent="0.25">
      <c r="A1380" s="4">
        <v>902</v>
      </c>
      <c r="B1380" s="4">
        <v>2023</v>
      </c>
      <c r="C1380" s="11">
        <v>44099</v>
      </c>
      <c r="D1380" s="4">
        <v>550</v>
      </c>
      <c r="E1380" s="4">
        <v>932</v>
      </c>
      <c r="F1380" s="41">
        <v>39.763500000000001</v>
      </c>
      <c r="G1380" s="41">
        <v>21869.924999999999</v>
      </c>
      <c r="H1380" t="str">
        <f>VLOOKUP(Table8[[#This Row],[Supplier]],Table37[[Vendor_ID]:[Reputation Test]],12,0)</f>
        <v>F</v>
      </c>
      <c r="I1380">
        <f>VLOOKUP(Table8[[#This Row],[PurchaseOrderID]],Purchase_Order!$A$2:$E$1228,5,0)</f>
        <v>1684</v>
      </c>
      <c r="K1380">
        <f>COUNTIFS(Table37[ProductID],Table8[[#This Row],[ProductID]],Table37[Reputation Test],Table8[[#This Row],[REPUTASI]],Table37[Price],"&lt;"&amp;Table8[[#This Row],[UnitPrice]])</f>
        <v>2</v>
      </c>
      <c r="L1380" s="80" t="str">
        <f>IF(Table8[[#This Row],[test]]&gt;0,"Ada vendor yang menjual produk dengan harga lebih murah","")</f>
        <v>Ada vendor yang menjual produk dengan harga lebih murah</v>
      </c>
    </row>
    <row r="1381" spans="1:12" x14ac:dyDescent="0.25">
      <c r="A1381" s="5">
        <v>903</v>
      </c>
      <c r="B1381" s="5">
        <v>2024</v>
      </c>
      <c r="C1381" s="10">
        <v>44099</v>
      </c>
      <c r="D1381" s="5">
        <v>3</v>
      </c>
      <c r="E1381" s="5">
        <v>425</v>
      </c>
      <c r="F1381" s="40">
        <v>45.580500000000001</v>
      </c>
      <c r="G1381" s="40">
        <v>136.7415</v>
      </c>
      <c r="H1381" t="str">
        <f>VLOOKUP(Table8[[#This Row],[Supplier]],Table37[[Vendor_ID]:[Reputation Test]],12,0)</f>
        <v>B</v>
      </c>
      <c r="I1381">
        <f>VLOOKUP(Table8[[#This Row],[PurchaseOrderID]],Purchase_Order!$A$2:$E$1228,5,0)</f>
        <v>1534</v>
      </c>
      <c r="K1381">
        <f>COUNTIFS(Table37[ProductID],Table8[[#This Row],[ProductID]],Table37[Reputation Test],Table8[[#This Row],[REPUTASI]],Table37[Price],"&lt;"&amp;Table8[[#This Row],[UnitPrice]])</f>
        <v>3</v>
      </c>
      <c r="L1381" s="80" t="str">
        <f>IF(Table8[[#This Row],[test]]&gt;0,"Ada vendor yang menjual produk dengan harga lebih murah","")</f>
        <v>Ada vendor yang menjual produk dengan harga lebih murah</v>
      </c>
    </row>
    <row r="1382" spans="1:12" x14ac:dyDescent="0.25">
      <c r="A1382" s="4">
        <v>903</v>
      </c>
      <c r="B1382" s="4">
        <v>2025</v>
      </c>
      <c r="C1382" s="11">
        <v>44099</v>
      </c>
      <c r="D1382" s="4">
        <v>3</v>
      </c>
      <c r="E1382" s="4">
        <v>426</v>
      </c>
      <c r="F1382" s="41">
        <v>43.480499999999999</v>
      </c>
      <c r="G1382" s="41">
        <v>130.44149999999999</v>
      </c>
      <c r="H1382" t="str">
        <f>VLOOKUP(Table8[[#This Row],[Supplier]],Table37[[Vendor_ID]:[Reputation Test]],12,0)</f>
        <v>B</v>
      </c>
      <c r="I1382">
        <f>VLOOKUP(Table8[[#This Row],[PurchaseOrderID]],Purchase_Order!$A$2:$E$1228,5,0)</f>
        <v>1534</v>
      </c>
      <c r="K1382">
        <f>COUNTIFS(Table37[ProductID],Table8[[#This Row],[ProductID]],Table37[Reputation Test],Table8[[#This Row],[REPUTASI]],Table37[Price],"&lt;"&amp;Table8[[#This Row],[UnitPrice]])</f>
        <v>3</v>
      </c>
      <c r="L1382" s="80" t="str">
        <f>IF(Table8[[#This Row],[test]]&gt;0,"Ada vendor yang menjual produk dengan harga lebih murah","")</f>
        <v>Ada vendor yang menjual produk dengan harga lebih murah</v>
      </c>
    </row>
    <row r="1383" spans="1:12" x14ac:dyDescent="0.25">
      <c r="A1383" s="5">
        <v>903</v>
      </c>
      <c r="B1383" s="5">
        <v>2026</v>
      </c>
      <c r="C1383" s="10">
        <v>44099</v>
      </c>
      <c r="D1383" s="5">
        <v>3</v>
      </c>
      <c r="E1383" s="5">
        <v>427</v>
      </c>
      <c r="F1383" s="40">
        <v>47.753999999999998</v>
      </c>
      <c r="G1383" s="40">
        <v>143.262</v>
      </c>
      <c r="H1383" t="str">
        <f>VLOOKUP(Table8[[#This Row],[Supplier]],Table37[[Vendor_ID]:[Reputation Test]],12,0)</f>
        <v>B</v>
      </c>
      <c r="I1383">
        <f>VLOOKUP(Table8[[#This Row],[PurchaseOrderID]],Purchase_Order!$A$2:$E$1228,5,0)</f>
        <v>1534</v>
      </c>
      <c r="K1383">
        <f>COUNTIFS(Table37[ProductID],Table8[[#This Row],[ProductID]],Table37[Reputation Test],Table8[[#This Row],[REPUTASI]],Table37[Price],"&lt;"&amp;Table8[[#This Row],[UnitPrice]])</f>
        <v>3</v>
      </c>
      <c r="L1383" s="80" t="str">
        <f>IF(Table8[[#This Row],[test]]&gt;0,"Ada vendor yang menjual produk dengan harga lebih murah","")</f>
        <v>Ada vendor yang menjual produk dengan harga lebih murah</v>
      </c>
    </row>
    <row r="1384" spans="1:12" x14ac:dyDescent="0.25">
      <c r="A1384" s="4">
        <v>904</v>
      </c>
      <c r="B1384" s="4">
        <v>2027</v>
      </c>
      <c r="C1384" s="11">
        <v>44099</v>
      </c>
      <c r="D1384" s="4">
        <v>3</v>
      </c>
      <c r="E1384" s="4">
        <v>345</v>
      </c>
      <c r="F1384" s="41">
        <v>43.375500000000002</v>
      </c>
      <c r="G1384" s="41">
        <v>130.12649999999999</v>
      </c>
      <c r="H1384" t="str">
        <f>VLOOKUP(Table8[[#This Row],[Supplier]],Table37[[Vendor_ID]:[Reputation Test]],12,0)</f>
        <v>A</v>
      </c>
      <c r="I1384">
        <f>VLOOKUP(Table8[[#This Row],[PurchaseOrderID]],Purchase_Order!$A$2:$E$1228,5,0)</f>
        <v>1614</v>
      </c>
      <c r="K1384">
        <f>COUNTIFS(Table37[ProductID],Table8[[#This Row],[ProductID]],Table37[Reputation Test],Table8[[#This Row],[REPUTASI]],Table37[Price],"&lt;"&amp;Table8[[#This Row],[UnitPrice]])</f>
        <v>3</v>
      </c>
      <c r="L1384" s="80" t="str">
        <f>IF(Table8[[#This Row],[test]]&gt;0,"Ada vendor yang menjual produk dengan harga lebih murah","")</f>
        <v>Ada vendor yang menjual produk dengan harga lebih murah</v>
      </c>
    </row>
    <row r="1385" spans="1:12" x14ac:dyDescent="0.25">
      <c r="A1385" s="5">
        <v>904</v>
      </c>
      <c r="B1385" s="5">
        <v>2028</v>
      </c>
      <c r="C1385" s="10">
        <v>44099</v>
      </c>
      <c r="D1385" s="5">
        <v>3</v>
      </c>
      <c r="E1385" s="5">
        <v>346</v>
      </c>
      <c r="F1385" s="40">
        <v>47.649000000000001</v>
      </c>
      <c r="G1385" s="40">
        <v>142.947</v>
      </c>
      <c r="H1385" t="str">
        <f>VLOOKUP(Table8[[#This Row],[Supplier]],Table37[[Vendor_ID]:[Reputation Test]],12,0)</f>
        <v>A</v>
      </c>
      <c r="I1385">
        <f>VLOOKUP(Table8[[#This Row],[PurchaseOrderID]],Purchase_Order!$A$2:$E$1228,5,0)</f>
        <v>1614</v>
      </c>
      <c r="K1385">
        <f>COUNTIFS(Table37[ProductID],Table8[[#This Row],[ProductID]],Table37[Reputation Test],Table8[[#This Row],[REPUTASI]],Table37[Price],"&lt;"&amp;Table8[[#This Row],[UnitPrice]])</f>
        <v>3</v>
      </c>
      <c r="L1385" s="80" t="str">
        <f>IF(Table8[[#This Row],[test]]&gt;0,"Ada vendor yang menjual produk dengan harga lebih murah","")</f>
        <v>Ada vendor yang menjual produk dengan harga lebih murah</v>
      </c>
    </row>
    <row r="1386" spans="1:12" x14ac:dyDescent="0.25">
      <c r="A1386" s="4">
        <v>905</v>
      </c>
      <c r="B1386" s="4">
        <v>2029</v>
      </c>
      <c r="C1386" s="11">
        <v>44100</v>
      </c>
      <c r="D1386" s="4">
        <v>550</v>
      </c>
      <c r="E1386" s="4">
        <v>937</v>
      </c>
      <c r="F1386" s="41">
        <v>62.9895</v>
      </c>
      <c r="G1386" s="41">
        <v>34644.224999999999</v>
      </c>
      <c r="H1386" t="str">
        <f>VLOOKUP(Table8[[#This Row],[Supplier]],Table37[[Vendor_ID]:[Reputation Test]],12,0)</f>
        <v>B</v>
      </c>
      <c r="I1386">
        <f>VLOOKUP(Table8[[#This Row],[PurchaseOrderID]],Purchase_Order!$A$2:$E$1228,5,0)</f>
        <v>1638</v>
      </c>
      <c r="K1386">
        <f>COUNTIFS(Table37[ProductID],Table8[[#This Row],[ProductID]],Table37[Reputation Test],Table8[[#This Row],[REPUTASI]],Table37[Price],"&lt;"&amp;Table8[[#This Row],[UnitPrice]])</f>
        <v>1</v>
      </c>
      <c r="L1386" s="80" t="str">
        <f>IF(Table8[[#This Row],[test]]&gt;0,"Ada vendor yang menjual produk dengan harga lebih murah","")</f>
        <v>Ada vendor yang menjual produk dengan harga lebih murah</v>
      </c>
    </row>
    <row r="1387" spans="1:12" x14ac:dyDescent="0.25">
      <c r="A1387" s="5">
        <v>906</v>
      </c>
      <c r="B1387" s="5">
        <v>2030</v>
      </c>
      <c r="C1387" s="10">
        <v>44100</v>
      </c>
      <c r="D1387" s="5">
        <v>3</v>
      </c>
      <c r="E1387" s="5">
        <v>469</v>
      </c>
      <c r="F1387" s="40">
        <v>43.323</v>
      </c>
      <c r="G1387" s="40">
        <v>129.96899999999999</v>
      </c>
      <c r="H1387" t="str">
        <f>VLOOKUP(Table8[[#This Row],[Supplier]],Table37[[Vendor_ID]:[Reputation Test]],12,0)</f>
        <v>A</v>
      </c>
      <c r="I1387">
        <f>VLOOKUP(Table8[[#This Row],[PurchaseOrderID]],Purchase_Order!$A$2:$E$1228,5,0)</f>
        <v>1582</v>
      </c>
      <c r="K1387">
        <f>COUNTIFS(Table37[ProductID],Table8[[#This Row],[ProductID]],Table37[Reputation Test],Table8[[#This Row],[REPUTASI]],Table37[Price],"&lt;"&amp;Table8[[#This Row],[UnitPrice]])</f>
        <v>1</v>
      </c>
      <c r="L1387" s="80" t="str">
        <f>IF(Table8[[#This Row],[test]]&gt;0,"Ada vendor yang menjual produk dengan harga lebih murah","")</f>
        <v>Ada vendor yang menjual produk dengan harga lebih murah</v>
      </c>
    </row>
    <row r="1388" spans="1:12" x14ac:dyDescent="0.25">
      <c r="A1388" s="4">
        <v>906</v>
      </c>
      <c r="B1388" s="4">
        <v>2031</v>
      </c>
      <c r="C1388" s="11">
        <v>44100</v>
      </c>
      <c r="D1388" s="4">
        <v>3</v>
      </c>
      <c r="E1388" s="4">
        <v>470</v>
      </c>
      <c r="F1388" s="41">
        <v>41.222999999999999</v>
      </c>
      <c r="G1388" s="41">
        <v>123.669</v>
      </c>
      <c r="H1388" t="str">
        <f>VLOOKUP(Table8[[#This Row],[Supplier]],Table37[[Vendor_ID]:[Reputation Test]],12,0)</f>
        <v>A</v>
      </c>
      <c r="I1388">
        <f>VLOOKUP(Table8[[#This Row],[PurchaseOrderID]],Purchase_Order!$A$2:$E$1228,5,0)</f>
        <v>1582</v>
      </c>
      <c r="K1388">
        <f>COUNTIFS(Table37[ProductID],Table8[[#This Row],[ProductID]],Table37[Reputation Test],Table8[[#This Row],[REPUTASI]],Table37[Price],"&lt;"&amp;Table8[[#This Row],[UnitPrice]])</f>
        <v>1</v>
      </c>
      <c r="L1388" s="80" t="str">
        <f>IF(Table8[[#This Row],[test]]&gt;0,"Ada vendor yang menjual produk dengan harga lebih murah","")</f>
        <v>Ada vendor yang menjual produk dengan harga lebih murah</v>
      </c>
    </row>
    <row r="1389" spans="1:12" x14ac:dyDescent="0.25">
      <c r="A1389" s="5">
        <v>906</v>
      </c>
      <c r="B1389" s="5">
        <v>2032</v>
      </c>
      <c r="C1389" s="10">
        <v>44100</v>
      </c>
      <c r="D1389" s="5">
        <v>3</v>
      </c>
      <c r="E1389" s="5">
        <v>471</v>
      </c>
      <c r="F1389" s="40">
        <v>45.496499999999997</v>
      </c>
      <c r="G1389" s="40">
        <v>136.48949999999999</v>
      </c>
      <c r="H1389" t="str">
        <f>VLOOKUP(Table8[[#This Row],[Supplier]],Table37[[Vendor_ID]:[Reputation Test]],12,0)</f>
        <v>A</v>
      </c>
      <c r="I1389">
        <f>VLOOKUP(Table8[[#This Row],[PurchaseOrderID]],Purchase_Order!$A$2:$E$1228,5,0)</f>
        <v>1582</v>
      </c>
      <c r="K1389">
        <f>COUNTIFS(Table37[ProductID],Table8[[#This Row],[ProductID]],Table37[Reputation Test],Table8[[#This Row],[REPUTASI]],Table37[Price],"&lt;"&amp;Table8[[#This Row],[UnitPrice]])</f>
        <v>1</v>
      </c>
      <c r="L1389" s="80" t="str">
        <f>IF(Table8[[#This Row],[test]]&gt;0,"Ada vendor yang menjual produk dengan harga lebih murah","")</f>
        <v>Ada vendor yang menjual produk dengan harga lebih murah</v>
      </c>
    </row>
    <row r="1390" spans="1:12" x14ac:dyDescent="0.25">
      <c r="A1390" s="4">
        <v>906</v>
      </c>
      <c r="B1390" s="4">
        <v>2033</v>
      </c>
      <c r="C1390" s="11">
        <v>44100</v>
      </c>
      <c r="D1390" s="4">
        <v>3</v>
      </c>
      <c r="E1390" s="4">
        <v>472</v>
      </c>
      <c r="F1390" s="41">
        <v>41.222999999999999</v>
      </c>
      <c r="G1390" s="41">
        <v>123.669</v>
      </c>
      <c r="H1390" t="str">
        <f>VLOOKUP(Table8[[#This Row],[Supplier]],Table37[[Vendor_ID]:[Reputation Test]],12,0)</f>
        <v>A</v>
      </c>
      <c r="I1390">
        <f>VLOOKUP(Table8[[#This Row],[PurchaseOrderID]],Purchase_Order!$A$2:$E$1228,5,0)</f>
        <v>1582</v>
      </c>
      <c r="K1390">
        <f>COUNTIFS(Table37[ProductID],Table8[[#This Row],[ProductID]],Table37[Reputation Test],Table8[[#This Row],[REPUTASI]],Table37[Price],"&lt;"&amp;Table8[[#This Row],[UnitPrice]])</f>
        <v>1</v>
      </c>
      <c r="L1390" s="80" t="str">
        <f>IF(Table8[[#This Row],[test]]&gt;0,"Ada vendor yang menjual produk dengan harga lebih murah","")</f>
        <v>Ada vendor yang menjual produk dengan harga lebih murah</v>
      </c>
    </row>
    <row r="1391" spans="1:12" x14ac:dyDescent="0.25">
      <c r="A1391" s="5">
        <v>907</v>
      </c>
      <c r="B1391" s="5">
        <v>2034</v>
      </c>
      <c r="C1391" s="10">
        <v>44100</v>
      </c>
      <c r="D1391" s="5">
        <v>3</v>
      </c>
      <c r="E1391" s="5">
        <v>462</v>
      </c>
      <c r="F1391" s="40">
        <v>47.680500000000002</v>
      </c>
      <c r="G1391" s="40">
        <v>143.04150000000001</v>
      </c>
      <c r="H1391" t="str">
        <f>VLOOKUP(Table8[[#This Row],[Supplier]],Table37[[Vendor_ID]:[Reputation Test]],12,0)</f>
        <v>B</v>
      </c>
      <c r="I1391">
        <f>VLOOKUP(Table8[[#This Row],[PurchaseOrderID]],Purchase_Order!$A$2:$E$1228,5,0)</f>
        <v>1510</v>
      </c>
      <c r="K1391">
        <f>COUNTIFS(Table37[ProductID],Table8[[#This Row],[ProductID]],Table37[Reputation Test],Table8[[#This Row],[REPUTASI]],Table37[Price],"&lt;"&amp;Table8[[#This Row],[UnitPrice]])</f>
        <v>1</v>
      </c>
      <c r="L1391" s="80" t="str">
        <f>IF(Table8[[#This Row],[test]]&gt;0,"Ada vendor yang menjual produk dengan harga lebih murah","")</f>
        <v>Ada vendor yang menjual produk dengan harga lebih murah</v>
      </c>
    </row>
    <row r="1392" spans="1:12" x14ac:dyDescent="0.25">
      <c r="A1392" s="4">
        <v>908</v>
      </c>
      <c r="B1392" s="4">
        <v>2035</v>
      </c>
      <c r="C1392" s="11">
        <v>44100</v>
      </c>
      <c r="D1392" s="4">
        <v>550</v>
      </c>
      <c r="E1392" s="4">
        <v>510</v>
      </c>
      <c r="F1392" s="41">
        <v>23.404499999999999</v>
      </c>
      <c r="G1392" s="41">
        <v>12872.475</v>
      </c>
      <c r="H1392" t="str">
        <f>VLOOKUP(Table8[[#This Row],[Supplier]],Table37[[Vendor_ID]:[Reputation Test]],12,0)</f>
        <v>F</v>
      </c>
      <c r="I1392">
        <f>VLOOKUP(Table8[[#This Row],[PurchaseOrderID]],Purchase_Order!$A$2:$E$1228,5,0)</f>
        <v>1526</v>
      </c>
      <c r="K1392">
        <f>COUNTIFS(Table37[ProductID],Table8[[#This Row],[ProductID]],Table37[Reputation Test],Table8[[#This Row],[REPUTASI]],Table37[Price],"&lt;"&amp;Table8[[#This Row],[UnitPrice]])</f>
        <v>1</v>
      </c>
      <c r="L1392" s="80" t="str">
        <f>IF(Table8[[#This Row],[test]]&gt;0,"Ada vendor yang menjual produk dengan harga lebih murah","")</f>
        <v>Ada vendor yang menjual produk dengan harga lebih murah</v>
      </c>
    </row>
    <row r="1393" spans="1:12" x14ac:dyDescent="0.25">
      <c r="A1393" s="5">
        <v>908</v>
      </c>
      <c r="B1393" s="5">
        <v>2036</v>
      </c>
      <c r="C1393" s="10">
        <v>44100</v>
      </c>
      <c r="D1393" s="5">
        <v>550</v>
      </c>
      <c r="E1393" s="5">
        <v>511</v>
      </c>
      <c r="F1393" s="40">
        <v>27.867000000000001</v>
      </c>
      <c r="G1393" s="40">
        <v>15326.85</v>
      </c>
      <c r="H1393" t="str">
        <f>VLOOKUP(Table8[[#This Row],[Supplier]],Table37[[Vendor_ID]:[Reputation Test]],12,0)</f>
        <v>F</v>
      </c>
      <c r="I1393">
        <f>VLOOKUP(Table8[[#This Row],[PurchaseOrderID]],Purchase_Order!$A$2:$E$1228,5,0)</f>
        <v>1526</v>
      </c>
      <c r="K1393">
        <f>COUNTIFS(Table37[ProductID],Table8[[#This Row],[ProductID]],Table37[Reputation Test],Table8[[#This Row],[REPUTASI]],Table37[Price],"&lt;"&amp;Table8[[#This Row],[UnitPrice]])</f>
        <v>1</v>
      </c>
      <c r="L1393" s="80" t="str">
        <f>IF(Table8[[#This Row],[test]]&gt;0,"Ada vendor yang menjual produk dengan harga lebih murah","")</f>
        <v>Ada vendor yang menjual produk dengan harga lebih murah</v>
      </c>
    </row>
    <row r="1394" spans="1:12" x14ac:dyDescent="0.25">
      <c r="A1394" s="4">
        <v>909</v>
      </c>
      <c r="B1394" s="4">
        <v>2037</v>
      </c>
      <c r="C1394" s="11">
        <v>44103</v>
      </c>
      <c r="D1394" s="4">
        <v>550</v>
      </c>
      <c r="E1394" s="4">
        <v>931</v>
      </c>
      <c r="F1394" s="41">
        <v>34.345500000000001</v>
      </c>
      <c r="G1394" s="41">
        <v>18890.025000000001</v>
      </c>
      <c r="H1394" t="str">
        <f>VLOOKUP(Table8[[#This Row],[Supplier]],Table37[[Vendor_ID]:[Reputation Test]],12,0)</f>
        <v>F</v>
      </c>
      <c r="I1394">
        <f>VLOOKUP(Table8[[#This Row],[PurchaseOrderID]],Purchase_Order!$A$2:$E$1228,5,0)</f>
        <v>1588</v>
      </c>
      <c r="K1394">
        <f>COUNTIFS(Table37[ProductID],Table8[[#This Row],[ProductID]],Table37[Reputation Test],Table8[[#This Row],[REPUTASI]],Table37[Price],"&lt;"&amp;Table8[[#This Row],[UnitPrice]])</f>
        <v>2</v>
      </c>
      <c r="L1394" s="80" t="str">
        <f>IF(Table8[[#This Row],[test]]&gt;0,"Ada vendor yang menjual produk dengan harga lebih murah","")</f>
        <v>Ada vendor yang menjual produk dengan harga lebih murah</v>
      </c>
    </row>
    <row r="1395" spans="1:12" x14ac:dyDescent="0.25">
      <c r="A1395" s="5">
        <v>909</v>
      </c>
      <c r="B1395" s="5">
        <v>2038</v>
      </c>
      <c r="C1395" s="10">
        <v>44103</v>
      </c>
      <c r="D1395" s="5">
        <v>550</v>
      </c>
      <c r="E1395" s="5">
        <v>932</v>
      </c>
      <c r="F1395" s="40">
        <v>39.238500000000002</v>
      </c>
      <c r="G1395" s="40">
        <v>21581.174999999999</v>
      </c>
      <c r="H1395" t="str">
        <f>VLOOKUP(Table8[[#This Row],[Supplier]],Table37[[Vendor_ID]:[Reputation Test]],12,0)</f>
        <v>F</v>
      </c>
      <c r="I1395">
        <f>VLOOKUP(Table8[[#This Row],[PurchaseOrderID]],Purchase_Order!$A$2:$E$1228,5,0)</f>
        <v>1588</v>
      </c>
      <c r="K1395">
        <f>COUNTIFS(Table37[ProductID],Table8[[#This Row],[ProductID]],Table37[Reputation Test],Table8[[#This Row],[REPUTASI]],Table37[Price],"&lt;"&amp;Table8[[#This Row],[UnitPrice]])</f>
        <v>2</v>
      </c>
      <c r="L1395" s="80" t="str">
        <f>IF(Table8[[#This Row],[test]]&gt;0,"Ada vendor yang menjual produk dengan harga lebih murah","")</f>
        <v>Ada vendor yang menjual produk dengan harga lebih murah</v>
      </c>
    </row>
    <row r="1396" spans="1:12" x14ac:dyDescent="0.25">
      <c r="A1396" s="4">
        <v>910</v>
      </c>
      <c r="B1396" s="4">
        <v>2039</v>
      </c>
      <c r="C1396" s="11">
        <v>44103</v>
      </c>
      <c r="D1396" s="4">
        <v>3</v>
      </c>
      <c r="E1396" s="4">
        <v>344</v>
      </c>
      <c r="F1396" s="41">
        <v>45.3705</v>
      </c>
      <c r="G1396" s="41">
        <v>136.11150000000001</v>
      </c>
      <c r="H1396" t="str">
        <f>VLOOKUP(Table8[[#This Row],[Supplier]],Table37[[Vendor_ID]:[Reputation Test]],12,0)</f>
        <v>A</v>
      </c>
      <c r="I1396">
        <f>VLOOKUP(Table8[[#This Row],[PurchaseOrderID]],Purchase_Order!$A$2:$E$1228,5,0)</f>
        <v>1622</v>
      </c>
      <c r="K1396">
        <f>COUNTIFS(Table37[ProductID],Table8[[#This Row],[ProductID]],Table37[Reputation Test],Table8[[#This Row],[REPUTASI]],Table37[Price],"&lt;"&amp;Table8[[#This Row],[UnitPrice]])</f>
        <v>3</v>
      </c>
      <c r="L1396" s="80" t="str">
        <f>IF(Table8[[#This Row],[test]]&gt;0,"Ada vendor yang menjual produk dengan harga lebih murah","")</f>
        <v>Ada vendor yang menjual produk dengan harga lebih murah</v>
      </c>
    </row>
    <row r="1397" spans="1:12" x14ac:dyDescent="0.25">
      <c r="A1397" s="5">
        <v>910</v>
      </c>
      <c r="B1397" s="5">
        <v>2040</v>
      </c>
      <c r="C1397" s="10">
        <v>44103</v>
      </c>
      <c r="D1397" s="5">
        <v>3</v>
      </c>
      <c r="E1397" s="5">
        <v>345</v>
      </c>
      <c r="F1397" s="40">
        <v>43.270499999999998</v>
      </c>
      <c r="G1397" s="40">
        <v>129.8115</v>
      </c>
      <c r="H1397" t="str">
        <f>VLOOKUP(Table8[[#This Row],[Supplier]],Table37[[Vendor_ID]:[Reputation Test]],12,0)</f>
        <v>A</v>
      </c>
      <c r="I1397">
        <f>VLOOKUP(Table8[[#This Row],[PurchaseOrderID]],Purchase_Order!$A$2:$E$1228,5,0)</f>
        <v>1622</v>
      </c>
      <c r="K1397">
        <f>COUNTIFS(Table37[ProductID],Table8[[#This Row],[ProductID]],Table37[Reputation Test],Table8[[#This Row],[REPUTASI]],Table37[Price],"&lt;"&amp;Table8[[#This Row],[UnitPrice]])</f>
        <v>3</v>
      </c>
      <c r="L1397" s="80" t="str">
        <f>IF(Table8[[#This Row],[test]]&gt;0,"Ada vendor yang menjual produk dengan harga lebih murah","")</f>
        <v>Ada vendor yang menjual produk dengan harga lebih murah</v>
      </c>
    </row>
    <row r="1398" spans="1:12" x14ac:dyDescent="0.25">
      <c r="A1398" s="4">
        <v>910</v>
      </c>
      <c r="B1398" s="4">
        <v>2041</v>
      </c>
      <c r="C1398" s="11">
        <v>44103</v>
      </c>
      <c r="D1398" s="4">
        <v>3</v>
      </c>
      <c r="E1398" s="4">
        <v>346</v>
      </c>
      <c r="F1398" s="41">
        <v>47.543999999999997</v>
      </c>
      <c r="G1398" s="41">
        <v>142.63200000000001</v>
      </c>
      <c r="H1398" t="str">
        <f>VLOOKUP(Table8[[#This Row],[Supplier]],Table37[[Vendor_ID]:[Reputation Test]],12,0)</f>
        <v>A</v>
      </c>
      <c r="I1398">
        <f>VLOOKUP(Table8[[#This Row],[PurchaseOrderID]],Purchase_Order!$A$2:$E$1228,5,0)</f>
        <v>1622</v>
      </c>
      <c r="K1398">
        <f>COUNTIFS(Table37[ProductID],Table8[[#This Row],[ProductID]],Table37[Reputation Test],Table8[[#This Row],[REPUTASI]],Table37[Price],"&lt;"&amp;Table8[[#This Row],[UnitPrice]])</f>
        <v>3</v>
      </c>
      <c r="L1398" s="80" t="str">
        <f>IF(Table8[[#This Row],[test]]&gt;0,"Ada vendor yang menjual produk dengan harga lebih murah","")</f>
        <v>Ada vendor yang menjual produk dengan harga lebih murah</v>
      </c>
    </row>
    <row r="1399" spans="1:12" x14ac:dyDescent="0.25">
      <c r="A1399" s="5">
        <v>911</v>
      </c>
      <c r="B1399" s="5">
        <v>2042</v>
      </c>
      <c r="C1399" s="10">
        <v>44103</v>
      </c>
      <c r="D1399" s="5">
        <v>550</v>
      </c>
      <c r="E1399" s="5">
        <v>930</v>
      </c>
      <c r="F1399" s="40">
        <v>43.039499999999997</v>
      </c>
      <c r="G1399" s="40">
        <v>23671.724999999999</v>
      </c>
      <c r="H1399" t="str">
        <f>VLOOKUP(Table8[[#This Row],[Supplier]],Table37[[Vendor_ID]:[Reputation Test]],12,0)</f>
        <v>F</v>
      </c>
      <c r="I1399">
        <f>VLOOKUP(Table8[[#This Row],[PurchaseOrderID]],Purchase_Order!$A$2:$E$1228,5,0)</f>
        <v>1632</v>
      </c>
      <c r="K1399">
        <f>COUNTIFS(Table37[ProductID],Table8[[#This Row],[ProductID]],Table37[Reputation Test],Table8[[#This Row],[REPUTASI]],Table37[Price],"&lt;"&amp;Table8[[#This Row],[UnitPrice]])</f>
        <v>1</v>
      </c>
      <c r="L1399" s="80" t="str">
        <f>IF(Table8[[#This Row],[test]]&gt;0,"Ada vendor yang menjual produk dengan harga lebih murah","")</f>
        <v>Ada vendor yang menjual produk dengan harga lebih murah</v>
      </c>
    </row>
    <row r="1400" spans="1:12" x14ac:dyDescent="0.25">
      <c r="A1400" s="4">
        <v>912</v>
      </c>
      <c r="B1400" s="4">
        <v>2043</v>
      </c>
      <c r="C1400" s="11">
        <v>44103</v>
      </c>
      <c r="D1400" s="4">
        <v>550</v>
      </c>
      <c r="E1400" s="4">
        <v>332</v>
      </c>
      <c r="F1400" s="41">
        <v>10.815</v>
      </c>
      <c r="G1400" s="41">
        <v>5948.25</v>
      </c>
      <c r="H1400" t="str">
        <f>VLOOKUP(Table8[[#This Row],[Supplier]],Table37[[Vendor_ID]:[Reputation Test]],12,0)</f>
        <v>F</v>
      </c>
      <c r="I1400">
        <f>VLOOKUP(Table8[[#This Row],[PurchaseOrderID]],Purchase_Order!$A$2:$E$1228,5,0)</f>
        <v>1608</v>
      </c>
      <c r="K1400">
        <f>COUNTIFS(Table37[ProductID],Table8[[#This Row],[ProductID]],Table37[Reputation Test],Table8[[#This Row],[REPUTASI]],Table37[Price],"&lt;"&amp;Table8[[#This Row],[UnitPrice]])</f>
        <v>1</v>
      </c>
      <c r="L1400" s="80" t="str">
        <f>IF(Table8[[#This Row],[test]]&gt;0,"Ada vendor yang menjual produk dengan harga lebih murah","")</f>
        <v>Ada vendor yang menjual produk dengan harga lebih murah</v>
      </c>
    </row>
    <row r="1401" spans="1:12" x14ac:dyDescent="0.25">
      <c r="A1401" s="5">
        <v>913</v>
      </c>
      <c r="B1401" s="5">
        <v>2044</v>
      </c>
      <c r="C1401" s="10">
        <v>44103</v>
      </c>
      <c r="D1401" s="5">
        <v>550</v>
      </c>
      <c r="E1401" s="5">
        <v>948</v>
      </c>
      <c r="F1401" s="40">
        <v>82.834500000000006</v>
      </c>
      <c r="G1401" s="40">
        <v>45558.974999999999</v>
      </c>
      <c r="H1401" t="str">
        <f>VLOOKUP(Table8[[#This Row],[Supplier]],Table37[[Vendor_ID]:[Reputation Test]],12,0)</f>
        <v>F</v>
      </c>
      <c r="I1401">
        <f>VLOOKUP(Table8[[#This Row],[PurchaseOrderID]],Purchase_Order!$A$2:$E$1228,5,0)</f>
        <v>1576</v>
      </c>
      <c r="K1401">
        <f>COUNTIFS(Table37[ProductID],Table8[[#This Row],[ProductID]],Table37[Reputation Test],Table8[[#This Row],[REPUTASI]],Table37[Price],"&lt;"&amp;Table8[[#This Row],[UnitPrice]])</f>
        <v>1</v>
      </c>
      <c r="L1401" s="80" t="str">
        <f>IF(Table8[[#This Row],[test]]&gt;0,"Ada vendor yang menjual produk dengan harga lebih murah","")</f>
        <v>Ada vendor yang menjual produk dengan harga lebih murah</v>
      </c>
    </row>
    <row r="1402" spans="1:12" x14ac:dyDescent="0.25">
      <c r="A1402" s="4">
        <v>913</v>
      </c>
      <c r="B1402" s="4">
        <v>2045</v>
      </c>
      <c r="C1402" s="11">
        <v>44103</v>
      </c>
      <c r="D1402" s="4">
        <v>550</v>
      </c>
      <c r="E1402" s="4">
        <v>907</v>
      </c>
      <c r="F1402" s="41">
        <v>82.834500000000006</v>
      </c>
      <c r="G1402" s="41">
        <v>45558.974999999999</v>
      </c>
      <c r="H1402" t="str">
        <f>VLOOKUP(Table8[[#This Row],[Supplier]],Table37[[Vendor_ID]:[Reputation Test]],12,0)</f>
        <v>F</v>
      </c>
      <c r="I1402">
        <f>VLOOKUP(Table8[[#This Row],[PurchaseOrderID]],Purchase_Order!$A$2:$E$1228,5,0)</f>
        <v>1576</v>
      </c>
      <c r="K1402">
        <f>COUNTIFS(Table37[ProductID],Table8[[#This Row],[ProductID]],Table37[Reputation Test],Table8[[#This Row],[REPUTASI]],Table37[Price],"&lt;"&amp;Table8[[#This Row],[UnitPrice]])</f>
        <v>1</v>
      </c>
      <c r="L1402" s="80" t="str">
        <f>IF(Table8[[#This Row],[test]]&gt;0,"Ada vendor yang menjual produk dengan harga lebih murah","")</f>
        <v>Ada vendor yang menjual produk dengan harga lebih murah</v>
      </c>
    </row>
    <row r="1403" spans="1:12" x14ac:dyDescent="0.25">
      <c r="A1403" s="5">
        <v>914</v>
      </c>
      <c r="B1403" s="5">
        <v>2046</v>
      </c>
      <c r="C1403" s="10">
        <v>44103</v>
      </c>
      <c r="D1403" s="5">
        <v>1250</v>
      </c>
      <c r="E1403" s="5">
        <v>325</v>
      </c>
      <c r="F1403" s="40">
        <v>0.21</v>
      </c>
      <c r="G1403" s="40">
        <v>262.5</v>
      </c>
      <c r="H1403" t="str">
        <f>VLOOKUP(Table8[[#This Row],[Supplier]],Table37[[Vendor_ID]:[Reputation Test]],12,0)</f>
        <v>F</v>
      </c>
      <c r="I1403">
        <f>VLOOKUP(Table8[[#This Row],[PurchaseOrderID]],Purchase_Order!$A$2:$E$1228,5,0)</f>
        <v>1590</v>
      </c>
      <c r="K1403">
        <f>COUNTIFS(Table37[ProductID],Table8[[#This Row],[ProductID]],Table37[Reputation Test],Table8[[#This Row],[REPUTASI]],Table37[Price],"&lt;"&amp;Table8[[#This Row],[UnitPrice]])</f>
        <v>1</v>
      </c>
      <c r="L1403" s="80" t="str">
        <f>IF(Table8[[#This Row],[test]]&gt;0,"Ada vendor yang menjual produk dengan harga lebih murah","")</f>
        <v>Ada vendor yang menjual produk dengan harga lebih murah</v>
      </c>
    </row>
    <row r="1404" spans="1:12" x14ac:dyDescent="0.25">
      <c r="A1404" s="4">
        <v>914</v>
      </c>
      <c r="B1404" s="4">
        <v>2047</v>
      </c>
      <c r="C1404" s="11">
        <v>44103</v>
      </c>
      <c r="D1404" s="4">
        <v>1250</v>
      </c>
      <c r="E1404" s="4">
        <v>326</v>
      </c>
      <c r="F1404" s="41">
        <v>0.21</v>
      </c>
      <c r="G1404" s="41">
        <v>262.5</v>
      </c>
      <c r="H1404" t="str">
        <f>VLOOKUP(Table8[[#This Row],[Supplier]],Table37[[Vendor_ID]:[Reputation Test]],12,0)</f>
        <v>F</v>
      </c>
      <c r="I1404">
        <f>VLOOKUP(Table8[[#This Row],[PurchaseOrderID]],Purchase_Order!$A$2:$E$1228,5,0)</f>
        <v>1590</v>
      </c>
      <c r="K1404">
        <f>COUNTIFS(Table37[ProductID],Table8[[#This Row],[ProductID]],Table37[Reputation Test],Table8[[#This Row],[REPUTASI]],Table37[Price],"&lt;"&amp;Table8[[#This Row],[UnitPrice]])</f>
        <v>1</v>
      </c>
      <c r="L1404" s="80" t="str">
        <f>IF(Table8[[#This Row],[test]]&gt;0,"Ada vendor yang menjual produk dengan harga lebih murah","")</f>
        <v>Ada vendor yang menjual produk dengan harga lebih murah</v>
      </c>
    </row>
    <row r="1405" spans="1:12" x14ac:dyDescent="0.25">
      <c r="A1405" s="5">
        <v>915</v>
      </c>
      <c r="B1405" s="5">
        <v>2048</v>
      </c>
      <c r="C1405" s="10">
        <v>44103</v>
      </c>
      <c r="D1405" s="5">
        <v>3</v>
      </c>
      <c r="E1405" s="5">
        <v>320</v>
      </c>
      <c r="F1405" s="40">
        <v>49.643999999999998</v>
      </c>
      <c r="G1405" s="40">
        <v>148.93199999999999</v>
      </c>
      <c r="H1405" t="str">
        <f>VLOOKUP(Table8[[#This Row],[Supplier]],Table37[[Vendor_ID]:[Reputation Test]],12,0)</f>
        <v>B</v>
      </c>
      <c r="I1405">
        <f>VLOOKUP(Table8[[#This Row],[PurchaseOrderID]],Purchase_Order!$A$2:$E$1228,5,0)</f>
        <v>1514</v>
      </c>
      <c r="K1405">
        <f>COUNTIFS(Table37[ProductID],Table8[[#This Row],[ProductID]],Table37[Reputation Test],Table8[[#This Row],[REPUTASI]],Table37[Price],"&lt;"&amp;Table8[[#This Row],[UnitPrice]])</f>
        <v>2</v>
      </c>
      <c r="L1405" s="80" t="str">
        <f>IF(Table8[[#This Row],[test]]&gt;0,"Ada vendor yang menjual produk dengan harga lebih murah","")</f>
        <v>Ada vendor yang menjual produk dengan harga lebih murah</v>
      </c>
    </row>
    <row r="1406" spans="1:12" x14ac:dyDescent="0.25">
      <c r="A1406" s="4">
        <v>915</v>
      </c>
      <c r="B1406" s="4">
        <v>2049</v>
      </c>
      <c r="C1406" s="11">
        <v>44103</v>
      </c>
      <c r="D1406" s="4">
        <v>3</v>
      </c>
      <c r="E1406" s="4">
        <v>321</v>
      </c>
      <c r="F1406" s="41">
        <v>44.320500000000003</v>
      </c>
      <c r="G1406" s="41">
        <v>132.9615</v>
      </c>
      <c r="H1406" t="str">
        <f>VLOOKUP(Table8[[#This Row],[Supplier]],Table37[[Vendor_ID]:[Reputation Test]],12,0)</f>
        <v>B</v>
      </c>
      <c r="I1406">
        <f>VLOOKUP(Table8[[#This Row],[PurchaseOrderID]],Purchase_Order!$A$2:$E$1228,5,0)</f>
        <v>1514</v>
      </c>
      <c r="K1406">
        <f>COUNTIFS(Table37[ProductID],Table8[[#This Row],[ProductID]],Table37[Reputation Test],Table8[[#This Row],[REPUTASI]],Table37[Price],"&lt;"&amp;Table8[[#This Row],[UnitPrice]])</f>
        <v>2</v>
      </c>
      <c r="L1406" s="80" t="str">
        <f>IF(Table8[[#This Row],[test]]&gt;0,"Ada vendor yang menjual produk dengan harga lebih murah","")</f>
        <v>Ada vendor yang menjual produk dengan harga lebih murah</v>
      </c>
    </row>
    <row r="1407" spans="1:12" x14ac:dyDescent="0.25">
      <c r="A1407" s="5">
        <v>915</v>
      </c>
      <c r="B1407" s="5">
        <v>2050</v>
      </c>
      <c r="C1407" s="10">
        <v>44103</v>
      </c>
      <c r="D1407" s="5">
        <v>60</v>
      </c>
      <c r="E1407" s="5">
        <v>322</v>
      </c>
      <c r="F1407" s="40">
        <v>28.6965</v>
      </c>
      <c r="G1407" s="40">
        <v>1721.79</v>
      </c>
      <c r="H1407" t="str">
        <f>VLOOKUP(Table8[[#This Row],[Supplier]],Table37[[Vendor_ID]:[Reputation Test]],12,0)</f>
        <v>B</v>
      </c>
      <c r="I1407">
        <f>VLOOKUP(Table8[[#This Row],[PurchaseOrderID]],Purchase_Order!$A$2:$E$1228,5,0)</f>
        <v>1514</v>
      </c>
      <c r="K1407">
        <f>COUNTIFS(Table37[ProductID],Table8[[#This Row],[ProductID]],Table37[Reputation Test],Table8[[#This Row],[REPUTASI]],Table37[Price],"&lt;"&amp;Table8[[#This Row],[UnitPrice]])</f>
        <v>2</v>
      </c>
      <c r="L1407" s="80" t="str">
        <f>IF(Table8[[#This Row],[test]]&gt;0,"Ada vendor yang menjual produk dengan harga lebih murah","")</f>
        <v>Ada vendor yang menjual produk dengan harga lebih murah</v>
      </c>
    </row>
    <row r="1408" spans="1:12" x14ac:dyDescent="0.25">
      <c r="A1408" s="4">
        <v>916</v>
      </c>
      <c r="B1408" s="4">
        <v>2051</v>
      </c>
      <c r="C1408" s="11">
        <v>44103</v>
      </c>
      <c r="D1408" s="4">
        <v>550</v>
      </c>
      <c r="E1408" s="4">
        <v>930</v>
      </c>
      <c r="F1408" s="41">
        <v>42.514499999999998</v>
      </c>
      <c r="G1408" s="41">
        <v>23382.974999999999</v>
      </c>
      <c r="H1408" t="str">
        <f>VLOOKUP(Table8[[#This Row],[Supplier]],Table37[[Vendor_ID]:[Reputation Test]],12,0)</f>
        <v>B</v>
      </c>
      <c r="I1408">
        <f>VLOOKUP(Table8[[#This Row],[PurchaseOrderID]],Purchase_Order!$A$2:$E$1228,5,0)</f>
        <v>1498</v>
      </c>
      <c r="K1408">
        <f>COUNTIFS(Table37[ProductID],Table8[[#This Row],[ProductID]],Table37[Reputation Test],Table8[[#This Row],[REPUTASI]],Table37[Price],"&lt;"&amp;Table8[[#This Row],[UnitPrice]])</f>
        <v>1</v>
      </c>
      <c r="L1408" s="80" t="str">
        <f>IF(Table8[[#This Row],[test]]&gt;0,"Ada vendor yang menjual produk dengan harga lebih murah","")</f>
        <v>Ada vendor yang menjual produk dengan harga lebih murah</v>
      </c>
    </row>
    <row r="1409" spans="1:12" x14ac:dyDescent="0.25">
      <c r="A1409" s="5">
        <v>916</v>
      </c>
      <c r="B1409" s="5">
        <v>2052</v>
      </c>
      <c r="C1409" s="10">
        <v>44103</v>
      </c>
      <c r="D1409" s="5">
        <v>550</v>
      </c>
      <c r="E1409" s="5">
        <v>921</v>
      </c>
      <c r="F1409" s="40">
        <v>5.5860000000000003</v>
      </c>
      <c r="G1409" s="40">
        <v>3072.3</v>
      </c>
      <c r="H1409" t="str">
        <f>VLOOKUP(Table8[[#This Row],[Supplier]],Table37[[Vendor_ID]:[Reputation Test]],12,0)</f>
        <v>B</v>
      </c>
      <c r="I1409">
        <f>VLOOKUP(Table8[[#This Row],[PurchaseOrderID]],Purchase_Order!$A$2:$E$1228,5,0)</f>
        <v>1498</v>
      </c>
      <c r="K1409">
        <f>COUNTIFS(Table37[ProductID],Table8[[#This Row],[ProductID]],Table37[Reputation Test],Table8[[#This Row],[REPUTASI]],Table37[Price],"&lt;"&amp;Table8[[#This Row],[UnitPrice]])</f>
        <v>1</v>
      </c>
      <c r="L1409" s="80" t="str">
        <f>IF(Table8[[#This Row],[test]]&gt;0,"Ada vendor yang menjual produk dengan harga lebih murah","")</f>
        <v>Ada vendor yang menjual produk dengan harga lebih murah</v>
      </c>
    </row>
    <row r="1410" spans="1:12" x14ac:dyDescent="0.25">
      <c r="A1410" s="4">
        <v>917</v>
      </c>
      <c r="B1410" s="4">
        <v>2053</v>
      </c>
      <c r="C1410" s="11">
        <v>44103</v>
      </c>
      <c r="D1410" s="4">
        <v>60</v>
      </c>
      <c r="E1410" s="4">
        <v>952</v>
      </c>
      <c r="F1410" s="41">
        <v>15.7395</v>
      </c>
      <c r="G1410" s="41">
        <v>944.37</v>
      </c>
      <c r="H1410" t="str">
        <f>VLOOKUP(Table8[[#This Row],[Supplier]],Table37[[Vendor_ID]:[Reputation Test]],12,0)</f>
        <v>B</v>
      </c>
      <c r="I1410">
        <f>VLOOKUP(Table8[[#This Row],[PurchaseOrderID]],Purchase_Order!$A$2:$E$1228,5,0)</f>
        <v>1674</v>
      </c>
      <c r="K1410">
        <f>COUNTIFS(Table37[ProductID],Table8[[#This Row],[ProductID]],Table37[Reputation Test],Table8[[#This Row],[REPUTASI]],Table37[Price],"&lt;"&amp;Table8[[#This Row],[UnitPrice]])</f>
        <v>1</v>
      </c>
      <c r="L1410" s="80" t="str">
        <f>IF(Table8[[#This Row],[test]]&gt;0,"Ada vendor yang menjual produk dengan harga lebih murah","")</f>
        <v>Ada vendor yang menjual produk dengan harga lebih murah</v>
      </c>
    </row>
    <row r="1411" spans="1:12" x14ac:dyDescent="0.25">
      <c r="A1411" s="5">
        <v>918</v>
      </c>
      <c r="B1411" s="5">
        <v>2054</v>
      </c>
      <c r="C1411" s="10">
        <v>44103</v>
      </c>
      <c r="D1411" s="5">
        <v>550</v>
      </c>
      <c r="E1411" s="5">
        <v>933</v>
      </c>
      <c r="F1411" s="40">
        <v>43.459499999999998</v>
      </c>
      <c r="G1411" s="40">
        <v>23902.724999999999</v>
      </c>
      <c r="H1411" t="str">
        <f>VLOOKUP(Table8[[#This Row],[Supplier]],Table37[[Vendor_ID]:[Reputation Test]],12,0)</f>
        <v>F</v>
      </c>
      <c r="I1411">
        <f>VLOOKUP(Table8[[#This Row],[PurchaseOrderID]],Purchase_Order!$A$2:$E$1228,5,0)</f>
        <v>1652</v>
      </c>
      <c r="K1411">
        <f>COUNTIFS(Table37[ProductID],Table8[[#This Row],[ProductID]],Table37[Reputation Test],Table8[[#This Row],[REPUTASI]],Table37[Price],"&lt;"&amp;Table8[[#This Row],[UnitPrice]])</f>
        <v>2</v>
      </c>
      <c r="L1411" s="80" t="str">
        <f>IF(Table8[[#This Row],[test]]&gt;0,"Ada vendor yang menjual produk dengan harga lebih murah","")</f>
        <v>Ada vendor yang menjual produk dengan harga lebih murah</v>
      </c>
    </row>
    <row r="1412" spans="1:12" x14ac:dyDescent="0.25">
      <c r="A1412" s="4">
        <v>918</v>
      </c>
      <c r="B1412" s="4">
        <v>2055</v>
      </c>
      <c r="C1412" s="11">
        <v>44103</v>
      </c>
      <c r="D1412" s="4">
        <v>550</v>
      </c>
      <c r="E1412" s="4">
        <v>934</v>
      </c>
      <c r="F1412" s="41">
        <v>37.621499999999997</v>
      </c>
      <c r="G1412" s="41">
        <v>20691.825000000001</v>
      </c>
      <c r="H1412" t="str">
        <f>VLOOKUP(Table8[[#This Row],[Supplier]],Table37[[Vendor_ID]:[Reputation Test]],12,0)</f>
        <v>F</v>
      </c>
      <c r="I1412">
        <f>VLOOKUP(Table8[[#This Row],[PurchaseOrderID]],Purchase_Order!$A$2:$E$1228,5,0)</f>
        <v>1652</v>
      </c>
      <c r="K1412">
        <f>COUNTIFS(Table37[ProductID],Table8[[#This Row],[ProductID]],Table37[Reputation Test],Table8[[#This Row],[REPUTASI]],Table37[Price],"&lt;"&amp;Table8[[#This Row],[UnitPrice]])</f>
        <v>2</v>
      </c>
      <c r="L1412" s="80" t="str">
        <f>IF(Table8[[#This Row],[test]]&gt;0,"Ada vendor yang menjual produk dengan harga lebih murah","")</f>
        <v>Ada vendor yang menjual produk dengan harga lebih murah</v>
      </c>
    </row>
    <row r="1413" spans="1:12" x14ac:dyDescent="0.25">
      <c r="A1413" s="5">
        <v>918</v>
      </c>
      <c r="B1413" s="5">
        <v>2056</v>
      </c>
      <c r="C1413" s="10">
        <v>44103</v>
      </c>
      <c r="D1413" s="5">
        <v>550</v>
      </c>
      <c r="E1413" s="5">
        <v>922</v>
      </c>
      <c r="F1413" s="40">
        <v>6.5309999999999997</v>
      </c>
      <c r="G1413" s="40">
        <v>3592.05</v>
      </c>
      <c r="H1413" t="str">
        <f>VLOOKUP(Table8[[#This Row],[Supplier]],Table37[[Vendor_ID]:[Reputation Test]],12,0)</f>
        <v>F</v>
      </c>
      <c r="I1413">
        <f>VLOOKUP(Table8[[#This Row],[PurchaseOrderID]],Purchase_Order!$A$2:$E$1228,5,0)</f>
        <v>1652</v>
      </c>
      <c r="K1413">
        <f>COUNTIFS(Table37[ProductID],Table8[[#This Row],[ProductID]],Table37[Reputation Test],Table8[[#This Row],[REPUTASI]],Table37[Price],"&lt;"&amp;Table8[[#This Row],[UnitPrice]])</f>
        <v>1</v>
      </c>
      <c r="L1413" s="80" t="str">
        <f>IF(Table8[[#This Row],[test]]&gt;0,"Ada vendor yang menjual produk dengan harga lebih murah","")</f>
        <v>Ada vendor yang menjual produk dengan harga lebih murah</v>
      </c>
    </row>
    <row r="1414" spans="1:12" x14ac:dyDescent="0.25">
      <c r="A1414" s="4">
        <v>918</v>
      </c>
      <c r="B1414" s="4">
        <v>2057</v>
      </c>
      <c r="C1414" s="11">
        <v>44103</v>
      </c>
      <c r="D1414" s="4">
        <v>550</v>
      </c>
      <c r="E1414" s="4">
        <v>923</v>
      </c>
      <c r="F1414" s="41">
        <v>6.1844999999999999</v>
      </c>
      <c r="G1414" s="41">
        <v>3401.4749999999999</v>
      </c>
      <c r="H1414" t="str">
        <f>VLOOKUP(Table8[[#This Row],[Supplier]],Table37[[Vendor_ID]:[Reputation Test]],12,0)</f>
        <v>F</v>
      </c>
      <c r="I1414">
        <f>VLOOKUP(Table8[[#This Row],[PurchaseOrderID]],Purchase_Order!$A$2:$E$1228,5,0)</f>
        <v>1652</v>
      </c>
      <c r="K1414">
        <f>COUNTIFS(Table37[ProductID],Table8[[#This Row],[ProductID]],Table37[Reputation Test],Table8[[#This Row],[REPUTASI]],Table37[Price],"&lt;"&amp;Table8[[#This Row],[UnitPrice]])</f>
        <v>1</v>
      </c>
      <c r="L1414" s="80" t="str">
        <f>IF(Table8[[#This Row],[test]]&gt;0,"Ada vendor yang menjual produk dengan harga lebih murah","")</f>
        <v>Ada vendor yang menjual produk dengan harga lebih murah</v>
      </c>
    </row>
    <row r="1415" spans="1:12" x14ac:dyDescent="0.25">
      <c r="A1415" s="5">
        <v>919</v>
      </c>
      <c r="B1415" s="5">
        <v>2058</v>
      </c>
      <c r="C1415" s="10">
        <v>44103</v>
      </c>
      <c r="D1415" s="5">
        <v>550</v>
      </c>
      <c r="E1415" s="5">
        <v>319</v>
      </c>
      <c r="F1415" s="40">
        <v>48.583500000000001</v>
      </c>
      <c r="G1415" s="40">
        <v>26720.924999999999</v>
      </c>
      <c r="H1415" t="str">
        <f>VLOOKUP(Table8[[#This Row],[Supplier]],Table37[[Vendor_ID]:[Reputation Test]],12,0)</f>
        <v>F</v>
      </c>
      <c r="I1415">
        <f>VLOOKUP(Table8[[#This Row],[PurchaseOrderID]],Purchase_Order!$A$2:$E$1228,5,0)</f>
        <v>1578</v>
      </c>
      <c r="K1415">
        <f>COUNTIFS(Table37[ProductID],Table8[[#This Row],[ProductID]],Table37[Reputation Test],Table8[[#This Row],[REPUTASI]],Table37[Price],"&lt;"&amp;Table8[[#This Row],[UnitPrice]])</f>
        <v>3</v>
      </c>
      <c r="L1415" s="80" t="str">
        <f>IF(Table8[[#This Row],[test]]&gt;0,"Ada vendor yang menjual produk dengan harga lebih murah","")</f>
        <v>Ada vendor yang menjual produk dengan harga lebih murah</v>
      </c>
    </row>
    <row r="1416" spans="1:12" x14ac:dyDescent="0.25">
      <c r="A1416" s="4">
        <v>920</v>
      </c>
      <c r="B1416" s="4">
        <v>2059</v>
      </c>
      <c r="C1416" s="11">
        <v>44103</v>
      </c>
      <c r="D1416" s="4">
        <v>550</v>
      </c>
      <c r="E1416" s="4">
        <v>928</v>
      </c>
      <c r="F1416" s="41">
        <v>32.2455</v>
      </c>
      <c r="G1416" s="41">
        <v>17735.025000000001</v>
      </c>
      <c r="H1416" t="str">
        <f>VLOOKUP(Table8[[#This Row],[Supplier]],Table37[[Vendor_ID]:[Reputation Test]],12,0)</f>
        <v>F</v>
      </c>
      <c r="I1416">
        <f>VLOOKUP(Table8[[#This Row],[PurchaseOrderID]],Purchase_Order!$A$2:$E$1228,5,0)</f>
        <v>1538</v>
      </c>
      <c r="K1416">
        <f>COUNTIFS(Table37[ProductID],Table8[[#This Row],[ProductID]],Table37[Reputation Test],Table8[[#This Row],[REPUTASI]],Table37[Price],"&lt;"&amp;Table8[[#This Row],[UnitPrice]])</f>
        <v>2</v>
      </c>
      <c r="L1416" s="80" t="str">
        <f>IF(Table8[[#This Row],[test]]&gt;0,"Ada vendor yang menjual produk dengan harga lebih murah","")</f>
        <v>Ada vendor yang menjual produk dengan harga lebih murah</v>
      </c>
    </row>
    <row r="1417" spans="1:12" x14ac:dyDescent="0.25">
      <c r="A1417" s="5">
        <v>920</v>
      </c>
      <c r="B1417" s="5">
        <v>2060</v>
      </c>
      <c r="C1417" s="10">
        <v>44103</v>
      </c>
      <c r="D1417" s="5">
        <v>550</v>
      </c>
      <c r="E1417" s="5">
        <v>929</v>
      </c>
      <c r="F1417" s="40">
        <v>36.561</v>
      </c>
      <c r="G1417" s="40">
        <v>20108.55</v>
      </c>
      <c r="H1417" t="str">
        <f>VLOOKUP(Table8[[#This Row],[Supplier]],Table37[[Vendor_ID]:[Reputation Test]],12,0)</f>
        <v>F</v>
      </c>
      <c r="I1417">
        <f>VLOOKUP(Table8[[#This Row],[PurchaseOrderID]],Purchase_Order!$A$2:$E$1228,5,0)</f>
        <v>1538</v>
      </c>
      <c r="K1417">
        <f>COUNTIFS(Table37[ProductID],Table8[[#This Row],[ProductID]],Table37[Reputation Test],Table8[[#This Row],[REPUTASI]],Table37[Price],"&lt;"&amp;Table8[[#This Row],[UnitPrice]])</f>
        <v>2</v>
      </c>
      <c r="L1417" s="80" t="str">
        <f>IF(Table8[[#This Row],[test]]&gt;0,"Ada vendor yang menjual produk dengan harga lebih murah","")</f>
        <v>Ada vendor yang menjual produk dengan harga lebih murah</v>
      </c>
    </row>
    <row r="1418" spans="1:12" x14ac:dyDescent="0.25">
      <c r="A1418" s="4">
        <v>921</v>
      </c>
      <c r="B1418" s="4">
        <v>2061</v>
      </c>
      <c r="C1418" s="11">
        <v>44103</v>
      </c>
      <c r="D1418" s="4">
        <v>550</v>
      </c>
      <c r="E1418" s="4">
        <v>319</v>
      </c>
      <c r="F1418" s="41">
        <v>46.420499999999997</v>
      </c>
      <c r="G1418" s="41">
        <v>25531.275000000001</v>
      </c>
      <c r="H1418" t="str">
        <f>VLOOKUP(Table8[[#This Row],[Supplier]],Table37[[Vendor_ID]:[Reputation Test]],12,0)</f>
        <v>F</v>
      </c>
      <c r="I1418">
        <f>VLOOKUP(Table8[[#This Row],[PurchaseOrderID]],Purchase_Order!$A$2:$E$1228,5,0)</f>
        <v>1556</v>
      </c>
      <c r="K1418">
        <f>COUNTIFS(Table37[ProductID],Table8[[#This Row],[ProductID]],Table37[Reputation Test],Table8[[#This Row],[REPUTASI]],Table37[Price],"&lt;"&amp;Table8[[#This Row],[UnitPrice]])</f>
        <v>3</v>
      </c>
      <c r="L1418" s="80" t="str">
        <f>IF(Table8[[#This Row],[test]]&gt;0,"Ada vendor yang menjual produk dengan harga lebih murah","")</f>
        <v>Ada vendor yang menjual produk dengan harga lebih murah</v>
      </c>
    </row>
    <row r="1419" spans="1:12" x14ac:dyDescent="0.25">
      <c r="A1419" s="5">
        <v>922</v>
      </c>
      <c r="B1419" s="5">
        <v>2062</v>
      </c>
      <c r="C1419" s="10">
        <v>44103</v>
      </c>
      <c r="D1419" s="5">
        <v>3</v>
      </c>
      <c r="E1419" s="5">
        <v>359</v>
      </c>
      <c r="F1419" s="40">
        <v>47.523000000000003</v>
      </c>
      <c r="G1419" s="40">
        <v>142.56899999999999</v>
      </c>
      <c r="H1419" t="str">
        <f>VLOOKUP(Table8[[#This Row],[Supplier]],Table37[[Vendor_ID]:[Reputation Test]],12,0)</f>
        <v>B</v>
      </c>
      <c r="I1419">
        <f>VLOOKUP(Table8[[#This Row],[PurchaseOrderID]],Purchase_Order!$A$2:$E$1228,5,0)</f>
        <v>1554</v>
      </c>
      <c r="K1419">
        <f>COUNTIFS(Table37[ProductID],Table8[[#This Row],[ProductID]],Table37[Reputation Test],Table8[[#This Row],[REPUTASI]],Table37[Price],"&lt;"&amp;Table8[[#This Row],[UnitPrice]])</f>
        <v>2</v>
      </c>
      <c r="L1419" s="80" t="str">
        <f>IF(Table8[[#This Row],[test]]&gt;0,"Ada vendor yang menjual produk dengan harga lebih murah","")</f>
        <v>Ada vendor yang menjual produk dengan harga lebih murah</v>
      </c>
    </row>
    <row r="1420" spans="1:12" x14ac:dyDescent="0.25">
      <c r="A1420" s="4">
        <v>922</v>
      </c>
      <c r="B1420" s="4">
        <v>2063</v>
      </c>
      <c r="C1420" s="11">
        <v>44103</v>
      </c>
      <c r="D1420" s="4">
        <v>3</v>
      </c>
      <c r="E1420" s="4">
        <v>360</v>
      </c>
      <c r="F1420" s="41">
        <v>45.423000000000002</v>
      </c>
      <c r="G1420" s="41">
        <v>136.26900000000001</v>
      </c>
      <c r="H1420" t="str">
        <f>VLOOKUP(Table8[[#This Row],[Supplier]],Table37[[Vendor_ID]:[Reputation Test]],12,0)</f>
        <v>B</v>
      </c>
      <c r="I1420">
        <f>VLOOKUP(Table8[[#This Row],[PurchaseOrderID]],Purchase_Order!$A$2:$E$1228,5,0)</f>
        <v>1554</v>
      </c>
      <c r="K1420">
        <f>COUNTIFS(Table37[ProductID],Table8[[#This Row],[ProductID]],Table37[Reputation Test],Table8[[#This Row],[REPUTASI]],Table37[Price],"&lt;"&amp;Table8[[#This Row],[UnitPrice]])</f>
        <v>2</v>
      </c>
      <c r="L1420" s="80" t="str">
        <f>IF(Table8[[#This Row],[test]]&gt;0,"Ada vendor yang menjual produk dengan harga lebih murah","")</f>
        <v>Ada vendor yang menjual produk dengan harga lebih murah</v>
      </c>
    </row>
    <row r="1421" spans="1:12" x14ac:dyDescent="0.25">
      <c r="A1421" s="5">
        <v>923</v>
      </c>
      <c r="B1421" s="5">
        <v>2064</v>
      </c>
      <c r="C1421" s="10">
        <v>44103</v>
      </c>
      <c r="D1421" s="5">
        <v>3</v>
      </c>
      <c r="E1421" s="5">
        <v>312</v>
      </c>
      <c r="F1421" s="40">
        <v>41.915999999999997</v>
      </c>
      <c r="G1421" s="40">
        <v>125.748</v>
      </c>
      <c r="H1421" t="str">
        <f>VLOOKUP(Table8[[#This Row],[Supplier]],Table37[[Vendor_ID]:[Reputation Test]],12,0)</f>
        <v>B</v>
      </c>
      <c r="I1421">
        <f>VLOOKUP(Table8[[#This Row],[PurchaseOrderID]],Purchase_Order!$A$2:$E$1228,5,0)</f>
        <v>1688</v>
      </c>
      <c r="K1421">
        <f>COUNTIFS(Table37[ProductID],Table8[[#This Row],[ProductID]],Table37[Reputation Test],Table8[[#This Row],[REPUTASI]],Table37[Price],"&lt;"&amp;Table8[[#This Row],[UnitPrice]])</f>
        <v>1</v>
      </c>
      <c r="L1421" s="80" t="str">
        <f>IF(Table8[[#This Row],[test]]&gt;0,"Ada vendor yang menjual produk dengan harga lebih murah","")</f>
        <v>Ada vendor yang menjual produk dengan harga lebih murah</v>
      </c>
    </row>
    <row r="1422" spans="1:12" x14ac:dyDescent="0.25">
      <c r="A1422" s="4">
        <v>924</v>
      </c>
      <c r="B1422" s="4">
        <v>2065</v>
      </c>
      <c r="C1422" s="11">
        <v>44103</v>
      </c>
      <c r="D1422" s="4">
        <v>3</v>
      </c>
      <c r="E1422" s="4">
        <v>311</v>
      </c>
      <c r="F1422" s="41">
        <v>50.263500000000001</v>
      </c>
      <c r="G1422" s="41">
        <v>150.79050000000001</v>
      </c>
      <c r="H1422" t="str">
        <f>VLOOKUP(Table8[[#This Row],[Supplier]],Table37[[Vendor_ID]:[Reputation Test]],12,0)</f>
        <v>A</v>
      </c>
      <c r="I1422">
        <f>VLOOKUP(Table8[[#This Row],[PurchaseOrderID]],Purchase_Order!$A$2:$E$1228,5,0)</f>
        <v>1580</v>
      </c>
      <c r="K1422">
        <f>COUNTIFS(Table37[ProductID],Table8[[#This Row],[ProductID]],Table37[Reputation Test],Table8[[#This Row],[REPUTASI]],Table37[Price],"&lt;"&amp;Table8[[#This Row],[UnitPrice]])</f>
        <v>1</v>
      </c>
      <c r="L1422" s="80" t="str">
        <f>IF(Table8[[#This Row],[test]]&gt;0,"Ada vendor yang menjual produk dengan harga lebih murah","")</f>
        <v>Ada vendor yang menjual produk dengan harga lebih murah</v>
      </c>
    </row>
    <row r="1423" spans="1:12" x14ac:dyDescent="0.25">
      <c r="A1423" s="5">
        <v>925</v>
      </c>
      <c r="B1423" s="5">
        <v>2066</v>
      </c>
      <c r="C1423" s="10">
        <v>44105</v>
      </c>
      <c r="D1423" s="5">
        <v>3</v>
      </c>
      <c r="E1423" s="5">
        <v>359</v>
      </c>
      <c r="F1423" s="40">
        <v>47.680500000000002</v>
      </c>
      <c r="G1423" s="40">
        <v>143.04150000000001</v>
      </c>
      <c r="H1423" t="str">
        <f>VLOOKUP(Table8[[#This Row],[Supplier]],Table37[[Vendor_ID]:[Reputation Test]],12,0)</f>
        <v>B</v>
      </c>
      <c r="I1423">
        <f>VLOOKUP(Table8[[#This Row],[PurchaseOrderID]],Purchase_Order!$A$2:$E$1228,5,0)</f>
        <v>1496</v>
      </c>
      <c r="K1423">
        <f>COUNTIFS(Table37[ProductID],Table8[[#This Row],[ProductID]],Table37[Reputation Test],Table8[[#This Row],[REPUTASI]],Table37[Price],"&lt;"&amp;Table8[[#This Row],[UnitPrice]])</f>
        <v>2</v>
      </c>
      <c r="L1423" s="80" t="str">
        <f>IF(Table8[[#This Row],[test]]&gt;0,"Ada vendor yang menjual produk dengan harga lebih murah","")</f>
        <v>Ada vendor yang menjual produk dengan harga lebih murah</v>
      </c>
    </row>
    <row r="1424" spans="1:12" x14ac:dyDescent="0.25">
      <c r="A1424" s="4">
        <v>925</v>
      </c>
      <c r="B1424" s="4">
        <v>2067</v>
      </c>
      <c r="C1424" s="11">
        <v>44105</v>
      </c>
      <c r="D1424" s="4">
        <v>3</v>
      </c>
      <c r="E1424" s="4">
        <v>360</v>
      </c>
      <c r="F1424" s="41">
        <v>45.580500000000001</v>
      </c>
      <c r="G1424" s="41">
        <v>136.7415</v>
      </c>
      <c r="H1424" t="str">
        <f>VLOOKUP(Table8[[#This Row],[Supplier]],Table37[[Vendor_ID]:[Reputation Test]],12,0)</f>
        <v>B</v>
      </c>
      <c r="I1424">
        <f>VLOOKUP(Table8[[#This Row],[PurchaseOrderID]],Purchase_Order!$A$2:$E$1228,5,0)</f>
        <v>1496</v>
      </c>
      <c r="K1424">
        <f>COUNTIFS(Table37[ProductID],Table8[[#This Row],[ProductID]],Table37[Reputation Test],Table8[[#This Row],[REPUTASI]],Table37[Price],"&lt;"&amp;Table8[[#This Row],[UnitPrice]])</f>
        <v>2</v>
      </c>
      <c r="L1424" s="80" t="str">
        <f>IF(Table8[[#This Row],[test]]&gt;0,"Ada vendor yang menjual produk dengan harga lebih murah","")</f>
        <v>Ada vendor yang menjual produk dengan harga lebih murah</v>
      </c>
    </row>
    <row r="1425" spans="1:12" x14ac:dyDescent="0.25">
      <c r="A1425" s="5">
        <v>925</v>
      </c>
      <c r="B1425" s="5">
        <v>2068</v>
      </c>
      <c r="C1425" s="10">
        <v>44105</v>
      </c>
      <c r="D1425" s="5">
        <v>3</v>
      </c>
      <c r="E1425" s="5">
        <v>361</v>
      </c>
      <c r="F1425" s="40">
        <v>49.853999999999999</v>
      </c>
      <c r="G1425" s="40">
        <v>149.56200000000001</v>
      </c>
      <c r="H1425" t="str">
        <f>VLOOKUP(Table8[[#This Row],[Supplier]],Table37[[Vendor_ID]:[Reputation Test]],12,0)</f>
        <v>B</v>
      </c>
      <c r="I1425">
        <f>VLOOKUP(Table8[[#This Row],[PurchaseOrderID]],Purchase_Order!$A$2:$E$1228,5,0)</f>
        <v>1496</v>
      </c>
      <c r="K1425">
        <f>COUNTIFS(Table37[ProductID],Table8[[#This Row],[ProductID]],Table37[Reputation Test],Table8[[#This Row],[REPUTASI]],Table37[Price],"&lt;"&amp;Table8[[#This Row],[UnitPrice]])</f>
        <v>2</v>
      </c>
      <c r="L1425" s="80" t="str">
        <f>IF(Table8[[#This Row],[test]]&gt;0,"Ada vendor yang menjual produk dengan harga lebih murah","")</f>
        <v>Ada vendor yang menjual produk dengan harga lebih murah</v>
      </c>
    </row>
    <row r="1426" spans="1:12" x14ac:dyDescent="0.25">
      <c r="A1426" s="4">
        <v>925</v>
      </c>
      <c r="B1426" s="4">
        <v>2069</v>
      </c>
      <c r="C1426" s="11">
        <v>44105</v>
      </c>
      <c r="D1426" s="4">
        <v>3</v>
      </c>
      <c r="E1426" s="4">
        <v>362</v>
      </c>
      <c r="F1426" s="41">
        <v>45.580500000000001</v>
      </c>
      <c r="G1426" s="41">
        <v>136.7415</v>
      </c>
      <c r="H1426" t="str">
        <f>VLOOKUP(Table8[[#This Row],[Supplier]],Table37[[Vendor_ID]:[Reputation Test]],12,0)</f>
        <v>B</v>
      </c>
      <c r="I1426">
        <f>VLOOKUP(Table8[[#This Row],[PurchaseOrderID]],Purchase_Order!$A$2:$E$1228,5,0)</f>
        <v>1496</v>
      </c>
      <c r="K1426">
        <f>COUNTIFS(Table37[ProductID],Table8[[#This Row],[ProductID]],Table37[Reputation Test],Table8[[#This Row],[REPUTASI]],Table37[Price],"&lt;"&amp;Table8[[#This Row],[UnitPrice]])</f>
        <v>2</v>
      </c>
      <c r="L1426" s="80" t="str">
        <f>IF(Table8[[#This Row],[test]]&gt;0,"Ada vendor yang menjual produk dengan harga lebih murah","")</f>
        <v>Ada vendor yang menjual produk dengan harga lebih murah</v>
      </c>
    </row>
    <row r="1427" spans="1:12" x14ac:dyDescent="0.25">
      <c r="A1427" s="5">
        <v>925</v>
      </c>
      <c r="B1427" s="5">
        <v>2070</v>
      </c>
      <c r="C1427" s="10">
        <v>44105</v>
      </c>
      <c r="D1427" s="5">
        <v>3</v>
      </c>
      <c r="E1427" s="5">
        <v>363</v>
      </c>
      <c r="F1427" s="40">
        <v>43.480499999999999</v>
      </c>
      <c r="G1427" s="40">
        <v>130.44149999999999</v>
      </c>
      <c r="H1427" t="str">
        <f>VLOOKUP(Table8[[#This Row],[Supplier]],Table37[[Vendor_ID]:[Reputation Test]],12,0)</f>
        <v>B</v>
      </c>
      <c r="I1427">
        <f>VLOOKUP(Table8[[#This Row],[PurchaseOrderID]],Purchase_Order!$A$2:$E$1228,5,0)</f>
        <v>1496</v>
      </c>
      <c r="K1427">
        <f>COUNTIFS(Table37[ProductID],Table8[[#This Row],[ProductID]],Table37[Reputation Test],Table8[[#This Row],[REPUTASI]],Table37[Price],"&lt;"&amp;Table8[[#This Row],[UnitPrice]])</f>
        <v>2</v>
      </c>
      <c r="L1427" s="80" t="str">
        <f>IF(Table8[[#This Row],[test]]&gt;0,"Ada vendor yang menjual produk dengan harga lebih murah","")</f>
        <v>Ada vendor yang menjual produk dengan harga lebih murah</v>
      </c>
    </row>
    <row r="1428" spans="1:12" x14ac:dyDescent="0.25">
      <c r="A1428" s="4">
        <v>925</v>
      </c>
      <c r="B1428" s="4">
        <v>2071</v>
      </c>
      <c r="C1428" s="11">
        <v>44105</v>
      </c>
      <c r="D1428" s="4">
        <v>3</v>
      </c>
      <c r="E1428" s="4">
        <v>364</v>
      </c>
      <c r="F1428" s="41">
        <v>47.753999999999998</v>
      </c>
      <c r="G1428" s="41">
        <v>143.262</v>
      </c>
      <c r="H1428" t="str">
        <f>VLOOKUP(Table8[[#This Row],[Supplier]],Table37[[Vendor_ID]:[Reputation Test]],12,0)</f>
        <v>B</v>
      </c>
      <c r="I1428">
        <f>VLOOKUP(Table8[[#This Row],[PurchaseOrderID]],Purchase_Order!$A$2:$E$1228,5,0)</f>
        <v>1496</v>
      </c>
      <c r="K1428">
        <f>COUNTIFS(Table37[ProductID],Table8[[#This Row],[ProductID]],Table37[Reputation Test],Table8[[#This Row],[REPUTASI]],Table37[Price],"&lt;"&amp;Table8[[#This Row],[UnitPrice]])</f>
        <v>2</v>
      </c>
      <c r="L1428" s="80" t="str">
        <f>IF(Table8[[#This Row],[test]]&gt;0,"Ada vendor yang menjual produk dengan harga lebih murah","")</f>
        <v>Ada vendor yang menjual produk dengan harga lebih murah</v>
      </c>
    </row>
    <row r="1429" spans="1:12" x14ac:dyDescent="0.25">
      <c r="A1429" s="5">
        <v>925</v>
      </c>
      <c r="B1429" s="5">
        <v>2072</v>
      </c>
      <c r="C1429" s="10">
        <v>44105</v>
      </c>
      <c r="D1429" s="5">
        <v>3</v>
      </c>
      <c r="E1429" s="5">
        <v>365</v>
      </c>
      <c r="F1429" s="40">
        <v>43.480499999999999</v>
      </c>
      <c r="G1429" s="40">
        <v>130.44149999999999</v>
      </c>
      <c r="H1429" t="str">
        <f>VLOOKUP(Table8[[#This Row],[Supplier]],Table37[[Vendor_ID]:[Reputation Test]],12,0)</f>
        <v>B</v>
      </c>
      <c r="I1429">
        <f>VLOOKUP(Table8[[#This Row],[PurchaseOrderID]],Purchase_Order!$A$2:$E$1228,5,0)</f>
        <v>1496</v>
      </c>
      <c r="K1429">
        <f>COUNTIFS(Table37[ProductID],Table8[[#This Row],[ProductID]],Table37[Reputation Test],Table8[[#This Row],[REPUTASI]],Table37[Price],"&lt;"&amp;Table8[[#This Row],[UnitPrice]])</f>
        <v>2</v>
      </c>
      <c r="L1429" s="80" t="str">
        <f>IF(Table8[[#This Row],[test]]&gt;0,"Ada vendor yang menjual produk dengan harga lebih murah","")</f>
        <v>Ada vendor yang menjual produk dengan harga lebih murah</v>
      </c>
    </row>
    <row r="1430" spans="1:12" x14ac:dyDescent="0.25">
      <c r="A1430" s="4">
        <v>925</v>
      </c>
      <c r="B1430" s="4">
        <v>2073</v>
      </c>
      <c r="C1430" s="11">
        <v>44105</v>
      </c>
      <c r="D1430" s="4">
        <v>3</v>
      </c>
      <c r="E1430" s="4">
        <v>366</v>
      </c>
      <c r="F1430" s="41">
        <v>41.380499999999998</v>
      </c>
      <c r="G1430" s="41">
        <v>124.14149999999999</v>
      </c>
      <c r="H1430" t="str">
        <f>VLOOKUP(Table8[[#This Row],[Supplier]],Table37[[Vendor_ID]:[Reputation Test]],12,0)</f>
        <v>B</v>
      </c>
      <c r="I1430">
        <f>VLOOKUP(Table8[[#This Row],[PurchaseOrderID]],Purchase_Order!$A$2:$E$1228,5,0)</f>
        <v>1496</v>
      </c>
      <c r="K1430">
        <f>COUNTIFS(Table37[ProductID],Table8[[#This Row],[ProductID]],Table37[Reputation Test],Table8[[#This Row],[REPUTASI]],Table37[Price],"&lt;"&amp;Table8[[#This Row],[UnitPrice]])</f>
        <v>2</v>
      </c>
      <c r="L1430" s="80" t="str">
        <f>IF(Table8[[#This Row],[test]]&gt;0,"Ada vendor yang menjual produk dengan harga lebih murah","")</f>
        <v>Ada vendor yang menjual produk dengan harga lebih murah</v>
      </c>
    </row>
    <row r="1431" spans="1:12" x14ac:dyDescent="0.25">
      <c r="A1431" s="5">
        <v>925</v>
      </c>
      <c r="B1431" s="5">
        <v>2074</v>
      </c>
      <c r="C1431" s="10">
        <v>44105</v>
      </c>
      <c r="D1431" s="5">
        <v>3</v>
      </c>
      <c r="E1431" s="5">
        <v>367</v>
      </c>
      <c r="F1431" s="40">
        <v>45.654000000000003</v>
      </c>
      <c r="G1431" s="40">
        <v>136.96199999999999</v>
      </c>
      <c r="H1431" t="str">
        <f>VLOOKUP(Table8[[#This Row],[Supplier]],Table37[[Vendor_ID]:[Reputation Test]],12,0)</f>
        <v>B</v>
      </c>
      <c r="I1431">
        <f>VLOOKUP(Table8[[#This Row],[PurchaseOrderID]],Purchase_Order!$A$2:$E$1228,5,0)</f>
        <v>1496</v>
      </c>
      <c r="K1431">
        <f>COUNTIFS(Table37[ProductID],Table8[[#This Row],[ProductID]],Table37[Reputation Test],Table8[[#This Row],[REPUTASI]],Table37[Price],"&lt;"&amp;Table8[[#This Row],[UnitPrice]])</f>
        <v>2</v>
      </c>
      <c r="L1431" s="80" t="str">
        <f>IF(Table8[[#This Row],[test]]&gt;0,"Ada vendor yang menjual produk dengan harga lebih murah","")</f>
        <v>Ada vendor yang menjual produk dengan harga lebih murah</v>
      </c>
    </row>
    <row r="1432" spans="1:12" x14ac:dyDescent="0.25">
      <c r="A1432" s="4">
        <v>925</v>
      </c>
      <c r="B1432" s="4">
        <v>2075</v>
      </c>
      <c r="C1432" s="11">
        <v>44105</v>
      </c>
      <c r="D1432" s="4">
        <v>3</v>
      </c>
      <c r="E1432" s="4">
        <v>368</v>
      </c>
      <c r="F1432" s="41">
        <v>41.380499999999998</v>
      </c>
      <c r="G1432" s="41">
        <v>124.14149999999999</v>
      </c>
      <c r="H1432" t="str">
        <f>VLOOKUP(Table8[[#This Row],[Supplier]],Table37[[Vendor_ID]:[Reputation Test]],12,0)</f>
        <v>B</v>
      </c>
      <c r="I1432">
        <f>VLOOKUP(Table8[[#This Row],[PurchaseOrderID]],Purchase_Order!$A$2:$E$1228,5,0)</f>
        <v>1496</v>
      </c>
      <c r="K1432">
        <f>COUNTIFS(Table37[ProductID],Table8[[#This Row],[ProductID]],Table37[Reputation Test],Table8[[#This Row],[REPUTASI]],Table37[Price],"&lt;"&amp;Table8[[#This Row],[UnitPrice]])</f>
        <v>2</v>
      </c>
      <c r="L1432" s="80" t="str">
        <f>IF(Table8[[#This Row],[test]]&gt;0,"Ada vendor yang menjual produk dengan harga lebih murah","")</f>
        <v>Ada vendor yang menjual produk dengan harga lebih murah</v>
      </c>
    </row>
    <row r="1433" spans="1:12" x14ac:dyDescent="0.25">
      <c r="A1433" s="5">
        <v>925</v>
      </c>
      <c r="B1433" s="5">
        <v>2076</v>
      </c>
      <c r="C1433" s="10">
        <v>44105</v>
      </c>
      <c r="D1433" s="5">
        <v>3</v>
      </c>
      <c r="E1433" s="5">
        <v>369</v>
      </c>
      <c r="F1433" s="40">
        <v>39.280500000000004</v>
      </c>
      <c r="G1433" s="40">
        <v>117.8415</v>
      </c>
      <c r="H1433" t="str">
        <f>VLOOKUP(Table8[[#This Row],[Supplier]],Table37[[Vendor_ID]:[Reputation Test]],12,0)</f>
        <v>B</v>
      </c>
      <c r="I1433">
        <f>VLOOKUP(Table8[[#This Row],[PurchaseOrderID]],Purchase_Order!$A$2:$E$1228,5,0)</f>
        <v>1496</v>
      </c>
      <c r="K1433">
        <f>COUNTIFS(Table37[ProductID],Table8[[#This Row],[ProductID]],Table37[Reputation Test],Table8[[#This Row],[REPUTASI]],Table37[Price],"&lt;"&amp;Table8[[#This Row],[UnitPrice]])</f>
        <v>2</v>
      </c>
      <c r="L1433" s="80" t="str">
        <f>IF(Table8[[#This Row],[test]]&gt;0,"Ada vendor yang menjual produk dengan harga lebih murah","")</f>
        <v>Ada vendor yang menjual produk dengan harga lebih murah</v>
      </c>
    </row>
    <row r="1434" spans="1:12" x14ac:dyDescent="0.25">
      <c r="A1434" s="4">
        <v>925</v>
      </c>
      <c r="B1434" s="4">
        <v>2077</v>
      </c>
      <c r="C1434" s="11">
        <v>44105</v>
      </c>
      <c r="D1434" s="4">
        <v>3</v>
      </c>
      <c r="E1434" s="4">
        <v>370</v>
      </c>
      <c r="F1434" s="41">
        <v>43.554000000000002</v>
      </c>
      <c r="G1434" s="41">
        <v>130.66200000000001</v>
      </c>
      <c r="H1434" t="str">
        <f>VLOOKUP(Table8[[#This Row],[Supplier]],Table37[[Vendor_ID]:[Reputation Test]],12,0)</f>
        <v>B</v>
      </c>
      <c r="I1434">
        <f>VLOOKUP(Table8[[#This Row],[PurchaseOrderID]],Purchase_Order!$A$2:$E$1228,5,0)</f>
        <v>1496</v>
      </c>
      <c r="K1434">
        <f>COUNTIFS(Table37[ProductID],Table8[[#This Row],[ProductID]],Table37[Reputation Test],Table8[[#This Row],[REPUTASI]],Table37[Price],"&lt;"&amp;Table8[[#This Row],[UnitPrice]])</f>
        <v>2</v>
      </c>
      <c r="L1434" s="80" t="str">
        <f>IF(Table8[[#This Row],[test]]&gt;0,"Ada vendor yang menjual produk dengan harga lebih murah","")</f>
        <v>Ada vendor yang menjual produk dengan harga lebih murah</v>
      </c>
    </row>
    <row r="1435" spans="1:12" x14ac:dyDescent="0.25">
      <c r="A1435" s="5">
        <v>925</v>
      </c>
      <c r="B1435" s="5">
        <v>2078</v>
      </c>
      <c r="C1435" s="10">
        <v>44105</v>
      </c>
      <c r="D1435" s="5">
        <v>3</v>
      </c>
      <c r="E1435" s="5">
        <v>371</v>
      </c>
      <c r="F1435" s="40">
        <v>39.280500000000004</v>
      </c>
      <c r="G1435" s="40">
        <v>117.8415</v>
      </c>
      <c r="H1435" t="str">
        <f>VLOOKUP(Table8[[#This Row],[Supplier]],Table37[[Vendor_ID]:[Reputation Test]],12,0)</f>
        <v>B</v>
      </c>
      <c r="I1435">
        <f>VLOOKUP(Table8[[#This Row],[PurchaseOrderID]],Purchase_Order!$A$2:$E$1228,5,0)</f>
        <v>1496</v>
      </c>
      <c r="K1435">
        <f>COUNTIFS(Table37[ProductID],Table8[[#This Row],[ProductID]],Table37[Reputation Test],Table8[[#This Row],[REPUTASI]],Table37[Price],"&lt;"&amp;Table8[[#This Row],[UnitPrice]])</f>
        <v>2</v>
      </c>
      <c r="L1435" s="80" t="str">
        <f>IF(Table8[[#This Row],[test]]&gt;0,"Ada vendor yang menjual produk dengan harga lebih murah","")</f>
        <v>Ada vendor yang menjual produk dengan harga lebih murah</v>
      </c>
    </row>
    <row r="1436" spans="1:12" x14ac:dyDescent="0.25">
      <c r="A1436" s="4">
        <v>925</v>
      </c>
      <c r="B1436" s="4">
        <v>2079</v>
      </c>
      <c r="C1436" s="11">
        <v>44105</v>
      </c>
      <c r="D1436" s="4">
        <v>3</v>
      </c>
      <c r="E1436" s="4">
        <v>372</v>
      </c>
      <c r="F1436" s="41">
        <v>37.180500000000002</v>
      </c>
      <c r="G1436" s="41">
        <v>111.5415</v>
      </c>
      <c r="H1436" t="str">
        <f>VLOOKUP(Table8[[#This Row],[Supplier]],Table37[[Vendor_ID]:[Reputation Test]],12,0)</f>
        <v>B</v>
      </c>
      <c r="I1436">
        <f>VLOOKUP(Table8[[#This Row],[PurchaseOrderID]],Purchase_Order!$A$2:$E$1228,5,0)</f>
        <v>1496</v>
      </c>
      <c r="K1436">
        <f>COUNTIFS(Table37[ProductID],Table8[[#This Row],[ProductID]],Table37[Reputation Test],Table8[[#This Row],[REPUTASI]],Table37[Price],"&lt;"&amp;Table8[[#This Row],[UnitPrice]])</f>
        <v>2</v>
      </c>
      <c r="L1436" s="80" t="str">
        <f>IF(Table8[[#This Row],[test]]&gt;0,"Ada vendor yang menjual produk dengan harga lebih murah","")</f>
        <v>Ada vendor yang menjual produk dengan harga lebih murah</v>
      </c>
    </row>
    <row r="1437" spans="1:12" x14ac:dyDescent="0.25">
      <c r="A1437" s="5">
        <v>925</v>
      </c>
      <c r="B1437" s="5">
        <v>2080</v>
      </c>
      <c r="C1437" s="10">
        <v>44105</v>
      </c>
      <c r="D1437" s="5">
        <v>3</v>
      </c>
      <c r="E1437" s="5">
        <v>373</v>
      </c>
      <c r="F1437" s="40">
        <v>41.454000000000001</v>
      </c>
      <c r="G1437" s="40">
        <v>124.36199999999999</v>
      </c>
      <c r="H1437" t="str">
        <f>VLOOKUP(Table8[[#This Row],[Supplier]],Table37[[Vendor_ID]:[Reputation Test]],12,0)</f>
        <v>B</v>
      </c>
      <c r="I1437">
        <f>VLOOKUP(Table8[[#This Row],[PurchaseOrderID]],Purchase_Order!$A$2:$E$1228,5,0)</f>
        <v>1496</v>
      </c>
      <c r="K1437">
        <f>COUNTIFS(Table37[ProductID],Table8[[#This Row],[ProductID]],Table37[Reputation Test],Table8[[#This Row],[REPUTASI]],Table37[Price],"&lt;"&amp;Table8[[#This Row],[UnitPrice]])</f>
        <v>2</v>
      </c>
      <c r="L1437" s="80" t="str">
        <f>IF(Table8[[#This Row],[test]]&gt;0,"Ada vendor yang menjual produk dengan harga lebih murah","")</f>
        <v>Ada vendor yang menjual produk dengan harga lebih murah</v>
      </c>
    </row>
    <row r="1438" spans="1:12" x14ac:dyDescent="0.25">
      <c r="A1438" s="4">
        <v>925</v>
      </c>
      <c r="B1438" s="4">
        <v>2081</v>
      </c>
      <c r="C1438" s="11">
        <v>44105</v>
      </c>
      <c r="D1438" s="4">
        <v>3</v>
      </c>
      <c r="E1438" s="4">
        <v>374</v>
      </c>
      <c r="F1438" s="41">
        <v>37.180500000000002</v>
      </c>
      <c r="G1438" s="41">
        <v>111.5415</v>
      </c>
      <c r="H1438" t="str">
        <f>VLOOKUP(Table8[[#This Row],[Supplier]],Table37[[Vendor_ID]:[Reputation Test]],12,0)</f>
        <v>B</v>
      </c>
      <c r="I1438">
        <f>VLOOKUP(Table8[[#This Row],[PurchaseOrderID]],Purchase_Order!$A$2:$E$1228,5,0)</f>
        <v>1496</v>
      </c>
      <c r="K1438">
        <f>COUNTIFS(Table37[ProductID],Table8[[#This Row],[ProductID]],Table37[Reputation Test],Table8[[#This Row],[REPUTASI]],Table37[Price],"&lt;"&amp;Table8[[#This Row],[UnitPrice]])</f>
        <v>2</v>
      </c>
      <c r="L1438" s="80" t="str">
        <f>IF(Table8[[#This Row],[test]]&gt;0,"Ada vendor yang menjual produk dengan harga lebih murah","")</f>
        <v>Ada vendor yang menjual produk dengan harga lebih murah</v>
      </c>
    </row>
    <row r="1439" spans="1:12" x14ac:dyDescent="0.25">
      <c r="A1439" s="5">
        <v>926</v>
      </c>
      <c r="B1439" s="5">
        <v>2082</v>
      </c>
      <c r="C1439" s="10">
        <v>44105</v>
      </c>
      <c r="D1439" s="5">
        <v>550</v>
      </c>
      <c r="E1439" s="5">
        <v>530</v>
      </c>
      <c r="F1439" s="40">
        <v>16.085999999999999</v>
      </c>
      <c r="G1439" s="40">
        <v>8847.2999999999993</v>
      </c>
      <c r="H1439" t="str">
        <f>VLOOKUP(Table8[[#This Row],[Supplier]],Table37[[Vendor_ID]:[Reputation Test]],12,0)</f>
        <v>A</v>
      </c>
      <c r="I1439">
        <f>VLOOKUP(Table8[[#This Row],[PurchaseOrderID]],Purchase_Order!$A$2:$E$1228,5,0)</f>
        <v>1494</v>
      </c>
      <c r="K1439">
        <f>COUNTIFS(Table37[ProductID],Table8[[#This Row],[ProductID]],Table37[Reputation Test],Table8[[#This Row],[REPUTASI]],Table37[Price],"&lt;"&amp;Table8[[#This Row],[UnitPrice]])</f>
        <v>1</v>
      </c>
      <c r="L1439" s="80" t="str">
        <f>IF(Table8[[#This Row],[test]]&gt;0,"Ada vendor yang menjual produk dengan harga lebih murah","")</f>
        <v>Ada vendor yang menjual produk dengan harga lebih murah</v>
      </c>
    </row>
    <row r="1440" spans="1:12" x14ac:dyDescent="0.25">
      <c r="A1440" s="4">
        <v>927</v>
      </c>
      <c r="B1440" s="4">
        <v>2083</v>
      </c>
      <c r="C1440" s="11">
        <v>44105</v>
      </c>
      <c r="D1440" s="4">
        <v>3</v>
      </c>
      <c r="E1440" s="4">
        <v>314</v>
      </c>
      <c r="F1440" s="41">
        <v>57.025500000000001</v>
      </c>
      <c r="G1440" s="41">
        <v>171.07650000000001</v>
      </c>
      <c r="H1440" t="str">
        <f>VLOOKUP(Table8[[#This Row],[Supplier]],Table37[[Vendor_ID]:[Reputation Test]],12,0)</f>
        <v>A</v>
      </c>
      <c r="I1440">
        <f>VLOOKUP(Table8[[#This Row],[PurchaseOrderID]],Purchase_Order!$A$2:$E$1228,5,0)</f>
        <v>1650</v>
      </c>
      <c r="K1440">
        <f>COUNTIFS(Table37[ProductID],Table8[[#This Row],[ProductID]],Table37[Reputation Test],Table8[[#This Row],[REPUTASI]],Table37[Price],"&lt;"&amp;Table8[[#This Row],[UnitPrice]])</f>
        <v>1</v>
      </c>
      <c r="L1440" s="80" t="str">
        <f>IF(Table8[[#This Row],[test]]&gt;0,"Ada vendor yang menjual produk dengan harga lebih murah","")</f>
        <v>Ada vendor yang menjual produk dengan harga lebih murah</v>
      </c>
    </row>
    <row r="1441" spans="1:12" x14ac:dyDescent="0.25">
      <c r="A1441" s="5">
        <v>928</v>
      </c>
      <c r="B1441" s="5">
        <v>2084</v>
      </c>
      <c r="C1441" s="10">
        <v>44105</v>
      </c>
      <c r="D1441" s="5">
        <v>550</v>
      </c>
      <c r="E1441" s="5">
        <v>512</v>
      </c>
      <c r="F1441" s="40">
        <v>37.085999999999999</v>
      </c>
      <c r="G1441" s="40">
        <v>20397.3</v>
      </c>
      <c r="H1441" t="str">
        <f>VLOOKUP(Table8[[#This Row],[Supplier]],Table37[[Vendor_ID]:[Reputation Test]],12,0)</f>
        <v>B</v>
      </c>
      <c r="I1441">
        <f>VLOOKUP(Table8[[#This Row],[PurchaseOrderID]],Purchase_Order!$A$2:$E$1228,5,0)</f>
        <v>1654</v>
      </c>
      <c r="K1441">
        <f>COUNTIFS(Table37[ProductID],Table8[[#This Row],[ProductID]],Table37[Reputation Test],Table8[[#This Row],[REPUTASI]],Table37[Price],"&lt;"&amp;Table8[[#This Row],[UnitPrice]])</f>
        <v>2</v>
      </c>
      <c r="L1441" s="80" t="str">
        <f>IF(Table8[[#This Row],[test]]&gt;0,"Ada vendor yang menjual produk dengan harga lebih murah","")</f>
        <v>Ada vendor yang menjual produk dengan harga lebih murah</v>
      </c>
    </row>
    <row r="1442" spans="1:12" x14ac:dyDescent="0.25">
      <c r="A1442" s="4">
        <v>929</v>
      </c>
      <c r="B1442" s="4">
        <v>2085</v>
      </c>
      <c r="C1442" s="11">
        <v>44106</v>
      </c>
      <c r="D1442" s="4">
        <v>550</v>
      </c>
      <c r="E1442" s="4">
        <v>513</v>
      </c>
      <c r="F1442" s="41">
        <v>26.596499999999999</v>
      </c>
      <c r="G1442" s="41">
        <v>14628.075000000001</v>
      </c>
      <c r="H1442" t="str">
        <f>VLOOKUP(Table8[[#This Row],[Supplier]],Table37[[Vendor_ID]:[Reputation Test]],12,0)</f>
        <v>B</v>
      </c>
      <c r="I1442">
        <f>VLOOKUP(Table8[[#This Row],[PurchaseOrderID]],Purchase_Order!$A$2:$E$1228,5,0)</f>
        <v>1664</v>
      </c>
      <c r="K1442">
        <f>COUNTIFS(Table37[ProductID],Table8[[#This Row],[ProductID]],Table37[Reputation Test],Table8[[#This Row],[REPUTASI]],Table37[Price],"&lt;"&amp;Table8[[#This Row],[UnitPrice]])</f>
        <v>1</v>
      </c>
      <c r="L1442" s="80" t="str">
        <f>IF(Table8[[#This Row],[test]]&gt;0,"Ada vendor yang menjual produk dengan harga lebih murah","")</f>
        <v>Ada vendor yang menjual produk dengan harga lebih murah</v>
      </c>
    </row>
    <row r="1443" spans="1:12" x14ac:dyDescent="0.25">
      <c r="A1443" s="5">
        <v>930</v>
      </c>
      <c r="B1443" s="5">
        <v>2086</v>
      </c>
      <c r="C1443" s="10">
        <v>44106</v>
      </c>
      <c r="D1443" s="5">
        <v>550</v>
      </c>
      <c r="E1443" s="5">
        <v>317</v>
      </c>
      <c r="F1443" s="40">
        <v>27.058499999999999</v>
      </c>
      <c r="G1443" s="40">
        <v>14882.174999999999</v>
      </c>
      <c r="H1443" t="str">
        <f>VLOOKUP(Table8[[#This Row],[Supplier]],Table37[[Vendor_ID]:[Reputation Test]],12,0)</f>
        <v>F</v>
      </c>
      <c r="I1443">
        <f>VLOOKUP(Table8[[#This Row],[PurchaseOrderID]],Purchase_Order!$A$2:$E$1228,5,0)</f>
        <v>1678</v>
      </c>
      <c r="K1443">
        <f>COUNTIFS(Table37[ProductID],Table8[[#This Row],[ProductID]],Table37[Reputation Test],Table8[[#This Row],[REPUTASI]],Table37[Price],"&lt;"&amp;Table8[[#This Row],[UnitPrice]])</f>
        <v>1</v>
      </c>
      <c r="L1443" s="80" t="str">
        <f>IF(Table8[[#This Row],[test]]&gt;0,"Ada vendor yang menjual produk dengan harga lebih murah","")</f>
        <v>Ada vendor yang menjual produk dengan harga lebih murah</v>
      </c>
    </row>
    <row r="1444" spans="1:12" x14ac:dyDescent="0.25">
      <c r="A1444" s="4">
        <v>930</v>
      </c>
      <c r="B1444" s="4">
        <v>2087</v>
      </c>
      <c r="C1444" s="11">
        <v>44106</v>
      </c>
      <c r="D1444" s="4">
        <v>550</v>
      </c>
      <c r="E1444" s="4">
        <v>318</v>
      </c>
      <c r="F1444" s="41">
        <v>33.579000000000001</v>
      </c>
      <c r="G1444" s="41">
        <v>18468.45</v>
      </c>
      <c r="H1444" t="str">
        <f>VLOOKUP(Table8[[#This Row],[Supplier]],Table37[[Vendor_ID]:[Reputation Test]],12,0)</f>
        <v>F</v>
      </c>
      <c r="I1444">
        <f>VLOOKUP(Table8[[#This Row],[PurchaseOrderID]],Purchase_Order!$A$2:$E$1228,5,0)</f>
        <v>1678</v>
      </c>
      <c r="K1444">
        <f>COUNTIFS(Table37[ProductID],Table8[[#This Row],[ProductID]],Table37[Reputation Test],Table8[[#This Row],[REPUTASI]],Table37[Price],"&lt;"&amp;Table8[[#This Row],[UnitPrice]])</f>
        <v>1</v>
      </c>
      <c r="L1444" s="80" t="str">
        <f>IF(Table8[[#This Row],[test]]&gt;0,"Ada vendor yang menjual produk dengan harga lebih murah","")</f>
        <v>Ada vendor yang menjual produk dengan harga lebih murah</v>
      </c>
    </row>
    <row r="1445" spans="1:12" x14ac:dyDescent="0.25">
      <c r="A1445" s="5">
        <v>930</v>
      </c>
      <c r="B1445" s="5">
        <v>2088</v>
      </c>
      <c r="C1445" s="10">
        <v>44106</v>
      </c>
      <c r="D1445" s="5">
        <v>550</v>
      </c>
      <c r="E1445" s="5">
        <v>319</v>
      </c>
      <c r="F1445" s="40">
        <v>46.063499999999998</v>
      </c>
      <c r="G1445" s="40">
        <v>25334.924999999999</v>
      </c>
      <c r="H1445" t="str">
        <f>VLOOKUP(Table8[[#This Row],[Supplier]],Table37[[Vendor_ID]:[Reputation Test]],12,0)</f>
        <v>F</v>
      </c>
      <c r="I1445">
        <f>VLOOKUP(Table8[[#This Row],[PurchaseOrderID]],Purchase_Order!$A$2:$E$1228,5,0)</f>
        <v>1678</v>
      </c>
      <c r="K1445">
        <f>COUNTIFS(Table37[ProductID],Table8[[#This Row],[ProductID]],Table37[Reputation Test],Table8[[#This Row],[REPUTASI]],Table37[Price],"&lt;"&amp;Table8[[#This Row],[UnitPrice]])</f>
        <v>2</v>
      </c>
      <c r="L1445" s="80" t="str">
        <f>IF(Table8[[#This Row],[test]]&gt;0,"Ada vendor yang menjual produk dengan harga lebih murah","")</f>
        <v>Ada vendor yang menjual produk dengan harga lebih murah</v>
      </c>
    </row>
    <row r="1446" spans="1:12" x14ac:dyDescent="0.25">
      <c r="A1446" s="4">
        <v>931</v>
      </c>
      <c r="B1446" s="4">
        <v>2089</v>
      </c>
      <c r="C1446" s="11">
        <v>44106</v>
      </c>
      <c r="D1446" s="4">
        <v>3</v>
      </c>
      <c r="E1446" s="4">
        <v>408</v>
      </c>
      <c r="F1446" s="41">
        <v>47.543999999999997</v>
      </c>
      <c r="G1446" s="41">
        <v>142.63200000000001</v>
      </c>
      <c r="H1446" t="str">
        <f>VLOOKUP(Table8[[#This Row],[Supplier]],Table37[[Vendor_ID]:[Reputation Test]],12,0)</f>
        <v>B</v>
      </c>
      <c r="I1446">
        <f>VLOOKUP(Table8[[#This Row],[PurchaseOrderID]],Purchase_Order!$A$2:$E$1228,5,0)</f>
        <v>1616</v>
      </c>
      <c r="K1446">
        <f>COUNTIFS(Table37[ProductID],Table8[[#This Row],[ProductID]],Table37[Reputation Test],Table8[[#This Row],[REPUTASI]],Table37[Price],"&lt;"&amp;Table8[[#This Row],[UnitPrice]])</f>
        <v>1</v>
      </c>
      <c r="L1446" s="80" t="str">
        <f>IF(Table8[[#This Row],[test]]&gt;0,"Ada vendor yang menjual produk dengan harga lebih murah","")</f>
        <v>Ada vendor yang menjual produk dengan harga lebih murah</v>
      </c>
    </row>
    <row r="1447" spans="1:12" x14ac:dyDescent="0.25">
      <c r="A1447" s="5">
        <v>931</v>
      </c>
      <c r="B1447" s="5">
        <v>2090</v>
      </c>
      <c r="C1447" s="10">
        <v>44106</v>
      </c>
      <c r="D1447" s="5">
        <v>3</v>
      </c>
      <c r="E1447" s="5">
        <v>409</v>
      </c>
      <c r="F1447" s="40">
        <v>43.270499999999998</v>
      </c>
      <c r="G1447" s="40">
        <v>129.8115</v>
      </c>
      <c r="H1447" t="str">
        <f>VLOOKUP(Table8[[#This Row],[Supplier]],Table37[[Vendor_ID]:[Reputation Test]],12,0)</f>
        <v>B</v>
      </c>
      <c r="I1447">
        <f>VLOOKUP(Table8[[#This Row],[PurchaseOrderID]],Purchase_Order!$A$2:$E$1228,5,0)</f>
        <v>1616</v>
      </c>
      <c r="K1447">
        <f>COUNTIFS(Table37[ProductID],Table8[[#This Row],[ProductID]],Table37[Reputation Test],Table8[[#This Row],[REPUTASI]],Table37[Price],"&lt;"&amp;Table8[[#This Row],[UnitPrice]])</f>
        <v>1</v>
      </c>
      <c r="L1447" s="80" t="str">
        <f>IF(Table8[[#This Row],[test]]&gt;0,"Ada vendor yang menjual produk dengan harga lebih murah","")</f>
        <v>Ada vendor yang menjual produk dengan harga lebih murah</v>
      </c>
    </row>
    <row r="1448" spans="1:12" x14ac:dyDescent="0.25">
      <c r="A1448" s="4">
        <v>931</v>
      </c>
      <c r="B1448" s="4">
        <v>2091</v>
      </c>
      <c r="C1448" s="11">
        <v>44106</v>
      </c>
      <c r="D1448" s="4">
        <v>3</v>
      </c>
      <c r="E1448" s="4">
        <v>410</v>
      </c>
      <c r="F1448" s="41">
        <v>41.170499999999997</v>
      </c>
      <c r="G1448" s="41">
        <v>123.5115</v>
      </c>
      <c r="H1448" t="str">
        <f>VLOOKUP(Table8[[#This Row],[Supplier]],Table37[[Vendor_ID]:[Reputation Test]],12,0)</f>
        <v>B</v>
      </c>
      <c r="I1448">
        <f>VLOOKUP(Table8[[#This Row],[PurchaseOrderID]],Purchase_Order!$A$2:$E$1228,5,0)</f>
        <v>1616</v>
      </c>
      <c r="K1448">
        <f>COUNTIFS(Table37[ProductID],Table8[[#This Row],[ProductID]],Table37[Reputation Test],Table8[[#This Row],[REPUTASI]],Table37[Price],"&lt;"&amp;Table8[[#This Row],[UnitPrice]])</f>
        <v>1</v>
      </c>
      <c r="L1448" s="80" t="str">
        <f>IF(Table8[[#This Row],[test]]&gt;0,"Ada vendor yang menjual produk dengan harga lebih murah","")</f>
        <v>Ada vendor yang menjual produk dengan harga lebih murah</v>
      </c>
    </row>
    <row r="1449" spans="1:12" x14ac:dyDescent="0.25">
      <c r="A1449" s="5">
        <v>931</v>
      </c>
      <c r="B1449" s="5">
        <v>2092</v>
      </c>
      <c r="C1449" s="10">
        <v>44106</v>
      </c>
      <c r="D1449" s="5">
        <v>3</v>
      </c>
      <c r="E1449" s="5">
        <v>411</v>
      </c>
      <c r="F1449" s="40">
        <v>45.444000000000003</v>
      </c>
      <c r="G1449" s="40">
        <v>136.33199999999999</v>
      </c>
      <c r="H1449" t="str">
        <f>VLOOKUP(Table8[[#This Row],[Supplier]],Table37[[Vendor_ID]:[Reputation Test]],12,0)</f>
        <v>B</v>
      </c>
      <c r="I1449">
        <f>VLOOKUP(Table8[[#This Row],[PurchaseOrderID]],Purchase_Order!$A$2:$E$1228,5,0)</f>
        <v>1616</v>
      </c>
      <c r="K1449">
        <f>COUNTIFS(Table37[ProductID],Table8[[#This Row],[ProductID]],Table37[Reputation Test],Table8[[#This Row],[REPUTASI]],Table37[Price],"&lt;"&amp;Table8[[#This Row],[UnitPrice]])</f>
        <v>1</v>
      </c>
      <c r="L1449" s="80" t="str">
        <f>IF(Table8[[#This Row],[test]]&gt;0,"Ada vendor yang menjual produk dengan harga lebih murah","")</f>
        <v>Ada vendor yang menjual produk dengan harga lebih murah</v>
      </c>
    </row>
    <row r="1450" spans="1:12" x14ac:dyDescent="0.25">
      <c r="A1450" s="4">
        <v>932</v>
      </c>
      <c r="B1450" s="4">
        <v>2093</v>
      </c>
      <c r="C1450" s="11">
        <v>44106</v>
      </c>
      <c r="D1450" s="4">
        <v>3</v>
      </c>
      <c r="E1450" s="4">
        <v>427</v>
      </c>
      <c r="F1450" s="41">
        <v>47.596499999999999</v>
      </c>
      <c r="G1450" s="41">
        <v>142.7895</v>
      </c>
      <c r="H1450" t="str">
        <f>VLOOKUP(Table8[[#This Row],[Supplier]],Table37[[Vendor_ID]:[Reputation Test]],12,0)</f>
        <v>B</v>
      </c>
      <c r="I1450">
        <f>VLOOKUP(Table8[[#This Row],[PurchaseOrderID]],Purchase_Order!$A$2:$E$1228,5,0)</f>
        <v>1492</v>
      </c>
      <c r="K1450">
        <f>COUNTIFS(Table37[ProductID],Table8[[#This Row],[ProductID]],Table37[Reputation Test],Table8[[#This Row],[REPUTASI]],Table37[Price],"&lt;"&amp;Table8[[#This Row],[UnitPrice]])</f>
        <v>3</v>
      </c>
      <c r="L1450" s="80" t="str">
        <f>IF(Table8[[#This Row],[test]]&gt;0,"Ada vendor yang menjual produk dengan harga lebih murah","")</f>
        <v>Ada vendor yang menjual produk dengan harga lebih murah</v>
      </c>
    </row>
    <row r="1451" spans="1:12" x14ac:dyDescent="0.25">
      <c r="A1451" s="5">
        <v>932</v>
      </c>
      <c r="B1451" s="5">
        <v>2094</v>
      </c>
      <c r="C1451" s="10">
        <v>44106</v>
      </c>
      <c r="D1451" s="5">
        <v>3</v>
      </c>
      <c r="E1451" s="5">
        <v>428</v>
      </c>
      <c r="F1451" s="40">
        <v>43.323</v>
      </c>
      <c r="G1451" s="40">
        <v>129.96899999999999</v>
      </c>
      <c r="H1451" t="str">
        <f>VLOOKUP(Table8[[#This Row],[Supplier]],Table37[[Vendor_ID]:[Reputation Test]],12,0)</f>
        <v>B</v>
      </c>
      <c r="I1451">
        <f>VLOOKUP(Table8[[#This Row],[PurchaseOrderID]],Purchase_Order!$A$2:$E$1228,5,0)</f>
        <v>1492</v>
      </c>
      <c r="K1451">
        <f>COUNTIFS(Table37[ProductID],Table8[[#This Row],[ProductID]],Table37[Reputation Test],Table8[[#This Row],[REPUTASI]],Table37[Price],"&lt;"&amp;Table8[[#This Row],[UnitPrice]])</f>
        <v>3</v>
      </c>
      <c r="L1451" s="80" t="str">
        <f>IF(Table8[[#This Row],[test]]&gt;0,"Ada vendor yang menjual produk dengan harga lebih murah","")</f>
        <v>Ada vendor yang menjual produk dengan harga lebih murah</v>
      </c>
    </row>
    <row r="1452" spans="1:12" x14ac:dyDescent="0.25">
      <c r="A1452" s="4">
        <v>933</v>
      </c>
      <c r="B1452" s="4">
        <v>2095</v>
      </c>
      <c r="C1452" s="11">
        <v>44106</v>
      </c>
      <c r="D1452" s="4">
        <v>3</v>
      </c>
      <c r="E1452" s="4">
        <v>320</v>
      </c>
      <c r="F1452" s="41">
        <v>47.470500000000001</v>
      </c>
      <c r="G1452" s="41">
        <v>142.41149999999999</v>
      </c>
      <c r="H1452" t="str">
        <f>VLOOKUP(Table8[[#This Row],[Supplier]],Table37[[Vendor_ID]:[Reputation Test]],12,0)</f>
        <v>B</v>
      </c>
      <c r="I1452">
        <f>VLOOKUP(Table8[[#This Row],[PurchaseOrderID]],Purchase_Order!$A$2:$E$1228,5,0)</f>
        <v>1602</v>
      </c>
      <c r="K1452">
        <f>COUNTIFS(Table37[ProductID],Table8[[#This Row],[ProductID]],Table37[Reputation Test],Table8[[#This Row],[REPUTASI]],Table37[Price],"&lt;"&amp;Table8[[#This Row],[UnitPrice]])</f>
        <v>2</v>
      </c>
      <c r="L1452" s="80" t="str">
        <f>IF(Table8[[#This Row],[test]]&gt;0,"Ada vendor yang menjual produk dengan harga lebih murah","")</f>
        <v>Ada vendor yang menjual produk dengan harga lebih murah</v>
      </c>
    </row>
    <row r="1453" spans="1:12" x14ac:dyDescent="0.25">
      <c r="A1453" s="5">
        <v>933</v>
      </c>
      <c r="B1453" s="5">
        <v>2096</v>
      </c>
      <c r="C1453" s="10">
        <v>44106</v>
      </c>
      <c r="D1453" s="5">
        <v>3</v>
      </c>
      <c r="E1453" s="5">
        <v>321</v>
      </c>
      <c r="F1453" s="40">
        <v>42.798000000000002</v>
      </c>
      <c r="G1453" s="40">
        <v>128.39400000000001</v>
      </c>
      <c r="H1453" t="str">
        <f>VLOOKUP(Table8[[#This Row],[Supplier]],Table37[[Vendor_ID]:[Reputation Test]],12,0)</f>
        <v>B</v>
      </c>
      <c r="I1453">
        <f>VLOOKUP(Table8[[#This Row],[PurchaseOrderID]],Purchase_Order!$A$2:$E$1228,5,0)</f>
        <v>1602</v>
      </c>
      <c r="K1453">
        <f>COUNTIFS(Table37[ProductID],Table8[[#This Row],[ProductID]],Table37[Reputation Test],Table8[[#This Row],[REPUTASI]],Table37[Price],"&lt;"&amp;Table8[[#This Row],[UnitPrice]])</f>
        <v>2</v>
      </c>
      <c r="L1453" s="80" t="str">
        <f>IF(Table8[[#This Row],[test]]&gt;0,"Ada vendor yang menjual produk dengan harga lebih murah","")</f>
        <v>Ada vendor yang menjual produk dengan harga lebih murah</v>
      </c>
    </row>
    <row r="1454" spans="1:12" x14ac:dyDescent="0.25">
      <c r="A1454" s="4">
        <v>933</v>
      </c>
      <c r="B1454" s="4">
        <v>2097</v>
      </c>
      <c r="C1454" s="11">
        <v>44106</v>
      </c>
      <c r="D1454" s="4">
        <v>60</v>
      </c>
      <c r="E1454" s="4">
        <v>322</v>
      </c>
      <c r="F1454" s="41">
        <v>25.420500000000001</v>
      </c>
      <c r="G1454" s="41">
        <v>1525.23</v>
      </c>
      <c r="H1454" t="str">
        <f>VLOOKUP(Table8[[#This Row],[Supplier]],Table37[[Vendor_ID]:[Reputation Test]],12,0)</f>
        <v>B</v>
      </c>
      <c r="I1454">
        <f>VLOOKUP(Table8[[#This Row],[PurchaseOrderID]],Purchase_Order!$A$2:$E$1228,5,0)</f>
        <v>1602</v>
      </c>
      <c r="K1454">
        <f>COUNTIFS(Table37[ProductID],Table8[[#This Row],[ProductID]],Table37[Reputation Test],Table8[[#This Row],[REPUTASI]],Table37[Price],"&lt;"&amp;Table8[[#This Row],[UnitPrice]])</f>
        <v>1</v>
      </c>
      <c r="L1454" s="80" t="str">
        <f>IF(Table8[[#This Row],[test]]&gt;0,"Ada vendor yang menjual produk dengan harga lebih murah","")</f>
        <v>Ada vendor yang menjual produk dengan harga lebih murah</v>
      </c>
    </row>
    <row r="1455" spans="1:12" x14ac:dyDescent="0.25">
      <c r="A1455" s="5">
        <v>934</v>
      </c>
      <c r="B1455" s="5">
        <v>2098</v>
      </c>
      <c r="C1455" s="10">
        <v>44106</v>
      </c>
      <c r="D1455" s="5">
        <v>3</v>
      </c>
      <c r="E1455" s="5">
        <v>447</v>
      </c>
      <c r="F1455" s="40">
        <v>47.680500000000002</v>
      </c>
      <c r="G1455" s="40">
        <v>143.04150000000001</v>
      </c>
      <c r="H1455" t="str">
        <f>VLOOKUP(Table8[[#This Row],[Supplier]],Table37[[Vendor_ID]:[Reputation Test]],12,0)</f>
        <v>A</v>
      </c>
      <c r="I1455">
        <f>VLOOKUP(Table8[[#This Row],[PurchaseOrderID]],Purchase_Order!$A$2:$E$1228,5,0)</f>
        <v>1540</v>
      </c>
      <c r="K1455">
        <f>COUNTIFS(Table37[ProductID],Table8[[#This Row],[ProductID]],Table37[Reputation Test],Table8[[#This Row],[REPUTASI]],Table37[Price],"&lt;"&amp;Table8[[#This Row],[UnitPrice]])</f>
        <v>2</v>
      </c>
      <c r="L1455" s="80" t="str">
        <f>IF(Table8[[#This Row],[test]]&gt;0,"Ada vendor yang menjual produk dengan harga lebih murah","")</f>
        <v>Ada vendor yang menjual produk dengan harga lebih murah</v>
      </c>
    </row>
    <row r="1456" spans="1:12" x14ac:dyDescent="0.25">
      <c r="A1456" s="4">
        <v>934</v>
      </c>
      <c r="B1456" s="4">
        <v>2099</v>
      </c>
      <c r="C1456" s="11">
        <v>44106</v>
      </c>
      <c r="D1456" s="4">
        <v>3</v>
      </c>
      <c r="E1456" s="4">
        <v>448</v>
      </c>
      <c r="F1456" s="41">
        <v>45.580500000000001</v>
      </c>
      <c r="G1456" s="41">
        <v>136.7415</v>
      </c>
      <c r="H1456" t="str">
        <f>VLOOKUP(Table8[[#This Row],[Supplier]],Table37[[Vendor_ID]:[Reputation Test]],12,0)</f>
        <v>A</v>
      </c>
      <c r="I1456">
        <f>VLOOKUP(Table8[[#This Row],[PurchaseOrderID]],Purchase_Order!$A$2:$E$1228,5,0)</f>
        <v>1540</v>
      </c>
      <c r="K1456">
        <f>COUNTIFS(Table37[ProductID],Table8[[#This Row],[ProductID]],Table37[Reputation Test],Table8[[#This Row],[REPUTASI]],Table37[Price],"&lt;"&amp;Table8[[#This Row],[UnitPrice]])</f>
        <v>2</v>
      </c>
      <c r="L1456" s="80" t="str">
        <f>IF(Table8[[#This Row],[test]]&gt;0,"Ada vendor yang menjual produk dengan harga lebih murah","")</f>
        <v>Ada vendor yang menjual produk dengan harga lebih murah</v>
      </c>
    </row>
    <row r="1457" spans="1:12" x14ac:dyDescent="0.25">
      <c r="A1457" s="5">
        <v>935</v>
      </c>
      <c r="B1457" s="5">
        <v>2100</v>
      </c>
      <c r="C1457" s="10">
        <v>44106</v>
      </c>
      <c r="D1457" s="5">
        <v>550</v>
      </c>
      <c r="E1457" s="5">
        <v>941</v>
      </c>
      <c r="F1457" s="40">
        <v>62.9895</v>
      </c>
      <c r="G1457" s="40">
        <v>34644.224999999999</v>
      </c>
      <c r="H1457" t="str">
        <f>VLOOKUP(Table8[[#This Row],[Supplier]],Table37[[Vendor_ID]:[Reputation Test]],12,0)</f>
        <v>B</v>
      </c>
      <c r="I1457">
        <f>VLOOKUP(Table8[[#This Row],[PurchaseOrderID]],Purchase_Order!$A$2:$E$1228,5,0)</f>
        <v>1628</v>
      </c>
      <c r="K1457">
        <f>COUNTIFS(Table37[ProductID],Table8[[#This Row],[ProductID]],Table37[Reputation Test],Table8[[#This Row],[REPUTASI]],Table37[Price],"&lt;"&amp;Table8[[#This Row],[UnitPrice]])</f>
        <v>1</v>
      </c>
      <c r="L1457" s="80" t="str">
        <f>IF(Table8[[#This Row],[test]]&gt;0,"Ada vendor yang menjual produk dengan harga lebih murah","")</f>
        <v>Ada vendor yang menjual produk dengan harga lebih murah</v>
      </c>
    </row>
    <row r="1458" spans="1:12" x14ac:dyDescent="0.25">
      <c r="A1458" s="4">
        <v>936</v>
      </c>
      <c r="B1458" s="4">
        <v>2101</v>
      </c>
      <c r="C1458" s="11">
        <v>44106</v>
      </c>
      <c r="D1458" s="4">
        <v>3</v>
      </c>
      <c r="E1458" s="4">
        <v>320</v>
      </c>
      <c r="F1458" s="41">
        <v>45.3705</v>
      </c>
      <c r="G1458" s="41">
        <v>136.11150000000001</v>
      </c>
      <c r="H1458" t="str">
        <f>VLOOKUP(Table8[[#This Row],[Supplier]],Table37[[Vendor_ID]:[Reputation Test]],12,0)</f>
        <v>A</v>
      </c>
      <c r="I1458">
        <f>VLOOKUP(Table8[[#This Row],[PurchaseOrderID]],Purchase_Order!$A$2:$E$1228,5,0)</f>
        <v>1604</v>
      </c>
      <c r="K1458">
        <f>COUNTIFS(Table37[ProductID],Table8[[#This Row],[ProductID]],Table37[Reputation Test],Table8[[#This Row],[REPUTASI]],Table37[Price],"&lt;"&amp;Table8[[#This Row],[UnitPrice]])</f>
        <v>1</v>
      </c>
      <c r="L1458" s="80" t="str">
        <f>IF(Table8[[#This Row],[test]]&gt;0,"Ada vendor yang menjual produk dengan harga lebih murah","")</f>
        <v>Ada vendor yang menjual produk dengan harga lebih murah</v>
      </c>
    </row>
    <row r="1459" spans="1:12" x14ac:dyDescent="0.25">
      <c r="A1459" s="5">
        <v>936</v>
      </c>
      <c r="B1459" s="5">
        <v>2102</v>
      </c>
      <c r="C1459" s="10">
        <v>44106</v>
      </c>
      <c r="D1459" s="5">
        <v>3</v>
      </c>
      <c r="E1459" s="5">
        <v>321</v>
      </c>
      <c r="F1459" s="40">
        <v>40.488</v>
      </c>
      <c r="G1459" s="40">
        <v>121.464</v>
      </c>
      <c r="H1459" t="str">
        <f>VLOOKUP(Table8[[#This Row],[Supplier]],Table37[[Vendor_ID]:[Reputation Test]],12,0)</f>
        <v>A</v>
      </c>
      <c r="I1459">
        <f>VLOOKUP(Table8[[#This Row],[PurchaseOrderID]],Purchase_Order!$A$2:$E$1228,5,0)</f>
        <v>1604</v>
      </c>
      <c r="K1459">
        <f>COUNTIFS(Table37[ProductID],Table8[[#This Row],[ProductID]],Table37[Reputation Test],Table8[[#This Row],[REPUTASI]],Table37[Price],"&lt;"&amp;Table8[[#This Row],[UnitPrice]])</f>
        <v>1</v>
      </c>
      <c r="L1459" s="80" t="str">
        <f>IF(Table8[[#This Row],[test]]&gt;0,"Ada vendor yang menjual produk dengan harga lebih murah","")</f>
        <v>Ada vendor yang menjual produk dengan harga lebih murah</v>
      </c>
    </row>
    <row r="1460" spans="1:12" x14ac:dyDescent="0.25">
      <c r="A1460" s="4">
        <v>936</v>
      </c>
      <c r="B1460" s="4">
        <v>2103</v>
      </c>
      <c r="C1460" s="11">
        <v>44106</v>
      </c>
      <c r="D1460" s="4">
        <v>60</v>
      </c>
      <c r="E1460" s="4">
        <v>322</v>
      </c>
      <c r="F1460" s="41">
        <v>26.365500000000001</v>
      </c>
      <c r="G1460" s="41">
        <v>1581.93</v>
      </c>
      <c r="H1460" t="str">
        <f>VLOOKUP(Table8[[#This Row],[Supplier]],Table37[[Vendor_ID]:[Reputation Test]],12,0)</f>
        <v>A</v>
      </c>
      <c r="I1460">
        <f>VLOOKUP(Table8[[#This Row],[PurchaseOrderID]],Purchase_Order!$A$2:$E$1228,5,0)</f>
        <v>1604</v>
      </c>
      <c r="K1460">
        <f>COUNTIFS(Table37[ProductID],Table8[[#This Row],[ProductID]],Table37[Reputation Test],Table8[[#This Row],[REPUTASI]],Table37[Price],"&lt;"&amp;Table8[[#This Row],[UnitPrice]])</f>
        <v>1</v>
      </c>
      <c r="L1460" s="80" t="str">
        <f>IF(Table8[[#This Row],[test]]&gt;0,"Ada vendor yang menjual produk dengan harga lebih murah","")</f>
        <v>Ada vendor yang menjual produk dengan harga lebih murah</v>
      </c>
    </row>
    <row r="1461" spans="1:12" x14ac:dyDescent="0.25">
      <c r="A1461" s="5">
        <v>937</v>
      </c>
      <c r="B1461" s="5">
        <v>2104</v>
      </c>
      <c r="C1461" s="10">
        <v>44106</v>
      </c>
      <c r="D1461" s="5">
        <v>3</v>
      </c>
      <c r="E1461" s="5">
        <v>504</v>
      </c>
      <c r="F1461" s="40">
        <v>48.762</v>
      </c>
      <c r="G1461" s="40">
        <v>146.286</v>
      </c>
      <c r="H1461" t="str">
        <f>VLOOKUP(Table8[[#This Row],[Supplier]],Table37[[Vendor_ID]:[Reputation Test]],12,0)</f>
        <v>A</v>
      </c>
      <c r="I1461">
        <f>VLOOKUP(Table8[[#This Row],[PurchaseOrderID]],Purchase_Order!$A$2:$E$1228,5,0)</f>
        <v>1690</v>
      </c>
      <c r="K1461">
        <f>COUNTIFS(Table37[ProductID],Table8[[#This Row],[ProductID]],Table37[Reputation Test],Table8[[#This Row],[REPUTASI]],Table37[Price],"&lt;"&amp;Table8[[#This Row],[UnitPrice]])</f>
        <v>1</v>
      </c>
      <c r="L1461" s="80" t="str">
        <f>IF(Table8[[#This Row],[test]]&gt;0,"Ada vendor yang menjual produk dengan harga lebih murah","")</f>
        <v>Ada vendor yang menjual produk dengan harga lebih murah</v>
      </c>
    </row>
    <row r="1462" spans="1:12" x14ac:dyDescent="0.25">
      <c r="A1462" s="4">
        <v>938</v>
      </c>
      <c r="B1462" s="4">
        <v>2105</v>
      </c>
      <c r="C1462" s="11">
        <v>44106</v>
      </c>
      <c r="D1462" s="4">
        <v>3</v>
      </c>
      <c r="E1462" s="4">
        <v>497</v>
      </c>
      <c r="F1462" s="41">
        <v>34.188000000000002</v>
      </c>
      <c r="G1462" s="41">
        <v>102.56399999999999</v>
      </c>
      <c r="H1462" t="str">
        <f>VLOOKUP(Table8[[#This Row],[Supplier]],Table37[[Vendor_ID]:[Reputation Test]],12,0)</f>
        <v>A</v>
      </c>
      <c r="I1462">
        <f>VLOOKUP(Table8[[#This Row],[PurchaseOrderID]],Purchase_Order!$A$2:$E$1228,5,0)</f>
        <v>1566</v>
      </c>
      <c r="K1462">
        <f>COUNTIFS(Table37[ProductID],Table8[[#This Row],[ProductID]],Table37[Reputation Test],Table8[[#This Row],[REPUTASI]],Table37[Price],"&lt;"&amp;Table8[[#This Row],[UnitPrice]])</f>
        <v>1</v>
      </c>
      <c r="L1462" s="80" t="str">
        <f>IF(Table8[[#This Row],[test]]&gt;0,"Ada vendor yang menjual produk dengan harga lebih murah","")</f>
        <v>Ada vendor yang menjual produk dengan harga lebih murah</v>
      </c>
    </row>
    <row r="1463" spans="1:12" x14ac:dyDescent="0.25">
      <c r="A1463" s="5">
        <v>939</v>
      </c>
      <c r="B1463" s="5">
        <v>2106</v>
      </c>
      <c r="C1463" s="10">
        <v>44106</v>
      </c>
      <c r="D1463" s="5">
        <v>3</v>
      </c>
      <c r="E1463" s="5">
        <v>323</v>
      </c>
      <c r="F1463" s="40">
        <v>50.263500000000001</v>
      </c>
      <c r="G1463" s="40">
        <v>150.79050000000001</v>
      </c>
      <c r="H1463" t="str">
        <f>VLOOKUP(Table8[[#This Row],[Supplier]],Table37[[Vendor_ID]:[Reputation Test]],12,0)</f>
        <v>A</v>
      </c>
      <c r="I1463">
        <f>VLOOKUP(Table8[[#This Row],[PurchaseOrderID]],Purchase_Order!$A$2:$E$1228,5,0)</f>
        <v>1698</v>
      </c>
      <c r="K1463">
        <f>COUNTIFS(Table37[ProductID],Table8[[#This Row],[ProductID]],Table37[Reputation Test],Table8[[#This Row],[REPUTASI]],Table37[Price],"&lt;"&amp;Table8[[#This Row],[UnitPrice]])</f>
        <v>1</v>
      </c>
      <c r="L1463" s="80" t="str">
        <f>IF(Table8[[#This Row],[test]]&gt;0,"Ada vendor yang menjual produk dengan harga lebih murah","")</f>
        <v>Ada vendor yang menjual produk dengan harga lebih murah</v>
      </c>
    </row>
    <row r="1464" spans="1:12" x14ac:dyDescent="0.25">
      <c r="A1464" s="4">
        <v>940</v>
      </c>
      <c r="B1464" s="4">
        <v>2107</v>
      </c>
      <c r="C1464" s="11">
        <v>44106</v>
      </c>
      <c r="D1464" s="4">
        <v>550</v>
      </c>
      <c r="E1464" s="4">
        <v>523</v>
      </c>
      <c r="F1464" s="41">
        <v>10.731</v>
      </c>
      <c r="G1464" s="41">
        <v>5902.05</v>
      </c>
      <c r="H1464" t="str">
        <f>VLOOKUP(Table8[[#This Row],[Supplier]],Table37[[Vendor_ID]:[Reputation Test]],12,0)</f>
        <v>F</v>
      </c>
      <c r="I1464">
        <f>VLOOKUP(Table8[[#This Row],[PurchaseOrderID]],Purchase_Order!$A$2:$E$1228,5,0)</f>
        <v>1560</v>
      </c>
      <c r="K1464">
        <f>COUNTIFS(Table37[ProductID],Table8[[#This Row],[ProductID]],Table37[Reputation Test],Table8[[#This Row],[REPUTASI]],Table37[Price],"&lt;"&amp;Table8[[#This Row],[UnitPrice]])</f>
        <v>1</v>
      </c>
      <c r="L1464" s="80" t="str">
        <f>IF(Table8[[#This Row],[test]]&gt;0,"Ada vendor yang menjual produk dengan harga lebih murah","")</f>
        <v>Ada vendor yang menjual produk dengan harga lebih murah</v>
      </c>
    </row>
    <row r="1465" spans="1:12" x14ac:dyDescent="0.25">
      <c r="A1465" s="5">
        <v>940</v>
      </c>
      <c r="B1465" s="5">
        <v>2108</v>
      </c>
      <c r="C1465" s="10">
        <v>44106</v>
      </c>
      <c r="D1465" s="5">
        <v>550</v>
      </c>
      <c r="E1465" s="5">
        <v>524</v>
      </c>
      <c r="F1465" s="40">
        <v>14.1225</v>
      </c>
      <c r="G1465" s="40">
        <v>7767.375</v>
      </c>
      <c r="H1465" t="str">
        <f>VLOOKUP(Table8[[#This Row],[Supplier]],Table37[[Vendor_ID]:[Reputation Test]],12,0)</f>
        <v>F</v>
      </c>
      <c r="I1465">
        <f>VLOOKUP(Table8[[#This Row],[PurchaseOrderID]],Purchase_Order!$A$2:$E$1228,5,0)</f>
        <v>1560</v>
      </c>
      <c r="K1465">
        <f>COUNTIFS(Table37[ProductID],Table8[[#This Row],[ProductID]],Table37[Reputation Test],Table8[[#This Row],[REPUTASI]],Table37[Price],"&lt;"&amp;Table8[[#This Row],[UnitPrice]])</f>
        <v>2</v>
      </c>
      <c r="L1465" s="80" t="str">
        <f>IF(Table8[[#This Row],[test]]&gt;0,"Ada vendor yang menjual produk dengan harga lebih murah","")</f>
        <v>Ada vendor yang menjual produk dengan harga lebih murah</v>
      </c>
    </row>
    <row r="1466" spans="1:12" x14ac:dyDescent="0.25">
      <c r="A1466" s="4">
        <v>941</v>
      </c>
      <c r="B1466" s="4">
        <v>2109</v>
      </c>
      <c r="C1466" s="11">
        <v>44106</v>
      </c>
      <c r="D1466" s="4">
        <v>60</v>
      </c>
      <c r="E1466" s="4">
        <v>492</v>
      </c>
      <c r="F1466" s="41">
        <v>50.263500000000001</v>
      </c>
      <c r="G1466" s="41">
        <v>3015.81</v>
      </c>
      <c r="H1466" t="str">
        <f>VLOOKUP(Table8[[#This Row],[Supplier]],Table37[[Vendor_ID]:[Reputation Test]],12,0)</f>
        <v>F</v>
      </c>
      <c r="I1466">
        <f>VLOOKUP(Table8[[#This Row],[PurchaseOrderID]],Purchase_Order!$A$2:$E$1228,5,0)</f>
        <v>1692</v>
      </c>
      <c r="K1466">
        <f>COUNTIFS(Table37[ProductID],Table8[[#This Row],[ProductID]],Table37[Reputation Test],Table8[[#This Row],[REPUTASI]],Table37[Price],"&lt;"&amp;Table8[[#This Row],[UnitPrice]])</f>
        <v>2</v>
      </c>
      <c r="L1466" s="80" t="str">
        <f>IF(Table8[[#This Row],[test]]&gt;0,"Ada vendor yang menjual produk dengan harga lebih murah","")</f>
        <v>Ada vendor yang menjual produk dengan harga lebih murah</v>
      </c>
    </row>
    <row r="1467" spans="1:12" x14ac:dyDescent="0.25">
      <c r="A1467" s="5">
        <v>941</v>
      </c>
      <c r="B1467" s="5">
        <v>2110</v>
      </c>
      <c r="C1467" s="10">
        <v>44106</v>
      </c>
      <c r="D1467" s="5">
        <v>60</v>
      </c>
      <c r="E1467" s="5">
        <v>493</v>
      </c>
      <c r="F1467" s="40">
        <v>57.151499999999999</v>
      </c>
      <c r="G1467" s="40">
        <v>3429.09</v>
      </c>
      <c r="H1467" t="str">
        <f>VLOOKUP(Table8[[#This Row],[Supplier]],Table37[[Vendor_ID]:[Reputation Test]],12,0)</f>
        <v>F</v>
      </c>
      <c r="I1467">
        <f>VLOOKUP(Table8[[#This Row],[PurchaseOrderID]],Purchase_Order!$A$2:$E$1228,5,0)</f>
        <v>1692</v>
      </c>
      <c r="K1467">
        <f>COUNTIFS(Table37[ProductID],Table8[[#This Row],[ProductID]],Table37[Reputation Test],Table8[[#This Row],[REPUTASI]],Table37[Price],"&lt;"&amp;Table8[[#This Row],[UnitPrice]])</f>
        <v>2</v>
      </c>
      <c r="L1467" s="80" t="str">
        <f>IF(Table8[[#This Row],[test]]&gt;0,"Ada vendor yang menjual produk dengan harga lebih murah","")</f>
        <v>Ada vendor yang menjual produk dengan harga lebih murah</v>
      </c>
    </row>
    <row r="1468" spans="1:12" x14ac:dyDescent="0.25">
      <c r="A1468" s="4">
        <v>941</v>
      </c>
      <c r="B1468" s="4">
        <v>2111</v>
      </c>
      <c r="C1468" s="11">
        <v>44106</v>
      </c>
      <c r="D1468" s="4">
        <v>60</v>
      </c>
      <c r="E1468" s="4">
        <v>494</v>
      </c>
      <c r="F1468" s="41">
        <v>53.203499999999998</v>
      </c>
      <c r="G1468" s="41">
        <v>3192.21</v>
      </c>
      <c r="H1468" t="str">
        <f>VLOOKUP(Table8[[#This Row],[Supplier]],Table37[[Vendor_ID]:[Reputation Test]],12,0)</f>
        <v>F</v>
      </c>
      <c r="I1468">
        <f>VLOOKUP(Table8[[#This Row],[PurchaseOrderID]],Purchase_Order!$A$2:$E$1228,5,0)</f>
        <v>1692</v>
      </c>
      <c r="K1468">
        <f>COUNTIFS(Table37[ProductID],Table8[[#This Row],[ProductID]],Table37[Reputation Test],Table8[[#This Row],[REPUTASI]],Table37[Price],"&lt;"&amp;Table8[[#This Row],[UnitPrice]])</f>
        <v>2</v>
      </c>
      <c r="L1468" s="80" t="str">
        <f>IF(Table8[[#This Row],[test]]&gt;0,"Ada vendor yang menjual produk dengan harga lebih murah","")</f>
        <v>Ada vendor yang menjual produk dengan harga lebih murah</v>
      </c>
    </row>
    <row r="1469" spans="1:12" x14ac:dyDescent="0.25">
      <c r="A1469" s="5">
        <v>941</v>
      </c>
      <c r="B1469" s="5">
        <v>2112</v>
      </c>
      <c r="C1469" s="10">
        <v>44106</v>
      </c>
      <c r="D1469" s="5">
        <v>60</v>
      </c>
      <c r="E1469" s="5">
        <v>495</v>
      </c>
      <c r="F1469" s="40">
        <v>63.692999999999998</v>
      </c>
      <c r="G1469" s="40">
        <v>3821.58</v>
      </c>
      <c r="H1469" t="str">
        <f>VLOOKUP(Table8[[#This Row],[Supplier]],Table37[[Vendor_ID]:[Reputation Test]],12,0)</f>
        <v>F</v>
      </c>
      <c r="I1469">
        <f>VLOOKUP(Table8[[#This Row],[PurchaseOrderID]],Purchase_Order!$A$2:$E$1228,5,0)</f>
        <v>1692</v>
      </c>
      <c r="K1469">
        <f>COUNTIFS(Table37[ProductID],Table8[[#This Row],[ProductID]],Table37[Reputation Test],Table8[[#This Row],[REPUTASI]],Table37[Price],"&lt;"&amp;Table8[[#This Row],[UnitPrice]])</f>
        <v>2</v>
      </c>
      <c r="L1469" s="80" t="str">
        <f>IF(Table8[[#This Row],[test]]&gt;0,"Ada vendor yang menjual produk dengan harga lebih murah","")</f>
        <v>Ada vendor yang menjual produk dengan harga lebih murah</v>
      </c>
    </row>
    <row r="1470" spans="1:12" x14ac:dyDescent="0.25">
      <c r="A1470" s="4">
        <v>942</v>
      </c>
      <c r="B1470" s="4">
        <v>2113</v>
      </c>
      <c r="C1470" s="11">
        <v>44106</v>
      </c>
      <c r="D1470" s="4">
        <v>550</v>
      </c>
      <c r="E1470" s="4">
        <v>908</v>
      </c>
      <c r="F1470" s="41">
        <v>21.0945</v>
      </c>
      <c r="G1470" s="41">
        <v>11601.975</v>
      </c>
      <c r="H1470" t="str">
        <f>VLOOKUP(Table8[[#This Row],[Supplier]],Table37[[Vendor_ID]:[Reputation Test]],12,0)</f>
        <v>F</v>
      </c>
      <c r="I1470">
        <f>VLOOKUP(Table8[[#This Row],[PurchaseOrderID]],Purchase_Order!$A$2:$E$1228,5,0)</f>
        <v>1696</v>
      </c>
      <c r="K1470">
        <f>COUNTIFS(Table37[ProductID],Table8[[#This Row],[ProductID]],Table37[Reputation Test],Table8[[#This Row],[REPUTASI]],Table37[Price],"&lt;"&amp;Table8[[#This Row],[UnitPrice]])</f>
        <v>2</v>
      </c>
      <c r="L1470" s="80" t="str">
        <f>IF(Table8[[#This Row],[test]]&gt;0,"Ada vendor yang menjual produk dengan harga lebih murah","")</f>
        <v>Ada vendor yang menjual produk dengan harga lebih murah</v>
      </c>
    </row>
    <row r="1471" spans="1:12" x14ac:dyDescent="0.25">
      <c r="A1471" s="5">
        <v>942</v>
      </c>
      <c r="B1471" s="5">
        <v>2114</v>
      </c>
      <c r="C1471" s="10">
        <v>44106</v>
      </c>
      <c r="D1471" s="5">
        <v>550</v>
      </c>
      <c r="E1471" s="5">
        <v>909</v>
      </c>
      <c r="F1471" s="40">
        <v>30.439499999999999</v>
      </c>
      <c r="G1471" s="40">
        <v>16741.724999999999</v>
      </c>
      <c r="H1471" t="str">
        <f>VLOOKUP(Table8[[#This Row],[Supplier]],Table37[[Vendor_ID]:[Reputation Test]],12,0)</f>
        <v>F</v>
      </c>
      <c r="I1471">
        <f>VLOOKUP(Table8[[#This Row],[PurchaseOrderID]],Purchase_Order!$A$2:$E$1228,5,0)</f>
        <v>1696</v>
      </c>
      <c r="K1471">
        <f>COUNTIFS(Table37[ProductID],Table8[[#This Row],[ProductID]],Table37[Reputation Test],Table8[[#This Row],[REPUTASI]],Table37[Price],"&lt;"&amp;Table8[[#This Row],[UnitPrice]])</f>
        <v>2</v>
      </c>
      <c r="L1471" s="80" t="str">
        <f>IF(Table8[[#This Row],[test]]&gt;0,"Ada vendor yang menjual produk dengan harga lebih murah","")</f>
        <v>Ada vendor yang menjual produk dengan harga lebih murah</v>
      </c>
    </row>
    <row r="1472" spans="1:12" x14ac:dyDescent="0.25">
      <c r="A1472" s="4">
        <v>943</v>
      </c>
      <c r="B1472" s="4">
        <v>2115</v>
      </c>
      <c r="C1472" s="11">
        <v>44106</v>
      </c>
      <c r="D1472" s="4">
        <v>60</v>
      </c>
      <c r="E1472" s="4">
        <v>506</v>
      </c>
      <c r="F1472" s="41">
        <v>9.1980000000000004</v>
      </c>
      <c r="G1472" s="41">
        <v>551.88</v>
      </c>
      <c r="H1472" t="str">
        <f>VLOOKUP(Table8[[#This Row],[Supplier]],Table37[[Vendor_ID]:[Reputation Test]],12,0)</f>
        <v>F</v>
      </c>
      <c r="I1472">
        <f>VLOOKUP(Table8[[#This Row],[PurchaseOrderID]],Purchase_Order!$A$2:$E$1228,5,0)</f>
        <v>1504</v>
      </c>
      <c r="K1472">
        <f>COUNTIFS(Table37[ProductID],Table8[[#This Row],[ProductID]],Table37[Reputation Test],Table8[[#This Row],[REPUTASI]],Table37[Price],"&lt;"&amp;Table8[[#This Row],[UnitPrice]])</f>
        <v>1</v>
      </c>
      <c r="L1472" s="80" t="str">
        <f>IF(Table8[[#This Row],[test]]&gt;0,"Ada vendor yang menjual produk dengan harga lebih murah","")</f>
        <v>Ada vendor yang menjual produk dengan harga lebih murah</v>
      </c>
    </row>
    <row r="1473" spans="1:12" x14ac:dyDescent="0.25">
      <c r="A1473" s="5">
        <v>944</v>
      </c>
      <c r="B1473" s="5">
        <v>2116</v>
      </c>
      <c r="C1473" s="10">
        <v>44106</v>
      </c>
      <c r="D1473" s="5">
        <v>550</v>
      </c>
      <c r="E1473" s="5">
        <v>351</v>
      </c>
      <c r="F1473" s="40">
        <v>5.7750000000000004</v>
      </c>
      <c r="G1473" s="40">
        <v>3176.25</v>
      </c>
      <c r="H1473" t="str">
        <f>VLOOKUP(Table8[[#This Row],[Supplier]],Table37[[Vendor_ID]:[Reputation Test]],12,0)</f>
        <v>F</v>
      </c>
      <c r="I1473">
        <f>VLOOKUP(Table8[[#This Row],[PurchaseOrderID]],Purchase_Order!$A$2:$E$1228,5,0)</f>
        <v>1544</v>
      </c>
      <c r="K1473">
        <f>COUNTIFS(Table37[ProductID],Table8[[#This Row],[ProductID]],Table37[Reputation Test],Table8[[#This Row],[REPUTASI]],Table37[Price],"&lt;"&amp;Table8[[#This Row],[UnitPrice]])</f>
        <v>1</v>
      </c>
      <c r="L1473" s="80" t="str">
        <f>IF(Table8[[#This Row],[test]]&gt;0,"Ada vendor yang menjual produk dengan harga lebih murah","")</f>
        <v>Ada vendor yang menjual produk dengan harga lebih murah</v>
      </c>
    </row>
    <row r="1474" spans="1:12" x14ac:dyDescent="0.25">
      <c r="A1474" s="4">
        <v>944</v>
      </c>
      <c r="B1474" s="4">
        <v>2117</v>
      </c>
      <c r="C1474" s="11">
        <v>44106</v>
      </c>
      <c r="D1474" s="4">
        <v>550</v>
      </c>
      <c r="E1474" s="4">
        <v>352</v>
      </c>
      <c r="F1474" s="41">
        <v>1.155</v>
      </c>
      <c r="G1474" s="41">
        <v>635.25</v>
      </c>
      <c r="H1474" t="str">
        <f>VLOOKUP(Table8[[#This Row],[Supplier]],Table37[[Vendor_ID]:[Reputation Test]],12,0)</f>
        <v>F</v>
      </c>
      <c r="I1474">
        <f>VLOOKUP(Table8[[#This Row],[PurchaseOrderID]],Purchase_Order!$A$2:$E$1228,5,0)</f>
        <v>1544</v>
      </c>
      <c r="K1474">
        <f>COUNTIFS(Table37[ProductID],Table8[[#This Row],[ProductID]],Table37[Reputation Test],Table8[[#This Row],[REPUTASI]],Table37[Price],"&lt;"&amp;Table8[[#This Row],[UnitPrice]])</f>
        <v>1</v>
      </c>
      <c r="L1474" s="80" t="str">
        <f>IF(Table8[[#This Row],[test]]&gt;0,"Ada vendor yang menjual produk dengan harga lebih murah","")</f>
        <v>Ada vendor yang menjual produk dengan harga lebih murah</v>
      </c>
    </row>
    <row r="1475" spans="1:12" x14ac:dyDescent="0.25">
      <c r="A1475" s="5">
        <v>945</v>
      </c>
      <c r="B1475" s="5">
        <v>2118</v>
      </c>
      <c r="C1475" s="10">
        <v>44108</v>
      </c>
      <c r="D1475" s="5">
        <v>550</v>
      </c>
      <c r="E1475" s="5">
        <v>507</v>
      </c>
      <c r="F1475" s="40">
        <v>23.393999999999998</v>
      </c>
      <c r="G1475" s="40">
        <v>12866.7</v>
      </c>
      <c r="H1475" t="str">
        <f>VLOOKUP(Table8[[#This Row],[Supplier]],Table37[[Vendor_ID]:[Reputation Test]],12,0)</f>
        <v>B</v>
      </c>
      <c r="I1475">
        <f>VLOOKUP(Table8[[#This Row],[PurchaseOrderID]],Purchase_Order!$A$2:$E$1228,5,0)</f>
        <v>1530</v>
      </c>
      <c r="K1475">
        <f>COUNTIFS(Table37[ProductID],Table8[[#This Row],[ProductID]],Table37[Reputation Test],Table8[[#This Row],[REPUTASI]],Table37[Price],"&lt;"&amp;Table8[[#This Row],[UnitPrice]])</f>
        <v>1</v>
      </c>
      <c r="L1475" s="80" t="str">
        <f>IF(Table8[[#This Row],[test]]&gt;0,"Ada vendor yang menjual produk dengan harga lebih murah","")</f>
        <v>Ada vendor yang menjual produk dengan harga lebih murah</v>
      </c>
    </row>
    <row r="1476" spans="1:12" x14ac:dyDescent="0.25">
      <c r="A1476" s="4">
        <v>945</v>
      </c>
      <c r="B1476" s="4">
        <v>2119</v>
      </c>
      <c r="C1476" s="11">
        <v>44108</v>
      </c>
      <c r="D1476" s="4">
        <v>550</v>
      </c>
      <c r="E1476" s="4">
        <v>508</v>
      </c>
      <c r="F1476" s="41">
        <v>27.6465</v>
      </c>
      <c r="G1476" s="41">
        <v>15205.575000000001</v>
      </c>
      <c r="H1476" t="str">
        <f>VLOOKUP(Table8[[#This Row],[Supplier]],Table37[[Vendor_ID]:[Reputation Test]],12,0)</f>
        <v>B</v>
      </c>
      <c r="I1476">
        <f>VLOOKUP(Table8[[#This Row],[PurchaseOrderID]],Purchase_Order!$A$2:$E$1228,5,0)</f>
        <v>1530</v>
      </c>
      <c r="K1476">
        <f>COUNTIFS(Table37[ProductID],Table8[[#This Row],[ProductID]],Table37[Reputation Test],Table8[[#This Row],[REPUTASI]],Table37[Price],"&lt;"&amp;Table8[[#This Row],[UnitPrice]])</f>
        <v>1</v>
      </c>
      <c r="L1476" s="80" t="str">
        <f>IF(Table8[[#This Row],[test]]&gt;0,"Ada vendor yang menjual produk dengan harga lebih murah","")</f>
        <v>Ada vendor yang menjual produk dengan harga lebih murah</v>
      </c>
    </row>
    <row r="1477" spans="1:12" x14ac:dyDescent="0.25">
      <c r="A1477" s="5">
        <v>946</v>
      </c>
      <c r="B1477" s="5">
        <v>2120</v>
      </c>
      <c r="C1477" s="10">
        <v>44108</v>
      </c>
      <c r="D1477" s="5">
        <v>550</v>
      </c>
      <c r="E1477" s="5">
        <v>355</v>
      </c>
      <c r="F1477" s="40">
        <v>1.365</v>
      </c>
      <c r="G1477" s="40">
        <v>750.75</v>
      </c>
      <c r="H1477" t="str">
        <f>VLOOKUP(Table8[[#This Row],[Supplier]],Table37[[Vendor_ID]:[Reputation Test]],12,0)</f>
        <v>B</v>
      </c>
      <c r="I1477">
        <f>VLOOKUP(Table8[[#This Row],[PurchaseOrderID]],Purchase_Order!$A$2:$E$1228,5,0)</f>
        <v>1508</v>
      </c>
      <c r="K1477">
        <f>COUNTIFS(Table37[ProductID],Table8[[#This Row],[ProductID]],Table37[Reputation Test],Table8[[#This Row],[REPUTASI]],Table37[Price],"&lt;"&amp;Table8[[#This Row],[UnitPrice]])</f>
        <v>1</v>
      </c>
      <c r="L1477" s="80" t="str">
        <f>IF(Table8[[#This Row],[test]]&gt;0,"Ada vendor yang menjual produk dengan harga lebih murah","")</f>
        <v>Ada vendor yang menjual produk dengan harga lebih murah</v>
      </c>
    </row>
    <row r="1478" spans="1:12" x14ac:dyDescent="0.25">
      <c r="A1478" s="4">
        <v>946</v>
      </c>
      <c r="B1478" s="4">
        <v>2121</v>
      </c>
      <c r="C1478" s="11">
        <v>44108</v>
      </c>
      <c r="D1478" s="4">
        <v>550</v>
      </c>
      <c r="E1478" s="4">
        <v>940</v>
      </c>
      <c r="F1478" s="41">
        <v>62.9895</v>
      </c>
      <c r="G1478" s="41">
        <v>34644.224999999999</v>
      </c>
      <c r="H1478" t="str">
        <f>VLOOKUP(Table8[[#This Row],[Supplier]],Table37[[Vendor_ID]:[Reputation Test]],12,0)</f>
        <v>B</v>
      </c>
      <c r="I1478">
        <f>VLOOKUP(Table8[[#This Row],[PurchaseOrderID]],Purchase_Order!$A$2:$E$1228,5,0)</f>
        <v>1508</v>
      </c>
      <c r="K1478">
        <f>COUNTIFS(Table37[ProductID],Table8[[#This Row],[ProductID]],Table37[Reputation Test],Table8[[#This Row],[REPUTASI]],Table37[Price],"&lt;"&amp;Table8[[#This Row],[UnitPrice]])</f>
        <v>1</v>
      </c>
      <c r="L1478" s="80" t="str">
        <f>IF(Table8[[#This Row],[test]]&gt;0,"Ada vendor yang menjual produk dengan harga lebih murah","")</f>
        <v>Ada vendor yang menjual produk dengan harga lebih murah</v>
      </c>
    </row>
    <row r="1479" spans="1:12" x14ac:dyDescent="0.25">
      <c r="A1479" s="5">
        <v>946</v>
      </c>
      <c r="B1479" s="5">
        <v>2122</v>
      </c>
      <c r="C1479" s="10">
        <v>44108</v>
      </c>
      <c r="D1479" s="5">
        <v>550</v>
      </c>
      <c r="E1479" s="5">
        <v>535</v>
      </c>
      <c r="F1479" s="40">
        <v>3.4860000000000002</v>
      </c>
      <c r="G1479" s="40">
        <v>1917.3</v>
      </c>
      <c r="H1479" t="str">
        <f>VLOOKUP(Table8[[#This Row],[Supplier]],Table37[[Vendor_ID]:[Reputation Test]],12,0)</f>
        <v>B</v>
      </c>
      <c r="I1479">
        <f>VLOOKUP(Table8[[#This Row],[PurchaseOrderID]],Purchase_Order!$A$2:$E$1228,5,0)</f>
        <v>1508</v>
      </c>
      <c r="K1479">
        <f>COUNTIFS(Table37[ProductID],Table8[[#This Row],[ProductID]],Table37[Reputation Test],Table8[[#This Row],[REPUTASI]],Table37[Price],"&lt;"&amp;Table8[[#This Row],[UnitPrice]])</f>
        <v>1</v>
      </c>
      <c r="L1479" s="80" t="str">
        <f>IF(Table8[[#This Row],[test]]&gt;0,"Ada vendor yang menjual produk dengan harga lebih murah","")</f>
        <v>Ada vendor yang menjual produk dengan harga lebih murah</v>
      </c>
    </row>
    <row r="1480" spans="1:12" x14ac:dyDescent="0.25">
      <c r="A1480" s="4">
        <v>947</v>
      </c>
      <c r="B1480" s="4">
        <v>2123</v>
      </c>
      <c r="C1480" s="11">
        <v>44108</v>
      </c>
      <c r="D1480" s="4">
        <v>550</v>
      </c>
      <c r="E1480" s="4">
        <v>679</v>
      </c>
      <c r="F1480" s="41">
        <v>6.1950000000000003</v>
      </c>
      <c r="G1480" s="41">
        <v>3407.25</v>
      </c>
      <c r="H1480" t="str">
        <f>VLOOKUP(Table8[[#This Row],[Supplier]],Table37[[Vendor_ID]:[Reputation Test]],12,0)</f>
        <v>F</v>
      </c>
      <c r="I1480">
        <f>VLOOKUP(Table8[[#This Row],[PurchaseOrderID]],Purchase_Order!$A$2:$E$1228,5,0)</f>
        <v>1694</v>
      </c>
      <c r="K1480">
        <f>COUNTIFS(Table37[ProductID],Table8[[#This Row],[ProductID]],Table37[Reputation Test],Table8[[#This Row],[REPUTASI]],Table37[Price],"&lt;"&amp;Table8[[#This Row],[UnitPrice]])</f>
        <v>2</v>
      </c>
      <c r="L1480" s="80" t="str">
        <f>IF(Table8[[#This Row],[test]]&gt;0,"Ada vendor yang menjual produk dengan harga lebih murah","")</f>
        <v>Ada vendor yang menjual produk dengan harga lebih murah</v>
      </c>
    </row>
    <row r="1481" spans="1:12" x14ac:dyDescent="0.25">
      <c r="A1481" s="5">
        <v>948</v>
      </c>
      <c r="B1481" s="5">
        <v>2124</v>
      </c>
      <c r="C1481" s="10">
        <v>44108</v>
      </c>
      <c r="D1481" s="5">
        <v>550</v>
      </c>
      <c r="E1481" s="5">
        <v>507</v>
      </c>
      <c r="F1481" s="40">
        <v>22.165500000000002</v>
      </c>
      <c r="G1481" s="40">
        <v>12191.025</v>
      </c>
      <c r="H1481" t="str">
        <f>VLOOKUP(Table8[[#This Row],[Supplier]],Table37[[Vendor_ID]:[Reputation Test]],12,0)</f>
        <v>F</v>
      </c>
      <c r="I1481">
        <f>VLOOKUP(Table8[[#This Row],[PurchaseOrderID]],Purchase_Order!$A$2:$E$1228,5,0)</f>
        <v>1624</v>
      </c>
      <c r="K1481">
        <f>COUNTIFS(Table37[ProductID],Table8[[#This Row],[ProductID]],Table37[Reputation Test],Table8[[#This Row],[REPUTASI]],Table37[Price],"&lt;"&amp;Table8[[#This Row],[UnitPrice]])</f>
        <v>1</v>
      </c>
      <c r="L1481" s="80" t="str">
        <f>IF(Table8[[#This Row],[test]]&gt;0,"Ada vendor yang menjual produk dengan harga lebih murah","")</f>
        <v>Ada vendor yang menjual produk dengan harga lebih murah</v>
      </c>
    </row>
    <row r="1482" spans="1:12" x14ac:dyDescent="0.25">
      <c r="A1482" s="4">
        <v>948</v>
      </c>
      <c r="B1482" s="4">
        <v>2125</v>
      </c>
      <c r="C1482" s="11">
        <v>44108</v>
      </c>
      <c r="D1482" s="4">
        <v>550</v>
      </c>
      <c r="E1482" s="4">
        <v>508</v>
      </c>
      <c r="F1482" s="41">
        <v>29.284500000000001</v>
      </c>
      <c r="G1482" s="41">
        <v>16106.475</v>
      </c>
      <c r="H1482" t="str">
        <f>VLOOKUP(Table8[[#This Row],[Supplier]],Table37[[Vendor_ID]:[Reputation Test]],12,0)</f>
        <v>F</v>
      </c>
      <c r="I1482">
        <f>VLOOKUP(Table8[[#This Row],[PurchaseOrderID]],Purchase_Order!$A$2:$E$1228,5,0)</f>
        <v>1624</v>
      </c>
      <c r="K1482">
        <f>COUNTIFS(Table37[ProductID],Table8[[#This Row],[ProductID]],Table37[Reputation Test],Table8[[#This Row],[REPUTASI]],Table37[Price],"&lt;"&amp;Table8[[#This Row],[UnitPrice]])</f>
        <v>1</v>
      </c>
      <c r="L1482" s="80" t="str">
        <f>IF(Table8[[#This Row],[test]]&gt;0,"Ada vendor yang menjual produk dengan harga lebih murah","")</f>
        <v>Ada vendor yang menjual produk dengan harga lebih murah</v>
      </c>
    </row>
    <row r="1483" spans="1:12" hidden="1" x14ac:dyDescent="0.25">
      <c r="A1483" s="5" t="s">
        <v>2762</v>
      </c>
      <c r="B1483" s="5" t="s">
        <v>2763</v>
      </c>
      <c r="C1483" s="10">
        <v>44196</v>
      </c>
      <c r="D1483" s="5">
        <v>1000</v>
      </c>
      <c r="E1483" s="5">
        <v>506</v>
      </c>
      <c r="F1483" s="40">
        <v>8</v>
      </c>
      <c r="G1483" s="40">
        <v>8000</v>
      </c>
      <c r="H1483" t="e">
        <f>VLOOKUP(Table8[[#This Row],[Supplier]],Table37[[Vendor_ID]:[Reputation Test]],12,0)</f>
        <v>#N/A</v>
      </c>
      <c r="I1483" t="e">
        <f>VLOOKUP(Table8[[#This Row],[PurchaseOrderID]],Purchase_Order!$A$2:$E$1228,5,0)</f>
        <v>#N/A</v>
      </c>
      <c r="K1483">
        <f>COUNTIFS(Table37[ProductID],Table8[[#This Row],[ProductID]],Table37[Reputation Test],Table8[[#This Row],[REPUTASI]],Table37[Price],"&lt;"&amp;Table8[[#This Row],[UnitPrice]])</f>
        <v>0</v>
      </c>
      <c r="L1483" s="80" t="str">
        <f>IF(Table8[[#This Row],[test]]&gt;0,"Ada vendor yang menjual produk dengan harga lebih murah","")</f>
        <v/>
      </c>
    </row>
    <row r="1484" spans="1:12" x14ac:dyDescent="0.25">
      <c r="A1484" s="4" t="s">
        <v>2764</v>
      </c>
      <c r="B1484" s="4" t="s">
        <v>2765</v>
      </c>
      <c r="C1484" s="11">
        <v>44196</v>
      </c>
      <c r="D1484" s="4">
        <v>3000</v>
      </c>
      <c r="E1484" s="4">
        <v>508</v>
      </c>
      <c r="F1484" s="41">
        <v>29.284500000000001</v>
      </c>
      <c r="G1484" s="41">
        <v>87853.5</v>
      </c>
      <c r="H1484" t="str">
        <f>VLOOKUP(Table8[[#This Row],[Supplier]],Table37[[Vendor_ID]:[Reputation Test]],12,0)</f>
        <v>B</v>
      </c>
      <c r="I1484">
        <f>VLOOKUP(Table8[[#This Row],[PurchaseOrderID]],Purchase_Order!$A$2:$E$1228,5,0)</f>
        <v>1530</v>
      </c>
      <c r="K1484">
        <f>COUNTIFS(Table37[ProductID],Table8[[#This Row],[ProductID]],Table37[Reputation Test],Table8[[#This Row],[REPUTASI]],Table37[Price],"&lt;"&amp;Table8[[#This Row],[UnitPrice]])</f>
        <v>1</v>
      </c>
      <c r="L1484" s="80" t="str">
        <f>IF(Table8[[#This Row],[test]]&gt;0,"Ada vendor yang menjual produk dengan harga lebih murah","")</f>
        <v>Ada vendor yang menjual produk dengan harga lebih murah</v>
      </c>
    </row>
    <row r="1485" spans="1:12" hidden="1" x14ac:dyDescent="0.25">
      <c r="A1485" s="5" t="s">
        <v>2766</v>
      </c>
      <c r="B1485" s="5" t="s">
        <v>2767</v>
      </c>
      <c r="C1485" s="10">
        <v>44196</v>
      </c>
      <c r="D1485" s="5">
        <v>2000</v>
      </c>
      <c r="E1485" s="5">
        <v>940</v>
      </c>
      <c r="F1485" s="40">
        <v>62.9895</v>
      </c>
      <c r="G1485" s="40">
        <v>125979</v>
      </c>
      <c r="H1485" t="e">
        <f>VLOOKUP(Table8[[#This Row],[Supplier]],Table37[[Vendor_ID]:[Reputation Test]],12,0)</f>
        <v>#N/A</v>
      </c>
      <c r="I1485" t="e">
        <f>VLOOKUP(Table8[[#This Row],[PurchaseOrderID]],Purchase_Order!$A$2:$E$1228,5,0)</f>
        <v>#N/A</v>
      </c>
      <c r="K1485">
        <f>COUNTIFS(Table37[ProductID],Table8[[#This Row],[ProductID]],Table37[Reputation Test],Table8[[#This Row],[REPUTASI]],Table37[Price],"&lt;"&amp;Table8[[#This Row],[UnitPrice]])</f>
        <v>0</v>
      </c>
      <c r="L1485" s="80" t="str">
        <f>IF(Table8[[#This Row],[test]]&gt;0,"Ada vendor yang menjual produk dengan harga lebih murah","")</f>
        <v/>
      </c>
    </row>
    <row r="1486" spans="1:12" x14ac:dyDescent="0.25">
      <c r="A1486" s="4">
        <v>949</v>
      </c>
      <c r="B1486" s="4">
        <v>2126</v>
      </c>
      <c r="C1486" s="11">
        <v>44110</v>
      </c>
      <c r="D1486" s="4">
        <v>3</v>
      </c>
      <c r="E1486" s="4">
        <v>491</v>
      </c>
      <c r="F1486" s="41">
        <v>19.9815</v>
      </c>
      <c r="G1486" s="41">
        <v>59.944499999999998</v>
      </c>
      <c r="H1486" t="str">
        <f>VLOOKUP(Table8[[#This Row],[Supplier]],Table37[[Vendor_ID]:[Reputation Test]],12,0)</f>
        <v>A</v>
      </c>
      <c r="I1486">
        <f>VLOOKUP(Table8[[#This Row],[PurchaseOrderID]],Purchase_Order!$A$2:$E$1228,5,0)</f>
        <v>1548</v>
      </c>
      <c r="K1486">
        <f>COUNTIFS(Table37[ProductID],Table8[[#This Row],[ProductID]],Table37[Reputation Test],Table8[[#This Row],[REPUTASI]],Table37[Price],"&lt;"&amp;Table8[[#This Row],[UnitPrice]])</f>
        <v>2</v>
      </c>
      <c r="L1486" s="80" t="str">
        <f>IF(Table8[[#This Row],[test]]&gt;0,"Ada vendor yang menjual produk dengan harga lebih murah","")</f>
        <v>Ada vendor yang menjual produk dengan harga lebih murah</v>
      </c>
    </row>
    <row r="1487" spans="1:12" x14ac:dyDescent="0.25">
      <c r="A1487" s="5">
        <v>950</v>
      </c>
      <c r="B1487" s="5">
        <v>2127</v>
      </c>
      <c r="C1487" s="10">
        <v>44110</v>
      </c>
      <c r="D1487" s="5">
        <v>3</v>
      </c>
      <c r="E1487" s="5">
        <v>349</v>
      </c>
      <c r="F1487" s="40">
        <v>39.143999999999998</v>
      </c>
      <c r="G1487" s="40">
        <v>117.432</v>
      </c>
      <c r="H1487" t="str">
        <f>VLOOKUP(Table8[[#This Row],[Supplier]],Table37[[Vendor_ID]:[Reputation Test]],12,0)</f>
        <v>A</v>
      </c>
      <c r="I1487">
        <f>VLOOKUP(Table8[[#This Row],[PurchaseOrderID]],Purchase_Order!$A$2:$E$1228,5,0)</f>
        <v>1598</v>
      </c>
      <c r="K1487">
        <f>COUNTIFS(Table37[ProductID],Table8[[#This Row],[ProductID]],Table37[Reputation Test],Table8[[#This Row],[REPUTASI]],Table37[Price],"&lt;"&amp;Table8[[#This Row],[UnitPrice]])</f>
        <v>1</v>
      </c>
      <c r="L1487" s="80" t="str">
        <f>IF(Table8[[#This Row],[test]]&gt;0,"Ada vendor yang menjual produk dengan harga lebih murah","")</f>
        <v>Ada vendor yang menjual produk dengan harga lebih murah</v>
      </c>
    </row>
    <row r="1488" spans="1:12" x14ac:dyDescent="0.25">
      <c r="A1488" s="4">
        <v>951</v>
      </c>
      <c r="B1488" s="4">
        <v>2128</v>
      </c>
      <c r="C1488" s="11">
        <v>44110</v>
      </c>
      <c r="D1488" s="4">
        <v>550</v>
      </c>
      <c r="E1488" s="4">
        <v>935</v>
      </c>
      <c r="F1488" s="41">
        <v>31.4895</v>
      </c>
      <c r="G1488" s="41">
        <v>17319.224999999999</v>
      </c>
      <c r="H1488" t="str">
        <f>VLOOKUP(Table8[[#This Row],[Supplier]],Table37[[Vendor_ID]:[Reputation Test]],12,0)</f>
        <v>F</v>
      </c>
      <c r="I1488">
        <f>VLOOKUP(Table8[[#This Row],[PurchaseOrderID]],Purchase_Order!$A$2:$E$1228,5,0)</f>
        <v>1658</v>
      </c>
      <c r="K1488">
        <f>COUNTIFS(Table37[ProductID],Table8[[#This Row],[ProductID]],Table37[Reputation Test],Table8[[#This Row],[REPUTASI]],Table37[Price],"&lt;"&amp;Table8[[#This Row],[UnitPrice]])</f>
        <v>2</v>
      </c>
      <c r="L1488" s="80" t="str">
        <f>IF(Table8[[#This Row],[test]]&gt;0,"Ada vendor yang menjual produk dengan harga lebih murah","")</f>
        <v>Ada vendor yang menjual produk dengan harga lebih murah</v>
      </c>
    </row>
    <row r="1489" spans="1:12" x14ac:dyDescent="0.25">
      <c r="A1489" s="5">
        <v>951</v>
      </c>
      <c r="B1489" s="5">
        <v>2129</v>
      </c>
      <c r="C1489" s="10">
        <v>44110</v>
      </c>
      <c r="D1489" s="5">
        <v>550</v>
      </c>
      <c r="E1489" s="5">
        <v>936</v>
      </c>
      <c r="F1489" s="40">
        <v>48.289499999999997</v>
      </c>
      <c r="G1489" s="40">
        <v>26559.224999999999</v>
      </c>
      <c r="H1489" t="str">
        <f>VLOOKUP(Table8[[#This Row],[Supplier]],Table37[[Vendor_ID]:[Reputation Test]],12,0)</f>
        <v>F</v>
      </c>
      <c r="I1489">
        <f>VLOOKUP(Table8[[#This Row],[PurchaseOrderID]],Purchase_Order!$A$2:$E$1228,5,0)</f>
        <v>1658</v>
      </c>
      <c r="K1489">
        <f>COUNTIFS(Table37[ProductID],Table8[[#This Row],[ProductID]],Table37[Reputation Test],Table8[[#This Row],[REPUTASI]],Table37[Price],"&lt;"&amp;Table8[[#This Row],[UnitPrice]])</f>
        <v>2</v>
      </c>
      <c r="L1489" s="80" t="str">
        <f>IF(Table8[[#This Row],[test]]&gt;0,"Ada vendor yang menjual produk dengan harga lebih murah","")</f>
        <v>Ada vendor yang menjual produk dengan harga lebih murah</v>
      </c>
    </row>
    <row r="1490" spans="1:12" x14ac:dyDescent="0.25">
      <c r="A1490" s="4">
        <v>952</v>
      </c>
      <c r="B1490" s="4">
        <v>2130</v>
      </c>
      <c r="C1490" s="11">
        <v>44110</v>
      </c>
      <c r="D1490" s="4">
        <v>3</v>
      </c>
      <c r="E1490" s="4">
        <v>397</v>
      </c>
      <c r="F1490" s="41">
        <v>47.543999999999997</v>
      </c>
      <c r="G1490" s="41">
        <v>142.63200000000001</v>
      </c>
      <c r="H1490" t="str">
        <f>VLOOKUP(Table8[[#This Row],[Supplier]],Table37[[Vendor_ID]:[Reputation Test]],12,0)</f>
        <v>A</v>
      </c>
      <c r="I1490">
        <f>VLOOKUP(Table8[[#This Row],[PurchaseOrderID]],Purchase_Order!$A$2:$E$1228,5,0)</f>
        <v>1536</v>
      </c>
      <c r="K1490">
        <f>COUNTIFS(Table37[ProductID],Table8[[#This Row],[ProductID]],Table37[Reputation Test],Table8[[#This Row],[REPUTASI]],Table37[Price],"&lt;"&amp;Table8[[#This Row],[UnitPrice]])</f>
        <v>1</v>
      </c>
      <c r="L1490" s="80" t="str">
        <f>IF(Table8[[#This Row],[test]]&gt;0,"Ada vendor yang menjual produk dengan harga lebih murah","")</f>
        <v>Ada vendor yang menjual produk dengan harga lebih murah</v>
      </c>
    </row>
    <row r="1491" spans="1:12" x14ac:dyDescent="0.25">
      <c r="A1491" s="5">
        <v>953</v>
      </c>
      <c r="B1491" s="5">
        <v>2131</v>
      </c>
      <c r="C1491" s="10">
        <v>44110</v>
      </c>
      <c r="D1491" s="5">
        <v>550</v>
      </c>
      <c r="E1491" s="5">
        <v>485</v>
      </c>
      <c r="F1491" s="40">
        <v>7.8014999999999999</v>
      </c>
      <c r="G1491" s="40">
        <v>4290.8249999999998</v>
      </c>
      <c r="H1491" t="str">
        <f>VLOOKUP(Table8[[#This Row],[Supplier]],Table37[[Vendor_ID]:[Reputation Test]],12,0)</f>
        <v>F</v>
      </c>
      <c r="I1491">
        <f>VLOOKUP(Table8[[#This Row],[PurchaseOrderID]],Purchase_Order!$A$2:$E$1228,5,0)</f>
        <v>1568</v>
      </c>
      <c r="K1491">
        <f>COUNTIFS(Table37[ProductID],Table8[[#This Row],[ProductID]],Table37[Reputation Test],Table8[[#This Row],[REPUTASI]],Table37[Price],"&lt;"&amp;Table8[[#This Row],[UnitPrice]])</f>
        <v>1</v>
      </c>
      <c r="L1491" s="80" t="str">
        <f>IF(Table8[[#This Row],[test]]&gt;0,"Ada vendor yang menjual produk dengan harga lebih murah","")</f>
        <v>Ada vendor yang menjual produk dengan harga lebih murah</v>
      </c>
    </row>
    <row r="1492" spans="1:12" x14ac:dyDescent="0.25">
      <c r="A1492" s="4">
        <v>953</v>
      </c>
      <c r="B1492" s="4">
        <v>2132</v>
      </c>
      <c r="C1492" s="11">
        <v>44110</v>
      </c>
      <c r="D1492" s="4">
        <v>550</v>
      </c>
      <c r="E1492" s="4">
        <v>486</v>
      </c>
      <c r="F1492" s="41">
        <v>8.7569999999999997</v>
      </c>
      <c r="G1492" s="41">
        <v>4816.3500000000004</v>
      </c>
      <c r="H1492" t="str">
        <f>VLOOKUP(Table8[[#This Row],[Supplier]],Table37[[Vendor_ID]:[Reputation Test]],12,0)</f>
        <v>F</v>
      </c>
      <c r="I1492">
        <f>VLOOKUP(Table8[[#This Row],[PurchaseOrderID]],Purchase_Order!$A$2:$E$1228,5,0)</f>
        <v>1568</v>
      </c>
      <c r="K1492">
        <f>COUNTIFS(Table37[ProductID],Table8[[#This Row],[ProductID]],Table37[Reputation Test],Table8[[#This Row],[REPUTASI]],Table37[Price],"&lt;"&amp;Table8[[#This Row],[UnitPrice]])</f>
        <v>1</v>
      </c>
      <c r="L1492" s="80" t="str">
        <f>IF(Table8[[#This Row],[test]]&gt;0,"Ada vendor yang menjual produk dengan harga lebih murah","")</f>
        <v>Ada vendor yang menjual produk dengan harga lebih murah</v>
      </c>
    </row>
    <row r="1493" spans="1:12" x14ac:dyDescent="0.25">
      <c r="A1493" s="5">
        <v>953</v>
      </c>
      <c r="B1493" s="5">
        <v>2133</v>
      </c>
      <c r="C1493" s="10">
        <v>44110</v>
      </c>
      <c r="D1493" s="5">
        <v>550</v>
      </c>
      <c r="E1493" s="5">
        <v>487</v>
      </c>
      <c r="F1493" s="40">
        <v>5.8064999999999998</v>
      </c>
      <c r="G1493" s="40">
        <v>3193.5749999999998</v>
      </c>
      <c r="H1493" t="str">
        <f>VLOOKUP(Table8[[#This Row],[Supplier]],Table37[[Vendor_ID]:[Reputation Test]],12,0)</f>
        <v>F</v>
      </c>
      <c r="I1493">
        <f>VLOOKUP(Table8[[#This Row],[PurchaseOrderID]],Purchase_Order!$A$2:$E$1228,5,0)</f>
        <v>1568</v>
      </c>
      <c r="K1493">
        <f>COUNTIFS(Table37[ProductID],Table8[[#This Row],[ProductID]],Table37[Reputation Test],Table8[[#This Row],[REPUTASI]],Table37[Price],"&lt;"&amp;Table8[[#This Row],[UnitPrice]])</f>
        <v>1</v>
      </c>
      <c r="L1493" s="80" t="str">
        <f>IF(Table8[[#This Row],[test]]&gt;0,"Ada vendor yang menjual produk dengan harga lebih murah","")</f>
        <v>Ada vendor yang menjual produk dengan harga lebih murah</v>
      </c>
    </row>
    <row r="1494" spans="1:12" x14ac:dyDescent="0.25">
      <c r="A1494" s="4">
        <v>954</v>
      </c>
      <c r="B1494" s="4">
        <v>2134</v>
      </c>
      <c r="C1494" s="11">
        <v>44110</v>
      </c>
      <c r="D1494" s="4">
        <v>3</v>
      </c>
      <c r="E1494" s="4">
        <v>402</v>
      </c>
      <c r="F1494" s="41">
        <v>47.470500000000001</v>
      </c>
      <c r="G1494" s="41">
        <v>142.41149999999999</v>
      </c>
      <c r="H1494" t="str">
        <f>VLOOKUP(Table8[[#This Row],[Supplier]],Table37[[Vendor_ID]:[Reputation Test]],12,0)</f>
        <v>A</v>
      </c>
      <c r="I1494">
        <f>VLOOKUP(Table8[[#This Row],[PurchaseOrderID]],Purchase_Order!$A$2:$E$1228,5,0)</f>
        <v>1648</v>
      </c>
      <c r="K1494">
        <f>COUNTIFS(Table37[ProductID],Table8[[#This Row],[ProductID]],Table37[Reputation Test],Table8[[#This Row],[REPUTASI]],Table37[Price],"&lt;"&amp;Table8[[#This Row],[UnitPrice]])</f>
        <v>1</v>
      </c>
      <c r="L1494" s="80" t="str">
        <f>IF(Table8[[#This Row],[test]]&gt;0,"Ada vendor yang menjual produk dengan harga lebih murah","")</f>
        <v>Ada vendor yang menjual produk dengan harga lebih murah</v>
      </c>
    </row>
    <row r="1495" spans="1:12" x14ac:dyDescent="0.25">
      <c r="A1495" s="5">
        <v>955</v>
      </c>
      <c r="B1495" s="5">
        <v>2135</v>
      </c>
      <c r="C1495" s="10">
        <v>44110</v>
      </c>
      <c r="D1495" s="5">
        <v>550</v>
      </c>
      <c r="E1495" s="5">
        <v>512</v>
      </c>
      <c r="F1495" s="40">
        <v>34.975499999999997</v>
      </c>
      <c r="G1495" s="40">
        <v>19236.525000000001</v>
      </c>
      <c r="H1495" t="str">
        <f>VLOOKUP(Table8[[#This Row],[Supplier]],Table37[[Vendor_ID]:[Reputation Test]],12,0)</f>
        <v>B</v>
      </c>
      <c r="I1495">
        <f>VLOOKUP(Table8[[#This Row],[PurchaseOrderID]],Purchase_Order!$A$2:$E$1228,5,0)</f>
        <v>1646</v>
      </c>
      <c r="K1495">
        <f>COUNTIFS(Table37[ProductID],Table8[[#This Row],[ProductID]],Table37[Reputation Test],Table8[[#This Row],[REPUTASI]],Table37[Price],"&lt;"&amp;Table8[[#This Row],[UnitPrice]])</f>
        <v>1</v>
      </c>
      <c r="L1495" s="80" t="str">
        <f>IF(Table8[[#This Row],[test]]&gt;0,"Ada vendor yang menjual produk dengan harga lebih murah","")</f>
        <v>Ada vendor yang menjual produk dengan harga lebih murah</v>
      </c>
    </row>
    <row r="1496" spans="1:12" x14ac:dyDescent="0.25">
      <c r="A1496" s="4">
        <v>956</v>
      </c>
      <c r="B1496" s="4">
        <v>2136</v>
      </c>
      <c r="C1496" s="11">
        <v>44110</v>
      </c>
      <c r="D1496" s="4">
        <v>3</v>
      </c>
      <c r="E1496" s="4">
        <v>409</v>
      </c>
      <c r="F1496" s="41">
        <v>41.170499999999997</v>
      </c>
      <c r="G1496" s="41">
        <v>123.5115</v>
      </c>
      <c r="H1496" t="str">
        <f>VLOOKUP(Table8[[#This Row],[Supplier]],Table37[[Vendor_ID]:[Reputation Test]],12,0)</f>
        <v>F</v>
      </c>
      <c r="I1496">
        <f>VLOOKUP(Table8[[#This Row],[PurchaseOrderID]],Purchase_Order!$A$2:$E$1228,5,0)</f>
        <v>1672</v>
      </c>
      <c r="K1496">
        <f>COUNTIFS(Table37[ProductID],Table8[[#This Row],[ProductID]],Table37[Reputation Test],Table8[[#This Row],[REPUTASI]],Table37[Price],"&lt;"&amp;Table8[[#This Row],[UnitPrice]])</f>
        <v>1</v>
      </c>
      <c r="L1496" s="80" t="str">
        <f>IF(Table8[[#This Row],[test]]&gt;0,"Ada vendor yang menjual produk dengan harga lebih murah","")</f>
        <v>Ada vendor yang menjual produk dengan harga lebih murah</v>
      </c>
    </row>
    <row r="1497" spans="1:12" x14ac:dyDescent="0.25">
      <c r="A1497" s="5">
        <v>956</v>
      </c>
      <c r="B1497" s="5">
        <v>2137</v>
      </c>
      <c r="C1497" s="10">
        <v>44110</v>
      </c>
      <c r="D1497" s="5">
        <v>550</v>
      </c>
      <c r="E1497" s="5">
        <v>914</v>
      </c>
      <c r="F1497" s="40">
        <v>21.0945</v>
      </c>
      <c r="G1497" s="40">
        <v>11601.975</v>
      </c>
      <c r="H1497" t="str">
        <f>VLOOKUP(Table8[[#This Row],[Supplier]],Table37[[Vendor_ID]:[Reputation Test]],12,0)</f>
        <v>F</v>
      </c>
      <c r="I1497">
        <f>VLOOKUP(Table8[[#This Row],[PurchaseOrderID]],Purchase_Order!$A$2:$E$1228,5,0)</f>
        <v>1672</v>
      </c>
      <c r="K1497">
        <f>COUNTIFS(Table37[ProductID],Table8[[#This Row],[ProductID]],Table37[Reputation Test],Table8[[#This Row],[REPUTASI]],Table37[Price],"&lt;"&amp;Table8[[#This Row],[UnitPrice]])</f>
        <v>2</v>
      </c>
      <c r="L1497" s="80" t="str">
        <f>IF(Table8[[#This Row],[test]]&gt;0,"Ada vendor yang menjual produk dengan harga lebih murah","")</f>
        <v>Ada vendor yang menjual produk dengan harga lebih murah</v>
      </c>
    </row>
    <row r="1498" spans="1:12" x14ac:dyDescent="0.25">
      <c r="A1498" s="4">
        <v>956</v>
      </c>
      <c r="B1498" s="4">
        <v>2138</v>
      </c>
      <c r="C1498" s="11">
        <v>44110</v>
      </c>
      <c r="D1498" s="4">
        <v>550</v>
      </c>
      <c r="E1498" s="4">
        <v>915</v>
      </c>
      <c r="F1498" s="41">
        <v>30.439499999999999</v>
      </c>
      <c r="G1498" s="41">
        <v>16741.724999999999</v>
      </c>
      <c r="H1498" t="str">
        <f>VLOOKUP(Table8[[#This Row],[Supplier]],Table37[[Vendor_ID]:[Reputation Test]],12,0)</f>
        <v>F</v>
      </c>
      <c r="I1498">
        <f>VLOOKUP(Table8[[#This Row],[PurchaseOrderID]],Purchase_Order!$A$2:$E$1228,5,0)</f>
        <v>1672</v>
      </c>
      <c r="K1498">
        <f>COUNTIFS(Table37[ProductID],Table8[[#This Row],[ProductID]],Table37[Reputation Test],Table8[[#This Row],[REPUTASI]],Table37[Price],"&lt;"&amp;Table8[[#This Row],[UnitPrice]])</f>
        <v>2</v>
      </c>
      <c r="L1498" s="80" t="str">
        <f>IF(Table8[[#This Row],[test]]&gt;0,"Ada vendor yang menjual produk dengan harga lebih murah","")</f>
        <v>Ada vendor yang menjual produk dengan harga lebih murah</v>
      </c>
    </row>
    <row r="1499" spans="1:12" x14ac:dyDescent="0.25">
      <c r="A1499" s="5">
        <v>956</v>
      </c>
      <c r="B1499" s="5">
        <v>2139</v>
      </c>
      <c r="C1499" s="10">
        <v>44110</v>
      </c>
      <c r="D1499" s="5">
        <v>550</v>
      </c>
      <c r="E1499" s="5">
        <v>916</v>
      </c>
      <c r="F1499" s="40">
        <v>40.939500000000002</v>
      </c>
      <c r="G1499" s="40">
        <v>22516.724999999999</v>
      </c>
      <c r="H1499" t="str">
        <f>VLOOKUP(Table8[[#This Row],[Supplier]],Table37[[Vendor_ID]:[Reputation Test]],12,0)</f>
        <v>F</v>
      </c>
      <c r="I1499">
        <f>VLOOKUP(Table8[[#This Row],[PurchaseOrderID]],Purchase_Order!$A$2:$E$1228,5,0)</f>
        <v>1672</v>
      </c>
      <c r="K1499">
        <f>COUNTIFS(Table37[ProductID],Table8[[#This Row],[ProductID]],Table37[Reputation Test],Table8[[#This Row],[REPUTASI]],Table37[Price],"&lt;"&amp;Table8[[#This Row],[UnitPrice]])</f>
        <v>2</v>
      </c>
      <c r="L1499" s="80" t="str">
        <f>IF(Table8[[#This Row],[test]]&gt;0,"Ada vendor yang menjual produk dengan harga lebih murah","")</f>
        <v>Ada vendor yang menjual produk dengan harga lebih murah</v>
      </c>
    </row>
    <row r="1500" spans="1:12" x14ac:dyDescent="0.25">
      <c r="A1500" s="4">
        <v>957</v>
      </c>
      <c r="B1500" s="4">
        <v>2140</v>
      </c>
      <c r="C1500" s="11">
        <v>44110</v>
      </c>
      <c r="D1500" s="4">
        <v>550</v>
      </c>
      <c r="E1500" s="4">
        <v>525</v>
      </c>
      <c r="F1500" s="41">
        <v>2.3205</v>
      </c>
      <c r="G1500" s="41">
        <v>1276.2750000000001</v>
      </c>
      <c r="H1500" t="str">
        <f>VLOOKUP(Table8[[#This Row],[Supplier]],Table37[[Vendor_ID]:[Reputation Test]],12,0)</f>
        <v>B</v>
      </c>
      <c r="I1500">
        <f>VLOOKUP(Table8[[#This Row],[PurchaseOrderID]],Purchase_Order!$A$2:$E$1228,5,0)</f>
        <v>1600</v>
      </c>
      <c r="K1500">
        <f>COUNTIFS(Table37[ProductID],Table8[[#This Row],[ProductID]],Table37[Reputation Test],Table8[[#This Row],[REPUTASI]],Table37[Price],"&lt;"&amp;Table8[[#This Row],[UnitPrice]])</f>
        <v>1</v>
      </c>
      <c r="L1500" s="80" t="str">
        <f>IF(Table8[[#This Row],[test]]&gt;0,"Ada vendor yang menjual produk dengan harga lebih murah","")</f>
        <v>Ada vendor yang menjual produk dengan harga lebih murah</v>
      </c>
    </row>
    <row r="1501" spans="1:12" x14ac:dyDescent="0.25">
      <c r="A1501" s="5">
        <v>958</v>
      </c>
      <c r="B1501" s="5">
        <v>2141</v>
      </c>
      <c r="C1501" s="10">
        <v>44110</v>
      </c>
      <c r="D1501" s="5">
        <v>550</v>
      </c>
      <c r="E1501" s="5">
        <v>526</v>
      </c>
      <c r="F1501" s="40">
        <v>3.6435</v>
      </c>
      <c r="G1501" s="40">
        <v>2003.925</v>
      </c>
      <c r="H1501" t="str">
        <f>VLOOKUP(Table8[[#This Row],[Supplier]],Table37[[Vendor_ID]:[Reputation Test]],12,0)</f>
        <v>B</v>
      </c>
      <c r="I1501">
        <f>VLOOKUP(Table8[[#This Row],[PurchaseOrderID]],Purchase_Order!$A$2:$E$1228,5,0)</f>
        <v>1522</v>
      </c>
      <c r="K1501">
        <f>COUNTIFS(Table37[ProductID],Table8[[#This Row],[ProductID]],Table37[Reputation Test],Table8[[#This Row],[REPUTASI]],Table37[Price],"&lt;"&amp;Table8[[#This Row],[UnitPrice]])</f>
        <v>1</v>
      </c>
      <c r="L1501" s="80" t="str">
        <f>IF(Table8[[#This Row],[test]]&gt;0,"Ada vendor yang menjual produk dengan harga lebih murah","")</f>
        <v>Ada vendor yang menjual produk dengan harga lebih murah</v>
      </c>
    </row>
    <row r="1502" spans="1:12" x14ac:dyDescent="0.25">
      <c r="A1502" s="4">
        <v>959</v>
      </c>
      <c r="B1502" s="4">
        <v>2142</v>
      </c>
      <c r="C1502" s="11">
        <v>44110</v>
      </c>
      <c r="D1502" s="4">
        <v>550</v>
      </c>
      <c r="E1502" s="4">
        <v>908</v>
      </c>
      <c r="F1502" s="41">
        <v>21.0945</v>
      </c>
      <c r="G1502" s="41">
        <v>11601.975</v>
      </c>
      <c r="H1502" t="str">
        <f>VLOOKUP(Table8[[#This Row],[Supplier]],Table37[[Vendor_ID]:[Reputation Test]],12,0)</f>
        <v>F</v>
      </c>
      <c r="I1502">
        <f>VLOOKUP(Table8[[#This Row],[PurchaseOrderID]],Purchase_Order!$A$2:$E$1228,5,0)</f>
        <v>1570</v>
      </c>
      <c r="K1502">
        <f>COUNTIFS(Table37[ProductID],Table8[[#This Row],[ProductID]],Table37[Reputation Test],Table8[[#This Row],[REPUTASI]],Table37[Price],"&lt;"&amp;Table8[[#This Row],[UnitPrice]])</f>
        <v>2</v>
      </c>
      <c r="L1502" s="80" t="str">
        <f>IF(Table8[[#This Row],[test]]&gt;0,"Ada vendor yang menjual produk dengan harga lebih murah","")</f>
        <v>Ada vendor yang menjual produk dengan harga lebih murah</v>
      </c>
    </row>
    <row r="1503" spans="1:12" x14ac:dyDescent="0.25">
      <c r="A1503" s="5">
        <v>959</v>
      </c>
      <c r="B1503" s="5">
        <v>2143</v>
      </c>
      <c r="C1503" s="10">
        <v>44110</v>
      </c>
      <c r="D1503" s="5">
        <v>550</v>
      </c>
      <c r="E1503" s="5">
        <v>909</v>
      </c>
      <c r="F1503" s="40">
        <v>30.439499999999999</v>
      </c>
      <c r="G1503" s="40">
        <v>16741.724999999999</v>
      </c>
      <c r="H1503" t="str">
        <f>VLOOKUP(Table8[[#This Row],[Supplier]],Table37[[Vendor_ID]:[Reputation Test]],12,0)</f>
        <v>F</v>
      </c>
      <c r="I1503">
        <f>VLOOKUP(Table8[[#This Row],[PurchaseOrderID]],Purchase_Order!$A$2:$E$1228,5,0)</f>
        <v>1570</v>
      </c>
      <c r="K1503">
        <f>COUNTIFS(Table37[ProductID],Table8[[#This Row],[ProductID]],Table37[Reputation Test],Table8[[#This Row],[REPUTASI]],Table37[Price],"&lt;"&amp;Table8[[#This Row],[UnitPrice]])</f>
        <v>2</v>
      </c>
      <c r="L1503" s="80" t="str">
        <f>IF(Table8[[#This Row],[test]]&gt;0,"Ada vendor yang menjual produk dengan harga lebih murah","")</f>
        <v>Ada vendor yang menjual produk dengan harga lebih murah</v>
      </c>
    </row>
    <row r="1504" spans="1:12" x14ac:dyDescent="0.25">
      <c r="A1504" s="4">
        <v>959</v>
      </c>
      <c r="B1504" s="4">
        <v>2144</v>
      </c>
      <c r="C1504" s="11">
        <v>44110</v>
      </c>
      <c r="D1504" s="4">
        <v>550</v>
      </c>
      <c r="E1504" s="4">
        <v>913</v>
      </c>
      <c r="F1504" s="41">
        <v>40.939500000000002</v>
      </c>
      <c r="G1504" s="41">
        <v>22516.724999999999</v>
      </c>
      <c r="H1504" t="str">
        <f>VLOOKUP(Table8[[#This Row],[Supplier]],Table37[[Vendor_ID]:[Reputation Test]],12,0)</f>
        <v>F</v>
      </c>
      <c r="I1504">
        <f>VLOOKUP(Table8[[#This Row],[PurchaseOrderID]],Purchase_Order!$A$2:$E$1228,5,0)</f>
        <v>1570</v>
      </c>
      <c r="K1504">
        <f>COUNTIFS(Table37[ProductID],Table8[[#This Row],[ProductID]],Table37[Reputation Test],Table8[[#This Row],[REPUTASI]],Table37[Price],"&lt;"&amp;Table8[[#This Row],[UnitPrice]])</f>
        <v>2</v>
      </c>
      <c r="L1504" s="80" t="str">
        <f>IF(Table8[[#This Row],[test]]&gt;0,"Ada vendor yang menjual produk dengan harga lebih murah","")</f>
        <v>Ada vendor yang menjual produk dengan harga lebih murah</v>
      </c>
    </row>
    <row r="1505" spans="1:12" x14ac:dyDescent="0.25">
      <c r="A1505" s="5">
        <v>960</v>
      </c>
      <c r="B1505" s="5">
        <v>2145</v>
      </c>
      <c r="C1505" s="10">
        <v>44110</v>
      </c>
      <c r="D1505" s="5">
        <v>60</v>
      </c>
      <c r="E1505" s="5">
        <v>356</v>
      </c>
      <c r="F1505" s="40">
        <v>3.6015000000000001</v>
      </c>
      <c r="G1505" s="40">
        <v>216.09</v>
      </c>
      <c r="H1505" t="str">
        <f>VLOOKUP(Table8[[#This Row],[Supplier]],Table37[[Vendor_ID]:[Reputation Test]],12,0)</f>
        <v>F</v>
      </c>
      <c r="I1505">
        <f>VLOOKUP(Table8[[#This Row],[PurchaseOrderID]],Purchase_Order!$A$2:$E$1228,5,0)</f>
        <v>1516</v>
      </c>
      <c r="K1505">
        <f>COUNTIFS(Table37[ProductID],Table8[[#This Row],[ProductID]],Table37[Reputation Test],Table8[[#This Row],[REPUTASI]],Table37[Price],"&lt;"&amp;Table8[[#This Row],[UnitPrice]])</f>
        <v>2</v>
      </c>
      <c r="L1505" s="80" t="str">
        <f>IF(Table8[[#This Row],[test]]&gt;0,"Ada vendor yang menjual produk dengan harga lebih murah","")</f>
        <v>Ada vendor yang menjual produk dengan harga lebih murah</v>
      </c>
    </row>
    <row r="1506" spans="1:12" x14ac:dyDescent="0.25">
      <c r="A1506" s="4">
        <v>960</v>
      </c>
      <c r="B1506" s="4">
        <v>2146</v>
      </c>
      <c r="C1506" s="11">
        <v>44110</v>
      </c>
      <c r="D1506" s="4">
        <v>60</v>
      </c>
      <c r="E1506" s="4">
        <v>357</v>
      </c>
      <c r="F1506" s="41">
        <v>3.9794999999999998</v>
      </c>
      <c r="G1506" s="41">
        <v>238.77</v>
      </c>
      <c r="H1506" t="str">
        <f>VLOOKUP(Table8[[#This Row],[Supplier]],Table37[[Vendor_ID]:[Reputation Test]],12,0)</f>
        <v>F</v>
      </c>
      <c r="I1506">
        <f>VLOOKUP(Table8[[#This Row],[PurchaseOrderID]],Purchase_Order!$A$2:$E$1228,5,0)</f>
        <v>1516</v>
      </c>
      <c r="K1506">
        <f>COUNTIFS(Table37[ProductID],Table8[[#This Row],[ProductID]],Table37[Reputation Test],Table8[[#This Row],[REPUTASI]],Table37[Price],"&lt;"&amp;Table8[[#This Row],[UnitPrice]])</f>
        <v>1</v>
      </c>
      <c r="L1506" s="80" t="str">
        <f>IF(Table8[[#This Row],[test]]&gt;0,"Ada vendor yang menjual produk dengan harga lebih murah","")</f>
        <v>Ada vendor yang menjual produk dengan harga lebih murah</v>
      </c>
    </row>
    <row r="1507" spans="1:12" x14ac:dyDescent="0.25">
      <c r="A1507" s="5">
        <v>961</v>
      </c>
      <c r="B1507" s="5">
        <v>2147</v>
      </c>
      <c r="C1507" s="10">
        <v>44110</v>
      </c>
      <c r="D1507" s="5">
        <v>550</v>
      </c>
      <c r="E1507" s="5">
        <v>935</v>
      </c>
      <c r="F1507" s="40">
        <v>31.4895</v>
      </c>
      <c r="G1507" s="40">
        <v>17319.224999999999</v>
      </c>
      <c r="H1507" t="str">
        <f>VLOOKUP(Table8[[#This Row],[Supplier]],Table37[[Vendor_ID]:[Reputation Test]],12,0)</f>
        <v>F</v>
      </c>
      <c r="I1507">
        <f>VLOOKUP(Table8[[#This Row],[PurchaseOrderID]],Purchase_Order!$A$2:$E$1228,5,0)</f>
        <v>1506</v>
      </c>
      <c r="K1507">
        <f>COUNTIFS(Table37[ProductID],Table8[[#This Row],[ProductID]],Table37[Reputation Test],Table8[[#This Row],[REPUTASI]],Table37[Price],"&lt;"&amp;Table8[[#This Row],[UnitPrice]])</f>
        <v>2</v>
      </c>
      <c r="L1507" s="80" t="str">
        <f>IF(Table8[[#This Row],[test]]&gt;0,"Ada vendor yang menjual produk dengan harga lebih murah","")</f>
        <v>Ada vendor yang menjual produk dengan harga lebih murah</v>
      </c>
    </row>
    <row r="1508" spans="1:12" x14ac:dyDescent="0.25">
      <c r="A1508" s="4">
        <v>961</v>
      </c>
      <c r="B1508" s="4">
        <v>2148</v>
      </c>
      <c r="C1508" s="11">
        <v>44110</v>
      </c>
      <c r="D1508" s="4">
        <v>550</v>
      </c>
      <c r="E1508" s="4">
        <v>936</v>
      </c>
      <c r="F1508" s="41">
        <v>48.289499999999997</v>
      </c>
      <c r="G1508" s="41">
        <v>26559.224999999999</v>
      </c>
      <c r="H1508" t="str">
        <f>VLOOKUP(Table8[[#This Row],[Supplier]],Table37[[Vendor_ID]:[Reputation Test]],12,0)</f>
        <v>F</v>
      </c>
      <c r="I1508">
        <f>VLOOKUP(Table8[[#This Row],[PurchaseOrderID]],Purchase_Order!$A$2:$E$1228,5,0)</f>
        <v>1506</v>
      </c>
      <c r="K1508">
        <f>COUNTIFS(Table37[ProductID],Table8[[#This Row],[ProductID]],Table37[Reputation Test],Table8[[#This Row],[REPUTASI]],Table37[Price],"&lt;"&amp;Table8[[#This Row],[UnitPrice]])</f>
        <v>2</v>
      </c>
      <c r="L1508" s="80" t="str">
        <f>IF(Table8[[#This Row],[test]]&gt;0,"Ada vendor yang menjual produk dengan harga lebih murah","")</f>
        <v>Ada vendor yang menjual produk dengan harga lebih murah</v>
      </c>
    </row>
    <row r="1509" spans="1:12" x14ac:dyDescent="0.25">
      <c r="A1509" s="5">
        <v>962</v>
      </c>
      <c r="B1509" s="5">
        <v>2149</v>
      </c>
      <c r="C1509" s="10">
        <v>44110</v>
      </c>
      <c r="D1509" s="5">
        <v>550</v>
      </c>
      <c r="E1509" s="5">
        <v>524</v>
      </c>
      <c r="F1509" s="40">
        <v>12.967499999999999</v>
      </c>
      <c r="G1509" s="40">
        <v>7132.125</v>
      </c>
      <c r="H1509" t="str">
        <f>VLOOKUP(Table8[[#This Row],[Supplier]],Table37[[Vendor_ID]:[Reputation Test]],12,0)</f>
        <v>F</v>
      </c>
      <c r="I1509">
        <f>VLOOKUP(Table8[[#This Row],[PurchaseOrderID]],Purchase_Order!$A$2:$E$1228,5,0)</f>
        <v>1626</v>
      </c>
      <c r="K1509">
        <f>COUNTIFS(Table37[ProductID],Table8[[#This Row],[ProductID]],Table37[Reputation Test],Table8[[#This Row],[REPUTASI]],Table37[Price],"&lt;"&amp;Table8[[#This Row],[UnitPrice]])</f>
        <v>1</v>
      </c>
      <c r="L1509" s="80" t="str">
        <f>IF(Table8[[#This Row],[test]]&gt;0,"Ada vendor yang menjual produk dengan harga lebih murah","")</f>
        <v>Ada vendor yang menjual produk dengan harga lebih murah</v>
      </c>
    </row>
    <row r="1510" spans="1:12" x14ac:dyDescent="0.25">
      <c r="A1510" s="4">
        <v>963</v>
      </c>
      <c r="B1510" s="4">
        <v>2150</v>
      </c>
      <c r="C1510" s="11">
        <v>44110</v>
      </c>
      <c r="D1510" s="4">
        <v>550</v>
      </c>
      <c r="E1510" s="4">
        <v>911</v>
      </c>
      <c r="F1510" s="41">
        <v>21.0945</v>
      </c>
      <c r="G1510" s="41">
        <v>11601.975</v>
      </c>
      <c r="H1510" t="str">
        <f>VLOOKUP(Table8[[#This Row],[Supplier]],Table37[[Vendor_ID]:[Reputation Test]],12,0)</f>
        <v>F</v>
      </c>
      <c r="I1510">
        <f>VLOOKUP(Table8[[#This Row],[PurchaseOrderID]],Purchase_Order!$A$2:$E$1228,5,0)</f>
        <v>1542</v>
      </c>
      <c r="K1510">
        <f>COUNTIFS(Table37[ProductID],Table8[[#This Row],[ProductID]],Table37[Reputation Test],Table8[[#This Row],[REPUTASI]],Table37[Price],"&lt;"&amp;Table8[[#This Row],[UnitPrice]])</f>
        <v>2</v>
      </c>
      <c r="L1510" s="80" t="str">
        <f>IF(Table8[[#This Row],[test]]&gt;0,"Ada vendor yang menjual produk dengan harga lebih murah","")</f>
        <v>Ada vendor yang menjual produk dengan harga lebih murah</v>
      </c>
    </row>
    <row r="1511" spans="1:12" x14ac:dyDescent="0.25">
      <c r="A1511" s="5">
        <v>963</v>
      </c>
      <c r="B1511" s="5">
        <v>2151</v>
      </c>
      <c r="C1511" s="10">
        <v>44110</v>
      </c>
      <c r="D1511" s="5">
        <v>550</v>
      </c>
      <c r="E1511" s="5">
        <v>912</v>
      </c>
      <c r="F1511" s="40">
        <v>30.439499999999999</v>
      </c>
      <c r="G1511" s="40">
        <v>16741.724999999999</v>
      </c>
      <c r="H1511" t="str">
        <f>VLOOKUP(Table8[[#This Row],[Supplier]],Table37[[Vendor_ID]:[Reputation Test]],12,0)</f>
        <v>F</v>
      </c>
      <c r="I1511">
        <f>VLOOKUP(Table8[[#This Row],[PurchaseOrderID]],Purchase_Order!$A$2:$E$1228,5,0)</f>
        <v>1542</v>
      </c>
      <c r="K1511">
        <f>COUNTIFS(Table37[ProductID],Table8[[#This Row],[ProductID]],Table37[Reputation Test],Table8[[#This Row],[REPUTASI]],Table37[Price],"&lt;"&amp;Table8[[#This Row],[UnitPrice]])</f>
        <v>2</v>
      </c>
      <c r="L1511" s="80" t="str">
        <f>IF(Table8[[#This Row],[test]]&gt;0,"Ada vendor yang menjual produk dengan harga lebih murah","")</f>
        <v>Ada vendor yang menjual produk dengan harga lebih murah</v>
      </c>
    </row>
    <row r="1512" spans="1:12" x14ac:dyDescent="0.25">
      <c r="A1512" s="4">
        <v>964</v>
      </c>
      <c r="B1512" s="4">
        <v>2152</v>
      </c>
      <c r="C1512" s="11">
        <v>44110</v>
      </c>
      <c r="D1512" s="4">
        <v>550</v>
      </c>
      <c r="E1512" s="4">
        <v>910</v>
      </c>
      <c r="F1512" s="41">
        <v>40.939500000000002</v>
      </c>
      <c r="G1512" s="41">
        <v>22516.724999999999</v>
      </c>
      <c r="H1512" t="str">
        <f>VLOOKUP(Table8[[#This Row],[Supplier]],Table37[[Vendor_ID]:[Reputation Test]],12,0)</f>
        <v>B</v>
      </c>
      <c r="I1512">
        <f>VLOOKUP(Table8[[#This Row],[PurchaseOrderID]],Purchase_Order!$A$2:$E$1228,5,0)</f>
        <v>1610</v>
      </c>
      <c r="K1512">
        <f>COUNTIFS(Table37[ProductID],Table8[[#This Row],[ProductID]],Table37[Reputation Test],Table8[[#This Row],[REPUTASI]],Table37[Price],"&lt;"&amp;Table8[[#This Row],[UnitPrice]])</f>
        <v>1</v>
      </c>
      <c r="L1512" s="80" t="str">
        <f>IF(Table8[[#This Row],[test]]&gt;0,"Ada vendor yang menjual produk dengan harga lebih murah","")</f>
        <v>Ada vendor yang menjual produk dengan harga lebih murah</v>
      </c>
    </row>
    <row r="1513" spans="1:12" x14ac:dyDescent="0.25">
      <c r="A1513" s="5">
        <v>965</v>
      </c>
      <c r="B1513" s="5">
        <v>2153</v>
      </c>
      <c r="C1513" s="10">
        <v>44114</v>
      </c>
      <c r="D1513" s="5">
        <v>550</v>
      </c>
      <c r="E1513" s="5">
        <v>527</v>
      </c>
      <c r="F1513" s="40">
        <v>6.7515000000000001</v>
      </c>
      <c r="G1513" s="40">
        <v>3713.3249999999998</v>
      </c>
      <c r="H1513" t="str">
        <f>VLOOKUP(Table8[[#This Row],[Supplier]],Table37[[Vendor_ID]:[Reputation Test]],12,0)</f>
        <v>B</v>
      </c>
      <c r="I1513">
        <f>VLOOKUP(Table8[[#This Row],[PurchaseOrderID]],Purchase_Order!$A$2:$E$1228,5,0)</f>
        <v>1644</v>
      </c>
      <c r="K1513">
        <f>COUNTIFS(Table37[ProductID],Table8[[#This Row],[ProductID]],Table37[Reputation Test],Table8[[#This Row],[REPUTASI]],Table37[Price],"&lt;"&amp;Table8[[#This Row],[UnitPrice]])</f>
        <v>1</v>
      </c>
      <c r="L1513" s="80" t="str">
        <f>IF(Table8[[#This Row],[test]]&gt;0,"Ada vendor yang menjual produk dengan harga lebih murah","")</f>
        <v>Ada vendor yang menjual produk dengan harga lebih murah</v>
      </c>
    </row>
    <row r="1514" spans="1:12" x14ac:dyDescent="0.25">
      <c r="A1514" s="4">
        <v>966</v>
      </c>
      <c r="B1514" s="4">
        <v>2154</v>
      </c>
      <c r="C1514" s="11">
        <v>44114</v>
      </c>
      <c r="D1514" s="4">
        <v>550</v>
      </c>
      <c r="E1514" s="4">
        <v>938</v>
      </c>
      <c r="F1514" s="41">
        <v>31.4895</v>
      </c>
      <c r="G1514" s="41">
        <v>17319.224999999999</v>
      </c>
      <c r="H1514" t="str">
        <f>VLOOKUP(Table8[[#This Row],[Supplier]],Table37[[Vendor_ID]:[Reputation Test]],12,0)</f>
        <v>F</v>
      </c>
      <c r="I1514">
        <f>VLOOKUP(Table8[[#This Row],[PurchaseOrderID]],Purchase_Order!$A$2:$E$1228,5,0)</f>
        <v>1680</v>
      </c>
      <c r="K1514">
        <f>COUNTIFS(Table37[ProductID],Table8[[#This Row],[ProductID]],Table37[Reputation Test],Table8[[#This Row],[REPUTASI]],Table37[Price],"&lt;"&amp;Table8[[#This Row],[UnitPrice]])</f>
        <v>2</v>
      </c>
      <c r="L1514" s="80" t="str">
        <f>IF(Table8[[#This Row],[test]]&gt;0,"Ada vendor yang menjual produk dengan harga lebih murah","")</f>
        <v>Ada vendor yang menjual produk dengan harga lebih murah</v>
      </c>
    </row>
    <row r="1515" spans="1:12" x14ac:dyDescent="0.25">
      <c r="A1515" s="5">
        <v>966</v>
      </c>
      <c r="B1515" s="5">
        <v>2155</v>
      </c>
      <c r="C1515" s="10">
        <v>44114</v>
      </c>
      <c r="D1515" s="5">
        <v>550</v>
      </c>
      <c r="E1515" s="5">
        <v>939</v>
      </c>
      <c r="F1515" s="40">
        <v>48.289499999999997</v>
      </c>
      <c r="G1515" s="40">
        <v>26559.224999999999</v>
      </c>
      <c r="H1515" t="str">
        <f>VLOOKUP(Table8[[#This Row],[Supplier]],Table37[[Vendor_ID]:[Reputation Test]],12,0)</f>
        <v>F</v>
      </c>
      <c r="I1515">
        <f>VLOOKUP(Table8[[#This Row],[PurchaseOrderID]],Purchase_Order!$A$2:$E$1228,5,0)</f>
        <v>1680</v>
      </c>
      <c r="K1515">
        <f>COUNTIFS(Table37[ProductID],Table8[[#This Row],[ProductID]],Table37[Reputation Test],Table8[[#This Row],[REPUTASI]],Table37[Price],"&lt;"&amp;Table8[[#This Row],[UnitPrice]])</f>
        <v>2</v>
      </c>
      <c r="L1515" s="80" t="str">
        <f>IF(Table8[[#This Row],[test]]&gt;0,"Ada vendor yang menjual produk dengan harga lebih murah","")</f>
        <v>Ada vendor yang menjual produk dengan harga lebih murah</v>
      </c>
    </row>
    <row r="1516" spans="1:12" x14ac:dyDescent="0.25">
      <c r="A1516" s="4">
        <v>966</v>
      </c>
      <c r="B1516" s="4">
        <v>2156</v>
      </c>
      <c r="C1516" s="11">
        <v>44114</v>
      </c>
      <c r="D1516" s="4">
        <v>550</v>
      </c>
      <c r="E1516" s="4">
        <v>509</v>
      </c>
      <c r="F1516" s="41">
        <v>36.277500000000003</v>
      </c>
      <c r="G1516" s="41">
        <v>19952.625</v>
      </c>
      <c r="H1516" t="str">
        <f>VLOOKUP(Table8[[#This Row],[Supplier]],Table37[[Vendor_ID]:[Reputation Test]],12,0)</f>
        <v>F</v>
      </c>
      <c r="I1516">
        <f>VLOOKUP(Table8[[#This Row],[PurchaseOrderID]],Purchase_Order!$A$2:$E$1228,5,0)</f>
        <v>1680</v>
      </c>
      <c r="K1516">
        <f>COUNTIFS(Table37[ProductID],Table8[[#This Row],[ProductID]],Table37[Reputation Test],Table8[[#This Row],[REPUTASI]],Table37[Price],"&lt;"&amp;Table8[[#This Row],[UnitPrice]])</f>
        <v>1</v>
      </c>
      <c r="L1516" s="80" t="str">
        <f>IF(Table8[[#This Row],[test]]&gt;0,"Ada vendor yang menjual produk dengan harga lebih murah","")</f>
        <v>Ada vendor yang menjual produk dengan harga lebih murah</v>
      </c>
    </row>
    <row r="1517" spans="1:12" x14ac:dyDescent="0.25">
      <c r="A1517" s="5">
        <v>967</v>
      </c>
      <c r="B1517" s="5">
        <v>2157</v>
      </c>
      <c r="C1517" s="10">
        <v>44114</v>
      </c>
      <c r="D1517" s="5">
        <v>60</v>
      </c>
      <c r="E1517" s="5">
        <v>492</v>
      </c>
      <c r="F1517" s="40">
        <v>50.746499999999997</v>
      </c>
      <c r="G1517" s="40">
        <v>3044.79</v>
      </c>
      <c r="H1517" t="str">
        <f>VLOOKUP(Table8[[#This Row],[Supplier]],Table37[[Vendor_ID]:[Reputation Test]],12,0)</f>
        <v>F</v>
      </c>
      <c r="I1517">
        <f>VLOOKUP(Table8[[#This Row],[PurchaseOrderID]],Purchase_Order!$A$2:$E$1228,5,0)</f>
        <v>1584</v>
      </c>
      <c r="K1517">
        <f>COUNTIFS(Table37[ProductID],Table8[[#This Row],[ProductID]],Table37[Reputation Test],Table8[[#This Row],[REPUTASI]],Table37[Price],"&lt;"&amp;Table8[[#This Row],[UnitPrice]])</f>
        <v>2</v>
      </c>
      <c r="L1517" s="80" t="str">
        <f>IF(Table8[[#This Row],[test]]&gt;0,"Ada vendor yang menjual produk dengan harga lebih murah","")</f>
        <v>Ada vendor yang menjual produk dengan harga lebih murah</v>
      </c>
    </row>
    <row r="1518" spans="1:12" x14ac:dyDescent="0.25">
      <c r="A1518" s="4">
        <v>967</v>
      </c>
      <c r="B1518" s="4">
        <v>2158</v>
      </c>
      <c r="C1518" s="11">
        <v>44114</v>
      </c>
      <c r="D1518" s="4">
        <v>60</v>
      </c>
      <c r="E1518" s="4">
        <v>493</v>
      </c>
      <c r="F1518" s="41">
        <v>58.264499999999998</v>
      </c>
      <c r="G1518" s="41">
        <v>3495.87</v>
      </c>
      <c r="H1518" t="str">
        <f>VLOOKUP(Table8[[#This Row],[Supplier]],Table37[[Vendor_ID]:[Reputation Test]],12,0)</f>
        <v>F</v>
      </c>
      <c r="I1518">
        <f>VLOOKUP(Table8[[#This Row],[PurchaseOrderID]],Purchase_Order!$A$2:$E$1228,5,0)</f>
        <v>1584</v>
      </c>
      <c r="K1518">
        <f>COUNTIFS(Table37[ProductID],Table8[[#This Row],[ProductID]],Table37[Reputation Test],Table8[[#This Row],[REPUTASI]],Table37[Price],"&lt;"&amp;Table8[[#This Row],[UnitPrice]])</f>
        <v>2</v>
      </c>
      <c r="L1518" s="80" t="str">
        <f>IF(Table8[[#This Row],[test]]&gt;0,"Ada vendor yang menjual produk dengan harga lebih murah","")</f>
        <v>Ada vendor yang menjual produk dengan harga lebih murah</v>
      </c>
    </row>
    <row r="1519" spans="1:12" x14ac:dyDescent="0.25">
      <c r="A1519" s="5">
        <v>967</v>
      </c>
      <c r="B1519" s="5">
        <v>2159</v>
      </c>
      <c r="C1519" s="10">
        <v>44114</v>
      </c>
      <c r="D1519" s="5">
        <v>60</v>
      </c>
      <c r="E1519" s="5">
        <v>494</v>
      </c>
      <c r="F1519" s="40">
        <v>50.746499999999997</v>
      </c>
      <c r="G1519" s="40">
        <v>3044.79</v>
      </c>
      <c r="H1519" t="str">
        <f>VLOOKUP(Table8[[#This Row],[Supplier]],Table37[[Vendor_ID]:[Reputation Test]],12,0)</f>
        <v>F</v>
      </c>
      <c r="I1519">
        <f>VLOOKUP(Table8[[#This Row],[PurchaseOrderID]],Purchase_Order!$A$2:$E$1228,5,0)</f>
        <v>1584</v>
      </c>
      <c r="K1519">
        <f>COUNTIFS(Table37[ProductID],Table8[[#This Row],[ProductID]],Table37[Reputation Test],Table8[[#This Row],[REPUTASI]],Table37[Price],"&lt;"&amp;Table8[[#This Row],[UnitPrice]])</f>
        <v>2</v>
      </c>
      <c r="L1519" s="80" t="str">
        <f>IF(Table8[[#This Row],[test]]&gt;0,"Ada vendor yang menjual produk dengan harga lebih murah","")</f>
        <v>Ada vendor yang menjual produk dengan harga lebih murah</v>
      </c>
    </row>
    <row r="1520" spans="1:12" x14ac:dyDescent="0.25">
      <c r="A1520" s="4">
        <v>967</v>
      </c>
      <c r="B1520" s="4">
        <v>2160</v>
      </c>
      <c r="C1520" s="11">
        <v>44114</v>
      </c>
      <c r="D1520" s="4">
        <v>60</v>
      </c>
      <c r="E1520" s="4">
        <v>495</v>
      </c>
      <c r="F1520" s="41">
        <v>62.926499999999997</v>
      </c>
      <c r="G1520" s="41">
        <v>3775.59</v>
      </c>
      <c r="H1520" t="str">
        <f>VLOOKUP(Table8[[#This Row],[Supplier]],Table37[[Vendor_ID]:[Reputation Test]],12,0)</f>
        <v>F</v>
      </c>
      <c r="I1520">
        <f>VLOOKUP(Table8[[#This Row],[PurchaseOrderID]],Purchase_Order!$A$2:$E$1228,5,0)</f>
        <v>1584</v>
      </c>
      <c r="K1520">
        <f>COUNTIFS(Table37[ProductID],Table8[[#This Row],[ProductID]],Table37[Reputation Test],Table8[[#This Row],[REPUTASI]],Table37[Price],"&lt;"&amp;Table8[[#This Row],[UnitPrice]])</f>
        <v>2</v>
      </c>
      <c r="L1520" s="80" t="str">
        <f>IF(Table8[[#This Row],[test]]&gt;0,"Ada vendor yang menjual produk dengan harga lebih murah","")</f>
        <v>Ada vendor yang menjual produk dengan harga lebih murah</v>
      </c>
    </row>
    <row r="1521" spans="1:12" x14ac:dyDescent="0.25">
      <c r="A1521" s="5">
        <v>967</v>
      </c>
      <c r="B1521" s="5">
        <v>2161</v>
      </c>
      <c r="C1521" s="10">
        <v>44114</v>
      </c>
      <c r="D1521" s="5">
        <v>60</v>
      </c>
      <c r="E1521" s="5">
        <v>496</v>
      </c>
      <c r="F1521" s="40">
        <v>49.654499999999999</v>
      </c>
      <c r="G1521" s="40">
        <v>2979.27</v>
      </c>
      <c r="H1521" t="str">
        <f>VLOOKUP(Table8[[#This Row],[Supplier]],Table37[[Vendor_ID]:[Reputation Test]],12,0)</f>
        <v>F</v>
      </c>
      <c r="I1521">
        <f>VLOOKUP(Table8[[#This Row],[PurchaseOrderID]],Purchase_Order!$A$2:$E$1228,5,0)</f>
        <v>1584</v>
      </c>
      <c r="K1521">
        <f>COUNTIFS(Table37[ProductID],Table8[[#This Row],[ProductID]],Table37[Reputation Test],Table8[[#This Row],[REPUTASI]],Table37[Price],"&lt;"&amp;Table8[[#This Row],[UnitPrice]])</f>
        <v>2</v>
      </c>
      <c r="L1521" s="80" t="str">
        <f>IF(Table8[[#This Row],[test]]&gt;0,"Ada vendor yang menjual produk dengan harga lebih murah","")</f>
        <v>Ada vendor yang menjual produk dengan harga lebih murah</v>
      </c>
    </row>
    <row r="1522" spans="1:12" x14ac:dyDescent="0.25">
      <c r="A1522" s="4">
        <v>968</v>
      </c>
      <c r="B1522" s="4">
        <v>2162</v>
      </c>
      <c r="C1522" s="11">
        <v>44114</v>
      </c>
      <c r="D1522" s="4">
        <v>550</v>
      </c>
      <c r="E1522" s="4">
        <v>523</v>
      </c>
      <c r="F1522" s="41">
        <v>10.384499999999999</v>
      </c>
      <c r="G1522" s="41">
        <v>5711.4750000000004</v>
      </c>
      <c r="H1522" t="str">
        <f>VLOOKUP(Table8[[#This Row],[Supplier]],Table37[[Vendor_ID]:[Reputation Test]],12,0)</f>
        <v>B</v>
      </c>
      <c r="I1522">
        <f>VLOOKUP(Table8[[#This Row],[PurchaseOrderID]],Purchase_Order!$A$2:$E$1228,5,0)</f>
        <v>1620</v>
      </c>
      <c r="K1522">
        <f>COUNTIFS(Table37[ProductID],Table8[[#This Row],[ProductID]],Table37[Reputation Test],Table8[[#This Row],[REPUTASI]],Table37[Price],"&lt;"&amp;Table8[[#This Row],[UnitPrice]])</f>
        <v>1</v>
      </c>
      <c r="L1522" s="80" t="str">
        <f>IF(Table8[[#This Row],[test]]&gt;0,"Ada vendor yang menjual produk dengan harga lebih murah","")</f>
        <v>Ada vendor yang menjual produk dengan harga lebih murah</v>
      </c>
    </row>
    <row r="1523" spans="1:12" x14ac:dyDescent="0.25">
      <c r="A1523" s="5">
        <v>969</v>
      </c>
      <c r="B1523" s="5">
        <v>2163</v>
      </c>
      <c r="C1523" s="10">
        <v>44114</v>
      </c>
      <c r="D1523" s="5">
        <v>550</v>
      </c>
      <c r="E1523" s="5">
        <v>937</v>
      </c>
      <c r="F1523" s="40">
        <v>62.9895</v>
      </c>
      <c r="G1523" s="40">
        <v>34644.224999999999</v>
      </c>
      <c r="H1523" t="str">
        <f>VLOOKUP(Table8[[#This Row],[Supplier]],Table37[[Vendor_ID]:[Reputation Test]],12,0)</f>
        <v>B</v>
      </c>
      <c r="I1523">
        <f>VLOOKUP(Table8[[#This Row],[PurchaseOrderID]],Purchase_Order!$A$2:$E$1228,5,0)</f>
        <v>1638</v>
      </c>
      <c r="K1523">
        <f>COUNTIFS(Table37[ProductID],Table8[[#This Row],[ProductID]],Table37[Reputation Test],Table8[[#This Row],[REPUTASI]],Table37[Price],"&lt;"&amp;Table8[[#This Row],[UnitPrice]])</f>
        <v>1</v>
      </c>
      <c r="L1523" s="80" t="str">
        <f>IF(Table8[[#This Row],[test]]&gt;0,"Ada vendor yang menjual produk dengan harga lebih murah","")</f>
        <v>Ada vendor yang menjual produk dengan harga lebih murah</v>
      </c>
    </row>
    <row r="1524" spans="1:12" x14ac:dyDescent="0.25">
      <c r="A1524" s="4">
        <v>970</v>
      </c>
      <c r="B1524" s="4">
        <v>2164</v>
      </c>
      <c r="C1524" s="11">
        <v>44114</v>
      </c>
      <c r="D1524" s="4">
        <v>3</v>
      </c>
      <c r="E1524" s="4">
        <v>473</v>
      </c>
      <c r="F1524" s="41">
        <v>39.122999999999998</v>
      </c>
      <c r="G1524" s="41">
        <v>117.369</v>
      </c>
      <c r="H1524" t="str">
        <f>VLOOKUP(Table8[[#This Row],[Supplier]],Table37[[Vendor_ID]:[Reputation Test]],12,0)</f>
        <v>A</v>
      </c>
      <c r="I1524">
        <f>VLOOKUP(Table8[[#This Row],[PurchaseOrderID]],Purchase_Order!$A$2:$E$1228,5,0)</f>
        <v>1582</v>
      </c>
      <c r="K1524">
        <f>COUNTIFS(Table37[ProductID],Table8[[#This Row],[ProductID]],Table37[Reputation Test],Table8[[#This Row],[REPUTASI]],Table37[Price],"&lt;"&amp;Table8[[#This Row],[UnitPrice]])</f>
        <v>1</v>
      </c>
      <c r="L1524" s="80" t="str">
        <f>IF(Table8[[#This Row],[test]]&gt;0,"Ada vendor yang menjual produk dengan harga lebih murah","")</f>
        <v>Ada vendor yang menjual produk dengan harga lebih murah</v>
      </c>
    </row>
    <row r="1525" spans="1:12" x14ac:dyDescent="0.25">
      <c r="A1525" s="5">
        <v>970</v>
      </c>
      <c r="B1525" s="5">
        <v>2165</v>
      </c>
      <c r="C1525" s="10">
        <v>44114</v>
      </c>
      <c r="D1525" s="5">
        <v>3</v>
      </c>
      <c r="E1525" s="5">
        <v>474</v>
      </c>
      <c r="F1525" s="40">
        <v>43.396500000000003</v>
      </c>
      <c r="G1525" s="40">
        <v>130.18950000000001</v>
      </c>
      <c r="H1525" t="str">
        <f>VLOOKUP(Table8[[#This Row],[Supplier]],Table37[[Vendor_ID]:[Reputation Test]],12,0)</f>
        <v>A</v>
      </c>
      <c r="I1525">
        <f>VLOOKUP(Table8[[#This Row],[PurchaseOrderID]],Purchase_Order!$A$2:$E$1228,5,0)</f>
        <v>1582</v>
      </c>
      <c r="K1525">
        <f>COUNTIFS(Table37[ProductID],Table8[[#This Row],[ProductID]],Table37[Reputation Test],Table8[[#This Row],[REPUTASI]],Table37[Price],"&lt;"&amp;Table8[[#This Row],[UnitPrice]])</f>
        <v>1</v>
      </c>
      <c r="L1525" s="80" t="str">
        <f>IF(Table8[[#This Row],[test]]&gt;0,"Ada vendor yang menjual produk dengan harga lebih murah","")</f>
        <v>Ada vendor yang menjual produk dengan harga lebih murah</v>
      </c>
    </row>
    <row r="1526" spans="1:12" x14ac:dyDescent="0.25">
      <c r="A1526" s="4">
        <v>970</v>
      </c>
      <c r="B1526" s="4">
        <v>2166</v>
      </c>
      <c r="C1526" s="11">
        <v>44114</v>
      </c>
      <c r="D1526" s="4">
        <v>3</v>
      </c>
      <c r="E1526" s="4">
        <v>475</v>
      </c>
      <c r="F1526" s="41">
        <v>39.122999999999998</v>
      </c>
      <c r="G1526" s="41">
        <v>117.369</v>
      </c>
      <c r="H1526" t="str">
        <f>VLOOKUP(Table8[[#This Row],[Supplier]],Table37[[Vendor_ID]:[Reputation Test]],12,0)</f>
        <v>A</v>
      </c>
      <c r="I1526">
        <f>VLOOKUP(Table8[[#This Row],[PurchaseOrderID]],Purchase_Order!$A$2:$E$1228,5,0)</f>
        <v>1582</v>
      </c>
      <c r="K1526">
        <f>COUNTIFS(Table37[ProductID],Table8[[#This Row],[ProductID]],Table37[Reputation Test],Table8[[#This Row],[REPUTASI]],Table37[Price],"&lt;"&amp;Table8[[#This Row],[UnitPrice]])</f>
        <v>1</v>
      </c>
      <c r="L1526" s="80" t="str">
        <f>IF(Table8[[#This Row],[test]]&gt;0,"Ada vendor yang menjual produk dengan harga lebih murah","")</f>
        <v>Ada vendor yang menjual produk dengan harga lebih murah</v>
      </c>
    </row>
    <row r="1527" spans="1:12" x14ac:dyDescent="0.25">
      <c r="A1527" s="5">
        <v>971</v>
      </c>
      <c r="B1527" s="5">
        <v>2167</v>
      </c>
      <c r="C1527" s="10">
        <v>44114</v>
      </c>
      <c r="D1527" s="5">
        <v>3</v>
      </c>
      <c r="E1527" s="5">
        <v>462</v>
      </c>
      <c r="F1527" s="40">
        <v>47.680500000000002</v>
      </c>
      <c r="G1527" s="40">
        <v>143.04150000000001</v>
      </c>
      <c r="H1527" t="str">
        <f>VLOOKUP(Table8[[#This Row],[Supplier]],Table37[[Vendor_ID]:[Reputation Test]],12,0)</f>
        <v>B</v>
      </c>
      <c r="I1527">
        <f>VLOOKUP(Table8[[#This Row],[PurchaseOrderID]],Purchase_Order!$A$2:$E$1228,5,0)</f>
        <v>1510</v>
      </c>
      <c r="K1527">
        <f>COUNTIFS(Table37[ProductID],Table8[[#This Row],[ProductID]],Table37[Reputation Test],Table8[[#This Row],[REPUTASI]],Table37[Price],"&lt;"&amp;Table8[[#This Row],[UnitPrice]])</f>
        <v>1</v>
      </c>
      <c r="L1527" s="80" t="str">
        <f>IF(Table8[[#This Row],[test]]&gt;0,"Ada vendor yang menjual produk dengan harga lebih murah","")</f>
        <v>Ada vendor yang menjual produk dengan harga lebih murah</v>
      </c>
    </row>
    <row r="1528" spans="1:12" x14ac:dyDescent="0.25">
      <c r="A1528" s="4">
        <v>972</v>
      </c>
      <c r="B1528" s="4">
        <v>2168</v>
      </c>
      <c r="C1528" s="11">
        <v>44114</v>
      </c>
      <c r="D1528" s="4">
        <v>550</v>
      </c>
      <c r="E1528" s="4">
        <v>510</v>
      </c>
      <c r="F1528" s="41">
        <v>23.404499999999999</v>
      </c>
      <c r="G1528" s="41">
        <v>12872.475</v>
      </c>
      <c r="H1528" t="str">
        <f>VLOOKUP(Table8[[#This Row],[Supplier]],Table37[[Vendor_ID]:[Reputation Test]],12,0)</f>
        <v>F</v>
      </c>
      <c r="I1528">
        <f>VLOOKUP(Table8[[#This Row],[PurchaseOrderID]],Purchase_Order!$A$2:$E$1228,5,0)</f>
        <v>1526</v>
      </c>
      <c r="K1528">
        <f>COUNTIFS(Table37[ProductID],Table8[[#This Row],[ProductID]],Table37[Reputation Test],Table8[[#This Row],[REPUTASI]],Table37[Price],"&lt;"&amp;Table8[[#This Row],[UnitPrice]])</f>
        <v>1</v>
      </c>
      <c r="L1528" s="80" t="str">
        <f>IF(Table8[[#This Row],[test]]&gt;0,"Ada vendor yang menjual produk dengan harga lebih murah","")</f>
        <v>Ada vendor yang menjual produk dengan harga lebih murah</v>
      </c>
    </row>
    <row r="1529" spans="1:12" x14ac:dyDescent="0.25">
      <c r="A1529" s="5">
        <v>972</v>
      </c>
      <c r="B1529" s="5">
        <v>2169</v>
      </c>
      <c r="C1529" s="10">
        <v>44114</v>
      </c>
      <c r="D1529" s="5">
        <v>550</v>
      </c>
      <c r="E1529" s="5">
        <v>511</v>
      </c>
      <c r="F1529" s="40">
        <v>27.867000000000001</v>
      </c>
      <c r="G1529" s="40">
        <v>15326.85</v>
      </c>
      <c r="H1529" t="str">
        <f>VLOOKUP(Table8[[#This Row],[Supplier]],Table37[[Vendor_ID]:[Reputation Test]],12,0)</f>
        <v>F</v>
      </c>
      <c r="I1529">
        <f>VLOOKUP(Table8[[#This Row],[PurchaseOrderID]],Purchase_Order!$A$2:$E$1228,5,0)</f>
        <v>1526</v>
      </c>
      <c r="K1529">
        <f>COUNTIFS(Table37[ProductID],Table8[[#This Row],[ProductID]],Table37[Reputation Test],Table8[[#This Row],[REPUTASI]],Table37[Price],"&lt;"&amp;Table8[[#This Row],[UnitPrice]])</f>
        <v>1</v>
      </c>
      <c r="L1529" s="80" t="str">
        <f>IF(Table8[[#This Row],[test]]&gt;0,"Ada vendor yang menjual produk dengan harga lebih murah","")</f>
        <v>Ada vendor yang menjual produk dengan harga lebih murah</v>
      </c>
    </row>
    <row r="1530" spans="1:12" x14ac:dyDescent="0.25">
      <c r="A1530" s="4">
        <v>973</v>
      </c>
      <c r="B1530" s="4">
        <v>2170</v>
      </c>
      <c r="C1530" s="11">
        <v>44115</v>
      </c>
      <c r="D1530" s="4">
        <v>3</v>
      </c>
      <c r="E1530" s="4">
        <v>433</v>
      </c>
      <c r="F1530" s="41">
        <v>43.554000000000002</v>
      </c>
      <c r="G1530" s="41">
        <v>130.66200000000001</v>
      </c>
      <c r="H1530" t="str">
        <f>VLOOKUP(Table8[[#This Row],[Supplier]],Table37[[Vendor_ID]:[Reputation Test]],12,0)</f>
        <v>B</v>
      </c>
      <c r="I1530">
        <f>VLOOKUP(Table8[[#This Row],[PurchaseOrderID]],Purchase_Order!$A$2:$E$1228,5,0)</f>
        <v>1666</v>
      </c>
      <c r="K1530">
        <f>COUNTIFS(Table37[ProductID],Table8[[#This Row],[ProductID]],Table37[Reputation Test],Table8[[#This Row],[REPUTASI]],Table37[Price],"&lt;"&amp;Table8[[#This Row],[UnitPrice]])</f>
        <v>3</v>
      </c>
      <c r="L1530" s="80" t="str">
        <f>IF(Table8[[#This Row],[test]]&gt;0,"Ada vendor yang menjual produk dengan harga lebih murah","")</f>
        <v>Ada vendor yang menjual produk dengan harga lebih murah</v>
      </c>
    </row>
    <row r="1531" spans="1:12" x14ac:dyDescent="0.25">
      <c r="A1531" s="5">
        <v>973</v>
      </c>
      <c r="B1531" s="5">
        <v>2171</v>
      </c>
      <c r="C1531" s="10">
        <v>44115</v>
      </c>
      <c r="D1531" s="5">
        <v>3</v>
      </c>
      <c r="E1531" s="5">
        <v>434</v>
      </c>
      <c r="F1531" s="40">
        <v>39.280500000000004</v>
      </c>
      <c r="G1531" s="40">
        <v>117.8415</v>
      </c>
      <c r="H1531" t="str">
        <f>VLOOKUP(Table8[[#This Row],[Supplier]],Table37[[Vendor_ID]:[Reputation Test]],12,0)</f>
        <v>B</v>
      </c>
      <c r="I1531">
        <f>VLOOKUP(Table8[[#This Row],[PurchaseOrderID]],Purchase_Order!$A$2:$E$1228,5,0)</f>
        <v>1666</v>
      </c>
      <c r="K1531">
        <f>COUNTIFS(Table37[ProductID],Table8[[#This Row],[ProductID]],Table37[Reputation Test],Table8[[#This Row],[REPUTASI]],Table37[Price],"&lt;"&amp;Table8[[#This Row],[UnitPrice]])</f>
        <v>3</v>
      </c>
      <c r="L1531" s="80" t="str">
        <f>IF(Table8[[#This Row],[test]]&gt;0,"Ada vendor yang menjual produk dengan harga lebih murah","")</f>
        <v>Ada vendor yang menjual produk dengan harga lebih murah</v>
      </c>
    </row>
    <row r="1532" spans="1:12" x14ac:dyDescent="0.25">
      <c r="A1532" s="4">
        <v>973</v>
      </c>
      <c r="B1532" s="4">
        <v>2172</v>
      </c>
      <c r="C1532" s="11">
        <v>44115</v>
      </c>
      <c r="D1532" s="4">
        <v>3</v>
      </c>
      <c r="E1532" s="4">
        <v>435</v>
      </c>
      <c r="F1532" s="41">
        <v>37.180500000000002</v>
      </c>
      <c r="G1532" s="41">
        <v>111.5415</v>
      </c>
      <c r="H1532" t="str">
        <f>VLOOKUP(Table8[[#This Row],[Supplier]],Table37[[Vendor_ID]:[Reputation Test]],12,0)</f>
        <v>B</v>
      </c>
      <c r="I1532">
        <f>VLOOKUP(Table8[[#This Row],[PurchaseOrderID]],Purchase_Order!$A$2:$E$1228,5,0)</f>
        <v>1666</v>
      </c>
      <c r="K1532">
        <f>COUNTIFS(Table37[ProductID],Table8[[#This Row],[ProductID]],Table37[Reputation Test],Table8[[#This Row],[REPUTASI]],Table37[Price],"&lt;"&amp;Table8[[#This Row],[UnitPrice]])</f>
        <v>3</v>
      </c>
      <c r="L1532" s="80" t="str">
        <f>IF(Table8[[#This Row],[test]]&gt;0,"Ada vendor yang menjual produk dengan harga lebih murah","")</f>
        <v>Ada vendor yang menjual produk dengan harga lebih murah</v>
      </c>
    </row>
    <row r="1533" spans="1:12" x14ac:dyDescent="0.25">
      <c r="A1533" s="5">
        <v>974</v>
      </c>
      <c r="B1533" s="5">
        <v>2173</v>
      </c>
      <c r="C1533" s="10">
        <v>44115</v>
      </c>
      <c r="D1533" s="5">
        <v>3</v>
      </c>
      <c r="E1533" s="5">
        <v>490</v>
      </c>
      <c r="F1533" s="40">
        <v>12.7155</v>
      </c>
      <c r="G1533" s="40">
        <v>38.146500000000003</v>
      </c>
      <c r="H1533" t="str">
        <f>VLOOKUP(Table8[[#This Row],[Supplier]],Table37[[Vendor_ID]:[Reputation Test]],12,0)</f>
        <v>A</v>
      </c>
      <c r="I1533">
        <f>VLOOKUP(Table8[[#This Row],[PurchaseOrderID]],Purchase_Order!$A$2:$E$1228,5,0)</f>
        <v>1592</v>
      </c>
      <c r="K1533">
        <f>COUNTIFS(Table37[ProductID],Table8[[#This Row],[ProductID]],Table37[Reputation Test],Table8[[#This Row],[REPUTASI]],Table37[Price],"&lt;"&amp;Table8[[#This Row],[UnitPrice]])</f>
        <v>1</v>
      </c>
      <c r="L1533" s="80" t="str">
        <f>IF(Table8[[#This Row],[test]]&gt;0,"Ada vendor yang menjual produk dengan harga lebih murah","")</f>
        <v>Ada vendor yang menjual produk dengan harga lebih murah</v>
      </c>
    </row>
    <row r="1534" spans="1:12" x14ac:dyDescent="0.25">
      <c r="A1534" s="4">
        <v>974</v>
      </c>
      <c r="B1534" s="4">
        <v>2174</v>
      </c>
      <c r="C1534" s="11">
        <v>44115</v>
      </c>
      <c r="D1534" s="4">
        <v>3</v>
      </c>
      <c r="E1534" s="4">
        <v>491</v>
      </c>
      <c r="F1534" s="41">
        <v>19.939499999999999</v>
      </c>
      <c r="G1534" s="41">
        <v>59.8185</v>
      </c>
      <c r="H1534" t="str">
        <f>VLOOKUP(Table8[[#This Row],[Supplier]],Table37[[Vendor_ID]:[Reputation Test]],12,0)</f>
        <v>A</v>
      </c>
      <c r="I1534">
        <f>VLOOKUP(Table8[[#This Row],[PurchaseOrderID]],Purchase_Order!$A$2:$E$1228,5,0)</f>
        <v>1592</v>
      </c>
      <c r="K1534">
        <f>COUNTIFS(Table37[ProductID],Table8[[#This Row],[ProductID]],Table37[Reputation Test],Table8[[#This Row],[REPUTASI]],Table37[Price],"&lt;"&amp;Table8[[#This Row],[UnitPrice]])</f>
        <v>2</v>
      </c>
      <c r="L1534" s="80" t="str">
        <f>IF(Table8[[#This Row],[test]]&gt;0,"Ada vendor yang menjual produk dengan harga lebih murah","")</f>
        <v>Ada vendor yang menjual produk dengan harga lebih murah</v>
      </c>
    </row>
    <row r="1535" spans="1:12" x14ac:dyDescent="0.25">
      <c r="A1535" s="5">
        <v>975</v>
      </c>
      <c r="B1535" s="5">
        <v>2175</v>
      </c>
      <c r="C1535" s="10">
        <v>44115</v>
      </c>
      <c r="D1535" s="5">
        <v>3</v>
      </c>
      <c r="E1535" s="5">
        <v>528</v>
      </c>
      <c r="F1535" s="40">
        <v>38.156999999999996</v>
      </c>
      <c r="G1535" s="40">
        <v>114.471</v>
      </c>
      <c r="H1535" t="str">
        <f>VLOOKUP(Table8[[#This Row],[Supplier]],Table37[[Vendor_ID]:[Reputation Test]],12,0)</f>
        <v>A</v>
      </c>
      <c r="I1535">
        <f>VLOOKUP(Table8[[#This Row],[PurchaseOrderID]],Purchase_Order!$A$2:$E$1228,5,0)</f>
        <v>1618</v>
      </c>
      <c r="K1535">
        <f>COUNTIFS(Table37[ProductID],Table8[[#This Row],[ProductID]],Table37[Reputation Test],Table8[[#This Row],[REPUTASI]],Table37[Price],"&lt;"&amp;Table8[[#This Row],[UnitPrice]])</f>
        <v>1</v>
      </c>
      <c r="L1535" s="80" t="str">
        <f>IF(Table8[[#This Row],[test]]&gt;0,"Ada vendor yang menjual produk dengan harga lebih murah","")</f>
        <v>Ada vendor yang menjual produk dengan harga lebih murah</v>
      </c>
    </row>
    <row r="1536" spans="1:12" x14ac:dyDescent="0.25">
      <c r="A1536" s="4">
        <v>976</v>
      </c>
      <c r="B1536" s="4">
        <v>2176</v>
      </c>
      <c r="C1536" s="11">
        <v>44115</v>
      </c>
      <c r="D1536" s="4">
        <v>3</v>
      </c>
      <c r="E1536" s="4">
        <v>505</v>
      </c>
      <c r="F1536" s="41">
        <v>44.215499999999999</v>
      </c>
      <c r="G1536" s="41">
        <v>132.6465</v>
      </c>
      <c r="H1536" t="str">
        <f>VLOOKUP(Table8[[#This Row],[Supplier]],Table37[[Vendor_ID]:[Reputation Test]],12,0)</f>
        <v>B</v>
      </c>
      <c r="I1536">
        <f>VLOOKUP(Table8[[#This Row],[PurchaseOrderID]],Purchase_Order!$A$2:$E$1228,5,0)</f>
        <v>1612</v>
      </c>
      <c r="K1536">
        <f>COUNTIFS(Table37[ProductID],Table8[[#This Row],[ProductID]],Table37[Reputation Test],Table8[[#This Row],[REPUTASI]],Table37[Price],"&lt;"&amp;Table8[[#This Row],[UnitPrice]])</f>
        <v>1</v>
      </c>
      <c r="L1536" s="80" t="str">
        <f>IF(Table8[[#This Row],[test]]&gt;0,"Ada vendor yang menjual produk dengan harga lebih murah","")</f>
        <v>Ada vendor yang menjual produk dengan harga lebih murah</v>
      </c>
    </row>
    <row r="1537" spans="1:12" x14ac:dyDescent="0.25">
      <c r="A1537" s="5">
        <v>977</v>
      </c>
      <c r="B1537" s="5">
        <v>2177</v>
      </c>
      <c r="C1537" s="10">
        <v>44117</v>
      </c>
      <c r="D1537" s="5">
        <v>550</v>
      </c>
      <c r="E1537" s="5">
        <v>527</v>
      </c>
      <c r="F1537" s="40">
        <v>6.7515000000000001</v>
      </c>
      <c r="G1537" s="40">
        <v>3713.3249999999998</v>
      </c>
      <c r="H1537" t="str">
        <f>VLOOKUP(Table8[[#This Row],[Supplier]],Table37[[Vendor_ID]:[Reputation Test]],12,0)</f>
        <v>B</v>
      </c>
      <c r="I1537">
        <f>VLOOKUP(Table8[[#This Row],[PurchaseOrderID]],Purchase_Order!$A$2:$E$1228,5,0)</f>
        <v>1644</v>
      </c>
      <c r="K1537">
        <f>COUNTIFS(Table37[ProductID],Table8[[#This Row],[ProductID]],Table37[Reputation Test],Table8[[#This Row],[REPUTASI]],Table37[Price],"&lt;"&amp;Table8[[#This Row],[UnitPrice]])</f>
        <v>1</v>
      </c>
      <c r="L1537" s="80" t="str">
        <f>IF(Table8[[#This Row],[test]]&gt;0,"Ada vendor yang menjual produk dengan harga lebih murah","")</f>
        <v>Ada vendor yang menjual produk dengan harga lebih murah</v>
      </c>
    </row>
    <row r="1538" spans="1:12" x14ac:dyDescent="0.25">
      <c r="A1538" s="4">
        <v>978</v>
      </c>
      <c r="B1538" s="4">
        <v>2178</v>
      </c>
      <c r="C1538" s="11">
        <v>44117</v>
      </c>
      <c r="D1538" s="4">
        <v>550</v>
      </c>
      <c r="E1538" s="4">
        <v>938</v>
      </c>
      <c r="F1538" s="41">
        <v>31.4895</v>
      </c>
      <c r="G1538" s="41">
        <v>17319.224999999999</v>
      </c>
      <c r="H1538" t="str">
        <f>VLOOKUP(Table8[[#This Row],[Supplier]],Table37[[Vendor_ID]:[Reputation Test]],12,0)</f>
        <v>F</v>
      </c>
      <c r="I1538">
        <f>VLOOKUP(Table8[[#This Row],[PurchaseOrderID]],Purchase_Order!$A$2:$E$1228,5,0)</f>
        <v>1680</v>
      </c>
      <c r="K1538">
        <f>COUNTIFS(Table37[ProductID],Table8[[#This Row],[ProductID]],Table37[Reputation Test],Table8[[#This Row],[REPUTASI]],Table37[Price],"&lt;"&amp;Table8[[#This Row],[UnitPrice]])</f>
        <v>2</v>
      </c>
      <c r="L1538" s="80" t="str">
        <f>IF(Table8[[#This Row],[test]]&gt;0,"Ada vendor yang menjual produk dengan harga lebih murah","")</f>
        <v>Ada vendor yang menjual produk dengan harga lebih murah</v>
      </c>
    </row>
    <row r="1539" spans="1:12" x14ac:dyDescent="0.25">
      <c r="A1539" s="5">
        <v>978</v>
      </c>
      <c r="B1539" s="5">
        <v>2179</v>
      </c>
      <c r="C1539" s="10">
        <v>44117</v>
      </c>
      <c r="D1539" s="5">
        <v>550</v>
      </c>
      <c r="E1539" s="5">
        <v>939</v>
      </c>
      <c r="F1539" s="40">
        <v>48.289499999999997</v>
      </c>
      <c r="G1539" s="40">
        <v>26559.224999999999</v>
      </c>
      <c r="H1539" t="str">
        <f>VLOOKUP(Table8[[#This Row],[Supplier]],Table37[[Vendor_ID]:[Reputation Test]],12,0)</f>
        <v>F</v>
      </c>
      <c r="I1539">
        <f>VLOOKUP(Table8[[#This Row],[PurchaseOrderID]],Purchase_Order!$A$2:$E$1228,5,0)</f>
        <v>1680</v>
      </c>
      <c r="K1539">
        <f>COUNTIFS(Table37[ProductID],Table8[[#This Row],[ProductID]],Table37[Reputation Test],Table8[[#This Row],[REPUTASI]],Table37[Price],"&lt;"&amp;Table8[[#This Row],[UnitPrice]])</f>
        <v>2</v>
      </c>
      <c r="L1539" s="80" t="str">
        <f>IF(Table8[[#This Row],[test]]&gt;0,"Ada vendor yang menjual produk dengan harga lebih murah","")</f>
        <v>Ada vendor yang menjual produk dengan harga lebih murah</v>
      </c>
    </row>
    <row r="1540" spans="1:12" x14ac:dyDescent="0.25">
      <c r="A1540" s="4">
        <v>978</v>
      </c>
      <c r="B1540" s="4">
        <v>2180</v>
      </c>
      <c r="C1540" s="11">
        <v>44117</v>
      </c>
      <c r="D1540" s="4">
        <v>550</v>
      </c>
      <c r="E1540" s="4">
        <v>509</v>
      </c>
      <c r="F1540" s="41">
        <v>36.277500000000003</v>
      </c>
      <c r="G1540" s="41">
        <v>19952.625</v>
      </c>
      <c r="H1540" t="str">
        <f>VLOOKUP(Table8[[#This Row],[Supplier]],Table37[[Vendor_ID]:[Reputation Test]],12,0)</f>
        <v>F</v>
      </c>
      <c r="I1540">
        <f>VLOOKUP(Table8[[#This Row],[PurchaseOrderID]],Purchase_Order!$A$2:$E$1228,5,0)</f>
        <v>1680</v>
      </c>
      <c r="K1540">
        <f>COUNTIFS(Table37[ProductID],Table8[[#This Row],[ProductID]],Table37[Reputation Test],Table8[[#This Row],[REPUTASI]],Table37[Price],"&lt;"&amp;Table8[[#This Row],[UnitPrice]])</f>
        <v>1</v>
      </c>
      <c r="L1540" s="80" t="str">
        <f>IF(Table8[[#This Row],[test]]&gt;0,"Ada vendor yang menjual produk dengan harga lebih murah","")</f>
        <v>Ada vendor yang menjual produk dengan harga lebih murah</v>
      </c>
    </row>
    <row r="1541" spans="1:12" x14ac:dyDescent="0.25">
      <c r="A1541" s="5">
        <v>979</v>
      </c>
      <c r="B1541" s="5">
        <v>2181</v>
      </c>
      <c r="C1541" s="10">
        <v>44117</v>
      </c>
      <c r="D1541" s="5">
        <v>60</v>
      </c>
      <c r="E1541" s="5">
        <v>492</v>
      </c>
      <c r="F1541" s="40">
        <v>50.746499999999997</v>
      </c>
      <c r="G1541" s="40">
        <v>3044.79</v>
      </c>
      <c r="H1541" t="str">
        <f>VLOOKUP(Table8[[#This Row],[Supplier]],Table37[[Vendor_ID]:[Reputation Test]],12,0)</f>
        <v>F</v>
      </c>
      <c r="I1541">
        <f>VLOOKUP(Table8[[#This Row],[PurchaseOrderID]],Purchase_Order!$A$2:$E$1228,5,0)</f>
        <v>1584</v>
      </c>
      <c r="K1541">
        <f>COUNTIFS(Table37[ProductID],Table8[[#This Row],[ProductID]],Table37[Reputation Test],Table8[[#This Row],[REPUTASI]],Table37[Price],"&lt;"&amp;Table8[[#This Row],[UnitPrice]])</f>
        <v>2</v>
      </c>
      <c r="L1541" s="80" t="str">
        <f>IF(Table8[[#This Row],[test]]&gt;0,"Ada vendor yang menjual produk dengan harga lebih murah","")</f>
        <v>Ada vendor yang menjual produk dengan harga lebih murah</v>
      </c>
    </row>
    <row r="1542" spans="1:12" x14ac:dyDescent="0.25">
      <c r="A1542" s="4">
        <v>979</v>
      </c>
      <c r="B1542" s="4">
        <v>2182</v>
      </c>
      <c r="C1542" s="11">
        <v>44117</v>
      </c>
      <c r="D1542" s="4">
        <v>60</v>
      </c>
      <c r="E1542" s="4">
        <v>493</v>
      </c>
      <c r="F1542" s="41">
        <v>58.264499999999998</v>
      </c>
      <c r="G1542" s="41">
        <v>3495.87</v>
      </c>
      <c r="H1542" t="str">
        <f>VLOOKUP(Table8[[#This Row],[Supplier]],Table37[[Vendor_ID]:[Reputation Test]],12,0)</f>
        <v>F</v>
      </c>
      <c r="I1542">
        <f>VLOOKUP(Table8[[#This Row],[PurchaseOrderID]],Purchase_Order!$A$2:$E$1228,5,0)</f>
        <v>1584</v>
      </c>
      <c r="K1542">
        <f>COUNTIFS(Table37[ProductID],Table8[[#This Row],[ProductID]],Table37[Reputation Test],Table8[[#This Row],[REPUTASI]],Table37[Price],"&lt;"&amp;Table8[[#This Row],[UnitPrice]])</f>
        <v>2</v>
      </c>
      <c r="L1542" s="80" t="str">
        <f>IF(Table8[[#This Row],[test]]&gt;0,"Ada vendor yang menjual produk dengan harga lebih murah","")</f>
        <v>Ada vendor yang menjual produk dengan harga lebih murah</v>
      </c>
    </row>
    <row r="1543" spans="1:12" x14ac:dyDescent="0.25">
      <c r="A1543" s="5">
        <v>979</v>
      </c>
      <c r="B1543" s="5">
        <v>2183</v>
      </c>
      <c r="C1543" s="10">
        <v>44117</v>
      </c>
      <c r="D1543" s="5">
        <v>60</v>
      </c>
      <c r="E1543" s="5">
        <v>494</v>
      </c>
      <c r="F1543" s="40">
        <v>50.746499999999997</v>
      </c>
      <c r="G1543" s="40">
        <v>3044.79</v>
      </c>
      <c r="H1543" t="str">
        <f>VLOOKUP(Table8[[#This Row],[Supplier]],Table37[[Vendor_ID]:[Reputation Test]],12,0)</f>
        <v>F</v>
      </c>
      <c r="I1543">
        <f>VLOOKUP(Table8[[#This Row],[PurchaseOrderID]],Purchase_Order!$A$2:$E$1228,5,0)</f>
        <v>1584</v>
      </c>
      <c r="K1543">
        <f>COUNTIFS(Table37[ProductID],Table8[[#This Row],[ProductID]],Table37[Reputation Test],Table8[[#This Row],[REPUTASI]],Table37[Price],"&lt;"&amp;Table8[[#This Row],[UnitPrice]])</f>
        <v>2</v>
      </c>
      <c r="L1543" s="80" t="str">
        <f>IF(Table8[[#This Row],[test]]&gt;0,"Ada vendor yang menjual produk dengan harga lebih murah","")</f>
        <v>Ada vendor yang menjual produk dengan harga lebih murah</v>
      </c>
    </row>
    <row r="1544" spans="1:12" x14ac:dyDescent="0.25">
      <c r="A1544" s="4">
        <v>979</v>
      </c>
      <c r="B1544" s="4">
        <v>2184</v>
      </c>
      <c r="C1544" s="11">
        <v>44117</v>
      </c>
      <c r="D1544" s="4">
        <v>60</v>
      </c>
      <c r="E1544" s="4">
        <v>495</v>
      </c>
      <c r="F1544" s="41">
        <v>62.926499999999997</v>
      </c>
      <c r="G1544" s="41">
        <v>3775.59</v>
      </c>
      <c r="H1544" t="str">
        <f>VLOOKUP(Table8[[#This Row],[Supplier]],Table37[[Vendor_ID]:[Reputation Test]],12,0)</f>
        <v>F</v>
      </c>
      <c r="I1544">
        <f>VLOOKUP(Table8[[#This Row],[PurchaseOrderID]],Purchase_Order!$A$2:$E$1228,5,0)</f>
        <v>1584</v>
      </c>
      <c r="K1544">
        <f>COUNTIFS(Table37[ProductID],Table8[[#This Row],[ProductID]],Table37[Reputation Test],Table8[[#This Row],[REPUTASI]],Table37[Price],"&lt;"&amp;Table8[[#This Row],[UnitPrice]])</f>
        <v>2</v>
      </c>
      <c r="L1544" s="80" t="str">
        <f>IF(Table8[[#This Row],[test]]&gt;0,"Ada vendor yang menjual produk dengan harga lebih murah","")</f>
        <v>Ada vendor yang menjual produk dengan harga lebih murah</v>
      </c>
    </row>
    <row r="1545" spans="1:12" x14ac:dyDescent="0.25">
      <c r="A1545" s="5">
        <v>979</v>
      </c>
      <c r="B1545" s="5">
        <v>2185</v>
      </c>
      <c r="C1545" s="10">
        <v>44117</v>
      </c>
      <c r="D1545" s="5">
        <v>60</v>
      </c>
      <c r="E1545" s="5">
        <v>496</v>
      </c>
      <c r="F1545" s="40">
        <v>49.654499999999999</v>
      </c>
      <c r="G1545" s="40">
        <v>2979.27</v>
      </c>
      <c r="H1545" t="str">
        <f>VLOOKUP(Table8[[#This Row],[Supplier]],Table37[[Vendor_ID]:[Reputation Test]],12,0)</f>
        <v>F</v>
      </c>
      <c r="I1545">
        <f>VLOOKUP(Table8[[#This Row],[PurchaseOrderID]],Purchase_Order!$A$2:$E$1228,5,0)</f>
        <v>1584</v>
      </c>
      <c r="K1545">
        <f>COUNTIFS(Table37[ProductID],Table8[[#This Row],[ProductID]],Table37[Reputation Test],Table8[[#This Row],[REPUTASI]],Table37[Price],"&lt;"&amp;Table8[[#This Row],[UnitPrice]])</f>
        <v>2</v>
      </c>
      <c r="L1545" s="80" t="str">
        <f>IF(Table8[[#This Row],[test]]&gt;0,"Ada vendor yang menjual produk dengan harga lebih murah","")</f>
        <v>Ada vendor yang menjual produk dengan harga lebih murah</v>
      </c>
    </row>
    <row r="1546" spans="1:12" x14ac:dyDescent="0.25">
      <c r="A1546" s="4">
        <v>980</v>
      </c>
      <c r="B1546" s="4">
        <v>2186</v>
      </c>
      <c r="C1546" s="11">
        <v>44117</v>
      </c>
      <c r="D1546" s="4">
        <v>550</v>
      </c>
      <c r="E1546" s="4">
        <v>523</v>
      </c>
      <c r="F1546" s="41">
        <v>10.384499999999999</v>
      </c>
      <c r="G1546" s="41">
        <v>5711.4750000000004</v>
      </c>
      <c r="H1546" t="str">
        <f>VLOOKUP(Table8[[#This Row],[Supplier]],Table37[[Vendor_ID]:[Reputation Test]],12,0)</f>
        <v>B</v>
      </c>
      <c r="I1546">
        <f>VLOOKUP(Table8[[#This Row],[PurchaseOrderID]],Purchase_Order!$A$2:$E$1228,5,0)</f>
        <v>1620</v>
      </c>
      <c r="K1546">
        <f>COUNTIFS(Table37[ProductID],Table8[[#This Row],[ProductID]],Table37[Reputation Test],Table8[[#This Row],[REPUTASI]],Table37[Price],"&lt;"&amp;Table8[[#This Row],[UnitPrice]])</f>
        <v>1</v>
      </c>
      <c r="L1546" s="80" t="str">
        <f>IF(Table8[[#This Row],[test]]&gt;0,"Ada vendor yang menjual produk dengan harga lebih murah","")</f>
        <v>Ada vendor yang menjual produk dengan harga lebih murah</v>
      </c>
    </row>
    <row r="1547" spans="1:12" x14ac:dyDescent="0.25">
      <c r="A1547" s="5">
        <v>981</v>
      </c>
      <c r="B1547" s="5">
        <v>2187</v>
      </c>
      <c r="C1547" s="10">
        <v>44117</v>
      </c>
      <c r="D1547" s="5">
        <v>3</v>
      </c>
      <c r="E1547" s="5">
        <v>436</v>
      </c>
      <c r="F1547" s="40">
        <v>41.454000000000001</v>
      </c>
      <c r="G1547" s="40">
        <v>124.36199999999999</v>
      </c>
      <c r="H1547" t="str">
        <f>VLOOKUP(Table8[[#This Row],[Supplier]],Table37[[Vendor_ID]:[Reputation Test]],12,0)</f>
        <v>B</v>
      </c>
      <c r="I1547">
        <f>VLOOKUP(Table8[[#This Row],[PurchaseOrderID]],Purchase_Order!$A$2:$E$1228,5,0)</f>
        <v>1666</v>
      </c>
      <c r="K1547">
        <f>COUNTIFS(Table37[ProductID],Table8[[#This Row],[ProductID]],Table37[Reputation Test],Table8[[#This Row],[REPUTASI]],Table37[Price],"&lt;"&amp;Table8[[#This Row],[UnitPrice]])</f>
        <v>3</v>
      </c>
      <c r="L1547" s="80" t="str">
        <f>IF(Table8[[#This Row],[test]]&gt;0,"Ada vendor yang menjual produk dengan harga lebih murah","")</f>
        <v>Ada vendor yang menjual produk dengan harga lebih murah</v>
      </c>
    </row>
    <row r="1548" spans="1:12" x14ac:dyDescent="0.25">
      <c r="A1548" s="4">
        <v>981</v>
      </c>
      <c r="B1548" s="4">
        <v>2188</v>
      </c>
      <c r="C1548" s="11">
        <v>44117</v>
      </c>
      <c r="D1548" s="4">
        <v>3</v>
      </c>
      <c r="E1548" s="4">
        <v>437</v>
      </c>
      <c r="F1548" s="41">
        <v>37.180500000000002</v>
      </c>
      <c r="G1548" s="41">
        <v>111.5415</v>
      </c>
      <c r="H1548" t="str">
        <f>VLOOKUP(Table8[[#This Row],[Supplier]],Table37[[Vendor_ID]:[Reputation Test]],12,0)</f>
        <v>B</v>
      </c>
      <c r="I1548">
        <f>VLOOKUP(Table8[[#This Row],[PurchaseOrderID]],Purchase_Order!$A$2:$E$1228,5,0)</f>
        <v>1666</v>
      </c>
      <c r="K1548">
        <f>COUNTIFS(Table37[ProductID],Table8[[#This Row],[ProductID]],Table37[Reputation Test],Table8[[#This Row],[REPUTASI]],Table37[Price],"&lt;"&amp;Table8[[#This Row],[UnitPrice]])</f>
        <v>3</v>
      </c>
      <c r="L1548" s="80" t="str">
        <f>IF(Table8[[#This Row],[test]]&gt;0,"Ada vendor yang menjual produk dengan harga lebih murah","")</f>
        <v>Ada vendor yang menjual produk dengan harga lebih murah</v>
      </c>
    </row>
    <row r="1549" spans="1:12" x14ac:dyDescent="0.25">
      <c r="A1549" s="5">
        <v>982</v>
      </c>
      <c r="B1549" s="5">
        <v>2189</v>
      </c>
      <c r="C1549" s="10">
        <v>44117</v>
      </c>
      <c r="D1549" s="5">
        <v>3</v>
      </c>
      <c r="E1549" s="5">
        <v>490</v>
      </c>
      <c r="F1549" s="40">
        <v>12.7155</v>
      </c>
      <c r="G1549" s="40">
        <v>38.146500000000003</v>
      </c>
      <c r="H1549" t="str">
        <f>VLOOKUP(Table8[[#This Row],[Supplier]],Table37[[Vendor_ID]:[Reputation Test]],12,0)</f>
        <v>A</v>
      </c>
      <c r="I1549">
        <f>VLOOKUP(Table8[[#This Row],[PurchaseOrderID]],Purchase_Order!$A$2:$E$1228,5,0)</f>
        <v>1592</v>
      </c>
      <c r="K1549">
        <f>COUNTIFS(Table37[ProductID],Table8[[#This Row],[ProductID]],Table37[Reputation Test],Table8[[#This Row],[REPUTASI]],Table37[Price],"&lt;"&amp;Table8[[#This Row],[UnitPrice]])</f>
        <v>1</v>
      </c>
      <c r="L1549" s="80" t="str">
        <f>IF(Table8[[#This Row],[test]]&gt;0,"Ada vendor yang menjual produk dengan harga lebih murah","")</f>
        <v>Ada vendor yang menjual produk dengan harga lebih murah</v>
      </c>
    </row>
    <row r="1550" spans="1:12" x14ac:dyDescent="0.25">
      <c r="A1550" s="4">
        <v>982</v>
      </c>
      <c r="B1550" s="4">
        <v>2190</v>
      </c>
      <c r="C1550" s="11">
        <v>44117</v>
      </c>
      <c r="D1550" s="4">
        <v>3</v>
      </c>
      <c r="E1550" s="4">
        <v>491</v>
      </c>
      <c r="F1550" s="41">
        <v>19.939499999999999</v>
      </c>
      <c r="G1550" s="41">
        <v>59.8185</v>
      </c>
      <c r="H1550" t="str">
        <f>VLOOKUP(Table8[[#This Row],[Supplier]],Table37[[Vendor_ID]:[Reputation Test]],12,0)</f>
        <v>A</v>
      </c>
      <c r="I1550">
        <f>VLOOKUP(Table8[[#This Row],[PurchaseOrderID]],Purchase_Order!$A$2:$E$1228,5,0)</f>
        <v>1592</v>
      </c>
      <c r="K1550">
        <f>COUNTIFS(Table37[ProductID],Table8[[#This Row],[ProductID]],Table37[Reputation Test],Table8[[#This Row],[REPUTASI]],Table37[Price],"&lt;"&amp;Table8[[#This Row],[UnitPrice]])</f>
        <v>2</v>
      </c>
      <c r="L1550" s="80" t="str">
        <f>IF(Table8[[#This Row],[test]]&gt;0,"Ada vendor yang menjual produk dengan harga lebih murah","")</f>
        <v>Ada vendor yang menjual produk dengan harga lebih murah</v>
      </c>
    </row>
    <row r="1551" spans="1:12" x14ac:dyDescent="0.25">
      <c r="A1551" s="5">
        <v>983</v>
      </c>
      <c r="B1551" s="5">
        <v>2191</v>
      </c>
      <c r="C1551" s="10">
        <v>44117</v>
      </c>
      <c r="D1551" s="5">
        <v>3</v>
      </c>
      <c r="E1551" s="5">
        <v>528</v>
      </c>
      <c r="F1551" s="40">
        <v>38.156999999999996</v>
      </c>
      <c r="G1551" s="40">
        <v>114.471</v>
      </c>
      <c r="H1551" t="str">
        <f>VLOOKUP(Table8[[#This Row],[Supplier]],Table37[[Vendor_ID]:[Reputation Test]],12,0)</f>
        <v>A</v>
      </c>
      <c r="I1551">
        <f>VLOOKUP(Table8[[#This Row],[PurchaseOrderID]],Purchase_Order!$A$2:$E$1228,5,0)</f>
        <v>1618</v>
      </c>
      <c r="K1551">
        <f>COUNTIFS(Table37[ProductID],Table8[[#This Row],[ProductID]],Table37[Reputation Test],Table8[[#This Row],[REPUTASI]],Table37[Price],"&lt;"&amp;Table8[[#This Row],[UnitPrice]])</f>
        <v>1</v>
      </c>
      <c r="L1551" s="80" t="str">
        <f>IF(Table8[[#This Row],[test]]&gt;0,"Ada vendor yang menjual produk dengan harga lebih murah","")</f>
        <v>Ada vendor yang menjual produk dengan harga lebih murah</v>
      </c>
    </row>
    <row r="1552" spans="1:12" x14ac:dyDescent="0.25">
      <c r="A1552" s="4">
        <v>984</v>
      </c>
      <c r="B1552" s="4">
        <v>2192</v>
      </c>
      <c r="C1552" s="11">
        <v>44117</v>
      </c>
      <c r="D1552" s="4">
        <v>3</v>
      </c>
      <c r="E1552" s="4">
        <v>505</v>
      </c>
      <c r="F1552" s="41">
        <v>44.215499999999999</v>
      </c>
      <c r="G1552" s="41">
        <v>132.6465</v>
      </c>
      <c r="H1552" t="str">
        <f>VLOOKUP(Table8[[#This Row],[Supplier]],Table37[[Vendor_ID]:[Reputation Test]],12,0)</f>
        <v>B</v>
      </c>
      <c r="I1552">
        <f>VLOOKUP(Table8[[#This Row],[PurchaseOrderID]],Purchase_Order!$A$2:$E$1228,5,0)</f>
        <v>1612</v>
      </c>
      <c r="K1552">
        <f>COUNTIFS(Table37[ProductID],Table8[[#This Row],[ProductID]],Table37[Reputation Test],Table8[[#This Row],[REPUTASI]],Table37[Price],"&lt;"&amp;Table8[[#This Row],[UnitPrice]])</f>
        <v>1</v>
      </c>
      <c r="L1552" s="80" t="str">
        <f>IF(Table8[[#This Row],[test]]&gt;0,"Ada vendor yang menjual produk dengan harga lebih murah","")</f>
        <v>Ada vendor yang menjual produk dengan harga lebih murah</v>
      </c>
    </row>
    <row r="1553" spans="1:12" x14ac:dyDescent="0.25">
      <c r="A1553" s="5">
        <v>985</v>
      </c>
      <c r="B1553" s="5">
        <v>2193</v>
      </c>
      <c r="C1553" s="10">
        <v>44117</v>
      </c>
      <c r="D1553" s="5">
        <v>550</v>
      </c>
      <c r="E1553" s="5">
        <v>938</v>
      </c>
      <c r="F1553" s="40">
        <v>31.4895</v>
      </c>
      <c r="G1553" s="40">
        <v>17319.224999999999</v>
      </c>
      <c r="H1553" t="str">
        <f>VLOOKUP(Table8[[#This Row],[Supplier]],Table37[[Vendor_ID]:[Reputation Test]],12,0)</f>
        <v>F</v>
      </c>
      <c r="I1553">
        <f>VLOOKUP(Table8[[#This Row],[PurchaseOrderID]],Purchase_Order!$A$2:$E$1228,5,0)</f>
        <v>1586</v>
      </c>
      <c r="K1553">
        <f>COUNTIFS(Table37[ProductID],Table8[[#This Row],[ProductID]],Table37[Reputation Test],Table8[[#This Row],[REPUTASI]],Table37[Price],"&lt;"&amp;Table8[[#This Row],[UnitPrice]])</f>
        <v>2</v>
      </c>
      <c r="L1553" s="80" t="str">
        <f>IF(Table8[[#This Row],[test]]&gt;0,"Ada vendor yang menjual produk dengan harga lebih murah","")</f>
        <v>Ada vendor yang menjual produk dengan harga lebih murah</v>
      </c>
    </row>
    <row r="1554" spans="1:12" x14ac:dyDescent="0.25">
      <c r="A1554" s="4">
        <v>985</v>
      </c>
      <c r="B1554" s="4">
        <v>2194</v>
      </c>
      <c r="C1554" s="11">
        <v>44117</v>
      </c>
      <c r="D1554" s="4">
        <v>550</v>
      </c>
      <c r="E1554" s="4">
        <v>939</v>
      </c>
      <c r="F1554" s="41">
        <v>48.289499999999997</v>
      </c>
      <c r="G1554" s="41">
        <v>26559.224999999999</v>
      </c>
      <c r="H1554" t="str">
        <f>VLOOKUP(Table8[[#This Row],[Supplier]],Table37[[Vendor_ID]:[Reputation Test]],12,0)</f>
        <v>F</v>
      </c>
      <c r="I1554">
        <f>VLOOKUP(Table8[[#This Row],[PurchaseOrderID]],Purchase_Order!$A$2:$E$1228,5,0)</f>
        <v>1586</v>
      </c>
      <c r="K1554">
        <f>COUNTIFS(Table37[ProductID],Table8[[#This Row],[ProductID]],Table37[Reputation Test],Table8[[#This Row],[REPUTASI]],Table37[Price],"&lt;"&amp;Table8[[#This Row],[UnitPrice]])</f>
        <v>2</v>
      </c>
      <c r="L1554" s="80" t="str">
        <f>IF(Table8[[#This Row],[test]]&gt;0,"Ada vendor yang menjual produk dengan harga lebih murah","")</f>
        <v>Ada vendor yang menjual produk dengan harga lebih murah</v>
      </c>
    </row>
    <row r="1555" spans="1:12" x14ac:dyDescent="0.25">
      <c r="A1555" s="5">
        <v>986</v>
      </c>
      <c r="B1555" s="5">
        <v>2195</v>
      </c>
      <c r="C1555" s="10">
        <v>44117</v>
      </c>
      <c r="D1555" s="5">
        <v>60</v>
      </c>
      <c r="E1555" s="5">
        <v>358</v>
      </c>
      <c r="F1555" s="40">
        <v>6.9824999999999999</v>
      </c>
      <c r="G1555" s="40">
        <v>418.95</v>
      </c>
      <c r="H1555" t="str">
        <f>VLOOKUP(Table8[[#This Row],[Supplier]],Table37[[Vendor_ID]:[Reputation Test]],12,0)</f>
        <v>B</v>
      </c>
      <c r="I1555">
        <f>VLOOKUP(Table8[[#This Row],[PurchaseOrderID]],Purchase_Order!$A$2:$E$1228,5,0)</f>
        <v>1500</v>
      </c>
      <c r="K1555">
        <f>COUNTIFS(Table37[ProductID],Table8[[#This Row],[ProductID]],Table37[Reputation Test],Table8[[#This Row],[REPUTASI]],Table37[Price],"&lt;"&amp;Table8[[#This Row],[UnitPrice]])</f>
        <v>1</v>
      </c>
      <c r="L1555" s="80" t="str">
        <f>IF(Table8[[#This Row],[test]]&gt;0,"Ada vendor yang menjual produk dengan harga lebih murah","")</f>
        <v>Ada vendor yang menjual produk dengan harga lebih murah</v>
      </c>
    </row>
    <row r="1556" spans="1:12" x14ac:dyDescent="0.25">
      <c r="A1556" s="4">
        <v>987</v>
      </c>
      <c r="B1556" s="4">
        <v>2196</v>
      </c>
      <c r="C1556" s="11">
        <v>44117</v>
      </c>
      <c r="D1556" s="4">
        <v>3</v>
      </c>
      <c r="E1556" s="4">
        <v>458</v>
      </c>
      <c r="F1556" s="41">
        <v>43.323</v>
      </c>
      <c r="G1556" s="41">
        <v>129.96899999999999</v>
      </c>
      <c r="H1556" t="str">
        <f>VLOOKUP(Table8[[#This Row],[Supplier]],Table37[[Vendor_ID]:[Reputation Test]],12,0)</f>
        <v>A</v>
      </c>
      <c r="I1556">
        <f>VLOOKUP(Table8[[#This Row],[PurchaseOrderID]],Purchase_Order!$A$2:$E$1228,5,0)</f>
        <v>1656</v>
      </c>
      <c r="K1556">
        <f>COUNTIFS(Table37[ProductID],Table8[[#This Row],[ProductID]],Table37[Reputation Test],Table8[[#This Row],[REPUTASI]],Table37[Price],"&lt;"&amp;Table8[[#This Row],[UnitPrice]])</f>
        <v>2</v>
      </c>
      <c r="L1556" s="80" t="str">
        <f>IF(Table8[[#This Row],[test]]&gt;0,"Ada vendor yang menjual produk dengan harga lebih murah","")</f>
        <v>Ada vendor yang menjual produk dengan harga lebih murah</v>
      </c>
    </row>
    <row r="1557" spans="1:12" x14ac:dyDescent="0.25">
      <c r="A1557" s="5">
        <v>987</v>
      </c>
      <c r="B1557" s="5">
        <v>2197</v>
      </c>
      <c r="C1557" s="10">
        <v>44117</v>
      </c>
      <c r="D1557" s="5">
        <v>3</v>
      </c>
      <c r="E1557" s="5">
        <v>459</v>
      </c>
      <c r="F1557" s="40">
        <v>47.596499999999999</v>
      </c>
      <c r="G1557" s="40">
        <v>142.7895</v>
      </c>
      <c r="H1557" t="str">
        <f>VLOOKUP(Table8[[#This Row],[Supplier]],Table37[[Vendor_ID]:[Reputation Test]],12,0)</f>
        <v>A</v>
      </c>
      <c r="I1557">
        <f>VLOOKUP(Table8[[#This Row],[PurchaseOrderID]],Purchase_Order!$A$2:$E$1228,5,0)</f>
        <v>1656</v>
      </c>
      <c r="K1557">
        <f>COUNTIFS(Table37[ProductID],Table8[[#This Row],[ProductID]],Table37[Reputation Test],Table8[[#This Row],[REPUTASI]],Table37[Price],"&lt;"&amp;Table8[[#This Row],[UnitPrice]])</f>
        <v>2</v>
      </c>
      <c r="L1557" s="80" t="str">
        <f>IF(Table8[[#This Row],[test]]&gt;0,"Ada vendor yang menjual produk dengan harga lebih murah","")</f>
        <v>Ada vendor yang menjual produk dengan harga lebih murah</v>
      </c>
    </row>
    <row r="1558" spans="1:12" x14ac:dyDescent="0.25">
      <c r="A1558" s="4">
        <v>987</v>
      </c>
      <c r="B1558" s="4">
        <v>2198</v>
      </c>
      <c r="C1558" s="11">
        <v>44117</v>
      </c>
      <c r="D1558" s="4">
        <v>3</v>
      </c>
      <c r="E1558" s="4">
        <v>460</v>
      </c>
      <c r="F1558" s="41">
        <v>43.323</v>
      </c>
      <c r="G1558" s="41">
        <v>129.96899999999999</v>
      </c>
      <c r="H1558" t="str">
        <f>VLOOKUP(Table8[[#This Row],[Supplier]],Table37[[Vendor_ID]:[Reputation Test]],12,0)</f>
        <v>A</v>
      </c>
      <c r="I1558">
        <f>VLOOKUP(Table8[[#This Row],[PurchaseOrderID]],Purchase_Order!$A$2:$E$1228,5,0)</f>
        <v>1656</v>
      </c>
      <c r="K1558">
        <f>COUNTIFS(Table37[ProductID],Table8[[#This Row],[ProductID]],Table37[Reputation Test],Table8[[#This Row],[REPUTASI]],Table37[Price],"&lt;"&amp;Table8[[#This Row],[UnitPrice]])</f>
        <v>2</v>
      </c>
      <c r="L1558" s="80" t="str">
        <f>IF(Table8[[#This Row],[test]]&gt;0,"Ada vendor yang menjual produk dengan harga lebih murah","")</f>
        <v>Ada vendor yang menjual produk dengan harga lebih murah</v>
      </c>
    </row>
    <row r="1559" spans="1:12" x14ac:dyDescent="0.25">
      <c r="A1559" s="5">
        <v>988</v>
      </c>
      <c r="B1559" s="5">
        <v>2199</v>
      </c>
      <c r="C1559" s="10">
        <v>44117</v>
      </c>
      <c r="D1559" s="5">
        <v>60</v>
      </c>
      <c r="E1559" s="5">
        <v>356</v>
      </c>
      <c r="F1559" s="40">
        <v>3.3809999999999998</v>
      </c>
      <c r="G1559" s="40">
        <v>202.86</v>
      </c>
      <c r="H1559" t="str">
        <f>VLOOKUP(Table8[[#This Row],[Supplier]],Table37[[Vendor_ID]:[Reputation Test]],12,0)</f>
        <v>F</v>
      </c>
      <c r="I1559">
        <f>VLOOKUP(Table8[[#This Row],[PurchaseOrderID]],Purchase_Order!$A$2:$E$1228,5,0)</f>
        <v>1572</v>
      </c>
      <c r="K1559">
        <f>COUNTIFS(Table37[ProductID],Table8[[#This Row],[ProductID]],Table37[Reputation Test],Table8[[#This Row],[REPUTASI]],Table37[Price],"&lt;"&amp;Table8[[#This Row],[UnitPrice]])</f>
        <v>1</v>
      </c>
      <c r="L1559" s="80" t="str">
        <f>IF(Table8[[#This Row],[test]]&gt;0,"Ada vendor yang menjual produk dengan harga lebih murah","")</f>
        <v>Ada vendor yang menjual produk dengan harga lebih murah</v>
      </c>
    </row>
    <row r="1560" spans="1:12" x14ac:dyDescent="0.25">
      <c r="A1560" s="4">
        <v>988</v>
      </c>
      <c r="B1560" s="4">
        <v>2200</v>
      </c>
      <c r="C1560" s="11">
        <v>44117</v>
      </c>
      <c r="D1560" s="4">
        <v>60</v>
      </c>
      <c r="E1560" s="4">
        <v>357</v>
      </c>
      <c r="F1560" s="41">
        <v>4.3155000000000001</v>
      </c>
      <c r="G1560" s="41">
        <v>258.93</v>
      </c>
      <c r="H1560" t="str">
        <f>VLOOKUP(Table8[[#This Row],[Supplier]],Table37[[Vendor_ID]:[Reputation Test]],12,0)</f>
        <v>F</v>
      </c>
      <c r="I1560">
        <f>VLOOKUP(Table8[[#This Row],[PurchaseOrderID]],Purchase_Order!$A$2:$E$1228,5,0)</f>
        <v>1572</v>
      </c>
      <c r="K1560">
        <f>COUNTIFS(Table37[ProductID],Table8[[#This Row],[ProductID]],Table37[Reputation Test],Table8[[#This Row],[REPUTASI]],Table37[Price],"&lt;"&amp;Table8[[#This Row],[UnitPrice]])</f>
        <v>2</v>
      </c>
      <c r="L1560" s="80" t="str">
        <f>IF(Table8[[#This Row],[test]]&gt;0,"Ada vendor yang menjual produk dengan harga lebih murah","")</f>
        <v>Ada vendor yang menjual produk dengan harga lebih murah</v>
      </c>
    </row>
    <row r="1561" spans="1:12" x14ac:dyDescent="0.25">
      <c r="A1561" s="5">
        <v>989</v>
      </c>
      <c r="B1561" s="5">
        <v>2201</v>
      </c>
      <c r="C1561" s="10">
        <v>44117</v>
      </c>
      <c r="D1561" s="5">
        <v>3</v>
      </c>
      <c r="E1561" s="5">
        <v>380</v>
      </c>
      <c r="F1561" s="40">
        <v>43.344000000000001</v>
      </c>
      <c r="G1561" s="40">
        <v>130.03200000000001</v>
      </c>
      <c r="H1561" t="str">
        <f>VLOOKUP(Table8[[#This Row],[Supplier]],Table37[[Vendor_ID]:[Reputation Test]],12,0)</f>
        <v>B</v>
      </c>
      <c r="I1561">
        <f>VLOOKUP(Table8[[#This Row],[PurchaseOrderID]],Purchase_Order!$A$2:$E$1228,5,0)</f>
        <v>1562</v>
      </c>
      <c r="K1561">
        <f>COUNTIFS(Table37[ProductID],Table8[[#This Row],[ProductID]],Table37[Reputation Test],Table8[[#This Row],[REPUTASI]],Table37[Price],"&lt;"&amp;Table8[[#This Row],[UnitPrice]])</f>
        <v>1</v>
      </c>
      <c r="L1561" s="80" t="str">
        <f>IF(Table8[[#This Row],[test]]&gt;0,"Ada vendor yang menjual produk dengan harga lebih murah","")</f>
        <v>Ada vendor yang menjual produk dengan harga lebih murah</v>
      </c>
    </row>
    <row r="1562" spans="1:12" x14ac:dyDescent="0.25">
      <c r="A1562" s="4">
        <v>989</v>
      </c>
      <c r="B1562" s="4">
        <v>2202</v>
      </c>
      <c r="C1562" s="11">
        <v>44117</v>
      </c>
      <c r="D1562" s="4">
        <v>3</v>
      </c>
      <c r="E1562" s="4">
        <v>381</v>
      </c>
      <c r="F1562" s="41">
        <v>39.070500000000003</v>
      </c>
      <c r="G1562" s="41">
        <v>117.2115</v>
      </c>
      <c r="H1562" t="str">
        <f>VLOOKUP(Table8[[#This Row],[Supplier]],Table37[[Vendor_ID]:[Reputation Test]],12,0)</f>
        <v>B</v>
      </c>
      <c r="I1562">
        <f>VLOOKUP(Table8[[#This Row],[PurchaseOrderID]],Purchase_Order!$A$2:$E$1228,5,0)</f>
        <v>1562</v>
      </c>
      <c r="K1562">
        <f>COUNTIFS(Table37[ProductID],Table8[[#This Row],[ProductID]],Table37[Reputation Test],Table8[[#This Row],[REPUTASI]],Table37[Price],"&lt;"&amp;Table8[[#This Row],[UnitPrice]])</f>
        <v>1</v>
      </c>
      <c r="L1562" s="80" t="str">
        <f>IF(Table8[[#This Row],[test]]&gt;0,"Ada vendor yang menjual produk dengan harga lebih murah","")</f>
        <v>Ada vendor yang menjual produk dengan harga lebih murah</v>
      </c>
    </row>
    <row r="1563" spans="1:12" x14ac:dyDescent="0.25">
      <c r="A1563" s="5">
        <v>989</v>
      </c>
      <c r="B1563" s="5">
        <v>2203</v>
      </c>
      <c r="C1563" s="10">
        <v>44117</v>
      </c>
      <c r="D1563" s="5">
        <v>3</v>
      </c>
      <c r="E1563" s="5">
        <v>382</v>
      </c>
      <c r="F1563" s="40">
        <v>36.970500000000001</v>
      </c>
      <c r="G1563" s="40">
        <v>110.9115</v>
      </c>
      <c r="H1563" t="str">
        <f>VLOOKUP(Table8[[#This Row],[Supplier]],Table37[[Vendor_ID]:[Reputation Test]],12,0)</f>
        <v>B</v>
      </c>
      <c r="I1563">
        <f>VLOOKUP(Table8[[#This Row],[PurchaseOrderID]],Purchase_Order!$A$2:$E$1228,5,0)</f>
        <v>1562</v>
      </c>
      <c r="K1563">
        <f>COUNTIFS(Table37[ProductID],Table8[[#This Row],[ProductID]],Table37[Reputation Test],Table8[[#This Row],[REPUTASI]],Table37[Price],"&lt;"&amp;Table8[[#This Row],[UnitPrice]])</f>
        <v>1</v>
      </c>
      <c r="L1563" s="80" t="str">
        <f>IF(Table8[[#This Row],[test]]&gt;0,"Ada vendor yang menjual produk dengan harga lebih murah","")</f>
        <v>Ada vendor yang menjual produk dengan harga lebih murah</v>
      </c>
    </row>
    <row r="1564" spans="1:12" x14ac:dyDescent="0.25">
      <c r="A1564" s="4">
        <v>989</v>
      </c>
      <c r="B1564" s="4">
        <v>2204</v>
      </c>
      <c r="C1564" s="11">
        <v>44117</v>
      </c>
      <c r="D1564" s="4">
        <v>3</v>
      </c>
      <c r="E1564" s="4">
        <v>383</v>
      </c>
      <c r="F1564" s="41">
        <v>41.244</v>
      </c>
      <c r="G1564" s="41">
        <v>123.732</v>
      </c>
      <c r="H1564" t="str">
        <f>VLOOKUP(Table8[[#This Row],[Supplier]],Table37[[Vendor_ID]:[Reputation Test]],12,0)</f>
        <v>B</v>
      </c>
      <c r="I1564">
        <f>VLOOKUP(Table8[[#This Row],[PurchaseOrderID]],Purchase_Order!$A$2:$E$1228,5,0)</f>
        <v>1562</v>
      </c>
      <c r="K1564">
        <f>COUNTIFS(Table37[ProductID],Table8[[#This Row],[ProductID]],Table37[Reputation Test],Table8[[#This Row],[REPUTASI]],Table37[Price],"&lt;"&amp;Table8[[#This Row],[UnitPrice]])</f>
        <v>1</v>
      </c>
      <c r="L1564" s="80" t="str">
        <f>IF(Table8[[#This Row],[test]]&gt;0,"Ada vendor yang menjual produk dengan harga lebih murah","")</f>
        <v>Ada vendor yang menjual produk dengan harga lebih murah</v>
      </c>
    </row>
    <row r="1565" spans="1:12" x14ac:dyDescent="0.25">
      <c r="A1565" s="5">
        <v>989</v>
      </c>
      <c r="B1565" s="5">
        <v>2205</v>
      </c>
      <c r="C1565" s="10">
        <v>44117</v>
      </c>
      <c r="D1565" s="5">
        <v>3</v>
      </c>
      <c r="E1565" s="5">
        <v>384</v>
      </c>
      <c r="F1565" s="40">
        <v>36.970500000000001</v>
      </c>
      <c r="G1565" s="40">
        <v>110.9115</v>
      </c>
      <c r="H1565" t="str">
        <f>VLOOKUP(Table8[[#This Row],[Supplier]],Table37[[Vendor_ID]:[Reputation Test]],12,0)</f>
        <v>B</v>
      </c>
      <c r="I1565">
        <f>VLOOKUP(Table8[[#This Row],[PurchaseOrderID]],Purchase_Order!$A$2:$E$1228,5,0)</f>
        <v>1562</v>
      </c>
      <c r="K1565">
        <f>COUNTIFS(Table37[ProductID],Table8[[#This Row],[ProductID]],Table37[Reputation Test],Table8[[#This Row],[REPUTASI]],Table37[Price],"&lt;"&amp;Table8[[#This Row],[UnitPrice]])</f>
        <v>1</v>
      </c>
      <c r="L1565" s="80" t="str">
        <f>IF(Table8[[#This Row],[test]]&gt;0,"Ada vendor yang menjual produk dengan harga lebih murah","")</f>
        <v>Ada vendor yang menjual produk dengan harga lebih murah</v>
      </c>
    </row>
    <row r="1566" spans="1:12" x14ac:dyDescent="0.25">
      <c r="A1566" s="4">
        <v>990</v>
      </c>
      <c r="B1566" s="4">
        <v>2206</v>
      </c>
      <c r="C1566" s="11">
        <v>44117</v>
      </c>
      <c r="D1566" s="4">
        <v>3</v>
      </c>
      <c r="E1566" s="4">
        <v>490</v>
      </c>
      <c r="F1566" s="41">
        <v>12.358499999999999</v>
      </c>
      <c r="G1566" s="41">
        <v>37.075499999999998</v>
      </c>
      <c r="H1566" t="str">
        <f>VLOOKUP(Table8[[#This Row],[Supplier]],Table37[[Vendor_ID]:[Reputation Test]],12,0)</f>
        <v>B</v>
      </c>
      <c r="I1566">
        <f>VLOOKUP(Table8[[#This Row],[PurchaseOrderID]],Purchase_Order!$A$2:$E$1228,5,0)</f>
        <v>1662</v>
      </c>
      <c r="K1566">
        <f>COUNTIFS(Table37[ProductID],Table8[[#This Row],[ProductID]],Table37[Reputation Test],Table8[[#This Row],[REPUTASI]],Table37[Price],"&lt;"&amp;Table8[[#This Row],[UnitPrice]])</f>
        <v>1</v>
      </c>
      <c r="L1566" s="80" t="str">
        <f>IF(Table8[[#This Row],[test]]&gt;0,"Ada vendor yang menjual produk dengan harga lebih murah","")</f>
        <v>Ada vendor yang menjual produk dengan harga lebih murah</v>
      </c>
    </row>
    <row r="1567" spans="1:12" x14ac:dyDescent="0.25">
      <c r="A1567" s="5">
        <v>991</v>
      </c>
      <c r="B1567" s="5">
        <v>2207</v>
      </c>
      <c r="C1567" s="10">
        <v>44117</v>
      </c>
      <c r="D1567" s="5">
        <v>550</v>
      </c>
      <c r="E1567" s="5">
        <v>513</v>
      </c>
      <c r="F1567" s="40">
        <v>39.1965</v>
      </c>
      <c r="G1567" s="40">
        <v>21558.075000000001</v>
      </c>
      <c r="H1567" t="str">
        <f>VLOOKUP(Table8[[#This Row],[Supplier]],Table37[[Vendor_ID]:[Reputation Test]],12,0)</f>
        <v>F</v>
      </c>
      <c r="I1567">
        <f>VLOOKUP(Table8[[#This Row],[PurchaseOrderID]],Purchase_Order!$A$2:$E$1228,5,0)</f>
        <v>1682</v>
      </c>
      <c r="K1567">
        <f>COUNTIFS(Table37[ProductID],Table8[[#This Row],[ProductID]],Table37[Reputation Test],Table8[[#This Row],[REPUTASI]],Table37[Price],"&lt;"&amp;Table8[[#This Row],[UnitPrice]])</f>
        <v>1</v>
      </c>
      <c r="L1567" s="80" t="str">
        <f>IF(Table8[[#This Row],[test]]&gt;0,"Ada vendor yang menjual produk dengan harga lebih murah","")</f>
        <v>Ada vendor yang menjual produk dengan harga lebih murah</v>
      </c>
    </row>
    <row r="1568" spans="1:12" x14ac:dyDescent="0.25">
      <c r="A1568" s="4">
        <v>992</v>
      </c>
      <c r="B1568" s="4">
        <v>2208</v>
      </c>
      <c r="C1568" s="11">
        <v>44117</v>
      </c>
      <c r="D1568" s="4">
        <v>3</v>
      </c>
      <c r="E1568" s="4">
        <v>412</v>
      </c>
      <c r="F1568" s="41">
        <v>39.143999999999998</v>
      </c>
      <c r="G1568" s="41">
        <v>117.432</v>
      </c>
      <c r="H1568" t="str">
        <f>VLOOKUP(Table8[[#This Row],[Supplier]],Table37[[Vendor_ID]:[Reputation Test]],12,0)</f>
        <v>A</v>
      </c>
      <c r="I1568">
        <f>VLOOKUP(Table8[[#This Row],[PurchaseOrderID]],Purchase_Order!$A$2:$E$1228,5,0)</f>
        <v>1686</v>
      </c>
      <c r="K1568">
        <f>COUNTIFS(Table37[ProductID],Table8[[#This Row],[ProductID]],Table37[Reputation Test],Table8[[#This Row],[REPUTASI]],Table37[Price],"&lt;"&amp;Table8[[#This Row],[UnitPrice]])</f>
        <v>1</v>
      </c>
      <c r="L1568" s="80" t="str">
        <f>IF(Table8[[#This Row],[test]]&gt;0,"Ada vendor yang menjual produk dengan harga lebih murah","")</f>
        <v>Ada vendor yang menjual produk dengan harga lebih murah</v>
      </c>
    </row>
    <row r="1569" spans="1:12" x14ac:dyDescent="0.25">
      <c r="A1569" s="5">
        <v>992</v>
      </c>
      <c r="B1569" s="5">
        <v>2209</v>
      </c>
      <c r="C1569" s="10">
        <v>44117</v>
      </c>
      <c r="D1569" s="5">
        <v>3</v>
      </c>
      <c r="E1569" s="5">
        <v>413</v>
      </c>
      <c r="F1569" s="40">
        <v>47.575499999999998</v>
      </c>
      <c r="G1569" s="40">
        <v>142.72649999999999</v>
      </c>
      <c r="H1569" t="str">
        <f>VLOOKUP(Table8[[#This Row],[Supplier]],Table37[[Vendor_ID]:[Reputation Test]],12,0)</f>
        <v>A</v>
      </c>
      <c r="I1569">
        <f>VLOOKUP(Table8[[#This Row],[PurchaseOrderID]],Purchase_Order!$A$2:$E$1228,5,0)</f>
        <v>1686</v>
      </c>
      <c r="K1569">
        <f>COUNTIFS(Table37[ProductID],Table8[[#This Row],[ProductID]],Table37[Reputation Test],Table8[[#This Row],[REPUTASI]],Table37[Price],"&lt;"&amp;Table8[[#This Row],[UnitPrice]])</f>
        <v>1</v>
      </c>
      <c r="L1569" s="80" t="str">
        <f>IF(Table8[[#This Row],[test]]&gt;0,"Ada vendor yang menjual produk dengan harga lebih murah","")</f>
        <v>Ada vendor yang menjual produk dengan harga lebih murah</v>
      </c>
    </row>
    <row r="1570" spans="1:12" x14ac:dyDescent="0.25">
      <c r="A1570" s="4">
        <v>993</v>
      </c>
      <c r="B1570" s="4">
        <v>2210</v>
      </c>
      <c r="C1570" s="11">
        <v>44118</v>
      </c>
      <c r="D1570" s="4">
        <v>550</v>
      </c>
      <c r="E1570" s="4">
        <v>933</v>
      </c>
      <c r="F1570" s="41">
        <v>43.984499999999997</v>
      </c>
      <c r="G1570" s="41">
        <v>24191.474999999999</v>
      </c>
      <c r="H1570" t="str">
        <f>VLOOKUP(Table8[[#This Row],[Supplier]],Table37[[Vendor_ID]:[Reputation Test]],12,0)</f>
        <v>F</v>
      </c>
      <c r="I1570">
        <f>VLOOKUP(Table8[[#This Row],[PurchaseOrderID]],Purchase_Order!$A$2:$E$1228,5,0)</f>
        <v>1684</v>
      </c>
      <c r="K1570">
        <f>COUNTIFS(Table37[ProductID],Table8[[#This Row],[ProductID]],Table37[Reputation Test],Table8[[#This Row],[REPUTASI]],Table37[Price],"&lt;"&amp;Table8[[#This Row],[UnitPrice]])</f>
        <v>2</v>
      </c>
      <c r="L1570" s="80" t="str">
        <f>IF(Table8[[#This Row],[test]]&gt;0,"Ada vendor yang menjual produk dengan harga lebih murah","")</f>
        <v>Ada vendor yang menjual produk dengan harga lebih murah</v>
      </c>
    </row>
    <row r="1571" spans="1:12" x14ac:dyDescent="0.25">
      <c r="A1571" s="5">
        <v>993</v>
      </c>
      <c r="B1571" s="5">
        <v>2211</v>
      </c>
      <c r="C1571" s="10">
        <v>44118</v>
      </c>
      <c r="D1571" s="5">
        <v>550</v>
      </c>
      <c r="E1571" s="5">
        <v>934</v>
      </c>
      <c r="F1571" s="40">
        <v>38.146500000000003</v>
      </c>
      <c r="G1571" s="40">
        <v>20980.575000000001</v>
      </c>
      <c r="H1571" t="str">
        <f>VLOOKUP(Table8[[#This Row],[Supplier]],Table37[[Vendor_ID]:[Reputation Test]],12,0)</f>
        <v>F</v>
      </c>
      <c r="I1571">
        <f>VLOOKUP(Table8[[#This Row],[PurchaseOrderID]],Purchase_Order!$A$2:$E$1228,5,0)</f>
        <v>1684</v>
      </c>
      <c r="K1571">
        <f>COUNTIFS(Table37[ProductID],Table8[[#This Row],[ProductID]],Table37[Reputation Test],Table8[[#This Row],[REPUTASI]],Table37[Price],"&lt;"&amp;Table8[[#This Row],[UnitPrice]])</f>
        <v>2</v>
      </c>
      <c r="L1571" s="80" t="str">
        <f>IF(Table8[[#This Row],[test]]&gt;0,"Ada vendor yang menjual produk dengan harga lebih murah","")</f>
        <v>Ada vendor yang menjual produk dengan harga lebih murah</v>
      </c>
    </row>
    <row r="1572" spans="1:12" x14ac:dyDescent="0.25">
      <c r="A1572" s="4">
        <v>994</v>
      </c>
      <c r="B1572" s="4">
        <v>2212</v>
      </c>
      <c r="C1572" s="11">
        <v>44118</v>
      </c>
      <c r="D1572" s="4">
        <v>3</v>
      </c>
      <c r="E1572" s="4">
        <v>428</v>
      </c>
      <c r="F1572" s="41">
        <v>43.480499999999999</v>
      </c>
      <c r="G1572" s="41">
        <v>130.44149999999999</v>
      </c>
      <c r="H1572" t="str">
        <f>VLOOKUP(Table8[[#This Row],[Supplier]],Table37[[Vendor_ID]:[Reputation Test]],12,0)</f>
        <v>B</v>
      </c>
      <c r="I1572">
        <f>VLOOKUP(Table8[[#This Row],[PurchaseOrderID]],Purchase_Order!$A$2:$E$1228,5,0)</f>
        <v>1534</v>
      </c>
      <c r="K1572">
        <f>COUNTIFS(Table37[ProductID],Table8[[#This Row],[ProductID]],Table37[Reputation Test],Table8[[#This Row],[REPUTASI]],Table37[Price],"&lt;"&amp;Table8[[#This Row],[UnitPrice]])</f>
        <v>3</v>
      </c>
      <c r="L1572" s="80" t="str">
        <f>IF(Table8[[#This Row],[test]]&gt;0,"Ada vendor yang menjual produk dengan harga lebih murah","")</f>
        <v>Ada vendor yang menjual produk dengan harga lebih murah</v>
      </c>
    </row>
    <row r="1573" spans="1:12" x14ac:dyDescent="0.25">
      <c r="A1573" s="5">
        <v>994</v>
      </c>
      <c r="B1573" s="5">
        <v>2213</v>
      </c>
      <c r="C1573" s="10">
        <v>44118</v>
      </c>
      <c r="D1573" s="5">
        <v>3</v>
      </c>
      <c r="E1573" s="5">
        <v>429</v>
      </c>
      <c r="F1573" s="40">
        <v>41.380499999999998</v>
      </c>
      <c r="G1573" s="40">
        <v>124.14149999999999</v>
      </c>
      <c r="H1573" t="str">
        <f>VLOOKUP(Table8[[#This Row],[Supplier]],Table37[[Vendor_ID]:[Reputation Test]],12,0)</f>
        <v>B</v>
      </c>
      <c r="I1573">
        <f>VLOOKUP(Table8[[#This Row],[PurchaseOrderID]],Purchase_Order!$A$2:$E$1228,5,0)</f>
        <v>1534</v>
      </c>
      <c r="K1573">
        <f>COUNTIFS(Table37[ProductID],Table8[[#This Row],[ProductID]],Table37[Reputation Test],Table8[[#This Row],[REPUTASI]],Table37[Price],"&lt;"&amp;Table8[[#This Row],[UnitPrice]])</f>
        <v>3</v>
      </c>
      <c r="L1573" s="80" t="str">
        <f>IF(Table8[[#This Row],[test]]&gt;0,"Ada vendor yang menjual produk dengan harga lebih murah","")</f>
        <v>Ada vendor yang menjual produk dengan harga lebih murah</v>
      </c>
    </row>
    <row r="1574" spans="1:12" x14ac:dyDescent="0.25">
      <c r="A1574" s="4">
        <v>995</v>
      </c>
      <c r="B1574" s="4">
        <v>2214</v>
      </c>
      <c r="C1574" s="11">
        <v>44118</v>
      </c>
      <c r="D1574" s="4">
        <v>3</v>
      </c>
      <c r="E1574" s="4">
        <v>347</v>
      </c>
      <c r="F1574" s="41">
        <v>43.375500000000002</v>
      </c>
      <c r="G1574" s="41">
        <v>130.12649999999999</v>
      </c>
      <c r="H1574" t="str">
        <f>VLOOKUP(Table8[[#This Row],[Supplier]],Table37[[Vendor_ID]:[Reputation Test]],12,0)</f>
        <v>A</v>
      </c>
      <c r="I1574">
        <f>VLOOKUP(Table8[[#This Row],[PurchaseOrderID]],Purchase_Order!$A$2:$E$1228,5,0)</f>
        <v>1614</v>
      </c>
      <c r="K1574">
        <f>COUNTIFS(Table37[ProductID],Table8[[#This Row],[ProductID]],Table37[Reputation Test],Table8[[#This Row],[REPUTASI]],Table37[Price],"&lt;"&amp;Table8[[#This Row],[UnitPrice]])</f>
        <v>3</v>
      </c>
      <c r="L1574" s="80" t="str">
        <f>IF(Table8[[#This Row],[test]]&gt;0,"Ada vendor yang menjual produk dengan harga lebih murah","")</f>
        <v>Ada vendor yang menjual produk dengan harga lebih murah</v>
      </c>
    </row>
    <row r="1575" spans="1:12" x14ac:dyDescent="0.25">
      <c r="A1575" s="5">
        <v>995</v>
      </c>
      <c r="B1575" s="5">
        <v>2215</v>
      </c>
      <c r="C1575" s="10">
        <v>44118</v>
      </c>
      <c r="D1575" s="5">
        <v>3</v>
      </c>
      <c r="E1575" s="5">
        <v>348</v>
      </c>
      <c r="F1575" s="40">
        <v>41.275500000000001</v>
      </c>
      <c r="G1575" s="40">
        <v>123.8265</v>
      </c>
      <c r="H1575" t="str">
        <f>VLOOKUP(Table8[[#This Row],[Supplier]],Table37[[Vendor_ID]:[Reputation Test]],12,0)</f>
        <v>A</v>
      </c>
      <c r="I1575">
        <f>VLOOKUP(Table8[[#This Row],[PurchaseOrderID]],Purchase_Order!$A$2:$E$1228,5,0)</f>
        <v>1614</v>
      </c>
      <c r="K1575">
        <f>COUNTIFS(Table37[ProductID],Table8[[#This Row],[ProductID]],Table37[Reputation Test],Table8[[#This Row],[REPUTASI]],Table37[Price],"&lt;"&amp;Table8[[#This Row],[UnitPrice]])</f>
        <v>3</v>
      </c>
      <c r="L1575" s="80" t="str">
        <f>IF(Table8[[#This Row],[test]]&gt;0,"Ada vendor yang menjual produk dengan harga lebih murah","")</f>
        <v>Ada vendor yang menjual produk dengan harga lebih murah</v>
      </c>
    </row>
    <row r="1576" spans="1:12" x14ac:dyDescent="0.25">
      <c r="A1576" s="4">
        <v>995</v>
      </c>
      <c r="B1576" s="4">
        <v>2216</v>
      </c>
      <c r="C1576" s="11">
        <v>44118</v>
      </c>
      <c r="D1576" s="4">
        <v>3</v>
      </c>
      <c r="E1576" s="4">
        <v>349</v>
      </c>
      <c r="F1576" s="41">
        <v>45.548999999999999</v>
      </c>
      <c r="G1576" s="41">
        <v>136.64699999999999</v>
      </c>
      <c r="H1576" t="str">
        <f>VLOOKUP(Table8[[#This Row],[Supplier]],Table37[[Vendor_ID]:[Reputation Test]],12,0)</f>
        <v>A</v>
      </c>
      <c r="I1576">
        <f>VLOOKUP(Table8[[#This Row],[PurchaseOrderID]],Purchase_Order!$A$2:$E$1228,5,0)</f>
        <v>1614</v>
      </c>
      <c r="K1576">
        <f>COUNTIFS(Table37[ProductID],Table8[[#This Row],[ProductID]],Table37[Reputation Test],Table8[[#This Row],[REPUTASI]],Table37[Price],"&lt;"&amp;Table8[[#This Row],[UnitPrice]])</f>
        <v>3</v>
      </c>
      <c r="L1576" s="80" t="str">
        <f>IF(Table8[[#This Row],[test]]&gt;0,"Ada vendor yang menjual produk dengan harga lebih murah","")</f>
        <v>Ada vendor yang menjual produk dengan harga lebih murah</v>
      </c>
    </row>
    <row r="1577" spans="1:12" x14ac:dyDescent="0.25">
      <c r="A1577" s="5">
        <v>996</v>
      </c>
      <c r="B1577" s="5">
        <v>2217</v>
      </c>
      <c r="C1577" s="10">
        <v>44118</v>
      </c>
      <c r="D1577" s="5">
        <v>550</v>
      </c>
      <c r="E1577" s="5">
        <v>931</v>
      </c>
      <c r="F1577" s="40">
        <v>34.345500000000001</v>
      </c>
      <c r="G1577" s="40">
        <v>18890.025000000001</v>
      </c>
      <c r="H1577" t="str">
        <f>VLOOKUP(Table8[[#This Row],[Supplier]],Table37[[Vendor_ID]:[Reputation Test]],12,0)</f>
        <v>F</v>
      </c>
      <c r="I1577">
        <f>VLOOKUP(Table8[[#This Row],[PurchaseOrderID]],Purchase_Order!$A$2:$E$1228,5,0)</f>
        <v>1588</v>
      </c>
      <c r="K1577">
        <f>COUNTIFS(Table37[ProductID],Table8[[#This Row],[ProductID]],Table37[Reputation Test],Table8[[#This Row],[REPUTASI]],Table37[Price],"&lt;"&amp;Table8[[#This Row],[UnitPrice]])</f>
        <v>2</v>
      </c>
      <c r="L1577" s="80" t="str">
        <f>IF(Table8[[#This Row],[test]]&gt;0,"Ada vendor yang menjual produk dengan harga lebih murah","")</f>
        <v>Ada vendor yang menjual produk dengan harga lebih murah</v>
      </c>
    </row>
    <row r="1578" spans="1:12" x14ac:dyDescent="0.25">
      <c r="A1578" s="4">
        <v>996</v>
      </c>
      <c r="B1578" s="4">
        <v>2218</v>
      </c>
      <c r="C1578" s="11">
        <v>44118</v>
      </c>
      <c r="D1578" s="4">
        <v>550</v>
      </c>
      <c r="E1578" s="4">
        <v>932</v>
      </c>
      <c r="F1578" s="41">
        <v>39.238500000000002</v>
      </c>
      <c r="G1578" s="41">
        <v>21581.174999999999</v>
      </c>
      <c r="H1578" t="str">
        <f>VLOOKUP(Table8[[#This Row],[Supplier]],Table37[[Vendor_ID]:[Reputation Test]],12,0)</f>
        <v>F</v>
      </c>
      <c r="I1578">
        <f>VLOOKUP(Table8[[#This Row],[PurchaseOrderID]],Purchase_Order!$A$2:$E$1228,5,0)</f>
        <v>1588</v>
      </c>
      <c r="K1578">
        <f>COUNTIFS(Table37[ProductID],Table8[[#This Row],[ProductID]],Table37[Reputation Test],Table8[[#This Row],[REPUTASI]],Table37[Price],"&lt;"&amp;Table8[[#This Row],[UnitPrice]])</f>
        <v>2</v>
      </c>
      <c r="L1578" s="80" t="str">
        <f>IF(Table8[[#This Row],[test]]&gt;0,"Ada vendor yang menjual produk dengan harga lebih murah","")</f>
        <v>Ada vendor yang menjual produk dengan harga lebih murah</v>
      </c>
    </row>
    <row r="1579" spans="1:12" x14ac:dyDescent="0.25">
      <c r="A1579" s="5">
        <v>997</v>
      </c>
      <c r="B1579" s="5">
        <v>2219</v>
      </c>
      <c r="C1579" s="10">
        <v>44124</v>
      </c>
      <c r="D1579" s="5">
        <v>3</v>
      </c>
      <c r="E1579" s="5">
        <v>347</v>
      </c>
      <c r="F1579" s="40">
        <v>43.270499999999998</v>
      </c>
      <c r="G1579" s="40">
        <v>129.8115</v>
      </c>
      <c r="H1579" t="str">
        <f>VLOOKUP(Table8[[#This Row],[Supplier]],Table37[[Vendor_ID]:[Reputation Test]],12,0)</f>
        <v>A</v>
      </c>
      <c r="I1579">
        <f>VLOOKUP(Table8[[#This Row],[PurchaseOrderID]],Purchase_Order!$A$2:$E$1228,5,0)</f>
        <v>1622</v>
      </c>
      <c r="K1579">
        <f>COUNTIFS(Table37[ProductID],Table8[[#This Row],[ProductID]],Table37[Reputation Test],Table8[[#This Row],[REPUTASI]],Table37[Price],"&lt;"&amp;Table8[[#This Row],[UnitPrice]])</f>
        <v>3</v>
      </c>
      <c r="L1579" s="80" t="str">
        <f>IF(Table8[[#This Row],[test]]&gt;0,"Ada vendor yang menjual produk dengan harga lebih murah","")</f>
        <v>Ada vendor yang menjual produk dengan harga lebih murah</v>
      </c>
    </row>
    <row r="1580" spans="1:12" x14ac:dyDescent="0.25">
      <c r="A1580" s="4">
        <v>997</v>
      </c>
      <c r="B1580" s="4">
        <v>2220</v>
      </c>
      <c r="C1580" s="11">
        <v>44124</v>
      </c>
      <c r="D1580" s="4">
        <v>3</v>
      </c>
      <c r="E1580" s="4">
        <v>348</v>
      </c>
      <c r="F1580" s="41">
        <v>41.170499999999997</v>
      </c>
      <c r="G1580" s="41">
        <v>123.5115</v>
      </c>
      <c r="H1580" t="str">
        <f>VLOOKUP(Table8[[#This Row],[Supplier]],Table37[[Vendor_ID]:[Reputation Test]],12,0)</f>
        <v>A</v>
      </c>
      <c r="I1580">
        <f>VLOOKUP(Table8[[#This Row],[PurchaseOrderID]],Purchase_Order!$A$2:$E$1228,5,0)</f>
        <v>1622</v>
      </c>
      <c r="K1580">
        <f>COUNTIFS(Table37[ProductID],Table8[[#This Row],[ProductID]],Table37[Reputation Test],Table8[[#This Row],[REPUTASI]],Table37[Price],"&lt;"&amp;Table8[[#This Row],[UnitPrice]])</f>
        <v>3</v>
      </c>
      <c r="L1580" s="80" t="str">
        <f>IF(Table8[[#This Row],[test]]&gt;0,"Ada vendor yang menjual produk dengan harga lebih murah","")</f>
        <v>Ada vendor yang menjual produk dengan harga lebih murah</v>
      </c>
    </row>
    <row r="1581" spans="1:12" x14ac:dyDescent="0.25">
      <c r="A1581" s="5">
        <v>997</v>
      </c>
      <c r="B1581" s="5">
        <v>2221</v>
      </c>
      <c r="C1581" s="10">
        <v>44124</v>
      </c>
      <c r="D1581" s="5">
        <v>3</v>
      </c>
      <c r="E1581" s="5">
        <v>349</v>
      </c>
      <c r="F1581" s="40">
        <v>45.444000000000003</v>
      </c>
      <c r="G1581" s="40">
        <v>136.33199999999999</v>
      </c>
      <c r="H1581" t="str">
        <f>VLOOKUP(Table8[[#This Row],[Supplier]],Table37[[Vendor_ID]:[Reputation Test]],12,0)</f>
        <v>A</v>
      </c>
      <c r="I1581">
        <f>VLOOKUP(Table8[[#This Row],[PurchaseOrderID]],Purchase_Order!$A$2:$E$1228,5,0)</f>
        <v>1622</v>
      </c>
      <c r="K1581">
        <f>COUNTIFS(Table37[ProductID],Table8[[#This Row],[ProductID]],Table37[Reputation Test],Table8[[#This Row],[REPUTASI]],Table37[Price],"&lt;"&amp;Table8[[#This Row],[UnitPrice]])</f>
        <v>3</v>
      </c>
      <c r="L1581" s="80" t="str">
        <f>IF(Table8[[#This Row],[test]]&gt;0,"Ada vendor yang menjual produk dengan harga lebih murah","")</f>
        <v>Ada vendor yang menjual produk dengan harga lebih murah</v>
      </c>
    </row>
    <row r="1582" spans="1:12" x14ac:dyDescent="0.25">
      <c r="A1582" s="4">
        <v>998</v>
      </c>
      <c r="B1582" s="4">
        <v>2222</v>
      </c>
      <c r="C1582" s="11">
        <v>44124</v>
      </c>
      <c r="D1582" s="4">
        <v>550</v>
      </c>
      <c r="E1582" s="4">
        <v>928</v>
      </c>
      <c r="F1582" s="41">
        <v>32.770499999999998</v>
      </c>
      <c r="G1582" s="41">
        <v>18023.775000000001</v>
      </c>
      <c r="H1582" t="str">
        <f>VLOOKUP(Table8[[#This Row],[Supplier]],Table37[[Vendor_ID]:[Reputation Test]],12,0)</f>
        <v>F</v>
      </c>
      <c r="I1582">
        <f>VLOOKUP(Table8[[#This Row],[PurchaseOrderID]],Purchase_Order!$A$2:$E$1228,5,0)</f>
        <v>1632</v>
      </c>
      <c r="K1582">
        <f>COUNTIFS(Table37[ProductID],Table8[[#This Row],[ProductID]],Table37[Reputation Test],Table8[[#This Row],[REPUTASI]],Table37[Price],"&lt;"&amp;Table8[[#This Row],[UnitPrice]])</f>
        <v>2</v>
      </c>
      <c r="L1582" s="80" t="str">
        <f>IF(Table8[[#This Row],[test]]&gt;0,"Ada vendor yang menjual produk dengan harga lebih murah","")</f>
        <v>Ada vendor yang menjual produk dengan harga lebih murah</v>
      </c>
    </row>
    <row r="1583" spans="1:12" x14ac:dyDescent="0.25">
      <c r="A1583" s="5">
        <v>998</v>
      </c>
      <c r="B1583" s="5">
        <v>2223</v>
      </c>
      <c r="C1583" s="10">
        <v>44124</v>
      </c>
      <c r="D1583" s="5">
        <v>550</v>
      </c>
      <c r="E1583" s="5">
        <v>929</v>
      </c>
      <c r="F1583" s="40">
        <v>37.085999999999999</v>
      </c>
      <c r="G1583" s="40">
        <v>20397.3</v>
      </c>
      <c r="H1583" t="str">
        <f>VLOOKUP(Table8[[#This Row],[Supplier]],Table37[[Vendor_ID]:[Reputation Test]],12,0)</f>
        <v>F</v>
      </c>
      <c r="I1583">
        <f>VLOOKUP(Table8[[#This Row],[PurchaseOrderID]],Purchase_Order!$A$2:$E$1228,5,0)</f>
        <v>1632</v>
      </c>
      <c r="K1583">
        <f>COUNTIFS(Table37[ProductID],Table8[[#This Row],[ProductID]],Table37[Reputation Test],Table8[[#This Row],[REPUTASI]],Table37[Price],"&lt;"&amp;Table8[[#This Row],[UnitPrice]])</f>
        <v>2</v>
      </c>
      <c r="L1583" s="80" t="str">
        <f>IF(Table8[[#This Row],[test]]&gt;0,"Ada vendor yang menjual produk dengan harga lebih murah","")</f>
        <v>Ada vendor yang menjual produk dengan harga lebih murah</v>
      </c>
    </row>
    <row r="1584" spans="1:12" x14ac:dyDescent="0.25">
      <c r="A1584" s="4">
        <v>998</v>
      </c>
      <c r="B1584" s="4">
        <v>2224</v>
      </c>
      <c r="C1584" s="11">
        <v>44124</v>
      </c>
      <c r="D1584" s="4">
        <v>550</v>
      </c>
      <c r="E1584" s="4">
        <v>930</v>
      </c>
      <c r="F1584" s="41">
        <v>43.039499999999997</v>
      </c>
      <c r="G1584" s="41">
        <v>23671.724999999999</v>
      </c>
      <c r="H1584" t="str">
        <f>VLOOKUP(Table8[[#This Row],[Supplier]],Table37[[Vendor_ID]:[Reputation Test]],12,0)</f>
        <v>F</v>
      </c>
      <c r="I1584">
        <f>VLOOKUP(Table8[[#This Row],[PurchaseOrderID]],Purchase_Order!$A$2:$E$1228,5,0)</f>
        <v>1632</v>
      </c>
      <c r="K1584">
        <f>COUNTIFS(Table37[ProductID],Table8[[#This Row],[ProductID]],Table37[Reputation Test],Table8[[#This Row],[REPUTASI]],Table37[Price],"&lt;"&amp;Table8[[#This Row],[UnitPrice]])</f>
        <v>1</v>
      </c>
      <c r="L1584" s="80" t="str">
        <f>IF(Table8[[#This Row],[test]]&gt;0,"Ada vendor yang menjual produk dengan harga lebih murah","")</f>
        <v>Ada vendor yang menjual produk dengan harga lebih murah</v>
      </c>
    </row>
    <row r="1585" spans="1:12" x14ac:dyDescent="0.25">
      <c r="A1585" s="5">
        <v>999</v>
      </c>
      <c r="B1585" s="5">
        <v>2225</v>
      </c>
      <c r="C1585" s="10">
        <v>44124</v>
      </c>
      <c r="D1585" s="5">
        <v>550</v>
      </c>
      <c r="E1585" s="5">
        <v>332</v>
      </c>
      <c r="F1585" s="40">
        <v>10.815</v>
      </c>
      <c r="G1585" s="40">
        <v>5948.25</v>
      </c>
      <c r="H1585" t="str">
        <f>VLOOKUP(Table8[[#This Row],[Supplier]],Table37[[Vendor_ID]:[Reputation Test]],12,0)</f>
        <v>F</v>
      </c>
      <c r="I1585">
        <f>VLOOKUP(Table8[[#This Row],[PurchaseOrderID]],Purchase_Order!$A$2:$E$1228,5,0)</f>
        <v>1608</v>
      </c>
      <c r="K1585">
        <f>COUNTIFS(Table37[ProductID],Table8[[#This Row],[ProductID]],Table37[Reputation Test],Table8[[#This Row],[REPUTASI]],Table37[Price],"&lt;"&amp;Table8[[#This Row],[UnitPrice]])</f>
        <v>1</v>
      </c>
      <c r="L1585" s="80" t="str">
        <f>IF(Table8[[#This Row],[test]]&gt;0,"Ada vendor yang menjual produk dengan harga lebih murah","")</f>
        <v>Ada vendor yang menjual produk dengan harga lebih murah</v>
      </c>
    </row>
    <row r="1586" spans="1:12" x14ac:dyDescent="0.25">
      <c r="A1586" s="4">
        <v>1000</v>
      </c>
      <c r="B1586" s="4">
        <v>2226</v>
      </c>
      <c r="C1586" s="11">
        <v>44124</v>
      </c>
      <c r="D1586" s="4">
        <v>550</v>
      </c>
      <c r="E1586" s="4">
        <v>948</v>
      </c>
      <c r="F1586" s="41">
        <v>82.834500000000006</v>
      </c>
      <c r="G1586" s="41">
        <v>45558.974999999999</v>
      </c>
      <c r="H1586" t="str">
        <f>VLOOKUP(Table8[[#This Row],[Supplier]],Table37[[Vendor_ID]:[Reputation Test]],12,0)</f>
        <v>F</v>
      </c>
      <c r="I1586">
        <f>VLOOKUP(Table8[[#This Row],[PurchaseOrderID]],Purchase_Order!$A$2:$E$1228,5,0)</f>
        <v>1576</v>
      </c>
      <c r="K1586">
        <f>COUNTIFS(Table37[ProductID],Table8[[#This Row],[ProductID]],Table37[Reputation Test],Table8[[#This Row],[REPUTASI]],Table37[Price],"&lt;"&amp;Table8[[#This Row],[UnitPrice]])</f>
        <v>1</v>
      </c>
      <c r="L1586" s="80" t="str">
        <f>IF(Table8[[#This Row],[test]]&gt;0,"Ada vendor yang menjual produk dengan harga lebih murah","")</f>
        <v>Ada vendor yang menjual produk dengan harga lebih murah</v>
      </c>
    </row>
    <row r="1587" spans="1:12" x14ac:dyDescent="0.25">
      <c r="A1587" s="5">
        <v>1000</v>
      </c>
      <c r="B1587" s="5">
        <v>2227</v>
      </c>
      <c r="C1587" s="10">
        <v>44124</v>
      </c>
      <c r="D1587" s="5">
        <v>550</v>
      </c>
      <c r="E1587" s="5">
        <v>907</v>
      </c>
      <c r="F1587" s="40">
        <v>82.834500000000006</v>
      </c>
      <c r="G1587" s="40">
        <v>45558.974999999999</v>
      </c>
      <c r="H1587" t="str">
        <f>VLOOKUP(Table8[[#This Row],[Supplier]],Table37[[Vendor_ID]:[Reputation Test]],12,0)</f>
        <v>F</v>
      </c>
      <c r="I1587">
        <f>VLOOKUP(Table8[[#This Row],[PurchaseOrderID]],Purchase_Order!$A$2:$E$1228,5,0)</f>
        <v>1576</v>
      </c>
      <c r="K1587">
        <f>COUNTIFS(Table37[ProductID],Table8[[#This Row],[ProductID]],Table37[Reputation Test],Table8[[#This Row],[REPUTASI]],Table37[Price],"&lt;"&amp;Table8[[#This Row],[UnitPrice]])</f>
        <v>1</v>
      </c>
      <c r="L1587" s="80" t="str">
        <f>IF(Table8[[#This Row],[test]]&gt;0,"Ada vendor yang menjual produk dengan harga lebih murah","")</f>
        <v>Ada vendor yang menjual produk dengan harga lebih murah</v>
      </c>
    </row>
    <row r="1588" spans="1:12" x14ac:dyDescent="0.25">
      <c r="A1588" s="4">
        <v>1001</v>
      </c>
      <c r="B1588" s="4">
        <v>2228</v>
      </c>
      <c r="C1588" s="11">
        <v>44124</v>
      </c>
      <c r="D1588" s="4">
        <v>1250</v>
      </c>
      <c r="E1588" s="4">
        <v>325</v>
      </c>
      <c r="F1588" s="41">
        <v>0.21</v>
      </c>
      <c r="G1588" s="41">
        <v>262.5</v>
      </c>
      <c r="H1588" t="str">
        <f>VLOOKUP(Table8[[#This Row],[Supplier]],Table37[[Vendor_ID]:[Reputation Test]],12,0)</f>
        <v>F</v>
      </c>
      <c r="I1588">
        <f>VLOOKUP(Table8[[#This Row],[PurchaseOrderID]],Purchase_Order!$A$2:$E$1228,5,0)</f>
        <v>1590</v>
      </c>
      <c r="K1588">
        <f>COUNTIFS(Table37[ProductID],Table8[[#This Row],[ProductID]],Table37[Reputation Test],Table8[[#This Row],[REPUTASI]],Table37[Price],"&lt;"&amp;Table8[[#This Row],[UnitPrice]])</f>
        <v>1</v>
      </c>
      <c r="L1588" s="80" t="str">
        <f>IF(Table8[[#This Row],[test]]&gt;0,"Ada vendor yang menjual produk dengan harga lebih murah","")</f>
        <v>Ada vendor yang menjual produk dengan harga lebih murah</v>
      </c>
    </row>
    <row r="1589" spans="1:12" x14ac:dyDescent="0.25">
      <c r="A1589" s="5">
        <v>1001</v>
      </c>
      <c r="B1589" s="5">
        <v>2229</v>
      </c>
      <c r="C1589" s="10">
        <v>44124</v>
      </c>
      <c r="D1589" s="5">
        <v>1250</v>
      </c>
      <c r="E1589" s="5">
        <v>326</v>
      </c>
      <c r="F1589" s="40">
        <v>0.21</v>
      </c>
      <c r="G1589" s="40">
        <v>262.5</v>
      </c>
      <c r="H1589" t="str">
        <f>VLOOKUP(Table8[[#This Row],[Supplier]],Table37[[Vendor_ID]:[Reputation Test]],12,0)</f>
        <v>F</v>
      </c>
      <c r="I1589">
        <f>VLOOKUP(Table8[[#This Row],[PurchaseOrderID]],Purchase_Order!$A$2:$E$1228,5,0)</f>
        <v>1590</v>
      </c>
      <c r="K1589">
        <f>COUNTIFS(Table37[ProductID],Table8[[#This Row],[ProductID]],Table37[Reputation Test],Table8[[#This Row],[REPUTASI]],Table37[Price],"&lt;"&amp;Table8[[#This Row],[UnitPrice]])</f>
        <v>1</v>
      </c>
      <c r="L1589" s="80" t="str">
        <f>IF(Table8[[#This Row],[test]]&gt;0,"Ada vendor yang menjual produk dengan harga lebih murah","")</f>
        <v>Ada vendor yang menjual produk dengan harga lebih murah</v>
      </c>
    </row>
    <row r="1590" spans="1:12" x14ac:dyDescent="0.25">
      <c r="A1590" s="4">
        <v>1002</v>
      </c>
      <c r="B1590" s="4">
        <v>2230</v>
      </c>
      <c r="C1590" s="11">
        <v>44124</v>
      </c>
      <c r="D1590" s="4">
        <v>3</v>
      </c>
      <c r="E1590" s="4">
        <v>320</v>
      </c>
      <c r="F1590" s="41">
        <v>49.643999999999998</v>
      </c>
      <c r="G1590" s="41">
        <v>148.93199999999999</v>
      </c>
      <c r="H1590" t="str">
        <f>VLOOKUP(Table8[[#This Row],[Supplier]],Table37[[Vendor_ID]:[Reputation Test]],12,0)</f>
        <v>B</v>
      </c>
      <c r="I1590">
        <f>VLOOKUP(Table8[[#This Row],[PurchaseOrderID]],Purchase_Order!$A$2:$E$1228,5,0)</f>
        <v>1514</v>
      </c>
      <c r="K1590">
        <f>COUNTIFS(Table37[ProductID],Table8[[#This Row],[ProductID]],Table37[Reputation Test],Table8[[#This Row],[REPUTASI]],Table37[Price],"&lt;"&amp;Table8[[#This Row],[UnitPrice]])</f>
        <v>2</v>
      </c>
      <c r="L1590" s="80" t="str">
        <f>IF(Table8[[#This Row],[test]]&gt;0,"Ada vendor yang menjual produk dengan harga lebih murah","")</f>
        <v>Ada vendor yang menjual produk dengan harga lebih murah</v>
      </c>
    </row>
    <row r="1591" spans="1:12" x14ac:dyDescent="0.25">
      <c r="A1591" s="5">
        <v>1002</v>
      </c>
      <c r="B1591" s="5">
        <v>2231</v>
      </c>
      <c r="C1591" s="10">
        <v>44124</v>
      </c>
      <c r="D1591" s="5">
        <v>3</v>
      </c>
      <c r="E1591" s="5">
        <v>321</v>
      </c>
      <c r="F1591" s="40">
        <v>44.320500000000003</v>
      </c>
      <c r="G1591" s="40">
        <v>132.9615</v>
      </c>
      <c r="H1591" t="str">
        <f>VLOOKUP(Table8[[#This Row],[Supplier]],Table37[[Vendor_ID]:[Reputation Test]],12,0)</f>
        <v>B</v>
      </c>
      <c r="I1591">
        <f>VLOOKUP(Table8[[#This Row],[PurchaseOrderID]],Purchase_Order!$A$2:$E$1228,5,0)</f>
        <v>1514</v>
      </c>
      <c r="K1591">
        <f>COUNTIFS(Table37[ProductID],Table8[[#This Row],[ProductID]],Table37[Reputation Test],Table8[[#This Row],[REPUTASI]],Table37[Price],"&lt;"&amp;Table8[[#This Row],[UnitPrice]])</f>
        <v>2</v>
      </c>
      <c r="L1591" s="80" t="str">
        <f>IF(Table8[[#This Row],[test]]&gt;0,"Ada vendor yang menjual produk dengan harga lebih murah","")</f>
        <v>Ada vendor yang menjual produk dengan harga lebih murah</v>
      </c>
    </row>
    <row r="1592" spans="1:12" x14ac:dyDescent="0.25">
      <c r="A1592" s="4">
        <v>1003</v>
      </c>
      <c r="B1592" s="4">
        <v>2232</v>
      </c>
      <c r="C1592" s="11">
        <v>44124</v>
      </c>
      <c r="D1592" s="4">
        <v>550</v>
      </c>
      <c r="E1592" s="4">
        <v>930</v>
      </c>
      <c r="F1592" s="41">
        <v>42.514499999999998</v>
      </c>
      <c r="G1592" s="41">
        <v>23382.974999999999</v>
      </c>
      <c r="H1592" t="str">
        <f>VLOOKUP(Table8[[#This Row],[Supplier]],Table37[[Vendor_ID]:[Reputation Test]],12,0)</f>
        <v>B</v>
      </c>
      <c r="I1592">
        <f>VLOOKUP(Table8[[#This Row],[PurchaseOrderID]],Purchase_Order!$A$2:$E$1228,5,0)</f>
        <v>1498</v>
      </c>
      <c r="K1592">
        <f>COUNTIFS(Table37[ProductID],Table8[[#This Row],[ProductID]],Table37[Reputation Test],Table8[[#This Row],[REPUTASI]],Table37[Price],"&lt;"&amp;Table8[[#This Row],[UnitPrice]])</f>
        <v>1</v>
      </c>
      <c r="L1592" s="80" t="str">
        <f>IF(Table8[[#This Row],[test]]&gt;0,"Ada vendor yang menjual produk dengan harga lebih murah","")</f>
        <v>Ada vendor yang menjual produk dengan harga lebih murah</v>
      </c>
    </row>
    <row r="1593" spans="1:12" x14ac:dyDescent="0.25">
      <c r="A1593" s="5">
        <v>1003</v>
      </c>
      <c r="B1593" s="5">
        <v>2233</v>
      </c>
      <c r="C1593" s="10">
        <v>44124</v>
      </c>
      <c r="D1593" s="5">
        <v>550</v>
      </c>
      <c r="E1593" s="5">
        <v>921</v>
      </c>
      <c r="F1593" s="40">
        <v>5.5860000000000003</v>
      </c>
      <c r="G1593" s="40">
        <v>3072.3</v>
      </c>
      <c r="H1593" t="str">
        <f>VLOOKUP(Table8[[#This Row],[Supplier]],Table37[[Vendor_ID]:[Reputation Test]],12,0)</f>
        <v>B</v>
      </c>
      <c r="I1593">
        <f>VLOOKUP(Table8[[#This Row],[PurchaseOrderID]],Purchase_Order!$A$2:$E$1228,5,0)</f>
        <v>1498</v>
      </c>
      <c r="K1593">
        <f>COUNTIFS(Table37[ProductID],Table8[[#This Row],[ProductID]],Table37[Reputation Test],Table8[[#This Row],[REPUTASI]],Table37[Price],"&lt;"&amp;Table8[[#This Row],[UnitPrice]])</f>
        <v>1</v>
      </c>
      <c r="L1593" s="80" t="str">
        <f>IF(Table8[[#This Row],[test]]&gt;0,"Ada vendor yang menjual produk dengan harga lebih murah","")</f>
        <v>Ada vendor yang menjual produk dengan harga lebih murah</v>
      </c>
    </row>
    <row r="1594" spans="1:12" x14ac:dyDescent="0.25">
      <c r="A1594" s="4">
        <v>1004</v>
      </c>
      <c r="B1594" s="4">
        <v>2234</v>
      </c>
      <c r="C1594" s="11">
        <v>44124</v>
      </c>
      <c r="D1594" s="4">
        <v>60</v>
      </c>
      <c r="E1594" s="4">
        <v>952</v>
      </c>
      <c r="F1594" s="41">
        <v>15.7395</v>
      </c>
      <c r="G1594" s="41">
        <v>944.37</v>
      </c>
      <c r="H1594" t="str">
        <f>VLOOKUP(Table8[[#This Row],[Supplier]],Table37[[Vendor_ID]:[Reputation Test]],12,0)</f>
        <v>B</v>
      </c>
      <c r="I1594">
        <f>VLOOKUP(Table8[[#This Row],[PurchaseOrderID]],Purchase_Order!$A$2:$E$1228,5,0)</f>
        <v>1674</v>
      </c>
      <c r="K1594">
        <f>COUNTIFS(Table37[ProductID],Table8[[#This Row],[ProductID]],Table37[Reputation Test],Table8[[#This Row],[REPUTASI]],Table37[Price],"&lt;"&amp;Table8[[#This Row],[UnitPrice]])</f>
        <v>1</v>
      </c>
      <c r="L1594" s="80" t="str">
        <f>IF(Table8[[#This Row],[test]]&gt;0,"Ada vendor yang menjual produk dengan harga lebih murah","")</f>
        <v>Ada vendor yang menjual produk dengan harga lebih murah</v>
      </c>
    </row>
    <row r="1595" spans="1:12" x14ac:dyDescent="0.25">
      <c r="A1595" s="5">
        <v>1005</v>
      </c>
      <c r="B1595" s="5">
        <v>2235</v>
      </c>
      <c r="C1595" s="10">
        <v>44124</v>
      </c>
      <c r="D1595" s="5">
        <v>550</v>
      </c>
      <c r="E1595" s="5">
        <v>933</v>
      </c>
      <c r="F1595" s="40">
        <v>43.459499999999998</v>
      </c>
      <c r="G1595" s="40">
        <v>23902.724999999999</v>
      </c>
      <c r="H1595" t="str">
        <f>VLOOKUP(Table8[[#This Row],[Supplier]],Table37[[Vendor_ID]:[Reputation Test]],12,0)</f>
        <v>F</v>
      </c>
      <c r="I1595">
        <f>VLOOKUP(Table8[[#This Row],[PurchaseOrderID]],Purchase_Order!$A$2:$E$1228,5,0)</f>
        <v>1652</v>
      </c>
      <c r="K1595">
        <f>COUNTIFS(Table37[ProductID],Table8[[#This Row],[ProductID]],Table37[Reputation Test],Table8[[#This Row],[REPUTASI]],Table37[Price],"&lt;"&amp;Table8[[#This Row],[UnitPrice]])</f>
        <v>2</v>
      </c>
      <c r="L1595" s="80" t="str">
        <f>IF(Table8[[#This Row],[test]]&gt;0,"Ada vendor yang menjual produk dengan harga lebih murah","")</f>
        <v>Ada vendor yang menjual produk dengan harga lebih murah</v>
      </c>
    </row>
    <row r="1596" spans="1:12" x14ac:dyDescent="0.25">
      <c r="A1596" s="4">
        <v>1005</v>
      </c>
      <c r="B1596" s="4">
        <v>2236</v>
      </c>
      <c r="C1596" s="11">
        <v>44124</v>
      </c>
      <c r="D1596" s="4">
        <v>550</v>
      </c>
      <c r="E1596" s="4">
        <v>934</v>
      </c>
      <c r="F1596" s="41">
        <v>37.621499999999997</v>
      </c>
      <c r="G1596" s="41">
        <v>20691.825000000001</v>
      </c>
      <c r="H1596" t="str">
        <f>VLOOKUP(Table8[[#This Row],[Supplier]],Table37[[Vendor_ID]:[Reputation Test]],12,0)</f>
        <v>F</v>
      </c>
      <c r="I1596">
        <f>VLOOKUP(Table8[[#This Row],[PurchaseOrderID]],Purchase_Order!$A$2:$E$1228,5,0)</f>
        <v>1652</v>
      </c>
      <c r="K1596">
        <f>COUNTIFS(Table37[ProductID],Table8[[#This Row],[ProductID]],Table37[Reputation Test],Table8[[#This Row],[REPUTASI]],Table37[Price],"&lt;"&amp;Table8[[#This Row],[UnitPrice]])</f>
        <v>2</v>
      </c>
      <c r="L1596" s="80" t="str">
        <f>IF(Table8[[#This Row],[test]]&gt;0,"Ada vendor yang menjual produk dengan harga lebih murah","")</f>
        <v>Ada vendor yang menjual produk dengan harga lebih murah</v>
      </c>
    </row>
    <row r="1597" spans="1:12" x14ac:dyDescent="0.25">
      <c r="A1597" s="5">
        <v>1005</v>
      </c>
      <c r="B1597" s="5">
        <v>2237</v>
      </c>
      <c r="C1597" s="10">
        <v>44124</v>
      </c>
      <c r="D1597" s="5">
        <v>550</v>
      </c>
      <c r="E1597" s="5">
        <v>922</v>
      </c>
      <c r="F1597" s="40">
        <v>6.5309999999999997</v>
      </c>
      <c r="G1597" s="40">
        <v>3592.05</v>
      </c>
      <c r="H1597" t="str">
        <f>VLOOKUP(Table8[[#This Row],[Supplier]],Table37[[Vendor_ID]:[Reputation Test]],12,0)</f>
        <v>F</v>
      </c>
      <c r="I1597">
        <f>VLOOKUP(Table8[[#This Row],[PurchaseOrderID]],Purchase_Order!$A$2:$E$1228,5,0)</f>
        <v>1652</v>
      </c>
      <c r="K1597">
        <f>COUNTIFS(Table37[ProductID],Table8[[#This Row],[ProductID]],Table37[Reputation Test],Table8[[#This Row],[REPUTASI]],Table37[Price],"&lt;"&amp;Table8[[#This Row],[UnitPrice]])</f>
        <v>1</v>
      </c>
      <c r="L1597" s="80" t="str">
        <f>IF(Table8[[#This Row],[test]]&gt;0,"Ada vendor yang menjual produk dengan harga lebih murah","")</f>
        <v>Ada vendor yang menjual produk dengan harga lebih murah</v>
      </c>
    </row>
    <row r="1598" spans="1:12" x14ac:dyDescent="0.25">
      <c r="A1598" s="4">
        <v>1005</v>
      </c>
      <c r="B1598" s="4">
        <v>2238</v>
      </c>
      <c r="C1598" s="11">
        <v>44124</v>
      </c>
      <c r="D1598" s="4">
        <v>550</v>
      </c>
      <c r="E1598" s="4">
        <v>923</v>
      </c>
      <c r="F1598" s="41">
        <v>6.1844999999999999</v>
      </c>
      <c r="G1598" s="41">
        <v>3401.4749999999999</v>
      </c>
      <c r="H1598" t="str">
        <f>VLOOKUP(Table8[[#This Row],[Supplier]],Table37[[Vendor_ID]:[Reputation Test]],12,0)</f>
        <v>F</v>
      </c>
      <c r="I1598">
        <f>VLOOKUP(Table8[[#This Row],[PurchaseOrderID]],Purchase_Order!$A$2:$E$1228,5,0)</f>
        <v>1652</v>
      </c>
      <c r="K1598">
        <f>COUNTIFS(Table37[ProductID],Table8[[#This Row],[ProductID]],Table37[Reputation Test],Table8[[#This Row],[REPUTASI]],Table37[Price],"&lt;"&amp;Table8[[#This Row],[UnitPrice]])</f>
        <v>1</v>
      </c>
      <c r="L1598" s="80" t="str">
        <f>IF(Table8[[#This Row],[test]]&gt;0,"Ada vendor yang menjual produk dengan harga lebih murah","")</f>
        <v>Ada vendor yang menjual produk dengan harga lebih murah</v>
      </c>
    </row>
    <row r="1599" spans="1:12" x14ac:dyDescent="0.25">
      <c r="A1599" s="5">
        <v>1006</v>
      </c>
      <c r="B1599" s="5">
        <v>2239</v>
      </c>
      <c r="C1599" s="10">
        <v>44124</v>
      </c>
      <c r="D1599" s="5">
        <v>550</v>
      </c>
      <c r="E1599" s="5">
        <v>317</v>
      </c>
      <c r="F1599" s="40">
        <v>29.578499999999998</v>
      </c>
      <c r="G1599" s="40">
        <v>16268.174999999999</v>
      </c>
      <c r="H1599" t="str">
        <f>VLOOKUP(Table8[[#This Row],[Supplier]],Table37[[Vendor_ID]:[Reputation Test]],12,0)</f>
        <v>F</v>
      </c>
      <c r="I1599">
        <f>VLOOKUP(Table8[[#This Row],[PurchaseOrderID]],Purchase_Order!$A$2:$E$1228,5,0)</f>
        <v>1578</v>
      </c>
      <c r="K1599">
        <f>COUNTIFS(Table37[ProductID],Table8[[#This Row],[ProductID]],Table37[Reputation Test],Table8[[#This Row],[REPUTASI]],Table37[Price],"&lt;"&amp;Table8[[#This Row],[UnitPrice]])</f>
        <v>2</v>
      </c>
      <c r="L1599" s="80" t="str">
        <f>IF(Table8[[#This Row],[test]]&gt;0,"Ada vendor yang menjual produk dengan harga lebih murah","")</f>
        <v>Ada vendor yang menjual produk dengan harga lebih murah</v>
      </c>
    </row>
    <row r="1600" spans="1:12" x14ac:dyDescent="0.25">
      <c r="A1600" s="4">
        <v>1006</v>
      </c>
      <c r="B1600" s="4">
        <v>2240</v>
      </c>
      <c r="C1600" s="11">
        <v>44124</v>
      </c>
      <c r="D1600" s="4">
        <v>550</v>
      </c>
      <c r="E1600" s="4">
        <v>318</v>
      </c>
      <c r="F1600" s="41">
        <v>36.098999999999997</v>
      </c>
      <c r="G1600" s="41">
        <v>19854.45</v>
      </c>
      <c r="H1600" t="str">
        <f>VLOOKUP(Table8[[#This Row],[Supplier]],Table37[[Vendor_ID]:[Reputation Test]],12,0)</f>
        <v>F</v>
      </c>
      <c r="I1600">
        <f>VLOOKUP(Table8[[#This Row],[PurchaseOrderID]],Purchase_Order!$A$2:$E$1228,5,0)</f>
        <v>1578</v>
      </c>
      <c r="K1600">
        <f>COUNTIFS(Table37[ProductID],Table8[[#This Row],[ProductID]],Table37[Reputation Test],Table8[[#This Row],[REPUTASI]],Table37[Price],"&lt;"&amp;Table8[[#This Row],[UnitPrice]])</f>
        <v>2</v>
      </c>
      <c r="L1600" s="80" t="str">
        <f>IF(Table8[[#This Row],[test]]&gt;0,"Ada vendor yang menjual produk dengan harga lebih murah","")</f>
        <v>Ada vendor yang menjual produk dengan harga lebih murah</v>
      </c>
    </row>
    <row r="1601" spans="1:12" x14ac:dyDescent="0.25">
      <c r="A1601" s="5">
        <v>1006</v>
      </c>
      <c r="B1601" s="5">
        <v>2241</v>
      </c>
      <c r="C1601" s="10">
        <v>44124</v>
      </c>
      <c r="D1601" s="5">
        <v>550</v>
      </c>
      <c r="E1601" s="5">
        <v>319</v>
      </c>
      <c r="F1601" s="40">
        <v>48.583500000000001</v>
      </c>
      <c r="G1601" s="40">
        <v>26720.924999999999</v>
      </c>
      <c r="H1601" t="str">
        <f>VLOOKUP(Table8[[#This Row],[Supplier]],Table37[[Vendor_ID]:[Reputation Test]],12,0)</f>
        <v>F</v>
      </c>
      <c r="I1601">
        <f>VLOOKUP(Table8[[#This Row],[PurchaseOrderID]],Purchase_Order!$A$2:$E$1228,5,0)</f>
        <v>1578</v>
      </c>
      <c r="K1601">
        <f>COUNTIFS(Table37[ProductID],Table8[[#This Row],[ProductID]],Table37[Reputation Test],Table8[[#This Row],[REPUTASI]],Table37[Price],"&lt;"&amp;Table8[[#This Row],[UnitPrice]])</f>
        <v>3</v>
      </c>
      <c r="L1601" s="80" t="str">
        <f>IF(Table8[[#This Row],[test]]&gt;0,"Ada vendor yang menjual produk dengan harga lebih murah","")</f>
        <v>Ada vendor yang menjual produk dengan harga lebih murah</v>
      </c>
    </row>
    <row r="1602" spans="1:12" x14ac:dyDescent="0.25">
      <c r="A1602" s="4">
        <v>1007</v>
      </c>
      <c r="B1602" s="4">
        <v>2242</v>
      </c>
      <c r="C1602" s="11">
        <v>44124</v>
      </c>
      <c r="D1602" s="4">
        <v>550</v>
      </c>
      <c r="E1602" s="4">
        <v>928</v>
      </c>
      <c r="F1602" s="41">
        <v>32.2455</v>
      </c>
      <c r="G1602" s="41">
        <v>17735.025000000001</v>
      </c>
      <c r="H1602" t="str">
        <f>VLOOKUP(Table8[[#This Row],[Supplier]],Table37[[Vendor_ID]:[Reputation Test]],12,0)</f>
        <v>F</v>
      </c>
      <c r="I1602">
        <f>VLOOKUP(Table8[[#This Row],[PurchaseOrderID]],Purchase_Order!$A$2:$E$1228,5,0)</f>
        <v>1538</v>
      </c>
      <c r="K1602">
        <f>COUNTIFS(Table37[ProductID],Table8[[#This Row],[ProductID]],Table37[Reputation Test],Table8[[#This Row],[REPUTASI]],Table37[Price],"&lt;"&amp;Table8[[#This Row],[UnitPrice]])</f>
        <v>2</v>
      </c>
      <c r="L1602" s="80" t="str">
        <f>IF(Table8[[#This Row],[test]]&gt;0,"Ada vendor yang menjual produk dengan harga lebih murah","")</f>
        <v>Ada vendor yang menjual produk dengan harga lebih murah</v>
      </c>
    </row>
    <row r="1603" spans="1:12" x14ac:dyDescent="0.25">
      <c r="A1603" s="5">
        <v>1007</v>
      </c>
      <c r="B1603" s="5">
        <v>2243</v>
      </c>
      <c r="C1603" s="10">
        <v>44124</v>
      </c>
      <c r="D1603" s="5">
        <v>550</v>
      </c>
      <c r="E1603" s="5">
        <v>929</v>
      </c>
      <c r="F1603" s="40">
        <v>36.561</v>
      </c>
      <c r="G1603" s="40">
        <v>20108.55</v>
      </c>
      <c r="H1603" t="str">
        <f>VLOOKUP(Table8[[#This Row],[Supplier]],Table37[[Vendor_ID]:[Reputation Test]],12,0)</f>
        <v>F</v>
      </c>
      <c r="I1603">
        <f>VLOOKUP(Table8[[#This Row],[PurchaseOrderID]],Purchase_Order!$A$2:$E$1228,5,0)</f>
        <v>1538</v>
      </c>
      <c r="K1603">
        <f>COUNTIFS(Table37[ProductID],Table8[[#This Row],[ProductID]],Table37[Reputation Test],Table8[[#This Row],[REPUTASI]],Table37[Price],"&lt;"&amp;Table8[[#This Row],[UnitPrice]])</f>
        <v>2</v>
      </c>
      <c r="L1603" s="80" t="str">
        <f>IF(Table8[[#This Row],[test]]&gt;0,"Ada vendor yang menjual produk dengan harga lebih murah","")</f>
        <v>Ada vendor yang menjual produk dengan harga lebih murah</v>
      </c>
    </row>
    <row r="1604" spans="1:12" x14ac:dyDescent="0.25">
      <c r="A1604" s="4">
        <v>1008</v>
      </c>
      <c r="B1604" s="4">
        <v>2244</v>
      </c>
      <c r="C1604" s="11">
        <v>44124</v>
      </c>
      <c r="D1604" s="4">
        <v>550</v>
      </c>
      <c r="E1604" s="4">
        <v>319</v>
      </c>
      <c r="F1604" s="41">
        <v>46.420499999999997</v>
      </c>
      <c r="G1604" s="41">
        <v>25531.275000000001</v>
      </c>
      <c r="H1604" t="str">
        <f>VLOOKUP(Table8[[#This Row],[Supplier]],Table37[[Vendor_ID]:[Reputation Test]],12,0)</f>
        <v>F</v>
      </c>
      <c r="I1604">
        <f>VLOOKUP(Table8[[#This Row],[PurchaseOrderID]],Purchase_Order!$A$2:$E$1228,5,0)</f>
        <v>1556</v>
      </c>
      <c r="K1604">
        <f>COUNTIFS(Table37[ProductID],Table8[[#This Row],[ProductID]],Table37[Reputation Test],Table8[[#This Row],[REPUTASI]],Table37[Price],"&lt;"&amp;Table8[[#This Row],[UnitPrice]])</f>
        <v>3</v>
      </c>
      <c r="L1604" s="80" t="str">
        <f>IF(Table8[[#This Row],[test]]&gt;0,"Ada vendor yang menjual produk dengan harga lebih murah","")</f>
        <v>Ada vendor yang menjual produk dengan harga lebih murah</v>
      </c>
    </row>
    <row r="1605" spans="1:12" x14ac:dyDescent="0.25">
      <c r="A1605" s="5">
        <v>1009</v>
      </c>
      <c r="B1605" s="5">
        <v>2245</v>
      </c>
      <c r="C1605" s="10">
        <v>44124</v>
      </c>
      <c r="D1605" s="5">
        <v>3</v>
      </c>
      <c r="E1605" s="5">
        <v>361</v>
      </c>
      <c r="F1605" s="40">
        <v>49.6965</v>
      </c>
      <c r="G1605" s="40">
        <v>149.08949999999999</v>
      </c>
      <c r="H1605" t="str">
        <f>VLOOKUP(Table8[[#This Row],[Supplier]],Table37[[Vendor_ID]:[Reputation Test]],12,0)</f>
        <v>B</v>
      </c>
      <c r="I1605">
        <f>VLOOKUP(Table8[[#This Row],[PurchaseOrderID]],Purchase_Order!$A$2:$E$1228,5,0)</f>
        <v>1554</v>
      </c>
      <c r="K1605">
        <f>COUNTIFS(Table37[ProductID],Table8[[#This Row],[ProductID]],Table37[Reputation Test],Table8[[#This Row],[REPUTASI]],Table37[Price],"&lt;"&amp;Table8[[#This Row],[UnitPrice]])</f>
        <v>2</v>
      </c>
      <c r="L1605" s="80" t="str">
        <f>IF(Table8[[#This Row],[test]]&gt;0,"Ada vendor yang menjual produk dengan harga lebih murah","")</f>
        <v>Ada vendor yang menjual produk dengan harga lebih murah</v>
      </c>
    </row>
    <row r="1606" spans="1:12" x14ac:dyDescent="0.25">
      <c r="A1606" s="4">
        <v>1009</v>
      </c>
      <c r="B1606" s="4">
        <v>2246</v>
      </c>
      <c r="C1606" s="11">
        <v>44124</v>
      </c>
      <c r="D1606" s="4">
        <v>3</v>
      </c>
      <c r="E1606" s="4">
        <v>362</v>
      </c>
      <c r="F1606" s="41">
        <v>45.423000000000002</v>
      </c>
      <c r="G1606" s="41">
        <v>136.26900000000001</v>
      </c>
      <c r="H1606" t="str">
        <f>VLOOKUP(Table8[[#This Row],[Supplier]],Table37[[Vendor_ID]:[Reputation Test]],12,0)</f>
        <v>B</v>
      </c>
      <c r="I1606">
        <f>VLOOKUP(Table8[[#This Row],[PurchaseOrderID]],Purchase_Order!$A$2:$E$1228,5,0)</f>
        <v>1554</v>
      </c>
      <c r="K1606">
        <f>COUNTIFS(Table37[ProductID],Table8[[#This Row],[ProductID]],Table37[Reputation Test],Table8[[#This Row],[REPUTASI]],Table37[Price],"&lt;"&amp;Table8[[#This Row],[UnitPrice]])</f>
        <v>2</v>
      </c>
      <c r="L1606" s="80" t="str">
        <f>IF(Table8[[#This Row],[test]]&gt;0,"Ada vendor yang menjual produk dengan harga lebih murah","")</f>
        <v>Ada vendor yang menjual produk dengan harga lebih murah</v>
      </c>
    </row>
    <row r="1607" spans="1:12" x14ac:dyDescent="0.25">
      <c r="A1607" s="5">
        <v>1009</v>
      </c>
      <c r="B1607" s="5">
        <v>2247</v>
      </c>
      <c r="C1607" s="10">
        <v>44124</v>
      </c>
      <c r="D1607" s="5">
        <v>3</v>
      </c>
      <c r="E1607" s="5">
        <v>363</v>
      </c>
      <c r="F1607" s="40">
        <v>43.323</v>
      </c>
      <c r="G1607" s="40">
        <v>129.96899999999999</v>
      </c>
      <c r="H1607" t="str">
        <f>VLOOKUP(Table8[[#This Row],[Supplier]],Table37[[Vendor_ID]:[Reputation Test]],12,0)</f>
        <v>B</v>
      </c>
      <c r="I1607">
        <f>VLOOKUP(Table8[[#This Row],[PurchaseOrderID]],Purchase_Order!$A$2:$E$1228,5,0)</f>
        <v>1554</v>
      </c>
      <c r="K1607">
        <f>COUNTIFS(Table37[ProductID],Table8[[#This Row],[ProductID]],Table37[Reputation Test],Table8[[#This Row],[REPUTASI]],Table37[Price],"&lt;"&amp;Table8[[#This Row],[UnitPrice]])</f>
        <v>2</v>
      </c>
      <c r="L1607" s="80" t="str">
        <f>IF(Table8[[#This Row],[test]]&gt;0,"Ada vendor yang menjual produk dengan harga lebih murah","")</f>
        <v>Ada vendor yang menjual produk dengan harga lebih murah</v>
      </c>
    </row>
    <row r="1608" spans="1:12" x14ac:dyDescent="0.25">
      <c r="A1608" s="4">
        <v>1009</v>
      </c>
      <c r="B1608" s="4">
        <v>2248</v>
      </c>
      <c r="C1608" s="11">
        <v>44124</v>
      </c>
      <c r="D1608" s="4">
        <v>3</v>
      </c>
      <c r="E1608" s="4">
        <v>364</v>
      </c>
      <c r="F1608" s="41">
        <v>47.596499999999999</v>
      </c>
      <c r="G1608" s="41">
        <v>142.7895</v>
      </c>
      <c r="H1608" t="str">
        <f>VLOOKUP(Table8[[#This Row],[Supplier]],Table37[[Vendor_ID]:[Reputation Test]],12,0)</f>
        <v>B</v>
      </c>
      <c r="I1608">
        <f>VLOOKUP(Table8[[#This Row],[PurchaseOrderID]],Purchase_Order!$A$2:$E$1228,5,0)</f>
        <v>1554</v>
      </c>
      <c r="K1608">
        <f>COUNTIFS(Table37[ProductID],Table8[[#This Row],[ProductID]],Table37[Reputation Test],Table8[[#This Row],[REPUTASI]],Table37[Price],"&lt;"&amp;Table8[[#This Row],[UnitPrice]])</f>
        <v>2</v>
      </c>
      <c r="L1608" s="80" t="str">
        <f>IF(Table8[[#This Row],[test]]&gt;0,"Ada vendor yang menjual produk dengan harga lebih murah","")</f>
        <v>Ada vendor yang menjual produk dengan harga lebih murah</v>
      </c>
    </row>
    <row r="1609" spans="1:12" x14ac:dyDescent="0.25">
      <c r="A1609" s="5">
        <v>1009</v>
      </c>
      <c r="B1609" s="5">
        <v>2249</v>
      </c>
      <c r="C1609" s="10">
        <v>44124</v>
      </c>
      <c r="D1609" s="5">
        <v>3</v>
      </c>
      <c r="E1609" s="5">
        <v>365</v>
      </c>
      <c r="F1609" s="40">
        <v>43.323</v>
      </c>
      <c r="G1609" s="40">
        <v>129.96899999999999</v>
      </c>
      <c r="H1609" t="str">
        <f>VLOOKUP(Table8[[#This Row],[Supplier]],Table37[[Vendor_ID]:[Reputation Test]],12,0)</f>
        <v>B</v>
      </c>
      <c r="I1609">
        <f>VLOOKUP(Table8[[#This Row],[PurchaseOrderID]],Purchase_Order!$A$2:$E$1228,5,0)</f>
        <v>1554</v>
      </c>
      <c r="K1609">
        <f>COUNTIFS(Table37[ProductID],Table8[[#This Row],[ProductID]],Table37[Reputation Test],Table8[[#This Row],[REPUTASI]],Table37[Price],"&lt;"&amp;Table8[[#This Row],[UnitPrice]])</f>
        <v>2</v>
      </c>
      <c r="L1609" s="80" t="str">
        <f>IF(Table8[[#This Row],[test]]&gt;0,"Ada vendor yang menjual produk dengan harga lebih murah","")</f>
        <v>Ada vendor yang menjual produk dengan harga lebih murah</v>
      </c>
    </row>
    <row r="1610" spans="1:12" x14ac:dyDescent="0.25">
      <c r="A1610" s="4">
        <v>1010</v>
      </c>
      <c r="B1610" s="4">
        <v>2250</v>
      </c>
      <c r="C1610" s="11">
        <v>44124</v>
      </c>
      <c r="D1610" s="4">
        <v>3</v>
      </c>
      <c r="E1610" s="4">
        <v>312</v>
      </c>
      <c r="F1610" s="41">
        <v>41.915999999999997</v>
      </c>
      <c r="G1610" s="41">
        <v>125.748</v>
      </c>
      <c r="H1610" t="str">
        <f>VLOOKUP(Table8[[#This Row],[Supplier]],Table37[[Vendor_ID]:[Reputation Test]],12,0)</f>
        <v>B</v>
      </c>
      <c r="I1610">
        <f>VLOOKUP(Table8[[#This Row],[PurchaseOrderID]],Purchase_Order!$A$2:$E$1228,5,0)</f>
        <v>1688</v>
      </c>
      <c r="K1610">
        <f>COUNTIFS(Table37[ProductID],Table8[[#This Row],[ProductID]],Table37[Reputation Test],Table8[[#This Row],[REPUTASI]],Table37[Price],"&lt;"&amp;Table8[[#This Row],[UnitPrice]])</f>
        <v>1</v>
      </c>
      <c r="L1610" s="80" t="str">
        <f>IF(Table8[[#This Row],[test]]&gt;0,"Ada vendor yang menjual produk dengan harga lebih murah","")</f>
        <v>Ada vendor yang menjual produk dengan harga lebih murah</v>
      </c>
    </row>
    <row r="1611" spans="1:12" x14ac:dyDescent="0.25">
      <c r="A1611" s="5">
        <v>1011</v>
      </c>
      <c r="B1611" s="5">
        <v>2251</v>
      </c>
      <c r="C1611" s="10">
        <v>44124</v>
      </c>
      <c r="D1611" s="5">
        <v>3</v>
      </c>
      <c r="E1611" s="5">
        <v>311</v>
      </c>
      <c r="F1611" s="40">
        <v>50.263500000000001</v>
      </c>
      <c r="G1611" s="40">
        <v>150.79050000000001</v>
      </c>
      <c r="H1611" t="str">
        <f>VLOOKUP(Table8[[#This Row],[Supplier]],Table37[[Vendor_ID]:[Reputation Test]],12,0)</f>
        <v>A</v>
      </c>
      <c r="I1611">
        <f>VLOOKUP(Table8[[#This Row],[PurchaseOrderID]],Purchase_Order!$A$2:$E$1228,5,0)</f>
        <v>1580</v>
      </c>
      <c r="K1611">
        <f>COUNTIFS(Table37[ProductID],Table8[[#This Row],[ProductID]],Table37[Reputation Test],Table8[[#This Row],[REPUTASI]],Table37[Price],"&lt;"&amp;Table8[[#This Row],[UnitPrice]])</f>
        <v>1</v>
      </c>
      <c r="L1611" s="80" t="str">
        <f>IF(Table8[[#This Row],[test]]&gt;0,"Ada vendor yang menjual produk dengan harga lebih murah","")</f>
        <v>Ada vendor yang menjual produk dengan harga lebih murah</v>
      </c>
    </row>
    <row r="1612" spans="1:12" x14ac:dyDescent="0.25">
      <c r="A1612" s="4">
        <v>1012</v>
      </c>
      <c r="B1612" s="4">
        <v>2252</v>
      </c>
      <c r="C1612" s="11">
        <v>44124</v>
      </c>
      <c r="D1612" s="4">
        <v>3</v>
      </c>
      <c r="E1612" s="4">
        <v>359</v>
      </c>
      <c r="F1612" s="41">
        <v>47.680500000000002</v>
      </c>
      <c r="G1612" s="41">
        <v>143.04150000000001</v>
      </c>
      <c r="H1612" t="str">
        <f>VLOOKUP(Table8[[#This Row],[Supplier]],Table37[[Vendor_ID]:[Reputation Test]],12,0)</f>
        <v>B</v>
      </c>
      <c r="I1612">
        <f>VLOOKUP(Table8[[#This Row],[PurchaseOrderID]],Purchase_Order!$A$2:$E$1228,5,0)</f>
        <v>1496</v>
      </c>
      <c r="K1612">
        <f>COUNTIFS(Table37[ProductID],Table8[[#This Row],[ProductID]],Table37[Reputation Test],Table8[[#This Row],[REPUTASI]],Table37[Price],"&lt;"&amp;Table8[[#This Row],[UnitPrice]])</f>
        <v>2</v>
      </c>
      <c r="L1612" s="80" t="str">
        <f>IF(Table8[[#This Row],[test]]&gt;0,"Ada vendor yang menjual produk dengan harga lebih murah","")</f>
        <v>Ada vendor yang menjual produk dengan harga lebih murah</v>
      </c>
    </row>
    <row r="1613" spans="1:12" x14ac:dyDescent="0.25">
      <c r="A1613" s="5">
        <v>1012</v>
      </c>
      <c r="B1613" s="5">
        <v>2253</v>
      </c>
      <c r="C1613" s="10">
        <v>44124</v>
      </c>
      <c r="D1613" s="5">
        <v>3</v>
      </c>
      <c r="E1613" s="5">
        <v>360</v>
      </c>
      <c r="F1613" s="40">
        <v>45.580500000000001</v>
      </c>
      <c r="G1613" s="40">
        <v>136.7415</v>
      </c>
      <c r="H1613" t="str">
        <f>VLOOKUP(Table8[[#This Row],[Supplier]],Table37[[Vendor_ID]:[Reputation Test]],12,0)</f>
        <v>B</v>
      </c>
      <c r="I1613">
        <f>VLOOKUP(Table8[[#This Row],[PurchaseOrderID]],Purchase_Order!$A$2:$E$1228,5,0)</f>
        <v>1496</v>
      </c>
      <c r="K1613">
        <f>COUNTIFS(Table37[ProductID],Table8[[#This Row],[ProductID]],Table37[Reputation Test],Table8[[#This Row],[REPUTASI]],Table37[Price],"&lt;"&amp;Table8[[#This Row],[UnitPrice]])</f>
        <v>2</v>
      </c>
      <c r="L1613" s="80" t="str">
        <f>IF(Table8[[#This Row],[test]]&gt;0,"Ada vendor yang menjual produk dengan harga lebih murah","")</f>
        <v>Ada vendor yang menjual produk dengan harga lebih murah</v>
      </c>
    </row>
    <row r="1614" spans="1:12" x14ac:dyDescent="0.25">
      <c r="A1614" s="4">
        <v>1013</v>
      </c>
      <c r="B1614" s="4">
        <v>2254</v>
      </c>
      <c r="C1614" s="11">
        <v>44128</v>
      </c>
      <c r="D1614" s="4">
        <v>550</v>
      </c>
      <c r="E1614" s="4">
        <v>938</v>
      </c>
      <c r="F1614" s="41">
        <v>31.4895</v>
      </c>
      <c r="G1614" s="41">
        <v>17319.224999999999</v>
      </c>
      <c r="H1614" t="str">
        <f>VLOOKUP(Table8[[#This Row],[Supplier]],Table37[[Vendor_ID]:[Reputation Test]],12,0)</f>
        <v>F</v>
      </c>
      <c r="I1614">
        <f>VLOOKUP(Table8[[#This Row],[PurchaseOrderID]],Purchase_Order!$A$2:$E$1228,5,0)</f>
        <v>1586</v>
      </c>
      <c r="K1614">
        <f>COUNTIFS(Table37[ProductID],Table8[[#This Row],[ProductID]],Table37[Reputation Test],Table8[[#This Row],[REPUTASI]],Table37[Price],"&lt;"&amp;Table8[[#This Row],[UnitPrice]])</f>
        <v>2</v>
      </c>
      <c r="L1614" s="80" t="str">
        <f>IF(Table8[[#This Row],[test]]&gt;0,"Ada vendor yang menjual produk dengan harga lebih murah","")</f>
        <v>Ada vendor yang menjual produk dengan harga lebih murah</v>
      </c>
    </row>
    <row r="1615" spans="1:12" x14ac:dyDescent="0.25">
      <c r="A1615" s="5">
        <v>1013</v>
      </c>
      <c r="B1615" s="5">
        <v>2255</v>
      </c>
      <c r="C1615" s="10">
        <v>44128</v>
      </c>
      <c r="D1615" s="5">
        <v>550</v>
      </c>
      <c r="E1615" s="5">
        <v>939</v>
      </c>
      <c r="F1615" s="40">
        <v>48.289499999999997</v>
      </c>
      <c r="G1615" s="40">
        <v>26559.224999999999</v>
      </c>
      <c r="H1615" t="str">
        <f>VLOOKUP(Table8[[#This Row],[Supplier]],Table37[[Vendor_ID]:[Reputation Test]],12,0)</f>
        <v>F</v>
      </c>
      <c r="I1615">
        <f>VLOOKUP(Table8[[#This Row],[PurchaseOrderID]],Purchase_Order!$A$2:$E$1228,5,0)</f>
        <v>1586</v>
      </c>
      <c r="K1615">
        <f>COUNTIFS(Table37[ProductID],Table8[[#This Row],[ProductID]],Table37[Reputation Test],Table8[[#This Row],[REPUTASI]],Table37[Price],"&lt;"&amp;Table8[[#This Row],[UnitPrice]])</f>
        <v>2</v>
      </c>
      <c r="L1615" s="80" t="str">
        <f>IF(Table8[[#This Row],[test]]&gt;0,"Ada vendor yang menjual produk dengan harga lebih murah","")</f>
        <v>Ada vendor yang menjual produk dengan harga lebih murah</v>
      </c>
    </row>
    <row r="1616" spans="1:12" x14ac:dyDescent="0.25">
      <c r="A1616" s="4">
        <v>1014</v>
      </c>
      <c r="B1616" s="4">
        <v>2256</v>
      </c>
      <c r="C1616" s="11">
        <v>44128</v>
      </c>
      <c r="D1616" s="4">
        <v>60</v>
      </c>
      <c r="E1616" s="4">
        <v>358</v>
      </c>
      <c r="F1616" s="41">
        <v>6.9824999999999999</v>
      </c>
      <c r="G1616" s="41">
        <v>418.95</v>
      </c>
      <c r="H1616" t="str">
        <f>VLOOKUP(Table8[[#This Row],[Supplier]],Table37[[Vendor_ID]:[Reputation Test]],12,0)</f>
        <v>B</v>
      </c>
      <c r="I1616">
        <f>VLOOKUP(Table8[[#This Row],[PurchaseOrderID]],Purchase_Order!$A$2:$E$1228,5,0)</f>
        <v>1500</v>
      </c>
      <c r="K1616">
        <f>COUNTIFS(Table37[ProductID],Table8[[#This Row],[ProductID]],Table37[Reputation Test],Table8[[#This Row],[REPUTASI]],Table37[Price],"&lt;"&amp;Table8[[#This Row],[UnitPrice]])</f>
        <v>1</v>
      </c>
      <c r="L1616" s="80" t="str">
        <f>IF(Table8[[#This Row],[test]]&gt;0,"Ada vendor yang menjual produk dengan harga lebih murah","")</f>
        <v>Ada vendor yang menjual produk dengan harga lebih murah</v>
      </c>
    </row>
    <row r="1617" spans="1:12" x14ac:dyDescent="0.25">
      <c r="A1617" s="5">
        <v>1015</v>
      </c>
      <c r="B1617" s="5">
        <v>2257</v>
      </c>
      <c r="C1617" s="10">
        <v>44128</v>
      </c>
      <c r="D1617" s="5">
        <v>3</v>
      </c>
      <c r="E1617" s="5">
        <v>375</v>
      </c>
      <c r="F1617" s="40">
        <v>43.270499999999998</v>
      </c>
      <c r="G1617" s="40">
        <v>129.8115</v>
      </c>
      <c r="H1617" t="str">
        <f>VLOOKUP(Table8[[#This Row],[Supplier]],Table37[[Vendor_ID]:[Reputation Test]],12,0)</f>
        <v>A</v>
      </c>
      <c r="I1617">
        <f>VLOOKUP(Table8[[#This Row],[PurchaseOrderID]],Purchase_Order!$A$2:$E$1228,5,0)</f>
        <v>1656</v>
      </c>
      <c r="K1617">
        <f>COUNTIFS(Table37[ProductID],Table8[[#This Row],[ProductID]],Table37[Reputation Test],Table8[[#This Row],[REPUTASI]],Table37[Price],"&lt;"&amp;Table8[[#This Row],[UnitPrice]])</f>
        <v>2</v>
      </c>
      <c r="L1617" s="80" t="str">
        <f>IF(Table8[[#This Row],[test]]&gt;0,"Ada vendor yang menjual produk dengan harga lebih murah","")</f>
        <v>Ada vendor yang menjual produk dengan harga lebih murah</v>
      </c>
    </row>
    <row r="1618" spans="1:12" x14ac:dyDescent="0.25">
      <c r="A1618" s="4">
        <v>1015</v>
      </c>
      <c r="B1618" s="4">
        <v>2258</v>
      </c>
      <c r="C1618" s="11">
        <v>44128</v>
      </c>
      <c r="D1618" s="4">
        <v>3</v>
      </c>
      <c r="E1618" s="4">
        <v>376</v>
      </c>
      <c r="F1618" s="41">
        <v>47.543999999999997</v>
      </c>
      <c r="G1618" s="41">
        <v>142.63200000000001</v>
      </c>
      <c r="H1618" t="str">
        <f>VLOOKUP(Table8[[#This Row],[Supplier]],Table37[[Vendor_ID]:[Reputation Test]],12,0)</f>
        <v>A</v>
      </c>
      <c r="I1618">
        <f>VLOOKUP(Table8[[#This Row],[PurchaseOrderID]],Purchase_Order!$A$2:$E$1228,5,0)</f>
        <v>1656</v>
      </c>
      <c r="K1618">
        <f>COUNTIFS(Table37[ProductID],Table8[[#This Row],[ProductID]],Table37[Reputation Test],Table8[[#This Row],[REPUTASI]],Table37[Price],"&lt;"&amp;Table8[[#This Row],[UnitPrice]])</f>
        <v>2</v>
      </c>
      <c r="L1618" s="80" t="str">
        <f>IF(Table8[[#This Row],[test]]&gt;0,"Ada vendor yang menjual produk dengan harga lebih murah","")</f>
        <v>Ada vendor yang menjual produk dengan harga lebih murah</v>
      </c>
    </row>
    <row r="1619" spans="1:12" x14ac:dyDescent="0.25">
      <c r="A1619" s="5">
        <v>1015</v>
      </c>
      <c r="B1619" s="5">
        <v>2259</v>
      </c>
      <c r="C1619" s="10">
        <v>44128</v>
      </c>
      <c r="D1619" s="5">
        <v>3</v>
      </c>
      <c r="E1619" s="5">
        <v>377</v>
      </c>
      <c r="F1619" s="40">
        <v>43.270499999999998</v>
      </c>
      <c r="G1619" s="40">
        <v>129.8115</v>
      </c>
      <c r="H1619" t="str">
        <f>VLOOKUP(Table8[[#This Row],[Supplier]],Table37[[Vendor_ID]:[Reputation Test]],12,0)</f>
        <v>A</v>
      </c>
      <c r="I1619">
        <f>VLOOKUP(Table8[[#This Row],[PurchaseOrderID]],Purchase_Order!$A$2:$E$1228,5,0)</f>
        <v>1656</v>
      </c>
      <c r="K1619">
        <f>COUNTIFS(Table37[ProductID],Table8[[#This Row],[ProductID]],Table37[Reputation Test],Table8[[#This Row],[REPUTASI]],Table37[Price],"&lt;"&amp;Table8[[#This Row],[UnitPrice]])</f>
        <v>2</v>
      </c>
      <c r="L1619" s="80" t="str">
        <f>IF(Table8[[#This Row],[test]]&gt;0,"Ada vendor yang menjual produk dengan harga lebih murah","")</f>
        <v>Ada vendor yang menjual produk dengan harga lebih murah</v>
      </c>
    </row>
    <row r="1620" spans="1:12" x14ac:dyDescent="0.25">
      <c r="A1620" s="4">
        <v>1015</v>
      </c>
      <c r="B1620" s="4">
        <v>2260</v>
      </c>
      <c r="C1620" s="11">
        <v>44128</v>
      </c>
      <c r="D1620" s="4">
        <v>3</v>
      </c>
      <c r="E1620" s="4">
        <v>378</v>
      </c>
      <c r="F1620" s="41">
        <v>41.170499999999997</v>
      </c>
      <c r="G1620" s="41">
        <v>123.5115</v>
      </c>
      <c r="H1620" t="str">
        <f>VLOOKUP(Table8[[#This Row],[Supplier]],Table37[[Vendor_ID]:[Reputation Test]],12,0)</f>
        <v>A</v>
      </c>
      <c r="I1620">
        <f>VLOOKUP(Table8[[#This Row],[PurchaseOrderID]],Purchase_Order!$A$2:$E$1228,5,0)</f>
        <v>1656</v>
      </c>
      <c r="K1620">
        <f>COUNTIFS(Table37[ProductID],Table8[[#This Row],[ProductID]],Table37[Reputation Test],Table8[[#This Row],[REPUTASI]],Table37[Price],"&lt;"&amp;Table8[[#This Row],[UnitPrice]])</f>
        <v>2</v>
      </c>
      <c r="L1620" s="80" t="str">
        <f>IF(Table8[[#This Row],[test]]&gt;0,"Ada vendor yang menjual produk dengan harga lebih murah","")</f>
        <v>Ada vendor yang menjual produk dengan harga lebih murah</v>
      </c>
    </row>
    <row r="1621" spans="1:12" x14ac:dyDescent="0.25">
      <c r="A1621" s="5">
        <v>1015</v>
      </c>
      <c r="B1621" s="5">
        <v>2261</v>
      </c>
      <c r="C1621" s="10">
        <v>44128</v>
      </c>
      <c r="D1621" s="5">
        <v>3</v>
      </c>
      <c r="E1621" s="5">
        <v>379</v>
      </c>
      <c r="F1621" s="40">
        <v>45.444000000000003</v>
      </c>
      <c r="G1621" s="40">
        <v>136.33199999999999</v>
      </c>
      <c r="H1621" t="str">
        <f>VLOOKUP(Table8[[#This Row],[Supplier]],Table37[[Vendor_ID]:[Reputation Test]],12,0)</f>
        <v>A</v>
      </c>
      <c r="I1621">
        <f>VLOOKUP(Table8[[#This Row],[PurchaseOrderID]],Purchase_Order!$A$2:$E$1228,5,0)</f>
        <v>1656</v>
      </c>
      <c r="K1621">
        <f>COUNTIFS(Table37[ProductID],Table8[[#This Row],[ProductID]],Table37[Reputation Test],Table8[[#This Row],[REPUTASI]],Table37[Price],"&lt;"&amp;Table8[[#This Row],[UnitPrice]])</f>
        <v>2</v>
      </c>
      <c r="L1621" s="80" t="str">
        <f>IF(Table8[[#This Row],[test]]&gt;0,"Ada vendor yang menjual produk dengan harga lebih murah","")</f>
        <v>Ada vendor yang menjual produk dengan harga lebih murah</v>
      </c>
    </row>
    <row r="1622" spans="1:12" x14ac:dyDescent="0.25">
      <c r="A1622" s="4">
        <v>1015</v>
      </c>
      <c r="B1622" s="4">
        <v>2262</v>
      </c>
      <c r="C1622" s="11">
        <v>44128</v>
      </c>
      <c r="D1622" s="4">
        <v>3</v>
      </c>
      <c r="E1622" s="4">
        <v>380</v>
      </c>
      <c r="F1622" s="41">
        <v>41.170499999999997</v>
      </c>
      <c r="G1622" s="41">
        <v>123.5115</v>
      </c>
      <c r="H1622" t="str">
        <f>VLOOKUP(Table8[[#This Row],[Supplier]],Table37[[Vendor_ID]:[Reputation Test]],12,0)</f>
        <v>A</v>
      </c>
      <c r="I1622">
        <f>VLOOKUP(Table8[[#This Row],[PurchaseOrderID]],Purchase_Order!$A$2:$E$1228,5,0)</f>
        <v>1656</v>
      </c>
      <c r="K1622">
        <f>COUNTIFS(Table37[ProductID],Table8[[#This Row],[ProductID]],Table37[Reputation Test],Table8[[#This Row],[REPUTASI]],Table37[Price],"&lt;"&amp;Table8[[#This Row],[UnitPrice]])</f>
        <v>2</v>
      </c>
      <c r="L1622" s="80" t="str">
        <f>IF(Table8[[#This Row],[test]]&gt;0,"Ada vendor yang menjual produk dengan harga lebih murah","")</f>
        <v>Ada vendor yang menjual produk dengan harga lebih murah</v>
      </c>
    </row>
    <row r="1623" spans="1:12" x14ac:dyDescent="0.25">
      <c r="A1623" s="5">
        <v>1015</v>
      </c>
      <c r="B1623" s="5">
        <v>2263</v>
      </c>
      <c r="C1623" s="10">
        <v>44128</v>
      </c>
      <c r="D1623" s="5">
        <v>3</v>
      </c>
      <c r="E1623" s="5">
        <v>381</v>
      </c>
      <c r="F1623" s="40">
        <v>39.070500000000003</v>
      </c>
      <c r="G1623" s="40">
        <v>117.2115</v>
      </c>
      <c r="H1623" t="str">
        <f>VLOOKUP(Table8[[#This Row],[Supplier]],Table37[[Vendor_ID]:[Reputation Test]],12,0)</f>
        <v>A</v>
      </c>
      <c r="I1623">
        <f>VLOOKUP(Table8[[#This Row],[PurchaseOrderID]],Purchase_Order!$A$2:$E$1228,5,0)</f>
        <v>1656</v>
      </c>
      <c r="K1623">
        <f>COUNTIFS(Table37[ProductID],Table8[[#This Row],[ProductID]],Table37[Reputation Test],Table8[[#This Row],[REPUTASI]],Table37[Price],"&lt;"&amp;Table8[[#This Row],[UnitPrice]])</f>
        <v>1</v>
      </c>
      <c r="L1623" s="80" t="str">
        <f>IF(Table8[[#This Row],[test]]&gt;0,"Ada vendor yang menjual produk dengan harga lebih murah","")</f>
        <v>Ada vendor yang menjual produk dengan harga lebih murah</v>
      </c>
    </row>
    <row r="1624" spans="1:12" x14ac:dyDescent="0.25">
      <c r="A1624" s="4">
        <v>1015</v>
      </c>
      <c r="B1624" s="4">
        <v>2264</v>
      </c>
      <c r="C1624" s="11">
        <v>44128</v>
      </c>
      <c r="D1624" s="4">
        <v>3</v>
      </c>
      <c r="E1624" s="4">
        <v>438</v>
      </c>
      <c r="F1624" s="41">
        <v>47.680500000000002</v>
      </c>
      <c r="G1624" s="41">
        <v>143.04150000000001</v>
      </c>
      <c r="H1624" t="str">
        <f>VLOOKUP(Table8[[#This Row],[Supplier]],Table37[[Vendor_ID]:[Reputation Test]],12,0)</f>
        <v>A</v>
      </c>
      <c r="I1624">
        <f>VLOOKUP(Table8[[#This Row],[PurchaseOrderID]],Purchase_Order!$A$2:$E$1228,5,0)</f>
        <v>1656</v>
      </c>
      <c r="K1624">
        <f>COUNTIFS(Table37[ProductID],Table8[[#This Row],[ProductID]],Table37[Reputation Test],Table8[[#This Row],[REPUTASI]],Table37[Price],"&lt;"&amp;Table8[[#This Row],[UnitPrice]])</f>
        <v>2</v>
      </c>
      <c r="L1624" s="80" t="str">
        <f>IF(Table8[[#This Row],[test]]&gt;0,"Ada vendor yang menjual produk dengan harga lebih murah","")</f>
        <v>Ada vendor yang menjual produk dengan harga lebih murah</v>
      </c>
    </row>
    <row r="1625" spans="1:12" x14ac:dyDescent="0.25">
      <c r="A1625" s="5">
        <v>1015</v>
      </c>
      <c r="B1625" s="5">
        <v>2265</v>
      </c>
      <c r="C1625" s="10">
        <v>44128</v>
      </c>
      <c r="D1625" s="5">
        <v>3</v>
      </c>
      <c r="E1625" s="5">
        <v>439</v>
      </c>
      <c r="F1625" s="40">
        <v>45.580500000000001</v>
      </c>
      <c r="G1625" s="40">
        <v>136.7415</v>
      </c>
      <c r="H1625" t="str">
        <f>VLOOKUP(Table8[[#This Row],[Supplier]],Table37[[Vendor_ID]:[Reputation Test]],12,0)</f>
        <v>A</v>
      </c>
      <c r="I1625">
        <f>VLOOKUP(Table8[[#This Row],[PurchaseOrderID]],Purchase_Order!$A$2:$E$1228,5,0)</f>
        <v>1656</v>
      </c>
      <c r="K1625">
        <f>COUNTIFS(Table37[ProductID],Table8[[#This Row],[ProductID]],Table37[Reputation Test],Table8[[#This Row],[REPUTASI]],Table37[Price],"&lt;"&amp;Table8[[#This Row],[UnitPrice]])</f>
        <v>2</v>
      </c>
      <c r="L1625" s="80" t="str">
        <f>IF(Table8[[#This Row],[test]]&gt;0,"Ada vendor yang menjual produk dengan harga lebih murah","")</f>
        <v>Ada vendor yang menjual produk dengan harga lebih murah</v>
      </c>
    </row>
    <row r="1626" spans="1:12" x14ac:dyDescent="0.25">
      <c r="A1626" s="4">
        <v>1015</v>
      </c>
      <c r="B1626" s="4">
        <v>2266</v>
      </c>
      <c r="C1626" s="11">
        <v>44128</v>
      </c>
      <c r="D1626" s="4">
        <v>3</v>
      </c>
      <c r="E1626" s="4">
        <v>440</v>
      </c>
      <c r="F1626" s="41">
        <v>49.853999999999999</v>
      </c>
      <c r="G1626" s="41">
        <v>149.56200000000001</v>
      </c>
      <c r="H1626" t="str">
        <f>VLOOKUP(Table8[[#This Row],[Supplier]],Table37[[Vendor_ID]:[Reputation Test]],12,0)</f>
        <v>A</v>
      </c>
      <c r="I1626">
        <f>VLOOKUP(Table8[[#This Row],[PurchaseOrderID]],Purchase_Order!$A$2:$E$1228,5,0)</f>
        <v>1656</v>
      </c>
      <c r="K1626">
        <f>COUNTIFS(Table37[ProductID],Table8[[#This Row],[ProductID]],Table37[Reputation Test],Table8[[#This Row],[REPUTASI]],Table37[Price],"&lt;"&amp;Table8[[#This Row],[UnitPrice]])</f>
        <v>2</v>
      </c>
      <c r="L1626" s="80" t="str">
        <f>IF(Table8[[#This Row],[test]]&gt;0,"Ada vendor yang menjual produk dengan harga lebih murah","")</f>
        <v>Ada vendor yang menjual produk dengan harga lebih murah</v>
      </c>
    </row>
    <row r="1627" spans="1:12" x14ac:dyDescent="0.25">
      <c r="A1627" s="5">
        <v>1015</v>
      </c>
      <c r="B1627" s="5">
        <v>2267</v>
      </c>
      <c r="C1627" s="10">
        <v>44128</v>
      </c>
      <c r="D1627" s="5">
        <v>3</v>
      </c>
      <c r="E1627" s="5">
        <v>441</v>
      </c>
      <c r="F1627" s="40">
        <v>45.580500000000001</v>
      </c>
      <c r="G1627" s="40">
        <v>136.7415</v>
      </c>
      <c r="H1627" t="str">
        <f>VLOOKUP(Table8[[#This Row],[Supplier]],Table37[[Vendor_ID]:[Reputation Test]],12,0)</f>
        <v>A</v>
      </c>
      <c r="I1627">
        <f>VLOOKUP(Table8[[#This Row],[PurchaseOrderID]],Purchase_Order!$A$2:$E$1228,5,0)</f>
        <v>1656</v>
      </c>
      <c r="K1627">
        <f>COUNTIFS(Table37[ProductID],Table8[[#This Row],[ProductID]],Table37[Reputation Test],Table8[[#This Row],[REPUTASI]],Table37[Price],"&lt;"&amp;Table8[[#This Row],[UnitPrice]])</f>
        <v>2</v>
      </c>
      <c r="L1627" s="80" t="str">
        <f>IF(Table8[[#This Row],[test]]&gt;0,"Ada vendor yang menjual produk dengan harga lebih murah","")</f>
        <v>Ada vendor yang menjual produk dengan harga lebih murah</v>
      </c>
    </row>
    <row r="1628" spans="1:12" x14ac:dyDescent="0.25">
      <c r="A1628" s="4">
        <v>1015</v>
      </c>
      <c r="B1628" s="4">
        <v>2268</v>
      </c>
      <c r="C1628" s="11">
        <v>44128</v>
      </c>
      <c r="D1628" s="4">
        <v>3</v>
      </c>
      <c r="E1628" s="4">
        <v>442</v>
      </c>
      <c r="F1628" s="41">
        <v>43.480499999999999</v>
      </c>
      <c r="G1628" s="41">
        <v>130.44149999999999</v>
      </c>
      <c r="H1628" t="str">
        <f>VLOOKUP(Table8[[#This Row],[Supplier]],Table37[[Vendor_ID]:[Reputation Test]],12,0)</f>
        <v>A</v>
      </c>
      <c r="I1628">
        <f>VLOOKUP(Table8[[#This Row],[PurchaseOrderID]],Purchase_Order!$A$2:$E$1228,5,0)</f>
        <v>1656</v>
      </c>
      <c r="K1628">
        <f>COUNTIFS(Table37[ProductID],Table8[[#This Row],[ProductID]],Table37[Reputation Test],Table8[[#This Row],[REPUTASI]],Table37[Price],"&lt;"&amp;Table8[[#This Row],[UnitPrice]])</f>
        <v>2</v>
      </c>
      <c r="L1628" s="80" t="str">
        <f>IF(Table8[[#This Row],[test]]&gt;0,"Ada vendor yang menjual produk dengan harga lebih murah","")</f>
        <v>Ada vendor yang menjual produk dengan harga lebih murah</v>
      </c>
    </row>
    <row r="1629" spans="1:12" x14ac:dyDescent="0.25">
      <c r="A1629" s="5">
        <v>1015</v>
      </c>
      <c r="B1629" s="5">
        <v>2269</v>
      </c>
      <c r="C1629" s="10">
        <v>44128</v>
      </c>
      <c r="D1629" s="5">
        <v>3</v>
      </c>
      <c r="E1629" s="5">
        <v>443</v>
      </c>
      <c r="F1629" s="40">
        <v>47.753999999999998</v>
      </c>
      <c r="G1629" s="40">
        <v>143.262</v>
      </c>
      <c r="H1629" t="str">
        <f>VLOOKUP(Table8[[#This Row],[Supplier]],Table37[[Vendor_ID]:[Reputation Test]],12,0)</f>
        <v>A</v>
      </c>
      <c r="I1629">
        <f>VLOOKUP(Table8[[#This Row],[PurchaseOrderID]],Purchase_Order!$A$2:$E$1228,5,0)</f>
        <v>1656</v>
      </c>
      <c r="K1629">
        <f>COUNTIFS(Table37[ProductID],Table8[[#This Row],[ProductID]],Table37[Reputation Test],Table8[[#This Row],[REPUTASI]],Table37[Price],"&lt;"&amp;Table8[[#This Row],[UnitPrice]])</f>
        <v>2</v>
      </c>
      <c r="L1629" s="80" t="str">
        <f>IF(Table8[[#This Row],[test]]&gt;0,"Ada vendor yang menjual produk dengan harga lebih murah","")</f>
        <v>Ada vendor yang menjual produk dengan harga lebih murah</v>
      </c>
    </row>
    <row r="1630" spans="1:12" x14ac:dyDescent="0.25">
      <c r="A1630" s="4">
        <v>1015</v>
      </c>
      <c r="B1630" s="4">
        <v>2270</v>
      </c>
      <c r="C1630" s="11">
        <v>44128</v>
      </c>
      <c r="D1630" s="4">
        <v>3</v>
      </c>
      <c r="E1630" s="4">
        <v>444</v>
      </c>
      <c r="F1630" s="41">
        <v>43.480499999999999</v>
      </c>
      <c r="G1630" s="41">
        <v>130.44149999999999</v>
      </c>
      <c r="H1630" t="str">
        <f>VLOOKUP(Table8[[#This Row],[Supplier]],Table37[[Vendor_ID]:[Reputation Test]],12,0)</f>
        <v>A</v>
      </c>
      <c r="I1630">
        <f>VLOOKUP(Table8[[#This Row],[PurchaseOrderID]],Purchase_Order!$A$2:$E$1228,5,0)</f>
        <v>1656</v>
      </c>
      <c r="K1630">
        <f>COUNTIFS(Table37[ProductID],Table8[[#This Row],[ProductID]],Table37[Reputation Test],Table8[[#This Row],[REPUTASI]],Table37[Price],"&lt;"&amp;Table8[[#This Row],[UnitPrice]])</f>
        <v>2</v>
      </c>
      <c r="L1630" s="80" t="str">
        <f>IF(Table8[[#This Row],[test]]&gt;0,"Ada vendor yang menjual produk dengan harga lebih murah","")</f>
        <v>Ada vendor yang menjual produk dengan harga lebih murah</v>
      </c>
    </row>
    <row r="1631" spans="1:12" x14ac:dyDescent="0.25">
      <c r="A1631" s="5">
        <v>1015</v>
      </c>
      <c r="B1631" s="5">
        <v>2271</v>
      </c>
      <c r="C1631" s="10">
        <v>44128</v>
      </c>
      <c r="D1631" s="5">
        <v>3</v>
      </c>
      <c r="E1631" s="5">
        <v>445</v>
      </c>
      <c r="F1631" s="40">
        <v>41.380499999999998</v>
      </c>
      <c r="G1631" s="40">
        <v>124.14149999999999</v>
      </c>
      <c r="H1631" t="str">
        <f>VLOOKUP(Table8[[#This Row],[Supplier]],Table37[[Vendor_ID]:[Reputation Test]],12,0)</f>
        <v>A</v>
      </c>
      <c r="I1631">
        <f>VLOOKUP(Table8[[#This Row],[PurchaseOrderID]],Purchase_Order!$A$2:$E$1228,5,0)</f>
        <v>1656</v>
      </c>
      <c r="K1631">
        <f>COUNTIFS(Table37[ProductID],Table8[[#This Row],[ProductID]],Table37[Reputation Test],Table8[[#This Row],[REPUTASI]],Table37[Price],"&lt;"&amp;Table8[[#This Row],[UnitPrice]])</f>
        <v>2</v>
      </c>
      <c r="L1631" s="80" t="str">
        <f>IF(Table8[[#This Row],[test]]&gt;0,"Ada vendor yang menjual produk dengan harga lebih murah","")</f>
        <v>Ada vendor yang menjual produk dengan harga lebih murah</v>
      </c>
    </row>
    <row r="1632" spans="1:12" x14ac:dyDescent="0.25">
      <c r="A1632" s="4">
        <v>1015</v>
      </c>
      <c r="B1632" s="4">
        <v>2272</v>
      </c>
      <c r="C1632" s="11">
        <v>44128</v>
      </c>
      <c r="D1632" s="4">
        <v>3</v>
      </c>
      <c r="E1632" s="4">
        <v>446</v>
      </c>
      <c r="F1632" s="41">
        <v>45.654000000000003</v>
      </c>
      <c r="G1632" s="41">
        <v>136.96199999999999</v>
      </c>
      <c r="H1632" t="str">
        <f>VLOOKUP(Table8[[#This Row],[Supplier]],Table37[[Vendor_ID]:[Reputation Test]],12,0)</f>
        <v>A</v>
      </c>
      <c r="I1632">
        <f>VLOOKUP(Table8[[#This Row],[PurchaseOrderID]],Purchase_Order!$A$2:$E$1228,5,0)</f>
        <v>1656</v>
      </c>
      <c r="K1632">
        <f>COUNTIFS(Table37[ProductID],Table8[[#This Row],[ProductID]],Table37[Reputation Test],Table8[[#This Row],[REPUTASI]],Table37[Price],"&lt;"&amp;Table8[[#This Row],[UnitPrice]])</f>
        <v>2</v>
      </c>
      <c r="L1632" s="80" t="str">
        <f>IF(Table8[[#This Row],[test]]&gt;0,"Ada vendor yang menjual produk dengan harga lebih murah","")</f>
        <v>Ada vendor yang menjual produk dengan harga lebih murah</v>
      </c>
    </row>
    <row r="1633" spans="1:12" x14ac:dyDescent="0.25">
      <c r="A1633" s="5">
        <v>1015</v>
      </c>
      <c r="B1633" s="5">
        <v>2273</v>
      </c>
      <c r="C1633" s="10">
        <v>44128</v>
      </c>
      <c r="D1633" s="5">
        <v>3</v>
      </c>
      <c r="E1633" s="5">
        <v>447</v>
      </c>
      <c r="F1633" s="40">
        <v>41.380499999999998</v>
      </c>
      <c r="G1633" s="40">
        <v>124.14149999999999</v>
      </c>
      <c r="H1633" t="str">
        <f>VLOOKUP(Table8[[#This Row],[Supplier]],Table37[[Vendor_ID]:[Reputation Test]],12,0)</f>
        <v>A</v>
      </c>
      <c r="I1633">
        <f>VLOOKUP(Table8[[#This Row],[PurchaseOrderID]],Purchase_Order!$A$2:$E$1228,5,0)</f>
        <v>1656</v>
      </c>
      <c r="K1633">
        <f>COUNTIFS(Table37[ProductID],Table8[[#This Row],[ProductID]],Table37[Reputation Test],Table8[[#This Row],[REPUTASI]],Table37[Price],"&lt;"&amp;Table8[[#This Row],[UnitPrice]])</f>
        <v>1</v>
      </c>
      <c r="L1633" s="80" t="str">
        <f>IF(Table8[[#This Row],[test]]&gt;0,"Ada vendor yang menjual produk dengan harga lebih murah","")</f>
        <v>Ada vendor yang menjual produk dengan harga lebih murah</v>
      </c>
    </row>
    <row r="1634" spans="1:12" x14ac:dyDescent="0.25">
      <c r="A1634" s="4">
        <v>1015</v>
      </c>
      <c r="B1634" s="4">
        <v>2274</v>
      </c>
      <c r="C1634" s="11">
        <v>44128</v>
      </c>
      <c r="D1634" s="4">
        <v>3</v>
      </c>
      <c r="E1634" s="4">
        <v>448</v>
      </c>
      <c r="F1634" s="41">
        <v>39.280500000000004</v>
      </c>
      <c r="G1634" s="41">
        <v>117.8415</v>
      </c>
      <c r="H1634" t="str">
        <f>VLOOKUP(Table8[[#This Row],[Supplier]],Table37[[Vendor_ID]:[Reputation Test]],12,0)</f>
        <v>A</v>
      </c>
      <c r="I1634">
        <f>VLOOKUP(Table8[[#This Row],[PurchaseOrderID]],Purchase_Order!$A$2:$E$1228,5,0)</f>
        <v>1656</v>
      </c>
      <c r="K1634">
        <f>COUNTIFS(Table37[ProductID],Table8[[#This Row],[ProductID]],Table37[Reputation Test],Table8[[#This Row],[REPUTASI]],Table37[Price],"&lt;"&amp;Table8[[#This Row],[UnitPrice]])</f>
        <v>1</v>
      </c>
      <c r="L1634" s="80" t="str">
        <f>IF(Table8[[#This Row],[test]]&gt;0,"Ada vendor yang menjual produk dengan harga lebih murah","")</f>
        <v>Ada vendor yang menjual produk dengan harga lebih murah</v>
      </c>
    </row>
    <row r="1635" spans="1:12" x14ac:dyDescent="0.25">
      <c r="A1635" s="5">
        <v>1015</v>
      </c>
      <c r="B1635" s="5">
        <v>2275</v>
      </c>
      <c r="C1635" s="10">
        <v>44128</v>
      </c>
      <c r="D1635" s="5">
        <v>3</v>
      </c>
      <c r="E1635" s="5">
        <v>449</v>
      </c>
      <c r="F1635" s="40">
        <v>43.554000000000002</v>
      </c>
      <c r="G1635" s="40">
        <v>130.66200000000001</v>
      </c>
      <c r="H1635" t="str">
        <f>VLOOKUP(Table8[[#This Row],[Supplier]],Table37[[Vendor_ID]:[Reputation Test]],12,0)</f>
        <v>A</v>
      </c>
      <c r="I1635">
        <f>VLOOKUP(Table8[[#This Row],[PurchaseOrderID]],Purchase_Order!$A$2:$E$1228,5,0)</f>
        <v>1656</v>
      </c>
      <c r="K1635">
        <f>COUNTIFS(Table37[ProductID],Table8[[#This Row],[ProductID]],Table37[Reputation Test],Table8[[#This Row],[REPUTASI]],Table37[Price],"&lt;"&amp;Table8[[#This Row],[UnitPrice]])</f>
        <v>1</v>
      </c>
      <c r="L1635" s="80" t="str">
        <f>IF(Table8[[#This Row],[test]]&gt;0,"Ada vendor yang menjual produk dengan harga lebih murah","")</f>
        <v>Ada vendor yang menjual produk dengan harga lebih murah</v>
      </c>
    </row>
    <row r="1636" spans="1:12" x14ac:dyDescent="0.25">
      <c r="A1636" s="4">
        <v>1015</v>
      </c>
      <c r="B1636" s="4">
        <v>2276</v>
      </c>
      <c r="C1636" s="11">
        <v>44128</v>
      </c>
      <c r="D1636" s="4">
        <v>3</v>
      </c>
      <c r="E1636" s="4">
        <v>450</v>
      </c>
      <c r="F1636" s="41">
        <v>39.280500000000004</v>
      </c>
      <c r="G1636" s="41">
        <v>117.8415</v>
      </c>
      <c r="H1636" t="str">
        <f>VLOOKUP(Table8[[#This Row],[Supplier]],Table37[[Vendor_ID]:[Reputation Test]],12,0)</f>
        <v>A</v>
      </c>
      <c r="I1636">
        <f>VLOOKUP(Table8[[#This Row],[PurchaseOrderID]],Purchase_Order!$A$2:$E$1228,5,0)</f>
        <v>1656</v>
      </c>
      <c r="K1636">
        <f>COUNTIFS(Table37[ProductID],Table8[[#This Row],[ProductID]],Table37[Reputation Test],Table8[[#This Row],[REPUTASI]],Table37[Price],"&lt;"&amp;Table8[[#This Row],[UnitPrice]])</f>
        <v>1</v>
      </c>
      <c r="L1636" s="80" t="str">
        <f>IF(Table8[[#This Row],[test]]&gt;0,"Ada vendor yang menjual produk dengan harga lebih murah","")</f>
        <v>Ada vendor yang menjual produk dengan harga lebih murah</v>
      </c>
    </row>
    <row r="1637" spans="1:12" x14ac:dyDescent="0.25">
      <c r="A1637" s="5">
        <v>1015</v>
      </c>
      <c r="B1637" s="5">
        <v>2277</v>
      </c>
      <c r="C1637" s="10">
        <v>44128</v>
      </c>
      <c r="D1637" s="5">
        <v>3</v>
      </c>
      <c r="E1637" s="5">
        <v>451</v>
      </c>
      <c r="F1637" s="40">
        <v>37.180500000000002</v>
      </c>
      <c r="G1637" s="40">
        <v>111.5415</v>
      </c>
      <c r="H1637" t="str">
        <f>VLOOKUP(Table8[[#This Row],[Supplier]],Table37[[Vendor_ID]:[Reputation Test]],12,0)</f>
        <v>A</v>
      </c>
      <c r="I1637">
        <f>VLOOKUP(Table8[[#This Row],[PurchaseOrderID]],Purchase_Order!$A$2:$E$1228,5,0)</f>
        <v>1656</v>
      </c>
      <c r="K1637">
        <f>COUNTIFS(Table37[ProductID],Table8[[#This Row],[ProductID]],Table37[Reputation Test],Table8[[#This Row],[REPUTASI]],Table37[Price],"&lt;"&amp;Table8[[#This Row],[UnitPrice]])</f>
        <v>1</v>
      </c>
      <c r="L1637" s="80" t="str">
        <f>IF(Table8[[#This Row],[test]]&gt;0,"Ada vendor yang menjual produk dengan harga lebih murah","")</f>
        <v>Ada vendor yang menjual produk dengan harga lebih murah</v>
      </c>
    </row>
    <row r="1638" spans="1:12" x14ac:dyDescent="0.25">
      <c r="A1638" s="4">
        <v>1015</v>
      </c>
      <c r="B1638" s="4">
        <v>2278</v>
      </c>
      <c r="C1638" s="11">
        <v>44128</v>
      </c>
      <c r="D1638" s="4">
        <v>3</v>
      </c>
      <c r="E1638" s="4">
        <v>452</v>
      </c>
      <c r="F1638" s="41">
        <v>41.454000000000001</v>
      </c>
      <c r="G1638" s="41">
        <v>124.36199999999999</v>
      </c>
      <c r="H1638" t="str">
        <f>VLOOKUP(Table8[[#This Row],[Supplier]],Table37[[Vendor_ID]:[Reputation Test]],12,0)</f>
        <v>A</v>
      </c>
      <c r="I1638">
        <f>VLOOKUP(Table8[[#This Row],[PurchaseOrderID]],Purchase_Order!$A$2:$E$1228,5,0)</f>
        <v>1656</v>
      </c>
      <c r="K1638">
        <f>COUNTIFS(Table37[ProductID],Table8[[#This Row],[ProductID]],Table37[Reputation Test],Table8[[#This Row],[REPUTASI]],Table37[Price],"&lt;"&amp;Table8[[#This Row],[UnitPrice]])</f>
        <v>1</v>
      </c>
      <c r="L1638" s="80" t="str">
        <f>IF(Table8[[#This Row],[test]]&gt;0,"Ada vendor yang menjual produk dengan harga lebih murah","")</f>
        <v>Ada vendor yang menjual produk dengan harga lebih murah</v>
      </c>
    </row>
    <row r="1639" spans="1:12" x14ac:dyDescent="0.25">
      <c r="A1639" s="5">
        <v>1015</v>
      </c>
      <c r="B1639" s="5">
        <v>2279</v>
      </c>
      <c r="C1639" s="10">
        <v>44128</v>
      </c>
      <c r="D1639" s="5">
        <v>3</v>
      </c>
      <c r="E1639" s="5">
        <v>453</v>
      </c>
      <c r="F1639" s="40">
        <v>37.180500000000002</v>
      </c>
      <c r="G1639" s="40">
        <v>111.5415</v>
      </c>
      <c r="H1639" t="str">
        <f>VLOOKUP(Table8[[#This Row],[Supplier]],Table37[[Vendor_ID]:[Reputation Test]],12,0)</f>
        <v>A</v>
      </c>
      <c r="I1639">
        <f>VLOOKUP(Table8[[#This Row],[PurchaseOrderID]],Purchase_Order!$A$2:$E$1228,5,0)</f>
        <v>1656</v>
      </c>
      <c r="K1639">
        <f>COUNTIFS(Table37[ProductID],Table8[[#This Row],[ProductID]],Table37[Reputation Test],Table8[[#This Row],[REPUTASI]],Table37[Price],"&lt;"&amp;Table8[[#This Row],[UnitPrice]])</f>
        <v>1</v>
      </c>
      <c r="L1639" s="80" t="str">
        <f>IF(Table8[[#This Row],[test]]&gt;0,"Ada vendor yang menjual produk dengan harga lebih murah","")</f>
        <v>Ada vendor yang menjual produk dengan harga lebih murah</v>
      </c>
    </row>
    <row r="1640" spans="1:12" x14ac:dyDescent="0.25">
      <c r="A1640" s="4">
        <v>1015</v>
      </c>
      <c r="B1640" s="4">
        <v>2280</v>
      </c>
      <c r="C1640" s="11">
        <v>44128</v>
      </c>
      <c r="D1640" s="4">
        <v>3</v>
      </c>
      <c r="E1640" s="4">
        <v>454</v>
      </c>
      <c r="F1640" s="41">
        <v>47.523000000000003</v>
      </c>
      <c r="G1640" s="41">
        <v>142.56899999999999</v>
      </c>
      <c r="H1640" t="str">
        <f>VLOOKUP(Table8[[#This Row],[Supplier]],Table37[[Vendor_ID]:[Reputation Test]],12,0)</f>
        <v>A</v>
      </c>
      <c r="I1640">
        <f>VLOOKUP(Table8[[#This Row],[PurchaseOrderID]],Purchase_Order!$A$2:$E$1228,5,0)</f>
        <v>1656</v>
      </c>
      <c r="K1640">
        <f>COUNTIFS(Table37[ProductID],Table8[[#This Row],[ProductID]],Table37[Reputation Test],Table8[[#This Row],[REPUTASI]],Table37[Price],"&lt;"&amp;Table8[[#This Row],[UnitPrice]])</f>
        <v>2</v>
      </c>
      <c r="L1640" s="80" t="str">
        <f>IF(Table8[[#This Row],[test]]&gt;0,"Ada vendor yang menjual produk dengan harga lebih murah","")</f>
        <v>Ada vendor yang menjual produk dengan harga lebih murah</v>
      </c>
    </row>
    <row r="1641" spans="1:12" x14ac:dyDescent="0.25">
      <c r="A1641" s="5">
        <v>1015</v>
      </c>
      <c r="B1641" s="5">
        <v>2281</v>
      </c>
      <c r="C1641" s="10">
        <v>44128</v>
      </c>
      <c r="D1641" s="5">
        <v>3</v>
      </c>
      <c r="E1641" s="5">
        <v>455</v>
      </c>
      <c r="F1641" s="40">
        <v>45.423000000000002</v>
      </c>
      <c r="G1641" s="40">
        <v>136.26900000000001</v>
      </c>
      <c r="H1641" t="str">
        <f>VLOOKUP(Table8[[#This Row],[Supplier]],Table37[[Vendor_ID]:[Reputation Test]],12,0)</f>
        <v>A</v>
      </c>
      <c r="I1641">
        <f>VLOOKUP(Table8[[#This Row],[PurchaseOrderID]],Purchase_Order!$A$2:$E$1228,5,0)</f>
        <v>1656</v>
      </c>
      <c r="K1641">
        <f>COUNTIFS(Table37[ProductID],Table8[[#This Row],[ProductID]],Table37[Reputation Test],Table8[[#This Row],[REPUTASI]],Table37[Price],"&lt;"&amp;Table8[[#This Row],[UnitPrice]])</f>
        <v>2</v>
      </c>
      <c r="L1641" s="80" t="str">
        <f>IF(Table8[[#This Row],[test]]&gt;0,"Ada vendor yang menjual produk dengan harga lebih murah","")</f>
        <v>Ada vendor yang menjual produk dengan harga lebih murah</v>
      </c>
    </row>
    <row r="1642" spans="1:12" x14ac:dyDescent="0.25">
      <c r="A1642" s="4">
        <v>1015</v>
      </c>
      <c r="B1642" s="4">
        <v>2282</v>
      </c>
      <c r="C1642" s="11">
        <v>44128</v>
      </c>
      <c r="D1642" s="4">
        <v>3</v>
      </c>
      <c r="E1642" s="4">
        <v>456</v>
      </c>
      <c r="F1642" s="41">
        <v>49.6965</v>
      </c>
      <c r="G1642" s="41">
        <v>149.08949999999999</v>
      </c>
      <c r="H1642" t="str">
        <f>VLOOKUP(Table8[[#This Row],[Supplier]],Table37[[Vendor_ID]:[Reputation Test]],12,0)</f>
        <v>A</v>
      </c>
      <c r="I1642">
        <f>VLOOKUP(Table8[[#This Row],[PurchaseOrderID]],Purchase_Order!$A$2:$E$1228,5,0)</f>
        <v>1656</v>
      </c>
      <c r="K1642">
        <f>COUNTIFS(Table37[ProductID],Table8[[#This Row],[ProductID]],Table37[Reputation Test],Table8[[#This Row],[REPUTASI]],Table37[Price],"&lt;"&amp;Table8[[#This Row],[UnitPrice]])</f>
        <v>2</v>
      </c>
      <c r="L1642" s="80" t="str">
        <f>IF(Table8[[#This Row],[test]]&gt;0,"Ada vendor yang menjual produk dengan harga lebih murah","")</f>
        <v>Ada vendor yang menjual produk dengan harga lebih murah</v>
      </c>
    </row>
    <row r="1643" spans="1:12" x14ac:dyDescent="0.25">
      <c r="A1643" s="5">
        <v>1015</v>
      </c>
      <c r="B1643" s="5">
        <v>2283</v>
      </c>
      <c r="C1643" s="10">
        <v>44128</v>
      </c>
      <c r="D1643" s="5">
        <v>3</v>
      </c>
      <c r="E1643" s="5">
        <v>457</v>
      </c>
      <c r="F1643" s="40">
        <v>45.423000000000002</v>
      </c>
      <c r="G1643" s="40">
        <v>136.26900000000001</v>
      </c>
      <c r="H1643" t="str">
        <f>VLOOKUP(Table8[[#This Row],[Supplier]],Table37[[Vendor_ID]:[Reputation Test]],12,0)</f>
        <v>A</v>
      </c>
      <c r="I1643">
        <f>VLOOKUP(Table8[[#This Row],[PurchaseOrderID]],Purchase_Order!$A$2:$E$1228,5,0)</f>
        <v>1656</v>
      </c>
      <c r="K1643">
        <f>COUNTIFS(Table37[ProductID],Table8[[#This Row],[ProductID]],Table37[Reputation Test],Table8[[#This Row],[REPUTASI]],Table37[Price],"&lt;"&amp;Table8[[#This Row],[UnitPrice]])</f>
        <v>2</v>
      </c>
      <c r="L1643" s="80" t="str">
        <f>IF(Table8[[#This Row],[test]]&gt;0,"Ada vendor yang menjual produk dengan harga lebih murah","")</f>
        <v>Ada vendor yang menjual produk dengan harga lebih murah</v>
      </c>
    </row>
    <row r="1644" spans="1:12" x14ac:dyDescent="0.25">
      <c r="A1644" s="4">
        <v>1015</v>
      </c>
      <c r="B1644" s="4">
        <v>2284</v>
      </c>
      <c r="C1644" s="11">
        <v>44128</v>
      </c>
      <c r="D1644" s="4">
        <v>3</v>
      </c>
      <c r="E1644" s="4">
        <v>458</v>
      </c>
      <c r="F1644" s="41">
        <v>43.323</v>
      </c>
      <c r="G1644" s="41">
        <v>129.96899999999999</v>
      </c>
      <c r="H1644" t="str">
        <f>VLOOKUP(Table8[[#This Row],[Supplier]],Table37[[Vendor_ID]:[Reputation Test]],12,0)</f>
        <v>A</v>
      </c>
      <c r="I1644">
        <f>VLOOKUP(Table8[[#This Row],[PurchaseOrderID]],Purchase_Order!$A$2:$E$1228,5,0)</f>
        <v>1656</v>
      </c>
      <c r="K1644">
        <f>COUNTIFS(Table37[ProductID],Table8[[#This Row],[ProductID]],Table37[Reputation Test],Table8[[#This Row],[REPUTASI]],Table37[Price],"&lt;"&amp;Table8[[#This Row],[UnitPrice]])</f>
        <v>2</v>
      </c>
      <c r="L1644" s="80" t="str">
        <f>IF(Table8[[#This Row],[test]]&gt;0,"Ada vendor yang menjual produk dengan harga lebih murah","")</f>
        <v>Ada vendor yang menjual produk dengan harga lebih murah</v>
      </c>
    </row>
    <row r="1645" spans="1:12" x14ac:dyDescent="0.25">
      <c r="A1645" s="5">
        <v>1015</v>
      </c>
      <c r="B1645" s="5">
        <v>2285</v>
      </c>
      <c r="C1645" s="10">
        <v>44128</v>
      </c>
      <c r="D1645" s="5">
        <v>3</v>
      </c>
      <c r="E1645" s="5">
        <v>459</v>
      </c>
      <c r="F1645" s="40">
        <v>47.596499999999999</v>
      </c>
      <c r="G1645" s="40">
        <v>142.7895</v>
      </c>
      <c r="H1645" t="str">
        <f>VLOOKUP(Table8[[#This Row],[Supplier]],Table37[[Vendor_ID]:[Reputation Test]],12,0)</f>
        <v>A</v>
      </c>
      <c r="I1645">
        <f>VLOOKUP(Table8[[#This Row],[PurchaseOrderID]],Purchase_Order!$A$2:$E$1228,5,0)</f>
        <v>1656</v>
      </c>
      <c r="K1645">
        <f>COUNTIFS(Table37[ProductID],Table8[[#This Row],[ProductID]],Table37[Reputation Test],Table8[[#This Row],[REPUTASI]],Table37[Price],"&lt;"&amp;Table8[[#This Row],[UnitPrice]])</f>
        <v>2</v>
      </c>
      <c r="L1645" s="80" t="str">
        <f>IF(Table8[[#This Row],[test]]&gt;0,"Ada vendor yang menjual produk dengan harga lebih murah","")</f>
        <v>Ada vendor yang menjual produk dengan harga lebih murah</v>
      </c>
    </row>
    <row r="1646" spans="1:12" x14ac:dyDescent="0.25">
      <c r="A1646" s="4">
        <v>1015</v>
      </c>
      <c r="B1646" s="4">
        <v>2286</v>
      </c>
      <c r="C1646" s="11">
        <v>44128</v>
      </c>
      <c r="D1646" s="4">
        <v>3</v>
      </c>
      <c r="E1646" s="4">
        <v>460</v>
      </c>
      <c r="F1646" s="41">
        <v>43.323</v>
      </c>
      <c r="G1646" s="41">
        <v>129.96899999999999</v>
      </c>
      <c r="H1646" t="str">
        <f>VLOOKUP(Table8[[#This Row],[Supplier]],Table37[[Vendor_ID]:[Reputation Test]],12,0)</f>
        <v>A</v>
      </c>
      <c r="I1646">
        <f>VLOOKUP(Table8[[#This Row],[PurchaseOrderID]],Purchase_Order!$A$2:$E$1228,5,0)</f>
        <v>1656</v>
      </c>
      <c r="K1646">
        <f>COUNTIFS(Table37[ProductID],Table8[[#This Row],[ProductID]],Table37[Reputation Test],Table8[[#This Row],[REPUTASI]],Table37[Price],"&lt;"&amp;Table8[[#This Row],[UnitPrice]])</f>
        <v>2</v>
      </c>
      <c r="L1646" s="80" t="str">
        <f>IF(Table8[[#This Row],[test]]&gt;0,"Ada vendor yang menjual produk dengan harga lebih murah","")</f>
        <v>Ada vendor yang menjual produk dengan harga lebih murah</v>
      </c>
    </row>
    <row r="1647" spans="1:12" x14ac:dyDescent="0.25">
      <c r="A1647" s="5">
        <v>1016</v>
      </c>
      <c r="B1647" s="5">
        <v>2287</v>
      </c>
      <c r="C1647" s="10">
        <v>44128</v>
      </c>
      <c r="D1647" s="5">
        <v>60</v>
      </c>
      <c r="E1647" s="5">
        <v>356</v>
      </c>
      <c r="F1647" s="40">
        <v>3.3809999999999998</v>
      </c>
      <c r="G1647" s="40">
        <v>202.86</v>
      </c>
      <c r="H1647" t="str">
        <f>VLOOKUP(Table8[[#This Row],[Supplier]],Table37[[Vendor_ID]:[Reputation Test]],12,0)</f>
        <v>F</v>
      </c>
      <c r="I1647">
        <f>VLOOKUP(Table8[[#This Row],[PurchaseOrderID]],Purchase_Order!$A$2:$E$1228,5,0)</f>
        <v>1572</v>
      </c>
      <c r="K1647">
        <f>COUNTIFS(Table37[ProductID],Table8[[#This Row],[ProductID]],Table37[Reputation Test],Table8[[#This Row],[REPUTASI]],Table37[Price],"&lt;"&amp;Table8[[#This Row],[UnitPrice]])</f>
        <v>1</v>
      </c>
      <c r="L1647" s="80" t="str">
        <f>IF(Table8[[#This Row],[test]]&gt;0,"Ada vendor yang menjual produk dengan harga lebih murah","")</f>
        <v>Ada vendor yang menjual produk dengan harga lebih murah</v>
      </c>
    </row>
    <row r="1648" spans="1:12" x14ac:dyDescent="0.25">
      <c r="A1648" s="4">
        <v>1016</v>
      </c>
      <c r="B1648" s="4">
        <v>2288</v>
      </c>
      <c r="C1648" s="11">
        <v>44128</v>
      </c>
      <c r="D1648" s="4">
        <v>60</v>
      </c>
      <c r="E1648" s="4">
        <v>357</v>
      </c>
      <c r="F1648" s="41">
        <v>4.3155000000000001</v>
      </c>
      <c r="G1648" s="41">
        <v>258.93</v>
      </c>
      <c r="H1648" t="str">
        <f>VLOOKUP(Table8[[#This Row],[Supplier]],Table37[[Vendor_ID]:[Reputation Test]],12,0)</f>
        <v>F</v>
      </c>
      <c r="I1648">
        <f>VLOOKUP(Table8[[#This Row],[PurchaseOrderID]],Purchase_Order!$A$2:$E$1228,5,0)</f>
        <v>1572</v>
      </c>
      <c r="K1648">
        <f>COUNTIFS(Table37[ProductID],Table8[[#This Row],[ProductID]],Table37[Reputation Test],Table8[[#This Row],[REPUTASI]],Table37[Price],"&lt;"&amp;Table8[[#This Row],[UnitPrice]])</f>
        <v>2</v>
      </c>
      <c r="L1648" s="80" t="str">
        <f>IF(Table8[[#This Row],[test]]&gt;0,"Ada vendor yang menjual produk dengan harga lebih murah","")</f>
        <v>Ada vendor yang menjual produk dengan harga lebih murah</v>
      </c>
    </row>
    <row r="1649" spans="1:12" x14ac:dyDescent="0.25">
      <c r="A1649" s="5">
        <v>1017</v>
      </c>
      <c r="B1649" s="5">
        <v>2289</v>
      </c>
      <c r="C1649" s="10">
        <v>44128</v>
      </c>
      <c r="D1649" s="5">
        <v>3</v>
      </c>
      <c r="E1649" s="5">
        <v>385</v>
      </c>
      <c r="F1649" s="40">
        <v>43.218000000000004</v>
      </c>
      <c r="G1649" s="40">
        <v>129.654</v>
      </c>
      <c r="H1649" t="str">
        <f>VLOOKUP(Table8[[#This Row],[Supplier]],Table37[[Vendor_ID]:[Reputation Test]],12,0)</f>
        <v>B</v>
      </c>
      <c r="I1649">
        <f>VLOOKUP(Table8[[#This Row],[PurchaseOrderID]],Purchase_Order!$A$2:$E$1228,5,0)</f>
        <v>1562</v>
      </c>
      <c r="K1649">
        <f>COUNTIFS(Table37[ProductID],Table8[[#This Row],[ProductID]],Table37[Reputation Test],Table8[[#This Row],[REPUTASI]],Table37[Price],"&lt;"&amp;Table8[[#This Row],[UnitPrice]])</f>
        <v>1</v>
      </c>
      <c r="L1649" s="80" t="str">
        <f>IF(Table8[[#This Row],[test]]&gt;0,"Ada vendor yang menjual produk dengan harga lebih murah","")</f>
        <v>Ada vendor yang menjual produk dengan harga lebih murah</v>
      </c>
    </row>
    <row r="1650" spans="1:12" x14ac:dyDescent="0.25">
      <c r="A1650" s="4">
        <v>1017</v>
      </c>
      <c r="B1650" s="4">
        <v>2290</v>
      </c>
      <c r="C1650" s="11">
        <v>44128</v>
      </c>
      <c r="D1650" s="4">
        <v>3</v>
      </c>
      <c r="E1650" s="4">
        <v>386</v>
      </c>
      <c r="F1650" s="41">
        <v>47.491500000000002</v>
      </c>
      <c r="G1650" s="41">
        <v>142.47450000000001</v>
      </c>
      <c r="H1650" t="str">
        <f>VLOOKUP(Table8[[#This Row],[Supplier]],Table37[[Vendor_ID]:[Reputation Test]],12,0)</f>
        <v>B</v>
      </c>
      <c r="I1650">
        <f>VLOOKUP(Table8[[#This Row],[PurchaseOrderID]],Purchase_Order!$A$2:$E$1228,5,0)</f>
        <v>1562</v>
      </c>
      <c r="K1650">
        <f>COUNTIFS(Table37[ProductID],Table8[[#This Row],[ProductID]],Table37[Reputation Test],Table8[[#This Row],[REPUTASI]],Table37[Price],"&lt;"&amp;Table8[[#This Row],[UnitPrice]])</f>
        <v>1</v>
      </c>
      <c r="L1650" s="80" t="str">
        <f>IF(Table8[[#This Row],[test]]&gt;0,"Ada vendor yang menjual produk dengan harga lebih murah","")</f>
        <v>Ada vendor yang menjual produk dengan harga lebih murah</v>
      </c>
    </row>
    <row r="1651" spans="1:12" x14ac:dyDescent="0.25">
      <c r="A1651" s="5">
        <v>1017</v>
      </c>
      <c r="B1651" s="5">
        <v>2291</v>
      </c>
      <c r="C1651" s="10">
        <v>44128</v>
      </c>
      <c r="D1651" s="5">
        <v>3</v>
      </c>
      <c r="E1651" s="5">
        <v>387</v>
      </c>
      <c r="F1651" s="40">
        <v>43.270499999999998</v>
      </c>
      <c r="G1651" s="40">
        <v>129.8115</v>
      </c>
      <c r="H1651" t="str">
        <f>VLOOKUP(Table8[[#This Row],[Supplier]],Table37[[Vendor_ID]:[Reputation Test]],12,0)</f>
        <v>B</v>
      </c>
      <c r="I1651">
        <f>VLOOKUP(Table8[[#This Row],[PurchaseOrderID]],Purchase_Order!$A$2:$E$1228,5,0)</f>
        <v>1562</v>
      </c>
      <c r="K1651">
        <f>COUNTIFS(Table37[ProductID],Table8[[#This Row],[ProductID]],Table37[Reputation Test],Table8[[#This Row],[REPUTASI]],Table37[Price],"&lt;"&amp;Table8[[#This Row],[UnitPrice]])</f>
        <v>1</v>
      </c>
      <c r="L1651" s="80" t="str">
        <f>IF(Table8[[#This Row],[test]]&gt;0,"Ada vendor yang menjual produk dengan harga lebih murah","")</f>
        <v>Ada vendor yang menjual produk dengan harga lebih murah</v>
      </c>
    </row>
    <row r="1652" spans="1:12" x14ac:dyDescent="0.25">
      <c r="A1652" s="4">
        <v>1017</v>
      </c>
      <c r="B1652" s="4">
        <v>2292</v>
      </c>
      <c r="C1652" s="11">
        <v>44128</v>
      </c>
      <c r="D1652" s="4">
        <v>3</v>
      </c>
      <c r="E1652" s="4">
        <v>388</v>
      </c>
      <c r="F1652" s="41">
        <v>47.543999999999997</v>
      </c>
      <c r="G1652" s="41">
        <v>142.63200000000001</v>
      </c>
      <c r="H1652" t="str">
        <f>VLOOKUP(Table8[[#This Row],[Supplier]],Table37[[Vendor_ID]:[Reputation Test]],12,0)</f>
        <v>B</v>
      </c>
      <c r="I1652">
        <f>VLOOKUP(Table8[[#This Row],[PurchaseOrderID]],Purchase_Order!$A$2:$E$1228,5,0)</f>
        <v>1562</v>
      </c>
      <c r="K1652">
        <f>COUNTIFS(Table37[ProductID],Table8[[#This Row],[ProductID]],Table37[Reputation Test],Table8[[#This Row],[REPUTASI]],Table37[Price],"&lt;"&amp;Table8[[#This Row],[UnitPrice]])</f>
        <v>1</v>
      </c>
      <c r="L1652" s="80" t="str">
        <f>IF(Table8[[#This Row],[test]]&gt;0,"Ada vendor yang menjual produk dengan harga lebih murah","")</f>
        <v>Ada vendor yang menjual produk dengan harga lebih murah</v>
      </c>
    </row>
    <row r="1653" spans="1:12" x14ac:dyDescent="0.25">
      <c r="A1653" s="5">
        <v>1017</v>
      </c>
      <c r="B1653" s="5">
        <v>2293</v>
      </c>
      <c r="C1653" s="10">
        <v>44128</v>
      </c>
      <c r="D1653" s="5">
        <v>3</v>
      </c>
      <c r="E1653" s="5">
        <v>389</v>
      </c>
      <c r="F1653" s="40">
        <v>43.270499999999998</v>
      </c>
      <c r="G1653" s="40">
        <v>129.8115</v>
      </c>
      <c r="H1653" t="str">
        <f>VLOOKUP(Table8[[#This Row],[Supplier]],Table37[[Vendor_ID]:[Reputation Test]],12,0)</f>
        <v>B</v>
      </c>
      <c r="I1653">
        <f>VLOOKUP(Table8[[#This Row],[PurchaseOrderID]],Purchase_Order!$A$2:$E$1228,5,0)</f>
        <v>1562</v>
      </c>
      <c r="K1653">
        <f>COUNTIFS(Table37[ProductID],Table8[[#This Row],[ProductID]],Table37[Reputation Test],Table8[[#This Row],[REPUTASI]],Table37[Price],"&lt;"&amp;Table8[[#This Row],[UnitPrice]])</f>
        <v>1</v>
      </c>
      <c r="L1653" s="80" t="str">
        <f>IF(Table8[[#This Row],[test]]&gt;0,"Ada vendor yang menjual produk dengan harga lebih murah","")</f>
        <v>Ada vendor yang menjual produk dengan harga lebih murah</v>
      </c>
    </row>
    <row r="1654" spans="1:12" x14ac:dyDescent="0.25">
      <c r="A1654" s="4">
        <v>1017</v>
      </c>
      <c r="B1654" s="4">
        <v>2294</v>
      </c>
      <c r="C1654" s="11">
        <v>44128</v>
      </c>
      <c r="D1654" s="4">
        <v>3</v>
      </c>
      <c r="E1654" s="4">
        <v>390</v>
      </c>
      <c r="F1654" s="41">
        <v>41.170499999999997</v>
      </c>
      <c r="G1654" s="41">
        <v>123.5115</v>
      </c>
      <c r="H1654" t="str">
        <f>VLOOKUP(Table8[[#This Row],[Supplier]],Table37[[Vendor_ID]:[Reputation Test]],12,0)</f>
        <v>B</v>
      </c>
      <c r="I1654">
        <f>VLOOKUP(Table8[[#This Row],[PurchaseOrderID]],Purchase_Order!$A$2:$E$1228,5,0)</f>
        <v>1562</v>
      </c>
      <c r="K1654">
        <f>COUNTIFS(Table37[ProductID],Table8[[#This Row],[ProductID]],Table37[Reputation Test],Table8[[#This Row],[REPUTASI]],Table37[Price],"&lt;"&amp;Table8[[#This Row],[UnitPrice]])</f>
        <v>1</v>
      </c>
      <c r="L1654" s="80" t="str">
        <f>IF(Table8[[#This Row],[test]]&gt;0,"Ada vendor yang menjual produk dengan harga lebih murah","")</f>
        <v>Ada vendor yang menjual produk dengan harga lebih murah</v>
      </c>
    </row>
    <row r="1655" spans="1:12" x14ac:dyDescent="0.25">
      <c r="A1655" s="5">
        <v>1018</v>
      </c>
      <c r="B1655" s="5">
        <v>2295</v>
      </c>
      <c r="C1655" s="10">
        <v>44128</v>
      </c>
      <c r="D1655" s="5">
        <v>3</v>
      </c>
      <c r="E1655" s="5">
        <v>490</v>
      </c>
      <c r="F1655" s="40">
        <v>12.358499999999999</v>
      </c>
      <c r="G1655" s="40">
        <v>37.075499999999998</v>
      </c>
      <c r="H1655" t="str">
        <f>VLOOKUP(Table8[[#This Row],[Supplier]],Table37[[Vendor_ID]:[Reputation Test]],12,0)</f>
        <v>B</v>
      </c>
      <c r="I1655">
        <f>VLOOKUP(Table8[[#This Row],[PurchaseOrderID]],Purchase_Order!$A$2:$E$1228,5,0)</f>
        <v>1662</v>
      </c>
      <c r="K1655">
        <f>COUNTIFS(Table37[ProductID],Table8[[#This Row],[ProductID]],Table37[Reputation Test],Table8[[#This Row],[REPUTASI]],Table37[Price],"&lt;"&amp;Table8[[#This Row],[UnitPrice]])</f>
        <v>1</v>
      </c>
      <c r="L1655" s="80" t="str">
        <f>IF(Table8[[#This Row],[test]]&gt;0,"Ada vendor yang menjual produk dengan harga lebih murah","")</f>
        <v>Ada vendor yang menjual produk dengan harga lebih murah</v>
      </c>
    </row>
    <row r="1656" spans="1:12" x14ac:dyDescent="0.25">
      <c r="A1656" s="4">
        <v>1019</v>
      </c>
      <c r="B1656" s="4">
        <v>2296</v>
      </c>
      <c r="C1656" s="11">
        <v>44128</v>
      </c>
      <c r="D1656" s="4">
        <v>550</v>
      </c>
      <c r="E1656" s="4">
        <v>513</v>
      </c>
      <c r="F1656" s="41">
        <v>39.1965</v>
      </c>
      <c r="G1656" s="41">
        <v>21558.075000000001</v>
      </c>
      <c r="H1656" t="str">
        <f>VLOOKUP(Table8[[#This Row],[Supplier]],Table37[[Vendor_ID]:[Reputation Test]],12,0)</f>
        <v>F</v>
      </c>
      <c r="I1656">
        <f>VLOOKUP(Table8[[#This Row],[PurchaseOrderID]],Purchase_Order!$A$2:$E$1228,5,0)</f>
        <v>1682</v>
      </c>
      <c r="K1656">
        <f>COUNTIFS(Table37[ProductID],Table8[[#This Row],[ProductID]],Table37[Reputation Test],Table8[[#This Row],[REPUTASI]],Table37[Price],"&lt;"&amp;Table8[[#This Row],[UnitPrice]])</f>
        <v>1</v>
      </c>
      <c r="L1656" s="80" t="str">
        <f>IF(Table8[[#This Row],[test]]&gt;0,"Ada vendor yang menjual produk dengan harga lebih murah","")</f>
        <v>Ada vendor yang menjual produk dengan harga lebih murah</v>
      </c>
    </row>
    <row r="1657" spans="1:12" x14ac:dyDescent="0.25">
      <c r="A1657" s="5">
        <v>1020</v>
      </c>
      <c r="B1657" s="5">
        <v>2297</v>
      </c>
      <c r="C1657" s="10">
        <v>44128</v>
      </c>
      <c r="D1657" s="5">
        <v>3</v>
      </c>
      <c r="E1657" s="5">
        <v>414</v>
      </c>
      <c r="F1657" s="40">
        <v>45.475499999999997</v>
      </c>
      <c r="G1657" s="40">
        <v>136.4265</v>
      </c>
      <c r="H1657" t="str">
        <f>VLOOKUP(Table8[[#This Row],[Supplier]],Table37[[Vendor_ID]:[Reputation Test]],12,0)</f>
        <v>A</v>
      </c>
      <c r="I1657">
        <f>VLOOKUP(Table8[[#This Row],[PurchaseOrderID]],Purchase_Order!$A$2:$E$1228,5,0)</f>
        <v>1686</v>
      </c>
      <c r="K1657">
        <f>COUNTIFS(Table37[ProductID],Table8[[#This Row],[ProductID]],Table37[Reputation Test],Table8[[#This Row],[REPUTASI]],Table37[Price],"&lt;"&amp;Table8[[#This Row],[UnitPrice]])</f>
        <v>1</v>
      </c>
      <c r="L1657" s="80" t="str">
        <f>IF(Table8[[#This Row],[test]]&gt;0,"Ada vendor yang menjual produk dengan harga lebih murah","")</f>
        <v>Ada vendor yang menjual produk dengan harga lebih murah</v>
      </c>
    </row>
    <row r="1658" spans="1:12" x14ac:dyDescent="0.25">
      <c r="A1658" s="4">
        <v>1020</v>
      </c>
      <c r="B1658" s="4">
        <v>2298</v>
      </c>
      <c r="C1658" s="11">
        <v>44128</v>
      </c>
      <c r="D1658" s="4">
        <v>3</v>
      </c>
      <c r="E1658" s="4">
        <v>415</v>
      </c>
      <c r="F1658" s="41">
        <v>49.749000000000002</v>
      </c>
      <c r="G1658" s="41">
        <v>149.24700000000001</v>
      </c>
      <c r="H1658" t="str">
        <f>VLOOKUP(Table8[[#This Row],[Supplier]],Table37[[Vendor_ID]:[Reputation Test]],12,0)</f>
        <v>A</v>
      </c>
      <c r="I1658">
        <f>VLOOKUP(Table8[[#This Row],[PurchaseOrderID]],Purchase_Order!$A$2:$E$1228,5,0)</f>
        <v>1686</v>
      </c>
      <c r="K1658">
        <f>COUNTIFS(Table37[ProductID],Table8[[#This Row],[ProductID]],Table37[Reputation Test],Table8[[#This Row],[REPUTASI]],Table37[Price],"&lt;"&amp;Table8[[#This Row],[UnitPrice]])</f>
        <v>1</v>
      </c>
      <c r="L1658" s="80" t="str">
        <f>IF(Table8[[#This Row],[test]]&gt;0,"Ada vendor yang menjual produk dengan harga lebih murah","")</f>
        <v>Ada vendor yang menjual produk dengan harga lebih murah</v>
      </c>
    </row>
    <row r="1659" spans="1:12" x14ac:dyDescent="0.25">
      <c r="A1659" s="5">
        <v>1020</v>
      </c>
      <c r="B1659" s="5">
        <v>2299</v>
      </c>
      <c r="C1659" s="10">
        <v>44128</v>
      </c>
      <c r="D1659" s="5">
        <v>3</v>
      </c>
      <c r="E1659" s="5">
        <v>416</v>
      </c>
      <c r="F1659" s="40">
        <v>45.475499999999997</v>
      </c>
      <c r="G1659" s="40">
        <v>136.4265</v>
      </c>
      <c r="H1659" t="str">
        <f>VLOOKUP(Table8[[#This Row],[Supplier]],Table37[[Vendor_ID]:[Reputation Test]],12,0)</f>
        <v>A</v>
      </c>
      <c r="I1659">
        <f>VLOOKUP(Table8[[#This Row],[PurchaseOrderID]],Purchase_Order!$A$2:$E$1228,5,0)</f>
        <v>1686</v>
      </c>
      <c r="K1659">
        <f>COUNTIFS(Table37[ProductID],Table8[[#This Row],[ProductID]],Table37[Reputation Test],Table8[[#This Row],[REPUTASI]],Table37[Price],"&lt;"&amp;Table8[[#This Row],[UnitPrice]])</f>
        <v>1</v>
      </c>
      <c r="L1659" s="80" t="str">
        <f>IF(Table8[[#This Row],[test]]&gt;0,"Ada vendor yang menjual produk dengan harga lebih murah","")</f>
        <v>Ada vendor yang menjual produk dengan harga lebih murah</v>
      </c>
    </row>
    <row r="1660" spans="1:12" x14ac:dyDescent="0.25">
      <c r="A1660" s="4">
        <v>1021</v>
      </c>
      <c r="B1660" s="4">
        <v>2300</v>
      </c>
      <c r="C1660" s="11">
        <v>44128</v>
      </c>
      <c r="D1660" s="4">
        <v>550</v>
      </c>
      <c r="E1660" s="4">
        <v>931</v>
      </c>
      <c r="F1660" s="41">
        <v>34.8705</v>
      </c>
      <c r="G1660" s="41">
        <v>19178.775000000001</v>
      </c>
      <c r="H1660" t="str">
        <f>VLOOKUP(Table8[[#This Row],[Supplier]],Table37[[Vendor_ID]:[Reputation Test]],12,0)</f>
        <v>F</v>
      </c>
      <c r="I1660">
        <f>VLOOKUP(Table8[[#This Row],[PurchaseOrderID]],Purchase_Order!$A$2:$E$1228,5,0)</f>
        <v>1684</v>
      </c>
      <c r="K1660">
        <f>COUNTIFS(Table37[ProductID],Table8[[#This Row],[ProductID]],Table37[Reputation Test],Table8[[#This Row],[REPUTASI]],Table37[Price],"&lt;"&amp;Table8[[#This Row],[UnitPrice]])</f>
        <v>2</v>
      </c>
      <c r="L1660" s="80" t="str">
        <f>IF(Table8[[#This Row],[test]]&gt;0,"Ada vendor yang menjual produk dengan harga lebih murah","")</f>
        <v>Ada vendor yang menjual produk dengan harga lebih murah</v>
      </c>
    </row>
    <row r="1661" spans="1:12" x14ac:dyDescent="0.25">
      <c r="A1661" s="5">
        <v>1021</v>
      </c>
      <c r="B1661" s="5">
        <v>2301</v>
      </c>
      <c r="C1661" s="10">
        <v>44128</v>
      </c>
      <c r="D1661" s="5">
        <v>550</v>
      </c>
      <c r="E1661" s="5">
        <v>932</v>
      </c>
      <c r="F1661" s="40">
        <v>39.763500000000001</v>
      </c>
      <c r="G1661" s="40">
        <v>21869.924999999999</v>
      </c>
      <c r="H1661" t="str">
        <f>VLOOKUP(Table8[[#This Row],[Supplier]],Table37[[Vendor_ID]:[Reputation Test]],12,0)</f>
        <v>F</v>
      </c>
      <c r="I1661">
        <f>VLOOKUP(Table8[[#This Row],[PurchaseOrderID]],Purchase_Order!$A$2:$E$1228,5,0)</f>
        <v>1684</v>
      </c>
      <c r="K1661">
        <f>COUNTIFS(Table37[ProductID],Table8[[#This Row],[ProductID]],Table37[Reputation Test],Table8[[#This Row],[REPUTASI]],Table37[Price],"&lt;"&amp;Table8[[#This Row],[UnitPrice]])</f>
        <v>2</v>
      </c>
      <c r="L1661" s="80" t="str">
        <f>IF(Table8[[#This Row],[test]]&gt;0,"Ada vendor yang menjual produk dengan harga lebih murah","")</f>
        <v>Ada vendor yang menjual produk dengan harga lebih murah</v>
      </c>
    </row>
    <row r="1662" spans="1:12" x14ac:dyDescent="0.25">
      <c r="A1662" s="4">
        <v>1021</v>
      </c>
      <c r="B1662" s="4">
        <v>2302</v>
      </c>
      <c r="C1662" s="11">
        <v>44128</v>
      </c>
      <c r="D1662" s="4">
        <v>550</v>
      </c>
      <c r="E1662" s="4">
        <v>933</v>
      </c>
      <c r="F1662" s="41">
        <v>43.984499999999997</v>
      </c>
      <c r="G1662" s="41">
        <v>24191.474999999999</v>
      </c>
      <c r="H1662" t="str">
        <f>VLOOKUP(Table8[[#This Row],[Supplier]],Table37[[Vendor_ID]:[Reputation Test]],12,0)</f>
        <v>F</v>
      </c>
      <c r="I1662">
        <f>VLOOKUP(Table8[[#This Row],[PurchaseOrderID]],Purchase_Order!$A$2:$E$1228,5,0)</f>
        <v>1684</v>
      </c>
      <c r="K1662">
        <f>COUNTIFS(Table37[ProductID],Table8[[#This Row],[ProductID]],Table37[Reputation Test],Table8[[#This Row],[REPUTASI]],Table37[Price],"&lt;"&amp;Table8[[#This Row],[UnitPrice]])</f>
        <v>2</v>
      </c>
      <c r="L1662" s="80" t="str">
        <f>IF(Table8[[#This Row],[test]]&gt;0,"Ada vendor yang menjual produk dengan harga lebih murah","")</f>
        <v>Ada vendor yang menjual produk dengan harga lebih murah</v>
      </c>
    </row>
    <row r="1663" spans="1:12" x14ac:dyDescent="0.25">
      <c r="A1663" s="5">
        <v>1021</v>
      </c>
      <c r="B1663" s="5">
        <v>2303</v>
      </c>
      <c r="C1663" s="10">
        <v>44128</v>
      </c>
      <c r="D1663" s="5">
        <v>550</v>
      </c>
      <c r="E1663" s="5">
        <v>934</v>
      </c>
      <c r="F1663" s="40">
        <v>38.146500000000003</v>
      </c>
      <c r="G1663" s="40">
        <v>20980.575000000001</v>
      </c>
      <c r="H1663" t="str">
        <f>VLOOKUP(Table8[[#This Row],[Supplier]],Table37[[Vendor_ID]:[Reputation Test]],12,0)</f>
        <v>F</v>
      </c>
      <c r="I1663">
        <f>VLOOKUP(Table8[[#This Row],[PurchaseOrderID]],Purchase_Order!$A$2:$E$1228,5,0)</f>
        <v>1684</v>
      </c>
      <c r="K1663">
        <f>COUNTIFS(Table37[ProductID],Table8[[#This Row],[ProductID]],Table37[Reputation Test],Table8[[#This Row],[REPUTASI]],Table37[Price],"&lt;"&amp;Table8[[#This Row],[UnitPrice]])</f>
        <v>2</v>
      </c>
      <c r="L1663" s="80" t="str">
        <f>IF(Table8[[#This Row],[test]]&gt;0,"Ada vendor yang menjual produk dengan harga lebih murah","")</f>
        <v>Ada vendor yang menjual produk dengan harga lebih murah</v>
      </c>
    </row>
    <row r="1664" spans="1:12" x14ac:dyDescent="0.25">
      <c r="A1664" s="4">
        <v>1022</v>
      </c>
      <c r="B1664" s="4">
        <v>2304</v>
      </c>
      <c r="C1664" s="11">
        <v>44128</v>
      </c>
      <c r="D1664" s="4">
        <v>3</v>
      </c>
      <c r="E1664" s="4">
        <v>430</v>
      </c>
      <c r="F1664" s="41">
        <v>45.654000000000003</v>
      </c>
      <c r="G1664" s="41">
        <v>136.96199999999999</v>
      </c>
      <c r="H1664" t="str">
        <f>VLOOKUP(Table8[[#This Row],[Supplier]],Table37[[Vendor_ID]:[Reputation Test]],12,0)</f>
        <v>B</v>
      </c>
      <c r="I1664">
        <f>VLOOKUP(Table8[[#This Row],[PurchaseOrderID]],Purchase_Order!$A$2:$E$1228,5,0)</f>
        <v>1534</v>
      </c>
      <c r="K1664">
        <f>COUNTIFS(Table37[ProductID],Table8[[#This Row],[ProductID]],Table37[Reputation Test],Table8[[#This Row],[REPUTASI]],Table37[Price],"&lt;"&amp;Table8[[#This Row],[UnitPrice]])</f>
        <v>3</v>
      </c>
      <c r="L1664" s="80" t="str">
        <f>IF(Table8[[#This Row],[test]]&gt;0,"Ada vendor yang menjual produk dengan harga lebih murah","")</f>
        <v>Ada vendor yang menjual produk dengan harga lebih murah</v>
      </c>
    </row>
    <row r="1665" spans="1:12" x14ac:dyDescent="0.25">
      <c r="A1665" s="5">
        <v>1022</v>
      </c>
      <c r="B1665" s="5">
        <v>2305</v>
      </c>
      <c r="C1665" s="10">
        <v>44128</v>
      </c>
      <c r="D1665" s="5">
        <v>3</v>
      </c>
      <c r="E1665" s="5">
        <v>431</v>
      </c>
      <c r="F1665" s="40">
        <v>41.380499999999998</v>
      </c>
      <c r="G1665" s="40">
        <v>124.14149999999999</v>
      </c>
      <c r="H1665" t="str">
        <f>VLOOKUP(Table8[[#This Row],[Supplier]],Table37[[Vendor_ID]:[Reputation Test]],12,0)</f>
        <v>B</v>
      </c>
      <c r="I1665">
        <f>VLOOKUP(Table8[[#This Row],[PurchaseOrderID]],Purchase_Order!$A$2:$E$1228,5,0)</f>
        <v>1534</v>
      </c>
      <c r="K1665">
        <f>COUNTIFS(Table37[ProductID],Table8[[#This Row],[ProductID]],Table37[Reputation Test],Table8[[#This Row],[REPUTASI]],Table37[Price],"&lt;"&amp;Table8[[#This Row],[UnitPrice]])</f>
        <v>3</v>
      </c>
      <c r="L1665" s="80" t="str">
        <f>IF(Table8[[#This Row],[test]]&gt;0,"Ada vendor yang menjual produk dengan harga lebih murah","")</f>
        <v>Ada vendor yang menjual produk dengan harga lebih murah</v>
      </c>
    </row>
    <row r="1666" spans="1:12" x14ac:dyDescent="0.25">
      <c r="A1666" s="4">
        <v>1023</v>
      </c>
      <c r="B1666" s="4">
        <v>2306</v>
      </c>
      <c r="C1666" s="11">
        <v>44128</v>
      </c>
      <c r="D1666" s="4">
        <v>3</v>
      </c>
      <c r="E1666" s="4">
        <v>341</v>
      </c>
      <c r="F1666" s="41">
        <v>47.575499999999998</v>
      </c>
      <c r="G1666" s="41">
        <v>142.72649999999999</v>
      </c>
      <c r="H1666" t="str">
        <f>VLOOKUP(Table8[[#This Row],[Supplier]],Table37[[Vendor_ID]:[Reputation Test]],12,0)</f>
        <v>A</v>
      </c>
      <c r="I1666">
        <f>VLOOKUP(Table8[[#This Row],[PurchaseOrderID]],Purchase_Order!$A$2:$E$1228,5,0)</f>
        <v>1614</v>
      </c>
      <c r="K1666">
        <f>COUNTIFS(Table37[ProductID],Table8[[#This Row],[ProductID]],Table37[Reputation Test],Table8[[#This Row],[REPUTASI]],Table37[Price],"&lt;"&amp;Table8[[#This Row],[UnitPrice]])</f>
        <v>3</v>
      </c>
      <c r="L1666" s="80" t="str">
        <f>IF(Table8[[#This Row],[test]]&gt;0,"Ada vendor yang menjual produk dengan harga lebih murah","")</f>
        <v>Ada vendor yang menjual produk dengan harga lebih murah</v>
      </c>
    </row>
    <row r="1667" spans="1:12" x14ac:dyDescent="0.25">
      <c r="A1667" s="5">
        <v>1023</v>
      </c>
      <c r="B1667" s="5">
        <v>2307</v>
      </c>
      <c r="C1667" s="10">
        <v>44128</v>
      </c>
      <c r="D1667" s="5">
        <v>3</v>
      </c>
      <c r="E1667" s="5">
        <v>342</v>
      </c>
      <c r="F1667" s="40">
        <v>45.475499999999997</v>
      </c>
      <c r="G1667" s="40">
        <v>136.4265</v>
      </c>
      <c r="H1667" t="str">
        <f>VLOOKUP(Table8[[#This Row],[Supplier]],Table37[[Vendor_ID]:[Reputation Test]],12,0)</f>
        <v>A</v>
      </c>
      <c r="I1667">
        <f>VLOOKUP(Table8[[#This Row],[PurchaseOrderID]],Purchase_Order!$A$2:$E$1228,5,0)</f>
        <v>1614</v>
      </c>
      <c r="K1667">
        <f>COUNTIFS(Table37[ProductID],Table8[[#This Row],[ProductID]],Table37[Reputation Test],Table8[[#This Row],[REPUTASI]],Table37[Price],"&lt;"&amp;Table8[[#This Row],[UnitPrice]])</f>
        <v>3</v>
      </c>
      <c r="L1667" s="80" t="str">
        <f>IF(Table8[[#This Row],[test]]&gt;0,"Ada vendor yang menjual produk dengan harga lebih murah","")</f>
        <v>Ada vendor yang menjual produk dengan harga lebih murah</v>
      </c>
    </row>
    <row r="1668" spans="1:12" x14ac:dyDescent="0.25">
      <c r="A1668" s="4">
        <v>1023</v>
      </c>
      <c r="B1668" s="4">
        <v>2308</v>
      </c>
      <c r="C1668" s="11">
        <v>44128</v>
      </c>
      <c r="D1668" s="4">
        <v>3</v>
      </c>
      <c r="E1668" s="4">
        <v>343</v>
      </c>
      <c r="F1668" s="41">
        <v>49.749000000000002</v>
      </c>
      <c r="G1668" s="41">
        <v>149.24700000000001</v>
      </c>
      <c r="H1668" t="str">
        <f>VLOOKUP(Table8[[#This Row],[Supplier]],Table37[[Vendor_ID]:[Reputation Test]],12,0)</f>
        <v>A</v>
      </c>
      <c r="I1668">
        <f>VLOOKUP(Table8[[#This Row],[PurchaseOrderID]],Purchase_Order!$A$2:$E$1228,5,0)</f>
        <v>1614</v>
      </c>
      <c r="K1668">
        <f>COUNTIFS(Table37[ProductID],Table8[[#This Row],[ProductID]],Table37[Reputation Test],Table8[[#This Row],[REPUTASI]],Table37[Price],"&lt;"&amp;Table8[[#This Row],[UnitPrice]])</f>
        <v>3</v>
      </c>
      <c r="L1668" s="80" t="str">
        <f>IF(Table8[[#This Row],[test]]&gt;0,"Ada vendor yang menjual produk dengan harga lebih murah","")</f>
        <v>Ada vendor yang menjual produk dengan harga lebih murah</v>
      </c>
    </row>
    <row r="1669" spans="1:12" x14ac:dyDescent="0.25">
      <c r="A1669" s="5">
        <v>1024</v>
      </c>
      <c r="B1669" s="5">
        <v>2309</v>
      </c>
      <c r="C1669" s="10">
        <v>44128</v>
      </c>
      <c r="D1669" s="5">
        <v>550</v>
      </c>
      <c r="E1669" s="5">
        <v>931</v>
      </c>
      <c r="F1669" s="40">
        <v>34.345500000000001</v>
      </c>
      <c r="G1669" s="40">
        <v>18890.025000000001</v>
      </c>
      <c r="H1669" t="str">
        <f>VLOOKUP(Table8[[#This Row],[Supplier]],Table37[[Vendor_ID]:[Reputation Test]],12,0)</f>
        <v>F</v>
      </c>
      <c r="I1669">
        <f>VLOOKUP(Table8[[#This Row],[PurchaseOrderID]],Purchase_Order!$A$2:$E$1228,5,0)</f>
        <v>1588</v>
      </c>
      <c r="K1669">
        <f>COUNTIFS(Table37[ProductID],Table8[[#This Row],[ProductID]],Table37[Reputation Test],Table8[[#This Row],[REPUTASI]],Table37[Price],"&lt;"&amp;Table8[[#This Row],[UnitPrice]])</f>
        <v>2</v>
      </c>
      <c r="L1669" s="80" t="str">
        <f>IF(Table8[[#This Row],[test]]&gt;0,"Ada vendor yang menjual produk dengan harga lebih murah","")</f>
        <v>Ada vendor yang menjual produk dengan harga lebih murah</v>
      </c>
    </row>
    <row r="1670" spans="1:12" x14ac:dyDescent="0.25">
      <c r="A1670" s="4">
        <v>1024</v>
      </c>
      <c r="B1670" s="4">
        <v>2310</v>
      </c>
      <c r="C1670" s="11">
        <v>44128</v>
      </c>
      <c r="D1670" s="4">
        <v>550</v>
      </c>
      <c r="E1670" s="4">
        <v>932</v>
      </c>
      <c r="F1670" s="41">
        <v>39.238500000000002</v>
      </c>
      <c r="G1670" s="41">
        <v>21581.174999999999</v>
      </c>
      <c r="H1670" t="str">
        <f>VLOOKUP(Table8[[#This Row],[Supplier]],Table37[[Vendor_ID]:[Reputation Test]],12,0)</f>
        <v>F</v>
      </c>
      <c r="I1670">
        <f>VLOOKUP(Table8[[#This Row],[PurchaseOrderID]],Purchase_Order!$A$2:$E$1228,5,0)</f>
        <v>1588</v>
      </c>
      <c r="K1670">
        <f>COUNTIFS(Table37[ProductID],Table8[[#This Row],[ProductID]],Table37[Reputation Test],Table8[[#This Row],[REPUTASI]],Table37[Price],"&lt;"&amp;Table8[[#This Row],[UnitPrice]])</f>
        <v>2</v>
      </c>
      <c r="L1670" s="80" t="str">
        <f>IF(Table8[[#This Row],[test]]&gt;0,"Ada vendor yang menjual produk dengan harga lebih murah","")</f>
        <v>Ada vendor yang menjual produk dengan harga lebih murah</v>
      </c>
    </row>
    <row r="1671" spans="1:12" x14ac:dyDescent="0.25">
      <c r="A1671" s="5">
        <v>1025</v>
      </c>
      <c r="B1671" s="5">
        <v>2311</v>
      </c>
      <c r="C1671" s="10">
        <v>44131</v>
      </c>
      <c r="D1671" s="5">
        <v>550</v>
      </c>
      <c r="E1671" s="5">
        <v>530</v>
      </c>
      <c r="F1671" s="40">
        <v>16.085999999999999</v>
      </c>
      <c r="G1671" s="40">
        <v>8847.2999999999993</v>
      </c>
      <c r="H1671" t="str">
        <f>VLOOKUP(Table8[[#This Row],[Supplier]],Table37[[Vendor_ID]:[Reputation Test]],12,0)</f>
        <v>A</v>
      </c>
      <c r="I1671">
        <f>VLOOKUP(Table8[[#This Row],[PurchaseOrderID]],Purchase_Order!$A$2:$E$1228,5,0)</f>
        <v>1494</v>
      </c>
      <c r="K1671">
        <f>COUNTIFS(Table37[ProductID],Table8[[#This Row],[ProductID]],Table37[Reputation Test],Table8[[#This Row],[REPUTASI]],Table37[Price],"&lt;"&amp;Table8[[#This Row],[UnitPrice]])</f>
        <v>1</v>
      </c>
      <c r="L1671" s="80" t="str">
        <f>IF(Table8[[#This Row],[test]]&gt;0,"Ada vendor yang menjual produk dengan harga lebih murah","")</f>
        <v>Ada vendor yang menjual produk dengan harga lebih murah</v>
      </c>
    </row>
    <row r="1672" spans="1:12" x14ac:dyDescent="0.25">
      <c r="A1672" s="4">
        <v>1026</v>
      </c>
      <c r="B1672" s="4">
        <v>2312</v>
      </c>
      <c r="C1672" s="11">
        <v>44131</v>
      </c>
      <c r="D1672" s="4">
        <v>3</v>
      </c>
      <c r="E1672" s="4">
        <v>314</v>
      </c>
      <c r="F1672" s="41">
        <v>57.025500000000001</v>
      </c>
      <c r="G1672" s="41">
        <v>171.07650000000001</v>
      </c>
      <c r="H1672" t="str">
        <f>VLOOKUP(Table8[[#This Row],[Supplier]],Table37[[Vendor_ID]:[Reputation Test]],12,0)</f>
        <v>A</v>
      </c>
      <c r="I1672">
        <f>VLOOKUP(Table8[[#This Row],[PurchaseOrderID]],Purchase_Order!$A$2:$E$1228,5,0)</f>
        <v>1650</v>
      </c>
      <c r="K1672">
        <f>COUNTIFS(Table37[ProductID],Table8[[#This Row],[ProductID]],Table37[Reputation Test],Table8[[#This Row],[REPUTASI]],Table37[Price],"&lt;"&amp;Table8[[#This Row],[UnitPrice]])</f>
        <v>1</v>
      </c>
      <c r="L1672" s="80" t="str">
        <f>IF(Table8[[#This Row],[test]]&gt;0,"Ada vendor yang menjual produk dengan harga lebih murah","")</f>
        <v>Ada vendor yang menjual produk dengan harga lebih murah</v>
      </c>
    </row>
    <row r="1673" spans="1:12" x14ac:dyDescent="0.25">
      <c r="A1673" s="5">
        <v>1027</v>
      </c>
      <c r="B1673" s="5">
        <v>2313</v>
      </c>
      <c r="C1673" s="10">
        <v>44131</v>
      </c>
      <c r="D1673" s="5">
        <v>550</v>
      </c>
      <c r="E1673" s="5">
        <v>512</v>
      </c>
      <c r="F1673" s="40">
        <v>37.085999999999999</v>
      </c>
      <c r="G1673" s="40">
        <v>20397.3</v>
      </c>
      <c r="H1673" t="str">
        <f>VLOOKUP(Table8[[#This Row],[Supplier]],Table37[[Vendor_ID]:[Reputation Test]],12,0)</f>
        <v>B</v>
      </c>
      <c r="I1673">
        <f>VLOOKUP(Table8[[#This Row],[PurchaseOrderID]],Purchase_Order!$A$2:$E$1228,5,0)</f>
        <v>1654</v>
      </c>
      <c r="K1673">
        <f>COUNTIFS(Table37[ProductID],Table8[[#This Row],[ProductID]],Table37[Reputation Test],Table8[[#This Row],[REPUTASI]],Table37[Price],"&lt;"&amp;Table8[[#This Row],[UnitPrice]])</f>
        <v>2</v>
      </c>
      <c r="L1673" s="80" t="str">
        <f>IF(Table8[[#This Row],[test]]&gt;0,"Ada vendor yang menjual produk dengan harga lebih murah","")</f>
        <v>Ada vendor yang menjual produk dengan harga lebih murah</v>
      </c>
    </row>
    <row r="1674" spans="1:12" x14ac:dyDescent="0.25">
      <c r="A1674" s="4">
        <v>1028</v>
      </c>
      <c r="B1674" s="4">
        <v>2314</v>
      </c>
      <c r="C1674" s="11">
        <v>44131</v>
      </c>
      <c r="D1674" s="4">
        <v>550</v>
      </c>
      <c r="E1674" s="4">
        <v>513</v>
      </c>
      <c r="F1674" s="41">
        <v>26.596499999999999</v>
      </c>
      <c r="G1674" s="41">
        <v>14628.075000000001</v>
      </c>
      <c r="H1674" t="str">
        <f>VLOOKUP(Table8[[#This Row],[Supplier]],Table37[[Vendor_ID]:[Reputation Test]],12,0)</f>
        <v>B</v>
      </c>
      <c r="I1674">
        <f>VLOOKUP(Table8[[#This Row],[PurchaseOrderID]],Purchase_Order!$A$2:$E$1228,5,0)</f>
        <v>1664</v>
      </c>
      <c r="K1674">
        <f>COUNTIFS(Table37[ProductID],Table8[[#This Row],[ProductID]],Table37[Reputation Test],Table8[[#This Row],[REPUTASI]],Table37[Price],"&lt;"&amp;Table8[[#This Row],[UnitPrice]])</f>
        <v>1</v>
      </c>
      <c r="L1674" s="80" t="str">
        <f>IF(Table8[[#This Row],[test]]&gt;0,"Ada vendor yang menjual produk dengan harga lebih murah","")</f>
        <v>Ada vendor yang menjual produk dengan harga lebih murah</v>
      </c>
    </row>
    <row r="1675" spans="1:12" x14ac:dyDescent="0.25">
      <c r="A1675" s="5">
        <v>1029</v>
      </c>
      <c r="B1675" s="5">
        <v>2315</v>
      </c>
      <c r="C1675" s="10">
        <v>44131</v>
      </c>
      <c r="D1675" s="5">
        <v>550</v>
      </c>
      <c r="E1675" s="5">
        <v>317</v>
      </c>
      <c r="F1675" s="40">
        <v>27.058499999999999</v>
      </c>
      <c r="G1675" s="40">
        <v>14882.174999999999</v>
      </c>
      <c r="H1675" t="str">
        <f>VLOOKUP(Table8[[#This Row],[Supplier]],Table37[[Vendor_ID]:[Reputation Test]],12,0)</f>
        <v>F</v>
      </c>
      <c r="I1675">
        <f>VLOOKUP(Table8[[#This Row],[PurchaseOrderID]],Purchase_Order!$A$2:$E$1228,5,0)</f>
        <v>1678</v>
      </c>
      <c r="K1675">
        <f>COUNTIFS(Table37[ProductID],Table8[[#This Row],[ProductID]],Table37[Reputation Test],Table8[[#This Row],[REPUTASI]],Table37[Price],"&lt;"&amp;Table8[[#This Row],[UnitPrice]])</f>
        <v>1</v>
      </c>
      <c r="L1675" s="80" t="str">
        <f>IF(Table8[[#This Row],[test]]&gt;0,"Ada vendor yang menjual produk dengan harga lebih murah","")</f>
        <v>Ada vendor yang menjual produk dengan harga lebih murah</v>
      </c>
    </row>
    <row r="1676" spans="1:12" x14ac:dyDescent="0.25">
      <c r="A1676" s="4">
        <v>1029</v>
      </c>
      <c r="B1676" s="4">
        <v>2316</v>
      </c>
      <c r="C1676" s="11">
        <v>44131</v>
      </c>
      <c r="D1676" s="4">
        <v>550</v>
      </c>
      <c r="E1676" s="4">
        <v>318</v>
      </c>
      <c r="F1676" s="41">
        <v>33.579000000000001</v>
      </c>
      <c r="G1676" s="41">
        <v>18468.45</v>
      </c>
      <c r="H1676" t="str">
        <f>VLOOKUP(Table8[[#This Row],[Supplier]],Table37[[Vendor_ID]:[Reputation Test]],12,0)</f>
        <v>F</v>
      </c>
      <c r="I1676">
        <f>VLOOKUP(Table8[[#This Row],[PurchaseOrderID]],Purchase_Order!$A$2:$E$1228,5,0)</f>
        <v>1678</v>
      </c>
      <c r="K1676">
        <f>COUNTIFS(Table37[ProductID],Table8[[#This Row],[ProductID]],Table37[Reputation Test],Table8[[#This Row],[REPUTASI]],Table37[Price],"&lt;"&amp;Table8[[#This Row],[UnitPrice]])</f>
        <v>1</v>
      </c>
      <c r="L1676" s="80" t="str">
        <f>IF(Table8[[#This Row],[test]]&gt;0,"Ada vendor yang menjual produk dengan harga lebih murah","")</f>
        <v>Ada vendor yang menjual produk dengan harga lebih murah</v>
      </c>
    </row>
    <row r="1677" spans="1:12" x14ac:dyDescent="0.25">
      <c r="A1677" s="5">
        <v>1029</v>
      </c>
      <c r="B1677" s="5">
        <v>2317</v>
      </c>
      <c r="C1677" s="10">
        <v>44131</v>
      </c>
      <c r="D1677" s="5">
        <v>550</v>
      </c>
      <c r="E1677" s="5">
        <v>319</v>
      </c>
      <c r="F1677" s="40">
        <v>46.063499999999998</v>
      </c>
      <c r="G1677" s="40">
        <v>25334.924999999999</v>
      </c>
      <c r="H1677" t="str">
        <f>VLOOKUP(Table8[[#This Row],[Supplier]],Table37[[Vendor_ID]:[Reputation Test]],12,0)</f>
        <v>F</v>
      </c>
      <c r="I1677">
        <f>VLOOKUP(Table8[[#This Row],[PurchaseOrderID]],Purchase_Order!$A$2:$E$1228,5,0)</f>
        <v>1678</v>
      </c>
      <c r="K1677">
        <f>COUNTIFS(Table37[ProductID],Table8[[#This Row],[ProductID]],Table37[Reputation Test],Table8[[#This Row],[REPUTASI]],Table37[Price],"&lt;"&amp;Table8[[#This Row],[UnitPrice]])</f>
        <v>2</v>
      </c>
      <c r="L1677" s="80" t="str">
        <f>IF(Table8[[#This Row],[test]]&gt;0,"Ada vendor yang menjual produk dengan harga lebih murah","")</f>
        <v>Ada vendor yang menjual produk dengan harga lebih murah</v>
      </c>
    </row>
    <row r="1678" spans="1:12" x14ac:dyDescent="0.25">
      <c r="A1678" s="4">
        <v>1030</v>
      </c>
      <c r="B1678" s="4">
        <v>2318</v>
      </c>
      <c r="C1678" s="11">
        <v>44131</v>
      </c>
      <c r="D1678" s="4">
        <v>3</v>
      </c>
      <c r="E1678" s="4">
        <v>412</v>
      </c>
      <c r="F1678" s="41">
        <v>41.170499999999997</v>
      </c>
      <c r="G1678" s="41">
        <v>123.5115</v>
      </c>
      <c r="H1678" t="str">
        <f>VLOOKUP(Table8[[#This Row],[Supplier]],Table37[[Vendor_ID]:[Reputation Test]],12,0)</f>
        <v>B</v>
      </c>
      <c r="I1678">
        <f>VLOOKUP(Table8[[#This Row],[PurchaseOrderID]],Purchase_Order!$A$2:$E$1228,5,0)</f>
        <v>1616</v>
      </c>
      <c r="K1678">
        <f>COUNTIFS(Table37[ProductID],Table8[[#This Row],[ProductID]],Table37[Reputation Test],Table8[[#This Row],[REPUTASI]],Table37[Price],"&lt;"&amp;Table8[[#This Row],[UnitPrice]])</f>
        <v>1</v>
      </c>
      <c r="L1678" s="80" t="str">
        <f>IF(Table8[[#This Row],[test]]&gt;0,"Ada vendor yang menjual produk dengan harga lebih murah","")</f>
        <v>Ada vendor yang menjual produk dengan harga lebih murah</v>
      </c>
    </row>
    <row r="1679" spans="1:12" x14ac:dyDescent="0.25">
      <c r="A1679" s="5">
        <v>1030</v>
      </c>
      <c r="B1679" s="5">
        <v>2319</v>
      </c>
      <c r="C1679" s="10">
        <v>44131</v>
      </c>
      <c r="D1679" s="5">
        <v>3</v>
      </c>
      <c r="E1679" s="5">
        <v>413</v>
      </c>
      <c r="F1679" s="40">
        <v>39.070500000000003</v>
      </c>
      <c r="G1679" s="40">
        <v>117.2115</v>
      </c>
      <c r="H1679" t="str">
        <f>VLOOKUP(Table8[[#This Row],[Supplier]],Table37[[Vendor_ID]:[Reputation Test]],12,0)</f>
        <v>B</v>
      </c>
      <c r="I1679">
        <f>VLOOKUP(Table8[[#This Row],[PurchaseOrderID]],Purchase_Order!$A$2:$E$1228,5,0)</f>
        <v>1616</v>
      </c>
      <c r="K1679">
        <f>COUNTIFS(Table37[ProductID],Table8[[#This Row],[ProductID]],Table37[Reputation Test],Table8[[#This Row],[REPUTASI]],Table37[Price],"&lt;"&amp;Table8[[#This Row],[UnitPrice]])</f>
        <v>1</v>
      </c>
      <c r="L1679" s="80" t="str">
        <f>IF(Table8[[#This Row],[test]]&gt;0,"Ada vendor yang menjual produk dengan harga lebih murah","")</f>
        <v>Ada vendor yang menjual produk dengan harga lebih murah</v>
      </c>
    </row>
    <row r="1680" spans="1:12" x14ac:dyDescent="0.25">
      <c r="A1680" s="4">
        <v>1030</v>
      </c>
      <c r="B1680" s="4">
        <v>2320</v>
      </c>
      <c r="C1680" s="11">
        <v>44131</v>
      </c>
      <c r="D1680" s="4">
        <v>3</v>
      </c>
      <c r="E1680" s="4">
        <v>414</v>
      </c>
      <c r="F1680" s="41">
        <v>43.344000000000001</v>
      </c>
      <c r="G1680" s="41">
        <v>130.03200000000001</v>
      </c>
      <c r="H1680" t="str">
        <f>VLOOKUP(Table8[[#This Row],[Supplier]],Table37[[Vendor_ID]:[Reputation Test]],12,0)</f>
        <v>B</v>
      </c>
      <c r="I1680">
        <f>VLOOKUP(Table8[[#This Row],[PurchaseOrderID]],Purchase_Order!$A$2:$E$1228,5,0)</f>
        <v>1616</v>
      </c>
      <c r="K1680">
        <f>COUNTIFS(Table37[ProductID],Table8[[#This Row],[ProductID]],Table37[Reputation Test],Table8[[#This Row],[REPUTASI]],Table37[Price],"&lt;"&amp;Table8[[#This Row],[UnitPrice]])</f>
        <v>1</v>
      </c>
      <c r="L1680" s="80" t="str">
        <f>IF(Table8[[#This Row],[test]]&gt;0,"Ada vendor yang menjual produk dengan harga lebih murah","")</f>
        <v>Ada vendor yang menjual produk dengan harga lebih murah</v>
      </c>
    </row>
    <row r="1681" spans="1:12" x14ac:dyDescent="0.25">
      <c r="A1681" s="5">
        <v>1031</v>
      </c>
      <c r="B1681" s="5">
        <v>2321</v>
      </c>
      <c r="C1681" s="10">
        <v>44131</v>
      </c>
      <c r="D1681" s="5">
        <v>3</v>
      </c>
      <c r="E1681" s="5">
        <v>429</v>
      </c>
      <c r="F1681" s="40">
        <v>41.222999999999999</v>
      </c>
      <c r="G1681" s="40">
        <v>123.669</v>
      </c>
      <c r="H1681" t="str">
        <f>VLOOKUP(Table8[[#This Row],[Supplier]],Table37[[Vendor_ID]:[Reputation Test]],12,0)</f>
        <v>B</v>
      </c>
      <c r="I1681">
        <f>VLOOKUP(Table8[[#This Row],[PurchaseOrderID]],Purchase_Order!$A$2:$E$1228,5,0)</f>
        <v>1492</v>
      </c>
      <c r="K1681">
        <f>COUNTIFS(Table37[ProductID],Table8[[#This Row],[ProductID]],Table37[Reputation Test],Table8[[#This Row],[REPUTASI]],Table37[Price],"&lt;"&amp;Table8[[#This Row],[UnitPrice]])</f>
        <v>3</v>
      </c>
      <c r="L1681" s="80" t="str">
        <f>IF(Table8[[#This Row],[test]]&gt;0,"Ada vendor yang menjual produk dengan harga lebih murah","")</f>
        <v>Ada vendor yang menjual produk dengan harga lebih murah</v>
      </c>
    </row>
    <row r="1682" spans="1:12" x14ac:dyDescent="0.25">
      <c r="A1682" s="4">
        <v>1031</v>
      </c>
      <c r="B1682" s="4">
        <v>2322</v>
      </c>
      <c r="C1682" s="11">
        <v>44131</v>
      </c>
      <c r="D1682" s="4">
        <v>3</v>
      </c>
      <c r="E1682" s="4">
        <v>430</v>
      </c>
      <c r="F1682" s="41">
        <v>45.496499999999997</v>
      </c>
      <c r="G1682" s="41">
        <v>136.48949999999999</v>
      </c>
      <c r="H1682" t="str">
        <f>VLOOKUP(Table8[[#This Row],[Supplier]],Table37[[Vendor_ID]:[Reputation Test]],12,0)</f>
        <v>B</v>
      </c>
      <c r="I1682">
        <f>VLOOKUP(Table8[[#This Row],[PurchaseOrderID]],Purchase_Order!$A$2:$E$1228,5,0)</f>
        <v>1492</v>
      </c>
      <c r="K1682">
        <f>COUNTIFS(Table37[ProductID],Table8[[#This Row],[ProductID]],Table37[Reputation Test],Table8[[#This Row],[REPUTASI]],Table37[Price],"&lt;"&amp;Table8[[#This Row],[UnitPrice]])</f>
        <v>3</v>
      </c>
      <c r="L1682" s="80" t="str">
        <f>IF(Table8[[#This Row],[test]]&gt;0,"Ada vendor yang menjual produk dengan harga lebih murah","")</f>
        <v>Ada vendor yang menjual produk dengan harga lebih murah</v>
      </c>
    </row>
    <row r="1683" spans="1:12" x14ac:dyDescent="0.25">
      <c r="A1683" s="5">
        <v>1031</v>
      </c>
      <c r="B1683" s="5">
        <v>2323</v>
      </c>
      <c r="C1683" s="10">
        <v>44131</v>
      </c>
      <c r="D1683" s="5">
        <v>3</v>
      </c>
      <c r="E1683" s="5">
        <v>431</v>
      </c>
      <c r="F1683" s="40">
        <v>41.222999999999999</v>
      </c>
      <c r="G1683" s="40">
        <v>123.669</v>
      </c>
      <c r="H1683" t="str">
        <f>VLOOKUP(Table8[[#This Row],[Supplier]],Table37[[Vendor_ID]:[Reputation Test]],12,0)</f>
        <v>B</v>
      </c>
      <c r="I1683">
        <f>VLOOKUP(Table8[[#This Row],[PurchaseOrderID]],Purchase_Order!$A$2:$E$1228,5,0)</f>
        <v>1492</v>
      </c>
      <c r="K1683">
        <f>COUNTIFS(Table37[ProductID],Table8[[#This Row],[ProductID]],Table37[Reputation Test],Table8[[#This Row],[REPUTASI]],Table37[Price],"&lt;"&amp;Table8[[#This Row],[UnitPrice]])</f>
        <v>3</v>
      </c>
      <c r="L1683" s="80" t="str">
        <f>IF(Table8[[#This Row],[test]]&gt;0,"Ada vendor yang menjual produk dengan harga lebih murah","")</f>
        <v>Ada vendor yang menjual produk dengan harga lebih murah</v>
      </c>
    </row>
    <row r="1684" spans="1:12" x14ac:dyDescent="0.25">
      <c r="A1684" s="4">
        <v>1031</v>
      </c>
      <c r="B1684" s="4">
        <v>2324</v>
      </c>
      <c r="C1684" s="11">
        <v>44131</v>
      </c>
      <c r="D1684" s="4">
        <v>3</v>
      </c>
      <c r="E1684" s="4">
        <v>432</v>
      </c>
      <c r="F1684" s="41">
        <v>39.122999999999998</v>
      </c>
      <c r="G1684" s="41">
        <v>117.369</v>
      </c>
      <c r="H1684" t="str">
        <f>VLOOKUP(Table8[[#This Row],[Supplier]],Table37[[Vendor_ID]:[Reputation Test]],12,0)</f>
        <v>B</v>
      </c>
      <c r="I1684">
        <f>VLOOKUP(Table8[[#This Row],[PurchaseOrderID]],Purchase_Order!$A$2:$E$1228,5,0)</f>
        <v>1492</v>
      </c>
      <c r="K1684">
        <f>COUNTIFS(Table37[ProductID],Table8[[#This Row],[ProductID]],Table37[Reputation Test],Table8[[#This Row],[REPUTASI]],Table37[Price],"&lt;"&amp;Table8[[#This Row],[UnitPrice]])</f>
        <v>3</v>
      </c>
      <c r="L1684" s="80" t="str">
        <f>IF(Table8[[#This Row],[test]]&gt;0,"Ada vendor yang menjual produk dengan harga lebih murah","")</f>
        <v>Ada vendor yang menjual produk dengan harga lebih murah</v>
      </c>
    </row>
    <row r="1685" spans="1:12" x14ac:dyDescent="0.25">
      <c r="A1685" s="5">
        <v>1032</v>
      </c>
      <c r="B1685" s="5">
        <v>2325</v>
      </c>
      <c r="C1685" s="10">
        <v>44131</v>
      </c>
      <c r="D1685" s="5">
        <v>3</v>
      </c>
      <c r="E1685" s="5">
        <v>320</v>
      </c>
      <c r="F1685" s="40">
        <v>47.470500000000001</v>
      </c>
      <c r="G1685" s="40">
        <v>142.41149999999999</v>
      </c>
      <c r="H1685" t="str">
        <f>VLOOKUP(Table8[[#This Row],[Supplier]],Table37[[Vendor_ID]:[Reputation Test]],12,0)</f>
        <v>B</v>
      </c>
      <c r="I1685">
        <f>VLOOKUP(Table8[[#This Row],[PurchaseOrderID]],Purchase_Order!$A$2:$E$1228,5,0)</f>
        <v>1602</v>
      </c>
      <c r="K1685">
        <f>COUNTIFS(Table37[ProductID],Table8[[#This Row],[ProductID]],Table37[Reputation Test],Table8[[#This Row],[REPUTASI]],Table37[Price],"&lt;"&amp;Table8[[#This Row],[UnitPrice]])</f>
        <v>2</v>
      </c>
      <c r="L1685" s="80" t="str">
        <f>IF(Table8[[#This Row],[test]]&gt;0,"Ada vendor yang menjual produk dengan harga lebih murah","")</f>
        <v>Ada vendor yang menjual produk dengan harga lebih murah</v>
      </c>
    </row>
    <row r="1686" spans="1:12" x14ac:dyDescent="0.25">
      <c r="A1686" s="4">
        <v>1032</v>
      </c>
      <c r="B1686" s="4">
        <v>2326</v>
      </c>
      <c r="C1686" s="11">
        <v>44131</v>
      </c>
      <c r="D1686" s="4">
        <v>3</v>
      </c>
      <c r="E1686" s="4">
        <v>321</v>
      </c>
      <c r="F1686" s="41">
        <v>42.798000000000002</v>
      </c>
      <c r="G1686" s="41">
        <v>128.39400000000001</v>
      </c>
      <c r="H1686" t="str">
        <f>VLOOKUP(Table8[[#This Row],[Supplier]],Table37[[Vendor_ID]:[Reputation Test]],12,0)</f>
        <v>B</v>
      </c>
      <c r="I1686">
        <f>VLOOKUP(Table8[[#This Row],[PurchaseOrderID]],Purchase_Order!$A$2:$E$1228,5,0)</f>
        <v>1602</v>
      </c>
      <c r="K1686">
        <f>COUNTIFS(Table37[ProductID],Table8[[#This Row],[ProductID]],Table37[Reputation Test],Table8[[#This Row],[REPUTASI]],Table37[Price],"&lt;"&amp;Table8[[#This Row],[UnitPrice]])</f>
        <v>2</v>
      </c>
      <c r="L1686" s="80" t="str">
        <f>IF(Table8[[#This Row],[test]]&gt;0,"Ada vendor yang menjual produk dengan harga lebih murah","")</f>
        <v>Ada vendor yang menjual produk dengan harga lebih murah</v>
      </c>
    </row>
    <row r="1687" spans="1:12" x14ac:dyDescent="0.25">
      <c r="A1687" s="5">
        <v>1033</v>
      </c>
      <c r="B1687" s="5">
        <v>2327</v>
      </c>
      <c r="C1687" s="10">
        <v>44131</v>
      </c>
      <c r="D1687" s="5">
        <v>3</v>
      </c>
      <c r="E1687" s="5">
        <v>449</v>
      </c>
      <c r="F1687" s="40">
        <v>49.853999999999999</v>
      </c>
      <c r="G1687" s="40">
        <v>149.56200000000001</v>
      </c>
      <c r="H1687" t="str">
        <f>VLOOKUP(Table8[[#This Row],[Supplier]],Table37[[Vendor_ID]:[Reputation Test]],12,0)</f>
        <v>A</v>
      </c>
      <c r="I1687">
        <f>VLOOKUP(Table8[[#This Row],[PurchaseOrderID]],Purchase_Order!$A$2:$E$1228,5,0)</f>
        <v>1540</v>
      </c>
      <c r="K1687">
        <f>COUNTIFS(Table37[ProductID],Table8[[#This Row],[ProductID]],Table37[Reputation Test],Table8[[#This Row],[REPUTASI]],Table37[Price],"&lt;"&amp;Table8[[#This Row],[UnitPrice]])</f>
        <v>2</v>
      </c>
      <c r="L1687" s="80" t="str">
        <f>IF(Table8[[#This Row],[test]]&gt;0,"Ada vendor yang menjual produk dengan harga lebih murah","")</f>
        <v>Ada vendor yang menjual produk dengan harga lebih murah</v>
      </c>
    </row>
    <row r="1688" spans="1:12" x14ac:dyDescent="0.25">
      <c r="A1688" s="4">
        <v>1033</v>
      </c>
      <c r="B1688" s="4">
        <v>2328</v>
      </c>
      <c r="C1688" s="11">
        <v>44131</v>
      </c>
      <c r="D1688" s="4">
        <v>3</v>
      </c>
      <c r="E1688" s="4">
        <v>450</v>
      </c>
      <c r="F1688" s="41">
        <v>45.580500000000001</v>
      </c>
      <c r="G1688" s="41">
        <v>136.7415</v>
      </c>
      <c r="H1688" t="str">
        <f>VLOOKUP(Table8[[#This Row],[Supplier]],Table37[[Vendor_ID]:[Reputation Test]],12,0)</f>
        <v>A</v>
      </c>
      <c r="I1688">
        <f>VLOOKUP(Table8[[#This Row],[PurchaseOrderID]],Purchase_Order!$A$2:$E$1228,5,0)</f>
        <v>1540</v>
      </c>
      <c r="K1688">
        <f>COUNTIFS(Table37[ProductID],Table8[[#This Row],[ProductID]],Table37[Reputation Test],Table8[[#This Row],[REPUTASI]],Table37[Price],"&lt;"&amp;Table8[[#This Row],[UnitPrice]])</f>
        <v>2</v>
      </c>
      <c r="L1688" s="80" t="str">
        <f>IF(Table8[[#This Row],[test]]&gt;0,"Ada vendor yang menjual produk dengan harga lebih murah","")</f>
        <v>Ada vendor yang menjual produk dengan harga lebih murah</v>
      </c>
    </row>
    <row r="1689" spans="1:12" x14ac:dyDescent="0.25">
      <c r="A1689" s="5">
        <v>1033</v>
      </c>
      <c r="B1689" s="5">
        <v>2329</v>
      </c>
      <c r="C1689" s="10">
        <v>44131</v>
      </c>
      <c r="D1689" s="5">
        <v>3</v>
      </c>
      <c r="E1689" s="5">
        <v>451</v>
      </c>
      <c r="F1689" s="40">
        <v>43.480499999999999</v>
      </c>
      <c r="G1689" s="40">
        <v>130.44149999999999</v>
      </c>
      <c r="H1689" t="str">
        <f>VLOOKUP(Table8[[#This Row],[Supplier]],Table37[[Vendor_ID]:[Reputation Test]],12,0)</f>
        <v>A</v>
      </c>
      <c r="I1689">
        <f>VLOOKUP(Table8[[#This Row],[PurchaseOrderID]],Purchase_Order!$A$2:$E$1228,5,0)</f>
        <v>1540</v>
      </c>
      <c r="K1689">
        <f>COUNTIFS(Table37[ProductID],Table8[[#This Row],[ProductID]],Table37[Reputation Test],Table8[[#This Row],[REPUTASI]],Table37[Price],"&lt;"&amp;Table8[[#This Row],[UnitPrice]])</f>
        <v>2</v>
      </c>
      <c r="L1689" s="80" t="str">
        <f>IF(Table8[[#This Row],[test]]&gt;0,"Ada vendor yang menjual produk dengan harga lebih murah","")</f>
        <v>Ada vendor yang menjual produk dengan harga lebih murah</v>
      </c>
    </row>
    <row r="1690" spans="1:12" x14ac:dyDescent="0.25">
      <c r="A1690" s="4">
        <v>1034</v>
      </c>
      <c r="B1690" s="4">
        <v>2330</v>
      </c>
      <c r="C1690" s="11">
        <v>44131</v>
      </c>
      <c r="D1690" s="4">
        <v>550</v>
      </c>
      <c r="E1690" s="4">
        <v>941</v>
      </c>
      <c r="F1690" s="41">
        <v>62.9895</v>
      </c>
      <c r="G1690" s="41">
        <v>34644.224999999999</v>
      </c>
      <c r="H1690" t="str">
        <f>VLOOKUP(Table8[[#This Row],[Supplier]],Table37[[Vendor_ID]:[Reputation Test]],12,0)</f>
        <v>B</v>
      </c>
      <c r="I1690">
        <f>VLOOKUP(Table8[[#This Row],[PurchaseOrderID]],Purchase_Order!$A$2:$E$1228,5,0)</f>
        <v>1628</v>
      </c>
      <c r="K1690">
        <f>COUNTIFS(Table37[ProductID],Table8[[#This Row],[ProductID]],Table37[Reputation Test],Table8[[#This Row],[REPUTASI]],Table37[Price],"&lt;"&amp;Table8[[#This Row],[UnitPrice]])</f>
        <v>1</v>
      </c>
      <c r="L1690" s="80" t="str">
        <f>IF(Table8[[#This Row],[test]]&gt;0,"Ada vendor yang menjual produk dengan harga lebih murah","")</f>
        <v>Ada vendor yang menjual produk dengan harga lebih murah</v>
      </c>
    </row>
    <row r="1691" spans="1:12" x14ac:dyDescent="0.25">
      <c r="A1691" s="5">
        <v>1035</v>
      </c>
      <c r="B1691" s="5">
        <v>2331</v>
      </c>
      <c r="C1691" s="10">
        <v>44131</v>
      </c>
      <c r="D1691" s="5">
        <v>3</v>
      </c>
      <c r="E1691" s="5">
        <v>320</v>
      </c>
      <c r="F1691" s="40">
        <v>45.3705</v>
      </c>
      <c r="G1691" s="40">
        <v>136.11150000000001</v>
      </c>
      <c r="H1691" t="str">
        <f>VLOOKUP(Table8[[#This Row],[Supplier]],Table37[[Vendor_ID]:[Reputation Test]],12,0)</f>
        <v>A</v>
      </c>
      <c r="I1691">
        <f>VLOOKUP(Table8[[#This Row],[PurchaseOrderID]],Purchase_Order!$A$2:$E$1228,5,0)</f>
        <v>1604</v>
      </c>
      <c r="K1691">
        <f>COUNTIFS(Table37[ProductID],Table8[[#This Row],[ProductID]],Table37[Reputation Test],Table8[[#This Row],[REPUTASI]],Table37[Price],"&lt;"&amp;Table8[[#This Row],[UnitPrice]])</f>
        <v>1</v>
      </c>
      <c r="L1691" s="80" t="str">
        <f>IF(Table8[[#This Row],[test]]&gt;0,"Ada vendor yang menjual produk dengan harga lebih murah","")</f>
        <v>Ada vendor yang menjual produk dengan harga lebih murah</v>
      </c>
    </row>
    <row r="1692" spans="1:12" x14ac:dyDescent="0.25">
      <c r="A1692" s="4">
        <v>1035</v>
      </c>
      <c r="B1692" s="4">
        <v>2332</v>
      </c>
      <c r="C1692" s="11">
        <v>44131</v>
      </c>
      <c r="D1692" s="4">
        <v>3</v>
      </c>
      <c r="E1692" s="4">
        <v>321</v>
      </c>
      <c r="F1692" s="41">
        <v>40.488</v>
      </c>
      <c r="G1692" s="41">
        <v>121.464</v>
      </c>
      <c r="H1692" t="str">
        <f>VLOOKUP(Table8[[#This Row],[Supplier]],Table37[[Vendor_ID]:[Reputation Test]],12,0)</f>
        <v>A</v>
      </c>
      <c r="I1692">
        <f>VLOOKUP(Table8[[#This Row],[PurchaseOrderID]],Purchase_Order!$A$2:$E$1228,5,0)</f>
        <v>1604</v>
      </c>
      <c r="K1692">
        <f>COUNTIFS(Table37[ProductID],Table8[[#This Row],[ProductID]],Table37[Reputation Test],Table8[[#This Row],[REPUTASI]],Table37[Price],"&lt;"&amp;Table8[[#This Row],[UnitPrice]])</f>
        <v>1</v>
      </c>
      <c r="L1692" s="80" t="str">
        <f>IF(Table8[[#This Row],[test]]&gt;0,"Ada vendor yang menjual produk dengan harga lebih murah","")</f>
        <v>Ada vendor yang menjual produk dengan harga lebih murah</v>
      </c>
    </row>
    <row r="1693" spans="1:12" x14ac:dyDescent="0.25">
      <c r="A1693" s="5">
        <v>1035</v>
      </c>
      <c r="B1693" s="5">
        <v>2333</v>
      </c>
      <c r="C1693" s="10">
        <v>44131</v>
      </c>
      <c r="D1693" s="5">
        <v>60</v>
      </c>
      <c r="E1693" s="5">
        <v>322</v>
      </c>
      <c r="F1693" s="40">
        <v>26.365500000000001</v>
      </c>
      <c r="G1693" s="40">
        <v>1581.93</v>
      </c>
      <c r="H1693" t="str">
        <f>VLOOKUP(Table8[[#This Row],[Supplier]],Table37[[Vendor_ID]:[Reputation Test]],12,0)</f>
        <v>A</v>
      </c>
      <c r="I1693">
        <f>VLOOKUP(Table8[[#This Row],[PurchaseOrderID]],Purchase_Order!$A$2:$E$1228,5,0)</f>
        <v>1604</v>
      </c>
      <c r="K1693">
        <f>COUNTIFS(Table37[ProductID],Table8[[#This Row],[ProductID]],Table37[Reputation Test],Table8[[#This Row],[REPUTASI]],Table37[Price],"&lt;"&amp;Table8[[#This Row],[UnitPrice]])</f>
        <v>1</v>
      </c>
      <c r="L1693" s="80" t="str">
        <f>IF(Table8[[#This Row],[test]]&gt;0,"Ada vendor yang menjual produk dengan harga lebih murah","")</f>
        <v>Ada vendor yang menjual produk dengan harga lebih murah</v>
      </c>
    </row>
    <row r="1694" spans="1:12" x14ac:dyDescent="0.25">
      <c r="A1694" s="4">
        <v>1036</v>
      </c>
      <c r="B1694" s="4">
        <v>2334</v>
      </c>
      <c r="C1694" s="11">
        <v>44131</v>
      </c>
      <c r="D1694" s="4">
        <v>3</v>
      </c>
      <c r="E1694" s="4">
        <v>504</v>
      </c>
      <c r="F1694" s="41">
        <v>48.762</v>
      </c>
      <c r="G1694" s="41">
        <v>146.286</v>
      </c>
      <c r="H1694" t="str">
        <f>VLOOKUP(Table8[[#This Row],[Supplier]],Table37[[Vendor_ID]:[Reputation Test]],12,0)</f>
        <v>A</v>
      </c>
      <c r="I1694">
        <f>VLOOKUP(Table8[[#This Row],[PurchaseOrderID]],Purchase_Order!$A$2:$E$1228,5,0)</f>
        <v>1690</v>
      </c>
      <c r="K1694">
        <f>COUNTIFS(Table37[ProductID],Table8[[#This Row],[ProductID]],Table37[Reputation Test],Table8[[#This Row],[REPUTASI]],Table37[Price],"&lt;"&amp;Table8[[#This Row],[UnitPrice]])</f>
        <v>1</v>
      </c>
      <c r="L1694" s="80" t="str">
        <f>IF(Table8[[#This Row],[test]]&gt;0,"Ada vendor yang menjual produk dengan harga lebih murah","")</f>
        <v>Ada vendor yang menjual produk dengan harga lebih murah</v>
      </c>
    </row>
    <row r="1695" spans="1:12" x14ac:dyDescent="0.25">
      <c r="A1695" s="5">
        <v>1037</v>
      </c>
      <c r="B1695" s="5">
        <v>2335</v>
      </c>
      <c r="C1695" s="10">
        <v>44131</v>
      </c>
      <c r="D1695" s="5">
        <v>3</v>
      </c>
      <c r="E1695" s="5">
        <v>497</v>
      </c>
      <c r="F1695" s="40">
        <v>34.188000000000002</v>
      </c>
      <c r="G1695" s="40">
        <v>102.56399999999999</v>
      </c>
      <c r="H1695" t="str">
        <f>VLOOKUP(Table8[[#This Row],[Supplier]],Table37[[Vendor_ID]:[Reputation Test]],12,0)</f>
        <v>A</v>
      </c>
      <c r="I1695">
        <f>VLOOKUP(Table8[[#This Row],[PurchaseOrderID]],Purchase_Order!$A$2:$E$1228,5,0)</f>
        <v>1566</v>
      </c>
      <c r="K1695">
        <f>COUNTIFS(Table37[ProductID],Table8[[#This Row],[ProductID]],Table37[Reputation Test],Table8[[#This Row],[REPUTASI]],Table37[Price],"&lt;"&amp;Table8[[#This Row],[UnitPrice]])</f>
        <v>1</v>
      </c>
      <c r="L1695" s="80" t="str">
        <f>IF(Table8[[#This Row],[test]]&gt;0,"Ada vendor yang menjual produk dengan harga lebih murah","")</f>
        <v>Ada vendor yang menjual produk dengan harga lebih murah</v>
      </c>
    </row>
    <row r="1696" spans="1:12" x14ac:dyDescent="0.25">
      <c r="A1696" s="4">
        <v>1038</v>
      </c>
      <c r="B1696" s="4">
        <v>2336</v>
      </c>
      <c r="C1696" s="11">
        <v>44131</v>
      </c>
      <c r="D1696" s="4">
        <v>3</v>
      </c>
      <c r="E1696" s="4">
        <v>323</v>
      </c>
      <c r="F1696" s="41">
        <v>50.263500000000001</v>
      </c>
      <c r="G1696" s="41">
        <v>150.79050000000001</v>
      </c>
      <c r="H1696" t="str">
        <f>VLOOKUP(Table8[[#This Row],[Supplier]],Table37[[Vendor_ID]:[Reputation Test]],12,0)</f>
        <v>A</v>
      </c>
      <c r="I1696">
        <f>VLOOKUP(Table8[[#This Row],[PurchaseOrderID]],Purchase_Order!$A$2:$E$1228,5,0)</f>
        <v>1698</v>
      </c>
      <c r="K1696">
        <f>COUNTIFS(Table37[ProductID],Table8[[#This Row],[ProductID]],Table37[Reputation Test],Table8[[#This Row],[REPUTASI]],Table37[Price],"&lt;"&amp;Table8[[#This Row],[UnitPrice]])</f>
        <v>1</v>
      </c>
      <c r="L1696" s="80" t="str">
        <f>IF(Table8[[#This Row],[test]]&gt;0,"Ada vendor yang menjual produk dengan harga lebih murah","")</f>
        <v>Ada vendor yang menjual produk dengan harga lebih murah</v>
      </c>
    </row>
    <row r="1697" spans="1:12" x14ac:dyDescent="0.25">
      <c r="A1697" s="5">
        <v>1039</v>
      </c>
      <c r="B1697" s="5">
        <v>2337</v>
      </c>
      <c r="C1697" s="10">
        <v>44131</v>
      </c>
      <c r="D1697" s="5">
        <v>550</v>
      </c>
      <c r="E1697" s="5">
        <v>523</v>
      </c>
      <c r="F1697" s="40">
        <v>10.731</v>
      </c>
      <c r="G1697" s="40">
        <v>5902.05</v>
      </c>
      <c r="H1697" t="str">
        <f>VLOOKUP(Table8[[#This Row],[Supplier]],Table37[[Vendor_ID]:[Reputation Test]],12,0)</f>
        <v>F</v>
      </c>
      <c r="I1697">
        <f>VLOOKUP(Table8[[#This Row],[PurchaseOrderID]],Purchase_Order!$A$2:$E$1228,5,0)</f>
        <v>1560</v>
      </c>
      <c r="K1697">
        <f>COUNTIFS(Table37[ProductID],Table8[[#This Row],[ProductID]],Table37[Reputation Test],Table8[[#This Row],[REPUTASI]],Table37[Price],"&lt;"&amp;Table8[[#This Row],[UnitPrice]])</f>
        <v>1</v>
      </c>
      <c r="L1697" s="80" t="str">
        <f>IF(Table8[[#This Row],[test]]&gt;0,"Ada vendor yang menjual produk dengan harga lebih murah","")</f>
        <v>Ada vendor yang menjual produk dengan harga lebih murah</v>
      </c>
    </row>
    <row r="1698" spans="1:12" x14ac:dyDescent="0.25">
      <c r="A1698" s="4">
        <v>1039</v>
      </c>
      <c r="B1698" s="4">
        <v>2338</v>
      </c>
      <c r="C1698" s="11">
        <v>44131</v>
      </c>
      <c r="D1698" s="4">
        <v>550</v>
      </c>
      <c r="E1698" s="4">
        <v>524</v>
      </c>
      <c r="F1698" s="41">
        <v>14.1225</v>
      </c>
      <c r="G1698" s="41">
        <v>7767.375</v>
      </c>
      <c r="H1698" t="str">
        <f>VLOOKUP(Table8[[#This Row],[Supplier]],Table37[[Vendor_ID]:[Reputation Test]],12,0)</f>
        <v>F</v>
      </c>
      <c r="I1698">
        <f>VLOOKUP(Table8[[#This Row],[PurchaseOrderID]],Purchase_Order!$A$2:$E$1228,5,0)</f>
        <v>1560</v>
      </c>
      <c r="K1698">
        <f>COUNTIFS(Table37[ProductID],Table8[[#This Row],[ProductID]],Table37[Reputation Test],Table8[[#This Row],[REPUTASI]],Table37[Price],"&lt;"&amp;Table8[[#This Row],[UnitPrice]])</f>
        <v>2</v>
      </c>
      <c r="L1698" s="80" t="str">
        <f>IF(Table8[[#This Row],[test]]&gt;0,"Ada vendor yang menjual produk dengan harga lebih murah","")</f>
        <v>Ada vendor yang menjual produk dengan harga lebih murah</v>
      </c>
    </row>
    <row r="1699" spans="1:12" x14ac:dyDescent="0.25">
      <c r="A1699" s="5">
        <v>1040</v>
      </c>
      <c r="B1699" s="5">
        <v>2339</v>
      </c>
      <c r="C1699" s="10">
        <v>44131</v>
      </c>
      <c r="D1699" s="5">
        <v>60</v>
      </c>
      <c r="E1699" s="5">
        <v>496</v>
      </c>
      <c r="F1699" s="40">
        <v>48.908999999999999</v>
      </c>
      <c r="G1699" s="40">
        <v>2934.54</v>
      </c>
      <c r="H1699" t="str">
        <f>VLOOKUP(Table8[[#This Row],[Supplier]],Table37[[Vendor_ID]:[Reputation Test]],12,0)</f>
        <v>F</v>
      </c>
      <c r="I1699">
        <f>VLOOKUP(Table8[[#This Row],[PurchaseOrderID]],Purchase_Order!$A$2:$E$1228,5,0)</f>
        <v>1692</v>
      </c>
      <c r="K1699">
        <f>COUNTIFS(Table37[ProductID],Table8[[#This Row],[ProductID]],Table37[Reputation Test],Table8[[#This Row],[REPUTASI]],Table37[Price],"&lt;"&amp;Table8[[#This Row],[UnitPrice]])</f>
        <v>2</v>
      </c>
      <c r="L1699" s="80" t="str">
        <f>IF(Table8[[#This Row],[test]]&gt;0,"Ada vendor yang menjual produk dengan harga lebih murah","")</f>
        <v>Ada vendor yang menjual produk dengan harga lebih murah</v>
      </c>
    </row>
    <row r="1700" spans="1:12" x14ac:dyDescent="0.25">
      <c r="A1700" s="4">
        <v>1041</v>
      </c>
      <c r="B1700" s="4">
        <v>2340</v>
      </c>
      <c r="C1700" s="11">
        <v>44132</v>
      </c>
      <c r="D1700" s="4">
        <v>550</v>
      </c>
      <c r="E1700" s="4">
        <v>910</v>
      </c>
      <c r="F1700" s="41">
        <v>40.939500000000002</v>
      </c>
      <c r="G1700" s="41">
        <v>22516.724999999999</v>
      </c>
      <c r="H1700" t="str">
        <f>VLOOKUP(Table8[[#This Row],[Supplier]],Table37[[Vendor_ID]:[Reputation Test]],12,0)</f>
        <v>F</v>
      </c>
      <c r="I1700">
        <f>VLOOKUP(Table8[[#This Row],[PurchaseOrderID]],Purchase_Order!$A$2:$E$1228,5,0)</f>
        <v>1696</v>
      </c>
      <c r="K1700">
        <f>COUNTIFS(Table37[ProductID],Table8[[#This Row],[ProductID]],Table37[Reputation Test],Table8[[#This Row],[REPUTASI]],Table37[Price],"&lt;"&amp;Table8[[#This Row],[UnitPrice]])</f>
        <v>1</v>
      </c>
      <c r="L1700" s="80" t="str">
        <f>IF(Table8[[#This Row],[test]]&gt;0,"Ada vendor yang menjual produk dengan harga lebih murah","")</f>
        <v>Ada vendor yang menjual produk dengan harga lebih murah</v>
      </c>
    </row>
    <row r="1701" spans="1:12" x14ac:dyDescent="0.25">
      <c r="A1701" s="5">
        <v>1041</v>
      </c>
      <c r="B1701" s="5">
        <v>2341</v>
      </c>
      <c r="C1701" s="10">
        <v>44132</v>
      </c>
      <c r="D1701" s="5">
        <v>550</v>
      </c>
      <c r="E1701" s="5">
        <v>911</v>
      </c>
      <c r="F1701" s="40">
        <v>21.0945</v>
      </c>
      <c r="G1701" s="40">
        <v>11601.975</v>
      </c>
      <c r="H1701" t="str">
        <f>VLOOKUP(Table8[[#This Row],[Supplier]],Table37[[Vendor_ID]:[Reputation Test]],12,0)</f>
        <v>F</v>
      </c>
      <c r="I1701">
        <f>VLOOKUP(Table8[[#This Row],[PurchaseOrderID]],Purchase_Order!$A$2:$E$1228,5,0)</f>
        <v>1696</v>
      </c>
      <c r="K1701">
        <f>COUNTIFS(Table37[ProductID],Table8[[#This Row],[ProductID]],Table37[Reputation Test],Table8[[#This Row],[REPUTASI]],Table37[Price],"&lt;"&amp;Table8[[#This Row],[UnitPrice]])</f>
        <v>2</v>
      </c>
      <c r="L1701" s="80" t="str">
        <f>IF(Table8[[#This Row],[test]]&gt;0,"Ada vendor yang menjual produk dengan harga lebih murah","")</f>
        <v>Ada vendor yang menjual produk dengan harga lebih murah</v>
      </c>
    </row>
    <row r="1702" spans="1:12" x14ac:dyDescent="0.25">
      <c r="A1702" s="4">
        <v>1041</v>
      </c>
      <c r="B1702" s="4">
        <v>2342</v>
      </c>
      <c r="C1702" s="11">
        <v>44132</v>
      </c>
      <c r="D1702" s="4">
        <v>550</v>
      </c>
      <c r="E1702" s="4">
        <v>912</v>
      </c>
      <c r="F1702" s="41">
        <v>30.439499999999999</v>
      </c>
      <c r="G1702" s="41">
        <v>16741.724999999999</v>
      </c>
      <c r="H1702" t="str">
        <f>VLOOKUP(Table8[[#This Row],[Supplier]],Table37[[Vendor_ID]:[Reputation Test]],12,0)</f>
        <v>F</v>
      </c>
      <c r="I1702">
        <f>VLOOKUP(Table8[[#This Row],[PurchaseOrderID]],Purchase_Order!$A$2:$E$1228,5,0)</f>
        <v>1696</v>
      </c>
      <c r="K1702">
        <f>COUNTIFS(Table37[ProductID],Table8[[#This Row],[ProductID]],Table37[Reputation Test],Table8[[#This Row],[REPUTASI]],Table37[Price],"&lt;"&amp;Table8[[#This Row],[UnitPrice]])</f>
        <v>2</v>
      </c>
      <c r="L1702" s="80" t="str">
        <f>IF(Table8[[#This Row],[test]]&gt;0,"Ada vendor yang menjual produk dengan harga lebih murah","")</f>
        <v>Ada vendor yang menjual produk dengan harga lebih murah</v>
      </c>
    </row>
    <row r="1703" spans="1:12" x14ac:dyDescent="0.25">
      <c r="A1703" s="5">
        <v>1041</v>
      </c>
      <c r="B1703" s="5">
        <v>2343</v>
      </c>
      <c r="C1703" s="10">
        <v>44132</v>
      </c>
      <c r="D1703" s="5">
        <v>550</v>
      </c>
      <c r="E1703" s="5">
        <v>913</v>
      </c>
      <c r="F1703" s="40">
        <v>40.939500000000002</v>
      </c>
      <c r="G1703" s="40">
        <v>22516.724999999999</v>
      </c>
      <c r="H1703" t="str">
        <f>VLOOKUP(Table8[[#This Row],[Supplier]],Table37[[Vendor_ID]:[Reputation Test]],12,0)</f>
        <v>F</v>
      </c>
      <c r="I1703">
        <f>VLOOKUP(Table8[[#This Row],[PurchaseOrderID]],Purchase_Order!$A$2:$E$1228,5,0)</f>
        <v>1696</v>
      </c>
      <c r="K1703">
        <f>COUNTIFS(Table37[ProductID],Table8[[#This Row],[ProductID]],Table37[Reputation Test],Table8[[#This Row],[REPUTASI]],Table37[Price],"&lt;"&amp;Table8[[#This Row],[UnitPrice]])</f>
        <v>2</v>
      </c>
      <c r="L1703" s="80" t="str">
        <f>IF(Table8[[#This Row],[test]]&gt;0,"Ada vendor yang menjual produk dengan harga lebih murah","")</f>
        <v>Ada vendor yang menjual produk dengan harga lebih murah</v>
      </c>
    </row>
    <row r="1704" spans="1:12" x14ac:dyDescent="0.25">
      <c r="A1704" s="4">
        <v>1042</v>
      </c>
      <c r="B1704" s="4">
        <v>2344</v>
      </c>
      <c r="C1704" s="11">
        <v>44132</v>
      </c>
      <c r="D1704" s="4">
        <v>60</v>
      </c>
      <c r="E1704" s="4">
        <v>506</v>
      </c>
      <c r="F1704" s="41">
        <v>9.1980000000000004</v>
      </c>
      <c r="G1704" s="41">
        <v>551.88</v>
      </c>
      <c r="H1704" t="str">
        <f>VLOOKUP(Table8[[#This Row],[Supplier]],Table37[[Vendor_ID]:[Reputation Test]],12,0)</f>
        <v>F</v>
      </c>
      <c r="I1704">
        <f>VLOOKUP(Table8[[#This Row],[PurchaseOrderID]],Purchase_Order!$A$2:$E$1228,5,0)</f>
        <v>1504</v>
      </c>
      <c r="K1704">
        <f>COUNTIFS(Table37[ProductID],Table8[[#This Row],[ProductID]],Table37[Reputation Test],Table8[[#This Row],[REPUTASI]],Table37[Price],"&lt;"&amp;Table8[[#This Row],[UnitPrice]])</f>
        <v>1</v>
      </c>
      <c r="L1704" s="80" t="str">
        <f>IF(Table8[[#This Row],[test]]&gt;0,"Ada vendor yang menjual produk dengan harga lebih murah","")</f>
        <v>Ada vendor yang menjual produk dengan harga lebih murah</v>
      </c>
    </row>
    <row r="1705" spans="1:12" x14ac:dyDescent="0.25">
      <c r="A1705" s="5">
        <v>1043</v>
      </c>
      <c r="B1705" s="5">
        <v>2345</v>
      </c>
      <c r="C1705" s="10">
        <v>44132</v>
      </c>
      <c r="D1705" s="5">
        <v>550</v>
      </c>
      <c r="E1705" s="5">
        <v>679</v>
      </c>
      <c r="F1705" s="40">
        <v>5.7750000000000004</v>
      </c>
      <c r="G1705" s="40">
        <v>3176.25</v>
      </c>
      <c r="H1705" t="str">
        <f>VLOOKUP(Table8[[#This Row],[Supplier]],Table37[[Vendor_ID]:[Reputation Test]],12,0)</f>
        <v>F</v>
      </c>
      <c r="I1705">
        <f>VLOOKUP(Table8[[#This Row],[PurchaseOrderID]],Purchase_Order!$A$2:$E$1228,5,0)</f>
        <v>1544</v>
      </c>
      <c r="K1705">
        <f>COUNTIFS(Table37[ProductID],Table8[[#This Row],[ProductID]],Table37[Reputation Test],Table8[[#This Row],[REPUTASI]],Table37[Price],"&lt;"&amp;Table8[[#This Row],[UnitPrice]])</f>
        <v>1</v>
      </c>
      <c r="L1705" s="80" t="str">
        <f>IF(Table8[[#This Row],[test]]&gt;0,"Ada vendor yang menjual produk dengan harga lebih murah","")</f>
        <v>Ada vendor yang menjual produk dengan harga lebih murah</v>
      </c>
    </row>
    <row r="1706" spans="1:12" x14ac:dyDescent="0.25">
      <c r="A1706" s="4">
        <v>1044</v>
      </c>
      <c r="B1706" s="4">
        <v>2346</v>
      </c>
      <c r="C1706" s="11">
        <v>44132</v>
      </c>
      <c r="D1706" s="4">
        <v>550</v>
      </c>
      <c r="E1706" s="4">
        <v>507</v>
      </c>
      <c r="F1706" s="41">
        <v>23.393999999999998</v>
      </c>
      <c r="G1706" s="41">
        <v>12866.7</v>
      </c>
      <c r="H1706" t="str">
        <f>VLOOKUP(Table8[[#This Row],[Supplier]],Table37[[Vendor_ID]:[Reputation Test]],12,0)</f>
        <v>B</v>
      </c>
      <c r="I1706">
        <f>VLOOKUP(Table8[[#This Row],[PurchaseOrderID]],Purchase_Order!$A$2:$E$1228,5,0)</f>
        <v>1530</v>
      </c>
      <c r="K1706">
        <f>COUNTIFS(Table37[ProductID],Table8[[#This Row],[ProductID]],Table37[Reputation Test],Table8[[#This Row],[REPUTASI]],Table37[Price],"&lt;"&amp;Table8[[#This Row],[UnitPrice]])</f>
        <v>1</v>
      </c>
      <c r="L1706" s="80" t="str">
        <f>IF(Table8[[#This Row],[test]]&gt;0,"Ada vendor yang menjual produk dengan harga lebih murah","")</f>
        <v>Ada vendor yang menjual produk dengan harga lebih murah</v>
      </c>
    </row>
    <row r="1707" spans="1:12" x14ac:dyDescent="0.25">
      <c r="A1707" s="5">
        <v>1044</v>
      </c>
      <c r="B1707" s="5">
        <v>2347</v>
      </c>
      <c r="C1707" s="10">
        <v>44132</v>
      </c>
      <c r="D1707" s="5">
        <v>550</v>
      </c>
      <c r="E1707" s="5">
        <v>508</v>
      </c>
      <c r="F1707" s="40">
        <v>27.6465</v>
      </c>
      <c r="G1707" s="40">
        <v>15205.575000000001</v>
      </c>
      <c r="H1707" t="str">
        <f>VLOOKUP(Table8[[#This Row],[Supplier]],Table37[[Vendor_ID]:[Reputation Test]],12,0)</f>
        <v>B</v>
      </c>
      <c r="I1707">
        <f>VLOOKUP(Table8[[#This Row],[PurchaseOrderID]],Purchase_Order!$A$2:$E$1228,5,0)</f>
        <v>1530</v>
      </c>
      <c r="K1707">
        <f>COUNTIFS(Table37[ProductID],Table8[[#This Row],[ProductID]],Table37[Reputation Test],Table8[[#This Row],[REPUTASI]],Table37[Price],"&lt;"&amp;Table8[[#This Row],[UnitPrice]])</f>
        <v>1</v>
      </c>
      <c r="L1707" s="80" t="str">
        <f>IF(Table8[[#This Row],[test]]&gt;0,"Ada vendor yang menjual produk dengan harga lebih murah","")</f>
        <v>Ada vendor yang menjual produk dengan harga lebih murah</v>
      </c>
    </row>
    <row r="1708" spans="1:12" x14ac:dyDescent="0.25">
      <c r="A1708" s="4">
        <v>1045</v>
      </c>
      <c r="B1708" s="4">
        <v>2348</v>
      </c>
      <c r="C1708" s="11">
        <v>44132</v>
      </c>
      <c r="D1708" s="4">
        <v>550</v>
      </c>
      <c r="E1708" s="4">
        <v>355</v>
      </c>
      <c r="F1708" s="41">
        <v>1.365</v>
      </c>
      <c r="G1708" s="41">
        <v>750.75</v>
      </c>
      <c r="H1708" t="str">
        <f>VLOOKUP(Table8[[#This Row],[Supplier]],Table37[[Vendor_ID]:[Reputation Test]],12,0)</f>
        <v>B</v>
      </c>
      <c r="I1708">
        <f>VLOOKUP(Table8[[#This Row],[PurchaseOrderID]],Purchase_Order!$A$2:$E$1228,5,0)</f>
        <v>1508</v>
      </c>
      <c r="K1708">
        <f>COUNTIFS(Table37[ProductID],Table8[[#This Row],[ProductID]],Table37[Reputation Test],Table8[[#This Row],[REPUTASI]],Table37[Price],"&lt;"&amp;Table8[[#This Row],[UnitPrice]])</f>
        <v>1</v>
      </c>
      <c r="L1708" s="80" t="str">
        <f>IF(Table8[[#This Row],[test]]&gt;0,"Ada vendor yang menjual produk dengan harga lebih murah","")</f>
        <v>Ada vendor yang menjual produk dengan harga lebih murah</v>
      </c>
    </row>
    <row r="1709" spans="1:12" x14ac:dyDescent="0.25">
      <c r="A1709" s="5">
        <v>1045</v>
      </c>
      <c r="B1709" s="5">
        <v>2349</v>
      </c>
      <c r="C1709" s="10">
        <v>44132</v>
      </c>
      <c r="D1709" s="5">
        <v>550</v>
      </c>
      <c r="E1709" s="5">
        <v>940</v>
      </c>
      <c r="F1709" s="40">
        <v>62.9895</v>
      </c>
      <c r="G1709" s="40">
        <v>34644.224999999999</v>
      </c>
      <c r="H1709" t="str">
        <f>VLOOKUP(Table8[[#This Row],[Supplier]],Table37[[Vendor_ID]:[Reputation Test]],12,0)</f>
        <v>B</v>
      </c>
      <c r="I1709">
        <f>VLOOKUP(Table8[[#This Row],[PurchaseOrderID]],Purchase_Order!$A$2:$E$1228,5,0)</f>
        <v>1508</v>
      </c>
      <c r="K1709">
        <f>COUNTIFS(Table37[ProductID],Table8[[#This Row],[ProductID]],Table37[Reputation Test],Table8[[#This Row],[REPUTASI]],Table37[Price],"&lt;"&amp;Table8[[#This Row],[UnitPrice]])</f>
        <v>1</v>
      </c>
      <c r="L1709" s="80" t="str">
        <f>IF(Table8[[#This Row],[test]]&gt;0,"Ada vendor yang menjual produk dengan harga lebih murah","")</f>
        <v>Ada vendor yang menjual produk dengan harga lebih murah</v>
      </c>
    </row>
    <row r="1710" spans="1:12" x14ac:dyDescent="0.25">
      <c r="A1710" s="4">
        <v>1045</v>
      </c>
      <c r="B1710" s="4">
        <v>2350</v>
      </c>
      <c r="C1710" s="11">
        <v>44132</v>
      </c>
      <c r="D1710" s="4">
        <v>550</v>
      </c>
      <c r="E1710" s="4">
        <v>535</v>
      </c>
      <c r="F1710" s="41">
        <v>3.4860000000000002</v>
      </c>
      <c r="G1710" s="41">
        <v>1917.3</v>
      </c>
      <c r="H1710" t="str">
        <f>VLOOKUP(Table8[[#This Row],[Supplier]],Table37[[Vendor_ID]:[Reputation Test]],12,0)</f>
        <v>B</v>
      </c>
      <c r="I1710">
        <f>VLOOKUP(Table8[[#This Row],[PurchaseOrderID]],Purchase_Order!$A$2:$E$1228,5,0)</f>
        <v>1508</v>
      </c>
      <c r="K1710">
        <f>COUNTIFS(Table37[ProductID],Table8[[#This Row],[ProductID]],Table37[Reputation Test],Table8[[#This Row],[REPUTASI]],Table37[Price],"&lt;"&amp;Table8[[#This Row],[UnitPrice]])</f>
        <v>1</v>
      </c>
      <c r="L1710" s="80" t="str">
        <f>IF(Table8[[#This Row],[test]]&gt;0,"Ada vendor yang menjual produk dengan harga lebih murah","")</f>
        <v>Ada vendor yang menjual produk dengan harga lebih murah</v>
      </c>
    </row>
    <row r="1711" spans="1:12" x14ac:dyDescent="0.25">
      <c r="A1711" s="5">
        <v>1046</v>
      </c>
      <c r="B1711" s="5">
        <v>2351</v>
      </c>
      <c r="C1711" s="10">
        <v>44132</v>
      </c>
      <c r="D1711" s="5">
        <v>550</v>
      </c>
      <c r="E1711" s="5">
        <v>351</v>
      </c>
      <c r="F1711" s="40">
        <v>6.1950000000000003</v>
      </c>
      <c r="G1711" s="40">
        <v>3407.25</v>
      </c>
      <c r="H1711" t="str">
        <f>VLOOKUP(Table8[[#This Row],[Supplier]],Table37[[Vendor_ID]:[Reputation Test]],12,0)</f>
        <v>F</v>
      </c>
      <c r="I1711">
        <f>VLOOKUP(Table8[[#This Row],[PurchaseOrderID]],Purchase_Order!$A$2:$E$1228,5,0)</f>
        <v>1694</v>
      </c>
      <c r="K1711">
        <f>COUNTIFS(Table37[ProductID],Table8[[#This Row],[ProductID]],Table37[Reputation Test],Table8[[#This Row],[REPUTASI]],Table37[Price],"&lt;"&amp;Table8[[#This Row],[UnitPrice]])</f>
        <v>2</v>
      </c>
      <c r="L1711" s="80" t="str">
        <f>IF(Table8[[#This Row],[test]]&gt;0,"Ada vendor yang menjual produk dengan harga lebih murah","")</f>
        <v>Ada vendor yang menjual produk dengan harga lebih murah</v>
      </c>
    </row>
    <row r="1712" spans="1:12" x14ac:dyDescent="0.25">
      <c r="A1712" s="4">
        <v>1046</v>
      </c>
      <c r="B1712" s="4">
        <v>2352</v>
      </c>
      <c r="C1712" s="11">
        <v>44132</v>
      </c>
      <c r="D1712" s="4">
        <v>550</v>
      </c>
      <c r="E1712" s="4">
        <v>352</v>
      </c>
      <c r="F1712" s="41">
        <v>1.47</v>
      </c>
      <c r="G1712" s="41">
        <v>808.5</v>
      </c>
      <c r="H1712" t="str">
        <f>VLOOKUP(Table8[[#This Row],[Supplier]],Table37[[Vendor_ID]:[Reputation Test]],12,0)</f>
        <v>F</v>
      </c>
      <c r="I1712">
        <f>VLOOKUP(Table8[[#This Row],[PurchaseOrderID]],Purchase_Order!$A$2:$E$1228,5,0)</f>
        <v>1694</v>
      </c>
      <c r="K1712">
        <f>COUNTIFS(Table37[ProductID],Table8[[#This Row],[ProductID]],Table37[Reputation Test],Table8[[#This Row],[REPUTASI]],Table37[Price],"&lt;"&amp;Table8[[#This Row],[UnitPrice]])</f>
        <v>2</v>
      </c>
      <c r="L1712" s="80" t="str">
        <f>IF(Table8[[#This Row],[test]]&gt;0,"Ada vendor yang menjual produk dengan harga lebih murah","")</f>
        <v>Ada vendor yang menjual produk dengan harga lebih murah</v>
      </c>
    </row>
    <row r="1713" spans="1:12" x14ac:dyDescent="0.25">
      <c r="A1713" s="5">
        <v>1046</v>
      </c>
      <c r="B1713" s="5">
        <v>2353</v>
      </c>
      <c r="C1713" s="10">
        <v>44132</v>
      </c>
      <c r="D1713" s="5">
        <v>550</v>
      </c>
      <c r="E1713" s="5">
        <v>679</v>
      </c>
      <c r="F1713" s="40">
        <v>6.1950000000000003</v>
      </c>
      <c r="G1713" s="40">
        <v>3407.25</v>
      </c>
      <c r="H1713" t="str">
        <f>VLOOKUP(Table8[[#This Row],[Supplier]],Table37[[Vendor_ID]:[Reputation Test]],12,0)</f>
        <v>F</v>
      </c>
      <c r="I1713">
        <f>VLOOKUP(Table8[[#This Row],[PurchaseOrderID]],Purchase_Order!$A$2:$E$1228,5,0)</f>
        <v>1694</v>
      </c>
      <c r="K1713">
        <f>COUNTIFS(Table37[ProductID],Table8[[#This Row],[ProductID]],Table37[Reputation Test],Table8[[#This Row],[REPUTASI]],Table37[Price],"&lt;"&amp;Table8[[#This Row],[UnitPrice]])</f>
        <v>2</v>
      </c>
      <c r="L1713" s="80" t="str">
        <f>IF(Table8[[#This Row],[test]]&gt;0,"Ada vendor yang menjual produk dengan harga lebih murah","")</f>
        <v>Ada vendor yang menjual produk dengan harga lebih murah</v>
      </c>
    </row>
    <row r="1714" spans="1:12" x14ac:dyDescent="0.25">
      <c r="A1714" s="4">
        <v>1047</v>
      </c>
      <c r="B1714" s="4">
        <v>2354</v>
      </c>
      <c r="C1714" s="11">
        <v>44132</v>
      </c>
      <c r="D1714" s="4">
        <v>550</v>
      </c>
      <c r="E1714" s="4">
        <v>507</v>
      </c>
      <c r="F1714" s="41">
        <v>22.165500000000002</v>
      </c>
      <c r="G1714" s="41">
        <v>12191.025</v>
      </c>
      <c r="H1714" t="str">
        <f>VLOOKUP(Table8[[#This Row],[Supplier]],Table37[[Vendor_ID]:[Reputation Test]],12,0)</f>
        <v>F</v>
      </c>
      <c r="I1714">
        <f>VLOOKUP(Table8[[#This Row],[PurchaseOrderID]],Purchase_Order!$A$2:$E$1228,5,0)</f>
        <v>1624</v>
      </c>
      <c r="K1714">
        <f>COUNTIFS(Table37[ProductID],Table8[[#This Row],[ProductID]],Table37[Reputation Test],Table8[[#This Row],[REPUTASI]],Table37[Price],"&lt;"&amp;Table8[[#This Row],[UnitPrice]])</f>
        <v>1</v>
      </c>
      <c r="L1714" s="80" t="str">
        <f>IF(Table8[[#This Row],[test]]&gt;0,"Ada vendor yang menjual produk dengan harga lebih murah","")</f>
        <v>Ada vendor yang menjual produk dengan harga lebih murah</v>
      </c>
    </row>
    <row r="1715" spans="1:12" x14ac:dyDescent="0.25">
      <c r="A1715" s="5">
        <v>1047</v>
      </c>
      <c r="B1715" s="5">
        <v>2355</v>
      </c>
      <c r="C1715" s="10">
        <v>44132</v>
      </c>
      <c r="D1715" s="5">
        <v>550</v>
      </c>
      <c r="E1715" s="5">
        <v>508</v>
      </c>
      <c r="F1715" s="40">
        <v>29.284500000000001</v>
      </c>
      <c r="G1715" s="40">
        <v>16106.475</v>
      </c>
      <c r="H1715" t="str">
        <f>VLOOKUP(Table8[[#This Row],[Supplier]],Table37[[Vendor_ID]:[Reputation Test]],12,0)</f>
        <v>F</v>
      </c>
      <c r="I1715">
        <f>VLOOKUP(Table8[[#This Row],[PurchaseOrderID]],Purchase_Order!$A$2:$E$1228,5,0)</f>
        <v>1624</v>
      </c>
      <c r="K1715">
        <f>COUNTIFS(Table37[ProductID],Table8[[#This Row],[ProductID]],Table37[Reputation Test],Table8[[#This Row],[REPUTASI]],Table37[Price],"&lt;"&amp;Table8[[#This Row],[UnitPrice]])</f>
        <v>1</v>
      </c>
      <c r="L1715" s="80" t="str">
        <f>IF(Table8[[#This Row],[test]]&gt;0,"Ada vendor yang menjual produk dengan harga lebih murah","")</f>
        <v>Ada vendor yang menjual produk dengan harga lebih murah</v>
      </c>
    </row>
    <row r="1716" spans="1:12" x14ac:dyDescent="0.25">
      <c r="A1716" s="4">
        <v>1048</v>
      </c>
      <c r="B1716" s="4">
        <v>2356</v>
      </c>
      <c r="C1716" s="11">
        <v>44132</v>
      </c>
      <c r="D1716" s="4">
        <v>3</v>
      </c>
      <c r="E1716" s="4">
        <v>491</v>
      </c>
      <c r="F1716" s="41">
        <v>19.9815</v>
      </c>
      <c r="G1716" s="41">
        <v>59.944499999999998</v>
      </c>
      <c r="H1716" t="str">
        <f>VLOOKUP(Table8[[#This Row],[Supplier]],Table37[[Vendor_ID]:[Reputation Test]],12,0)</f>
        <v>A</v>
      </c>
      <c r="I1716">
        <f>VLOOKUP(Table8[[#This Row],[PurchaseOrderID]],Purchase_Order!$A$2:$E$1228,5,0)</f>
        <v>1548</v>
      </c>
      <c r="K1716">
        <f>COUNTIFS(Table37[ProductID],Table8[[#This Row],[ProductID]],Table37[Reputation Test],Table8[[#This Row],[REPUTASI]],Table37[Price],"&lt;"&amp;Table8[[#This Row],[UnitPrice]])</f>
        <v>2</v>
      </c>
      <c r="L1716" s="80" t="str">
        <f>IF(Table8[[#This Row],[test]]&gt;0,"Ada vendor yang menjual produk dengan harga lebih murah","")</f>
        <v>Ada vendor yang menjual produk dengan harga lebih murah</v>
      </c>
    </row>
    <row r="1717" spans="1:12" x14ac:dyDescent="0.25">
      <c r="A1717" s="5">
        <v>1049</v>
      </c>
      <c r="B1717" s="5">
        <v>2357</v>
      </c>
      <c r="C1717" s="10">
        <v>44132</v>
      </c>
      <c r="D1717" s="5">
        <v>3</v>
      </c>
      <c r="E1717" s="5">
        <v>341</v>
      </c>
      <c r="F1717" s="40">
        <v>41.170499999999997</v>
      </c>
      <c r="G1717" s="40">
        <v>123.5115</v>
      </c>
      <c r="H1717" t="str">
        <f>VLOOKUP(Table8[[#This Row],[Supplier]],Table37[[Vendor_ID]:[Reputation Test]],12,0)</f>
        <v>A</v>
      </c>
      <c r="I1717">
        <f>VLOOKUP(Table8[[#This Row],[PurchaseOrderID]],Purchase_Order!$A$2:$E$1228,5,0)</f>
        <v>1598</v>
      </c>
      <c r="K1717">
        <f>COUNTIFS(Table37[ProductID],Table8[[#This Row],[ProductID]],Table37[Reputation Test],Table8[[#This Row],[REPUTASI]],Table37[Price],"&lt;"&amp;Table8[[#This Row],[UnitPrice]])</f>
        <v>1</v>
      </c>
      <c r="L1717" s="80" t="str">
        <f>IF(Table8[[#This Row],[test]]&gt;0,"Ada vendor yang menjual produk dengan harga lebih murah","")</f>
        <v>Ada vendor yang menjual produk dengan harga lebih murah</v>
      </c>
    </row>
    <row r="1718" spans="1:12" x14ac:dyDescent="0.25">
      <c r="A1718" s="4">
        <v>1049</v>
      </c>
      <c r="B1718" s="4">
        <v>2358</v>
      </c>
      <c r="C1718" s="11">
        <v>44132</v>
      </c>
      <c r="D1718" s="4">
        <v>3</v>
      </c>
      <c r="E1718" s="4">
        <v>342</v>
      </c>
      <c r="F1718" s="41">
        <v>39.070500000000003</v>
      </c>
      <c r="G1718" s="41">
        <v>117.2115</v>
      </c>
      <c r="H1718" t="str">
        <f>VLOOKUP(Table8[[#This Row],[Supplier]],Table37[[Vendor_ID]:[Reputation Test]],12,0)</f>
        <v>A</v>
      </c>
      <c r="I1718">
        <f>VLOOKUP(Table8[[#This Row],[PurchaseOrderID]],Purchase_Order!$A$2:$E$1228,5,0)</f>
        <v>1598</v>
      </c>
      <c r="K1718">
        <f>COUNTIFS(Table37[ProductID],Table8[[#This Row],[ProductID]],Table37[Reputation Test],Table8[[#This Row],[REPUTASI]],Table37[Price],"&lt;"&amp;Table8[[#This Row],[UnitPrice]])</f>
        <v>1</v>
      </c>
      <c r="L1718" s="80" t="str">
        <f>IF(Table8[[#This Row],[test]]&gt;0,"Ada vendor yang menjual produk dengan harga lebih murah","")</f>
        <v>Ada vendor yang menjual produk dengan harga lebih murah</v>
      </c>
    </row>
    <row r="1719" spans="1:12" x14ac:dyDescent="0.25">
      <c r="A1719" s="5">
        <v>1049</v>
      </c>
      <c r="B1719" s="5">
        <v>2359</v>
      </c>
      <c r="C1719" s="10">
        <v>44132</v>
      </c>
      <c r="D1719" s="5">
        <v>3</v>
      </c>
      <c r="E1719" s="5">
        <v>343</v>
      </c>
      <c r="F1719" s="40">
        <v>43.344000000000001</v>
      </c>
      <c r="G1719" s="40">
        <v>130.03200000000001</v>
      </c>
      <c r="H1719" t="str">
        <f>VLOOKUP(Table8[[#This Row],[Supplier]],Table37[[Vendor_ID]:[Reputation Test]],12,0)</f>
        <v>A</v>
      </c>
      <c r="I1719">
        <f>VLOOKUP(Table8[[#This Row],[PurchaseOrderID]],Purchase_Order!$A$2:$E$1228,5,0)</f>
        <v>1598</v>
      </c>
      <c r="K1719">
        <f>COUNTIFS(Table37[ProductID],Table8[[#This Row],[ProductID]],Table37[Reputation Test],Table8[[#This Row],[REPUTASI]],Table37[Price],"&lt;"&amp;Table8[[#This Row],[UnitPrice]])</f>
        <v>1</v>
      </c>
      <c r="L1719" s="80" t="str">
        <f>IF(Table8[[#This Row],[test]]&gt;0,"Ada vendor yang menjual produk dengan harga lebih murah","")</f>
        <v>Ada vendor yang menjual produk dengan harga lebih murah</v>
      </c>
    </row>
    <row r="1720" spans="1:12" x14ac:dyDescent="0.25">
      <c r="A1720" s="4">
        <v>1049</v>
      </c>
      <c r="B1720" s="4">
        <v>2360</v>
      </c>
      <c r="C1720" s="11">
        <v>44132</v>
      </c>
      <c r="D1720" s="4">
        <v>3</v>
      </c>
      <c r="E1720" s="4">
        <v>344</v>
      </c>
      <c r="F1720" s="41">
        <v>39.070500000000003</v>
      </c>
      <c r="G1720" s="41">
        <v>117.2115</v>
      </c>
      <c r="H1720" t="str">
        <f>VLOOKUP(Table8[[#This Row],[Supplier]],Table37[[Vendor_ID]:[Reputation Test]],12,0)</f>
        <v>A</v>
      </c>
      <c r="I1720">
        <f>VLOOKUP(Table8[[#This Row],[PurchaseOrderID]],Purchase_Order!$A$2:$E$1228,5,0)</f>
        <v>1598</v>
      </c>
      <c r="K1720">
        <f>COUNTIFS(Table37[ProductID],Table8[[#This Row],[ProductID]],Table37[Reputation Test],Table8[[#This Row],[REPUTASI]],Table37[Price],"&lt;"&amp;Table8[[#This Row],[UnitPrice]])</f>
        <v>1</v>
      </c>
      <c r="L1720" s="80" t="str">
        <f>IF(Table8[[#This Row],[test]]&gt;0,"Ada vendor yang menjual produk dengan harga lebih murah","")</f>
        <v>Ada vendor yang menjual produk dengan harga lebih murah</v>
      </c>
    </row>
    <row r="1721" spans="1:12" x14ac:dyDescent="0.25">
      <c r="A1721" s="5">
        <v>1049</v>
      </c>
      <c r="B1721" s="5">
        <v>2361</v>
      </c>
      <c r="C1721" s="10">
        <v>44132</v>
      </c>
      <c r="D1721" s="5">
        <v>3</v>
      </c>
      <c r="E1721" s="5">
        <v>345</v>
      </c>
      <c r="F1721" s="40">
        <v>36.970500000000001</v>
      </c>
      <c r="G1721" s="40">
        <v>110.9115</v>
      </c>
      <c r="H1721" t="str">
        <f>VLOOKUP(Table8[[#This Row],[Supplier]],Table37[[Vendor_ID]:[Reputation Test]],12,0)</f>
        <v>A</v>
      </c>
      <c r="I1721">
        <f>VLOOKUP(Table8[[#This Row],[PurchaseOrderID]],Purchase_Order!$A$2:$E$1228,5,0)</f>
        <v>1598</v>
      </c>
      <c r="K1721">
        <f>COUNTIFS(Table37[ProductID],Table8[[#This Row],[ProductID]],Table37[Reputation Test],Table8[[#This Row],[REPUTASI]],Table37[Price],"&lt;"&amp;Table8[[#This Row],[UnitPrice]])</f>
        <v>1</v>
      </c>
      <c r="L1721" s="80" t="str">
        <f>IF(Table8[[#This Row],[test]]&gt;0,"Ada vendor yang menjual produk dengan harga lebih murah","")</f>
        <v>Ada vendor yang menjual produk dengan harga lebih murah</v>
      </c>
    </row>
    <row r="1722" spans="1:12" x14ac:dyDescent="0.25">
      <c r="A1722" s="4">
        <v>1050</v>
      </c>
      <c r="B1722" s="4">
        <v>2362</v>
      </c>
      <c r="C1722" s="11">
        <v>44132</v>
      </c>
      <c r="D1722" s="4">
        <v>550</v>
      </c>
      <c r="E1722" s="4">
        <v>935</v>
      </c>
      <c r="F1722" s="41">
        <v>31.4895</v>
      </c>
      <c r="G1722" s="41">
        <v>17319.224999999999</v>
      </c>
      <c r="H1722" t="str">
        <f>VLOOKUP(Table8[[#This Row],[Supplier]],Table37[[Vendor_ID]:[Reputation Test]],12,0)</f>
        <v>F</v>
      </c>
      <c r="I1722">
        <f>VLOOKUP(Table8[[#This Row],[PurchaseOrderID]],Purchase_Order!$A$2:$E$1228,5,0)</f>
        <v>1658</v>
      </c>
      <c r="K1722">
        <f>COUNTIFS(Table37[ProductID],Table8[[#This Row],[ProductID]],Table37[Reputation Test],Table8[[#This Row],[REPUTASI]],Table37[Price],"&lt;"&amp;Table8[[#This Row],[UnitPrice]])</f>
        <v>2</v>
      </c>
      <c r="L1722" s="80" t="str">
        <f>IF(Table8[[#This Row],[test]]&gt;0,"Ada vendor yang menjual produk dengan harga lebih murah","")</f>
        <v>Ada vendor yang menjual produk dengan harga lebih murah</v>
      </c>
    </row>
    <row r="1723" spans="1:12" x14ac:dyDescent="0.25">
      <c r="A1723" s="5">
        <v>1050</v>
      </c>
      <c r="B1723" s="5">
        <v>2363</v>
      </c>
      <c r="C1723" s="10">
        <v>44132</v>
      </c>
      <c r="D1723" s="5">
        <v>550</v>
      </c>
      <c r="E1723" s="5">
        <v>936</v>
      </c>
      <c r="F1723" s="40">
        <v>48.289499999999997</v>
      </c>
      <c r="G1723" s="40">
        <v>26559.224999999999</v>
      </c>
      <c r="H1723" t="str">
        <f>VLOOKUP(Table8[[#This Row],[Supplier]],Table37[[Vendor_ID]:[Reputation Test]],12,0)</f>
        <v>F</v>
      </c>
      <c r="I1723">
        <f>VLOOKUP(Table8[[#This Row],[PurchaseOrderID]],Purchase_Order!$A$2:$E$1228,5,0)</f>
        <v>1658</v>
      </c>
      <c r="K1723">
        <f>COUNTIFS(Table37[ProductID],Table8[[#This Row],[ProductID]],Table37[Reputation Test],Table8[[#This Row],[REPUTASI]],Table37[Price],"&lt;"&amp;Table8[[#This Row],[UnitPrice]])</f>
        <v>2</v>
      </c>
      <c r="L1723" s="80" t="str">
        <f>IF(Table8[[#This Row],[test]]&gt;0,"Ada vendor yang menjual produk dengan harga lebih murah","")</f>
        <v>Ada vendor yang menjual produk dengan harga lebih murah</v>
      </c>
    </row>
    <row r="1724" spans="1:12" x14ac:dyDescent="0.25">
      <c r="A1724" s="4">
        <v>1051</v>
      </c>
      <c r="B1724" s="4">
        <v>2364</v>
      </c>
      <c r="C1724" s="11">
        <v>44132</v>
      </c>
      <c r="D1724" s="4">
        <v>3</v>
      </c>
      <c r="E1724" s="4">
        <v>375</v>
      </c>
      <c r="F1724" s="41">
        <v>43.344000000000001</v>
      </c>
      <c r="G1724" s="41">
        <v>130.03200000000001</v>
      </c>
      <c r="H1724" t="str">
        <f>VLOOKUP(Table8[[#This Row],[Supplier]],Table37[[Vendor_ID]:[Reputation Test]],12,0)</f>
        <v>A</v>
      </c>
      <c r="I1724">
        <f>VLOOKUP(Table8[[#This Row],[PurchaseOrderID]],Purchase_Order!$A$2:$E$1228,5,0)</f>
        <v>1536</v>
      </c>
      <c r="K1724">
        <f>COUNTIFS(Table37[ProductID],Table8[[#This Row],[ProductID]],Table37[Reputation Test],Table8[[#This Row],[REPUTASI]],Table37[Price],"&lt;"&amp;Table8[[#This Row],[UnitPrice]])</f>
        <v>2</v>
      </c>
      <c r="L1724" s="80" t="str">
        <f>IF(Table8[[#This Row],[test]]&gt;0,"Ada vendor yang menjual produk dengan harga lebih murah","")</f>
        <v>Ada vendor yang menjual produk dengan harga lebih murah</v>
      </c>
    </row>
    <row r="1725" spans="1:12" x14ac:dyDescent="0.25">
      <c r="A1725" s="5">
        <v>1051</v>
      </c>
      <c r="B1725" s="5">
        <v>2365</v>
      </c>
      <c r="C1725" s="10">
        <v>44132</v>
      </c>
      <c r="D1725" s="5">
        <v>3</v>
      </c>
      <c r="E1725" s="5">
        <v>376</v>
      </c>
      <c r="F1725" s="40">
        <v>39.070500000000003</v>
      </c>
      <c r="G1725" s="40">
        <v>117.2115</v>
      </c>
      <c r="H1725" t="str">
        <f>VLOOKUP(Table8[[#This Row],[Supplier]],Table37[[Vendor_ID]:[Reputation Test]],12,0)</f>
        <v>A</v>
      </c>
      <c r="I1725">
        <f>VLOOKUP(Table8[[#This Row],[PurchaseOrderID]],Purchase_Order!$A$2:$E$1228,5,0)</f>
        <v>1536</v>
      </c>
      <c r="K1725">
        <f>COUNTIFS(Table37[ProductID],Table8[[#This Row],[ProductID]],Table37[Reputation Test],Table8[[#This Row],[REPUTASI]],Table37[Price],"&lt;"&amp;Table8[[#This Row],[UnitPrice]])</f>
        <v>1</v>
      </c>
      <c r="L1725" s="80" t="str">
        <f>IF(Table8[[#This Row],[test]]&gt;0,"Ada vendor yang menjual produk dengan harga lebih murah","")</f>
        <v>Ada vendor yang menjual produk dengan harga lebih murah</v>
      </c>
    </row>
    <row r="1726" spans="1:12" x14ac:dyDescent="0.25">
      <c r="A1726" s="4">
        <v>1051</v>
      </c>
      <c r="B1726" s="4">
        <v>2366</v>
      </c>
      <c r="C1726" s="11">
        <v>44132</v>
      </c>
      <c r="D1726" s="4">
        <v>3</v>
      </c>
      <c r="E1726" s="4">
        <v>377</v>
      </c>
      <c r="F1726" s="41">
        <v>36.970500000000001</v>
      </c>
      <c r="G1726" s="41">
        <v>110.9115</v>
      </c>
      <c r="H1726" t="str">
        <f>VLOOKUP(Table8[[#This Row],[Supplier]],Table37[[Vendor_ID]:[Reputation Test]],12,0)</f>
        <v>A</v>
      </c>
      <c r="I1726">
        <f>VLOOKUP(Table8[[#This Row],[PurchaseOrderID]],Purchase_Order!$A$2:$E$1228,5,0)</f>
        <v>1536</v>
      </c>
      <c r="K1726">
        <f>COUNTIFS(Table37[ProductID],Table8[[#This Row],[ProductID]],Table37[Reputation Test],Table8[[#This Row],[REPUTASI]],Table37[Price],"&lt;"&amp;Table8[[#This Row],[UnitPrice]])</f>
        <v>1</v>
      </c>
      <c r="L1726" s="80" t="str">
        <f>IF(Table8[[#This Row],[test]]&gt;0,"Ada vendor yang menjual produk dengan harga lebih murah","")</f>
        <v>Ada vendor yang menjual produk dengan harga lebih murah</v>
      </c>
    </row>
    <row r="1727" spans="1:12" x14ac:dyDescent="0.25">
      <c r="A1727" s="5">
        <v>1051</v>
      </c>
      <c r="B1727" s="5">
        <v>2367</v>
      </c>
      <c r="C1727" s="10">
        <v>44132</v>
      </c>
      <c r="D1727" s="5">
        <v>3</v>
      </c>
      <c r="E1727" s="5">
        <v>378</v>
      </c>
      <c r="F1727" s="40">
        <v>41.244</v>
      </c>
      <c r="G1727" s="40">
        <v>123.732</v>
      </c>
      <c r="H1727" t="str">
        <f>VLOOKUP(Table8[[#This Row],[Supplier]],Table37[[Vendor_ID]:[Reputation Test]],12,0)</f>
        <v>A</v>
      </c>
      <c r="I1727">
        <f>VLOOKUP(Table8[[#This Row],[PurchaseOrderID]],Purchase_Order!$A$2:$E$1228,5,0)</f>
        <v>1536</v>
      </c>
      <c r="K1727">
        <f>COUNTIFS(Table37[ProductID],Table8[[#This Row],[ProductID]],Table37[Reputation Test],Table8[[#This Row],[REPUTASI]],Table37[Price],"&lt;"&amp;Table8[[#This Row],[UnitPrice]])</f>
        <v>2</v>
      </c>
      <c r="L1727" s="80" t="str">
        <f>IF(Table8[[#This Row],[test]]&gt;0,"Ada vendor yang menjual produk dengan harga lebih murah","")</f>
        <v>Ada vendor yang menjual produk dengan harga lebih murah</v>
      </c>
    </row>
    <row r="1728" spans="1:12" x14ac:dyDescent="0.25">
      <c r="A1728" s="4">
        <v>1052</v>
      </c>
      <c r="B1728" s="4">
        <v>2368</v>
      </c>
      <c r="C1728" s="11">
        <v>44132</v>
      </c>
      <c r="D1728" s="4">
        <v>550</v>
      </c>
      <c r="E1728" s="4">
        <v>488</v>
      </c>
      <c r="F1728" s="41">
        <v>8.8620000000000001</v>
      </c>
      <c r="G1728" s="41">
        <v>4874.1000000000004</v>
      </c>
      <c r="H1728" t="str">
        <f>VLOOKUP(Table8[[#This Row],[Supplier]],Table37[[Vendor_ID]:[Reputation Test]],12,0)</f>
        <v>F</v>
      </c>
      <c r="I1728">
        <f>VLOOKUP(Table8[[#This Row],[PurchaseOrderID]],Purchase_Order!$A$2:$E$1228,5,0)</f>
        <v>1568</v>
      </c>
      <c r="K1728">
        <f>COUNTIFS(Table37[ProductID],Table8[[#This Row],[ProductID]],Table37[Reputation Test],Table8[[#This Row],[REPUTASI]],Table37[Price],"&lt;"&amp;Table8[[#This Row],[UnitPrice]])</f>
        <v>1</v>
      </c>
      <c r="L1728" s="80" t="str">
        <f>IF(Table8[[#This Row],[test]]&gt;0,"Ada vendor yang menjual produk dengan harga lebih murah","")</f>
        <v>Ada vendor yang menjual produk dengan harga lebih murah</v>
      </c>
    </row>
    <row r="1729" spans="1:12" x14ac:dyDescent="0.25">
      <c r="A1729" s="5">
        <v>1052</v>
      </c>
      <c r="B1729" s="5">
        <v>2369</v>
      </c>
      <c r="C1729" s="10">
        <v>44132</v>
      </c>
      <c r="D1729" s="5">
        <v>550</v>
      </c>
      <c r="E1729" s="5">
        <v>489</v>
      </c>
      <c r="F1729" s="40">
        <v>10.468500000000001</v>
      </c>
      <c r="G1729" s="40">
        <v>5757.6750000000002</v>
      </c>
      <c r="H1729" t="str">
        <f>VLOOKUP(Table8[[#This Row],[Supplier]],Table37[[Vendor_ID]:[Reputation Test]],12,0)</f>
        <v>F</v>
      </c>
      <c r="I1729">
        <f>VLOOKUP(Table8[[#This Row],[PurchaseOrderID]],Purchase_Order!$A$2:$E$1228,5,0)</f>
        <v>1568</v>
      </c>
      <c r="K1729">
        <f>COUNTIFS(Table37[ProductID],Table8[[#This Row],[ProductID]],Table37[Reputation Test],Table8[[#This Row],[REPUTASI]],Table37[Price],"&lt;"&amp;Table8[[#This Row],[UnitPrice]])</f>
        <v>1</v>
      </c>
      <c r="L1729" s="80" t="str">
        <f>IF(Table8[[#This Row],[test]]&gt;0,"Ada vendor yang menjual produk dengan harga lebih murah","")</f>
        <v>Ada vendor yang menjual produk dengan harga lebih murah</v>
      </c>
    </row>
    <row r="1730" spans="1:12" x14ac:dyDescent="0.25">
      <c r="A1730" s="4">
        <v>1053</v>
      </c>
      <c r="B1730" s="4">
        <v>2370</v>
      </c>
      <c r="C1730" s="11">
        <v>44132</v>
      </c>
      <c r="D1730" s="4">
        <v>3</v>
      </c>
      <c r="E1730" s="4">
        <v>402</v>
      </c>
      <c r="F1730" s="41">
        <v>47.470500000000001</v>
      </c>
      <c r="G1730" s="41">
        <v>142.41149999999999</v>
      </c>
      <c r="H1730" t="str">
        <f>VLOOKUP(Table8[[#This Row],[Supplier]],Table37[[Vendor_ID]:[Reputation Test]],12,0)</f>
        <v>A</v>
      </c>
      <c r="I1730">
        <f>VLOOKUP(Table8[[#This Row],[PurchaseOrderID]],Purchase_Order!$A$2:$E$1228,5,0)</f>
        <v>1648</v>
      </c>
      <c r="K1730">
        <f>COUNTIFS(Table37[ProductID],Table8[[#This Row],[ProductID]],Table37[Reputation Test],Table8[[#This Row],[REPUTASI]],Table37[Price],"&lt;"&amp;Table8[[#This Row],[UnitPrice]])</f>
        <v>1</v>
      </c>
      <c r="L1730" s="80" t="str">
        <f>IF(Table8[[#This Row],[test]]&gt;0,"Ada vendor yang menjual produk dengan harga lebih murah","")</f>
        <v>Ada vendor yang menjual produk dengan harga lebih murah</v>
      </c>
    </row>
    <row r="1731" spans="1:12" x14ac:dyDescent="0.25">
      <c r="A1731" s="5">
        <v>1054</v>
      </c>
      <c r="B1731" s="5">
        <v>2371</v>
      </c>
      <c r="C1731" s="10">
        <v>44132</v>
      </c>
      <c r="D1731" s="5">
        <v>550</v>
      </c>
      <c r="E1731" s="5">
        <v>510</v>
      </c>
      <c r="F1731" s="40">
        <v>23.079000000000001</v>
      </c>
      <c r="G1731" s="40">
        <v>12693.45</v>
      </c>
      <c r="H1731" t="str">
        <f>VLOOKUP(Table8[[#This Row],[Supplier]],Table37[[Vendor_ID]:[Reputation Test]],12,0)</f>
        <v>B</v>
      </c>
      <c r="I1731">
        <f>VLOOKUP(Table8[[#This Row],[PurchaseOrderID]],Purchase_Order!$A$2:$E$1228,5,0)</f>
        <v>1646</v>
      </c>
      <c r="K1731">
        <f>COUNTIFS(Table37[ProductID],Table8[[#This Row],[ProductID]],Table37[Reputation Test],Table8[[#This Row],[REPUTASI]],Table37[Price],"&lt;"&amp;Table8[[#This Row],[UnitPrice]])</f>
        <v>1</v>
      </c>
      <c r="L1731" s="80" t="str">
        <f>IF(Table8[[#This Row],[test]]&gt;0,"Ada vendor yang menjual produk dengan harga lebih murah","")</f>
        <v>Ada vendor yang menjual produk dengan harga lebih murah</v>
      </c>
    </row>
    <row r="1732" spans="1:12" x14ac:dyDescent="0.25">
      <c r="A1732" s="4">
        <v>1054</v>
      </c>
      <c r="B1732" s="4">
        <v>2372</v>
      </c>
      <c r="C1732" s="11">
        <v>44132</v>
      </c>
      <c r="D1732" s="4">
        <v>550</v>
      </c>
      <c r="E1732" s="4">
        <v>511</v>
      </c>
      <c r="F1732" s="41">
        <v>29.274000000000001</v>
      </c>
      <c r="G1732" s="41">
        <v>16100.7</v>
      </c>
      <c r="H1732" t="str">
        <f>VLOOKUP(Table8[[#This Row],[Supplier]],Table37[[Vendor_ID]:[Reputation Test]],12,0)</f>
        <v>B</v>
      </c>
      <c r="I1732">
        <f>VLOOKUP(Table8[[#This Row],[PurchaseOrderID]],Purchase_Order!$A$2:$E$1228,5,0)</f>
        <v>1646</v>
      </c>
      <c r="K1732">
        <f>COUNTIFS(Table37[ProductID],Table8[[#This Row],[ProductID]],Table37[Reputation Test],Table8[[#This Row],[REPUTASI]],Table37[Price],"&lt;"&amp;Table8[[#This Row],[UnitPrice]])</f>
        <v>1</v>
      </c>
      <c r="L1732" s="80" t="str">
        <f>IF(Table8[[#This Row],[test]]&gt;0,"Ada vendor yang menjual produk dengan harga lebih murah","")</f>
        <v>Ada vendor yang menjual produk dengan harga lebih murah</v>
      </c>
    </row>
    <row r="1733" spans="1:12" x14ac:dyDescent="0.25">
      <c r="A1733" s="5">
        <v>1055</v>
      </c>
      <c r="B1733" s="5">
        <v>2373</v>
      </c>
      <c r="C1733" s="10">
        <v>44132</v>
      </c>
      <c r="D1733" s="5">
        <v>3</v>
      </c>
      <c r="E1733" s="5">
        <v>403</v>
      </c>
      <c r="F1733" s="40">
        <v>45.3705</v>
      </c>
      <c r="G1733" s="40">
        <v>136.11150000000001</v>
      </c>
      <c r="H1733" t="str">
        <f>VLOOKUP(Table8[[#This Row],[Supplier]],Table37[[Vendor_ID]:[Reputation Test]],12,0)</f>
        <v>F</v>
      </c>
      <c r="I1733">
        <f>VLOOKUP(Table8[[#This Row],[PurchaseOrderID]],Purchase_Order!$A$2:$E$1228,5,0)</f>
        <v>1672</v>
      </c>
      <c r="K1733">
        <f>COUNTIFS(Table37[ProductID],Table8[[#This Row],[ProductID]],Table37[Reputation Test],Table8[[#This Row],[REPUTASI]],Table37[Price],"&lt;"&amp;Table8[[#This Row],[UnitPrice]])</f>
        <v>1</v>
      </c>
      <c r="L1733" s="80" t="str">
        <f>IF(Table8[[#This Row],[test]]&gt;0,"Ada vendor yang menjual produk dengan harga lebih murah","")</f>
        <v>Ada vendor yang menjual produk dengan harga lebih murah</v>
      </c>
    </row>
    <row r="1734" spans="1:12" x14ac:dyDescent="0.25">
      <c r="A1734" s="4">
        <v>1055</v>
      </c>
      <c r="B1734" s="4">
        <v>2374</v>
      </c>
      <c r="C1734" s="11">
        <v>44132</v>
      </c>
      <c r="D1734" s="4">
        <v>3</v>
      </c>
      <c r="E1734" s="4">
        <v>404</v>
      </c>
      <c r="F1734" s="41">
        <v>49.643999999999998</v>
      </c>
      <c r="G1734" s="41">
        <v>148.93199999999999</v>
      </c>
      <c r="H1734" t="str">
        <f>VLOOKUP(Table8[[#This Row],[Supplier]],Table37[[Vendor_ID]:[Reputation Test]],12,0)</f>
        <v>F</v>
      </c>
      <c r="I1734">
        <f>VLOOKUP(Table8[[#This Row],[PurchaseOrderID]],Purchase_Order!$A$2:$E$1228,5,0)</f>
        <v>1672</v>
      </c>
      <c r="K1734">
        <f>COUNTIFS(Table37[ProductID],Table8[[#This Row],[ProductID]],Table37[Reputation Test],Table8[[#This Row],[REPUTASI]],Table37[Price],"&lt;"&amp;Table8[[#This Row],[UnitPrice]])</f>
        <v>1</v>
      </c>
      <c r="L1734" s="80" t="str">
        <f>IF(Table8[[#This Row],[test]]&gt;0,"Ada vendor yang menjual produk dengan harga lebih murah","")</f>
        <v>Ada vendor yang menjual produk dengan harga lebih murah</v>
      </c>
    </row>
    <row r="1735" spans="1:12" x14ac:dyDescent="0.25">
      <c r="A1735" s="5">
        <v>1055</v>
      </c>
      <c r="B1735" s="5">
        <v>2375</v>
      </c>
      <c r="C1735" s="10">
        <v>44132</v>
      </c>
      <c r="D1735" s="5">
        <v>3</v>
      </c>
      <c r="E1735" s="5">
        <v>405</v>
      </c>
      <c r="F1735" s="40">
        <v>45.3705</v>
      </c>
      <c r="G1735" s="40">
        <v>136.11150000000001</v>
      </c>
      <c r="H1735" t="str">
        <f>VLOOKUP(Table8[[#This Row],[Supplier]],Table37[[Vendor_ID]:[Reputation Test]],12,0)</f>
        <v>F</v>
      </c>
      <c r="I1735">
        <f>VLOOKUP(Table8[[#This Row],[PurchaseOrderID]],Purchase_Order!$A$2:$E$1228,5,0)</f>
        <v>1672</v>
      </c>
      <c r="K1735">
        <f>COUNTIFS(Table37[ProductID],Table8[[#This Row],[ProductID]],Table37[Reputation Test],Table8[[#This Row],[REPUTASI]],Table37[Price],"&lt;"&amp;Table8[[#This Row],[UnitPrice]])</f>
        <v>1</v>
      </c>
      <c r="L1735" s="80" t="str">
        <f>IF(Table8[[#This Row],[test]]&gt;0,"Ada vendor yang menjual produk dengan harga lebih murah","")</f>
        <v>Ada vendor yang menjual produk dengan harga lebih murah</v>
      </c>
    </row>
    <row r="1736" spans="1:12" x14ac:dyDescent="0.25">
      <c r="A1736" s="4">
        <v>1055</v>
      </c>
      <c r="B1736" s="4">
        <v>2376</v>
      </c>
      <c r="C1736" s="11">
        <v>44132</v>
      </c>
      <c r="D1736" s="4">
        <v>3</v>
      </c>
      <c r="E1736" s="4">
        <v>406</v>
      </c>
      <c r="F1736" s="41">
        <v>43.270499999999998</v>
      </c>
      <c r="G1736" s="41">
        <v>129.8115</v>
      </c>
      <c r="H1736" t="str">
        <f>VLOOKUP(Table8[[#This Row],[Supplier]],Table37[[Vendor_ID]:[Reputation Test]],12,0)</f>
        <v>F</v>
      </c>
      <c r="I1736">
        <f>VLOOKUP(Table8[[#This Row],[PurchaseOrderID]],Purchase_Order!$A$2:$E$1228,5,0)</f>
        <v>1672</v>
      </c>
      <c r="K1736">
        <f>COUNTIFS(Table37[ProductID],Table8[[#This Row],[ProductID]],Table37[Reputation Test],Table8[[#This Row],[REPUTASI]],Table37[Price],"&lt;"&amp;Table8[[#This Row],[UnitPrice]])</f>
        <v>1</v>
      </c>
      <c r="L1736" s="80" t="str">
        <f>IF(Table8[[#This Row],[test]]&gt;0,"Ada vendor yang menjual produk dengan harga lebih murah","")</f>
        <v>Ada vendor yang menjual produk dengan harga lebih murah</v>
      </c>
    </row>
    <row r="1737" spans="1:12" x14ac:dyDescent="0.25">
      <c r="A1737" s="5">
        <v>1055</v>
      </c>
      <c r="B1737" s="5">
        <v>2377</v>
      </c>
      <c r="C1737" s="10">
        <v>44132</v>
      </c>
      <c r="D1737" s="5">
        <v>3</v>
      </c>
      <c r="E1737" s="5">
        <v>407</v>
      </c>
      <c r="F1737" s="40">
        <v>47.543999999999997</v>
      </c>
      <c r="G1737" s="40">
        <v>142.63200000000001</v>
      </c>
      <c r="H1737" t="str">
        <f>VLOOKUP(Table8[[#This Row],[Supplier]],Table37[[Vendor_ID]:[Reputation Test]],12,0)</f>
        <v>F</v>
      </c>
      <c r="I1737">
        <f>VLOOKUP(Table8[[#This Row],[PurchaseOrderID]],Purchase_Order!$A$2:$E$1228,5,0)</f>
        <v>1672</v>
      </c>
      <c r="K1737">
        <f>COUNTIFS(Table37[ProductID],Table8[[#This Row],[ProductID]],Table37[Reputation Test],Table8[[#This Row],[REPUTASI]],Table37[Price],"&lt;"&amp;Table8[[#This Row],[UnitPrice]])</f>
        <v>1</v>
      </c>
      <c r="L1737" s="80" t="str">
        <f>IF(Table8[[#This Row],[test]]&gt;0,"Ada vendor yang menjual produk dengan harga lebih murah","")</f>
        <v>Ada vendor yang menjual produk dengan harga lebih murah</v>
      </c>
    </row>
    <row r="1738" spans="1:12" x14ac:dyDescent="0.25">
      <c r="A1738" s="4">
        <v>1055</v>
      </c>
      <c r="B1738" s="4">
        <v>2378</v>
      </c>
      <c r="C1738" s="11">
        <v>44132</v>
      </c>
      <c r="D1738" s="4">
        <v>3</v>
      </c>
      <c r="E1738" s="4">
        <v>408</v>
      </c>
      <c r="F1738" s="41">
        <v>43.270499999999998</v>
      </c>
      <c r="G1738" s="41">
        <v>129.8115</v>
      </c>
      <c r="H1738" t="str">
        <f>VLOOKUP(Table8[[#This Row],[Supplier]],Table37[[Vendor_ID]:[Reputation Test]],12,0)</f>
        <v>F</v>
      </c>
      <c r="I1738">
        <f>VLOOKUP(Table8[[#This Row],[PurchaseOrderID]],Purchase_Order!$A$2:$E$1228,5,0)</f>
        <v>1672</v>
      </c>
      <c r="K1738">
        <f>COUNTIFS(Table37[ProductID],Table8[[#This Row],[ProductID]],Table37[Reputation Test],Table8[[#This Row],[REPUTASI]],Table37[Price],"&lt;"&amp;Table8[[#This Row],[UnitPrice]])</f>
        <v>1</v>
      </c>
      <c r="L1738" s="80" t="str">
        <f>IF(Table8[[#This Row],[test]]&gt;0,"Ada vendor yang menjual produk dengan harga lebih murah","")</f>
        <v>Ada vendor yang menjual produk dengan harga lebih murah</v>
      </c>
    </row>
    <row r="1739" spans="1:12" x14ac:dyDescent="0.25">
      <c r="A1739" s="5">
        <v>1055</v>
      </c>
      <c r="B1739" s="5">
        <v>2379</v>
      </c>
      <c r="C1739" s="10">
        <v>44132</v>
      </c>
      <c r="D1739" s="5">
        <v>3</v>
      </c>
      <c r="E1739" s="5">
        <v>409</v>
      </c>
      <c r="F1739" s="40">
        <v>41.170499999999997</v>
      </c>
      <c r="G1739" s="40">
        <v>123.5115</v>
      </c>
      <c r="H1739" t="str">
        <f>VLOOKUP(Table8[[#This Row],[Supplier]],Table37[[Vendor_ID]:[Reputation Test]],12,0)</f>
        <v>F</v>
      </c>
      <c r="I1739">
        <f>VLOOKUP(Table8[[#This Row],[PurchaseOrderID]],Purchase_Order!$A$2:$E$1228,5,0)</f>
        <v>1672</v>
      </c>
      <c r="K1739">
        <f>COUNTIFS(Table37[ProductID],Table8[[#This Row],[ProductID]],Table37[Reputation Test],Table8[[#This Row],[REPUTASI]],Table37[Price],"&lt;"&amp;Table8[[#This Row],[UnitPrice]])</f>
        <v>1</v>
      </c>
      <c r="L1739" s="80" t="str">
        <f>IF(Table8[[#This Row],[test]]&gt;0,"Ada vendor yang menjual produk dengan harga lebih murah","")</f>
        <v>Ada vendor yang menjual produk dengan harga lebih murah</v>
      </c>
    </row>
    <row r="1740" spans="1:12" x14ac:dyDescent="0.25">
      <c r="A1740" s="4">
        <v>1055</v>
      </c>
      <c r="B1740" s="4">
        <v>2380</v>
      </c>
      <c r="C1740" s="11">
        <v>44132</v>
      </c>
      <c r="D1740" s="4">
        <v>550</v>
      </c>
      <c r="E1740" s="4">
        <v>914</v>
      </c>
      <c r="F1740" s="41">
        <v>21.0945</v>
      </c>
      <c r="G1740" s="41">
        <v>11601.975</v>
      </c>
      <c r="H1740" t="str">
        <f>VLOOKUP(Table8[[#This Row],[Supplier]],Table37[[Vendor_ID]:[Reputation Test]],12,0)</f>
        <v>F</v>
      </c>
      <c r="I1740">
        <f>VLOOKUP(Table8[[#This Row],[PurchaseOrderID]],Purchase_Order!$A$2:$E$1228,5,0)</f>
        <v>1672</v>
      </c>
      <c r="K1740">
        <f>COUNTIFS(Table37[ProductID],Table8[[#This Row],[ProductID]],Table37[Reputation Test],Table8[[#This Row],[REPUTASI]],Table37[Price],"&lt;"&amp;Table8[[#This Row],[UnitPrice]])</f>
        <v>2</v>
      </c>
      <c r="L1740" s="80" t="str">
        <f>IF(Table8[[#This Row],[test]]&gt;0,"Ada vendor yang menjual produk dengan harga lebih murah","")</f>
        <v>Ada vendor yang menjual produk dengan harga lebih murah</v>
      </c>
    </row>
    <row r="1741" spans="1:12" x14ac:dyDescent="0.25">
      <c r="A1741" s="5">
        <v>1055</v>
      </c>
      <c r="B1741" s="5">
        <v>2381</v>
      </c>
      <c r="C1741" s="10">
        <v>44132</v>
      </c>
      <c r="D1741" s="5">
        <v>550</v>
      </c>
      <c r="E1741" s="5">
        <v>915</v>
      </c>
      <c r="F1741" s="40">
        <v>30.439499999999999</v>
      </c>
      <c r="G1741" s="40">
        <v>16741.724999999999</v>
      </c>
      <c r="H1741" t="str">
        <f>VLOOKUP(Table8[[#This Row],[Supplier]],Table37[[Vendor_ID]:[Reputation Test]],12,0)</f>
        <v>F</v>
      </c>
      <c r="I1741">
        <f>VLOOKUP(Table8[[#This Row],[PurchaseOrderID]],Purchase_Order!$A$2:$E$1228,5,0)</f>
        <v>1672</v>
      </c>
      <c r="K1741">
        <f>COUNTIFS(Table37[ProductID],Table8[[#This Row],[ProductID]],Table37[Reputation Test],Table8[[#This Row],[REPUTASI]],Table37[Price],"&lt;"&amp;Table8[[#This Row],[UnitPrice]])</f>
        <v>2</v>
      </c>
      <c r="L1741" s="80" t="str">
        <f>IF(Table8[[#This Row],[test]]&gt;0,"Ada vendor yang menjual produk dengan harga lebih murah","")</f>
        <v>Ada vendor yang menjual produk dengan harga lebih murah</v>
      </c>
    </row>
    <row r="1742" spans="1:12" x14ac:dyDescent="0.25">
      <c r="A1742" s="4">
        <v>1055</v>
      </c>
      <c r="B1742" s="4">
        <v>2382</v>
      </c>
      <c r="C1742" s="11">
        <v>44132</v>
      </c>
      <c r="D1742" s="4">
        <v>550</v>
      </c>
      <c r="E1742" s="4">
        <v>916</v>
      </c>
      <c r="F1742" s="41">
        <v>40.939500000000002</v>
      </c>
      <c r="G1742" s="41">
        <v>22516.724999999999</v>
      </c>
      <c r="H1742" t="str">
        <f>VLOOKUP(Table8[[#This Row],[Supplier]],Table37[[Vendor_ID]:[Reputation Test]],12,0)</f>
        <v>F</v>
      </c>
      <c r="I1742">
        <f>VLOOKUP(Table8[[#This Row],[PurchaseOrderID]],Purchase_Order!$A$2:$E$1228,5,0)</f>
        <v>1672</v>
      </c>
      <c r="K1742">
        <f>COUNTIFS(Table37[ProductID],Table8[[#This Row],[ProductID]],Table37[Reputation Test],Table8[[#This Row],[REPUTASI]],Table37[Price],"&lt;"&amp;Table8[[#This Row],[UnitPrice]])</f>
        <v>2</v>
      </c>
      <c r="L1742" s="80" t="str">
        <f>IF(Table8[[#This Row],[test]]&gt;0,"Ada vendor yang menjual produk dengan harga lebih murah","")</f>
        <v>Ada vendor yang menjual produk dengan harga lebih murah</v>
      </c>
    </row>
    <row r="1743" spans="1:12" x14ac:dyDescent="0.25">
      <c r="A1743" s="5">
        <v>1056</v>
      </c>
      <c r="B1743" s="5">
        <v>2383</v>
      </c>
      <c r="C1743" s="10">
        <v>44132</v>
      </c>
      <c r="D1743" s="5">
        <v>550</v>
      </c>
      <c r="E1743" s="5">
        <v>525</v>
      </c>
      <c r="F1743" s="40">
        <v>2.3205</v>
      </c>
      <c r="G1743" s="40">
        <v>1276.2750000000001</v>
      </c>
      <c r="H1743" t="str">
        <f>VLOOKUP(Table8[[#This Row],[Supplier]],Table37[[Vendor_ID]:[Reputation Test]],12,0)</f>
        <v>B</v>
      </c>
      <c r="I1743">
        <f>VLOOKUP(Table8[[#This Row],[PurchaseOrderID]],Purchase_Order!$A$2:$E$1228,5,0)</f>
        <v>1600</v>
      </c>
      <c r="K1743">
        <f>COUNTIFS(Table37[ProductID],Table8[[#This Row],[ProductID]],Table37[Reputation Test],Table8[[#This Row],[REPUTASI]],Table37[Price],"&lt;"&amp;Table8[[#This Row],[UnitPrice]])</f>
        <v>1</v>
      </c>
      <c r="L1743" s="80" t="str">
        <f>IF(Table8[[#This Row],[test]]&gt;0,"Ada vendor yang menjual produk dengan harga lebih murah","")</f>
        <v>Ada vendor yang menjual produk dengan harga lebih murah</v>
      </c>
    </row>
    <row r="1744" spans="1:12" x14ac:dyDescent="0.25">
      <c r="A1744" s="4">
        <v>1057</v>
      </c>
      <c r="B1744" s="4">
        <v>2384</v>
      </c>
      <c r="C1744" s="11">
        <v>44133</v>
      </c>
      <c r="D1744" s="4">
        <v>3</v>
      </c>
      <c r="E1744" s="4">
        <v>341</v>
      </c>
      <c r="F1744" s="41">
        <v>47.470500000000001</v>
      </c>
      <c r="G1744" s="41">
        <v>142.41149999999999</v>
      </c>
      <c r="H1744" t="str">
        <f>VLOOKUP(Table8[[#This Row],[Supplier]],Table37[[Vendor_ID]:[Reputation Test]],12,0)</f>
        <v>A</v>
      </c>
      <c r="I1744">
        <f>VLOOKUP(Table8[[#This Row],[PurchaseOrderID]],Purchase_Order!$A$2:$E$1228,5,0)</f>
        <v>1622</v>
      </c>
      <c r="K1744">
        <f>COUNTIFS(Table37[ProductID],Table8[[#This Row],[ProductID]],Table37[Reputation Test],Table8[[#This Row],[REPUTASI]],Table37[Price],"&lt;"&amp;Table8[[#This Row],[UnitPrice]])</f>
        <v>3</v>
      </c>
      <c r="L1744" s="80" t="str">
        <f>IF(Table8[[#This Row],[test]]&gt;0,"Ada vendor yang menjual produk dengan harga lebih murah","")</f>
        <v>Ada vendor yang menjual produk dengan harga lebih murah</v>
      </c>
    </row>
    <row r="1745" spans="1:12" x14ac:dyDescent="0.25">
      <c r="A1745" s="5">
        <v>1057</v>
      </c>
      <c r="B1745" s="5">
        <v>2385</v>
      </c>
      <c r="C1745" s="10">
        <v>44133</v>
      </c>
      <c r="D1745" s="5">
        <v>3</v>
      </c>
      <c r="E1745" s="5">
        <v>342</v>
      </c>
      <c r="F1745" s="40">
        <v>45.3705</v>
      </c>
      <c r="G1745" s="40">
        <v>136.11150000000001</v>
      </c>
      <c r="H1745" t="str">
        <f>VLOOKUP(Table8[[#This Row],[Supplier]],Table37[[Vendor_ID]:[Reputation Test]],12,0)</f>
        <v>A</v>
      </c>
      <c r="I1745">
        <f>VLOOKUP(Table8[[#This Row],[PurchaseOrderID]],Purchase_Order!$A$2:$E$1228,5,0)</f>
        <v>1622</v>
      </c>
      <c r="K1745">
        <f>COUNTIFS(Table37[ProductID],Table8[[#This Row],[ProductID]],Table37[Reputation Test],Table8[[#This Row],[REPUTASI]],Table37[Price],"&lt;"&amp;Table8[[#This Row],[UnitPrice]])</f>
        <v>3</v>
      </c>
      <c r="L1745" s="80" t="str">
        <f>IF(Table8[[#This Row],[test]]&gt;0,"Ada vendor yang menjual produk dengan harga lebih murah","")</f>
        <v>Ada vendor yang menjual produk dengan harga lebih murah</v>
      </c>
    </row>
    <row r="1746" spans="1:12" x14ac:dyDescent="0.25">
      <c r="A1746" s="4">
        <v>1057</v>
      </c>
      <c r="B1746" s="4">
        <v>2386</v>
      </c>
      <c r="C1746" s="11">
        <v>44133</v>
      </c>
      <c r="D1746" s="4">
        <v>3</v>
      </c>
      <c r="E1746" s="4">
        <v>343</v>
      </c>
      <c r="F1746" s="41">
        <v>49.643999999999998</v>
      </c>
      <c r="G1746" s="41">
        <v>148.93199999999999</v>
      </c>
      <c r="H1746" t="str">
        <f>VLOOKUP(Table8[[#This Row],[Supplier]],Table37[[Vendor_ID]:[Reputation Test]],12,0)</f>
        <v>A</v>
      </c>
      <c r="I1746">
        <f>VLOOKUP(Table8[[#This Row],[PurchaseOrderID]],Purchase_Order!$A$2:$E$1228,5,0)</f>
        <v>1622</v>
      </c>
      <c r="K1746">
        <f>COUNTIFS(Table37[ProductID],Table8[[#This Row],[ProductID]],Table37[Reputation Test],Table8[[#This Row],[REPUTASI]],Table37[Price],"&lt;"&amp;Table8[[#This Row],[UnitPrice]])</f>
        <v>3</v>
      </c>
      <c r="L1746" s="80" t="str">
        <f>IF(Table8[[#This Row],[test]]&gt;0,"Ada vendor yang menjual produk dengan harga lebih murah","")</f>
        <v>Ada vendor yang menjual produk dengan harga lebih murah</v>
      </c>
    </row>
    <row r="1747" spans="1:12" x14ac:dyDescent="0.25">
      <c r="A1747" s="5">
        <v>1057</v>
      </c>
      <c r="B1747" s="5">
        <v>2387</v>
      </c>
      <c r="C1747" s="10">
        <v>44133</v>
      </c>
      <c r="D1747" s="5">
        <v>3</v>
      </c>
      <c r="E1747" s="5">
        <v>344</v>
      </c>
      <c r="F1747" s="40">
        <v>45.3705</v>
      </c>
      <c r="G1747" s="40">
        <v>136.11150000000001</v>
      </c>
      <c r="H1747" t="str">
        <f>VLOOKUP(Table8[[#This Row],[Supplier]],Table37[[Vendor_ID]:[Reputation Test]],12,0)</f>
        <v>A</v>
      </c>
      <c r="I1747">
        <f>VLOOKUP(Table8[[#This Row],[PurchaseOrderID]],Purchase_Order!$A$2:$E$1228,5,0)</f>
        <v>1622</v>
      </c>
      <c r="K1747">
        <f>COUNTIFS(Table37[ProductID],Table8[[#This Row],[ProductID]],Table37[Reputation Test],Table8[[#This Row],[REPUTASI]],Table37[Price],"&lt;"&amp;Table8[[#This Row],[UnitPrice]])</f>
        <v>3</v>
      </c>
      <c r="L1747" s="80" t="str">
        <f>IF(Table8[[#This Row],[test]]&gt;0,"Ada vendor yang menjual produk dengan harga lebih murah","")</f>
        <v>Ada vendor yang menjual produk dengan harga lebih murah</v>
      </c>
    </row>
    <row r="1748" spans="1:12" x14ac:dyDescent="0.25">
      <c r="A1748" s="4">
        <v>1057</v>
      </c>
      <c r="B1748" s="4">
        <v>2388</v>
      </c>
      <c r="C1748" s="11">
        <v>44133</v>
      </c>
      <c r="D1748" s="4">
        <v>3</v>
      </c>
      <c r="E1748" s="4">
        <v>345</v>
      </c>
      <c r="F1748" s="41">
        <v>43.270499999999998</v>
      </c>
      <c r="G1748" s="41">
        <v>129.8115</v>
      </c>
      <c r="H1748" t="str">
        <f>VLOOKUP(Table8[[#This Row],[Supplier]],Table37[[Vendor_ID]:[Reputation Test]],12,0)</f>
        <v>A</v>
      </c>
      <c r="I1748">
        <f>VLOOKUP(Table8[[#This Row],[PurchaseOrderID]],Purchase_Order!$A$2:$E$1228,5,0)</f>
        <v>1622</v>
      </c>
      <c r="K1748">
        <f>COUNTIFS(Table37[ProductID],Table8[[#This Row],[ProductID]],Table37[Reputation Test],Table8[[#This Row],[REPUTASI]],Table37[Price],"&lt;"&amp;Table8[[#This Row],[UnitPrice]])</f>
        <v>3</v>
      </c>
      <c r="L1748" s="80" t="str">
        <f>IF(Table8[[#This Row],[test]]&gt;0,"Ada vendor yang menjual produk dengan harga lebih murah","")</f>
        <v>Ada vendor yang menjual produk dengan harga lebih murah</v>
      </c>
    </row>
    <row r="1749" spans="1:12" x14ac:dyDescent="0.25">
      <c r="A1749" s="5">
        <v>1057</v>
      </c>
      <c r="B1749" s="5">
        <v>2389</v>
      </c>
      <c r="C1749" s="10">
        <v>44133</v>
      </c>
      <c r="D1749" s="5">
        <v>3</v>
      </c>
      <c r="E1749" s="5">
        <v>346</v>
      </c>
      <c r="F1749" s="40">
        <v>47.543999999999997</v>
      </c>
      <c r="G1749" s="40">
        <v>142.63200000000001</v>
      </c>
      <c r="H1749" t="str">
        <f>VLOOKUP(Table8[[#This Row],[Supplier]],Table37[[Vendor_ID]:[Reputation Test]],12,0)</f>
        <v>A</v>
      </c>
      <c r="I1749">
        <f>VLOOKUP(Table8[[#This Row],[PurchaseOrderID]],Purchase_Order!$A$2:$E$1228,5,0)</f>
        <v>1622</v>
      </c>
      <c r="K1749">
        <f>COUNTIFS(Table37[ProductID],Table8[[#This Row],[ProductID]],Table37[Reputation Test],Table8[[#This Row],[REPUTASI]],Table37[Price],"&lt;"&amp;Table8[[#This Row],[UnitPrice]])</f>
        <v>3</v>
      </c>
      <c r="L1749" s="80" t="str">
        <f>IF(Table8[[#This Row],[test]]&gt;0,"Ada vendor yang menjual produk dengan harga lebih murah","")</f>
        <v>Ada vendor yang menjual produk dengan harga lebih murah</v>
      </c>
    </row>
    <row r="1750" spans="1:12" x14ac:dyDescent="0.25">
      <c r="A1750" s="4">
        <v>1058</v>
      </c>
      <c r="B1750" s="4">
        <v>2390</v>
      </c>
      <c r="C1750" s="11">
        <v>44133</v>
      </c>
      <c r="D1750" s="4">
        <v>550</v>
      </c>
      <c r="E1750" s="4">
        <v>928</v>
      </c>
      <c r="F1750" s="41">
        <v>32.770499999999998</v>
      </c>
      <c r="G1750" s="41">
        <v>18023.775000000001</v>
      </c>
      <c r="H1750" t="str">
        <f>VLOOKUP(Table8[[#This Row],[Supplier]],Table37[[Vendor_ID]:[Reputation Test]],12,0)</f>
        <v>F</v>
      </c>
      <c r="I1750">
        <f>VLOOKUP(Table8[[#This Row],[PurchaseOrderID]],Purchase_Order!$A$2:$E$1228,5,0)</f>
        <v>1632</v>
      </c>
      <c r="K1750">
        <f>COUNTIFS(Table37[ProductID],Table8[[#This Row],[ProductID]],Table37[Reputation Test],Table8[[#This Row],[REPUTASI]],Table37[Price],"&lt;"&amp;Table8[[#This Row],[UnitPrice]])</f>
        <v>2</v>
      </c>
      <c r="L1750" s="80" t="str">
        <f>IF(Table8[[#This Row],[test]]&gt;0,"Ada vendor yang menjual produk dengan harga lebih murah","")</f>
        <v>Ada vendor yang menjual produk dengan harga lebih murah</v>
      </c>
    </row>
    <row r="1751" spans="1:12" x14ac:dyDescent="0.25">
      <c r="A1751" s="5">
        <v>1058</v>
      </c>
      <c r="B1751" s="5">
        <v>2391</v>
      </c>
      <c r="C1751" s="10">
        <v>44133</v>
      </c>
      <c r="D1751" s="5">
        <v>550</v>
      </c>
      <c r="E1751" s="5">
        <v>929</v>
      </c>
      <c r="F1751" s="40">
        <v>37.085999999999999</v>
      </c>
      <c r="G1751" s="40">
        <v>20397.3</v>
      </c>
      <c r="H1751" t="str">
        <f>VLOOKUP(Table8[[#This Row],[Supplier]],Table37[[Vendor_ID]:[Reputation Test]],12,0)</f>
        <v>F</v>
      </c>
      <c r="I1751">
        <f>VLOOKUP(Table8[[#This Row],[PurchaseOrderID]],Purchase_Order!$A$2:$E$1228,5,0)</f>
        <v>1632</v>
      </c>
      <c r="K1751">
        <f>COUNTIFS(Table37[ProductID],Table8[[#This Row],[ProductID]],Table37[Reputation Test],Table8[[#This Row],[REPUTASI]],Table37[Price],"&lt;"&amp;Table8[[#This Row],[UnitPrice]])</f>
        <v>2</v>
      </c>
      <c r="L1751" s="80" t="str">
        <f>IF(Table8[[#This Row],[test]]&gt;0,"Ada vendor yang menjual produk dengan harga lebih murah","")</f>
        <v>Ada vendor yang menjual produk dengan harga lebih murah</v>
      </c>
    </row>
    <row r="1752" spans="1:12" x14ac:dyDescent="0.25">
      <c r="A1752" s="4">
        <v>1058</v>
      </c>
      <c r="B1752" s="4">
        <v>2392</v>
      </c>
      <c r="C1752" s="11">
        <v>44133</v>
      </c>
      <c r="D1752" s="4">
        <v>550</v>
      </c>
      <c r="E1752" s="4">
        <v>930</v>
      </c>
      <c r="F1752" s="41">
        <v>43.039499999999997</v>
      </c>
      <c r="G1752" s="41">
        <v>23671.724999999999</v>
      </c>
      <c r="H1752" t="str">
        <f>VLOOKUP(Table8[[#This Row],[Supplier]],Table37[[Vendor_ID]:[Reputation Test]],12,0)</f>
        <v>F</v>
      </c>
      <c r="I1752">
        <f>VLOOKUP(Table8[[#This Row],[PurchaseOrderID]],Purchase_Order!$A$2:$E$1228,5,0)</f>
        <v>1632</v>
      </c>
      <c r="K1752">
        <f>COUNTIFS(Table37[ProductID],Table8[[#This Row],[ProductID]],Table37[Reputation Test],Table8[[#This Row],[REPUTASI]],Table37[Price],"&lt;"&amp;Table8[[#This Row],[UnitPrice]])</f>
        <v>1</v>
      </c>
      <c r="L1752" s="80" t="str">
        <f>IF(Table8[[#This Row],[test]]&gt;0,"Ada vendor yang menjual produk dengan harga lebih murah","")</f>
        <v>Ada vendor yang menjual produk dengan harga lebih murah</v>
      </c>
    </row>
    <row r="1753" spans="1:12" x14ac:dyDescent="0.25">
      <c r="A1753" s="5">
        <v>1059</v>
      </c>
      <c r="B1753" s="5">
        <v>2393</v>
      </c>
      <c r="C1753" s="10">
        <v>44133</v>
      </c>
      <c r="D1753" s="5">
        <v>550</v>
      </c>
      <c r="E1753" s="5">
        <v>332</v>
      </c>
      <c r="F1753" s="40">
        <v>10.815</v>
      </c>
      <c r="G1753" s="40">
        <v>5948.25</v>
      </c>
      <c r="H1753" t="str">
        <f>VLOOKUP(Table8[[#This Row],[Supplier]],Table37[[Vendor_ID]:[Reputation Test]],12,0)</f>
        <v>F</v>
      </c>
      <c r="I1753">
        <f>VLOOKUP(Table8[[#This Row],[PurchaseOrderID]],Purchase_Order!$A$2:$E$1228,5,0)</f>
        <v>1608</v>
      </c>
      <c r="K1753">
        <f>COUNTIFS(Table37[ProductID],Table8[[#This Row],[ProductID]],Table37[Reputation Test],Table8[[#This Row],[REPUTASI]],Table37[Price],"&lt;"&amp;Table8[[#This Row],[UnitPrice]])</f>
        <v>1</v>
      </c>
      <c r="L1753" s="80" t="str">
        <f>IF(Table8[[#This Row],[test]]&gt;0,"Ada vendor yang menjual produk dengan harga lebih murah","")</f>
        <v>Ada vendor yang menjual produk dengan harga lebih murah</v>
      </c>
    </row>
    <row r="1754" spans="1:12" x14ac:dyDescent="0.25">
      <c r="A1754" s="4">
        <v>1060</v>
      </c>
      <c r="B1754" s="4">
        <v>2394</v>
      </c>
      <c r="C1754" s="11">
        <v>44133</v>
      </c>
      <c r="D1754" s="4">
        <v>550</v>
      </c>
      <c r="E1754" s="4">
        <v>948</v>
      </c>
      <c r="F1754" s="41">
        <v>82.834500000000006</v>
      </c>
      <c r="G1754" s="41">
        <v>45558.974999999999</v>
      </c>
      <c r="H1754" t="str">
        <f>VLOOKUP(Table8[[#This Row],[Supplier]],Table37[[Vendor_ID]:[Reputation Test]],12,0)</f>
        <v>F</v>
      </c>
      <c r="I1754">
        <f>VLOOKUP(Table8[[#This Row],[PurchaseOrderID]],Purchase_Order!$A$2:$E$1228,5,0)</f>
        <v>1576</v>
      </c>
      <c r="K1754">
        <f>COUNTIFS(Table37[ProductID],Table8[[#This Row],[ProductID]],Table37[Reputation Test],Table8[[#This Row],[REPUTASI]],Table37[Price],"&lt;"&amp;Table8[[#This Row],[UnitPrice]])</f>
        <v>1</v>
      </c>
      <c r="L1754" s="80" t="str">
        <f>IF(Table8[[#This Row],[test]]&gt;0,"Ada vendor yang menjual produk dengan harga lebih murah","")</f>
        <v>Ada vendor yang menjual produk dengan harga lebih murah</v>
      </c>
    </row>
    <row r="1755" spans="1:12" x14ac:dyDescent="0.25">
      <c r="A1755" s="5">
        <v>1060</v>
      </c>
      <c r="B1755" s="5">
        <v>2395</v>
      </c>
      <c r="C1755" s="10">
        <v>44133</v>
      </c>
      <c r="D1755" s="5">
        <v>550</v>
      </c>
      <c r="E1755" s="5">
        <v>907</v>
      </c>
      <c r="F1755" s="40">
        <v>82.834500000000006</v>
      </c>
      <c r="G1755" s="40">
        <v>45558.974999999999</v>
      </c>
      <c r="H1755" t="str">
        <f>VLOOKUP(Table8[[#This Row],[Supplier]],Table37[[Vendor_ID]:[Reputation Test]],12,0)</f>
        <v>F</v>
      </c>
      <c r="I1755">
        <f>VLOOKUP(Table8[[#This Row],[PurchaseOrderID]],Purchase_Order!$A$2:$E$1228,5,0)</f>
        <v>1576</v>
      </c>
      <c r="K1755">
        <f>COUNTIFS(Table37[ProductID],Table8[[#This Row],[ProductID]],Table37[Reputation Test],Table8[[#This Row],[REPUTASI]],Table37[Price],"&lt;"&amp;Table8[[#This Row],[UnitPrice]])</f>
        <v>1</v>
      </c>
      <c r="L1755" s="80" t="str">
        <f>IF(Table8[[#This Row],[test]]&gt;0,"Ada vendor yang menjual produk dengan harga lebih murah","")</f>
        <v>Ada vendor yang menjual produk dengan harga lebih murah</v>
      </c>
    </row>
    <row r="1756" spans="1:12" x14ac:dyDescent="0.25">
      <c r="A1756" s="4">
        <v>1061</v>
      </c>
      <c r="B1756" s="4">
        <v>2396</v>
      </c>
      <c r="C1756" s="11">
        <v>44133</v>
      </c>
      <c r="D1756" s="4">
        <v>1250</v>
      </c>
      <c r="E1756" s="4">
        <v>325</v>
      </c>
      <c r="F1756" s="41">
        <v>0.21</v>
      </c>
      <c r="G1756" s="41">
        <v>262.5</v>
      </c>
      <c r="H1756" t="str">
        <f>VLOOKUP(Table8[[#This Row],[Supplier]],Table37[[Vendor_ID]:[Reputation Test]],12,0)</f>
        <v>F</v>
      </c>
      <c r="I1756">
        <f>VLOOKUP(Table8[[#This Row],[PurchaseOrderID]],Purchase_Order!$A$2:$E$1228,5,0)</f>
        <v>1590</v>
      </c>
      <c r="K1756">
        <f>COUNTIFS(Table37[ProductID],Table8[[#This Row],[ProductID]],Table37[Reputation Test],Table8[[#This Row],[REPUTASI]],Table37[Price],"&lt;"&amp;Table8[[#This Row],[UnitPrice]])</f>
        <v>1</v>
      </c>
      <c r="L1756" s="80" t="str">
        <f>IF(Table8[[#This Row],[test]]&gt;0,"Ada vendor yang menjual produk dengan harga lebih murah","")</f>
        <v>Ada vendor yang menjual produk dengan harga lebih murah</v>
      </c>
    </row>
    <row r="1757" spans="1:12" x14ac:dyDescent="0.25">
      <c r="A1757" s="5">
        <v>1061</v>
      </c>
      <c r="B1757" s="5">
        <v>2397</v>
      </c>
      <c r="C1757" s="10">
        <v>44133</v>
      </c>
      <c r="D1757" s="5">
        <v>1250</v>
      </c>
      <c r="E1757" s="5">
        <v>326</v>
      </c>
      <c r="F1757" s="40">
        <v>0.21</v>
      </c>
      <c r="G1757" s="40">
        <v>262.5</v>
      </c>
      <c r="H1757" t="str">
        <f>VLOOKUP(Table8[[#This Row],[Supplier]],Table37[[Vendor_ID]:[Reputation Test]],12,0)</f>
        <v>F</v>
      </c>
      <c r="I1757">
        <f>VLOOKUP(Table8[[#This Row],[PurchaseOrderID]],Purchase_Order!$A$2:$E$1228,5,0)</f>
        <v>1590</v>
      </c>
      <c r="K1757">
        <f>COUNTIFS(Table37[ProductID],Table8[[#This Row],[ProductID]],Table37[Reputation Test],Table8[[#This Row],[REPUTASI]],Table37[Price],"&lt;"&amp;Table8[[#This Row],[UnitPrice]])</f>
        <v>1</v>
      </c>
      <c r="L1757" s="80" t="str">
        <f>IF(Table8[[#This Row],[test]]&gt;0,"Ada vendor yang menjual produk dengan harga lebih murah","")</f>
        <v>Ada vendor yang menjual produk dengan harga lebih murah</v>
      </c>
    </row>
    <row r="1758" spans="1:12" x14ac:dyDescent="0.25">
      <c r="A1758" s="4">
        <v>1062</v>
      </c>
      <c r="B1758" s="4">
        <v>2398</v>
      </c>
      <c r="C1758" s="11">
        <v>44133</v>
      </c>
      <c r="D1758" s="4">
        <v>60</v>
      </c>
      <c r="E1758" s="4">
        <v>322</v>
      </c>
      <c r="F1758" s="41">
        <v>28.6965</v>
      </c>
      <c r="G1758" s="41">
        <v>1721.79</v>
      </c>
      <c r="H1758" t="str">
        <f>VLOOKUP(Table8[[#This Row],[Supplier]],Table37[[Vendor_ID]:[Reputation Test]],12,0)</f>
        <v>B</v>
      </c>
      <c r="I1758">
        <f>VLOOKUP(Table8[[#This Row],[PurchaseOrderID]],Purchase_Order!$A$2:$E$1228,5,0)</f>
        <v>1514</v>
      </c>
      <c r="K1758">
        <f>COUNTIFS(Table37[ProductID],Table8[[#This Row],[ProductID]],Table37[Reputation Test],Table8[[#This Row],[REPUTASI]],Table37[Price],"&lt;"&amp;Table8[[#This Row],[UnitPrice]])</f>
        <v>2</v>
      </c>
      <c r="L1758" s="80" t="str">
        <f>IF(Table8[[#This Row],[test]]&gt;0,"Ada vendor yang menjual produk dengan harga lebih murah","")</f>
        <v>Ada vendor yang menjual produk dengan harga lebih murah</v>
      </c>
    </row>
    <row r="1759" spans="1:12" x14ac:dyDescent="0.25">
      <c r="A1759" s="5">
        <v>1063</v>
      </c>
      <c r="B1759" s="5">
        <v>2399</v>
      </c>
      <c r="C1759" s="10">
        <v>44133</v>
      </c>
      <c r="D1759" s="5">
        <v>550</v>
      </c>
      <c r="E1759" s="5">
        <v>930</v>
      </c>
      <c r="F1759" s="40">
        <v>42.514499999999998</v>
      </c>
      <c r="G1759" s="40">
        <v>23382.974999999999</v>
      </c>
      <c r="H1759" t="str">
        <f>VLOOKUP(Table8[[#This Row],[Supplier]],Table37[[Vendor_ID]:[Reputation Test]],12,0)</f>
        <v>B</v>
      </c>
      <c r="I1759">
        <f>VLOOKUP(Table8[[#This Row],[PurchaseOrderID]],Purchase_Order!$A$2:$E$1228,5,0)</f>
        <v>1498</v>
      </c>
      <c r="K1759">
        <f>COUNTIFS(Table37[ProductID],Table8[[#This Row],[ProductID]],Table37[Reputation Test],Table8[[#This Row],[REPUTASI]],Table37[Price],"&lt;"&amp;Table8[[#This Row],[UnitPrice]])</f>
        <v>1</v>
      </c>
      <c r="L1759" s="80" t="str">
        <f>IF(Table8[[#This Row],[test]]&gt;0,"Ada vendor yang menjual produk dengan harga lebih murah","")</f>
        <v>Ada vendor yang menjual produk dengan harga lebih murah</v>
      </c>
    </row>
    <row r="1760" spans="1:12" x14ac:dyDescent="0.25">
      <c r="A1760" s="4">
        <v>1063</v>
      </c>
      <c r="B1760" s="4">
        <v>2400</v>
      </c>
      <c r="C1760" s="11">
        <v>44133</v>
      </c>
      <c r="D1760" s="4">
        <v>550</v>
      </c>
      <c r="E1760" s="4">
        <v>921</v>
      </c>
      <c r="F1760" s="41">
        <v>5.5860000000000003</v>
      </c>
      <c r="G1760" s="41">
        <v>3072.3</v>
      </c>
      <c r="H1760" t="str">
        <f>VLOOKUP(Table8[[#This Row],[Supplier]],Table37[[Vendor_ID]:[Reputation Test]],12,0)</f>
        <v>B</v>
      </c>
      <c r="I1760">
        <f>VLOOKUP(Table8[[#This Row],[PurchaseOrderID]],Purchase_Order!$A$2:$E$1228,5,0)</f>
        <v>1498</v>
      </c>
      <c r="K1760">
        <f>COUNTIFS(Table37[ProductID],Table8[[#This Row],[ProductID]],Table37[Reputation Test],Table8[[#This Row],[REPUTASI]],Table37[Price],"&lt;"&amp;Table8[[#This Row],[UnitPrice]])</f>
        <v>1</v>
      </c>
      <c r="L1760" s="80" t="str">
        <f>IF(Table8[[#This Row],[test]]&gt;0,"Ada vendor yang menjual produk dengan harga lebih murah","")</f>
        <v>Ada vendor yang menjual produk dengan harga lebih murah</v>
      </c>
    </row>
    <row r="1761" spans="1:12" x14ac:dyDescent="0.25">
      <c r="A1761" s="5">
        <v>1064</v>
      </c>
      <c r="B1761" s="5">
        <v>2401</v>
      </c>
      <c r="C1761" s="10">
        <v>44133</v>
      </c>
      <c r="D1761" s="5">
        <v>60</v>
      </c>
      <c r="E1761" s="5">
        <v>952</v>
      </c>
      <c r="F1761" s="40">
        <v>15.7395</v>
      </c>
      <c r="G1761" s="40">
        <v>944.37</v>
      </c>
      <c r="H1761" t="str">
        <f>VLOOKUP(Table8[[#This Row],[Supplier]],Table37[[Vendor_ID]:[Reputation Test]],12,0)</f>
        <v>B</v>
      </c>
      <c r="I1761">
        <f>VLOOKUP(Table8[[#This Row],[PurchaseOrderID]],Purchase_Order!$A$2:$E$1228,5,0)</f>
        <v>1674</v>
      </c>
      <c r="K1761">
        <f>COUNTIFS(Table37[ProductID],Table8[[#This Row],[ProductID]],Table37[Reputation Test],Table8[[#This Row],[REPUTASI]],Table37[Price],"&lt;"&amp;Table8[[#This Row],[UnitPrice]])</f>
        <v>1</v>
      </c>
      <c r="L1761" s="80" t="str">
        <f>IF(Table8[[#This Row],[test]]&gt;0,"Ada vendor yang menjual produk dengan harga lebih murah","")</f>
        <v>Ada vendor yang menjual produk dengan harga lebih murah</v>
      </c>
    </row>
    <row r="1762" spans="1:12" x14ac:dyDescent="0.25">
      <c r="A1762" s="4">
        <v>1065</v>
      </c>
      <c r="B1762" s="4">
        <v>2402</v>
      </c>
      <c r="C1762" s="11">
        <v>44138</v>
      </c>
      <c r="D1762" s="4">
        <v>550</v>
      </c>
      <c r="E1762" s="4">
        <v>526</v>
      </c>
      <c r="F1762" s="41">
        <v>3.6435</v>
      </c>
      <c r="G1762" s="41">
        <v>2003.925</v>
      </c>
      <c r="H1762" t="str">
        <f>VLOOKUP(Table8[[#This Row],[Supplier]],Table37[[Vendor_ID]:[Reputation Test]],12,0)</f>
        <v>B</v>
      </c>
      <c r="I1762">
        <f>VLOOKUP(Table8[[#This Row],[PurchaseOrderID]],Purchase_Order!$A$2:$E$1228,5,0)</f>
        <v>1522</v>
      </c>
      <c r="K1762">
        <f>COUNTIFS(Table37[ProductID],Table8[[#This Row],[ProductID]],Table37[Reputation Test],Table8[[#This Row],[REPUTASI]],Table37[Price],"&lt;"&amp;Table8[[#This Row],[UnitPrice]])</f>
        <v>1</v>
      </c>
      <c r="L1762" s="80" t="str">
        <f>IF(Table8[[#This Row],[test]]&gt;0,"Ada vendor yang menjual produk dengan harga lebih murah","")</f>
        <v>Ada vendor yang menjual produk dengan harga lebih murah</v>
      </c>
    </row>
    <row r="1763" spans="1:12" x14ac:dyDescent="0.25">
      <c r="A1763" s="5">
        <v>1066</v>
      </c>
      <c r="B1763" s="5">
        <v>2403</v>
      </c>
      <c r="C1763" s="10">
        <v>44138</v>
      </c>
      <c r="D1763" s="5">
        <v>550</v>
      </c>
      <c r="E1763" s="5">
        <v>908</v>
      </c>
      <c r="F1763" s="40">
        <v>21.0945</v>
      </c>
      <c r="G1763" s="40">
        <v>11601.975</v>
      </c>
      <c r="H1763" t="str">
        <f>VLOOKUP(Table8[[#This Row],[Supplier]],Table37[[Vendor_ID]:[Reputation Test]],12,0)</f>
        <v>F</v>
      </c>
      <c r="I1763">
        <f>VLOOKUP(Table8[[#This Row],[PurchaseOrderID]],Purchase_Order!$A$2:$E$1228,5,0)</f>
        <v>1570</v>
      </c>
      <c r="K1763">
        <f>COUNTIFS(Table37[ProductID],Table8[[#This Row],[ProductID]],Table37[Reputation Test],Table8[[#This Row],[REPUTASI]],Table37[Price],"&lt;"&amp;Table8[[#This Row],[UnitPrice]])</f>
        <v>2</v>
      </c>
      <c r="L1763" s="80" t="str">
        <f>IF(Table8[[#This Row],[test]]&gt;0,"Ada vendor yang menjual produk dengan harga lebih murah","")</f>
        <v>Ada vendor yang menjual produk dengan harga lebih murah</v>
      </c>
    </row>
    <row r="1764" spans="1:12" x14ac:dyDescent="0.25">
      <c r="A1764" s="4">
        <v>1066</v>
      </c>
      <c r="B1764" s="4">
        <v>2404</v>
      </c>
      <c r="C1764" s="11">
        <v>44138</v>
      </c>
      <c r="D1764" s="4">
        <v>550</v>
      </c>
      <c r="E1764" s="4">
        <v>909</v>
      </c>
      <c r="F1764" s="41">
        <v>30.439499999999999</v>
      </c>
      <c r="G1764" s="41">
        <v>16741.724999999999</v>
      </c>
      <c r="H1764" t="str">
        <f>VLOOKUP(Table8[[#This Row],[Supplier]],Table37[[Vendor_ID]:[Reputation Test]],12,0)</f>
        <v>F</v>
      </c>
      <c r="I1764">
        <f>VLOOKUP(Table8[[#This Row],[PurchaseOrderID]],Purchase_Order!$A$2:$E$1228,5,0)</f>
        <v>1570</v>
      </c>
      <c r="K1764">
        <f>COUNTIFS(Table37[ProductID],Table8[[#This Row],[ProductID]],Table37[Reputation Test],Table8[[#This Row],[REPUTASI]],Table37[Price],"&lt;"&amp;Table8[[#This Row],[UnitPrice]])</f>
        <v>2</v>
      </c>
      <c r="L1764" s="80" t="str">
        <f>IF(Table8[[#This Row],[test]]&gt;0,"Ada vendor yang menjual produk dengan harga lebih murah","")</f>
        <v>Ada vendor yang menjual produk dengan harga lebih murah</v>
      </c>
    </row>
    <row r="1765" spans="1:12" x14ac:dyDescent="0.25">
      <c r="A1765" s="5">
        <v>1066</v>
      </c>
      <c r="B1765" s="5">
        <v>2405</v>
      </c>
      <c r="C1765" s="10">
        <v>44138</v>
      </c>
      <c r="D1765" s="5">
        <v>550</v>
      </c>
      <c r="E1765" s="5">
        <v>913</v>
      </c>
      <c r="F1765" s="40">
        <v>40.939500000000002</v>
      </c>
      <c r="G1765" s="40">
        <v>22516.724999999999</v>
      </c>
      <c r="H1765" t="str">
        <f>VLOOKUP(Table8[[#This Row],[Supplier]],Table37[[Vendor_ID]:[Reputation Test]],12,0)</f>
        <v>F</v>
      </c>
      <c r="I1765">
        <f>VLOOKUP(Table8[[#This Row],[PurchaseOrderID]],Purchase_Order!$A$2:$E$1228,5,0)</f>
        <v>1570</v>
      </c>
      <c r="K1765">
        <f>COUNTIFS(Table37[ProductID],Table8[[#This Row],[ProductID]],Table37[Reputation Test],Table8[[#This Row],[REPUTASI]],Table37[Price],"&lt;"&amp;Table8[[#This Row],[UnitPrice]])</f>
        <v>2</v>
      </c>
      <c r="L1765" s="80" t="str">
        <f>IF(Table8[[#This Row],[test]]&gt;0,"Ada vendor yang menjual produk dengan harga lebih murah","")</f>
        <v>Ada vendor yang menjual produk dengan harga lebih murah</v>
      </c>
    </row>
    <row r="1766" spans="1:12" x14ac:dyDescent="0.25">
      <c r="A1766" s="4">
        <v>1067</v>
      </c>
      <c r="B1766" s="4">
        <v>2406</v>
      </c>
      <c r="C1766" s="11">
        <v>44138</v>
      </c>
      <c r="D1766" s="4">
        <v>60</v>
      </c>
      <c r="E1766" s="4">
        <v>356</v>
      </c>
      <c r="F1766" s="41">
        <v>3.6015000000000001</v>
      </c>
      <c r="G1766" s="41">
        <v>216.09</v>
      </c>
      <c r="H1766" t="str">
        <f>VLOOKUP(Table8[[#This Row],[Supplier]],Table37[[Vendor_ID]:[Reputation Test]],12,0)</f>
        <v>F</v>
      </c>
      <c r="I1766">
        <f>VLOOKUP(Table8[[#This Row],[PurchaseOrderID]],Purchase_Order!$A$2:$E$1228,5,0)</f>
        <v>1516</v>
      </c>
      <c r="K1766">
        <f>COUNTIFS(Table37[ProductID],Table8[[#This Row],[ProductID]],Table37[Reputation Test],Table8[[#This Row],[REPUTASI]],Table37[Price],"&lt;"&amp;Table8[[#This Row],[UnitPrice]])</f>
        <v>2</v>
      </c>
      <c r="L1766" s="80" t="str">
        <f>IF(Table8[[#This Row],[test]]&gt;0,"Ada vendor yang menjual produk dengan harga lebih murah","")</f>
        <v>Ada vendor yang menjual produk dengan harga lebih murah</v>
      </c>
    </row>
    <row r="1767" spans="1:12" x14ac:dyDescent="0.25">
      <c r="A1767" s="5">
        <v>1067</v>
      </c>
      <c r="B1767" s="5">
        <v>2407</v>
      </c>
      <c r="C1767" s="10">
        <v>44138</v>
      </c>
      <c r="D1767" s="5">
        <v>60</v>
      </c>
      <c r="E1767" s="5">
        <v>357</v>
      </c>
      <c r="F1767" s="40">
        <v>3.9794999999999998</v>
      </c>
      <c r="G1767" s="40">
        <v>238.77</v>
      </c>
      <c r="H1767" t="str">
        <f>VLOOKUP(Table8[[#This Row],[Supplier]],Table37[[Vendor_ID]:[Reputation Test]],12,0)</f>
        <v>F</v>
      </c>
      <c r="I1767">
        <f>VLOOKUP(Table8[[#This Row],[PurchaseOrderID]],Purchase_Order!$A$2:$E$1228,5,0)</f>
        <v>1516</v>
      </c>
      <c r="K1767">
        <f>COUNTIFS(Table37[ProductID],Table8[[#This Row],[ProductID]],Table37[Reputation Test],Table8[[#This Row],[REPUTASI]],Table37[Price],"&lt;"&amp;Table8[[#This Row],[UnitPrice]])</f>
        <v>1</v>
      </c>
      <c r="L1767" s="80" t="str">
        <f>IF(Table8[[#This Row],[test]]&gt;0,"Ada vendor yang menjual produk dengan harga lebih murah","")</f>
        <v>Ada vendor yang menjual produk dengan harga lebih murah</v>
      </c>
    </row>
    <row r="1768" spans="1:12" x14ac:dyDescent="0.25">
      <c r="A1768" s="4">
        <v>1068</v>
      </c>
      <c r="B1768" s="4">
        <v>2408</v>
      </c>
      <c r="C1768" s="11">
        <v>44138</v>
      </c>
      <c r="D1768" s="4">
        <v>550</v>
      </c>
      <c r="E1768" s="4">
        <v>935</v>
      </c>
      <c r="F1768" s="41">
        <v>31.4895</v>
      </c>
      <c r="G1768" s="41">
        <v>17319.224999999999</v>
      </c>
      <c r="H1768" t="str">
        <f>VLOOKUP(Table8[[#This Row],[Supplier]],Table37[[Vendor_ID]:[Reputation Test]],12,0)</f>
        <v>F</v>
      </c>
      <c r="I1768">
        <f>VLOOKUP(Table8[[#This Row],[PurchaseOrderID]],Purchase_Order!$A$2:$E$1228,5,0)</f>
        <v>1506</v>
      </c>
      <c r="K1768">
        <f>COUNTIFS(Table37[ProductID],Table8[[#This Row],[ProductID]],Table37[Reputation Test],Table8[[#This Row],[REPUTASI]],Table37[Price],"&lt;"&amp;Table8[[#This Row],[UnitPrice]])</f>
        <v>2</v>
      </c>
      <c r="L1768" s="80" t="str">
        <f>IF(Table8[[#This Row],[test]]&gt;0,"Ada vendor yang menjual produk dengan harga lebih murah","")</f>
        <v>Ada vendor yang menjual produk dengan harga lebih murah</v>
      </c>
    </row>
    <row r="1769" spans="1:12" x14ac:dyDescent="0.25">
      <c r="A1769" s="5">
        <v>1068</v>
      </c>
      <c r="B1769" s="5">
        <v>2409</v>
      </c>
      <c r="C1769" s="10">
        <v>44138</v>
      </c>
      <c r="D1769" s="5">
        <v>550</v>
      </c>
      <c r="E1769" s="5">
        <v>936</v>
      </c>
      <c r="F1769" s="40">
        <v>48.289499999999997</v>
      </c>
      <c r="G1769" s="40">
        <v>26559.224999999999</v>
      </c>
      <c r="H1769" t="str">
        <f>VLOOKUP(Table8[[#This Row],[Supplier]],Table37[[Vendor_ID]:[Reputation Test]],12,0)</f>
        <v>F</v>
      </c>
      <c r="I1769">
        <f>VLOOKUP(Table8[[#This Row],[PurchaseOrderID]],Purchase_Order!$A$2:$E$1228,5,0)</f>
        <v>1506</v>
      </c>
      <c r="K1769">
        <f>COUNTIFS(Table37[ProductID],Table8[[#This Row],[ProductID]],Table37[Reputation Test],Table8[[#This Row],[REPUTASI]],Table37[Price],"&lt;"&amp;Table8[[#This Row],[UnitPrice]])</f>
        <v>2</v>
      </c>
      <c r="L1769" s="80" t="str">
        <f>IF(Table8[[#This Row],[test]]&gt;0,"Ada vendor yang menjual produk dengan harga lebih murah","")</f>
        <v>Ada vendor yang menjual produk dengan harga lebih murah</v>
      </c>
    </row>
    <row r="1770" spans="1:12" x14ac:dyDescent="0.25">
      <c r="A1770" s="4">
        <v>1069</v>
      </c>
      <c r="B1770" s="4">
        <v>2410</v>
      </c>
      <c r="C1770" s="11">
        <v>44138</v>
      </c>
      <c r="D1770" s="4">
        <v>550</v>
      </c>
      <c r="E1770" s="4">
        <v>524</v>
      </c>
      <c r="F1770" s="41">
        <v>12.967499999999999</v>
      </c>
      <c r="G1770" s="41">
        <v>7132.125</v>
      </c>
      <c r="H1770" t="str">
        <f>VLOOKUP(Table8[[#This Row],[Supplier]],Table37[[Vendor_ID]:[Reputation Test]],12,0)</f>
        <v>F</v>
      </c>
      <c r="I1770">
        <f>VLOOKUP(Table8[[#This Row],[PurchaseOrderID]],Purchase_Order!$A$2:$E$1228,5,0)</f>
        <v>1626</v>
      </c>
      <c r="K1770">
        <f>COUNTIFS(Table37[ProductID],Table8[[#This Row],[ProductID]],Table37[Reputation Test],Table8[[#This Row],[REPUTASI]],Table37[Price],"&lt;"&amp;Table8[[#This Row],[UnitPrice]])</f>
        <v>1</v>
      </c>
      <c r="L1770" s="80" t="str">
        <f>IF(Table8[[#This Row],[test]]&gt;0,"Ada vendor yang menjual produk dengan harga lebih murah","")</f>
        <v>Ada vendor yang menjual produk dengan harga lebih murah</v>
      </c>
    </row>
    <row r="1771" spans="1:12" x14ac:dyDescent="0.25">
      <c r="A1771" s="5">
        <v>1070</v>
      </c>
      <c r="B1771" s="5">
        <v>2411</v>
      </c>
      <c r="C1771" s="10">
        <v>44138</v>
      </c>
      <c r="D1771" s="5">
        <v>550</v>
      </c>
      <c r="E1771" s="5">
        <v>911</v>
      </c>
      <c r="F1771" s="40">
        <v>21.0945</v>
      </c>
      <c r="G1771" s="40">
        <v>11601.975</v>
      </c>
      <c r="H1771" t="str">
        <f>VLOOKUP(Table8[[#This Row],[Supplier]],Table37[[Vendor_ID]:[Reputation Test]],12,0)</f>
        <v>F</v>
      </c>
      <c r="I1771">
        <f>VLOOKUP(Table8[[#This Row],[PurchaseOrderID]],Purchase_Order!$A$2:$E$1228,5,0)</f>
        <v>1542</v>
      </c>
      <c r="K1771">
        <f>COUNTIFS(Table37[ProductID],Table8[[#This Row],[ProductID]],Table37[Reputation Test],Table8[[#This Row],[REPUTASI]],Table37[Price],"&lt;"&amp;Table8[[#This Row],[UnitPrice]])</f>
        <v>2</v>
      </c>
      <c r="L1771" s="80" t="str">
        <f>IF(Table8[[#This Row],[test]]&gt;0,"Ada vendor yang menjual produk dengan harga lebih murah","")</f>
        <v>Ada vendor yang menjual produk dengan harga lebih murah</v>
      </c>
    </row>
    <row r="1772" spans="1:12" x14ac:dyDescent="0.25">
      <c r="A1772" s="4">
        <v>1070</v>
      </c>
      <c r="B1772" s="4">
        <v>2412</v>
      </c>
      <c r="C1772" s="11">
        <v>44138</v>
      </c>
      <c r="D1772" s="4">
        <v>550</v>
      </c>
      <c r="E1772" s="4">
        <v>912</v>
      </c>
      <c r="F1772" s="41">
        <v>30.439499999999999</v>
      </c>
      <c r="G1772" s="41">
        <v>16741.724999999999</v>
      </c>
      <c r="H1772" t="str">
        <f>VLOOKUP(Table8[[#This Row],[Supplier]],Table37[[Vendor_ID]:[Reputation Test]],12,0)</f>
        <v>F</v>
      </c>
      <c r="I1772">
        <f>VLOOKUP(Table8[[#This Row],[PurchaseOrderID]],Purchase_Order!$A$2:$E$1228,5,0)</f>
        <v>1542</v>
      </c>
      <c r="K1772">
        <f>COUNTIFS(Table37[ProductID],Table8[[#This Row],[ProductID]],Table37[Reputation Test],Table8[[#This Row],[REPUTASI]],Table37[Price],"&lt;"&amp;Table8[[#This Row],[UnitPrice]])</f>
        <v>2</v>
      </c>
      <c r="L1772" s="80" t="str">
        <f>IF(Table8[[#This Row],[test]]&gt;0,"Ada vendor yang menjual produk dengan harga lebih murah","")</f>
        <v>Ada vendor yang menjual produk dengan harga lebih murah</v>
      </c>
    </row>
    <row r="1773" spans="1:12" x14ac:dyDescent="0.25">
      <c r="A1773" s="5">
        <v>1071</v>
      </c>
      <c r="B1773" s="5">
        <v>2413</v>
      </c>
      <c r="C1773" s="10">
        <v>44138</v>
      </c>
      <c r="D1773" s="5">
        <v>550</v>
      </c>
      <c r="E1773" s="5">
        <v>910</v>
      </c>
      <c r="F1773" s="40">
        <v>40.939500000000002</v>
      </c>
      <c r="G1773" s="40">
        <v>22516.724999999999</v>
      </c>
      <c r="H1773" t="str">
        <f>VLOOKUP(Table8[[#This Row],[Supplier]],Table37[[Vendor_ID]:[Reputation Test]],12,0)</f>
        <v>B</v>
      </c>
      <c r="I1773">
        <f>VLOOKUP(Table8[[#This Row],[PurchaseOrderID]],Purchase_Order!$A$2:$E$1228,5,0)</f>
        <v>1610</v>
      </c>
      <c r="K1773">
        <f>COUNTIFS(Table37[ProductID],Table8[[#This Row],[ProductID]],Table37[Reputation Test],Table8[[#This Row],[REPUTASI]],Table37[Price],"&lt;"&amp;Table8[[#This Row],[UnitPrice]])</f>
        <v>1</v>
      </c>
      <c r="L1773" s="80" t="str">
        <f>IF(Table8[[#This Row],[test]]&gt;0,"Ada vendor yang menjual produk dengan harga lebih murah","")</f>
        <v>Ada vendor yang menjual produk dengan harga lebih murah</v>
      </c>
    </row>
    <row r="1774" spans="1:12" x14ac:dyDescent="0.25">
      <c r="A1774" s="4">
        <v>1072</v>
      </c>
      <c r="B1774" s="4">
        <v>2414</v>
      </c>
      <c r="C1774" s="11">
        <v>44138</v>
      </c>
      <c r="D1774" s="4">
        <v>550</v>
      </c>
      <c r="E1774" s="4">
        <v>937</v>
      </c>
      <c r="F1774" s="41">
        <v>62.9895</v>
      </c>
      <c r="G1774" s="41">
        <v>34644.224999999999</v>
      </c>
      <c r="H1774" t="str">
        <f>VLOOKUP(Table8[[#This Row],[Supplier]],Table37[[Vendor_ID]:[Reputation Test]],12,0)</f>
        <v>B</v>
      </c>
      <c r="I1774">
        <f>VLOOKUP(Table8[[#This Row],[PurchaseOrderID]],Purchase_Order!$A$2:$E$1228,5,0)</f>
        <v>1638</v>
      </c>
      <c r="K1774">
        <f>COUNTIFS(Table37[ProductID],Table8[[#This Row],[ProductID]],Table37[Reputation Test],Table8[[#This Row],[REPUTASI]],Table37[Price],"&lt;"&amp;Table8[[#This Row],[UnitPrice]])</f>
        <v>1</v>
      </c>
      <c r="L1774" s="80" t="str">
        <f>IF(Table8[[#This Row],[test]]&gt;0,"Ada vendor yang menjual produk dengan harga lebih murah","")</f>
        <v>Ada vendor yang menjual produk dengan harga lebih murah</v>
      </c>
    </row>
    <row r="1775" spans="1:12" x14ac:dyDescent="0.25">
      <c r="A1775" s="5">
        <v>1073</v>
      </c>
      <c r="B1775" s="5">
        <v>2415</v>
      </c>
      <c r="C1775" s="10">
        <v>44138</v>
      </c>
      <c r="D1775" s="5">
        <v>3</v>
      </c>
      <c r="E1775" s="5">
        <v>463</v>
      </c>
      <c r="F1775" s="40">
        <v>47.523000000000003</v>
      </c>
      <c r="G1775" s="40">
        <v>142.56899999999999</v>
      </c>
      <c r="H1775" t="str">
        <f>VLOOKUP(Table8[[#This Row],[Supplier]],Table37[[Vendor_ID]:[Reputation Test]],12,0)</f>
        <v>A</v>
      </c>
      <c r="I1775">
        <f>VLOOKUP(Table8[[#This Row],[PurchaseOrderID]],Purchase_Order!$A$2:$E$1228,5,0)</f>
        <v>1582</v>
      </c>
      <c r="K1775">
        <f>COUNTIFS(Table37[ProductID],Table8[[#This Row],[ProductID]],Table37[Reputation Test],Table8[[#This Row],[REPUTASI]],Table37[Price],"&lt;"&amp;Table8[[#This Row],[UnitPrice]])</f>
        <v>1</v>
      </c>
      <c r="L1775" s="80" t="str">
        <f>IF(Table8[[#This Row],[test]]&gt;0,"Ada vendor yang menjual produk dengan harga lebih murah","")</f>
        <v>Ada vendor yang menjual produk dengan harga lebih murah</v>
      </c>
    </row>
    <row r="1776" spans="1:12" x14ac:dyDescent="0.25">
      <c r="A1776" s="4">
        <v>1073</v>
      </c>
      <c r="B1776" s="4">
        <v>2416</v>
      </c>
      <c r="C1776" s="11">
        <v>44138</v>
      </c>
      <c r="D1776" s="4">
        <v>3</v>
      </c>
      <c r="E1776" s="4">
        <v>464</v>
      </c>
      <c r="F1776" s="41">
        <v>45.423000000000002</v>
      </c>
      <c r="G1776" s="41">
        <v>136.26900000000001</v>
      </c>
      <c r="H1776" t="str">
        <f>VLOOKUP(Table8[[#This Row],[Supplier]],Table37[[Vendor_ID]:[Reputation Test]],12,0)</f>
        <v>A</v>
      </c>
      <c r="I1776">
        <f>VLOOKUP(Table8[[#This Row],[PurchaseOrderID]],Purchase_Order!$A$2:$E$1228,5,0)</f>
        <v>1582</v>
      </c>
      <c r="K1776">
        <f>COUNTIFS(Table37[ProductID],Table8[[#This Row],[ProductID]],Table37[Reputation Test],Table8[[#This Row],[REPUTASI]],Table37[Price],"&lt;"&amp;Table8[[#This Row],[UnitPrice]])</f>
        <v>1</v>
      </c>
      <c r="L1776" s="80" t="str">
        <f>IF(Table8[[#This Row],[test]]&gt;0,"Ada vendor yang menjual produk dengan harga lebih murah","")</f>
        <v>Ada vendor yang menjual produk dengan harga lebih murah</v>
      </c>
    </row>
    <row r="1777" spans="1:12" x14ac:dyDescent="0.25">
      <c r="A1777" s="5">
        <v>1073</v>
      </c>
      <c r="B1777" s="5">
        <v>2417</v>
      </c>
      <c r="C1777" s="10">
        <v>44138</v>
      </c>
      <c r="D1777" s="5">
        <v>3</v>
      </c>
      <c r="E1777" s="5">
        <v>465</v>
      </c>
      <c r="F1777" s="40">
        <v>49.6965</v>
      </c>
      <c r="G1777" s="40">
        <v>149.08949999999999</v>
      </c>
      <c r="H1777" t="str">
        <f>VLOOKUP(Table8[[#This Row],[Supplier]],Table37[[Vendor_ID]:[Reputation Test]],12,0)</f>
        <v>A</v>
      </c>
      <c r="I1777">
        <f>VLOOKUP(Table8[[#This Row],[PurchaseOrderID]],Purchase_Order!$A$2:$E$1228,5,0)</f>
        <v>1582</v>
      </c>
      <c r="K1777">
        <f>COUNTIFS(Table37[ProductID],Table8[[#This Row],[ProductID]],Table37[Reputation Test],Table8[[#This Row],[REPUTASI]],Table37[Price],"&lt;"&amp;Table8[[#This Row],[UnitPrice]])</f>
        <v>1</v>
      </c>
      <c r="L1777" s="80" t="str">
        <f>IF(Table8[[#This Row],[test]]&gt;0,"Ada vendor yang menjual produk dengan harga lebih murah","")</f>
        <v>Ada vendor yang menjual produk dengan harga lebih murah</v>
      </c>
    </row>
    <row r="1778" spans="1:12" x14ac:dyDescent="0.25">
      <c r="A1778" s="4">
        <v>1074</v>
      </c>
      <c r="B1778" s="4">
        <v>2418</v>
      </c>
      <c r="C1778" s="11">
        <v>44138</v>
      </c>
      <c r="D1778" s="4">
        <v>3</v>
      </c>
      <c r="E1778" s="4">
        <v>462</v>
      </c>
      <c r="F1778" s="41">
        <v>47.680500000000002</v>
      </c>
      <c r="G1778" s="41">
        <v>143.04150000000001</v>
      </c>
      <c r="H1778" t="str">
        <f>VLOOKUP(Table8[[#This Row],[Supplier]],Table37[[Vendor_ID]:[Reputation Test]],12,0)</f>
        <v>B</v>
      </c>
      <c r="I1778">
        <f>VLOOKUP(Table8[[#This Row],[PurchaseOrderID]],Purchase_Order!$A$2:$E$1228,5,0)</f>
        <v>1510</v>
      </c>
      <c r="K1778">
        <f>COUNTIFS(Table37[ProductID],Table8[[#This Row],[ProductID]],Table37[Reputation Test],Table8[[#This Row],[REPUTASI]],Table37[Price],"&lt;"&amp;Table8[[#This Row],[UnitPrice]])</f>
        <v>1</v>
      </c>
      <c r="L1778" s="80" t="str">
        <f>IF(Table8[[#This Row],[test]]&gt;0,"Ada vendor yang menjual produk dengan harga lebih murah","")</f>
        <v>Ada vendor yang menjual produk dengan harga lebih murah</v>
      </c>
    </row>
    <row r="1779" spans="1:12" x14ac:dyDescent="0.25">
      <c r="A1779" s="5">
        <v>1075</v>
      </c>
      <c r="B1779" s="5">
        <v>2419</v>
      </c>
      <c r="C1779" s="10">
        <v>44138</v>
      </c>
      <c r="D1779" s="5">
        <v>550</v>
      </c>
      <c r="E1779" s="5">
        <v>510</v>
      </c>
      <c r="F1779" s="40">
        <v>23.404499999999999</v>
      </c>
      <c r="G1779" s="40">
        <v>12872.475</v>
      </c>
      <c r="H1779" t="str">
        <f>VLOOKUP(Table8[[#This Row],[Supplier]],Table37[[Vendor_ID]:[Reputation Test]],12,0)</f>
        <v>F</v>
      </c>
      <c r="I1779">
        <f>VLOOKUP(Table8[[#This Row],[PurchaseOrderID]],Purchase_Order!$A$2:$E$1228,5,0)</f>
        <v>1526</v>
      </c>
      <c r="K1779">
        <f>COUNTIFS(Table37[ProductID],Table8[[#This Row],[ProductID]],Table37[Reputation Test],Table8[[#This Row],[REPUTASI]],Table37[Price],"&lt;"&amp;Table8[[#This Row],[UnitPrice]])</f>
        <v>1</v>
      </c>
      <c r="L1779" s="80" t="str">
        <f>IF(Table8[[#This Row],[test]]&gt;0,"Ada vendor yang menjual produk dengan harga lebih murah","")</f>
        <v>Ada vendor yang menjual produk dengan harga lebih murah</v>
      </c>
    </row>
    <row r="1780" spans="1:12" x14ac:dyDescent="0.25">
      <c r="A1780" s="4">
        <v>1075</v>
      </c>
      <c r="B1780" s="4">
        <v>2420</v>
      </c>
      <c r="C1780" s="11">
        <v>44138</v>
      </c>
      <c r="D1780" s="4">
        <v>550</v>
      </c>
      <c r="E1780" s="4">
        <v>511</v>
      </c>
      <c r="F1780" s="41">
        <v>27.867000000000001</v>
      </c>
      <c r="G1780" s="41">
        <v>15326.85</v>
      </c>
      <c r="H1780" t="str">
        <f>VLOOKUP(Table8[[#This Row],[Supplier]],Table37[[Vendor_ID]:[Reputation Test]],12,0)</f>
        <v>F</v>
      </c>
      <c r="I1780">
        <f>VLOOKUP(Table8[[#This Row],[PurchaseOrderID]],Purchase_Order!$A$2:$E$1228,5,0)</f>
        <v>1526</v>
      </c>
      <c r="K1780">
        <f>COUNTIFS(Table37[ProductID],Table8[[#This Row],[ProductID]],Table37[Reputation Test],Table8[[#This Row],[REPUTASI]],Table37[Price],"&lt;"&amp;Table8[[#This Row],[UnitPrice]])</f>
        <v>1</v>
      </c>
      <c r="L1780" s="80" t="str">
        <f>IF(Table8[[#This Row],[test]]&gt;0,"Ada vendor yang menjual produk dengan harga lebih murah","")</f>
        <v>Ada vendor yang menjual produk dengan harga lebih murah</v>
      </c>
    </row>
    <row r="1781" spans="1:12" x14ac:dyDescent="0.25">
      <c r="A1781" s="5">
        <v>1076</v>
      </c>
      <c r="B1781" s="5">
        <v>2421</v>
      </c>
      <c r="C1781" s="10">
        <v>44138</v>
      </c>
      <c r="D1781" s="5">
        <v>550</v>
      </c>
      <c r="E1781" s="5">
        <v>527</v>
      </c>
      <c r="F1781" s="40">
        <v>6.7515000000000001</v>
      </c>
      <c r="G1781" s="40">
        <v>3713.3249999999998</v>
      </c>
      <c r="H1781" t="str">
        <f>VLOOKUP(Table8[[#This Row],[Supplier]],Table37[[Vendor_ID]:[Reputation Test]],12,0)</f>
        <v>B</v>
      </c>
      <c r="I1781">
        <f>VLOOKUP(Table8[[#This Row],[PurchaseOrderID]],Purchase_Order!$A$2:$E$1228,5,0)</f>
        <v>1644</v>
      </c>
      <c r="K1781">
        <f>COUNTIFS(Table37[ProductID],Table8[[#This Row],[ProductID]],Table37[Reputation Test],Table8[[#This Row],[REPUTASI]],Table37[Price],"&lt;"&amp;Table8[[#This Row],[UnitPrice]])</f>
        <v>1</v>
      </c>
      <c r="L1781" s="80" t="str">
        <f>IF(Table8[[#This Row],[test]]&gt;0,"Ada vendor yang menjual produk dengan harga lebih murah","")</f>
        <v>Ada vendor yang menjual produk dengan harga lebih murah</v>
      </c>
    </row>
    <row r="1782" spans="1:12" x14ac:dyDescent="0.25">
      <c r="A1782" s="4">
        <v>1077</v>
      </c>
      <c r="B1782" s="4">
        <v>2422</v>
      </c>
      <c r="C1782" s="11">
        <v>44138</v>
      </c>
      <c r="D1782" s="4">
        <v>550</v>
      </c>
      <c r="E1782" s="4">
        <v>938</v>
      </c>
      <c r="F1782" s="41">
        <v>31.4895</v>
      </c>
      <c r="G1782" s="41">
        <v>17319.224999999999</v>
      </c>
      <c r="H1782" t="str">
        <f>VLOOKUP(Table8[[#This Row],[Supplier]],Table37[[Vendor_ID]:[Reputation Test]],12,0)</f>
        <v>F</v>
      </c>
      <c r="I1782">
        <f>VLOOKUP(Table8[[#This Row],[PurchaseOrderID]],Purchase_Order!$A$2:$E$1228,5,0)</f>
        <v>1680</v>
      </c>
      <c r="K1782">
        <f>COUNTIFS(Table37[ProductID],Table8[[#This Row],[ProductID]],Table37[Reputation Test],Table8[[#This Row],[REPUTASI]],Table37[Price],"&lt;"&amp;Table8[[#This Row],[UnitPrice]])</f>
        <v>2</v>
      </c>
      <c r="L1782" s="80" t="str">
        <f>IF(Table8[[#This Row],[test]]&gt;0,"Ada vendor yang menjual produk dengan harga lebih murah","")</f>
        <v>Ada vendor yang menjual produk dengan harga lebih murah</v>
      </c>
    </row>
    <row r="1783" spans="1:12" x14ac:dyDescent="0.25">
      <c r="A1783" s="5">
        <v>1077</v>
      </c>
      <c r="B1783" s="5">
        <v>2423</v>
      </c>
      <c r="C1783" s="10">
        <v>44138</v>
      </c>
      <c r="D1783" s="5">
        <v>550</v>
      </c>
      <c r="E1783" s="5">
        <v>939</v>
      </c>
      <c r="F1783" s="40">
        <v>48.289499999999997</v>
      </c>
      <c r="G1783" s="40">
        <v>26559.224999999999</v>
      </c>
      <c r="H1783" t="str">
        <f>VLOOKUP(Table8[[#This Row],[Supplier]],Table37[[Vendor_ID]:[Reputation Test]],12,0)</f>
        <v>F</v>
      </c>
      <c r="I1783">
        <f>VLOOKUP(Table8[[#This Row],[PurchaseOrderID]],Purchase_Order!$A$2:$E$1228,5,0)</f>
        <v>1680</v>
      </c>
      <c r="K1783">
        <f>COUNTIFS(Table37[ProductID],Table8[[#This Row],[ProductID]],Table37[Reputation Test],Table8[[#This Row],[REPUTASI]],Table37[Price],"&lt;"&amp;Table8[[#This Row],[UnitPrice]])</f>
        <v>2</v>
      </c>
      <c r="L1783" s="80" t="str">
        <f>IF(Table8[[#This Row],[test]]&gt;0,"Ada vendor yang menjual produk dengan harga lebih murah","")</f>
        <v>Ada vendor yang menjual produk dengan harga lebih murah</v>
      </c>
    </row>
    <row r="1784" spans="1:12" x14ac:dyDescent="0.25">
      <c r="A1784" s="4">
        <v>1077</v>
      </c>
      <c r="B1784" s="4">
        <v>2424</v>
      </c>
      <c r="C1784" s="11">
        <v>44138</v>
      </c>
      <c r="D1784" s="4">
        <v>550</v>
      </c>
      <c r="E1784" s="4">
        <v>509</v>
      </c>
      <c r="F1784" s="41">
        <v>36.277500000000003</v>
      </c>
      <c r="G1784" s="41">
        <v>19952.625</v>
      </c>
      <c r="H1784" t="str">
        <f>VLOOKUP(Table8[[#This Row],[Supplier]],Table37[[Vendor_ID]:[Reputation Test]],12,0)</f>
        <v>F</v>
      </c>
      <c r="I1784">
        <f>VLOOKUP(Table8[[#This Row],[PurchaseOrderID]],Purchase_Order!$A$2:$E$1228,5,0)</f>
        <v>1680</v>
      </c>
      <c r="K1784">
        <f>COUNTIFS(Table37[ProductID],Table8[[#This Row],[ProductID]],Table37[Reputation Test],Table8[[#This Row],[REPUTASI]],Table37[Price],"&lt;"&amp;Table8[[#This Row],[UnitPrice]])</f>
        <v>1</v>
      </c>
      <c r="L1784" s="80" t="str">
        <f>IF(Table8[[#This Row],[test]]&gt;0,"Ada vendor yang menjual produk dengan harga lebih murah","")</f>
        <v>Ada vendor yang menjual produk dengan harga lebih murah</v>
      </c>
    </row>
    <row r="1785" spans="1:12" x14ac:dyDescent="0.25">
      <c r="A1785" s="5">
        <v>1078</v>
      </c>
      <c r="B1785" s="5">
        <v>2425</v>
      </c>
      <c r="C1785" s="10">
        <v>44138</v>
      </c>
      <c r="D1785" s="5">
        <v>60</v>
      </c>
      <c r="E1785" s="5">
        <v>492</v>
      </c>
      <c r="F1785" s="40">
        <v>50.746499999999997</v>
      </c>
      <c r="G1785" s="40">
        <v>3044.79</v>
      </c>
      <c r="H1785" t="str">
        <f>VLOOKUP(Table8[[#This Row],[Supplier]],Table37[[Vendor_ID]:[Reputation Test]],12,0)</f>
        <v>F</v>
      </c>
      <c r="I1785">
        <f>VLOOKUP(Table8[[#This Row],[PurchaseOrderID]],Purchase_Order!$A$2:$E$1228,5,0)</f>
        <v>1584</v>
      </c>
      <c r="K1785">
        <f>COUNTIFS(Table37[ProductID],Table8[[#This Row],[ProductID]],Table37[Reputation Test],Table8[[#This Row],[REPUTASI]],Table37[Price],"&lt;"&amp;Table8[[#This Row],[UnitPrice]])</f>
        <v>2</v>
      </c>
      <c r="L1785" s="80" t="str">
        <f>IF(Table8[[#This Row],[test]]&gt;0,"Ada vendor yang menjual produk dengan harga lebih murah","")</f>
        <v>Ada vendor yang menjual produk dengan harga lebih murah</v>
      </c>
    </row>
    <row r="1786" spans="1:12" x14ac:dyDescent="0.25">
      <c r="A1786" s="4">
        <v>1078</v>
      </c>
      <c r="B1786" s="4">
        <v>2426</v>
      </c>
      <c r="C1786" s="11">
        <v>44138</v>
      </c>
      <c r="D1786" s="4">
        <v>60</v>
      </c>
      <c r="E1786" s="4">
        <v>493</v>
      </c>
      <c r="F1786" s="41">
        <v>58.264499999999998</v>
      </c>
      <c r="G1786" s="41">
        <v>3495.87</v>
      </c>
      <c r="H1786" t="str">
        <f>VLOOKUP(Table8[[#This Row],[Supplier]],Table37[[Vendor_ID]:[Reputation Test]],12,0)</f>
        <v>F</v>
      </c>
      <c r="I1786">
        <f>VLOOKUP(Table8[[#This Row],[PurchaseOrderID]],Purchase_Order!$A$2:$E$1228,5,0)</f>
        <v>1584</v>
      </c>
      <c r="K1786">
        <f>COUNTIFS(Table37[ProductID],Table8[[#This Row],[ProductID]],Table37[Reputation Test],Table8[[#This Row],[REPUTASI]],Table37[Price],"&lt;"&amp;Table8[[#This Row],[UnitPrice]])</f>
        <v>2</v>
      </c>
      <c r="L1786" s="80" t="str">
        <f>IF(Table8[[#This Row],[test]]&gt;0,"Ada vendor yang menjual produk dengan harga lebih murah","")</f>
        <v>Ada vendor yang menjual produk dengan harga lebih murah</v>
      </c>
    </row>
    <row r="1787" spans="1:12" x14ac:dyDescent="0.25">
      <c r="A1787" s="5">
        <v>1078</v>
      </c>
      <c r="B1787" s="5">
        <v>2427</v>
      </c>
      <c r="C1787" s="10">
        <v>44138</v>
      </c>
      <c r="D1787" s="5">
        <v>60</v>
      </c>
      <c r="E1787" s="5">
        <v>494</v>
      </c>
      <c r="F1787" s="40">
        <v>50.746499999999997</v>
      </c>
      <c r="G1787" s="40">
        <v>3044.79</v>
      </c>
      <c r="H1787" t="str">
        <f>VLOOKUP(Table8[[#This Row],[Supplier]],Table37[[Vendor_ID]:[Reputation Test]],12,0)</f>
        <v>F</v>
      </c>
      <c r="I1787">
        <f>VLOOKUP(Table8[[#This Row],[PurchaseOrderID]],Purchase_Order!$A$2:$E$1228,5,0)</f>
        <v>1584</v>
      </c>
      <c r="K1787">
        <f>COUNTIFS(Table37[ProductID],Table8[[#This Row],[ProductID]],Table37[Reputation Test],Table8[[#This Row],[REPUTASI]],Table37[Price],"&lt;"&amp;Table8[[#This Row],[UnitPrice]])</f>
        <v>2</v>
      </c>
      <c r="L1787" s="80" t="str">
        <f>IF(Table8[[#This Row],[test]]&gt;0,"Ada vendor yang menjual produk dengan harga lebih murah","")</f>
        <v>Ada vendor yang menjual produk dengan harga lebih murah</v>
      </c>
    </row>
    <row r="1788" spans="1:12" x14ac:dyDescent="0.25">
      <c r="A1788" s="4">
        <v>1078</v>
      </c>
      <c r="B1788" s="4">
        <v>2428</v>
      </c>
      <c r="C1788" s="11">
        <v>44138</v>
      </c>
      <c r="D1788" s="4">
        <v>60</v>
      </c>
      <c r="E1788" s="4">
        <v>495</v>
      </c>
      <c r="F1788" s="41">
        <v>62.926499999999997</v>
      </c>
      <c r="G1788" s="41">
        <v>3775.59</v>
      </c>
      <c r="H1788" t="str">
        <f>VLOOKUP(Table8[[#This Row],[Supplier]],Table37[[Vendor_ID]:[Reputation Test]],12,0)</f>
        <v>F</v>
      </c>
      <c r="I1788">
        <f>VLOOKUP(Table8[[#This Row],[PurchaseOrderID]],Purchase_Order!$A$2:$E$1228,5,0)</f>
        <v>1584</v>
      </c>
      <c r="K1788">
        <f>COUNTIFS(Table37[ProductID],Table8[[#This Row],[ProductID]],Table37[Reputation Test],Table8[[#This Row],[REPUTASI]],Table37[Price],"&lt;"&amp;Table8[[#This Row],[UnitPrice]])</f>
        <v>2</v>
      </c>
      <c r="L1788" s="80" t="str">
        <f>IF(Table8[[#This Row],[test]]&gt;0,"Ada vendor yang menjual produk dengan harga lebih murah","")</f>
        <v>Ada vendor yang menjual produk dengan harga lebih murah</v>
      </c>
    </row>
    <row r="1789" spans="1:12" x14ac:dyDescent="0.25">
      <c r="A1789" s="5">
        <v>1078</v>
      </c>
      <c r="B1789" s="5">
        <v>2429</v>
      </c>
      <c r="C1789" s="10">
        <v>44138</v>
      </c>
      <c r="D1789" s="5">
        <v>60</v>
      </c>
      <c r="E1789" s="5">
        <v>496</v>
      </c>
      <c r="F1789" s="40">
        <v>49.654499999999999</v>
      </c>
      <c r="G1789" s="40">
        <v>2979.27</v>
      </c>
      <c r="H1789" t="str">
        <f>VLOOKUP(Table8[[#This Row],[Supplier]],Table37[[Vendor_ID]:[Reputation Test]],12,0)</f>
        <v>F</v>
      </c>
      <c r="I1789">
        <f>VLOOKUP(Table8[[#This Row],[PurchaseOrderID]],Purchase_Order!$A$2:$E$1228,5,0)</f>
        <v>1584</v>
      </c>
      <c r="K1789">
        <f>COUNTIFS(Table37[ProductID],Table8[[#This Row],[ProductID]],Table37[Reputation Test],Table8[[#This Row],[REPUTASI]],Table37[Price],"&lt;"&amp;Table8[[#This Row],[UnitPrice]])</f>
        <v>2</v>
      </c>
      <c r="L1789" s="80" t="str">
        <f>IF(Table8[[#This Row],[test]]&gt;0,"Ada vendor yang menjual produk dengan harga lebih murah","")</f>
        <v>Ada vendor yang menjual produk dengan harga lebih murah</v>
      </c>
    </row>
    <row r="1790" spans="1:12" x14ac:dyDescent="0.25">
      <c r="A1790" s="4">
        <v>1079</v>
      </c>
      <c r="B1790" s="4">
        <v>2430</v>
      </c>
      <c r="C1790" s="11">
        <v>44138</v>
      </c>
      <c r="D1790" s="4">
        <v>550</v>
      </c>
      <c r="E1790" s="4">
        <v>523</v>
      </c>
      <c r="F1790" s="41">
        <v>10.384499999999999</v>
      </c>
      <c r="G1790" s="41">
        <v>5711.4750000000004</v>
      </c>
      <c r="H1790" t="str">
        <f>VLOOKUP(Table8[[#This Row],[Supplier]],Table37[[Vendor_ID]:[Reputation Test]],12,0)</f>
        <v>B</v>
      </c>
      <c r="I1790">
        <f>VLOOKUP(Table8[[#This Row],[PurchaseOrderID]],Purchase_Order!$A$2:$E$1228,5,0)</f>
        <v>1620</v>
      </c>
      <c r="K1790">
        <f>COUNTIFS(Table37[ProductID],Table8[[#This Row],[ProductID]],Table37[Reputation Test],Table8[[#This Row],[REPUTASI]],Table37[Price],"&lt;"&amp;Table8[[#This Row],[UnitPrice]])</f>
        <v>1</v>
      </c>
      <c r="L1790" s="80" t="str">
        <f>IF(Table8[[#This Row],[test]]&gt;0,"Ada vendor yang menjual produk dengan harga lebih murah","")</f>
        <v>Ada vendor yang menjual produk dengan harga lebih murah</v>
      </c>
    </row>
    <row r="1791" spans="1:12" x14ac:dyDescent="0.25">
      <c r="A1791" s="5">
        <v>1080</v>
      </c>
      <c r="B1791" s="5">
        <v>2431</v>
      </c>
      <c r="C1791" s="10">
        <v>44138</v>
      </c>
      <c r="D1791" s="5">
        <v>3</v>
      </c>
      <c r="E1791" s="5">
        <v>422</v>
      </c>
      <c r="F1791" s="40">
        <v>47.680500000000002</v>
      </c>
      <c r="G1791" s="40">
        <v>143.04150000000001</v>
      </c>
      <c r="H1791" t="str">
        <f>VLOOKUP(Table8[[#This Row],[Supplier]],Table37[[Vendor_ID]:[Reputation Test]],12,0)</f>
        <v>B</v>
      </c>
      <c r="I1791">
        <f>VLOOKUP(Table8[[#This Row],[PurchaseOrderID]],Purchase_Order!$A$2:$E$1228,5,0)</f>
        <v>1666</v>
      </c>
      <c r="K1791">
        <f>COUNTIFS(Table37[ProductID],Table8[[#This Row],[ProductID]],Table37[Reputation Test],Table8[[#This Row],[REPUTASI]],Table37[Price],"&lt;"&amp;Table8[[#This Row],[UnitPrice]])</f>
        <v>3</v>
      </c>
      <c r="L1791" s="80" t="str">
        <f>IF(Table8[[#This Row],[test]]&gt;0,"Ada vendor yang menjual produk dengan harga lebih murah","")</f>
        <v>Ada vendor yang menjual produk dengan harga lebih murah</v>
      </c>
    </row>
    <row r="1792" spans="1:12" x14ac:dyDescent="0.25">
      <c r="A1792" s="4">
        <v>1080</v>
      </c>
      <c r="B1792" s="4">
        <v>2432</v>
      </c>
      <c r="C1792" s="11">
        <v>44138</v>
      </c>
      <c r="D1792" s="4">
        <v>3</v>
      </c>
      <c r="E1792" s="4">
        <v>423</v>
      </c>
      <c r="F1792" s="41">
        <v>45.580500000000001</v>
      </c>
      <c r="G1792" s="41">
        <v>136.7415</v>
      </c>
      <c r="H1792" t="str">
        <f>VLOOKUP(Table8[[#This Row],[Supplier]],Table37[[Vendor_ID]:[Reputation Test]],12,0)</f>
        <v>B</v>
      </c>
      <c r="I1792">
        <f>VLOOKUP(Table8[[#This Row],[PurchaseOrderID]],Purchase_Order!$A$2:$E$1228,5,0)</f>
        <v>1666</v>
      </c>
      <c r="K1792">
        <f>COUNTIFS(Table37[ProductID],Table8[[#This Row],[ProductID]],Table37[Reputation Test],Table8[[#This Row],[REPUTASI]],Table37[Price],"&lt;"&amp;Table8[[#This Row],[UnitPrice]])</f>
        <v>3</v>
      </c>
      <c r="L1792" s="80" t="str">
        <f>IF(Table8[[#This Row],[test]]&gt;0,"Ada vendor yang menjual produk dengan harga lebih murah","")</f>
        <v>Ada vendor yang menjual produk dengan harga lebih murah</v>
      </c>
    </row>
    <row r="1793" spans="1:12" x14ac:dyDescent="0.25">
      <c r="A1793" s="5">
        <v>1080</v>
      </c>
      <c r="B1793" s="5">
        <v>2433</v>
      </c>
      <c r="C1793" s="10">
        <v>44138</v>
      </c>
      <c r="D1793" s="5">
        <v>3</v>
      </c>
      <c r="E1793" s="5">
        <v>424</v>
      </c>
      <c r="F1793" s="40">
        <v>49.853999999999999</v>
      </c>
      <c r="G1793" s="40">
        <v>149.56200000000001</v>
      </c>
      <c r="H1793" t="str">
        <f>VLOOKUP(Table8[[#This Row],[Supplier]],Table37[[Vendor_ID]:[Reputation Test]],12,0)</f>
        <v>B</v>
      </c>
      <c r="I1793">
        <f>VLOOKUP(Table8[[#This Row],[PurchaseOrderID]],Purchase_Order!$A$2:$E$1228,5,0)</f>
        <v>1666</v>
      </c>
      <c r="K1793">
        <f>COUNTIFS(Table37[ProductID],Table8[[#This Row],[ProductID]],Table37[Reputation Test],Table8[[#This Row],[REPUTASI]],Table37[Price],"&lt;"&amp;Table8[[#This Row],[UnitPrice]])</f>
        <v>3</v>
      </c>
      <c r="L1793" s="80" t="str">
        <f>IF(Table8[[#This Row],[test]]&gt;0,"Ada vendor yang menjual produk dengan harga lebih murah","")</f>
        <v>Ada vendor yang menjual produk dengan harga lebih murah</v>
      </c>
    </row>
    <row r="1794" spans="1:12" x14ac:dyDescent="0.25">
      <c r="A1794" s="4">
        <v>1081</v>
      </c>
      <c r="B1794" s="4">
        <v>2434</v>
      </c>
      <c r="C1794" s="11">
        <v>44139</v>
      </c>
      <c r="D1794" s="4">
        <v>550</v>
      </c>
      <c r="E1794" s="4">
        <v>933</v>
      </c>
      <c r="F1794" s="41">
        <v>43.459499999999998</v>
      </c>
      <c r="G1794" s="41">
        <v>23902.724999999999</v>
      </c>
      <c r="H1794" t="str">
        <f>VLOOKUP(Table8[[#This Row],[Supplier]],Table37[[Vendor_ID]:[Reputation Test]],12,0)</f>
        <v>F</v>
      </c>
      <c r="I1794">
        <f>VLOOKUP(Table8[[#This Row],[PurchaseOrderID]],Purchase_Order!$A$2:$E$1228,5,0)</f>
        <v>1652</v>
      </c>
      <c r="K1794">
        <f>COUNTIFS(Table37[ProductID],Table8[[#This Row],[ProductID]],Table37[Reputation Test],Table8[[#This Row],[REPUTASI]],Table37[Price],"&lt;"&amp;Table8[[#This Row],[UnitPrice]])</f>
        <v>2</v>
      </c>
      <c r="L1794" s="80" t="str">
        <f>IF(Table8[[#This Row],[test]]&gt;0,"Ada vendor yang menjual produk dengan harga lebih murah","")</f>
        <v>Ada vendor yang menjual produk dengan harga lebih murah</v>
      </c>
    </row>
    <row r="1795" spans="1:12" x14ac:dyDescent="0.25">
      <c r="A1795" s="5">
        <v>1081</v>
      </c>
      <c r="B1795" s="5">
        <v>2435</v>
      </c>
      <c r="C1795" s="10">
        <v>44139</v>
      </c>
      <c r="D1795" s="5">
        <v>550</v>
      </c>
      <c r="E1795" s="5">
        <v>934</v>
      </c>
      <c r="F1795" s="40">
        <v>37.621499999999997</v>
      </c>
      <c r="G1795" s="40">
        <v>20691.825000000001</v>
      </c>
      <c r="H1795" t="str">
        <f>VLOOKUP(Table8[[#This Row],[Supplier]],Table37[[Vendor_ID]:[Reputation Test]],12,0)</f>
        <v>F</v>
      </c>
      <c r="I1795">
        <f>VLOOKUP(Table8[[#This Row],[PurchaseOrderID]],Purchase_Order!$A$2:$E$1228,5,0)</f>
        <v>1652</v>
      </c>
      <c r="K1795">
        <f>COUNTIFS(Table37[ProductID],Table8[[#This Row],[ProductID]],Table37[Reputation Test],Table8[[#This Row],[REPUTASI]],Table37[Price],"&lt;"&amp;Table8[[#This Row],[UnitPrice]])</f>
        <v>2</v>
      </c>
      <c r="L1795" s="80" t="str">
        <f>IF(Table8[[#This Row],[test]]&gt;0,"Ada vendor yang menjual produk dengan harga lebih murah","")</f>
        <v>Ada vendor yang menjual produk dengan harga lebih murah</v>
      </c>
    </row>
    <row r="1796" spans="1:12" x14ac:dyDescent="0.25">
      <c r="A1796" s="4">
        <v>1081</v>
      </c>
      <c r="B1796" s="4">
        <v>2436</v>
      </c>
      <c r="C1796" s="11">
        <v>44139</v>
      </c>
      <c r="D1796" s="4">
        <v>550</v>
      </c>
      <c r="E1796" s="4">
        <v>922</v>
      </c>
      <c r="F1796" s="41">
        <v>6.5309999999999997</v>
      </c>
      <c r="G1796" s="41">
        <v>3592.05</v>
      </c>
      <c r="H1796" t="str">
        <f>VLOOKUP(Table8[[#This Row],[Supplier]],Table37[[Vendor_ID]:[Reputation Test]],12,0)</f>
        <v>F</v>
      </c>
      <c r="I1796">
        <f>VLOOKUP(Table8[[#This Row],[PurchaseOrderID]],Purchase_Order!$A$2:$E$1228,5,0)</f>
        <v>1652</v>
      </c>
      <c r="K1796">
        <f>COUNTIFS(Table37[ProductID],Table8[[#This Row],[ProductID]],Table37[Reputation Test],Table8[[#This Row],[REPUTASI]],Table37[Price],"&lt;"&amp;Table8[[#This Row],[UnitPrice]])</f>
        <v>1</v>
      </c>
      <c r="L1796" s="80" t="str">
        <f>IF(Table8[[#This Row],[test]]&gt;0,"Ada vendor yang menjual produk dengan harga lebih murah","")</f>
        <v>Ada vendor yang menjual produk dengan harga lebih murah</v>
      </c>
    </row>
    <row r="1797" spans="1:12" x14ac:dyDescent="0.25">
      <c r="A1797" s="5">
        <v>1081</v>
      </c>
      <c r="B1797" s="5">
        <v>2437</v>
      </c>
      <c r="C1797" s="10">
        <v>44139</v>
      </c>
      <c r="D1797" s="5">
        <v>550</v>
      </c>
      <c r="E1797" s="5">
        <v>923</v>
      </c>
      <c r="F1797" s="40">
        <v>6.1844999999999999</v>
      </c>
      <c r="G1797" s="40">
        <v>3401.4749999999999</v>
      </c>
      <c r="H1797" t="str">
        <f>VLOOKUP(Table8[[#This Row],[Supplier]],Table37[[Vendor_ID]:[Reputation Test]],12,0)</f>
        <v>F</v>
      </c>
      <c r="I1797">
        <f>VLOOKUP(Table8[[#This Row],[PurchaseOrderID]],Purchase_Order!$A$2:$E$1228,5,0)</f>
        <v>1652</v>
      </c>
      <c r="K1797">
        <f>COUNTIFS(Table37[ProductID],Table8[[#This Row],[ProductID]],Table37[Reputation Test],Table8[[#This Row],[REPUTASI]],Table37[Price],"&lt;"&amp;Table8[[#This Row],[UnitPrice]])</f>
        <v>1</v>
      </c>
      <c r="L1797" s="80" t="str">
        <f>IF(Table8[[#This Row],[test]]&gt;0,"Ada vendor yang menjual produk dengan harga lebih murah","")</f>
        <v>Ada vendor yang menjual produk dengan harga lebih murah</v>
      </c>
    </row>
    <row r="1798" spans="1:12" x14ac:dyDescent="0.25">
      <c r="A1798" s="4">
        <v>1082</v>
      </c>
      <c r="B1798" s="4">
        <v>2438</v>
      </c>
      <c r="C1798" s="11">
        <v>44139</v>
      </c>
      <c r="D1798" s="4">
        <v>550</v>
      </c>
      <c r="E1798" s="4">
        <v>317</v>
      </c>
      <c r="F1798" s="41">
        <v>29.578499999999998</v>
      </c>
      <c r="G1798" s="41">
        <v>16268.174999999999</v>
      </c>
      <c r="H1798" t="str">
        <f>VLOOKUP(Table8[[#This Row],[Supplier]],Table37[[Vendor_ID]:[Reputation Test]],12,0)</f>
        <v>F</v>
      </c>
      <c r="I1798">
        <f>VLOOKUP(Table8[[#This Row],[PurchaseOrderID]],Purchase_Order!$A$2:$E$1228,5,0)</f>
        <v>1578</v>
      </c>
      <c r="K1798">
        <f>COUNTIFS(Table37[ProductID],Table8[[#This Row],[ProductID]],Table37[Reputation Test],Table8[[#This Row],[REPUTASI]],Table37[Price],"&lt;"&amp;Table8[[#This Row],[UnitPrice]])</f>
        <v>2</v>
      </c>
      <c r="L1798" s="80" t="str">
        <f>IF(Table8[[#This Row],[test]]&gt;0,"Ada vendor yang menjual produk dengan harga lebih murah","")</f>
        <v>Ada vendor yang menjual produk dengan harga lebih murah</v>
      </c>
    </row>
    <row r="1799" spans="1:12" x14ac:dyDescent="0.25">
      <c r="A1799" s="5">
        <v>1082</v>
      </c>
      <c r="B1799" s="5">
        <v>2439</v>
      </c>
      <c r="C1799" s="10">
        <v>44139</v>
      </c>
      <c r="D1799" s="5">
        <v>550</v>
      </c>
      <c r="E1799" s="5">
        <v>318</v>
      </c>
      <c r="F1799" s="40">
        <v>36.098999999999997</v>
      </c>
      <c r="G1799" s="40">
        <v>19854.45</v>
      </c>
      <c r="H1799" t="str">
        <f>VLOOKUP(Table8[[#This Row],[Supplier]],Table37[[Vendor_ID]:[Reputation Test]],12,0)</f>
        <v>F</v>
      </c>
      <c r="I1799">
        <f>VLOOKUP(Table8[[#This Row],[PurchaseOrderID]],Purchase_Order!$A$2:$E$1228,5,0)</f>
        <v>1578</v>
      </c>
      <c r="K1799">
        <f>COUNTIFS(Table37[ProductID],Table8[[#This Row],[ProductID]],Table37[Reputation Test],Table8[[#This Row],[REPUTASI]],Table37[Price],"&lt;"&amp;Table8[[#This Row],[UnitPrice]])</f>
        <v>2</v>
      </c>
      <c r="L1799" s="80" t="str">
        <f>IF(Table8[[#This Row],[test]]&gt;0,"Ada vendor yang menjual produk dengan harga lebih murah","")</f>
        <v>Ada vendor yang menjual produk dengan harga lebih murah</v>
      </c>
    </row>
    <row r="1800" spans="1:12" x14ac:dyDescent="0.25">
      <c r="A1800" s="4">
        <v>1083</v>
      </c>
      <c r="B1800" s="4">
        <v>2440</v>
      </c>
      <c r="C1800" s="11">
        <v>44139</v>
      </c>
      <c r="D1800" s="4">
        <v>550</v>
      </c>
      <c r="E1800" s="4">
        <v>928</v>
      </c>
      <c r="F1800" s="41">
        <v>32.2455</v>
      </c>
      <c r="G1800" s="41">
        <v>17735.025000000001</v>
      </c>
      <c r="H1800" t="str">
        <f>VLOOKUP(Table8[[#This Row],[Supplier]],Table37[[Vendor_ID]:[Reputation Test]],12,0)</f>
        <v>F</v>
      </c>
      <c r="I1800">
        <f>VLOOKUP(Table8[[#This Row],[PurchaseOrderID]],Purchase_Order!$A$2:$E$1228,5,0)</f>
        <v>1538</v>
      </c>
      <c r="K1800">
        <f>COUNTIFS(Table37[ProductID],Table8[[#This Row],[ProductID]],Table37[Reputation Test],Table8[[#This Row],[REPUTASI]],Table37[Price],"&lt;"&amp;Table8[[#This Row],[UnitPrice]])</f>
        <v>2</v>
      </c>
      <c r="L1800" s="80" t="str">
        <f>IF(Table8[[#This Row],[test]]&gt;0,"Ada vendor yang menjual produk dengan harga lebih murah","")</f>
        <v>Ada vendor yang menjual produk dengan harga lebih murah</v>
      </c>
    </row>
    <row r="1801" spans="1:12" x14ac:dyDescent="0.25">
      <c r="A1801" s="5">
        <v>1083</v>
      </c>
      <c r="B1801" s="5">
        <v>2441</v>
      </c>
      <c r="C1801" s="10">
        <v>44139</v>
      </c>
      <c r="D1801" s="5">
        <v>550</v>
      </c>
      <c r="E1801" s="5">
        <v>929</v>
      </c>
      <c r="F1801" s="40">
        <v>36.561</v>
      </c>
      <c r="G1801" s="40">
        <v>20108.55</v>
      </c>
      <c r="H1801" t="str">
        <f>VLOOKUP(Table8[[#This Row],[Supplier]],Table37[[Vendor_ID]:[Reputation Test]],12,0)</f>
        <v>F</v>
      </c>
      <c r="I1801">
        <f>VLOOKUP(Table8[[#This Row],[PurchaseOrderID]],Purchase_Order!$A$2:$E$1228,5,0)</f>
        <v>1538</v>
      </c>
      <c r="K1801">
        <f>COUNTIFS(Table37[ProductID],Table8[[#This Row],[ProductID]],Table37[Reputation Test],Table8[[#This Row],[REPUTASI]],Table37[Price],"&lt;"&amp;Table8[[#This Row],[UnitPrice]])</f>
        <v>2</v>
      </c>
      <c r="L1801" s="80" t="str">
        <f>IF(Table8[[#This Row],[test]]&gt;0,"Ada vendor yang menjual produk dengan harga lebih murah","")</f>
        <v>Ada vendor yang menjual produk dengan harga lebih murah</v>
      </c>
    </row>
    <row r="1802" spans="1:12" x14ac:dyDescent="0.25">
      <c r="A1802" s="4">
        <v>1084</v>
      </c>
      <c r="B1802" s="4">
        <v>2442</v>
      </c>
      <c r="C1802" s="11">
        <v>44139</v>
      </c>
      <c r="D1802" s="4">
        <v>550</v>
      </c>
      <c r="E1802" s="4">
        <v>319</v>
      </c>
      <c r="F1802" s="41">
        <v>46.420499999999997</v>
      </c>
      <c r="G1802" s="41">
        <v>25531.275000000001</v>
      </c>
      <c r="H1802" t="str">
        <f>VLOOKUP(Table8[[#This Row],[Supplier]],Table37[[Vendor_ID]:[Reputation Test]],12,0)</f>
        <v>F</v>
      </c>
      <c r="I1802">
        <f>VLOOKUP(Table8[[#This Row],[PurchaseOrderID]],Purchase_Order!$A$2:$E$1228,5,0)</f>
        <v>1556</v>
      </c>
      <c r="K1802">
        <f>COUNTIFS(Table37[ProductID],Table8[[#This Row],[ProductID]],Table37[Reputation Test],Table8[[#This Row],[REPUTASI]],Table37[Price],"&lt;"&amp;Table8[[#This Row],[UnitPrice]])</f>
        <v>3</v>
      </c>
      <c r="L1802" s="80" t="str">
        <f>IF(Table8[[#This Row],[test]]&gt;0,"Ada vendor yang menjual produk dengan harga lebih murah","")</f>
        <v>Ada vendor yang menjual produk dengan harga lebih murah</v>
      </c>
    </row>
    <row r="1803" spans="1:12" x14ac:dyDescent="0.25">
      <c r="A1803" s="5">
        <v>1085</v>
      </c>
      <c r="B1803" s="5">
        <v>2443</v>
      </c>
      <c r="C1803" s="10">
        <v>44148</v>
      </c>
      <c r="D1803" s="5">
        <v>3</v>
      </c>
      <c r="E1803" s="5">
        <v>366</v>
      </c>
      <c r="F1803" s="40">
        <v>41.222999999999999</v>
      </c>
      <c r="G1803" s="40">
        <v>123.669</v>
      </c>
      <c r="H1803" t="str">
        <f>VLOOKUP(Table8[[#This Row],[Supplier]],Table37[[Vendor_ID]:[Reputation Test]],12,0)</f>
        <v>B</v>
      </c>
      <c r="I1803">
        <f>VLOOKUP(Table8[[#This Row],[PurchaseOrderID]],Purchase_Order!$A$2:$E$1228,5,0)</f>
        <v>1554</v>
      </c>
      <c r="K1803">
        <f>COUNTIFS(Table37[ProductID],Table8[[#This Row],[ProductID]],Table37[Reputation Test],Table8[[#This Row],[REPUTASI]],Table37[Price],"&lt;"&amp;Table8[[#This Row],[UnitPrice]])</f>
        <v>2</v>
      </c>
      <c r="L1803" s="80" t="str">
        <f>IF(Table8[[#This Row],[test]]&gt;0,"Ada vendor yang menjual produk dengan harga lebih murah","")</f>
        <v>Ada vendor yang menjual produk dengan harga lebih murah</v>
      </c>
    </row>
    <row r="1804" spans="1:12" x14ac:dyDescent="0.25">
      <c r="A1804" s="4">
        <v>1085</v>
      </c>
      <c r="B1804" s="4">
        <v>2444</v>
      </c>
      <c r="C1804" s="11">
        <v>44148</v>
      </c>
      <c r="D1804" s="4">
        <v>3</v>
      </c>
      <c r="E1804" s="4">
        <v>367</v>
      </c>
      <c r="F1804" s="41">
        <v>45.496499999999997</v>
      </c>
      <c r="G1804" s="41">
        <v>136.48949999999999</v>
      </c>
      <c r="H1804" t="str">
        <f>VLOOKUP(Table8[[#This Row],[Supplier]],Table37[[Vendor_ID]:[Reputation Test]],12,0)</f>
        <v>B</v>
      </c>
      <c r="I1804">
        <f>VLOOKUP(Table8[[#This Row],[PurchaseOrderID]],Purchase_Order!$A$2:$E$1228,5,0)</f>
        <v>1554</v>
      </c>
      <c r="K1804">
        <f>COUNTIFS(Table37[ProductID],Table8[[#This Row],[ProductID]],Table37[Reputation Test],Table8[[#This Row],[REPUTASI]],Table37[Price],"&lt;"&amp;Table8[[#This Row],[UnitPrice]])</f>
        <v>2</v>
      </c>
      <c r="L1804" s="80" t="str">
        <f>IF(Table8[[#This Row],[test]]&gt;0,"Ada vendor yang menjual produk dengan harga lebih murah","")</f>
        <v>Ada vendor yang menjual produk dengan harga lebih murah</v>
      </c>
    </row>
    <row r="1805" spans="1:12" x14ac:dyDescent="0.25">
      <c r="A1805" s="5">
        <v>1085</v>
      </c>
      <c r="B1805" s="5">
        <v>2445</v>
      </c>
      <c r="C1805" s="10">
        <v>44148</v>
      </c>
      <c r="D1805" s="5">
        <v>3</v>
      </c>
      <c r="E1805" s="5">
        <v>368</v>
      </c>
      <c r="F1805" s="40">
        <v>41.222999999999999</v>
      </c>
      <c r="G1805" s="40">
        <v>123.669</v>
      </c>
      <c r="H1805" t="str">
        <f>VLOOKUP(Table8[[#This Row],[Supplier]],Table37[[Vendor_ID]:[Reputation Test]],12,0)</f>
        <v>B</v>
      </c>
      <c r="I1805">
        <f>VLOOKUP(Table8[[#This Row],[PurchaseOrderID]],Purchase_Order!$A$2:$E$1228,5,0)</f>
        <v>1554</v>
      </c>
      <c r="K1805">
        <f>COUNTIFS(Table37[ProductID],Table8[[#This Row],[ProductID]],Table37[Reputation Test],Table8[[#This Row],[REPUTASI]],Table37[Price],"&lt;"&amp;Table8[[#This Row],[UnitPrice]])</f>
        <v>2</v>
      </c>
      <c r="L1805" s="80" t="str">
        <f>IF(Table8[[#This Row],[test]]&gt;0,"Ada vendor yang menjual produk dengan harga lebih murah","")</f>
        <v>Ada vendor yang menjual produk dengan harga lebih murah</v>
      </c>
    </row>
    <row r="1806" spans="1:12" x14ac:dyDescent="0.25">
      <c r="A1806" s="4">
        <v>1085</v>
      </c>
      <c r="B1806" s="4">
        <v>2446</v>
      </c>
      <c r="C1806" s="11">
        <v>44148</v>
      </c>
      <c r="D1806" s="4">
        <v>3</v>
      </c>
      <c r="E1806" s="4">
        <v>369</v>
      </c>
      <c r="F1806" s="41">
        <v>39.122999999999998</v>
      </c>
      <c r="G1806" s="41">
        <v>117.369</v>
      </c>
      <c r="H1806" t="str">
        <f>VLOOKUP(Table8[[#This Row],[Supplier]],Table37[[Vendor_ID]:[Reputation Test]],12,0)</f>
        <v>B</v>
      </c>
      <c r="I1806">
        <f>VLOOKUP(Table8[[#This Row],[PurchaseOrderID]],Purchase_Order!$A$2:$E$1228,5,0)</f>
        <v>1554</v>
      </c>
      <c r="K1806">
        <f>COUNTIFS(Table37[ProductID],Table8[[#This Row],[ProductID]],Table37[Reputation Test],Table8[[#This Row],[REPUTASI]],Table37[Price],"&lt;"&amp;Table8[[#This Row],[UnitPrice]])</f>
        <v>2</v>
      </c>
      <c r="L1806" s="80" t="str">
        <f>IF(Table8[[#This Row],[test]]&gt;0,"Ada vendor yang menjual produk dengan harga lebih murah","")</f>
        <v>Ada vendor yang menjual produk dengan harga lebih murah</v>
      </c>
    </row>
    <row r="1807" spans="1:12" x14ac:dyDescent="0.25">
      <c r="A1807" s="5">
        <v>1085</v>
      </c>
      <c r="B1807" s="5">
        <v>2447</v>
      </c>
      <c r="C1807" s="10">
        <v>44148</v>
      </c>
      <c r="D1807" s="5">
        <v>3</v>
      </c>
      <c r="E1807" s="5">
        <v>370</v>
      </c>
      <c r="F1807" s="40">
        <v>43.396500000000003</v>
      </c>
      <c r="G1807" s="40">
        <v>130.18950000000001</v>
      </c>
      <c r="H1807" t="str">
        <f>VLOOKUP(Table8[[#This Row],[Supplier]],Table37[[Vendor_ID]:[Reputation Test]],12,0)</f>
        <v>B</v>
      </c>
      <c r="I1807">
        <f>VLOOKUP(Table8[[#This Row],[PurchaseOrderID]],Purchase_Order!$A$2:$E$1228,5,0)</f>
        <v>1554</v>
      </c>
      <c r="K1807">
        <f>COUNTIFS(Table37[ProductID],Table8[[#This Row],[ProductID]],Table37[Reputation Test],Table8[[#This Row],[REPUTASI]],Table37[Price],"&lt;"&amp;Table8[[#This Row],[UnitPrice]])</f>
        <v>2</v>
      </c>
      <c r="L1807" s="80" t="str">
        <f>IF(Table8[[#This Row],[test]]&gt;0,"Ada vendor yang menjual produk dengan harga lebih murah","")</f>
        <v>Ada vendor yang menjual produk dengan harga lebih murah</v>
      </c>
    </row>
    <row r="1808" spans="1:12" x14ac:dyDescent="0.25">
      <c r="A1808" s="4">
        <v>1085</v>
      </c>
      <c r="B1808" s="4">
        <v>2448</v>
      </c>
      <c r="C1808" s="11">
        <v>44148</v>
      </c>
      <c r="D1808" s="4">
        <v>3</v>
      </c>
      <c r="E1808" s="4">
        <v>371</v>
      </c>
      <c r="F1808" s="41">
        <v>39.122999999999998</v>
      </c>
      <c r="G1808" s="41">
        <v>117.369</v>
      </c>
      <c r="H1808" t="str">
        <f>VLOOKUP(Table8[[#This Row],[Supplier]],Table37[[Vendor_ID]:[Reputation Test]],12,0)</f>
        <v>B</v>
      </c>
      <c r="I1808">
        <f>VLOOKUP(Table8[[#This Row],[PurchaseOrderID]],Purchase_Order!$A$2:$E$1228,5,0)</f>
        <v>1554</v>
      </c>
      <c r="K1808">
        <f>COUNTIFS(Table37[ProductID],Table8[[#This Row],[ProductID]],Table37[Reputation Test],Table8[[#This Row],[REPUTASI]],Table37[Price],"&lt;"&amp;Table8[[#This Row],[UnitPrice]])</f>
        <v>2</v>
      </c>
      <c r="L1808" s="80" t="str">
        <f>IF(Table8[[#This Row],[test]]&gt;0,"Ada vendor yang menjual produk dengan harga lebih murah","")</f>
        <v>Ada vendor yang menjual produk dengan harga lebih murah</v>
      </c>
    </row>
    <row r="1809" spans="1:12" x14ac:dyDescent="0.25">
      <c r="A1809" s="5">
        <v>1085</v>
      </c>
      <c r="B1809" s="5">
        <v>2449</v>
      </c>
      <c r="C1809" s="10">
        <v>44148</v>
      </c>
      <c r="D1809" s="5">
        <v>3</v>
      </c>
      <c r="E1809" s="5">
        <v>372</v>
      </c>
      <c r="F1809" s="40">
        <v>37.023000000000003</v>
      </c>
      <c r="G1809" s="40">
        <v>111.069</v>
      </c>
      <c r="H1809" t="str">
        <f>VLOOKUP(Table8[[#This Row],[Supplier]],Table37[[Vendor_ID]:[Reputation Test]],12,0)</f>
        <v>B</v>
      </c>
      <c r="I1809">
        <f>VLOOKUP(Table8[[#This Row],[PurchaseOrderID]],Purchase_Order!$A$2:$E$1228,5,0)</f>
        <v>1554</v>
      </c>
      <c r="K1809">
        <f>COUNTIFS(Table37[ProductID],Table8[[#This Row],[ProductID]],Table37[Reputation Test],Table8[[#This Row],[REPUTASI]],Table37[Price],"&lt;"&amp;Table8[[#This Row],[UnitPrice]])</f>
        <v>2</v>
      </c>
      <c r="L1809" s="80" t="str">
        <f>IF(Table8[[#This Row],[test]]&gt;0,"Ada vendor yang menjual produk dengan harga lebih murah","")</f>
        <v>Ada vendor yang menjual produk dengan harga lebih murah</v>
      </c>
    </row>
    <row r="1810" spans="1:12" x14ac:dyDescent="0.25">
      <c r="A1810" s="4">
        <v>1085</v>
      </c>
      <c r="B1810" s="4">
        <v>2450</v>
      </c>
      <c r="C1810" s="11">
        <v>44148</v>
      </c>
      <c r="D1810" s="4">
        <v>3</v>
      </c>
      <c r="E1810" s="4">
        <v>373</v>
      </c>
      <c r="F1810" s="41">
        <v>41.296500000000002</v>
      </c>
      <c r="G1810" s="41">
        <v>123.8895</v>
      </c>
      <c r="H1810" t="str">
        <f>VLOOKUP(Table8[[#This Row],[Supplier]],Table37[[Vendor_ID]:[Reputation Test]],12,0)</f>
        <v>B</v>
      </c>
      <c r="I1810">
        <f>VLOOKUP(Table8[[#This Row],[PurchaseOrderID]],Purchase_Order!$A$2:$E$1228,5,0)</f>
        <v>1554</v>
      </c>
      <c r="K1810">
        <f>COUNTIFS(Table37[ProductID],Table8[[#This Row],[ProductID]],Table37[Reputation Test],Table8[[#This Row],[REPUTASI]],Table37[Price],"&lt;"&amp;Table8[[#This Row],[UnitPrice]])</f>
        <v>2</v>
      </c>
      <c r="L1810" s="80" t="str">
        <f>IF(Table8[[#This Row],[test]]&gt;0,"Ada vendor yang menjual produk dengan harga lebih murah","")</f>
        <v>Ada vendor yang menjual produk dengan harga lebih murah</v>
      </c>
    </row>
    <row r="1811" spans="1:12" x14ac:dyDescent="0.25">
      <c r="A1811" s="5">
        <v>1085</v>
      </c>
      <c r="B1811" s="5">
        <v>2451</v>
      </c>
      <c r="C1811" s="10">
        <v>44148</v>
      </c>
      <c r="D1811" s="5">
        <v>3</v>
      </c>
      <c r="E1811" s="5">
        <v>374</v>
      </c>
      <c r="F1811" s="40">
        <v>37.023000000000003</v>
      </c>
      <c r="G1811" s="40">
        <v>111.069</v>
      </c>
      <c r="H1811" t="str">
        <f>VLOOKUP(Table8[[#This Row],[Supplier]],Table37[[Vendor_ID]:[Reputation Test]],12,0)</f>
        <v>B</v>
      </c>
      <c r="I1811">
        <f>VLOOKUP(Table8[[#This Row],[PurchaseOrderID]],Purchase_Order!$A$2:$E$1228,5,0)</f>
        <v>1554</v>
      </c>
      <c r="K1811">
        <f>COUNTIFS(Table37[ProductID],Table8[[#This Row],[ProductID]],Table37[Reputation Test],Table8[[#This Row],[REPUTASI]],Table37[Price],"&lt;"&amp;Table8[[#This Row],[UnitPrice]])</f>
        <v>2</v>
      </c>
      <c r="L1811" s="80" t="str">
        <f>IF(Table8[[#This Row],[test]]&gt;0,"Ada vendor yang menjual produk dengan harga lebih murah","")</f>
        <v>Ada vendor yang menjual produk dengan harga lebih murah</v>
      </c>
    </row>
    <row r="1812" spans="1:12" x14ac:dyDescent="0.25">
      <c r="A1812" s="4">
        <v>1086</v>
      </c>
      <c r="B1812" s="4">
        <v>2452</v>
      </c>
      <c r="C1812" s="11">
        <v>44148</v>
      </c>
      <c r="D1812" s="4">
        <v>3</v>
      </c>
      <c r="E1812" s="4">
        <v>312</v>
      </c>
      <c r="F1812" s="41">
        <v>41.915999999999997</v>
      </c>
      <c r="G1812" s="41">
        <v>125.748</v>
      </c>
      <c r="H1812" t="str">
        <f>VLOOKUP(Table8[[#This Row],[Supplier]],Table37[[Vendor_ID]:[Reputation Test]],12,0)</f>
        <v>B</v>
      </c>
      <c r="I1812">
        <f>VLOOKUP(Table8[[#This Row],[PurchaseOrderID]],Purchase_Order!$A$2:$E$1228,5,0)</f>
        <v>1688</v>
      </c>
      <c r="K1812">
        <f>COUNTIFS(Table37[ProductID],Table8[[#This Row],[ProductID]],Table37[Reputation Test],Table8[[#This Row],[REPUTASI]],Table37[Price],"&lt;"&amp;Table8[[#This Row],[UnitPrice]])</f>
        <v>1</v>
      </c>
      <c r="L1812" s="80" t="str">
        <f>IF(Table8[[#This Row],[test]]&gt;0,"Ada vendor yang menjual produk dengan harga lebih murah","")</f>
        <v>Ada vendor yang menjual produk dengan harga lebih murah</v>
      </c>
    </row>
    <row r="1813" spans="1:12" x14ac:dyDescent="0.25">
      <c r="A1813" s="5">
        <v>1087</v>
      </c>
      <c r="B1813" s="5">
        <v>2453</v>
      </c>
      <c r="C1813" s="10">
        <v>44148</v>
      </c>
      <c r="D1813" s="5">
        <v>3</v>
      </c>
      <c r="E1813" s="5">
        <v>311</v>
      </c>
      <c r="F1813" s="40">
        <v>50.263500000000001</v>
      </c>
      <c r="G1813" s="40">
        <v>150.79050000000001</v>
      </c>
      <c r="H1813" t="str">
        <f>VLOOKUP(Table8[[#This Row],[Supplier]],Table37[[Vendor_ID]:[Reputation Test]],12,0)</f>
        <v>A</v>
      </c>
      <c r="I1813">
        <f>VLOOKUP(Table8[[#This Row],[PurchaseOrderID]],Purchase_Order!$A$2:$E$1228,5,0)</f>
        <v>1580</v>
      </c>
      <c r="K1813">
        <f>COUNTIFS(Table37[ProductID],Table8[[#This Row],[ProductID]],Table37[Reputation Test],Table8[[#This Row],[REPUTASI]],Table37[Price],"&lt;"&amp;Table8[[#This Row],[UnitPrice]])</f>
        <v>1</v>
      </c>
      <c r="L1813" s="80" t="str">
        <f>IF(Table8[[#This Row],[test]]&gt;0,"Ada vendor yang menjual produk dengan harga lebih murah","")</f>
        <v>Ada vendor yang menjual produk dengan harga lebih murah</v>
      </c>
    </row>
    <row r="1814" spans="1:12" x14ac:dyDescent="0.25">
      <c r="A1814" s="4">
        <v>1088</v>
      </c>
      <c r="B1814" s="4">
        <v>2454</v>
      </c>
      <c r="C1814" s="11">
        <v>44148</v>
      </c>
      <c r="D1814" s="4">
        <v>3</v>
      </c>
      <c r="E1814" s="4">
        <v>361</v>
      </c>
      <c r="F1814" s="41">
        <v>49.853999999999999</v>
      </c>
      <c r="G1814" s="41">
        <v>149.56200000000001</v>
      </c>
      <c r="H1814" t="str">
        <f>VLOOKUP(Table8[[#This Row],[Supplier]],Table37[[Vendor_ID]:[Reputation Test]],12,0)</f>
        <v>B</v>
      </c>
      <c r="I1814">
        <f>VLOOKUP(Table8[[#This Row],[PurchaseOrderID]],Purchase_Order!$A$2:$E$1228,5,0)</f>
        <v>1496</v>
      </c>
      <c r="K1814">
        <f>COUNTIFS(Table37[ProductID],Table8[[#This Row],[ProductID]],Table37[Reputation Test],Table8[[#This Row],[REPUTASI]],Table37[Price],"&lt;"&amp;Table8[[#This Row],[UnitPrice]])</f>
        <v>2</v>
      </c>
      <c r="L1814" s="80" t="str">
        <f>IF(Table8[[#This Row],[test]]&gt;0,"Ada vendor yang menjual produk dengan harga lebih murah","")</f>
        <v>Ada vendor yang menjual produk dengan harga lebih murah</v>
      </c>
    </row>
    <row r="1815" spans="1:12" x14ac:dyDescent="0.25">
      <c r="A1815" s="5">
        <v>1088</v>
      </c>
      <c r="B1815" s="5">
        <v>2455</v>
      </c>
      <c r="C1815" s="10">
        <v>44148</v>
      </c>
      <c r="D1815" s="5">
        <v>3</v>
      </c>
      <c r="E1815" s="5">
        <v>362</v>
      </c>
      <c r="F1815" s="40">
        <v>45.580500000000001</v>
      </c>
      <c r="G1815" s="40">
        <v>136.7415</v>
      </c>
      <c r="H1815" t="str">
        <f>VLOOKUP(Table8[[#This Row],[Supplier]],Table37[[Vendor_ID]:[Reputation Test]],12,0)</f>
        <v>B</v>
      </c>
      <c r="I1815">
        <f>VLOOKUP(Table8[[#This Row],[PurchaseOrderID]],Purchase_Order!$A$2:$E$1228,5,0)</f>
        <v>1496</v>
      </c>
      <c r="K1815">
        <f>COUNTIFS(Table37[ProductID],Table8[[#This Row],[ProductID]],Table37[Reputation Test],Table8[[#This Row],[REPUTASI]],Table37[Price],"&lt;"&amp;Table8[[#This Row],[UnitPrice]])</f>
        <v>2</v>
      </c>
      <c r="L1815" s="80" t="str">
        <f>IF(Table8[[#This Row],[test]]&gt;0,"Ada vendor yang menjual produk dengan harga lebih murah","")</f>
        <v>Ada vendor yang menjual produk dengan harga lebih murah</v>
      </c>
    </row>
    <row r="1816" spans="1:12" x14ac:dyDescent="0.25">
      <c r="A1816" s="4">
        <v>1088</v>
      </c>
      <c r="B1816" s="4">
        <v>2456</v>
      </c>
      <c r="C1816" s="11">
        <v>44148</v>
      </c>
      <c r="D1816" s="4">
        <v>3</v>
      </c>
      <c r="E1816" s="4">
        <v>363</v>
      </c>
      <c r="F1816" s="41">
        <v>43.480499999999999</v>
      </c>
      <c r="G1816" s="41">
        <v>130.44149999999999</v>
      </c>
      <c r="H1816" t="str">
        <f>VLOOKUP(Table8[[#This Row],[Supplier]],Table37[[Vendor_ID]:[Reputation Test]],12,0)</f>
        <v>B</v>
      </c>
      <c r="I1816">
        <f>VLOOKUP(Table8[[#This Row],[PurchaseOrderID]],Purchase_Order!$A$2:$E$1228,5,0)</f>
        <v>1496</v>
      </c>
      <c r="K1816">
        <f>COUNTIFS(Table37[ProductID],Table8[[#This Row],[ProductID]],Table37[Reputation Test],Table8[[#This Row],[REPUTASI]],Table37[Price],"&lt;"&amp;Table8[[#This Row],[UnitPrice]])</f>
        <v>2</v>
      </c>
      <c r="L1816" s="80" t="str">
        <f>IF(Table8[[#This Row],[test]]&gt;0,"Ada vendor yang menjual produk dengan harga lebih murah","")</f>
        <v>Ada vendor yang menjual produk dengan harga lebih murah</v>
      </c>
    </row>
    <row r="1817" spans="1:12" x14ac:dyDescent="0.25">
      <c r="A1817" s="5">
        <v>1088</v>
      </c>
      <c r="B1817" s="5">
        <v>2457</v>
      </c>
      <c r="C1817" s="10">
        <v>44148</v>
      </c>
      <c r="D1817" s="5">
        <v>3</v>
      </c>
      <c r="E1817" s="5">
        <v>364</v>
      </c>
      <c r="F1817" s="40">
        <v>47.753999999999998</v>
      </c>
      <c r="G1817" s="40">
        <v>143.262</v>
      </c>
      <c r="H1817" t="str">
        <f>VLOOKUP(Table8[[#This Row],[Supplier]],Table37[[Vendor_ID]:[Reputation Test]],12,0)</f>
        <v>B</v>
      </c>
      <c r="I1817">
        <f>VLOOKUP(Table8[[#This Row],[PurchaseOrderID]],Purchase_Order!$A$2:$E$1228,5,0)</f>
        <v>1496</v>
      </c>
      <c r="K1817">
        <f>COUNTIFS(Table37[ProductID],Table8[[#This Row],[ProductID]],Table37[Reputation Test],Table8[[#This Row],[REPUTASI]],Table37[Price],"&lt;"&amp;Table8[[#This Row],[UnitPrice]])</f>
        <v>2</v>
      </c>
      <c r="L1817" s="80" t="str">
        <f>IF(Table8[[#This Row],[test]]&gt;0,"Ada vendor yang menjual produk dengan harga lebih murah","")</f>
        <v>Ada vendor yang menjual produk dengan harga lebih murah</v>
      </c>
    </row>
    <row r="1818" spans="1:12" x14ac:dyDescent="0.25">
      <c r="A1818" s="4">
        <v>1088</v>
      </c>
      <c r="B1818" s="4">
        <v>2458</v>
      </c>
      <c r="C1818" s="11">
        <v>44148</v>
      </c>
      <c r="D1818" s="4">
        <v>3</v>
      </c>
      <c r="E1818" s="4">
        <v>365</v>
      </c>
      <c r="F1818" s="41">
        <v>43.480499999999999</v>
      </c>
      <c r="G1818" s="41">
        <v>130.44149999999999</v>
      </c>
      <c r="H1818" t="str">
        <f>VLOOKUP(Table8[[#This Row],[Supplier]],Table37[[Vendor_ID]:[Reputation Test]],12,0)</f>
        <v>B</v>
      </c>
      <c r="I1818">
        <f>VLOOKUP(Table8[[#This Row],[PurchaseOrderID]],Purchase_Order!$A$2:$E$1228,5,0)</f>
        <v>1496</v>
      </c>
      <c r="K1818">
        <f>COUNTIFS(Table37[ProductID],Table8[[#This Row],[ProductID]],Table37[Reputation Test],Table8[[#This Row],[REPUTASI]],Table37[Price],"&lt;"&amp;Table8[[#This Row],[UnitPrice]])</f>
        <v>2</v>
      </c>
      <c r="L1818" s="80" t="str">
        <f>IF(Table8[[#This Row],[test]]&gt;0,"Ada vendor yang menjual produk dengan harga lebih murah","")</f>
        <v>Ada vendor yang menjual produk dengan harga lebih murah</v>
      </c>
    </row>
    <row r="1819" spans="1:12" x14ac:dyDescent="0.25">
      <c r="A1819" s="5">
        <v>1089</v>
      </c>
      <c r="B1819" s="5">
        <v>2459</v>
      </c>
      <c r="C1819" s="10">
        <v>44148</v>
      </c>
      <c r="D1819" s="5">
        <v>550</v>
      </c>
      <c r="E1819" s="5">
        <v>530</v>
      </c>
      <c r="F1819" s="40">
        <v>16.085999999999999</v>
      </c>
      <c r="G1819" s="40">
        <v>8847.2999999999993</v>
      </c>
      <c r="H1819" t="str">
        <f>VLOOKUP(Table8[[#This Row],[Supplier]],Table37[[Vendor_ID]:[Reputation Test]],12,0)</f>
        <v>A</v>
      </c>
      <c r="I1819">
        <f>VLOOKUP(Table8[[#This Row],[PurchaseOrderID]],Purchase_Order!$A$2:$E$1228,5,0)</f>
        <v>1494</v>
      </c>
      <c r="K1819">
        <f>COUNTIFS(Table37[ProductID],Table8[[#This Row],[ProductID]],Table37[Reputation Test],Table8[[#This Row],[REPUTASI]],Table37[Price],"&lt;"&amp;Table8[[#This Row],[UnitPrice]])</f>
        <v>1</v>
      </c>
      <c r="L1819" s="80" t="str">
        <f>IF(Table8[[#This Row],[test]]&gt;0,"Ada vendor yang menjual produk dengan harga lebih murah","")</f>
        <v>Ada vendor yang menjual produk dengan harga lebih murah</v>
      </c>
    </row>
    <row r="1820" spans="1:12" x14ac:dyDescent="0.25">
      <c r="A1820" s="4">
        <v>1090</v>
      </c>
      <c r="B1820" s="4">
        <v>2460</v>
      </c>
      <c r="C1820" s="11">
        <v>44148</v>
      </c>
      <c r="D1820" s="4">
        <v>3</v>
      </c>
      <c r="E1820" s="4">
        <v>314</v>
      </c>
      <c r="F1820" s="41">
        <v>57.025500000000001</v>
      </c>
      <c r="G1820" s="41">
        <v>171.07650000000001</v>
      </c>
      <c r="H1820" t="str">
        <f>VLOOKUP(Table8[[#This Row],[Supplier]],Table37[[Vendor_ID]:[Reputation Test]],12,0)</f>
        <v>A</v>
      </c>
      <c r="I1820">
        <f>VLOOKUP(Table8[[#This Row],[PurchaseOrderID]],Purchase_Order!$A$2:$E$1228,5,0)</f>
        <v>1650</v>
      </c>
      <c r="K1820">
        <f>COUNTIFS(Table37[ProductID],Table8[[#This Row],[ProductID]],Table37[Reputation Test],Table8[[#This Row],[REPUTASI]],Table37[Price],"&lt;"&amp;Table8[[#This Row],[UnitPrice]])</f>
        <v>1</v>
      </c>
      <c r="L1820" s="80" t="str">
        <f>IF(Table8[[#This Row],[test]]&gt;0,"Ada vendor yang menjual produk dengan harga lebih murah","")</f>
        <v>Ada vendor yang menjual produk dengan harga lebih murah</v>
      </c>
    </row>
    <row r="1821" spans="1:12" x14ac:dyDescent="0.25">
      <c r="A1821" s="5">
        <v>1091</v>
      </c>
      <c r="B1821" s="5">
        <v>2461</v>
      </c>
      <c r="C1821" s="10">
        <v>44148</v>
      </c>
      <c r="D1821" s="5">
        <v>550</v>
      </c>
      <c r="E1821" s="5">
        <v>512</v>
      </c>
      <c r="F1821" s="40">
        <v>37.085999999999999</v>
      </c>
      <c r="G1821" s="40">
        <v>20397.3</v>
      </c>
      <c r="H1821" t="str">
        <f>VLOOKUP(Table8[[#This Row],[Supplier]],Table37[[Vendor_ID]:[Reputation Test]],12,0)</f>
        <v>B</v>
      </c>
      <c r="I1821">
        <f>VLOOKUP(Table8[[#This Row],[PurchaseOrderID]],Purchase_Order!$A$2:$E$1228,5,0)</f>
        <v>1654</v>
      </c>
      <c r="K1821">
        <f>COUNTIFS(Table37[ProductID],Table8[[#This Row],[ProductID]],Table37[Reputation Test],Table8[[#This Row],[REPUTASI]],Table37[Price],"&lt;"&amp;Table8[[#This Row],[UnitPrice]])</f>
        <v>2</v>
      </c>
      <c r="L1821" s="80" t="str">
        <f>IF(Table8[[#This Row],[test]]&gt;0,"Ada vendor yang menjual produk dengan harga lebih murah","")</f>
        <v>Ada vendor yang menjual produk dengan harga lebih murah</v>
      </c>
    </row>
    <row r="1822" spans="1:12" x14ac:dyDescent="0.25">
      <c r="A1822" s="4">
        <v>1092</v>
      </c>
      <c r="B1822" s="4">
        <v>2462</v>
      </c>
      <c r="C1822" s="11">
        <v>44148</v>
      </c>
      <c r="D1822" s="4">
        <v>550</v>
      </c>
      <c r="E1822" s="4">
        <v>513</v>
      </c>
      <c r="F1822" s="41">
        <v>26.596499999999999</v>
      </c>
      <c r="G1822" s="41">
        <v>14628.075000000001</v>
      </c>
      <c r="H1822" t="str">
        <f>VLOOKUP(Table8[[#This Row],[Supplier]],Table37[[Vendor_ID]:[Reputation Test]],12,0)</f>
        <v>B</v>
      </c>
      <c r="I1822">
        <f>VLOOKUP(Table8[[#This Row],[PurchaseOrderID]],Purchase_Order!$A$2:$E$1228,5,0)</f>
        <v>1664</v>
      </c>
      <c r="K1822">
        <f>COUNTIFS(Table37[ProductID],Table8[[#This Row],[ProductID]],Table37[Reputation Test],Table8[[#This Row],[REPUTASI]],Table37[Price],"&lt;"&amp;Table8[[#This Row],[UnitPrice]])</f>
        <v>1</v>
      </c>
      <c r="L1822" s="80" t="str">
        <f>IF(Table8[[#This Row],[test]]&gt;0,"Ada vendor yang menjual produk dengan harga lebih murah","")</f>
        <v>Ada vendor yang menjual produk dengan harga lebih murah</v>
      </c>
    </row>
    <row r="1823" spans="1:12" x14ac:dyDescent="0.25">
      <c r="A1823" s="5">
        <v>1093</v>
      </c>
      <c r="B1823" s="5">
        <v>2463</v>
      </c>
      <c r="C1823" s="10">
        <v>44155</v>
      </c>
      <c r="D1823" s="5">
        <v>550</v>
      </c>
      <c r="E1823" s="5">
        <v>317</v>
      </c>
      <c r="F1823" s="40">
        <v>27.058499999999999</v>
      </c>
      <c r="G1823" s="40">
        <v>14882.174999999999</v>
      </c>
      <c r="H1823" t="str">
        <f>VLOOKUP(Table8[[#This Row],[Supplier]],Table37[[Vendor_ID]:[Reputation Test]],12,0)</f>
        <v>F</v>
      </c>
      <c r="I1823">
        <f>VLOOKUP(Table8[[#This Row],[PurchaseOrderID]],Purchase_Order!$A$2:$E$1228,5,0)</f>
        <v>1678</v>
      </c>
      <c r="K1823">
        <f>COUNTIFS(Table37[ProductID],Table8[[#This Row],[ProductID]],Table37[Reputation Test],Table8[[#This Row],[REPUTASI]],Table37[Price],"&lt;"&amp;Table8[[#This Row],[UnitPrice]])</f>
        <v>1</v>
      </c>
      <c r="L1823" s="80" t="str">
        <f>IF(Table8[[#This Row],[test]]&gt;0,"Ada vendor yang menjual produk dengan harga lebih murah","")</f>
        <v>Ada vendor yang menjual produk dengan harga lebih murah</v>
      </c>
    </row>
    <row r="1824" spans="1:12" x14ac:dyDescent="0.25">
      <c r="A1824" s="4">
        <v>1093</v>
      </c>
      <c r="B1824" s="4">
        <v>2464</v>
      </c>
      <c r="C1824" s="11">
        <v>44155</v>
      </c>
      <c r="D1824" s="4">
        <v>550</v>
      </c>
      <c r="E1824" s="4">
        <v>318</v>
      </c>
      <c r="F1824" s="41">
        <v>33.579000000000001</v>
      </c>
      <c r="G1824" s="41">
        <v>18468.45</v>
      </c>
      <c r="H1824" t="str">
        <f>VLOOKUP(Table8[[#This Row],[Supplier]],Table37[[Vendor_ID]:[Reputation Test]],12,0)</f>
        <v>F</v>
      </c>
      <c r="I1824">
        <f>VLOOKUP(Table8[[#This Row],[PurchaseOrderID]],Purchase_Order!$A$2:$E$1228,5,0)</f>
        <v>1678</v>
      </c>
      <c r="K1824">
        <f>COUNTIFS(Table37[ProductID],Table8[[#This Row],[ProductID]],Table37[Reputation Test],Table8[[#This Row],[REPUTASI]],Table37[Price],"&lt;"&amp;Table8[[#This Row],[UnitPrice]])</f>
        <v>1</v>
      </c>
      <c r="L1824" s="80" t="str">
        <f>IF(Table8[[#This Row],[test]]&gt;0,"Ada vendor yang menjual produk dengan harga lebih murah","")</f>
        <v>Ada vendor yang menjual produk dengan harga lebih murah</v>
      </c>
    </row>
    <row r="1825" spans="1:12" x14ac:dyDescent="0.25">
      <c r="A1825" s="5">
        <v>1093</v>
      </c>
      <c r="B1825" s="5">
        <v>2465</v>
      </c>
      <c r="C1825" s="10">
        <v>44155</v>
      </c>
      <c r="D1825" s="5">
        <v>550</v>
      </c>
      <c r="E1825" s="5">
        <v>319</v>
      </c>
      <c r="F1825" s="40">
        <v>46.063499999999998</v>
      </c>
      <c r="G1825" s="40">
        <v>25334.924999999999</v>
      </c>
      <c r="H1825" t="str">
        <f>VLOOKUP(Table8[[#This Row],[Supplier]],Table37[[Vendor_ID]:[Reputation Test]],12,0)</f>
        <v>F</v>
      </c>
      <c r="I1825">
        <f>VLOOKUP(Table8[[#This Row],[PurchaseOrderID]],Purchase_Order!$A$2:$E$1228,5,0)</f>
        <v>1678</v>
      </c>
      <c r="K1825">
        <f>COUNTIFS(Table37[ProductID],Table8[[#This Row],[ProductID]],Table37[Reputation Test],Table8[[#This Row],[REPUTASI]],Table37[Price],"&lt;"&amp;Table8[[#This Row],[UnitPrice]])</f>
        <v>2</v>
      </c>
      <c r="L1825" s="80" t="str">
        <f>IF(Table8[[#This Row],[test]]&gt;0,"Ada vendor yang menjual produk dengan harga lebih murah","")</f>
        <v>Ada vendor yang menjual produk dengan harga lebih murah</v>
      </c>
    </row>
    <row r="1826" spans="1:12" x14ac:dyDescent="0.25">
      <c r="A1826" s="4">
        <v>1094</v>
      </c>
      <c r="B1826" s="4">
        <v>2466</v>
      </c>
      <c r="C1826" s="11">
        <v>44155</v>
      </c>
      <c r="D1826" s="4">
        <v>3</v>
      </c>
      <c r="E1826" s="4">
        <v>415</v>
      </c>
      <c r="F1826" s="41">
        <v>39.070500000000003</v>
      </c>
      <c r="G1826" s="41">
        <v>117.2115</v>
      </c>
      <c r="H1826" t="str">
        <f>VLOOKUP(Table8[[#This Row],[Supplier]],Table37[[Vendor_ID]:[Reputation Test]],12,0)</f>
        <v>B</v>
      </c>
      <c r="I1826">
        <f>VLOOKUP(Table8[[#This Row],[PurchaseOrderID]],Purchase_Order!$A$2:$E$1228,5,0)</f>
        <v>1616</v>
      </c>
      <c r="K1826">
        <f>COUNTIFS(Table37[ProductID],Table8[[#This Row],[ProductID]],Table37[Reputation Test],Table8[[#This Row],[REPUTASI]],Table37[Price],"&lt;"&amp;Table8[[#This Row],[UnitPrice]])</f>
        <v>1</v>
      </c>
      <c r="L1826" s="80" t="str">
        <f>IF(Table8[[#This Row],[test]]&gt;0,"Ada vendor yang menjual produk dengan harga lebih murah","")</f>
        <v>Ada vendor yang menjual produk dengan harga lebih murah</v>
      </c>
    </row>
    <row r="1827" spans="1:12" x14ac:dyDescent="0.25">
      <c r="A1827" s="5">
        <v>1094</v>
      </c>
      <c r="B1827" s="5">
        <v>2467</v>
      </c>
      <c r="C1827" s="10">
        <v>44155</v>
      </c>
      <c r="D1827" s="5">
        <v>3</v>
      </c>
      <c r="E1827" s="5">
        <v>416</v>
      </c>
      <c r="F1827" s="40">
        <v>36.970500000000001</v>
      </c>
      <c r="G1827" s="40">
        <v>110.9115</v>
      </c>
      <c r="H1827" t="str">
        <f>VLOOKUP(Table8[[#This Row],[Supplier]],Table37[[Vendor_ID]:[Reputation Test]],12,0)</f>
        <v>B</v>
      </c>
      <c r="I1827">
        <f>VLOOKUP(Table8[[#This Row],[PurchaseOrderID]],Purchase_Order!$A$2:$E$1228,5,0)</f>
        <v>1616</v>
      </c>
      <c r="K1827">
        <f>COUNTIFS(Table37[ProductID],Table8[[#This Row],[ProductID]],Table37[Reputation Test],Table8[[#This Row],[REPUTASI]],Table37[Price],"&lt;"&amp;Table8[[#This Row],[UnitPrice]])</f>
        <v>1</v>
      </c>
      <c r="L1827" s="80" t="str">
        <f>IF(Table8[[#This Row],[test]]&gt;0,"Ada vendor yang menjual produk dengan harga lebih murah","")</f>
        <v>Ada vendor yang menjual produk dengan harga lebih murah</v>
      </c>
    </row>
    <row r="1828" spans="1:12" x14ac:dyDescent="0.25">
      <c r="A1828" s="4">
        <v>1095</v>
      </c>
      <c r="B1828" s="4">
        <v>2468</v>
      </c>
      <c r="C1828" s="11">
        <v>44155</v>
      </c>
      <c r="D1828" s="4">
        <v>3</v>
      </c>
      <c r="E1828" s="4">
        <v>433</v>
      </c>
      <c r="F1828" s="41">
        <v>43.396500000000003</v>
      </c>
      <c r="G1828" s="41">
        <v>130.18950000000001</v>
      </c>
      <c r="H1828" t="str">
        <f>VLOOKUP(Table8[[#This Row],[Supplier]],Table37[[Vendor_ID]:[Reputation Test]],12,0)</f>
        <v>B</v>
      </c>
      <c r="I1828">
        <f>VLOOKUP(Table8[[#This Row],[PurchaseOrderID]],Purchase_Order!$A$2:$E$1228,5,0)</f>
        <v>1492</v>
      </c>
      <c r="K1828">
        <f>COUNTIFS(Table37[ProductID],Table8[[#This Row],[ProductID]],Table37[Reputation Test],Table8[[#This Row],[REPUTASI]],Table37[Price],"&lt;"&amp;Table8[[#This Row],[UnitPrice]])</f>
        <v>3</v>
      </c>
      <c r="L1828" s="80" t="str">
        <f>IF(Table8[[#This Row],[test]]&gt;0,"Ada vendor yang menjual produk dengan harga lebih murah","")</f>
        <v>Ada vendor yang menjual produk dengan harga lebih murah</v>
      </c>
    </row>
    <row r="1829" spans="1:12" x14ac:dyDescent="0.25">
      <c r="A1829" s="5">
        <v>1095</v>
      </c>
      <c r="B1829" s="5">
        <v>2469</v>
      </c>
      <c r="C1829" s="10">
        <v>44155</v>
      </c>
      <c r="D1829" s="5">
        <v>3</v>
      </c>
      <c r="E1829" s="5">
        <v>434</v>
      </c>
      <c r="F1829" s="40">
        <v>39.122999999999998</v>
      </c>
      <c r="G1829" s="40">
        <v>117.369</v>
      </c>
      <c r="H1829" t="str">
        <f>VLOOKUP(Table8[[#This Row],[Supplier]],Table37[[Vendor_ID]:[Reputation Test]],12,0)</f>
        <v>B</v>
      </c>
      <c r="I1829">
        <f>VLOOKUP(Table8[[#This Row],[PurchaseOrderID]],Purchase_Order!$A$2:$E$1228,5,0)</f>
        <v>1492</v>
      </c>
      <c r="K1829">
        <f>COUNTIFS(Table37[ProductID],Table8[[#This Row],[ProductID]],Table37[Reputation Test],Table8[[#This Row],[REPUTASI]],Table37[Price],"&lt;"&amp;Table8[[#This Row],[UnitPrice]])</f>
        <v>3</v>
      </c>
      <c r="L1829" s="80" t="str">
        <f>IF(Table8[[#This Row],[test]]&gt;0,"Ada vendor yang menjual produk dengan harga lebih murah","")</f>
        <v>Ada vendor yang menjual produk dengan harga lebih murah</v>
      </c>
    </row>
    <row r="1830" spans="1:12" x14ac:dyDescent="0.25">
      <c r="A1830" s="4">
        <v>1095</v>
      </c>
      <c r="B1830" s="4">
        <v>2470</v>
      </c>
      <c r="C1830" s="11">
        <v>44155</v>
      </c>
      <c r="D1830" s="4">
        <v>3</v>
      </c>
      <c r="E1830" s="4">
        <v>435</v>
      </c>
      <c r="F1830" s="41">
        <v>37.023000000000003</v>
      </c>
      <c r="G1830" s="41">
        <v>111.069</v>
      </c>
      <c r="H1830" t="str">
        <f>VLOOKUP(Table8[[#This Row],[Supplier]],Table37[[Vendor_ID]:[Reputation Test]],12,0)</f>
        <v>B</v>
      </c>
      <c r="I1830">
        <f>VLOOKUP(Table8[[#This Row],[PurchaseOrderID]],Purchase_Order!$A$2:$E$1228,5,0)</f>
        <v>1492</v>
      </c>
      <c r="K1830">
        <f>COUNTIFS(Table37[ProductID],Table8[[#This Row],[ProductID]],Table37[Reputation Test],Table8[[#This Row],[REPUTASI]],Table37[Price],"&lt;"&amp;Table8[[#This Row],[UnitPrice]])</f>
        <v>3</v>
      </c>
      <c r="L1830" s="80" t="str">
        <f>IF(Table8[[#This Row],[test]]&gt;0,"Ada vendor yang menjual produk dengan harga lebih murah","")</f>
        <v>Ada vendor yang menjual produk dengan harga lebih murah</v>
      </c>
    </row>
    <row r="1831" spans="1:12" x14ac:dyDescent="0.25">
      <c r="A1831" s="5">
        <v>1095</v>
      </c>
      <c r="B1831" s="5">
        <v>2471</v>
      </c>
      <c r="C1831" s="10">
        <v>44155</v>
      </c>
      <c r="D1831" s="5">
        <v>3</v>
      </c>
      <c r="E1831" s="5">
        <v>436</v>
      </c>
      <c r="F1831" s="40">
        <v>41.296500000000002</v>
      </c>
      <c r="G1831" s="40">
        <v>123.8895</v>
      </c>
      <c r="H1831" t="str">
        <f>VLOOKUP(Table8[[#This Row],[Supplier]],Table37[[Vendor_ID]:[Reputation Test]],12,0)</f>
        <v>B</v>
      </c>
      <c r="I1831">
        <f>VLOOKUP(Table8[[#This Row],[PurchaseOrderID]],Purchase_Order!$A$2:$E$1228,5,0)</f>
        <v>1492</v>
      </c>
      <c r="K1831">
        <f>COUNTIFS(Table37[ProductID],Table8[[#This Row],[ProductID]],Table37[Reputation Test],Table8[[#This Row],[REPUTASI]],Table37[Price],"&lt;"&amp;Table8[[#This Row],[UnitPrice]])</f>
        <v>3</v>
      </c>
      <c r="L1831" s="80" t="str">
        <f>IF(Table8[[#This Row],[test]]&gt;0,"Ada vendor yang menjual produk dengan harga lebih murah","")</f>
        <v>Ada vendor yang menjual produk dengan harga lebih murah</v>
      </c>
    </row>
    <row r="1832" spans="1:12" x14ac:dyDescent="0.25">
      <c r="A1832" s="4">
        <v>1095</v>
      </c>
      <c r="B1832" s="4">
        <v>2472</v>
      </c>
      <c r="C1832" s="11">
        <v>44155</v>
      </c>
      <c r="D1832" s="4">
        <v>3</v>
      </c>
      <c r="E1832" s="4">
        <v>437</v>
      </c>
      <c r="F1832" s="41">
        <v>37.023000000000003</v>
      </c>
      <c r="G1832" s="41">
        <v>111.069</v>
      </c>
      <c r="H1832" t="str">
        <f>VLOOKUP(Table8[[#This Row],[Supplier]],Table37[[Vendor_ID]:[Reputation Test]],12,0)</f>
        <v>B</v>
      </c>
      <c r="I1832">
        <f>VLOOKUP(Table8[[#This Row],[PurchaseOrderID]],Purchase_Order!$A$2:$E$1228,5,0)</f>
        <v>1492</v>
      </c>
      <c r="K1832">
        <f>COUNTIFS(Table37[ProductID],Table8[[#This Row],[ProductID]],Table37[Reputation Test],Table8[[#This Row],[REPUTASI]],Table37[Price],"&lt;"&amp;Table8[[#This Row],[UnitPrice]])</f>
        <v>3</v>
      </c>
      <c r="L1832" s="80" t="str">
        <f>IF(Table8[[#This Row],[test]]&gt;0,"Ada vendor yang menjual produk dengan harga lebih murah","")</f>
        <v>Ada vendor yang menjual produk dengan harga lebih murah</v>
      </c>
    </row>
    <row r="1833" spans="1:12" x14ac:dyDescent="0.25">
      <c r="A1833" s="5">
        <v>1096</v>
      </c>
      <c r="B1833" s="5">
        <v>2473</v>
      </c>
      <c r="C1833" s="10">
        <v>44155</v>
      </c>
      <c r="D1833" s="5">
        <v>60</v>
      </c>
      <c r="E1833" s="5">
        <v>322</v>
      </c>
      <c r="F1833" s="40">
        <v>25.420500000000001</v>
      </c>
      <c r="G1833" s="40">
        <v>1525.23</v>
      </c>
      <c r="H1833" t="str">
        <f>VLOOKUP(Table8[[#This Row],[Supplier]],Table37[[Vendor_ID]:[Reputation Test]],12,0)</f>
        <v>B</v>
      </c>
      <c r="I1833">
        <f>VLOOKUP(Table8[[#This Row],[PurchaseOrderID]],Purchase_Order!$A$2:$E$1228,5,0)</f>
        <v>1602</v>
      </c>
      <c r="K1833">
        <f>COUNTIFS(Table37[ProductID],Table8[[#This Row],[ProductID]],Table37[Reputation Test],Table8[[#This Row],[REPUTASI]],Table37[Price],"&lt;"&amp;Table8[[#This Row],[UnitPrice]])</f>
        <v>1</v>
      </c>
      <c r="L1833" s="80" t="str">
        <f>IF(Table8[[#This Row],[test]]&gt;0,"Ada vendor yang menjual produk dengan harga lebih murah","")</f>
        <v>Ada vendor yang menjual produk dengan harga lebih murah</v>
      </c>
    </row>
    <row r="1834" spans="1:12" x14ac:dyDescent="0.25">
      <c r="A1834" s="4">
        <v>1097</v>
      </c>
      <c r="B1834" s="4">
        <v>2474</v>
      </c>
      <c r="C1834" s="11">
        <v>44155</v>
      </c>
      <c r="D1834" s="4">
        <v>3</v>
      </c>
      <c r="E1834" s="4">
        <v>452</v>
      </c>
      <c r="F1834" s="41">
        <v>47.753999999999998</v>
      </c>
      <c r="G1834" s="41">
        <v>143.262</v>
      </c>
      <c r="H1834" t="str">
        <f>VLOOKUP(Table8[[#This Row],[Supplier]],Table37[[Vendor_ID]:[Reputation Test]],12,0)</f>
        <v>A</v>
      </c>
      <c r="I1834">
        <f>VLOOKUP(Table8[[#This Row],[PurchaseOrderID]],Purchase_Order!$A$2:$E$1228,5,0)</f>
        <v>1540</v>
      </c>
      <c r="K1834">
        <f>COUNTIFS(Table37[ProductID],Table8[[#This Row],[ProductID]],Table37[Reputation Test],Table8[[#This Row],[REPUTASI]],Table37[Price],"&lt;"&amp;Table8[[#This Row],[UnitPrice]])</f>
        <v>2</v>
      </c>
      <c r="L1834" s="80" t="str">
        <f>IF(Table8[[#This Row],[test]]&gt;0,"Ada vendor yang menjual produk dengan harga lebih murah","")</f>
        <v>Ada vendor yang menjual produk dengan harga lebih murah</v>
      </c>
    </row>
    <row r="1835" spans="1:12" x14ac:dyDescent="0.25">
      <c r="A1835" s="5">
        <v>1097</v>
      </c>
      <c r="B1835" s="5">
        <v>2475</v>
      </c>
      <c r="C1835" s="10">
        <v>44155</v>
      </c>
      <c r="D1835" s="5">
        <v>3</v>
      </c>
      <c r="E1835" s="5">
        <v>453</v>
      </c>
      <c r="F1835" s="40">
        <v>43.480499999999999</v>
      </c>
      <c r="G1835" s="40">
        <v>130.44149999999999</v>
      </c>
      <c r="H1835" t="str">
        <f>VLOOKUP(Table8[[#This Row],[Supplier]],Table37[[Vendor_ID]:[Reputation Test]],12,0)</f>
        <v>A</v>
      </c>
      <c r="I1835">
        <f>VLOOKUP(Table8[[#This Row],[PurchaseOrderID]],Purchase_Order!$A$2:$E$1228,5,0)</f>
        <v>1540</v>
      </c>
      <c r="K1835">
        <f>COUNTIFS(Table37[ProductID],Table8[[#This Row],[ProductID]],Table37[Reputation Test],Table8[[#This Row],[REPUTASI]],Table37[Price],"&lt;"&amp;Table8[[#This Row],[UnitPrice]])</f>
        <v>2</v>
      </c>
      <c r="L1835" s="80" t="str">
        <f>IF(Table8[[#This Row],[test]]&gt;0,"Ada vendor yang menjual produk dengan harga lebih murah","")</f>
        <v>Ada vendor yang menjual produk dengan harga lebih murah</v>
      </c>
    </row>
    <row r="1836" spans="1:12" x14ac:dyDescent="0.25">
      <c r="A1836" s="4">
        <v>1097</v>
      </c>
      <c r="B1836" s="4">
        <v>2476</v>
      </c>
      <c r="C1836" s="11">
        <v>44155</v>
      </c>
      <c r="D1836" s="4">
        <v>3</v>
      </c>
      <c r="E1836" s="4">
        <v>454</v>
      </c>
      <c r="F1836" s="41">
        <v>41.380499999999998</v>
      </c>
      <c r="G1836" s="41">
        <v>124.14149999999999</v>
      </c>
      <c r="H1836" t="str">
        <f>VLOOKUP(Table8[[#This Row],[Supplier]],Table37[[Vendor_ID]:[Reputation Test]],12,0)</f>
        <v>A</v>
      </c>
      <c r="I1836">
        <f>VLOOKUP(Table8[[#This Row],[PurchaseOrderID]],Purchase_Order!$A$2:$E$1228,5,0)</f>
        <v>1540</v>
      </c>
      <c r="K1836">
        <f>COUNTIFS(Table37[ProductID],Table8[[#This Row],[ProductID]],Table37[Reputation Test],Table8[[#This Row],[REPUTASI]],Table37[Price],"&lt;"&amp;Table8[[#This Row],[UnitPrice]])</f>
        <v>1</v>
      </c>
      <c r="L1836" s="80" t="str">
        <f>IF(Table8[[#This Row],[test]]&gt;0,"Ada vendor yang menjual produk dengan harga lebih murah","")</f>
        <v>Ada vendor yang menjual produk dengan harga lebih murah</v>
      </c>
    </row>
    <row r="1837" spans="1:12" x14ac:dyDescent="0.25">
      <c r="A1837" s="5">
        <v>1097</v>
      </c>
      <c r="B1837" s="5">
        <v>2477</v>
      </c>
      <c r="C1837" s="10">
        <v>44155</v>
      </c>
      <c r="D1837" s="5">
        <v>3</v>
      </c>
      <c r="E1837" s="5">
        <v>455</v>
      </c>
      <c r="F1837" s="40">
        <v>45.654000000000003</v>
      </c>
      <c r="G1837" s="40">
        <v>136.96199999999999</v>
      </c>
      <c r="H1837" t="str">
        <f>VLOOKUP(Table8[[#This Row],[Supplier]],Table37[[Vendor_ID]:[Reputation Test]],12,0)</f>
        <v>A</v>
      </c>
      <c r="I1837">
        <f>VLOOKUP(Table8[[#This Row],[PurchaseOrderID]],Purchase_Order!$A$2:$E$1228,5,0)</f>
        <v>1540</v>
      </c>
      <c r="K1837">
        <f>COUNTIFS(Table37[ProductID],Table8[[#This Row],[ProductID]],Table37[Reputation Test],Table8[[#This Row],[REPUTASI]],Table37[Price],"&lt;"&amp;Table8[[#This Row],[UnitPrice]])</f>
        <v>2</v>
      </c>
      <c r="L1837" s="80" t="str">
        <f>IF(Table8[[#This Row],[test]]&gt;0,"Ada vendor yang menjual produk dengan harga lebih murah","")</f>
        <v>Ada vendor yang menjual produk dengan harga lebih murah</v>
      </c>
    </row>
    <row r="1838" spans="1:12" x14ac:dyDescent="0.25">
      <c r="A1838" s="4">
        <v>1097</v>
      </c>
      <c r="B1838" s="4">
        <v>2478</v>
      </c>
      <c r="C1838" s="11">
        <v>44155</v>
      </c>
      <c r="D1838" s="4">
        <v>3</v>
      </c>
      <c r="E1838" s="4">
        <v>456</v>
      </c>
      <c r="F1838" s="41">
        <v>41.380499999999998</v>
      </c>
      <c r="G1838" s="41">
        <v>124.14149999999999</v>
      </c>
      <c r="H1838" t="str">
        <f>VLOOKUP(Table8[[#This Row],[Supplier]],Table37[[Vendor_ID]:[Reputation Test]],12,0)</f>
        <v>A</v>
      </c>
      <c r="I1838">
        <f>VLOOKUP(Table8[[#This Row],[PurchaseOrderID]],Purchase_Order!$A$2:$E$1228,5,0)</f>
        <v>1540</v>
      </c>
      <c r="K1838">
        <f>COUNTIFS(Table37[ProductID],Table8[[#This Row],[ProductID]],Table37[Reputation Test],Table8[[#This Row],[REPUTASI]],Table37[Price],"&lt;"&amp;Table8[[#This Row],[UnitPrice]])</f>
        <v>1</v>
      </c>
      <c r="L1838" s="80" t="str">
        <f>IF(Table8[[#This Row],[test]]&gt;0,"Ada vendor yang menjual produk dengan harga lebih murah","")</f>
        <v>Ada vendor yang menjual produk dengan harga lebih murah</v>
      </c>
    </row>
    <row r="1839" spans="1:12" x14ac:dyDescent="0.25">
      <c r="A1839" s="5">
        <v>1097</v>
      </c>
      <c r="B1839" s="5">
        <v>2479</v>
      </c>
      <c r="C1839" s="10">
        <v>44155</v>
      </c>
      <c r="D1839" s="5">
        <v>3</v>
      </c>
      <c r="E1839" s="5">
        <v>457</v>
      </c>
      <c r="F1839" s="40">
        <v>39.280500000000004</v>
      </c>
      <c r="G1839" s="40">
        <v>117.8415</v>
      </c>
      <c r="H1839" t="str">
        <f>VLOOKUP(Table8[[#This Row],[Supplier]],Table37[[Vendor_ID]:[Reputation Test]],12,0)</f>
        <v>A</v>
      </c>
      <c r="I1839">
        <f>VLOOKUP(Table8[[#This Row],[PurchaseOrderID]],Purchase_Order!$A$2:$E$1228,5,0)</f>
        <v>1540</v>
      </c>
      <c r="K1839">
        <f>COUNTIFS(Table37[ProductID],Table8[[#This Row],[ProductID]],Table37[Reputation Test],Table8[[#This Row],[REPUTASI]],Table37[Price],"&lt;"&amp;Table8[[#This Row],[UnitPrice]])</f>
        <v>1</v>
      </c>
      <c r="L1839" s="80" t="str">
        <f>IF(Table8[[#This Row],[test]]&gt;0,"Ada vendor yang menjual produk dengan harga lebih murah","")</f>
        <v>Ada vendor yang menjual produk dengan harga lebih murah</v>
      </c>
    </row>
    <row r="1840" spans="1:12" x14ac:dyDescent="0.25">
      <c r="A1840" s="4">
        <v>1098</v>
      </c>
      <c r="B1840" s="4">
        <v>2480</v>
      </c>
      <c r="C1840" s="11">
        <v>44155</v>
      </c>
      <c r="D1840" s="4">
        <v>550</v>
      </c>
      <c r="E1840" s="4">
        <v>941</v>
      </c>
      <c r="F1840" s="41">
        <v>62.9895</v>
      </c>
      <c r="G1840" s="41">
        <v>34644.224999999999</v>
      </c>
      <c r="H1840" t="str">
        <f>VLOOKUP(Table8[[#This Row],[Supplier]],Table37[[Vendor_ID]:[Reputation Test]],12,0)</f>
        <v>B</v>
      </c>
      <c r="I1840">
        <f>VLOOKUP(Table8[[#This Row],[PurchaseOrderID]],Purchase_Order!$A$2:$E$1228,5,0)</f>
        <v>1628</v>
      </c>
      <c r="K1840">
        <f>COUNTIFS(Table37[ProductID],Table8[[#This Row],[ProductID]],Table37[Reputation Test],Table8[[#This Row],[REPUTASI]],Table37[Price],"&lt;"&amp;Table8[[#This Row],[UnitPrice]])</f>
        <v>1</v>
      </c>
      <c r="L1840" s="80" t="str">
        <f>IF(Table8[[#This Row],[test]]&gt;0,"Ada vendor yang menjual produk dengan harga lebih murah","")</f>
        <v>Ada vendor yang menjual produk dengan harga lebih murah</v>
      </c>
    </row>
    <row r="1841" spans="1:12" x14ac:dyDescent="0.25">
      <c r="A1841" s="5">
        <v>1099</v>
      </c>
      <c r="B1841" s="5">
        <v>2481</v>
      </c>
      <c r="C1841" s="10">
        <v>44155</v>
      </c>
      <c r="D1841" s="5">
        <v>3</v>
      </c>
      <c r="E1841" s="5">
        <v>320</v>
      </c>
      <c r="F1841" s="40">
        <v>45.3705</v>
      </c>
      <c r="G1841" s="40">
        <v>136.11150000000001</v>
      </c>
      <c r="H1841" t="str">
        <f>VLOOKUP(Table8[[#This Row],[Supplier]],Table37[[Vendor_ID]:[Reputation Test]],12,0)</f>
        <v>A</v>
      </c>
      <c r="I1841">
        <f>VLOOKUP(Table8[[#This Row],[PurchaseOrderID]],Purchase_Order!$A$2:$E$1228,5,0)</f>
        <v>1604</v>
      </c>
      <c r="K1841">
        <f>COUNTIFS(Table37[ProductID],Table8[[#This Row],[ProductID]],Table37[Reputation Test],Table8[[#This Row],[REPUTASI]],Table37[Price],"&lt;"&amp;Table8[[#This Row],[UnitPrice]])</f>
        <v>1</v>
      </c>
      <c r="L1841" s="80" t="str">
        <f>IF(Table8[[#This Row],[test]]&gt;0,"Ada vendor yang menjual produk dengan harga lebih murah","")</f>
        <v>Ada vendor yang menjual produk dengan harga lebih murah</v>
      </c>
    </row>
    <row r="1842" spans="1:12" x14ac:dyDescent="0.25">
      <c r="A1842" s="4">
        <v>1099</v>
      </c>
      <c r="B1842" s="4">
        <v>2482</v>
      </c>
      <c r="C1842" s="11">
        <v>44155</v>
      </c>
      <c r="D1842" s="4">
        <v>3</v>
      </c>
      <c r="E1842" s="4">
        <v>321</v>
      </c>
      <c r="F1842" s="41">
        <v>40.488</v>
      </c>
      <c r="G1842" s="41">
        <v>121.464</v>
      </c>
      <c r="H1842" t="str">
        <f>VLOOKUP(Table8[[#This Row],[Supplier]],Table37[[Vendor_ID]:[Reputation Test]],12,0)</f>
        <v>A</v>
      </c>
      <c r="I1842">
        <f>VLOOKUP(Table8[[#This Row],[PurchaseOrderID]],Purchase_Order!$A$2:$E$1228,5,0)</f>
        <v>1604</v>
      </c>
      <c r="K1842">
        <f>COUNTIFS(Table37[ProductID],Table8[[#This Row],[ProductID]],Table37[Reputation Test],Table8[[#This Row],[REPUTASI]],Table37[Price],"&lt;"&amp;Table8[[#This Row],[UnitPrice]])</f>
        <v>1</v>
      </c>
      <c r="L1842" s="80" t="str">
        <f>IF(Table8[[#This Row],[test]]&gt;0,"Ada vendor yang menjual produk dengan harga lebih murah","")</f>
        <v>Ada vendor yang menjual produk dengan harga lebih murah</v>
      </c>
    </row>
    <row r="1843" spans="1:12" x14ac:dyDescent="0.25">
      <c r="A1843" s="5">
        <v>1099</v>
      </c>
      <c r="B1843" s="5">
        <v>2483</v>
      </c>
      <c r="C1843" s="10">
        <v>44155</v>
      </c>
      <c r="D1843" s="5">
        <v>60</v>
      </c>
      <c r="E1843" s="5">
        <v>322</v>
      </c>
      <c r="F1843" s="40">
        <v>26.365500000000001</v>
      </c>
      <c r="G1843" s="40">
        <v>1581.93</v>
      </c>
      <c r="H1843" t="str">
        <f>VLOOKUP(Table8[[#This Row],[Supplier]],Table37[[Vendor_ID]:[Reputation Test]],12,0)</f>
        <v>A</v>
      </c>
      <c r="I1843">
        <f>VLOOKUP(Table8[[#This Row],[PurchaseOrderID]],Purchase_Order!$A$2:$E$1228,5,0)</f>
        <v>1604</v>
      </c>
      <c r="K1843">
        <f>COUNTIFS(Table37[ProductID],Table8[[#This Row],[ProductID]],Table37[Reputation Test],Table8[[#This Row],[REPUTASI]],Table37[Price],"&lt;"&amp;Table8[[#This Row],[UnitPrice]])</f>
        <v>1</v>
      </c>
      <c r="L1843" s="80" t="str">
        <f>IF(Table8[[#This Row],[test]]&gt;0,"Ada vendor yang menjual produk dengan harga lebih murah","")</f>
        <v>Ada vendor yang menjual produk dengan harga lebih murah</v>
      </c>
    </row>
    <row r="1844" spans="1:12" x14ac:dyDescent="0.25">
      <c r="A1844" s="4">
        <v>1100</v>
      </c>
      <c r="B1844" s="4">
        <v>2484</v>
      </c>
      <c r="C1844" s="11">
        <v>44155</v>
      </c>
      <c r="D1844" s="4">
        <v>3</v>
      </c>
      <c r="E1844" s="4">
        <v>504</v>
      </c>
      <c r="F1844" s="41">
        <v>48.762</v>
      </c>
      <c r="G1844" s="41">
        <v>146.286</v>
      </c>
      <c r="H1844" t="str">
        <f>VLOOKUP(Table8[[#This Row],[Supplier]],Table37[[Vendor_ID]:[Reputation Test]],12,0)</f>
        <v>A</v>
      </c>
      <c r="I1844">
        <f>VLOOKUP(Table8[[#This Row],[PurchaseOrderID]],Purchase_Order!$A$2:$E$1228,5,0)</f>
        <v>1690</v>
      </c>
      <c r="K1844">
        <f>COUNTIFS(Table37[ProductID],Table8[[#This Row],[ProductID]],Table37[Reputation Test],Table8[[#This Row],[REPUTASI]],Table37[Price],"&lt;"&amp;Table8[[#This Row],[UnitPrice]])</f>
        <v>1</v>
      </c>
      <c r="L1844" s="80" t="str">
        <f>IF(Table8[[#This Row],[test]]&gt;0,"Ada vendor yang menjual produk dengan harga lebih murah","")</f>
        <v>Ada vendor yang menjual produk dengan harga lebih murah</v>
      </c>
    </row>
    <row r="1845" spans="1:12" x14ac:dyDescent="0.25">
      <c r="A1845" s="5">
        <v>1101</v>
      </c>
      <c r="B1845" s="5">
        <v>2485</v>
      </c>
      <c r="C1845" s="10">
        <v>44156</v>
      </c>
      <c r="D1845" s="5">
        <v>3</v>
      </c>
      <c r="E1845" s="5">
        <v>497</v>
      </c>
      <c r="F1845" s="40">
        <v>34.188000000000002</v>
      </c>
      <c r="G1845" s="40">
        <v>102.56399999999999</v>
      </c>
      <c r="H1845" t="str">
        <f>VLOOKUP(Table8[[#This Row],[Supplier]],Table37[[Vendor_ID]:[Reputation Test]],12,0)</f>
        <v>A</v>
      </c>
      <c r="I1845">
        <f>VLOOKUP(Table8[[#This Row],[PurchaseOrderID]],Purchase_Order!$A$2:$E$1228,5,0)</f>
        <v>1566</v>
      </c>
      <c r="K1845">
        <f>COUNTIFS(Table37[ProductID],Table8[[#This Row],[ProductID]],Table37[Reputation Test],Table8[[#This Row],[REPUTASI]],Table37[Price],"&lt;"&amp;Table8[[#This Row],[UnitPrice]])</f>
        <v>1</v>
      </c>
      <c r="L1845" s="80" t="str">
        <f>IF(Table8[[#This Row],[test]]&gt;0,"Ada vendor yang menjual produk dengan harga lebih murah","")</f>
        <v>Ada vendor yang menjual produk dengan harga lebih murah</v>
      </c>
    </row>
    <row r="1846" spans="1:12" x14ac:dyDescent="0.25">
      <c r="A1846" s="4">
        <v>1102</v>
      </c>
      <c r="B1846" s="4">
        <v>2486</v>
      </c>
      <c r="C1846" s="11">
        <v>44156</v>
      </c>
      <c r="D1846" s="4">
        <v>3</v>
      </c>
      <c r="E1846" s="4">
        <v>323</v>
      </c>
      <c r="F1846" s="41">
        <v>50.263500000000001</v>
      </c>
      <c r="G1846" s="41">
        <v>150.79050000000001</v>
      </c>
      <c r="H1846" t="str">
        <f>VLOOKUP(Table8[[#This Row],[Supplier]],Table37[[Vendor_ID]:[Reputation Test]],12,0)</f>
        <v>A</v>
      </c>
      <c r="I1846">
        <f>VLOOKUP(Table8[[#This Row],[PurchaseOrderID]],Purchase_Order!$A$2:$E$1228,5,0)</f>
        <v>1698</v>
      </c>
      <c r="K1846">
        <f>COUNTIFS(Table37[ProductID],Table8[[#This Row],[ProductID]],Table37[Reputation Test],Table8[[#This Row],[REPUTASI]],Table37[Price],"&lt;"&amp;Table8[[#This Row],[UnitPrice]])</f>
        <v>1</v>
      </c>
      <c r="L1846" s="80" t="str">
        <f>IF(Table8[[#This Row],[test]]&gt;0,"Ada vendor yang menjual produk dengan harga lebih murah","")</f>
        <v>Ada vendor yang menjual produk dengan harga lebih murah</v>
      </c>
    </row>
    <row r="1847" spans="1:12" x14ac:dyDescent="0.25">
      <c r="A1847" s="5">
        <v>1103</v>
      </c>
      <c r="B1847" s="5">
        <v>2487</v>
      </c>
      <c r="C1847" s="10">
        <v>44156</v>
      </c>
      <c r="D1847" s="5">
        <v>550</v>
      </c>
      <c r="E1847" s="5">
        <v>523</v>
      </c>
      <c r="F1847" s="40">
        <v>10.731</v>
      </c>
      <c r="G1847" s="40">
        <v>5902.05</v>
      </c>
      <c r="H1847" t="str">
        <f>VLOOKUP(Table8[[#This Row],[Supplier]],Table37[[Vendor_ID]:[Reputation Test]],12,0)</f>
        <v>F</v>
      </c>
      <c r="I1847">
        <f>VLOOKUP(Table8[[#This Row],[PurchaseOrderID]],Purchase_Order!$A$2:$E$1228,5,0)</f>
        <v>1560</v>
      </c>
      <c r="K1847">
        <f>COUNTIFS(Table37[ProductID],Table8[[#This Row],[ProductID]],Table37[Reputation Test],Table8[[#This Row],[REPUTASI]],Table37[Price],"&lt;"&amp;Table8[[#This Row],[UnitPrice]])</f>
        <v>1</v>
      </c>
      <c r="L1847" s="80" t="str">
        <f>IF(Table8[[#This Row],[test]]&gt;0,"Ada vendor yang menjual produk dengan harga lebih murah","")</f>
        <v>Ada vendor yang menjual produk dengan harga lebih murah</v>
      </c>
    </row>
    <row r="1848" spans="1:12" x14ac:dyDescent="0.25">
      <c r="A1848" s="4">
        <v>1103</v>
      </c>
      <c r="B1848" s="4">
        <v>2488</v>
      </c>
      <c r="C1848" s="11">
        <v>44156</v>
      </c>
      <c r="D1848" s="4">
        <v>550</v>
      </c>
      <c r="E1848" s="4">
        <v>524</v>
      </c>
      <c r="F1848" s="41">
        <v>14.1225</v>
      </c>
      <c r="G1848" s="41">
        <v>7767.375</v>
      </c>
      <c r="H1848" t="str">
        <f>VLOOKUP(Table8[[#This Row],[Supplier]],Table37[[Vendor_ID]:[Reputation Test]],12,0)</f>
        <v>F</v>
      </c>
      <c r="I1848">
        <f>VLOOKUP(Table8[[#This Row],[PurchaseOrderID]],Purchase_Order!$A$2:$E$1228,5,0)</f>
        <v>1560</v>
      </c>
      <c r="K1848">
        <f>COUNTIFS(Table37[ProductID],Table8[[#This Row],[ProductID]],Table37[Reputation Test],Table8[[#This Row],[REPUTASI]],Table37[Price],"&lt;"&amp;Table8[[#This Row],[UnitPrice]])</f>
        <v>2</v>
      </c>
      <c r="L1848" s="80" t="str">
        <f>IF(Table8[[#This Row],[test]]&gt;0,"Ada vendor yang menjual produk dengan harga lebih murah","")</f>
        <v>Ada vendor yang menjual produk dengan harga lebih murah</v>
      </c>
    </row>
    <row r="1849" spans="1:12" x14ac:dyDescent="0.25">
      <c r="A1849" s="5">
        <v>1104</v>
      </c>
      <c r="B1849" s="5">
        <v>2489</v>
      </c>
      <c r="C1849" s="10">
        <v>44156</v>
      </c>
      <c r="D1849" s="5">
        <v>60</v>
      </c>
      <c r="E1849" s="5">
        <v>492</v>
      </c>
      <c r="F1849" s="40">
        <v>50.263500000000001</v>
      </c>
      <c r="G1849" s="40">
        <v>3015.81</v>
      </c>
      <c r="H1849" t="str">
        <f>VLOOKUP(Table8[[#This Row],[Supplier]],Table37[[Vendor_ID]:[Reputation Test]],12,0)</f>
        <v>F</v>
      </c>
      <c r="I1849">
        <f>VLOOKUP(Table8[[#This Row],[PurchaseOrderID]],Purchase_Order!$A$2:$E$1228,5,0)</f>
        <v>1692</v>
      </c>
      <c r="K1849">
        <f>COUNTIFS(Table37[ProductID],Table8[[#This Row],[ProductID]],Table37[Reputation Test],Table8[[#This Row],[REPUTASI]],Table37[Price],"&lt;"&amp;Table8[[#This Row],[UnitPrice]])</f>
        <v>2</v>
      </c>
      <c r="L1849" s="80" t="str">
        <f>IF(Table8[[#This Row],[test]]&gt;0,"Ada vendor yang menjual produk dengan harga lebih murah","")</f>
        <v>Ada vendor yang menjual produk dengan harga lebih murah</v>
      </c>
    </row>
    <row r="1850" spans="1:12" x14ac:dyDescent="0.25">
      <c r="A1850" s="4">
        <v>1104</v>
      </c>
      <c r="B1850" s="4">
        <v>2490</v>
      </c>
      <c r="C1850" s="11">
        <v>44156</v>
      </c>
      <c r="D1850" s="4">
        <v>60</v>
      </c>
      <c r="E1850" s="4">
        <v>493</v>
      </c>
      <c r="F1850" s="41">
        <v>57.151499999999999</v>
      </c>
      <c r="G1850" s="41">
        <v>3429.09</v>
      </c>
      <c r="H1850" t="str">
        <f>VLOOKUP(Table8[[#This Row],[Supplier]],Table37[[Vendor_ID]:[Reputation Test]],12,0)</f>
        <v>F</v>
      </c>
      <c r="I1850">
        <f>VLOOKUP(Table8[[#This Row],[PurchaseOrderID]],Purchase_Order!$A$2:$E$1228,5,0)</f>
        <v>1692</v>
      </c>
      <c r="K1850">
        <f>COUNTIFS(Table37[ProductID],Table8[[#This Row],[ProductID]],Table37[Reputation Test],Table8[[#This Row],[REPUTASI]],Table37[Price],"&lt;"&amp;Table8[[#This Row],[UnitPrice]])</f>
        <v>2</v>
      </c>
      <c r="L1850" s="80" t="str">
        <f>IF(Table8[[#This Row],[test]]&gt;0,"Ada vendor yang menjual produk dengan harga lebih murah","")</f>
        <v>Ada vendor yang menjual produk dengan harga lebih murah</v>
      </c>
    </row>
    <row r="1851" spans="1:12" x14ac:dyDescent="0.25">
      <c r="A1851" s="5">
        <v>1105</v>
      </c>
      <c r="B1851" s="5">
        <v>2491</v>
      </c>
      <c r="C1851" s="10">
        <v>44156</v>
      </c>
      <c r="D1851" s="5">
        <v>550</v>
      </c>
      <c r="E1851" s="5">
        <v>914</v>
      </c>
      <c r="F1851" s="40">
        <v>21.0945</v>
      </c>
      <c r="G1851" s="40">
        <v>11601.975</v>
      </c>
      <c r="H1851" t="str">
        <f>VLOOKUP(Table8[[#This Row],[Supplier]],Table37[[Vendor_ID]:[Reputation Test]],12,0)</f>
        <v>F</v>
      </c>
      <c r="I1851">
        <f>VLOOKUP(Table8[[#This Row],[PurchaseOrderID]],Purchase_Order!$A$2:$E$1228,5,0)</f>
        <v>1696</v>
      </c>
      <c r="K1851">
        <f>COUNTIFS(Table37[ProductID],Table8[[#This Row],[ProductID]],Table37[Reputation Test],Table8[[#This Row],[REPUTASI]],Table37[Price],"&lt;"&amp;Table8[[#This Row],[UnitPrice]])</f>
        <v>2</v>
      </c>
      <c r="L1851" s="80" t="str">
        <f>IF(Table8[[#This Row],[test]]&gt;0,"Ada vendor yang menjual produk dengan harga lebih murah","")</f>
        <v>Ada vendor yang menjual produk dengan harga lebih murah</v>
      </c>
    </row>
    <row r="1852" spans="1:12" x14ac:dyDescent="0.25">
      <c r="A1852" s="4">
        <v>1105</v>
      </c>
      <c r="B1852" s="4">
        <v>2492</v>
      </c>
      <c r="C1852" s="11">
        <v>44156</v>
      </c>
      <c r="D1852" s="4">
        <v>550</v>
      </c>
      <c r="E1852" s="4">
        <v>915</v>
      </c>
      <c r="F1852" s="41">
        <v>30.439499999999999</v>
      </c>
      <c r="G1852" s="41">
        <v>16741.724999999999</v>
      </c>
      <c r="H1852" t="str">
        <f>VLOOKUP(Table8[[#This Row],[Supplier]],Table37[[Vendor_ID]:[Reputation Test]],12,0)</f>
        <v>F</v>
      </c>
      <c r="I1852">
        <f>VLOOKUP(Table8[[#This Row],[PurchaseOrderID]],Purchase_Order!$A$2:$E$1228,5,0)</f>
        <v>1696</v>
      </c>
      <c r="K1852">
        <f>COUNTIFS(Table37[ProductID],Table8[[#This Row],[ProductID]],Table37[Reputation Test],Table8[[#This Row],[REPUTASI]],Table37[Price],"&lt;"&amp;Table8[[#This Row],[UnitPrice]])</f>
        <v>2</v>
      </c>
      <c r="L1852" s="80" t="str">
        <f>IF(Table8[[#This Row],[test]]&gt;0,"Ada vendor yang menjual produk dengan harga lebih murah","")</f>
        <v>Ada vendor yang menjual produk dengan harga lebih murah</v>
      </c>
    </row>
    <row r="1853" spans="1:12" x14ac:dyDescent="0.25">
      <c r="A1853" s="5">
        <v>1105</v>
      </c>
      <c r="B1853" s="5">
        <v>2493</v>
      </c>
      <c r="C1853" s="10">
        <v>44156</v>
      </c>
      <c r="D1853" s="5">
        <v>550</v>
      </c>
      <c r="E1853" s="5">
        <v>916</v>
      </c>
      <c r="F1853" s="40">
        <v>40.939500000000002</v>
      </c>
      <c r="G1853" s="40">
        <v>22516.724999999999</v>
      </c>
      <c r="H1853" t="str">
        <f>VLOOKUP(Table8[[#This Row],[Supplier]],Table37[[Vendor_ID]:[Reputation Test]],12,0)</f>
        <v>F</v>
      </c>
      <c r="I1853">
        <f>VLOOKUP(Table8[[#This Row],[PurchaseOrderID]],Purchase_Order!$A$2:$E$1228,5,0)</f>
        <v>1696</v>
      </c>
      <c r="K1853">
        <f>COUNTIFS(Table37[ProductID],Table8[[#This Row],[ProductID]],Table37[Reputation Test],Table8[[#This Row],[REPUTASI]],Table37[Price],"&lt;"&amp;Table8[[#This Row],[UnitPrice]])</f>
        <v>2</v>
      </c>
      <c r="L1853" s="80" t="str">
        <f>IF(Table8[[#This Row],[test]]&gt;0,"Ada vendor yang menjual produk dengan harga lebih murah","")</f>
        <v>Ada vendor yang menjual produk dengan harga lebih murah</v>
      </c>
    </row>
    <row r="1854" spans="1:12" x14ac:dyDescent="0.25">
      <c r="A1854" s="4">
        <v>1106</v>
      </c>
      <c r="B1854" s="4">
        <v>2494</v>
      </c>
      <c r="C1854" s="11">
        <v>44156</v>
      </c>
      <c r="D1854" s="4">
        <v>60</v>
      </c>
      <c r="E1854" s="4">
        <v>506</v>
      </c>
      <c r="F1854" s="41">
        <v>9.1980000000000004</v>
      </c>
      <c r="G1854" s="41">
        <v>551.88</v>
      </c>
      <c r="H1854" t="str">
        <f>VLOOKUP(Table8[[#This Row],[Supplier]],Table37[[Vendor_ID]:[Reputation Test]],12,0)</f>
        <v>F</v>
      </c>
      <c r="I1854">
        <f>VLOOKUP(Table8[[#This Row],[PurchaseOrderID]],Purchase_Order!$A$2:$E$1228,5,0)</f>
        <v>1504</v>
      </c>
      <c r="K1854">
        <f>COUNTIFS(Table37[ProductID],Table8[[#This Row],[ProductID]],Table37[Reputation Test],Table8[[#This Row],[REPUTASI]],Table37[Price],"&lt;"&amp;Table8[[#This Row],[UnitPrice]])</f>
        <v>1</v>
      </c>
      <c r="L1854" s="80" t="str">
        <f>IF(Table8[[#This Row],[test]]&gt;0,"Ada vendor yang menjual produk dengan harga lebih murah","")</f>
        <v>Ada vendor yang menjual produk dengan harga lebih murah</v>
      </c>
    </row>
    <row r="1855" spans="1:12" x14ac:dyDescent="0.25">
      <c r="A1855" s="5">
        <v>1107</v>
      </c>
      <c r="B1855" s="5">
        <v>2495</v>
      </c>
      <c r="C1855" s="10">
        <v>44156</v>
      </c>
      <c r="D1855" s="5">
        <v>550</v>
      </c>
      <c r="E1855" s="5">
        <v>351</v>
      </c>
      <c r="F1855" s="40">
        <v>5.7750000000000004</v>
      </c>
      <c r="G1855" s="40">
        <v>3176.25</v>
      </c>
      <c r="H1855" t="str">
        <f>VLOOKUP(Table8[[#This Row],[Supplier]],Table37[[Vendor_ID]:[Reputation Test]],12,0)</f>
        <v>F</v>
      </c>
      <c r="I1855">
        <f>VLOOKUP(Table8[[#This Row],[PurchaseOrderID]],Purchase_Order!$A$2:$E$1228,5,0)</f>
        <v>1544</v>
      </c>
      <c r="K1855">
        <f>COUNTIFS(Table37[ProductID],Table8[[#This Row],[ProductID]],Table37[Reputation Test],Table8[[#This Row],[REPUTASI]],Table37[Price],"&lt;"&amp;Table8[[#This Row],[UnitPrice]])</f>
        <v>1</v>
      </c>
      <c r="L1855" s="80" t="str">
        <f>IF(Table8[[#This Row],[test]]&gt;0,"Ada vendor yang menjual produk dengan harga lebih murah","")</f>
        <v>Ada vendor yang menjual produk dengan harga lebih murah</v>
      </c>
    </row>
    <row r="1856" spans="1:12" x14ac:dyDescent="0.25">
      <c r="A1856" s="4">
        <v>1107</v>
      </c>
      <c r="B1856" s="4">
        <v>2496</v>
      </c>
      <c r="C1856" s="11">
        <v>44156</v>
      </c>
      <c r="D1856" s="4">
        <v>550</v>
      </c>
      <c r="E1856" s="4">
        <v>352</v>
      </c>
      <c r="F1856" s="41">
        <v>1.155</v>
      </c>
      <c r="G1856" s="41">
        <v>635.25</v>
      </c>
      <c r="H1856" t="str">
        <f>VLOOKUP(Table8[[#This Row],[Supplier]],Table37[[Vendor_ID]:[Reputation Test]],12,0)</f>
        <v>F</v>
      </c>
      <c r="I1856">
        <f>VLOOKUP(Table8[[#This Row],[PurchaseOrderID]],Purchase_Order!$A$2:$E$1228,5,0)</f>
        <v>1544</v>
      </c>
      <c r="K1856">
        <f>COUNTIFS(Table37[ProductID],Table8[[#This Row],[ProductID]],Table37[Reputation Test],Table8[[#This Row],[REPUTASI]],Table37[Price],"&lt;"&amp;Table8[[#This Row],[UnitPrice]])</f>
        <v>1</v>
      </c>
      <c r="L1856" s="80" t="str">
        <f>IF(Table8[[#This Row],[test]]&gt;0,"Ada vendor yang menjual produk dengan harga lebih murah","")</f>
        <v>Ada vendor yang menjual produk dengan harga lebih murah</v>
      </c>
    </row>
    <row r="1857" spans="1:12" x14ac:dyDescent="0.25">
      <c r="A1857" s="5">
        <v>1107</v>
      </c>
      <c r="B1857" s="5">
        <v>2497</v>
      </c>
      <c r="C1857" s="10">
        <v>44156</v>
      </c>
      <c r="D1857" s="5">
        <v>550</v>
      </c>
      <c r="E1857" s="5">
        <v>679</v>
      </c>
      <c r="F1857" s="40">
        <v>5.7750000000000004</v>
      </c>
      <c r="G1857" s="40">
        <v>3176.25</v>
      </c>
      <c r="H1857" t="str">
        <f>VLOOKUP(Table8[[#This Row],[Supplier]],Table37[[Vendor_ID]:[Reputation Test]],12,0)</f>
        <v>F</v>
      </c>
      <c r="I1857">
        <f>VLOOKUP(Table8[[#This Row],[PurchaseOrderID]],Purchase_Order!$A$2:$E$1228,5,0)</f>
        <v>1544</v>
      </c>
      <c r="K1857">
        <f>COUNTIFS(Table37[ProductID],Table8[[#This Row],[ProductID]],Table37[Reputation Test],Table8[[#This Row],[REPUTASI]],Table37[Price],"&lt;"&amp;Table8[[#This Row],[UnitPrice]])</f>
        <v>1</v>
      </c>
      <c r="L1857" s="80" t="str">
        <f>IF(Table8[[#This Row],[test]]&gt;0,"Ada vendor yang menjual produk dengan harga lebih murah","")</f>
        <v>Ada vendor yang menjual produk dengan harga lebih murah</v>
      </c>
    </row>
    <row r="1858" spans="1:12" x14ac:dyDescent="0.25">
      <c r="A1858" s="4">
        <v>1108</v>
      </c>
      <c r="B1858" s="4">
        <v>2498</v>
      </c>
      <c r="C1858" s="11">
        <v>44156</v>
      </c>
      <c r="D1858" s="4">
        <v>550</v>
      </c>
      <c r="E1858" s="4">
        <v>507</v>
      </c>
      <c r="F1858" s="41">
        <v>23.393999999999998</v>
      </c>
      <c r="G1858" s="41">
        <v>12866.7</v>
      </c>
      <c r="H1858" t="str">
        <f>VLOOKUP(Table8[[#This Row],[Supplier]],Table37[[Vendor_ID]:[Reputation Test]],12,0)</f>
        <v>B</v>
      </c>
      <c r="I1858">
        <f>VLOOKUP(Table8[[#This Row],[PurchaseOrderID]],Purchase_Order!$A$2:$E$1228,5,0)</f>
        <v>1530</v>
      </c>
      <c r="K1858">
        <f>COUNTIFS(Table37[ProductID],Table8[[#This Row],[ProductID]],Table37[Reputation Test],Table8[[#This Row],[REPUTASI]],Table37[Price],"&lt;"&amp;Table8[[#This Row],[UnitPrice]])</f>
        <v>1</v>
      </c>
      <c r="L1858" s="80" t="str">
        <f>IF(Table8[[#This Row],[test]]&gt;0,"Ada vendor yang menjual produk dengan harga lebih murah","")</f>
        <v>Ada vendor yang menjual produk dengan harga lebih murah</v>
      </c>
    </row>
    <row r="1859" spans="1:12" x14ac:dyDescent="0.25">
      <c r="A1859" s="5">
        <v>1108</v>
      </c>
      <c r="B1859" s="5">
        <v>2499</v>
      </c>
      <c r="C1859" s="10">
        <v>44156</v>
      </c>
      <c r="D1859" s="5">
        <v>550</v>
      </c>
      <c r="E1859" s="5">
        <v>508</v>
      </c>
      <c r="F1859" s="40">
        <v>27.6465</v>
      </c>
      <c r="G1859" s="40">
        <v>15205.575000000001</v>
      </c>
      <c r="H1859" t="str">
        <f>VLOOKUP(Table8[[#This Row],[Supplier]],Table37[[Vendor_ID]:[Reputation Test]],12,0)</f>
        <v>B</v>
      </c>
      <c r="I1859">
        <f>VLOOKUP(Table8[[#This Row],[PurchaseOrderID]],Purchase_Order!$A$2:$E$1228,5,0)</f>
        <v>1530</v>
      </c>
      <c r="K1859">
        <f>COUNTIFS(Table37[ProductID],Table8[[#This Row],[ProductID]],Table37[Reputation Test],Table8[[#This Row],[REPUTASI]],Table37[Price],"&lt;"&amp;Table8[[#This Row],[UnitPrice]])</f>
        <v>1</v>
      </c>
      <c r="L1859" s="80" t="str">
        <f>IF(Table8[[#This Row],[test]]&gt;0,"Ada vendor yang menjual produk dengan harga lebih murah","")</f>
        <v>Ada vendor yang menjual produk dengan harga lebih murah</v>
      </c>
    </row>
    <row r="1860" spans="1:12" x14ac:dyDescent="0.25">
      <c r="A1860" s="4">
        <v>1109</v>
      </c>
      <c r="B1860" s="4">
        <v>2500</v>
      </c>
      <c r="C1860" s="11">
        <v>44156</v>
      </c>
      <c r="D1860" s="4">
        <v>550</v>
      </c>
      <c r="E1860" s="4">
        <v>355</v>
      </c>
      <c r="F1860" s="41">
        <v>1.365</v>
      </c>
      <c r="G1860" s="41">
        <v>750.75</v>
      </c>
      <c r="H1860" t="str">
        <f>VLOOKUP(Table8[[#This Row],[Supplier]],Table37[[Vendor_ID]:[Reputation Test]],12,0)</f>
        <v>B</v>
      </c>
      <c r="I1860">
        <f>VLOOKUP(Table8[[#This Row],[PurchaseOrderID]],Purchase_Order!$A$2:$E$1228,5,0)</f>
        <v>1508</v>
      </c>
      <c r="K1860">
        <f>COUNTIFS(Table37[ProductID],Table8[[#This Row],[ProductID]],Table37[Reputation Test],Table8[[#This Row],[REPUTASI]],Table37[Price],"&lt;"&amp;Table8[[#This Row],[UnitPrice]])</f>
        <v>1</v>
      </c>
      <c r="L1860" s="80" t="str">
        <f>IF(Table8[[#This Row],[test]]&gt;0,"Ada vendor yang menjual produk dengan harga lebih murah","")</f>
        <v>Ada vendor yang menjual produk dengan harga lebih murah</v>
      </c>
    </row>
    <row r="1861" spans="1:12" x14ac:dyDescent="0.25">
      <c r="A1861" s="5">
        <v>1109</v>
      </c>
      <c r="B1861" s="5">
        <v>2501</v>
      </c>
      <c r="C1861" s="10">
        <v>44156</v>
      </c>
      <c r="D1861" s="5">
        <v>550</v>
      </c>
      <c r="E1861" s="5">
        <v>940</v>
      </c>
      <c r="F1861" s="40">
        <v>62.9895</v>
      </c>
      <c r="G1861" s="40">
        <v>34644.224999999999</v>
      </c>
      <c r="H1861" t="str">
        <f>VLOOKUP(Table8[[#This Row],[Supplier]],Table37[[Vendor_ID]:[Reputation Test]],12,0)</f>
        <v>B</v>
      </c>
      <c r="I1861">
        <f>VLOOKUP(Table8[[#This Row],[PurchaseOrderID]],Purchase_Order!$A$2:$E$1228,5,0)</f>
        <v>1508</v>
      </c>
      <c r="K1861">
        <f>COUNTIFS(Table37[ProductID],Table8[[#This Row],[ProductID]],Table37[Reputation Test],Table8[[#This Row],[REPUTASI]],Table37[Price],"&lt;"&amp;Table8[[#This Row],[UnitPrice]])</f>
        <v>1</v>
      </c>
      <c r="L1861" s="80" t="str">
        <f>IF(Table8[[#This Row],[test]]&gt;0,"Ada vendor yang menjual produk dengan harga lebih murah","")</f>
        <v>Ada vendor yang menjual produk dengan harga lebih murah</v>
      </c>
    </row>
    <row r="1862" spans="1:12" x14ac:dyDescent="0.25">
      <c r="A1862" s="4">
        <v>1109</v>
      </c>
      <c r="B1862" s="4">
        <v>2502</v>
      </c>
      <c r="C1862" s="11">
        <v>44156</v>
      </c>
      <c r="D1862" s="4">
        <v>550</v>
      </c>
      <c r="E1862" s="4">
        <v>535</v>
      </c>
      <c r="F1862" s="41">
        <v>3.4860000000000002</v>
      </c>
      <c r="G1862" s="41">
        <v>1917.3</v>
      </c>
      <c r="H1862" t="str">
        <f>VLOOKUP(Table8[[#This Row],[Supplier]],Table37[[Vendor_ID]:[Reputation Test]],12,0)</f>
        <v>B</v>
      </c>
      <c r="I1862">
        <f>VLOOKUP(Table8[[#This Row],[PurchaseOrderID]],Purchase_Order!$A$2:$E$1228,5,0)</f>
        <v>1508</v>
      </c>
      <c r="K1862">
        <f>COUNTIFS(Table37[ProductID],Table8[[#This Row],[ProductID]],Table37[Reputation Test],Table8[[#This Row],[REPUTASI]],Table37[Price],"&lt;"&amp;Table8[[#This Row],[UnitPrice]])</f>
        <v>1</v>
      </c>
      <c r="L1862" s="80" t="str">
        <f>IF(Table8[[#This Row],[test]]&gt;0,"Ada vendor yang menjual produk dengan harga lebih murah","")</f>
        <v>Ada vendor yang menjual produk dengan harga lebih murah</v>
      </c>
    </row>
    <row r="1863" spans="1:12" x14ac:dyDescent="0.25">
      <c r="A1863" s="5">
        <v>1110</v>
      </c>
      <c r="B1863" s="5">
        <v>2503</v>
      </c>
      <c r="C1863" s="10">
        <v>44156</v>
      </c>
      <c r="D1863" s="5">
        <v>550</v>
      </c>
      <c r="E1863" s="5">
        <v>351</v>
      </c>
      <c r="F1863" s="40">
        <v>6.1950000000000003</v>
      </c>
      <c r="G1863" s="40">
        <v>3407.25</v>
      </c>
      <c r="H1863" t="str">
        <f>VLOOKUP(Table8[[#This Row],[Supplier]],Table37[[Vendor_ID]:[Reputation Test]],12,0)</f>
        <v>F</v>
      </c>
      <c r="I1863">
        <f>VLOOKUP(Table8[[#This Row],[PurchaseOrderID]],Purchase_Order!$A$2:$E$1228,5,0)</f>
        <v>1694</v>
      </c>
      <c r="K1863">
        <f>COUNTIFS(Table37[ProductID],Table8[[#This Row],[ProductID]],Table37[Reputation Test],Table8[[#This Row],[REPUTASI]],Table37[Price],"&lt;"&amp;Table8[[#This Row],[UnitPrice]])</f>
        <v>2</v>
      </c>
      <c r="L1863" s="80" t="str">
        <f>IF(Table8[[#This Row],[test]]&gt;0,"Ada vendor yang menjual produk dengan harga lebih murah","")</f>
        <v>Ada vendor yang menjual produk dengan harga lebih murah</v>
      </c>
    </row>
    <row r="1864" spans="1:12" x14ac:dyDescent="0.25">
      <c r="A1864" s="4">
        <v>1110</v>
      </c>
      <c r="B1864" s="4">
        <v>2504</v>
      </c>
      <c r="C1864" s="11">
        <v>44156</v>
      </c>
      <c r="D1864" s="4">
        <v>550</v>
      </c>
      <c r="E1864" s="4">
        <v>352</v>
      </c>
      <c r="F1864" s="41">
        <v>1.47</v>
      </c>
      <c r="G1864" s="41">
        <v>808.5</v>
      </c>
      <c r="H1864" t="str">
        <f>VLOOKUP(Table8[[#This Row],[Supplier]],Table37[[Vendor_ID]:[Reputation Test]],12,0)</f>
        <v>F</v>
      </c>
      <c r="I1864">
        <f>VLOOKUP(Table8[[#This Row],[PurchaseOrderID]],Purchase_Order!$A$2:$E$1228,5,0)</f>
        <v>1694</v>
      </c>
      <c r="K1864">
        <f>COUNTIFS(Table37[ProductID],Table8[[#This Row],[ProductID]],Table37[Reputation Test],Table8[[#This Row],[REPUTASI]],Table37[Price],"&lt;"&amp;Table8[[#This Row],[UnitPrice]])</f>
        <v>2</v>
      </c>
      <c r="L1864" s="80" t="str">
        <f>IF(Table8[[#This Row],[test]]&gt;0,"Ada vendor yang menjual produk dengan harga lebih murah","")</f>
        <v>Ada vendor yang menjual produk dengan harga lebih murah</v>
      </c>
    </row>
    <row r="1865" spans="1:12" x14ac:dyDescent="0.25">
      <c r="A1865" s="5">
        <v>1110</v>
      </c>
      <c r="B1865" s="5">
        <v>2505</v>
      </c>
      <c r="C1865" s="10">
        <v>44156</v>
      </c>
      <c r="D1865" s="5">
        <v>550</v>
      </c>
      <c r="E1865" s="5">
        <v>679</v>
      </c>
      <c r="F1865" s="40">
        <v>6.1950000000000003</v>
      </c>
      <c r="G1865" s="40">
        <v>3407.25</v>
      </c>
      <c r="H1865" t="str">
        <f>VLOOKUP(Table8[[#This Row],[Supplier]],Table37[[Vendor_ID]:[Reputation Test]],12,0)</f>
        <v>F</v>
      </c>
      <c r="I1865">
        <f>VLOOKUP(Table8[[#This Row],[PurchaseOrderID]],Purchase_Order!$A$2:$E$1228,5,0)</f>
        <v>1694</v>
      </c>
      <c r="K1865">
        <f>COUNTIFS(Table37[ProductID],Table8[[#This Row],[ProductID]],Table37[Reputation Test],Table8[[#This Row],[REPUTASI]],Table37[Price],"&lt;"&amp;Table8[[#This Row],[UnitPrice]])</f>
        <v>2</v>
      </c>
      <c r="L1865" s="80" t="str">
        <f>IF(Table8[[#This Row],[test]]&gt;0,"Ada vendor yang menjual produk dengan harga lebih murah","")</f>
        <v>Ada vendor yang menjual produk dengan harga lebih murah</v>
      </c>
    </row>
    <row r="1866" spans="1:12" x14ac:dyDescent="0.25">
      <c r="A1866" s="4">
        <v>1111</v>
      </c>
      <c r="B1866" s="4">
        <v>2506</v>
      </c>
      <c r="C1866" s="11">
        <v>44156</v>
      </c>
      <c r="D1866" s="4">
        <v>550</v>
      </c>
      <c r="E1866" s="4">
        <v>507</v>
      </c>
      <c r="F1866" s="41">
        <v>22.165500000000002</v>
      </c>
      <c r="G1866" s="41">
        <v>12191.025</v>
      </c>
      <c r="H1866" t="str">
        <f>VLOOKUP(Table8[[#This Row],[Supplier]],Table37[[Vendor_ID]:[Reputation Test]],12,0)</f>
        <v>F</v>
      </c>
      <c r="I1866">
        <f>VLOOKUP(Table8[[#This Row],[PurchaseOrderID]],Purchase_Order!$A$2:$E$1228,5,0)</f>
        <v>1624</v>
      </c>
      <c r="K1866">
        <f>COUNTIFS(Table37[ProductID],Table8[[#This Row],[ProductID]],Table37[Reputation Test],Table8[[#This Row],[REPUTASI]],Table37[Price],"&lt;"&amp;Table8[[#This Row],[UnitPrice]])</f>
        <v>1</v>
      </c>
      <c r="L1866" s="80" t="str">
        <f>IF(Table8[[#This Row],[test]]&gt;0,"Ada vendor yang menjual produk dengan harga lebih murah","")</f>
        <v>Ada vendor yang menjual produk dengan harga lebih murah</v>
      </c>
    </row>
    <row r="1867" spans="1:12" x14ac:dyDescent="0.25">
      <c r="A1867" s="5">
        <v>1111</v>
      </c>
      <c r="B1867" s="5">
        <v>2507</v>
      </c>
      <c r="C1867" s="10">
        <v>44156</v>
      </c>
      <c r="D1867" s="5">
        <v>550</v>
      </c>
      <c r="E1867" s="5">
        <v>508</v>
      </c>
      <c r="F1867" s="40">
        <v>29.284500000000001</v>
      </c>
      <c r="G1867" s="40">
        <v>16106.475</v>
      </c>
      <c r="H1867" t="str">
        <f>VLOOKUP(Table8[[#This Row],[Supplier]],Table37[[Vendor_ID]:[Reputation Test]],12,0)</f>
        <v>F</v>
      </c>
      <c r="I1867">
        <f>VLOOKUP(Table8[[#This Row],[PurchaseOrderID]],Purchase_Order!$A$2:$E$1228,5,0)</f>
        <v>1624</v>
      </c>
      <c r="K1867">
        <f>COUNTIFS(Table37[ProductID],Table8[[#This Row],[ProductID]],Table37[Reputation Test],Table8[[#This Row],[REPUTASI]],Table37[Price],"&lt;"&amp;Table8[[#This Row],[UnitPrice]])</f>
        <v>1</v>
      </c>
      <c r="L1867" s="80" t="str">
        <f>IF(Table8[[#This Row],[test]]&gt;0,"Ada vendor yang menjual produk dengan harga lebih murah","")</f>
        <v>Ada vendor yang menjual produk dengan harga lebih murah</v>
      </c>
    </row>
    <row r="1868" spans="1:12" x14ac:dyDescent="0.25">
      <c r="A1868" s="4">
        <v>1112</v>
      </c>
      <c r="B1868" s="4">
        <v>2508</v>
      </c>
      <c r="C1868" s="11">
        <v>44156</v>
      </c>
      <c r="D1868" s="4">
        <v>3</v>
      </c>
      <c r="E1868" s="4">
        <v>491</v>
      </c>
      <c r="F1868" s="41">
        <v>19.9815</v>
      </c>
      <c r="G1868" s="41">
        <v>59.944499999999998</v>
      </c>
      <c r="H1868" t="str">
        <f>VLOOKUP(Table8[[#This Row],[Supplier]],Table37[[Vendor_ID]:[Reputation Test]],12,0)</f>
        <v>A</v>
      </c>
      <c r="I1868">
        <f>VLOOKUP(Table8[[#This Row],[PurchaseOrderID]],Purchase_Order!$A$2:$E$1228,5,0)</f>
        <v>1548</v>
      </c>
      <c r="K1868">
        <f>COUNTIFS(Table37[ProductID],Table8[[#This Row],[ProductID]],Table37[Reputation Test],Table8[[#This Row],[REPUTASI]],Table37[Price],"&lt;"&amp;Table8[[#This Row],[UnitPrice]])</f>
        <v>2</v>
      </c>
      <c r="L1868" s="80" t="str">
        <f>IF(Table8[[#This Row],[test]]&gt;0,"Ada vendor yang menjual produk dengan harga lebih murah","")</f>
        <v>Ada vendor yang menjual produk dengan harga lebih murah</v>
      </c>
    </row>
    <row r="1869" spans="1:12" x14ac:dyDescent="0.25">
      <c r="A1869" s="5">
        <v>1113</v>
      </c>
      <c r="B1869" s="5">
        <v>2509</v>
      </c>
      <c r="C1869" s="10">
        <v>44156</v>
      </c>
      <c r="D1869" s="5">
        <v>3</v>
      </c>
      <c r="E1869" s="5">
        <v>346</v>
      </c>
      <c r="F1869" s="40">
        <v>41.244</v>
      </c>
      <c r="G1869" s="40">
        <v>123.732</v>
      </c>
      <c r="H1869" t="str">
        <f>VLOOKUP(Table8[[#This Row],[Supplier]],Table37[[Vendor_ID]:[Reputation Test]],12,0)</f>
        <v>A</v>
      </c>
      <c r="I1869">
        <f>VLOOKUP(Table8[[#This Row],[PurchaseOrderID]],Purchase_Order!$A$2:$E$1228,5,0)</f>
        <v>1598</v>
      </c>
      <c r="K1869">
        <f>COUNTIFS(Table37[ProductID],Table8[[#This Row],[ProductID]],Table37[Reputation Test],Table8[[#This Row],[REPUTASI]],Table37[Price],"&lt;"&amp;Table8[[#This Row],[UnitPrice]])</f>
        <v>1</v>
      </c>
      <c r="L1869" s="80" t="str">
        <f>IF(Table8[[#This Row],[test]]&gt;0,"Ada vendor yang menjual produk dengan harga lebih murah","")</f>
        <v>Ada vendor yang menjual produk dengan harga lebih murah</v>
      </c>
    </row>
    <row r="1870" spans="1:12" x14ac:dyDescent="0.25">
      <c r="A1870" s="4">
        <v>1113</v>
      </c>
      <c r="B1870" s="4">
        <v>2510</v>
      </c>
      <c r="C1870" s="11">
        <v>44156</v>
      </c>
      <c r="D1870" s="4">
        <v>3</v>
      </c>
      <c r="E1870" s="4">
        <v>347</v>
      </c>
      <c r="F1870" s="41">
        <v>36.970500000000001</v>
      </c>
      <c r="G1870" s="41">
        <v>110.9115</v>
      </c>
      <c r="H1870" t="str">
        <f>VLOOKUP(Table8[[#This Row],[Supplier]],Table37[[Vendor_ID]:[Reputation Test]],12,0)</f>
        <v>A</v>
      </c>
      <c r="I1870">
        <f>VLOOKUP(Table8[[#This Row],[PurchaseOrderID]],Purchase_Order!$A$2:$E$1228,5,0)</f>
        <v>1598</v>
      </c>
      <c r="K1870">
        <f>COUNTIFS(Table37[ProductID],Table8[[#This Row],[ProductID]],Table37[Reputation Test],Table8[[#This Row],[REPUTASI]],Table37[Price],"&lt;"&amp;Table8[[#This Row],[UnitPrice]])</f>
        <v>1</v>
      </c>
      <c r="L1870" s="80" t="str">
        <f>IF(Table8[[#This Row],[test]]&gt;0,"Ada vendor yang menjual produk dengan harga lebih murah","")</f>
        <v>Ada vendor yang menjual produk dengan harga lebih murah</v>
      </c>
    </row>
    <row r="1871" spans="1:12" x14ac:dyDescent="0.25">
      <c r="A1871" s="5">
        <v>1113</v>
      </c>
      <c r="B1871" s="5">
        <v>2511</v>
      </c>
      <c r="C1871" s="10">
        <v>44156</v>
      </c>
      <c r="D1871" s="5">
        <v>3</v>
      </c>
      <c r="E1871" s="5">
        <v>348</v>
      </c>
      <c r="F1871" s="40">
        <v>34.8705</v>
      </c>
      <c r="G1871" s="40">
        <v>104.61150000000001</v>
      </c>
      <c r="H1871" t="str">
        <f>VLOOKUP(Table8[[#This Row],[Supplier]],Table37[[Vendor_ID]:[Reputation Test]],12,0)</f>
        <v>A</v>
      </c>
      <c r="I1871">
        <f>VLOOKUP(Table8[[#This Row],[PurchaseOrderID]],Purchase_Order!$A$2:$E$1228,5,0)</f>
        <v>1598</v>
      </c>
      <c r="K1871">
        <f>COUNTIFS(Table37[ProductID],Table8[[#This Row],[ProductID]],Table37[Reputation Test],Table8[[#This Row],[REPUTASI]],Table37[Price],"&lt;"&amp;Table8[[#This Row],[UnitPrice]])</f>
        <v>1</v>
      </c>
      <c r="L1871" s="80" t="str">
        <f>IF(Table8[[#This Row],[test]]&gt;0,"Ada vendor yang menjual produk dengan harga lebih murah","")</f>
        <v>Ada vendor yang menjual produk dengan harga lebih murah</v>
      </c>
    </row>
    <row r="1872" spans="1:12" x14ac:dyDescent="0.25">
      <c r="A1872" s="4">
        <v>1114</v>
      </c>
      <c r="B1872" s="4">
        <v>2512</v>
      </c>
      <c r="C1872" s="11">
        <v>44156</v>
      </c>
      <c r="D1872" s="4">
        <v>550</v>
      </c>
      <c r="E1872" s="4">
        <v>935</v>
      </c>
      <c r="F1872" s="41">
        <v>31.4895</v>
      </c>
      <c r="G1872" s="41">
        <v>17319.224999999999</v>
      </c>
      <c r="H1872" t="str">
        <f>VLOOKUP(Table8[[#This Row],[Supplier]],Table37[[Vendor_ID]:[Reputation Test]],12,0)</f>
        <v>F</v>
      </c>
      <c r="I1872">
        <f>VLOOKUP(Table8[[#This Row],[PurchaseOrderID]],Purchase_Order!$A$2:$E$1228,5,0)</f>
        <v>1658</v>
      </c>
      <c r="K1872">
        <f>COUNTIFS(Table37[ProductID],Table8[[#This Row],[ProductID]],Table37[Reputation Test],Table8[[#This Row],[REPUTASI]],Table37[Price],"&lt;"&amp;Table8[[#This Row],[UnitPrice]])</f>
        <v>2</v>
      </c>
      <c r="L1872" s="80" t="str">
        <f>IF(Table8[[#This Row],[test]]&gt;0,"Ada vendor yang menjual produk dengan harga lebih murah","")</f>
        <v>Ada vendor yang menjual produk dengan harga lebih murah</v>
      </c>
    </row>
    <row r="1873" spans="1:12" x14ac:dyDescent="0.25">
      <c r="A1873" s="5">
        <v>1114</v>
      </c>
      <c r="B1873" s="5">
        <v>2513</v>
      </c>
      <c r="C1873" s="10">
        <v>44156</v>
      </c>
      <c r="D1873" s="5">
        <v>550</v>
      </c>
      <c r="E1873" s="5">
        <v>936</v>
      </c>
      <c r="F1873" s="40">
        <v>48.289499999999997</v>
      </c>
      <c r="G1873" s="40">
        <v>26559.224999999999</v>
      </c>
      <c r="H1873" t="str">
        <f>VLOOKUP(Table8[[#This Row],[Supplier]],Table37[[Vendor_ID]:[Reputation Test]],12,0)</f>
        <v>F</v>
      </c>
      <c r="I1873">
        <f>VLOOKUP(Table8[[#This Row],[PurchaseOrderID]],Purchase_Order!$A$2:$E$1228,5,0)</f>
        <v>1658</v>
      </c>
      <c r="K1873">
        <f>COUNTIFS(Table37[ProductID],Table8[[#This Row],[ProductID]],Table37[Reputation Test],Table8[[#This Row],[REPUTASI]],Table37[Price],"&lt;"&amp;Table8[[#This Row],[UnitPrice]])</f>
        <v>2</v>
      </c>
      <c r="L1873" s="80" t="str">
        <f>IF(Table8[[#This Row],[test]]&gt;0,"Ada vendor yang menjual produk dengan harga lebih murah","")</f>
        <v>Ada vendor yang menjual produk dengan harga lebih murah</v>
      </c>
    </row>
    <row r="1874" spans="1:12" x14ac:dyDescent="0.25">
      <c r="A1874" s="4">
        <v>1115</v>
      </c>
      <c r="B1874" s="4">
        <v>2514</v>
      </c>
      <c r="C1874" s="11">
        <v>44156</v>
      </c>
      <c r="D1874" s="4">
        <v>3</v>
      </c>
      <c r="E1874" s="4">
        <v>379</v>
      </c>
      <c r="F1874" s="41">
        <v>36.970500000000001</v>
      </c>
      <c r="G1874" s="41">
        <v>110.9115</v>
      </c>
      <c r="H1874" t="str">
        <f>VLOOKUP(Table8[[#This Row],[Supplier]],Table37[[Vendor_ID]:[Reputation Test]],12,0)</f>
        <v>A</v>
      </c>
      <c r="I1874">
        <f>VLOOKUP(Table8[[#This Row],[PurchaseOrderID]],Purchase_Order!$A$2:$E$1228,5,0)</f>
        <v>1536</v>
      </c>
      <c r="K1874">
        <f>COUNTIFS(Table37[ProductID],Table8[[#This Row],[ProductID]],Table37[Reputation Test],Table8[[#This Row],[REPUTASI]],Table37[Price],"&lt;"&amp;Table8[[#This Row],[UnitPrice]])</f>
        <v>1</v>
      </c>
      <c r="L1874" s="80" t="str">
        <f>IF(Table8[[#This Row],[test]]&gt;0,"Ada vendor yang menjual produk dengan harga lebih murah","")</f>
        <v>Ada vendor yang menjual produk dengan harga lebih murah</v>
      </c>
    </row>
    <row r="1875" spans="1:12" x14ac:dyDescent="0.25">
      <c r="A1875" s="5">
        <v>1115</v>
      </c>
      <c r="B1875" s="5">
        <v>2515</v>
      </c>
      <c r="C1875" s="10">
        <v>44156</v>
      </c>
      <c r="D1875" s="5">
        <v>3</v>
      </c>
      <c r="E1875" s="5">
        <v>380</v>
      </c>
      <c r="F1875" s="40">
        <v>43.218000000000004</v>
      </c>
      <c r="G1875" s="40">
        <v>129.654</v>
      </c>
      <c r="H1875" t="str">
        <f>VLOOKUP(Table8[[#This Row],[Supplier]],Table37[[Vendor_ID]:[Reputation Test]],12,0)</f>
        <v>A</v>
      </c>
      <c r="I1875">
        <f>VLOOKUP(Table8[[#This Row],[PurchaseOrderID]],Purchase_Order!$A$2:$E$1228,5,0)</f>
        <v>1536</v>
      </c>
      <c r="K1875">
        <f>COUNTIFS(Table37[ProductID],Table8[[#This Row],[ProductID]],Table37[Reputation Test],Table8[[#This Row],[REPUTASI]],Table37[Price],"&lt;"&amp;Table8[[#This Row],[UnitPrice]])</f>
        <v>2</v>
      </c>
      <c r="L1875" s="80" t="str">
        <f>IF(Table8[[#This Row],[test]]&gt;0,"Ada vendor yang menjual produk dengan harga lebih murah","")</f>
        <v>Ada vendor yang menjual produk dengan harga lebih murah</v>
      </c>
    </row>
    <row r="1876" spans="1:12" x14ac:dyDescent="0.25">
      <c r="A1876" s="4">
        <v>1115</v>
      </c>
      <c r="B1876" s="4">
        <v>2516</v>
      </c>
      <c r="C1876" s="11">
        <v>44156</v>
      </c>
      <c r="D1876" s="4">
        <v>3</v>
      </c>
      <c r="E1876" s="4">
        <v>381</v>
      </c>
      <c r="F1876" s="41">
        <v>47.491500000000002</v>
      </c>
      <c r="G1876" s="41">
        <v>142.47450000000001</v>
      </c>
      <c r="H1876" t="str">
        <f>VLOOKUP(Table8[[#This Row],[Supplier]],Table37[[Vendor_ID]:[Reputation Test]],12,0)</f>
        <v>A</v>
      </c>
      <c r="I1876">
        <f>VLOOKUP(Table8[[#This Row],[PurchaseOrderID]],Purchase_Order!$A$2:$E$1228,5,0)</f>
        <v>1536</v>
      </c>
      <c r="K1876">
        <f>COUNTIFS(Table37[ProductID],Table8[[#This Row],[ProductID]],Table37[Reputation Test],Table8[[#This Row],[REPUTASI]],Table37[Price],"&lt;"&amp;Table8[[#This Row],[UnitPrice]])</f>
        <v>2</v>
      </c>
      <c r="L1876" s="80" t="str">
        <f>IF(Table8[[#This Row],[test]]&gt;0,"Ada vendor yang menjual produk dengan harga lebih murah","")</f>
        <v>Ada vendor yang menjual produk dengan harga lebih murah</v>
      </c>
    </row>
    <row r="1877" spans="1:12" x14ac:dyDescent="0.25">
      <c r="A1877" s="5">
        <v>1115</v>
      </c>
      <c r="B1877" s="5">
        <v>2517</v>
      </c>
      <c r="C1877" s="10">
        <v>44156</v>
      </c>
      <c r="D1877" s="5">
        <v>3</v>
      </c>
      <c r="E1877" s="5">
        <v>382</v>
      </c>
      <c r="F1877" s="40">
        <v>43.270499999999998</v>
      </c>
      <c r="G1877" s="40">
        <v>129.8115</v>
      </c>
      <c r="H1877" t="str">
        <f>VLOOKUP(Table8[[#This Row],[Supplier]],Table37[[Vendor_ID]:[Reputation Test]],12,0)</f>
        <v>A</v>
      </c>
      <c r="I1877">
        <f>VLOOKUP(Table8[[#This Row],[PurchaseOrderID]],Purchase_Order!$A$2:$E$1228,5,0)</f>
        <v>1536</v>
      </c>
      <c r="K1877">
        <f>COUNTIFS(Table37[ProductID],Table8[[#This Row],[ProductID]],Table37[Reputation Test],Table8[[#This Row],[REPUTASI]],Table37[Price],"&lt;"&amp;Table8[[#This Row],[UnitPrice]])</f>
        <v>1</v>
      </c>
      <c r="L1877" s="80" t="str">
        <f>IF(Table8[[#This Row],[test]]&gt;0,"Ada vendor yang menjual produk dengan harga lebih murah","")</f>
        <v>Ada vendor yang menjual produk dengan harga lebih murah</v>
      </c>
    </row>
    <row r="1878" spans="1:12" x14ac:dyDescent="0.25">
      <c r="A1878" s="4">
        <v>1115</v>
      </c>
      <c r="B1878" s="4">
        <v>2518</v>
      </c>
      <c r="C1878" s="11">
        <v>44156</v>
      </c>
      <c r="D1878" s="4">
        <v>3</v>
      </c>
      <c r="E1878" s="4">
        <v>383</v>
      </c>
      <c r="F1878" s="41">
        <v>47.543999999999997</v>
      </c>
      <c r="G1878" s="41">
        <v>142.63200000000001</v>
      </c>
      <c r="H1878" t="str">
        <f>VLOOKUP(Table8[[#This Row],[Supplier]],Table37[[Vendor_ID]:[Reputation Test]],12,0)</f>
        <v>A</v>
      </c>
      <c r="I1878">
        <f>VLOOKUP(Table8[[#This Row],[PurchaseOrderID]],Purchase_Order!$A$2:$E$1228,5,0)</f>
        <v>1536</v>
      </c>
      <c r="K1878">
        <f>COUNTIFS(Table37[ProductID],Table8[[#This Row],[ProductID]],Table37[Reputation Test],Table8[[#This Row],[REPUTASI]],Table37[Price],"&lt;"&amp;Table8[[#This Row],[UnitPrice]])</f>
        <v>1</v>
      </c>
      <c r="L1878" s="80" t="str">
        <f>IF(Table8[[#This Row],[test]]&gt;0,"Ada vendor yang menjual produk dengan harga lebih murah","")</f>
        <v>Ada vendor yang menjual produk dengan harga lebih murah</v>
      </c>
    </row>
    <row r="1879" spans="1:12" x14ac:dyDescent="0.25">
      <c r="A1879" s="5">
        <v>1115</v>
      </c>
      <c r="B1879" s="5">
        <v>2519</v>
      </c>
      <c r="C1879" s="10">
        <v>44156</v>
      </c>
      <c r="D1879" s="5">
        <v>3</v>
      </c>
      <c r="E1879" s="5">
        <v>384</v>
      </c>
      <c r="F1879" s="40">
        <v>43.270499999999998</v>
      </c>
      <c r="G1879" s="40">
        <v>129.8115</v>
      </c>
      <c r="H1879" t="str">
        <f>VLOOKUP(Table8[[#This Row],[Supplier]],Table37[[Vendor_ID]:[Reputation Test]],12,0)</f>
        <v>A</v>
      </c>
      <c r="I1879">
        <f>VLOOKUP(Table8[[#This Row],[PurchaseOrderID]],Purchase_Order!$A$2:$E$1228,5,0)</f>
        <v>1536</v>
      </c>
      <c r="K1879">
        <f>COUNTIFS(Table37[ProductID],Table8[[#This Row],[ProductID]],Table37[Reputation Test],Table8[[#This Row],[REPUTASI]],Table37[Price],"&lt;"&amp;Table8[[#This Row],[UnitPrice]])</f>
        <v>1</v>
      </c>
      <c r="L1879" s="80" t="str">
        <f>IF(Table8[[#This Row],[test]]&gt;0,"Ada vendor yang menjual produk dengan harga lebih murah","")</f>
        <v>Ada vendor yang menjual produk dengan harga lebih murah</v>
      </c>
    </row>
    <row r="1880" spans="1:12" x14ac:dyDescent="0.25">
      <c r="A1880" s="4">
        <v>1115</v>
      </c>
      <c r="B1880" s="4">
        <v>2520</v>
      </c>
      <c r="C1880" s="11">
        <v>44156</v>
      </c>
      <c r="D1880" s="4">
        <v>3</v>
      </c>
      <c r="E1880" s="4">
        <v>385</v>
      </c>
      <c r="F1880" s="41">
        <v>41.170499999999997</v>
      </c>
      <c r="G1880" s="41">
        <v>123.5115</v>
      </c>
      <c r="H1880" t="str">
        <f>VLOOKUP(Table8[[#This Row],[Supplier]],Table37[[Vendor_ID]:[Reputation Test]],12,0)</f>
        <v>A</v>
      </c>
      <c r="I1880">
        <f>VLOOKUP(Table8[[#This Row],[PurchaseOrderID]],Purchase_Order!$A$2:$E$1228,5,0)</f>
        <v>1536</v>
      </c>
      <c r="K1880">
        <f>COUNTIFS(Table37[ProductID],Table8[[#This Row],[ProductID]],Table37[Reputation Test],Table8[[#This Row],[REPUTASI]],Table37[Price],"&lt;"&amp;Table8[[#This Row],[UnitPrice]])</f>
        <v>1</v>
      </c>
      <c r="L1880" s="80" t="str">
        <f>IF(Table8[[#This Row],[test]]&gt;0,"Ada vendor yang menjual produk dengan harga lebih murah","")</f>
        <v>Ada vendor yang menjual produk dengan harga lebih murah</v>
      </c>
    </row>
    <row r="1881" spans="1:12" x14ac:dyDescent="0.25">
      <c r="A1881" s="5">
        <v>1115</v>
      </c>
      <c r="B1881" s="5">
        <v>2521</v>
      </c>
      <c r="C1881" s="10">
        <v>44156</v>
      </c>
      <c r="D1881" s="5">
        <v>3</v>
      </c>
      <c r="E1881" s="5">
        <v>386</v>
      </c>
      <c r="F1881" s="40">
        <v>45.444000000000003</v>
      </c>
      <c r="G1881" s="40">
        <v>136.33199999999999</v>
      </c>
      <c r="H1881" t="str">
        <f>VLOOKUP(Table8[[#This Row],[Supplier]],Table37[[Vendor_ID]:[Reputation Test]],12,0)</f>
        <v>A</v>
      </c>
      <c r="I1881">
        <f>VLOOKUP(Table8[[#This Row],[PurchaseOrderID]],Purchase_Order!$A$2:$E$1228,5,0)</f>
        <v>1536</v>
      </c>
      <c r="K1881">
        <f>COUNTIFS(Table37[ProductID],Table8[[#This Row],[ProductID]],Table37[Reputation Test],Table8[[#This Row],[REPUTASI]],Table37[Price],"&lt;"&amp;Table8[[#This Row],[UnitPrice]])</f>
        <v>1</v>
      </c>
      <c r="L1881" s="80" t="str">
        <f>IF(Table8[[#This Row],[test]]&gt;0,"Ada vendor yang menjual produk dengan harga lebih murah","")</f>
        <v>Ada vendor yang menjual produk dengan harga lebih murah</v>
      </c>
    </row>
    <row r="1882" spans="1:12" x14ac:dyDescent="0.25">
      <c r="A1882" s="4">
        <v>1115</v>
      </c>
      <c r="B1882" s="4">
        <v>2522</v>
      </c>
      <c r="C1882" s="11">
        <v>44156</v>
      </c>
      <c r="D1882" s="4">
        <v>3</v>
      </c>
      <c r="E1882" s="4">
        <v>387</v>
      </c>
      <c r="F1882" s="41">
        <v>41.170499999999997</v>
      </c>
      <c r="G1882" s="41">
        <v>123.5115</v>
      </c>
      <c r="H1882" t="str">
        <f>VLOOKUP(Table8[[#This Row],[Supplier]],Table37[[Vendor_ID]:[Reputation Test]],12,0)</f>
        <v>A</v>
      </c>
      <c r="I1882">
        <f>VLOOKUP(Table8[[#This Row],[PurchaseOrderID]],Purchase_Order!$A$2:$E$1228,5,0)</f>
        <v>1536</v>
      </c>
      <c r="K1882">
        <f>COUNTIFS(Table37[ProductID],Table8[[#This Row],[ProductID]],Table37[Reputation Test],Table8[[#This Row],[REPUTASI]],Table37[Price],"&lt;"&amp;Table8[[#This Row],[UnitPrice]])</f>
        <v>1</v>
      </c>
      <c r="L1882" s="80" t="str">
        <f>IF(Table8[[#This Row],[test]]&gt;0,"Ada vendor yang menjual produk dengan harga lebih murah","")</f>
        <v>Ada vendor yang menjual produk dengan harga lebih murah</v>
      </c>
    </row>
    <row r="1883" spans="1:12" x14ac:dyDescent="0.25">
      <c r="A1883" s="5">
        <v>1115</v>
      </c>
      <c r="B1883" s="5">
        <v>2523</v>
      </c>
      <c r="C1883" s="10">
        <v>44156</v>
      </c>
      <c r="D1883" s="5">
        <v>3</v>
      </c>
      <c r="E1883" s="5">
        <v>388</v>
      </c>
      <c r="F1883" s="40">
        <v>39.070500000000003</v>
      </c>
      <c r="G1883" s="40">
        <v>117.2115</v>
      </c>
      <c r="H1883" t="str">
        <f>VLOOKUP(Table8[[#This Row],[Supplier]],Table37[[Vendor_ID]:[Reputation Test]],12,0)</f>
        <v>A</v>
      </c>
      <c r="I1883">
        <f>VLOOKUP(Table8[[#This Row],[PurchaseOrderID]],Purchase_Order!$A$2:$E$1228,5,0)</f>
        <v>1536</v>
      </c>
      <c r="K1883">
        <f>COUNTIFS(Table37[ProductID],Table8[[#This Row],[ProductID]],Table37[Reputation Test],Table8[[#This Row],[REPUTASI]],Table37[Price],"&lt;"&amp;Table8[[#This Row],[UnitPrice]])</f>
        <v>1</v>
      </c>
      <c r="L1883" s="80" t="str">
        <f>IF(Table8[[#This Row],[test]]&gt;0,"Ada vendor yang menjual produk dengan harga lebih murah","")</f>
        <v>Ada vendor yang menjual produk dengan harga lebih murah</v>
      </c>
    </row>
    <row r="1884" spans="1:12" x14ac:dyDescent="0.25">
      <c r="A1884" s="4">
        <v>1115</v>
      </c>
      <c r="B1884" s="4">
        <v>2524</v>
      </c>
      <c r="C1884" s="11">
        <v>44156</v>
      </c>
      <c r="D1884" s="4">
        <v>3</v>
      </c>
      <c r="E1884" s="4">
        <v>389</v>
      </c>
      <c r="F1884" s="41">
        <v>43.344000000000001</v>
      </c>
      <c r="G1884" s="41">
        <v>130.03200000000001</v>
      </c>
      <c r="H1884" t="str">
        <f>VLOOKUP(Table8[[#This Row],[Supplier]],Table37[[Vendor_ID]:[Reputation Test]],12,0)</f>
        <v>A</v>
      </c>
      <c r="I1884">
        <f>VLOOKUP(Table8[[#This Row],[PurchaseOrderID]],Purchase_Order!$A$2:$E$1228,5,0)</f>
        <v>1536</v>
      </c>
      <c r="K1884">
        <f>COUNTIFS(Table37[ProductID],Table8[[#This Row],[ProductID]],Table37[Reputation Test],Table8[[#This Row],[REPUTASI]],Table37[Price],"&lt;"&amp;Table8[[#This Row],[UnitPrice]])</f>
        <v>1</v>
      </c>
      <c r="L1884" s="80" t="str">
        <f>IF(Table8[[#This Row],[test]]&gt;0,"Ada vendor yang menjual produk dengan harga lebih murah","")</f>
        <v>Ada vendor yang menjual produk dengan harga lebih murah</v>
      </c>
    </row>
    <row r="1885" spans="1:12" x14ac:dyDescent="0.25">
      <c r="A1885" s="5">
        <v>1115</v>
      </c>
      <c r="B1885" s="5">
        <v>2525</v>
      </c>
      <c r="C1885" s="10">
        <v>44156</v>
      </c>
      <c r="D1885" s="5">
        <v>3</v>
      </c>
      <c r="E1885" s="5">
        <v>390</v>
      </c>
      <c r="F1885" s="40">
        <v>39.070500000000003</v>
      </c>
      <c r="G1885" s="40">
        <v>117.2115</v>
      </c>
      <c r="H1885" t="str">
        <f>VLOOKUP(Table8[[#This Row],[Supplier]],Table37[[Vendor_ID]:[Reputation Test]],12,0)</f>
        <v>A</v>
      </c>
      <c r="I1885">
        <f>VLOOKUP(Table8[[#This Row],[PurchaseOrderID]],Purchase_Order!$A$2:$E$1228,5,0)</f>
        <v>1536</v>
      </c>
      <c r="K1885">
        <f>COUNTIFS(Table37[ProductID],Table8[[#This Row],[ProductID]],Table37[Reputation Test],Table8[[#This Row],[REPUTASI]],Table37[Price],"&lt;"&amp;Table8[[#This Row],[UnitPrice]])</f>
        <v>1</v>
      </c>
      <c r="L1885" s="80" t="str">
        <f>IF(Table8[[#This Row],[test]]&gt;0,"Ada vendor yang menjual produk dengan harga lebih murah","")</f>
        <v>Ada vendor yang menjual produk dengan harga lebih murah</v>
      </c>
    </row>
    <row r="1886" spans="1:12" x14ac:dyDescent="0.25">
      <c r="A1886" s="4">
        <v>1115</v>
      </c>
      <c r="B1886" s="4">
        <v>2526</v>
      </c>
      <c r="C1886" s="11">
        <v>44156</v>
      </c>
      <c r="D1886" s="4">
        <v>3</v>
      </c>
      <c r="E1886" s="4">
        <v>391</v>
      </c>
      <c r="F1886" s="41">
        <v>36.970500000000001</v>
      </c>
      <c r="G1886" s="41">
        <v>110.9115</v>
      </c>
      <c r="H1886" t="str">
        <f>VLOOKUP(Table8[[#This Row],[Supplier]],Table37[[Vendor_ID]:[Reputation Test]],12,0)</f>
        <v>A</v>
      </c>
      <c r="I1886">
        <f>VLOOKUP(Table8[[#This Row],[PurchaseOrderID]],Purchase_Order!$A$2:$E$1228,5,0)</f>
        <v>1536</v>
      </c>
      <c r="K1886">
        <f>COUNTIFS(Table37[ProductID],Table8[[#This Row],[ProductID]],Table37[Reputation Test],Table8[[#This Row],[REPUTASI]],Table37[Price],"&lt;"&amp;Table8[[#This Row],[UnitPrice]])</f>
        <v>1</v>
      </c>
      <c r="L1886" s="80" t="str">
        <f>IF(Table8[[#This Row],[test]]&gt;0,"Ada vendor yang menjual produk dengan harga lebih murah","")</f>
        <v>Ada vendor yang menjual produk dengan harga lebih murah</v>
      </c>
    </row>
    <row r="1887" spans="1:12" x14ac:dyDescent="0.25">
      <c r="A1887" s="5">
        <v>1115</v>
      </c>
      <c r="B1887" s="5">
        <v>2527</v>
      </c>
      <c r="C1887" s="10">
        <v>44156</v>
      </c>
      <c r="D1887" s="5">
        <v>3</v>
      </c>
      <c r="E1887" s="5">
        <v>392</v>
      </c>
      <c r="F1887" s="40">
        <v>41.244</v>
      </c>
      <c r="G1887" s="40">
        <v>123.732</v>
      </c>
      <c r="H1887" t="str">
        <f>VLOOKUP(Table8[[#This Row],[Supplier]],Table37[[Vendor_ID]:[Reputation Test]],12,0)</f>
        <v>A</v>
      </c>
      <c r="I1887">
        <f>VLOOKUP(Table8[[#This Row],[PurchaseOrderID]],Purchase_Order!$A$2:$E$1228,5,0)</f>
        <v>1536</v>
      </c>
      <c r="K1887">
        <f>COUNTIFS(Table37[ProductID],Table8[[#This Row],[ProductID]],Table37[Reputation Test],Table8[[#This Row],[REPUTASI]],Table37[Price],"&lt;"&amp;Table8[[#This Row],[UnitPrice]])</f>
        <v>1</v>
      </c>
      <c r="L1887" s="80" t="str">
        <f>IF(Table8[[#This Row],[test]]&gt;0,"Ada vendor yang menjual produk dengan harga lebih murah","")</f>
        <v>Ada vendor yang menjual produk dengan harga lebih murah</v>
      </c>
    </row>
    <row r="1888" spans="1:12" x14ac:dyDescent="0.25">
      <c r="A1888" s="4">
        <v>1115</v>
      </c>
      <c r="B1888" s="4">
        <v>2528</v>
      </c>
      <c r="C1888" s="11">
        <v>44156</v>
      </c>
      <c r="D1888" s="4">
        <v>3</v>
      </c>
      <c r="E1888" s="4">
        <v>393</v>
      </c>
      <c r="F1888" s="41">
        <v>36.970500000000001</v>
      </c>
      <c r="G1888" s="41">
        <v>110.9115</v>
      </c>
      <c r="H1888" t="str">
        <f>VLOOKUP(Table8[[#This Row],[Supplier]],Table37[[Vendor_ID]:[Reputation Test]],12,0)</f>
        <v>A</v>
      </c>
      <c r="I1888">
        <f>VLOOKUP(Table8[[#This Row],[PurchaseOrderID]],Purchase_Order!$A$2:$E$1228,5,0)</f>
        <v>1536</v>
      </c>
      <c r="K1888">
        <f>COUNTIFS(Table37[ProductID],Table8[[#This Row],[ProductID]],Table37[Reputation Test],Table8[[#This Row],[REPUTASI]],Table37[Price],"&lt;"&amp;Table8[[#This Row],[UnitPrice]])</f>
        <v>1</v>
      </c>
      <c r="L1888" s="80" t="str">
        <f>IF(Table8[[#This Row],[test]]&gt;0,"Ada vendor yang menjual produk dengan harga lebih murah","")</f>
        <v>Ada vendor yang menjual produk dengan harga lebih murah</v>
      </c>
    </row>
    <row r="1889" spans="1:12" x14ac:dyDescent="0.25">
      <c r="A1889" s="5">
        <v>1115</v>
      </c>
      <c r="B1889" s="5">
        <v>2529</v>
      </c>
      <c r="C1889" s="10">
        <v>44156</v>
      </c>
      <c r="D1889" s="5">
        <v>3</v>
      </c>
      <c r="E1889" s="5">
        <v>394</v>
      </c>
      <c r="F1889" s="40">
        <v>43.218000000000004</v>
      </c>
      <c r="G1889" s="40">
        <v>129.654</v>
      </c>
      <c r="H1889" t="str">
        <f>VLOOKUP(Table8[[#This Row],[Supplier]],Table37[[Vendor_ID]:[Reputation Test]],12,0)</f>
        <v>A</v>
      </c>
      <c r="I1889">
        <f>VLOOKUP(Table8[[#This Row],[PurchaseOrderID]],Purchase_Order!$A$2:$E$1228,5,0)</f>
        <v>1536</v>
      </c>
      <c r="K1889">
        <f>COUNTIFS(Table37[ProductID],Table8[[#This Row],[ProductID]],Table37[Reputation Test],Table8[[#This Row],[REPUTASI]],Table37[Price],"&lt;"&amp;Table8[[#This Row],[UnitPrice]])</f>
        <v>1</v>
      </c>
      <c r="L1889" s="80" t="str">
        <f>IF(Table8[[#This Row],[test]]&gt;0,"Ada vendor yang menjual produk dengan harga lebih murah","")</f>
        <v>Ada vendor yang menjual produk dengan harga lebih murah</v>
      </c>
    </row>
    <row r="1890" spans="1:12" x14ac:dyDescent="0.25">
      <c r="A1890" s="4">
        <v>1115</v>
      </c>
      <c r="B1890" s="4">
        <v>2530</v>
      </c>
      <c r="C1890" s="11">
        <v>44156</v>
      </c>
      <c r="D1890" s="4">
        <v>3</v>
      </c>
      <c r="E1890" s="4">
        <v>395</v>
      </c>
      <c r="F1890" s="41">
        <v>47.491500000000002</v>
      </c>
      <c r="G1890" s="41">
        <v>142.47450000000001</v>
      </c>
      <c r="H1890" t="str">
        <f>VLOOKUP(Table8[[#This Row],[Supplier]],Table37[[Vendor_ID]:[Reputation Test]],12,0)</f>
        <v>A</v>
      </c>
      <c r="I1890">
        <f>VLOOKUP(Table8[[#This Row],[PurchaseOrderID]],Purchase_Order!$A$2:$E$1228,5,0)</f>
        <v>1536</v>
      </c>
      <c r="K1890">
        <f>COUNTIFS(Table37[ProductID],Table8[[#This Row],[ProductID]],Table37[Reputation Test],Table8[[#This Row],[REPUTASI]],Table37[Price],"&lt;"&amp;Table8[[#This Row],[UnitPrice]])</f>
        <v>1</v>
      </c>
      <c r="L1890" s="80" t="str">
        <f>IF(Table8[[#This Row],[test]]&gt;0,"Ada vendor yang menjual produk dengan harga lebih murah","")</f>
        <v>Ada vendor yang menjual produk dengan harga lebih murah</v>
      </c>
    </row>
    <row r="1891" spans="1:12" x14ac:dyDescent="0.25">
      <c r="A1891" s="5">
        <v>1115</v>
      </c>
      <c r="B1891" s="5">
        <v>2531</v>
      </c>
      <c r="C1891" s="10">
        <v>44156</v>
      </c>
      <c r="D1891" s="5">
        <v>3</v>
      </c>
      <c r="E1891" s="5">
        <v>396</v>
      </c>
      <c r="F1891" s="40">
        <v>43.270499999999998</v>
      </c>
      <c r="G1891" s="40">
        <v>129.8115</v>
      </c>
      <c r="H1891" t="str">
        <f>VLOOKUP(Table8[[#This Row],[Supplier]],Table37[[Vendor_ID]:[Reputation Test]],12,0)</f>
        <v>A</v>
      </c>
      <c r="I1891">
        <f>VLOOKUP(Table8[[#This Row],[PurchaseOrderID]],Purchase_Order!$A$2:$E$1228,5,0)</f>
        <v>1536</v>
      </c>
      <c r="K1891">
        <f>COUNTIFS(Table37[ProductID],Table8[[#This Row],[ProductID]],Table37[Reputation Test],Table8[[#This Row],[REPUTASI]],Table37[Price],"&lt;"&amp;Table8[[#This Row],[UnitPrice]])</f>
        <v>1</v>
      </c>
      <c r="L1891" s="80" t="str">
        <f>IF(Table8[[#This Row],[test]]&gt;0,"Ada vendor yang menjual produk dengan harga lebih murah","")</f>
        <v>Ada vendor yang menjual produk dengan harga lebih murah</v>
      </c>
    </row>
    <row r="1892" spans="1:12" x14ac:dyDescent="0.25">
      <c r="A1892" s="4">
        <v>1115</v>
      </c>
      <c r="B1892" s="4">
        <v>2532</v>
      </c>
      <c r="C1892" s="11">
        <v>44156</v>
      </c>
      <c r="D1892" s="4">
        <v>3</v>
      </c>
      <c r="E1892" s="4">
        <v>397</v>
      </c>
      <c r="F1892" s="41">
        <v>47.543999999999997</v>
      </c>
      <c r="G1892" s="41">
        <v>142.63200000000001</v>
      </c>
      <c r="H1892" t="str">
        <f>VLOOKUP(Table8[[#This Row],[Supplier]],Table37[[Vendor_ID]:[Reputation Test]],12,0)</f>
        <v>A</v>
      </c>
      <c r="I1892">
        <f>VLOOKUP(Table8[[#This Row],[PurchaseOrderID]],Purchase_Order!$A$2:$E$1228,5,0)</f>
        <v>1536</v>
      </c>
      <c r="K1892">
        <f>COUNTIFS(Table37[ProductID],Table8[[#This Row],[ProductID]],Table37[Reputation Test],Table8[[#This Row],[REPUTASI]],Table37[Price],"&lt;"&amp;Table8[[#This Row],[UnitPrice]])</f>
        <v>1</v>
      </c>
      <c r="L1892" s="80" t="str">
        <f>IF(Table8[[#This Row],[test]]&gt;0,"Ada vendor yang menjual produk dengan harga lebih murah","")</f>
        <v>Ada vendor yang menjual produk dengan harga lebih murah</v>
      </c>
    </row>
    <row r="1893" spans="1:12" x14ac:dyDescent="0.25">
      <c r="A1893" s="5">
        <v>1116</v>
      </c>
      <c r="B1893" s="5">
        <v>2533</v>
      </c>
      <c r="C1893" s="10">
        <v>44156</v>
      </c>
      <c r="D1893" s="5">
        <v>550</v>
      </c>
      <c r="E1893" s="5">
        <v>476</v>
      </c>
      <c r="F1893" s="40">
        <v>15.8865</v>
      </c>
      <c r="G1893" s="40">
        <v>8737.5750000000007</v>
      </c>
      <c r="H1893" t="str">
        <f>VLOOKUP(Table8[[#This Row],[Supplier]],Table37[[Vendor_ID]:[Reputation Test]],12,0)</f>
        <v>F</v>
      </c>
      <c r="I1893">
        <f>VLOOKUP(Table8[[#This Row],[PurchaseOrderID]],Purchase_Order!$A$2:$E$1228,5,0)</f>
        <v>1568</v>
      </c>
      <c r="K1893">
        <f>COUNTIFS(Table37[ProductID],Table8[[#This Row],[ProductID]],Table37[Reputation Test],Table8[[#This Row],[REPUTASI]],Table37[Price],"&lt;"&amp;Table8[[#This Row],[UnitPrice]])</f>
        <v>1</v>
      </c>
      <c r="L1893" s="80" t="str">
        <f>IF(Table8[[#This Row],[test]]&gt;0,"Ada vendor yang menjual produk dengan harga lebih murah","")</f>
        <v>Ada vendor yang menjual produk dengan harga lebih murah</v>
      </c>
    </row>
    <row r="1894" spans="1:12" x14ac:dyDescent="0.25">
      <c r="A1894" s="4">
        <v>1116</v>
      </c>
      <c r="B1894" s="4">
        <v>2534</v>
      </c>
      <c r="C1894" s="11">
        <v>44156</v>
      </c>
      <c r="D1894" s="4">
        <v>550</v>
      </c>
      <c r="E1894" s="4">
        <v>477</v>
      </c>
      <c r="F1894" s="41">
        <v>11.6655</v>
      </c>
      <c r="G1894" s="41">
        <v>6416.0249999999996</v>
      </c>
      <c r="H1894" t="str">
        <f>VLOOKUP(Table8[[#This Row],[Supplier]],Table37[[Vendor_ID]:[Reputation Test]],12,0)</f>
        <v>F</v>
      </c>
      <c r="I1894">
        <f>VLOOKUP(Table8[[#This Row],[PurchaseOrderID]],Purchase_Order!$A$2:$E$1228,5,0)</f>
        <v>1568</v>
      </c>
      <c r="K1894">
        <f>COUNTIFS(Table37[ProductID],Table8[[#This Row],[ProductID]],Table37[Reputation Test],Table8[[#This Row],[REPUTASI]],Table37[Price],"&lt;"&amp;Table8[[#This Row],[UnitPrice]])</f>
        <v>1</v>
      </c>
      <c r="L1894" s="80" t="str">
        <f>IF(Table8[[#This Row],[test]]&gt;0,"Ada vendor yang menjual produk dengan harga lebih murah","")</f>
        <v>Ada vendor yang menjual produk dengan harga lebih murah</v>
      </c>
    </row>
    <row r="1895" spans="1:12" x14ac:dyDescent="0.25">
      <c r="A1895" s="5">
        <v>1116</v>
      </c>
      <c r="B1895" s="5">
        <v>2535</v>
      </c>
      <c r="C1895" s="10">
        <v>44156</v>
      </c>
      <c r="D1895" s="5">
        <v>550</v>
      </c>
      <c r="E1895" s="5">
        <v>478</v>
      </c>
      <c r="F1895" s="40">
        <v>11.087999999999999</v>
      </c>
      <c r="G1895" s="40">
        <v>6098.4</v>
      </c>
      <c r="H1895" t="str">
        <f>VLOOKUP(Table8[[#This Row],[Supplier]],Table37[[Vendor_ID]:[Reputation Test]],12,0)</f>
        <v>F</v>
      </c>
      <c r="I1895">
        <f>VLOOKUP(Table8[[#This Row],[PurchaseOrderID]],Purchase_Order!$A$2:$E$1228,5,0)</f>
        <v>1568</v>
      </c>
      <c r="K1895">
        <f>COUNTIFS(Table37[ProductID],Table8[[#This Row],[ProductID]],Table37[Reputation Test],Table8[[#This Row],[REPUTASI]],Table37[Price],"&lt;"&amp;Table8[[#This Row],[UnitPrice]])</f>
        <v>1</v>
      </c>
      <c r="L1895" s="80" t="str">
        <f>IF(Table8[[#This Row],[test]]&gt;0,"Ada vendor yang menjual produk dengan harga lebih murah","")</f>
        <v>Ada vendor yang menjual produk dengan harga lebih murah</v>
      </c>
    </row>
    <row r="1896" spans="1:12" x14ac:dyDescent="0.25">
      <c r="A1896" s="4">
        <v>1116</v>
      </c>
      <c r="B1896" s="4">
        <v>2536</v>
      </c>
      <c r="C1896" s="11">
        <v>44156</v>
      </c>
      <c r="D1896" s="4">
        <v>550</v>
      </c>
      <c r="E1896" s="4">
        <v>479</v>
      </c>
      <c r="F1896" s="41">
        <v>15.8865</v>
      </c>
      <c r="G1896" s="41">
        <v>8737.5750000000007</v>
      </c>
      <c r="H1896" t="str">
        <f>VLOOKUP(Table8[[#This Row],[Supplier]],Table37[[Vendor_ID]:[Reputation Test]],12,0)</f>
        <v>F</v>
      </c>
      <c r="I1896">
        <f>VLOOKUP(Table8[[#This Row],[PurchaseOrderID]],Purchase_Order!$A$2:$E$1228,5,0)</f>
        <v>1568</v>
      </c>
      <c r="K1896">
        <f>COUNTIFS(Table37[ProductID],Table8[[#This Row],[ProductID]],Table37[Reputation Test],Table8[[#This Row],[REPUTASI]],Table37[Price],"&lt;"&amp;Table8[[#This Row],[UnitPrice]])</f>
        <v>1</v>
      </c>
      <c r="L1896" s="80" t="str">
        <f>IF(Table8[[#This Row],[test]]&gt;0,"Ada vendor yang menjual produk dengan harga lebih murah","")</f>
        <v>Ada vendor yang menjual produk dengan harga lebih murah</v>
      </c>
    </row>
    <row r="1897" spans="1:12" x14ac:dyDescent="0.25">
      <c r="A1897" s="5">
        <v>1117</v>
      </c>
      <c r="B1897" s="5">
        <v>2537</v>
      </c>
      <c r="C1897" s="10">
        <v>44157</v>
      </c>
      <c r="D1897" s="5">
        <v>3</v>
      </c>
      <c r="E1897" s="5">
        <v>402</v>
      </c>
      <c r="F1897" s="40">
        <v>47.470500000000001</v>
      </c>
      <c r="G1897" s="40">
        <v>142.41149999999999</v>
      </c>
      <c r="H1897" t="str">
        <f>VLOOKUP(Table8[[#This Row],[Supplier]],Table37[[Vendor_ID]:[Reputation Test]],12,0)</f>
        <v>A</v>
      </c>
      <c r="I1897">
        <f>VLOOKUP(Table8[[#This Row],[PurchaseOrderID]],Purchase_Order!$A$2:$E$1228,5,0)</f>
        <v>1648</v>
      </c>
      <c r="K1897">
        <f>COUNTIFS(Table37[ProductID],Table8[[#This Row],[ProductID]],Table37[Reputation Test],Table8[[#This Row],[REPUTASI]],Table37[Price],"&lt;"&amp;Table8[[#This Row],[UnitPrice]])</f>
        <v>1</v>
      </c>
      <c r="L1897" s="80" t="str">
        <f>IF(Table8[[#This Row],[test]]&gt;0,"Ada vendor yang menjual produk dengan harga lebih murah","")</f>
        <v>Ada vendor yang menjual produk dengan harga lebih murah</v>
      </c>
    </row>
    <row r="1898" spans="1:12" x14ac:dyDescent="0.25">
      <c r="A1898" s="4">
        <v>1118</v>
      </c>
      <c r="B1898" s="4">
        <v>2538</v>
      </c>
      <c r="C1898" s="11">
        <v>44157</v>
      </c>
      <c r="D1898" s="4">
        <v>550</v>
      </c>
      <c r="E1898" s="4">
        <v>512</v>
      </c>
      <c r="F1898" s="41">
        <v>34.975499999999997</v>
      </c>
      <c r="G1898" s="41">
        <v>19236.525000000001</v>
      </c>
      <c r="H1898" t="str">
        <f>VLOOKUP(Table8[[#This Row],[Supplier]],Table37[[Vendor_ID]:[Reputation Test]],12,0)</f>
        <v>B</v>
      </c>
      <c r="I1898">
        <f>VLOOKUP(Table8[[#This Row],[PurchaseOrderID]],Purchase_Order!$A$2:$E$1228,5,0)</f>
        <v>1646</v>
      </c>
      <c r="K1898">
        <f>COUNTIFS(Table37[ProductID],Table8[[#This Row],[ProductID]],Table37[Reputation Test],Table8[[#This Row],[REPUTASI]],Table37[Price],"&lt;"&amp;Table8[[#This Row],[UnitPrice]])</f>
        <v>1</v>
      </c>
      <c r="L1898" s="80" t="str">
        <f>IF(Table8[[#This Row],[test]]&gt;0,"Ada vendor yang menjual produk dengan harga lebih murah","")</f>
        <v>Ada vendor yang menjual produk dengan harga lebih murah</v>
      </c>
    </row>
    <row r="1899" spans="1:12" x14ac:dyDescent="0.25">
      <c r="A1899" s="5">
        <v>1119</v>
      </c>
      <c r="B1899" s="5">
        <v>2539</v>
      </c>
      <c r="C1899" s="10">
        <v>44157</v>
      </c>
      <c r="D1899" s="5">
        <v>3</v>
      </c>
      <c r="E1899" s="5">
        <v>403</v>
      </c>
      <c r="F1899" s="40">
        <v>45.3705</v>
      </c>
      <c r="G1899" s="40">
        <v>136.11150000000001</v>
      </c>
      <c r="H1899" t="str">
        <f>VLOOKUP(Table8[[#This Row],[Supplier]],Table37[[Vendor_ID]:[Reputation Test]],12,0)</f>
        <v>F</v>
      </c>
      <c r="I1899">
        <f>VLOOKUP(Table8[[#This Row],[PurchaseOrderID]],Purchase_Order!$A$2:$E$1228,5,0)</f>
        <v>1672</v>
      </c>
      <c r="K1899">
        <f>COUNTIFS(Table37[ProductID],Table8[[#This Row],[ProductID]],Table37[Reputation Test],Table8[[#This Row],[REPUTASI]],Table37[Price],"&lt;"&amp;Table8[[#This Row],[UnitPrice]])</f>
        <v>1</v>
      </c>
      <c r="L1899" s="80" t="str">
        <f>IF(Table8[[#This Row],[test]]&gt;0,"Ada vendor yang menjual produk dengan harga lebih murah","")</f>
        <v>Ada vendor yang menjual produk dengan harga lebih murah</v>
      </c>
    </row>
    <row r="1900" spans="1:12" x14ac:dyDescent="0.25">
      <c r="A1900" s="4">
        <v>1119</v>
      </c>
      <c r="B1900" s="4">
        <v>2540</v>
      </c>
      <c r="C1900" s="11">
        <v>44157</v>
      </c>
      <c r="D1900" s="4">
        <v>3</v>
      </c>
      <c r="E1900" s="4">
        <v>404</v>
      </c>
      <c r="F1900" s="41">
        <v>49.643999999999998</v>
      </c>
      <c r="G1900" s="41">
        <v>148.93199999999999</v>
      </c>
      <c r="H1900" t="str">
        <f>VLOOKUP(Table8[[#This Row],[Supplier]],Table37[[Vendor_ID]:[Reputation Test]],12,0)</f>
        <v>F</v>
      </c>
      <c r="I1900">
        <f>VLOOKUP(Table8[[#This Row],[PurchaseOrderID]],Purchase_Order!$A$2:$E$1228,5,0)</f>
        <v>1672</v>
      </c>
      <c r="K1900">
        <f>COUNTIFS(Table37[ProductID],Table8[[#This Row],[ProductID]],Table37[Reputation Test],Table8[[#This Row],[REPUTASI]],Table37[Price],"&lt;"&amp;Table8[[#This Row],[UnitPrice]])</f>
        <v>1</v>
      </c>
      <c r="L1900" s="80" t="str">
        <f>IF(Table8[[#This Row],[test]]&gt;0,"Ada vendor yang menjual produk dengan harga lebih murah","")</f>
        <v>Ada vendor yang menjual produk dengan harga lebih murah</v>
      </c>
    </row>
    <row r="1901" spans="1:12" x14ac:dyDescent="0.25">
      <c r="A1901" s="5">
        <v>1119</v>
      </c>
      <c r="B1901" s="5">
        <v>2541</v>
      </c>
      <c r="C1901" s="10">
        <v>44157</v>
      </c>
      <c r="D1901" s="5">
        <v>3</v>
      </c>
      <c r="E1901" s="5">
        <v>405</v>
      </c>
      <c r="F1901" s="40">
        <v>45.3705</v>
      </c>
      <c r="G1901" s="40">
        <v>136.11150000000001</v>
      </c>
      <c r="H1901" t="str">
        <f>VLOOKUP(Table8[[#This Row],[Supplier]],Table37[[Vendor_ID]:[Reputation Test]],12,0)</f>
        <v>F</v>
      </c>
      <c r="I1901">
        <f>VLOOKUP(Table8[[#This Row],[PurchaseOrderID]],Purchase_Order!$A$2:$E$1228,5,0)</f>
        <v>1672</v>
      </c>
      <c r="K1901">
        <f>COUNTIFS(Table37[ProductID],Table8[[#This Row],[ProductID]],Table37[Reputation Test],Table8[[#This Row],[REPUTASI]],Table37[Price],"&lt;"&amp;Table8[[#This Row],[UnitPrice]])</f>
        <v>1</v>
      </c>
      <c r="L1901" s="80" t="str">
        <f>IF(Table8[[#This Row],[test]]&gt;0,"Ada vendor yang menjual produk dengan harga lebih murah","")</f>
        <v>Ada vendor yang menjual produk dengan harga lebih murah</v>
      </c>
    </row>
    <row r="1902" spans="1:12" x14ac:dyDescent="0.25">
      <c r="A1902" s="4">
        <v>1119</v>
      </c>
      <c r="B1902" s="4">
        <v>2542</v>
      </c>
      <c r="C1902" s="11">
        <v>44157</v>
      </c>
      <c r="D1902" s="4">
        <v>3</v>
      </c>
      <c r="E1902" s="4">
        <v>406</v>
      </c>
      <c r="F1902" s="41">
        <v>43.270499999999998</v>
      </c>
      <c r="G1902" s="41">
        <v>129.8115</v>
      </c>
      <c r="H1902" t="str">
        <f>VLOOKUP(Table8[[#This Row],[Supplier]],Table37[[Vendor_ID]:[Reputation Test]],12,0)</f>
        <v>F</v>
      </c>
      <c r="I1902">
        <f>VLOOKUP(Table8[[#This Row],[PurchaseOrderID]],Purchase_Order!$A$2:$E$1228,5,0)</f>
        <v>1672</v>
      </c>
      <c r="K1902">
        <f>COUNTIFS(Table37[ProductID],Table8[[#This Row],[ProductID]],Table37[Reputation Test],Table8[[#This Row],[REPUTASI]],Table37[Price],"&lt;"&amp;Table8[[#This Row],[UnitPrice]])</f>
        <v>1</v>
      </c>
      <c r="L1902" s="80" t="str">
        <f>IF(Table8[[#This Row],[test]]&gt;0,"Ada vendor yang menjual produk dengan harga lebih murah","")</f>
        <v>Ada vendor yang menjual produk dengan harga lebih murah</v>
      </c>
    </row>
    <row r="1903" spans="1:12" x14ac:dyDescent="0.25">
      <c r="A1903" s="5">
        <v>1119</v>
      </c>
      <c r="B1903" s="5">
        <v>2543</v>
      </c>
      <c r="C1903" s="10">
        <v>44157</v>
      </c>
      <c r="D1903" s="5">
        <v>3</v>
      </c>
      <c r="E1903" s="5">
        <v>407</v>
      </c>
      <c r="F1903" s="40">
        <v>47.543999999999997</v>
      </c>
      <c r="G1903" s="40">
        <v>142.63200000000001</v>
      </c>
      <c r="H1903" t="str">
        <f>VLOOKUP(Table8[[#This Row],[Supplier]],Table37[[Vendor_ID]:[Reputation Test]],12,0)</f>
        <v>F</v>
      </c>
      <c r="I1903">
        <f>VLOOKUP(Table8[[#This Row],[PurchaseOrderID]],Purchase_Order!$A$2:$E$1228,5,0)</f>
        <v>1672</v>
      </c>
      <c r="K1903">
        <f>COUNTIFS(Table37[ProductID],Table8[[#This Row],[ProductID]],Table37[Reputation Test],Table8[[#This Row],[REPUTASI]],Table37[Price],"&lt;"&amp;Table8[[#This Row],[UnitPrice]])</f>
        <v>1</v>
      </c>
      <c r="L1903" s="80" t="str">
        <f>IF(Table8[[#This Row],[test]]&gt;0,"Ada vendor yang menjual produk dengan harga lebih murah","")</f>
        <v>Ada vendor yang menjual produk dengan harga lebih murah</v>
      </c>
    </row>
    <row r="1904" spans="1:12" x14ac:dyDescent="0.25">
      <c r="A1904" s="4">
        <v>1120</v>
      </c>
      <c r="B1904" s="4">
        <v>2544</v>
      </c>
      <c r="C1904" s="11">
        <v>44157</v>
      </c>
      <c r="D1904" s="4">
        <v>550</v>
      </c>
      <c r="E1904" s="4">
        <v>525</v>
      </c>
      <c r="F1904" s="41">
        <v>2.3205</v>
      </c>
      <c r="G1904" s="41">
        <v>1276.2750000000001</v>
      </c>
      <c r="H1904" t="str">
        <f>VLOOKUP(Table8[[#This Row],[Supplier]],Table37[[Vendor_ID]:[Reputation Test]],12,0)</f>
        <v>B</v>
      </c>
      <c r="I1904">
        <f>VLOOKUP(Table8[[#This Row],[PurchaseOrderID]],Purchase_Order!$A$2:$E$1228,5,0)</f>
        <v>1600</v>
      </c>
      <c r="K1904">
        <f>COUNTIFS(Table37[ProductID],Table8[[#This Row],[ProductID]],Table37[Reputation Test],Table8[[#This Row],[REPUTASI]],Table37[Price],"&lt;"&amp;Table8[[#This Row],[UnitPrice]])</f>
        <v>1</v>
      </c>
      <c r="L1904" s="80" t="str">
        <f>IF(Table8[[#This Row],[test]]&gt;0,"Ada vendor yang menjual produk dengan harga lebih murah","")</f>
        <v>Ada vendor yang menjual produk dengan harga lebih murah</v>
      </c>
    </row>
    <row r="1905" spans="1:12" x14ac:dyDescent="0.25">
      <c r="A1905" s="5">
        <v>1121</v>
      </c>
      <c r="B1905" s="5">
        <v>2545</v>
      </c>
      <c r="C1905" s="10">
        <v>44157</v>
      </c>
      <c r="D1905" s="5">
        <v>550</v>
      </c>
      <c r="E1905" s="5">
        <v>526</v>
      </c>
      <c r="F1905" s="40">
        <v>3.6435</v>
      </c>
      <c r="G1905" s="40">
        <v>2003.925</v>
      </c>
      <c r="H1905" t="str">
        <f>VLOOKUP(Table8[[#This Row],[Supplier]],Table37[[Vendor_ID]:[Reputation Test]],12,0)</f>
        <v>B</v>
      </c>
      <c r="I1905">
        <f>VLOOKUP(Table8[[#This Row],[PurchaseOrderID]],Purchase_Order!$A$2:$E$1228,5,0)</f>
        <v>1522</v>
      </c>
      <c r="K1905">
        <f>COUNTIFS(Table37[ProductID],Table8[[#This Row],[ProductID]],Table37[Reputation Test],Table8[[#This Row],[REPUTASI]],Table37[Price],"&lt;"&amp;Table8[[#This Row],[UnitPrice]])</f>
        <v>1</v>
      </c>
      <c r="L1905" s="80" t="str">
        <f>IF(Table8[[#This Row],[test]]&gt;0,"Ada vendor yang menjual produk dengan harga lebih murah","")</f>
        <v>Ada vendor yang menjual produk dengan harga lebih murah</v>
      </c>
    </row>
    <row r="1906" spans="1:12" x14ac:dyDescent="0.25">
      <c r="A1906" s="4">
        <v>1122</v>
      </c>
      <c r="B1906" s="4">
        <v>2546</v>
      </c>
      <c r="C1906" s="11">
        <v>44157</v>
      </c>
      <c r="D1906" s="4">
        <v>550</v>
      </c>
      <c r="E1906" s="4">
        <v>908</v>
      </c>
      <c r="F1906" s="41">
        <v>21.0945</v>
      </c>
      <c r="G1906" s="41">
        <v>11601.975</v>
      </c>
      <c r="H1906" t="str">
        <f>VLOOKUP(Table8[[#This Row],[Supplier]],Table37[[Vendor_ID]:[Reputation Test]],12,0)</f>
        <v>F</v>
      </c>
      <c r="I1906">
        <f>VLOOKUP(Table8[[#This Row],[PurchaseOrderID]],Purchase_Order!$A$2:$E$1228,5,0)</f>
        <v>1570</v>
      </c>
      <c r="K1906">
        <f>COUNTIFS(Table37[ProductID],Table8[[#This Row],[ProductID]],Table37[Reputation Test],Table8[[#This Row],[REPUTASI]],Table37[Price],"&lt;"&amp;Table8[[#This Row],[UnitPrice]])</f>
        <v>2</v>
      </c>
      <c r="L1906" s="80" t="str">
        <f>IF(Table8[[#This Row],[test]]&gt;0,"Ada vendor yang menjual produk dengan harga lebih murah","")</f>
        <v>Ada vendor yang menjual produk dengan harga lebih murah</v>
      </c>
    </row>
    <row r="1907" spans="1:12" x14ac:dyDescent="0.25">
      <c r="A1907" s="5">
        <v>1122</v>
      </c>
      <c r="B1907" s="5">
        <v>2547</v>
      </c>
      <c r="C1907" s="10">
        <v>44157</v>
      </c>
      <c r="D1907" s="5">
        <v>550</v>
      </c>
      <c r="E1907" s="5">
        <v>909</v>
      </c>
      <c r="F1907" s="40">
        <v>30.439499999999999</v>
      </c>
      <c r="G1907" s="40">
        <v>16741.724999999999</v>
      </c>
      <c r="H1907" t="str">
        <f>VLOOKUP(Table8[[#This Row],[Supplier]],Table37[[Vendor_ID]:[Reputation Test]],12,0)</f>
        <v>F</v>
      </c>
      <c r="I1907">
        <f>VLOOKUP(Table8[[#This Row],[PurchaseOrderID]],Purchase_Order!$A$2:$E$1228,5,0)</f>
        <v>1570</v>
      </c>
      <c r="K1907">
        <f>COUNTIFS(Table37[ProductID],Table8[[#This Row],[ProductID]],Table37[Reputation Test],Table8[[#This Row],[REPUTASI]],Table37[Price],"&lt;"&amp;Table8[[#This Row],[UnitPrice]])</f>
        <v>2</v>
      </c>
      <c r="L1907" s="80" t="str">
        <f>IF(Table8[[#This Row],[test]]&gt;0,"Ada vendor yang menjual produk dengan harga lebih murah","")</f>
        <v>Ada vendor yang menjual produk dengan harga lebih murah</v>
      </c>
    </row>
    <row r="1908" spans="1:12" x14ac:dyDescent="0.25">
      <c r="A1908" s="4">
        <v>1123</v>
      </c>
      <c r="B1908" s="4">
        <v>2548</v>
      </c>
      <c r="C1908" s="11">
        <v>44157</v>
      </c>
      <c r="D1908" s="4">
        <v>60</v>
      </c>
      <c r="E1908" s="4">
        <v>356</v>
      </c>
      <c r="F1908" s="41">
        <v>3.6015000000000001</v>
      </c>
      <c r="G1908" s="41">
        <v>216.09</v>
      </c>
      <c r="H1908" t="str">
        <f>VLOOKUP(Table8[[#This Row],[Supplier]],Table37[[Vendor_ID]:[Reputation Test]],12,0)</f>
        <v>F</v>
      </c>
      <c r="I1908">
        <f>VLOOKUP(Table8[[#This Row],[PurchaseOrderID]],Purchase_Order!$A$2:$E$1228,5,0)</f>
        <v>1516</v>
      </c>
      <c r="K1908">
        <f>COUNTIFS(Table37[ProductID],Table8[[#This Row],[ProductID]],Table37[Reputation Test],Table8[[#This Row],[REPUTASI]],Table37[Price],"&lt;"&amp;Table8[[#This Row],[UnitPrice]])</f>
        <v>2</v>
      </c>
      <c r="L1908" s="80" t="str">
        <f>IF(Table8[[#This Row],[test]]&gt;0,"Ada vendor yang menjual produk dengan harga lebih murah","")</f>
        <v>Ada vendor yang menjual produk dengan harga lebih murah</v>
      </c>
    </row>
    <row r="1909" spans="1:12" x14ac:dyDescent="0.25">
      <c r="A1909" s="5">
        <v>1123</v>
      </c>
      <c r="B1909" s="5">
        <v>2549</v>
      </c>
      <c r="C1909" s="10">
        <v>44157</v>
      </c>
      <c r="D1909" s="5">
        <v>60</v>
      </c>
      <c r="E1909" s="5">
        <v>357</v>
      </c>
      <c r="F1909" s="40">
        <v>3.9794999999999998</v>
      </c>
      <c r="G1909" s="40">
        <v>238.77</v>
      </c>
      <c r="H1909" t="str">
        <f>VLOOKUP(Table8[[#This Row],[Supplier]],Table37[[Vendor_ID]:[Reputation Test]],12,0)</f>
        <v>F</v>
      </c>
      <c r="I1909">
        <f>VLOOKUP(Table8[[#This Row],[PurchaseOrderID]],Purchase_Order!$A$2:$E$1228,5,0)</f>
        <v>1516</v>
      </c>
      <c r="K1909">
        <f>COUNTIFS(Table37[ProductID],Table8[[#This Row],[ProductID]],Table37[Reputation Test],Table8[[#This Row],[REPUTASI]],Table37[Price],"&lt;"&amp;Table8[[#This Row],[UnitPrice]])</f>
        <v>1</v>
      </c>
      <c r="L1909" s="80" t="str">
        <f>IF(Table8[[#This Row],[test]]&gt;0,"Ada vendor yang menjual produk dengan harga lebih murah","")</f>
        <v>Ada vendor yang menjual produk dengan harga lebih murah</v>
      </c>
    </row>
    <row r="1910" spans="1:12" x14ac:dyDescent="0.25">
      <c r="A1910" s="4">
        <v>1124</v>
      </c>
      <c r="B1910" s="4">
        <v>2550</v>
      </c>
      <c r="C1910" s="11">
        <v>44157</v>
      </c>
      <c r="D1910" s="4">
        <v>550</v>
      </c>
      <c r="E1910" s="4">
        <v>935</v>
      </c>
      <c r="F1910" s="41">
        <v>31.4895</v>
      </c>
      <c r="G1910" s="41">
        <v>17319.224999999999</v>
      </c>
      <c r="H1910" t="str">
        <f>VLOOKUP(Table8[[#This Row],[Supplier]],Table37[[Vendor_ID]:[Reputation Test]],12,0)</f>
        <v>F</v>
      </c>
      <c r="I1910">
        <f>VLOOKUP(Table8[[#This Row],[PurchaseOrderID]],Purchase_Order!$A$2:$E$1228,5,0)</f>
        <v>1506</v>
      </c>
      <c r="K1910">
        <f>COUNTIFS(Table37[ProductID],Table8[[#This Row],[ProductID]],Table37[Reputation Test],Table8[[#This Row],[REPUTASI]],Table37[Price],"&lt;"&amp;Table8[[#This Row],[UnitPrice]])</f>
        <v>2</v>
      </c>
      <c r="L1910" s="80" t="str">
        <f>IF(Table8[[#This Row],[test]]&gt;0,"Ada vendor yang menjual produk dengan harga lebih murah","")</f>
        <v>Ada vendor yang menjual produk dengan harga lebih murah</v>
      </c>
    </row>
    <row r="1911" spans="1:12" x14ac:dyDescent="0.25">
      <c r="A1911" s="5">
        <v>1124</v>
      </c>
      <c r="B1911" s="5">
        <v>2551</v>
      </c>
      <c r="C1911" s="10">
        <v>44157</v>
      </c>
      <c r="D1911" s="5">
        <v>550</v>
      </c>
      <c r="E1911" s="5">
        <v>936</v>
      </c>
      <c r="F1911" s="40">
        <v>48.289499999999997</v>
      </c>
      <c r="G1911" s="40">
        <v>26559.224999999999</v>
      </c>
      <c r="H1911" t="str">
        <f>VLOOKUP(Table8[[#This Row],[Supplier]],Table37[[Vendor_ID]:[Reputation Test]],12,0)</f>
        <v>F</v>
      </c>
      <c r="I1911">
        <f>VLOOKUP(Table8[[#This Row],[PurchaseOrderID]],Purchase_Order!$A$2:$E$1228,5,0)</f>
        <v>1506</v>
      </c>
      <c r="K1911">
        <f>COUNTIFS(Table37[ProductID],Table8[[#This Row],[ProductID]],Table37[Reputation Test],Table8[[#This Row],[REPUTASI]],Table37[Price],"&lt;"&amp;Table8[[#This Row],[UnitPrice]])</f>
        <v>2</v>
      </c>
      <c r="L1911" s="80" t="str">
        <f>IF(Table8[[#This Row],[test]]&gt;0,"Ada vendor yang menjual produk dengan harga lebih murah","")</f>
        <v>Ada vendor yang menjual produk dengan harga lebih murah</v>
      </c>
    </row>
    <row r="1912" spans="1:12" x14ac:dyDescent="0.25">
      <c r="A1912" s="4">
        <v>1125</v>
      </c>
      <c r="B1912" s="4">
        <v>2552</v>
      </c>
      <c r="C1912" s="11">
        <v>44157</v>
      </c>
      <c r="D1912" s="4">
        <v>550</v>
      </c>
      <c r="E1912" s="4">
        <v>524</v>
      </c>
      <c r="F1912" s="41">
        <v>12.967499999999999</v>
      </c>
      <c r="G1912" s="41">
        <v>7132.125</v>
      </c>
      <c r="H1912" t="str">
        <f>VLOOKUP(Table8[[#This Row],[Supplier]],Table37[[Vendor_ID]:[Reputation Test]],12,0)</f>
        <v>F</v>
      </c>
      <c r="I1912">
        <f>VLOOKUP(Table8[[#This Row],[PurchaseOrderID]],Purchase_Order!$A$2:$E$1228,5,0)</f>
        <v>1626</v>
      </c>
      <c r="K1912">
        <f>COUNTIFS(Table37[ProductID],Table8[[#This Row],[ProductID]],Table37[Reputation Test],Table8[[#This Row],[REPUTASI]],Table37[Price],"&lt;"&amp;Table8[[#This Row],[UnitPrice]])</f>
        <v>1</v>
      </c>
      <c r="L1912" s="80" t="str">
        <f>IF(Table8[[#This Row],[test]]&gt;0,"Ada vendor yang menjual produk dengan harga lebih murah","")</f>
        <v>Ada vendor yang menjual produk dengan harga lebih murah</v>
      </c>
    </row>
    <row r="1913" spans="1:12" x14ac:dyDescent="0.25">
      <c r="A1913" s="5">
        <v>1126</v>
      </c>
      <c r="B1913" s="5">
        <v>2553</v>
      </c>
      <c r="C1913" s="10">
        <v>44157</v>
      </c>
      <c r="D1913" s="5">
        <v>550</v>
      </c>
      <c r="E1913" s="5">
        <v>911</v>
      </c>
      <c r="F1913" s="40">
        <v>21.0945</v>
      </c>
      <c r="G1913" s="40">
        <v>11601.975</v>
      </c>
      <c r="H1913" t="str">
        <f>VLOOKUP(Table8[[#This Row],[Supplier]],Table37[[Vendor_ID]:[Reputation Test]],12,0)</f>
        <v>F</v>
      </c>
      <c r="I1913">
        <f>VLOOKUP(Table8[[#This Row],[PurchaseOrderID]],Purchase_Order!$A$2:$E$1228,5,0)</f>
        <v>1542</v>
      </c>
      <c r="K1913">
        <f>COUNTIFS(Table37[ProductID],Table8[[#This Row],[ProductID]],Table37[Reputation Test],Table8[[#This Row],[REPUTASI]],Table37[Price],"&lt;"&amp;Table8[[#This Row],[UnitPrice]])</f>
        <v>2</v>
      </c>
      <c r="L1913" s="80" t="str">
        <f>IF(Table8[[#This Row],[test]]&gt;0,"Ada vendor yang menjual produk dengan harga lebih murah","")</f>
        <v>Ada vendor yang menjual produk dengan harga lebih murah</v>
      </c>
    </row>
    <row r="1914" spans="1:12" x14ac:dyDescent="0.25">
      <c r="A1914" s="4">
        <v>1126</v>
      </c>
      <c r="B1914" s="4">
        <v>2554</v>
      </c>
      <c r="C1914" s="11">
        <v>44157</v>
      </c>
      <c r="D1914" s="4">
        <v>550</v>
      </c>
      <c r="E1914" s="4">
        <v>912</v>
      </c>
      <c r="F1914" s="41">
        <v>30.439499999999999</v>
      </c>
      <c r="G1914" s="41">
        <v>16741.724999999999</v>
      </c>
      <c r="H1914" t="str">
        <f>VLOOKUP(Table8[[#This Row],[Supplier]],Table37[[Vendor_ID]:[Reputation Test]],12,0)</f>
        <v>F</v>
      </c>
      <c r="I1914">
        <f>VLOOKUP(Table8[[#This Row],[PurchaseOrderID]],Purchase_Order!$A$2:$E$1228,5,0)</f>
        <v>1542</v>
      </c>
      <c r="K1914">
        <f>COUNTIFS(Table37[ProductID],Table8[[#This Row],[ProductID]],Table37[Reputation Test],Table8[[#This Row],[REPUTASI]],Table37[Price],"&lt;"&amp;Table8[[#This Row],[UnitPrice]])</f>
        <v>2</v>
      </c>
      <c r="L1914" s="80" t="str">
        <f>IF(Table8[[#This Row],[test]]&gt;0,"Ada vendor yang menjual produk dengan harga lebih murah","")</f>
        <v>Ada vendor yang menjual produk dengan harga lebih murah</v>
      </c>
    </row>
    <row r="1915" spans="1:12" x14ac:dyDescent="0.25">
      <c r="A1915" s="5">
        <v>1127</v>
      </c>
      <c r="B1915" s="5">
        <v>2555</v>
      </c>
      <c r="C1915" s="10">
        <v>44157</v>
      </c>
      <c r="D1915" s="5">
        <v>550</v>
      </c>
      <c r="E1915" s="5">
        <v>910</v>
      </c>
      <c r="F1915" s="40">
        <v>40.939500000000002</v>
      </c>
      <c r="G1915" s="40">
        <v>22516.724999999999</v>
      </c>
      <c r="H1915" t="str">
        <f>VLOOKUP(Table8[[#This Row],[Supplier]],Table37[[Vendor_ID]:[Reputation Test]],12,0)</f>
        <v>B</v>
      </c>
      <c r="I1915">
        <f>VLOOKUP(Table8[[#This Row],[PurchaseOrderID]],Purchase_Order!$A$2:$E$1228,5,0)</f>
        <v>1610</v>
      </c>
      <c r="K1915">
        <f>COUNTIFS(Table37[ProductID],Table8[[#This Row],[ProductID]],Table37[Reputation Test],Table8[[#This Row],[REPUTASI]],Table37[Price],"&lt;"&amp;Table8[[#This Row],[UnitPrice]])</f>
        <v>1</v>
      </c>
      <c r="L1915" s="80" t="str">
        <f>IF(Table8[[#This Row],[test]]&gt;0,"Ada vendor yang menjual produk dengan harga lebih murah","")</f>
        <v>Ada vendor yang menjual produk dengan harga lebih murah</v>
      </c>
    </row>
    <row r="1916" spans="1:12" x14ac:dyDescent="0.25">
      <c r="A1916" s="4">
        <v>1128</v>
      </c>
      <c r="B1916" s="4">
        <v>2556</v>
      </c>
      <c r="C1916" s="11">
        <v>44157</v>
      </c>
      <c r="D1916" s="4">
        <v>550</v>
      </c>
      <c r="E1916" s="4">
        <v>937</v>
      </c>
      <c r="F1916" s="41">
        <v>62.9895</v>
      </c>
      <c r="G1916" s="41">
        <v>34644.224999999999</v>
      </c>
      <c r="H1916" t="str">
        <f>VLOOKUP(Table8[[#This Row],[Supplier]],Table37[[Vendor_ID]:[Reputation Test]],12,0)</f>
        <v>B</v>
      </c>
      <c r="I1916">
        <f>VLOOKUP(Table8[[#This Row],[PurchaseOrderID]],Purchase_Order!$A$2:$E$1228,5,0)</f>
        <v>1638</v>
      </c>
      <c r="K1916">
        <f>COUNTIFS(Table37[ProductID],Table8[[#This Row],[ProductID]],Table37[Reputation Test],Table8[[#This Row],[REPUTASI]],Table37[Price],"&lt;"&amp;Table8[[#This Row],[UnitPrice]])</f>
        <v>1</v>
      </c>
      <c r="L1916" s="80" t="str">
        <f>IF(Table8[[#This Row],[test]]&gt;0,"Ada vendor yang menjual produk dengan harga lebih murah","")</f>
        <v>Ada vendor yang menjual produk dengan harga lebih murah</v>
      </c>
    </row>
    <row r="1917" spans="1:12" x14ac:dyDescent="0.25">
      <c r="A1917" s="5">
        <v>1129</v>
      </c>
      <c r="B1917" s="5">
        <v>2557</v>
      </c>
      <c r="C1917" s="10">
        <v>44157</v>
      </c>
      <c r="D1917" s="5">
        <v>3</v>
      </c>
      <c r="E1917" s="5">
        <v>466</v>
      </c>
      <c r="F1917" s="40">
        <v>45.423000000000002</v>
      </c>
      <c r="G1917" s="40">
        <v>136.26900000000001</v>
      </c>
      <c r="H1917" t="str">
        <f>VLOOKUP(Table8[[#This Row],[Supplier]],Table37[[Vendor_ID]:[Reputation Test]],12,0)</f>
        <v>A</v>
      </c>
      <c r="I1917">
        <f>VLOOKUP(Table8[[#This Row],[PurchaseOrderID]],Purchase_Order!$A$2:$E$1228,5,0)</f>
        <v>1582</v>
      </c>
      <c r="K1917">
        <f>COUNTIFS(Table37[ProductID],Table8[[#This Row],[ProductID]],Table37[Reputation Test],Table8[[#This Row],[REPUTASI]],Table37[Price],"&lt;"&amp;Table8[[#This Row],[UnitPrice]])</f>
        <v>1</v>
      </c>
      <c r="L1917" s="80" t="str">
        <f>IF(Table8[[#This Row],[test]]&gt;0,"Ada vendor yang menjual produk dengan harga lebih murah","")</f>
        <v>Ada vendor yang menjual produk dengan harga lebih murah</v>
      </c>
    </row>
    <row r="1918" spans="1:12" x14ac:dyDescent="0.25">
      <c r="A1918" s="4">
        <v>1129</v>
      </c>
      <c r="B1918" s="4">
        <v>2558</v>
      </c>
      <c r="C1918" s="11">
        <v>44157</v>
      </c>
      <c r="D1918" s="4">
        <v>3</v>
      </c>
      <c r="E1918" s="4">
        <v>467</v>
      </c>
      <c r="F1918" s="41">
        <v>43.323</v>
      </c>
      <c r="G1918" s="41">
        <v>129.96899999999999</v>
      </c>
      <c r="H1918" t="str">
        <f>VLOOKUP(Table8[[#This Row],[Supplier]],Table37[[Vendor_ID]:[Reputation Test]],12,0)</f>
        <v>A</v>
      </c>
      <c r="I1918">
        <f>VLOOKUP(Table8[[#This Row],[PurchaseOrderID]],Purchase_Order!$A$2:$E$1228,5,0)</f>
        <v>1582</v>
      </c>
      <c r="K1918">
        <f>COUNTIFS(Table37[ProductID],Table8[[#This Row],[ProductID]],Table37[Reputation Test],Table8[[#This Row],[REPUTASI]],Table37[Price],"&lt;"&amp;Table8[[#This Row],[UnitPrice]])</f>
        <v>1</v>
      </c>
      <c r="L1918" s="80" t="str">
        <f>IF(Table8[[#This Row],[test]]&gt;0,"Ada vendor yang menjual produk dengan harga lebih murah","")</f>
        <v>Ada vendor yang menjual produk dengan harga lebih murah</v>
      </c>
    </row>
    <row r="1919" spans="1:12" x14ac:dyDescent="0.25">
      <c r="A1919" s="5">
        <v>1129</v>
      </c>
      <c r="B1919" s="5">
        <v>2559</v>
      </c>
      <c r="C1919" s="10">
        <v>44157</v>
      </c>
      <c r="D1919" s="5">
        <v>3</v>
      </c>
      <c r="E1919" s="5">
        <v>468</v>
      </c>
      <c r="F1919" s="40">
        <v>47.596499999999999</v>
      </c>
      <c r="G1919" s="40">
        <v>142.7895</v>
      </c>
      <c r="H1919" t="str">
        <f>VLOOKUP(Table8[[#This Row],[Supplier]],Table37[[Vendor_ID]:[Reputation Test]],12,0)</f>
        <v>A</v>
      </c>
      <c r="I1919">
        <f>VLOOKUP(Table8[[#This Row],[PurchaseOrderID]],Purchase_Order!$A$2:$E$1228,5,0)</f>
        <v>1582</v>
      </c>
      <c r="K1919">
        <f>COUNTIFS(Table37[ProductID],Table8[[#This Row],[ProductID]],Table37[Reputation Test],Table8[[#This Row],[REPUTASI]],Table37[Price],"&lt;"&amp;Table8[[#This Row],[UnitPrice]])</f>
        <v>1</v>
      </c>
      <c r="L1919" s="80" t="str">
        <f>IF(Table8[[#This Row],[test]]&gt;0,"Ada vendor yang menjual produk dengan harga lebih murah","")</f>
        <v>Ada vendor yang menjual produk dengan harga lebih murah</v>
      </c>
    </row>
    <row r="1920" spans="1:12" x14ac:dyDescent="0.25">
      <c r="A1920" s="4">
        <v>1129</v>
      </c>
      <c r="B1920" s="4">
        <v>2560</v>
      </c>
      <c r="C1920" s="11">
        <v>44157</v>
      </c>
      <c r="D1920" s="4">
        <v>3</v>
      </c>
      <c r="E1920" s="4">
        <v>469</v>
      </c>
      <c r="F1920" s="41">
        <v>43.323</v>
      </c>
      <c r="G1920" s="41">
        <v>129.96899999999999</v>
      </c>
      <c r="H1920" t="str">
        <f>VLOOKUP(Table8[[#This Row],[Supplier]],Table37[[Vendor_ID]:[Reputation Test]],12,0)</f>
        <v>A</v>
      </c>
      <c r="I1920">
        <f>VLOOKUP(Table8[[#This Row],[PurchaseOrderID]],Purchase_Order!$A$2:$E$1228,5,0)</f>
        <v>1582</v>
      </c>
      <c r="K1920">
        <f>COUNTIFS(Table37[ProductID],Table8[[#This Row],[ProductID]],Table37[Reputation Test],Table8[[#This Row],[REPUTASI]],Table37[Price],"&lt;"&amp;Table8[[#This Row],[UnitPrice]])</f>
        <v>1</v>
      </c>
      <c r="L1920" s="80" t="str">
        <f>IF(Table8[[#This Row],[test]]&gt;0,"Ada vendor yang menjual produk dengan harga lebih murah","")</f>
        <v>Ada vendor yang menjual produk dengan harga lebih murah</v>
      </c>
    </row>
    <row r="1921" spans="1:12" x14ac:dyDescent="0.25">
      <c r="A1921" s="5">
        <v>1129</v>
      </c>
      <c r="B1921" s="5">
        <v>2561</v>
      </c>
      <c r="C1921" s="10">
        <v>44157</v>
      </c>
      <c r="D1921" s="5">
        <v>3</v>
      </c>
      <c r="E1921" s="5">
        <v>470</v>
      </c>
      <c r="F1921" s="40">
        <v>41.222999999999999</v>
      </c>
      <c r="G1921" s="40">
        <v>123.669</v>
      </c>
      <c r="H1921" t="str">
        <f>VLOOKUP(Table8[[#This Row],[Supplier]],Table37[[Vendor_ID]:[Reputation Test]],12,0)</f>
        <v>A</v>
      </c>
      <c r="I1921">
        <f>VLOOKUP(Table8[[#This Row],[PurchaseOrderID]],Purchase_Order!$A$2:$E$1228,5,0)</f>
        <v>1582</v>
      </c>
      <c r="K1921">
        <f>COUNTIFS(Table37[ProductID],Table8[[#This Row],[ProductID]],Table37[Reputation Test],Table8[[#This Row],[REPUTASI]],Table37[Price],"&lt;"&amp;Table8[[#This Row],[UnitPrice]])</f>
        <v>1</v>
      </c>
      <c r="L1921" s="80" t="str">
        <f>IF(Table8[[#This Row],[test]]&gt;0,"Ada vendor yang menjual produk dengan harga lebih murah","")</f>
        <v>Ada vendor yang menjual produk dengan harga lebih murah</v>
      </c>
    </row>
    <row r="1922" spans="1:12" x14ac:dyDescent="0.25">
      <c r="A1922" s="4">
        <v>1130</v>
      </c>
      <c r="B1922" s="4">
        <v>2562</v>
      </c>
      <c r="C1922" s="11">
        <v>44157</v>
      </c>
      <c r="D1922" s="4">
        <v>3</v>
      </c>
      <c r="E1922" s="4">
        <v>462</v>
      </c>
      <c r="F1922" s="41">
        <v>47.680500000000002</v>
      </c>
      <c r="G1922" s="41">
        <v>143.04150000000001</v>
      </c>
      <c r="H1922" t="str">
        <f>VLOOKUP(Table8[[#This Row],[Supplier]],Table37[[Vendor_ID]:[Reputation Test]],12,0)</f>
        <v>B</v>
      </c>
      <c r="I1922">
        <f>VLOOKUP(Table8[[#This Row],[PurchaseOrderID]],Purchase_Order!$A$2:$E$1228,5,0)</f>
        <v>1510</v>
      </c>
      <c r="K1922">
        <f>COUNTIFS(Table37[ProductID],Table8[[#This Row],[ProductID]],Table37[Reputation Test],Table8[[#This Row],[REPUTASI]],Table37[Price],"&lt;"&amp;Table8[[#This Row],[UnitPrice]])</f>
        <v>1</v>
      </c>
      <c r="L1922" s="80" t="str">
        <f>IF(Table8[[#This Row],[test]]&gt;0,"Ada vendor yang menjual produk dengan harga lebih murah","")</f>
        <v>Ada vendor yang menjual produk dengan harga lebih murah</v>
      </c>
    </row>
    <row r="1923" spans="1:12" x14ac:dyDescent="0.25">
      <c r="A1923" s="5">
        <v>1131</v>
      </c>
      <c r="B1923" s="5">
        <v>2563</v>
      </c>
      <c r="C1923" s="10">
        <v>44157</v>
      </c>
      <c r="D1923" s="5">
        <v>550</v>
      </c>
      <c r="E1923" s="5">
        <v>510</v>
      </c>
      <c r="F1923" s="40">
        <v>23.404499999999999</v>
      </c>
      <c r="G1923" s="40">
        <v>12872.475</v>
      </c>
      <c r="H1923" t="str">
        <f>VLOOKUP(Table8[[#This Row],[Supplier]],Table37[[Vendor_ID]:[Reputation Test]],12,0)</f>
        <v>F</v>
      </c>
      <c r="I1923">
        <f>VLOOKUP(Table8[[#This Row],[PurchaseOrderID]],Purchase_Order!$A$2:$E$1228,5,0)</f>
        <v>1526</v>
      </c>
      <c r="K1923">
        <f>COUNTIFS(Table37[ProductID],Table8[[#This Row],[ProductID]],Table37[Reputation Test],Table8[[#This Row],[REPUTASI]],Table37[Price],"&lt;"&amp;Table8[[#This Row],[UnitPrice]])</f>
        <v>1</v>
      </c>
      <c r="L1923" s="80" t="str">
        <f>IF(Table8[[#This Row],[test]]&gt;0,"Ada vendor yang menjual produk dengan harga lebih murah","")</f>
        <v>Ada vendor yang menjual produk dengan harga lebih murah</v>
      </c>
    </row>
    <row r="1924" spans="1:12" x14ac:dyDescent="0.25">
      <c r="A1924" s="4">
        <v>1131</v>
      </c>
      <c r="B1924" s="4">
        <v>2564</v>
      </c>
      <c r="C1924" s="11">
        <v>44157</v>
      </c>
      <c r="D1924" s="4">
        <v>550</v>
      </c>
      <c r="E1924" s="4">
        <v>511</v>
      </c>
      <c r="F1924" s="41">
        <v>27.867000000000001</v>
      </c>
      <c r="G1924" s="41">
        <v>15326.85</v>
      </c>
      <c r="H1924" t="str">
        <f>VLOOKUP(Table8[[#This Row],[Supplier]],Table37[[Vendor_ID]:[Reputation Test]],12,0)</f>
        <v>F</v>
      </c>
      <c r="I1924">
        <f>VLOOKUP(Table8[[#This Row],[PurchaseOrderID]],Purchase_Order!$A$2:$E$1228,5,0)</f>
        <v>1526</v>
      </c>
      <c r="K1924">
        <f>COUNTIFS(Table37[ProductID],Table8[[#This Row],[ProductID]],Table37[Reputation Test],Table8[[#This Row],[REPUTASI]],Table37[Price],"&lt;"&amp;Table8[[#This Row],[UnitPrice]])</f>
        <v>1</v>
      </c>
      <c r="L1924" s="80" t="str">
        <f>IF(Table8[[#This Row],[test]]&gt;0,"Ada vendor yang menjual produk dengan harga lebih murah","")</f>
        <v>Ada vendor yang menjual produk dengan harga lebih murah</v>
      </c>
    </row>
    <row r="1925" spans="1:12" x14ac:dyDescent="0.25">
      <c r="A1925" s="5">
        <v>1132</v>
      </c>
      <c r="B1925" s="5">
        <v>2565</v>
      </c>
      <c r="C1925" s="10">
        <v>44157</v>
      </c>
      <c r="D1925" s="5">
        <v>550</v>
      </c>
      <c r="E1925" s="5">
        <v>527</v>
      </c>
      <c r="F1925" s="40">
        <v>6.7515000000000001</v>
      </c>
      <c r="G1925" s="40">
        <v>3713.3249999999998</v>
      </c>
      <c r="H1925" t="str">
        <f>VLOOKUP(Table8[[#This Row],[Supplier]],Table37[[Vendor_ID]:[Reputation Test]],12,0)</f>
        <v>B</v>
      </c>
      <c r="I1925">
        <f>VLOOKUP(Table8[[#This Row],[PurchaseOrderID]],Purchase_Order!$A$2:$E$1228,5,0)</f>
        <v>1644</v>
      </c>
      <c r="K1925">
        <f>COUNTIFS(Table37[ProductID],Table8[[#This Row],[ProductID]],Table37[Reputation Test],Table8[[#This Row],[REPUTASI]],Table37[Price],"&lt;"&amp;Table8[[#This Row],[UnitPrice]])</f>
        <v>1</v>
      </c>
      <c r="L1925" s="80" t="str">
        <f>IF(Table8[[#This Row],[test]]&gt;0,"Ada vendor yang menjual produk dengan harga lebih murah","")</f>
        <v>Ada vendor yang menjual produk dengan harga lebih murah</v>
      </c>
    </row>
    <row r="1926" spans="1:12" x14ac:dyDescent="0.25">
      <c r="A1926" s="4">
        <v>1133</v>
      </c>
      <c r="B1926" s="4">
        <v>2566</v>
      </c>
      <c r="C1926" s="11">
        <v>44160</v>
      </c>
      <c r="D1926" s="4">
        <v>550</v>
      </c>
      <c r="E1926" s="4">
        <v>938</v>
      </c>
      <c r="F1926" s="41">
        <v>31.4895</v>
      </c>
      <c r="G1926" s="41">
        <v>17319.224999999999</v>
      </c>
      <c r="H1926" t="str">
        <f>VLOOKUP(Table8[[#This Row],[Supplier]],Table37[[Vendor_ID]:[Reputation Test]],12,0)</f>
        <v>F</v>
      </c>
      <c r="I1926">
        <f>VLOOKUP(Table8[[#This Row],[PurchaseOrderID]],Purchase_Order!$A$2:$E$1228,5,0)</f>
        <v>1680</v>
      </c>
      <c r="K1926">
        <f>COUNTIFS(Table37[ProductID],Table8[[#This Row],[ProductID]],Table37[Reputation Test],Table8[[#This Row],[REPUTASI]],Table37[Price],"&lt;"&amp;Table8[[#This Row],[UnitPrice]])</f>
        <v>2</v>
      </c>
      <c r="L1926" s="80" t="str">
        <f>IF(Table8[[#This Row],[test]]&gt;0,"Ada vendor yang menjual produk dengan harga lebih murah","")</f>
        <v>Ada vendor yang menjual produk dengan harga lebih murah</v>
      </c>
    </row>
    <row r="1927" spans="1:12" x14ac:dyDescent="0.25">
      <c r="A1927" s="5">
        <v>1133</v>
      </c>
      <c r="B1927" s="5">
        <v>2567</v>
      </c>
      <c r="C1927" s="10">
        <v>44160</v>
      </c>
      <c r="D1927" s="5">
        <v>550</v>
      </c>
      <c r="E1927" s="5">
        <v>939</v>
      </c>
      <c r="F1927" s="40">
        <v>48.289499999999997</v>
      </c>
      <c r="G1927" s="40">
        <v>26559.224999999999</v>
      </c>
      <c r="H1927" t="str">
        <f>VLOOKUP(Table8[[#This Row],[Supplier]],Table37[[Vendor_ID]:[Reputation Test]],12,0)</f>
        <v>F</v>
      </c>
      <c r="I1927">
        <f>VLOOKUP(Table8[[#This Row],[PurchaseOrderID]],Purchase_Order!$A$2:$E$1228,5,0)</f>
        <v>1680</v>
      </c>
      <c r="K1927">
        <f>COUNTIFS(Table37[ProductID],Table8[[#This Row],[ProductID]],Table37[Reputation Test],Table8[[#This Row],[REPUTASI]],Table37[Price],"&lt;"&amp;Table8[[#This Row],[UnitPrice]])</f>
        <v>2</v>
      </c>
      <c r="L1927" s="80" t="str">
        <f>IF(Table8[[#This Row],[test]]&gt;0,"Ada vendor yang menjual produk dengan harga lebih murah","")</f>
        <v>Ada vendor yang menjual produk dengan harga lebih murah</v>
      </c>
    </row>
    <row r="1928" spans="1:12" x14ac:dyDescent="0.25">
      <c r="A1928" s="4">
        <v>1133</v>
      </c>
      <c r="B1928" s="4">
        <v>2568</v>
      </c>
      <c r="C1928" s="11">
        <v>44160</v>
      </c>
      <c r="D1928" s="4">
        <v>550</v>
      </c>
      <c r="E1928" s="4">
        <v>509</v>
      </c>
      <c r="F1928" s="41">
        <v>36.277500000000003</v>
      </c>
      <c r="G1928" s="41">
        <v>19952.625</v>
      </c>
      <c r="H1928" t="str">
        <f>VLOOKUP(Table8[[#This Row],[Supplier]],Table37[[Vendor_ID]:[Reputation Test]],12,0)</f>
        <v>F</v>
      </c>
      <c r="I1928">
        <f>VLOOKUP(Table8[[#This Row],[PurchaseOrderID]],Purchase_Order!$A$2:$E$1228,5,0)</f>
        <v>1680</v>
      </c>
      <c r="K1928">
        <f>COUNTIFS(Table37[ProductID],Table8[[#This Row],[ProductID]],Table37[Reputation Test],Table8[[#This Row],[REPUTASI]],Table37[Price],"&lt;"&amp;Table8[[#This Row],[UnitPrice]])</f>
        <v>1</v>
      </c>
      <c r="L1928" s="80" t="str">
        <f>IF(Table8[[#This Row],[test]]&gt;0,"Ada vendor yang menjual produk dengan harga lebih murah","")</f>
        <v>Ada vendor yang menjual produk dengan harga lebih murah</v>
      </c>
    </row>
    <row r="1929" spans="1:12" x14ac:dyDescent="0.25">
      <c r="A1929" s="5">
        <v>1134</v>
      </c>
      <c r="B1929" s="5">
        <v>2569</v>
      </c>
      <c r="C1929" s="10">
        <v>44160</v>
      </c>
      <c r="D1929" s="5">
        <v>60</v>
      </c>
      <c r="E1929" s="5">
        <v>492</v>
      </c>
      <c r="F1929" s="40">
        <v>50.746499999999997</v>
      </c>
      <c r="G1929" s="40">
        <v>3044.79</v>
      </c>
      <c r="H1929" t="str">
        <f>VLOOKUP(Table8[[#This Row],[Supplier]],Table37[[Vendor_ID]:[Reputation Test]],12,0)</f>
        <v>F</v>
      </c>
      <c r="I1929">
        <f>VLOOKUP(Table8[[#This Row],[PurchaseOrderID]],Purchase_Order!$A$2:$E$1228,5,0)</f>
        <v>1584</v>
      </c>
      <c r="K1929">
        <f>COUNTIFS(Table37[ProductID],Table8[[#This Row],[ProductID]],Table37[Reputation Test],Table8[[#This Row],[REPUTASI]],Table37[Price],"&lt;"&amp;Table8[[#This Row],[UnitPrice]])</f>
        <v>2</v>
      </c>
      <c r="L1929" s="80" t="str">
        <f>IF(Table8[[#This Row],[test]]&gt;0,"Ada vendor yang menjual produk dengan harga lebih murah","")</f>
        <v>Ada vendor yang menjual produk dengan harga lebih murah</v>
      </c>
    </row>
    <row r="1930" spans="1:12" x14ac:dyDescent="0.25">
      <c r="A1930" s="4">
        <v>1134</v>
      </c>
      <c r="B1930" s="4">
        <v>2570</v>
      </c>
      <c r="C1930" s="11">
        <v>44160</v>
      </c>
      <c r="D1930" s="4">
        <v>60</v>
      </c>
      <c r="E1930" s="4">
        <v>493</v>
      </c>
      <c r="F1930" s="41">
        <v>58.264499999999998</v>
      </c>
      <c r="G1930" s="41">
        <v>3495.87</v>
      </c>
      <c r="H1930" t="str">
        <f>VLOOKUP(Table8[[#This Row],[Supplier]],Table37[[Vendor_ID]:[Reputation Test]],12,0)</f>
        <v>F</v>
      </c>
      <c r="I1930">
        <f>VLOOKUP(Table8[[#This Row],[PurchaseOrderID]],Purchase_Order!$A$2:$E$1228,5,0)</f>
        <v>1584</v>
      </c>
      <c r="K1930">
        <f>COUNTIFS(Table37[ProductID],Table8[[#This Row],[ProductID]],Table37[Reputation Test],Table8[[#This Row],[REPUTASI]],Table37[Price],"&lt;"&amp;Table8[[#This Row],[UnitPrice]])</f>
        <v>2</v>
      </c>
      <c r="L1930" s="80" t="str">
        <f>IF(Table8[[#This Row],[test]]&gt;0,"Ada vendor yang menjual produk dengan harga lebih murah","")</f>
        <v>Ada vendor yang menjual produk dengan harga lebih murah</v>
      </c>
    </row>
    <row r="1931" spans="1:12" x14ac:dyDescent="0.25">
      <c r="A1931" s="5">
        <v>1135</v>
      </c>
      <c r="B1931" s="5">
        <v>2571</v>
      </c>
      <c r="C1931" s="10">
        <v>44160</v>
      </c>
      <c r="D1931" s="5">
        <v>550</v>
      </c>
      <c r="E1931" s="5">
        <v>523</v>
      </c>
      <c r="F1931" s="40">
        <v>10.384499999999999</v>
      </c>
      <c r="G1931" s="40">
        <v>5711.4750000000004</v>
      </c>
      <c r="H1931" t="str">
        <f>VLOOKUP(Table8[[#This Row],[Supplier]],Table37[[Vendor_ID]:[Reputation Test]],12,0)</f>
        <v>B</v>
      </c>
      <c r="I1931">
        <f>VLOOKUP(Table8[[#This Row],[PurchaseOrderID]],Purchase_Order!$A$2:$E$1228,5,0)</f>
        <v>1620</v>
      </c>
      <c r="K1931">
        <f>COUNTIFS(Table37[ProductID],Table8[[#This Row],[ProductID]],Table37[Reputation Test],Table8[[#This Row],[REPUTASI]],Table37[Price],"&lt;"&amp;Table8[[#This Row],[UnitPrice]])</f>
        <v>1</v>
      </c>
      <c r="L1931" s="80" t="str">
        <f>IF(Table8[[#This Row],[test]]&gt;0,"Ada vendor yang menjual produk dengan harga lebih murah","")</f>
        <v>Ada vendor yang menjual produk dengan harga lebih murah</v>
      </c>
    </row>
    <row r="1932" spans="1:12" x14ac:dyDescent="0.25">
      <c r="A1932" s="4">
        <v>1136</v>
      </c>
      <c r="B1932" s="4">
        <v>2572</v>
      </c>
      <c r="C1932" s="11">
        <v>44160</v>
      </c>
      <c r="D1932" s="4">
        <v>3</v>
      </c>
      <c r="E1932" s="4">
        <v>425</v>
      </c>
      <c r="F1932" s="41">
        <v>45.580500000000001</v>
      </c>
      <c r="G1932" s="41">
        <v>136.7415</v>
      </c>
      <c r="H1932" t="str">
        <f>VLOOKUP(Table8[[#This Row],[Supplier]],Table37[[Vendor_ID]:[Reputation Test]],12,0)</f>
        <v>B</v>
      </c>
      <c r="I1932">
        <f>VLOOKUP(Table8[[#This Row],[PurchaseOrderID]],Purchase_Order!$A$2:$E$1228,5,0)</f>
        <v>1666</v>
      </c>
      <c r="K1932">
        <f>COUNTIFS(Table37[ProductID],Table8[[#This Row],[ProductID]],Table37[Reputation Test],Table8[[#This Row],[REPUTASI]],Table37[Price],"&lt;"&amp;Table8[[#This Row],[UnitPrice]])</f>
        <v>3</v>
      </c>
      <c r="L1932" s="80" t="str">
        <f>IF(Table8[[#This Row],[test]]&gt;0,"Ada vendor yang menjual produk dengan harga lebih murah","")</f>
        <v>Ada vendor yang menjual produk dengan harga lebih murah</v>
      </c>
    </row>
    <row r="1933" spans="1:12" x14ac:dyDescent="0.25">
      <c r="A1933" s="5">
        <v>1136</v>
      </c>
      <c r="B1933" s="5">
        <v>2573</v>
      </c>
      <c r="C1933" s="10">
        <v>44160</v>
      </c>
      <c r="D1933" s="5">
        <v>3</v>
      </c>
      <c r="E1933" s="5">
        <v>426</v>
      </c>
      <c r="F1933" s="40">
        <v>43.480499999999999</v>
      </c>
      <c r="G1933" s="40">
        <v>130.44149999999999</v>
      </c>
      <c r="H1933" t="str">
        <f>VLOOKUP(Table8[[#This Row],[Supplier]],Table37[[Vendor_ID]:[Reputation Test]],12,0)</f>
        <v>B</v>
      </c>
      <c r="I1933">
        <f>VLOOKUP(Table8[[#This Row],[PurchaseOrderID]],Purchase_Order!$A$2:$E$1228,5,0)</f>
        <v>1666</v>
      </c>
      <c r="K1933">
        <f>COUNTIFS(Table37[ProductID],Table8[[#This Row],[ProductID]],Table37[Reputation Test],Table8[[#This Row],[REPUTASI]],Table37[Price],"&lt;"&amp;Table8[[#This Row],[UnitPrice]])</f>
        <v>3</v>
      </c>
      <c r="L1933" s="80" t="str">
        <f>IF(Table8[[#This Row],[test]]&gt;0,"Ada vendor yang menjual produk dengan harga lebih murah","")</f>
        <v>Ada vendor yang menjual produk dengan harga lebih murah</v>
      </c>
    </row>
    <row r="1934" spans="1:12" x14ac:dyDescent="0.25">
      <c r="A1934" s="4">
        <v>1136</v>
      </c>
      <c r="B1934" s="4">
        <v>2574</v>
      </c>
      <c r="C1934" s="11">
        <v>44160</v>
      </c>
      <c r="D1934" s="4">
        <v>3</v>
      </c>
      <c r="E1934" s="4">
        <v>427</v>
      </c>
      <c r="F1934" s="41">
        <v>47.753999999999998</v>
      </c>
      <c r="G1934" s="41">
        <v>143.262</v>
      </c>
      <c r="H1934" t="str">
        <f>VLOOKUP(Table8[[#This Row],[Supplier]],Table37[[Vendor_ID]:[Reputation Test]],12,0)</f>
        <v>B</v>
      </c>
      <c r="I1934">
        <f>VLOOKUP(Table8[[#This Row],[PurchaseOrderID]],Purchase_Order!$A$2:$E$1228,5,0)</f>
        <v>1666</v>
      </c>
      <c r="K1934">
        <f>COUNTIFS(Table37[ProductID],Table8[[#This Row],[ProductID]],Table37[Reputation Test],Table8[[#This Row],[REPUTASI]],Table37[Price],"&lt;"&amp;Table8[[#This Row],[UnitPrice]])</f>
        <v>3</v>
      </c>
      <c r="L1934" s="80" t="str">
        <f>IF(Table8[[#This Row],[test]]&gt;0,"Ada vendor yang menjual produk dengan harga lebih murah","")</f>
        <v>Ada vendor yang menjual produk dengan harga lebih murah</v>
      </c>
    </row>
    <row r="1935" spans="1:12" x14ac:dyDescent="0.25">
      <c r="A1935" s="5">
        <v>1136</v>
      </c>
      <c r="B1935" s="5">
        <v>2575</v>
      </c>
      <c r="C1935" s="10">
        <v>44160</v>
      </c>
      <c r="D1935" s="5">
        <v>3</v>
      </c>
      <c r="E1935" s="5">
        <v>428</v>
      </c>
      <c r="F1935" s="40">
        <v>43.480499999999999</v>
      </c>
      <c r="G1935" s="40">
        <v>130.44149999999999</v>
      </c>
      <c r="H1935" t="str">
        <f>VLOOKUP(Table8[[#This Row],[Supplier]],Table37[[Vendor_ID]:[Reputation Test]],12,0)</f>
        <v>B</v>
      </c>
      <c r="I1935">
        <f>VLOOKUP(Table8[[#This Row],[PurchaseOrderID]],Purchase_Order!$A$2:$E$1228,5,0)</f>
        <v>1666</v>
      </c>
      <c r="K1935">
        <f>COUNTIFS(Table37[ProductID],Table8[[#This Row],[ProductID]],Table37[Reputation Test],Table8[[#This Row],[REPUTASI]],Table37[Price],"&lt;"&amp;Table8[[#This Row],[UnitPrice]])</f>
        <v>3</v>
      </c>
      <c r="L1935" s="80" t="str">
        <f>IF(Table8[[#This Row],[test]]&gt;0,"Ada vendor yang menjual produk dengan harga lebih murah","")</f>
        <v>Ada vendor yang menjual produk dengan harga lebih murah</v>
      </c>
    </row>
    <row r="1936" spans="1:12" x14ac:dyDescent="0.25">
      <c r="A1936" s="4">
        <v>1137</v>
      </c>
      <c r="B1936" s="4">
        <v>2576</v>
      </c>
      <c r="C1936" s="11">
        <v>44160</v>
      </c>
      <c r="D1936" s="4">
        <v>3</v>
      </c>
      <c r="E1936" s="4">
        <v>490</v>
      </c>
      <c r="F1936" s="41">
        <v>12.7155</v>
      </c>
      <c r="G1936" s="41">
        <v>38.146500000000003</v>
      </c>
      <c r="H1936" t="str">
        <f>VLOOKUP(Table8[[#This Row],[Supplier]],Table37[[Vendor_ID]:[Reputation Test]],12,0)</f>
        <v>A</v>
      </c>
      <c r="I1936">
        <f>VLOOKUP(Table8[[#This Row],[PurchaseOrderID]],Purchase_Order!$A$2:$E$1228,5,0)</f>
        <v>1592</v>
      </c>
      <c r="K1936">
        <f>COUNTIFS(Table37[ProductID],Table8[[#This Row],[ProductID]],Table37[Reputation Test],Table8[[#This Row],[REPUTASI]],Table37[Price],"&lt;"&amp;Table8[[#This Row],[UnitPrice]])</f>
        <v>1</v>
      </c>
      <c r="L1936" s="80" t="str">
        <f>IF(Table8[[#This Row],[test]]&gt;0,"Ada vendor yang menjual produk dengan harga lebih murah","")</f>
        <v>Ada vendor yang menjual produk dengan harga lebih murah</v>
      </c>
    </row>
    <row r="1937" spans="1:12" x14ac:dyDescent="0.25">
      <c r="A1937" s="5">
        <v>1137</v>
      </c>
      <c r="B1937" s="5">
        <v>2577</v>
      </c>
      <c r="C1937" s="10">
        <v>44160</v>
      </c>
      <c r="D1937" s="5">
        <v>3</v>
      </c>
      <c r="E1937" s="5">
        <v>491</v>
      </c>
      <c r="F1937" s="40">
        <v>19.939499999999999</v>
      </c>
      <c r="G1937" s="40">
        <v>59.8185</v>
      </c>
      <c r="H1937" t="str">
        <f>VLOOKUP(Table8[[#This Row],[Supplier]],Table37[[Vendor_ID]:[Reputation Test]],12,0)</f>
        <v>A</v>
      </c>
      <c r="I1937">
        <f>VLOOKUP(Table8[[#This Row],[PurchaseOrderID]],Purchase_Order!$A$2:$E$1228,5,0)</f>
        <v>1592</v>
      </c>
      <c r="K1937">
        <f>COUNTIFS(Table37[ProductID],Table8[[#This Row],[ProductID]],Table37[Reputation Test],Table8[[#This Row],[REPUTASI]],Table37[Price],"&lt;"&amp;Table8[[#This Row],[UnitPrice]])</f>
        <v>2</v>
      </c>
      <c r="L1937" s="80" t="str">
        <f>IF(Table8[[#This Row],[test]]&gt;0,"Ada vendor yang menjual produk dengan harga lebih murah","")</f>
        <v>Ada vendor yang menjual produk dengan harga lebih murah</v>
      </c>
    </row>
    <row r="1938" spans="1:12" x14ac:dyDescent="0.25">
      <c r="A1938" s="4">
        <v>1138</v>
      </c>
      <c r="B1938" s="4">
        <v>2578</v>
      </c>
      <c r="C1938" s="11">
        <v>44160</v>
      </c>
      <c r="D1938" s="4">
        <v>3</v>
      </c>
      <c r="E1938" s="4">
        <v>528</v>
      </c>
      <c r="F1938" s="41">
        <v>38.156999999999996</v>
      </c>
      <c r="G1938" s="41">
        <v>114.471</v>
      </c>
      <c r="H1938" t="str">
        <f>VLOOKUP(Table8[[#This Row],[Supplier]],Table37[[Vendor_ID]:[Reputation Test]],12,0)</f>
        <v>A</v>
      </c>
      <c r="I1938">
        <f>VLOOKUP(Table8[[#This Row],[PurchaseOrderID]],Purchase_Order!$A$2:$E$1228,5,0)</f>
        <v>1618</v>
      </c>
      <c r="K1938">
        <f>COUNTIFS(Table37[ProductID],Table8[[#This Row],[ProductID]],Table37[Reputation Test],Table8[[#This Row],[REPUTASI]],Table37[Price],"&lt;"&amp;Table8[[#This Row],[UnitPrice]])</f>
        <v>1</v>
      </c>
      <c r="L1938" s="80" t="str">
        <f>IF(Table8[[#This Row],[test]]&gt;0,"Ada vendor yang menjual produk dengan harga lebih murah","")</f>
        <v>Ada vendor yang menjual produk dengan harga lebih murah</v>
      </c>
    </row>
    <row r="1939" spans="1:12" x14ac:dyDescent="0.25">
      <c r="A1939" s="5">
        <v>1139</v>
      </c>
      <c r="B1939" s="5">
        <v>2579</v>
      </c>
      <c r="C1939" s="10">
        <v>44160</v>
      </c>
      <c r="D1939" s="5">
        <v>3</v>
      </c>
      <c r="E1939" s="5">
        <v>505</v>
      </c>
      <c r="F1939" s="40">
        <v>44.215499999999999</v>
      </c>
      <c r="G1939" s="40">
        <v>132.6465</v>
      </c>
      <c r="H1939" t="str">
        <f>VLOOKUP(Table8[[#This Row],[Supplier]],Table37[[Vendor_ID]:[Reputation Test]],12,0)</f>
        <v>B</v>
      </c>
      <c r="I1939">
        <f>VLOOKUP(Table8[[#This Row],[PurchaseOrderID]],Purchase_Order!$A$2:$E$1228,5,0)</f>
        <v>1612</v>
      </c>
      <c r="K1939">
        <f>COUNTIFS(Table37[ProductID],Table8[[#This Row],[ProductID]],Table37[Reputation Test],Table8[[#This Row],[REPUTASI]],Table37[Price],"&lt;"&amp;Table8[[#This Row],[UnitPrice]])</f>
        <v>1</v>
      </c>
      <c r="L1939" s="80" t="str">
        <f>IF(Table8[[#This Row],[test]]&gt;0,"Ada vendor yang menjual produk dengan harga lebih murah","")</f>
        <v>Ada vendor yang menjual produk dengan harga lebih murah</v>
      </c>
    </row>
    <row r="1940" spans="1:12" x14ac:dyDescent="0.25">
      <c r="A1940" s="4">
        <v>1140</v>
      </c>
      <c r="B1940" s="4">
        <v>2580</v>
      </c>
      <c r="C1940" s="11">
        <v>44160</v>
      </c>
      <c r="D1940" s="4">
        <v>550</v>
      </c>
      <c r="E1940" s="4">
        <v>938</v>
      </c>
      <c r="F1940" s="41">
        <v>31.4895</v>
      </c>
      <c r="G1940" s="41">
        <v>17319.224999999999</v>
      </c>
      <c r="H1940" t="str">
        <f>VLOOKUP(Table8[[#This Row],[Supplier]],Table37[[Vendor_ID]:[Reputation Test]],12,0)</f>
        <v>F</v>
      </c>
      <c r="I1940">
        <f>VLOOKUP(Table8[[#This Row],[PurchaseOrderID]],Purchase_Order!$A$2:$E$1228,5,0)</f>
        <v>1586</v>
      </c>
      <c r="K1940">
        <f>COUNTIFS(Table37[ProductID],Table8[[#This Row],[ProductID]],Table37[Reputation Test],Table8[[#This Row],[REPUTASI]],Table37[Price],"&lt;"&amp;Table8[[#This Row],[UnitPrice]])</f>
        <v>2</v>
      </c>
      <c r="L1940" s="80" t="str">
        <f>IF(Table8[[#This Row],[test]]&gt;0,"Ada vendor yang menjual produk dengan harga lebih murah","")</f>
        <v>Ada vendor yang menjual produk dengan harga lebih murah</v>
      </c>
    </row>
    <row r="1941" spans="1:12" x14ac:dyDescent="0.25">
      <c r="A1941" s="5">
        <v>1140</v>
      </c>
      <c r="B1941" s="5">
        <v>2581</v>
      </c>
      <c r="C1941" s="10">
        <v>44160</v>
      </c>
      <c r="D1941" s="5">
        <v>550</v>
      </c>
      <c r="E1941" s="5">
        <v>939</v>
      </c>
      <c r="F1941" s="40">
        <v>48.289499999999997</v>
      </c>
      <c r="G1941" s="40">
        <v>26559.224999999999</v>
      </c>
      <c r="H1941" t="str">
        <f>VLOOKUP(Table8[[#This Row],[Supplier]],Table37[[Vendor_ID]:[Reputation Test]],12,0)</f>
        <v>F</v>
      </c>
      <c r="I1941">
        <f>VLOOKUP(Table8[[#This Row],[PurchaseOrderID]],Purchase_Order!$A$2:$E$1228,5,0)</f>
        <v>1586</v>
      </c>
      <c r="K1941">
        <f>COUNTIFS(Table37[ProductID],Table8[[#This Row],[ProductID]],Table37[Reputation Test],Table8[[#This Row],[REPUTASI]],Table37[Price],"&lt;"&amp;Table8[[#This Row],[UnitPrice]])</f>
        <v>2</v>
      </c>
      <c r="L1941" s="80" t="str">
        <f>IF(Table8[[#This Row],[test]]&gt;0,"Ada vendor yang menjual produk dengan harga lebih murah","")</f>
        <v>Ada vendor yang menjual produk dengan harga lebih murah</v>
      </c>
    </row>
    <row r="1942" spans="1:12" x14ac:dyDescent="0.25">
      <c r="A1942" s="4">
        <v>1141</v>
      </c>
      <c r="B1942" s="4">
        <v>2582</v>
      </c>
      <c r="C1942" s="11">
        <v>44160</v>
      </c>
      <c r="D1942" s="4">
        <v>60</v>
      </c>
      <c r="E1942" s="4">
        <v>358</v>
      </c>
      <c r="F1942" s="41">
        <v>6.9824999999999999</v>
      </c>
      <c r="G1942" s="41">
        <v>418.95</v>
      </c>
      <c r="H1942" t="str">
        <f>VLOOKUP(Table8[[#This Row],[Supplier]],Table37[[Vendor_ID]:[Reputation Test]],12,0)</f>
        <v>B</v>
      </c>
      <c r="I1942">
        <f>VLOOKUP(Table8[[#This Row],[PurchaseOrderID]],Purchase_Order!$A$2:$E$1228,5,0)</f>
        <v>1500</v>
      </c>
      <c r="K1942">
        <f>COUNTIFS(Table37[ProductID],Table8[[#This Row],[ProductID]],Table37[Reputation Test],Table8[[#This Row],[REPUTASI]],Table37[Price],"&lt;"&amp;Table8[[#This Row],[UnitPrice]])</f>
        <v>1</v>
      </c>
      <c r="L1942" s="80" t="str">
        <f>IF(Table8[[#This Row],[test]]&gt;0,"Ada vendor yang menjual produk dengan harga lebih murah","")</f>
        <v>Ada vendor yang menjual produk dengan harga lebih murah</v>
      </c>
    </row>
    <row r="1943" spans="1:12" x14ac:dyDescent="0.25">
      <c r="A1943" s="5">
        <v>1142</v>
      </c>
      <c r="B1943" s="5">
        <v>2583</v>
      </c>
      <c r="C1943" s="10">
        <v>44160</v>
      </c>
      <c r="D1943" s="5">
        <v>3</v>
      </c>
      <c r="E1943" s="5">
        <v>375</v>
      </c>
      <c r="F1943" s="40">
        <v>43.270499999999998</v>
      </c>
      <c r="G1943" s="40">
        <v>129.8115</v>
      </c>
      <c r="H1943" t="str">
        <f>VLOOKUP(Table8[[#This Row],[Supplier]],Table37[[Vendor_ID]:[Reputation Test]],12,0)</f>
        <v>A</v>
      </c>
      <c r="I1943">
        <f>VLOOKUP(Table8[[#This Row],[PurchaseOrderID]],Purchase_Order!$A$2:$E$1228,5,0)</f>
        <v>1656</v>
      </c>
      <c r="K1943">
        <f>COUNTIFS(Table37[ProductID],Table8[[#This Row],[ProductID]],Table37[Reputation Test],Table8[[#This Row],[REPUTASI]],Table37[Price],"&lt;"&amp;Table8[[#This Row],[UnitPrice]])</f>
        <v>2</v>
      </c>
      <c r="L1943" s="80" t="str">
        <f>IF(Table8[[#This Row],[test]]&gt;0,"Ada vendor yang menjual produk dengan harga lebih murah","")</f>
        <v>Ada vendor yang menjual produk dengan harga lebih murah</v>
      </c>
    </row>
    <row r="1944" spans="1:12" x14ac:dyDescent="0.25">
      <c r="A1944" s="4">
        <v>1142</v>
      </c>
      <c r="B1944" s="4">
        <v>2584</v>
      </c>
      <c r="C1944" s="11">
        <v>44160</v>
      </c>
      <c r="D1944" s="4">
        <v>3</v>
      </c>
      <c r="E1944" s="4">
        <v>376</v>
      </c>
      <c r="F1944" s="41">
        <v>47.543999999999997</v>
      </c>
      <c r="G1944" s="41">
        <v>142.63200000000001</v>
      </c>
      <c r="H1944" t="str">
        <f>VLOOKUP(Table8[[#This Row],[Supplier]],Table37[[Vendor_ID]:[Reputation Test]],12,0)</f>
        <v>A</v>
      </c>
      <c r="I1944">
        <f>VLOOKUP(Table8[[#This Row],[PurchaseOrderID]],Purchase_Order!$A$2:$E$1228,5,0)</f>
        <v>1656</v>
      </c>
      <c r="K1944">
        <f>COUNTIFS(Table37[ProductID],Table8[[#This Row],[ProductID]],Table37[Reputation Test],Table8[[#This Row],[REPUTASI]],Table37[Price],"&lt;"&amp;Table8[[#This Row],[UnitPrice]])</f>
        <v>2</v>
      </c>
      <c r="L1944" s="80" t="str">
        <f>IF(Table8[[#This Row],[test]]&gt;0,"Ada vendor yang menjual produk dengan harga lebih murah","")</f>
        <v>Ada vendor yang menjual produk dengan harga lebih murah</v>
      </c>
    </row>
    <row r="1945" spans="1:12" x14ac:dyDescent="0.25">
      <c r="A1945" s="5">
        <v>1143</v>
      </c>
      <c r="B1945" s="5">
        <v>2585</v>
      </c>
      <c r="C1945" s="10">
        <v>44160</v>
      </c>
      <c r="D1945" s="5">
        <v>60</v>
      </c>
      <c r="E1945" s="5">
        <v>356</v>
      </c>
      <c r="F1945" s="40">
        <v>3.3809999999999998</v>
      </c>
      <c r="G1945" s="40">
        <v>202.86</v>
      </c>
      <c r="H1945" t="str">
        <f>VLOOKUP(Table8[[#This Row],[Supplier]],Table37[[Vendor_ID]:[Reputation Test]],12,0)</f>
        <v>F</v>
      </c>
      <c r="I1945">
        <f>VLOOKUP(Table8[[#This Row],[PurchaseOrderID]],Purchase_Order!$A$2:$E$1228,5,0)</f>
        <v>1572</v>
      </c>
      <c r="K1945">
        <f>COUNTIFS(Table37[ProductID],Table8[[#This Row],[ProductID]],Table37[Reputation Test],Table8[[#This Row],[REPUTASI]],Table37[Price],"&lt;"&amp;Table8[[#This Row],[UnitPrice]])</f>
        <v>1</v>
      </c>
      <c r="L1945" s="80" t="str">
        <f>IF(Table8[[#This Row],[test]]&gt;0,"Ada vendor yang menjual produk dengan harga lebih murah","")</f>
        <v>Ada vendor yang menjual produk dengan harga lebih murah</v>
      </c>
    </row>
    <row r="1946" spans="1:12" x14ac:dyDescent="0.25">
      <c r="A1946" s="4">
        <v>1143</v>
      </c>
      <c r="B1946" s="4">
        <v>2586</v>
      </c>
      <c r="C1946" s="11">
        <v>44160</v>
      </c>
      <c r="D1946" s="4">
        <v>60</v>
      </c>
      <c r="E1946" s="4">
        <v>357</v>
      </c>
      <c r="F1946" s="41">
        <v>4.3155000000000001</v>
      </c>
      <c r="G1946" s="41">
        <v>258.93</v>
      </c>
      <c r="H1946" t="str">
        <f>VLOOKUP(Table8[[#This Row],[Supplier]],Table37[[Vendor_ID]:[Reputation Test]],12,0)</f>
        <v>F</v>
      </c>
      <c r="I1946">
        <f>VLOOKUP(Table8[[#This Row],[PurchaseOrderID]],Purchase_Order!$A$2:$E$1228,5,0)</f>
        <v>1572</v>
      </c>
      <c r="K1946">
        <f>COUNTIFS(Table37[ProductID],Table8[[#This Row],[ProductID]],Table37[Reputation Test],Table8[[#This Row],[REPUTASI]],Table37[Price],"&lt;"&amp;Table8[[#This Row],[UnitPrice]])</f>
        <v>2</v>
      </c>
      <c r="L1946" s="80" t="str">
        <f>IF(Table8[[#This Row],[test]]&gt;0,"Ada vendor yang menjual produk dengan harga lebih murah","")</f>
        <v>Ada vendor yang menjual produk dengan harga lebih murah</v>
      </c>
    </row>
    <row r="1947" spans="1:12" x14ac:dyDescent="0.25">
      <c r="A1947" s="5">
        <v>1144</v>
      </c>
      <c r="B1947" s="5">
        <v>2587</v>
      </c>
      <c r="C1947" s="10">
        <v>44160</v>
      </c>
      <c r="D1947" s="5">
        <v>3</v>
      </c>
      <c r="E1947" s="5">
        <v>391</v>
      </c>
      <c r="F1947" s="40">
        <v>45.444000000000003</v>
      </c>
      <c r="G1947" s="40">
        <v>136.33199999999999</v>
      </c>
      <c r="H1947" t="str">
        <f>VLOOKUP(Table8[[#This Row],[Supplier]],Table37[[Vendor_ID]:[Reputation Test]],12,0)</f>
        <v>B</v>
      </c>
      <c r="I1947">
        <f>VLOOKUP(Table8[[#This Row],[PurchaseOrderID]],Purchase_Order!$A$2:$E$1228,5,0)</f>
        <v>1562</v>
      </c>
      <c r="K1947">
        <f>COUNTIFS(Table37[ProductID],Table8[[#This Row],[ProductID]],Table37[Reputation Test],Table8[[#This Row],[REPUTASI]],Table37[Price],"&lt;"&amp;Table8[[#This Row],[UnitPrice]])</f>
        <v>1</v>
      </c>
      <c r="L1947" s="80" t="str">
        <f>IF(Table8[[#This Row],[test]]&gt;0,"Ada vendor yang menjual produk dengan harga lebih murah","")</f>
        <v>Ada vendor yang menjual produk dengan harga lebih murah</v>
      </c>
    </row>
    <row r="1948" spans="1:12" x14ac:dyDescent="0.25">
      <c r="A1948" s="4">
        <v>1144</v>
      </c>
      <c r="B1948" s="4">
        <v>2588</v>
      </c>
      <c r="C1948" s="11">
        <v>44160</v>
      </c>
      <c r="D1948" s="4">
        <v>3</v>
      </c>
      <c r="E1948" s="4">
        <v>392</v>
      </c>
      <c r="F1948" s="41">
        <v>41.170499999999997</v>
      </c>
      <c r="G1948" s="41">
        <v>123.5115</v>
      </c>
      <c r="H1948" t="str">
        <f>VLOOKUP(Table8[[#This Row],[Supplier]],Table37[[Vendor_ID]:[Reputation Test]],12,0)</f>
        <v>B</v>
      </c>
      <c r="I1948">
        <f>VLOOKUP(Table8[[#This Row],[PurchaseOrderID]],Purchase_Order!$A$2:$E$1228,5,0)</f>
        <v>1562</v>
      </c>
      <c r="K1948">
        <f>COUNTIFS(Table37[ProductID],Table8[[#This Row],[ProductID]],Table37[Reputation Test],Table8[[#This Row],[REPUTASI]],Table37[Price],"&lt;"&amp;Table8[[#This Row],[UnitPrice]])</f>
        <v>1</v>
      </c>
      <c r="L1948" s="80" t="str">
        <f>IF(Table8[[#This Row],[test]]&gt;0,"Ada vendor yang menjual produk dengan harga lebih murah","")</f>
        <v>Ada vendor yang menjual produk dengan harga lebih murah</v>
      </c>
    </row>
    <row r="1949" spans="1:12" x14ac:dyDescent="0.25">
      <c r="A1949" s="5">
        <v>1145</v>
      </c>
      <c r="B1949" s="5">
        <v>2589</v>
      </c>
      <c r="C1949" s="10">
        <v>44160</v>
      </c>
      <c r="D1949" s="5">
        <v>3</v>
      </c>
      <c r="E1949" s="5">
        <v>490</v>
      </c>
      <c r="F1949" s="40">
        <v>12.358499999999999</v>
      </c>
      <c r="G1949" s="40">
        <v>37.075499999999998</v>
      </c>
      <c r="H1949" t="str">
        <f>VLOOKUP(Table8[[#This Row],[Supplier]],Table37[[Vendor_ID]:[Reputation Test]],12,0)</f>
        <v>B</v>
      </c>
      <c r="I1949">
        <f>VLOOKUP(Table8[[#This Row],[PurchaseOrderID]],Purchase_Order!$A$2:$E$1228,5,0)</f>
        <v>1662</v>
      </c>
      <c r="K1949">
        <f>COUNTIFS(Table37[ProductID],Table8[[#This Row],[ProductID]],Table37[Reputation Test],Table8[[#This Row],[REPUTASI]],Table37[Price],"&lt;"&amp;Table8[[#This Row],[UnitPrice]])</f>
        <v>1</v>
      </c>
      <c r="L1949" s="80" t="str">
        <f>IF(Table8[[#This Row],[test]]&gt;0,"Ada vendor yang menjual produk dengan harga lebih murah","")</f>
        <v>Ada vendor yang menjual produk dengan harga lebih murah</v>
      </c>
    </row>
    <row r="1950" spans="1:12" x14ac:dyDescent="0.25">
      <c r="A1950" s="4">
        <v>1146</v>
      </c>
      <c r="B1950" s="4">
        <v>2590</v>
      </c>
      <c r="C1950" s="11">
        <v>44160</v>
      </c>
      <c r="D1950" s="4">
        <v>550</v>
      </c>
      <c r="E1950" s="4">
        <v>513</v>
      </c>
      <c r="F1950" s="41">
        <v>39.1965</v>
      </c>
      <c r="G1950" s="41">
        <v>21558.075000000001</v>
      </c>
      <c r="H1950" t="str">
        <f>VLOOKUP(Table8[[#This Row],[Supplier]],Table37[[Vendor_ID]:[Reputation Test]],12,0)</f>
        <v>F</v>
      </c>
      <c r="I1950">
        <f>VLOOKUP(Table8[[#This Row],[PurchaseOrderID]],Purchase_Order!$A$2:$E$1228,5,0)</f>
        <v>1682</v>
      </c>
      <c r="K1950">
        <f>COUNTIFS(Table37[ProductID],Table8[[#This Row],[ProductID]],Table37[Reputation Test],Table8[[#This Row],[REPUTASI]],Table37[Price],"&lt;"&amp;Table8[[#This Row],[UnitPrice]])</f>
        <v>1</v>
      </c>
      <c r="L1950" s="80" t="str">
        <f>IF(Table8[[#This Row],[test]]&gt;0,"Ada vendor yang menjual produk dengan harga lebih murah","")</f>
        <v>Ada vendor yang menjual produk dengan harga lebih murah</v>
      </c>
    </row>
    <row r="1951" spans="1:12" x14ac:dyDescent="0.25">
      <c r="A1951" s="5">
        <v>1147</v>
      </c>
      <c r="B1951" s="5">
        <v>2591</v>
      </c>
      <c r="C1951" s="10">
        <v>44160</v>
      </c>
      <c r="D1951" s="5">
        <v>3</v>
      </c>
      <c r="E1951" s="5">
        <v>417</v>
      </c>
      <c r="F1951" s="40">
        <v>43.375500000000002</v>
      </c>
      <c r="G1951" s="40">
        <v>130.12649999999999</v>
      </c>
      <c r="H1951" t="str">
        <f>VLOOKUP(Table8[[#This Row],[Supplier]],Table37[[Vendor_ID]:[Reputation Test]],12,0)</f>
        <v>A</v>
      </c>
      <c r="I1951">
        <f>VLOOKUP(Table8[[#This Row],[PurchaseOrderID]],Purchase_Order!$A$2:$E$1228,5,0)</f>
        <v>1686</v>
      </c>
      <c r="K1951">
        <f>COUNTIFS(Table37[ProductID],Table8[[#This Row],[ProductID]],Table37[Reputation Test],Table8[[#This Row],[REPUTASI]],Table37[Price],"&lt;"&amp;Table8[[#This Row],[UnitPrice]])</f>
        <v>1</v>
      </c>
      <c r="L1951" s="80" t="str">
        <f>IF(Table8[[#This Row],[test]]&gt;0,"Ada vendor yang menjual produk dengan harga lebih murah","")</f>
        <v>Ada vendor yang menjual produk dengan harga lebih murah</v>
      </c>
    </row>
    <row r="1952" spans="1:12" x14ac:dyDescent="0.25">
      <c r="A1952" s="4">
        <v>1147</v>
      </c>
      <c r="B1952" s="4">
        <v>2592</v>
      </c>
      <c r="C1952" s="11">
        <v>44160</v>
      </c>
      <c r="D1952" s="4">
        <v>3</v>
      </c>
      <c r="E1952" s="4">
        <v>418</v>
      </c>
      <c r="F1952" s="41">
        <v>47.649000000000001</v>
      </c>
      <c r="G1952" s="41">
        <v>142.947</v>
      </c>
      <c r="H1952" t="str">
        <f>VLOOKUP(Table8[[#This Row],[Supplier]],Table37[[Vendor_ID]:[Reputation Test]],12,0)</f>
        <v>A</v>
      </c>
      <c r="I1952">
        <f>VLOOKUP(Table8[[#This Row],[PurchaseOrderID]],Purchase_Order!$A$2:$E$1228,5,0)</f>
        <v>1686</v>
      </c>
      <c r="K1952">
        <f>COUNTIFS(Table37[ProductID],Table8[[#This Row],[ProductID]],Table37[Reputation Test],Table8[[#This Row],[REPUTASI]],Table37[Price],"&lt;"&amp;Table8[[#This Row],[UnitPrice]])</f>
        <v>1</v>
      </c>
      <c r="L1952" s="80" t="str">
        <f>IF(Table8[[#This Row],[test]]&gt;0,"Ada vendor yang menjual produk dengan harga lebih murah","")</f>
        <v>Ada vendor yang menjual produk dengan harga lebih murah</v>
      </c>
    </row>
    <row r="1953" spans="1:12" x14ac:dyDescent="0.25">
      <c r="A1953" s="5">
        <v>1147</v>
      </c>
      <c r="B1953" s="5">
        <v>2593</v>
      </c>
      <c r="C1953" s="10">
        <v>44160</v>
      </c>
      <c r="D1953" s="5">
        <v>3</v>
      </c>
      <c r="E1953" s="5">
        <v>419</v>
      </c>
      <c r="F1953" s="40">
        <v>43.375500000000002</v>
      </c>
      <c r="G1953" s="40">
        <v>130.12649999999999</v>
      </c>
      <c r="H1953" t="str">
        <f>VLOOKUP(Table8[[#This Row],[Supplier]],Table37[[Vendor_ID]:[Reputation Test]],12,0)</f>
        <v>A</v>
      </c>
      <c r="I1953">
        <f>VLOOKUP(Table8[[#This Row],[PurchaseOrderID]],Purchase_Order!$A$2:$E$1228,5,0)</f>
        <v>1686</v>
      </c>
      <c r="K1953">
        <f>COUNTIFS(Table37[ProductID],Table8[[#This Row],[ProductID]],Table37[Reputation Test],Table8[[#This Row],[REPUTASI]],Table37[Price],"&lt;"&amp;Table8[[#This Row],[UnitPrice]])</f>
        <v>1</v>
      </c>
      <c r="L1953" s="80" t="str">
        <f>IF(Table8[[#This Row],[test]]&gt;0,"Ada vendor yang menjual produk dengan harga lebih murah","")</f>
        <v>Ada vendor yang menjual produk dengan harga lebih murah</v>
      </c>
    </row>
    <row r="1954" spans="1:12" x14ac:dyDescent="0.25">
      <c r="A1954" s="4">
        <v>1147</v>
      </c>
      <c r="B1954" s="4">
        <v>2594</v>
      </c>
      <c r="C1954" s="11">
        <v>44160</v>
      </c>
      <c r="D1954" s="4">
        <v>3</v>
      </c>
      <c r="E1954" s="4">
        <v>420</v>
      </c>
      <c r="F1954" s="41">
        <v>41.275500000000001</v>
      </c>
      <c r="G1954" s="41">
        <v>123.8265</v>
      </c>
      <c r="H1954" t="str">
        <f>VLOOKUP(Table8[[#This Row],[Supplier]],Table37[[Vendor_ID]:[Reputation Test]],12,0)</f>
        <v>A</v>
      </c>
      <c r="I1954">
        <f>VLOOKUP(Table8[[#This Row],[PurchaseOrderID]],Purchase_Order!$A$2:$E$1228,5,0)</f>
        <v>1686</v>
      </c>
      <c r="K1954">
        <f>COUNTIFS(Table37[ProductID],Table8[[#This Row],[ProductID]],Table37[Reputation Test],Table8[[#This Row],[REPUTASI]],Table37[Price],"&lt;"&amp;Table8[[#This Row],[UnitPrice]])</f>
        <v>1</v>
      </c>
      <c r="L1954" s="80" t="str">
        <f>IF(Table8[[#This Row],[test]]&gt;0,"Ada vendor yang menjual produk dengan harga lebih murah","")</f>
        <v>Ada vendor yang menjual produk dengan harga lebih murah</v>
      </c>
    </row>
    <row r="1955" spans="1:12" x14ac:dyDescent="0.25">
      <c r="A1955" s="5">
        <v>1147</v>
      </c>
      <c r="B1955" s="5">
        <v>2595</v>
      </c>
      <c r="C1955" s="10">
        <v>44160</v>
      </c>
      <c r="D1955" s="5">
        <v>3</v>
      </c>
      <c r="E1955" s="5">
        <v>421</v>
      </c>
      <c r="F1955" s="40">
        <v>45.548999999999999</v>
      </c>
      <c r="G1955" s="40">
        <v>136.64699999999999</v>
      </c>
      <c r="H1955" t="str">
        <f>VLOOKUP(Table8[[#This Row],[Supplier]],Table37[[Vendor_ID]:[Reputation Test]],12,0)</f>
        <v>A</v>
      </c>
      <c r="I1955">
        <f>VLOOKUP(Table8[[#This Row],[PurchaseOrderID]],Purchase_Order!$A$2:$E$1228,5,0)</f>
        <v>1686</v>
      </c>
      <c r="K1955">
        <f>COUNTIFS(Table37[ProductID],Table8[[#This Row],[ProductID]],Table37[Reputation Test],Table8[[#This Row],[REPUTASI]],Table37[Price],"&lt;"&amp;Table8[[#This Row],[UnitPrice]])</f>
        <v>1</v>
      </c>
      <c r="L1955" s="80" t="str">
        <f>IF(Table8[[#This Row],[test]]&gt;0,"Ada vendor yang menjual produk dengan harga lebih murah","")</f>
        <v>Ada vendor yang menjual produk dengan harga lebih murah</v>
      </c>
    </row>
    <row r="1956" spans="1:12" x14ac:dyDescent="0.25">
      <c r="A1956" s="4">
        <v>1148</v>
      </c>
      <c r="B1956" s="4">
        <v>2596</v>
      </c>
      <c r="C1956" s="11">
        <v>44160</v>
      </c>
      <c r="D1956" s="4">
        <v>550</v>
      </c>
      <c r="E1956" s="4">
        <v>931</v>
      </c>
      <c r="F1956" s="41">
        <v>34.8705</v>
      </c>
      <c r="G1956" s="41">
        <v>19178.775000000001</v>
      </c>
      <c r="H1956" t="str">
        <f>VLOOKUP(Table8[[#This Row],[Supplier]],Table37[[Vendor_ID]:[Reputation Test]],12,0)</f>
        <v>F</v>
      </c>
      <c r="I1956">
        <f>VLOOKUP(Table8[[#This Row],[PurchaseOrderID]],Purchase_Order!$A$2:$E$1228,5,0)</f>
        <v>1684</v>
      </c>
      <c r="K1956">
        <f>COUNTIFS(Table37[ProductID],Table8[[#This Row],[ProductID]],Table37[Reputation Test],Table8[[#This Row],[REPUTASI]],Table37[Price],"&lt;"&amp;Table8[[#This Row],[UnitPrice]])</f>
        <v>2</v>
      </c>
      <c r="L1956" s="80" t="str">
        <f>IF(Table8[[#This Row],[test]]&gt;0,"Ada vendor yang menjual produk dengan harga lebih murah","")</f>
        <v>Ada vendor yang menjual produk dengan harga lebih murah</v>
      </c>
    </row>
    <row r="1957" spans="1:12" x14ac:dyDescent="0.25">
      <c r="A1957" s="5">
        <v>1148</v>
      </c>
      <c r="B1957" s="5">
        <v>2597</v>
      </c>
      <c r="C1957" s="10">
        <v>44160</v>
      </c>
      <c r="D1957" s="5">
        <v>550</v>
      </c>
      <c r="E1957" s="5">
        <v>932</v>
      </c>
      <c r="F1957" s="40">
        <v>39.763500000000001</v>
      </c>
      <c r="G1957" s="40">
        <v>21869.924999999999</v>
      </c>
      <c r="H1957" t="str">
        <f>VLOOKUP(Table8[[#This Row],[Supplier]],Table37[[Vendor_ID]:[Reputation Test]],12,0)</f>
        <v>F</v>
      </c>
      <c r="I1957">
        <f>VLOOKUP(Table8[[#This Row],[PurchaseOrderID]],Purchase_Order!$A$2:$E$1228,5,0)</f>
        <v>1684</v>
      </c>
      <c r="K1957">
        <f>COUNTIFS(Table37[ProductID],Table8[[#This Row],[ProductID]],Table37[Reputation Test],Table8[[#This Row],[REPUTASI]],Table37[Price],"&lt;"&amp;Table8[[#This Row],[UnitPrice]])</f>
        <v>2</v>
      </c>
      <c r="L1957" s="80" t="str">
        <f>IF(Table8[[#This Row],[test]]&gt;0,"Ada vendor yang menjual produk dengan harga lebih murah","")</f>
        <v>Ada vendor yang menjual produk dengan harga lebih murah</v>
      </c>
    </row>
    <row r="1958" spans="1:12" x14ac:dyDescent="0.25">
      <c r="A1958" s="4">
        <v>1148</v>
      </c>
      <c r="B1958" s="4">
        <v>2598</v>
      </c>
      <c r="C1958" s="11">
        <v>44160</v>
      </c>
      <c r="D1958" s="4">
        <v>550</v>
      </c>
      <c r="E1958" s="4">
        <v>933</v>
      </c>
      <c r="F1958" s="41">
        <v>43.984499999999997</v>
      </c>
      <c r="G1958" s="41">
        <v>24191.474999999999</v>
      </c>
      <c r="H1958" t="str">
        <f>VLOOKUP(Table8[[#This Row],[Supplier]],Table37[[Vendor_ID]:[Reputation Test]],12,0)</f>
        <v>F</v>
      </c>
      <c r="I1958">
        <f>VLOOKUP(Table8[[#This Row],[PurchaseOrderID]],Purchase_Order!$A$2:$E$1228,5,0)</f>
        <v>1684</v>
      </c>
      <c r="K1958">
        <f>COUNTIFS(Table37[ProductID],Table8[[#This Row],[ProductID]],Table37[Reputation Test],Table8[[#This Row],[REPUTASI]],Table37[Price],"&lt;"&amp;Table8[[#This Row],[UnitPrice]])</f>
        <v>2</v>
      </c>
      <c r="L1958" s="80" t="str">
        <f>IF(Table8[[#This Row],[test]]&gt;0,"Ada vendor yang menjual produk dengan harga lebih murah","")</f>
        <v>Ada vendor yang menjual produk dengan harga lebih murah</v>
      </c>
    </row>
    <row r="1959" spans="1:12" x14ac:dyDescent="0.25">
      <c r="A1959" s="5">
        <v>1148</v>
      </c>
      <c r="B1959" s="5">
        <v>2599</v>
      </c>
      <c r="C1959" s="10">
        <v>44160</v>
      </c>
      <c r="D1959" s="5">
        <v>550</v>
      </c>
      <c r="E1959" s="5">
        <v>934</v>
      </c>
      <c r="F1959" s="40">
        <v>38.146500000000003</v>
      </c>
      <c r="G1959" s="40">
        <v>20980.575000000001</v>
      </c>
      <c r="H1959" t="str">
        <f>VLOOKUP(Table8[[#This Row],[Supplier]],Table37[[Vendor_ID]:[Reputation Test]],12,0)</f>
        <v>F</v>
      </c>
      <c r="I1959">
        <f>VLOOKUP(Table8[[#This Row],[PurchaseOrderID]],Purchase_Order!$A$2:$E$1228,5,0)</f>
        <v>1684</v>
      </c>
      <c r="K1959">
        <f>COUNTIFS(Table37[ProductID],Table8[[#This Row],[ProductID]],Table37[Reputation Test],Table8[[#This Row],[REPUTASI]],Table37[Price],"&lt;"&amp;Table8[[#This Row],[UnitPrice]])</f>
        <v>2</v>
      </c>
      <c r="L1959" s="80" t="str">
        <f>IF(Table8[[#This Row],[test]]&gt;0,"Ada vendor yang menjual produk dengan harga lebih murah","")</f>
        <v>Ada vendor yang menjual produk dengan harga lebih murah</v>
      </c>
    </row>
    <row r="1960" spans="1:12" x14ac:dyDescent="0.25">
      <c r="A1960" s="4">
        <v>1149</v>
      </c>
      <c r="B1960" s="4">
        <v>2600</v>
      </c>
      <c r="C1960" s="11">
        <v>44161</v>
      </c>
      <c r="D1960" s="4">
        <v>3</v>
      </c>
      <c r="E1960" s="4">
        <v>432</v>
      </c>
      <c r="F1960" s="41">
        <v>39.280500000000004</v>
      </c>
      <c r="G1960" s="41">
        <v>117.8415</v>
      </c>
      <c r="H1960" t="str">
        <f>VLOOKUP(Table8[[#This Row],[Supplier]],Table37[[Vendor_ID]:[Reputation Test]],12,0)</f>
        <v>B</v>
      </c>
      <c r="I1960">
        <f>VLOOKUP(Table8[[#This Row],[PurchaseOrderID]],Purchase_Order!$A$2:$E$1228,5,0)</f>
        <v>1534</v>
      </c>
      <c r="K1960">
        <f>COUNTIFS(Table37[ProductID],Table8[[#This Row],[ProductID]],Table37[Reputation Test],Table8[[#This Row],[REPUTASI]],Table37[Price],"&lt;"&amp;Table8[[#This Row],[UnitPrice]])</f>
        <v>3</v>
      </c>
      <c r="L1960" s="80" t="str">
        <f>IF(Table8[[#This Row],[test]]&gt;0,"Ada vendor yang menjual produk dengan harga lebih murah","")</f>
        <v>Ada vendor yang menjual produk dengan harga lebih murah</v>
      </c>
    </row>
    <row r="1961" spans="1:12" x14ac:dyDescent="0.25">
      <c r="A1961" s="5">
        <v>1149</v>
      </c>
      <c r="B1961" s="5">
        <v>2601</v>
      </c>
      <c r="C1961" s="10">
        <v>44161</v>
      </c>
      <c r="D1961" s="5">
        <v>3</v>
      </c>
      <c r="E1961" s="5">
        <v>433</v>
      </c>
      <c r="F1961" s="40">
        <v>43.554000000000002</v>
      </c>
      <c r="G1961" s="40">
        <v>130.66200000000001</v>
      </c>
      <c r="H1961" t="str">
        <f>VLOOKUP(Table8[[#This Row],[Supplier]],Table37[[Vendor_ID]:[Reputation Test]],12,0)</f>
        <v>B</v>
      </c>
      <c r="I1961">
        <f>VLOOKUP(Table8[[#This Row],[PurchaseOrderID]],Purchase_Order!$A$2:$E$1228,5,0)</f>
        <v>1534</v>
      </c>
      <c r="K1961">
        <f>COUNTIFS(Table37[ProductID],Table8[[#This Row],[ProductID]],Table37[Reputation Test],Table8[[#This Row],[REPUTASI]],Table37[Price],"&lt;"&amp;Table8[[#This Row],[UnitPrice]])</f>
        <v>3</v>
      </c>
      <c r="L1961" s="80" t="str">
        <f>IF(Table8[[#This Row],[test]]&gt;0,"Ada vendor yang menjual produk dengan harga lebih murah","")</f>
        <v>Ada vendor yang menjual produk dengan harga lebih murah</v>
      </c>
    </row>
    <row r="1962" spans="1:12" x14ac:dyDescent="0.25">
      <c r="A1962" s="4">
        <v>1149</v>
      </c>
      <c r="B1962" s="4">
        <v>2602</v>
      </c>
      <c r="C1962" s="11">
        <v>44161</v>
      </c>
      <c r="D1962" s="4">
        <v>3</v>
      </c>
      <c r="E1962" s="4">
        <v>434</v>
      </c>
      <c r="F1962" s="41">
        <v>39.280500000000004</v>
      </c>
      <c r="G1962" s="41">
        <v>117.8415</v>
      </c>
      <c r="H1962" t="str">
        <f>VLOOKUP(Table8[[#This Row],[Supplier]],Table37[[Vendor_ID]:[Reputation Test]],12,0)</f>
        <v>B</v>
      </c>
      <c r="I1962">
        <f>VLOOKUP(Table8[[#This Row],[PurchaseOrderID]],Purchase_Order!$A$2:$E$1228,5,0)</f>
        <v>1534</v>
      </c>
      <c r="K1962">
        <f>COUNTIFS(Table37[ProductID],Table8[[#This Row],[ProductID]],Table37[Reputation Test],Table8[[#This Row],[REPUTASI]],Table37[Price],"&lt;"&amp;Table8[[#This Row],[UnitPrice]])</f>
        <v>3</v>
      </c>
      <c r="L1962" s="80" t="str">
        <f>IF(Table8[[#This Row],[test]]&gt;0,"Ada vendor yang menjual produk dengan harga lebih murah","")</f>
        <v>Ada vendor yang menjual produk dengan harga lebih murah</v>
      </c>
    </row>
    <row r="1963" spans="1:12" x14ac:dyDescent="0.25">
      <c r="A1963" s="5">
        <v>1149</v>
      </c>
      <c r="B1963" s="5">
        <v>2603</v>
      </c>
      <c r="C1963" s="10">
        <v>44161</v>
      </c>
      <c r="D1963" s="5">
        <v>3</v>
      </c>
      <c r="E1963" s="5">
        <v>435</v>
      </c>
      <c r="F1963" s="40">
        <v>37.180500000000002</v>
      </c>
      <c r="G1963" s="40">
        <v>111.5415</v>
      </c>
      <c r="H1963" t="str">
        <f>VLOOKUP(Table8[[#This Row],[Supplier]],Table37[[Vendor_ID]:[Reputation Test]],12,0)</f>
        <v>B</v>
      </c>
      <c r="I1963">
        <f>VLOOKUP(Table8[[#This Row],[PurchaseOrderID]],Purchase_Order!$A$2:$E$1228,5,0)</f>
        <v>1534</v>
      </c>
      <c r="K1963">
        <f>COUNTIFS(Table37[ProductID],Table8[[#This Row],[ProductID]],Table37[Reputation Test],Table8[[#This Row],[REPUTASI]],Table37[Price],"&lt;"&amp;Table8[[#This Row],[UnitPrice]])</f>
        <v>3</v>
      </c>
      <c r="L1963" s="80" t="str">
        <f>IF(Table8[[#This Row],[test]]&gt;0,"Ada vendor yang menjual produk dengan harga lebih murah","")</f>
        <v>Ada vendor yang menjual produk dengan harga lebih murah</v>
      </c>
    </row>
    <row r="1964" spans="1:12" x14ac:dyDescent="0.25">
      <c r="A1964" s="4">
        <v>1149</v>
      </c>
      <c r="B1964" s="4">
        <v>2604</v>
      </c>
      <c r="C1964" s="11">
        <v>44161</v>
      </c>
      <c r="D1964" s="4">
        <v>3</v>
      </c>
      <c r="E1964" s="4">
        <v>436</v>
      </c>
      <c r="F1964" s="41">
        <v>41.454000000000001</v>
      </c>
      <c r="G1964" s="41">
        <v>124.36199999999999</v>
      </c>
      <c r="H1964" t="str">
        <f>VLOOKUP(Table8[[#This Row],[Supplier]],Table37[[Vendor_ID]:[Reputation Test]],12,0)</f>
        <v>B</v>
      </c>
      <c r="I1964">
        <f>VLOOKUP(Table8[[#This Row],[PurchaseOrderID]],Purchase_Order!$A$2:$E$1228,5,0)</f>
        <v>1534</v>
      </c>
      <c r="K1964">
        <f>COUNTIFS(Table37[ProductID],Table8[[#This Row],[ProductID]],Table37[Reputation Test],Table8[[#This Row],[REPUTASI]],Table37[Price],"&lt;"&amp;Table8[[#This Row],[UnitPrice]])</f>
        <v>3</v>
      </c>
      <c r="L1964" s="80" t="str">
        <f>IF(Table8[[#This Row],[test]]&gt;0,"Ada vendor yang menjual produk dengan harga lebih murah","")</f>
        <v>Ada vendor yang menjual produk dengan harga lebih murah</v>
      </c>
    </row>
    <row r="1965" spans="1:12" x14ac:dyDescent="0.25">
      <c r="A1965" s="5">
        <v>1150</v>
      </c>
      <c r="B1965" s="5">
        <v>2605</v>
      </c>
      <c r="C1965" s="10">
        <v>44161</v>
      </c>
      <c r="D1965" s="5">
        <v>3</v>
      </c>
      <c r="E1965" s="5">
        <v>344</v>
      </c>
      <c r="F1965" s="40">
        <v>45.475499999999997</v>
      </c>
      <c r="G1965" s="40">
        <v>136.4265</v>
      </c>
      <c r="H1965" t="str">
        <f>VLOOKUP(Table8[[#This Row],[Supplier]],Table37[[Vendor_ID]:[Reputation Test]],12,0)</f>
        <v>A</v>
      </c>
      <c r="I1965">
        <f>VLOOKUP(Table8[[#This Row],[PurchaseOrderID]],Purchase_Order!$A$2:$E$1228,5,0)</f>
        <v>1614</v>
      </c>
      <c r="K1965">
        <f>COUNTIFS(Table37[ProductID],Table8[[#This Row],[ProductID]],Table37[Reputation Test],Table8[[#This Row],[REPUTASI]],Table37[Price],"&lt;"&amp;Table8[[#This Row],[UnitPrice]])</f>
        <v>3</v>
      </c>
      <c r="L1965" s="80" t="str">
        <f>IF(Table8[[#This Row],[test]]&gt;0,"Ada vendor yang menjual produk dengan harga lebih murah","")</f>
        <v>Ada vendor yang menjual produk dengan harga lebih murah</v>
      </c>
    </row>
    <row r="1966" spans="1:12" x14ac:dyDescent="0.25">
      <c r="A1966" s="4">
        <v>1150</v>
      </c>
      <c r="B1966" s="4">
        <v>2606</v>
      </c>
      <c r="C1966" s="11">
        <v>44161</v>
      </c>
      <c r="D1966" s="4">
        <v>3</v>
      </c>
      <c r="E1966" s="4">
        <v>345</v>
      </c>
      <c r="F1966" s="41">
        <v>43.375500000000002</v>
      </c>
      <c r="G1966" s="41">
        <v>130.12649999999999</v>
      </c>
      <c r="H1966" t="str">
        <f>VLOOKUP(Table8[[#This Row],[Supplier]],Table37[[Vendor_ID]:[Reputation Test]],12,0)</f>
        <v>A</v>
      </c>
      <c r="I1966">
        <f>VLOOKUP(Table8[[#This Row],[PurchaseOrderID]],Purchase_Order!$A$2:$E$1228,5,0)</f>
        <v>1614</v>
      </c>
      <c r="K1966">
        <f>COUNTIFS(Table37[ProductID],Table8[[#This Row],[ProductID]],Table37[Reputation Test],Table8[[#This Row],[REPUTASI]],Table37[Price],"&lt;"&amp;Table8[[#This Row],[UnitPrice]])</f>
        <v>3</v>
      </c>
      <c r="L1966" s="80" t="str">
        <f>IF(Table8[[#This Row],[test]]&gt;0,"Ada vendor yang menjual produk dengan harga lebih murah","")</f>
        <v>Ada vendor yang menjual produk dengan harga lebih murah</v>
      </c>
    </row>
    <row r="1967" spans="1:12" x14ac:dyDescent="0.25">
      <c r="A1967" s="5">
        <v>1150</v>
      </c>
      <c r="B1967" s="5">
        <v>2607</v>
      </c>
      <c r="C1967" s="10">
        <v>44161</v>
      </c>
      <c r="D1967" s="5">
        <v>3</v>
      </c>
      <c r="E1967" s="5">
        <v>346</v>
      </c>
      <c r="F1967" s="40">
        <v>47.649000000000001</v>
      </c>
      <c r="G1967" s="40">
        <v>142.947</v>
      </c>
      <c r="H1967" t="str">
        <f>VLOOKUP(Table8[[#This Row],[Supplier]],Table37[[Vendor_ID]:[Reputation Test]],12,0)</f>
        <v>A</v>
      </c>
      <c r="I1967">
        <f>VLOOKUP(Table8[[#This Row],[PurchaseOrderID]],Purchase_Order!$A$2:$E$1228,5,0)</f>
        <v>1614</v>
      </c>
      <c r="K1967">
        <f>COUNTIFS(Table37[ProductID],Table8[[#This Row],[ProductID]],Table37[Reputation Test],Table8[[#This Row],[REPUTASI]],Table37[Price],"&lt;"&amp;Table8[[#This Row],[UnitPrice]])</f>
        <v>3</v>
      </c>
      <c r="L1967" s="80" t="str">
        <f>IF(Table8[[#This Row],[test]]&gt;0,"Ada vendor yang menjual produk dengan harga lebih murah","")</f>
        <v>Ada vendor yang menjual produk dengan harga lebih murah</v>
      </c>
    </row>
    <row r="1968" spans="1:12" x14ac:dyDescent="0.25">
      <c r="A1968" s="4">
        <v>1151</v>
      </c>
      <c r="B1968" s="4">
        <v>2608</v>
      </c>
      <c r="C1968" s="11">
        <v>44161</v>
      </c>
      <c r="D1968" s="4">
        <v>550</v>
      </c>
      <c r="E1968" s="4">
        <v>931</v>
      </c>
      <c r="F1968" s="41">
        <v>34.345500000000001</v>
      </c>
      <c r="G1968" s="41">
        <v>18890.025000000001</v>
      </c>
      <c r="H1968" t="str">
        <f>VLOOKUP(Table8[[#This Row],[Supplier]],Table37[[Vendor_ID]:[Reputation Test]],12,0)</f>
        <v>F</v>
      </c>
      <c r="I1968">
        <f>VLOOKUP(Table8[[#This Row],[PurchaseOrderID]],Purchase_Order!$A$2:$E$1228,5,0)</f>
        <v>1588</v>
      </c>
      <c r="K1968">
        <f>COUNTIFS(Table37[ProductID],Table8[[#This Row],[ProductID]],Table37[Reputation Test],Table8[[#This Row],[REPUTASI]],Table37[Price],"&lt;"&amp;Table8[[#This Row],[UnitPrice]])</f>
        <v>2</v>
      </c>
      <c r="L1968" s="80" t="str">
        <f>IF(Table8[[#This Row],[test]]&gt;0,"Ada vendor yang menjual produk dengan harga lebih murah","")</f>
        <v>Ada vendor yang menjual produk dengan harga lebih murah</v>
      </c>
    </row>
    <row r="1969" spans="1:12" x14ac:dyDescent="0.25">
      <c r="A1969" s="5">
        <v>1151</v>
      </c>
      <c r="B1969" s="5">
        <v>2609</v>
      </c>
      <c r="C1969" s="10">
        <v>44161</v>
      </c>
      <c r="D1969" s="5">
        <v>550</v>
      </c>
      <c r="E1969" s="5">
        <v>932</v>
      </c>
      <c r="F1969" s="40">
        <v>39.238500000000002</v>
      </c>
      <c r="G1969" s="40">
        <v>21581.174999999999</v>
      </c>
      <c r="H1969" t="str">
        <f>VLOOKUP(Table8[[#This Row],[Supplier]],Table37[[Vendor_ID]:[Reputation Test]],12,0)</f>
        <v>F</v>
      </c>
      <c r="I1969">
        <f>VLOOKUP(Table8[[#This Row],[PurchaseOrderID]],Purchase_Order!$A$2:$E$1228,5,0)</f>
        <v>1588</v>
      </c>
      <c r="K1969">
        <f>COUNTIFS(Table37[ProductID],Table8[[#This Row],[ProductID]],Table37[Reputation Test],Table8[[#This Row],[REPUTASI]],Table37[Price],"&lt;"&amp;Table8[[#This Row],[UnitPrice]])</f>
        <v>2</v>
      </c>
      <c r="L1969" s="80" t="str">
        <f>IF(Table8[[#This Row],[test]]&gt;0,"Ada vendor yang menjual produk dengan harga lebih murah","")</f>
        <v>Ada vendor yang menjual produk dengan harga lebih murah</v>
      </c>
    </row>
    <row r="1970" spans="1:12" x14ac:dyDescent="0.25">
      <c r="A1970" s="4">
        <v>1152</v>
      </c>
      <c r="B1970" s="4">
        <v>2610</v>
      </c>
      <c r="C1970" s="11">
        <v>44161</v>
      </c>
      <c r="D1970" s="4">
        <v>3</v>
      </c>
      <c r="E1970" s="4">
        <v>347</v>
      </c>
      <c r="F1970" s="41">
        <v>43.270499999999998</v>
      </c>
      <c r="G1970" s="41">
        <v>129.8115</v>
      </c>
      <c r="H1970" t="str">
        <f>VLOOKUP(Table8[[#This Row],[Supplier]],Table37[[Vendor_ID]:[Reputation Test]],12,0)</f>
        <v>A</v>
      </c>
      <c r="I1970">
        <f>VLOOKUP(Table8[[#This Row],[PurchaseOrderID]],Purchase_Order!$A$2:$E$1228,5,0)</f>
        <v>1622</v>
      </c>
      <c r="K1970">
        <f>COUNTIFS(Table37[ProductID],Table8[[#This Row],[ProductID]],Table37[Reputation Test],Table8[[#This Row],[REPUTASI]],Table37[Price],"&lt;"&amp;Table8[[#This Row],[UnitPrice]])</f>
        <v>3</v>
      </c>
      <c r="L1970" s="80" t="str">
        <f>IF(Table8[[#This Row],[test]]&gt;0,"Ada vendor yang menjual produk dengan harga lebih murah","")</f>
        <v>Ada vendor yang menjual produk dengan harga lebih murah</v>
      </c>
    </row>
    <row r="1971" spans="1:12" x14ac:dyDescent="0.25">
      <c r="A1971" s="5">
        <v>1152</v>
      </c>
      <c r="B1971" s="5">
        <v>2611</v>
      </c>
      <c r="C1971" s="10">
        <v>44161</v>
      </c>
      <c r="D1971" s="5">
        <v>3</v>
      </c>
      <c r="E1971" s="5">
        <v>348</v>
      </c>
      <c r="F1971" s="40">
        <v>41.170499999999997</v>
      </c>
      <c r="G1971" s="40">
        <v>123.5115</v>
      </c>
      <c r="H1971" t="str">
        <f>VLOOKUP(Table8[[#This Row],[Supplier]],Table37[[Vendor_ID]:[Reputation Test]],12,0)</f>
        <v>A</v>
      </c>
      <c r="I1971">
        <f>VLOOKUP(Table8[[#This Row],[PurchaseOrderID]],Purchase_Order!$A$2:$E$1228,5,0)</f>
        <v>1622</v>
      </c>
      <c r="K1971">
        <f>COUNTIFS(Table37[ProductID],Table8[[#This Row],[ProductID]],Table37[Reputation Test],Table8[[#This Row],[REPUTASI]],Table37[Price],"&lt;"&amp;Table8[[#This Row],[UnitPrice]])</f>
        <v>3</v>
      </c>
      <c r="L1971" s="80" t="str">
        <f>IF(Table8[[#This Row],[test]]&gt;0,"Ada vendor yang menjual produk dengan harga lebih murah","")</f>
        <v>Ada vendor yang menjual produk dengan harga lebih murah</v>
      </c>
    </row>
    <row r="1972" spans="1:12" x14ac:dyDescent="0.25">
      <c r="A1972" s="4">
        <v>1153</v>
      </c>
      <c r="B1972" s="4">
        <v>2612</v>
      </c>
      <c r="C1972" s="11">
        <v>44161</v>
      </c>
      <c r="D1972" s="4">
        <v>550</v>
      </c>
      <c r="E1972" s="4">
        <v>928</v>
      </c>
      <c r="F1972" s="41">
        <v>32.770499999999998</v>
      </c>
      <c r="G1972" s="41">
        <v>18023.775000000001</v>
      </c>
      <c r="H1972" t="str">
        <f>VLOOKUP(Table8[[#This Row],[Supplier]],Table37[[Vendor_ID]:[Reputation Test]],12,0)</f>
        <v>F</v>
      </c>
      <c r="I1972">
        <f>VLOOKUP(Table8[[#This Row],[PurchaseOrderID]],Purchase_Order!$A$2:$E$1228,5,0)</f>
        <v>1632</v>
      </c>
      <c r="K1972">
        <f>COUNTIFS(Table37[ProductID],Table8[[#This Row],[ProductID]],Table37[Reputation Test],Table8[[#This Row],[REPUTASI]],Table37[Price],"&lt;"&amp;Table8[[#This Row],[UnitPrice]])</f>
        <v>2</v>
      </c>
      <c r="L1972" s="80" t="str">
        <f>IF(Table8[[#This Row],[test]]&gt;0,"Ada vendor yang menjual produk dengan harga lebih murah","")</f>
        <v>Ada vendor yang menjual produk dengan harga lebih murah</v>
      </c>
    </row>
    <row r="1973" spans="1:12" x14ac:dyDescent="0.25">
      <c r="A1973" s="5">
        <v>1153</v>
      </c>
      <c r="B1973" s="5">
        <v>2613</v>
      </c>
      <c r="C1973" s="10">
        <v>44161</v>
      </c>
      <c r="D1973" s="5">
        <v>550</v>
      </c>
      <c r="E1973" s="5">
        <v>929</v>
      </c>
      <c r="F1973" s="40">
        <v>37.085999999999999</v>
      </c>
      <c r="G1973" s="40">
        <v>20397.3</v>
      </c>
      <c r="H1973" t="str">
        <f>VLOOKUP(Table8[[#This Row],[Supplier]],Table37[[Vendor_ID]:[Reputation Test]],12,0)</f>
        <v>F</v>
      </c>
      <c r="I1973">
        <f>VLOOKUP(Table8[[#This Row],[PurchaseOrderID]],Purchase_Order!$A$2:$E$1228,5,0)</f>
        <v>1632</v>
      </c>
      <c r="K1973">
        <f>COUNTIFS(Table37[ProductID],Table8[[#This Row],[ProductID]],Table37[Reputation Test],Table8[[#This Row],[REPUTASI]],Table37[Price],"&lt;"&amp;Table8[[#This Row],[UnitPrice]])</f>
        <v>2</v>
      </c>
      <c r="L1973" s="80" t="str">
        <f>IF(Table8[[#This Row],[test]]&gt;0,"Ada vendor yang menjual produk dengan harga lebih murah","")</f>
        <v>Ada vendor yang menjual produk dengan harga lebih murah</v>
      </c>
    </row>
    <row r="1974" spans="1:12" x14ac:dyDescent="0.25">
      <c r="A1974" s="4">
        <v>1153</v>
      </c>
      <c r="B1974" s="4">
        <v>2614</v>
      </c>
      <c r="C1974" s="11">
        <v>44161</v>
      </c>
      <c r="D1974" s="4">
        <v>550</v>
      </c>
      <c r="E1974" s="4">
        <v>930</v>
      </c>
      <c r="F1974" s="41">
        <v>43.039499999999997</v>
      </c>
      <c r="G1974" s="41">
        <v>23671.724999999999</v>
      </c>
      <c r="H1974" t="str">
        <f>VLOOKUP(Table8[[#This Row],[Supplier]],Table37[[Vendor_ID]:[Reputation Test]],12,0)</f>
        <v>F</v>
      </c>
      <c r="I1974">
        <f>VLOOKUP(Table8[[#This Row],[PurchaseOrderID]],Purchase_Order!$A$2:$E$1228,5,0)</f>
        <v>1632</v>
      </c>
      <c r="K1974">
        <f>COUNTIFS(Table37[ProductID],Table8[[#This Row],[ProductID]],Table37[Reputation Test],Table8[[#This Row],[REPUTASI]],Table37[Price],"&lt;"&amp;Table8[[#This Row],[UnitPrice]])</f>
        <v>1</v>
      </c>
      <c r="L1974" s="80" t="str">
        <f>IF(Table8[[#This Row],[test]]&gt;0,"Ada vendor yang menjual produk dengan harga lebih murah","")</f>
        <v>Ada vendor yang menjual produk dengan harga lebih murah</v>
      </c>
    </row>
    <row r="1975" spans="1:12" x14ac:dyDescent="0.25">
      <c r="A1975" s="5">
        <v>1154</v>
      </c>
      <c r="B1975" s="5">
        <v>2615</v>
      </c>
      <c r="C1975" s="10">
        <v>44161</v>
      </c>
      <c r="D1975" s="5">
        <v>550</v>
      </c>
      <c r="E1975" s="5">
        <v>332</v>
      </c>
      <c r="F1975" s="40">
        <v>10.815</v>
      </c>
      <c r="G1975" s="40">
        <v>5948.25</v>
      </c>
      <c r="H1975" t="str">
        <f>VLOOKUP(Table8[[#This Row],[Supplier]],Table37[[Vendor_ID]:[Reputation Test]],12,0)</f>
        <v>F</v>
      </c>
      <c r="I1975">
        <f>VLOOKUP(Table8[[#This Row],[PurchaseOrderID]],Purchase_Order!$A$2:$E$1228,5,0)</f>
        <v>1608</v>
      </c>
      <c r="K1975">
        <f>COUNTIFS(Table37[ProductID],Table8[[#This Row],[ProductID]],Table37[Reputation Test],Table8[[#This Row],[REPUTASI]],Table37[Price],"&lt;"&amp;Table8[[#This Row],[UnitPrice]])</f>
        <v>1</v>
      </c>
      <c r="L1975" s="80" t="str">
        <f>IF(Table8[[#This Row],[test]]&gt;0,"Ada vendor yang menjual produk dengan harga lebih murah","")</f>
        <v>Ada vendor yang menjual produk dengan harga lebih murah</v>
      </c>
    </row>
    <row r="1976" spans="1:12" x14ac:dyDescent="0.25">
      <c r="A1976" s="4">
        <v>1155</v>
      </c>
      <c r="B1976" s="4">
        <v>2616</v>
      </c>
      <c r="C1976" s="11">
        <v>44161</v>
      </c>
      <c r="D1976" s="4">
        <v>550</v>
      </c>
      <c r="E1976" s="4">
        <v>948</v>
      </c>
      <c r="F1976" s="41">
        <v>82.834500000000006</v>
      </c>
      <c r="G1976" s="41">
        <v>45558.974999999999</v>
      </c>
      <c r="H1976" t="str">
        <f>VLOOKUP(Table8[[#This Row],[Supplier]],Table37[[Vendor_ID]:[Reputation Test]],12,0)</f>
        <v>F</v>
      </c>
      <c r="I1976">
        <f>VLOOKUP(Table8[[#This Row],[PurchaseOrderID]],Purchase_Order!$A$2:$E$1228,5,0)</f>
        <v>1576</v>
      </c>
      <c r="K1976">
        <f>COUNTIFS(Table37[ProductID],Table8[[#This Row],[ProductID]],Table37[Reputation Test],Table8[[#This Row],[REPUTASI]],Table37[Price],"&lt;"&amp;Table8[[#This Row],[UnitPrice]])</f>
        <v>1</v>
      </c>
      <c r="L1976" s="80" t="str">
        <f>IF(Table8[[#This Row],[test]]&gt;0,"Ada vendor yang menjual produk dengan harga lebih murah","")</f>
        <v>Ada vendor yang menjual produk dengan harga lebih murah</v>
      </c>
    </row>
    <row r="1977" spans="1:12" x14ac:dyDescent="0.25">
      <c r="A1977" s="5">
        <v>1155</v>
      </c>
      <c r="B1977" s="5">
        <v>2617</v>
      </c>
      <c r="C1977" s="10">
        <v>44161</v>
      </c>
      <c r="D1977" s="5">
        <v>550</v>
      </c>
      <c r="E1977" s="5">
        <v>907</v>
      </c>
      <c r="F1977" s="40">
        <v>82.834500000000006</v>
      </c>
      <c r="G1977" s="40">
        <v>45558.974999999999</v>
      </c>
      <c r="H1977" t="str">
        <f>VLOOKUP(Table8[[#This Row],[Supplier]],Table37[[Vendor_ID]:[Reputation Test]],12,0)</f>
        <v>F</v>
      </c>
      <c r="I1977">
        <f>VLOOKUP(Table8[[#This Row],[PurchaseOrderID]],Purchase_Order!$A$2:$E$1228,5,0)</f>
        <v>1576</v>
      </c>
      <c r="K1977">
        <f>COUNTIFS(Table37[ProductID],Table8[[#This Row],[ProductID]],Table37[Reputation Test],Table8[[#This Row],[REPUTASI]],Table37[Price],"&lt;"&amp;Table8[[#This Row],[UnitPrice]])</f>
        <v>1</v>
      </c>
      <c r="L1977" s="80" t="str">
        <f>IF(Table8[[#This Row],[test]]&gt;0,"Ada vendor yang menjual produk dengan harga lebih murah","")</f>
        <v>Ada vendor yang menjual produk dengan harga lebih murah</v>
      </c>
    </row>
    <row r="1978" spans="1:12" x14ac:dyDescent="0.25">
      <c r="A1978" s="4">
        <v>1156</v>
      </c>
      <c r="B1978" s="4">
        <v>2618</v>
      </c>
      <c r="C1978" s="11">
        <v>44161</v>
      </c>
      <c r="D1978" s="4">
        <v>1250</v>
      </c>
      <c r="E1978" s="4">
        <v>325</v>
      </c>
      <c r="F1978" s="41">
        <v>0.21</v>
      </c>
      <c r="G1978" s="41">
        <v>262.5</v>
      </c>
      <c r="H1978" t="str">
        <f>VLOOKUP(Table8[[#This Row],[Supplier]],Table37[[Vendor_ID]:[Reputation Test]],12,0)</f>
        <v>F</v>
      </c>
      <c r="I1978">
        <f>VLOOKUP(Table8[[#This Row],[PurchaseOrderID]],Purchase_Order!$A$2:$E$1228,5,0)</f>
        <v>1590</v>
      </c>
      <c r="K1978">
        <f>COUNTIFS(Table37[ProductID],Table8[[#This Row],[ProductID]],Table37[Reputation Test],Table8[[#This Row],[REPUTASI]],Table37[Price],"&lt;"&amp;Table8[[#This Row],[UnitPrice]])</f>
        <v>1</v>
      </c>
      <c r="L1978" s="80" t="str">
        <f>IF(Table8[[#This Row],[test]]&gt;0,"Ada vendor yang menjual produk dengan harga lebih murah","")</f>
        <v>Ada vendor yang menjual produk dengan harga lebih murah</v>
      </c>
    </row>
    <row r="1979" spans="1:12" x14ac:dyDescent="0.25">
      <c r="A1979" s="5">
        <v>1156</v>
      </c>
      <c r="B1979" s="5">
        <v>2619</v>
      </c>
      <c r="C1979" s="10">
        <v>44161</v>
      </c>
      <c r="D1979" s="5">
        <v>1250</v>
      </c>
      <c r="E1979" s="5">
        <v>326</v>
      </c>
      <c r="F1979" s="40">
        <v>0.21</v>
      </c>
      <c r="G1979" s="40">
        <v>262.5</v>
      </c>
      <c r="H1979" t="str">
        <f>VLOOKUP(Table8[[#This Row],[Supplier]],Table37[[Vendor_ID]:[Reputation Test]],12,0)</f>
        <v>F</v>
      </c>
      <c r="I1979">
        <f>VLOOKUP(Table8[[#This Row],[PurchaseOrderID]],Purchase_Order!$A$2:$E$1228,5,0)</f>
        <v>1590</v>
      </c>
      <c r="K1979">
        <f>COUNTIFS(Table37[ProductID],Table8[[#This Row],[ProductID]],Table37[Reputation Test],Table8[[#This Row],[REPUTASI]],Table37[Price],"&lt;"&amp;Table8[[#This Row],[UnitPrice]])</f>
        <v>1</v>
      </c>
      <c r="L1979" s="80" t="str">
        <f>IF(Table8[[#This Row],[test]]&gt;0,"Ada vendor yang menjual produk dengan harga lebih murah","")</f>
        <v>Ada vendor yang menjual produk dengan harga lebih murah</v>
      </c>
    </row>
    <row r="1980" spans="1:12" x14ac:dyDescent="0.25">
      <c r="A1980" s="4">
        <v>1157</v>
      </c>
      <c r="B1980" s="4">
        <v>2620</v>
      </c>
      <c r="C1980" s="11">
        <v>44161</v>
      </c>
      <c r="D1980" s="4">
        <v>3</v>
      </c>
      <c r="E1980" s="4">
        <v>320</v>
      </c>
      <c r="F1980" s="41">
        <v>49.643999999999998</v>
      </c>
      <c r="G1980" s="41">
        <v>148.93199999999999</v>
      </c>
      <c r="H1980" t="str">
        <f>VLOOKUP(Table8[[#This Row],[Supplier]],Table37[[Vendor_ID]:[Reputation Test]],12,0)</f>
        <v>B</v>
      </c>
      <c r="I1980">
        <f>VLOOKUP(Table8[[#This Row],[PurchaseOrderID]],Purchase_Order!$A$2:$E$1228,5,0)</f>
        <v>1514</v>
      </c>
      <c r="K1980">
        <f>COUNTIFS(Table37[ProductID],Table8[[#This Row],[ProductID]],Table37[Reputation Test],Table8[[#This Row],[REPUTASI]],Table37[Price],"&lt;"&amp;Table8[[#This Row],[UnitPrice]])</f>
        <v>2</v>
      </c>
      <c r="L1980" s="80" t="str">
        <f>IF(Table8[[#This Row],[test]]&gt;0,"Ada vendor yang menjual produk dengan harga lebih murah","")</f>
        <v>Ada vendor yang menjual produk dengan harga lebih murah</v>
      </c>
    </row>
    <row r="1981" spans="1:12" x14ac:dyDescent="0.25">
      <c r="A1981" s="5">
        <v>1157</v>
      </c>
      <c r="B1981" s="5">
        <v>2621</v>
      </c>
      <c r="C1981" s="10">
        <v>44161</v>
      </c>
      <c r="D1981" s="5">
        <v>3</v>
      </c>
      <c r="E1981" s="5">
        <v>321</v>
      </c>
      <c r="F1981" s="40">
        <v>44.320500000000003</v>
      </c>
      <c r="G1981" s="40">
        <v>132.9615</v>
      </c>
      <c r="H1981" t="str">
        <f>VLOOKUP(Table8[[#This Row],[Supplier]],Table37[[Vendor_ID]:[Reputation Test]],12,0)</f>
        <v>B</v>
      </c>
      <c r="I1981">
        <f>VLOOKUP(Table8[[#This Row],[PurchaseOrderID]],Purchase_Order!$A$2:$E$1228,5,0)</f>
        <v>1514</v>
      </c>
      <c r="K1981">
        <f>COUNTIFS(Table37[ProductID],Table8[[#This Row],[ProductID]],Table37[Reputation Test],Table8[[#This Row],[REPUTASI]],Table37[Price],"&lt;"&amp;Table8[[#This Row],[UnitPrice]])</f>
        <v>2</v>
      </c>
      <c r="L1981" s="80" t="str">
        <f>IF(Table8[[#This Row],[test]]&gt;0,"Ada vendor yang menjual produk dengan harga lebih murah","")</f>
        <v>Ada vendor yang menjual produk dengan harga lebih murah</v>
      </c>
    </row>
    <row r="1982" spans="1:12" x14ac:dyDescent="0.25">
      <c r="A1982" s="4">
        <v>1157</v>
      </c>
      <c r="B1982" s="4">
        <v>2622</v>
      </c>
      <c r="C1982" s="11">
        <v>44161</v>
      </c>
      <c r="D1982" s="4">
        <v>60</v>
      </c>
      <c r="E1982" s="4">
        <v>322</v>
      </c>
      <c r="F1982" s="41">
        <v>28.6965</v>
      </c>
      <c r="G1982" s="41">
        <v>1721.79</v>
      </c>
      <c r="H1982" t="str">
        <f>VLOOKUP(Table8[[#This Row],[Supplier]],Table37[[Vendor_ID]:[Reputation Test]],12,0)</f>
        <v>B</v>
      </c>
      <c r="I1982">
        <f>VLOOKUP(Table8[[#This Row],[PurchaseOrderID]],Purchase_Order!$A$2:$E$1228,5,0)</f>
        <v>1514</v>
      </c>
      <c r="K1982">
        <f>COUNTIFS(Table37[ProductID],Table8[[#This Row],[ProductID]],Table37[Reputation Test],Table8[[#This Row],[REPUTASI]],Table37[Price],"&lt;"&amp;Table8[[#This Row],[UnitPrice]])</f>
        <v>2</v>
      </c>
      <c r="L1982" s="80" t="str">
        <f>IF(Table8[[#This Row],[test]]&gt;0,"Ada vendor yang menjual produk dengan harga lebih murah","")</f>
        <v>Ada vendor yang menjual produk dengan harga lebih murah</v>
      </c>
    </row>
    <row r="1983" spans="1:12" x14ac:dyDescent="0.25">
      <c r="A1983" s="5">
        <v>1158</v>
      </c>
      <c r="B1983" s="5">
        <v>2623</v>
      </c>
      <c r="C1983" s="10">
        <v>44161</v>
      </c>
      <c r="D1983" s="5">
        <v>550</v>
      </c>
      <c r="E1983" s="5">
        <v>930</v>
      </c>
      <c r="F1983" s="40">
        <v>42.514499999999998</v>
      </c>
      <c r="G1983" s="40">
        <v>23382.974999999999</v>
      </c>
      <c r="H1983" t="str">
        <f>VLOOKUP(Table8[[#This Row],[Supplier]],Table37[[Vendor_ID]:[Reputation Test]],12,0)</f>
        <v>B</v>
      </c>
      <c r="I1983">
        <f>VLOOKUP(Table8[[#This Row],[PurchaseOrderID]],Purchase_Order!$A$2:$E$1228,5,0)</f>
        <v>1498</v>
      </c>
      <c r="K1983">
        <f>COUNTIFS(Table37[ProductID],Table8[[#This Row],[ProductID]],Table37[Reputation Test],Table8[[#This Row],[REPUTASI]],Table37[Price],"&lt;"&amp;Table8[[#This Row],[UnitPrice]])</f>
        <v>1</v>
      </c>
      <c r="L1983" s="80" t="str">
        <f>IF(Table8[[#This Row],[test]]&gt;0,"Ada vendor yang menjual produk dengan harga lebih murah","")</f>
        <v>Ada vendor yang menjual produk dengan harga lebih murah</v>
      </c>
    </row>
    <row r="1984" spans="1:12" x14ac:dyDescent="0.25">
      <c r="A1984" s="4">
        <v>1158</v>
      </c>
      <c r="B1984" s="4">
        <v>2624</v>
      </c>
      <c r="C1984" s="11">
        <v>44161</v>
      </c>
      <c r="D1984" s="4">
        <v>550</v>
      </c>
      <c r="E1984" s="4">
        <v>921</v>
      </c>
      <c r="F1984" s="41">
        <v>5.5860000000000003</v>
      </c>
      <c r="G1984" s="41">
        <v>3072.3</v>
      </c>
      <c r="H1984" t="str">
        <f>VLOOKUP(Table8[[#This Row],[Supplier]],Table37[[Vendor_ID]:[Reputation Test]],12,0)</f>
        <v>B</v>
      </c>
      <c r="I1984">
        <f>VLOOKUP(Table8[[#This Row],[PurchaseOrderID]],Purchase_Order!$A$2:$E$1228,5,0)</f>
        <v>1498</v>
      </c>
      <c r="K1984">
        <f>COUNTIFS(Table37[ProductID],Table8[[#This Row],[ProductID]],Table37[Reputation Test],Table8[[#This Row],[REPUTASI]],Table37[Price],"&lt;"&amp;Table8[[#This Row],[UnitPrice]])</f>
        <v>1</v>
      </c>
      <c r="L1984" s="80" t="str">
        <f>IF(Table8[[#This Row],[test]]&gt;0,"Ada vendor yang menjual produk dengan harga lebih murah","")</f>
        <v>Ada vendor yang menjual produk dengan harga lebih murah</v>
      </c>
    </row>
    <row r="1985" spans="1:12" x14ac:dyDescent="0.25">
      <c r="A1985" s="5">
        <v>1159</v>
      </c>
      <c r="B1985" s="5">
        <v>2625</v>
      </c>
      <c r="C1985" s="10">
        <v>44161</v>
      </c>
      <c r="D1985" s="5">
        <v>60</v>
      </c>
      <c r="E1985" s="5">
        <v>952</v>
      </c>
      <c r="F1985" s="40">
        <v>15.7395</v>
      </c>
      <c r="G1985" s="40">
        <v>944.37</v>
      </c>
      <c r="H1985" t="str">
        <f>VLOOKUP(Table8[[#This Row],[Supplier]],Table37[[Vendor_ID]:[Reputation Test]],12,0)</f>
        <v>B</v>
      </c>
      <c r="I1985">
        <f>VLOOKUP(Table8[[#This Row],[PurchaseOrderID]],Purchase_Order!$A$2:$E$1228,5,0)</f>
        <v>1674</v>
      </c>
      <c r="K1985">
        <f>COUNTIFS(Table37[ProductID],Table8[[#This Row],[ProductID]],Table37[Reputation Test],Table8[[#This Row],[REPUTASI]],Table37[Price],"&lt;"&amp;Table8[[#This Row],[UnitPrice]])</f>
        <v>1</v>
      </c>
      <c r="L1985" s="80" t="str">
        <f>IF(Table8[[#This Row],[test]]&gt;0,"Ada vendor yang menjual produk dengan harga lebih murah","")</f>
        <v>Ada vendor yang menjual produk dengan harga lebih murah</v>
      </c>
    </row>
    <row r="1986" spans="1:12" x14ac:dyDescent="0.25">
      <c r="A1986" s="4">
        <v>1160</v>
      </c>
      <c r="B1986" s="4">
        <v>2626</v>
      </c>
      <c r="C1986" s="11">
        <v>44161</v>
      </c>
      <c r="D1986" s="4">
        <v>550</v>
      </c>
      <c r="E1986" s="4">
        <v>933</v>
      </c>
      <c r="F1986" s="41">
        <v>43.459499999999998</v>
      </c>
      <c r="G1986" s="41">
        <v>23902.724999999999</v>
      </c>
      <c r="H1986" t="str">
        <f>VLOOKUP(Table8[[#This Row],[Supplier]],Table37[[Vendor_ID]:[Reputation Test]],12,0)</f>
        <v>F</v>
      </c>
      <c r="I1986">
        <f>VLOOKUP(Table8[[#This Row],[PurchaseOrderID]],Purchase_Order!$A$2:$E$1228,5,0)</f>
        <v>1652</v>
      </c>
      <c r="K1986">
        <f>COUNTIFS(Table37[ProductID],Table8[[#This Row],[ProductID]],Table37[Reputation Test],Table8[[#This Row],[REPUTASI]],Table37[Price],"&lt;"&amp;Table8[[#This Row],[UnitPrice]])</f>
        <v>2</v>
      </c>
      <c r="L1986" s="80" t="str">
        <f>IF(Table8[[#This Row],[test]]&gt;0,"Ada vendor yang menjual produk dengan harga lebih murah","")</f>
        <v>Ada vendor yang menjual produk dengan harga lebih murah</v>
      </c>
    </row>
    <row r="1987" spans="1:12" x14ac:dyDescent="0.25">
      <c r="A1987" s="5">
        <v>1160</v>
      </c>
      <c r="B1987" s="5">
        <v>2627</v>
      </c>
      <c r="C1987" s="10">
        <v>44161</v>
      </c>
      <c r="D1987" s="5">
        <v>550</v>
      </c>
      <c r="E1987" s="5">
        <v>934</v>
      </c>
      <c r="F1987" s="40">
        <v>37.621499999999997</v>
      </c>
      <c r="G1987" s="40">
        <v>20691.825000000001</v>
      </c>
      <c r="H1987" t="str">
        <f>VLOOKUP(Table8[[#This Row],[Supplier]],Table37[[Vendor_ID]:[Reputation Test]],12,0)</f>
        <v>F</v>
      </c>
      <c r="I1987">
        <f>VLOOKUP(Table8[[#This Row],[PurchaseOrderID]],Purchase_Order!$A$2:$E$1228,5,0)</f>
        <v>1652</v>
      </c>
      <c r="K1987">
        <f>COUNTIFS(Table37[ProductID],Table8[[#This Row],[ProductID]],Table37[Reputation Test],Table8[[#This Row],[REPUTASI]],Table37[Price],"&lt;"&amp;Table8[[#This Row],[UnitPrice]])</f>
        <v>2</v>
      </c>
      <c r="L1987" s="80" t="str">
        <f>IF(Table8[[#This Row],[test]]&gt;0,"Ada vendor yang menjual produk dengan harga lebih murah","")</f>
        <v>Ada vendor yang menjual produk dengan harga lebih murah</v>
      </c>
    </row>
    <row r="1988" spans="1:12" x14ac:dyDescent="0.25">
      <c r="A1988" s="4">
        <v>1160</v>
      </c>
      <c r="B1988" s="4">
        <v>2628</v>
      </c>
      <c r="C1988" s="11">
        <v>44161</v>
      </c>
      <c r="D1988" s="4">
        <v>550</v>
      </c>
      <c r="E1988" s="4">
        <v>922</v>
      </c>
      <c r="F1988" s="41">
        <v>6.5309999999999997</v>
      </c>
      <c r="G1988" s="41">
        <v>3592.05</v>
      </c>
      <c r="H1988" t="str">
        <f>VLOOKUP(Table8[[#This Row],[Supplier]],Table37[[Vendor_ID]:[Reputation Test]],12,0)</f>
        <v>F</v>
      </c>
      <c r="I1988">
        <f>VLOOKUP(Table8[[#This Row],[PurchaseOrderID]],Purchase_Order!$A$2:$E$1228,5,0)</f>
        <v>1652</v>
      </c>
      <c r="K1988">
        <f>COUNTIFS(Table37[ProductID],Table8[[#This Row],[ProductID]],Table37[Reputation Test],Table8[[#This Row],[REPUTASI]],Table37[Price],"&lt;"&amp;Table8[[#This Row],[UnitPrice]])</f>
        <v>1</v>
      </c>
      <c r="L1988" s="80" t="str">
        <f>IF(Table8[[#This Row],[test]]&gt;0,"Ada vendor yang menjual produk dengan harga lebih murah","")</f>
        <v>Ada vendor yang menjual produk dengan harga lebih murah</v>
      </c>
    </row>
    <row r="1989" spans="1:12" x14ac:dyDescent="0.25">
      <c r="A1989" s="5">
        <v>1161</v>
      </c>
      <c r="B1989" s="5">
        <v>2629</v>
      </c>
      <c r="C1989" s="10">
        <v>44161</v>
      </c>
      <c r="D1989" s="5">
        <v>550</v>
      </c>
      <c r="E1989" s="5">
        <v>319</v>
      </c>
      <c r="F1989" s="40">
        <v>48.583500000000001</v>
      </c>
      <c r="G1989" s="40">
        <v>26720.924999999999</v>
      </c>
      <c r="H1989" t="str">
        <f>VLOOKUP(Table8[[#This Row],[Supplier]],Table37[[Vendor_ID]:[Reputation Test]],12,0)</f>
        <v>F</v>
      </c>
      <c r="I1989">
        <f>VLOOKUP(Table8[[#This Row],[PurchaseOrderID]],Purchase_Order!$A$2:$E$1228,5,0)</f>
        <v>1578</v>
      </c>
      <c r="K1989">
        <f>COUNTIFS(Table37[ProductID],Table8[[#This Row],[ProductID]],Table37[Reputation Test],Table8[[#This Row],[REPUTASI]],Table37[Price],"&lt;"&amp;Table8[[#This Row],[UnitPrice]])</f>
        <v>3</v>
      </c>
      <c r="L1989" s="80" t="str">
        <f>IF(Table8[[#This Row],[test]]&gt;0,"Ada vendor yang menjual produk dengan harga lebih murah","")</f>
        <v>Ada vendor yang menjual produk dengan harga lebih murah</v>
      </c>
    </row>
    <row r="1990" spans="1:12" x14ac:dyDescent="0.25">
      <c r="A1990" s="4">
        <v>1162</v>
      </c>
      <c r="B1990" s="4">
        <v>2630</v>
      </c>
      <c r="C1990" s="11">
        <v>44161</v>
      </c>
      <c r="D1990" s="4">
        <v>550</v>
      </c>
      <c r="E1990" s="4">
        <v>928</v>
      </c>
      <c r="F1990" s="41">
        <v>32.2455</v>
      </c>
      <c r="G1990" s="41">
        <v>17735.025000000001</v>
      </c>
      <c r="H1990" t="str">
        <f>VLOOKUP(Table8[[#This Row],[Supplier]],Table37[[Vendor_ID]:[Reputation Test]],12,0)</f>
        <v>F</v>
      </c>
      <c r="I1990">
        <f>VLOOKUP(Table8[[#This Row],[PurchaseOrderID]],Purchase_Order!$A$2:$E$1228,5,0)</f>
        <v>1538</v>
      </c>
      <c r="K1990">
        <f>COUNTIFS(Table37[ProductID],Table8[[#This Row],[ProductID]],Table37[Reputation Test],Table8[[#This Row],[REPUTASI]],Table37[Price],"&lt;"&amp;Table8[[#This Row],[UnitPrice]])</f>
        <v>2</v>
      </c>
      <c r="L1990" s="80" t="str">
        <f>IF(Table8[[#This Row],[test]]&gt;0,"Ada vendor yang menjual produk dengan harga lebih murah","")</f>
        <v>Ada vendor yang menjual produk dengan harga lebih murah</v>
      </c>
    </row>
    <row r="1991" spans="1:12" x14ac:dyDescent="0.25">
      <c r="A1991" s="5">
        <v>1162</v>
      </c>
      <c r="B1991" s="5">
        <v>2631</v>
      </c>
      <c r="C1991" s="10">
        <v>44161</v>
      </c>
      <c r="D1991" s="5">
        <v>550</v>
      </c>
      <c r="E1991" s="5">
        <v>929</v>
      </c>
      <c r="F1991" s="40">
        <v>36.561</v>
      </c>
      <c r="G1991" s="40">
        <v>20108.55</v>
      </c>
      <c r="H1991" t="str">
        <f>VLOOKUP(Table8[[#This Row],[Supplier]],Table37[[Vendor_ID]:[Reputation Test]],12,0)</f>
        <v>F</v>
      </c>
      <c r="I1991">
        <f>VLOOKUP(Table8[[#This Row],[PurchaseOrderID]],Purchase_Order!$A$2:$E$1228,5,0)</f>
        <v>1538</v>
      </c>
      <c r="K1991">
        <f>COUNTIFS(Table37[ProductID],Table8[[#This Row],[ProductID]],Table37[Reputation Test],Table8[[#This Row],[REPUTASI]],Table37[Price],"&lt;"&amp;Table8[[#This Row],[UnitPrice]])</f>
        <v>2</v>
      </c>
      <c r="L1991" s="80" t="str">
        <f>IF(Table8[[#This Row],[test]]&gt;0,"Ada vendor yang menjual produk dengan harga lebih murah","")</f>
        <v>Ada vendor yang menjual produk dengan harga lebih murah</v>
      </c>
    </row>
    <row r="1992" spans="1:12" x14ac:dyDescent="0.25">
      <c r="A1992" s="4">
        <v>1163</v>
      </c>
      <c r="B1992" s="4">
        <v>2632</v>
      </c>
      <c r="C1992" s="11">
        <v>44161</v>
      </c>
      <c r="D1992" s="4">
        <v>550</v>
      </c>
      <c r="E1992" s="4">
        <v>319</v>
      </c>
      <c r="F1992" s="41">
        <v>46.420499999999997</v>
      </c>
      <c r="G1992" s="41">
        <v>25531.275000000001</v>
      </c>
      <c r="H1992" t="str">
        <f>VLOOKUP(Table8[[#This Row],[Supplier]],Table37[[Vendor_ID]:[Reputation Test]],12,0)</f>
        <v>F</v>
      </c>
      <c r="I1992">
        <f>VLOOKUP(Table8[[#This Row],[PurchaseOrderID]],Purchase_Order!$A$2:$E$1228,5,0)</f>
        <v>1556</v>
      </c>
      <c r="K1992">
        <f>COUNTIFS(Table37[ProductID],Table8[[#This Row],[ProductID]],Table37[Reputation Test],Table8[[#This Row],[REPUTASI]],Table37[Price],"&lt;"&amp;Table8[[#This Row],[UnitPrice]])</f>
        <v>3</v>
      </c>
      <c r="L1992" s="80" t="str">
        <f>IF(Table8[[#This Row],[test]]&gt;0,"Ada vendor yang menjual produk dengan harga lebih murah","")</f>
        <v>Ada vendor yang menjual produk dengan harga lebih murah</v>
      </c>
    </row>
    <row r="1993" spans="1:12" x14ac:dyDescent="0.25">
      <c r="A1993" s="5">
        <v>1164</v>
      </c>
      <c r="B1993" s="5">
        <v>2633</v>
      </c>
      <c r="C1993" s="10">
        <v>44161</v>
      </c>
      <c r="D1993" s="5">
        <v>3</v>
      </c>
      <c r="E1993" s="5">
        <v>359</v>
      </c>
      <c r="F1993" s="40">
        <v>47.523000000000003</v>
      </c>
      <c r="G1993" s="40">
        <v>142.56899999999999</v>
      </c>
      <c r="H1993" t="str">
        <f>VLOOKUP(Table8[[#This Row],[Supplier]],Table37[[Vendor_ID]:[Reputation Test]],12,0)</f>
        <v>B</v>
      </c>
      <c r="I1993">
        <f>VLOOKUP(Table8[[#This Row],[PurchaseOrderID]],Purchase_Order!$A$2:$E$1228,5,0)</f>
        <v>1554</v>
      </c>
      <c r="K1993">
        <f>COUNTIFS(Table37[ProductID],Table8[[#This Row],[ProductID]],Table37[Reputation Test],Table8[[#This Row],[REPUTASI]],Table37[Price],"&lt;"&amp;Table8[[#This Row],[UnitPrice]])</f>
        <v>2</v>
      </c>
      <c r="L1993" s="80" t="str">
        <f>IF(Table8[[#This Row],[test]]&gt;0,"Ada vendor yang menjual produk dengan harga lebih murah","")</f>
        <v>Ada vendor yang menjual produk dengan harga lebih murah</v>
      </c>
    </row>
    <row r="1994" spans="1:12" x14ac:dyDescent="0.25">
      <c r="A1994" s="4">
        <v>1164</v>
      </c>
      <c r="B1994" s="4">
        <v>2634</v>
      </c>
      <c r="C1994" s="11">
        <v>44161</v>
      </c>
      <c r="D1994" s="4">
        <v>3</v>
      </c>
      <c r="E1994" s="4">
        <v>360</v>
      </c>
      <c r="F1994" s="41">
        <v>45.423000000000002</v>
      </c>
      <c r="G1994" s="41">
        <v>136.26900000000001</v>
      </c>
      <c r="H1994" t="str">
        <f>VLOOKUP(Table8[[#This Row],[Supplier]],Table37[[Vendor_ID]:[Reputation Test]],12,0)</f>
        <v>B</v>
      </c>
      <c r="I1994">
        <f>VLOOKUP(Table8[[#This Row],[PurchaseOrderID]],Purchase_Order!$A$2:$E$1228,5,0)</f>
        <v>1554</v>
      </c>
      <c r="K1994">
        <f>COUNTIFS(Table37[ProductID],Table8[[#This Row],[ProductID]],Table37[Reputation Test],Table8[[#This Row],[REPUTASI]],Table37[Price],"&lt;"&amp;Table8[[#This Row],[UnitPrice]])</f>
        <v>2</v>
      </c>
      <c r="L1994" s="80" t="str">
        <f>IF(Table8[[#This Row],[test]]&gt;0,"Ada vendor yang menjual produk dengan harga lebih murah","")</f>
        <v>Ada vendor yang menjual produk dengan harga lebih murah</v>
      </c>
    </row>
    <row r="1995" spans="1:12" x14ac:dyDescent="0.25">
      <c r="A1995" s="5">
        <v>1165</v>
      </c>
      <c r="B1995" s="5">
        <v>2635</v>
      </c>
      <c r="C1995" s="10">
        <v>44162</v>
      </c>
      <c r="D1995" s="5">
        <v>3</v>
      </c>
      <c r="E1995" s="5">
        <v>312</v>
      </c>
      <c r="F1995" s="40">
        <v>41.915999999999997</v>
      </c>
      <c r="G1995" s="40">
        <v>125.748</v>
      </c>
      <c r="H1995" t="str">
        <f>VLOOKUP(Table8[[#This Row],[Supplier]],Table37[[Vendor_ID]:[Reputation Test]],12,0)</f>
        <v>B</v>
      </c>
      <c r="I1995">
        <f>VLOOKUP(Table8[[#This Row],[PurchaseOrderID]],Purchase_Order!$A$2:$E$1228,5,0)</f>
        <v>1688</v>
      </c>
      <c r="K1995">
        <f>COUNTIFS(Table37[ProductID],Table8[[#This Row],[ProductID]],Table37[Reputation Test],Table8[[#This Row],[REPUTASI]],Table37[Price],"&lt;"&amp;Table8[[#This Row],[UnitPrice]])</f>
        <v>1</v>
      </c>
      <c r="L1995" s="80" t="str">
        <f>IF(Table8[[#This Row],[test]]&gt;0,"Ada vendor yang menjual produk dengan harga lebih murah","")</f>
        <v>Ada vendor yang menjual produk dengan harga lebih murah</v>
      </c>
    </row>
    <row r="1996" spans="1:12" x14ac:dyDescent="0.25">
      <c r="A1996" s="4">
        <v>1166</v>
      </c>
      <c r="B1996" s="4">
        <v>2636</v>
      </c>
      <c r="C1996" s="11">
        <v>44162</v>
      </c>
      <c r="D1996" s="4">
        <v>3</v>
      </c>
      <c r="E1996" s="4">
        <v>311</v>
      </c>
      <c r="F1996" s="41">
        <v>50.263500000000001</v>
      </c>
      <c r="G1996" s="41">
        <v>150.79050000000001</v>
      </c>
      <c r="H1996" t="str">
        <f>VLOOKUP(Table8[[#This Row],[Supplier]],Table37[[Vendor_ID]:[Reputation Test]],12,0)</f>
        <v>A</v>
      </c>
      <c r="I1996">
        <f>VLOOKUP(Table8[[#This Row],[PurchaseOrderID]],Purchase_Order!$A$2:$E$1228,5,0)</f>
        <v>1580</v>
      </c>
      <c r="K1996">
        <f>COUNTIFS(Table37[ProductID],Table8[[#This Row],[ProductID]],Table37[Reputation Test],Table8[[#This Row],[REPUTASI]],Table37[Price],"&lt;"&amp;Table8[[#This Row],[UnitPrice]])</f>
        <v>1</v>
      </c>
      <c r="L1996" s="80" t="str">
        <f>IF(Table8[[#This Row],[test]]&gt;0,"Ada vendor yang menjual produk dengan harga lebih murah","")</f>
        <v>Ada vendor yang menjual produk dengan harga lebih murah</v>
      </c>
    </row>
    <row r="1997" spans="1:12" x14ac:dyDescent="0.25">
      <c r="A1997" s="5">
        <v>1167</v>
      </c>
      <c r="B1997" s="5">
        <v>2637</v>
      </c>
      <c r="C1997" s="10">
        <v>44162</v>
      </c>
      <c r="D1997" s="5">
        <v>3</v>
      </c>
      <c r="E1997" s="5">
        <v>366</v>
      </c>
      <c r="F1997" s="40">
        <v>41.380499999999998</v>
      </c>
      <c r="G1997" s="40">
        <v>124.14149999999999</v>
      </c>
      <c r="H1997" t="str">
        <f>VLOOKUP(Table8[[#This Row],[Supplier]],Table37[[Vendor_ID]:[Reputation Test]],12,0)</f>
        <v>B</v>
      </c>
      <c r="I1997">
        <f>VLOOKUP(Table8[[#This Row],[PurchaseOrderID]],Purchase_Order!$A$2:$E$1228,5,0)</f>
        <v>1496</v>
      </c>
      <c r="K1997">
        <f>COUNTIFS(Table37[ProductID],Table8[[#This Row],[ProductID]],Table37[Reputation Test],Table8[[#This Row],[REPUTASI]],Table37[Price],"&lt;"&amp;Table8[[#This Row],[UnitPrice]])</f>
        <v>2</v>
      </c>
      <c r="L1997" s="80" t="str">
        <f>IF(Table8[[#This Row],[test]]&gt;0,"Ada vendor yang menjual produk dengan harga lebih murah","")</f>
        <v>Ada vendor yang menjual produk dengan harga lebih murah</v>
      </c>
    </row>
    <row r="1998" spans="1:12" x14ac:dyDescent="0.25">
      <c r="A1998" s="4">
        <v>1167</v>
      </c>
      <c r="B1998" s="4">
        <v>2638</v>
      </c>
      <c r="C1998" s="11">
        <v>44162</v>
      </c>
      <c r="D1998" s="4">
        <v>3</v>
      </c>
      <c r="E1998" s="4">
        <v>367</v>
      </c>
      <c r="F1998" s="41">
        <v>45.654000000000003</v>
      </c>
      <c r="G1998" s="41">
        <v>136.96199999999999</v>
      </c>
      <c r="H1998" t="str">
        <f>VLOOKUP(Table8[[#This Row],[Supplier]],Table37[[Vendor_ID]:[Reputation Test]],12,0)</f>
        <v>B</v>
      </c>
      <c r="I1998">
        <f>VLOOKUP(Table8[[#This Row],[PurchaseOrderID]],Purchase_Order!$A$2:$E$1228,5,0)</f>
        <v>1496</v>
      </c>
      <c r="K1998">
        <f>COUNTIFS(Table37[ProductID],Table8[[#This Row],[ProductID]],Table37[Reputation Test],Table8[[#This Row],[REPUTASI]],Table37[Price],"&lt;"&amp;Table8[[#This Row],[UnitPrice]])</f>
        <v>2</v>
      </c>
      <c r="L1998" s="80" t="str">
        <f>IF(Table8[[#This Row],[test]]&gt;0,"Ada vendor yang menjual produk dengan harga lebih murah","")</f>
        <v>Ada vendor yang menjual produk dengan harga lebih murah</v>
      </c>
    </row>
    <row r="1999" spans="1:12" x14ac:dyDescent="0.25">
      <c r="A1999" s="5">
        <v>1167</v>
      </c>
      <c r="B1999" s="5">
        <v>2639</v>
      </c>
      <c r="C1999" s="10">
        <v>44162</v>
      </c>
      <c r="D1999" s="5">
        <v>3</v>
      </c>
      <c r="E1999" s="5">
        <v>368</v>
      </c>
      <c r="F1999" s="40">
        <v>41.380499999999998</v>
      </c>
      <c r="G1999" s="40">
        <v>124.14149999999999</v>
      </c>
      <c r="H1999" t="str">
        <f>VLOOKUP(Table8[[#This Row],[Supplier]],Table37[[Vendor_ID]:[Reputation Test]],12,0)</f>
        <v>B</v>
      </c>
      <c r="I1999">
        <f>VLOOKUP(Table8[[#This Row],[PurchaseOrderID]],Purchase_Order!$A$2:$E$1228,5,0)</f>
        <v>1496</v>
      </c>
      <c r="K1999">
        <f>COUNTIFS(Table37[ProductID],Table8[[#This Row],[ProductID]],Table37[Reputation Test],Table8[[#This Row],[REPUTASI]],Table37[Price],"&lt;"&amp;Table8[[#This Row],[UnitPrice]])</f>
        <v>2</v>
      </c>
      <c r="L1999" s="80" t="str">
        <f>IF(Table8[[#This Row],[test]]&gt;0,"Ada vendor yang menjual produk dengan harga lebih murah","")</f>
        <v>Ada vendor yang menjual produk dengan harga lebih murah</v>
      </c>
    </row>
    <row r="2000" spans="1:12" x14ac:dyDescent="0.25">
      <c r="A2000" s="4">
        <v>1167</v>
      </c>
      <c r="B2000" s="4">
        <v>2640</v>
      </c>
      <c r="C2000" s="11">
        <v>44162</v>
      </c>
      <c r="D2000" s="4">
        <v>3</v>
      </c>
      <c r="E2000" s="4">
        <v>369</v>
      </c>
      <c r="F2000" s="41">
        <v>39.280500000000004</v>
      </c>
      <c r="G2000" s="41">
        <v>117.8415</v>
      </c>
      <c r="H2000" t="str">
        <f>VLOOKUP(Table8[[#This Row],[Supplier]],Table37[[Vendor_ID]:[Reputation Test]],12,0)</f>
        <v>B</v>
      </c>
      <c r="I2000">
        <f>VLOOKUP(Table8[[#This Row],[PurchaseOrderID]],Purchase_Order!$A$2:$E$1228,5,0)</f>
        <v>1496</v>
      </c>
      <c r="K2000">
        <f>COUNTIFS(Table37[ProductID],Table8[[#This Row],[ProductID]],Table37[Reputation Test],Table8[[#This Row],[REPUTASI]],Table37[Price],"&lt;"&amp;Table8[[#This Row],[UnitPrice]])</f>
        <v>2</v>
      </c>
      <c r="L2000" s="80" t="str">
        <f>IF(Table8[[#This Row],[test]]&gt;0,"Ada vendor yang menjual produk dengan harga lebih murah","")</f>
        <v>Ada vendor yang menjual produk dengan harga lebih murah</v>
      </c>
    </row>
    <row r="2001" spans="1:12" x14ac:dyDescent="0.25">
      <c r="A2001" s="5">
        <v>1167</v>
      </c>
      <c r="B2001" s="5">
        <v>2641</v>
      </c>
      <c r="C2001" s="10">
        <v>44162</v>
      </c>
      <c r="D2001" s="5">
        <v>3</v>
      </c>
      <c r="E2001" s="5">
        <v>370</v>
      </c>
      <c r="F2001" s="40">
        <v>43.554000000000002</v>
      </c>
      <c r="G2001" s="40">
        <v>130.66200000000001</v>
      </c>
      <c r="H2001" t="str">
        <f>VLOOKUP(Table8[[#This Row],[Supplier]],Table37[[Vendor_ID]:[Reputation Test]],12,0)</f>
        <v>B</v>
      </c>
      <c r="I2001">
        <f>VLOOKUP(Table8[[#This Row],[PurchaseOrderID]],Purchase_Order!$A$2:$E$1228,5,0)</f>
        <v>1496</v>
      </c>
      <c r="K2001">
        <f>COUNTIFS(Table37[ProductID],Table8[[#This Row],[ProductID]],Table37[Reputation Test],Table8[[#This Row],[REPUTASI]],Table37[Price],"&lt;"&amp;Table8[[#This Row],[UnitPrice]])</f>
        <v>2</v>
      </c>
      <c r="L2001" s="80" t="str">
        <f>IF(Table8[[#This Row],[test]]&gt;0,"Ada vendor yang menjual produk dengan harga lebih murah","")</f>
        <v>Ada vendor yang menjual produk dengan harga lebih murah</v>
      </c>
    </row>
    <row r="2002" spans="1:12" x14ac:dyDescent="0.25">
      <c r="A2002" s="4">
        <v>1167</v>
      </c>
      <c r="B2002" s="4">
        <v>2642</v>
      </c>
      <c r="C2002" s="11">
        <v>44162</v>
      </c>
      <c r="D2002" s="4">
        <v>3</v>
      </c>
      <c r="E2002" s="4">
        <v>371</v>
      </c>
      <c r="F2002" s="41">
        <v>39.280500000000004</v>
      </c>
      <c r="G2002" s="41">
        <v>117.8415</v>
      </c>
      <c r="H2002" t="str">
        <f>VLOOKUP(Table8[[#This Row],[Supplier]],Table37[[Vendor_ID]:[Reputation Test]],12,0)</f>
        <v>B</v>
      </c>
      <c r="I2002">
        <f>VLOOKUP(Table8[[#This Row],[PurchaseOrderID]],Purchase_Order!$A$2:$E$1228,5,0)</f>
        <v>1496</v>
      </c>
      <c r="K2002">
        <f>COUNTIFS(Table37[ProductID],Table8[[#This Row],[ProductID]],Table37[Reputation Test],Table8[[#This Row],[REPUTASI]],Table37[Price],"&lt;"&amp;Table8[[#This Row],[UnitPrice]])</f>
        <v>2</v>
      </c>
      <c r="L2002" s="80" t="str">
        <f>IF(Table8[[#This Row],[test]]&gt;0,"Ada vendor yang menjual produk dengan harga lebih murah","")</f>
        <v>Ada vendor yang menjual produk dengan harga lebih murah</v>
      </c>
    </row>
    <row r="2003" spans="1:12" x14ac:dyDescent="0.25">
      <c r="A2003" s="5">
        <v>1168</v>
      </c>
      <c r="B2003" s="5">
        <v>2643</v>
      </c>
      <c r="C2003" s="10">
        <v>44162</v>
      </c>
      <c r="D2003" s="5">
        <v>550</v>
      </c>
      <c r="E2003" s="5">
        <v>530</v>
      </c>
      <c r="F2003" s="40">
        <v>16.085999999999999</v>
      </c>
      <c r="G2003" s="40">
        <v>8847.2999999999993</v>
      </c>
      <c r="H2003" t="str">
        <f>VLOOKUP(Table8[[#This Row],[Supplier]],Table37[[Vendor_ID]:[Reputation Test]],12,0)</f>
        <v>A</v>
      </c>
      <c r="I2003">
        <f>VLOOKUP(Table8[[#This Row],[PurchaseOrderID]],Purchase_Order!$A$2:$E$1228,5,0)</f>
        <v>1494</v>
      </c>
      <c r="K2003">
        <f>COUNTIFS(Table37[ProductID],Table8[[#This Row],[ProductID]],Table37[Reputation Test],Table8[[#This Row],[REPUTASI]],Table37[Price],"&lt;"&amp;Table8[[#This Row],[UnitPrice]])</f>
        <v>1</v>
      </c>
      <c r="L2003" s="80" t="str">
        <f>IF(Table8[[#This Row],[test]]&gt;0,"Ada vendor yang menjual produk dengan harga lebih murah","")</f>
        <v>Ada vendor yang menjual produk dengan harga lebih murah</v>
      </c>
    </row>
    <row r="2004" spans="1:12" x14ac:dyDescent="0.25">
      <c r="A2004" s="4">
        <v>1169</v>
      </c>
      <c r="B2004" s="4">
        <v>2644</v>
      </c>
      <c r="C2004" s="11">
        <v>44162</v>
      </c>
      <c r="D2004" s="4">
        <v>3</v>
      </c>
      <c r="E2004" s="4">
        <v>314</v>
      </c>
      <c r="F2004" s="41">
        <v>57.025500000000001</v>
      </c>
      <c r="G2004" s="41">
        <v>171.07650000000001</v>
      </c>
      <c r="H2004" t="str">
        <f>VLOOKUP(Table8[[#This Row],[Supplier]],Table37[[Vendor_ID]:[Reputation Test]],12,0)</f>
        <v>A</v>
      </c>
      <c r="I2004">
        <f>VLOOKUP(Table8[[#This Row],[PurchaseOrderID]],Purchase_Order!$A$2:$E$1228,5,0)</f>
        <v>1650</v>
      </c>
      <c r="K2004">
        <f>COUNTIFS(Table37[ProductID],Table8[[#This Row],[ProductID]],Table37[Reputation Test],Table8[[#This Row],[REPUTASI]],Table37[Price],"&lt;"&amp;Table8[[#This Row],[UnitPrice]])</f>
        <v>1</v>
      </c>
      <c r="L2004" s="80" t="str">
        <f>IF(Table8[[#This Row],[test]]&gt;0,"Ada vendor yang menjual produk dengan harga lebih murah","")</f>
        <v>Ada vendor yang menjual produk dengan harga lebih murah</v>
      </c>
    </row>
    <row r="2005" spans="1:12" x14ac:dyDescent="0.25">
      <c r="A2005" s="5">
        <v>1170</v>
      </c>
      <c r="B2005" s="5">
        <v>2645</v>
      </c>
      <c r="C2005" s="10">
        <v>44162</v>
      </c>
      <c r="D2005" s="5">
        <v>550</v>
      </c>
      <c r="E2005" s="5">
        <v>512</v>
      </c>
      <c r="F2005" s="40">
        <v>37.085999999999999</v>
      </c>
      <c r="G2005" s="40">
        <v>20397.3</v>
      </c>
      <c r="H2005" t="str">
        <f>VLOOKUP(Table8[[#This Row],[Supplier]],Table37[[Vendor_ID]:[Reputation Test]],12,0)</f>
        <v>B</v>
      </c>
      <c r="I2005">
        <f>VLOOKUP(Table8[[#This Row],[PurchaseOrderID]],Purchase_Order!$A$2:$E$1228,5,0)</f>
        <v>1654</v>
      </c>
      <c r="K2005">
        <f>COUNTIFS(Table37[ProductID],Table8[[#This Row],[ProductID]],Table37[Reputation Test],Table8[[#This Row],[REPUTASI]],Table37[Price],"&lt;"&amp;Table8[[#This Row],[UnitPrice]])</f>
        <v>2</v>
      </c>
      <c r="L2005" s="80" t="str">
        <f>IF(Table8[[#This Row],[test]]&gt;0,"Ada vendor yang menjual produk dengan harga lebih murah","")</f>
        <v>Ada vendor yang menjual produk dengan harga lebih murah</v>
      </c>
    </row>
    <row r="2006" spans="1:12" x14ac:dyDescent="0.25">
      <c r="A2006" s="4">
        <v>1171</v>
      </c>
      <c r="B2006" s="4">
        <v>2646</v>
      </c>
      <c r="C2006" s="11">
        <v>44162</v>
      </c>
      <c r="D2006" s="4">
        <v>550</v>
      </c>
      <c r="E2006" s="4">
        <v>513</v>
      </c>
      <c r="F2006" s="41">
        <v>26.596499999999999</v>
      </c>
      <c r="G2006" s="41">
        <v>14628.075000000001</v>
      </c>
      <c r="H2006" t="str">
        <f>VLOOKUP(Table8[[#This Row],[Supplier]],Table37[[Vendor_ID]:[Reputation Test]],12,0)</f>
        <v>B</v>
      </c>
      <c r="I2006">
        <f>VLOOKUP(Table8[[#This Row],[PurchaseOrderID]],Purchase_Order!$A$2:$E$1228,5,0)</f>
        <v>1664</v>
      </c>
      <c r="K2006">
        <f>COUNTIFS(Table37[ProductID],Table8[[#This Row],[ProductID]],Table37[Reputation Test],Table8[[#This Row],[REPUTASI]],Table37[Price],"&lt;"&amp;Table8[[#This Row],[UnitPrice]])</f>
        <v>1</v>
      </c>
      <c r="L2006" s="80" t="str">
        <f>IF(Table8[[#This Row],[test]]&gt;0,"Ada vendor yang menjual produk dengan harga lebih murah","")</f>
        <v>Ada vendor yang menjual produk dengan harga lebih murah</v>
      </c>
    </row>
    <row r="2007" spans="1:12" x14ac:dyDescent="0.25">
      <c r="A2007" s="5">
        <v>1172</v>
      </c>
      <c r="B2007" s="5">
        <v>2647</v>
      </c>
      <c r="C2007" s="10">
        <v>44162</v>
      </c>
      <c r="D2007" s="5">
        <v>550</v>
      </c>
      <c r="E2007" s="5">
        <v>317</v>
      </c>
      <c r="F2007" s="40">
        <v>27.058499999999999</v>
      </c>
      <c r="G2007" s="40">
        <v>14882.174999999999</v>
      </c>
      <c r="H2007" t="str">
        <f>VLOOKUP(Table8[[#This Row],[Supplier]],Table37[[Vendor_ID]:[Reputation Test]],12,0)</f>
        <v>F</v>
      </c>
      <c r="I2007">
        <f>VLOOKUP(Table8[[#This Row],[PurchaseOrderID]],Purchase_Order!$A$2:$E$1228,5,0)</f>
        <v>1678</v>
      </c>
      <c r="K2007">
        <f>COUNTIFS(Table37[ProductID],Table8[[#This Row],[ProductID]],Table37[Reputation Test],Table8[[#This Row],[REPUTASI]],Table37[Price],"&lt;"&amp;Table8[[#This Row],[UnitPrice]])</f>
        <v>1</v>
      </c>
      <c r="L2007" s="80" t="str">
        <f>IF(Table8[[#This Row],[test]]&gt;0,"Ada vendor yang menjual produk dengan harga lebih murah","")</f>
        <v>Ada vendor yang menjual produk dengan harga lebih murah</v>
      </c>
    </row>
    <row r="2008" spans="1:12" x14ac:dyDescent="0.25">
      <c r="A2008" s="4">
        <v>1172</v>
      </c>
      <c r="B2008" s="4">
        <v>2648</v>
      </c>
      <c r="C2008" s="11">
        <v>44162</v>
      </c>
      <c r="D2008" s="4">
        <v>550</v>
      </c>
      <c r="E2008" s="4">
        <v>318</v>
      </c>
      <c r="F2008" s="41">
        <v>33.579000000000001</v>
      </c>
      <c r="G2008" s="41">
        <v>18468.45</v>
      </c>
      <c r="H2008" t="str">
        <f>VLOOKUP(Table8[[#This Row],[Supplier]],Table37[[Vendor_ID]:[Reputation Test]],12,0)</f>
        <v>F</v>
      </c>
      <c r="I2008">
        <f>VLOOKUP(Table8[[#This Row],[PurchaseOrderID]],Purchase_Order!$A$2:$E$1228,5,0)</f>
        <v>1678</v>
      </c>
      <c r="K2008">
        <f>COUNTIFS(Table37[ProductID],Table8[[#This Row],[ProductID]],Table37[Reputation Test],Table8[[#This Row],[REPUTASI]],Table37[Price],"&lt;"&amp;Table8[[#This Row],[UnitPrice]])</f>
        <v>1</v>
      </c>
      <c r="L2008" s="80" t="str">
        <f>IF(Table8[[#This Row],[test]]&gt;0,"Ada vendor yang menjual produk dengan harga lebih murah","")</f>
        <v>Ada vendor yang menjual produk dengan harga lebih murah</v>
      </c>
    </row>
    <row r="2009" spans="1:12" x14ac:dyDescent="0.25">
      <c r="A2009" s="5">
        <v>1173</v>
      </c>
      <c r="B2009" s="5">
        <v>2649</v>
      </c>
      <c r="C2009" s="10">
        <v>44162</v>
      </c>
      <c r="D2009" s="5">
        <v>3</v>
      </c>
      <c r="E2009" s="5">
        <v>417</v>
      </c>
      <c r="F2009" s="40">
        <v>41.244</v>
      </c>
      <c r="G2009" s="40">
        <v>123.732</v>
      </c>
      <c r="H2009" t="str">
        <f>VLOOKUP(Table8[[#This Row],[Supplier]],Table37[[Vendor_ID]:[Reputation Test]],12,0)</f>
        <v>B</v>
      </c>
      <c r="I2009">
        <f>VLOOKUP(Table8[[#This Row],[PurchaseOrderID]],Purchase_Order!$A$2:$E$1228,5,0)</f>
        <v>1616</v>
      </c>
      <c r="K2009">
        <f>COUNTIFS(Table37[ProductID],Table8[[#This Row],[ProductID]],Table37[Reputation Test],Table8[[#This Row],[REPUTASI]],Table37[Price],"&lt;"&amp;Table8[[#This Row],[UnitPrice]])</f>
        <v>1</v>
      </c>
      <c r="L2009" s="80" t="str">
        <f>IF(Table8[[#This Row],[test]]&gt;0,"Ada vendor yang menjual produk dengan harga lebih murah","")</f>
        <v>Ada vendor yang menjual produk dengan harga lebih murah</v>
      </c>
    </row>
    <row r="2010" spans="1:12" x14ac:dyDescent="0.25">
      <c r="A2010" s="4">
        <v>1173</v>
      </c>
      <c r="B2010" s="4">
        <v>2650</v>
      </c>
      <c r="C2010" s="11">
        <v>44162</v>
      </c>
      <c r="D2010" s="4">
        <v>3</v>
      </c>
      <c r="E2010" s="4">
        <v>418</v>
      </c>
      <c r="F2010" s="41">
        <v>36.970500000000001</v>
      </c>
      <c r="G2010" s="41">
        <v>110.9115</v>
      </c>
      <c r="H2010" t="str">
        <f>VLOOKUP(Table8[[#This Row],[Supplier]],Table37[[Vendor_ID]:[Reputation Test]],12,0)</f>
        <v>B</v>
      </c>
      <c r="I2010">
        <f>VLOOKUP(Table8[[#This Row],[PurchaseOrderID]],Purchase_Order!$A$2:$E$1228,5,0)</f>
        <v>1616</v>
      </c>
      <c r="K2010">
        <f>COUNTIFS(Table37[ProductID],Table8[[#This Row],[ProductID]],Table37[Reputation Test],Table8[[#This Row],[REPUTASI]],Table37[Price],"&lt;"&amp;Table8[[#This Row],[UnitPrice]])</f>
        <v>1</v>
      </c>
      <c r="L2010" s="80" t="str">
        <f>IF(Table8[[#This Row],[test]]&gt;0,"Ada vendor yang menjual produk dengan harga lebih murah","")</f>
        <v>Ada vendor yang menjual produk dengan harga lebih murah</v>
      </c>
    </row>
    <row r="2011" spans="1:12" x14ac:dyDescent="0.25">
      <c r="A2011" s="5">
        <v>1173</v>
      </c>
      <c r="B2011" s="5">
        <v>2651</v>
      </c>
      <c r="C2011" s="10">
        <v>44162</v>
      </c>
      <c r="D2011" s="5">
        <v>3</v>
      </c>
      <c r="E2011" s="5">
        <v>419</v>
      </c>
      <c r="F2011" s="40">
        <v>34.8705</v>
      </c>
      <c r="G2011" s="40">
        <v>104.61150000000001</v>
      </c>
      <c r="H2011" t="str">
        <f>VLOOKUP(Table8[[#This Row],[Supplier]],Table37[[Vendor_ID]:[Reputation Test]],12,0)</f>
        <v>B</v>
      </c>
      <c r="I2011">
        <f>VLOOKUP(Table8[[#This Row],[PurchaseOrderID]],Purchase_Order!$A$2:$E$1228,5,0)</f>
        <v>1616</v>
      </c>
      <c r="K2011">
        <f>COUNTIFS(Table37[ProductID],Table8[[#This Row],[ProductID]],Table37[Reputation Test],Table8[[#This Row],[REPUTASI]],Table37[Price],"&lt;"&amp;Table8[[#This Row],[UnitPrice]])</f>
        <v>1</v>
      </c>
      <c r="L2011" s="80" t="str">
        <f>IF(Table8[[#This Row],[test]]&gt;0,"Ada vendor yang menjual produk dengan harga lebih murah","")</f>
        <v>Ada vendor yang menjual produk dengan harga lebih murah</v>
      </c>
    </row>
    <row r="2012" spans="1:12" x14ac:dyDescent="0.25">
      <c r="A2012" s="4">
        <v>1174</v>
      </c>
      <c r="B2012" s="4">
        <v>2652</v>
      </c>
      <c r="C2012" s="11">
        <v>44162</v>
      </c>
      <c r="D2012" s="4">
        <v>3</v>
      </c>
      <c r="E2012" s="4">
        <v>422</v>
      </c>
      <c r="F2012" s="41">
        <v>47.523000000000003</v>
      </c>
      <c r="G2012" s="41">
        <v>142.56899999999999</v>
      </c>
      <c r="H2012" t="str">
        <f>VLOOKUP(Table8[[#This Row],[Supplier]],Table37[[Vendor_ID]:[Reputation Test]],12,0)</f>
        <v>B</v>
      </c>
      <c r="I2012">
        <f>VLOOKUP(Table8[[#This Row],[PurchaseOrderID]],Purchase_Order!$A$2:$E$1228,5,0)</f>
        <v>1492</v>
      </c>
      <c r="K2012">
        <f>COUNTIFS(Table37[ProductID],Table8[[#This Row],[ProductID]],Table37[Reputation Test],Table8[[#This Row],[REPUTASI]],Table37[Price],"&lt;"&amp;Table8[[#This Row],[UnitPrice]])</f>
        <v>3</v>
      </c>
      <c r="L2012" s="80" t="str">
        <f>IF(Table8[[#This Row],[test]]&gt;0,"Ada vendor yang menjual produk dengan harga lebih murah","")</f>
        <v>Ada vendor yang menjual produk dengan harga lebih murah</v>
      </c>
    </row>
    <row r="2013" spans="1:12" x14ac:dyDescent="0.25">
      <c r="A2013" s="5">
        <v>1174</v>
      </c>
      <c r="B2013" s="5">
        <v>2653</v>
      </c>
      <c r="C2013" s="10">
        <v>44162</v>
      </c>
      <c r="D2013" s="5">
        <v>3</v>
      </c>
      <c r="E2013" s="5">
        <v>423</v>
      </c>
      <c r="F2013" s="40">
        <v>45.423000000000002</v>
      </c>
      <c r="G2013" s="40">
        <v>136.26900000000001</v>
      </c>
      <c r="H2013" t="str">
        <f>VLOOKUP(Table8[[#This Row],[Supplier]],Table37[[Vendor_ID]:[Reputation Test]],12,0)</f>
        <v>B</v>
      </c>
      <c r="I2013">
        <f>VLOOKUP(Table8[[#This Row],[PurchaseOrderID]],Purchase_Order!$A$2:$E$1228,5,0)</f>
        <v>1492</v>
      </c>
      <c r="K2013">
        <f>COUNTIFS(Table37[ProductID],Table8[[#This Row],[ProductID]],Table37[Reputation Test],Table8[[#This Row],[REPUTASI]],Table37[Price],"&lt;"&amp;Table8[[#This Row],[UnitPrice]])</f>
        <v>3</v>
      </c>
      <c r="L2013" s="80" t="str">
        <f>IF(Table8[[#This Row],[test]]&gt;0,"Ada vendor yang menjual produk dengan harga lebih murah","")</f>
        <v>Ada vendor yang menjual produk dengan harga lebih murah</v>
      </c>
    </row>
    <row r="2014" spans="1:12" x14ac:dyDescent="0.25">
      <c r="A2014" s="4">
        <v>1175</v>
      </c>
      <c r="B2014" s="4">
        <v>2654</v>
      </c>
      <c r="C2014" s="11">
        <v>44162</v>
      </c>
      <c r="D2014" s="4">
        <v>3</v>
      </c>
      <c r="E2014" s="4">
        <v>320</v>
      </c>
      <c r="F2014" s="41">
        <v>47.470500000000001</v>
      </c>
      <c r="G2014" s="41">
        <v>142.41149999999999</v>
      </c>
      <c r="H2014" t="str">
        <f>VLOOKUP(Table8[[#This Row],[Supplier]],Table37[[Vendor_ID]:[Reputation Test]],12,0)</f>
        <v>B</v>
      </c>
      <c r="I2014">
        <f>VLOOKUP(Table8[[#This Row],[PurchaseOrderID]],Purchase_Order!$A$2:$E$1228,5,0)</f>
        <v>1602</v>
      </c>
      <c r="K2014">
        <f>COUNTIFS(Table37[ProductID],Table8[[#This Row],[ProductID]],Table37[Reputation Test],Table8[[#This Row],[REPUTASI]],Table37[Price],"&lt;"&amp;Table8[[#This Row],[UnitPrice]])</f>
        <v>2</v>
      </c>
      <c r="L2014" s="80" t="str">
        <f>IF(Table8[[#This Row],[test]]&gt;0,"Ada vendor yang menjual produk dengan harga lebih murah","")</f>
        <v>Ada vendor yang menjual produk dengan harga lebih murah</v>
      </c>
    </row>
    <row r="2015" spans="1:12" x14ac:dyDescent="0.25">
      <c r="A2015" s="5">
        <v>1175</v>
      </c>
      <c r="B2015" s="5">
        <v>2655</v>
      </c>
      <c r="C2015" s="10">
        <v>44162</v>
      </c>
      <c r="D2015" s="5">
        <v>3</v>
      </c>
      <c r="E2015" s="5">
        <v>321</v>
      </c>
      <c r="F2015" s="40">
        <v>42.798000000000002</v>
      </c>
      <c r="G2015" s="40">
        <v>128.39400000000001</v>
      </c>
      <c r="H2015" t="str">
        <f>VLOOKUP(Table8[[#This Row],[Supplier]],Table37[[Vendor_ID]:[Reputation Test]],12,0)</f>
        <v>B</v>
      </c>
      <c r="I2015">
        <f>VLOOKUP(Table8[[#This Row],[PurchaseOrderID]],Purchase_Order!$A$2:$E$1228,5,0)</f>
        <v>1602</v>
      </c>
      <c r="K2015">
        <f>COUNTIFS(Table37[ProductID],Table8[[#This Row],[ProductID]],Table37[Reputation Test],Table8[[#This Row],[REPUTASI]],Table37[Price],"&lt;"&amp;Table8[[#This Row],[UnitPrice]])</f>
        <v>2</v>
      </c>
      <c r="L2015" s="80" t="str">
        <f>IF(Table8[[#This Row],[test]]&gt;0,"Ada vendor yang menjual produk dengan harga lebih murah","")</f>
        <v>Ada vendor yang menjual produk dengan harga lebih murah</v>
      </c>
    </row>
    <row r="2016" spans="1:12" x14ac:dyDescent="0.25">
      <c r="A2016" s="4">
        <v>1175</v>
      </c>
      <c r="B2016" s="4">
        <v>2656</v>
      </c>
      <c r="C2016" s="11">
        <v>44162</v>
      </c>
      <c r="D2016" s="4">
        <v>60</v>
      </c>
      <c r="E2016" s="4">
        <v>322</v>
      </c>
      <c r="F2016" s="41">
        <v>25.420500000000001</v>
      </c>
      <c r="G2016" s="41">
        <v>1525.23</v>
      </c>
      <c r="H2016" t="str">
        <f>VLOOKUP(Table8[[#This Row],[Supplier]],Table37[[Vendor_ID]:[Reputation Test]],12,0)</f>
        <v>B</v>
      </c>
      <c r="I2016">
        <f>VLOOKUP(Table8[[#This Row],[PurchaseOrderID]],Purchase_Order!$A$2:$E$1228,5,0)</f>
        <v>1602</v>
      </c>
      <c r="K2016">
        <f>COUNTIFS(Table37[ProductID],Table8[[#This Row],[ProductID]],Table37[Reputation Test],Table8[[#This Row],[REPUTASI]],Table37[Price],"&lt;"&amp;Table8[[#This Row],[UnitPrice]])</f>
        <v>1</v>
      </c>
      <c r="L2016" s="80" t="str">
        <f>IF(Table8[[#This Row],[test]]&gt;0,"Ada vendor yang menjual produk dengan harga lebih murah","")</f>
        <v>Ada vendor yang menjual produk dengan harga lebih murah</v>
      </c>
    </row>
    <row r="2017" spans="1:12" x14ac:dyDescent="0.25">
      <c r="A2017" s="5">
        <v>1176</v>
      </c>
      <c r="B2017" s="5">
        <v>2657</v>
      </c>
      <c r="C2017" s="10">
        <v>44162</v>
      </c>
      <c r="D2017" s="5">
        <v>3</v>
      </c>
      <c r="E2017" s="5">
        <v>458</v>
      </c>
      <c r="F2017" s="40">
        <v>43.554000000000002</v>
      </c>
      <c r="G2017" s="40">
        <v>130.66200000000001</v>
      </c>
      <c r="H2017" t="str">
        <f>VLOOKUP(Table8[[#This Row],[Supplier]],Table37[[Vendor_ID]:[Reputation Test]],12,0)</f>
        <v>A</v>
      </c>
      <c r="I2017">
        <f>VLOOKUP(Table8[[#This Row],[PurchaseOrderID]],Purchase_Order!$A$2:$E$1228,5,0)</f>
        <v>1540</v>
      </c>
      <c r="K2017">
        <f>COUNTIFS(Table37[ProductID],Table8[[#This Row],[ProductID]],Table37[Reputation Test],Table8[[#This Row],[REPUTASI]],Table37[Price],"&lt;"&amp;Table8[[#This Row],[UnitPrice]])</f>
        <v>2</v>
      </c>
      <c r="L2017" s="80" t="str">
        <f>IF(Table8[[#This Row],[test]]&gt;0,"Ada vendor yang menjual produk dengan harga lebih murah","")</f>
        <v>Ada vendor yang menjual produk dengan harga lebih murah</v>
      </c>
    </row>
    <row r="2018" spans="1:12" x14ac:dyDescent="0.25">
      <c r="A2018" s="4">
        <v>1176</v>
      </c>
      <c r="B2018" s="4">
        <v>2658</v>
      </c>
      <c r="C2018" s="11">
        <v>44162</v>
      </c>
      <c r="D2018" s="4">
        <v>3</v>
      </c>
      <c r="E2018" s="4">
        <v>459</v>
      </c>
      <c r="F2018" s="41">
        <v>39.280500000000004</v>
      </c>
      <c r="G2018" s="41">
        <v>117.8415</v>
      </c>
      <c r="H2018" t="str">
        <f>VLOOKUP(Table8[[#This Row],[Supplier]],Table37[[Vendor_ID]:[Reputation Test]],12,0)</f>
        <v>A</v>
      </c>
      <c r="I2018">
        <f>VLOOKUP(Table8[[#This Row],[PurchaseOrderID]],Purchase_Order!$A$2:$E$1228,5,0)</f>
        <v>1540</v>
      </c>
      <c r="K2018">
        <f>COUNTIFS(Table37[ProductID],Table8[[#This Row],[ProductID]],Table37[Reputation Test],Table8[[#This Row],[REPUTASI]],Table37[Price],"&lt;"&amp;Table8[[#This Row],[UnitPrice]])</f>
        <v>1</v>
      </c>
      <c r="L2018" s="80" t="str">
        <f>IF(Table8[[#This Row],[test]]&gt;0,"Ada vendor yang menjual produk dengan harga lebih murah","")</f>
        <v>Ada vendor yang menjual produk dengan harga lebih murah</v>
      </c>
    </row>
    <row r="2019" spans="1:12" x14ac:dyDescent="0.25">
      <c r="A2019" s="5">
        <v>1176</v>
      </c>
      <c r="B2019" s="5">
        <v>2659</v>
      </c>
      <c r="C2019" s="10">
        <v>44162</v>
      </c>
      <c r="D2019" s="5">
        <v>3</v>
      </c>
      <c r="E2019" s="5">
        <v>460</v>
      </c>
      <c r="F2019" s="40">
        <v>37.180500000000002</v>
      </c>
      <c r="G2019" s="40">
        <v>111.5415</v>
      </c>
      <c r="H2019" t="str">
        <f>VLOOKUP(Table8[[#This Row],[Supplier]],Table37[[Vendor_ID]:[Reputation Test]],12,0)</f>
        <v>A</v>
      </c>
      <c r="I2019">
        <f>VLOOKUP(Table8[[#This Row],[PurchaseOrderID]],Purchase_Order!$A$2:$E$1228,5,0)</f>
        <v>1540</v>
      </c>
      <c r="K2019">
        <f>COUNTIFS(Table37[ProductID],Table8[[#This Row],[ProductID]],Table37[Reputation Test],Table8[[#This Row],[REPUTASI]],Table37[Price],"&lt;"&amp;Table8[[#This Row],[UnitPrice]])</f>
        <v>1</v>
      </c>
      <c r="L2019" s="80" t="str">
        <f>IF(Table8[[#This Row],[test]]&gt;0,"Ada vendor yang menjual produk dengan harga lebih murah","")</f>
        <v>Ada vendor yang menjual produk dengan harga lebih murah</v>
      </c>
    </row>
    <row r="2020" spans="1:12" x14ac:dyDescent="0.25">
      <c r="A2020" s="4">
        <v>1176</v>
      </c>
      <c r="B2020" s="4">
        <v>2660</v>
      </c>
      <c r="C2020" s="11">
        <v>44162</v>
      </c>
      <c r="D2020" s="4">
        <v>3</v>
      </c>
      <c r="E2020" s="4">
        <v>461</v>
      </c>
      <c r="F2020" s="41">
        <v>41.454000000000001</v>
      </c>
      <c r="G2020" s="41">
        <v>124.36199999999999</v>
      </c>
      <c r="H2020" t="str">
        <f>VLOOKUP(Table8[[#This Row],[Supplier]],Table37[[Vendor_ID]:[Reputation Test]],12,0)</f>
        <v>A</v>
      </c>
      <c r="I2020">
        <f>VLOOKUP(Table8[[#This Row],[PurchaseOrderID]],Purchase_Order!$A$2:$E$1228,5,0)</f>
        <v>1540</v>
      </c>
      <c r="K2020">
        <f>COUNTIFS(Table37[ProductID],Table8[[#This Row],[ProductID]],Table37[Reputation Test],Table8[[#This Row],[REPUTASI]],Table37[Price],"&lt;"&amp;Table8[[#This Row],[UnitPrice]])</f>
        <v>1</v>
      </c>
      <c r="L2020" s="80" t="str">
        <f>IF(Table8[[#This Row],[test]]&gt;0,"Ada vendor yang menjual produk dengan harga lebih murah","")</f>
        <v>Ada vendor yang menjual produk dengan harga lebih murah</v>
      </c>
    </row>
    <row r="2021" spans="1:12" x14ac:dyDescent="0.25">
      <c r="A2021" s="5">
        <v>1177</v>
      </c>
      <c r="B2021" s="5">
        <v>2661</v>
      </c>
      <c r="C2021" s="10">
        <v>44164</v>
      </c>
      <c r="D2021" s="5">
        <v>550</v>
      </c>
      <c r="E2021" s="5">
        <v>941</v>
      </c>
      <c r="F2021" s="40">
        <v>62.9895</v>
      </c>
      <c r="G2021" s="40">
        <v>34644.224999999999</v>
      </c>
      <c r="H2021" t="str">
        <f>VLOOKUP(Table8[[#This Row],[Supplier]],Table37[[Vendor_ID]:[Reputation Test]],12,0)</f>
        <v>B</v>
      </c>
      <c r="I2021">
        <f>VLOOKUP(Table8[[#This Row],[PurchaseOrderID]],Purchase_Order!$A$2:$E$1228,5,0)</f>
        <v>1628</v>
      </c>
      <c r="K2021">
        <f>COUNTIFS(Table37[ProductID],Table8[[#This Row],[ProductID]],Table37[Reputation Test],Table8[[#This Row],[REPUTASI]],Table37[Price],"&lt;"&amp;Table8[[#This Row],[UnitPrice]])</f>
        <v>1</v>
      </c>
      <c r="L2021" s="80" t="str">
        <f>IF(Table8[[#This Row],[test]]&gt;0,"Ada vendor yang menjual produk dengan harga lebih murah","")</f>
        <v>Ada vendor yang menjual produk dengan harga lebih murah</v>
      </c>
    </row>
    <row r="2022" spans="1:12" x14ac:dyDescent="0.25">
      <c r="A2022" s="4">
        <v>1178</v>
      </c>
      <c r="B2022" s="4">
        <v>2662</v>
      </c>
      <c r="C2022" s="11">
        <v>44164</v>
      </c>
      <c r="D2022" s="4">
        <v>3</v>
      </c>
      <c r="E2022" s="4">
        <v>320</v>
      </c>
      <c r="F2022" s="41">
        <v>45.3705</v>
      </c>
      <c r="G2022" s="41">
        <v>136.11150000000001</v>
      </c>
      <c r="H2022" t="str">
        <f>VLOOKUP(Table8[[#This Row],[Supplier]],Table37[[Vendor_ID]:[Reputation Test]],12,0)</f>
        <v>A</v>
      </c>
      <c r="I2022">
        <f>VLOOKUP(Table8[[#This Row],[PurchaseOrderID]],Purchase_Order!$A$2:$E$1228,5,0)</f>
        <v>1604</v>
      </c>
      <c r="K2022">
        <f>COUNTIFS(Table37[ProductID],Table8[[#This Row],[ProductID]],Table37[Reputation Test],Table8[[#This Row],[REPUTASI]],Table37[Price],"&lt;"&amp;Table8[[#This Row],[UnitPrice]])</f>
        <v>1</v>
      </c>
      <c r="L2022" s="80" t="str">
        <f>IF(Table8[[#This Row],[test]]&gt;0,"Ada vendor yang menjual produk dengan harga lebih murah","")</f>
        <v>Ada vendor yang menjual produk dengan harga lebih murah</v>
      </c>
    </row>
    <row r="2023" spans="1:12" x14ac:dyDescent="0.25">
      <c r="A2023" s="5">
        <v>1178</v>
      </c>
      <c r="B2023" s="5">
        <v>2663</v>
      </c>
      <c r="C2023" s="10">
        <v>44164</v>
      </c>
      <c r="D2023" s="5">
        <v>3</v>
      </c>
      <c r="E2023" s="5">
        <v>321</v>
      </c>
      <c r="F2023" s="40">
        <v>40.488</v>
      </c>
      <c r="G2023" s="40">
        <v>121.464</v>
      </c>
      <c r="H2023" t="str">
        <f>VLOOKUP(Table8[[#This Row],[Supplier]],Table37[[Vendor_ID]:[Reputation Test]],12,0)</f>
        <v>A</v>
      </c>
      <c r="I2023">
        <f>VLOOKUP(Table8[[#This Row],[PurchaseOrderID]],Purchase_Order!$A$2:$E$1228,5,0)</f>
        <v>1604</v>
      </c>
      <c r="K2023">
        <f>COUNTIFS(Table37[ProductID],Table8[[#This Row],[ProductID]],Table37[Reputation Test],Table8[[#This Row],[REPUTASI]],Table37[Price],"&lt;"&amp;Table8[[#This Row],[UnitPrice]])</f>
        <v>1</v>
      </c>
      <c r="L2023" s="80" t="str">
        <f>IF(Table8[[#This Row],[test]]&gt;0,"Ada vendor yang menjual produk dengan harga lebih murah","")</f>
        <v>Ada vendor yang menjual produk dengan harga lebih murah</v>
      </c>
    </row>
    <row r="2024" spans="1:12" x14ac:dyDescent="0.25">
      <c r="A2024" s="4">
        <v>1178</v>
      </c>
      <c r="B2024" s="4">
        <v>2664</v>
      </c>
      <c r="C2024" s="11">
        <v>44164</v>
      </c>
      <c r="D2024" s="4">
        <v>60</v>
      </c>
      <c r="E2024" s="4">
        <v>322</v>
      </c>
      <c r="F2024" s="41">
        <v>26.365500000000001</v>
      </c>
      <c r="G2024" s="41">
        <v>1581.93</v>
      </c>
      <c r="H2024" t="str">
        <f>VLOOKUP(Table8[[#This Row],[Supplier]],Table37[[Vendor_ID]:[Reputation Test]],12,0)</f>
        <v>A</v>
      </c>
      <c r="I2024">
        <f>VLOOKUP(Table8[[#This Row],[PurchaseOrderID]],Purchase_Order!$A$2:$E$1228,5,0)</f>
        <v>1604</v>
      </c>
      <c r="K2024">
        <f>COUNTIFS(Table37[ProductID],Table8[[#This Row],[ProductID]],Table37[Reputation Test],Table8[[#This Row],[REPUTASI]],Table37[Price],"&lt;"&amp;Table8[[#This Row],[UnitPrice]])</f>
        <v>1</v>
      </c>
      <c r="L2024" s="80" t="str">
        <f>IF(Table8[[#This Row],[test]]&gt;0,"Ada vendor yang menjual produk dengan harga lebih murah","")</f>
        <v>Ada vendor yang menjual produk dengan harga lebih murah</v>
      </c>
    </row>
    <row r="2025" spans="1:12" x14ac:dyDescent="0.25">
      <c r="A2025" s="5">
        <v>1179</v>
      </c>
      <c r="B2025" s="5">
        <v>2665</v>
      </c>
      <c r="C2025" s="10">
        <v>44164</v>
      </c>
      <c r="D2025" s="5">
        <v>3</v>
      </c>
      <c r="E2025" s="5">
        <v>504</v>
      </c>
      <c r="F2025" s="40">
        <v>48.762</v>
      </c>
      <c r="G2025" s="40">
        <v>146.286</v>
      </c>
      <c r="H2025" t="str">
        <f>VLOOKUP(Table8[[#This Row],[Supplier]],Table37[[Vendor_ID]:[Reputation Test]],12,0)</f>
        <v>A</v>
      </c>
      <c r="I2025">
        <f>VLOOKUP(Table8[[#This Row],[PurchaseOrderID]],Purchase_Order!$A$2:$E$1228,5,0)</f>
        <v>1690</v>
      </c>
      <c r="K2025">
        <f>COUNTIFS(Table37[ProductID],Table8[[#This Row],[ProductID]],Table37[Reputation Test],Table8[[#This Row],[REPUTASI]],Table37[Price],"&lt;"&amp;Table8[[#This Row],[UnitPrice]])</f>
        <v>1</v>
      </c>
      <c r="L2025" s="80" t="str">
        <f>IF(Table8[[#This Row],[test]]&gt;0,"Ada vendor yang menjual produk dengan harga lebih murah","")</f>
        <v>Ada vendor yang menjual produk dengan harga lebih murah</v>
      </c>
    </row>
    <row r="2026" spans="1:12" x14ac:dyDescent="0.25">
      <c r="A2026" s="4">
        <v>1180</v>
      </c>
      <c r="B2026" s="4">
        <v>2666</v>
      </c>
      <c r="C2026" s="11">
        <v>44164</v>
      </c>
      <c r="D2026" s="4">
        <v>3</v>
      </c>
      <c r="E2026" s="4">
        <v>497</v>
      </c>
      <c r="F2026" s="41">
        <v>34.188000000000002</v>
      </c>
      <c r="G2026" s="41">
        <v>102.56399999999999</v>
      </c>
      <c r="H2026" t="str">
        <f>VLOOKUP(Table8[[#This Row],[Supplier]],Table37[[Vendor_ID]:[Reputation Test]],12,0)</f>
        <v>A</v>
      </c>
      <c r="I2026">
        <f>VLOOKUP(Table8[[#This Row],[PurchaseOrderID]],Purchase_Order!$A$2:$E$1228,5,0)</f>
        <v>1566</v>
      </c>
      <c r="K2026">
        <f>COUNTIFS(Table37[ProductID],Table8[[#This Row],[ProductID]],Table37[Reputation Test],Table8[[#This Row],[REPUTASI]],Table37[Price],"&lt;"&amp;Table8[[#This Row],[UnitPrice]])</f>
        <v>1</v>
      </c>
      <c r="L2026" s="80" t="str">
        <f>IF(Table8[[#This Row],[test]]&gt;0,"Ada vendor yang menjual produk dengan harga lebih murah","")</f>
        <v>Ada vendor yang menjual produk dengan harga lebih murah</v>
      </c>
    </row>
    <row r="2027" spans="1:12" x14ac:dyDescent="0.25">
      <c r="A2027" s="5">
        <v>1181</v>
      </c>
      <c r="B2027" s="5">
        <v>2667</v>
      </c>
      <c r="C2027" s="10">
        <v>44164</v>
      </c>
      <c r="D2027" s="5">
        <v>3</v>
      </c>
      <c r="E2027" s="5">
        <v>323</v>
      </c>
      <c r="F2027" s="40">
        <v>50.263500000000001</v>
      </c>
      <c r="G2027" s="40">
        <v>150.79050000000001</v>
      </c>
      <c r="H2027" t="str">
        <f>VLOOKUP(Table8[[#This Row],[Supplier]],Table37[[Vendor_ID]:[Reputation Test]],12,0)</f>
        <v>A</v>
      </c>
      <c r="I2027">
        <f>VLOOKUP(Table8[[#This Row],[PurchaseOrderID]],Purchase_Order!$A$2:$E$1228,5,0)</f>
        <v>1698</v>
      </c>
      <c r="K2027">
        <f>COUNTIFS(Table37[ProductID],Table8[[#This Row],[ProductID]],Table37[Reputation Test],Table8[[#This Row],[REPUTASI]],Table37[Price],"&lt;"&amp;Table8[[#This Row],[UnitPrice]])</f>
        <v>1</v>
      </c>
      <c r="L2027" s="80" t="str">
        <f>IF(Table8[[#This Row],[test]]&gt;0,"Ada vendor yang menjual produk dengan harga lebih murah","")</f>
        <v>Ada vendor yang menjual produk dengan harga lebih murah</v>
      </c>
    </row>
    <row r="2028" spans="1:12" x14ac:dyDescent="0.25">
      <c r="A2028" s="4">
        <v>1182</v>
      </c>
      <c r="B2028" s="4">
        <v>2668</v>
      </c>
      <c r="C2028" s="11">
        <v>44164</v>
      </c>
      <c r="D2028" s="4">
        <v>550</v>
      </c>
      <c r="E2028" s="4">
        <v>523</v>
      </c>
      <c r="F2028" s="41">
        <v>10.731</v>
      </c>
      <c r="G2028" s="41">
        <v>5902.05</v>
      </c>
      <c r="H2028" t="str">
        <f>VLOOKUP(Table8[[#This Row],[Supplier]],Table37[[Vendor_ID]:[Reputation Test]],12,0)</f>
        <v>F</v>
      </c>
      <c r="I2028">
        <f>VLOOKUP(Table8[[#This Row],[PurchaseOrderID]],Purchase_Order!$A$2:$E$1228,5,0)</f>
        <v>1560</v>
      </c>
      <c r="K2028">
        <f>COUNTIFS(Table37[ProductID],Table8[[#This Row],[ProductID]],Table37[Reputation Test],Table8[[#This Row],[REPUTASI]],Table37[Price],"&lt;"&amp;Table8[[#This Row],[UnitPrice]])</f>
        <v>1</v>
      </c>
      <c r="L2028" s="80" t="str">
        <f>IF(Table8[[#This Row],[test]]&gt;0,"Ada vendor yang menjual produk dengan harga lebih murah","")</f>
        <v>Ada vendor yang menjual produk dengan harga lebih murah</v>
      </c>
    </row>
    <row r="2029" spans="1:12" x14ac:dyDescent="0.25">
      <c r="A2029" s="5">
        <v>1182</v>
      </c>
      <c r="B2029" s="5">
        <v>2669</v>
      </c>
      <c r="C2029" s="10">
        <v>44164</v>
      </c>
      <c r="D2029" s="5">
        <v>550</v>
      </c>
      <c r="E2029" s="5">
        <v>524</v>
      </c>
      <c r="F2029" s="40">
        <v>14.1225</v>
      </c>
      <c r="G2029" s="40">
        <v>7767.375</v>
      </c>
      <c r="H2029" t="str">
        <f>VLOOKUP(Table8[[#This Row],[Supplier]],Table37[[Vendor_ID]:[Reputation Test]],12,0)</f>
        <v>F</v>
      </c>
      <c r="I2029">
        <f>VLOOKUP(Table8[[#This Row],[PurchaseOrderID]],Purchase_Order!$A$2:$E$1228,5,0)</f>
        <v>1560</v>
      </c>
      <c r="K2029">
        <f>COUNTIFS(Table37[ProductID],Table8[[#This Row],[ProductID]],Table37[Reputation Test],Table8[[#This Row],[REPUTASI]],Table37[Price],"&lt;"&amp;Table8[[#This Row],[UnitPrice]])</f>
        <v>2</v>
      </c>
      <c r="L2029" s="80" t="str">
        <f>IF(Table8[[#This Row],[test]]&gt;0,"Ada vendor yang menjual produk dengan harga lebih murah","")</f>
        <v>Ada vendor yang menjual produk dengan harga lebih murah</v>
      </c>
    </row>
    <row r="2030" spans="1:12" x14ac:dyDescent="0.25">
      <c r="A2030" s="4">
        <v>1183</v>
      </c>
      <c r="B2030" s="4">
        <v>2670</v>
      </c>
      <c r="C2030" s="11">
        <v>44164</v>
      </c>
      <c r="D2030" s="4">
        <v>60</v>
      </c>
      <c r="E2030" s="4">
        <v>494</v>
      </c>
      <c r="F2030" s="41">
        <v>53.203499999999998</v>
      </c>
      <c r="G2030" s="41">
        <v>3192.21</v>
      </c>
      <c r="H2030" t="str">
        <f>VLOOKUP(Table8[[#This Row],[Supplier]],Table37[[Vendor_ID]:[Reputation Test]],12,0)</f>
        <v>F</v>
      </c>
      <c r="I2030">
        <f>VLOOKUP(Table8[[#This Row],[PurchaseOrderID]],Purchase_Order!$A$2:$E$1228,5,0)</f>
        <v>1692</v>
      </c>
      <c r="K2030">
        <f>COUNTIFS(Table37[ProductID],Table8[[#This Row],[ProductID]],Table37[Reputation Test],Table8[[#This Row],[REPUTASI]],Table37[Price],"&lt;"&amp;Table8[[#This Row],[UnitPrice]])</f>
        <v>2</v>
      </c>
      <c r="L2030" s="80" t="str">
        <f>IF(Table8[[#This Row],[test]]&gt;0,"Ada vendor yang menjual produk dengan harga lebih murah","")</f>
        <v>Ada vendor yang menjual produk dengan harga lebih murah</v>
      </c>
    </row>
    <row r="2031" spans="1:12" x14ac:dyDescent="0.25">
      <c r="A2031" s="5">
        <v>1183</v>
      </c>
      <c r="B2031" s="5">
        <v>2671</v>
      </c>
      <c r="C2031" s="10">
        <v>44164</v>
      </c>
      <c r="D2031" s="5">
        <v>60</v>
      </c>
      <c r="E2031" s="5">
        <v>495</v>
      </c>
      <c r="F2031" s="40">
        <v>63.692999999999998</v>
      </c>
      <c r="G2031" s="40">
        <v>3821.58</v>
      </c>
      <c r="H2031" t="str">
        <f>VLOOKUP(Table8[[#This Row],[Supplier]],Table37[[Vendor_ID]:[Reputation Test]],12,0)</f>
        <v>F</v>
      </c>
      <c r="I2031">
        <f>VLOOKUP(Table8[[#This Row],[PurchaseOrderID]],Purchase_Order!$A$2:$E$1228,5,0)</f>
        <v>1692</v>
      </c>
      <c r="K2031">
        <f>COUNTIFS(Table37[ProductID],Table8[[#This Row],[ProductID]],Table37[Reputation Test],Table8[[#This Row],[REPUTASI]],Table37[Price],"&lt;"&amp;Table8[[#This Row],[UnitPrice]])</f>
        <v>2</v>
      </c>
      <c r="L2031" s="80" t="str">
        <f>IF(Table8[[#This Row],[test]]&gt;0,"Ada vendor yang menjual produk dengan harga lebih murah","")</f>
        <v>Ada vendor yang menjual produk dengan harga lebih murah</v>
      </c>
    </row>
    <row r="2032" spans="1:12" x14ac:dyDescent="0.25">
      <c r="A2032" s="4">
        <v>1183</v>
      </c>
      <c r="B2032" s="4">
        <v>2672</v>
      </c>
      <c r="C2032" s="11">
        <v>44164</v>
      </c>
      <c r="D2032" s="4">
        <v>60</v>
      </c>
      <c r="E2032" s="4">
        <v>496</v>
      </c>
      <c r="F2032" s="41">
        <v>48.908999999999999</v>
      </c>
      <c r="G2032" s="41">
        <v>2934.54</v>
      </c>
      <c r="H2032" t="str">
        <f>VLOOKUP(Table8[[#This Row],[Supplier]],Table37[[Vendor_ID]:[Reputation Test]],12,0)</f>
        <v>F</v>
      </c>
      <c r="I2032">
        <f>VLOOKUP(Table8[[#This Row],[PurchaseOrderID]],Purchase_Order!$A$2:$E$1228,5,0)</f>
        <v>1692</v>
      </c>
      <c r="K2032">
        <f>COUNTIFS(Table37[ProductID],Table8[[#This Row],[ProductID]],Table37[Reputation Test],Table8[[#This Row],[REPUTASI]],Table37[Price],"&lt;"&amp;Table8[[#This Row],[UnitPrice]])</f>
        <v>2</v>
      </c>
      <c r="L2032" s="80" t="str">
        <f>IF(Table8[[#This Row],[test]]&gt;0,"Ada vendor yang menjual produk dengan harga lebih murah","")</f>
        <v>Ada vendor yang menjual produk dengan harga lebih murah</v>
      </c>
    </row>
    <row r="2033" spans="1:12" x14ac:dyDescent="0.25">
      <c r="A2033" s="5">
        <v>1184</v>
      </c>
      <c r="B2033" s="5">
        <v>2673</v>
      </c>
      <c r="C2033" s="10">
        <v>44164</v>
      </c>
      <c r="D2033" s="5">
        <v>550</v>
      </c>
      <c r="E2033" s="5">
        <v>908</v>
      </c>
      <c r="F2033" s="40">
        <v>21.0945</v>
      </c>
      <c r="G2033" s="40">
        <v>11601.975</v>
      </c>
      <c r="H2033" t="str">
        <f>VLOOKUP(Table8[[#This Row],[Supplier]],Table37[[Vendor_ID]:[Reputation Test]],12,0)</f>
        <v>F</v>
      </c>
      <c r="I2033">
        <f>VLOOKUP(Table8[[#This Row],[PurchaseOrderID]],Purchase_Order!$A$2:$E$1228,5,0)</f>
        <v>1696</v>
      </c>
      <c r="K2033">
        <f>COUNTIFS(Table37[ProductID],Table8[[#This Row],[ProductID]],Table37[Reputation Test],Table8[[#This Row],[REPUTASI]],Table37[Price],"&lt;"&amp;Table8[[#This Row],[UnitPrice]])</f>
        <v>2</v>
      </c>
      <c r="L2033" s="80" t="str">
        <f>IF(Table8[[#This Row],[test]]&gt;0,"Ada vendor yang menjual produk dengan harga lebih murah","")</f>
        <v>Ada vendor yang menjual produk dengan harga lebih murah</v>
      </c>
    </row>
    <row r="2034" spans="1:12" x14ac:dyDescent="0.25">
      <c r="A2034" s="4">
        <v>1184</v>
      </c>
      <c r="B2034" s="4">
        <v>2674</v>
      </c>
      <c r="C2034" s="11">
        <v>44164</v>
      </c>
      <c r="D2034" s="4">
        <v>550</v>
      </c>
      <c r="E2034" s="4">
        <v>909</v>
      </c>
      <c r="F2034" s="41">
        <v>30.439499999999999</v>
      </c>
      <c r="G2034" s="41">
        <v>16741.724999999999</v>
      </c>
      <c r="H2034" t="str">
        <f>VLOOKUP(Table8[[#This Row],[Supplier]],Table37[[Vendor_ID]:[Reputation Test]],12,0)</f>
        <v>F</v>
      </c>
      <c r="I2034">
        <f>VLOOKUP(Table8[[#This Row],[PurchaseOrderID]],Purchase_Order!$A$2:$E$1228,5,0)</f>
        <v>1696</v>
      </c>
      <c r="K2034">
        <f>COUNTIFS(Table37[ProductID],Table8[[#This Row],[ProductID]],Table37[Reputation Test],Table8[[#This Row],[REPUTASI]],Table37[Price],"&lt;"&amp;Table8[[#This Row],[UnitPrice]])</f>
        <v>2</v>
      </c>
      <c r="L2034" s="80" t="str">
        <f>IF(Table8[[#This Row],[test]]&gt;0,"Ada vendor yang menjual produk dengan harga lebih murah","")</f>
        <v>Ada vendor yang menjual produk dengan harga lebih murah</v>
      </c>
    </row>
    <row r="2035" spans="1:12" x14ac:dyDescent="0.25">
      <c r="A2035" s="5">
        <v>1185</v>
      </c>
      <c r="B2035" s="5">
        <v>2675</v>
      </c>
      <c r="C2035" s="10">
        <v>44164</v>
      </c>
      <c r="D2035" s="5">
        <v>60</v>
      </c>
      <c r="E2035" s="5">
        <v>506</v>
      </c>
      <c r="F2035" s="40">
        <v>9.1980000000000004</v>
      </c>
      <c r="G2035" s="40">
        <v>551.88</v>
      </c>
      <c r="H2035" t="str">
        <f>VLOOKUP(Table8[[#This Row],[Supplier]],Table37[[Vendor_ID]:[Reputation Test]],12,0)</f>
        <v>F</v>
      </c>
      <c r="I2035">
        <f>VLOOKUP(Table8[[#This Row],[PurchaseOrderID]],Purchase_Order!$A$2:$E$1228,5,0)</f>
        <v>1504</v>
      </c>
      <c r="K2035">
        <f>COUNTIFS(Table37[ProductID],Table8[[#This Row],[ProductID]],Table37[Reputation Test],Table8[[#This Row],[REPUTASI]],Table37[Price],"&lt;"&amp;Table8[[#This Row],[UnitPrice]])</f>
        <v>1</v>
      </c>
      <c r="L2035" s="80" t="str">
        <f>IF(Table8[[#This Row],[test]]&gt;0,"Ada vendor yang menjual produk dengan harga lebih murah","")</f>
        <v>Ada vendor yang menjual produk dengan harga lebih murah</v>
      </c>
    </row>
    <row r="2036" spans="1:12" x14ac:dyDescent="0.25">
      <c r="A2036" s="4">
        <v>1186</v>
      </c>
      <c r="B2036" s="4">
        <v>2676</v>
      </c>
      <c r="C2036" s="11">
        <v>44164</v>
      </c>
      <c r="D2036" s="4">
        <v>550</v>
      </c>
      <c r="E2036" s="4">
        <v>351</v>
      </c>
      <c r="F2036" s="41">
        <v>5.7750000000000004</v>
      </c>
      <c r="G2036" s="41">
        <v>3176.25</v>
      </c>
      <c r="H2036" t="str">
        <f>VLOOKUP(Table8[[#This Row],[Supplier]],Table37[[Vendor_ID]:[Reputation Test]],12,0)</f>
        <v>F</v>
      </c>
      <c r="I2036">
        <f>VLOOKUP(Table8[[#This Row],[PurchaseOrderID]],Purchase_Order!$A$2:$E$1228,5,0)</f>
        <v>1544</v>
      </c>
      <c r="K2036">
        <f>COUNTIFS(Table37[ProductID],Table8[[#This Row],[ProductID]],Table37[Reputation Test],Table8[[#This Row],[REPUTASI]],Table37[Price],"&lt;"&amp;Table8[[#This Row],[UnitPrice]])</f>
        <v>1</v>
      </c>
      <c r="L2036" s="80" t="str">
        <f>IF(Table8[[#This Row],[test]]&gt;0,"Ada vendor yang menjual produk dengan harga lebih murah","")</f>
        <v>Ada vendor yang menjual produk dengan harga lebih murah</v>
      </c>
    </row>
    <row r="2037" spans="1:12" x14ac:dyDescent="0.25">
      <c r="A2037" s="5">
        <v>1186</v>
      </c>
      <c r="B2037" s="5">
        <v>2677</v>
      </c>
      <c r="C2037" s="10">
        <v>44164</v>
      </c>
      <c r="D2037" s="5">
        <v>550</v>
      </c>
      <c r="E2037" s="5">
        <v>352</v>
      </c>
      <c r="F2037" s="40">
        <v>1.155</v>
      </c>
      <c r="G2037" s="40">
        <v>635.25</v>
      </c>
      <c r="H2037" t="str">
        <f>VLOOKUP(Table8[[#This Row],[Supplier]],Table37[[Vendor_ID]:[Reputation Test]],12,0)</f>
        <v>F</v>
      </c>
      <c r="I2037">
        <f>VLOOKUP(Table8[[#This Row],[PurchaseOrderID]],Purchase_Order!$A$2:$E$1228,5,0)</f>
        <v>1544</v>
      </c>
      <c r="K2037">
        <f>COUNTIFS(Table37[ProductID],Table8[[#This Row],[ProductID]],Table37[Reputation Test],Table8[[#This Row],[REPUTASI]],Table37[Price],"&lt;"&amp;Table8[[#This Row],[UnitPrice]])</f>
        <v>1</v>
      </c>
      <c r="L2037" s="80" t="str">
        <f>IF(Table8[[#This Row],[test]]&gt;0,"Ada vendor yang menjual produk dengan harga lebih murah","")</f>
        <v>Ada vendor yang menjual produk dengan harga lebih murah</v>
      </c>
    </row>
    <row r="2038" spans="1:12" x14ac:dyDescent="0.25">
      <c r="A2038" s="4">
        <v>1186</v>
      </c>
      <c r="B2038" s="4">
        <v>2678</v>
      </c>
      <c r="C2038" s="11">
        <v>44164</v>
      </c>
      <c r="D2038" s="4">
        <v>550</v>
      </c>
      <c r="E2038" s="4">
        <v>679</v>
      </c>
      <c r="F2038" s="41">
        <v>5.7750000000000004</v>
      </c>
      <c r="G2038" s="41">
        <v>3176.25</v>
      </c>
      <c r="H2038" t="str">
        <f>VLOOKUP(Table8[[#This Row],[Supplier]],Table37[[Vendor_ID]:[Reputation Test]],12,0)</f>
        <v>F</v>
      </c>
      <c r="I2038">
        <f>VLOOKUP(Table8[[#This Row],[PurchaseOrderID]],Purchase_Order!$A$2:$E$1228,5,0)</f>
        <v>1544</v>
      </c>
      <c r="K2038">
        <f>COUNTIFS(Table37[ProductID],Table8[[#This Row],[ProductID]],Table37[Reputation Test],Table8[[#This Row],[REPUTASI]],Table37[Price],"&lt;"&amp;Table8[[#This Row],[UnitPrice]])</f>
        <v>1</v>
      </c>
      <c r="L2038" s="80" t="str">
        <f>IF(Table8[[#This Row],[test]]&gt;0,"Ada vendor yang menjual produk dengan harga lebih murah","")</f>
        <v>Ada vendor yang menjual produk dengan harga lebih murah</v>
      </c>
    </row>
    <row r="2039" spans="1:12" x14ac:dyDescent="0.25">
      <c r="A2039" s="5">
        <v>1187</v>
      </c>
      <c r="B2039" s="5">
        <v>2679</v>
      </c>
      <c r="C2039" s="10">
        <v>44164</v>
      </c>
      <c r="D2039" s="5">
        <v>550</v>
      </c>
      <c r="E2039" s="5">
        <v>507</v>
      </c>
      <c r="F2039" s="40">
        <v>23.393999999999998</v>
      </c>
      <c r="G2039" s="40">
        <v>12866.7</v>
      </c>
      <c r="H2039" t="str">
        <f>VLOOKUP(Table8[[#This Row],[Supplier]],Table37[[Vendor_ID]:[Reputation Test]],12,0)</f>
        <v>B</v>
      </c>
      <c r="I2039">
        <f>VLOOKUP(Table8[[#This Row],[PurchaseOrderID]],Purchase_Order!$A$2:$E$1228,5,0)</f>
        <v>1530</v>
      </c>
      <c r="K2039">
        <f>COUNTIFS(Table37[ProductID],Table8[[#This Row],[ProductID]],Table37[Reputation Test],Table8[[#This Row],[REPUTASI]],Table37[Price],"&lt;"&amp;Table8[[#This Row],[UnitPrice]])</f>
        <v>1</v>
      </c>
      <c r="L2039" s="80" t="str">
        <f>IF(Table8[[#This Row],[test]]&gt;0,"Ada vendor yang menjual produk dengan harga lebih murah","")</f>
        <v>Ada vendor yang menjual produk dengan harga lebih murah</v>
      </c>
    </row>
    <row r="2040" spans="1:12" x14ac:dyDescent="0.25">
      <c r="A2040" s="4">
        <v>1187</v>
      </c>
      <c r="B2040" s="4">
        <v>2680</v>
      </c>
      <c r="C2040" s="11">
        <v>44164</v>
      </c>
      <c r="D2040" s="4">
        <v>550</v>
      </c>
      <c r="E2040" s="4">
        <v>508</v>
      </c>
      <c r="F2040" s="41">
        <v>27.6465</v>
      </c>
      <c r="G2040" s="41">
        <v>15205.575000000001</v>
      </c>
      <c r="H2040" t="str">
        <f>VLOOKUP(Table8[[#This Row],[Supplier]],Table37[[Vendor_ID]:[Reputation Test]],12,0)</f>
        <v>B</v>
      </c>
      <c r="I2040">
        <f>VLOOKUP(Table8[[#This Row],[PurchaseOrderID]],Purchase_Order!$A$2:$E$1228,5,0)</f>
        <v>1530</v>
      </c>
      <c r="K2040">
        <f>COUNTIFS(Table37[ProductID],Table8[[#This Row],[ProductID]],Table37[Reputation Test],Table8[[#This Row],[REPUTASI]],Table37[Price],"&lt;"&amp;Table8[[#This Row],[UnitPrice]])</f>
        <v>1</v>
      </c>
      <c r="L2040" s="80" t="str">
        <f>IF(Table8[[#This Row],[test]]&gt;0,"Ada vendor yang menjual produk dengan harga lebih murah","")</f>
        <v>Ada vendor yang menjual produk dengan harga lebih murah</v>
      </c>
    </row>
    <row r="2041" spans="1:12" x14ac:dyDescent="0.25">
      <c r="A2041" s="5">
        <v>1188</v>
      </c>
      <c r="B2041" s="5">
        <v>2681</v>
      </c>
      <c r="C2041" s="10">
        <v>44164</v>
      </c>
      <c r="D2041" s="5">
        <v>550</v>
      </c>
      <c r="E2041" s="5">
        <v>355</v>
      </c>
      <c r="F2041" s="40">
        <v>1.365</v>
      </c>
      <c r="G2041" s="40">
        <v>750.75</v>
      </c>
      <c r="H2041" t="str">
        <f>VLOOKUP(Table8[[#This Row],[Supplier]],Table37[[Vendor_ID]:[Reputation Test]],12,0)</f>
        <v>B</v>
      </c>
      <c r="I2041">
        <f>VLOOKUP(Table8[[#This Row],[PurchaseOrderID]],Purchase_Order!$A$2:$E$1228,5,0)</f>
        <v>1508</v>
      </c>
      <c r="K2041">
        <f>COUNTIFS(Table37[ProductID],Table8[[#This Row],[ProductID]],Table37[Reputation Test],Table8[[#This Row],[REPUTASI]],Table37[Price],"&lt;"&amp;Table8[[#This Row],[UnitPrice]])</f>
        <v>1</v>
      </c>
      <c r="L2041" s="80" t="str">
        <f>IF(Table8[[#This Row],[test]]&gt;0,"Ada vendor yang menjual produk dengan harga lebih murah","")</f>
        <v>Ada vendor yang menjual produk dengan harga lebih murah</v>
      </c>
    </row>
    <row r="2042" spans="1:12" x14ac:dyDescent="0.25">
      <c r="A2042" s="4">
        <v>1188</v>
      </c>
      <c r="B2042" s="4">
        <v>2682</v>
      </c>
      <c r="C2042" s="11">
        <v>44164</v>
      </c>
      <c r="D2042" s="4">
        <v>550</v>
      </c>
      <c r="E2042" s="4">
        <v>940</v>
      </c>
      <c r="F2042" s="41">
        <v>62.9895</v>
      </c>
      <c r="G2042" s="41">
        <v>34644.224999999999</v>
      </c>
      <c r="H2042" t="str">
        <f>VLOOKUP(Table8[[#This Row],[Supplier]],Table37[[Vendor_ID]:[Reputation Test]],12,0)</f>
        <v>B</v>
      </c>
      <c r="I2042">
        <f>VLOOKUP(Table8[[#This Row],[PurchaseOrderID]],Purchase_Order!$A$2:$E$1228,5,0)</f>
        <v>1508</v>
      </c>
      <c r="K2042">
        <f>COUNTIFS(Table37[ProductID],Table8[[#This Row],[ProductID]],Table37[Reputation Test],Table8[[#This Row],[REPUTASI]],Table37[Price],"&lt;"&amp;Table8[[#This Row],[UnitPrice]])</f>
        <v>1</v>
      </c>
      <c r="L2042" s="80" t="str">
        <f>IF(Table8[[#This Row],[test]]&gt;0,"Ada vendor yang menjual produk dengan harga lebih murah","")</f>
        <v>Ada vendor yang menjual produk dengan harga lebih murah</v>
      </c>
    </row>
    <row r="2043" spans="1:12" x14ac:dyDescent="0.25">
      <c r="A2043" s="5">
        <v>1188</v>
      </c>
      <c r="B2043" s="5">
        <v>2683</v>
      </c>
      <c r="C2043" s="10">
        <v>44164</v>
      </c>
      <c r="D2043" s="5">
        <v>550</v>
      </c>
      <c r="E2043" s="5">
        <v>535</v>
      </c>
      <c r="F2043" s="40">
        <v>3.4860000000000002</v>
      </c>
      <c r="G2043" s="40">
        <v>1917.3</v>
      </c>
      <c r="H2043" t="str">
        <f>VLOOKUP(Table8[[#This Row],[Supplier]],Table37[[Vendor_ID]:[Reputation Test]],12,0)</f>
        <v>B</v>
      </c>
      <c r="I2043">
        <f>VLOOKUP(Table8[[#This Row],[PurchaseOrderID]],Purchase_Order!$A$2:$E$1228,5,0)</f>
        <v>1508</v>
      </c>
      <c r="K2043">
        <f>COUNTIFS(Table37[ProductID],Table8[[#This Row],[ProductID]],Table37[Reputation Test],Table8[[#This Row],[REPUTASI]],Table37[Price],"&lt;"&amp;Table8[[#This Row],[UnitPrice]])</f>
        <v>1</v>
      </c>
      <c r="L2043" s="80" t="str">
        <f>IF(Table8[[#This Row],[test]]&gt;0,"Ada vendor yang menjual produk dengan harga lebih murah","")</f>
        <v>Ada vendor yang menjual produk dengan harga lebih murah</v>
      </c>
    </row>
    <row r="2044" spans="1:12" x14ac:dyDescent="0.25">
      <c r="A2044" s="4">
        <v>1189</v>
      </c>
      <c r="B2044" s="4">
        <v>2684</v>
      </c>
      <c r="C2044" s="11">
        <v>44167</v>
      </c>
      <c r="D2044" s="4">
        <v>550</v>
      </c>
      <c r="E2044" s="4">
        <v>351</v>
      </c>
      <c r="F2044" s="41">
        <v>6.1950000000000003</v>
      </c>
      <c r="G2044" s="41">
        <v>3407.25</v>
      </c>
      <c r="H2044" t="str">
        <f>VLOOKUP(Table8[[#This Row],[Supplier]],Table37[[Vendor_ID]:[Reputation Test]],12,0)</f>
        <v>F</v>
      </c>
      <c r="I2044">
        <f>VLOOKUP(Table8[[#This Row],[PurchaseOrderID]],Purchase_Order!$A$2:$E$1228,5,0)</f>
        <v>1694</v>
      </c>
      <c r="K2044">
        <f>COUNTIFS(Table37[ProductID],Table8[[#This Row],[ProductID]],Table37[Reputation Test],Table8[[#This Row],[REPUTASI]],Table37[Price],"&lt;"&amp;Table8[[#This Row],[UnitPrice]])</f>
        <v>2</v>
      </c>
      <c r="L2044" s="80" t="str">
        <f>IF(Table8[[#This Row],[test]]&gt;0,"Ada vendor yang menjual produk dengan harga lebih murah","")</f>
        <v>Ada vendor yang menjual produk dengan harga lebih murah</v>
      </c>
    </row>
    <row r="2045" spans="1:12" x14ac:dyDescent="0.25">
      <c r="A2045" s="5">
        <v>1189</v>
      </c>
      <c r="B2045" s="5">
        <v>2685</v>
      </c>
      <c r="C2045" s="10">
        <v>44167</v>
      </c>
      <c r="D2045" s="5">
        <v>550</v>
      </c>
      <c r="E2045" s="5">
        <v>352</v>
      </c>
      <c r="F2045" s="40">
        <v>1.47</v>
      </c>
      <c r="G2045" s="40">
        <v>808.5</v>
      </c>
      <c r="H2045" t="str">
        <f>VLOOKUP(Table8[[#This Row],[Supplier]],Table37[[Vendor_ID]:[Reputation Test]],12,0)</f>
        <v>F</v>
      </c>
      <c r="I2045">
        <f>VLOOKUP(Table8[[#This Row],[PurchaseOrderID]],Purchase_Order!$A$2:$E$1228,5,0)</f>
        <v>1694</v>
      </c>
      <c r="K2045">
        <f>COUNTIFS(Table37[ProductID],Table8[[#This Row],[ProductID]],Table37[Reputation Test],Table8[[#This Row],[REPUTASI]],Table37[Price],"&lt;"&amp;Table8[[#This Row],[UnitPrice]])</f>
        <v>2</v>
      </c>
      <c r="L2045" s="80" t="str">
        <f>IF(Table8[[#This Row],[test]]&gt;0,"Ada vendor yang menjual produk dengan harga lebih murah","")</f>
        <v>Ada vendor yang menjual produk dengan harga lebih murah</v>
      </c>
    </row>
    <row r="2046" spans="1:12" x14ac:dyDescent="0.25">
      <c r="A2046" s="4">
        <v>1189</v>
      </c>
      <c r="B2046" s="4">
        <v>2686</v>
      </c>
      <c r="C2046" s="11">
        <v>44167</v>
      </c>
      <c r="D2046" s="4">
        <v>550</v>
      </c>
      <c r="E2046" s="4">
        <v>679</v>
      </c>
      <c r="F2046" s="41">
        <v>6.1950000000000003</v>
      </c>
      <c r="G2046" s="41">
        <v>3407.25</v>
      </c>
      <c r="H2046" t="str">
        <f>VLOOKUP(Table8[[#This Row],[Supplier]],Table37[[Vendor_ID]:[Reputation Test]],12,0)</f>
        <v>F</v>
      </c>
      <c r="I2046">
        <f>VLOOKUP(Table8[[#This Row],[PurchaseOrderID]],Purchase_Order!$A$2:$E$1228,5,0)</f>
        <v>1694</v>
      </c>
      <c r="K2046">
        <f>COUNTIFS(Table37[ProductID],Table8[[#This Row],[ProductID]],Table37[Reputation Test],Table8[[#This Row],[REPUTASI]],Table37[Price],"&lt;"&amp;Table8[[#This Row],[UnitPrice]])</f>
        <v>2</v>
      </c>
      <c r="L2046" s="80" t="str">
        <f>IF(Table8[[#This Row],[test]]&gt;0,"Ada vendor yang menjual produk dengan harga lebih murah","")</f>
        <v>Ada vendor yang menjual produk dengan harga lebih murah</v>
      </c>
    </row>
    <row r="2047" spans="1:12" x14ac:dyDescent="0.25">
      <c r="A2047" s="5">
        <v>1190</v>
      </c>
      <c r="B2047" s="5">
        <v>2687</v>
      </c>
      <c r="C2047" s="10">
        <v>44167</v>
      </c>
      <c r="D2047" s="5">
        <v>550</v>
      </c>
      <c r="E2047" s="5">
        <v>507</v>
      </c>
      <c r="F2047" s="40">
        <v>22.165500000000002</v>
      </c>
      <c r="G2047" s="40">
        <v>12191.025</v>
      </c>
      <c r="H2047" t="str">
        <f>VLOOKUP(Table8[[#This Row],[Supplier]],Table37[[Vendor_ID]:[Reputation Test]],12,0)</f>
        <v>F</v>
      </c>
      <c r="I2047">
        <f>VLOOKUP(Table8[[#This Row],[PurchaseOrderID]],Purchase_Order!$A$2:$E$1228,5,0)</f>
        <v>1624</v>
      </c>
      <c r="K2047">
        <f>COUNTIFS(Table37[ProductID],Table8[[#This Row],[ProductID]],Table37[Reputation Test],Table8[[#This Row],[REPUTASI]],Table37[Price],"&lt;"&amp;Table8[[#This Row],[UnitPrice]])</f>
        <v>1</v>
      </c>
      <c r="L2047" s="80" t="str">
        <f>IF(Table8[[#This Row],[test]]&gt;0,"Ada vendor yang menjual produk dengan harga lebih murah","")</f>
        <v>Ada vendor yang menjual produk dengan harga lebih murah</v>
      </c>
    </row>
    <row r="2048" spans="1:12" x14ac:dyDescent="0.25">
      <c r="A2048" s="4">
        <v>1190</v>
      </c>
      <c r="B2048" s="4">
        <v>2688</v>
      </c>
      <c r="C2048" s="11">
        <v>44167</v>
      </c>
      <c r="D2048" s="4">
        <v>550</v>
      </c>
      <c r="E2048" s="4">
        <v>508</v>
      </c>
      <c r="F2048" s="41">
        <v>29.284500000000001</v>
      </c>
      <c r="G2048" s="41">
        <v>16106.475</v>
      </c>
      <c r="H2048" t="str">
        <f>VLOOKUP(Table8[[#This Row],[Supplier]],Table37[[Vendor_ID]:[Reputation Test]],12,0)</f>
        <v>F</v>
      </c>
      <c r="I2048">
        <f>VLOOKUP(Table8[[#This Row],[PurchaseOrderID]],Purchase_Order!$A$2:$E$1228,5,0)</f>
        <v>1624</v>
      </c>
      <c r="K2048">
        <f>COUNTIFS(Table37[ProductID],Table8[[#This Row],[ProductID]],Table37[Reputation Test],Table8[[#This Row],[REPUTASI]],Table37[Price],"&lt;"&amp;Table8[[#This Row],[UnitPrice]])</f>
        <v>1</v>
      </c>
      <c r="L2048" s="80" t="str">
        <f>IF(Table8[[#This Row],[test]]&gt;0,"Ada vendor yang menjual produk dengan harga lebih murah","")</f>
        <v>Ada vendor yang menjual produk dengan harga lebih murah</v>
      </c>
    </row>
    <row r="2049" spans="1:12" x14ac:dyDescent="0.25">
      <c r="A2049" s="5">
        <v>1191</v>
      </c>
      <c r="B2049" s="5">
        <v>2689</v>
      </c>
      <c r="C2049" s="10">
        <v>44167</v>
      </c>
      <c r="D2049" s="5">
        <v>3</v>
      </c>
      <c r="E2049" s="5">
        <v>491</v>
      </c>
      <c r="F2049" s="40">
        <v>19.9815</v>
      </c>
      <c r="G2049" s="40">
        <v>59.944499999999998</v>
      </c>
      <c r="H2049" t="str">
        <f>VLOOKUP(Table8[[#This Row],[Supplier]],Table37[[Vendor_ID]:[Reputation Test]],12,0)</f>
        <v>A</v>
      </c>
      <c r="I2049">
        <f>VLOOKUP(Table8[[#This Row],[PurchaseOrderID]],Purchase_Order!$A$2:$E$1228,5,0)</f>
        <v>1548</v>
      </c>
      <c r="K2049">
        <f>COUNTIFS(Table37[ProductID],Table8[[#This Row],[ProductID]],Table37[Reputation Test],Table8[[#This Row],[REPUTASI]],Table37[Price],"&lt;"&amp;Table8[[#This Row],[UnitPrice]])</f>
        <v>2</v>
      </c>
      <c r="L2049" s="80" t="str">
        <f>IF(Table8[[#This Row],[test]]&gt;0,"Ada vendor yang menjual produk dengan harga lebih murah","")</f>
        <v>Ada vendor yang menjual produk dengan harga lebih murah</v>
      </c>
    </row>
    <row r="2050" spans="1:12" x14ac:dyDescent="0.25">
      <c r="A2050" s="4">
        <v>1192</v>
      </c>
      <c r="B2050" s="4">
        <v>2690</v>
      </c>
      <c r="C2050" s="11">
        <v>44167</v>
      </c>
      <c r="D2050" s="4">
        <v>3</v>
      </c>
      <c r="E2050" s="4">
        <v>349</v>
      </c>
      <c r="F2050" s="41">
        <v>39.143999999999998</v>
      </c>
      <c r="G2050" s="41">
        <v>117.432</v>
      </c>
      <c r="H2050" t="str">
        <f>VLOOKUP(Table8[[#This Row],[Supplier]],Table37[[Vendor_ID]:[Reputation Test]],12,0)</f>
        <v>A</v>
      </c>
      <c r="I2050">
        <f>VLOOKUP(Table8[[#This Row],[PurchaseOrderID]],Purchase_Order!$A$2:$E$1228,5,0)</f>
        <v>1598</v>
      </c>
      <c r="K2050">
        <f>COUNTIFS(Table37[ProductID],Table8[[#This Row],[ProductID]],Table37[Reputation Test],Table8[[#This Row],[REPUTASI]],Table37[Price],"&lt;"&amp;Table8[[#This Row],[UnitPrice]])</f>
        <v>1</v>
      </c>
      <c r="L2050" s="80" t="str">
        <f>IF(Table8[[#This Row],[test]]&gt;0,"Ada vendor yang menjual produk dengan harga lebih murah","")</f>
        <v>Ada vendor yang menjual produk dengan harga lebih murah</v>
      </c>
    </row>
    <row r="2051" spans="1:12" x14ac:dyDescent="0.25">
      <c r="A2051" s="5">
        <v>1193</v>
      </c>
      <c r="B2051" s="5">
        <v>2691</v>
      </c>
      <c r="C2051" s="10">
        <v>44167</v>
      </c>
      <c r="D2051" s="5">
        <v>550</v>
      </c>
      <c r="E2051" s="5">
        <v>935</v>
      </c>
      <c r="F2051" s="40">
        <v>31.4895</v>
      </c>
      <c r="G2051" s="40">
        <v>17319.224999999999</v>
      </c>
      <c r="H2051" t="str">
        <f>VLOOKUP(Table8[[#This Row],[Supplier]],Table37[[Vendor_ID]:[Reputation Test]],12,0)</f>
        <v>F</v>
      </c>
      <c r="I2051">
        <f>VLOOKUP(Table8[[#This Row],[PurchaseOrderID]],Purchase_Order!$A$2:$E$1228,5,0)</f>
        <v>1658</v>
      </c>
      <c r="K2051">
        <f>COUNTIFS(Table37[ProductID],Table8[[#This Row],[ProductID]],Table37[Reputation Test],Table8[[#This Row],[REPUTASI]],Table37[Price],"&lt;"&amp;Table8[[#This Row],[UnitPrice]])</f>
        <v>2</v>
      </c>
      <c r="L2051" s="80" t="str">
        <f>IF(Table8[[#This Row],[test]]&gt;0,"Ada vendor yang menjual produk dengan harga lebih murah","")</f>
        <v>Ada vendor yang menjual produk dengan harga lebih murah</v>
      </c>
    </row>
    <row r="2052" spans="1:12" x14ac:dyDescent="0.25">
      <c r="A2052" s="4">
        <v>1193</v>
      </c>
      <c r="B2052" s="4">
        <v>2692</v>
      </c>
      <c r="C2052" s="11">
        <v>44167</v>
      </c>
      <c r="D2052" s="4">
        <v>550</v>
      </c>
      <c r="E2052" s="4">
        <v>936</v>
      </c>
      <c r="F2052" s="41">
        <v>48.289499999999997</v>
      </c>
      <c r="G2052" s="41">
        <v>26559.224999999999</v>
      </c>
      <c r="H2052" t="str">
        <f>VLOOKUP(Table8[[#This Row],[Supplier]],Table37[[Vendor_ID]:[Reputation Test]],12,0)</f>
        <v>F</v>
      </c>
      <c r="I2052">
        <f>VLOOKUP(Table8[[#This Row],[PurchaseOrderID]],Purchase_Order!$A$2:$E$1228,5,0)</f>
        <v>1658</v>
      </c>
      <c r="K2052">
        <f>COUNTIFS(Table37[ProductID],Table8[[#This Row],[ProductID]],Table37[Reputation Test],Table8[[#This Row],[REPUTASI]],Table37[Price],"&lt;"&amp;Table8[[#This Row],[UnitPrice]])</f>
        <v>2</v>
      </c>
      <c r="L2052" s="80" t="str">
        <f>IF(Table8[[#This Row],[test]]&gt;0,"Ada vendor yang menjual produk dengan harga lebih murah","")</f>
        <v>Ada vendor yang menjual produk dengan harga lebih murah</v>
      </c>
    </row>
    <row r="2053" spans="1:12" x14ac:dyDescent="0.25">
      <c r="A2053" s="5">
        <v>1194</v>
      </c>
      <c r="B2053" s="5">
        <v>2693</v>
      </c>
      <c r="C2053" s="10">
        <v>44167</v>
      </c>
      <c r="D2053" s="5">
        <v>3</v>
      </c>
      <c r="E2053" s="5">
        <v>375</v>
      </c>
      <c r="F2053" s="40">
        <v>43.344000000000001</v>
      </c>
      <c r="G2053" s="40">
        <v>130.03200000000001</v>
      </c>
      <c r="H2053" t="str">
        <f>VLOOKUP(Table8[[#This Row],[Supplier]],Table37[[Vendor_ID]:[Reputation Test]],12,0)</f>
        <v>A</v>
      </c>
      <c r="I2053">
        <f>VLOOKUP(Table8[[#This Row],[PurchaseOrderID]],Purchase_Order!$A$2:$E$1228,5,0)</f>
        <v>1536</v>
      </c>
      <c r="K2053">
        <f>COUNTIFS(Table37[ProductID],Table8[[#This Row],[ProductID]],Table37[Reputation Test],Table8[[#This Row],[REPUTASI]],Table37[Price],"&lt;"&amp;Table8[[#This Row],[UnitPrice]])</f>
        <v>2</v>
      </c>
      <c r="L2053" s="80" t="str">
        <f>IF(Table8[[#This Row],[test]]&gt;0,"Ada vendor yang menjual produk dengan harga lebih murah","")</f>
        <v>Ada vendor yang menjual produk dengan harga lebih murah</v>
      </c>
    </row>
    <row r="2054" spans="1:12" x14ac:dyDescent="0.25">
      <c r="A2054" s="4">
        <v>1194</v>
      </c>
      <c r="B2054" s="4">
        <v>2694</v>
      </c>
      <c r="C2054" s="11">
        <v>44167</v>
      </c>
      <c r="D2054" s="4">
        <v>3</v>
      </c>
      <c r="E2054" s="4">
        <v>376</v>
      </c>
      <c r="F2054" s="41">
        <v>39.070500000000003</v>
      </c>
      <c r="G2054" s="41">
        <v>117.2115</v>
      </c>
      <c r="H2054" t="str">
        <f>VLOOKUP(Table8[[#This Row],[Supplier]],Table37[[Vendor_ID]:[Reputation Test]],12,0)</f>
        <v>A</v>
      </c>
      <c r="I2054">
        <f>VLOOKUP(Table8[[#This Row],[PurchaseOrderID]],Purchase_Order!$A$2:$E$1228,5,0)</f>
        <v>1536</v>
      </c>
      <c r="K2054">
        <f>COUNTIFS(Table37[ProductID],Table8[[#This Row],[ProductID]],Table37[Reputation Test],Table8[[#This Row],[REPUTASI]],Table37[Price],"&lt;"&amp;Table8[[#This Row],[UnitPrice]])</f>
        <v>1</v>
      </c>
      <c r="L2054" s="80" t="str">
        <f>IF(Table8[[#This Row],[test]]&gt;0,"Ada vendor yang menjual produk dengan harga lebih murah","")</f>
        <v>Ada vendor yang menjual produk dengan harga lebih murah</v>
      </c>
    </row>
    <row r="2055" spans="1:12" x14ac:dyDescent="0.25">
      <c r="A2055" s="5">
        <v>1195</v>
      </c>
      <c r="B2055" s="5">
        <v>2695</v>
      </c>
      <c r="C2055" s="10">
        <v>44167</v>
      </c>
      <c r="D2055" s="5">
        <v>550</v>
      </c>
      <c r="E2055" s="5">
        <v>480</v>
      </c>
      <c r="F2055" s="40">
        <v>11.6655</v>
      </c>
      <c r="G2055" s="40">
        <v>6416.0249999999996</v>
      </c>
      <c r="H2055" t="str">
        <f>VLOOKUP(Table8[[#This Row],[Supplier]],Table37[[Vendor_ID]:[Reputation Test]],12,0)</f>
        <v>F</v>
      </c>
      <c r="I2055">
        <f>VLOOKUP(Table8[[#This Row],[PurchaseOrderID]],Purchase_Order!$A$2:$E$1228,5,0)</f>
        <v>1568</v>
      </c>
      <c r="K2055">
        <f>COUNTIFS(Table37[ProductID],Table8[[#This Row],[ProductID]],Table37[Reputation Test],Table8[[#This Row],[REPUTASI]],Table37[Price],"&lt;"&amp;Table8[[#This Row],[UnitPrice]])</f>
        <v>1</v>
      </c>
      <c r="L2055" s="80" t="str">
        <f>IF(Table8[[#This Row],[test]]&gt;0,"Ada vendor yang menjual produk dengan harga lebih murah","")</f>
        <v>Ada vendor yang menjual produk dengan harga lebih murah</v>
      </c>
    </row>
    <row r="2056" spans="1:12" x14ac:dyDescent="0.25">
      <c r="A2056" s="4">
        <v>1195</v>
      </c>
      <c r="B2056" s="4">
        <v>2696</v>
      </c>
      <c r="C2056" s="11">
        <v>44167</v>
      </c>
      <c r="D2056" s="4">
        <v>550</v>
      </c>
      <c r="E2056" s="4">
        <v>481</v>
      </c>
      <c r="F2056" s="41">
        <v>11.087999999999999</v>
      </c>
      <c r="G2056" s="41">
        <v>6098.4</v>
      </c>
      <c r="H2056" t="str">
        <f>VLOOKUP(Table8[[#This Row],[Supplier]],Table37[[Vendor_ID]:[Reputation Test]],12,0)</f>
        <v>F</v>
      </c>
      <c r="I2056">
        <f>VLOOKUP(Table8[[#This Row],[PurchaseOrderID]],Purchase_Order!$A$2:$E$1228,5,0)</f>
        <v>1568</v>
      </c>
      <c r="K2056">
        <f>COUNTIFS(Table37[ProductID],Table8[[#This Row],[ProductID]],Table37[Reputation Test],Table8[[#This Row],[REPUTASI]],Table37[Price],"&lt;"&amp;Table8[[#This Row],[UnitPrice]])</f>
        <v>1</v>
      </c>
      <c r="L2056" s="80" t="str">
        <f>IF(Table8[[#This Row],[test]]&gt;0,"Ada vendor yang menjual produk dengan harga lebih murah","")</f>
        <v>Ada vendor yang menjual produk dengan harga lebih murah</v>
      </c>
    </row>
    <row r="2057" spans="1:12" x14ac:dyDescent="0.25">
      <c r="A2057" s="5">
        <v>1195</v>
      </c>
      <c r="B2057" s="5">
        <v>2697</v>
      </c>
      <c r="C2057" s="10">
        <v>44167</v>
      </c>
      <c r="D2057" s="5">
        <v>550</v>
      </c>
      <c r="E2057" s="5">
        <v>482</v>
      </c>
      <c r="F2057" s="40">
        <v>8.7569999999999997</v>
      </c>
      <c r="G2057" s="40">
        <v>4816.3500000000004</v>
      </c>
      <c r="H2057" t="str">
        <f>VLOOKUP(Table8[[#This Row],[Supplier]],Table37[[Vendor_ID]:[Reputation Test]],12,0)</f>
        <v>F</v>
      </c>
      <c r="I2057">
        <f>VLOOKUP(Table8[[#This Row],[PurchaseOrderID]],Purchase_Order!$A$2:$E$1228,5,0)</f>
        <v>1568</v>
      </c>
      <c r="K2057">
        <f>COUNTIFS(Table37[ProductID],Table8[[#This Row],[ProductID]],Table37[Reputation Test],Table8[[#This Row],[REPUTASI]],Table37[Price],"&lt;"&amp;Table8[[#This Row],[UnitPrice]])</f>
        <v>1</v>
      </c>
      <c r="L2057" s="80" t="str">
        <f>IF(Table8[[#This Row],[test]]&gt;0,"Ada vendor yang menjual produk dengan harga lebih murah","")</f>
        <v>Ada vendor yang menjual produk dengan harga lebih murah</v>
      </c>
    </row>
    <row r="2058" spans="1:12" x14ac:dyDescent="0.25">
      <c r="A2058" s="4">
        <v>1195</v>
      </c>
      <c r="B2058" s="4">
        <v>2698</v>
      </c>
      <c r="C2058" s="11">
        <v>44167</v>
      </c>
      <c r="D2058" s="4">
        <v>550</v>
      </c>
      <c r="E2058" s="4">
        <v>483</v>
      </c>
      <c r="F2058" s="41">
        <v>9.6914999999999996</v>
      </c>
      <c r="G2058" s="41">
        <v>5330.3249999999998</v>
      </c>
      <c r="H2058" t="str">
        <f>VLOOKUP(Table8[[#This Row],[Supplier]],Table37[[Vendor_ID]:[Reputation Test]],12,0)</f>
        <v>F</v>
      </c>
      <c r="I2058">
        <f>VLOOKUP(Table8[[#This Row],[PurchaseOrderID]],Purchase_Order!$A$2:$E$1228,5,0)</f>
        <v>1568</v>
      </c>
      <c r="K2058">
        <f>COUNTIFS(Table37[ProductID],Table8[[#This Row],[ProductID]],Table37[Reputation Test],Table8[[#This Row],[REPUTASI]],Table37[Price],"&lt;"&amp;Table8[[#This Row],[UnitPrice]])</f>
        <v>1</v>
      </c>
      <c r="L2058" s="80" t="str">
        <f>IF(Table8[[#This Row],[test]]&gt;0,"Ada vendor yang menjual produk dengan harga lebih murah","")</f>
        <v>Ada vendor yang menjual produk dengan harga lebih murah</v>
      </c>
    </row>
    <row r="2059" spans="1:12" x14ac:dyDescent="0.25">
      <c r="A2059" s="5">
        <v>1195</v>
      </c>
      <c r="B2059" s="5">
        <v>2699</v>
      </c>
      <c r="C2059" s="10">
        <v>44167</v>
      </c>
      <c r="D2059" s="5">
        <v>550</v>
      </c>
      <c r="E2059" s="5">
        <v>484</v>
      </c>
      <c r="F2059" s="40">
        <v>6.8775000000000004</v>
      </c>
      <c r="G2059" s="40">
        <v>3782.625</v>
      </c>
      <c r="H2059" t="str">
        <f>VLOOKUP(Table8[[#This Row],[Supplier]],Table37[[Vendor_ID]:[Reputation Test]],12,0)</f>
        <v>F</v>
      </c>
      <c r="I2059">
        <f>VLOOKUP(Table8[[#This Row],[PurchaseOrderID]],Purchase_Order!$A$2:$E$1228,5,0)</f>
        <v>1568</v>
      </c>
      <c r="K2059">
        <f>COUNTIFS(Table37[ProductID],Table8[[#This Row],[ProductID]],Table37[Reputation Test],Table8[[#This Row],[REPUTASI]],Table37[Price],"&lt;"&amp;Table8[[#This Row],[UnitPrice]])</f>
        <v>1</v>
      </c>
      <c r="L2059" s="80" t="str">
        <f>IF(Table8[[#This Row],[test]]&gt;0,"Ada vendor yang menjual produk dengan harga lebih murah","")</f>
        <v>Ada vendor yang menjual produk dengan harga lebih murah</v>
      </c>
    </row>
    <row r="2060" spans="1:12" x14ac:dyDescent="0.25">
      <c r="A2060" s="4">
        <v>1195</v>
      </c>
      <c r="B2060" s="4">
        <v>2700</v>
      </c>
      <c r="C2060" s="11">
        <v>44167</v>
      </c>
      <c r="D2060" s="4">
        <v>550</v>
      </c>
      <c r="E2060" s="4">
        <v>485</v>
      </c>
      <c r="F2060" s="41">
        <v>7.8014999999999999</v>
      </c>
      <c r="G2060" s="41">
        <v>4290.8249999999998</v>
      </c>
      <c r="H2060" t="str">
        <f>VLOOKUP(Table8[[#This Row],[Supplier]],Table37[[Vendor_ID]:[Reputation Test]],12,0)</f>
        <v>F</v>
      </c>
      <c r="I2060">
        <f>VLOOKUP(Table8[[#This Row],[PurchaseOrderID]],Purchase_Order!$A$2:$E$1228,5,0)</f>
        <v>1568</v>
      </c>
      <c r="K2060">
        <f>COUNTIFS(Table37[ProductID],Table8[[#This Row],[ProductID]],Table37[Reputation Test],Table8[[#This Row],[REPUTASI]],Table37[Price],"&lt;"&amp;Table8[[#This Row],[UnitPrice]])</f>
        <v>1</v>
      </c>
      <c r="L2060" s="80" t="str">
        <f>IF(Table8[[#This Row],[test]]&gt;0,"Ada vendor yang menjual produk dengan harga lebih murah","")</f>
        <v>Ada vendor yang menjual produk dengan harga lebih murah</v>
      </c>
    </row>
    <row r="2061" spans="1:12" x14ac:dyDescent="0.25">
      <c r="A2061" s="5">
        <v>1195</v>
      </c>
      <c r="B2061" s="5">
        <v>2701</v>
      </c>
      <c r="C2061" s="10">
        <v>44167</v>
      </c>
      <c r="D2061" s="5">
        <v>550</v>
      </c>
      <c r="E2061" s="5">
        <v>486</v>
      </c>
      <c r="F2061" s="40">
        <v>8.7569999999999997</v>
      </c>
      <c r="G2061" s="40">
        <v>4816.3500000000004</v>
      </c>
      <c r="H2061" t="str">
        <f>VLOOKUP(Table8[[#This Row],[Supplier]],Table37[[Vendor_ID]:[Reputation Test]],12,0)</f>
        <v>F</v>
      </c>
      <c r="I2061">
        <f>VLOOKUP(Table8[[#This Row],[PurchaseOrderID]],Purchase_Order!$A$2:$E$1228,5,0)</f>
        <v>1568</v>
      </c>
      <c r="K2061">
        <f>COUNTIFS(Table37[ProductID],Table8[[#This Row],[ProductID]],Table37[Reputation Test],Table8[[#This Row],[REPUTASI]],Table37[Price],"&lt;"&amp;Table8[[#This Row],[UnitPrice]])</f>
        <v>1</v>
      </c>
      <c r="L2061" s="80" t="str">
        <f>IF(Table8[[#This Row],[test]]&gt;0,"Ada vendor yang menjual produk dengan harga lebih murah","")</f>
        <v>Ada vendor yang menjual produk dengan harga lebih murah</v>
      </c>
    </row>
    <row r="2062" spans="1:12" x14ac:dyDescent="0.25">
      <c r="A2062" s="4">
        <v>1195</v>
      </c>
      <c r="B2062" s="4">
        <v>2702</v>
      </c>
      <c r="C2062" s="11">
        <v>44167</v>
      </c>
      <c r="D2062" s="4">
        <v>550</v>
      </c>
      <c r="E2062" s="4">
        <v>487</v>
      </c>
      <c r="F2062" s="41">
        <v>5.8064999999999998</v>
      </c>
      <c r="G2062" s="41">
        <v>3193.5749999999998</v>
      </c>
      <c r="H2062" t="str">
        <f>VLOOKUP(Table8[[#This Row],[Supplier]],Table37[[Vendor_ID]:[Reputation Test]],12,0)</f>
        <v>F</v>
      </c>
      <c r="I2062">
        <f>VLOOKUP(Table8[[#This Row],[PurchaseOrderID]],Purchase_Order!$A$2:$E$1228,5,0)</f>
        <v>1568</v>
      </c>
      <c r="K2062">
        <f>COUNTIFS(Table37[ProductID],Table8[[#This Row],[ProductID]],Table37[Reputation Test],Table8[[#This Row],[REPUTASI]],Table37[Price],"&lt;"&amp;Table8[[#This Row],[UnitPrice]])</f>
        <v>1</v>
      </c>
      <c r="L2062" s="80" t="str">
        <f>IF(Table8[[#This Row],[test]]&gt;0,"Ada vendor yang menjual produk dengan harga lebih murah","")</f>
        <v>Ada vendor yang menjual produk dengan harga lebih murah</v>
      </c>
    </row>
    <row r="2063" spans="1:12" x14ac:dyDescent="0.25">
      <c r="A2063" s="5">
        <v>1195</v>
      </c>
      <c r="B2063" s="5">
        <v>2703</v>
      </c>
      <c r="C2063" s="10">
        <v>44167</v>
      </c>
      <c r="D2063" s="5">
        <v>550</v>
      </c>
      <c r="E2063" s="5">
        <v>488</v>
      </c>
      <c r="F2063" s="40">
        <v>8.8620000000000001</v>
      </c>
      <c r="G2063" s="40">
        <v>4874.1000000000004</v>
      </c>
      <c r="H2063" t="str">
        <f>VLOOKUP(Table8[[#This Row],[Supplier]],Table37[[Vendor_ID]:[Reputation Test]],12,0)</f>
        <v>F</v>
      </c>
      <c r="I2063">
        <f>VLOOKUP(Table8[[#This Row],[PurchaseOrderID]],Purchase_Order!$A$2:$E$1228,5,0)</f>
        <v>1568</v>
      </c>
      <c r="K2063">
        <f>COUNTIFS(Table37[ProductID],Table8[[#This Row],[ProductID]],Table37[Reputation Test],Table8[[#This Row],[REPUTASI]],Table37[Price],"&lt;"&amp;Table8[[#This Row],[UnitPrice]])</f>
        <v>1</v>
      </c>
      <c r="L2063" s="80" t="str">
        <f>IF(Table8[[#This Row],[test]]&gt;0,"Ada vendor yang menjual produk dengan harga lebih murah","")</f>
        <v>Ada vendor yang menjual produk dengan harga lebih murah</v>
      </c>
    </row>
    <row r="2064" spans="1:12" x14ac:dyDescent="0.25">
      <c r="A2064" s="4">
        <v>1195</v>
      </c>
      <c r="B2064" s="4">
        <v>2704</v>
      </c>
      <c r="C2064" s="11">
        <v>44167</v>
      </c>
      <c r="D2064" s="4">
        <v>550</v>
      </c>
      <c r="E2064" s="4">
        <v>489</v>
      </c>
      <c r="F2064" s="41">
        <v>10.468500000000001</v>
      </c>
      <c r="G2064" s="41">
        <v>5757.6750000000002</v>
      </c>
      <c r="H2064" t="str">
        <f>VLOOKUP(Table8[[#This Row],[Supplier]],Table37[[Vendor_ID]:[Reputation Test]],12,0)</f>
        <v>F</v>
      </c>
      <c r="I2064">
        <f>VLOOKUP(Table8[[#This Row],[PurchaseOrderID]],Purchase_Order!$A$2:$E$1228,5,0)</f>
        <v>1568</v>
      </c>
      <c r="K2064">
        <f>COUNTIFS(Table37[ProductID],Table8[[#This Row],[ProductID]],Table37[Reputation Test],Table8[[#This Row],[REPUTASI]],Table37[Price],"&lt;"&amp;Table8[[#This Row],[UnitPrice]])</f>
        <v>1</v>
      </c>
      <c r="L2064" s="80" t="str">
        <f>IF(Table8[[#This Row],[test]]&gt;0,"Ada vendor yang menjual produk dengan harga lebih murah","")</f>
        <v>Ada vendor yang menjual produk dengan harga lebih murah</v>
      </c>
    </row>
    <row r="2065" spans="1:12" x14ac:dyDescent="0.25">
      <c r="A2065" s="5">
        <v>1196</v>
      </c>
      <c r="B2065" s="5">
        <v>2705</v>
      </c>
      <c r="C2065" s="10">
        <v>44167</v>
      </c>
      <c r="D2065" s="5">
        <v>3</v>
      </c>
      <c r="E2065" s="5">
        <v>402</v>
      </c>
      <c r="F2065" s="40">
        <v>47.470500000000001</v>
      </c>
      <c r="G2065" s="40">
        <v>142.41149999999999</v>
      </c>
      <c r="H2065" t="str">
        <f>VLOOKUP(Table8[[#This Row],[Supplier]],Table37[[Vendor_ID]:[Reputation Test]],12,0)</f>
        <v>A</v>
      </c>
      <c r="I2065">
        <f>VLOOKUP(Table8[[#This Row],[PurchaseOrderID]],Purchase_Order!$A$2:$E$1228,5,0)</f>
        <v>1648</v>
      </c>
      <c r="K2065">
        <f>COUNTIFS(Table37[ProductID],Table8[[#This Row],[ProductID]],Table37[Reputation Test],Table8[[#This Row],[REPUTASI]],Table37[Price],"&lt;"&amp;Table8[[#This Row],[UnitPrice]])</f>
        <v>1</v>
      </c>
      <c r="L2065" s="80" t="str">
        <f>IF(Table8[[#This Row],[test]]&gt;0,"Ada vendor yang menjual produk dengan harga lebih murah","")</f>
        <v>Ada vendor yang menjual produk dengan harga lebih murah</v>
      </c>
    </row>
    <row r="2066" spans="1:12" x14ac:dyDescent="0.25">
      <c r="A2066" s="4">
        <v>1197</v>
      </c>
      <c r="B2066" s="4">
        <v>2706</v>
      </c>
      <c r="C2066" s="11">
        <v>44167</v>
      </c>
      <c r="D2066" s="4">
        <v>550</v>
      </c>
      <c r="E2066" s="4">
        <v>510</v>
      </c>
      <c r="F2066" s="41">
        <v>23.079000000000001</v>
      </c>
      <c r="G2066" s="41">
        <v>12693.45</v>
      </c>
      <c r="H2066" t="str">
        <f>VLOOKUP(Table8[[#This Row],[Supplier]],Table37[[Vendor_ID]:[Reputation Test]],12,0)</f>
        <v>B</v>
      </c>
      <c r="I2066">
        <f>VLOOKUP(Table8[[#This Row],[PurchaseOrderID]],Purchase_Order!$A$2:$E$1228,5,0)</f>
        <v>1646</v>
      </c>
      <c r="K2066">
        <f>COUNTIFS(Table37[ProductID],Table8[[#This Row],[ProductID]],Table37[Reputation Test],Table8[[#This Row],[REPUTASI]],Table37[Price],"&lt;"&amp;Table8[[#This Row],[UnitPrice]])</f>
        <v>1</v>
      </c>
      <c r="L2066" s="80" t="str">
        <f>IF(Table8[[#This Row],[test]]&gt;0,"Ada vendor yang menjual produk dengan harga lebih murah","")</f>
        <v>Ada vendor yang menjual produk dengan harga lebih murah</v>
      </c>
    </row>
    <row r="2067" spans="1:12" x14ac:dyDescent="0.25">
      <c r="A2067" s="5">
        <v>1197</v>
      </c>
      <c r="B2067" s="5">
        <v>2707</v>
      </c>
      <c r="C2067" s="10">
        <v>44167</v>
      </c>
      <c r="D2067" s="5">
        <v>550</v>
      </c>
      <c r="E2067" s="5">
        <v>511</v>
      </c>
      <c r="F2067" s="40">
        <v>29.274000000000001</v>
      </c>
      <c r="G2067" s="40">
        <v>16100.7</v>
      </c>
      <c r="H2067" t="str">
        <f>VLOOKUP(Table8[[#This Row],[Supplier]],Table37[[Vendor_ID]:[Reputation Test]],12,0)</f>
        <v>B</v>
      </c>
      <c r="I2067">
        <f>VLOOKUP(Table8[[#This Row],[PurchaseOrderID]],Purchase_Order!$A$2:$E$1228,5,0)</f>
        <v>1646</v>
      </c>
      <c r="K2067">
        <f>COUNTIFS(Table37[ProductID],Table8[[#This Row],[ProductID]],Table37[Reputation Test],Table8[[#This Row],[REPUTASI]],Table37[Price],"&lt;"&amp;Table8[[#This Row],[UnitPrice]])</f>
        <v>1</v>
      </c>
      <c r="L2067" s="80" t="str">
        <f>IF(Table8[[#This Row],[test]]&gt;0,"Ada vendor yang menjual produk dengan harga lebih murah","")</f>
        <v>Ada vendor yang menjual produk dengan harga lebih murah</v>
      </c>
    </row>
    <row r="2068" spans="1:12" x14ac:dyDescent="0.25">
      <c r="A2068" s="4">
        <v>1197</v>
      </c>
      <c r="B2068" s="4">
        <v>2708</v>
      </c>
      <c r="C2068" s="11">
        <v>44167</v>
      </c>
      <c r="D2068" s="4">
        <v>550</v>
      </c>
      <c r="E2068" s="4">
        <v>512</v>
      </c>
      <c r="F2068" s="41">
        <v>34.975499999999997</v>
      </c>
      <c r="G2068" s="41">
        <v>19236.525000000001</v>
      </c>
      <c r="H2068" t="str">
        <f>VLOOKUP(Table8[[#This Row],[Supplier]],Table37[[Vendor_ID]:[Reputation Test]],12,0)</f>
        <v>B</v>
      </c>
      <c r="I2068">
        <f>VLOOKUP(Table8[[#This Row],[PurchaseOrderID]],Purchase_Order!$A$2:$E$1228,5,0)</f>
        <v>1646</v>
      </c>
      <c r="K2068">
        <f>COUNTIFS(Table37[ProductID],Table8[[#This Row],[ProductID]],Table37[Reputation Test],Table8[[#This Row],[REPUTASI]],Table37[Price],"&lt;"&amp;Table8[[#This Row],[UnitPrice]])</f>
        <v>1</v>
      </c>
      <c r="L2068" s="80" t="str">
        <f>IF(Table8[[#This Row],[test]]&gt;0,"Ada vendor yang menjual produk dengan harga lebih murah","")</f>
        <v>Ada vendor yang menjual produk dengan harga lebih murah</v>
      </c>
    </row>
    <row r="2069" spans="1:12" x14ac:dyDescent="0.25">
      <c r="A2069" s="5">
        <v>1198</v>
      </c>
      <c r="B2069" s="5">
        <v>2709</v>
      </c>
      <c r="C2069" s="10">
        <v>44167</v>
      </c>
      <c r="D2069" s="5">
        <v>3</v>
      </c>
      <c r="E2069" s="5">
        <v>408</v>
      </c>
      <c r="F2069" s="40">
        <v>43.270499999999998</v>
      </c>
      <c r="G2069" s="40">
        <v>129.8115</v>
      </c>
      <c r="H2069" t="str">
        <f>VLOOKUP(Table8[[#This Row],[Supplier]],Table37[[Vendor_ID]:[Reputation Test]],12,0)</f>
        <v>F</v>
      </c>
      <c r="I2069">
        <f>VLOOKUP(Table8[[#This Row],[PurchaseOrderID]],Purchase_Order!$A$2:$E$1228,5,0)</f>
        <v>1672</v>
      </c>
      <c r="K2069">
        <f>COUNTIFS(Table37[ProductID],Table8[[#This Row],[ProductID]],Table37[Reputation Test],Table8[[#This Row],[REPUTASI]],Table37[Price],"&lt;"&amp;Table8[[#This Row],[UnitPrice]])</f>
        <v>1</v>
      </c>
      <c r="L2069" s="80" t="str">
        <f>IF(Table8[[#This Row],[test]]&gt;0,"Ada vendor yang menjual produk dengan harga lebih murah","")</f>
        <v>Ada vendor yang menjual produk dengan harga lebih murah</v>
      </c>
    </row>
    <row r="2070" spans="1:12" x14ac:dyDescent="0.25">
      <c r="A2070" s="4">
        <v>1198</v>
      </c>
      <c r="B2070" s="4">
        <v>2710</v>
      </c>
      <c r="C2070" s="11">
        <v>44167</v>
      </c>
      <c r="D2070" s="4">
        <v>3</v>
      </c>
      <c r="E2070" s="4">
        <v>409</v>
      </c>
      <c r="F2070" s="41">
        <v>41.170499999999997</v>
      </c>
      <c r="G2070" s="41">
        <v>123.5115</v>
      </c>
      <c r="H2070" t="str">
        <f>VLOOKUP(Table8[[#This Row],[Supplier]],Table37[[Vendor_ID]:[Reputation Test]],12,0)</f>
        <v>F</v>
      </c>
      <c r="I2070">
        <f>VLOOKUP(Table8[[#This Row],[PurchaseOrderID]],Purchase_Order!$A$2:$E$1228,5,0)</f>
        <v>1672</v>
      </c>
      <c r="K2070">
        <f>COUNTIFS(Table37[ProductID],Table8[[#This Row],[ProductID]],Table37[Reputation Test],Table8[[#This Row],[REPUTASI]],Table37[Price],"&lt;"&amp;Table8[[#This Row],[UnitPrice]])</f>
        <v>1</v>
      </c>
      <c r="L2070" s="80" t="str">
        <f>IF(Table8[[#This Row],[test]]&gt;0,"Ada vendor yang menjual produk dengan harga lebih murah","")</f>
        <v>Ada vendor yang menjual produk dengan harga lebih murah</v>
      </c>
    </row>
    <row r="2071" spans="1:12" x14ac:dyDescent="0.25">
      <c r="A2071" s="5">
        <v>1198</v>
      </c>
      <c r="B2071" s="5">
        <v>2711</v>
      </c>
      <c r="C2071" s="10">
        <v>44167</v>
      </c>
      <c r="D2071" s="5">
        <v>550</v>
      </c>
      <c r="E2071" s="5">
        <v>914</v>
      </c>
      <c r="F2071" s="40">
        <v>21.0945</v>
      </c>
      <c r="G2071" s="40">
        <v>11601.975</v>
      </c>
      <c r="H2071" t="str">
        <f>VLOOKUP(Table8[[#This Row],[Supplier]],Table37[[Vendor_ID]:[Reputation Test]],12,0)</f>
        <v>F</v>
      </c>
      <c r="I2071">
        <f>VLOOKUP(Table8[[#This Row],[PurchaseOrderID]],Purchase_Order!$A$2:$E$1228,5,0)</f>
        <v>1672</v>
      </c>
      <c r="K2071">
        <f>COUNTIFS(Table37[ProductID],Table8[[#This Row],[ProductID]],Table37[Reputation Test],Table8[[#This Row],[REPUTASI]],Table37[Price],"&lt;"&amp;Table8[[#This Row],[UnitPrice]])</f>
        <v>2</v>
      </c>
      <c r="L2071" s="80" t="str">
        <f>IF(Table8[[#This Row],[test]]&gt;0,"Ada vendor yang menjual produk dengan harga lebih murah","")</f>
        <v>Ada vendor yang menjual produk dengan harga lebih murah</v>
      </c>
    </row>
    <row r="2072" spans="1:12" x14ac:dyDescent="0.25">
      <c r="A2072" s="4">
        <v>1198</v>
      </c>
      <c r="B2072" s="4">
        <v>2712</v>
      </c>
      <c r="C2072" s="11">
        <v>44167</v>
      </c>
      <c r="D2072" s="4">
        <v>550</v>
      </c>
      <c r="E2072" s="4">
        <v>915</v>
      </c>
      <c r="F2072" s="41">
        <v>30.439499999999999</v>
      </c>
      <c r="G2072" s="41">
        <v>16741.724999999999</v>
      </c>
      <c r="H2072" t="str">
        <f>VLOOKUP(Table8[[#This Row],[Supplier]],Table37[[Vendor_ID]:[Reputation Test]],12,0)</f>
        <v>F</v>
      </c>
      <c r="I2072">
        <f>VLOOKUP(Table8[[#This Row],[PurchaseOrderID]],Purchase_Order!$A$2:$E$1228,5,0)</f>
        <v>1672</v>
      </c>
      <c r="K2072">
        <f>COUNTIFS(Table37[ProductID],Table8[[#This Row],[ProductID]],Table37[Reputation Test],Table8[[#This Row],[REPUTASI]],Table37[Price],"&lt;"&amp;Table8[[#This Row],[UnitPrice]])</f>
        <v>2</v>
      </c>
      <c r="L2072" s="80" t="str">
        <f>IF(Table8[[#This Row],[test]]&gt;0,"Ada vendor yang menjual produk dengan harga lebih murah","")</f>
        <v>Ada vendor yang menjual produk dengan harga lebih murah</v>
      </c>
    </row>
    <row r="2073" spans="1:12" x14ac:dyDescent="0.25">
      <c r="A2073" s="5">
        <v>1198</v>
      </c>
      <c r="B2073" s="5">
        <v>2713</v>
      </c>
      <c r="C2073" s="10">
        <v>44167</v>
      </c>
      <c r="D2073" s="5">
        <v>550</v>
      </c>
      <c r="E2073" s="5">
        <v>916</v>
      </c>
      <c r="F2073" s="40">
        <v>40.939500000000002</v>
      </c>
      <c r="G2073" s="40">
        <v>22516.724999999999</v>
      </c>
      <c r="H2073" t="str">
        <f>VLOOKUP(Table8[[#This Row],[Supplier]],Table37[[Vendor_ID]:[Reputation Test]],12,0)</f>
        <v>F</v>
      </c>
      <c r="I2073">
        <f>VLOOKUP(Table8[[#This Row],[PurchaseOrderID]],Purchase_Order!$A$2:$E$1228,5,0)</f>
        <v>1672</v>
      </c>
      <c r="K2073">
        <f>COUNTIFS(Table37[ProductID],Table8[[#This Row],[ProductID]],Table37[Reputation Test],Table8[[#This Row],[REPUTASI]],Table37[Price],"&lt;"&amp;Table8[[#This Row],[UnitPrice]])</f>
        <v>2</v>
      </c>
      <c r="L2073" s="80" t="str">
        <f>IF(Table8[[#This Row],[test]]&gt;0,"Ada vendor yang menjual produk dengan harga lebih murah","")</f>
        <v>Ada vendor yang menjual produk dengan harga lebih murah</v>
      </c>
    </row>
    <row r="2074" spans="1:12" x14ac:dyDescent="0.25">
      <c r="A2074" s="4">
        <v>1199</v>
      </c>
      <c r="B2074" s="4">
        <v>2714</v>
      </c>
      <c r="C2074" s="11">
        <v>44167</v>
      </c>
      <c r="D2074" s="4">
        <v>550</v>
      </c>
      <c r="E2074" s="4">
        <v>525</v>
      </c>
      <c r="F2074" s="41">
        <v>2.3205</v>
      </c>
      <c r="G2074" s="41">
        <v>1276.2750000000001</v>
      </c>
      <c r="H2074" t="str">
        <f>VLOOKUP(Table8[[#This Row],[Supplier]],Table37[[Vendor_ID]:[Reputation Test]],12,0)</f>
        <v>B</v>
      </c>
      <c r="I2074">
        <f>VLOOKUP(Table8[[#This Row],[PurchaseOrderID]],Purchase_Order!$A$2:$E$1228,5,0)</f>
        <v>1600</v>
      </c>
      <c r="K2074">
        <f>COUNTIFS(Table37[ProductID],Table8[[#This Row],[ProductID]],Table37[Reputation Test],Table8[[#This Row],[REPUTASI]],Table37[Price],"&lt;"&amp;Table8[[#This Row],[UnitPrice]])</f>
        <v>1</v>
      </c>
      <c r="L2074" s="80" t="str">
        <f>IF(Table8[[#This Row],[test]]&gt;0,"Ada vendor yang menjual produk dengan harga lebih murah","")</f>
        <v>Ada vendor yang menjual produk dengan harga lebih murah</v>
      </c>
    </row>
    <row r="2075" spans="1:12" x14ac:dyDescent="0.25">
      <c r="A2075" s="5">
        <v>1200</v>
      </c>
      <c r="B2075" s="5">
        <v>2715</v>
      </c>
      <c r="C2075" s="10">
        <v>44167</v>
      </c>
      <c r="D2075" s="5">
        <v>550</v>
      </c>
      <c r="E2075" s="5">
        <v>526</v>
      </c>
      <c r="F2075" s="40">
        <v>3.6435</v>
      </c>
      <c r="G2075" s="40">
        <v>2003.925</v>
      </c>
      <c r="H2075" t="str">
        <f>VLOOKUP(Table8[[#This Row],[Supplier]],Table37[[Vendor_ID]:[Reputation Test]],12,0)</f>
        <v>B</v>
      </c>
      <c r="I2075">
        <f>VLOOKUP(Table8[[#This Row],[PurchaseOrderID]],Purchase_Order!$A$2:$E$1228,5,0)</f>
        <v>1522</v>
      </c>
      <c r="K2075">
        <f>COUNTIFS(Table37[ProductID],Table8[[#This Row],[ProductID]],Table37[Reputation Test],Table8[[#This Row],[REPUTASI]],Table37[Price],"&lt;"&amp;Table8[[#This Row],[UnitPrice]])</f>
        <v>1</v>
      </c>
      <c r="L2075" s="80" t="str">
        <f>IF(Table8[[#This Row],[test]]&gt;0,"Ada vendor yang menjual produk dengan harga lebih murah","")</f>
        <v>Ada vendor yang menjual produk dengan harga lebih murah</v>
      </c>
    </row>
    <row r="2076" spans="1:12" x14ac:dyDescent="0.25">
      <c r="A2076" s="4">
        <v>1201</v>
      </c>
      <c r="B2076" s="4">
        <v>2716</v>
      </c>
      <c r="C2076" s="11">
        <v>44168</v>
      </c>
      <c r="D2076" s="4">
        <v>550</v>
      </c>
      <c r="E2076" s="4">
        <v>913</v>
      </c>
      <c r="F2076" s="41">
        <v>40.939500000000002</v>
      </c>
      <c r="G2076" s="41">
        <v>22516.724999999999</v>
      </c>
      <c r="H2076" t="str">
        <f>VLOOKUP(Table8[[#This Row],[Supplier]],Table37[[Vendor_ID]:[Reputation Test]],12,0)</f>
        <v>F</v>
      </c>
      <c r="I2076">
        <f>VLOOKUP(Table8[[#This Row],[PurchaseOrderID]],Purchase_Order!$A$2:$E$1228,5,0)</f>
        <v>1570</v>
      </c>
      <c r="K2076">
        <f>COUNTIFS(Table37[ProductID],Table8[[#This Row],[ProductID]],Table37[Reputation Test],Table8[[#This Row],[REPUTASI]],Table37[Price],"&lt;"&amp;Table8[[#This Row],[UnitPrice]])</f>
        <v>2</v>
      </c>
      <c r="L2076" s="80" t="str">
        <f>IF(Table8[[#This Row],[test]]&gt;0,"Ada vendor yang menjual produk dengan harga lebih murah","")</f>
        <v>Ada vendor yang menjual produk dengan harga lebih murah</v>
      </c>
    </row>
    <row r="2077" spans="1:12" x14ac:dyDescent="0.25">
      <c r="A2077" s="5">
        <v>1202</v>
      </c>
      <c r="B2077" s="5">
        <v>2717</v>
      </c>
      <c r="C2077" s="10">
        <v>44168</v>
      </c>
      <c r="D2077" s="5">
        <v>60</v>
      </c>
      <c r="E2077" s="5">
        <v>356</v>
      </c>
      <c r="F2077" s="40">
        <v>3.6015000000000001</v>
      </c>
      <c r="G2077" s="40">
        <v>216.09</v>
      </c>
      <c r="H2077" t="str">
        <f>VLOOKUP(Table8[[#This Row],[Supplier]],Table37[[Vendor_ID]:[Reputation Test]],12,0)</f>
        <v>F</v>
      </c>
      <c r="I2077">
        <f>VLOOKUP(Table8[[#This Row],[PurchaseOrderID]],Purchase_Order!$A$2:$E$1228,5,0)</f>
        <v>1516</v>
      </c>
      <c r="K2077">
        <f>COUNTIFS(Table37[ProductID],Table8[[#This Row],[ProductID]],Table37[Reputation Test],Table8[[#This Row],[REPUTASI]],Table37[Price],"&lt;"&amp;Table8[[#This Row],[UnitPrice]])</f>
        <v>2</v>
      </c>
      <c r="L2077" s="80" t="str">
        <f>IF(Table8[[#This Row],[test]]&gt;0,"Ada vendor yang menjual produk dengan harga lebih murah","")</f>
        <v>Ada vendor yang menjual produk dengan harga lebih murah</v>
      </c>
    </row>
    <row r="2078" spans="1:12" x14ac:dyDescent="0.25">
      <c r="A2078" s="4">
        <v>1202</v>
      </c>
      <c r="B2078" s="4">
        <v>2718</v>
      </c>
      <c r="C2078" s="11">
        <v>44168</v>
      </c>
      <c r="D2078" s="4">
        <v>60</v>
      </c>
      <c r="E2078" s="4">
        <v>357</v>
      </c>
      <c r="F2078" s="41">
        <v>3.9794999999999998</v>
      </c>
      <c r="G2078" s="41">
        <v>238.77</v>
      </c>
      <c r="H2078" t="str">
        <f>VLOOKUP(Table8[[#This Row],[Supplier]],Table37[[Vendor_ID]:[Reputation Test]],12,0)</f>
        <v>F</v>
      </c>
      <c r="I2078">
        <f>VLOOKUP(Table8[[#This Row],[PurchaseOrderID]],Purchase_Order!$A$2:$E$1228,5,0)</f>
        <v>1516</v>
      </c>
      <c r="K2078">
        <f>COUNTIFS(Table37[ProductID],Table8[[#This Row],[ProductID]],Table37[Reputation Test],Table8[[#This Row],[REPUTASI]],Table37[Price],"&lt;"&amp;Table8[[#This Row],[UnitPrice]])</f>
        <v>1</v>
      </c>
      <c r="L2078" s="80" t="str">
        <f>IF(Table8[[#This Row],[test]]&gt;0,"Ada vendor yang menjual produk dengan harga lebih murah","")</f>
        <v>Ada vendor yang menjual produk dengan harga lebih murah</v>
      </c>
    </row>
    <row r="2079" spans="1:12" x14ac:dyDescent="0.25">
      <c r="A2079" s="5">
        <v>1203</v>
      </c>
      <c r="B2079" s="5">
        <v>2719</v>
      </c>
      <c r="C2079" s="10">
        <v>44168</v>
      </c>
      <c r="D2079" s="5">
        <v>550</v>
      </c>
      <c r="E2079" s="5">
        <v>935</v>
      </c>
      <c r="F2079" s="40">
        <v>31.4895</v>
      </c>
      <c r="G2079" s="40">
        <v>17319.224999999999</v>
      </c>
      <c r="H2079" t="str">
        <f>VLOOKUP(Table8[[#This Row],[Supplier]],Table37[[Vendor_ID]:[Reputation Test]],12,0)</f>
        <v>F</v>
      </c>
      <c r="I2079">
        <f>VLOOKUP(Table8[[#This Row],[PurchaseOrderID]],Purchase_Order!$A$2:$E$1228,5,0)</f>
        <v>1506</v>
      </c>
      <c r="K2079">
        <f>COUNTIFS(Table37[ProductID],Table8[[#This Row],[ProductID]],Table37[Reputation Test],Table8[[#This Row],[REPUTASI]],Table37[Price],"&lt;"&amp;Table8[[#This Row],[UnitPrice]])</f>
        <v>2</v>
      </c>
      <c r="L2079" s="80" t="str">
        <f>IF(Table8[[#This Row],[test]]&gt;0,"Ada vendor yang menjual produk dengan harga lebih murah","")</f>
        <v>Ada vendor yang menjual produk dengan harga lebih murah</v>
      </c>
    </row>
    <row r="2080" spans="1:12" x14ac:dyDescent="0.25">
      <c r="A2080" s="4">
        <v>1203</v>
      </c>
      <c r="B2080" s="4">
        <v>2720</v>
      </c>
      <c r="C2080" s="11">
        <v>44168</v>
      </c>
      <c r="D2080" s="4">
        <v>550</v>
      </c>
      <c r="E2080" s="4">
        <v>936</v>
      </c>
      <c r="F2080" s="41">
        <v>48.289499999999997</v>
      </c>
      <c r="G2080" s="41">
        <v>26559.224999999999</v>
      </c>
      <c r="H2080" t="str">
        <f>VLOOKUP(Table8[[#This Row],[Supplier]],Table37[[Vendor_ID]:[Reputation Test]],12,0)</f>
        <v>F</v>
      </c>
      <c r="I2080">
        <f>VLOOKUP(Table8[[#This Row],[PurchaseOrderID]],Purchase_Order!$A$2:$E$1228,5,0)</f>
        <v>1506</v>
      </c>
      <c r="K2080">
        <f>COUNTIFS(Table37[ProductID],Table8[[#This Row],[ProductID]],Table37[Reputation Test],Table8[[#This Row],[REPUTASI]],Table37[Price],"&lt;"&amp;Table8[[#This Row],[UnitPrice]])</f>
        <v>2</v>
      </c>
      <c r="L2080" s="80" t="str">
        <f>IF(Table8[[#This Row],[test]]&gt;0,"Ada vendor yang menjual produk dengan harga lebih murah","")</f>
        <v>Ada vendor yang menjual produk dengan harga lebih murah</v>
      </c>
    </row>
    <row r="2081" spans="1:12" x14ac:dyDescent="0.25">
      <c r="A2081" s="5">
        <v>1204</v>
      </c>
      <c r="B2081" s="5">
        <v>2721</v>
      </c>
      <c r="C2081" s="10">
        <v>44168</v>
      </c>
      <c r="D2081" s="5">
        <v>550</v>
      </c>
      <c r="E2081" s="5">
        <v>524</v>
      </c>
      <c r="F2081" s="40">
        <v>12.967499999999999</v>
      </c>
      <c r="G2081" s="40">
        <v>7132.125</v>
      </c>
      <c r="H2081" t="str">
        <f>VLOOKUP(Table8[[#This Row],[Supplier]],Table37[[Vendor_ID]:[Reputation Test]],12,0)</f>
        <v>F</v>
      </c>
      <c r="I2081">
        <f>VLOOKUP(Table8[[#This Row],[PurchaseOrderID]],Purchase_Order!$A$2:$E$1228,5,0)</f>
        <v>1626</v>
      </c>
      <c r="K2081">
        <f>COUNTIFS(Table37[ProductID],Table8[[#This Row],[ProductID]],Table37[Reputation Test],Table8[[#This Row],[REPUTASI]],Table37[Price],"&lt;"&amp;Table8[[#This Row],[UnitPrice]])</f>
        <v>1</v>
      </c>
      <c r="L2081" s="80" t="str">
        <f>IF(Table8[[#This Row],[test]]&gt;0,"Ada vendor yang menjual produk dengan harga lebih murah","")</f>
        <v>Ada vendor yang menjual produk dengan harga lebih murah</v>
      </c>
    </row>
    <row r="2082" spans="1:12" x14ac:dyDescent="0.25">
      <c r="A2082" s="4">
        <v>1205</v>
      </c>
      <c r="B2082" s="4">
        <v>2722</v>
      </c>
      <c r="C2082" s="11">
        <v>44169</v>
      </c>
      <c r="D2082" s="4">
        <v>550</v>
      </c>
      <c r="E2082" s="4">
        <v>911</v>
      </c>
      <c r="F2082" s="41">
        <v>21.0945</v>
      </c>
      <c r="G2082" s="41">
        <v>11601.975</v>
      </c>
      <c r="H2082" t="str">
        <f>VLOOKUP(Table8[[#This Row],[Supplier]],Table37[[Vendor_ID]:[Reputation Test]],12,0)</f>
        <v>F</v>
      </c>
      <c r="I2082">
        <f>VLOOKUP(Table8[[#This Row],[PurchaseOrderID]],Purchase_Order!$A$2:$E$1228,5,0)</f>
        <v>1542</v>
      </c>
      <c r="K2082">
        <f>COUNTIFS(Table37[ProductID],Table8[[#This Row],[ProductID]],Table37[Reputation Test],Table8[[#This Row],[REPUTASI]],Table37[Price],"&lt;"&amp;Table8[[#This Row],[UnitPrice]])</f>
        <v>2</v>
      </c>
      <c r="L2082" s="80" t="str">
        <f>IF(Table8[[#This Row],[test]]&gt;0,"Ada vendor yang menjual produk dengan harga lebih murah","")</f>
        <v>Ada vendor yang menjual produk dengan harga lebih murah</v>
      </c>
    </row>
    <row r="2083" spans="1:12" x14ac:dyDescent="0.25">
      <c r="A2083" s="5">
        <v>1205</v>
      </c>
      <c r="B2083" s="5">
        <v>2723</v>
      </c>
      <c r="C2083" s="10">
        <v>44169</v>
      </c>
      <c r="D2083" s="5">
        <v>550</v>
      </c>
      <c r="E2083" s="5">
        <v>912</v>
      </c>
      <c r="F2083" s="40">
        <v>30.439499999999999</v>
      </c>
      <c r="G2083" s="40">
        <v>16741.724999999999</v>
      </c>
      <c r="H2083" t="str">
        <f>VLOOKUP(Table8[[#This Row],[Supplier]],Table37[[Vendor_ID]:[Reputation Test]],12,0)</f>
        <v>F</v>
      </c>
      <c r="I2083">
        <f>VLOOKUP(Table8[[#This Row],[PurchaseOrderID]],Purchase_Order!$A$2:$E$1228,5,0)</f>
        <v>1542</v>
      </c>
      <c r="K2083">
        <f>COUNTIFS(Table37[ProductID],Table8[[#This Row],[ProductID]],Table37[Reputation Test],Table8[[#This Row],[REPUTASI]],Table37[Price],"&lt;"&amp;Table8[[#This Row],[UnitPrice]])</f>
        <v>2</v>
      </c>
      <c r="L2083" s="80" t="str">
        <f>IF(Table8[[#This Row],[test]]&gt;0,"Ada vendor yang menjual produk dengan harga lebih murah","")</f>
        <v>Ada vendor yang menjual produk dengan harga lebih murah</v>
      </c>
    </row>
    <row r="2084" spans="1:12" x14ac:dyDescent="0.25">
      <c r="A2084" s="4">
        <v>1206</v>
      </c>
      <c r="B2084" s="4">
        <v>2724</v>
      </c>
      <c r="C2084" s="11">
        <v>44169</v>
      </c>
      <c r="D2084" s="4">
        <v>550</v>
      </c>
      <c r="E2084" s="4">
        <v>910</v>
      </c>
      <c r="F2084" s="41">
        <v>40.939500000000002</v>
      </c>
      <c r="G2084" s="41">
        <v>22516.724999999999</v>
      </c>
      <c r="H2084" t="str">
        <f>VLOOKUP(Table8[[#This Row],[Supplier]],Table37[[Vendor_ID]:[Reputation Test]],12,0)</f>
        <v>B</v>
      </c>
      <c r="I2084">
        <f>VLOOKUP(Table8[[#This Row],[PurchaseOrderID]],Purchase_Order!$A$2:$E$1228,5,0)</f>
        <v>1610</v>
      </c>
      <c r="K2084">
        <f>COUNTIFS(Table37[ProductID],Table8[[#This Row],[ProductID]],Table37[Reputation Test],Table8[[#This Row],[REPUTASI]],Table37[Price],"&lt;"&amp;Table8[[#This Row],[UnitPrice]])</f>
        <v>1</v>
      </c>
      <c r="L2084" s="80" t="str">
        <f>IF(Table8[[#This Row],[test]]&gt;0,"Ada vendor yang menjual produk dengan harga lebih murah","")</f>
        <v>Ada vendor yang menjual produk dengan harga lebih murah</v>
      </c>
    </row>
    <row r="2085" spans="1:12" x14ac:dyDescent="0.25">
      <c r="A2085" s="5">
        <v>1207</v>
      </c>
      <c r="B2085" s="5">
        <v>2725</v>
      </c>
      <c r="C2085" s="10">
        <v>44169</v>
      </c>
      <c r="D2085" s="5">
        <v>550</v>
      </c>
      <c r="E2085" s="5">
        <v>937</v>
      </c>
      <c r="F2085" s="40">
        <v>62.9895</v>
      </c>
      <c r="G2085" s="40">
        <v>34644.224999999999</v>
      </c>
      <c r="H2085" t="str">
        <f>VLOOKUP(Table8[[#This Row],[Supplier]],Table37[[Vendor_ID]:[Reputation Test]],12,0)</f>
        <v>B</v>
      </c>
      <c r="I2085">
        <f>VLOOKUP(Table8[[#This Row],[PurchaseOrderID]],Purchase_Order!$A$2:$E$1228,5,0)</f>
        <v>1638</v>
      </c>
      <c r="K2085">
        <f>COUNTIFS(Table37[ProductID],Table8[[#This Row],[ProductID]],Table37[Reputation Test],Table8[[#This Row],[REPUTASI]],Table37[Price],"&lt;"&amp;Table8[[#This Row],[UnitPrice]])</f>
        <v>1</v>
      </c>
      <c r="L2085" s="80" t="str">
        <f>IF(Table8[[#This Row],[test]]&gt;0,"Ada vendor yang menjual produk dengan harga lebih murah","")</f>
        <v>Ada vendor yang menjual produk dengan harga lebih murah</v>
      </c>
    </row>
    <row r="2086" spans="1:12" x14ac:dyDescent="0.25">
      <c r="A2086" s="4">
        <v>1208</v>
      </c>
      <c r="B2086" s="4">
        <v>2726</v>
      </c>
      <c r="C2086" s="11">
        <v>44169</v>
      </c>
      <c r="D2086" s="4">
        <v>3</v>
      </c>
      <c r="E2086" s="4">
        <v>471</v>
      </c>
      <c r="F2086" s="41">
        <v>45.496499999999997</v>
      </c>
      <c r="G2086" s="41">
        <v>136.48949999999999</v>
      </c>
      <c r="H2086" t="str">
        <f>VLOOKUP(Table8[[#This Row],[Supplier]],Table37[[Vendor_ID]:[Reputation Test]],12,0)</f>
        <v>A</v>
      </c>
      <c r="I2086">
        <f>VLOOKUP(Table8[[#This Row],[PurchaseOrderID]],Purchase_Order!$A$2:$E$1228,5,0)</f>
        <v>1582</v>
      </c>
      <c r="K2086">
        <f>COUNTIFS(Table37[ProductID],Table8[[#This Row],[ProductID]],Table37[Reputation Test],Table8[[#This Row],[REPUTASI]],Table37[Price],"&lt;"&amp;Table8[[#This Row],[UnitPrice]])</f>
        <v>1</v>
      </c>
      <c r="L2086" s="80" t="str">
        <f>IF(Table8[[#This Row],[test]]&gt;0,"Ada vendor yang menjual produk dengan harga lebih murah","")</f>
        <v>Ada vendor yang menjual produk dengan harga lebih murah</v>
      </c>
    </row>
    <row r="2087" spans="1:12" x14ac:dyDescent="0.25">
      <c r="A2087" s="5">
        <v>1208</v>
      </c>
      <c r="B2087" s="5">
        <v>2727</v>
      </c>
      <c r="C2087" s="10">
        <v>44169</v>
      </c>
      <c r="D2087" s="5">
        <v>3</v>
      </c>
      <c r="E2087" s="5">
        <v>472</v>
      </c>
      <c r="F2087" s="40">
        <v>41.222999999999999</v>
      </c>
      <c r="G2087" s="40">
        <v>123.669</v>
      </c>
      <c r="H2087" t="str">
        <f>VLOOKUP(Table8[[#This Row],[Supplier]],Table37[[Vendor_ID]:[Reputation Test]],12,0)</f>
        <v>A</v>
      </c>
      <c r="I2087">
        <f>VLOOKUP(Table8[[#This Row],[PurchaseOrderID]],Purchase_Order!$A$2:$E$1228,5,0)</f>
        <v>1582</v>
      </c>
      <c r="K2087">
        <f>COUNTIFS(Table37[ProductID],Table8[[#This Row],[ProductID]],Table37[Reputation Test],Table8[[#This Row],[REPUTASI]],Table37[Price],"&lt;"&amp;Table8[[#This Row],[UnitPrice]])</f>
        <v>1</v>
      </c>
      <c r="L2087" s="80" t="str">
        <f>IF(Table8[[#This Row],[test]]&gt;0,"Ada vendor yang menjual produk dengan harga lebih murah","")</f>
        <v>Ada vendor yang menjual produk dengan harga lebih murah</v>
      </c>
    </row>
    <row r="2088" spans="1:12" x14ac:dyDescent="0.25">
      <c r="A2088" s="4">
        <v>1208</v>
      </c>
      <c r="B2088" s="4">
        <v>2728</v>
      </c>
      <c r="C2088" s="11">
        <v>44169</v>
      </c>
      <c r="D2088" s="4">
        <v>3</v>
      </c>
      <c r="E2088" s="4">
        <v>473</v>
      </c>
      <c r="F2088" s="41">
        <v>39.122999999999998</v>
      </c>
      <c r="G2088" s="41">
        <v>117.369</v>
      </c>
      <c r="H2088" t="str">
        <f>VLOOKUP(Table8[[#This Row],[Supplier]],Table37[[Vendor_ID]:[Reputation Test]],12,0)</f>
        <v>A</v>
      </c>
      <c r="I2088">
        <f>VLOOKUP(Table8[[#This Row],[PurchaseOrderID]],Purchase_Order!$A$2:$E$1228,5,0)</f>
        <v>1582</v>
      </c>
      <c r="K2088">
        <f>COUNTIFS(Table37[ProductID],Table8[[#This Row],[ProductID]],Table37[Reputation Test],Table8[[#This Row],[REPUTASI]],Table37[Price],"&lt;"&amp;Table8[[#This Row],[UnitPrice]])</f>
        <v>1</v>
      </c>
      <c r="L2088" s="80" t="str">
        <f>IF(Table8[[#This Row],[test]]&gt;0,"Ada vendor yang menjual produk dengan harga lebih murah","")</f>
        <v>Ada vendor yang menjual produk dengan harga lebih murah</v>
      </c>
    </row>
    <row r="2089" spans="1:12" x14ac:dyDescent="0.25">
      <c r="A2089" s="5">
        <v>1208</v>
      </c>
      <c r="B2089" s="5">
        <v>2729</v>
      </c>
      <c r="C2089" s="10">
        <v>44169</v>
      </c>
      <c r="D2089" s="5">
        <v>3</v>
      </c>
      <c r="E2089" s="5">
        <v>474</v>
      </c>
      <c r="F2089" s="40">
        <v>43.396500000000003</v>
      </c>
      <c r="G2089" s="40">
        <v>130.18950000000001</v>
      </c>
      <c r="H2089" t="str">
        <f>VLOOKUP(Table8[[#This Row],[Supplier]],Table37[[Vendor_ID]:[Reputation Test]],12,0)</f>
        <v>A</v>
      </c>
      <c r="I2089">
        <f>VLOOKUP(Table8[[#This Row],[PurchaseOrderID]],Purchase_Order!$A$2:$E$1228,5,0)</f>
        <v>1582</v>
      </c>
      <c r="K2089">
        <f>COUNTIFS(Table37[ProductID],Table8[[#This Row],[ProductID]],Table37[Reputation Test],Table8[[#This Row],[REPUTASI]],Table37[Price],"&lt;"&amp;Table8[[#This Row],[UnitPrice]])</f>
        <v>1</v>
      </c>
      <c r="L2089" s="80" t="str">
        <f>IF(Table8[[#This Row],[test]]&gt;0,"Ada vendor yang menjual produk dengan harga lebih murah","")</f>
        <v>Ada vendor yang menjual produk dengan harga lebih murah</v>
      </c>
    </row>
    <row r="2090" spans="1:12" x14ac:dyDescent="0.25">
      <c r="A2090" s="4">
        <v>1208</v>
      </c>
      <c r="B2090" s="4">
        <v>2730</v>
      </c>
      <c r="C2090" s="11">
        <v>44169</v>
      </c>
      <c r="D2090" s="4">
        <v>3</v>
      </c>
      <c r="E2090" s="4">
        <v>475</v>
      </c>
      <c r="F2090" s="41">
        <v>39.122999999999998</v>
      </c>
      <c r="G2090" s="41">
        <v>117.369</v>
      </c>
      <c r="H2090" t="str">
        <f>VLOOKUP(Table8[[#This Row],[Supplier]],Table37[[Vendor_ID]:[Reputation Test]],12,0)</f>
        <v>A</v>
      </c>
      <c r="I2090">
        <f>VLOOKUP(Table8[[#This Row],[PurchaseOrderID]],Purchase_Order!$A$2:$E$1228,5,0)</f>
        <v>1582</v>
      </c>
      <c r="K2090">
        <f>COUNTIFS(Table37[ProductID],Table8[[#This Row],[ProductID]],Table37[Reputation Test],Table8[[#This Row],[REPUTASI]],Table37[Price],"&lt;"&amp;Table8[[#This Row],[UnitPrice]])</f>
        <v>1</v>
      </c>
      <c r="L2090" s="80" t="str">
        <f>IF(Table8[[#This Row],[test]]&gt;0,"Ada vendor yang menjual produk dengan harga lebih murah","")</f>
        <v>Ada vendor yang menjual produk dengan harga lebih murah</v>
      </c>
    </row>
    <row r="2091" spans="1:12" x14ac:dyDescent="0.25">
      <c r="A2091" s="5">
        <v>1209</v>
      </c>
      <c r="B2091" s="5">
        <v>2731</v>
      </c>
      <c r="C2091" s="10">
        <v>44169</v>
      </c>
      <c r="D2091" s="5">
        <v>3</v>
      </c>
      <c r="E2091" s="5">
        <v>462</v>
      </c>
      <c r="F2091" s="40">
        <v>47.680500000000002</v>
      </c>
      <c r="G2091" s="40">
        <v>143.04150000000001</v>
      </c>
      <c r="H2091" t="str">
        <f>VLOOKUP(Table8[[#This Row],[Supplier]],Table37[[Vendor_ID]:[Reputation Test]],12,0)</f>
        <v>B</v>
      </c>
      <c r="I2091">
        <f>VLOOKUP(Table8[[#This Row],[PurchaseOrderID]],Purchase_Order!$A$2:$E$1228,5,0)</f>
        <v>1510</v>
      </c>
      <c r="K2091">
        <f>COUNTIFS(Table37[ProductID],Table8[[#This Row],[ProductID]],Table37[Reputation Test],Table8[[#This Row],[REPUTASI]],Table37[Price],"&lt;"&amp;Table8[[#This Row],[UnitPrice]])</f>
        <v>1</v>
      </c>
      <c r="L2091" s="80" t="str">
        <f>IF(Table8[[#This Row],[test]]&gt;0,"Ada vendor yang menjual produk dengan harga lebih murah","")</f>
        <v>Ada vendor yang menjual produk dengan harga lebih murah</v>
      </c>
    </row>
    <row r="2092" spans="1:12" x14ac:dyDescent="0.25">
      <c r="A2092" s="4">
        <v>1210</v>
      </c>
      <c r="B2092" s="4">
        <v>2732</v>
      </c>
      <c r="C2092" s="11">
        <v>44169</v>
      </c>
      <c r="D2092" s="4">
        <v>550</v>
      </c>
      <c r="E2092" s="4">
        <v>510</v>
      </c>
      <c r="F2092" s="41">
        <v>23.404499999999999</v>
      </c>
      <c r="G2092" s="41">
        <v>12872.475</v>
      </c>
      <c r="H2092" t="str">
        <f>VLOOKUP(Table8[[#This Row],[Supplier]],Table37[[Vendor_ID]:[Reputation Test]],12,0)</f>
        <v>F</v>
      </c>
      <c r="I2092">
        <f>VLOOKUP(Table8[[#This Row],[PurchaseOrderID]],Purchase_Order!$A$2:$E$1228,5,0)</f>
        <v>1526</v>
      </c>
      <c r="K2092">
        <f>COUNTIFS(Table37[ProductID],Table8[[#This Row],[ProductID]],Table37[Reputation Test],Table8[[#This Row],[REPUTASI]],Table37[Price],"&lt;"&amp;Table8[[#This Row],[UnitPrice]])</f>
        <v>1</v>
      </c>
      <c r="L2092" s="80" t="str">
        <f>IF(Table8[[#This Row],[test]]&gt;0,"Ada vendor yang menjual produk dengan harga lebih murah","")</f>
        <v>Ada vendor yang menjual produk dengan harga lebih murah</v>
      </c>
    </row>
    <row r="2093" spans="1:12" x14ac:dyDescent="0.25">
      <c r="A2093" s="5">
        <v>1210</v>
      </c>
      <c r="B2093" s="5">
        <v>2733</v>
      </c>
      <c r="C2093" s="10">
        <v>44169</v>
      </c>
      <c r="D2093" s="5">
        <v>550</v>
      </c>
      <c r="E2093" s="5">
        <v>511</v>
      </c>
      <c r="F2093" s="40">
        <v>27.867000000000001</v>
      </c>
      <c r="G2093" s="40">
        <v>15326.85</v>
      </c>
      <c r="H2093" t="str">
        <f>VLOOKUP(Table8[[#This Row],[Supplier]],Table37[[Vendor_ID]:[Reputation Test]],12,0)</f>
        <v>F</v>
      </c>
      <c r="I2093">
        <f>VLOOKUP(Table8[[#This Row],[PurchaseOrderID]],Purchase_Order!$A$2:$E$1228,5,0)</f>
        <v>1526</v>
      </c>
      <c r="K2093">
        <f>COUNTIFS(Table37[ProductID],Table8[[#This Row],[ProductID]],Table37[Reputation Test],Table8[[#This Row],[REPUTASI]],Table37[Price],"&lt;"&amp;Table8[[#This Row],[UnitPrice]])</f>
        <v>1</v>
      </c>
      <c r="L2093" s="80" t="str">
        <f>IF(Table8[[#This Row],[test]]&gt;0,"Ada vendor yang menjual produk dengan harga lebih murah","")</f>
        <v>Ada vendor yang menjual produk dengan harga lebih murah</v>
      </c>
    </row>
    <row r="2094" spans="1:12" x14ac:dyDescent="0.25">
      <c r="A2094" s="4">
        <v>1211</v>
      </c>
      <c r="B2094" s="4">
        <v>2734</v>
      </c>
      <c r="C2094" s="11">
        <v>44169</v>
      </c>
      <c r="D2094" s="4">
        <v>550</v>
      </c>
      <c r="E2094" s="4">
        <v>527</v>
      </c>
      <c r="F2094" s="41">
        <v>6.7515000000000001</v>
      </c>
      <c r="G2094" s="41">
        <v>3713.3249999999998</v>
      </c>
      <c r="H2094" t="str">
        <f>VLOOKUP(Table8[[#This Row],[Supplier]],Table37[[Vendor_ID]:[Reputation Test]],12,0)</f>
        <v>B</v>
      </c>
      <c r="I2094">
        <f>VLOOKUP(Table8[[#This Row],[PurchaseOrderID]],Purchase_Order!$A$2:$E$1228,5,0)</f>
        <v>1644</v>
      </c>
      <c r="K2094">
        <f>COUNTIFS(Table37[ProductID],Table8[[#This Row],[ProductID]],Table37[Reputation Test],Table8[[#This Row],[REPUTASI]],Table37[Price],"&lt;"&amp;Table8[[#This Row],[UnitPrice]])</f>
        <v>1</v>
      </c>
      <c r="L2094" s="80" t="str">
        <f>IF(Table8[[#This Row],[test]]&gt;0,"Ada vendor yang menjual produk dengan harga lebih murah","")</f>
        <v>Ada vendor yang menjual produk dengan harga lebih murah</v>
      </c>
    </row>
    <row r="2095" spans="1:12" x14ac:dyDescent="0.25">
      <c r="A2095" s="5">
        <v>1212</v>
      </c>
      <c r="B2095" s="5">
        <v>2735</v>
      </c>
      <c r="C2095" s="10">
        <v>44169</v>
      </c>
      <c r="D2095" s="5">
        <v>550</v>
      </c>
      <c r="E2095" s="5">
        <v>938</v>
      </c>
      <c r="F2095" s="40">
        <v>31.4895</v>
      </c>
      <c r="G2095" s="40">
        <v>17319.224999999999</v>
      </c>
      <c r="H2095" t="str">
        <f>VLOOKUP(Table8[[#This Row],[Supplier]],Table37[[Vendor_ID]:[Reputation Test]],12,0)</f>
        <v>F</v>
      </c>
      <c r="I2095">
        <f>VLOOKUP(Table8[[#This Row],[PurchaseOrderID]],Purchase_Order!$A$2:$E$1228,5,0)</f>
        <v>1680</v>
      </c>
      <c r="K2095">
        <f>COUNTIFS(Table37[ProductID],Table8[[#This Row],[ProductID]],Table37[Reputation Test],Table8[[#This Row],[REPUTASI]],Table37[Price],"&lt;"&amp;Table8[[#This Row],[UnitPrice]])</f>
        <v>2</v>
      </c>
      <c r="L2095" s="80" t="str">
        <f>IF(Table8[[#This Row],[test]]&gt;0,"Ada vendor yang menjual produk dengan harga lebih murah","")</f>
        <v>Ada vendor yang menjual produk dengan harga lebih murah</v>
      </c>
    </row>
    <row r="2096" spans="1:12" x14ac:dyDescent="0.25">
      <c r="A2096" s="4">
        <v>1212</v>
      </c>
      <c r="B2096" s="4">
        <v>2736</v>
      </c>
      <c r="C2096" s="11">
        <v>44169</v>
      </c>
      <c r="D2096" s="4">
        <v>550</v>
      </c>
      <c r="E2096" s="4">
        <v>939</v>
      </c>
      <c r="F2096" s="41">
        <v>48.289499999999997</v>
      </c>
      <c r="G2096" s="41">
        <v>26559.224999999999</v>
      </c>
      <c r="H2096" t="str">
        <f>VLOOKUP(Table8[[#This Row],[Supplier]],Table37[[Vendor_ID]:[Reputation Test]],12,0)</f>
        <v>F</v>
      </c>
      <c r="I2096">
        <f>VLOOKUP(Table8[[#This Row],[PurchaseOrderID]],Purchase_Order!$A$2:$E$1228,5,0)</f>
        <v>1680</v>
      </c>
      <c r="K2096">
        <f>COUNTIFS(Table37[ProductID],Table8[[#This Row],[ProductID]],Table37[Reputation Test],Table8[[#This Row],[REPUTASI]],Table37[Price],"&lt;"&amp;Table8[[#This Row],[UnitPrice]])</f>
        <v>2</v>
      </c>
      <c r="L2096" s="80" t="str">
        <f>IF(Table8[[#This Row],[test]]&gt;0,"Ada vendor yang menjual produk dengan harga lebih murah","")</f>
        <v>Ada vendor yang menjual produk dengan harga lebih murah</v>
      </c>
    </row>
    <row r="2097" spans="1:12" x14ac:dyDescent="0.25">
      <c r="A2097" s="5">
        <v>1213</v>
      </c>
      <c r="B2097" s="5">
        <v>2737</v>
      </c>
      <c r="C2097" s="10">
        <v>44169</v>
      </c>
      <c r="D2097" s="5">
        <v>60</v>
      </c>
      <c r="E2097" s="5">
        <v>494</v>
      </c>
      <c r="F2097" s="40">
        <v>50.746499999999997</v>
      </c>
      <c r="G2097" s="40">
        <v>3044.79</v>
      </c>
      <c r="H2097" t="str">
        <f>VLOOKUP(Table8[[#This Row],[Supplier]],Table37[[Vendor_ID]:[Reputation Test]],12,0)</f>
        <v>F</v>
      </c>
      <c r="I2097">
        <f>VLOOKUP(Table8[[#This Row],[PurchaseOrderID]],Purchase_Order!$A$2:$E$1228,5,0)</f>
        <v>1584</v>
      </c>
      <c r="K2097">
        <f>COUNTIFS(Table37[ProductID],Table8[[#This Row],[ProductID]],Table37[Reputation Test],Table8[[#This Row],[REPUTASI]],Table37[Price],"&lt;"&amp;Table8[[#This Row],[UnitPrice]])</f>
        <v>2</v>
      </c>
      <c r="L2097" s="80" t="str">
        <f>IF(Table8[[#This Row],[test]]&gt;0,"Ada vendor yang menjual produk dengan harga lebih murah","")</f>
        <v>Ada vendor yang menjual produk dengan harga lebih murah</v>
      </c>
    </row>
    <row r="2098" spans="1:12" x14ac:dyDescent="0.25">
      <c r="A2098" s="4">
        <v>1213</v>
      </c>
      <c r="B2098" s="4">
        <v>2738</v>
      </c>
      <c r="C2098" s="11">
        <v>44169</v>
      </c>
      <c r="D2098" s="4">
        <v>60</v>
      </c>
      <c r="E2098" s="4">
        <v>495</v>
      </c>
      <c r="F2098" s="41">
        <v>62.926499999999997</v>
      </c>
      <c r="G2098" s="41">
        <v>3775.59</v>
      </c>
      <c r="H2098" t="str">
        <f>VLOOKUP(Table8[[#This Row],[Supplier]],Table37[[Vendor_ID]:[Reputation Test]],12,0)</f>
        <v>F</v>
      </c>
      <c r="I2098">
        <f>VLOOKUP(Table8[[#This Row],[PurchaseOrderID]],Purchase_Order!$A$2:$E$1228,5,0)</f>
        <v>1584</v>
      </c>
      <c r="K2098">
        <f>COUNTIFS(Table37[ProductID],Table8[[#This Row],[ProductID]],Table37[Reputation Test],Table8[[#This Row],[REPUTASI]],Table37[Price],"&lt;"&amp;Table8[[#This Row],[UnitPrice]])</f>
        <v>2</v>
      </c>
      <c r="L2098" s="80" t="str">
        <f>IF(Table8[[#This Row],[test]]&gt;0,"Ada vendor yang menjual produk dengan harga lebih murah","")</f>
        <v>Ada vendor yang menjual produk dengan harga lebih murah</v>
      </c>
    </row>
    <row r="2099" spans="1:12" x14ac:dyDescent="0.25">
      <c r="A2099" s="5">
        <v>1213</v>
      </c>
      <c r="B2099" s="5">
        <v>2739</v>
      </c>
      <c r="C2099" s="10">
        <v>44169</v>
      </c>
      <c r="D2099" s="5">
        <v>60</v>
      </c>
      <c r="E2099" s="5">
        <v>496</v>
      </c>
      <c r="F2099" s="40">
        <v>49.654499999999999</v>
      </c>
      <c r="G2099" s="40">
        <v>2979.27</v>
      </c>
      <c r="H2099" t="str">
        <f>VLOOKUP(Table8[[#This Row],[Supplier]],Table37[[Vendor_ID]:[Reputation Test]],12,0)</f>
        <v>F</v>
      </c>
      <c r="I2099">
        <f>VLOOKUP(Table8[[#This Row],[PurchaseOrderID]],Purchase_Order!$A$2:$E$1228,5,0)</f>
        <v>1584</v>
      </c>
      <c r="K2099">
        <f>COUNTIFS(Table37[ProductID],Table8[[#This Row],[ProductID]],Table37[Reputation Test],Table8[[#This Row],[REPUTASI]],Table37[Price],"&lt;"&amp;Table8[[#This Row],[UnitPrice]])</f>
        <v>2</v>
      </c>
      <c r="L2099" s="80" t="str">
        <f>IF(Table8[[#This Row],[test]]&gt;0,"Ada vendor yang menjual produk dengan harga lebih murah","")</f>
        <v>Ada vendor yang menjual produk dengan harga lebih murah</v>
      </c>
    </row>
    <row r="2100" spans="1:12" x14ac:dyDescent="0.25">
      <c r="A2100" s="4">
        <v>1214</v>
      </c>
      <c r="B2100" s="4">
        <v>2740</v>
      </c>
      <c r="C2100" s="11">
        <v>44169</v>
      </c>
      <c r="D2100" s="4">
        <v>550</v>
      </c>
      <c r="E2100" s="4">
        <v>523</v>
      </c>
      <c r="F2100" s="41">
        <v>10.384499999999999</v>
      </c>
      <c r="G2100" s="41">
        <v>5711.4750000000004</v>
      </c>
      <c r="H2100" t="str">
        <f>VLOOKUP(Table8[[#This Row],[Supplier]],Table37[[Vendor_ID]:[Reputation Test]],12,0)</f>
        <v>B</v>
      </c>
      <c r="I2100">
        <f>VLOOKUP(Table8[[#This Row],[PurchaseOrderID]],Purchase_Order!$A$2:$E$1228,5,0)</f>
        <v>1620</v>
      </c>
      <c r="K2100">
        <f>COUNTIFS(Table37[ProductID],Table8[[#This Row],[ProductID]],Table37[Reputation Test],Table8[[#This Row],[REPUTASI]],Table37[Price],"&lt;"&amp;Table8[[#This Row],[UnitPrice]])</f>
        <v>1</v>
      </c>
      <c r="L2100" s="80" t="str">
        <f>IF(Table8[[#This Row],[test]]&gt;0,"Ada vendor yang menjual produk dengan harga lebih murah","")</f>
        <v>Ada vendor yang menjual produk dengan harga lebih murah</v>
      </c>
    </row>
    <row r="2101" spans="1:12" x14ac:dyDescent="0.25">
      <c r="A2101" s="5">
        <v>1215</v>
      </c>
      <c r="B2101" s="5">
        <v>2741</v>
      </c>
      <c r="C2101" s="10">
        <v>44169</v>
      </c>
      <c r="D2101" s="5">
        <v>3</v>
      </c>
      <c r="E2101" s="5">
        <v>429</v>
      </c>
      <c r="F2101" s="40">
        <v>41.380499999999998</v>
      </c>
      <c r="G2101" s="40">
        <v>124.14149999999999</v>
      </c>
      <c r="H2101" t="str">
        <f>VLOOKUP(Table8[[#This Row],[Supplier]],Table37[[Vendor_ID]:[Reputation Test]],12,0)</f>
        <v>B</v>
      </c>
      <c r="I2101">
        <f>VLOOKUP(Table8[[#This Row],[PurchaseOrderID]],Purchase_Order!$A$2:$E$1228,5,0)</f>
        <v>1666</v>
      </c>
      <c r="K2101">
        <f>COUNTIFS(Table37[ProductID],Table8[[#This Row],[ProductID]],Table37[Reputation Test],Table8[[#This Row],[REPUTASI]],Table37[Price],"&lt;"&amp;Table8[[#This Row],[UnitPrice]])</f>
        <v>3</v>
      </c>
      <c r="L2101" s="80" t="str">
        <f>IF(Table8[[#This Row],[test]]&gt;0,"Ada vendor yang menjual produk dengan harga lebih murah","")</f>
        <v>Ada vendor yang menjual produk dengan harga lebih murah</v>
      </c>
    </row>
    <row r="2102" spans="1:12" x14ac:dyDescent="0.25">
      <c r="A2102" s="4">
        <v>1215</v>
      </c>
      <c r="B2102" s="4">
        <v>2742</v>
      </c>
      <c r="C2102" s="11">
        <v>44169</v>
      </c>
      <c r="D2102" s="4">
        <v>3</v>
      </c>
      <c r="E2102" s="4">
        <v>430</v>
      </c>
      <c r="F2102" s="41">
        <v>45.654000000000003</v>
      </c>
      <c r="G2102" s="41">
        <v>136.96199999999999</v>
      </c>
      <c r="H2102" t="str">
        <f>VLOOKUP(Table8[[#This Row],[Supplier]],Table37[[Vendor_ID]:[Reputation Test]],12,0)</f>
        <v>B</v>
      </c>
      <c r="I2102">
        <f>VLOOKUP(Table8[[#This Row],[PurchaseOrderID]],Purchase_Order!$A$2:$E$1228,5,0)</f>
        <v>1666</v>
      </c>
      <c r="K2102">
        <f>COUNTIFS(Table37[ProductID],Table8[[#This Row],[ProductID]],Table37[Reputation Test],Table8[[#This Row],[REPUTASI]],Table37[Price],"&lt;"&amp;Table8[[#This Row],[UnitPrice]])</f>
        <v>3</v>
      </c>
      <c r="L2102" s="80" t="str">
        <f>IF(Table8[[#This Row],[test]]&gt;0,"Ada vendor yang menjual produk dengan harga lebih murah","")</f>
        <v>Ada vendor yang menjual produk dengan harga lebih murah</v>
      </c>
    </row>
    <row r="2103" spans="1:12" x14ac:dyDescent="0.25">
      <c r="A2103" s="5">
        <v>1215</v>
      </c>
      <c r="B2103" s="5">
        <v>2743</v>
      </c>
      <c r="C2103" s="10">
        <v>44169</v>
      </c>
      <c r="D2103" s="5">
        <v>3</v>
      </c>
      <c r="E2103" s="5">
        <v>431</v>
      </c>
      <c r="F2103" s="40">
        <v>41.380499999999998</v>
      </c>
      <c r="G2103" s="40">
        <v>124.14149999999999</v>
      </c>
      <c r="H2103" t="str">
        <f>VLOOKUP(Table8[[#This Row],[Supplier]],Table37[[Vendor_ID]:[Reputation Test]],12,0)</f>
        <v>B</v>
      </c>
      <c r="I2103">
        <f>VLOOKUP(Table8[[#This Row],[PurchaseOrderID]],Purchase_Order!$A$2:$E$1228,5,0)</f>
        <v>1666</v>
      </c>
      <c r="K2103">
        <f>COUNTIFS(Table37[ProductID],Table8[[#This Row],[ProductID]],Table37[Reputation Test],Table8[[#This Row],[REPUTASI]],Table37[Price],"&lt;"&amp;Table8[[#This Row],[UnitPrice]])</f>
        <v>3</v>
      </c>
      <c r="L2103" s="80" t="str">
        <f>IF(Table8[[#This Row],[test]]&gt;0,"Ada vendor yang menjual produk dengan harga lebih murah","")</f>
        <v>Ada vendor yang menjual produk dengan harga lebih murah</v>
      </c>
    </row>
    <row r="2104" spans="1:12" x14ac:dyDescent="0.25">
      <c r="A2104" s="4">
        <v>1215</v>
      </c>
      <c r="B2104" s="4">
        <v>2744</v>
      </c>
      <c r="C2104" s="11">
        <v>44169</v>
      </c>
      <c r="D2104" s="4">
        <v>3</v>
      </c>
      <c r="E2104" s="4">
        <v>432</v>
      </c>
      <c r="F2104" s="41">
        <v>39.280500000000004</v>
      </c>
      <c r="G2104" s="41">
        <v>117.8415</v>
      </c>
      <c r="H2104" t="str">
        <f>VLOOKUP(Table8[[#This Row],[Supplier]],Table37[[Vendor_ID]:[Reputation Test]],12,0)</f>
        <v>B</v>
      </c>
      <c r="I2104">
        <f>VLOOKUP(Table8[[#This Row],[PurchaseOrderID]],Purchase_Order!$A$2:$E$1228,5,0)</f>
        <v>1666</v>
      </c>
      <c r="K2104">
        <f>COUNTIFS(Table37[ProductID],Table8[[#This Row],[ProductID]],Table37[Reputation Test],Table8[[#This Row],[REPUTASI]],Table37[Price],"&lt;"&amp;Table8[[#This Row],[UnitPrice]])</f>
        <v>3</v>
      </c>
      <c r="L2104" s="80" t="str">
        <f>IF(Table8[[#This Row],[test]]&gt;0,"Ada vendor yang menjual produk dengan harga lebih murah","")</f>
        <v>Ada vendor yang menjual produk dengan harga lebih murah</v>
      </c>
    </row>
    <row r="2105" spans="1:12" x14ac:dyDescent="0.25">
      <c r="A2105" s="5">
        <v>1215</v>
      </c>
      <c r="B2105" s="5">
        <v>2745</v>
      </c>
      <c r="C2105" s="10">
        <v>44169</v>
      </c>
      <c r="D2105" s="5">
        <v>3</v>
      </c>
      <c r="E2105" s="5">
        <v>433</v>
      </c>
      <c r="F2105" s="40">
        <v>43.554000000000002</v>
      </c>
      <c r="G2105" s="40">
        <v>130.66200000000001</v>
      </c>
      <c r="H2105" t="str">
        <f>VLOOKUP(Table8[[#This Row],[Supplier]],Table37[[Vendor_ID]:[Reputation Test]],12,0)</f>
        <v>B</v>
      </c>
      <c r="I2105">
        <f>VLOOKUP(Table8[[#This Row],[PurchaseOrderID]],Purchase_Order!$A$2:$E$1228,5,0)</f>
        <v>1666</v>
      </c>
      <c r="K2105">
        <f>COUNTIFS(Table37[ProductID],Table8[[#This Row],[ProductID]],Table37[Reputation Test],Table8[[#This Row],[REPUTASI]],Table37[Price],"&lt;"&amp;Table8[[#This Row],[UnitPrice]])</f>
        <v>3</v>
      </c>
      <c r="L2105" s="80" t="str">
        <f>IF(Table8[[#This Row],[test]]&gt;0,"Ada vendor yang menjual produk dengan harga lebih murah","")</f>
        <v>Ada vendor yang menjual produk dengan harga lebih murah</v>
      </c>
    </row>
    <row r="2106" spans="1:12" x14ac:dyDescent="0.25">
      <c r="A2106" s="4">
        <v>1215</v>
      </c>
      <c r="B2106" s="4">
        <v>2746</v>
      </c>
      <c r="C2106" s="11">
        <v>44169</v>
      </c>
      <c r="D2106" s="4">
        <v>3</v>
      </c>
      <c r="E2106" s="4">
        <v>434</v>
      </c>
      <c r="F2106" s="41">
        <v>39.280500000000004</v>
      </c>
      <c r="G2106" s="41">
        <v>117.8415</v>
      </c>
      <c r="H2106" t="str">
        <f>VLOOKUP(Table8[[#This Row],[Supplier]],Table37[[Vendor_ID]:[Reputation Test]],12,0)</f>
        <v>B</v>
      </c>
      <c r="I2106">
        <f>VLOOKUP(Table8[[#This Row],[PurchaseOrderID]],Purchase_Order!$A$2:$E$1228,5,0)</f>
        <v>1666</v>
      </c>
      <c r="K2106">
        <f>COUNTIFS(Table37[ProductID],Table8[[#This Row],[ProductID]],Table37[Reputation Test],Table8[[#This Row],[REPUTASI]],Table37[Price],"&lt;"&amp;Table8[[#This Row],[UnitPrice]])</f>
        <v>3</v>
      </c>
      <c r="L2106" s="80" t="str">
        <f>IF(Table8[[#This Row],[test]]&gt;0,"Ada vendor yang menjual produk dengan harga lebih murah","")</f>
        <v>Ada vendor yang menjual produk dengan harga lebih murah</v>
      </c>
    </row>
    <row r="2107" spans="1:12" x14ac:dyDescent="0.25">
      <c r="A2107" s="5">
        <v>1215</v>
      </c>
      <c r="B2107" s="5">
        <v>2747</v>
      </c>
      <c r="C2107" s="10">
        <v>44169</v>
      </c>
      <c r="D2107" s="5">
        <v>3</v>
      </c>
      <c r="E2107" s="5">
        <v>435</v>
      </c>
      <c r="F2107" s="40">
        <v>37.180500000000002</v>
      </c>
      <c r="G2107" s="40">
        <v>111.5415</v>
      </c>
      <c r="H2107" t="str">
        <f>VLOOKUP(Table8[[#This Row],[Supplier]],Table37[[Vendor_ID]:[Reputation Test]],12,0)</f>
        <v>B</v>
      </c>
      <c r="I2107">
        <f>VLOOKUP(Table8[[#This Row],[PurchaseOrderID]],Purchase_Order!$A$2:$E$1228,5,0)</f>
        <v>1666</v>
      </c>
      <c r="K2107">
        <f>COUNTIFS(Table37[ProductID],Table8[[#This Row],[ProductID]],Table37[Reputation Test],Table8[[#This Row],[REPUTASI]],Table37[Price],"&lt;"&amp;Table8[[#This Row],[UnitPrice]])</f>
        <v>3</v>
      </c>
      <c r="L2107" s="80" t="str">
        <f>IF(Table8[[#This Row],[test]]&gt;0,"Ada vendor yang menjual produk dengan harga lebih murah","")</f>
        <v>Ada vendor yang menjual produk dengan harga lebih murah</v>
      </c>
    </row>
    <row r="2108" spans="1:12" x14ac:dyDescent="0.25">
      <c r="A2108" s="4">
        <v>1215</v>
      </c>
      <c r="B2108" s="4">
        <v>2748</v>
      </c>
      <c r="C2108" s="11">
        <v>44169</v>
      </c>
      <c r="D2108" s="4">
        <v>3</v>
      </c>
      <c r="E2108" s="4">
        <v>436</v>
      </c>
      <c r="F2108" s="41">
        <v>41.454000000000001</v>
      </c>
      <c r="G2108" s="41">
        <v>124.36199999999999</v>
      </c>
      <c r="H2108" t="str">
        <f>VLOOKUP(Table8[[#This Row],[Supplier]],Table37[[Vendor_ID]:[Reputation Test]],12,0)</f>
        <v>B</v>
      </c>
      <c r="I2108">
        <f>VLOOKUP(Table8[[#This Row],[PurchaseOrderID]],Purchase_Order!$A$2:$E$1228,5,0)</f>
        <v>1666</v>
      </c>
      <c r="K2108">
        <f>COUNTIFS(Table37[ProductID],Table8[[#This Row],[ProductID]],Table37[Reputation Test],Table8[[#This Row],[REPUTASI]],Table37[Price],"&lt;"&amp;Table8[[#This Row],[UnitPrice]])</f>
        <v>3</v>
      </c>
      <c r="L2108" s="80" t="str">
        <f>IF(Table8[[#This Row],[test]]&gt;0,"Ada vendor yang menjual produk dengan harga lebih murah","")</f>
        <v>Ada vendor yang menjual produk dengan harga lebih murah</v>
      </c>
    </row>
    <row r="2109" spans="1:12" x14ac:dyDescent="0.25">
      <c r="A2109" s="5">
        <v>1215</v>
      </c>
      <c r="B2109" s="5">
        <v>2749</v>
      </c>
      <c r="C2109" s="10">
        <v>44169</v>
      </c>
      <c r="D2109" s="5">
        <v>3</v>
      </c>
      <c r="E2109" s="5">
        <v>437</v>
      </c>
      <c r="F2109" s="40">
        <v>37.180500000000002</v>
      </c>
      <c r="G2109" s="40">
        <v>111.5415</v>
      </c>
      <c r="H2109" t="str">
        <f>VLOOKUP(Table8[[#This Row],[Supplier]],Table37[[Vendor_ID]:[Reputation Test]],12,0)</f>
        <v>B</v>
      </c>
      <c r="I2109">
        <f>VLOOKUP(Table8[[#This Row],[PurchaseOrderID]],Purchase_Order!$A$2:$E$1228,5,0)</f>
        <v>1666</v>
      </c>
      <c r="K2109">
        <f>COUNTIFS(Table37[ProductID],Table8[[#This Row],[ProductID]],Table37[Reputation Test],Table8[[#This Row],[REPUTASI]],Table37[Price],"&lt;"&amp;Table8[[#This Row],[UnitPrice]])</f>
        <v>3</v>
      </c>
      <c r="L2109" s="80" t="str">
        <f>IF(Table8[[#This Row],[test]]&gt;0,"Ada vendor yang menjual produk dengan harga lebih murah","")</f>
        <v>Ada vendor yang menjual produk dengan harga lebih murah</v>
      </c>
    </row>
    <row r="2110" spans="1:12" x14ac:dyDescent="0.25">
      <c r="A2110" s="4">
        <v>1216</v>
      </c>
      <c r="B2110" s="4">
        <v>2750</v>
      </c>
      <c r="C2110" s="11">
        <v>44169</v>
      </c>
      <c r="D2110" s="4">
        <v>3</v>
      </c>
      <c r="E2110" s="4">
        <v>490</v>
      </c>
      <c r="F2110" s="41">
        <v>12.7155</v>
      </c>
      <c r="G2110" s="41">
        <v>38.146500000000003</v>
      </c>
      <c r="H2110" t="str">
        <f>VLOOKUP(Table8[[#This Row],[Supplier]],Table37[[Vendor_ID]:[Reputation Test]],12,0)</f>
        <v>A</v>
      </c>
      <c r="I2110">
        <f>VLOOKUP(Table8[[#This Row],[PurchaseOrderID]],Purchase_Order!$A$2:$E$1228,5,0)</f>
        <v>1592</v>
      </c>
      <c r="K2110">
        <f>COUNTIFS(Table37[ProductID],Table8[[#This Row],[ProductID]],Table37[Reputation Test],Table8[[#This Row],[REPUTASI]],Table37[Price],"&lt;"&amp;Table8[[#This Row],[UnitPrice]])</f>
        <v>1</v>
      </c>
      <c r="L2110" s="80" t="str">
        <f>IF(Table8[[#This Row],[test]]&gt;0,"Ada vendor yang menjual produk dengan harga lebih murah","")</f>
        <v>Ada vendor yang menjual produk dengan harga lebih murah</v>
      </c>
    </row>
    <row r="2111" spans="1:12" x14ac:dyDescent="0.25">
      <c r="A2111" s="5">
        <v>1216</v>
      </c>
      <c r="B2111" s="5">
        <v>2751</v>
      </c>
      <c r="C2111" s="10">
        <v>44169</v>
      </c>
      <c r="D2111" s="5">
        <v>3</v>
      </c>
      <c r="E2111" s="5">
        <v>491</v>
      </c>
      <c r="F2111" s="40">
        <v>19.939499999999999</v>
      </c>
      <c r="G2111" s="40">
        <v>59.8185</v>
      </c>
      <c r="H2111" t="str">
        <f>VLOOKUP(Table8[[#This Row],[Supplier]],Table37[[Vendor_ID]:[Reputation Test]],12,0)</f>
        <v>A</v>
      </c>
      <c r="I2111">
        <f>VLOOKUP(Table8[[#This Row],[PurchaseOrderID]],Purchase_Order!$A$2:$E$1228,5,0)</f>
        <v>1592</v>
      </c>
      <c r="K2111">
        <f>COUNTIFS(Table37[ProductID],Table8[[#This Row],[ProductID]],Table37[Reputation Test],Table8[[#This Row],[REPUTASI]],Table37[Price],"&lt;"&amp;Table8[[#This Row],[UnitPrice]])</f>
        <v>2</v>
      </c>
      <c r="L2111" s="80" t="str">
        <f>IF(Table8[[#This Row],[test]]&gt;0,"Ada vendor yang menjual produk dengan harga lebih murah","")</f>
        <v>Ada vendor yang menjual produk dengan harga lebih murah</v>
      </c>
    </row>
    <row r="2112" spans="1:12" x14ac:dyDescent="0.25">
      <c r="A2112" s="4">
        <v>1217</v>
      </c>
      <c r="B2112" s="4">
        <v>2752</v>
      </c>
      <c r="C2112" s="11">
        <v>44169</v>
      </c>
      <c r="D2112" s="4">
        <v>3</v>
      </c>
      <c r="E2112" s="4">
        <v>528</v>
      </c>
      <c r="F2112" s="41">
        <v>38.156999999999996</v>
      </c>
      <c r="G2112" s="41">
        <v>114.471</v>
      </c>
      <c r="H2112" t="str">
        <f>VLOOKUP(Table8[[#This Row],[Supplier]],Table37[[Vendor_ID]:[Reputation Test]],12,0)</f>
        <v>A</v>
      </c>
      <c r="I2112">
        <f>VLOOKUP(Table8[[#This Row],[PurchaseOrderID]],Purchase_Order!$A$2:$E$1228,5,0)</f>
        <v>1618</v>
      </c>
      <c r="K2112">
        <f>COUNTIFS(Table37[ProductID],Table8[[#This Row],[ProductID]],Table37[Reputation Test],Table8[[#This Row],[REPUTASI]],Table37[Price],"&lt;"&amp;Table8[[#This Row],[UnitPrice]])</f>
        <v>1</v>
      </c>
      <c r="L2112" s="80" t="str">
        <f>IF(Table8[[#This Row],[test]]&gt;0,"Ada vendor yang menjual produk dengan harga lebih murah","")</f>
        <v>Ada vendor yang menjual produk dengan harga lebih murah</v>
      </c>
    </row>
    <row r="2113" spans="1:12" x14ac:dyDescent="0.25">
      <c r="A2113" s="5">
        <v>1218</v>
      </c>
      <c r="B2113" s="5">
        <v>2753</v>
      </c>
      <c r="C2113" s="10">
        <v>44169</v>
      </c>
      <c r="D2113" s="5">
        <v>3</v>
      </c>
      <c r="E2113" s="5">
        <v>505</v>
      </c>
      <c r="F2113" s="40">
        <v>44.215499999999999</v>
      </c>
      <c r="G2113" s="40">
        <v>132.6465</v>
      </c>
      <c r="H2113" t="str">
        <f>VLOOKUP(Table8[[#This Row],[Supplier]],Table37[[Vendor_ID]:[Reputation Test]],12,0)</f>
        <v>B</v>
      </c>
      <c r="I2113">
        <f>VLOOKUP(Table8[[#This Row],[PurchaseOrderID]],Purchase_Order!$A$2:$E$1228,5,0)</f>
        <v>1612</v>
      </c>
      <c r="K2113">
        <f>COUNTIFS(Table37[ProductID],Table8[[#This Row],[ProductID]],Table37[Reputation Test],Table8[[#This Row],[REPUTASI]],Table37[Price],"&lt;"&amp;Table8[[#This Row],[UnitPrice]])</f>
        <v>1</v>
      </c>
      <c r="L2113" s="80" t="str">
        <f>IF(Table8[[#This Row],[test]]&gt;0,"Ada vendor yang menjual produk dengan harga lebih murah","")</f>
        <v>Ada vendor yang menjual produk dengan harga lebih murah</v>
      </c>
    </row>
    <row r="2114" spans="1:12" x14ac:dyDescent="0.25">
      <c r="A2114" s="4">
        <v>1219</v>
      </c>
      <c r="B2114" s="4">
        <v>2754</v>
      </c>
      <c r="C2114" s="11">
        <v>44169</v>
      </c>
      <c r="D2114" s="4">
        <v>550</v>
      </c>
      <c r="E2114" s="4">
        <v>938</v>
      </c>
      <c r="F2114" s="41">
        <v>31.4895</v>
      </c>
      <c r="G2114" s="41">
        <v>17319.224999999999</v>
      </c>
      <c r="H2114" t="str">
        <f>VLOOKUP(Table8[[#This Row],[Supplier]],Table37[[Vendor_ID]:[Reputation Test]],12,0)</f>
        <v>F</v>
      </c>
      <c r="I2114">
        <f>VLOOKUP(Table8[[#This Row],[PurchaseOrderID]],Purchase_Order!$A$2:$E$1228,5,0)</f>
        <v>1586</v>
      </c>
      <c r="K2114">
        <f>COUNTIFS(Table37[ProductID],Table8[[#This Row],[ProductID]],Table37[Reputation Test],Table8[[#This Row],[REPUTASI]],Table37[Price],"&lt;"&amp;Table8[[#This Row],[UnitPrice]])</f>
        <v>2</v>
      </c>
      <c r="L2114" s="80" t="str">
        <f>IF(Table8[[#This Row],[test]]&gt;0,"Ada vendor yang menjual produk dengan harga lebih murah","")</f>
        <v>Ada vendor yang menjual produk dengan harga lebih murah</v>
      </c>
    </row>
    <row r="2115" spans="1:12" x14ac:dyDescent="0.25">
      <c r="A2115" s="5">
        <v>1219</v>
      </c>
      <c r="B2115" s="5">
        <v>2755</v>
      </c>
      <c r="C2115" s="10">
        <v>44169</v>
      </c>
      <c r="D2115" s="5">
        <v>550</v>
      </c>
      <c r="E2115" s="5">
        <v>939</v>
      </c>
      <c r="F2115" s="40">
        <v>48.289499999999997</v>
      </c>
      <c r="G2115" s="40">
        <v>26559.224999999999</v>
      </c>
      <c r="H2115" t="str">
        <f>VLOOKUP(Table8[[#This Row],[Supplier]],Table37[[Vendor_ID]:[Reputation Test]],12,0)</f>
        <v>F</v>
      </c>
      <c r="I2115">
        <f>VLOOKUP(Table8[[#This Row],[PurchaseOrderID]],Purchase_Order!$A$2:$E$1228,5,0)</f>
        <v>1586</v>
      </c>
      <c r="K2115">
        <f>COUNTIFS(Table37[ProductID],Table8[[#This Row],[ProductID]],Table37[Reputation Test],Table8[[#This Row],[REPUTASI]],Table37[Price],"&lt;"&amp;Table8[[#This Row],[UnitPrice]])</f>
        <v>2</v>
      </c>
      <c r="L2115" s="80" t="str">
        <f>IF(Table8[[#This Row],[test]]&gt;0,"Ada vendor yang menjual produk dengan harga lebih murah","")</f>
        <v>Ada vendor yang menjual produk dengan harga lebih murah</v>
      </c>
    </row>
    <row r="2116" spans="1:12" x14ac:dyDescent="0.25">
      <c r="A2116" s="4">
        <v>1220</v>
      </c>
      <c r="B2116" s="4">
        <v>2756</v>
      </c>
      <c r="C2116" s="11">
        <v>44169</v>
      </c>
      <c r="D2116" s="4">
        <v>60</v>
      </c>
      <c r="E2116" s="4">
        <v>358</v>
      </c>
      <c r="F2116" s="41">
        <v>6.9824999999999999</v>
      </c>
      <c r="G2116" s="41">
        <v>418.95</v>
      </c>
      <c r="H2116" t="str">
        <f>VLOOKUP(Table8[[#This Row],[Supplier]],Table37[[Vendor_ID]:[Reputation Test]],12,0)</f>
        <v>B</v>
      </c>
      <c r="I2116">
        <f>VLOOKUP(Table8[[#This Row],[PurchaseOrderID]],Purchase_Order!$A$2:$E$1228,5,0)</f>
        <v>1500</v>
      </c>
      <c r="K2116">
        <f>COUNTIFS(Table37[ProductID],Table8[[#This Row],[ProductID]],Table37[Reputation Test],Table8[[#This Row],[REPUTASI]],Table37[Price],"&lt;"&amp;Table8[[#This Row],[UnitPrice]])</f>
        <v>1</v>
      </c>
      <c r="L2116" s="80" t="str">
        <f>IF(Table8[[#This Row],[test]]&gt;0,"Ada vendor yang menjual produk dengan harga lebih murah","")</f>
        <v>Ada vendor yang menjual produk dengan harga lebih murah</v>
      </c>
    </row>
    <row r="2117" spans="1:12" x14ac:dyDescent="0.25">
      <c r="A2117" s="5">
        <v>1221</v>
      </c>
      <c r="B2117" s="5">
        <v>2757</v>
      </c>
      <c r="C2117" s="10">
        <v>44170</v>
      </c>
      <c r="D2117" s="5">
        <v>3</v>
      </c>
      <c r="E2117" s="5">
        <v>377</v>
      </c>
      <c r="F2117" s="40">
        <v>43.270499999999998</v>
      </c>
      <c r="G2117" s="40">
        <v>129.8115</v>
      </c>
      <c r="H2117" t="str">
        <f>VLOOKUP(Table8[[#This Row],[Supplier]],Table37[[Vendor_ID]:[Reputation Test]],12,0)</f>
        <v>A</v>
      </c>
      <c r="I2117">
        <f>VLOOKUP(Table8[[#This Row],[PurchaseOrderID]],Purchase_Order!$A$2:$E$1228,5,0)</f>
        <v>1656</v>
      </c>
      <c r="K2117">
        <f>COUNTIFS(Table37[ProductID],Table8[[#This Row],[ProductID]],Table37[Reputation Test],Table8[[#This Row],[REPUTASI]],Table37[Price],"&lt;"&amp;Table8[[#This Row],[UnitPrice]])</f>
        <v>2</v>
      </c>
      <c r="L2117" s="80" t="str">
        <f>IF(Table8[[#This Row],[test]]&gt;0,"Ada vendor yang menjual produk dengan harga lebih murah","")</f>
        <v>Ada vendor yang menjual produk dengan harga lebih murah</v>
      </c>
    </row>
    <row r="2118" spans="1:12" x14ac:dyDescent="0.25">
      <c r="A2118" s="4">
        <v>1221</v>
      </c>
      <c r="B2118" s="4">
        <v>2758</v>
      </c>
      <c r="C2118" s="11">
        <v>44170</v>
      </c>
      <c r="D2118" s="4">
        <v>3</v>
      </c>
      <c r="E2118" s="4">
        <v>378</v>
      </c>
      <c r="F2118" s="41">
        <v>41.170499999999997</v>
      </c>
      <c r="G2118" s="41">
        <v>123.5115</v>
      </c>
      <c r="H2118" t="str">
        <f>VLOOKUP(Table8[[#This Row],[Supplier]],Table37[[Vendor_ID]:[Reputation Test]],12,0)</f>
        <v>A</v>
      </c>
      <c r="I2118">
        <f>VLOOKUP(Table8[[#This Row],[PurchaseOrderID]],Purchase_Order!$A$2:$E$1228,5,0)</f>
        <v>1656</v>
      </c>
      <c r="K2118">
        <f>COUNTIFS(Table37[ProductID],Table8[[#This Row],[ProductID]],Table37[Reputation Test],Table8[[#This Row],[REPUTASI]],Table37[Price],"&lt;"&amp;Table8[[#This Row],[UnitPrice]])</f>
        <v>2</v>
      </c>
      <c r="L2118" s="80" t="str">
        <f>IF(Table8[[#This Row],[test]]&gt;0,"Ada vendor yang menjual produk dengan harga lebih murah","")</f>
        <v>Ada vendor yang menjual produk dengan harga lebih murah</v>
      </c>
    </row>
    <row r="2119" spans="1:12" x14ac:dyDescent="0.25">
      <c r="A2119" s="5">
        <v>1221</v>
      </c>
      <c r="B2119" s="5">
        <v>2759</v>
      </c>
      <c r="C2119" s="10">
        <v>44170</v>
      </c>
      <c r="D2119" s="5">
        <v>3</v>
      </c>
      <c r="E2119" s="5">
        <v>379</v>
      </c>
      <c r="F2119" s="40">
        <v>45.444000000000003</v>
      </c>
      <c r="G2119" s="40">
        <v>136.33199999999999</v>
      </c>
      <c r="H2119" t="str">
        <f>VLOOKUP(Table8[[#This Row],[Supplier]],Table37[[Vendor_ID]:[Reputation Test]],12,0)</f>
        <v>A</v>
      </c>
      <c r="I2119">
        <f>VLOOKUP(Table8[[#This Row],[PurchaseOrderID]],Purchase_Order!$A$2:$E$1228,5,0)</f>
        <v>1656</v>
      </c>
      <c r="K2119">
        <f>COUNTIFS(Table37[ProductID],Table8[[#This Row],[ProductID]],Table37[Reputation Test],Table8[[#This Row],[REPUTASI]],Table37[Price],"&lt;"&amp;Table8[[#This Row],[UnitPrice]])</f>
        <v>2</v>
      </c>
      <c r="L2119" s="80" t="str">
        <f>IF(Table8[[#This Row],[test]]&gt;0,"Ada vendor yang menjual produk dengan harga lebih murah","")</f>
        <v>Ada vendor yang menjual produk dengan harga lebih murah</v>
      </c>
    </row>
    <row r="2120" spans="1:12" x14ac:dyDescent="0.25">
      <c r="A2120" s="4">
        <v>1221</v>
      </c>
      <c r="B2120" s="4">
        <v>2760</v>
      </c>
      <c r="C2120" s="11">
        <v>44170</v>
      </c>
      <c r="D2120" s="4">
        <v>3</v>
      </c>
      <c r="E2120" s="4">
        <v>380</v>
      </c>
      <c r="F2120" s="41">
        <v>41.170499999999997</v>
      </c>
      <c r="G2120" s="41">
        <v>123.5115</v>
      </c>
      <c r="H2120" t="str">
        <f>VLOOKUP(Table8[[#This Row],[Supplier]],Table37[[Vendor_ID]:[Reputation Test]],12,0)</f>
        <v>A</v>
      </c>
      <c r="I2120">
        <f>VLOOKUP(Table8[[#This Row],[PurchaseOrderID]],Purchase_Order!$A$2:$E$1228,5,0)</f>
        <v>1656</v>
      </c>
      <c r="K2120">
        <f>COUNTIFS(Table37[ProductID],Table8[[#This Row],[ProductID]],Table37[Reputation Test],Table8[[#This Row],[REPUTASI]],Table37[Price],"&lt;"&amp;Table8[[#This Row],[UnitPrice]])</f>
        <v>2</v>
      </c>
      <c r="L2120" s="80" t="str">
        <f>IF(Table8[[#This Row],[test]]&gt;0,"Ada vendor yang menjual produk dengan harga lebih murah","")</f>
        <v>Ada vendor yang menjual produk dengan harga lebih murah</v>
      </c>
    </row>
    <row r="2121" spans="1:12" x14ac:dyDescent="0.25">
      <c r="A2121" s="5">
        <v>1222</v>
      </c>
      <c r="B2121" s="5">
        <v>2761</v>
      </c>
      <c r="C2121" s="10">
        <v>44170</v>
      </c>
      <c r="D2121" s="5">
        <v>60</v>
      </c>
      <c r="E2121" s="5">
        <v>356</v>
      </c>
      <c r="F2121" s="40">
        <v>3.3809999999999998</v>
      </c>
      <c r="G2121" s="40">
        <v>202.86</v>
      </c>
      <c r="H2121" t="str">
        <f>VLOOKUP(Table8[[#This Row],[Supplier]],Table37[[Vendor_ID]:[Reputation Test]],12,0)</f>
        <v>F</v>
      </c>
      <c r="I2121">
        <f>VLOOKUP(Table8[[#This Row],[PurchaseOrderID]],Purchase_Order!$A$2:$E$1228,5,0)</f>
        <v>1572</v>
      </c>
      <c r="K2121">
        <f>COUNTIFS(Table37[ProductID],Table8[[#This Row],[ProductID]],Table37[Reputation Test],Table8[[#This Row],[REPUTASI]],Table37[Price],"&lt;"&amp;Table8[[#This Row],[UnitPrice]])</f>
        <v>1</v>
      </c>
      <c r="L2121" s="80" t="str">
        <f>IF(Table8[[#This Row],[test]]&gt;0,"Ada vendor yang menjual produk dengan harga lebih murah","")</f>
        <v>Ada vendor yang menjual produk dengan harga lebih murah</v>
      </c>
    </row>
    <row r="2122" spans="1:12" x14ac:dyDescent="0.25">
      <c r="A2122" s="4">
        <v>1222</v>
      </c>
      <c r="B2122" s="4">
        <v>2762</v>
      </c>
      <c r="C2122" s="11">
        <v>44170</v>
      </c>
      <c r="D2122" s="4">
        <v>60</v>
      </c>
      <c r="E2122" s="4">
        <v>357</v>
      </c>
      <c r="F2122" s="41">
        <v>4.3155000000000001</v>
      </c>
      <c r="G2122" s="41">
        <v>258.93</v>
      </c>
      <c r="H2122" t="str">
        <f>VLOOKUP(Table8[[#This Row],[Supplier]],Table37[[Vendor_ID]:[Reputation Test]],12,0)</f>
        <v>F</v>
      </c>
      <c r="I2122">
        <f>VLOOKUP(Table8[[#This Row],[PurchaseOrderID]],Purchase_Order!$A$2:$E$1228,5,0)</f>
        <v>1572</v>
      </c>
      <c r="K2122">
        <f>COUNTIFS(Table37[ProductID],Table8[[#This Row],[ProductID]],Table37[Reputation Test],Table8[[#This Row],[REPUTASI]],Table37[Price],"&lt;"&amp;Table8[[#This Row],[UnitPrice]])</f>
        <v>2</v>
      </c>
      <c r="L2122" s="80" t="str">
        <f>IF(Table8[[#This Row],[test]]&gt;0,"Ada vendor yang menjual produk dengan harga lebih murah","")</f>
        <v>Ada vendor yang menjual produk dengan harga lebih murah</v>
      </c>
    </row>
    <row r="2123" spans="1:12" x14ac:dyDescent="0.25">
      <c r="A2123" s="5">
        <v>1223</v>
      </c>
      <c r="B2123" s="5">
        <v>2763</v>
      </c>
      <c r="C2123" s="10">
        <v>44170</v>
      </c>
      <c r="D2123" s="5">
        <v>3</v>
      </c>
      <c r="E2123" s="5">
        <v>393</v>
      </c>
      <c r="F2123" s="40">
        <v>39.070500000000003</v>
      </c>
      <c r="G2123" s="40">
        <v>117.2115</v>
      </c>
      <c r="H2123" t="str">
        <f>VLOOKUP(Table8[[#This Row],[Supplier]],Table37[[Vendor_ID]:[Reputation Test]],12,0)</f>
        <v>B</v>
      </c>
      <c r="I2123">
        <f>VLOOKUP(Table8[[#This Row],[PurchaseOrderID]],Purchase_Order!$A$2:$E$1228,5,0)</f>
        <v>1562</v>
      </c>
      <c r="K2123">
        <f>COUNTIFS(Table37[ProductID],Table8[[#This Row],[ProductID]],Table37[Reputation Test],Table8[[#This Row],[REPUTASI]],Table37[Price],"&lt;"&amp;Table8[[#This Row],[UnitPrice]])</f>
        <v>1</v>
      </c>
      <c r="L2123" s="80" t="str">
        <f>IF(Table8[[#This Row],[test]]&gt;0,"Ada vendor yang menjual produk dengan harga lebih murah","")</f>
        <v>Ada vendor yang menjual produk dengan harga lebih murah</v>
      </c>
    </row>
    <row r="2124" spans="1:12" x14ac:dyDescent="0.25">
      <c r="A2124" s="4">
        <v>1223</v>
      </c>
      <c r="B2124" s="4">
        <v>2764</v>
      </c>
      <c r="C2124" s="11">
        <v>44170</v>
      </c>
      <c r="D2124" s="4">
        <v>3</v>
      </c>
      <c r="E2124" s="4">
        <v>394</v>
      </c>
      <c r="F2124" s="41">
        <v>43.344000000000001</v>
      </c>
      <c r="G2124" s="41">
        <v>130.03200000000001</v>
      </c>
      <c r="H2124" t="str">
        <f>VLOOKUP(Table8[[#This Row],[Supplier]],Table37[[Vendor_ID]:[Reputation Test]],12,0)</f>
        <v>B</v>
      </c>
      <c r="I2124">
        <f>VLOOKUP(Table8[[#This Row],[PurchaseOrderID]],Purchase_Order!$A$2:$E$1228,5,0)</f>
        <v>1562</v>
      </c>
      <c r="K2124">
        <f>COUNTIFS(Table37[ProductID],Table8[[#This Row],[ProductID]],Table37[Reputation Test],Table8[[#This Row],[REPUTASI]],Table37[Price],"&lt;"&amp;Table8[[#This Row],[UnitPrice]])</f>
        <v>1</v>
      </c>
      <c r="L2124" s="80" t="str">
        <f>IF(Table8[[#This Row],[test]]&gt;0,"Ada vendor yang menjual produk dengan harga lebih murah","")</f>
        <v>Ada vendor yang menjual produk dengan harga lebih murah</v>
      </c>
    </row>
    <row r="2125" spans="1:12" x14ac:dyDescent="0.25">
      <c r="A2125" s="5">
        <v>1223</v>
      </c>
      <c r="B2125" s="5">
        <v>2765</v>
      </c>
      <c r="C2125" s="10">
        <v>44170</v>
      </c>
      <c r="D2125" s="5">
        <v>3</v>
      </c>
      <c r="E2125" s="5">
        <v>395</v>
      </c>
      <c r="F2125" s="40">
        <v>39.070500000000003</v>
      </c>
      <c r="G2125" s="40">
        <v>117.2115</v>
      </c>
      <c r="H2125" t="str">
        <f>VLOOKUP(Table8[[#This Row],[Supplier]],Table37[[Vendor_ID]:[Reputation Test]],12,0)</f>
        <v>B</v>
      </c>
      <c r="I2125">
        <f>VLOOKUP(Table8[[#This Row],[PurchaseOrderID]],Purchase_Order!$A$2:$E$1228,5,0)</f>
        <v>1562</v>
      </c>
      <c r="K2125">
        <f>COUNTIFS(Table37[ProductID],Table8[[#This Row],[ProductID]],Table37[Reputation Test],Table8[[#This Row],[REPUTASI]],Table37[Price],"&lt;"&amp;Table8[[#This Row],[UnitPrice]])</f>
        <v>1</v>
      </c>
      <c r="L2125" s="80" t="str">
        <f>IF(Table8[[#This Row],[test]]&gt;0,"Ada vendor yang menjual produk dengan harga lebih murah","")</f>
        <v>Ada vendor yang menjual produk dengan harga lebih murah</v>
      </c>
    </row>
    <row r="2126" spans="1:12" x14ac:dyDescent="0.25">
      <c r="A2126" s="4">
        <v>1224</v>
      </c>
      <c r="B2126" s="4">
        <v>2766</v>
      </c>
      <c r="C2126" s="11">
        <v>44170</v>
      </c>
      <c r="D2126" s="4">
        <v>3</v>
      </c>
      <c r="E2126" s="4">
        <v>490</v>
      </c>
      <c r="F2126" s="41">
        <v>12.358499999999999</v>
      </c>
      <c r="G2126" s="41">
        <v>37.075499999999998</v>
      </c>
      <c r="H2126" t="str">
        <f>VLOOKUP(Table8[[#This Row],[Supplier]],Table37[[Vendor_ID]:[Reputation Test]],12,0)</f>
        <v>B</v>
      </c>
      <c r="I2126">
        <f>VLOOKUP(Table8[[#This Row],[PurchaseOrderID]],Purchase_Order!$A$2:$E$1228,5,0)</f>
        <v>1662</v>
      </c>
      <c r="K2126">
        <f>COUNTIFS(Table37[ProductID],Table8[[#This Row],[ProductID]],Table37[Reputation Test],Table8[[#This Row],[REPUTASI]],Table37[Price],"&lt;"&amp;Table8[[#This Row],[UnitPrice]])</f>
        <v>1</v>
      </c>
      <c r="L2126" s="80" t="str">
        <f>IF(Table8[[#This Row],[test]]&gt;0,"Ada vendor yang menjual produk dengan harga lebih murah","")</f>
        <v>Ada vendor yang menjual produk dengan harga lebih murah</v>
      </c>
    </row>
    <row r="2127" spans="1:12" x14ac:dyDescent="0.25">
      <c r="A2127" s="5">
        <v>1225</v>
      </c>
      <c r="B2127" s="5">
        <v>2767</v>
      </c>
      <c r="C2127" s="10">
        <v>44171</v>
      </c>
      <c r="D2127" s="5">
        <v>550</v>
      </c>
      <c r="E2127" s="5">
        <v>513</v>
      </c>
      <c r="F2127" s="40">
        <v>39.1965</v>
      </c>
      <c r="G2127" s="40">
        <v>21558.075000000001</v>
      </c>
      <c r="H2127" t="str">
        <f>VLOOKUP(Table8[[#This Row],[Supplier]],Table37[[Vendor_ID]:[Reputation Test]],12,0)</f>
        <v>F</v>
      </c>
      <c r="I2127">
        <f>VLOOKUP(Table8[[#This Row],[PurchaseOrderID]],Purchase_Order!$A$2:$E$1228,5,0)</f>
        <v>1682</v>
      </c>
      <c r="K2127">
        <f>COUNTIFS(Table37[ProductID],Table8[[#This Row],[ProductID]],Table37[Reputation Test],Table8[[#This Row],[REPUTASI]],Table37[Price],"&lt;"&amp;Table8[[#This Row],[UnitPrice]])</f>
        <v>1</v>
      </c>
      <c r="L2127" s="80" t="str">
        <f>IF(Table8[[#This Row],[test]]&gt;0,"Ada vendor yang menjual produk dengan harga lebih murah","")</f>
        <v>Ada vendor yang menjual produk dengan harga lebih murah</v>
      </c>
    </row>
    <row r="2128" spans="1:12" x14ac:dyDescent="0.25">
      <c r="A2128" s="4">
        <v>1226</v>
      </c>
      <c r="B2128" s="4">
        <v>2768</v>
      </c>
      <c r="C2128" s="11">
        <v>44171</v>
      </c>
      <c r="D2128" s="4">
        <v>3</v>
      </c>
      <c r="E2128" s="4">
        <v>403</v>
      </c>
      <c r="F2128" s="41">
        <v>45.444000000000003</v>
      </c>
      <c r="G2128" s="41">
        <v>136.33199999999999</v>
      </c>
      <c r="H2128" t="str">
        <f>VLOOKUP(Table8[[#This Row],[Supplier]],Table37[[Vendor_ID]:[Reputation Test]],12,0)</f>
        <v>A</v>
      </c>
      <c r="I2128">
        <f>VLOOKUP(Table8[[#This Row],[PurchaseOrderID]],Purchase_Order!$A$2:$E$1228,5,0)</f>
        <v>1686</v>
      </c>
      <c r="K2128">
        <f>COUNTIFS(Table37[ProductID],Table8[[#This Row],[ProductID]],Table37[Reputation Test],Table8[[#This Row],[REPUTASI]],Table37[Price],"&lt;"&amp;Table8[[#This Row],[UnitPrice]])</f>
        <v>1</v>
      </c>
      <c r="L2128" s="80" t="str">
        <f>IF(Table8[[#This Row],[test]]&gt;0,"Ada vendor yang menjual produk dengan harga lebih murah","")</f>
        <v>Ada vendor yang menjual produk dengan harga lebih murah</v>
      </c>
    </row>
    <row r="2129" spans="1:12" x14ac:dyDescent="0.25">
      <c r="A2129" s="5">
        <v>1226</v>
      </c>
      <c r="B2129" s="5">
        <v>2769</v>
      </c>
      <c r="C2129" s="10">
        <v>44171</v>
      </c>
      <c r="D2129" s="5">
        <v>3</v>
      </c>
      <c r="E2129" s="5">
        <v>404</v>
      </c>
      <c r="F2129" s="40">
        <v>41.170499999999997</v>
      </c>
      <c r="G2129" s="40">
        <v>123.5115</v>
      </c>
      <c r="H2129" t="str">
        <f>VLOOKUP(Table8[[#This Row],[Supplier]],Table37[[Vendor_ID]:[Reputation Test]],12,0)</f>
        <v>A</v>
      </c>
      <c r="I2129">
        <f>VLOOKUP(Table8[[#This Row],[PurchaseOrderID]],Purchase_Order!$A$2:$E$1228,5,0)</f>
        <v>1686</v>
      </c>
      <c r="K2129">
        <f>COUNTIFS(Table37[ProductID],Table8[[#This Row],[ProductID]],Table37[Reputation Test],Table8[[#This Row],[REPUTASI]],Table37[Price],"&lt;"&amp;Table8[[#This Row],[UnitPrice]])</f>
        <v>1</v>
      </c>
      <c r="L2129" s="80" t="str">
        <f>IF(Table8[[#This Row],[test]]&gt;0,"Ada vendor yang menjual produk dengan harga lebih murah","")</f>
        <v>Ada vendor yang menjual produk dengan harga lebih murah</v>
      </c>
    </row>
    <row r="2130" spans="1:12" x14ac:dyDescent="0.25">
      <c r="A2130" s="4">
        <v>1226</v>
      </c>
      <c r="B2130" s="4">
        <v>2770</v>
      </c>
      <c r="C2130" s="11">
        <v>44171</v>
      </c>
      <c r="D2130" s="4">
        <v>3</v>
      </c>
      <c r="E2130" s="4">
        <v>405</v>
      </c>
      <c r="F2130" s="41">
        <v>39.070500000000003</v>
      </c>
      <c r="G2130" s="41">
        <v>117.2115</v>
      </c>
      <c r="H2130" t="str">
        <f>VLOOKUP(Table8[[#This Row],[Supplier]],Table37[[Vendor_ID]:[Reputation Test]],12,0)</f>
        <v>A</v>
      </c>
      <c r="I2130">
        <f>VLOOKUP(Table8[[#This Row],[PurchaseOrderID]],Purchase_Order!$A$2:$E$1228,5,0)</f>
        <v>1686</v>
      </c>
      <c r="K2130">
        <f>COUNTIFS(Table37[ProductID],Table8[[#This Row],[ProductID]],Table37[Reputation Test],Table8[[#This Row],[REPUTASI]],Table37[Price],"&lt;"&amp;Table8[[#This Row],[UnitPrice]])</f>
        <v>1</v>
      </c>
      <c r="L2130" s="80" t="str">
        <f>IF(Table8[[#This Row],[test]]&gt;0,"Ada vendor yang menjual produk dengan harga lebih murah","")</f>
        <v>Ada vendor yang menjual produk dengan harga lebih murah</v>
      </c>
    </row>
    <row r="2131" spans="1:12" x14ac:dyDescent="0.25">
      <c r="A2131" s="5">
        <v>1226</v>
      </c>
      <c r="B2131" s="5">
        <v>2771</v>
      </c>
      <c r="C2131" s="10">
        <v>44171</v>
      </c>
      <c r="D2131" s="5">
        <v>3</v>
      </c>
      <c r="E2131" s="5">
        <v>406</v>
      </c>
      <c r="F2131" s="40">
        <v>43.344000000000001</v>
      </c>
      <c r="G2131" s="40">
        <v>130.03200000000001</v>
      </c>
      <c r="H2131" t="str">
        <f>VLOOKUP(Table8[[#This Row],[Supplier]],Table37[[Vendor_ID]:[Reputation Test]],12,0)</f>
        <v>A</v>
      </c>
      <c r="I2131">
        <f>VLOOKUP(Table8[[#This Row],[PurchaseOrderID]],Purchase_Order!$A$2:$E$1228,5,0)</f>
        <v>1686</v>
      </c>
      <c r="K2131">
        <f>COUNTIFS(Table37[ProductID],Table8[[#This Row],[ProductID]],Table37[Reputation Test],Table8[[#This Row],[REPUTASI]],Table37[Price],"&lt;"&amp;Table8[[#This Row],[UnitPrice]])</f>
        <v>1</v>
      </c>
      <c r="L2131" s="80" t="str">
        <f>IF(Table8[[#This Row],[test]]&gt;0,"Ada vendor yang menjual produk dengan harga lebih murah","")</f>
        <v>Ada vendor yang menjual produk dengan harga lebih murah</v>
      </c>
    </row>
    <row r="2132" spans="1:12" x14ac:dyDescent="0.25">
      <c r="A2132" s="4">
        <v>1227</v>
      </c>
      <c r="B2132" s="4">
        <v>2772</v>
      </c>
      <c r="C2132" s="11">
        <v>44171</v>
      </c>
      <c r="D2132" s="4">
        <v>550</v>
      </c>
      <c r="E2132" s="4">
        <v>931</v>
      </c>
      <c r="F2132" s="41">
        <v>34.8705</v>
      </c>
      <c r="G2132" s="41">
        <v>19178.775000000001</v>
      </c>
      <c r="H2132" t="str">
        <f>VLOOKUP(Table8[[#This Row],[Supplier]],Table37[[Vendor_ID]:[Reputation Test]],12,0)</f>
        <v>F</v>
      </c>
      <c r="I2132">
        <f>VLOOKUP(Table8[[#This Row],[PurchaseOrderID]],Purchase_Order!$A$2:$E$1228,5,0)</f>
        <v>1684</v>
      </c>
      <c r="K2132">
        <f>COUNTIFS(Table37[ProductID],Table8[[#This Row],[ProductID]],Table37[Reputation Test],Table8[[#This Row],[REPUTASI]],Table37[Price],"&lt;"&amp;Table8[[#This Row],[UnitPrice]])</f>
        <v>2</v>
      </c>
      <c r="L2132" s="80" t="str">
        <f>IF(Table8[[#This Row],[test]]&gt;0,"Ada vendor yang menjual produk dengan harga lebih murah","")</f>
        <v>Ada vendor yang menjual produk dengan harga lebih murah</v>
      </c>
    </row>
    <row r="2133" spans="1:12" x14ac:dyDescent="0.25">
      <c r="A2133" s="5">
        <v>1227</v>
      </c>
      <c r="B2133" s="5">
        <v>2773</v>
      </c>
      <c r="C2133" s="10">
        <v>44171</v>
      </c>
      <c r="D2133" s="5">
        <v>550</v>
      </c>
      <c r="E2133" s="5">
        <v>932</v>
      </c>
      <c r="F2133" s="40">
        <v>39.763500000000001</v>
      </c>
      <c r="G2133" s="40">
        <v>21869.924999999999</v>
      </c>
      <c r="H2133" t="str">
        <f>VLOOKUP(Table8[[#This Row],[Supplier]],Table37[[Vendor_ID]:[Reputation Test]],12,0)</f>
        <v>F</v>
      </c>
      <c r="I2133">
        <f>VLOOKUP(Table8[[#This Row],[PurchaseOrderID]],Purchase_Order!$A$2:$E$1228,5,0)</f>
        <v>1684</v>
      </c>
      <c r="K2133">
        <f>COUNTIFS(Table37[ProductID],Table8[[#This Row],[ProductID]],Table37[Reputation Test],Table8[[#This Row],[REPUTASI]],Table37[Price],"&lt;"&amp;Table8[[#This Row],[UnitPrice]])</f>
        <v>2</v>
      </c>
      <c r="L2133" s="80" t="str">
        <f>IF(Table8[[#This Row],[test]]&gt;0,"Ada vendor yang menjual produk dengan harga lebih murah","")</f>
        <v>Ada vendor yang menjual produk dengan harga lebih murah</v>
      </c>
    </row>
    <row r="2134" spans="1:12" x14ac:dyDescent="0.25">
      <c r="A2134" s="4">
        <v>1227</v>
      </c>
      <c r="B2134" s="4">
        <v>2774</v>
      </c>
      <c r="C2134" s="11">
        <v>44171</v>
      </c>
      <c r="D2134" s="4">
        <v>550</v>
      </c>
      <c r="E2134" s="4">
        <v>933</v>
      </c>
      <c r="F2134" s="41">
        <v>43.984499999999997</v>
      </c>
      <c r="G2134" s="41">
        <v>24191.474999999999</v>
      </c>
      <c r="H2134" t="str">
        <f>VLOOKUP(Table8[[#This Row],[Supplier]],Table37[[Vendor_ID]:[Reputation Test]],12,0)</f>
        <v>F</v>
      </c>
      <c r="I2134">
        <f>VLOOKUP(Table8[[#This Row],[PurchaseOrderID]],Purchase_Order!$A$2:$E$1228,5,0)</f>
        <v>1684</v>
      </c>
      <c r="K2134">
        <f>COUNTIFS(Table37[ProductID],Table8[[#This Row],[ProductID]],Table37[Reputation Test],Table8[[#This Row],[REPUTASI]],Table37[Price],"&lt;"&amp;Table8[[#This Row],[UnitPrice]])</f>
        <v>2</v>
      </c>
      <c r="L2134" s="80" t="str">
        <f>IF(Table8[[#This Row],[test]]&gt;0,"Ada vendor yang menjual produk dengan harga lebih murah","")</f>
        <v>Ada vendor yang menjual produk dengan harga lebih murah</v>
      </c>
    </row>
    <row r="2135" spans="1:12" x14ac:dyDescent="0.25">
      <c r="A2135" s="5">
        <v>1227</v>
      </c>
      <c r="B2135" s="5">
        <v>2775</v>
      </c>
      <c r="C2135" s="10">
        <v>44171</v>
      </c>
      <c r="D2135" s="5">
        <v>550</v>
      </c>
      <c r="E2135" s="5">
        <v>934</v>
      </c>
      <c r="F2135" s="40">
        <v>38.146500000000003</v>
      </c>
      <c r="G2135" s="40">
        <v>20980.575000000001</v>
      </c>
      <c r="H2135" t="str">
        <f>VLOOKUP(Table8[[#This Row],[Supplier]],Table37[[Vendor_ID]:[Reputation Test]],12,0)</f>
        <v>F</v>
      </c>
      <c r="I2135">
        <f>VLOOKUP(Table8[[#This Row],[PurchaseOrderID]],Purchase_Order!$A$2:$E$1228,5,0)</f>
        <v>1684</v>
      </c>
      <c r="K2135">
        <f>COUNTIFS(Table37[ProductID],Table8[[#This Row],[ProductID]],Table37[Reputation Test],Table8[[#This Row],[REPUTASI]],Table37[Price],"&lt;"&amp;Table8[[#This Row],[UnitPrice]])</f>
        <v>2</v>
      </c>
      <c r="L2135" s="80" t="str">
        <f>IF(Table8[[#This Row],[test]]&gt;0,"Ada vendor yang menjual produk dengan harga lebih murah","")</f>
        <v>Ada vendor yang menjual produk dengan harga lebih murah</v>
      </c>
    </row>
    <row r="2136" spans="1:12" x14ac:dyDescent="0.25">
      <c r="A2136" s="4">
        <v>1228</v>
      </c>
      <c r="B2136" s="4">
        <v>2776</v>
      </c>
      <c r="C2136" s="11">
        <v>44171</v>
      </c>
      <c r="D2136" s="4">
        <v>3</v>
      </c>
      <c r="E2136" s="4">
        <v>437</v>
      </c>
      <c r="F2136" s="41">
        <v>37.180500000000002</v>
      </c>
      <c r="G2136" s="41">
        <v>111.5415</v>
      </c>
      <c r="H2136" t="str">
        <f>VLOOKUP(Table8[[#This Row],[Supplier]],Table37[[Vendor_ID]:[Reputation Test]],12,0)</f>
        <v>B</v>
      </c>
      <c r="I2136">
        <f>VLOOKUP(Table8[[#This Row],[PurchaseOrderID]],Purchase_Order!$A$2:$E$1228,5,0)</f>
        <v>1534</v>
      </c>
      <c r="K2136">
        <f>COUNTIFS(Table37[ProductID],Table8[[#This Row],[ProductID]],Table37[Reputation Test],Table8[[#This Row],[REPUTASI]],Table37[Price],"&lt;"&amp;Table8[[#This Row],[UnitPrice]])</f>
        <v>3</v>
      </c>
      <c r="L2136" s="80" t="str">
        <f>IF(Table8[[#This Row],[test]]&gt;0,"Ada vendor yang menjual produk dengan harga lebih murah","")</f>
        <v>Ada vendor yang menjual produk dengan harga lebih murah</v>
      </c>
    </row>
    <row r="2137" spans="1:12" x14ac:dyDescent="0.25">
      <c r="A2137" s="5">
        <v>1229</v>
      </c>
      <c r="B2137" s="5">
        <v>2777</v>
      </c>
      <c r="C2137" s="10">
        <v>44171</v>
      </c>
      <c r="D2137" s="5">
        <v>3</v>
      </c>
      <c r="E2137" s="5">
        <v>347</v>
      </c>
      <c r="F2137" s="40">
        <v>43.375500000000002</v>
      </c>
      <c r="G2137" s="40">
        <v>130.12649999999999</v>
      </c>
      <c r="H2137" t="str">
        <f>VLOOKUP(Table8[[#This Row],[Supplier]],Table37[[Vendor_ID]:[Reputation Test]],12,0)</f>
        <v>A</v>
      </c>
      <c r="I2137">
        <f>VLOOKUP(Table8[[#This Row],[PurchaseOrderID]],Purchase_Order!$A$2:$E$1228,5,0)</f>
        <v>1614</v>
      </c>
      <c r="K2137">
        <f>COUNTIFS(Table37[ProductID],Table8[[#This Row],[ProductID]],Table37[Reputation Test],Table8[[#This Row],[REPUTASI]],Table37[Price],"&lt;"&amp;Table8[[#This Row],[UnitPrice]])</f>
        <v>3</v>
      </c>
      <c r="L2137" s="80" t="str">
        <f>IF(Table8[[#This Row],[test]]&gt;0,"Ada vendor yang menjual produk dengan harga lebih murah","")</f>
        <v>Ada vendor yang menjual produk dengan harga lebih murah</v>
      </c>
    </row>
    <row r="2138" spans="1:12" x14ac:dyDescent="0.25">
      <c r="A2138" s="4">
        <v>1229</v>
      </c>
      <c r="B2138" s="4">
        <v>2778</v>
      </c>
      <c r="C2138" s="11">
        <v>44171</v>
      </c>
      <c r="D2138" s="4">
        <v>3</v>
      </c>
      <c r="E2138" s="4">
        <v>348</v>
      </c>
      <c r="F2138" s="41">
        <v>41.275500000000001</v>
      </c>
      <c r="G2138" s="41">
        <v>123.8265</v>
      </c>
      <c r="H2138" t="str">
        <f>VLOOKUP(Table8[[#This Row],[Supplier]],Table37[[Vendor_ID]:[Reputation Test]],12,0)</f>
        <v>A</v>
      </c>
      <c r="I2138">
        <f>VLOOKUP(Table8[[#This Row],[PurchaseOrderID]],Purchase_Order!$A$2:$E$1228,5,0)</f>
        <v>1614</v>
      </c>
      <c r="K2138">
        <f>COUNTIFS(Table37[ProductID],Table8[[#This Row],[ProductID]],Table37[Reputation Test],Table8[[#This Row],[REPUTASI]],Table37[Price],"&lt;"&amp;Table8[[#This Row],[UnitPrice]])</f>
        <v>3</v>
      </c>
      <c r="L2138" s="80" t="str">
        <f>IF(Table8[[#This Row],[test]]&gt;0,"Ada vendor yang menjual produk dengan harga lebih murah","")</f>
        <v>Ada vendor yang menjual produk dengan harga lebih murah</v>
      </c>
    </row>
    <row r="2139" spans="1:12" x14ac:dyDescent="0.25">
      <c r="A2139" s="5">
        <v>1229</v>
      </c>
      <c r="B2139" s="5">
        <v>2779</v>
      </c>
      <c r="C2139" s="10">
        <v>44171</v>
      </c>
      <c r="D2139" s="5">
        <v>3</v>
      </c>
      <c r="E2139" s="5">
        <v>349</v>
      </c>
      <c r="F2139" s="40">
        <v>45.548999999999999</v>
      </c>
      <c r="G2139" s="40">
        <v>136.64699999999999</v>
      </c>
      <c r="H2139" t="str">
        <f>VLOOKUP(Table8[[#This Row],[Supplier]],Table37[[Vendor_ID]:[Reputation Test]],12,0)</f>
        <v>A</v>
      </c>
      <c r="I2139">
        <f>VLOOKUP(Table8[[#This Row],[PurchaseOrderID]],Purchase_Order!$A$2:$E$1228,5,0)</f>
        <v>1614</v>
      </c>
      <c r="K2139">
        <f>COUNTIFS(Table37[ProductID],Table8[[#This Row],[ProductID]],Table37[Reputation Test],Table8[[#This Row],[REPUTASI]],Table37[Price],"&lt;"&amp;Table8[[#This Row],[UnitPrice]])</f>
        <v>3</v>
      </c>
      <c r="L2139" s="80" t="str">
        <f>IF(Table8[[#This Row],[test]]&gt;0,"Ada vendor yang menjual produk dengan harga lebih murah","")</f>
        <v>Ada vendor yang menjual produk dengan harga lebih murah</v>
      </c>
    </row>
    <row r="2140" spans="1:12" x14ac:dyDescent="0.25">
      <c r="A2140" s="4">
        <v>1230</v>
      </c>
      <c r="B2140" s="4">
        <v>2780</v>
      </c>
      <c r="C2140" s="11">
        <v>44171</v>
      </c>
      <c r="D2140" s="4">
        <v>550</v>
      </c>
      <c r="E2140" s="4">
        <v>931</v>
      </c>
      <c r="F2140" s="41">
        <v>34.345500000000001</v>
      </c>
      <c r="G2140" s="41">
        <v>18890.025000000001</v>
      </c>
      <c r="H2140" t="str">
        <f>VLOOKUP(Table8[[#This Row],[Supplier]],Table37[[Vendor_ID]:[Reputation Test]],12,0)</f>
        <v>F</v>
      </c>
      <c r="I2140">
        <f>VLOOKUP(Table8[[#This Row],[PurchaseOrderID]],Purchase_Order!$A$2:$E$1228,5,0)</f>
        <v>1588</v>
      </c>
      <c r="K2140">
        <f>COUNTIFS(Table37[ProductID],Table8[[#This Row],[ProductID]],Table37[Reputation Test],Table8[[#This Row],[REPUTASI]],Table37[Price],"&lt;"&amp;Table8[[#This Row],[UnitPrice]])</f>
        <v>2</v>
      </c>
      <c r="L2140" s="80" t="str">
        <f>IF(Table8[[#This Row],[test]]&gt;0,"Ada vendor yang menjual produk dengan harga lebih murah","")</f>
        <v>Ada vendor yang menjual produk dengan harga lebih murah</v>
      </c>
    </row>
    <row r="2141" spans="1:12" x14ac:dyDescent="0.25">
      <c r="A2141" s="5">
        <v>1230</v>
      </c>
      <c r="B2141" s="5">
        <v>2781</v>
      </c>
      <c r="C2141" s="10">
        <v>44171</v>
      </c>
      <c r="D2141" s="5">
        <v>550</v>
      </c>
      <c r="E2141" s="5">
        <v>932</v>
      </c>
      <c r="F2141" s="40">
        <v>39.238500000000002</v>
      </c>
      <c r="G2141" s="40">
        <v>21581.174999999999</v>
      </c>
      <c r="H2141" t="str">
        <f>VLOOKUP(Table8[[#This Row],[Supplier]],Table37[[Vendor_ID]:[Reputation Test]],12,0)</f>
        <v>F</v>
      </c>
      <c r="I2141">
        <f>VLOOKUP(Table8[[#This Row],[PurchaseOrderID]],Purchase_Order!$A$2:$E$1228,5,0)</f>
        <v>1588</v>
      </c>
      <c r="K2141">
        <f>COUNTIFS(Table37[ProductID],Table8[[#This Row],[ProductID]],Table37[Reputation Test],Table8[[#This Row],[REPUTASI]],Table37[Price],"&lt;"&amp;Table8[[#This Row],[UnitPrice]])</f>
        <v>2</v>
      </c>
      <c r="L2141" s="80" t="str">
        <f>IF(Table8[[#This Row],[test]]&gt;0,"Ada vendor yang menjual produk dengan harga lebih murah","")</f>
        <v>Ada vendor yang menjual produk dengan harga lebih murah</v>
      </c>
    </row>
    <row r="2142" spans="1:12" x14ac:dyDescent="0.25">
      <c r="A2142" s="4">
        <v>1231</v>
      </c>
      <c r="B2142" s="4">
        <v>2782</v>
      </c>
      <c r="C2142" s="11">
        <v>44171</v>
      </c>
      <c r="D2142" s="4">
        <v>3</v>
      </c>
      <c r="E2142" s="4">
        <v>349</v>
      </c>
      <c r="F2142" s="41">
        <v>45.444000000000003</v>
      </c>
      <c r="G2142" s="41">
        <v>136.33199999999999</v>
      </c>
      <c r="H2142" t="str">
        <f>VLOOKUP(Table8[[#This Row],[Supplier]],Table37[[Vendor_ID]:[Reputation Test]],12,0)</f>
        <v>A</v>
      </c>
      <c r="I2142">
        <f>VLOOKUP(Table8[[#This Row],[PurchaseOrderID]],Purchase_Order!$A$2:$E$1228,5,0)</f>
        <v>1622</v>
      </c>
      <c r="K2142">
        <f>COUNTIFS(Table37[ProductID],Table8[[#This Row],[ProductID]],Table37[Reputation Test],Table8[[#This Row],[REPUTASI]],Table37[Price],"&lt;"&amp;Table8[[#This Row],[UnitPrice]])</f>
        <v>3</v>
      </c>
      <c r="L2142" s="80" t="str">
        <f>IF(Table8[[#This Row],[test]]&gt;0,"Ada vendor yang menjual produk dengan harga lebih murah","")</f>
        <v>Ada vendor yang menjual produk dengan harga lebih murah</v>
      </c>
    </row>
    <row r="2143" spans="1:12" x14ac:dyDescent="0.25">
      <c r="A2143" s="5">
        <v>1232</v>
      </c>
      <c r="B2143" s="5">
        <v>2783</v>
      </c>
      <c r="C2143" s="10">
        <v>44171</v>
      </c>
      <c r="D2143" s="5">
        <v>550</v>
      </c>
      <c r="E2143" s="5">
        <v>928</v>
      </c>
      <c r="F2143" s="40">
        <v>32.770499999999998</v>
      </c>
      <c r="G2143" s="40">
        <v>18023.775000000001</v>
      </c>
      <c r="H2143" t="str">
        <f>VLOOKUP(Table8[[#This Row],[Supplier]],Table37[[Vendor_ID]:[Reputation Test]],12,0)</f>
        <v>F</v>
      </c>
      <c r="I2143">
        <f>VLOOKUP(Table8[[#This Row],[PurchaseOrderID]],Purchase_Order!$A$2:$E$1228,5,0)</f>
        <v>1632</v>
      </c>
      <c r="K2143">
        <f>COUNTIFS(Table37[ProductID],Table8[[#This Row],[ProductID]],Table37[Reputation Test],Table8[[#This Row],[REPUTASI]],Table37[Price],"&lt;"&amp;Table8[[#This Row],[UnitPrice]])</f>
        <v>2</v>
      </c>
      <c r="L2143" s="80" t="str">
        <f>IF(Table8[[#This Row],[test]]&gt;0,"Ada vendor yang menjual produk dengan harga lebih murah","")</f>
        <v>Ada vendor yang menjual produk dengan harga lebih murah</v>
      </c>
    </row>
    <row r="2144" spans="1:12" x14ac:dyDescent="0.25">
      <c r="A2144" s="4">
        <v>1232</v>
      </c>
      <c r="B2144" s="4">
        <v>2784</v>
      </c>
      <c r="C2144" s="11">
        <v>44171</v>
      </c>
      <c r="D2144" s="4">
        <v>550</v>
      </c>
      <c r="E2144" s="4">
        <v>929</v>
      </c>
      <c r="F2144" s="41">
        <v>37.085999999999999</v>
      </c>
      <c r="G2144" s="41">
        <v>20397.3</v>
      </c>
      <c r="H2144" t="str">
        <f>VLOOKUP(Table8[[#This Row],[Supplier]],Table37[[Vendor_ID]:[Reputation Test]],12,0)</f>
        <v>F</v>
      </c>
      <c r="I2144">
        <f>VLOOKUP(Table8[[#This Row],[PurchaseOrderID]],Purchase_Order!$A$2:$E$1228,5,0)</f>
        <v>1632</v>
      </c>
      <c r="K2144">
        <f>COUNTIFS(Table37[ProductID],Table8[[#This Row],[ProductID]],Table37[Reputation Test],Table8[[#This Row],[REPUTASI]],Table37[Price],"&lt;"&amp;Table8[[#This Row],[UnitPrice]])</f>
        <v>2</v>
      </c>
      <c r="L2144" s="80" t="str">
        <f>IF(Table8[[#This Row],[test]]&gt;0,"Ada vendor yang menjual produk dengan harga lebih murah","")</f>
        <v>Ada vendor yang menjual produk dengan harga lebih murah</v>
      </c>
    </row>
    <row r="2145" spans="1:12" x14ac:dyDescent="0.25">
      <c r="A2145" s="5">
        <v>1233</v>
      </c>
      <c r="B2145" s="5">
        <v>2785</v>
      </c>
      <c r="C2145" s="10">
        <v>44171</v>
      </c>
      <c r="D2145" s="5">
        <v>550</v>
      </c>
      <c r="E2145" s="5">
        <v>332</v>
      </c>
      <c r="F2145" s="40">
        <v>10.815</v>
      </c>
      <c r="G2145" s="40">
        <v>5948.25</v>
      </c>
      <c r="H2145" t="str">
        <f>VLOOKUP(Table8[[#This Row],[Supplier]],Table37[[Vendor_ID]:[Reputation Test]],12,0)</f>
        <v>F</v>
      </c>
      <c r="I2145">
        <f>VLOOKUP(Table8[[#This Row],[PurchaseOrderID]],Purchase_Order!$A$2:$E$1228,5,0)</f>
        <v>1608</v>
      </c>
      <c r="K2145">
        <f>COUNTIFS(Table37[ProductID],Table8[[#This Row],[ProductID]],Table37[Reputation Test],Table8[[#This Row],[REPUTASI]],Table37[Price],"&lt;"&amp;Table8[[#This Row],[UnitPrice]])</f>
        <v>1</v>
      </c>
      <c r="L2145" s="80" t="str">
        <f>IF(Table8[[#This Row],[test]]&gt;0,"Ada vendor yang menjual produk dengan harga lebih murah","")</f>
        <v>Ada vendor yang menjual produk dengan harga lebih murah</v>
      </c>
    </row>
    <row r="2146" spans="1:12" x14ac:dyDescent="0.25">
      <c r="A2146" s="4">
        <v>1234</v>
      </c>
      <c r="B2146" s="4">
        <v>2786</v>
      </c>
      <c r="C2146" s="11">
        <v>44171</v>
      </c>
      <c r="D2146" s="4">
        <v>550</v>
      </c>
      <c r="E2146" s="4">
        <v>948</v>
      </c>
      <c r="F2146" s="41">
        <v>82.834500000000006</v>
      </c>
      <c r="G2146" s="41">
        <v>45558.974999999999</v>
      </c>
      <c r="H2146" t="str">
        <f>VLOOKUP(Table8[[#This Row],[Supplier]],Table37[[Vendor_ID]:[Reputation Test]],12,0)</f>
        <v>F</v>
      </c>
      <c r="I2146">
        <f>VLOOKUP(Table8[[#This Row],[PurchaseOrderID]],Purchase_Order!$A$2:$E$1228,5,0)</f>
        <v>1576</v>
      </c>
      <c r="K2146">
        <f>COUNTIFS(Table37[ProductID],Table8[[#This Row],[ProductID]],Table37[Reputation Test],Table8[[#This Row],[REPUTASI]],Table37[Price],"&lt;"&amp;Table8[[#This Row],[UnitPrice]])</f>
        <v>1</v>
      </c>
      <c r="L2146" s="80" t="str">
        <f>IF(Table8[[#This Row],[test]]&gt;0,"Ada vendor yang menjual produk dengan harga lebih murah","")</f>
        <v>Ada vendor yang menjual produk dengan harga lebih murah</v>
      </c>
    </row>
    <row r="2147" spans="1:12" x14ac:dyDescent="0.25">
      <c r="A2147" s="5">
        <v>1234</v>
      </c>
      <c r="B2147" s="5">
        <v>2787</v>
      </c>
      <c r="C2147" s="10">
        <v>44171</v>
      </c>
      <c r="D2147" s="5">
        <v>550</v>
      </c>
      <c r="E2147" s="5">
        <v>907</v>
      </c>
      <c r="F2147" s="40">
        <v>82.834500000000006</v>
      </c>
      <c r="G2147" s="40">
        <v>45558.974999999999</v>
      </c>
      <c r="H2147" t="str">
        <f>VLOOKUP(Table8[[#This Row],[Supplier]],Table37[[Vendor_ID]:[Reputation Test]],12,0)</f>
        <v>F</v>
      </c>
      <c r="I2147">
        <f>VLOOKUP(Table8[[#This Row],[PurchaseOrderID]],Purchase_Order!$A$2:$E$1228,5,0)</f>
        <v>1576</v>
      </c>
      <c r="K2147">
        <f>COUNTIFS(Table37[ProductID],Table8[[#This Row],[ProductID]],Table37[Reputation Test],Table8[[#This Row],[REPUTASI]],Table37[Price],"&lt;"&amp;Table8[[#This Row],[UnitPrice]])</f>
        <v>1</v>
      </c>
      <c r="L2147" s="80" t="str">
        <f>IF(Table8[[#This Row],[test]]&gt;0,"Ada vendor yang menjual produk dengan harga lebih murah","")</f>
        <v>Ada vendor yang menjual produk dengan harga lebih murah</v>
      </c>
    </row>
    <row r="2148" spans="1:12" x14ac:dyDescent="0.25">
      <c r="A2148" s="4">
        <v>1235</v>
      </c>
      <c r="B2148" s="4">
        <v>2788</v>
      </c>
      <c r="C2148" s="11">
        <v>44171</v>
      </c>
      <c r="D2148" s="4">
        <v>1250</v>
      </c>
      <c r="E2148" s="4">
        <v>325</v>
      </c>
      <c r="F2148" s="41">
        <v>0.21</v>
      </c>
      <c r="G2148" s="41">
        <v>262.5</v>
      </c>
      <c r="H2148" t="str">
        <f>VLOOKUP(Table8[[#This Row],[Supplier]],Table37[[Vendor_ID]:[Reputation Test]],12,0)</f>
        <v>F</v>
      </c>
      <c r="I2148">
        <f>VLOOKUP(Table8[[#This Row],[PurchaseOrderID]],Purchase_Order!$A$2:$E$1228,5,0)</f>
        <v>1590</v>
      </c>
      <c r="K2148">
        <f>COUNTIFS(Table37[ProductID],Table8[[#This Row],[ProductID]],Table37[Reputation Test],Table8[[#This Row],[REPUTASI]],Table37[Price],"&lt;"&amp;Table8[[#This Row],[UnitPrice]])</f>
        <v>1</v>
      </c>
      <c r="L2148" s="80" t="str">
        <f>IF(Table8[[#This Row],[test]]&gt;0,"Ada vendor yang menjual produk dengan harga lebih murah","")</f>
        <v>Ada vendor yang menjual produk dengan harga lebih murah</v>
      </c>
    </row>
    <row r="2149" spans="1:12" x14ac:dyDescent="0.25">
      <c r="A2149" s="5">
        <v>1235</v>
      </c>
      <c r="B2149" s="5">
        <v>2789</v>
      </c>
      <c r="C2149" s="10">
        <v>44171</v>
      </c>
      <c r="D2149" s="5">
        <v>1250</v>
      </c>
      <c r="E2149" s="5">
        <v>326</v>
      </c>
      <c r="F2149" s="40">
        <v>0.21</v>
      </c>
      <c r="G2149" s="40">
        <v>262.5</v>
      </c>
      <c r="H2149" t="str">
        <f>VLOOKUP(Table8[[#This Row],[Supplier]],Table37[[Vendor_ID]:[Reputation Test]],12,0)</f>
        <v>F</v>
      </c>
      <c r="I2149">
        <f>VLOOKUP(Table8[[#This Row],[PurchaseOrderID]],Purchase_Order!$A$2:$E$1228,5,0)</f>
        <v>1590</v>
      </c>
      <c r="K2149">
        <f>COUNTIFS(Table37[ProductID],Table8[[#This Row],[ProductID]],Table37[Reputation Test],Table8[[#This Row],[REPUTASI]],Table37[Price],"&lt;"&amp;Table8[[#This Row],[UnitPrice]])</f>
        <v>1</v>
      </c>
      <c r="L2149" s="80" t="str">
        <f>IF(Table8[[#This Row],[test]]&gt;0,"Ada vendor yang menjual produk dengan harga lebih murah","")</f>
        <v>Ada vendor yang menjual produk dengan harga lebih murah</v>
      </c>
    </row>
    <row r="2150" spans="1:12" x14ac:dyDescent="0.25">
      <c r="A2150" s="4">
        <v>1236</v>
      </c>
      <c r="B2150" s="4">
        <v>2790</v>
      </c>
      <c r="C2150" s="11">
        <v>44171</v>
      </c>
      <c r="D2150" s="4">
        <v>3</v>
      </c>
      <c r="E2150" s="4">
        <v>320</v>
      </c>
      <c r="F2150" s="41">
        <v>49.643999999999998</v>
      </c>
      <c r="G2150" s="41">
        <v>148.93199999999999</v>
      </c>
      <c r="H2150" t="str">
        <f>VLOOKUP(Table8[[#This Row],[Supplier]],Table37[[Vendor_ID]:[Reputation Test]],12,0)</f>
        <v>B</v>
      </c>
      <c r="I2150">
        <f>VLOOKUP(Table8[[#This Row],[PurchaseOrderID]],Purchase_Order!$A$2:$E$1228,5,0)</f>
        <v>1514</v>
      </c>
      <c r="K2150">
        <f>COUNTIFS(Table37[ProductID],Table8[[#This Row],[ProductID]],Table37[Reputation Test],Table8[[#This Row],[REPUTASI]],Table37[Price],"&lt;"&amp;Table8[[#This Row],[UnitPrice]])</f>
        <v>2</v>
      </c>
      <c r="L2150" s="80" t="str">
        <f>IF(Table8[[#This Row],[test]]&gt;0,"Ada vendor yang menjual produk dengan harga lebih murah","")</f>
        <v>Ada vendor yang menjual produk dengan harga lebih murah</v>
      </c>
    </row>
    <row r="2151" spans="1:12" x14ac:dyDescent="0.25">
      <c r="A2151" s="5">
        <v>1236</v>
      </c>
      <c r="B2151" s="5">
        <v>2791</v>
      </c>
      <c r="C2151" s="10">
        <v>44171</v>
      </c>
      <c r="D2151" s="5">
        <v>3</v>
      </c>
      <c r="E2151" s="5">
        <v>321</v>
      </c>
      <c r="F2151" s="40">
        <v>44.320500000000003</v>
      </c>
      <c r="G2151" s="40">
        <v>132.9615</v>
      </c>
      <c r="H2151" t="str">
        <f>VLOOKUP(Table8[[#This Row],[Supplier]],Table37[[Vendor_ID]:[Reputation Test]],12,0)</f>
        <v>B</v>
      </c>
      <c r="I2151">
        <f>VLOOKUP(Table8[[#This Row],[PurchaseOrderID]],Purchase_Order!$A$2:$E$1228,5,0)</f>
        <v>1514</v>
      </c>
      <c r="K2151">
        <f>COUNTIFS(Table37[ProductID],Table8[[#This Row],[ProductID]],Table37[Reputation Test],Table8[[#This Row],[REPUTASI]],Table37[Price],"&lt;"&amp;Table8[[#This Row],[UnitPrice]])</f>
        <v>2</v>
      </c>
      <c r="L2151" s="80" t="str">
        <f>IF(Table8[[#This Row],[test]]&gt;0,"Ada vendor yang menjual produk dengan harga lebih murah","")</f>
        <v>Ada vendor yang menjual produk dengan harga lebih murah</v>
      </c>
    </row>
    <row r="2152" spans="1:12" x14ac:dyDescent="0.25">
      <c r="A2152" s="4">
        <v>1236</v>
      </c>
      <c r="B2152" s="4">
        <v>2792</v>
      </c>
      <c r="C2152" s="11">
        <v>44171</v>
      </c>
      <c r="D2152" s="4">
        <v>60</v>
      </c>
      <c r="E2152" s="4">
        <v>322</v>
      </c>
      <c r="F2152" s="41">
        <v>28.6965</v>
      </c>
      <c r="G2152" s="41">
        <v>1721.79</v>
      </c>
      <c r="H2152" t="str">
        <f>VLOOKUP(Table8[[#This Row],[Supplier]],Table37[[Vendor_ID]:[Reputation Test]],12,0)</f>
        <v>B</v>
      </c>
      <c r="I2152">
        <f>VLOOKUP(Table8[[#This Row],[PurchaseOrderID]],Purchase_Order!$A$2:$E$1228,5,0)</f>
        <v>1514</v>
      </c>
      <c r="K2152">
        <f>COUNTIFS(Table37[ProductID],Table8[[#This Row],[ProductID]],Table37[Reputation Test],Table8[[#This Row],[REPUTASI]],Table37[Price],"&lt;"&amp;Table8[[#This Row],[UnitPrice]])</f>
        <v>2</v>
      </c>
      <c r="L2152" s="80" t="str">
        <f>IF(Table8[[#This Row],[test]]&gt;0,"Ada vendor yang menjual produk dengan harga lebih murah","")</f>
        <v>Ada vendor yang menjual produk dengan harga lebih murah</v>
      </c>
    </row>
    <row r="2153" spans="1:12" x14ac:dyDescent="0.25">
      <c r="A2153" s="5">
        <v>1237</v>
      </c>
      <c r="B2153" s="5">
        <v>2793</v>
      </c>
      <c r="C2153" s="10">
        <v>44171</v>
      </c>
      <c r="D2153" s="5">
        <v>550</v>
      </c>
      <c r="E2153" s="5">
        <v>930</v>
      </c>
      <c r="F2153" s="40">
        <v>42.514499999999998</v>
      </c>
      <c r="G2153" s="40">
        <v>23382.974999999999</v>
      </c>
      <c r="H2153" t="str">
        <f>VLOOKUP(Table8[[#This Row],[Supplier]],Table37[[Vendor_ID]:[Reputation Test]],12,0)</f>
        <v>B</v>
      </c>
      <c r="I2153">
        <f>VLOOKUP(Table8[[#This Row],[PurchaseOrderID]],Purchase_Order!$A$2:$E$1228,5,0)</f>
        <v>1498</v>
      </c>
      <c r="K2153">
        <f>COUNTIFS(Table37[ProductID],Table8[[#This Row],[ProductID]],Table37[Reputation Test],Table8[[#This Row],[REPUTASI]],Table37[Price],"&lt;"&amp;Table8[[#This Row],[UnitPrice]])</f>
        <v>1</v>
      </c>
      <c r="L2153" s="80" t="str">
        <f>IF(Table8[[#This Row],[test]]&gt;0,"Ada vendor yang menjual produk dengan harga lebih murah","")</f>
        <v>Ada vendor yang menjual produk dengan harga lebih murah</v>
      </c>
    </row>
    <row r="2154" spans="1:12" x14ac:dyDescent="0.25">
      <c r="A2154" s="4">
        <v>1237</v>
      </c>
      <c r="B2154" s="4">
        <v>2794</v>
      </c>
      <c r="C2154" s="11">
        <v>44171</v>
      </c>
      <c r="D2154" s="4">
        <v>550</v>
      </c>
      <c r="E2154" s="4">
        <v>921</v>
      </c>
      <c r="F2154" s="41">
        <v>5.5860000000000003</v>
      </c>
      <c r="G2154" s="41">
        <v>3072.3</v>
      </c>
      <c r="H2154" t="str">
        <f>VLOOKUP(Table8[[#This Row],[Supplier]],Table37[[Vendor_ID]:[Reputation Test]],12,0)</f>
        <v>B</v>
      </c>
      <c r="I2154">
        <f>VLOOKUP(Table8[[#This Row],[PurchaseOrderID]],Purchase_Order!$A$2:$E$1228,5,0)</f>
        <v>1498</v>
      </c>
      <c r="K2154">
        <f>COUNTIFS(Table37[ProductID],Table8[[#This Row],[ProductID]],Table37[Reputation Test],Table8[[#This Row],[REPUTASI]],Table37[Price],"&lt;"&amp;Table8[[#This Row],[UnitPrice]])</f>
        <v>1</v>
      </c>
      <c r="L2154" s="80" t="str">
        <f>IF(Table8[[#This Row],[test]]&gt;0,"Ada vendor yang menjual produk dengan harga lebih murah","")</f>
        <v>Ada vendor yang menjual produk dengan harga lebih murah</v>
      </c>
    </row>
    <row r="2155" spans="1:12" x14ac:dyDescent="0.25">
      <c r="A2155" s="5">
        <v>1238</v>
      </c>
      <c r="B2155" s="5">
        <v>2795</v>
      </c>
      <c r="C2155" s="10">
        <v>44171</v>
      </c>
      <c r="D2155" s="5">
        <v>60</v>
      </c>
      <c r="E2155" s="5">
        <v>952</v>
      </c>
      <c r="F2155" s="40">
        <v>15.7395</v>
      </c>
      <c r="G2155" s="40">
        <v>944.37</v>
      </c>
      <c r="H2155" t="str">
        <f>VLOOKUP(Table8[[#This Row],[Supplier]],Table37[[Vendor_ID]:[Reputation Test]],12,0)</f>
        <v>B</v>
      </c>
      <c r="I2155">
        <f>VLOOKUP(Table8[[#This Row],[PurchaseOrderID]],Purchase_Order!$A$2:$E$1228,5,0)</f>
        <v>1674</v>
      </c>
      <c r="K2155">
        <f>COUNTIFS(Table37[ProductID],Table8[[#This Row],[ProductID]],Table37[Reputation Test],Table8[[#This Row],[REPUTASI]],Table37[Price],"&lt;"&amp;Table8[[#This Row],[UnitPrice]])</f>
        <v>1</v>
      </c>
      <c r="L2155" s="80" t="str">
        <f>IF(Table8[[#This Row],[test]]&gt;0,"Ada vendor yang menjual produk dengan harga lebih murah","")</f>
        <v>Ada vendor yang menjual produk dengan harga lebih murah</v>
      </c>
    </row>
    <row r="2156" spans="1:12" x14ac:dyDescent="0.25">
      <c r="A2156" s="4">
        <v>1239</v>
      </c>
      <c r="B2156" s="4">
        <v>2796</v>
      </c>
      <c r="C2156" s="11">
        <v>44171</v>
      </c>
      <c r="D2156" s="4">
        <v>550</v>
      </c>
      <c r="E2156" s="4">
        <v>923</v>
      </c>
      <c r="F2156" s="41">
        <v>6.1844999999999999</v>
      </c>
      <c r="G2156" s="41">
        <v>3401.4749999999999</v>
      </c>
      <c r="H2156" t="str">
        <f>VLOOKUP(Table8[[#This Row],[Supplier]],Table37[[Vendor_ID]:[Reputation Test]],12,0)</f>
        <v>F</v>
      </c>
      <c r="I2156">
        <f>VLOOKUP(Table8[[#This Row],[PurchaseOrderID]],Purchase_Order!$A$2:$E$1228,5,0)</f>
        <v>1652</v>
      </c>
      <c r="K2156">
        <f>COUNTIFS(Table37[ProductID],Table8[[#This Row],[ProductID]],Table37[Reputation Test],Table8[[#This Row],[REPUTASI]],Table37[Price],"&lt;"&amp;Table8[[#This Row],[UnitPrice]])</f>
        <v>1</v>
      </c>
      <c r="L2156" s="80" t="str">
        <f>IF(Table8[[#This Row],[test]]&gt;0,"Ada vendor yang menjual produk dengan harga lebih murah","")</f>
        <v>Ada vendor yang menjual produk dengan harga lebih murah</v>
      </c>
    </row>
    <row r="2157" spans="1:12" x14ac:dyDescent="0.25">
      <c r="A2157" s="5">
        <v>1240</v>
      </c>
      <c r="B2157" s="5">
        <v>2797</v>
      </c>
      <c r="C2157" s="10">
        <v>44171</v>
      </c>
      <c r="D2157" s="5">
        <v>550</v>
      </c>
      <c r="E2157" s="5">
        <v>317</v>
      </c>
      <c r="F2157" s="40">
        <v>29.578499999999998</v>
      </c>
      <c r="G2157" s="40">
        <v>16268.174999999999</v>
      </c>
      <c r="H2157" t="str">
        <f>VLOOKUP(Table8[[#This Row],[Supplier]],Table37[[Vendor_ID]:[Reputation Test]],12,0)</f>
        <v>F</v>
      </c>
      <c r="I2157">
        <f>VLOOKUP(Table8[[#This Row],[PurchaseOrderID]],Purchase_Order!$A$2:$E$1228,5,0)</f>
        <v>1578</v>
      </c>
      <c r="K2157">
        <f>COUNTIFS(Table37[ProductID],Table8[[#This Row],[ProductID]],Table37[Reputation Test],Table8[[#This Row],[REPUTASI]],Table37[Price],"&lt;"&amp;Table8[[#This Row],[UnitPrice]])</f>
        <v>2</v>
      </c>
      <c r="L2157" s="80" t="str">
        <f>IF(Table8[[#This Row],[test]]&gt;0,"Ada vendor yang menjual produk dengan harga lebih murah","")</f>
        <v>Ada vendor yang menjual produk dengan harga lebih murah</v>
      </c>
    </row>
    <row r="2158" spans="1:12" x14ac:dyDescent="0.25">
      <c r="A2158" s="4">
        <v>1240</v>
      </c>
      <c r="B2158" s="4">
        <v>2798</v>
      </c>
      <c r="C2158" s="11">
        <v>44171</v>
      </c>
      <c r="D2158" s="4">
        <v>550</v>
      </c>
      <c r="E2158" s="4">
        <v>318</v>
      </c>
      <c r="F2158" s="41">
        <v>36.098999999999997</v>
      </c>
      <c r="G2158" s="41">
        <v>19854.45</v>
      </c>
      <c r="H2158" t="str">
        <f>VLOOKUP(Table8[[#This Row],[Supplier]],Table37[[Vendor_ID]:[Reputation Test]],12,0)</f>
        <v>F</v>
      </c>
      <c r="I2158">
        <f>VLOOKUP(Table8[[#This Row],[PurchaseOrderID]],Purchase_Order!$A$2:$E$1228,5,0)</f>
        <v>1578</v>
      </c>
      <c r="K2158">
        <f>COUNTIFS(Table37[ProductID],Table8[[#This Row],[ProductID]],Table37[Reputation Test],Table8[[#This Row],[REPUTASI]],Table37[Price],"&lt;"&amp;Table8[[#This Row],[UnitPrice]])</f>
        <v>2</v>
      </c>
      <c r="L2158" s="80" t="str">
        <f>IF(Table8[[#This Row],[test]]&gt;0,"Ada vendor yang menjual produk dengan harga lebih murah","")</f>
        <v>Ada vendor yang menjual produk dengan harga lebih murah</v>
      </c>
    </row>
    <row r="2159" spans="1:12" x14ac:dyDescent="0.25">
      <c r="A2159" s="5">
        <v>1240</v>
      </c>
      <c r="B2159" s="5">
        <v>2799</v>
      </c>
      <c r="C2159" s="10">
        <v>44171</v>
      </c>
      <c r="D2159" s="5">
        <v>550</v>
      </c>
      <c r="E2159" s="5">
        <v>319</v>
      </c>
      <c r="F2159" s="40">
        <v>48.583500000000001</v>
      </c>
      <c r="G2159" s="40">
        <v>26720.924999999999</v>
      </c>
      <c r="H2159" t="str">
        <f>VLOOKUP(Table8[[#This Row],[Supplier]],Table37[[Vendor_ID]:[Reputation Test]],12,0)</f>
        <v>F</v>
      </c>
      <c r="I2159">
        <f>VLOOKUP(Table8[[#This Row],[PurchaseOrderID]],Purchase_Order!$A$2:$E$1228,5,0)</f>
        <v>1578</v>
      </c>
      <c r="K2159">
        <f>COUNTIFS(Table37[ProductID],Table8[[#This Row],[ProductID]],Table37[Reputation Test],Table8[[#This Row],[REPUTASI]],Table37[Price],"&lt;"&amp;Table8[[#This Row],[UnitPrice]])</f>
        <v>3</v>
      </c>
      <c r="L2159" s="80" t="str">
        <f>IF(Table8[[#This Row],[test]]&gt;0,"Ada vendor yang menjual produk dengan harga lebih murah","")</f>
        <v>Ada vendor yang menjual produk dengan harga lebih murah</v>
      </c>
    </row>
    <row r="2160" spans="1:12" x14ac:dyDescent="0.25">
      <c r="A2160" s="4">
        <v>1241</v>
      </c>
      <c r="B2160" s="4">
        <v>2800</v>
      </c>
      <c r="C2160" s="11">
        <v>44174</v>
      </c>
      <c r="D2160" s="4">
        <v>550</v>
      </c>
      <c r="E2160" s="4">
        <v>928</v>
      </c>
      <c r="F2160" s="41">
        <v>32.2455</v>
      </c>
      <c r="G2160" s="41">
        <v>17735.025000000001</v>
      </c>
      <c r="H2160" t="str">
        <f>VLOOKUP(Table8[[#This Row],[Supplier]],Table37[[Vendor_ID]:[Reputation Test]],12,0)</f>
        <v>F</v>
      </c>
      <c r="I2160">
        <f>VLOOKUP(Table8[[#This Row],[PurchaseOrderID]],Purchase_Order!$A$2:$E$1228,5,0)</f>
        <v>1538</v>
      </c>
      <c r="K2160">
        <f>COUNTIFS(Table37[ProductID],Table8[[#This Row],[ProductID]],Table37[Reputation Test],Table8[[#This Row],[REPUTASI]],Table37[Price],"&lt;"&amp;Table8[[#This Row],[UnitPrice]])</f>
        <v>2</v>
      </c>
      <c r="L2160" s="80" t="str">
        <f>IF(Table8[[#This Row],[test]]&gt;0,"Ada vendor yang menjual produk dengan harga lebih murah","")</f>
        <v>Ada vendor yang menjual produk dengan harga lebih murah</v>
      </c>
    </row>
    <row r="2161" spans="1:12" x14ac:dyDescent="0.25">
      <c r="A2161" s="5">
        <v>1241</v>
      </c>
      <c r="B2161" s="5">
        <v>2801</v>
      </c>
      <c r="C2161" s="10">
        <v>44174</v>
      </c>
      <c r="D2161" s="5">
        <v>550</v>
      </c>
      <c r="E2161" s="5">
        <v>929</v>
      </c>
      <c r="F2161" s="40">
        <v>36.561</v>
      </c>
      <c r="G2161" s="40">
        <v>20108.55</v>
      </c>
      <c r="H2161" t="str">
        <f>VLOOKUP(Table8[[#This Row],[Supplier]],Table37[[Vendor_ID]:[Reputation Test]],12,0)</f>
        <v>F</v>
      </c>
      <c r="I2161">
        <f>VLOOKUP(Table8[[#This Row],[PurchaseOrderID]],Purchase_Order!$A$2:$E$1228,5,0)</f>
        <v>1538</v>
      </c>
      <c r="K2161">
        <f>COUNTIFS(Table37[ProductID],Table8[[#This Row],[ProductID]],Table37[Reputation Test],Table8[[#This Row],[REPUTASI]],Table37[Price],"&lt;"&amp;Table8[[#This Row],[UnitPrice]])</f>
        <v>2</v>
      </c>
      <c r="L2161" s="80" t="str">
        <f>IF(Table8[[#This Row],[test]]&gt;0,"Ada vendor yang menjual produk dengan harga lebih murah","")</f>
        <v>Ada vendor yang menjual produk dengan harga lebih murah</v>
      </c>
    </row>
    <row r="2162" spans="1:12" x14ac:dyDescent="0.25">
      <c r="A2162" s="4">
        <v>1242</v>
      </c>
      <c r="B2162" s="4">
        <v>2802</v>
      </c>
      <c r="C2162" s="11">
        <v>44174</v>
      </c>
      <c r="D2162" s="4">
        <v>550</v>
      </c>
      <c r="E2162" s="4">
        <v>319</v>
      </c>
      <c r="F2162" s="41">
        <v>46.420499999999997</v>
      </c>
      <c r="G2162" s="41">
        <v>25531.275000000001</v>
      </c>
      <c r="H2162" t="str">
        <f>VLOOKUP(Table8[[#This Row],[Supplier]],Table37[[Vendor_ID]:[Reputation Test]],12,0)</f>
        <v>F</v>
      </c>
      <c r="I2162">
        <f>VLOOKUP(Table8[[#This Row],[PurchaseOrderID]],Purchase_Order!$A$2:$E$1228,5,0)</f>
        <v>1556</v>
      </c>
      <c r="K2162">
        <f>COUNTIFS(Table37[ProductID],Table8[[#This Row],[ProductID]],Table37[Reputation Test],Table8[[#This Row],[REPUTASI]],Table37[Price],"&lt;"&amp;Table8[[#This Row],[UnitPrice]])</f>
        <v>3</v>
      </c>
      <c r="L2162" s="80" t="str">
        <f>IF(Table8[[#This Row],[test]]&gt;0,"Ada vendor yang menjual produk dengan harga lebih murah","")</f>
        <v>Ada vendor yang menjual produk dengan harga lebih murah</v>
      </c>
    </row>
    <row r="2163" spans="1:12" x14ac:dyDescent="0.25">
      <c r="A2163" s="5">
        <v>1243</v>
      </c>
      <c r="B2163" s="5">
        <v>2803</v>
      </c>
      <c r="C2163" s="10">
        <v>44174</v>
      </c>
      <c r="D2163" s="5">
        <v>3</v>
      </c>
      <c r="E2163" s="5">
        <v>361</v>
      </c>
      <c r="F2163" s="40">
        <v>49.6965</v>
      </c>
      <c r="G2163" s="40">
        <v>149.08949999999999</v>
      </c>
      <c r="H2163" t="str">
        <f>VLOOKUP(Table8[[#This Row],[Supplier]],Table37[[Vendor_ID]:[Reputation Test]],12,0)</f>
        <v>B</v>
      </c>
      <c r="I2163">
        <f>VLOOKUP(Table8[[#This Row],[PurchaseOrderID]],Purchase_Order!$A$2:$E$1228,5,0)</f>
        <v>1554</v>
      </c>
      <c r="K2163">
        <f>COUNTIFS(Table37[ProductID],Table8[[#This Row],[ProductID]],Table37[Reputation Test],Table8[[#This Row],[REPUTASI]],Table37[Price],"&lt;"&amp;Table8[[#This Row],[UnitPrice]])</f>
        <v>2</v>
      </c>
      <c r="L2163" s="80" t="str">
        <f>IF(Table8[[#This Row],[test]]&gt;0,"Ada vendor yang menjual produk dengan harga lebih murah","")</f>
        <v>Ada vendor yang menjual produk dengan harga lebih murah</v>
      </c>
    </row>
    <row r="2164" spans="1:12" x14ac:dyDescent="0.25">
      <c r="A2164" s="4">
        <v>1243</v>
      </c>
      <c r="B2164" s="4">
        <v>2804</v>
      </c>
      <c r="C2164" s="11">
        <v>44174</v>
      </c>
      <c r="D2164" s="4">
        <v>3</v>
      </c>
      <c r="E2164" s="4">
        <v>362</v>
      </c>
      <c r="F2164" s="41">
        <v>45.423000000000002</v>
      </c>
      <c r="G2164" s="41">
        <v>136.26900000000001</v>
      </c>
      <c r="H2164" t="str">
        <f>VLOOKUP(Table8[[#This Row],[Supplier]],Table37[[Vendor_ID]:[Reputation Test]],12,0)</f>
        <v>B</v>
      </c>
      <c r="I2164">
        <f>VLOOKUP(Table8[[#This Row],[PurchaseOrderID]],Purchase_Order!$A$2:$E$1228,5,0)</f>
        <v>1554</v>
      </c>
      <c r="K2164">
        <f>COUNTIFS(Table37[ProductID],Table8[[#This Row],[ProductID]],Table37[Reputation Test],Table8[[#This Row],[REPUTASI]],Table37[Price],"&lt;"&amp;Table8[[#This Row],[UnitPrice]])</f>
        <v>2</v>
      </c>
      <c r="L2164" s="80" t="str">
        <f>IF(Table8[[#This Row],[test]]&gt;0,"Ada vendor yang menjual produk dengan harga lebih murah","")</f>
        <v>Ada vendor yang menjual produk dengan harga lebih murah</v>
      </c>
    </row>
    <row r="2165" spans="1:12" x14ac:dyDescent="0.25">
      <c r="A2165" s="5">
        <v>1243</v>
      </c>
      <c r="B2165" s="5">
        <v>2805</v>
      </c>
      <c r="C2165" s="10">
        <v>44174</v>
      </c>
      <c r="D2165" s="5">
        <v>3</v>
      </c>
      <c r="E2165" s="5">
        <v>363</v>
      </c>
      <c r="F2165" s="40">
        <v>43.323</v>
      </c>
      <c r="G2165" s="40">
        <v>129.96899999999999</v>
      </c>
      <c r="H2165" t="str">
        <f>VLOOKUP(Table8[[#This Row],[Supplier]],Table37[[Vendor_ID]:[Reputation Test]],12,0)</f>
        <v>B</v>
      </c>
      <c r="I2165">
        <f>VLOOKUP(Table8[[#This Row],[PurchaseOrderID]],Purchase_Order!$A$2:$E$1228,5,0)</f>
        <v>1554</v>
      </c>
      <c r="K2165">
        <f>COUNTIFS(Table37[ProductID],Table8[[#This Row],[ProductID]],Table37[Reputation Test],Table8[[#This Row],[REPUTASI]],Table37[Price],"&lt;"&amp;Table8[[#This Row],[UnitPrice]])</f>
        <v>2</v>
      </c>
      <c r="L2165" s="80" t="str">
        <f>IF(Table8[[#This Row],[test]]&gt;0,"Ada vendor yang menjual produk dengan harga lebih murah","")</f>
        <v>Ada vendor yang menjual produk dengan harga lebih murah</v>
      </c>
    </row>
    <row r="2166" spans="1:12" x14ac:dyDescent="0.25">
      <c r="A2166" s="4">
        <v>1244</v>
      </c>
      <c r="B2166" s="4">
        <v>2806</v>
      </c>
      <c r="C2166" s="11">
        <v>44174</v>
      </c>
      <c r="D2166" s="4">
        <v>3</v>
      </c>
      <c r="E2166" s="4">
        <v>312</v>
      </c>
      <c r="F2166" s="41">
        <v>41.915999999999997</v>
      </c>
      <c r="G2166" s="41">
        <v>125.748</v>
      </c>
      <c r="H2166" t="str">
        <f>VLOOKUP(Table8[[#This Row],[Supplier]],Table37[[Vendor_ID]:[Reputation Test]],12,0)</f>
        <v>B</v>
      </c>
      <c r="I2166">
        <f>VLOOKUP(Table8[[#This Row],[PurchaseOrderID]],Purchase_Order!$A$2:$E$1228,5,0)</f>
        <v>1688</v>
      </c>
      <c r="K2166">
        <f>COUNTIFS(Table37[ProductID],Table8[[#This Row],[ProductID]],Table37[Reputation Test],Table8[[#This Row],[REPUTASI]],Table37[Price],"&lt;"&amp;Table8[[#This Row],[UnitPrice]])</f>
        <v>1</v>
      </c>
      <c r="L2166" s="80" t="str">
        <f>IF(Table8[[#This Row],[test]]&gt;0,"Ada vendor yang menjual produk dengan harga lebih murah","")</f>
        <v>Ada vendor yang menjual produk dengan harga lebih murah</v>
      </c>
    </row>
    <row r="2167" spans="1:12" x14ac:dyDescent="0.25">
      <c r="A2167" s="5">
        <v>1245</v>
      </c>
      <c r="B2167" s="5">
        <v>2807</v>
      </c>
      <c r="C2167" s="10">
        <v>44174</v>
      </c>
      <c r="D2167" s="5">
        <v>3</v>
      </c>
      <c r="E2167" s="5">
        <v>311</v>
      </c>
      <c r="F2167" s="40">
        <v>50.263500000000001</v>
      </c>
      <c r="G2167" s="40">
        <v>150.79050000000001</v>
      </c>
      <c r="H2167" t="str">
        <f>VLOOKUP(Table8[[#This Row],[Supplier]],Table37[[Vendor_ID]:[Reputation Test]],12,0)</f>
        <v>A</v>
      </c>
      <c r="I2167">
        <f>VLOOKUP(Table8[[#This Row],[PurchaseOrderID]],Purchase_Order!$A$2:$E$1228,5,0)</f>
        <v>1580</v>
      </c>
      <c r="K2167">
        <f>COUNTIFS(Table37[ProductID],Table8[[#This Row],[ProductID]],Table37[Reputation Test],Table8[[#This Row],[REPUTASI]],Table37[Price],"&lt;"&amp;Table8[[#This Row],[UnitPrice]])</f>
        <v>1</v>
      </c>
      <c r="L2167" s="80" t="str">
        <f>IF(Table8[[#This Row],[test]]&gt;0,"Ada vendor yang menjual produk dengan harga lebih murah","")</f>
        <v>Ada vendor yang menjual produk dengan harga lebih murah</v>
      </c>
    </row>
    <row r="2168" spans="1:12" x14ac:dyDescent="0.25">
      <c r="A2168" s="4">
        <v>1246</v>
      </c>
      <c r="B2168" s="4">
        <v>2808</v>
      </c>
      <c r="C2168" s="11">
        <v>44174</v>
      </c>
      <c r="D2168" s="4">
        <v>3</v>
      </c>
      <c r="E2168" s="4">
        <v>372</v>
      </c>
      <c r="F2168" s="41">
        <v>37.180500000000002</v>
      </c>
      <c r="G2168" s="41">
        <v>111.5415</v>
      </c>
      <c r="H2168" t="str">
        <f>VLOOKUP(Table8[[#This Row],[Supplier]],Table37[[Vendor_ID]:[Reputation Test]],12,0)</f>
        <v>B</v>
      </c>
      <c r="I2168">
        <f>VLOOKUP(Table8[[#This Row],[PurchaseOrderID]],Purchase_Order!$A$2:$E$1228,5,0)</f>
        <v>1496</v>
      </c>
      <c r="K2168">
        <f>COUNTIFS(Table37[ProductID],Table8[[#This Row],[ProductID]],Table37[Reputation Test],Table8[[#This Row],[REPUTASI]],Table37[Price],"&lt;"&amp;Table8[[#This Row],[UnitPrice]])</f>
        <v>2</v>
      </c>
      <c r="L2168" s="80" t="str">
        <f>IF(Table8[[#This Row],[test]]&gt;0,"Ada vendor yang menjual produk dengan harga lebih murah","")</f>
        <v>Ada vendor yang menjual produk dengan harga lebih murah</v>
      </c>
    </row>
    <row r="2169" spans="1:12" x14ac:dyDescent="0.25">
      <c r="A2169" s="5">
        <v>1246</v>
      </c>
      <c r="B2169" s="5">
        <v>2809</v>
      </c>
      <c r="C2169" s="10">
        <v>44174</v>
      </c>
      <c r="D2169" s="5">
        <v>3</v>
      </c>
      <c r="E2169" s="5">
        <v>373</v>
      </c>
      <c r="F2169" s="40">
        <v>41.454000000000001</v>
      </c>
      <c r="G2169" s="40">
        <v>124.36199999999999</v>
      </c>
      <c r="H2169" t="str">
        <f>VLOOKUP(Table8[[#This Row],[Supplier]],Table37[[Vendor_ID]:[Reputation Test]],12,0)</f>
        <v>B</v>
      </c>
      <c r="I2169">
        <f>VLOOKUP(Table8[[#This Row],[PurchaseOrderID]],Purchase_Order!$A$2:$E$1228,5,0)</f>
        <v>1496</v>
      </c>
      <c r="K2169">
        <f>COUNTIFS(Table37[ProductID],Table8[[#This Row],[ProductID]],Table37[Reputation Test],Table8[[#This Row],[REPUTASI]],Table37[Price],"&lt;"&amp;Table8[[#This Row],[UnitPrice]])</f>
        <v>2</v>
      </c>
      <c r="L2169" s="80" t="str">
        <f>IF(Table8[[#This Row],[test]]&gt;0,"Ada vendor yang menjual produk dengan harga lebih murah","")</f>
        <v>Ada vendor yang menjual produk dengan harga lebih murah</v>
      </c>
    </row>
    <row r="2170" spans="1:12" x14ac:dyDescent="0.25">
      <c r="A2170" s="4">
        <v>1246</v>
      </c>
      <c r="B2170" s="4">
        <v>2810</v>
      </c>
      <c r="C2170" s="11">
        <v>44174</v>
      </c>
      <c r="D2170" s="4">
        <v>3</v>
      </c>
      <c r="E2170" s="4">
        <v>374</v>
      </c>
      <c r="F2170" s="41">
        <v>37.180500000000002</v>
      </c>
      <c r="G2170" s="41">
        <v>111.5415</v>
      </c>
      <c r="H2170" t="str">
        <f>VLOOKUP(Table8[[#This Row],[Supplier]],Table37[[Vendor_ID]:[Reputation Test]],12,0)</f>
        <v>B</v>
      </c>
      <c r="I2170">
        <f>VLOOKUP(Table8[[#This Row],[PurchaseOrderID]],Purchase_Order!$A$2:$E$1228,5,0)</f>
        <v>1496</v>
      </c>
      <c r="K2170">
        <f>COUNTIFS(Table37[ProductID],Table8[[#This Row],[ProductID]],Table37[Reputation Test],Table8[[#This Row],[REPUTASI]],Table37[Price],"&lt;"&amp;Table8[[#This Row],[UnitPrice]])</f>
        <v>2</v>
      </c>
      <c r="L2170" s="80" t="str">
        <f>IF(Table8[[#This Row],[test]]&gt;0,"Ada vendor yang menjual produk dengan harga lebih murah","")</f>
        <v>Ada vendor yang menjual produk dengan harga lebih murah</v>
      </c>
    </row>
    <row r="2171" spans="1:12" x14ac:dyDescent="0.25">
      <c r="A2171" s="5">
        <v>1247</v>
      </c>
      <c r="B2171" s="5">
        <v>2811</v>
      </c>
      <c r="C2171" s="10">
        <v>44174</v>
      </c>
      <c r="D2171" s="5">
        <v>550</v>
      </c>
      <c r="E2171" s="5">
        <v>530</v>
      </c>
      <c r="F2171" s="40">
        <v>16.085999999999999</v>
      </c>
      <c r="G2171" s="40">
        <v>8847.2999999999993</v>
      </c>
      <c r="H2171" t="str">
        <f>VLOOKUP(Table8[[#This Row],[Supplier]],Table37[[Vendor_ID]:[Reputation Test]],12,0)</f>
        <v>A</v>
      </c>
      <c r="I2171">
        <f>VLOOKUP(Table8[[#This Row],[PurchaseOrderID]],Purchase_Order!$A$2:$E$1228,5,0)</f>
        <v>1494</v>
      </c>
      <c r="K2171">
        <f>COUNTIFS(Table37[ProductID],Table8[[#This Row],[ProductID]],Table37[Reputation Test],Table8[[#This Row],[REPUTASI]],Table37[Price],"&lt;"&amp;Table8[[#This Row],[UnitPrice]])</f>
        <v>1</v>
      </c>
      <c r="L2171" s="80" t="str">
        <f>IF(Table8[[#This Row],[test]]&gt;0,"Ada vendor yang menjual produk dengan harga lebih murah","")</f>
        <v>Ada vendor yang menjual produk dengan harga lebih murah</v>
      </c>
    </row>
    <row r="2172" spans="1:12" x14ac:dyDescent="0.25">
      <c r="A2172" s="4">
        <v>1248</v>
      </c>
      <c r="B2172" s="4">
        <v>2812</v>
      </c>
      <c r="C2172" s="11">
        <v>44174</v>
      </c>
      <c r="D2172" s="4">
        <v>3</v>
      </c>
      <c r="E2172" s="4">
        <v>314</v>
      </c>
      <c r="F2172" s="41">
        <v>57.025500000000001</v>
      </c>
      <c r="G2172" s="41">
        <v>171.07650000000001</v>
      </c>
      <c r="H2172" t="str">
        <f>VLOOKUP(Table8[[#This Row],[Supplier]],Table37[[Vendor_ID]:[Reputation Test]],12,0)</f>
        <v>A</v>
      </c>
      <c r="I2172">
        <f>VLOOKUP(Table8[[#This Row],[PurchaseOrderID]],Purchase_Order!$A$2:$E$1228,5,0)</f>
        <v>1650</v>
      </c>
      <c r="K2172">
        <f>COUNTIFS(Table37[ProductID],Table8[[#This Row],[ProductID]],Table37[Reputation Test],Table8[[#This Row],[REPUTASI]],Table37[Price],"&lt;"&amp;Table8[[#This Row],[UnitPrice]])</f>
        <v>1</v>
      </c>
      <c r="L2172" s="80" t="str">
        <f>IF(Table8[[#This Row],[test]]&gt;0,"Ada vendor yang menjual produk dengan harga lebih murah","")</f>
        <v>Ada vendor yang menjual produk dengan harga lebih murah</v>
      </c>
    </row>
    <row r="2173" spans="1:12" x14ac:dyDescent="0.25">
      <c r="A2173" s="5">
        <v>1249</v>
      </c>
      <c r="B2173" s="5">
        <v>2813</v>
      </c>
      <c r="C2173" s="10">
        <v>44174</v>
      </c>
      <c r="D2173" s="5">
        <v>550</v>
      </c>
      <c r="E2173" s="5">
        <v>512</v>
      </c>
      <c r="F2173" s="40">
        <v>37.085999999999999</v>
      </c>
      <c r="G2173" s="40">
        <v>20397.3</v>
      </c>
      <c r="H2173" t="str">
        <f>VLOOKUP(Table8[[#This Row],[Supplier]],Table37[[Vendor_ID]:[Reputation Test]],12,0)</f>
        <v>B</v>
      </c>
      <c r="I2173">
        <f>VLOOKUP(Table8[[#This Row],[PurchaseOrderID]],Purchase_Order!$A$2:$E$1228,5,0)</f>
        <v>1654</v>
      </c>
      <c r="K2173">
        <f>COUNTIFS(Table37[ProductID],Table8[[#This Row],[ProductID]],Table37[Reputation Test],Table8[[#This Row],[REPUTASI]],Table37[Price],"&lt;"&amp;Table8[[#This Row],[UnitPrice]])</f>
        <v>2</v>
      </c>
      <c r="L2173" s="80" t="str">
        <f>IF(Table8[[#This Row],[test]]&gt;0,"Ada vendor yang menjual produk dengan harga lebih murah","")</f>
        <v>Ada vendor yang menjual produk dengan harga lebih murah</v>
      </c>
    </row>
    <row r="2174" spans="1:12" x14ac:dyDescent="0.25">
      <c r="A2174" s="4">
        <v>1250</v>
      </c>
      <c r="B2174" s="4">
        <v>2814</v>
      </c>
      <c r="C2174" s="11">
        <v>44174</v>
      </c>
      <c r="D2174" s="4">
        <v>550</v>
      </c>
      <c r="E2174" s="4">
        <v>513</v>
      </c>
      <c r="F2174" s="41">
        <v>26.596499999999999</v>
      </c>
      <c r="G2174" s="41">
        <v>14628.075000000001</v>
      </c>
      <c r="H2174" t="str">
        <f>VLOOKUP(Table8[[#This Row],[Supplier]],Table37[[Vendor_ID]:[Reputation Test]],12,0)</f>
        <v>B</v>
      </c>
      <c r="I2174">
        <f>VLOOKUP(Table8[[#This Row],[PurchaseOrderID]],Purchase_Order!$A$2:$E$1228,5,0)</f>
        <v>1664</v>
      </c>
      <c r="K2174">
        <f>COUNTIFS(Table37[ProductID],Table8[[#This Row],[ProductID]],Table37[Reputation Test],Table8[[#This Row],[REPUTASI]],Table37[Price],"&lt;"&amp;Table8[[#This Row],[UnitPrice]])</f>
        <v>1</v>
      </c>
      <c r="L2174" s="80" t="str">
        <f>IF(Table8[[#This Row],[test]]&gt;0,"Ada vendor yang menjual produk dengan harga lebih murah","")</f>
        <v>Ada vendor yang menjual produk dengan harga lebih murah</v>
      </c>
    </row>
    <row r="2175" spans="1:12" x14ac:dyDescent="0.25">
      <c r="A2175" s="5">
        <v>1251</v>
      </c>
      <c r="B2175" s="5">
        <v>2815</v>
      </c>
      <c r="C2175" s="10">
        <v>44174</v>
      </c>
      <c r="D2175" s="5">
        <v>550</v>
      </c>
      <c r="E2175" s="5">
        <v>319</v>
      </c>
      <c r="F2175" s="40">
        <v>46.063499999999998</v>
      </c>
      <c r="G2175" s="40">
        <v>25334.924999999999</v>
      </c>
      <c r="H2175" t="str">
        <f>VLOOKUP(Table8[[#This Row],[Supplier]],Table37[[Vendor_ID]:[Reputation Test]],12,0)</f>
        <v>F</v>
      </c>
      <c r="I2175">
        <f>VLOOKUP(Table8[[#This Row],[PurchaseOrderID]],Purchase_Order!$A$2:$E$1228,5,0)</f>
        <v>1678</v>
      </c>
      <c r="K2175">
        <f>COUNTIFS(Table37[ProductID],Table8[[#This Row],[ProductID]],Table37[Reputation Test],Table8[[#This Row],[REPUTASI]],Table37[Price],"&lt;"&amp;Table8[[#This Row],[UnitPrice]])</f>
        <v>2</v>
      </c>
      <c r="L2175" s="80" t="str">
        <f>IF(Table8[[#This Row],[test]]&gt;0,"Ada vendor yang menjual produk dengan harga lebih murah","")</f>
        <v>Ada vendor yang menjual produk dengan harga lebih murah</v>
      </c>
    </row>
    <row r="2176" spans="1:12" x14ac:dyDescent="0.25">
      <c r="A2176" s="4">
        <v>1252</v>
      </c>
      <c r="B2176" s="4">
        <v>2816</v>
      </c>
      <c r="C2176" s="11">
        <v>44174</v>
      </c>
      <c r="D2176" s="4">
        <v>3</v>
      </c>
      <c r="E2176" s="4">
        <v>420</v>
      </c>
      <c r="F2176" s="41">
        <v>39.143999999999998</v>
      </c>
      <c r="G2176" s="41">
        <v>117.432</v>
      </c>
      <c r="H2176" t="str">
        <f>VLOOKUP(Table8[[#This Row],[Supplier]],Table37[[Vendor_ID]:[Reputation Test]],12,0)</f>
        <v>B</v>
      </c>
      <c r="I2176">
        <f>VLOOKUP(Table8[[#This Row],[PurchaseOrderID]],Purchase_Order!$A$2:$E$1228,5,0)</f>
        <v>1616</v>
      </c>
      <c r="K2176">
        <f>COUNTIFS(Table37[ProductID],Table8[[#This Row],[ProductID]],Table37[Reputation Test],Table8[[#This Row],[REPUTASI]],Table37[Price],"&lt;"&amp;Table8[[#This Row],[UnitPrice]])</f>
        <v>1</v>
      </c>
      <c r="L2176" s="80" t="str">
        <f>IF(Table8[[#This Row],[test]]&gt;0,"Ada vendor yang menjual produk dengan harga lebih murah","")</f>
        <v>Ada vendor yang menjual produk dengan harga lebih murah</v>
      </c>
    </row>
    <row r="2177" spans="1:12" x14ac:dyDescent="0.25">
      <c r="A2177" s="5">
        <v>1252</v>
      </c>
      <c r="B2177" s="5">
        <v>2817</v>
      </c>
      <c r="C2177" s="10">
        <v>44174</v>
      </c>
      <c r="D2177" s="5">
        <v>3</v>
      </c>
      <c r="E2177" s="5">
        <v>421</v>
      </c>
      <c r="F2177" s="40">
        <v>47.575499999999998</v>
      </c>
      <c r="G2177" s="40">
        <v>142.72649999999999</v>
      </c>
      <c r="H2177" t="str">
        <f>VLOOKUP(Table8[[#This Row],[Supplier]],Table37[[Vendor_ID]:[Reputation Test]],12,0)</f>
        <v>B</v>
      </c>
      <c r="I2177">
        <f>VLOOKUP(Table8[[#This Row],[PurchaseOrderID]],Purchase_Order!$A$2:$E$1228,5,0)</f>
        <v>1616</v>
      </c>
      <c r="K2177">
        <f>COUNTIFS(Table37[ProductID],Table8[[#This Row],[ProductID]],Table37[Reputation Test],Table8[[#This Row],[REPUTASI]],Table37[Price],"&lt;"&amp;Table8[[#This Row],[UnitPrice]])</f>
        <v>1</v>
      </c>
      <c r="L2177" s="80" t="str">
        <f>IF(Table8[[#This Row],[test]]&gt;0,"Ada vendor yang menjual produk dengan harga lebih murah","")</f>
        <v>Ada vendor yang menjual produk dengan harga lebih murah</v>
      </c>
    </row>
    <row r="2178" spans="1:12" x14ac:dyDescent="0.25">
      <c r="A2178" s="4">
        <v>1253</v>
      </c>
      <c r="B2178" s="4">
        <v>2818</v>
      </c>
      <c r="C2178" s="11">
        <v>44174</v>
      </c>
      <c r="D2178" s="4">
        <v>3</v>
      </c>
      <c r="E2178" s="4">
        <v>424</v>
      </c>
      <c r="F2178" s="41">
        <v>49.6965</v>
      </c>
      <c r="G2178" s="41">
        <v>149.08949999999999</v>
      </c>
      <c r="H2178" t="str">
        <f>VLOOKUP(Table8[[#This Row],[Supplier]],Table37[[Vendor_ID]:[Reputation Test]],12,0)</f>
        <v>B</v>
      </c>
      <c r="I2178">
        <f>VLOOKUP(Table8[[#This Row],[PurchaseOrderID]],Purchase_Order!$A$2:$E$1228,5,0)</f>
        <v>1492</v>
      </c>
      <c r="K2178">
        <f>COUNTIFS(Table37[ProductID],Table8[[#This Row],[ProductID]],Table37[Reputation Test],Table8[[#This Row],[REPUTASI]],Table37[Price],"&lt;"&amp;Table8[[#This Row],[UnitPrice]])</f>
        <v>3</v>
      </c>
      <c r="L2178" s="80" t="str">
        <f>IF(Table8[[#This Row],[test]]&gt;0,"Ada vendor yang menjual produk dengan harga lebih murah","")</f>
        <v>Ada vendor yang menjual produk dengan harga lebih murah</v>
      </c>
    </row>
    <row r="2179" spans="1:12" x14ac:dyDescent="0.25">
      <c r="A2179" s="5">
        <v>1253</v>
      </c>
      <c r="B2179" s="5">
        <v>2819</v>
      </c>
      <c r="C2179" s="10">
        <v>44174</v>
      </c>
      <c r="D2179" s="5">
        <v>3</v>
      </c>
      <c r="E2179" s="5">
        <v>425</v>
      </c>
      <c r="F2179" s="40">
        <v>45.423000000000002</v>
      </c>
      <c r="G2179" s="40">
        <v>136.26900000000001</v>
      </c>
      <c r="H2179" t="str">
        <f>VLOOKUP(Table8[[#This Row],[Supplier]],Table37[[Vendor_ID]:[Reputation Test]],12,0)</f>
        <v>B</v>
      </c>
      <c r="I2179">
        <f>VLOOKUP(Table8[[#This Row],[PurchaseOrderID]],Purchase_Order!$A$2:$E$1228,5,0)</f>
        <v>1492</v>
      </c>
      <c r="K2179">
        <f>COUNTIFS(Table37[ProductID],Table8[[#This Row],[ProductID]],Table37[Reputation Test],Table8[[#This Row],[REPUTASI]],Table37[Price],"&lt;"&amp;Table8[[#This Row],[UnitPrice]])</f>
        <v>3</v>
      </c>
      <c r="L2179" s="80" t="str">
        <f>IF(Table8[[#This Row],[test]]&gt;0,"Ada vendor yang menjual produk dengan harga lebih murah","")</f>
        <v>Ada vendor yang menjual produk dengan harga lebih murah</v>
      </c>
    </row>
    <row r="2180" spans="1:12" x14ac:dyDescent="0.25">
      <c r="A2180" s="4">
        <v>1253</v>
      </c>
      <c r="B2180" s="4">
        <v>2820</v>
      </c>
      <c r="C2180" s="11">
        <v>44174</v>
      </c>
      <c r="D2180" s="4">
        <v>3</v>
      </c>
      <c r="E2180" s="4">
        <v>426</v>
      </c>
      <c r="F2180" s="41">
        <v>43.323</v>
      </c>
      <c r="G2180" s="41">
        <v>129.96899999999999</v>
      </c>
      <c r="H2180" t="str">
        <f>VLOOKUP(Table8[[#This Row],[Supplier]],Table37[[Vendor_ID]:[Reputation Test]],12,0)</f>
        <v>B</v>
      </c>
      <c r="I2180">
        <f>VLOOKUP(Table8[[#This Row],[PurchaseOrderID]],Purchase_Order!$A$2:$E$1228,5,0)</f>
        <v>1492</v>
      </c>
      <c r="K2180">
        <f>COUNTIFS(Table37[ProductID],Table8[[#This Row],[ProductID]],Table37[Reputation Test],Table8[[#This Row],[REPUTASI]],Table37[Price],"&lt;"&amp;Table8[[#This Row],[UnitPrice]])</f>
        <v>3</v>
      </c>
      <c r="L2180" s="80" t="str">
        <f>IF(Table8[[#This Row],[test]]&gt;0,"Ada vendor yang menjual produk dengan harga lebih murah","")</f>
        <v>Ada vendor yang menjual produk dengan harga lebih murah</v>
      </c>
    </row>
    <row r="2181" spans="1:12" x14ac:dyDescent="0.25">
      <c r="A2181" s="5">
        <v>1254</v>
      </c>
      <c r="B2181" s="5">
        <v>2821</v>
      </c>
      <c r="C2181" s="10">
        <v>44174</v>
      </c>
      <c r="D2181" s="5">
        <v>3</v>
      </c>
      <c r="E2181" s="5">
        <v>320</v>
      </c>
      <c r="F2181" s="40">
        <v>47.470500000000001</v>
      </c>
      <c r="G2181" s="40">
        <v>142.41149999999999</v>
      </c>
      <c r="H2181" t="str">
        <f>VLOOKUP(Table8[[#This Row],[Supplier]],Table37[[Vendor_ID]:[Reputation Test]],12,0)</f>
        <v>B</v>
      </c>
      <c r="I2181">
        <f>VLOOKUP(Table8[[#This Row],[PurchaseOrderID]],Purchase_Order!$A$2:$E$1228,5,0)</f>
        <v>1602</v>
      </c>
      <c r="K2181">
        <f>COUNTIFS(Table37[ProductID],Table8[[#This Row],[ProductID]],Table37[Reputation Test],Table8[[#This Row],[REPUTASI]],Table37[Price],"&lt;"&amp;Table8[[#This Row],[UnitPrice]])</f>
        <v>2</v>
      </c>
      <c r="L2181" s="80" t="str">
        <f>IF(Table8[[#This Row],[test]]&gt;0,"Ada vendor yang menjual produk dengan harga lebih murah","")</f>
        <v>Ada vendor yang menjual produk dengan harga lebih murah</v>
      </c>
    </row>
    <row r="2182" spans="1:12" x14ac:dyDescent="0.25">
      <c r="A2182" s="4">
        <v>1254</v>
      </c>
      <c r="B2182" s="4">
        <v>2822</v>
      </c>
      <c r="C2182" s="11">
        <v>44174</v>
      </c>
      <c r="D2182" s="4">
        <v>3</v>
      </c>
      <c r="E2182" s="4">
        <v>321</v>
      </c>
      <c r="F2182" s="41">
        <v>42.798000000000002</v>
      </c>
      <c r="G2182" s="41">
        <v>128.39400000000001</v>
      </c>
      <c r="H2182" t="str">
        <f>VLOOKUP(Table8[[#This Row],[Supplier]],Table37[[Vendor_ID]:[Reputation Test]],12,0)</f>
        <v>B</v>
      </c>
      <c r="I2182">
        <f>VLOOKUP(Table8[[#This Row],[PurchaseOrderID]],Purchase_Order!$A$2:$E$1228,5,0)</f>
        <v>1602</v>
      </c>
      <c r="K2182">
        <f>COUNTIFS(Table37[ProductID],Table8[[#This Row],[ProductID]],Table37[Reputation Test],Table8[[#This Row],[REPUTASI]],Table37[Price],"&lt;"&amp;Table8[[#This Row],[UnitPrice]])</f>
        <v>2</v>
      </c>
      <c r="L2182" s="80" t="str">
        <f>IF(Table8[[#This Row],[test]]&gt;0,"Ada vendor yang menjual produk dengan harga lebih murah","")</f>
        <v>Ada vendor yang menjual produk dengan harga lebih murah</v>
      </c>
    </row>
    <row r="2183" spans="1:12" x14ac:dyDescent="0.25">
      <c r="A2183" s="5">
        <v>1255</v>
      </c>
      <c r="B2183" s="5">
        <v>2823</v>
      </c>
      <c r="C2183" s="10">
        <v>44174</v>
      </c>
      <c r="D2183" s="5">
        <v>3</v>
      </c>
      <c r="E2183" s="5">
        <v>438</v>
      </c>
      <c r="F2183" s="40">
        <v>41.222999999999999</v>
      </c>
      <c r="G2183" s="40">
        <v>123.669</v>
      </c>
      <c r="H2183" t="str">
        <f>VLOOKUP(Table8[[#This Row],[Supplier]],Table37[[Vendor_ID]:[Reputation Test]],12,0)</f>
        <v>A</v>
      </c>
      <c r="I2183">
        <f>VLOOKUP(Table8[[#This Row],[PurchaseOrderID]],Purchase_Order!$A$2:$E$1228,5,0)</f>
        <v>1540</v>
      </c>
      <c r="K2183">
        <f>COUNTIFS(Table37[ProductID],Table8[[#This Row],[ProductID]],Table37[Reputation Test],Table8[[#This Row],[REPUTASI]],Table37[Price],"&lt;"&amp;Table8[[#This Row],[UnitPrice]])</f>
        <v>1</v>
      </c>
      <c r="L2183" s="80" t="str">
        <f>IF(Table8[[#This Row],[test]]&gt;0,"Ada vendor yang menjual produk dengan harga lebih murah","")</f>
        <v>Ada vendor yang menjual produk dengan harga lebih murah</v>
      </c>
    </row>
    <row r="2184" spans="1:12" x14ac:dyDescent="0.25">
      <c r="A2184" s="4">
        <v>1255</v>
      </c>
      <c r="B2184" s="4">
        <v>2824</v>
      </c>
      <c r="C2184" s="11">
        <v>44174</v>
      </c>
      <c r="D2184" s="4">
        <v>3</v>
      </c>
      <c r="E2184" s="4">
        <v>439</v>
      </c>
      <c r="F2184" s="41">
        <v>45.496499999999997</v>
      </c>
      <c r="G2184" s="41">
        <v>136.48949999999999</v>
      </c>
      <c r="H2184" t="str">
        <f>VLOOKUP(Table8[[#This Row],[Supplier]],Table37[[Vendor_ID]:[Reputation Test]],12,0)</f>
        <v>A</v>
      </c>
      <c r="I2184">
        <f>VLOOKUP(Table8[[#This Row],[PurchaseOrderID]],Purchase_Order!$A$2:$E$1228,5,0)</f>
        <v>1540</v>
      </c>
      <c r="K2184">
        <f>COUNTIFS(Table37[ProductID],Table8[[#This Row],[ProductID]],Table37[Reputation Test],Table8[[#This Row],[REPUTASI]],Table37[Price],"&lt;"&amp;Table8[[#This Row],[UnitPrice]])</f>
        <v>2</v>
      </c>
      <c r="L2184" s="80" t="str">
        <f>IF(Table8[[#This Row],[test]]&gt;0,"Ada vendor yang menjual produk dengan harga lebih murah","")</f>
        <v>Ada vendor yang menjual produk dengan harga lebih murah</v>
      </c>
    </row>
    <row r="2185" spans="1:12" x14ac:dyDescent="0.25">
      <c r="A2185" s="5">
        <v>1255</v>
      </c>
      <c r="B2185" s="5">
        <v>2825</v>
      </c>
      <c r="C2185" s="10">
        <v>44174</v>
      </c>
      <c r="D2185" s="5">
        <v>3</v>
      </c>
      <c r="E2185" s="5">
        <v>440</v>
      </c>
      <c r="F2185" s="40">
        <v>41.222999999999999</v>
      </c>
      <c r="G2185" s="40">
        <v>123.669</v>
      </c>
      <c r="H2185" t="str">
        <f>VLOOKUP(Table8[[#This Row],[Supplier]],Table37[[Vendor_ID]:[Reputation Test]],12,0)</f>
        <v>A</v>
      </c>
      <c r="I2185">
        <f>VLOOKUP(Table8[[#This Row],[PurchaseOrderID]],Purchase_Order!$A$2:$E$1228,5,0)</f>
        <v>1540</v>
      </c>
      <c r="K2185">
        <f>COUNTIFS(Table37[ProductID],Table8[[#This Row],[ProductID]],Table37[Reputation Test],Table8[[#This Row],[REPUTASI]],Table37[Price],"&lt;"&amp;Table8[[#This Row],[UnitPrice]])</f>
        <v>1</v>
      </c>
      <c r="L2185" s="80" t="str">
        <f>IF(Table8[[#This Row],[test]]&gt;0,"Ada vendor yang menjual produk dengan harga lebih murah","")</f>
        <v>Ada vendor yang menjual produk dengan harga lebih murah</v>
      </c>
    </row>
    <row r="2186" spans="1:12" x14ac:dyDescent="0.25">
      <c r="A2186" s="4">
        <v>1255</v>
      </c>
      <c r="B2186" s="4">
        <v>2826</v>
      </c>
      <c r="C2186" s="11">
        <v>44174</v>
      </c>
      <c r="D2186" s="4">
        <v>3</v>
      </c>
      <c r="E2186" s="4">
        <v>441</v>
      </c>
      <c r="F2186" s="41">
        <v>39.122999999999998</v>
      </c>
      <c r="G2186" s="41">
        <v>117.369</v>
      </c>
      <c r="H2186" t="str">
        <f>VLOOKUP(Table8[[#This Row],[Supplier]],Table37[[Vendor_ID]:[Reputation Test]],12,0)</f>
        <v>A</v>
      </c>
      <c r="I2186">
        <f>VLOOKUP(Table8[[#This Row],[PurchaseOrderID]],Purchase_Order!$A$2:$E$1228,5,0)</f>
        <v>1540</v>
      </c>
      <c r="K2186">
        <f>COUNTIFS(Table37[ProductID],Table8[[#This Row],[ProductID]],Table37[Reputation Test],Table8[[#This Row],[REPUTASI]],Table37[Price],"&lt;"&amp;Table8[[#This Row],[UnitPrice]])</f>
        <v>1</v>
      </c>
      <c r="L2186" s="80" t="str">
        <f>IF(Table8[[#This Row],[test]]&gt;0,"Ada vendor yang menjual produk dengan harga lebih murah","")</f>
        <v>Ada vendor yang menjual produk dengan harga lebih murah</v>
      </c>
    </row>
    <row r="2187" spans="1:12" x14ac:dyDescent="0.25">
      <c r="A2187" s="5">
        <v>1255</v>
      </c>
      <c r="B2187" s="5">
        <v>2827</v>
      </c>
      <c r="C2187" s="10">
        <v>44174</v>
      </c>
      <c r="D2187" s="5">
        <v>3</v>
      </c>
      <c r="E2187" s="5">
        <v>442</v>
      </c>
      <c r="F2187" s="40">
        <v>43.396500000000003</v>
      </c>
      <c r="G2187" s="40">
        <v>130.18950000000001</v>
      </c>
      <c r="H2187" t="str">
        <f>VLOOKUP(Table8[[#This Row],[Supplier]],Table37[[Vendor_ID]:[Reputation Test]],12,0)</f>
        <v>A</v>
      </c>
      <c r="I2187">
        <f>VLOOKUP(Table8[[#This Row],[PurchaseOrderID]],Purchase_Order!$A$2:$E$1228,5,0)</f>
        <v>1540</v>
      </c>
      <c r="K2187">
        <f>COUNTIFS(Table37[ProductID],Table8[[#This Row],[ProductID]],Table37[Reputation Test],Table8[[#This Row],[REPUTASI]],Table37[Price],"&lt;"&amp;Table8[[#This Row],[UnitPrice]])</f>
        <v>2</v>
      </c>
      <c r="L2187" s="80" t="str">
        <f>IF(Table8[[#This Row],[test]]&gt;0,"Ada vendor yang menjual produk dengan harga lebih murah","")</f>
        <v>Ada vendor yang menjual produk dengan harga lebih murah</v>
      </c>
    </row>
    <row r="2188" spans="1:12" x14ac:dyDescent="0.25">
      <c r="A2188" s="4">
        <v>1255</v>
      </c>
      <c r="B2188" s="4">
        <v>2828</v>
      </c>
      <c r="C2188" s="11">
        <v>44174</v>
      </c>
      <c r="D2188" s="4">
        <v>3</v>
      </c>
      <c r="E2188" s="4">
        <v>443</v>
      </c>
      <c r="F2188" s="41">
        <v>39.122999999999998</v>
      </c>
      <c r="G2188" s="41">
        <v>117.369</v>
      </c>
      <c r="H2188" t="str">
        <f>VLOOKUP(Table8[[#This Row],[Supplier]],Table37[[Vendor_ID]:[Reputation Test]],12,0)</f>
        <v>A</v>
      </c>
      <c r="I2188">
        <f>VLOOKUP(Table8[[#This Row],[PurchaseOrderID]],Purchase_Order!$A$2:$E$1228,5,0)</f>
        <v>1540</v>
      </c>
      <c r="K2188">
        <f>COUNTIFS(Table37[ProductID],Table8[[#This Row],[ProductID]],Table37[Reputation Test],Table8[[#This Row],[REPUTASI]],Table37[Price],"&lt;"&amp;Table8[[#This Row],[UnitPrice]])</f>
        <v>1</v>
      </c>
      <c r="L2188" s="80" t="str">
        <f>IF(Table8[[#This Row],[test]]&gt;0,"Ada vendor yang menjual produk dengan harga lebih murah","")</f>
        <v>Ada vendor yang menjual produk dengan harga lebih murah</v>
      </c>
    </row>
    <row r="2189" spans="1:12" x14ac:dyDescent="0.25">
      <c r="A2189" s="5">
        <v>1255</v>
      </c>
      <c r="B2189" s="5">
        <v>2829</v>
      </c>
      <c r="C2189" s="10">
        <v>44174</v>
      </c>
      <c r="D2189" s="5">
        <v>3</v>
      </c>
      <c r="E2189" s="5">
        <v>444</v>
      </c>
      <c r="F2189" s="40">
        <v>37.023000000000003</v>
      </c>
      <c r="G2189" s="40">
        <v>111.069</v>
      </c>
      <c r="H2189" t="str">
        <f>VLOOKUP(Table8[[#This Row],[Supplier]],Table37[[Vendor_ID]:[Reputation Test]],12,0)</f>
        <v>A</v>
      </c>
      <c r="I2189">
        <f>VLOOKUP(Table8[[#This Row],[PurchaseOrderID]],Purchase_Order!$A$2:$E$1228,5,0)</f>
        <v>1540</v>
      </c>
      <c r="K2189">
        <f>COUNTIFS(Table37[ProductID],Table8[[#This Row],[ProductID]],Table37[Reputation Test],Table8[[#This Row],[REPUTASI]],Table37[Price],"&lt;"&amp;Table8[[#This Row],[UnitPrice]])</f>
        <v>1</v>
      </c>
      <c r="L2189" s="80" t="str">
        <f>IF(Table8[[#This Row],[test]]&gt;0,"Ada vendor yang menjual produk dengan harga lebih murah","")</f>
        <v>Ada vendor yang menjual produk dengan harga lebih murah</v>
      </c>
    </row>
    <row r="2190" spans="1:12" x14ac:dyDescent="0.25">
      <c r="A2190" s="4">
        <v>1255</v>
      </c>
      <c r="B2190" s="4">
        <v>2830</v>
      </c>
      <c r="C2190" s="11">
        <v>44174</v>
      </c>
      <c r="D2190" s="4">
        <v>3</v>
      </c>
      <c r="E2190" s="4">
        <v>445</v>
      </c>
      <c r="F2190" s="41">
        <v>41.296500000000002</v>
      </c>
      <c r="G2190" s="41">
        <v>123.8895</v>
      </c>
      <c r="H2190" t="str">
        <f>VLOOKUP(Table8[[#This Row],[Supplier]],Table37[[Vendor_ID]:[Reputation Test]],12,0)</f>
        <v>A</v>
      </c>
      <c r="I2190">
        <f>VLOOKUP(Table8[[#This Row],[PurchaseOrderID]],Purchase_Order!$A$2:$E$1228,5,0)</f>
        <v>1540</v>
      </c>
      <c r="K2190">
        <f>COUNTIFS(Table37[ProductID],Table8[[#This Row],[ProductID]],Table37[Reputation Test],Table8[[#This Row],[REPUTASI]],Table37[Price],"&lt;"&amp;Table8[[#This Row],[UnitPrice]])</f>
        <v>2</v>
      </c>
      <c r="L2190" s="80" t="str">
        <f>IF(Table8[[#This Row],[test]]&gt;0,"Ada vendor yang menjual produk dengan harga lebih murah","")</f>
        <v>Ada vendor yang menjual produk dengan harga lebih murah</v>
      </c>
    </row>
    <row r="2191" spans="1:12" x14ac:dyDescent="0.25">
      <c r="A2191" s="5">
        <v>1255</v>
      </c>
      <c r="B2191" s="5">
        <v>2831</v>
      </c>
      <c r="C2191" s="10">
        <v>44174</v>
      </c>
      <c r="D2191" s="5">
        <v>3</v>
      </c>
      <c r="E2191" s="5">
        <v>446</v>
      </c>
      <c r="F2191" s="40">
        <v>37.023000000000003</v>
      </c>
      <c r="G2191" s="40">
        <v>111.069</v>
      </c>
      <c r="H2191" t="str">
        <f>VLOOKUP(Table8[[#This Row],[Supplier]],Table37[[Vendor_ID]:[Reputation Test]],12,0)</f>
        <v>A</v>
      </c>
      <c r="I2191">
        <f>VLOOKUP(Table8[[#This Row],[PurchaseOrderID]],Purchase_Order!$A$2:$E$1228,5,0)</f>
        <v>1540</v>
      </c>
      <c r="K2191">
        <f>COUNTIFS(Table37[ProductID],Table8[[#This Row],[ProductID]],Table37[Reputation Test],Table8[[#This Row],[REPUTASI]],Table37[Price],"&lt;"&amp;Table8[[#This Row],[UnitPrice]])</f>
        <v>1</v>
      </c>
      <c r="L2191" s="80" t="str">
        <f>IF(Table8[[#This Row],[test]]&gt;0,"Ada vendor yang menjual produk dengan harga lebih murah","")</f>
        <v>Ada vendor yang menjual produk dengan harga lebih murah</v>
      </c>
    </row>
    <row r="2192" spans="1:12" x14ac:dyDescent="0.25">
      <c r="A2192" s="4">
        <v>1255</v>
      </c>
      <c r="B2192" s="4">
        <v>2832</v>
      </c>
      <c r="C2192" s="11">
        <v>44174</v>
      </c>
      <c r="D2192" s="4">
        <v>3</v>
      </c>
      <c r="E2192" s="4">
        <v>447</v>
      </c>
      <c r="F2192" s="41">
        <v>47.680500000000002</v>
      </c>
      <c r="G2192" s="41">
        <v>143.04150000000001</v>
      </c>
      <c r="H2192" t="str">
        <f>VLOOKUP(Table8[[#This Row],[Supplier]],Table37[[Vendor_ID]:[Reputation Test]],12,0)</f>
        <v>A</v>
      </c>
      <c r="I2192">
        <f>VLOOKUP(Table8[[#This Row],[PurchaseOrderID]],Purchase_Order!$A$2:$E$1228,5,0)</f>
        <v>1540</v>
      </c>
      <c r="K2192">
        <f>COUNTIFS(Table37[ProductID],Table8[[#This Row],[ProductID]],Table37[Reputation Test],Table8[[#This Row],[REPUTASI]],Table37[Price],"&lt;"&amp;Table8[[#This Row],[UnitPrice]])</f>
        <v>2</v>
      </c>
      <c r="L2192" s="80" t="str">
        <f>IF(Table8[[#This Row],[test]]&gt;0,"Ada vendor yang menjual produk dengan harga lebih murah","")</f>
        <v>Ada vendor yang menjual produk dengan harga lebih murah</v>
      </c>
    </row>
    <row r="2193" spans="1:12" x14ac:dyDescent="0.25">
      <c r="A2193" s="5">
        <v>1255</v>
      </c>
      <c r="B2193" s="5">
        <v>2833</v>
      </c>
      <c r="C2193" s="10">
        <v>44174</v>
      </c>
      <c r="D2193" s="5">
        <v>3</v>
      </c>
      <c r="E2193" s="5">
        <v>448</v>
      </c>
      <c r="F2193" s="40">
        <v>45.580500000000001</v>
      </c>
      <c r="G2193" s="40">
        <v>136.7415</v>
      </c>
      <c r="H2193" t="str">
        <f>VLOOKUP(Table8[[#This Row],[Supplier]],Table37[[Vendor_ID]:[Reputation Test]],12,0)</f>
        <v>A</v>
      </c>
      <c r="I2193">
        <f>VLOOKUP(Table8[[#This Row],[PurchaseOrderID]],Purchase_Order!$A$2:$E$1228,5,0)</f>
        <v>1540</v>
      </c>
      <c r="K2193">
        <f>COUNTIFS(Table37[ProductID],Table8[[#This Row],[ProductID]],Table37[Reputation Test],Table8[[#This Row],[REPUTASI]],Table37[Price],"&lt;"&amp;Table8[[#This Row],[UnitPrice]])</f>
        <v>2</v>
      </c>
      <c r="L2193" s="80" t="str">
        <f>IF(Table8[[#This Row],[test]]&gt;0,"Ada vendor yang menjual produk dengan harga lebih murah","")</f>
        <v>Ada vendor yang menjual produk dengan harga lebih murah</v>
      </c>
    </row>
    <row r="2194" spans="1:12" x14ac:dyDescent="0.25">
      <c r="A2194" s="4">
        <v>1255</v>
      </c>
      <c r="B2194" s="4">
        <v>2834</v>
      </c>
      <c r="C2194" s="11">
        <v>44174</v>
      </c>
      <c r="D2194" s="4">
        <v>3</v>
      </c>
      <c r="E2194" s="4">
        <v>449</v>
      </c>
      <c r="F2194" s="41">
        <v>49.853999999999999</v>
      </c>
      <c r="G2194" s="41">
        <v>149.56200000000001</v>
      </c>
      <c r="H2194" t="str">
        <f>VLOOKUP(Table8[[#This Row],[Supplier]],Table37[[Vendor_ID]:[Reputation Test]],12,0)</f>
        <v>A</v>
      </c>
      <c r="I2194">
        <f>VLOOKUP(Table8[[#This Row],[PurchaseOrderID]],Purchase_Order!$A$2:$E$1228,5,0)</f>
        <v>1540</v>
      </c>
      <c r="K2194">
        <f>COUNTIFS(Table37[ProductID],Table8[[#This Row],[ProductID]],Table37[Reputation Test],Table8[[#This Row],[REPUTASI]],Table37[Price],"&lt;"&amp;Table8[[#This Row],[UnitPrice]])</f>
        <v>2</v>
      </c>
      <c r="L2194" s="80" t="str">
        <f>IF(Table8[[#This Row],[test]]&gt;0,"Ada vendor yang menjual produk dengan harga lebih murah","")</f>
        <v>Ada vendor yang menjual produk dengan harga lebih murah</v>
      </c>
    </row>
    <row r="2195" spans="1:12" x14ac:dyDescent="0.25">
      <c r="A2195" s="5">
        <v>1255</v>
      </c>
      <c r="B2195" s="5">
        <v>2835</v>
      </c>
      <c r="C2195" s="10">
        <v>44174</v>
      </c>
      <c r="D2195" s="5">
        <v>3</v>
      </c>
      <c r="E2195" s="5">
        <v>450</v>
      </c>
      <c r="F2195" s="40">
        <v>45.580500000000001</v>
      </c>
      <c r="G2195" s="40">
        <v>136.7415</v>
      </c>
      <c r="H2195" t="str">
        <f>VLOOKUP(Table8[[#This Row],[Supplier]],Table37[[Vendor_ID]:[Reputation Test]],12,0)</f>
        <v>A</v>
      </c>
      <c r="I2195">
        <f>VLOOKUP(Table8[[#This Row],[PurchaseOrderID]],Purchase_Order!$A$2:$E$1228,5,0)</f>
        <v>1540</v>
      </c>
      <c r="K2195">
        <f>COUNTIFS(Table37[ProductID],Table8[[#This Row],[ProductID]],Table37[Reputation Test],Table8[[#This Row],[REPUTASI]],Table37[Price],"&lt;"&amp;Table8[[#This Row],[UnitPrice]])</f>
        <v>2</v>
      </c>
      <c r="L2195" s="80" t="str">
        <f>IF(Table8[[#This Row],[test]]&gt;0,"Ada vendor yang menjual produk dengan harga lebih murah","")</f>
        <v>Ada vendor yang menjual produk dengan harga lebih murah</v>
      </c>
    </row>
    <row r="2196" spans="1:12" x14ac:dyDescent="0.25">
      <c r="A2196" s="4">
        <v>1255</v>
      </c>
      <c r="B2196" s="4">
        <v>2836</v>
      </c>
      <c r="C2196" s="11">
        <v>44174</v>
      </c>
      <c r="D2196" s="4">
        <v>3</v>
      </c>
      <c r="E2196" s="4">
        <v>451</v>
      </c>
      <c r="F2196" s="41">
        <v>43.480499999999999</v>
      </c>
      <c r="G2196" s="41">
        <v>130.44149999999999</v>
      </c>
      <c r="H2196" t="str">
        <f>VLOOKUP(Table8[[#This Row],[Supplier]],Table37[[Vendor_ID]:[Reputation Test]],12,0)</f>
        <v>A</v>
      </c>
      <c r="I2196">
        <f>VLOOKUP(Table8[[#This Row],[PurchaseOrderID]],Purchase_Order!$A$2:$E$1228,5,0)</f>
        <v>1540</v>
      </c>
      <c r="K2196">
        <f>COUNTIFS(Table37[ProductID],Table8[[#This Row],[ProductID]],Table37[Reputation Test],Table8[[#This Row],[REPUTASI]],Table37[Price],"&lt;"&amp;Table8[[#This Row],[UnitPrice]])</f>
        <v>2</v>
      </c>
      <c r="L2196" s="80" t="str">
        <f>IF(Table8[[#This Row],[test]]&gt;0,"Ada vendor yang menjual produk dengan harga lebih murah","")</f>
        <v>Ada vendor yang menjual produk dengan harga lebih murah</v>
      </c>
    </row>
    <row r="2197" spans="1:12" x14ac:dyDescent="0.25">
      <c r="A2197" s="5">
        <v>1255</v>
      </c>
      <c r="B2197" s="5">
        <v>2837</v>
      </c>
      <c r="C2197" s="10">
        <v>44174</v>
      </c>
      <c r="D2197" s="5">
        <v>3</v>
      </c>
      <c r="E2197" s="5">
        <v>452</v>
      </c>
      <c r="F2197" s="40">
        <v>47.753999999999998</v>
      </c>
      <c r="G2197" s="40">
        <v>143.262</v>
      </c>
      <c r="H2197" t="str">
        <f>VLOOKUP(Table8[[#This Row],[Supplier]],Table37[[Vendor_ID]:[Reputation Test]],12,0)</f>
        <v>A</v>
      </c>
      <c r="I2197">
        <f>VLOOKUP(Table8[[#This Row],[PurchaseOrderID]],Purchase_Order!$A$2:$E$1228,5,0)</f>
        <v>1540</v>
      </c>
      <c r="K2197">
        <f>COUNTIFS(Table37[ProductID],Table8[[#This Row],[ProductID]],Table37[Reputation Test],Table8[[#This Row],[REPUTASI]],Table37[Price],"&lt;"&amp;Table8[[#This Row],[UnitPrice]])</f>
        <v>2</v>
      </c>
      <c r="L2197" s="80" t="str">
        <f>IF(Table8[[#This Row],[test]]&gt;0,"Ada vendor yang menjual produk dengan harga lebih murah","")</f>
        <v>Ada vendor yang menjual produk dengan harga lebih murah</v>
      </c>
    </row>
    <row r="2198" spans="1:12" x14ac:dyDescent="0.25">
      <c r="A2198" s="4">
        <v>1255</v>
      </c>
      <c r="B2198" s="4">
        <v>2838</v>
      </c>
      <c r="C2198" s="11">
        <v>44174</v>
      </c>
      <c r="D2198" s="4">
        <v>3</v>
      </c>
      <c r="E2198" s="4">
        <v>453</v>
      </c>
      <c r="F2198" s="41">
        <v>43.480499999999999</v>
      </c>
      <c r="G2198" s="41">
        <v>130.44149999999999</v>
      </c>
      <c r="H2198" t="str">
        <f>VLOOKUP(Table8[[#This Row],[Supplier]],Table37[[Vendor_ID]:[Reputation Test]],12,0)</f>
        <v>A</v>
      </c>
      <c r="I2198">
        <f>VLOOKUP(Table8[[#This Row],[PurchaseOrderID]],Purchase_Order!$A$2:$E$1228,5,0)</f>
        <v>1540</v>
      </c>
      <c r="K2198">
        <f>COUNTIFS(Table37[ProductID],Table8[[#This Row],[ProductID]],Table37[Reputation Test],Table8[[#This Row],[REPUTASI]],Table37[Price],"&lt;"&amp;Table8[[#This Row],[UnitPrice]])</f>
        <v>2</v>
      </c>
      <c r="L2198" s="80" t="str">
        <f>IF(Table8[[#This Row],[test]]&gt;0,"Ada vendor yang menjual produk dengan harga lebih murah","")</f>
        <v>Ada vendor yang menjual produk dengan harga lebih murah</v>
      </c>
    </row>
    <row r="2199" spans="1:12" x14ac:dyDescent="0.25">
      <c r="A2199" s="5">
        <v>1255</v>
      </c>
      <c r="B2199" s="5">
        <v>2839</v>
      </c>
      <c r="C2199" s="10">
        <v>44174</v>
      </c>
      <c r="D2199" s="5">
        <v>3</v>
      </c>
      <c r="E2199" s="5">
        <v>454</v>
      </c>
      <c r="F2199" s="40">
        <v>41.380499999999998</v>
      </c>
      <c r="G2199" s="40">
        <v>124.14149999999999</v>
      </c>
      <c r="H2199" t="str">
        <f>VLOOKUP(Table8[[#This Row],[Supplier]],Table37[[Vendor_ID]:[Reputation Test]],12,0)</f>
        <v>A</v>
      </c>
      <c r="I2199">
        <f>VLOOKUP(Table8[[#This Row],[PurchaseOrderID]],Purchase_Order!$A$2:$E$1228,5,0)</f>
        <v>1540</v>
      </c>
      <c r="K2199">
        <f>COUNTIFS(Table37[ProductID],Table8[[#This Row],[ProductID]],Table37[Reputation Test],Table8[[#This Row],[REPUTASI]],Table37[Price],"&lt;"&amp;Table8[[#This Row],[UnitPrice]])</f>
        <v>1</v>
      </c>
      <c r="L2199" s="80" t="str">
        <f>IF(Table8[[#This Row],[test]]&gt;0,"Ada vendor yang menjual produk dengan harga lebih murah","")</f>
        <v>Ada vendor yang menjual produk dengan harga lebih murah</v>
      </c>
    </row>
    <row r="2200" spans="1:12" x14ac:dyDescent="0.25">
      <c r="A2200" s="4">
        <v>1255</v>
      </c>
      <c r="B2200" s="4">
        <v>2840</v>
      </c>
      <c r="C2200" s="11">
        <v>44174</v>
      </c>
      <c r="D2200" s="4">
        <v>3</v>
      </c>
      <c r="E2200" s="4">
        <v>455</v>
      </c>
      <c r="F2200" s="41">
        <v>45.654000000000003</v>
      </c>
      <c r="G2200" s="41">
        <v>136.96199999999999</v>
      </c>
      <c r="H2200" t="str">
        <f>VLOOKUP(Table8[[#This Row],[Supplier]],Table37[[Vendor_ID]:[Reputation Test]],12,0)</f>
        <v>A</v>
      </c>
      <c r="I2200">
        <f>VLOOKUP(Table8[[#This Row],[PurchaseOrderID]],Purchase_Order!$A$2:$E$1228,5,0)</f>
        <v>1540</v>
      </c>
      <c r="K2200">
        <f>COUNTIFS(Table37[ProductID],Table8[[#This Row],[ProductID]],Table37[Reputation Test],Table8[[#This Row],[REPUTASI]],Table37[Price],"&lt;"&amp;Table8[[#This Row],[UnitPrice]])</f>
        <v>2</v>
      </c>
      <c r="L2200" s="80" t="str">
        <f>IF(Table8[[#This Row],[test]]&gt;0,"Ada vendor yang menjual produk dengan harga lebih murah","")</f>
        <v>Ada vendor yang menjual produk dengan harga lebih murah</v>
      </c>
    </row>
    <row r="2201" spans="1:12" x14ac:dyDescent="0.25">
      <c r="A2201" s="5">
        <v>1255</v>
      </c>
      <c r="B2201" s="5">
        <v>2841</v>
      </c>
      <c r="C2201" s="10">
        <v>44174</v>
      </c>
      <c r="D2201" s="5">
        <v>3</v>
      </c>
      <c r="E2201" s="5">
        <v>456</v>
      </c>
      <c r="F2201" s="40">
        <v>41.380499999999998</v>
      </c>
      <c r="G2201" s="40">
        <v>124.14149999999999</v>
      </c>
      <c r="H2201" t="str">
        <f>VLOOKUP(Table8[[#This Row],[Supplier]],Table37[[Vendor_ID]:[Reputation Test]],12,0)</f>
        <v>A</v>
      </c>
      <c r="I2201">
        <f>VLOOKUP(Table8[[#This Row],[PurchaseOrderID]],Purchase_Order!$A$2:$E$1228,5,0)</f>
        <v>1540</v>
      </c>
      <c r="K2201">
        <f>COUNTIFS(Table37[ProductID],Table8[[#This Row],[ProductID]],Table37[Reputation Test],Table8[[#This Row],[REPUTASI]],Table37[Price],"&lt;"&amp;Table8[[#This Row],[UnitPrice]])</f>
        <v>1</v>
      </c>
      <c r="L2201" s="80" t="str">
        <f>IF(Table8[[#This Row],[test]]&gt;0,"Ada vendor yang menjual produk dengan harga lebih murah","")</f>
        <v>Ada vendor yang menjual produk dengan harga lebih murah</v>
      </c>
    </row>
    <row r="2202" spans="1:12" x14ac:dyDescent="0.25">
      <c r="A2202" s="4">
        <v>1255</v>
      </c>
      <c r="B2202" s="4">
        <v>2842</v>
      </c>
      <c r="C2202" s="11">
        <v>44174</v>
      </c>
      <c r="D2202" s="4">
        <v>3</v>
      </c>
      <c r="E2202" s="4">
        <v>457</v>
      </c>
      <c r="F2202" s="41">
        <v>39.280500000000004</v>
      </c>
      <c r="G2202" s="41">
        <v>117.8415</v>
      </c>
      <c r="H2202" t="str">
        <f>VLOOKUP(Table8[[#This Row],[Supplier]],Table37[[Vendor_ID]:[Reputation Test]],12,0)</f>
        <v>A</v>
      </c>
      <c r="I2202">
        <f>VLOOKUP(Table8[[#This Row],[PurchaseOrderID]],Purchase_Order!$A$2:$E$1228,5,0)</f>
        <v>1540</v>
      </c>
      <c r="K2202">
        <f>COUNTIFS(Table37[ProductID],Table8[[#This Row],[ProductID]],Table37[Reputation Test],Table8[[#This Row],[REPUTASI]],Table37[Price],"&lt;"&amp;Table8[[#This Row],[UnitPrice]])</f>
        <v>1</v>
      </c>
      <c r="L2202" s="80" t="str">
        <f>IF(Table8[[#This Row],[test]]&gt;0,"Ada vendor yang menjual produk dengan harga lebih murah","")</f>
        <v>Ada vendor yang menjual produk dengan harga lebih murah</v>
      </c>
    </row>
    <row r="2203" spans="1:12" x14ac:dyDescent="0.25">
      <c r="A2203" s="5">
        <v>1255</v>
      </c>
      <c r="B2203" s="5">
        <v>2843</v>
      </c>
      <c r="C2203" s="10">
        <v>44174</v>
      </c>
      <c r="D2203" s="5">
        <v>3</v>
      </c>
      <c r="E2203" s="5">
        <v>458</v>
      </c>
      <c r="F2203" s="40">
        <v>43.554000000000002</v>
      </c>
      <c r="G2203" s="40">
        <v>130.66200000000001</v>
      </c>
      <c r="H2203" t="str">
        <f>VLOOKUP(Table8[[#This Row],[Supplier]],Table37[[Vendor_ID]:[Reputation Test]],12,0)</f>
        <v>A</v>
      </c>
      <c r="I2203">
        <f>VLOOKUP(Table8[[#This Row],[PurchaseOrderID]],Purchase_Order!$A$2:$E$1228,5,0)</f>
        <v>1540</v>
      </c>
      <c r="K2203">
        <f>COUNTIFS(Table37[ProductID],Table8[[#This Row],[ProductID]],Table37[Reputation Test],Table8[[#This Row],[REPUTASI]],Table37[Price],"&lt;"&amp;Table8[[#This Row],[UnitPrice]])</f>
        <v>2</v>
      </c>
      <c r="L2203" s="80" t="str">
        <f>IF(Table8[[#This Row],[test]]&gt;0,"Ada vendor yang menjual produk dengan harga lebih murah","")</f>
        <v>Ada vendor yang menjual produk dengan harga lebih murah</v>
      </c>
    </row>
    <row r="2204" spans="1:12" x14ac:dyDescent="0.25">
      <c r="A2204" s="4">
        <v>1255</v>
      </c>
      <c r="B2204" s="4">
        <v>2844</v>
      </c>
      <c r="C2204" s="11">
        <v>44174</v>
      </c>
      <c r="D2204" s="4">
        <v>3</v>
      </c>
      <c r="E2204" s="4">
        <v>459</v>
      </c>
      <c r="F2204" s="41">
        <v>39.280500000000004</v>
      </c>
      <c r="G2204" s="41">
        <v>117.8415</v>
      </c>
      <c r="H2204" t="str">
        <f>VLOOKUP(Table8[[#This Row],[Supplier]],Table37[[Vendor_ID]:[Reputation Test]],12,0)</f>
        <v>A</v>
      </c>
      <c r="I2204">
        <f>VLOOKUP(Table8[[#This Row],[PurchaseOrderID]],Purchase_Order!$A$2:$E$1228,5,0)</f>
        <v>1540</v>
      </c>
      <c r="K2204">
        <f>COUNTIFS(Table37[ProductID],Table8[[#This Row],[ProductID]],Table37[Reputation Test],Table8[[#This Row],[REPUTASI]],Table37[Price],"&lt;"&amp;Table8[[#This Row],[UnitPrice]])</f>
        <v>1</v>
      </c>
      <c r="L2204" s="80" t="str">
        <f>IF(Table8[[#This Row],[test]]&gt;0,"Ada vendor yang menjual produk dengan harga lebih murah","")</f>
        <v>Ada vendor yang menjual produk dengan harga lebih murah</v>
      </c>
    </row>
    <row r="2205" spans="1:12" x14ac:dyDescent="0.25">
      <c r="A2205" s="5">
        <v>1255</v>
      </c>
      <c r="B2205" s="5">
        <v>2845</v>
      </c>
      <c r="C2205" s="10">
        <v>44174</v>
      </c>
      <c r="D2205" s="5">
        <v>3</v>
      </c>
      <c r="E2205" s="5">
        <v>460</v>
      </c>
      <c r="F2205" s="40">
        <v>37.180500000000002</v>
      </c>
      <c r="G2205" s="40">
        <v>111.5415</v>
      </c>
      <c r="H2205" t="str">
        <f>VLOOKUP(Table8[[#This Row],[Supplier]],Table37[[Vendor_ID]:[Reputation Test]],12,0)</f>
        <v>A</v>
      </c>
      <c r="I2205">
        <f>VLOOKUP(Table8[[#This Row],[PurchaseOrderID]],Purchase_Order!$A$2:$E$1228,5,0)</f>
        <v>1540</v>
      </c>
      <c r="K2205">
        <f>COUNTIFS(Table37[ProductID],Table8[[#This Row],[ProductID]],Table37[Reputation Test],Table8[[#This Row],[REPUTASI]],Table37[Price],"&lt;"&amp;Table8[[#This Row],[UnitPrice]])</f>
        <v>1</v>
      </c>
      <c r="L2205" s="80" t="str">
        <f>IF(Table8[[#This Row],[test]]&gt;0,"Ada vendor yang menjual produk dengan harga lebih murah","")</f>
        <v>Ada vendor yang menjual produk dengan harga lebih murah</v>
      </c>
    </row>
    <row r="2206" spans="1:12" x14ac:dyDescent="0.25">
      <c r="A2206" s="4">
        <v>1255</v>
      </c>
      <c r="B2206" s="4">
        <v>2846</v>
      </c>
      <c r="C2206" s="11">
        <v>44174</v>
      </c>
      <c r="D2206" s="4">
        <v>3</v>
      </c>
      <c r="E2206" s="4">
        <v>461</v>
      </c>
      <c r="F2206" s="41">
        <v>41.454000000000001</v>
      </c>
      <c r="G2206" s="41">
        <v>124.36199999999999</v>
      </c>
      <c r="H2206" t="str">
        <f>VLOOKUP(Table8[[#This Row],[Supplier]],Table37[[Vendor_ID]:[Reputation Test]],12,0)</f>
        <v>A</v>
      </c>
      <c r="I2206">
        <f>VLOOKUP(Table8[[#This Row],[PurchaseOrderID]],Purchase_Order!$A$2:$E$1228,5,0)</f>
        <v>1540</v>
      </c>
      <c r="K2206">
        <f>COUNTIFS(Table37[ProductID],Table8[[#This Row],[ProductID]],Table37[Reputation Test],Table8[[#This Row],[REPUTASI]],Table37[Price],"&lt;"&amp;Table8[[#This Row],[UnitPrice]])</f>
        <v>1</v>
      </c>
      <c r="L2206" s="80" t="str">
        <f>IF(Table8[[#This Row],[test]]&gt;0,"Ada vendor yang menjual produk dengan harga lebih murah","")</f>
        <v>Ada vendor yang menjual produk dengan harga lebih murah</v>
      </c>
    </row>
    <row r="2207" spans="1:12" x14ac:dyDescent="0.25">
      <c r="A2207" s="5">
        <v>1256</v>
      </c>
      <c r="B2207" s="5">
        <v>2847</v>
      </c>
      <c r="C2207" s="10">
        <v>44174</v>
      </c>
      <c r="D2207" s="5">
        <v>550</v>
      </c>
      <c r="E2207" s="5">
        <v>941</v>
      </c>
      <c r="F2207" s="40">
        <v>62.9895</v>
      </c>
      <c r="G2207" s="40">
        <v>34644.224999999999</v>
      </c>
      <c r="H2207" t="str">
        <f>VLOOKUP(Table8[[#This Row],[Supplier]],Table37[[Vendor_ID]:[Reputation Test]],12,0)</f>
        <v>B</v>
      </c>
      <c r="I2207">
        <f>VLOOKUP(Table8[[#This Row],[PurchaseOrderID]],Purchase_Order!$A$2:$E$1228,5,0)</f>
        <v>1628</v>
      </c>
      <c r="K2207">
        <f>COUNTIFS(Table37[ProductID],Table8[[#This Row],[ProductID]],Table37[Reputation Test],Table8[[#This Row],[REPUTASI]],Table37[Price],"&lt;"&amp;Table8[[#This Row],[UnitPrice]])</f>
        <v>1</v>
      </c>
      <c r="L2207" s="80" t="str">
        <f>IF(Table8[[#This Row],[test]]&gt;0,"Ada vendor yang menjual produk dengan harga lebih murah","")</f>
        <v>Ada vendor yang menjual produk dengan harga lebih murah</v>
      </c>
    </row>
    <row r="2208" spans="1:12" x14ac:dyDescent="0.25">
      <c r="A2208" s="4">
        <v>1257</v>
      </c>
      <c r="B2208" s="4">
        <v>2848</v>
      </c>
      <c r="C2208" s="11">
        <v>44175</v>
      </c>
      <c r="D2208" s="4">
        <v>3</v>
      </c>
      <c r="E2208" s="4">
        <v>320</v>
      </c>
      <c r="F2208" s="41">
        <v>45.3705</v>
      </c>
      <c r="G2208" s="41">
        <v>136.11150000000001</v>
      </c>
      <c r="H2208" t="str">
        <f>VLOOKUP(Table8[[#This Row],[Supplier]],Table37[[Vendor_ID]:[Reputation Test]],12,0)</f>
        <v>A</v>
      </c>
      <c r="I2208">
        <f>VLOOKUP(Table8[[#This Row],[PurchaseOrderID]],Purchase_Order!$A$2:$E$1228,5,0)</f>
        <v>1604</v>
      </c>
      <c r="K2208">
        <f>COUNTIFS(Table37[ProductID],Table8[[#This Row],[ProductID]],Table37[Reputation Test],Table8[[#This Row],[REPUTASI]],Table37[Price],"&lt;"&amp;Table8[[#This Row],[UnitPrice]])</f>
        <v>1</v>
      </c>
      <c r="L2208" s="80" t="str">
        <f>IF(Table8[[#This Row],[test]]&gt;0,"Ada vendor yang menjual produk dengan harga lebih murah","")</f>
        <v>Ada vendor yang menjual produk dengan harga lebih murah</v>
      </c>
    </row>
    <row r="2209" spans="1:12" x14ac:dyDescent="0.25">
      <c r="A2209" s="5">
        <v>1257</v>
      </c>
      <c r="B2209" s="5">
        <v>2849</v>
      </c>
      <c r="C2209" s="10">
        <v>44175</v>
      </c>
      <c r="D2209" s="5">
        <v>3</v>
      </c>
      <c r="E2209" s="5">
        <v>321</v>
      </c>
      <c r="F2209" s="40">
        <v>40.488</v>
      </c>
      <c r="G2209" s="40">
        <v>121.464</v>
      </c>
      <c r="H2209" t="str">
        <f>VLOOKUP(Table8[[#This Row],[Supplier]],Table37[[Vendor_ID]:[Reputation Test]],12,0)</f>
        <v>A</v>
      </c>
      <c r="I2209">
        <f>VLOOKUP(Table8[[#This Row],[PurchaseOrderID]],Purchase_Order!$A$2:$E$1228,5,0)</f>
        <v>1604</v>
      </c>
      <c r="K2209">
        <f>COUNTIFS(Table37[ProductID],Table8[[#This Row],[ProductID]],Table37[Reputation Test],Table8[[#This Row],[REPUTASI]],Table37[Price],"&lt;"&amp;Table8[[#This Row],[UnitPrice]])</f>
        <v>1</v>
      </c>
      <c r="L2209" s="80" t="str">
        <f>IF(Table8[[#This Row],[test]]&gt;0,"Ada vendor yang menjual produk dengan harga lebih murah","")</f>
        <v>Ada vendor yang menjual produk dengan harga lebih murah</v>
      </c>
    </row>
    <row r="2210" spans="1:12" x14ac:dyDescent="0.25">
      <c r="A2210" s="4">
        <v>1257</v>
      </c>
      <c r="B2210" s="4">
        <v>2850</v>
      </c>
      <c r="C2210" s="11">
        <v>44175</v>
      </c>
      <c r="D2210" s="4">
        <v>60</v>
      </c>
      <c r="E2210" s="4">
        <v>322</v>
      </c>
      <c r="F2210" s="41">
        <v>26.365500000000001</v>
      </c>
      <c r="G2210" s="41">
        <v>1581.93</v>
      </c>
      <c r="H2210" t="str">
        <f>VLOOKUP(Table8[[#This Row],[Supplier]],Table37[[Vendor_ID]:[Reputation Test]],12,0)</f>
        <v>A</v>
      </c>
      <c r="I2210">
        <f>VLOOKUP(Table8[[#This Row],[PurchaseOrderID]],Purchase_Order!$A$2:$E$1228,5,0)</f>
        <v>1604</v>
      </c>
      <c r="K2210">
        <f>COUNTIFS(Table37[ProductID],Table8[[#This Row],[ProductID]],Table37[Reputation Test],Table8[[#This Row],[REPUTASI]],Table37[Price],"&lt;"&amp;Table8[[#This Row],[UnitPrice]])</f>
        <v>1</v>
      </c>
      <c r="L2210" s="80" t="str">
        <f>IF(Table8[[#This Row],[test]]&gt;0,"Ada vendor yang menjual produk dengan harga lebih murah","")</f>
        <v>Ada vendor yang menjual produk dengan harga lebih murah</v>
      </c>
    </row>
    <row r="2211" spans="1:12" x14ac:dyDescent="0.25">
      <c r="A2211" s="5">
        <v>1258</v>
      </c>
      <c r="B2211" s="5">
        <v>2851</v>
      </c>
      <c r="C2211" s="10">
        <v>44175</v>
      </c>
      <c r="D2211" s="5">
        <v>3</v>
      </c>
      <c r="E2211" s="5">
        <v>504</v>
      </c>
      <c r="F2211" s="40">
        <v>48.762</v>
      </c>
      <c r="G2211" s="40">
        <v>146.286</v>
      </c>
      <c r="H2211" t="str">
        <f>VLOOKUP(Table8[[#This Row],[Supplier]],Table37[[Vendor_ID]:[Reputation Test]],12,0)</f>
        <v>A</v>
      </c>
      <c r="I2211">
        <f>VLOOKUP(Table8[[#This Row],[PurchaseOrderID]],Purchase_Order!$A$2:$E$1228,5,0)</f>
        <v>1690</v>
      </c>
      <c r="K2211">
        <f>COUNTIFS(Table37[ProductID],Table8[[#This Row],[ProductID]],Table37[Reputation Test],Table8[[#This Row],[REPUTASI]],Table37[Price],"&lt;"&amp;Table8[[#This Row],[UnitPrice]])</f>
        <v>1</v>
      </c>
      <c r="L2211" s="80" t="str">
        <f>IF(Table8[[#This Row],[test]]&gt;0,"Ada vendor yang menjual produk dengan harga lebih murah","")</f>
        <v>Ada vendor yang menjual produk dengan harga lebih murah</v>
      </c>
    </row>
    <row r="2212" spans="1:12" x14ac:dyDescent="0.25">
      <c r="A2212" s="4">
        <v>1259</v>
      </c>
      <c r="B2212" s="4">
        <v>2852</v>
      </c>
      <c r="C2212" s="11">
        <v>44175</v>
      </c>
      <c r="D2212" s="4">
        <v>3</v>
      </c>
      <c r="E2212" s="4">
        <v>497</v>
      </c>
      <c r="F2212" s="41">
        <v>34.188000000000002</v>
      </c>
      <c r="G2212" s="41">
        <v>102.56399999999999</v>
      </c>
      <c r="H2212" t="str">
        <f>VLOOKUP(Table8[[#This Row],[Supplier]],Table37[[Vendor_ID]:[Reputation Test]],12,0)</f>
        <v>A</v>
      </c>
      <c r="I2212">
        <f>VLOOKUP(Table8[[#This Row],[PurchaseOrderID]],Purchase_Order!$A$2:$E$1228,5,0)</f>
        <v>1566</v>
      </c>
      <c r="K2212">
        <f>COUNTIFS(Table37[ProductID],Table8[[#This Row],[ProductID]],Table37[Reputation Test],Table8[[#This Row],[REPUTASI]],Table37[Price],"&lt;"&amp;Table8[[#This Row],[UnitPrice]])</f>
        <v>1</v>
      </c>
      <c r="L2212" s="80" t="str">
        <f>IF(Table8[[#This Row],[test]]&gt;0,"Ada vendor yang menjual produk dengan harga lebih murah","")</f>
        <v>Ada vendor yang menjual produk dengan harga lebih murah</v>
      </c>
    </row>
    <row r="2213" spans="1:12" x14ac:dyDescent="0.25">
      <c r="A2213" s="5">
        <v>1260</v>
      </c>
      <c r="B2213" s="5">
        <v>2853</v>
      </c>
      <c r="C2213" s="10">
        <v>44175</v>
      </c>
      <c r="D2213" s="5">
        <v>3</v>
      </c>
      <c r="E2213" s="5">
        <v>323</v>
      </c>
      <c r="F2213" s="40">
        <v>50.263500000000001</v>
      </c>
      <c r="G2213" s="40">
        <v>150.79050000000001</v>
      </c>
      <c r="H2213" t="str">
        <f>VLOOKUP(Table8[[#This Row],[Supplier]],Table37[[Vendor_ID]:[Reputation Test]],12,0)</f>
        <v>A</v>
      </c>
      <c r="I2213">
        <f>VLOOKUP(Table8[[#This Row],[PurchaseOrderID]],Purchase_Order!$A$2:$E$1228,5,0)</f>
        <v>1698</v>
      </c>
      <c r="K2213">
        <f>COUNTIFS(Table37[ProductID],Table8[[#This Row],[ProductID]],Table37[Reputation Test],Table8[[#This Row],[REPUTASI]],Table37[Price],"&lt;"&amp;Table8[[#This Row],[UnitPrice]])</f>
        <v>1</v>
      </c>
      <c r="L2213" s="80" t="str">
        <f>IF(Table8[[#This Row],[test]]&gt;0,"Ada vendor yang menjual produk dengan harga lebih murah","")</f>
        <v>Ada vendor yang menjual produk dengan harga lebih murah</v>
      </c>
    </row>
    <row r="2214" spans="1:12" x14ac:dyDescent="0.25">
      <c r="A2214" s="4">
        <v>1261</v>
      </c>
      <c r="B2214" s="4">
        <v>2854</v>
      </c>
      <c r="C2214" s="11">
        <v>44175</v>
      </c>
      <c r="D2214" s="4">
        <v>550</v>
      </c>
      <c r="E2214" s="4">
        <v>523</v>
      </c>
      <c r="F2214" s="41">
        <v>10.731</v>
      </c>
      <c r="G2214" s="41">
        <v>5902.05</v>
      </c>
      <c r="H2214" t="str">
        <f>VLOOKUP(Table8[[#This Row],[Supplier]],Table37[[Vendor_ID]:[Reputation Test]],12,0)</f>
        <v>F</v>
      </c>
      <c r="I2214">
        <f>VLOOKUP(Table8[[#This Row],[PurchaseOrderID]],Purchase_Order!$A$2:$E$1228,5,0)</f>
        <v>1560</v>
      </c>
      <c r="K2214">
        <f>COUNTIFS(Table37[ProductID],Table8[[#This Row],[ProductID]],Table37[Reputation Test],Table8[[#This Row],[REPUTASI]],Table37[Price],"&lt;"&amp;Table8[[#This Row],[UnitPrice]])</f>
        <v>1</v>
      </c>
      <c r="L2214" s="80" t="str">
        <f>IF(Table8[[#This Row],[test]]&gt;0,"Ada vendor yang menjual produk dengan harga lebih murah","")</f>
        <v>Ada vendor yang menjual produk dengan harga lebih murah</v>
      </c>
    </row>
    <row r="2215" spans="1:12" x14ac:dyDescent="0.25">
      <c r="A2215" s="5">
        <v>1261</v>
      </c>
      <c r="B2215" s="5">
        <v>2855</v>
      </c>
      <c r="C2215" s="10">
        <v>44175</v>
      </c>
      <c r="D2215" s="5">
        <v>550</v>
      </c>
      <c r="E2215" s="5">
        <v>524</v>
      </c>
      <c r="F2215" s="40">
        <v>14.1225</v>
      </c>
      <c r="G2215" s="40">
        <v>7767.375</v>
      </c>
      <c r="H2215" t="str">
        <f>VLOOKUP(Table8[[#This Row],[Supplier]],Table37[[Vendor_ID]:[Reputation Test]],12,0)</f>
        <v>F</v>
      </c>
      <c r="I2215">
        <f>VLOOKUP(Table8[[#This Row],[PurchaseOrderID]],Purchase_Order!$A$2:$E$1228,5,0)</f>
        <v>1560</v>
      </c>
      <c r="K2215">
        <f>COUNTIFS(Table37[ProductID],Table8[[#This Row],[ProductID]],Table37[Reputation Test],Table8[[#This Row],[REPUTASI]],Table37[Price],"&lt;"&amp;Table8[[#This Row],[UnitPrice]])</f>
        <v>2</v>
      </c>
      <c r="L2215" s="80" t="str">
        <f>IF(Table8[[#This Row],[test]]&gt;0,"Ada vendor yang menjual produk dengan harga lebih murah","")</f>
        <v>Ada vendor yang menjual produk dengan harga lebih murah</v>
      </c>
    </row>
    <row r="2216" spans="1:12" x14ac:dyDescent="0.25">
      <c r="A2216" s="4">
        <v>1262</v>
      </c>
      <c r="B2216" s="4">
        <v>2856</v>
      </c>
      <c r="C2216" s="11">
        <v>44175</v>
      </c>
      <c r="D2216" s="4">
        <v>60</v>
      </c>
      <c r="E2216" s="4">
        <v>492</v>
      </c>
      <c r="F2216" s="41">
        <v>50.263500000000001</v>
      </c>
      <c r="G2216" s="41">
        <v>3015.81</v>
      </c>
      <c r="H2216" t="str">
        <f>VLOOKUP(Table8[[#This Row],[Supplier]],Table37[[Vendor_ID]:[Reputation Test]],12,0)</f>
        <v>F</v>
      </c>
      <c r="I2216">
        <f>VLOOKUP(Table8[[#This Row],[PurchaseOrderID]],Purchase_Order!$A$2:$E$1228,5,0)</f>
        <v>1692</v>
      </c>
      <c r="K2216">
        <f>COUNTIFS(Table37[ProductID],Table8[[#This Row],[ProductID]],Table37[Reputation Test],Table8[[#This Row],[REPUTASI]],Table37[Price],"&lt;"&amp;Table8[[#This Row],[UnitPrice]])</f>
        <v>2</v>
      </c>
      <c r="L2216" s="80" t="str">
        <f>IF(Table8[[#This Row],[test]]&gt;0,"Ada vendor yang menjual produk dengan harga lebih murah","")</f>
        <v>Ada vendor yang menjual produk dengan harga lebih murah</v>
      </c>
    </row>
    <row r="2217" spans="1:12" x14ac:dyDescent="0.25">
      <c r="A2217" s="5">
        <v>1262</v>
      </c>
      <c r="B2217" s="5">
        <v>2857</v>
      </c>
      <c r="C2217" s="10">
        <v>44175</v>
      </c>
      <c r="D2217" s="5">
        <v>60</v>
      </c>
      <c r="E2217" s="5">
        <v>493</v>
      </c>
      <c r="F2217" s="40">
        <v>57.151499999999999</v>
      </c>
      <c r="G2217" s="40">
        <v>3429.09</v>
      </c>
      <c r="H2217" t="str">
        <f>VLOOKUP(Table8[[#This Row],[Supplier]],Table37[[Vendor_ID]:[Reputation Test]],12,0)</f>
        <v>F</v>
      </c>
      <c r="I2217">
        <f>VLOOKUP(Table8[[#This Row],[PurchaseOrderID]],Purchase_Order!$A$2:$E$1228,5,0)</f>
        <v>1692</v>
      </c>
      <c r="K2217">
        <f>COUNTIFS(Table37[ProductID],Table8[[#This Row],[ProductID]],Table37[Reputation Test],Table8[[#This Row],[REPUTASI]],Table37[Price],"&lt;"&amp;Table8[[#This Row],[UnitPrice]])</f>
        <v>2</v>
      </c>
      <c r="L2217" s="80" t="str">
        <f>IF(Table8[[#This Row],[test]]&gt;0,"Ada vendor yang menjual produk dengan harga lebih murah","")</f>
        <v>Ada vendor yang menjual produk dengan harga lebih murah</v>
      </c>
    </row>
    <row r="2218" spans="1:12" x14ac:dyDescent="0.25">
      <c r="A2218" s="4">
        <v>1263</v>
      </c>
      <c r="B2218" s="4">
        <v>2858</v>
      </c>
      <c r="C2218" s="11">
        <v>44175</v>
      </c>
      <c r="D2218" s="4">
        <v>550</v>
      </c>
      <c r="E2218" s="4">
        <v>910</v>
      </c>
      <c r="F2218" s="41">
        <v>40.939500000000002</v>
      </c>
      <c r="G2218" s="41">
        <v>22516.724999999999</v>
      </c>
      <c r="H2218" t="str">
        <f>VLOOKUP(Table8[[#This Row],[Supplier]],Table37[[Vendor_ID]:[Reputation Test]],12,0)</f>
        <v>F</v>
      </c>
      <c r="I2218">
        <f>VLOOKUP(Table8[[#This Row],[PurchaseOrderID]],Purchase_Order!$A$2:$E$1228,5,0)</f>
        <v>1696</v>
      </c>
      <c r="K2218">
        <f>COUNTIFS(Table37[ProductID],Table8[[#This Row],[ProductID]],Table37[Reputation Test],Table8[[#This Row],[REPUTASI]],Table37[Price],"&lt;"&amp;Table8[[#This Row],[UnitPrice]])</f>
        <v>1</v>
      </c>
      <c r="L2218" s="80" t="str">
        <f>IF(Table8[[#This Row],[test]]&gt;0,"Ada vendor yang menjual produk dengan harga lebih murah","")</f>
        <v>Ada vendor yang menjual produk dengan harga lebih murah</v>
      </c>
    </row>
    <row r="2219" spans="1:12" x14ac:dyDescent="0.25">
      <c r="A2219" s="5">
        <v>1263</v>
      </c>
      <c r="B2219" s="5">
        <v>2859</v>
      </c>
      <c r="C2219" s="10">
        <v>44175</v>
      </c>
      <c r="D2219" s="5">
        <v>550</v>
      </c>
      <c r="E2219" s="5">
        <v>911</v>
      </c>
      <c r="F2219" s="40">
        <v>21.0945</v>
      </c>
      <c r="G2219" s="40">
        <v>11601.975</v>
      </c>
      <c r="H2219" t="str">
        <f>VLOOKUP(Table8[[#This Row],[Supplier]],Table37[[Vendor_ID]:[Reputation Test]],12,0)</f>
        <v>F</v>
      </c>
      <c r="I2219">
        <f>VLOOKUP(Table8[[#This Row],[PurchaseOrderID]],Purchase_Order!$A$2:$E$1228,5,0)</f>
        <v>1696</v>
      </c>
      <c r="K2219">
        <f>COUNTIFS(Table37[ProductID],Table8[[#This Row],[ProductID]],Table37[Reputation Test],Table8[[#This Row],[REPUTASI]],Table37[Price],"&lt;"&amp;Table8[[#This Row],[UnitPrice]])</f>
        <v>2</v>
      </c>
      <c r="L2219" s="80" t="str">
        <f>IF(Table8[[#This Row],[test]]&gt;0,"Ada vendor yang menjual produk dengan harga lebih murah","")</f>
        <v>Ada vendor yang menjual produk dengan harga lebih murah</v>
      </c>
    </row>
    <row r="2220" spans="1:12" x14ac:dyDescent="0.25">
      <c r="A2220" s="4">
        <v>1263</v>
      </c>
      <c r="B2220" s="4">
        <v>2860</v>
      </c>
      <c r="C2220" s="11">
        <v>44175</v>
      </c>
      <c r="D2220" s="4">
        <v>550</v>
      </c>
      <c r="E2220" s="4">
        <v>912</v>
      </c>
      <c r="F2220" s="41">
        <v>30.439499999999999</v>
      </c>
      <c r="G2220" s="41">
        <v>16741.724999999999</v>
      </c>
      <c r="H2220" t="str">
        <f>VLOOKUP(Table8[[#This Row],[Supplier]],Table37[[Vendor_ID]:[Reputation Test]],12,0)</f>
        <v>F</v>
      </c>
      <c r="I2220">
        <f>VLOOKUP(Table8[[#This Row],[PurchaseOrderID]],Purchase_Order!$A$2:$E$1228,5,0)</f>
        <v>1696</v>
      </c>
      <c r="K2220">
        <f>COUNTIFS(Table37[ProductID],Table8[[#This Row],[ProductID]],Table37[Reputation Test],Table8[[#This Row],[REPUTASI]],Table37[Price],"&lt;"&amp;Table8[[#This Row],[UnitPrice]])</f>
        <v>2</v>
      </c>
      <c r="L2220" s="80" t="str">
        <f>IF(Table8[[#This Row],[test]]&gt;0,"Ada vendor yang menjual produk dengan harga lebih murah","")</f>
        <v>Ada vendor yang menjual produk dengan harga lebih murah</v>
      </c>
    </row>
    <row r="2221" spans="1:12" x14ac:dyDescent="0.25">
      <c r="A2221" s="5">
        <v>1264</v>
      </c>
      <c r="B2221" s="5">
        <v>2861</v>
      </c>
      <c r="C2221" s="10">
        <v>44175</v>
      </c>
      <c r="D2221" s="5">
        <v>60</v>
      </c>
      <c r="E2221" s="5">
        <v>506</v>
      </c>
      <c r="F2221" s="40">
        <v>9.1980000000000004</v>
      </c>
      <c r="G2221" s="40">
        <v>551.88</v>
      </c>
      <c r="H2221" t="str">
        <f>VLOOKUP(Table8[[#This Row],[Supplier]],Table37[[Vendor_ID]:[Reputation Test]],12,0)</f>
        <v>F</v>
      </c>
      <c r="I2221">
        <f>VLOOKUP(Table8[[#This Row],[PurchaseOrderID]],Purchase_Order!$A$2:$E$1228,5,0)</f>
        <v>1504</v>
      </c>
      <c r="K2221">
        <f>COUNTIFS(Table37[ProductID],Table8[[#This Row],[ProductID]],Table37[Reputation Test],Table8[[#This Row],[REPUTASI]],Table37[Price],"&lt;"&amp;Table8[[#This Row],[UnitPrice]])</f>
        <v>1</v>
      </c>
      <c r="L2221" s="80" t="str">
        <f>IF(Table8[[#This Row],[test]]&gt;0,"Ada vendor yang menjual produk dengan harga lebih murah","")</f>
        <v>Ada vendor yang menjual produk dengan harga lebih murah</v>
      </c>
    </row>
    <row r="2222" spans="1:12" x14ac:dyDescent="0.25">
      <c r="A2222" s="4">
        <v>1265</v>
      </c>
      <c r="B2222" s="4">
        <v>2862</v>
      </c>
      <c r="C2222" s="11">
        <v>44176</v>
      </c>
      <c r="D2222" s="4">
        <v>550</v>
      </c>
      <c r="E2222" s="4">
        <v>351</v>
      </c>
      <c r="F2222" s="41">
        <v>5.7750000000000004</v>
      </c>
      <c r="G2222" s="41">
        <v>3176.25</v>
      </c>
      <c r="H2222" t="str">
        <f>VLOOKUP(Table8[[#This Row],[Supplier]],Table37[[Vendor_ID]:[Reputation Test]],12,0)</f>
        <v>F</v>
      </c>
      <c r="I2222">
        <f>VLOOKUP(Table8[[#This Row],[PurchaseOrderID]],Purchase_Order!$A$2:$E$1228,5,0)</f>
        <v>1544</v>
      </c>
      <c r="K2222">
        <f>COUNTIFS(Table37[ProductID],Table8[[#This Row],[ProductID]],Table37[Reputation Test],Table8[[#This Row],[REPUTASI]],Table37[Price],"&lt;"&amp;Table8[[#This Row],[UnitPrice]])</f>
        <v>1</v>
      </c>
      <c r="L2222" s="80" t="str">
        <f>IF(Table8[[#This Row],[test]]&gt;0,"Ada vendor yang menjual produk dengan harga lebih murah","")</f>
        <v>Ada vendor yang menjual produk dengan harga lebih murah</v>
      </c>
    </row>
    <row r="2223" spans="1:12" x14ac:dyDescent="0.25">
      <c r="A2223" s="5">
        <v>1265</v>
      </c>
      <c r="B2223" s="5">
        <v>2863</v>
      </c>
      <c r="C2223" s="10">
        <v>44176</v>
      </c>
      <c r="D2223" s="5">
        <v>550</v>
      </c>
      <c r="E2223" s="5">
        <v>352</v>
      </c>
      <c r="F2223" s="40">
        <v>1.155</v>
      </c>
      <c r="G2223" s="40">
        <v>635.25</v>
      </c>
      <c r="H2223" t="str">
        <f>VLOOKUP(Table8[[#This Row],[Supplier]],Table37[[Vendor_ID]:[Reputation Test]],12,0)</f>
        <v>F</v>
      </c>
      <c r="I2223">
        <f>VLOOKUP(Table8[[#This Row],[PurchaseOrderID]],Purchase_Order!$A$2:$E$1228,5,0)</f>
        <v>1544</v>
      </c>
      <c r="K2223">
        <f>COUNTIFS(Table37[ProductID],Table8[[#This Row],[ProductID]],Table37[Reputation Test],Table8[[#This Row],[REPUTASI]],Table37[Price],"&lt;"&amp;Table8[[#This Row],[UnitPrice]])</f>
        <v>1</v>
      </c>
      <c r="L2223" s="80" t="str">
        <f>IF(Table8[[#This Row],[test]]&gt;0,"Ada vendor yang menjual produk dengan harga lebih murah","")</f>
        <v>Ada vendor yang menjual produk dengan harga lebih murah</v>
      </c>
    </row>
    <row r="2224" spans="1:12" x14ac:dyDescent="0.25">
      <c r="A2224" s="4">
        <v>1265</v>
      </c>
      <c r="B2224" s="4">
        <v>2864</v>
      </c>
      <c r="C2224" s="11">
        <v>44176</v>
      </c>
      <c r="D2224" s="4">
        <v>550</v>
      </c>
      <c r="E2224" s="4">
        <v>679</v>
      </c>
      <c r="F2224" s="41">
        <v>5.7750000000000004</v>
      </c>
      <c r="G2224" s="41">
        <v>3176.25</v>
      </c>
      <c r="H2224" t="str">
        <f>VLOOKUP(Table8[[#This Row],[Supplier]],Table37[[Vendor_ID]:[Reputation Test]],12,0)</f>
        <v>F</v>
      </c>
      <c r="I2224">
        <f>VLOOKUP(Table8[[#This Row],[PurchaseOrderID]],Purchase_Order!$A$2:$E$1228,5,0)</f>
        <v>1544</v>
      </c>
      <c r="K2224">
        <f>COUNTIFS(Table37[ProductID],Table8[[#This Row],[ProductID]],Table37[Reputation Test],Table8[[#This Row],[REPUTASI]],Table37[Price],"&lt;"&amp;Table8[[#This Row],[UnitPrice]])</f>
        <v>1</v>
      </c>
      <c r="L2224" s="80" t="str">
        <f>IF(Table8[[#This Row],[test]]&gt;0,"Ada vendor yang menjual produk dengan harga lebih murah","")</f>
        <v>Ada vendor yang menjual produk dengan harga lebih murah</v>
      </c>
    </row>
    <row r="2225" spans="1:12" x14ac:dyDescent="0.25">
      <c r="A2225" s="5">
        <v>1266</v>
      </c>
      <c r="B2225" s="5">
        <v>2865</v>
      </c>
      <c r="C2225" s="10">
        <v>44176</v>
      </c>
      <c r="D2225" s="5">
        <v>550</v>
      </c>
      <c r="E2225" s="5">
        <v>507</v>
      </c>
      <c r="F2225" s="40">
        <v>23.393999999999998</v>
      </c>
      <c r="G2225" s="40">
        <v>12866.7</v>
      </c>
      <c r="H2225" t="str">
        <f>VLOOKUP(Table8[[#This Row],[Supplier]],Table37[[Vendor_ID]:[Reputation Test]],12,0)</f>
        <v>B</v>
      </c>
      <c r="I2225">
        <f>VLOOKUP(Table8[[#This Row],[PurchaseOrderID]],Purchase_Order!$A$2:$E$1228,5,0)</f>
        <v>1530</v>
      </c>
      <c r="K2225">
        <f>COUNTIFS(Table37[ProductID],Table8[[#This Row],[ProductID]],Table37[Reputation Test],Table8[[#This Row],[REPUTASI]],Table37[Price],"&lt;"&amp;Table8[[#This Row],[UnitPrice]])</f>
        <v>1</v>
      </c>
      <c r="L2225" s="80" t="str">
        <f>IF(Table8[[#This Row],[test]]&gt;0,"Ada vendor yang menjual produk dengan harga lebih murah","")</f>
        <v>Ada vendor yang menjual produk dengan harga lebih murah</v>
      </c>
    </row>
    <row r="2226" spans="1:12" x14ac:dyDescent="0.25">
      <c r="A2226" s="4">
        <v>1266</v>
      </c>
      <c r="B2226" s="4">
        <v>2866</v>
      </c>
      <c r="C2226" s="11">
        <v>44176</v>
      </c>
      <c r="D2226" s="4">
        <v>550</v>
      </c>
      <c r="E2226" s="4">
        <v>508</v>
      </c>
      <c r="F2226" s="41">
        <v>27.6465</v>
      </c>
      <c r="G2226" s="41">
        <v>15205.575000000001</v>
      </c>
      <c r="H2226" t="str">
        <f>VLOOKUP(Table8[[#This Row],[Supplier]],Table37[[Vendor_ID]:[Reputation Test]],12,0)</f>
        <v>B</v>
      </c>
      <c r="I2226">
        <f>VLOOKUP(Table8[[#This Row],[PurchaseOrderID]],Purchase_Order!$A$2:$E$1228,5,0)</f>
        <v>1530</v>
      </c>
      <c r="K2226">
        <f>COUNTIFS(Table37[ProductID],Table8[[#This Row],[ProductID]],Table37[Reputation Test],Table8[[#This Row],[REPUTASI]],Table37[Price],"&lt;"&amp;Table8[[#This Row],[UnitPrice]])</f>
        <v>1</v>
      </c>
      <c r="L2226" s="80" t="str">
        <f>IF(Table8[[#This Row],[test]]&gt;0,"Ada vendor yang menjual produk dengan harga lebih murah","")</f>
        <v>Ada vendor yang menjual produk dengan harga lebih murah</v>
      </c>
    </row>
    <row r="2227" spans="1:12" x14ac:dyDescent="0.25">
      <c r="A2227" s="5">
        <v>1267</v>
      </c>
      <c r="B2227" s="5">
        <v>2867</v>
      </c>
      <c r="C2227" s="10">
        <v>44176</v>
      </c>
      <c r="D2227" s="5">
        <v>550</v>
      </c>
      <c r="E2227" s="5">
        <v>355</v>
      </c>
      <c r="F2227" s="40">
        <v>1.365</v>
      </c>
      <c r="G2227" s="40">
        <v>750.75</v>
      </c>
      <c r="H2227" t="str">
        <f>VLOOKUP(Table8[[#This Row],[Supplier]],Table37[[Vendor_ID]:[Reputation Test]],12,0)</f>
        <v>B</v>
      </c>
      <c r="I2227">
        <f>VLOOKUP(Table8[[#This Row],[PurchaseOrderID]],Purchase_Order!$A$2:$E$1228,5,0)</f>
        <v>1508</v>
      </c>
      <c r="K2227">
        <f>COUNTIFS(Table37[ProductID],Table8[[#This Row],[ProductID]],Table37[Reputation Test],Table8[[#This Row],[REPUTASI]],Table37[Price],"&lt;"&amp;Table8[[#This Row],[UnitPrice]])</f>
        <v>1</v>
      </c>
      <c r="L2227" s="80" t="str">
        <f>IF(Table8[[#This Row],[test]]&gt;0,"Ada vendor yang menjual produk dengan harga lebih murah","")</f>
        <v>Ada vendor yang menjual produk dengan harga lebih murah</v>
      </c>
    </row>
    <row r="2228" spans="1:12" x14ac:dyDescent="0.25">
      <c r="A2228" s="4">
        <v>1267</v>
      </c>
      <c r="B2228" s="4">
        <v>2868</v>
      </c>
      <c r="C2228" s="11">
        <v>44176</v>
      </c>
      <c r="D2228" s="4">
        <v>550</v>
      </c>
      <c r="E2228" s="4">
        <v>940</v>
      </c>
      <c r="F2228" s="41">
        <v>62.9895</v>
      </c>
      <c r="G2228" s="41">
        <v>34644.224999999999</v>
      </c>
      <c r="H2228" t="str">
        <f>VLOOKUP(Table8[[#This Row],[Supplier]],Table37[[Vendor_ID]:[Reputation Test]],12,0)</f>
        <v>B</v>
      </c>
      <c r="I2228">
        <f>VLOOKUP(Table8[[#This Row],[PurchaseOrderID]],Purchase_Order!$A$2:$E$1228,5,0)</f>
        <v>1508</v>
      </c>
      <c r="K2228">
        <f>COUNTIFS(Table37[ProductID],Table8[[#This Row],[ProductID]],Table37[Reputation Test],Table8[[#This Row],[REPUTASI]],Table37[Price],"&lt;"&amp;Table8[[#This Row],[UnitPrice]])</f>
        <v>1</v>
      </c>
      <c r="L2228" s="80" t="str">
        <f>IF(Table8[[#This Row],[test]]&gt;0,"Ada vendor yang menjual produk dengan harga lebih murah","")</f>
        <v>Ada vendor yang menjual produk dengan harga lebih murah</v>
      </c>
    </row>
    <row r="2229" spans="1:12" x14ac:dyDescent="0.25">
      <c r="A2229" s="5">
        <v>1267</v>
      </c>
      <c r="B2229" s="5">
        <v>2869</v>
      </c>
      <c r="C2229" s="10">
        <v>44176</v>
      </c>
      <c r="D2229" s="5">
        <v>550</v>
      </c>
      <c r="E2229" s="5">
        <v>535</v>
      </c>
      <c r="F2229" s="40">
        <v>3.4860000000000002</v>
      </c>
      <c r="G2229" s="40">
        <v>1917.3</v>
      </c>
      <c r="H2229" t="str">
        <f>VLOOKUP(Table8[[#This Row],[Supplier]],Table37[[Vendor_ID]:[Reputation Test]],12,0)</f>
        <v>B</v>
      </c>
      <c r="I2229">
        <f>VLOOKUP(Table8[[#This Row],[PurchaseOrderID]],Purchase_Order!$A$2:$E$1228,5,0)</f>
        <v>1508</v>
      </c>
      <c r="K2229">
        <f>COUNTIFS(Table37[ProductID],Table8[[#This Row],[ProductID]],Table37[Reputation Test],Table8[[#This Row],[REPUTASI]],Table37[Price],"&lt;"&amp;Table8[[#This Row],[UnitPrice]])</f>
        <v>1</v>
      </c>
      <c r="L2229" s="80" t="str">
        <f>IF(Table8[[#This Row],[test]]&gt;0,"Ada vendor yang menjual produk dengan harga lebih murah","")</f>
        <v>Ada vendor yang menjual produk dengan harga lebih murah</v>
      </c>
    </row>
    <row r="2230" spans="1:12" x14ac:dyDescent="0.25">
      <c r="A2230" s="4">
        <v>1268</v>
      </c>
      <c r="B2230" s="4">
        <v>2870</v>
      </c>
      <c r="C2230" s="11">
        <v>44176</v>
      </c>
      <c r="D2230" s="4">
        <v>550</v>
      </c>
      <c r="E2230" s="4">
        <v>351</v>
      </c>
      <c r="F2230" s="41">
        <v>6.1950000000000003</v>
      </c>
      <c r="G2230" s="41">
        <v>3407.25</v>
      </c>
      <c r="H2230" t="str">
        <f>VLOOKUP(Table8[[#This Row],[Supplier]],Table37[[Vendor_ID]:[Reputation Test]],12,0)</f>
        <v>F</v>
      </c>
      <c r="I2230">
        <f>VLOOKUP(Table8[[#This Row],[PurchaseOrderID]],Purchase_Order!$A$2:$E$1228,5,0)</f>
        <v>1694</v>
      </c>
      <c r="K2230">
        <f>COUNTIFS(Table37[ProductID],Table8[[#This Row],[ProductID]],Table37[Reputation Test],Table8[[#This Row],[REPUTASI]],Table37[Price],"&lt;"&amp;Table8[[#This Row],[UnitPrice]])</f>
        <v>2</v>
      </c>
      <c r="L2230" s="80" t="str">
        <f>IF(Table8[[#This Row],[test]]&gt;0,"Ada vendor yang menjual produk dengan harga lebih murah","")</f>
        <v>Ada vendor yang menjual produk dengan harga lebih murah</v>
      </c>
    </row>
    <row r="2231" spans="1:12" x14ac:dyDescent="0.25">
      <c r="A2231" s="5">
        <v>1268</v>
      </c>
      <c r="B2231" s="5">
        <v>2871</v>
      </c>
      <c r="C2231" s="10">
        <v>44176</v>
      </c>
      <c r="D2231" s="5">
        <v>550</v>
      </c>
      <c r="E2231" s="5">
        <v>352</v>
      </c>
      <c r="F2231" s="40">
        <v>1.47</v>
      </c>
      <c r="G2231" s="40">
        <v>808.5</v>
      </c>
      <c r="H2231" t="str">
        <f>VLOOKUP(Table8[[#This Row],[Supplier]],Table37[[Vendor_ID]:[Reputation Test]],12,0)</f>
        <v>F</v>
      </c>
      <c r="I2231">
        <f>VLOOKUP(Table8[[#This Row],[PurchaseOrderID]],Purchase_Order!$A$2:$E$1228,5,0)</f>
        <v>1694</v>
      </c>
      <c r="K2231">
        <f>COUNTIFS(Table37[ProductID],Table8[[#This Row],[ProductID]],Table37[Reputation Test],Table8[[#This Row],[REPUTASI]],Table37[Price],"&lt;"&amp;Table8[[#This Row],[UnitPrice]])</f>
        <v>2</v>
      </c>
      <c r="L2231" s="80" t="str">
        <f>IF(Table8[[#This Row],[test]]&gt;0,"Ada vendor yang menjual produk dengan harga lebih murah","")</f>
        <v>Ada vendor yang menjual produk dengan harga lebih murah</v>
      </c>
    </row>
    <row r="2232" spans="1:12" x14ac:dyDescent="0.25">
      <c r="A2232" s="4">
        <v>1268</v>
      </c>
      <c r="B2232" s="4">
        <v>2872</v>
      </c>
      <c r="C2232" s="11">
        <v>44176</v>
      </c>
      <c r="D2232" s="4">
        <v>550</v>
      </c>
      <c r="E2232" s="4">
        <v>679</v>
      </c>
      <c r="F2232" s="41">
        <v>6.1950000000000003</v>
      </c>
      <c r="G2232" s="41">
        <v>3407.25</v>
      </c>
      <c r="H2232" t="str">
        <f>VLOOKUP(Table8[[#This Row],[Supplier]],Table37[[Vendor_ID]:[Reputation Test]],12,0)</f>
        <v>F</v>
      </c>
      <c r="I2232">
        <f>VLOOKUP(Table8[[#This Row],[PurchaseOrderID]],Purchase_Order!$A$2:$E$1228,5,0)</f>
        <v>1694</v>
      </c>
      <c r="K2232">
        <f>COUNTIFS(Table37[ProductID],Table8[[#This Row],[ProductID]],Table37[Reputation Test],Table8[[#This Row],[REPUTASI]],Table37[Price],"&lt;"&amp;Table8[[#This Row],[UnitPrice]])</f>
        <v>2</v>
      </c>
      <c r="L2232" s="80" t="str">
        <f>IF(Table8[[#This Row],[test]]&gt;0,"Ada vendor yang menjual produk dengan harga lebih murah","")</f>
        <v>Ada vendor yang menjual produk dengan harga lebih murah</v>
      </c>
    </row>
    <row r="2233" spans="1:12" x14ac:dyDescent="0.25">
      <c r="A2233" s="5">
        <v>1269</v>
      </c>
      <c r="B2233" s="5">
        <v>2873</v>
      </c>
      <c r="C2233" s="10">
        <v>44176</v>
      </c>
      <c r="D2233" s="5">
        <v>550</v>
      </c>
      <c r="E2233" s="5">
        <v>507</v>
      </c>
      <c r="F2233" s="40">
        <v>22.165500000000002</v>
      </c>
      <c r="G2233" s="40">
        <v>12191.025</v>
      </c>
      <c r="H2233" t="str">
        <f>VLOOKUP(Table8[[#This Row],[Supplier]],Table37[[Vendor_ID]:[Reputation Test]],12,0)</f>
        <v>F</v>
      </c>
      <c r="I2233">
        <f>VLOOKUP(Table8[[#This Row],[PurchaseOrderID]],Purchase_Order!$A$2:$E$1228,5,0)</f>
        <v>1624</v>
      </c>
      <c r="K2233">
        <f>COUNTIFS(Table37[ProductID],Table8[[#This Row],[ProductID]],Table37[Reputation Test],Table8[[#This Row],[REPUTASI]],Table37[Price],"&lt;"&amp;Table8[[#This Row],[UnitPrice]])</f>
        <v>1</v>
      </c>
      <c r="L2233" s="80" t="str">
        <f>IF(Table8[[#This Row],[test]]&gt;0,"Ada vendor yang menjual produk dengan harga lebih murah","")</f>
        <v>Ada vendor yang menjual produk dengan harga lebih murah</v>
      </c>
    </row>
    <row r="2234" spans="1:12" x14ac:dyDescent="0.25">
      <c r="A2234" s="4">
        <v>1269</v>
      </c>
      <c r="B2234" s="4">
        <v>2874</v>
      </c>
      <c r="C2234" s="11">
        <v>44176</v>
      </c>
      <c r="D2234" s="4">
        <v>550</v>
      </c>
      <c r="E2234" s="4">
        <v>508</v>
      </c>
      <c r="F2234" s="41">
        <v>29.284500000000001</v>
      </c>
      <c r="G2234" s="41">
        <v>16106.475</v>
      </c>
      <c r="H2234" t="str">
        <f>VLOOKUP(Table8[[#This Row],[Supplier]],Table37[[Vendor_ID]:[Reputation Test]],12,0)</f>
        <v>F</v>
      </c>
      <c r="I2234">
        <f>VLOOKUP(Table8[[#This Row],[PurchaseOrderID]],Purchase_Order!$A$2:$E$1228,5,0)</f>
        <v>1624</v>
      </c>
      <c r="K2234">
        <f>COUNTIFS(Table37[ProductID],Table8[[#This Row],[ProductID]],Table37[Reputation Test],Table8[[#This Row],[REPUTASI]],Table37[Price],"&lt;"&amp;Table8[[#This Row],[UnitPrice]])</f>
        <v>1</v>
      </c>
      <c r="L2234" s="80" t="str">
        <f>IF(Table8[[#This Row],[test]]&gt;0,"Ada vendor yang menjual produk dengan harga lebih murah","")</f>
        <v>Ada vendor yang menjual produk dengan harga lebih murah</v>
      </c>
    </row>
    <row r="2235" spans="1:12" x14ac:dyDescent="0.25">
      <c r="A2235" s="5">
        <v>1270</v>
      </c>
      <c r="B2235" s="5">
        <v>2875</v>
      </c>
      <c r="C2235" s="10">
        <v>44176</v>
      </c>
      <c r="D2235" s="5">
        <v>3</v>
      </c>
      <c r="E2235" s="5">
        <v>491</v>
      </c>
      <c r="F2235" s="40">
        <v>19.9815</v>
      </c>
      <c r="G2235" s="40">
        <v>59.944499999999998</v>
      </c>
      <c r="H2235" t="str">
        <f>VLOOKUP(Table8[[#This Row],[Supplier]],Table37[[Vendor_ID]:[Reputation Test]],12,0)</f>
        <v>A</v>
      </c>
      <c r="I2235">
        <f>VLOOKUP(Table8[[#This Row],[PurchaseOrderID]],Purchase_Order!$A$2:$E$1228,5,0)</f>
        <v>1548</v>
      </c>
      <c r="K2235">
        <f>COUNTIFS(Table37[ProductID],Table8[[#This Row],[ProductID]],Table37[Reputation Test],Table8[[#This Row],[REPUTASI]],Table37[Price],"&lt;"&amp;Table8[[#This Row],[UnitPrice]])</f>
        <v>2</v>
      </c>
      <c r="L2235" s="80" t="str">
        <f>IF(Table8[[#This Row],[test]]&gt;0,"Ada vendor yang menjual produk dengan harga lebih murah","")</f>
        <v>Ada vendor yang menjual produk dengan harga lebih murah</v>
      </c>
    </row>
    <row r="2236" spans="1:12" x14ac:dyDescent="0.25">
      <c r="A2236" s="4">
        <v>1271</v>
      </c>
      <c r="B2236" s="4">
        <v>2876</v>
      </c>
      <c r="C2236" s="11">
        <v>44176</v>
      </c>
      <c r="D2236" s="4">
        <v>3</v>
      </c>
      <c r="E2236" s="4">
        <v>341</v>
      </c>
      <c r="F2236" s="41">
        <v>41.170499999999997</v>
      </c>
      <c r="G2236" s="41">
        <v>123.5115</v>
      </c>
      <c r="H2236" t="str">
        <f>VLOOKUP(Table8[[#This Row],[Supplier]],Table37[[Vendor_ID]:[Reputation Test]],12,0)</f>
        <v>A</v>
      </c>
      <c r="I2236">
        <f>VLOOKUP(Table8[[#This Row],[PurchaseOrderID]],Purchase_Order!$A$2:$E$1228,5,0)</f>
        <v>1598</v>
      </c>
      <c r="K2236">
        <f>COUNTIFS(Table37[ProductID],Table8[[#This Row],[ProductID]],Table37[Reputation Test],Table8[[#This Row],[REPUTASI]],Table37[Price],"&lt;"&amp;Table8[[#This Row],[UnitPrice]])</f>
        <v>1</v>
      </c>
      <c r="L2236" s="80" t="str">
        <f>IF(Table8[[#This Row],[test]]&gt;0,"Ada vendor yang menjual produk dengan harga lebih murah","")</f>
        <v>Ada vendor yang menjual produk dengan harga lebih murah</v>
      </c>
    </row>
    <row r="2237" spans="1:12" x14ac:dyDescent="0.25">
      <c r="A2237" s="5">
        <v>1271</v>
      </c>
      <c r="B2237" s="5">
        <v>2877</v>
      </c>
      <c r="C2237" s="10">
        <v>44176</v>
      </c>
      <c r="D2237" s="5">
        <v>3</v>
      </c>
      <c r="E2237" s="5">
        <v>342</v>
      </c>
      <c r="F2237" s="40">
        <v>39.070500000000003</v>
      </c>
      <c r="G2237" s="40">
        <v>117.2115</v>
      </c>
      <c r="H2237" t="str">
        <f>VLOOKUP(Table8[[#This Row],[Supplier]],Table37[[Vendor_ID]:[Reputation Test]],12,0)</f>
        <v>A</v>
      </c>
      <c r="I2237">
        <f>VLOOKUP(Table8[[#This Row],[PurchaseOrderID]],Purchase_Order!$A$2:$E$1228,5,0)</f>
        <v>1598</v>
      </c>
      <c r="K2237">
        <f>COUNTIFS(Table37[ProductID],Table8[[#This Row],[ProductID]],Table37[Reputation Test],Table8[[#This Row],[REPUTASI]],Table37[Price],"&lt;"&amp;Table8[[#This Row],[UnitPrice]])</f>
        <v>1</v>
      </c>
      <c r="L2237" s="80" t="str">
        <f>IF(Table8[[#This Row],[test]]&gt;0,"Ada vendor yang menjual produk dengan harga lebih murah","")</f>
        <v>Ada vendor yang menjual produk dengan harga lebih murah</v>
      </c>
    </row>
    <row r="2238" spans="1:12" x14ac:dyDescent="0.25">
      <c r="A2238" s="4">
        <v>1271</v>
      </c>
      <c r="B2238" s="4">
        <v>2878</v>
      </c>
      <c r="C2238" s="11">
        <v>44176</v>
      </c>
      <c r="D2238" s="4">
        <v>3</v>
      </c>
      <c r="E2238" s="4">
        <v>343</v>
      </c>
      <c r="F2238" s="41">
        <v>43.344000000000001</v>
      </c>
      <c r="G2238" s="41">
        <v>130.03200000000001</v>
      </c>
      <c r="H2238" t="str">
        <f>VLOOKUP(Table8[[#This Row],[Supplier]],Table37[[Vendor_ID]:[Reputation Test]],12,0)</f>
        <v>A</v>
      </c>
      <c r="I2238">
        <f>VLOOKUP(Table8[[#This Row],[PurchaseOrderID]],Purchase_Order!$A$2:$E$1228,5,0)</f>
        <v>1598</v>
      </c>
      <c r="K2238">
        <f>COUNTIFS(Table37[ProductID],Table8[[#This Row],[ProductID]],Table37[Reputation Test],Table8[[#This Row],[REPUTASI]],Table37[Price],"&lt;"&amp;Table8[[#This Row],[UnitPrice]])</f>
        <v>1</v>
      </c>
      <c r="L2238" s="80" t="str">
        <f>IF(Table8[[#This Row],[test]]&gt;0,"Ada vendor yang menjual produk dengan harga lebih murah","")</f>
        <v>Ada vendor yang menjual produk dengan harga lebih murah</v>
      </c>
    </row>
    <row r="2239" spans="1:12" x14ac:dyDescent="0.25">
      <c r="A2239" s="5">
        <v>1271</v>
      </c>
      <c r="B2239" s="5">
        <v>2879</v>
      </c>
      <c r="C2239" s="10">
        <v>44176</v>
      </c>
      <c r="D2239" s="5">
        <v>3</v>
      </c>
      <c r="E2239" s="5">
        <v>344</v>
      </c>
      <c r="F2239" s="40">
        <v>39.070500000000003</v>
      </c>
      <c r="G2239" s="40">
        <v>117.2115</v>
      </c>
      <c r="H2239" t="str">
        <f>VLOOKUP(Table8[[#This Row],[Supplier]],Table37[[Vendor_ID]:[Reputation Test]],12,0)</f>
        <v>A</v>
      </c>
      <c r="I2239">
        <f>VLOOKUP(Table8[[#This Row],[PurchaseOrderID]],Purchase_Order!$A$2:$E$1228,5,0)</f>
        <v>1598</v>
      </c>
      <c r="K2239">
        <f>COUNTIFS(Table37[ProductID],Table8[[#This Row],[ProductID]],Table37[Reputation Test],Table8[[#This Row],[REPUTASI]],Table37[Price],"&lt;"&amp;Table8[[#This Row],[UnitPrice]])</f>
        <v>1</v>
      </c>
      <c r="L2239" s="80" t="str">
        <f>IF(Table8[[#This Row],[test]]&gt;0,"Ada vendor yang menjual produk dengan harga lebih murah","")</f>
        <v>Ada vendor yang menjual produk dengan harga lebih murah</v>
      </c>
    </row>
    <row r="2240" spans="1:12" x14ac:dyDescent="0.25">
      <c r="A2240" s="4">
        <v>1272</v>
      </c>
      <c r="B2240" s="4">
        <v>2880</v>
      </c>
      <c r="C2240" s="11">
        <v>44176</v>
      </c>
      <c r="D2240" s="4">
        <v>550</v>
      </c>
      <c r="E2240" s="4">
        <v>935</v>
      </c>
      <c r="F2240" s="41">
        <v>31.4895</v>
      </c>
      <c r="G2240" s="41">
        <v>17319.224999999999</v>
      </c>
      <c r="H2240" t="str">
        <f>VLOOKUP(Table8[[#This Row],[Supplier]],Table37[[Vendor_ID]:[Reputation Test]],12,0)</f>
        <v>F</v>
      </c>
      <c r="I2240">
        <f>VLOOKUP(Table8[[#This Row],[PurchaseOrderID]],Purchase_Order!$A$2:$E$1228,5,0)</f>
        <v>1658</v>
      </c>
      <c r="K2240">
        <f>COUNTIFS(Table37[ProductID],Table8[[#This Row],[ProductID]],Table37[Reputation Test],Table8[[#This Row],[REPUTASI]],Table37[Price],"&lt;"&amp;Table8[[#This Row],[UnitPrice]])</f>
        <v>2</v>
      </c>
      <c r="L2240" s="80" t="str">
        <f>IF(Table8[[#This Row],[test]]&gt;0,"Ada vendor yang menjual produk dengan harga lebih murah","")</f>
        <v>Ada vendor yang menjual produk dengan harga lebih murah</v>
      </c>
    </row>
    <row r="2241" spans="1:12" x14ac:dyDescent="0.25">
      <c r="A2241" s="5">
        <v>1272</v>
      </c>
      <c r="B2241" s="5">
        <v>2881</v>
      </c>
      <c r="C2241" s="10">
        <v>44176</v>
      </c>
      <c r="D2241" s="5">
        <v>550</v>
      </c>
      <c r="E2241" s="5">
        <v>936</v>
      </c>
      <c r="F2241" s="40">
        <v>48.289499999999997</v>
      </c>
      <c r="G2241" s="40">
        <v>26559.224999999999</v>
      </c>
      <c r="H2241" t="str">
        <f>VLOOKUP(Table8[[#This Row],[Supplier]],Table37[[Vendor_ID]:[Reputation Test]],12,0)</f>
        <v>F</v>
      </c>
      <c r="I2241">
        <f>VLOOKUP(Table8[[#This Row],[PurchaseOrderID]],Purchase_Order!$A$2:$E$1228,5,0)</f>
        <v>1658</v>
      </c>
      <c r="K2241">
        <f>COUNTIFS(Table37[ProductID],Table8[[#This Row],[ProductID]],Table37[Reputation Test],Table8[[#This Row],[REPUTASI]],Table37[Price],"&lt;"&amp;Table8[[#This Row],[UnitPrice]])</f>
        <v>2</v>
      </c>
      <c r="L2241" s="80" t="str">
        <f>IF(Table8[[#This Row],[test]]&gt;0,"Ada vendor yang menjual produk dengan harga lebih murah","")</f>
        <v>Ada vendor yang menjual produk dengan harga lebih murah</v>
      </c>
    </row>
    <row r="2242" spans="1:12" x14ac:dyDescent="0.25">
      <c r="A2242" s="4">
        <v>1273</v>
      </c>
      <c r="B2242" s="4">
        <v>2882</v>
      </c>
      <c r="C2242" s="11">
        <v>44176</v>
      </c>
      <c r="D2242" s="4">
        <v>3</v>
      </c>
      <c r="E2242" s="4">
        <v>377</v>
      </c>
      <c r="F2242" s="41">
        <v>36.970500000000001</v>
      </c>
      <c r="G2242" s="41">
        <v>110.9115</v>
      </c>
      <c r="H2242" t="str">
        <f>VLOOKUP(Table8[[#This Row],[Supplier]],Table37[[Vendor_ID]:[Reputation Test]],12,0)</f>
        <v>A</v>
      </c>
      <c r="I2242">
        <f>VLOOKUP(Table8[[#This Row],[PurchaseOrderID]],Purchase_Order!$A$2:$E$1228,5,0)</f>
        <v>1536</v>
      </c>
      <c r="K2242">
        <f>COUNTIFS(Table37[ProductID],Table8[[#This Row],[ProductID]],Table37[Reputation Test],Table8[[#This Row],[REPUTASI]],Table37[Price],"&lt;"&amp;Table8[[#This Row],[UnitPrice]])</f>
        <v>1</v>
      </c>
      <c r="L2242" s="80" t="str">
        <f>IF(Table8[[#This Row],[test]]&gt;0,"Ada vendor yang menjual produk dengan harga lebih murah","")</f>
        <v>Ada vendor yang menjual produk dengan harga lebih murah</v>
      </c>
    </row>
    <row r="2243" spans="1:12" x14ac:dyDescent="0.25">
      <c r="A2243" s="5">
        <v>1273</v>
      </c>
      <c r="B2243" s="5">
        <v>2883</v>
      </c>
      <c r="C2243" s="10">
        <v>44176</v>
      </c>
      <c r="D2243" s="5">
        <v>3</v>
      </c>
      <c r="E2243" s="5">
        <v>378</v>
      </c>
      <c r="F2243" s="40">
        <v>41.244</v>
      </c>
      <c r="G2243" s="40">
        <v>123.732</v>
      </c>
      <c r="H2243" t="str">
        <f>VLOOKUP(Table8[[#This Row],[Supplier]],Table37[[Vendor_ID]:[Reputation Test]],12,0)</f>
        <v>A</v>
      </c>
      <c r="I2243">
        <f>VLOOKUP(Table8[[#This Row],[PurchaseOrderID]],Purchase_Order!$A$2:$E$1228,5,0)</f>
        <v>1536</v>
      </c>
      <c r="K2243">
        <f>COUNTIFS(Table37[ProductID],Table8[[#This Row],[ProductID]],Table37[Reputation Test],Table8[[#This Row],[REPUTASI]],Table37[Price],"&lt;"&amp;Table8[[#This Row],[UnitPrice]])</f>
        <v>2</v>
      </c>
      <c r="L2243" s="80" t="str">
        <f>IF(Table8[[#This Row],[test]]&gt;0,"Ada vendor yang menjual produk dengan harga lebih murah","")</f>
        <v>Ada vendor yang menjual produk dengan harga lebih murah</v>
      </c>
    </row>
    <row r="2244" spans="1:12" x14ac:dyDescent="0.25">
      <c r="A2244" s="4">
        <v>1273</v>
      </c>
      <c r="B2244" s="4">
        <v>2884</v>
      </c>
      <c r="C2244" s="11">
        <v>44176</v>
      </c>
      <c r="D2244" s="4">
        <v>3</v>
      </c>
      <c r="E2244" s="4">
        <v>379</v>
      </c>
      <c r="F2244" s="41">
        <v>36.970500000000001</v>
      </c>
      <c r="G2244" s="41">
        <v>110.9115</v>
      </c>
      <c r="H2244" t="str">
        <f>VLOOKUP(Table8[[#This Row],[Supplier]],Table37[[Vendor_ID]:[Reputation Test]],12,0)</f>
        <v>A</v>
      </c>
      <c r="I2244">
        <f>VLOOKUP(Table8[[#This Row],[PurchaseOrderID]],Purchase_Order!$A$2:$E$1228,5,0)</f>
        <v>1536</v>
      </c>
      <c r="K2244">
        <f>COUNTIFS(Table37[ProductID],Table8[[#This Row],[ProductID]],Table37[Reputation Test],Table8[[#This Row],[REPUTASI]],Table37[Price],"&lt;"&amp;Table8[[#This Row],[UnitPrice]])</f>
        <v>1</v>
      </c>
      <c r="L2244" s="80" t="str">
        <f>IF(Table8[[#This Row],[test]]&gt;0,"Ada vendor yang menjual produk dengan harga lebih murah","")</f>
        <v>Ada vendor yang menjual produk dengan harga lebih murah</v>
      </c>
    </row>
    <row r="2245" spans="1:12" x14ac:dyDescent="0.25">
      <c r="A2245" s="5">
        <v>1274</v>
      </c>
      <c r="B2245" s="5">
        <v>2885</v>
      </c>
      <c r="C2245" s="10">
        <v>44176</v>
      </c>
      <c r="D2245" s="5">
        <v>550</v>
      </c>
      <c r="E2245" s="5">
        <v>476</v>
      </c>
      <c r="F2245" s="40">
        <v>15.8865</v>
      </c>
      <c r="G2245" s="40">
        <v>8737.5750000000007</v>
      </c>
      <c r="H2245" t="str">
        <f>VLOOKUP(Table8[[#This Row],[Supplier]],Table37[[Vendor_ID]:[Reputation Test]],12,0)</f>
        <v>F</v>
      </c>
      <c r="I2245">
        <f>VLOOKUP(Table8[[#This Row],[PurchaseOrderID]],Purchase_Order!$A$2:$E$1228,5,0)</f>
        <v>1568</v>
      </c>
      <c r="K2245">
        <f>COUNTIFS(Table37[ProductID],Table8[[#This Row],[ProductID]],Table37[Reputation Test],Table8[[#This Row],[REPUTASI]],Table37[Price],"&lt;"&amp;Table8[[#This Row],[UnitPrice]])</f>
        <v>1</v>
      </c>
      <c r="L2245" s="80" t="str">
        <f>IF(Table8[[#This Row],[test]]&gt;0,"Ada vendor yang menjual produk dengan harga lebih murah","")</f>
        <v>Ada vendor yang menjual produk dengan harga lebih murah</v>
      </c>
    </row>
    <row r="2246" spans="1:12" x14ac:dyDescent="0.25">
      <c r="A2246" s="4">
        <v>1274</v>
      </c>
      <c r="B2246" s="4">
        <v>2886</v>
      </c>
      <c r="C2246" s="11">
        <v>44176</v>
      </c>
      <c r="D2246" s="4">
        <v>550</v>
      </c>
      <c r="E2246" s="4">
        <v>477</v>
      </c>
      <c r="F2246" s="41">
        <v>11.6655</v>
      </c>
      <c r="G2246" s="41">
        <v>6416.0249999999996</v>
      </c>
      <c r="H2246" t="str">
        <f>VLOOKUP(Table8[[#This Row],[Supplier]],Table37[[Vendor_ID]:[Reputation Test]],12,0)</f>
        <v>F</v>
      </c>
      <c r="I2246">
        <f>VLOOKUP(Table8[[#This Row],[PurchaseOrderID]],Purchase_Order!$A$2:$E$1228,5,0)</f>
        <v>1568</v>
      </c>
      <c r="K2246">
        <f>COUNTIFS(Table37[ProductID],Table8[[#This Row],[ProductID]],Table37[Reputation Test],Table8[[#This Row],[REPUTASI]],Table37[Price],"&lt;"&amp;Table8[[#This Row],[UnitPrice]])</f>
        <v>1</v>
      </c>
      <c r="L2246" s="80" t="str">
        <f>IF(Table8[[#This Row],[test]]&gt;0,"Ada vendor yang menjual produk dengan harga lebih murah","")</f>
        <v>Ada vendor yang menjual produk dengan harga lebih murah</v>
      </c>
    </row>
    <row r="2247" spans="1:12" x14ac:dyDescent="0.25">
      <c r="A2247" s="5">
        <v>1275</v>
      </c>
      <c r="B2247" s="5">
        <v>2887</v>
      </c>
      <c r="C2247" s="10">
        <v>44176</v>
      </c>
      <c r="D2247" s="5">
        <v>3</v>
      </c>
      <c r="E2247" s="5">
        <v>402</v>
      </c>
      <c r="F2247" s="40">
        <v>47.470500000000001</v>
      </c>
      <c r="G2247" s="40">
        <v>142.41149999999999</v>
      </c>
      <c r="H2247" t="str">
        <f>VLOOKUP(Table8[[#This Row],[Supplier]],Table37[[Vendor_ID]:[Reputation Test]],12,0)</f>
        <v>A</v>
      </c>
      <c r="I2247">
        <f>VLOOKUP(Table8[[#This Row],[PurchaseOrderID]],Purchase_Order!$A$2:$E$1228,5,0)</f>
        <v>1648</v>
      </c>
      <c r="K2247">
        <f>COUNTIFS(Table37[ProductID],Table8[[#This Row],[ProductID]],Table37[Reputation Test],Table8[[#This Row],[REPUTASI]],Table37[Price],"&lt;"&amp;Table8[[#This Row],[UnitPrice]])</f>
        <v>1</v>
      </c>
      <c r="L2247" s="80" t="str">
        <f>IF(Table8[[#This Row],[test]]&gt;0,"Ada vendor yang menjual produk dengan harga lebih murah","")</f>
        <v>Ada vendor yang menjual produk dengan harga lebih murah</v>
      </c>
    </row>
    <row r="2248" spans="1:12" x14ac:dyDescent="0.25">
      <c r="A2248" s="4">
        <v>1276</v>
      </c>
      <c r="B2248" s="4">
        <v>2888</v>
      </c>
      <c r="C2248" s="11">
        <v>44176</v>
      </c>
      <c r="D2248" s="4">
        <v>550</v>
      </c>
      <c r="E2248" s="4">
        <v>510</v>
      </c>
      <c r="F2248" s="41">
        <v>23.079000000000001</v>
      </c>
      <c r="G2248" s="41">
        <v>12693.45</v>
      </c>
      <c r="H2248" t="str">
        <f>VLOOKUP(Table8[[#This Row],[Supplier]],Table37[[Vendor_ID]:[Reputation Test]],12,0)</f>
        <v>B</v>
      </c>
      <c r="I2248">
        <f>VLOOKUP(Table8[[#This Row],[PurchaseOrderID]],Purchase_Order!$A$2:$E$1228,5,0)</f>
        <v>1646</v>
      </c>
      <c r="K2248">
        <f>COUNTIFS(Table37[ProductID],Table8[[#This Row],[ProductID]],Table37[Reputation Test],Table8[[#This Row],[REPUTASI]],Table37[Price],"&lt;"&amp;Table8[[#This Row],[UnitPrice]])</f>
        <v>1</v>
      </c>
      <c r="L2248" s="80" t="str">
        <f>IF(Table8[[#This Row],[test]]&gt;0,"Ada vendor yang menjual produk dengan harga lebih murah","")</f>
        <v>Ada vendor yang menjual produk dengan harga lebih murah</v>
      </c>
    </row>
    <row r="2249" spans="1:12" x14ac:dyDescent="0.25">
      <c r="A2249" s="5">
        <v>1276</v>
      </c>
      <c r="B2249" s="5">
        <v>2889</v>
      </c>
      <c r="C2249" s="10">
        <v>44176</v>
      </c>
      <c r="D2249" s="5">
        <v>550</v>
      </c>
      <c r="E2249" s="5">
        <v>511</v>
      </c>
      <c r="F2249" s="40">
        <v>29.274000000000001</v>
      </c>
      <c r="G2249" s="40">
        <v>16100.7</v>
      </c>
      <c r="H2249" t="str">
        <f>VLOOKUP(Table8[[#This Row],[Supplier]],Table37[[Vendor_ID]:[Reputation Test]],12,0)</f>
        <v>B</v>
      </c>
      <c r="I2249">
        <f>VLOOKUP(Table8[[#This Row],[PurchaseOrderID]],Purchase_Order!$A$2:$E$1228,5,0)</f>
        <v>1646</v>
      </c>
      <c r="K2249">
        <f>COUNTIFS(Table37[ProductID],Table8[[#This Row],[ProductID]],Table37[Reputation Test],Table8[[#This Row],[REPUTASI]],Table37[Price],"&lt;"&amp;Table8[[#This Row],[UnitPrice]])</f>
        <v>1</v>
      </c>
      <c r="L2249" s="80" t="str">
        <f>IF(Table8[[#This Row],[test]]&gt;0,"Ada vendor yang menjual produk dengan harga lebih murah","")</f>
        <v>Ada vendor yang menjual produk dengan harga lebih murah</v>
      </c>
    </row>
    <row r="2250" spans="1:12" x14ac:dyDescent="0.25">
      <c r="A2250" s="4">
        <v>1276</v>
      </c>
      <c r="B2250" s="4">
        <v>2890</v>
      </c>
      <c r="C2250" s="11">
        <v>44176</v>
      </c>
      <c r="D2250" s="4">
        <v>550</v>
      </c>
      <c r="E2250" s="4">
        <v>512</v>
      </c>
      <c r="F2250" s="41">
        <v>34.975499999999997</v>
      </c>
      <c r="G2250" s="41">
        <v>19236.525000000001</v>
      </c>
      <c r="H2250" t="str">
        <f>VLOOKUP(Table8[[#This Row],[Supplier]],Table37[[Vendor_ID]:[Reputation Test]],12,0)</f>
        <v>B</v>
      </c>
      <c r="I2250">
        <f>VLOOKUP(Table8[[#This Row],[PurchaseOrderID]],Purchase_Order!$A$2:$E$1228,5,0)</f>
        <v>1646</v>
      </c>
      <c r="K2250">
        <f>COUNTIFS(Table37[ProductID],Table8[[#This Row],[ProductID]],Table37[Reputation Test],Table8[[#This Row],[REPUTASI]],Table37[Price],"&lt;"&amp;Table8[[#This Row],[UnitPrice]])</f>
        <v>1</v>
      </c>
      <c r="L2250" s="80" t="str">
        <f>IF(Table8[[#This Row],[test]]&gt;0,"Ada vendor yang menjual produk dengan harga lebih murah","")</f>
        <v>Ada vendor yang menjual produk dengan harga lebih murah</v>
      </c>
    </row>
    <row r="2251" spans="1:12" x14ac:dyDescent="0.25">
      <c r="A2251" s="5">
        <v>1277</v>
      </c>
      <c r="B2251" s="5">
        <v>2891</v>
      </c>
      <c r="C2251" s="10">
        <v>44176</v>
      </c>
      <c r="D2251" s="5">
        <v>3</v>
      </c>
      <c r="E2251" s="5">
        <v>403</v>
      </c>
      <c r="F2251" s="40">
        <v>45.3705</v>
      </c>
      <c r="G2251" s="40">
        <v>136.11150000000001</v>
      </c>
      <c r="H2251" t="str">
        <f>VLOOKUP(Table8[[#This Row],[Supplier]],Table37[[Vendor_ID]:[Reputation Test]],12,0)</f>
        <v>F</v>
      </c>
      <c r="I2251">
        <f>VLOOKUP(Table8[[#This Row],[PurchaseOrderID]],Purchase_Order!$A$2:$E$1228,5,0)</f>
        <v>1672</v>
      </c>
      <c r="K2251">
        <f>COUNTIFS(Table37[ProductID],Table8[[#This Row],[ProductID]],Table37[Reputation Test],Table8[[#This Row],[REPUTASI]],Table37[Price],"&lt;"&amp;Table8[[#This Row],[UnitPrice]])</f>
        <v>1</v>
      </c>
      <c r="L2251" s="80" t="str">
        <f>IF(Table8[[#This Row],[test]]&gt;0,"Ada vendor yang menjual produk dengan harga lebih murah","")</f>
        <v>Ada vendor yang menjual produk dengan harga lebih murah</v>
      </c>
    </row>
    <row r="2252" spans="1:12" x14ac:dyDescent="0.25">
      <c r="A2252" s="4">
        <v>1277</v>
      </c>
      <c r="B2252" s="4">
        <v>2892</v>
      </c>
      <c r="C2252" s="11">
        <v>44176</v>
      </c>
      <c r="D2252" s="4">
        <v>3</v>
      </c>
      <c r="E2252" s="4">
        <v>404</v>
      </c>
      <c r="F2252" s="41">
        <v>49.643999999999998</v>
      </c>
      <c r="G2252" s="41">
        <v>148.93199999999999</v>
      </c>
      <c r="H2252" t="str">
        <f>VLOOKUP(Table8[[#This Row],[Supplier]],Table37[[Vendor_ID]:[Reputation Test]],12,0)</f>
        <v>F</v>
      </c>
      <c r="I2252">
        <f>VLOOKUP(Table8[[#This Row],[PurchaseOrderID]],Purchase_Order!$A$2:$E$1228,5,0)</f>
        <v>1672</v>
      </c>
      <c r="K2252">
        <f>COUNTIFS(Table37[ProductID],Table8[[#This Row],[ProductID]],Table37[Reputation Test],Table8[[#This Row],[REPUTASI]],Table37[Price],"&lt;"&amp;Table8[[#This Row],[UnitPrice]])</f>
        <v>1</v>
      </c>
      <c r="L2252" s="80" t="str">
        <f>IF(Table8[[#This Row],[test]]&gt;0,"Ada vendor yang menjual produk dengan harga lebih murah","")</f>
        <v>Ada vendor yang menjual produk dengan harga lebih murah</v>
      </c>
    </row>
    <row r="2253" spans="1:12" x14ac:dyDescent="0.25">
      <c r="A2253" s="5">
        <v>1277</v>
      </c>
      <c r="B2253" s="5">
        <v>2893</v>
      </c>
      <c r="C2253" s="10">
        <v>44176</v>
      </c>
      <c r="D2253" s="5">
        <v>3</v>
      </c>
      <c r="E2253" s="5">
        <v>405</v>
      </c>
      <c r="F2253" s="40">
        <v>45.3705</v>
      </c>
      <c r="G2253" s="40">
        <v>136.11150000000001</v>
      </c>
      <c r="H2253" t="str">
        <f>VLOOKUP(Table8[[#This Row],[Supplier]],Table37[[Vendor_ID]:[Reputation Test]],12,0)</f>
        <v>F</v>
      </c>
      <c r="I2253">
        <f>VLOOKUP(Table8[[#This Row],[PurchaseOrderID]],Purchase_Order!$A$2:$E$1228,5,0)</f>
        <v>1672</v>
      </c>
      <c r="K2253">
        <f>COUNTIFS(Table37[ProductID],Table8[[#This Row],[ProductID]],Table37[Reputation Test],Table8[[#This Row],[REPUTASI]],Table37[Price],"&lt;"&amp;Table8[[#This Row],[UnitPrice]])</f>
        <v>1</v>
      </c>
      <c r="L2253" s="80" t="str">
        <f>IF(Table8[[#This Row],[test]]&gt;0,"Ada vendor yang menjual produk dengan harga lebih murah","")</f>
        <v>Ada vendor yang menjual produk dengan harga lebih murah</v>
      </c>
    </row>
    <row r="2254" spans="1:12" x14ac:dyDescent="0.25">
      <c r="A2254" s="4">
        <v>1277</v>
      </c>
      <c r="B2254" s="4">
        <v>2894</v>
      </c>
      <c r="C2254" s="11">
        <v>44176</v>
      </c>
      <c r="D2254" s="4">
        <v>3</v>
      </c>
      <c r="E2254" s="4">
        <v>406</v>
      </c>
      <c r="F2254" s="41">
        <v>43.270499999999998</v>
      </c>
      <c r="G2254" s="41">
        <v>129.8115</v>
      </c>
      <c r="H2254" t="str">
        <f>VLOOKUP(Table8[[#This Row],[Supplier]],Table37[[Vendor_ID]:[Reputation Test]],12,0)</f>
        <v>F</v>
      </c>
      <c r="I2254">
        <f>VLOOKUP(Table8[[#This Row],[PurchaseOrderID]],Purchase_Order!$A$2:$E$1228,5,0)</f>
        <v>1672</v>
      </c>
      <c r="K2254">
        <f>COUNTIFS(Table37[ProductID],Table8[[#This Row],[ProductID]],Table37[Reputation Test],Table8[[#This Row],[REPUTASI]],Table37[Price],"&lt;"&amp;Table8[[#This Row],[UnitPrice]])</f>
        <v>1</v>
      </c>
      <c r="L2254" s="80" t="str">
        <f>IF(Table8[[#This Row],[test]]&gt;0,"Ada vendor yang menjual produk dengan harga lebih murah","")</f>
        <v>Ada vendor yang menjual produk dengan harga lebih murah</v>
      </c>
    </row>
    <row r="2255" spans="1:12" x14ac:dyDescent="0.25">
      <c r="A2255" s="5">
        <v>1277</v>
      </c>
      <c r="B2255" s="5">
        <v>2895</v>
      </c>
      <c r="C2255" s="10">
        <v>44176</v>
      </c>
      <c r="D2255" s="5">
        <v>3</v>
      </c>
      <c r="E2255" s="5">
        <v>407</v>
      </c>
      <c r="F2255" s="40">
        <v>47.543999999999997</v>
      </c>
      <c r="G2255" s="40">
        <v>142.63200000000001</v>
      </c>
      <c r="H2255" t="str">
        <f>VLOOKUP(Table8[[#This Row],[Supplier]],Table37[[Vendor_ID]:[Reputation Test]],12,0)</f>
        <v>F</v>
      </c>
      <c r="I2255">
        <f>VLOOKUP(Table8[[#This Row],[PurchaseOrderID]],Purchase_Order!$A$2:$E$1228,5,0)</f>
        <v>1672</v>
      </c>
      <c r="K2255">
        <f>COUNTIFS(Table37[ProductID],Table8[[#This Row],[ProductID]],Table37[Reputation Test],Table8[[#This Row],[REPUTASI]],Table37[Price],"&lt;"&amp;Table8[[#This Row],[UnitPrice]])</f>
        <v>1</v>
      </c>
      <c r="L2255" s="80" t="str">
        <f>IF(Table8[[#This Row],[test]]&gt;0,"Ada vendor yang menjual produk dengan harga lebih murah","")</f>
        <v>Ada vendor yang menjual produk dengan harga lebih murah</v>
      </c>
    </row>
    <row r="2256" spans="1:12" x14ac:dyDescent="0.25">
      <c r="A2256" s="4">
        <v>1277</v>
      </c>
      <c r="B2256" s="4">
        <v>2896</v>
      </c>
      <c r="C2256" s="11">
        <v>44176</v>
      </c>
      <c r="D2256" s="4">
        <v>3</v>
      </c>
      <c r="E2256" s="4">
        <v>408</v>
      </c>
      <c r="F2256" s="41">
        <v>43.270499999999998</v>
      </c>
      <c r="G2256" s="41">
        <v>129.8115</v>
      </c>
      <c r="H2256" t="str">
        <f>VLOOKUP(Table8[[#This Row],[Supplier]],Table37[[Vendor_ID]:[Reputation Test]],12,0)</f>
        <v>F</v>
      </c>
      <c r="I2256">
        <f>VLOOKUP(Table8[[#This Row],[PurchaseOrderID]],Purchase_Order!$A$2:$E$1228,5,0)</f>
        <v>1672</v>
      </c>
      <c r="K2256">
        <f>COUNTIFS(Table37[ProductID],Table8[[#This Row],[ProductID]],Table37[Reputation Test],Table8[[#This Row],[REPUTASI]],Table37[Price],"&lt;"&amp;Table8[[#This Row],[UnitPrice]])</f>
        <v>1</v>
      </c>
      <c r="L2256" s="80" t="str">
        <f>IF(Table8[[#This Row],[test]]&gt;0,"Ada vendor yang menjual produk dengan harga lebih murah","")</f>
        <v>Ada vendor yang menjual produk dengan harga lebih murah</v>
      </c>
    </row>
    <row r="2257" spans="1:12" x14ac:dyDescent="0.25">
      <c r="A2257" s="5">
        <v>1278</v>
      </c>
      <c r="B2257" s="5">
        <v>2897</v>
      </c>
      <c r="C2257" s="10">
        <v>44176</v>
      </c>
      <c r="D2257" s="5">
        <v>550</v>
      </c>
      <c r="E2257" s="5">
        <v>525</v>
      </c>
      <c r="F2257" s="40">
        <v>2.3205</v>
      </c>
      <c r="G2257" s="40">
        <v>1276.2750000000001</v>
      </c>
      <c r="H2257" t="str">
        <f>VLOOKUP(Table8[[#This Row],[Supplier]],Table37[[Vendor_ID]:[Reputation Test]],12,0)</f>
        <v>B</v>
      </c>
      <c r="I2257">
        <f>VLOOKUP(Table8[[#This Row],[PurchaseOrderID]],Purchase_Order!$A$2:$E$1228,5,0)</f>
        <v>1600</v>
      </c>
      <c r="K2257">
        <f>COUNTIFS(Table37[ProductID],Table8[[#This Row],[ProductID]],Table37[Reputation Test],Table8[[#This Row],[REPUTASI]],Table37[Price],"&lt;"&amp;Table8[[#This Row],[UnitPrice]])</f>
        <v>1</v>
      </c>
      <c r="L2257" s="80" t="str">
        <f>IF(Table8[[#This Row],[test]]&gt;0,"Ada vendor yang menjual produk dengan harga lebih murah","")</f>
        <v>Ada vendor yang menjual produk dengan harga lebih murah</v>
      </c>
    </row>
    <row r="2258" spans="1:12" x14ac:dyDescent="0.25">
      <c r="A2258" s="4">
        <v>1279</v>
      </c>
      <c r="B2258" s="4">
        <v>2898</v>
      </c>
      <c r="C2258" s="11">
        <v>44176</v>
      </c>
      <c r="D2258" s="4">
        <v>550</v>
      </c>
      <c r="E2258" s="4">
        <v>526</v>
      </c>
      <c r="F2258" s="41">
        <v>3.6435</v>
      </c>
      <c r="G2258" s="41">
        <v>2003.925</v>
      </c>
      <c r="H2258" t="str">
        <f>VLOOKUP(Table8[[#This Row],[Supplier]],Table37[[Vendor_ID]:[Reputation Test]],12,0)</f>
        <v>B</v>
      </c>
      <c r="I2258">
        <f>VLOOKUP(Table8[[#This Row],[PurchaseOrderID]],Purchase_Order!$A$2:$E$1228,5,0)</f>
        <v>1522</v>
      </c>
      <c r="K2258">
        <f>COUNTIFS(Table37[ProductID],Table8[[#This Row],[ProductID]],Table37[Reputation Test],Table8[[#This Row],[REPUTASI]],Table37[Price],"&lt;"&amp;Table8[[#This Row],[UnitPrice]])</f>
        <v>1</v>
      </c>
      <c r="L2258" s="80" t="str">
        <f>IF(Table8[[#This Row],[test]]&gt;0,"Ada vendor yang menjual produk dengan harga lebih murah","")</f>
        <v>Ada vendor yang menjual produk dengan harga lebih murah</v>
      </c>
    </row>
    <row r="2259" spans="1:12" x14ac:dyDescent="0.25">
      <c r="A2259" s="5">
        <v>1280</v>
      </c>
      <c r="B2259" s="5">
        <v>2899</v>
      </c>
      <c r="C2259" s="10">
        <v>44176</v>
      </c>
      <c r="D2259" s="5">
        <v>550</v>
      </c>
      <c r="E2259" s="5">
        <v>908</v>
      </c>
      <c r="F2259" s="40">
        <v>21.0945</v>
      </c>
      <c r="G2259" s="40">
        <v>11601.975</v>
      </c>
      <c r="H2259" t="str">
        <f>VLOOKUP(Table8[[#This Row],[Supplier]],Table37[[Vendor_ID]:[Reputation Test]],12,0)</f>
        <v>F</v>
      </c>
      <c r="I2259">
        <f>VLOOKUP(Table8[[#This Row],[PurchaseOrderID]],Purchase_Order!$A$2:$E$1228,5,0)</f>
        <v>1570</v>
      </c>
      <c r="K2259">
        <f>COUNTIFS(Table37[ProductID],Table8[[#This Row],[ProductID]],Table37[Reputation Test],Table8[[#This Row],[REPUTASI]],Table37[Price],"&lt;"&amp;Table8[[#This Row],[UnitPrice]])</f>
        <v>2</v>
      </c>
      <c r="L2259" s="80" t="str">
        <f>IF(Table8[[#This Row],[test]]&gt;0,"Ada vendor yang menjual produk dengan harga lebih murah","")</f>
        <v>Ada vendor yang menjual produk dengan harga lebih murah</v>
      </c>
    </row>
    <row r="2260" spans="1:12" x14ac:dyDescent="0.25">
      <c r="A2260" s="4">
        <v>1280</v>
      </c>
      <c r="B2260" s="4">
        <v>2900</v>
      </c>
      <c r="C2260" s="11">
        <v>44176</v>
      </c>
      <c r="D2260" s="4">
        <v>550</v>
      </c>
      <c r="E2260" s="4">
        <v>909</v>
      </c>
      <c r="F2260" s="41">
        <v>30.439499999999999</v>
      </c>
      <c r="G2260" s="41">
        <v>16741.724999999999</v>
      </c>
      <c r="H2260" t="str">
        <f>VLOOKUP(Table8[[#This Row],[Supplier]],Table37[[Vendor_ID]:[Reputation Test]],12,0)</f>
        <v>F</v>
      </c>
      <c r="I2260">
        <f>VLOOKUP(Table8[[#This Row],[PurchaseOrderID]],Purchase_Order!$A$2:$E$1228,5,0)</f>
        <v>1570</v>
      </c>
      <c r="K2260">
        <f>COUNTIFS(Table37[ProductID],Table8[[#This Row],[ProductID]],Table37[Reputation Test],Table8[[#This Row],[REPUTASI]],Table37[Price],"&lt;"&amp;Table8[[#This Row],[UnitPrice]])</f>
        <v>2</v>
      </c>
      <c r="L2260" s="80" t="str">
        <f>IF(Table8[[#This Row],[test]]&gt;0,"Ada vendor yang menjual produk dengan harga lebih murah","")</f>
        <v>Ada vendor yang menjual produk dengan harga lebih murah</v>
      </c>
    </row>
    <row r="2261" spans="1:12" x14ac:dyDescent="0.25">
      <c r="A2261" s="5">
        <v>1280</v>
      </c>
      <c r="B2261" s="5">
        <v>2901</v>
      </c>
      <c r="C2261" s="10">
        <v>44176</v>
      </c>
      <c r="D2261" s="5">
        <v>550</v>
      </c>
      <c r="E2261" s="5">
        <v>913</v>
      </c>
      <c r="F2261" s="40">
        <v>40.939500000000002</v>
      </c>
      <c r="G2261" s="40">
        <v>22516.724999999999</v>
      </c>
      <c r="H2261" t="str">
        <f>VLOOKUP(Table8[[#This Row],[Supplier]],Table37[[Vendor_ID]:[Reputation Test]],12,0)</f>
        <v>F</v>
      </c>
      <c r="I2261">
        <f>VLOOKUP(Table8[[#This Row],[PurchaseOrderID]],Purchase_Order!$A$2:$E$1228,5,0)</f>
        <v>1570</v>
      </c>
      <c r="K2261">
        <f>COUNTIFS(Table37[ProductID],Table8[[#This Row],[ProductID]],Table37[Reputation Test],Table8[[#This Row],[REPUTASI]],Table37[Price],"&lt;"&amp;Table8[[#This Row],[UnitPrice]])</f>
        <v>2</v>
      </c>
      <c r="L2261" s="80" t="str">
        <f>IF(Table8[[#This Row],[test]]&gt;0,"Ada vendor yang menjual produk dengan harga lebih murah","")</f>
        <v>Ada vendor yang menjual produk dengan harga lebih murah</v>
      </c>
    </row>
    <row r="2262" spans="1:12" x14ac:dyDescent="0.25">
      <c r="A2262" s="4">
        <v>1281</v>
      </c>
      <c r="B2262" s="4">
        <v>2902</v>
      </c>
      <c r="C2262" s="11">
        <v>44177</v>
      </c>
      <c r="D2262" s="4">
        <v>60</v>
      </c>
      <c r="E2262" s="4">
        <v>356</v>
      </c>
      <c r="F2262" s="41">
        <v>3.6015000000000001</v>
      </c>
      <c r="G2262" s="41">
        <v>216.09</v>
      </c>
      <c r="H2262" t="str">
        <f>VLOOKUP(Table8[[#This Row],[Supplier]],Table37[[Vendor_ID]:[Reputation Test]],12,0)</f>
        <v>F</v>
      </c>
      <c r="I2262">
        <f>VLOOKUP(Table8[[#This Row],[PurchaseOrderID]],Purchase_Order!$A$2:$E$1228,5,0)</f>
        <v>1516</v>
      </c>
      <c r="K2262">
        <f>COUNTIFS(Table37[ProductID],Table8[[#This Row],[ProductID]],Table37[Reputation Test],Table8[[#This Row],[REPUTASI]],Table37[Price],"&lt;"&amp;Table8[[#This Row],[UnitPrice]])</f>
        <v>2</v>
      </c>
      <c r="L2262" s="80" t="str">
        <f>IF(Table8[[#This Row],[test]]&gt;0,"Ada vendor yang menjual produk dengan harga lebih murah","")</f>
        <v>Ada vendor yang menjual produk dengan harga lebih murah</v>
      </c>
    </row>
    <row r="2263" spans="1:12" x14ac:dyDescent="0.25">
      <c r="A2263" s="5">
        <v>1281</v>
      </c>
      <c r="B2263" s="5">
        <v>2903</v>
      </c>
      <c r="C2263" s="10">
        <v>44177</v>
      </c>
      <c r="D2263" s="5">
        <v>60</v>
      </c>
      <c r="E2263" s="5">
        <v>357</v>
      </c>
      <c r="F2263" s="40">
        <v>3.9794999999999998</v>
      </c>
      <c r="G2263" s="40">
        <v>238.77</v>
      </c>
      <c r="H2263" t="str">
        <f>VLOOKUP(Table8[[#This Row],[Supplier]],Table37[[Vendor_ID]:[Reputation Test]],12,0)</f>
        <v>F</v>
      </c>
      <c r="I2263">
        <f>VLOOKUP(Table8[[#This Row],[PurchaseOrderID]],Purchase_Order!$A$2:$E$1228,5,0)</f>
        <v>1516</v>
      </c>
      <c r="K2263">
        <f>COUNTIFS(Table37[ProductID],Table8[[#This Row],[ProductID]],Table37[Reputation Test],Table8[[#This Row],[REPUTASI]],Table37[Price],"&lt;"&amp;Table8[[#This Row],[UnitPrice]])</f>
        <v>1</v>
      </c>
      <c r="L2263" s="80" t="str">
        <f>IF(Table8[[#This Row],[test]]&gt;0,"Ada vendor yang menjual produk dengan harga lebih murah","")</f>
        <v>Ada vendor yang menjual produk dengan harga lebih murah</v>
      </c>
    </row>
    <row r="2264" spans="1:12" x14ac:dyDescent="0.25">
      <c r="A2264" s="4">
        <v>1282</v>
      </c>
      <c r="B2264" s="4">
        <v>2904</v>
      </c>
      <c r="C2264" s="11">
        <v>44177</v>
      </c>
      <c r="D2264" s="4">
        <v>550</v>
      </c>
      <c r="E2264" s="4">
        <v>935</v>
      </c>
      <c r="F2264" s="41">
        <v>31.4895</v>
      </c>
      <c r="G2264" s="41">
        <v>17319.224999999999</v>
      </c>
      <c r="H2264" t="str">
        <f>VLOOKUP(Table8[[#This Row],[Supplier]],Table37[[Vendor_ID]:[Reputation Test]],12,0)</f>
        <v>F</v>
      </c>
      <c r="I2264">
        <f>VLOOKUP(Table8[[#This Row],[PurchaseOrderID]],Purchase_Order!$A$2:$E$1228,5,0)</f>
        <v>1506</v>
      </c>
      <c r="K2264">
        <f>COUNTIFS(Table37[ProductID],Table8[[#This Row],[ProductID]],Table37[Reputation Test],Table8[[#This Row],[REPUTASI]],Table37[Price],"&lt;"&amp;Table8[[#This Row],[UnitPrice]])</f>
        <v>2</v>
      </c>
      <c r="L2264" s="80" t="str">
        <f>IF(Table8[[#This Row],[test]]&gt;0,"Ada vendor yang menjual produk dengan harga lebih murah","")</f>
        <v>Ada vendor yang menjual produk dengan harga lebih murah</v>
      </c>
    </row>
    <row r="2265" spans="1:12" x14ac:dyDescent="0.25">
      <c r="A2265" s="5">
        <v>1282</v>
      </c>
      <c r="B2265" s="5">
        <v>2905</v>
      </c>
      <c r="C2265" s="10">
        <v>44177</v>
      </c>
      <c r="D2265" s="5">
        <v>550</v>
      </c>
      <c r="E2265" s="5">
        <v>936</v>
      </c>
      <c r="F2265" s="40">
        <v>48.289499999999997</v>
      </c>
      <c r="G2265" s="40">
        <v>26559.224999999999</v>
      </c>
      <c r="H2265" t="str">
        <f>VLOOKUP(Table8[[#This Row],[Supplier]],Table37[[Vendor_ID]:[Reputation Test]],12,0)</f>
        <v>F</v>
      </c>
      <c r="I2265">
        <f>VLOOKUP(Table8[[#This Row],[PurchaseOrderID]],Purchase_Order!$A$2:$E$1228,5,0)</f>
        <v>1506</v>
      </c>
      <c r="K2265">
        <f>COUNTIFS(Table37[ProductID],Table8[[#This Row],[ProductID]],Table37[Reputation Test],Table8[[#This Row],[REPUTASI]],Table37[Price],"&lt;"&amp;Table8[[#This Row],[UnitPrice]])</f>
        <v>2</v>
      </c>
      <c r="L2265" s="80" t="str">
        <f>IF(Table8[[#This Row],[test]]&gt;0,"Ada vendor yang menjual produk dengan harga lebih murah","")</f>
        <v>Ada vendor yang menjual produk dengan harga lebih murah</v>
      </c>
    </row>
    <row r="2266" spans="1:12" x14ac:dyDescent="0.25">
      <c r="A2266" s="4">
        <v>1283</v>
      </c>
      <c r="B2266" s="4">
        <v>2906</v>
      </c>
      <c r="C2266" s="11">
        <v>44177</v>
      </c>
      <c r="D2266" s="4">
        <v>550</v>
      </c>
      <c r="E2266" s="4">
        <v>524</v>
      </c>
      <c r="F2266" s="41">
        <v>12.967499999999999</v>
      </c>
      <c r="G2266" s="41">
        <v>7132.125</v>
      </c>
      <c r="H2266" t="str">
        <f>VLOOKUP(Table8[[#This Row],[Supplier]],Table37[[Vendor_ID]:[Reputation Test]],12,0)</f>
        <v>F</v>
      </c>
      <c r="I2266">
        <f>VLOOKUP(Table8[[#This Row],[PurchaseOrderID]],Purchase_Order!$A$2:$E$1228,5,0)</f>
        <v>1626</v>
      </c>
      <c r="K2266">
        <f>COUNTIFS(Table37[ProductID],Table8[[#This Row],[ProductID]],Table37[Reputation Test],Table8[[#This Row],[REPUTASI]],Table37[Price],"&lt;"&amp;Table8[[#This Row],[UnitPrice]])</f>
        <v>1</v>
      </c>
      <c r="L2266" s="80" t="str">
        <f>IF(Table8[[#This Row],[test]]&gt;0,"Ada vendor yang menjual produk dengan harga lebih murah","")</f>
        <v>Ada vendor yang menjual produk dengan harga lebih murah</v>
      </c>
    </row>
    <row r="2267" spans="1:12" x14ac:dyDescent="0.25">
      <c r="A2267" s="5">
        <v>1284</v>
      </c>
      <c r="B2267" s="5">
        <v>2907</v>
      </c>
      <c r="C2267" s="10">
        <v>44177</v>
      </c>
      <c r="D2267" s="5">
        <v>550</v>
      </c>
      <c r="E2267" s="5">
        <v>911</v>
      </c>
      <c r="F2267" s="40">
        <v>21.0945</v>
      </c>
      <c r="G2267" s="40">
        <v>11601.975</v>
      </c>
      <c r="H2267" t="str">
        <f>VLOOKUP(Table8[[#This Row],[Supplier]],Table37[[Vendor_ID]:[Reputation Test]],12,0)</f>
        <v>F</v>
      </c>
      <c r="I2267">
        <f>VLOOKUP(Table8[[#This Row],[PurchaseOrderID]],Purchase_Order!$A$2:$E$1228,5,0)</f>
        <v>1542</v>
      </c>
      <c r="K2267">
        <f>COUNTIFS(Table37[ProductID],Table8[[#This Row],[ProductID]],Table37[Reputation Test],Table8[[#This Row],[REPUTASI]],Table37[Price],"&lt;"&amp;Table8[[#This Row],[UnitPrice]])</f>
        <v>2</v>
      </c>
      <c r="L2267" s="80" t="str">
        <f>IF(Table8[[#This Row],[test]]&gt;0,"Ada vendor yang menjual produk dengan harga lebih murah","")</f>
        <v>Ada vendor yang menjual produk dengan harga lebih murah</v>
      </c>
    </row>
    <row r="2268" spans="1:12" x14ac:dyDescent="0.25">
      <c r="A2268" s="4">
        <v>1284</v>
      </c>
      <c r="B2268" s="4">
        <v>2908</v>
      </c>
      <c r="C2268" s="11">
        <v>44177</v>
      </c>
      <c r="D2268" s="4">
        <v>550</v>
      </c>
      <c r="E2268" s="4">
        <v>912</v>
      </c>
      <c r="F2268" s="41">
        <v>30.439499999999999</v>
      </c>
      <c r="G2268" s="41">
        <v>16741.724999999999</v>
      </c>
      <c r="H2268" t="str">
        <f>VLOOKUP(Table8[[#This Row],[Supplier]],Table37[[Vendor_ID]:[Reputation Test]],12,0)</f>
        <v>F</v>
      </c>
      <c r="I2268">
        <f>VLOOKUP(Table8[[#This Row],[PurchaseOrderID]],Purchase_Order!$A$2:$E$1228,5,0)</f>
        <v>1542</v>
      </c>
      <c r="K2268">
        <f>COUNTIFS(Table37[ProductID],Table8[[#This Row],[ProductID]],Table37[Reputation Test],Table8[[#This Row],[REPUTASI]],Table37[Price],"&lt;"&amp;Table8[[#This Row],[UnitPrice]])</f>
        <v>2</v>
      </c>
      <c r="L2268" s="80" t="str">
        <f>IF(Table8[[#This Row],[test]]&gt;0,"Ada vendor yang menjual produk dengan harga lebih murah","")</f>
        <v>Ada vendor yang menjual produk dengan harga lebih murah</v>
      </c>
    </row>
    <row r="2269" spans="1:12" x14ac:dyDescent="0.25">
      <c r="A2269" s="5">
        <v>1285</v>
      </c>
      <c r="B2269" s="5">
        <v>2909</v>
      </c>
      <c r="C2269" s="10">
        <v>44177</v>
      </c>
      <c r="D2269" s="5">
        <v>550</v>
      </c>
      <c r="E2269" s="5">
        <v>910</v>
      </c>
      <c r="F2269" s="40">
        <v>40.939500000000002</v>
      </c>
      <c r="G2269" s="40">
        <v>22516.724999999999</v>
      </c>
      <c r="H2269" t="str">
        <f>VLOOKUP(Table8[[#This Row],[Supplier]],Table37[[Vendor_ID]:[Reputation Test]],12,0)</f>
        <v>B</v>
      </c>
      <c r="I2269">
        <f>VLOOKUP(Table8[[#This Row],[PurchaseOrderID]],Purchase_Order!$A$2:$E$1228,5,0)</f>
        <v>1610</v>
      </c>
      <c r="K2269">
        <f>COUNTIFS(Table37[ProductID],Table8[[#This Row],[ProductID]],Table37[Reputation Test],Table8[[#This Row],[REPUTASI]],Table37[Price],"&lt;"&amp;Table8[[#This Row],[UnitPrice]])</f>
        <v>1</v>
      </c>
      <c r="L2269" s="80" t="str">
        <f>IF(Table8[[#This Row],[test]]&gt;0,"Ada vendor yang menjual produk dengan harga lebih murah","")</f>
        <v>Ada vendor yang menjual produk dengan harga lebih murah</v>
      </c>
    </row>
    <row r="2270" spans="1:12" x14ac:dyDescent="0.25">
      <c r="A2270" s="4">
        <v>1286</v>
      </c>
      <c r="B2270" s="4">
        <v>2910</v>
      </c>
      <c r="C2270" s="11">
        <v>44177</v>
      </c>
      <c r="D2270" s="4">
        <v>550</v>
      </c>
      <c r="E2270" s="4">
        <v>937</v>
      </c>
      <c r="F2270" s="41">
        <v>62.9895</v>
      </c>
      <c r="G2270" s="41">
        <v>34644.224999999999</v>
      </c>
      <c r="H2270" t="str">
        <f>VLOOKUP(Table8[[#This Row],[Supplier]],Table37[[Vendor_ID]:[Reputation Test]],12,0)</f>
        <v>B</v>
      </c>
      <c r="I2270">
        <f>VLOOKUP(Table8[[#This Row],[PurchaseOrderID]],Purchase_Order!$A$2:$E$1228,5,0)</f>
        <v>1638</v>
      </c>
      <c r="K2270">
        <f>COUNTIFS(Table37[ProductID],Table8[[#This Row],[ProductID]],Table37[Reputation Test],Table8[[#This Row],[REPUTASI]],Table37[Price],"&lt;"&amp;Table8[[#This Row],[UnitPrice]])</f>
        <v>1</v>
      </c>
      <c r="L2270" s="80" t="str">
        <f>IF(Table8[[#This Row],[test]]&gt;0,"Ada vendor yang menjual produk dengan harga lebih murah","")</f>
        <v>Ada vendor yang menjual produk dengan harga lebih murah</v>
      </c>
    </row>
    <row r="2271" spans="1:12" x14ac:dyDescent="0.25">
      <c r="A2271" s="5">
        <v>1287</v>
      </c>
      <c r="B2271" s="5">
        <v>2911</v>
      </c>
      <c r="C2271" s="10">
        <v>44177</v>
      </c>
      <c r="D2271" s="5">
        <v>3</v>
      </c>
      <c r="E2271" s="5">
        <v>463</v>
      </c>
      <c r="F2271" s="40">
        <v>47.523000000000003</v>
      </c>
      <c r="G2271" s="40">
        <v>142.56899999999999</v>
      </c>
      <c r="H2271" t="str">
        <f>VLOOKUP(Table8[[#This Row],[Supplier]],Table37[[Vendor_ID]:[Reputation Test]],12,0)</f>
        <v>A</v>
      </c>
      <c r="I2271">
        <f>VLOOKUP(Table8[[#This Row],[PurchaseOrderID]],Purchase_Order!$A$2:$E$1228,5,0)</f>
        <v>1582</v>
      </c>
      <c r="K2271">
        <f>COUNTIFS(Table37[ProductID],Table8[[#This Row],[ProductID]],Table37[Reputation Test],Table8[[#This Row],[REPUTASI]],Table37[Price],"&lt;"&amp;Table8[[#This Row],[UnitPrice]])</f>
        <v>1</v>
      </c>
      <c r="L2271" s="80" t="str">
        <f>IF(Table8[[#This Row],[test]]&gt;0,"Ada vendor yang menjual produk dengan harga lebih murah","")</f>
        <v>Ada vendor yang menjual produk dengan harga lebih murah</v>
      </c>
    </row>
    <row r="2272" spans="1:12" x14ac:dyDescent="0.25">
      <c r="A2272" s="4">
        <v>1287</v>
      </c>
      <c r="B2272" s="4">
        <v>2912</v>
      </c>
      <c r="C2272" s="11">
        <v>44177</v>
      </c>
      <c r="D2272" s="4">
        <v>3</v>
      </c>
      <c r="E2272" s="4">
        <v>464</v>
      </c>
      <c r="F2272" s="41">
        <v>45.423000000000002</v>
      </c>
      <c r="G2272" s="41">
        <v>136.26900000000001</v>
      </c>
      <c r="H2272" t="str">
        <f>VLOOKUP(Table8[[#This Row],[Supplier]],Table37[[Vendor_ID]:[Reputation Test]],12,0)</f>
        <v>A</v>
      </c>
      <c r="I2272">
        <f>VLOOKUP(Table8[[#This Row],[PurchaseOrderID]],Purchase_Order!$A$2:$E$1228,5,0)</f>
        <v>1582</v>
      </c>
      <c r="K2272">
        <f>COUNTIFS(Table37[ProductID],Table8[[#This Row],[ProductID]],Table37[Reputation Test],Table8[[#This Row],[REPUTASI]],Table37[Price],"&lt;"&amp;Table8[[#This Row],[UnitPrice]])</f>
        <v>1</v>
      </c>
      <c r="L2272" s="80" t="str">
        <f>IF(Table8[[#This Row],[test]]&gt;0,"Ada vendor yang menjual produk dengan harga lebih murah","")</f>
        <v>Ada vendor yang menjual produk dengan harga lebih murah</v>
      </c>
    </row>
    <row r="2273" spans="1:12" x14ac:dyDescent="0.25">
      <c r="A2273" s="5">
        <v>1287</v>
      </c>
      <c r="B2273" s="5">
        <v>2913</v>
      </c>
      <c r="C2273" s="10">
        <v>44177</v>
      </c>
      <c r="D2273" s="5">
        <v>3</v>
      </c>
      <c r="E2273" s="5">
        <v>465</v>
      </c>
      <c r="F2273" s="40">
        <v>49.6965</v>
      </c>
      <c r="G2273" s="40">
        <v>149.08949999999999</v>
      </c>
      <c r="H2273" t="str">
        <f>VLOOKUP(Table8[[#This Row],[Supplier]],Table37[[Vendor_ID]:[Reputation Test]],12,0)</f>
        <v>A</v>
      </c>
      <c r="I2273">
        <f>VLOOKUP(Table8[[#This Row],[PurchaseOrderID]],Purchase_Order!$A$2:$E$1228,5,0)</f>
        <v>1582</v>
      </c>
      <c r="K2273">
        <f>COUNTIFS(Table37[ProductID],Table8[[#This Row],[ProductID]],Table37[Reputation Test],Table8[[#This Row],[REPUTASI]],Table37[Price],"&lt;"&amp;Table8[[#This Row],[UnitPrice]])</f>
        <v>1</v>
      </c>
      <c r="L2273" s="80" t="str">
        <f>IF(Table8[[#This Row],[test]]&gt;0,"Ada vendor yang menjual produk dengan harga lebih murah","")</f>
        <v>Ada vendor yang menjual produk dengan harga lebih murah</v>
      </c>
    </row>
    <row r="2274" spans="1:12" x14ac:dyDescent="0.25">
      <c r="A2274" s="4">
        <v>1287</v>
      </c>
      <c r="B2274" s="4">
        <v>2914</v>
      </c>
      <c r="C2274" s="11">
        <v>44177</v>
      </c>
      <c r="D2274" s="4">
        <v>3</v>
      </c>
      <c r="E2274" s="4">
        <v>466</v>
      </c>
      <c r="F2274" s="41">
        <v>45.423000000000002</v>
      </c>
      <c r="G2274" s="41">
        <v>136.26900000000001</v>
      </c>
      <c r="H2274" t="str">
        <f>VLOOKUP(Table8[[#This Row],[Supplier]],Table37[[Vendor_ID]:[Reputation Test]],12,0)</f>
        <v>A</v>
      </c>
      <c r="I2274">
        <f>VLOOKUP(Table8[[#This Row],[PurchaseOrderID]],Purchase_Order!$A$2:$E$1228,5,0)</f>
        <v>1582</v>
      </c>
      <c r="K2274">
        <f>COUNTIFS(Table37[ProductID],Table8[[#This Row],[ProductID]],Table37[Reputation Test],Table8[[#This Row],[REPUTASI]],Table37[Price],"&lt;"&amp;Table8[[#This Row],[UnitPrice]])</f>
        <v>1</v>
      </c>
      <c r="L2274" s="80" t="str">
        <f>IF(Table8[[#This Row],[test]]&gt;0,"Ada vendor yang menjual produk dengan harga lebih murah","")</f>
        <v>Ada vendor yang menjual produk dengan harga lebih murah</v>
      </c>
    </row>
    <row r="2275" spans="1:12" x14ac:dyDescent="0.25">
      <c r="A2275" s="5">
        <v>1287</v>
      </c>
      <c r="B2275" s="5">
        <v>2915</v>
      </c>
      <c r="C2275" s="10">
        <v>44177</v>
      </c>
      <c r="D2275" s="5">
        <v>3</v>
      </c>
      <c r="E2275" s="5">
        <v>467</v>
      </c>
      <c r="F2275" s="40">
        <v>43.323</v>
      </c>
      <c r="G2275" s="40">
        <v>129.96899999999999</v>
      </c>
      <c r="H2275" t="str">
        <f>VLOOKUP(Table8[[#This Row],[Supplier]],Table37[[Vendor_ID]:[Reputation Test]],12,0)</f>
        <v>A</v>
      </c>
      <c r="I2275">
        <f>VLOOKUP(Table8[[#This Row],[PurchaseOrderID]],Purchase_Order!$A$2:$E$1228,5,0)</f>
        <v>1582</v>
      </c>
      <c r="K2275">
        <f>COUNTIFS(Table37[ProductID],Table8[[#This Row],[ProductID]],Table37[Reputation Test],Table8[[#This Row],[REPUTASI]],Table37[Price],"&lt;"&amp;Table8[[#This Row],[UnitPrice]])</f>
        <v>1</v>
      </c>
      <c r="L2275" s="80" t="str">
        <f>IF(Table8[[#This Row],[test]]&gt;0,"Ada vendor yang menjual produk dengan harga lebih murah","")</f>
        <v>Ada vendor yang menjual produk dengan harga lebih murah</v>
      </c>
    </row>
    <row r="2276" spans="1:12" x14ac:dyDescent="0.25">
      <c r="A2276" s="4">
        <v>1287</v>
      </c>
      <c r="B2276" s="4">
        <v>2916</v>
      </c>
      <c r="C2276" s="11">
        <v>44177</v>
      </c>
      <c r="D2276" s="4">
        <v>3</v>
      </c>
      <c r="E2276" s="4">
        <v>468</v>
      </c>
      <c r="F2276" s="41">
        <v>47.596499999999999</v>
      </c>
      <c r="G2276" s="41">
        <v>142.7895</v>
      </c>
      <c r="H2276" t="str">
        <f>VLOOKUP(Table8[[#This Row],[Supplier]],Table37[[Vendor_ID]:[Reputation Test]],12,0)</f>
        <v>A</v>
      </c>
      <c r="I2276">
        <f>VLOOKUP(Table8[[#This Row],[PurchaseOrderID]],Purchase_Order!$A$2:$E$1228,5,0)</f>
        <v>1582</v>
      </c>
      <c r="K2276">
        <f>COUNTIFS(Table37[ProductID],Table8[[#This Row],[ProductID]],Table37[Reputation Test],Table8[[#This Row],[REPUTASI]],Table37[Price],"&lt;"&amp;Table8[[#This Row],[UnitPrice]])</f>
        <v>1</v>
      </c>
      <c r="L2276" s="80" t="str">
        <f>IF(Table8[[#This Row],[test]]&gt;0,"Ada vendor yang menjual produk dengan harga lebih murah","")</f>
        <v>Ada vendor yang menjual produk dengan harga lebih murah</v>
      </c>
    </row>
    <row r="2277" spans="1:12" x14ac:dyDescent="0.25">
      <c r="A2277" s="5">
        <v>1288</v>
      </c>
      <c r="B2277" s="5">
        <v>2917</v>
      </c>
      <c r="C2277" s="10">
        <v>44177</v>
      </c>
      <c r="D2277" s="5">
        <v>3</v>
      </c>
      <c r="E2277" s="5">
        <v>462</v>
      </c>
      <c r="F2277" s="40">
        <v>47.680500000000002</v>
      </c>
      <c r="G2277" s="40">
        <v>143.04150000000001</v>
      </c>
      <c r="H2277" t="str">
        <f>VLOOKUP(Table8[[#This Row],[Supplier]],Table37[[Vendor_ID]:[Reputation Test]],12,0)</f>
        <v>B</v>
      </c>
      <c r="I2277">
        <f>VLOOKUP(Table8[[#This Row],[PurchaseOrderID]],Purchase_Order!$A$2:$E$1228,5,0)</f>
        <v>1510</v>
      </c>
      <c r="K2277">
        <f>COUNTIFS(Table37[ProductID],Table8[[#This Row],[ProductID]],Table37[Reputation Test],Table8[[#This Row],[REPUTASI]],Table37[Price],"&lt;"&amp;Table8[[#This Row],[UnitPrice]])</f>
        <v>1</v>
      </c>
      <c r="L2277" s="80" t="str">
        <f>IF(Table8[[#This Row],[test]]&gt;0,"Ada vendor yang menjual produk dengan harga lebih murah","")</f>
        <v>Ada vendor yang menjual produk dengan harga lebih murah</v>
      </c>
    </row>
    <row r="2278" spans="1:12" x14ac:dyDescent="0.25">
      <c r="A2278" s="4">
        <v>1289</v>
      </c>
      <c r="B2278" s="4">
        <v>2918</v>
      </c>
      <c r="C2278" s="11">
        <v>44177</v>
      </c>
      <c r="D2278" s="4">
        <v>550</v>
      </c>
      <c r="E2278" s="4">
        <v>510</v>
      </c>
      <c r="F2278" s="41">
        <v>23.404499999999999</v>
      </c>
      <c r="G2278" s="41">
        <v>12872.475</v>
      </c>
      <c r="H2278" t="str">
        <f>VLOOKUP(Table8[[#This Row],[Supplier]],Table37[[Vendor_ID]:[Reputation Test]],12,0)</f>
        <v>F</v>
      </c>
      <c r="I2278">
        <f>VLOOKUP(Table8[[#This Row],[PurchaseOrderID]],Purchase_Order!$A$2:$E$1228,5,0)</f>
        <v>1526</v>
      </c>
      <c r="K2278">
        <f>COUNTIFS(Table37[ProductID],Table8[[#This Row],[ProductID]],Table37[Reputation Test],Table8[[#This Row],[REPUTASI]],Table37[Price],"&lt;"&amp;Table8[[#This Row],[UnitPrice]])</f>
        <v>1</v>
      </c>
      <c r="L2278" s="80" t="str">
        <f>IF(Table8[[#This Row],[test]]&gt;0,"Ada vendor yang menjual produk dengan harga lebih murah","")</f>
        <v>Ada vendor yang menjual produk dengan harga lebih murah</v>
      </c>
    </row>
    <row r="2279" spans="1:12" x14ac:dyDescent="0.25">
      <c r="A2279" s="5">
        <v>1289</v>
      </c>
      <c r="B2279" s="5">
        <v>2919</v>
      </c>
      <c r="C2279" s="10">
        <v>44177</v>
      </c>
      <c r="D2279" s="5">
        <v>550</v>
      </c>
      <c r="E2279" s="5">
        <v>511</v>
      </c>
      <c r="F2279" s="40">
        <v>27.867000000000001</v>
      </c>
      <c r="G2279" s="40">
        <v>15326.85</v>
      </c>
      <c r="H2279" t="str">
        <f>VLOOKUP(Table8[[#This Row],[Supplier]],Table37[[Vendor_ID]:[Reputation Test]],12,0)</f>
        <v>F</v>
      </c>
      <c r="I2279">
        <f>VLOOKUP(Table8[[#This Row],[PurchaseOrderID]],Purchase_Order!$A$2:$E$1228,5,0)</f>
        <v>1526</v>
      </c>
      <c r="K2279">
        <f>COUNTIFS(Table37[ProductID],Table8[[#This Row],[ProductID]],Table37[Reputation Test],Table8[[#This Row],[REPUTASI]],Table37[Price],"&lt;"&amp;Table8[[#This Row],[UnitPrice]])</f>
        <v>1</v>
      </c>
      <c r="L2279" s="80" t="str">
        <f>IF(Table8[[#This Row],[test]]&gt;0,"Ada vendor yang menjual produk dengan harga lebih murah","")</f>
        <v>Ada vendor yang menjual produk dengan harga lebih murah</v>
      </c>
    </row>
    <row r="2280" spans="1:12" x14ac:dyDescent="0.25">
      <c r="A2280" s="4">
        <v>1290</v>
      </c>
      <c r="B2280" s="4">
        <v>2920</v>
      </c>
      <c r="C2280" s="11">
        <v>44177</v>
      </c>
      <c r="D2280" s="4">
        <v>550</v>
      </c>
      <c r="E2280" s="4">
        <v>527</v>
      </c>
      <c r="F2280" s="41">
        <v>6.7515000000000001</v>
      </c>
      <c r="G2280" s="41">
        <v>3713.3249999999998</v>
      </c>
      <c r="H2280" t="str">
        <f>VLOOKUP(Table8[[#This Row],[Supplier]],Table37[[Vendor_ID]:[Reputation Test]],12,0)</f>
        <v>B</v>
      </c>
      <c r="I2280">
        <f>VLOOKUP(Table8[[#This Row],[PurchaseOrderID]],Purchase_Order!$A$2:$E$1228,5,0)</f>
        <v>1644</v>
      </c>
      <c r="K2280">
        <f>COUNTIFS(Table37[ProductID],Table8[[#This Row],[ProductID]],Table37[Reputation Test],Table8[[#This Row],[REPUTASI]],Table37[Price],"&lt;"&amp;Table8[[#This Row],[UnitPrice]])</f>
        <v>1</v>
      </c>
      <c r="L2280" s="80" t="str">
        <f>IF(Table8[[#This Row],[test]]&gt;0,"Ada vendor yang menjual produk dengan harga lebih murah","")</f>
        <v>Ada vendor yang menjual produk dengan harga lebih murah</v>
      </c>
    </row>
    <row r="2281" spans="1:12" x14ac:dyDescent="0.25">
      <c r="A2281" s="5">
        <v>1291</v>
      </c>
      <c r="B2281" s="5">
        <v>2921</v>
      </c>
      <c r="C2281" s="10">
        <v>44177</v>
      </c>
      <c r="D2281" s="5">
        <v>550</v>
      </c>
      <c r="E2281" s="5">
        <v>509</v>
      </c>
      <c r="F2281" s="40">
        <v>36.277500000000003</v>
      </c>
      <c r="G2281" s="40">
        <v>19952.625</v>
      </c>
      <c r="H2281" t="str">
        <f>VLOOKUP(Table8[[#This Row],[Supplier]],Table37[[Vendor_ID]:[Reputation Test]],12,0)</f>
        <v>F</v>
      </c>
      <c r="I2281">
        <f>VLOOKUP(Table8[[#This Row],[PurchaseOrderID]],Purchase_Order!$A$2:$E$1228,5,0)</f>
        <v>1680</v>
      </c>
      <c r="K2281">
        <f>COUNTIFS(Table37[ProductID],Table8[[#This Row],[ProductID]],Table37[Reputation Test],Table8[[#This Row],[REPUTASI]],Table37[Price],"&lt;"&amp;Table8[[#This Row],[UnitPrice]])</f>
        <v>1</v>
      </c>
      <c r="L2281" s="80" t="str">
        <f>IF(Table8[[#This Row],[test]]&gt;0,"Ada vendor yang menjual produk dengan harga lebih murah","")</f>
        <v>Ada vendor yang menjual produk dengan harga lebih murah</v>
      </c>
    </row>
    <row r="2282" spans="1:12" x14ac:dyDescent="0.25">
      <c r="A2282" s="4">
        <v>1292</v>
      </c>
      <c r="B2282" s="4">
        <v>2922</v>
      </c>
      <c r="C2282" s="11">
        <v>44177</v>
      </c>
      <c r="D2282" s="4">
        <v>60</v>
      </c>
      <c r="E2282" s="4">
        <v>492</v>
      </c>
      <c r="F2282" s="41">
        <v>50.746499999999997</v>
      </c>
      <c r="G2282" s="41">
        <v>3044.79</v>
      </c>
      <c r="H2282" t="str">
        <f>VLOOKUP(Table8[[#This Row],[Supplier]],Table37[[Vendor_ID]:[Reputation Test]],12,0)</f>
        <v>F</v>
      </c>
      <c r="I2282">
        <f>VLOOKUP(Table8[[#This Row],[PurchaseOrderID]],Purchase_Order!$A$2:$E$1228,5,0)</f>
        <v>1584</v>
      </c>
      <c r="K2282">
        <f>COUNTIFS(Table37[ProductID],Table8[[#This Row],[ProductID]],Table37[Reputation Test],Table8[[#This Row],[REPUTASI]],Table37[Price],"&lt;"&amp;Table8[[#This Row],[UnitPrice]])</f>
        <v>2</v>
      </c>
      <c r="L2282" s="80" t="str">
        <f>IF(Table8[[#This Row],[test]]&gt;0,"Ada vendor yang menjual produk dengan harga lebih murah","")</f>
        <v>Ada vendor yang menjual produk dengan harga lebih murah</v>
      </c>
    </row>
    <row r="2283" spans="1:12" x14ac:dyDescent="0.25">
      <c r="A2283" s="5">
        <v>1292</v>
      </c>
      <c r="B2283" s="5">
        <v>2923</v>
      </c>
      <c r="C2283" s="10">
        <v>44177</v>
      </c>
      <c r="D2283" s="5">
        <v>60</v>
      </c>
      <c r="E2283" s="5">
        <v>493</v>
      </c>
      <c r="F2283" s="40">
        <v>58.264499999999998</v>
      </c>
      <c r="G2283" s="40">
        <v>3495.87</v>
      </c>
      <c r="H2283" t="str">
        <f>VLOOKUP(Table8[[#This Row],[Supplier]],Table37[[Vendor_ID]:[Reputation Test]],12,0)</f>
        <v>F</v>
      </c>
      <c r="I2283">
        <f>VLOOKUP(Table8[[#This Row],[PurchaseOrderID]],Purchase_Order!$A$2:$E$1228,5,0)</f>
        <v>1584</v>
      </c>
      <c r="K2283">
        <f>COUNTIFS(Table37[ProductID],Table8[[#This Row],[ProductID]],Table37[Reputation Test],Table8[[#This Row],[REPUTASI]],Table37[Price],"&lt;"&amp;Table8[[#This Row],[UnitPrice]])</f>
        <v>2</v>
      </c>
      <c r="L2283" s="80" t="str">
        <f>IF(Table8[[#This Row],[test]]&gt;0,"Ada vendor yang menjual produk dengan harga lebih murah","")</f>
        <v>Ada vendor yang menjual produk dengan harga lebih murah</v>
      </c>
    </row>
    <row r="2284" spans="1:12" x14ac:dyDescent="0.25">
      <c r="A2284" s="4">
        <v>1293</v>
      </c>
      <c r="B2284" s="4">
        <v>2924</v>
      </c>
      <c r="C2284" s="11">
        <v>44177</v>
      </c>
      <c r="D2284" s="4">
        <v>550</v>
      </c>
      <c r="E2284" s="4">
        <v>523</v>
      </c>
      <c r="F2284" s="41">
        <v>10.384499999999999</v>
      </c>
      <c r="G2284" s="41">
        <v>5711.4750000000004</v>
      </c>
      <c r="H2284" t="str">
        <f>VLOOKUP(Table8[[#This Row],[Supplier]],Table37[[Vendor_ID]:[Reputation Test]],12,0)</f>
        <v>B</v>
      </c>
      <c r="I2284">
        <f>VLOOKUP(Table8[[#This Row],[PurchaseOrderID]],Purchase_Order!$A$2:$E$1228,5,0)</f>
        <v>1620</v>
      </c>
      <c r="K2284">
        <f>COUNTIFS(Table37[ProductID],Table8[[#This Row],[ProductID]],Table37[Reputation Test],Table8[[#This Row],[REPUTASI]],Table37[Price],"&lt;"&amp;Table8[[#This Row],[UnitPrice]])</f>
        <v>1</v>
      </c>
      <c r="L2284" s="80" t="str">
        <f>IF(Table8[[#This Row],[test]]&gt;0,"Ada vendor yang menjual produk dengan harga lebih murah","")</f>
        <v>Ada vendor yang menjual produk dengan harga lebih murah</v>
      </c>
    </row>
    <row r="2285" spans="1:12" x14ac:dyDescent="0.25">
      <c r="A2285" s="5">
        <v>1294</v>
      </c>
      <c r="B2285" s="5">
        <v>2925</v>
      </c>
      <c r="C2285" s="10">
        <v>44177</v>
      </c>
      <c r="D2285" s="5">
        <v>3</v>
      </c>
      <c r="E2285" s="5">
        <v>422</v>
      </c>
      <c r="F2285" s="40">
        <v>47.680500000000002</v>
      </c>
      <c r="G2285" s="40">
        <v>143.04150000000001</v>
      </c>
      <c r="H2285" t="str">
        <f>VLOOKUP(Table8[[#This Row],[Supplier]],Table37[[Vendor_ID]:[Reputation Test]],12,0)</f>
        <v>B</v>
      </c>
      <c r="I2285">
        <f>VLOOKUP(Table8[[#This Row],[PurchaseOrderID]],Purchase_Order!$A$2:$E$1228,5,0)</f>
        <v>1666</v>
      </c>
      <c r="K2285">
        <f>COUNTIFS(Table37[ProductID],Table8[[#This Row],[ProductID]],Table37[Reputation Test],Table8[[#This Row],[REPUTASI]],Table37[Price],"&lt;"&amp;Table8[[#This Row],[UnitPrice]])</f>
        <v>3</v>
      </c>
      <c r="L2285" s="80" t="str">
        <f>IF(Table8[[#This Row],[test]]&gt;0,"Ada vendor yang menjual produk dengan harga lebih murah","")</f>
        <v>Ada vendor yang menjual produk dengan harga lebih murah</v>
      </c>
    </row>
    <row r="2286" spans="1:12" x14ac:dyDescent="0.25">
      <c r="A2286" s="4">
        <v>1294</v>
      </c>
      <c r="B2286" s="4">
        <v>2926</v>
      </c>
      <c r="C2286" s="11">
        <v>44177</v>
      </c>
      <c r="D2286" s="4">
        <v>3</v>
      </c>
      <c r="E2286" s="4">
        <v>423</v>
      </c>
      <c r="F2286" s="41">
        <v>45.580500000000001</v>
      </c>
      <c r="G2286" s="41">
        <v>136.7415</v>
      </c>
      <c r="H2286" t="str">
        <f>VLOOKUP(Table8[[#This Row],[Supplier]],Table37[[Vendor_ID]:[Reputation Test]],12,0)</f>
        <v>B</v>
      </c>
      <c r="I2286">
        <f>VLOOKUP(Table8[[#This Row],[PurchaseOrderID]],Purchase_Order!$A$2:$E$1228,5,0)</f>
        <v>1666</v>
      </c>
      <c r="K2286">
        <f>COUNTIFS(Table37[ProductID],Table8[[#This Row],[ProductID]],Table37[Reputation Test],Table8[[#This Row],[REPUTASI]],Table37[Price],"&lt;"&amp;Table8[[#This Row],[UnitPrice]])</f>
        <v>3</v>
      </c>
      <c r="L2286" s="80" t="str">
        <f>IF(Table8[[#This Row],[test]]&gt;0,"Ada vendor yang menjual produk dengan harga lebih murah","")</f>
        <v>Ada vendor yang menjual produk dengan harga lebih murah</v>
      </c>
    </row>
    <row r="2287" spans="1:12" x14ac:dyDescent="0.25">
      <c r="A2287" s="5">
        <v>1295</v>
      </c>
      <c r="B2287" s="5">
        <v>2927</v>
      </c>
      <c r="C2287" s="10">
        <v>44177</v>
      </c>
      <c r="D2287" s="5">
        <v>3</v>
      </c>
      <c r="E2287" s="5">
        <v>490</v>
      </c>
      <c r="F2287" s="40">
        <v>12.7155</v>
      </c>
      <c r="G2287" s="40">
        <v>38.146500000000003</v>
      </c>
      <c r="H2287" t="str">
        <f>VLOOKUP(Table8[[#This Row],[Supplier]],Table37[[Vendor_ID]:[Reputation Test]],12,0)</f>
        <v>A</v>
      </c>
      <c r="I2287">
        <f>VLOOKUP(Table8[[#This Row],[PurchaseOrderID]],Purchase_Order!$A$2:$E$1228,5,0)</f>
        <v>1592</v>
      </c>
      <c r="K2287">
        <f>COUNTIFS(Table37[ProductID],Table8[[#This Row],[ProductID]],Table37[Reputation Test],Table8[[#This Row],[REPUTASI]],Table37[Price],"&lt;"&amp;Table8[[#This Row],[UnitPrice]])</f>
        <v>1</v>
      </c>
      <c r="L2287" s="80" t="str">
        <f>IF(Table8[[#This Row],[test]]&gt;0,"Ada vendor yang menjual produk dengan harga lebih murah","")</f>
        <v>Ada vendor yang menjual produk dengan harga lebih murah</v>
      </c>
    </row>
    <row r="2288" spans="1:12" x14ac:dyDescent="0.25">
      <c r="A2288" s="4">
        <v>1295</v>
      </c>
      <c r="B2288" s="4">
        <v>2928</v>
      </c>
      <c r="C2288" s="11">
        <v>44177</v>
      </c>
      <c r="D2288" s="4">
        <v>3</v>
      </c>
      <c r="E2288" s="4">
        <v>491</v>
      </c>
      <c r="F2288" s="41">
        <v>19.939499999999999</v>
      </c>
      <c r="G2288" s="41">
        <v>59.8185</v>
      </c>
      <c r="H2288" t="str">
        <f>VLOOKUP(Table8[[#This Row],[Supplier]],Table37[[Vendor_ID]:[Reputation Test]],12,0)</f>
        <v>A</v>
      </c>
      <c r="I2288">
        <f>VLOOKUP(Table8[[#This Row],[PurchaseOrderID]],Purchase_Order!$A$2:$E$1228,5,0)</f>
        <v>1592</v>
      </c>
      <c r="K2288">
        <f>COUNTIFS(Table37[ProductID],Table8[[#This Row],[ProductID]],Table37[Reputation Test],Table8[[#This Row],[REPUTASI]],Table37[Price],"&lt;"&amp;Table8[[#This Row],[UnitPrice]])</f>
        <v>2</v>
      </c>
      <c r="L2288" s="80" t="str">
        <f>IF(Table8[[#This Row],[test]]&gt;0,"Ada vendor yang menjual produk dengan harga lebih murah","")</f>
        <v>Ada vendor yang menjual produk dengan harga lebih murah</v>
      </c>
    </row>
    <row r="2289" spans="1:12" x14ac:dyDescent="0.25">
      <c r="A2289" s="5">
        <v>1296</v>
      </c>
      <c r="B2289" s="5">
        <v>2929</v>
      </c>
      <c r="C2289" s="10">
        <v>44177</v>
      </c>
      <c r="D2289" s="5">
        <v>3</v>
      </c>
      <c r="E2289" s="5">
        <v>528</v>
      </c>
      <c r="F2289" s="40">
        <v>38.156999999999996</v>
      </c>
      <c r="G2289" s="40">
        <v>114.471</v>
      </c>
      <c r="H2289" t="str">
        <f>VLOOKUP(Table8[[#This Row],[Supplier]],Table37[[Vendor_ID]:[Reputation Test]],12,0)</f>
        <v>A</v>
      </c>
      <c r="I2289">
        <f>VLOOKUP(Table8[[#This Row],[PurchaseOrderID]],Purchase_Order!$A$2:$E$1228,5,0)</f>
        <v>1618</v>
      </c>
      <c r="K2289">
        <f>COUNTIFS(Table37[ProductID],Table8[[#This Row],[ProductID]],Table37[Reputation Test],Table8[[#This Row],[REPUTASI]],Table37[Price],"&lt;"&amp;Table8[[#This Row],[UnitPrice]])</f>
        <v>1</v>
      </c>
      <c r="L2289" s="80" t="str">
        <f>IF(Table8[[#This Row],[test]]&gt;0,"Ada vendor yang menjual produk dengan harga lebih murah","")</f>
        <v>Ada vendor yang menjual produk dengan harga lebih murah</v>
      </c>
    </row>
    <row r="2290" spans="1:12" x14ac:dyDescent="0.25">
      <c r="A2290" s="4">
        <v>1297</v>
      </c>
      <c r="B2290" s="4">
        <v>2930</v>
      </c>
      <c r="C2290" s="11">
        <v>44178</v>
      </c>
      <c r="D2290" s="4">
        <v>3</v>
      </c>
      <c r="E2290" s="4">
        <v>505</v>
      </c>
      <c r="F2290" s="41">
        <v>44.215499999999999</v>
      </c>
      <c r="G2290" s="41">
        <v>132.6465</v>
      </c>
      <c r="H2290" t="str">
        <f>VLOOKUP(Table8[[#This Row],[Supplier]],Table37[[Vendor_ID]:[Reputation Test]],12,0)</f>
        <v>B</v>
      </c>
      <c r="I2290">
        <f>VLOOKUP(Table8[[#This Row],[PurchaseOrderID]],Purchase_Order!$A$2:$E$1228,5,0)</f>
        <v>1612</v>
      </c>
      <c r="K2290">
        <f>COUNTIFS(Table37[ProductID],Table8[[#This Row],[ProductID]],Table37[Reputation Test],Table8[[#This Row],[REPUTASI]],Table37[Price],"&lt;"&amp;Table8[[#This Row],[UnitPrice]])</f>
        <v>1</v>
      </c>
      <c r="L2290" s="80" t="str">
        <f>IF(Table8[[#This Row],[test]]&gt;0,"Ada vendor yang menjual produk dengan harga lebih murah","")</f>
        <v>Ada vendor yang menjual produk dengan harga lebih murah</v>
      </c>
    </row>
    <row r="2291" spans="1:12" x14ac:dyDescent="0.25">
      <c r="A2291" s="5">
        <v>1298</v>
      </c>
      <c r="B2291" s="5">
        <v>2931</v>
      </c>
      <c r="C2291" s="10">
        <v>44178</v>
      </c>
      <c r="D2291" s="5">
        <v>550</v>
      </c>
      <c r="E2291" s="5">
        <v>938</v>
      </c>
      <c r="F2291" s="40">
        <v>31.4895</v>
      </c>
      <c r="G2291" s="40">
        <v>17319.224999999999</v>
      </c>
      <c r="H2291" t="str">
        <f>VLOOKUP(Table8[[#This Row],[Supplier]],Table37[[Vendor_ID]:[Reputation Test]],12,0)</f>
        <v>F</v>
      </c>
      <c r="I2291">
        <f>VLOOKUP(Table8[[#This Row],[PurchaseOrderID]],Purchase_Order!$A$2:$E$1228,5,0)</f>
        <v>1586</v>
      </c>
      <c r="K2291">
        <f>COUNTIFS(Table37[ProductID],Table8[[#This Row],[ProductID]],Table37[Reputation Test],Table8[[#This Row],[REPUTASI]],Table37[Price],"&lt;"&amp;Table8[[#This Row],[UnitPrice]])</f>
        <v>2</v>
      </c>
      <c r="L2291" s="80" t="str">
        <f>IF(Table8[[#This Row],[test]]&gt;0,"Ada vendor yang menjual produk dengan harga lebih murah","")</f>
        <v>Ada vendor yang menjual produk dengan harga lebih murah</v>
      </c>
    </row>
    <row r="2292" spans="1:12" x14ac:dyDescent="0.25">
      <c r="A2292" s="4">
        <v>1298</v>
      </c>
      <c r="B2292" s="4">
        <v>2932</v>
      </c>
      <c r="C2292" s="11">
        <v>44178</v>
      </c>
      <c r="D2292" s="4">
        <v>550</v>
      </c>
      <c r="E2292" s="4">
        <v>939</v>
      </c>
      <c r="F2292" s="41">
        <v>48.289499999999997</v>
      </c>
      <c r="G2292" s="41">
        <v>26559.224999999999</v>
      </c>
      <c r="H2292" t="str">
        <f>VLOOKUP(Table8[[#This Row],[Supplier]],Table37[[Vendor_ID]:[Reputation Test]],12,0)</f>
        <v>F</v>
      </c>
      <c r="I2292">
        <f>VLOOKUP(Table8[[#This Row],[PurchaseOrderID]],Purchase_Order!$A$2:$E$1228,5,0)</f>
        <v>1586</v>
      </c>
      <c r="K2292">
        <f>COUNTIFS(Table37[ProductID],Table8[[#This Row],[ProductID]],Table37[Reputation Test],Table8[[#This Row],[REPUTASI]],Table37[Price],"&lt;"&amp;Table8[[#This Row],[UnitPrice]])</f>
        <v>2</v>
      </c>
      <c r="L2292" s="80" t="str">
        <f>IF(Table8[[#This Row],[test]]&gt;0,"Ada vendor yang menjual produk dengan harga lebih murah","")</f>
        <v>Ada vendor yang menjual produk dengan harga lebih murah</v>
      </c>
    </row>
    <row r="2293" spans="1:12" x14ac:dyDescent="0.25">
      <c r="A2293" s="5">
        <v>1299</v>
      </c>
      <c r="B2293" s="5">
        <v>2933</v>
      </c>
      <c r="C2293" s="10">
        <v>44178</v>
      </c>
      <c r="D2293" s="5">
        <v>60</v>
      </c>
      <c r="E2293" s="5">
        <v>358</v>
      </c>
      <c r="F2293" s="40">
        <v>6.9824999999999999</v>
      </c>
      <c r="G2293" s="40">
        <v>418.95</v>
      </c>
      <c r="H2293" t="str">
        <f>VLOOKUP(Table8[[#This Row],[Supplier]],Table37[[Vendor_ID]:[Reputation Test]],12,0)</f>
        <v>B</v>
      </c>
      <c r="I2293">
        <f>VLOOKUP(Table8[[#This Row],[PurchaseOrderID]],Purchase_Order!$A$2:$E$1228,5,0)</f>
        <v>1500</v>
      </c>
      <c r="K2293">
        <f>COUNTIFS(Table37[ProductID],Table8[[#This Row],[ProductID]],Table37[Reputation Test],Table8[[#This Row],[REPUTASI]],Table37[Price],"&lt;"&amp;Table8[[#This Row],[UnitPrice]])</f>
        <v>1</v>
      </c>
      <c r="L2293" s="80" t="str">
        <f>IF(Table8[[#This Row],[test]]&gt;0,"Ada vendor yang menjual produk dengan harga lebih murah","")</f>
        <v>Ada vendor yang menjual produk dengan harga lebih murah</v>
      </c>
    </row>
    <row r="2294" spans="1:12" x14ac:dyDescent="0.25">
      <c r="A2294" s="4">
        <v>1300</v>
      </c>
      <c r="B2294" s="4">
        <v>2934</v>
      </c>
      <c r="C2294" s="11">
        <v>44178</v>
      </c>
      <c r="D2294" s="4">
        <v>3</v>
      </c>
      <c r="E2294" s="4">
        <v>381</v>
      </c>
      <c r="F2294" s="41">
        <v>39.070500000000003</v>
      </c>
      <c r="G2294" s="41">
        <v>117.2115</v>
      </c>
      <c r="H2294" t="str">
        <f>VLOOKUP(Table8[[#This Row],[Supplier]],Table37[[Vendor_ID]:[Reputation Test]],12,0)</f>
        <v>A</v>
      </c>
      <c r="I2294">
        <f>VLOOKUP(Table8[[#This Row],[PurchaseOrderID]],Purchase_Order!$A$2:$E$1228,5,0)</f>
        <v>1656</v>
      </c>
      <c r="K2294">
        <f>COUNTIFS(Table37[ProductID],Table8[[#This Row],[ProductID]],Table37[Reputation Test],Table8[[#This Row],[REPUTASI]],Table37[Price],"&lt;"&amp;Table8[[#This Row],[UnitPrice]])</f>
        <v>1</v>
      </c>
      <c r="L2294" s="80" t="str">
        <f>IF(Table8[[#This Row],[test]]&gt;0,"Ada vendor yang menjual produk dengan harga lebih murah","")</f>
        <v>Ada vendor yang menjual produk dengan harga lebih murah</v>
      </c>
    </row>
    <row r="2295" spans="1:12" x14ac:dyDescent="0.25">
      <c r="A2295" s="5">
        <v>1300</v>
      </c>
      <c r="B2295" s="5">
        <v>2935</v>
      </c>
      <c r="C2295" s="10">
        <v>44178</v>
      </c>
      <c r="D2295" s="5">
        <v>3</v>
      </c>
      <c r="E2295" s="5">
        <v>438</v>
      </c>
      <c r="F2295" s="40">
        <v>47.680500000000002</v>
      </c>
      <c r="G2295" s="40">
        <v>143.04150000000001</v>
      </c>
      <c r="H2295" t="str">
        <f>VLOOKUP(Table8[[#This Row],[Supplier]],Table37[[Vendor_ID]:[Reputation Test]],12,0)</f>
        <v>A</v>
      </c>
      <c r="I2295">
        <f>VLOOKUP(Table8[[#This Row],[PurchaseOrderID]],Purchase_Order!$A$2:$E$1228,5,0)</f>
        <v>1656</v>
      </c>
      <c r="K2295">
        <f>COUNTIFS(Table37[ProductID],Table8[[#This Row],[ProductID]],Table37[Reputation Test],Table8[[#This Row],[REPUTASI]],Table37[Price],"&lt;"&amp;Table8[[#This Row],[UnitPrice]])</f>
        <v>2</v>
      </c>
      <c r="L2295" s="80" t="str">
        <f>IF(Table8[[#This Row],[test]]&gt;0,"Ada vendor yang menjual produk dengan harga lebih murah","")</f>
        <v>Ada vendor yang menjual produk dengan harga lebih murah</v>
      </c>
    </row>
    <row r="2296" spans="1:12" x14ac:dyDescent="0.25">
      <c r="A2296" s="4">
        <v>1300</v>
      </c>
      <c r="B2296" s="4">
        <v>2936</v>
      </c>
      <c r="C2296" s="11">
        <v>44178</v>
      </c>
      <c r="D2296" s="4">
        <v>3</v>
      </c>
      <c r="E2296" s="4">
        <v>439</v>
      </c>
      <c r="F2296" s="41">
        <v>45.580500000000001</v>
      </c>
      <c r="G2296" s="41">
        <v>136.7415</v>
      </c>
      <c r="H2296" t="str">
        <f>VLOOKUP(Table8[[#This Row],[Supplier]],Table37[[Vendor_ID]:[Reputation Test]],12,0)</f>
        <v>A</v>
      </c>
      <c r="I2296">
        <f>VLOOKUP(Table8[[#This Row],[PurchaseOrderID]],Purchase_Order!$A$2:$E$1228,5,0)</f>
        <v>1656</v>
      </c>
      <c r="K2296">
        <f>COUNTIFS(Table37[ProductID],Table8[[#This Row],[ProductID]],Table37[Reputation Test],Table8[[#This Row],[REPUTASI]],Table37[Price],"&lt;"&amp;Table8[[#This Row],[UnitPrice]])</f>
        <v>2</v>
      </c>
      <c r="L2296" s="80" t="str">
        <f>IF(Table8[[#This Row],[test]]&gt;0,"Ada vendor yang menjual produk dengan harga lebih murah","")</f>
        <v>Ada vendor yang menjual produk dengan harga lebih murah</v>
      </c>
    </row>
    <row r="2297" spans="1:12" x14ac:dyDescent="0.25">
      <c r="A2297" s="5">
        <v>1301</v>
      </c>
      <c r="B2297" s="5">
        <v>2937</v>
      </c>
      <c r="C2297" s="10">
        <v>44178</v>
      </c>
      <c r="D2297" s="5">
        <v>60</v>
      </c>
      <c r="E2297" s="5">
        <v>356</v>
      </c>
      <c r="F2297" s="40">
        <v>3.3809999999999998</v>
      </c>
      <c r="G2297" s="40">
        <v>202.86</v>
      </c>
      <c r="H2297" t="str">
        <f>VLOOKUP(Table8[[#This Row],[Supplier]],Table37[[Vendor_ID]:[Reputation Test]],12,0)</f>
        <v>F</v>
      </c>
      <c r="I2297">
        <f>VLOOKUP(Table8[[#This Row],[PurchaseOrderID]],Purchase_Order!$A$2:$E$1228,5,0)</f>
        <v>1572</v>
      </c>
      <c r="K2297">
        <f>COUNTIFS(Table37[ProductID],Table8[[#This Row],[ProductID]],Table37[Reputation Test],Table8[[#This Row],[REPUTASI]],Table37[Price],"&lt;"&amp;Table8[[#This Row],[UnitPrice]])</f>
        <v>1</v>
      </c>
      <c r="L2297" s="80" t="str">
        <f>IF(Table8[[#This Row],[test]]&gt;0,"Ada vendor yang menjual produk dengan harga lebih murah","")</f>
        <v>Ada vendor yang menjual produk dengan harga lebih murah</v>
      </c>
    </row>
    <row r="2298" spans="1:12" x14ac:dyDescent="0.25">
      <c r="A2298" s="4">
        <v>1301</v>
      </c>
      <c r="B2298" s="4">
        <v>2938</v>
      </c>
      <c r="C2298" s="11">
        <v>44178</v>
      </c>
      <c r="D2298" s="4">
        <v>60</v>
      </c>
      <c r="E2298" s="4">
        <v>357</v>
      </c>
      <c r="F2298" s="41">
        <v>4.3155000000000001</v>
      </c>
      <c r="G2298" s="41">
        <v>258.93</v>
      </c>
      <c r="H2298" t="str">
        <f>VLOOKUP(Table8[[#This Row],[Supplier]],Table37[[Vendor_ID]:[Reputation Test]],12,0)</f>
        <v>F</v>
      </c>
      <c r="I2298">
        <f>VLOOKUP(Table8[[#This Row],[PurchaseOrderID]],Purchase_Order!$A$2:$E$1228,5,0)</f>
        <v>1572</v>
      </c>
      <c r="K2298">
        <f>COUNTIFS(Table37[ProductID],Table8[[#This Row],[ProductID]],Table37[Reputation Test],Table8[[#This Row],[REPUTASI]],Table37[Price],"&lt;"&amp;Table8[[#This Row],[UnitPrice]])</f>
        <v>2</v>
      </c>
      <c r="L2298" s="80" t="str">
        <f>IF(Table8[[#This Row],[test]]&gt;0,"Ada vendor yang menjual produk dengan harga lebih murah","")</f>
        <v>Ada vendor yang menjual produk dengan harga lebih murah</v>
      </c>
    </row>
    <row r="2299" spans="1:12" x14ac:dyDescent="0.25">
      <c r="A2299" s="5">
        <v>1302</v>
      </c>
      <c r="B2299" s="5">
        <v>2939</v>
      </c>
      <c r="C2299" s="10">
        <v>44178</v>
      </c>
      <c r="D2299" s="5">
        <v>3</v>
      </c>
      <c r="E2299" s="5">
        <v>396</v>
      </c>
      <c r="F2299" s="40">
        <v>36.970500000000001</v>
      </c>
      <c r="G2299" s="40">
        <v>110.9115</v>
      </c>
      <c r="H2299" t="str">
        <f>VLOOKUP(Table8[[#This Row],[Supplier]],Table37[[Vendor_ID]:[Reputation Test]],12,0)</f>
        <v>B</v>
      </c>
      <c r="I2299">
        <f>VLOOKUP(Table8[[#This Row],[PurchaseOrderID]],Purchase_Order!$A$2:$E$1228,5,0)</f>
        <v>1562</v>
      </c>
      <c r="K2299">
        <f>COUNTIFS(Table37[ProductID],Table8[[#This Row],[ProductID]],Table37[Reputation Test],Table8[[#This Row],[REPUTASI]],Table37[Price],"&lt;"&amp;Table8[[#This Row],[UnitPrice]])</f>
        <v>1</v>
      </c>
      <c r="L2299" s="80" t="str">
        <f>IF(Table8[[#This Row],[test]]&gt;0,"Ada vendor yang menjual produk dengan harga lebih murah","")</f>
        <v>Ada vendor yang menjual produk dengan harga lebih murah</v>
      </c>
    </row>
    <row r="2300" spans="1:12" x14ac:dyDescent="0.25">
      <c r="A2300" s="4">
        <v>1302</v>
      </c>
      <c r="B2300" s="4">
        <v>2940</v>
      </c>
      <c r="C2300" s="11">
        <v>44178</v>
      </c>
      <c r="D2300" s="4">
        <v>3</v>
      </c>
      <c r="E2300" s="4">
        <v>397</v>
      </c>
      <c r="F2300" s="41">
        <v>41.244</v>
      </c>
      <c r="G2300" s="41">
        <v>123.732</v>
      </c>
      <c r="H2300" t="str">
        <f>VLOOKUP(Table8[[#This Row],[Supplier]],Table37[[Vendor_ID]:[Reputation Test]],12,0)</f>
        <v>B</v>
      </c>
      <c r="I2300">
        <f>VLOOKUP(Table8[[#This Row],[PurchaseOrderID]],Purchase_Order!$A$2:$E$1228,5,0)</f>
        <v>1562</v>
      </c>
      <c r="K2300">
        <f>COUNTIFS(Table37[ProductID],Table8[[#This Row],[ProductID]],Table37[Reputation Test],Table8[[#This Row],[REPUTASI]],Table37[Price],"&lt;"&amp;Table8[[#This Row],[UnitPrice]])</f>
        <v>1</v>
      </c>
      <c r="L2300" s="80" t="str">
        <f>IF(Table8[[#This Row],[test]]&gt;0,"Ada vendor yang menjual produk dengan harga lebih murah","")</f>
        <v>Ada vendor yang menjual produk dengan harga lebih murah</v>
      </c>
    </row>
    <row r="2301" spans="1:12" x14ac:dyDescent="0.25">
      <c r="A2301" s="5">
        <v>1303</v>
      </c>
      <c r="B2301" s="5">
        <v>2941</v>
      </c>
      <c r="C2301" s="10">
        <v>44178</v>
      </c>
      <c r="D2301" s="5">
        <v>3</v>
      </c>
      <c r="E2301" s="5">
        <v>490</v>
      </c>
      <c r="F2301" s="40">
        <v>12.358499999999999</v>
      </c>
      <c r="G2301" s="40">
        <v>37.075499999999998</v>
      </c>
      <c r="H2301" t="str">
        <f>VLOOKUP(Table8[[#This Row],[Supplier]],Table37[[Vendor_ID]:[Reputation Test]],12,0)</f>
        <v>B</v>
      </c>
      <c r="I2301">
        <f>VLOOKUP(Table8[[#This Row],[PurchaseOrderID]],Purchase_Order!$A$2:$E$1228,5,0)</f>
        <v>1662</v>
      </c>
      <c r="K2301">
        <f>COUNTIFS(Table37[ProductID],Table8[[#This Row],[ProductID]],Table37[Reputation Test],Table8[[#This Row],[REPUTASI]],Table37[Price],"&lt;"&amp;Table8[[#This Row],[UnitPrice]])</f>
        <v>1</v>
      </c>
      <c r="L2301" s="80" t="str">
        <f>IF(Table8[[#This Row],[test]]&gt;0,"Ada vendor yang menjual produk dengan harga lebih murah","")</f>
        <v>Ada vendor yang menjual produk dengan harga lebih murah</v>
      </c>
    </row>
    <row r="2302" spans="1:12" x14ac:dyDescent="0.25">
      <c r="A2302" s="4">
        <v>1304</v>
      </c>
      <c r="B2302" s="4">
        <v>2942</v>
      </c>
      <c r="C2302" s="11">
        <v>44178</v>
      </c>
      <c r="D2302" s="4">
        <v>550</v>
      </c>
      <c r="E2302" s="4">
        <v>513</v>
      </c>
      <c r="F2302" s="41">
        <v>39.1965</v>
      </c>
      <c r="G2302" s="41">
        <v>21558.075000000001</v>
      </c>
      <c r="H2302" t="str">
        <f>VLOOKUP(Table8[[#This Row],[Supplier]],Table37[[Vendor_ID]:[Reputation Test]],12,0)</f>
        <v>F</v>
      </c>
      <c r="I2302">
        <f>VLOOKUP(Table8[[#This Row],[PurchaseOrderID]],Purchase_Order!$A$2:$E$1228,5,0)</f>
        <v>1682</v>
      </c>
      <c r="K2302">
        <f>COUNTIFS(Table37[ProductID],Table8[[#This Row],[ProductID]],Table37[Reputation Test],Table8[[#This Row],[REPUTASI]],Table37[Price],"&lt;"&amp;Table8[[#This Row],[UnitPrice]])</f>
        <v>1</v>
      </c>
      <c r="L2302" s="80" t="str">
        <f>IF(Table8[[#This Row],[test]]&gt;0,"Ada vendor yang menjual produk dengan harga lebih murah","")</f>
        <v>Ada vendor yang menjual produk dengan harga lebih murah</v>
      </c>
    </row>
    <row r="2303" spans="1:12" x14ac:dyDescent="0.25">
      <c r="A2303" s="5">
        <v>1305</v>
      </c>
      <c r="B2303" s="5">
        <v>2943</v>
      </c>
      <c r="C2303" s="10">
        <v>44178</v>
      </c>
      <c r="D2303" s="5">
        <v>3</v>
      </c>
      <c r="E2303" s="5">
        <v>407</v>
      </c>
      <c r="F2303" s="40">
        <v>39.070500000000003</v>
      </c>
      <c r="G2303" s="40">
        <v>117.2115</v>
      </c>
      <c r="H2303" t="str">
        <f>VLOOKUP(Table8[[#This Row],[Supplier]],Table37[[Vendor_ID]:[Reputation Test]],12,0)</f>
        <v>A</v>
      </c>
      <c r="I2303">
        <f>VLOOKUP(Table8[[#This Row],[PurchaseOrderID]],Purchase_Order!$A$2:$E$1228,5,0)</f>
        <v>1686</v>
      </c>
      <c r="K2303">
        <f>COUNTIFS(Table37[ProductID],Table8[[#This Row],[ProductID]],Table37[Reputation Test],Table8[[#This Row],[REPUTASI]],Table37[Price],"&lt;"&amp;Table8[[#This Row],[UnitPrice]])</f>
        <v>1</v>
      </c>
      <c r="L2303" s="80" t="str">
        <f>IF(Table8[[#This Row],[test]]&gt;0,"Ada vendor yang menjual produk dengan harga lebih murah","")</f>
        <v>Ada vendor yang menjual produk dengan harga lebih murah</v>
      </c>
    </row>
    <row r="2304" spans="1:12" x14ac:dyDescent="0.25">
      <c r="A2304" s="4">
        <v>1305</v>
      </c>
      <c r="B2304" s="4">
        <v>2944</v>
      </c>
      <c r="C2304" s="11">
        <v>44178</v>
      </c>
      <c r="D2304" s="4">
        <v>3</v>
      </c>
      <c r="E2304" s="4">
        <v>408</v>
      </c>
      <c r="F2304" s="41">
        <v>36.970500000000001</v>
      </c>
      <c r="G2304" s="41">
        <v>110.9115</v>
      </c>
      <c r="H2304" t="str">
        <f>VLOOKUP(Table8[[#This Row],[Supplier]],Table37[[Vendor_ID]:[Reputation Test]],12,0)</f>
        <v>A</v>
      </c>
      <c r="I2304">
        <f>VLOOKUP(Table8[[#This Row],[PurchaseOrderID]],Purchase_Order!$A$2:$E$1228,5,0)</f>
        <v>1686</v>
      </c>
      <c r="K2304">
        <f>COUNTIFS(Table37[ProductID],Table8[[#This Row],[ProductID]],Table37[Reputation Test],Table8[[#This Row],[REPUTASI]],Table37[Price],"&lt;"&amp;Table8[[#This Row],[UnitPrice]])</f>
        <v>1</v>
      </c>
      <c r="L2304" s="80" t="str">
        <f>IF(Table8[[#This Row],[test]]&gt;0,"Ada vendor yang menjual produk dengan harga lebih murah","")</f>
        <v>Ada vendor yang menjual produk dengan harga lebih murah</v>
      </c>
    </row>
    <row r="2305" spans="1:12" x14ac:dyDescent="0.25">
      <c r="A2305" s="5">
        <v>1305</v>
      </c>
      <c r="B2305" s="5">
        <v>2945</v>
      </c>
      <c r="C2305" s="10">
        <v>44178</v>
      </c>
      <c r="D2305" s="5">
        <v>3</v>
      </c>
      <c r="E2305" s="5">
        <v>409</v>
      </c>
      <c r="F2305" s="40">
        <v>41.244</v>
      </c>
      <c r="G2305" s="40">
        <v>123.732</v>
      </c>
      <c r="H2305" t="str">
        <f>VLOOKUP(Table8[[#This Row],[Supplier]],Table37[[Vendor_ID]:[Reputation Test]],12,0)</f>
        <v>A</v>
      </c>
      <c r="I2305">
        <f>VLOOKUP(Table8[[#This Row],[PurchaseOrderID]],Purchase_Order!$A$2:$E$1228,5,0)</f>
        <v>1686</v>
      </c>
      <c r="K2305">
        <f>COUNTIFS(Table37[ProductID],Table8[[#This Row],[ProductID]],Table37[Reputation Test],Table8[[#This Row],[REPUTASI]],Table37[Price],"&lt;"&amp;Table8[[#This Row],[UnitPrice]])</f>
        <v>1</v>
      </c>
      <c r="L2305" s="80" t="str">
        <f>IF(Table8[[#This Row],[test]]&gt;0,"Ada vendor yang menjual produk dengan harga lebih murah","")</f>
        <v>Ada vendor yang menjual produk dengan harga lebih murah</v>
      </c>
    </row>
    <row r="2306" spans="1:12" x14ac:dyDescent="0.25">
      <c r="A2306" s="4">
        <v>1305</v>
      </c>
      <c r="B2306" s="4">
        <v>2946</v>
      </c>
      <c r="C2306" s="11">
        <v>44178</v>
      </c>
      <c r="D2306" s="4">
        <v>3</v>
      </c>
      <c r="E2306" s="4">
        <v>410</v>
      </c>
      <c r="F2306" s="41">
        <v>36.970500000000001</v>
      </c>
      <c r="G2306" s="41">
        <v>110.9115</v>
      </c>
      <c r="H2306" t="str">
        <f>VLOOKUP(Table8[[#This Row],[Supplier]],Table37[[Vendor_ID]:[Reputation Test]],12,0)</f>
        <v>A</v>
      </c>
      <c r="I2306">
        <f>VLOOKUP(Table8[[#This Row],[PurchaseOrderID]],Purchase_Order!$A$2:$E$1228,5,0)</f>
        <v>1686</v>
      </c>
      <c r="K2306">
        <f>COUNTIFS(Table37[ProductID],Table8[[#This Row],[ProductID]],Table37[Reputation Test],Table8[[#This Row],[REPUTASI]],Table37[Price],"&lt;"&amp;Table8[[#This Row],[UnitPrice]])</f>
        <v>1</v>
      </c>
      <c r="L2306" s="80" t="str">
        <f>IF(Table8[[#This Row],[test]]&gt;0,"Ada vendor yang menjual produk dengan harga lebih murah","")</f>
        <v>Ada vendor yang menjual produk dengan harga lebih murah</v>
      </c>
    </row>
    <row r="2307" spans="1:12" x14ac:dyDescent="0.25">
      <c r="A2307" s="5">
        <v>1305</v>
      </c>
      <c r="B2307" s="5">
        <v>2947</v>
      </c>
      <c r="C2307" s="10">
        <v>44178</v>
      </c>
      <c r="D2307" s="5">
        <v>3</v>
      </c>
      <c r="E2307" s="5">
        <v>411</v>
      </c>
      <c r="F2307" s="40">
        <v>34.8705</v>
      </c>
      <c r="G2307" s="40">
        <v>104.61150000000001</v>
      </c>
      <c r="H2307" t="str">
        <f>VLOOKUP(Table8[[#This Row],[Supplier]],Table37[[Vendor_ID]:[Reputation Test]],12,0)</f>
        <v>A</v>
      </c>
      <c r="I2307">
        <f>VLOOKUP(Table8[[#This Row],[PurchaseOrderID]],Purchase_Order!$A$2:$E$1228,5,0)</f>
        <v>1686</v>
      </c>
      <c r="K2307">
        <f>COUNTIFS(Table37[ProductID],Table8[[#This Row],[ProductID]],Table37[Reputation Test],Table8[[#This Row],[REPUTASI]],Table37[Price],"&lt;"&amp;Table8[[#This Row],[UnitPrice]])</f>
        <v>1</v>
      </c>
      <c r="L2307" s="80" t="str">
        <f>IF(Table8[[#This Row],[test]]&gt;0,"Ada vendor yang menjual produk dengan harga lebih murah","")</f>
        <v>Ada vendor yang menjual produk dengan harga lebih murah</v>
      </c>
    </row>
    <row r="2308" spans="1:12" x14ac:dyDescent="0.25">
      <c r="A2308" s="4">
        <v>1305</v>
      </c>
      <c r="B2308" s="4">
        <v>2948</v>
      </c>
      <c r="C2308" s="11">
        <v>44178</v>
      </c>
      <c r="D2308" s="4">
        <v>3</v>
      </c>
      <c r="E2308" s="4">
        <v>412</v>
      </c>
      <c r="F2308" s="41">
        <v>39.143999999999998</v>
      </c>
      <c r="G2308" s="41">
        <v>117.432</v>
      </c>
      <c r="H2308" t="str">
        <f>VLOOKUP(Table8[[#This Row],[Supplier]],Table37[[Vendor_ID]:[Reputation Test]],12,0)</f>
        <v>A</v>
      </c>
      <c r="I2308">
        <f>VLOOKUP(Table8[[#This Row],[PurchaseOrderID]],Purchase_Order!$A$2:$E$1228,5,0)</f>
        <v>1686</v>
      </c>
      <c r="K2308">
        <f>COUNTIFS(Table37[ProductID],Table8[[#This Row],[ProductID]],Table37[Reputation Test],Table8[[#This Row],[REPUTASI]],Table37[Price],"&lt;"&amp;Table8[[#This Row],[UnitPrice]])</f>
        <v>1</v>
      </c>
      <c r="L2308" s="80" t="str">
        <f>IF(Table8[[#This Row],[test]]&gt;0,"Ada vendor yang menjual produk dengan harga lebih murah","")</f>
        <v>Ada vendor yang menjual produk dengan harga lebih murah</v>
      </c>
    </row>
    <row r="2309" spans="1:12" x14ac:dyDescent="0.25">
      <c r="A2309" s="5">
        <v>1305</v>
      </c>
      <c r="B2309" s="5">
        <v>2949</v>
      </c>
      <c r="C2309" s="10">
        <v>44178</v>
      </c>
      <c r="D2309" s="5">
        <v>3</v>
      </c>
      <c r="E2309" s="5">
        <v>413</v>
      </c>
      <c r="F2309" s="40">
        <v>47.575499999999998</v>
      </c>
      <c r="G2309" s="40">
        <v>142.72649999999999</v>
      </c>
      <c r="H2309" t="str">
        <f>VLOOKUP(Table8[[#This Row],[Supplier]],Table37[[Vendor_ID]:[Reputation Test]],12,0)</f>
        <v>A</v>
      </c>
      <c r="I2309">
        <f>VLOOKUP(Table8[[#This Row],[PurchaseOrderID]],Purchase_Order!$A$2:$E$1228,5,0)</f>
        <v>1686</v>
      </c>
      <c r="K2309">
        <f>COUNTIFS(Table37[ProductID],Table8[[#This Row],[ProductID]],Table37[Reputation Test],Table8[[#This Row],[REPUTASI]],Table37[Price],"&lt;"&amp;Table8[[#This Row],[UnitPrice]])</f>
        <v>1</v>
      </c>
      <c r="L2309" s="80" t="str">
        <f>IF(Table8[[#This Row],[test]]&gt;0,"Ada vendor yang menjual produk dengan harga lebih murah","")</f>
        <v>Ada vendor yang menjual produk dengan harga lebih murah</v>
      </c>
    </row>
    <row r="2310" spans="1:12" x14ac:dyDescent="0.25">
      <c r="A2310" s="4">
        <v>1305</v>
      </c>
      <c r="B2310" s="4">
        <v>2950</v>
      </c>
      <c r="C2310" s="11">
        <v>44178</v>
      </c>
      <c r="D2310" s="4">
        <v>3</v>
      </c>
      <c r="E2310" s="4">
        <v>414</v>
      </c>
      <c r="F2310" s="41">
        <v>45.475499999999997</v>
      </c>
      <c r="G2310" s="41">
        <v>136.4265</v>
      </c>
      <c r="H2310" t="str">
        <f>VLOOKUP(Table8[[#This Row],[Supplier]],Table37[[Vendor_ID]:[Reputation Test]],12,0)</f>
        <v>A</v>
      </c>
      <c r="I2310">
        <f>VLOOKUP(Table8[[#This Row],[PurchaseOrderID]],Purchase_Order!$A$2:$E$1228,5,0)</f>
        <v>1686</v>
      </c>
      <c r="K2310">
        <f>COUNTIFS(Table37[ProductID],Table8[[#This Row],[ProductID]],Table37[Reputation Test],Table8[[#This Row],[REPUTASI]],Table37[Price],"&lt;"&amp;Table8[[#This Row],[UnitPrice]])</f>
        <v>1</v>
      </c>
      <c r="L2310" s="80" t="str">
        <f>IF(Table8[[#This Row],[test]]&gt;0,"Ada vendor yang menjual produk dengan harga lebih murah","")</f>
        <v>Ada vendor yang menjual produk dengan harga lebih murah</v>
      </c>
    </row>
    <row r="2311" spans="1:12" x14ac:dyDescent="0.25">
      <c r="A2311" s="5">
        <v>1305</v>
      </c>
      <c r="B2311" s="5">
        <v>2951</v>
      </c>
      <c r="C2311" s="10">
        <v>44178</v>
      </c>
      <c r="D2311" s="5">
        <v>3</v>
      </c>
      <c r="E2311" s="5">
        <v>415</v>
      </c>
      <c r="F2311" s="40">
        <v>49.749000000000002</v>
      </c>
      <c r="G2311" s="40">
        <v>149.24700000000001</v>
      </c>
      <c r="H2311" t="str">
        <f>VLOOKUP(Table8[[#This Row],[Supplier]],Table37[[Vendor_ID]:[Reputation Test]],12,0)</f>
        <v>A</v>
      </c>
      <c r="I2311">
        <f>VLOOKUP(Table8[[#This Row],[PurchaseOrderID]],Purchase_Order!$A$2:$E$1228,5,0)</f>
        <v>1686</v>
      </c>
      <c r="K2311">
        <f>COUNTIFS(Table37[ProductID],Table8[[#This Row],[ProductID]],Table37[Reputation Test],Table8[[#This Row],[REPUTASI]],Table37[Price],"&lt;"&amp;Table8[[#This Row],[UnitPrice]])</f>
        <v>1</v>
      </c>
      <c r="L2311" s="80" t="str">
        <f>IF(Table8[[#This Row],[test]]&gt;0,"Ada vendor yang menjual produk dengan harga lebih murah","")</f>
        <v>Ada vendor yang menjual produk dengan harga lebih murah</v>
      </c>
    </row>
    <row r="2312" spans="1:12" x14ac:dyDescent="0.25">
      <c r="A2312" s="4">
        <v>1305</v>
      </c>
      <c r="B2312" s="4">
        <v>2952</v>
      </c>
      <c r="C2312" s="11">
        <v>44178</v>
      </c>
      <c r="D2312" s="4">
        <v>3</v>
      </c>
      <c r="E2312" s="4">
        <v>416</v>
      </c>
      <c r="F2312" s="41">
        <v>45.475499999999997</v>
      </c>
      <c r="G2312" s="41">
        <v>136.4265</v>
      </c>
      <c r="H2312" t="str">
        <f>VLOOKUP(Table8[[#This Row],[Supplier]],Table37[[Vendor_ID]:[Reputation Test]],12,0)</f>
        <v>A</v>
      </c>
      <c r="I2312">
        <f>VLOOKUP(Table8[[#This Row],[PurchaseOrderID]],Purchase_Order!$A$2:$E$1228,5,0)</f>
        <v>1686</v>
      </c>
      <c r="K2312">
        <f>COUNTIFS(Table37[ProductID],Table8[[#This Row],[ProductID]],Table37[Reputation Test],Table8[[#This Row],[REPUTASI]],Table37[Price],"&lt;"&amp;Table8[[#This Row],[UnitPrice]])</f>
        <v>1</v>
      </c>
      <c r="L2312" s="80" t="str">
        <f>IF(Table8[[#This Row],[test]]&gt;0,"Ada vendor yang menjual produk dengan harga lebih murah","")</f>
        <v>Ada vendor yang menjual produk dengan harga lebih murah</v>
      </c>
    </row>
    <row r="2313" spans="1:12" x14ac:dyDescent="0.25">
      <c r="A2313" s="5">
        <v>1305</v>
      </c>
      <c r="B2313" s="5">
        <v>2953</v>
      </c>
      <c r="C2313" s="10">
        <v>44178</v>
      </c>
      <c r="D2313" s="5">
        <v>3</v>
      </c>
      <c r="E2313" s="5">
        <v>417</v>
      </c>
      <c r="F2313" s="40">
        <v>43.375500000000002</v>
      </c>
      <c r="G2313" s="40">
        <v>130.12649999999999</v>
      </c>
      <c r="H2313" t="str">
        <f>VLOOKUP(Table8[[#This Row],[Supplier]],Table37[[Vendor_ID]:[Reputation Test]],12,0)</f>
        <v>A</v>
      </c>
      <c r="I2313">
        <f>VLOOKUP(Table8[[#This Row],[PurchaseOrderID]],Purchase_Order!$A$2:$E$1228,5,0)</f>
        <v>1686</v>
      </c>
      <c r="K2313">
        <f>COUNTIFS(Table37[ProductID],Table8[[#This Row],[ProductID]],Table37[Reputation Test],Table8[[#This Row],[REPUTASI]],Table37[Price],"&lt;"&amp;Table8[[#This Row],[UnitPrice]])</f>
        <v>1</v>
      </c>
      <c r="L2313" s="80" t="str">
        <f>IF(Table8[[#This Row],[test]]&gt;0,"Ada vendor yang menjual produk dengan harga lebih murah","")</f>
        <v>Ada vendor yang menjual produk dengan harga lebih murah</v>
      </c>
    </row>
    <row r="2314" spans="1:12" x14ac:dyDescent="0.25">
      <c r="A2314" s="4">
        <v>1305</v>
      </c>
      <c r="B2314" s="4">
        <v>2954</v>
      </c>
      <c r="C2314" s="11">
        <v>44178</v>
      </c>
      <c r="D2314" s="4">
        <v>3</v>
      </c>
      <c r="E2314" s="4">
        <v>418</v>
      </c>
      <c r="F2314" s="41">
        <v>47.649000000000001</v>
      </c>
      <c r="G2314" s="41">
        <v>142.947</v>
      </c>
      <c r="H2314" t="str">
        <f>VLOOKUP(Table8[[#This Row],[Supplier]],Table37[[Vendor_ID]:[Reputation Test]],12,0)</f>
        <v>A</v>
      </c>
      <c r="I2314">
        <f>VLOOKUP(Table8[[#This Row],[PurchaseOrderID]],Purchase_Order!$A$2:$E$1228,5,0)</f>
        <v>1686</v>
      </c>
      <c r="K2314">
        <f>COUNTIFS(Table37[ProductID],Table8[[#This Row],[ProductID]],Table37[Reputation Test],Table8[[#This Row],[REPUTASI]],Table37[Price],"&lt;"&amp;Table8[[#This Row],[UnitPrice]])</f>
        <v>1</v>
      </c>
      <c r="L2314" s="80" t="str">
        <f>IF(Table8[[#This Row],[test]]&gt;0,"Ada vendor yang menjual produk dengan harga lebih murah","")</f>
        <v>Ada vendor yang menjual produk dengan harga lebih murah</v>
      </c>
    </row>
    <row r="2315" spans="1:12" x14ac:dyDescent="0.25">
      <c r="A2315" s="5">
        <v>1305</v>
      </c>
      <c r="B2315" s="5">
        <v>2955</v>
      </c>
      <c r="C2315" s="10">
        <v>44178</v>
      </c>
      <c r="D2315" s="5">
        <v>3</v>
      </c>
      <c r="E2315" s="5">
        <v>419</v>
      </c>
      <c r="F2315" s="40">
        <v>43.375500000000002</v>
      </c>
      <c r="G2315" s="40">
        <v>130.12649999999999</v>
      </c>
      <c r="H2315" t="str">
        <f>VLOOKUP(Table8[[#This Row],[Supplier]],Table37[[Vendor_ID]:[Reputation Test]],12,0)</f>
        <v>A</v>
      </c>
      <c r="I2315">
        <f>VLOOKUP(Table8[[#This Row],[PurchaseOrderID]],Purchase_Order!$A$2:$E$1228,5,0)</f>
        <v>1686</v>
      </c>
      <c r="K2315">
        <f>COUNTIFS(Table37[ProductID],Table8[[#This Row],[ProductID]],Table37[Reputation Test],Table8[[#This Row],[REPUTASI]],Table37[Price],"&lt;"&amp;Table8[[#This Row],[UnitPrice]])</f>
        <v>1</v>
      </c>
      <c r="L2315" s="80" t="str">
        <f>IF(Table8[[#This Row],[test]]&gt;0,"Ada vendor yang menjual produk dengan harga lebih murah","")</f>
        <v>Ada vendor yang menjual produk dengan harga lebih murah</v>
      </c>
    </row>
    <row r="2316" spans="1:12" x14ac:dyDescent="0.25">
      <c r="A2316" s="4">
        <v>1305</v>
      </c>
      <c r="B2316" s="4">
        <v>2956</v>
      </c>
      <c r="C2316" s="11">
        <v>44178</v>
      </c>
      <c r="D2316" s="4">
        <v>3</v>
      </c>
      <c r="E2316" s="4">
        <v>420</v>
      </c>
      <c r="F2316" s="41">
        <v>41.275500000000001</v>
      </c>
      <c r="G2316" s="41">
        <v>123.8265</v>
      </c>
      <c r="H2316" t="str">
        <f>VLOOKUP(Table8[[#This Row],[Supplier]],Table37[[Vendor_ID]:[Reputation Test]],12,0)</f>
        <v>A</v>
      </c>
      <c r="I2316">
        <f>VLOOKUP(Table8[[#This Row],[PurchaseOrderID]],Purchase_Order!$A$2:$E$1228,5,0)</f>
        <v>1686</v>
      </c>
      <c r="K2316">
        <f>COUNTIFS(Table37[ProductID],Table8[[#This Row],[ProductID]],Table37[Reputation Test],Table8[[#This Row],[REPUTASI]],Table37[Price],"&lt;"&amp;Table8[[#This Row],[UnitPrice]])</f>
        <v>1</v>
      </c>
      <c r="L2316" s="80" t="str">
        <f>IF(Table8[[#This Row],[test]]&gt;0,"Ada vendor yang menjual produk dengan harga lebih murah","")</f>
        <v>Ada vendor yang menjual produk dengan harga lebih murah</v>
      </c>
    </row>
    <row r="2317" spans="1:12" x14ac:dyDescent="0.25">
      <c r="A2317" s="5">
        <v>1305</v>
      </c>
      <c r="B2317" s="5">
        <v>2957</v>
      </c>
      <c r="C2317" s="10">
        <v>44178</v>
      </c>
      <c r="D2317" s="5">
        <v>3</v>
      </c>
      <c r="E2317" s="5">
        <v>421</v>
      </c>
      <c r="F2317" s="40">
        <v>45.548999999999999</v>
      </c>
      <c r="G2317" s="40">
        <v>136.64699999999999</v>
      </c>
      <c r="H2317" t="str">
        <f>VLOOKUP(Table8[[#This Row],[Supplier]],Table37[[Vendor_ID]:[Reputation Test]],12,0)</f>
        <v>A</v>
      </c>
      <c r="I2317">
        <f>VLOOKUP(Table8[[#This Row],[PurchaseOrderID]],Purchase_Order!$A$2:$E$1228,5,0)</f>
        <v>1686</v>
      </c>
      <c r="K2317">
        <f>COUNTIFS(Table37[ProductID],Table8[[#This Row],[ProductID]],Table37[Reputation Test],Table8[[#This Row],[REPUTASI]],Table37[Price],"&lt;"&amp;Table8[[#This Row],[UnitPrice]])</f>
        <v>1</v>
      </c>
      <c r="L2317" s="80" t="str">
        <f>IF(Table8[[#This Row],[test]]&gt;0,"Ada vendor yang menjual produk dengan harga lebih murah","")</f>
        <v>Ada vendor yang menjual produk dengan harga lebih murah</v>
      </c>
    </row>
    <row r="2318" spans="1:12" x14ac:dyDescent="0.25">
      <c r="A2318" s="4">
        <v>1306</v>
      </c>
      <c r="B2318" s="4">
        <v>2958</v>
      </c>
      <c r="C2318" s="11">
        <v>44178</v>
      </c>
      <c r="D2318" s="4">
        <v>550</v>
      </c>
      <c r="E2318" s="4">
        <v>931</v>
      </c>
      <c r="F2318" s="41">
        <v>34.8705</v>
      </c>
      <c r="G2318" s="41">
        <v>19178.775000000001</v>
      </c>
      <c r="H2318" t="str">
        <f>VLOOKUP(Table8[[#This Row],[Supplier]],Table37[[Vendor_ID]:[Reputation Test]],12,0)</f>
        <v>F</v>
      </c>
      <c r="I2318">
        <f>VLOOKUP(Table8[[#This Row],[PurchaseOrderID]],Purchase_Order!$A$2:$E$1228,5,0)</f>
        <v>1684</v>
      </c>
      <c r="K2318">
        <f>COUNTIFS(Table37[ProductID],Table8[[#This Row],[ProductID]],Table37[Reputation Test],Table8[[#This Row],[REPUTASI]],Table37[Price],"&lt;"&amp;Table8[[#This Row],[UnitPrice]])</f>
        <v>2</v>
      </c>
      <c r="L2318" s="80" t="str">
        <f>IF(Table8[[#This Row],[test]]&gt;0,"Ada vendor yang menjual produk dengan harga lebih murah","")</f>
        <v>Ada vendor yang menjual produk dengan harga lebih murah</v>
      </c>
    </row>
    <row r="2319" spans="1:12" x14ac:dyDescent="0.25">
      <c r="A2319" s="5">
        <v>1306</v>
      </c>
      <c r="B2319" s="5">
        <v>2959</v>
      </c>
      <c r="C2319" s="10">
        <v>44178</v>
      </c>
      <c r="D2319" s="5">
        <v>550</v>
      </c>
      <c r="E2319" s="5">
        <v>932</v>
      </c>
      <c r="F2319" s="40">
        <v>39.763500000000001</v>
      </c>
      <c r="G2319" s="40">
        <v>21869.924999999999</v>
      </c>
      <c r="H2319" t="str">
        <f>VLOOKUP(Table8[[#This Row],[Supplier]],Table37[[Vendor_ID]:[Reputation Test]],12,0)</f>
        <v>F</v>
      </c>
      <c r="I2319">
        <f>VLOOKUP(Table8[[#This Row],[PurchaseOrderID]],Purchase_Order!$A$2:$E$1228,5,0)</f>
        <v>1684</v>
      </c>
      <c r="K2319">
        <f>COUNTIFS(Table37[ProductID],Table8[[#This Row],[ProductID]],Table37[Reputation Test],Table8[[#This Row],[REPUTASI]],Table37[Price],"&lt;"&amp;Table8[[#This Row],[UnitPrice]])</f>
        <v>2</v>
      </c>
      <c r="L2319" s="80" t="str">
        <f>IF(Table8[[#This Row],[test]]&gt;0,"Ada vendor yang menjual produk dengan harga lebih murah","")</f>
        <v>Ada vendor yang menjual produk dengan harga lebih murah</v>
      </c>
    </row>
    <row r="2320" spans="1:12" x14ac:dyDescent="0.25">
      <c r="A2320" s="4">
        <v>1306</v>
      </c>
      <c r="B2320" s="4">
        <v>2960</v>
      </c>
      <c r="C2320" s="11">
        <v>44178</v>
      </c>
      <c r="D2320" s="4">
        <v>550</v>
      </c>
      <c r="E2320" s="4">
        <v>933</v>
      </c>
      <c r="F2320" s="41">
        <v>43.984499999999997</v>
      </c>
      <c r="G2320" s="41">
        <v>24191.474999999999</v>
      </c>
      <c r="H2320" t="str">
        <f>VLOOKUP(Table8[[#This Row],[Supplier]],Table37[[Vendor_ID]:[Reputation Test]],12,0)</f>
        <v>F</v>
      </c>
      <c r="I2320">
        <f>VLOOKUP(Table8[[#This Row],[PurchaseOrderID]],Purchase_Order!$A$2:$E$1228,5,0)</f>
        <v>1684</v>
      </c>
      <c r="K2320">
        <f>COUNTIFS(Table37[ProductID],Table8[[#This Row],[ProductID]],Table37[Reputation Test],Table8[[#This Row],[REPUTASI]],Table37[Price],"&lt;"&amp;Table8[[#This Row],[UnitPrice]])</f>
        <v>2</v>
      </c>
      <c r="L2320" s="80" t="str">
        <f>IF(Table8[[#This Row],[test]]&gt;0,"Ada vendor yang menjual produk dengan harga lebih murah","")</f>
        <v>Ada vendor yang menjual produk dengan harga lebih murah</v>
      </c>
    </row>
    <row r="2321" spans="1:12" x14ac:dyDescent="0.25">
      <c r="A2321" s="5">
        <v>1306</v>
      </c>
      <c r="B2321" s="5">
        <v>2961</v>
      </c>
      <c r="C2321" s="10">
        <v>44178</v>
      </c>
      <c r="D2321" s="5">
        <v>550</v>
      </c>
      <c r="E2321" s="5">
        <v>934</v>
      </c>
      <c r="F2321" s="40">
        <v>38.146500000000003</v>
      </c>
      <c r="G2321" s="40">
        <v>20980.575000000001</v>
      </c>
      <c r="H2321" t="str">
        <f>VLOOKUP(Table8[[#This Row],[Supplier]],Table37[[Vendor_ID]:[Reputation Test]],12,0)</f>
        <v>F</v>
      </c>
      <c r="I2321">
        <f>VLOOKUP(Table8[[#This Row],[PurchaseOrderID]],Purchase_Order!$A$2:$E$1228,5,0)</f>
        <v>1684</v>
      </c>
      <c r="K2321">
        <f>COUNTIFS(Table37[ProductID],Table8[[#This Row],[ProductID]],Table37[Reputation Test],Table8[[#This Row],[REPUTASI]],Table37[Price],"&lt;"&amp;Table8[[#This Row],[UnitPrice]])</f>
        <v>2</v>
      </c>
      <c r="L2321" s="80" t="str">
        <f>IF(Table8[[#This Row],[test]]&gt;0,"Ada vendor yang menjual produk dengan harga lebih murah","")</f>
        <v>Ada vendor yang menjual produk dengan harga lebih murah</v>
      </c>
    </row>
    <row r="2322" spans="1:12" x14ac:dyDescent="0.25">
      <c r="A2322" s="4">
        <v>1307</v>
      </c>
      <c r="B2322" s="4">
        <v>2962</v>
      </c>
      <c r="C2322" s="11">
        <v>44178</v>
      </c>
      <c r="D2322" s="4">
        <v>3</v>
      </c>
      <c r="E2322" s="4">
        <v>422</v>
      </c>
      <c r="F2322" s="41">
        <v>47.680500000000002</v>
      </c>
      <c r="G2322" s="41">
        <v>143.04150000000001</v>
      </c>
      <c r="H2322" t="str">
        <f>VLOOKUP(Table8[[#This Row],[Supplier]],Table37[[Vendor_ID]:[Reputation Test]],12,0)</f>
        <v>B</v>
      </c>
      <c r="I2322">
        <f>VLOOKUP(Table8[[#This Row],[PurchaseOrderID]],Purchase_Order!$A$2:$E$1228,5,0)</f>
        <v>1534</v>
      </c>
      <c r="K2322">
        <f>COUNTIFS(Table37[ProductID],Table8[[#This Row],[ProductID]],Table37[Reputation Test],Table8[[#This Row],[REPUTASI]],Table37[Price],"&lt;"&amp;Table8[[#This Row],[UnitPrice]])</f>
        <v>3</v>
      </c>
      <c r="L2322" s="80" t="str">
        <f>IF(Table8[[#This Row],[test]]&gt;0,"Ada vendor yang menjual produk dengan harga lebih murah","")</f>
        <v>Ada vendor yang menjual produk dengan harga lebih murah</v>
      </c>
    </row>
    <row r="2323" spans="1:12" x14ac:dyDescent="0.25">
      <c r="A2323" s="5">
        <v>1307</v>
      </c>
      <c r="B2323" s="5">
        <v>2963</v>
      </c>
      <c r="C2323" s="10">
        <v>44178</v>
      </c>
      <c r="D2323" s="5">
        <v>3</v>
      </c>
      <c r="E2323" s="5">
        <v>423</v>
      </c>
      <c r="F2323" s="40">
        <v>45.580500000000001</v>
      </c>
      <c r="G2323" s="40">
        <v>136.7415</v>
      </c>
      <c r="H2323" t="str">
        <f>VLOOKUP(Table8[[#This Row],[Supplier]],Table37[[Vendor_ID]:[Reputation Test]],12,0)</f>
        <v>B</v>
      </c>
      <c r="I2323">
        <f>VLOOKUP(Table8[[#This Row],[PurchaseOrderID]],Purchase_Order!$A$2:$E$1228,5,0)</f>
        <v>1534</v>
      </c>
      <c r="K2323">
        <f>COUNTIFS(Table37[ProductID],Table8[[#This Row],[ProductID]],Table37[Reputation Test],Table8[[#This Row],[REPUTASI]],Table37[Price],"&lt;"&amp;Table8[[#This Row],[UnitPrice]])</f>
        <v>3</v>
      </c>
      <c r="L2323" s="80" t="str">
        <f>IF(Table8[[#This Row],[test]]&gt;0,"Ada vendor yang menjual produk dengan harga lebih murah","")</f>
        <v>Ada vendor yang menjual produk dengan harga lebih murah</v>
      </c>
    </row>
    <row r="2324" spans="1:12" x14ac:dyDescent="0.25">
      <c r="A2324" s="4">
        <v>1307</v>
      </c>
      <c r="B2324" s="4">
        <v>2964</v>
      </c>
      <c r="C2324" s="11">
        <v>44178</v>
      </c>
      <c r="D2324" s="4">
        <v>3</v>
      </c>
      <c r="E2324" s="4">
        <v>424</v>
      </c>
      <c r="F2324" s="41">
        <v>49.853999999999999</v>
      </c>
      <c r="G2324" s="41">
        <v>149.56200000000001</v>
      </c>
      <c r="H2324" t="str">
        <f>VLOOKUP(Table8[[#This Row],[Supplier]],Table37[[Vendor_ID]:[Reputation Test]],12,0)</f>
        <v>B</v>
      </c>
      <c r="I2324">
        <f>VLOOKUP(Table8[[#This Row],[PurchaseOrderID]],Purchase_Order!$A$2:$E$1228,5,0)</f>
        <v>1534</v>
      </c>
      <c r="K2324">
        <f>COUNTIFS(Table37[ProductID],Table8[[#This Row],[ProductID]],Table37[Reputation Test],Table8[[#This Row],[REPUTASI]],Table37[Price],"&lt;"&amp;Table8[[#This Row],[UnitPrice]])</f>
        <v>3</v>
      </c>
      <c r="L2324" s="80" t="str">
        <f>IF(Table8[[#This Row],[test]]&gt;0,"Ada vendor yang menjual produk dengan harga lebih murah","")</f>
        <v>Ada vendor yang menjual produk dengan harga lebih murah</v>
      </c>
    </row>
    <row r="2325" spans="1:12" x14ac:dyDescent="0.25">
      <c r="A2325" s="5">
        <v>1307</v>
      </c>
      <c r="B2325" s="5">
        <v>2965</v>
      </c>
      <c r="C2325" s="10">
        <v>44178</v>
      </c>
      <c r="D2325" s="5">
        <v>3</v>
      </c>
      <c r="E2325" s="5">
        <v>425</v>
      </c>
      <c r="F2325" s="40">
        <v>45.580500000000001</v>
      </c>
      <c r="G2325" s="40">
        <v>136.7415</v>
      </c>
      <c r="H2325" t="str">
        <f>VLOOKUP(Table8[[#This Row],[Supplier]],Table37[[Vendor_ID]:[Reputation Test]],12,0)</f>
        <v>B</v>
      </c>
      <c r="I2325">
        <f>VLOOKUP(Table8[[#This Row],[PurchaseOrderID]],Purchase_Order!$A$2:$E$1228,5,0)</f>
        <v>1534</v>
      </c>
      <c r="K2325">
        <f>COUNTIFS(Table37[ProductID],Table8[[#This Row],[ProductID]],Table37[Reputation Test],Table8[[#This Row],[REPUTASI]],Table37[Price],"&lt;"&amp;Table8[[#This Row],[UnitPrice]])</f>
        <v>3</v>
      </c>
      <c r="L2325" s="80" t="str">
        <f>IF(Table8[[#This Row],[test]]&gt;0,"Ada vendor yang menjual produk dengan harga lebih murah","")</f>
        <v>Ada vendor yang menjual produk dengan harga lebih murah</v>
      </c>
    </row>
    <row r="2326" spans="1:12" x14ac:dyDescent="0.25">
      <c r="A2326" s="4">
        <v>1307</v>
      </c>
      <c r="B2326" s="4">
        <v>2966</v>
      </c>
      <c r="C2326" s="11">
        <v>44178</v>
      </c>
      <c r="D2326" s="4">
        <v>3</v>
      </c>
      <c r="E2326" s="4">
        <v>426</v>
      </c>
      <c r="F2326" s="41">
        <v>43.480499999999999</v>
      </c>
      <c r="G2326" s="41">
        <v>130.44149999999999</v>
      </c>
      <c r="H2326" t="str">
        <f>VLOOKUP(Table8[[#This Row],[Supplier]],Table37[[Vendor_ID]:[Reputation Test]],12,0)</f>
        <v>B</v>
      </c>
      <c r="I2326">
        <f>VLOOKUP(Table8[[#This Row],[PurchaseOrderID]],Purchase_Order!$A$2:$E$1228,5,0)</f>
        <v>1534</v>
      </c>
      <c r="K2326">
        <f>COUNTIFS(Table37[ProductID],Table8[[#This Row],[ProductID]],Table37[Reputation Test],Table8[[#This Row],[REPUTASI]],Table37[Price],"&lt;"&amp;Table8[[#This Row],[UnitPrice]])</f>
        <v>3</v>
      </c>
      <c r="L2326" s="80" t="str">
        <f>IF(Table8[[#This Row],[test]]&gt;0,"Ada vendor yang menjual produk dengan harga lebih murah","")</f>
        <v>Ada vendor yang menjual produk dengan harga lebih murah</v>
      </c>
    </row>
    <row r="2327" spans="1:12" x14ac:dyDescent="0.25">
      <c r="A2327" s="5">
        <v>1307</v>
      </c>
      <c r="B2327" s="5">
        <v>2967</v>
      </c>
      <c r="C2327" s="10">
        <v>44178</v>
      </c>
      <c r="D2327" s="5">
        <v>3</v>
      </c>
      <c r="E2327" s="5">
        <v>427</v>
      </c>
      <c r="F2327" s="40">
        <v>47.753999999999998</v>
      </c>
      <c r="G2327" s="40">
        <v>143.262</v>
      </c>
      <c r="H2327" t="str">
        <f>VLOOKUP(Table8[[#This Row],[Supplier]],Table37[[Vendor_ID]:[Reputation Test]],12,0)</f>
        <v>B</v>
      </c>
      <c r="I2327">
        <f>VLOOKUP(Table8[[#This Row],[PurchaseOrderID]],Purchase_Order!$A$2:$E$1228,5,0)</f>
        <v>1534</v>
      </c>
      <c r="K2327">
        <f>COUNTIFS(Table37[ProductID],Table8[[#This Row],[ProductID]],Table37[Reputation Test],Table8[[#This Row],[REPUTASI]],Table37[Price],"&lt;"&amp;Table8[[#This Row],[UnitPrice]])</f>
        <v>3</v>
      </c>
      <c r="L2327" s="80" t="str">
        <f>IF(Table8[[#This Row],[test]]&gt;0,"Ada vendor yang menjual produk dengan harga lebih murah","")</f>
        <v>Ada vendor yang menjual produk dengan harga lebih murah</v>
      </c>
    </row>
    <row r="2328" spans="1:12" x14ac:dyDescent="0.25">
      <c r="A2328" s="4">
        <v>1308</v>
      </c>
      <c r="B2328" s="4">
        <v>2968</v>
      </c>
      <c r="C2328" s="11">
        <v>44178</v>
      </c>
      <c r="D2328" s="4">
        <v>3</v>
      </c>
      <c r="E2328" s="4">
        <v>341</v>
      </c>
      <c r="F2328" s="41">
        <v>47.575499999999998</v>
      </c>
      <c r="G2328" s="41">
        <v>142.72649999999999</v>
      </c>
      <c r="H2328" t="str">
        <f>VLOOKUP(Table8[[#This Row],[Supplier]],Table37[[Vendor_ID]:[Reputation Test]],12,0)</f>
        <v>A</v>
      </c>
      <c r="I2328">
        <f>VLOOKUP(Table8[[#This Row],[PurchaseOrderID]],Purchase_Order!$A$2:$E$1228,5,0)</f>
        <v>1614</v>
      </c>
      <c r="K2328">
        <f>COUNTIFS(Table37[ProductID],Table8[[#This Row],[ProductID]],Table37[Reputation Test],Table8[[#This Row],[REPUTASI]],Table37[Price],"&lt;"&amp;Table8[[#This Row],[UnitPrice]])</f>
        <v>3</v>
      </c>
      <c r="L2328" s="80" t="str">
        <f>IF(Table8[[#This Row],[test]]&gt;0,"Ada vendor yang menjual produk dengan harga lebih murah","")</f>
        <v>Ada vendor yang menjual produk dengan harga lebih murah</v>
      </c>
    </row>
    <row r="2329" spans="1:12" x14ac:dyDescent="0.25">
      <c r="A2329" s="5">
        <v>1308</v>
      </c>
      <c r="B2329" s="5">
        <v>2969</v>
      </c>
      <c r="C2329" s="10">
        <v>44178</v>
      </c>
      <c r="D2329" s="5">
        <v>3</v>
      </c>
      <c r="E2329" s="5">
        <v>342</v>
      </c>
      <c r="F2329" s="40">
        <v>45.475499999999997</v>
      </c>
      <c r="G2329" s="40">
        <v>136.4265</v>
      </c>
      <c r="H2329" t="str">
        <f>VLOOKUP(Table8[[#This Row],[Supplier]],Table37[[Vendor_ID]:[Reputation Test]],12,0)</f>
        <v>A</v>
      </c>
      <c r="I2329">
        <f>VLOOKUP(Table8[[#This Row],[PurchaseOrderID]],Purchase_Order!$A$2:$E$1228,5,0)</f>
        <v>1614</v>
      </c>
      <c r="K2329">
        <f>COUNTIFS(Table37[ProductID],Table8[[#This Row],[ProductID]],Table37[Reputation Test],Table8[[#This Row],[REPUTASI]],Table37[Price],"&lt;"&amp;Table8[[#This Row],[UnitPrice]])</f>
        <v>3</v>
      </c>
      <c r="L2329" s="80" t="str">
        <f>IF(Table8[[#This Row],[test]]&gt;0,"Ada vendor yang menjual produk dengan harga lebih murah","")</f>
        <v>Ada vendor yang menjual produk dengan harga lebih murah</v>
      </c>
    </row>
    <row r="2330" spans="1:12" x14ac:dyDescent="0.25">
      <c r="A2330" s="4">
        <v>1308</v>
      </c>
      <c r="B2330" s="4">
        <v>2970</v>
      </c>
      <c r="C2330" s="11">
        <v>44178</v>
      </c>
      <c r="D2330" s="4">
        <v>3</v>
      </c>
      <c r="E2330" s="4">
        <v>343</v>
      </c>
      <c r="F2330" s="41">
        <v>49.749000000000002</v>
      </c>
      <c r="G2330" s="41">
        <v>149.24700000000001</v>
      </c>
      <c r="H2330" t="str">
        <f>VLOOKUP(Table8[[#This Row],[Supplier]],Table37[[Vendor_ID]:[Reputation Test]],12,0)</f>
        <v>A</v>
      </c>
      <c r="I2330">
        <f>VLOOKUP(Table8[[#This Row],[PurchaseOrderID]],Purchase_Order!$A$2:$E$1228,5,0)</f>
        <v>1614</v>
      </c>
      <c r="K2330">
        <f>COUNTIFS(Table37[ProductID],Table8[[#This Row],[ProductID]],Table37[Reputation Test],Table8[[#This Row],[REPUTASI]],Table37[Price],"&lt;"&amp;Table8[[#This Row],[UnitPrice]])</f>
        <v>3</v>
      </c>
      <c r="L2330" s="80" t="str">
        <f>IF(Table8[[#This Row],[test]]&gt;0,"Ada vendor yang menjual produk dengan harga lebih murah","")</f>
        <v>Ada vendor yang menjual produk dengan harga lebih murah</v>
      </c>
    </row>
    <row r="2331" spans="1:12" x14ac:dyDescent="0.25">
      <c r="A2331" s="5">
        <v>1308</v>
      </c>
      <c r="B2331" s="5">
        <v>2971</v>
      </c>
      <c r="C2331" s="10">
        <v>44178</v>
      </c>
      <c r="D2331" s="5">
        <v>3</v>
      </c>
      <c r="E2331" s="5">
        <v>344</v>
      </c>
      <c r="F2331" s="40">
        <v>45.475499999999997</v>
      </c>
      <c r="G2331" s="40">
        <v>136.4265</v>
      </c>
      <c r="H2331" t="str">
        <f>VLOOKUP(Table8[[#This Row],[Supplier]],Table37[[Vendor_ID]:[Reputation Test]],12,0)</f>
        <v>A</v>
      </c>
      <c r="I2331">
        <f>VLOOKUP(Table8[[#This Row],[PurchaseOrderID]],Purchase_Order!$A$2:$E$1228,5,0)</f>
        <v>1614</v>
      </c>
      <c r="K2331">
        <f>COUNTIFS(Table37[ProductID],Table8[[#This Row],[ProductID]],Table37[Reputation Test],Table8[[#This Row],[REPUTASI]],Table37[Price],"&lt;"&amp;Table8[[#This Row],[UnitPrice]])</f>
        <v>3</v>
      </c>
      <c r="L2331" s="80" t="str">
        <f>IF(Table8[[#This Row],[test]]&gt;0,"Ada vendor yang menjual produk dengan harga lebih murah","")</f>
        <v>Ada vendor yang menjual produk dengan harga lebih murah</v>
      </c>
    </row>
    <row r="2332" spans="1:12" x14ac:dyDescent="0.25">
      <c r="A2332" s="4">
        <v>1308</v>
      </c>
      <c r="B2332" s="4">
        <v>2972</v>
      </c>
      <c r="C2332" s="11">
        <v>44178</v>
      </c>
      <c r="D2332" s="4">
        <v>3</v>
      </c>
      <c r="E2332" s="4">
        <v>345</v>
      </c>
      <c r="F2332" s="41">
        <v>43.375500000000002</v>
      </c>
      <c r="G2332" s="41">
        <v>130.12649999999999</v>
      </c>
      <c r="H2332" t="str">
        <f>VLOOKUP(Table8[[#This Row],[Supplier]],Table37[[Vendor_ID]:[Reputation Test]],12,0)</f>
        <v>A</v>
      </c>
      <c r="I2332">
        <f>VLOOKUP(Table8[[#This Row],[PurchaseOrderID]],Purchase_Order!$A$2:$E$1228,5,0)</f>
        <v>1614</v>
      </c>
      <c r="K2332">
        <f>COUNTIFS(Table37[ProductID],Table8[[#This Row],[ProductID]],Table37[Reputation Test],Table8[[#This Row],[REPUTASI]],Table37[Price],"&lt;"&amp;Table8[[#This Row],[UnitPrice]])</f>
        <v>3</v>
      </c>
      <c r="L2332" s="80" t="str">
        <f>IF(Table8[[#This Row],[test]]&gt;0,"Ada vendor yang menjual produk dengan harga lebih murah","")</f>
        <v>Ada vendor yang menjual produk dengan harga lebih murah</v>
      </c>
    </row>
    <row r="2333" spans="1:12" x14ac:dyDescent="0.25">
      <c r="A2333" s="5">
        <v>1309</v>
      </c>
      <c r="B2333" s="5">
        <v>2973</v>
      </c>
      <c r="C2333" s="10">
        <v>44178</v>
      </c>
      <c r="D2333" s="5">
        <v>550</v>
      </c>
      <c r="E2333" s="5">
        <v>931</v>
      </c>
      <c r="F2333" s="40">
        <v>34.345500000000001</v>
      </c>
      <c r="G2333" s="40">
        <v>18890.025000000001</v>
      </c>
      <c r="H2333" t="str">
        <f>VLOOKUP(Table8[[#This Row],[Supplier]],Table37[[Vendor_ID]:[Reputation Test]],12,0)</f>
        <v>F</v>
      </c>
      <c r="I2333">
        <f>VLOOKUP(Table8[[#This Row],[PurchaseOrderID]],Purchase_Order!$A$2:$E$1228,5,0)</f>
        <v>1588</v>
      </c>
      <c r="K2333">
        <f>COUNTIFS(Table37[ProductID],Table8[[#This Row],[ProductID]],Table37[Reputation Test],Table8[[#This Row],[REPUTASI]],Table37[Price],"&lt;"&amp;Table8[[#This Row],[UnitPrice]])</f>
        <v>2</v>
      </c>
      <c r="L2333" s="80" t="str">
        <f>IF(Table8[[#This Row],[test]]&gt;0,"Ada vendor yang menjual produk dengan harga lebih murah","")</f>
        <v>Ada vendor yang menjual produk dengan harga lebih murah</v>
      </c>
    </row>
    <row r="2334" spans="1:12" x14ac:dyDescent="0.25">
      <c r="A2334" s="4">
        <v>1309</v>
      </c>
      <c r="B2334" s="4">
        <v>2974</v>
      </c>
      <c r="C2334" s="11">
        <v>44178</v>
      </c>
      <c r="D2334" s="4">
        <v>550</v>
      </c>
      <c r="E2334" s="4">
        <v>932</v>
      </c>
      <c r="F2334" s="41">
        <v>39.238500000000002</v>
      </c>
      <c r="G2334" s="41">
        <v>21581.174999999999</v>
      </c>
      <c r="H2334" t="str">
        <f>VLOOKUP(Table8[[#This Row],[Supplier]],Table37[[Vendor_ID]:[Reputation Test]],12,0)</f>
        <v>F</v>
      </c>
      <c r="I2334">
        <f>VLOOKUP(Table8[[#This Row],[PurchaseOrderID]],Purchase_Order!$A$2:$E$1228,5,0)</f>
        <v>1588</v>
      </c>
      <c r="K2334">
        <f>COUNTIFS(Table37[ProductID],Table8[[#This Row],[ProductID]],Table37[Reputation Test],Table8[[#This Row],[REPUTASI]],Table37[Price],"&lt;"&amp;Table8[[#This Row],[UnitPrice]])</f>
        <v>2</v>
      </c>
      <c r="L2334" s="80" t="str">
        <f>IF(Table8[[#This Row],[test]]&gt;0,"Ada vendor yang menjual produk dengan harga lebih murah","")</f>
        <v>Ada vendor yang menjual produk dengan harga lebih murah</v>
      </c>
    </row>
    <row r="2335" spans="1:12" x14ac:dyDescent="0.25">
      <c r="A2335" s="5">
        <v>1310</v>
      </c>
      <c r="B2335" s="5">
        <v>2975</v>
      </c>
      <c r="C2335" s="10">
        <v>44178</v>
      </c>
      <c r="D2335" s="5">
        <v>3</v>
      </c>
      <c r="E2335" s="5">
        <v>341</v>
      </c>
      <c r="F2335" s="40">
        <v>47.470500000000001</v>
      </c>
      <c r="G2335" s="40">
        <v>142.41149999999999</v>
      </c>
      <c r="H2335" t="str">
        <f>VLOOKUP(Table8[[#This Row],[Supplier]],Table37[[Vendor_ID]:[Reputation Test]],12,0)</f>
        <v>A</v>
      </c>
      <c r="I2335">
        <f>VLOOKUP(Table8[[#This Row],[PurchaseOrderID]],Purchase_Order!$A$2:$E$1228,5,0)</f>
        <v>1622</v>
      </c>
      <c r="K2335">
        <f>COUNTIFS(Table37[ProductID],Table8[[#This Row],[ProductID]],Table37[Reputation Test],Table8[[#This Row],[REPUTASI]],Table37[Price],"&lt;"&amp;Table8[[#This Row],[UnitPrice]])</f>
        <v>3</v>
      </c>
      <c r="L2335" s="80" t="str">
        <f>IF(Table8[[#This Row],[test]]&gt;0,"Ada vendor yang menjual produk dengan harga lebih murah","")</f>
        <v>Ada vendor yang menjual produk dengan harga lebih murah</v>
      </c>
    </row>
    <row r="2336" spans="1:12" x14ac:dyDescent="0.25">
      <c r="A2336" s="4">
        <v>1310</v>
      </c>
      <c r="B2336" s="4">
        <v>2976</v>
      </c>
      <c r="C2336" s="11">
        <v>44178</v>
      </c>
      <c r="D2336" s="4">
        <v>3</v>
      </c>
      <c r="E2336" s="4">
        <v>342</v>
      </c>
      <c r="F2336" s="41">
        <v>45.3705</v>
      </c>
      <c r="G2336" s="41">
        <v>136.11150000000001</v>
      </c>
      <c r="H2336" t="str">
        <f>VLOOKUP(Table8[[#This Row],[Supplier]],Table37[[Vendor_ID]:[Reputation Test]],12,0)</f>
        <v>A</v>
      </c>
      <c r="I2336">
        <f>VLOOKUP(Table8[[#This Row],[PurchaseOrderID]],Purchase_Order!$A$2:$E$1228,5,0)</f>
        <v>1622</v>
      </c>
      <c r="K2336">
        <f>COUNTIFS(Table37[ProductID],Table8[[#This Row],[ProductID]],Table37[Reputation Test],Table8[[#This Row],[REPUTASI]],Table37[Price],"&lt;"&amp;Table8[[#This Row],[UnitPrice]])</f>
        <v>3</v>
      </c>
      <c r="L2336" s="80" t="str">
        <f>IF(Table8[[#This Row],[test]]&gt;0,"Ada vendor yang menjual produk dengan harga lebih murah","")</f>
        <v>Ada vendor yang menjual produk dengan harga lebih murah</v>
      </c>
    </row>
    <row r="2337" spans="1:12" x14ac:dyDescent="0.25">
      <c r="A2337" s="5">
        <v>1310</v>
      </c>
      <c r="B2337" s="5">
        <v>2977</v>
      </c>
      <c r="C2337" s="10">
        <v>44178</v>
      </c>
      <c r="D2337" s="5">
        <v>3</v>
      </c>
      <c r="E2337" s="5">
        <v>343</v>
      </c>
      <c r="F2337" s="40">
        <v>49.643999999999998</v>
      </c>
      <c r="G2337" s="40">
        <v>148.93199999999999</v>
      </c>
      <c r="H2337" t="str">
        <f>VLOOKUP(Table8[[#This Row],[Supplier]],Table37[[Vendor_ID]:[Reputation Test]],12,0)</f>
        <v>A</v>
      </c>
      <c r="I2337">
        <f>VLOOKUP(Table8[[#This Row],[PurchaseOrderID]],Purchase_Order!$A$2:$E$1228,5,0)</f>
        <v>1622</v>
      </c>
      <c r="K2337">
        <f>COUNTIFS(Table37[ProductID],Table8[[#This Row],[ProductID]],Table37[Reputation Test],Table8[[#This Row],[REPUTASI]],Table37[Price],"&lt;"&amp;Table8[[#This Row],[UnitPrice]])</f>
        <v>3</v>
      </c>
      <c r="L2337" s="80" t="str">
        <f>IF(Table8[[#This Row],[test]]&gt;0,"Ada vendor yang menjual produk dengan harga lebih murah","")</f>
        <v>Ada vendor yang menjual produk dengan harga lebih murah</v>
      </c>
    </row>
    <row r="2338" spans="1:12" x14ac:dyDescent="0.25">
      <c r="A2338" s="4">
        <v>1311</v>
      </c>
      <c r="B2338" s="4">
        <v>2978</v>
      </c>
      <c r="C2338" s="11">
        <v>44178</v>
      </c>
      <c r="D2338" s="4">
        <v>550</v>
      </c>
      <c r="E2338" s="4">
        <v>930</v>
      </c>
      <c r="F2338" s="41">
        <v>43.039499999999997</v>
      </c>
      <c r="G2338" s="41">
        <v>23671.724999999999</v>
      </c>
      <c r="H2338" t="str">
        <f>VLOOKUP(Table8[[#This Row],[Supplier]],Table37[[Vendor_ID]:[Reputation Test]],12,0)</f>
        <v>F</v>
      </c>
      <c r="I2338">
        <f>VLOOKUP(Table8[[#This Row],[PurchaseOrderID]],Purchase_Order!$A$2:$E$1228,5,0)</f>
        <v>1632</v>
      </c>
      <c r="K2338">
        <f>COUNTIFS(Table37[ProductID],Table8[[#This Row],[ProductID]],Table37[Reputation Test],Table8[[#This Row],[REPUTASI]],Table37[Price],"&lt;"&amp;Table8[[#This Row],[UnitPrice]])</f>
        <v>1</v>
      </c>
      <c r="L2338" s="80" t="str">
        <f>IF(Table8[[#This Row],[test]]&gt;0,"Ada vendor yang menjual produk dengan harga lebih murah","")</f>
        <v>Ada vendor yang menjual produk dengan harga lebih murah</v>
      </c>
    </row>
    <row r="2339" spans="1:12" x14ac:dyDescent="0.25">
      <c r="A2339" s="5">
        <v>1312</v>
      </c>
      <c r="B2339" s="5">
        <v>2979</v>
      </c>
      <c r="C2339" s="10">
        <v>44178</v>
      </c>
      <c r="D2339" s="5">
        <v>550</v>
      </c>
      <c r="E2339" s="5">
        <v>332</v>
      </c>
      <c r="F2339" s="40">
        <v>10.815</v>
      </c>
      <c r="G2339" s="40">
        <v>5948.25</v>
      </c>
      <c r="H2339" t="str">
        <f>VLOOKUP(Table8[[#This Row],[Supplier]],Table37[[Vendor_ID]:[Reputation Test]],12,0)</f>
        <v>F</v>
      </c>
      <c r="I2339">
        <f>VLOOKUP(Table8[[#This Row],[PurchaseOrderID]],Purchase_Order!$A$2:$E$1228,5,0)</f>
        <v>1608</v>
      </c>
      <c r="K2339">
        <f>COUNTIFS(Table37[ProductID],Table8[[#This Row],[ProductID]],Table37[Reputation Test],Table8[[#This Row],[REPUTASI]],Table37[Price],"&lt;"&amp;Table8[[#This Row],[UnitPrice]])</f>
        <v>1</v>
      </c>
      <c r="L2339" s="80" t="str">
        <f>IF(Table8[[#This Row],[test]]&gt;0,"Ada vendor yang menjual produk dengan harga lebih murah","")</f>
        <v>Ada vendor yang menjual produk dengan harga lebih murah</v>
      </c>
    </row>
    <row r="2340" spans="1:12" x14ac:dyDescent="0.25">
      <c r="A2340" s="4">
        <v>1313</v>
      </c>
      <c r="B2340" s="4">
        <v>2980</v>
      </c>
      <c r="C2340" s="11">
        <v>44181</v>
      </c>
      <c r="D2340" s="4">
        <v>550</v>
      </c>
      <c r="E2340" s="4">
        <v>948</v>
      </c>
      <c r="F2340" s="41">
        <v>82.834500000000006</v>
      </c>
      <c r="G2340" s="41">
        <v>45558.974999999999</v>
      </c>
      <c r="H2340" t="str">
        <f>VLOOKUP(Table8[[#This Row],[Supplier]],Table37[[Vendor_ID]:[Reputation Test]],12,0)</f>
        <v>F</v>
      </c>
      <c r="I2340">
        <f>VLOOKUP(Table8[[#This Row],[PurchaseOrderID]],Purchase_Order!$A$2:$E$1228,5,0)</f>
        <v>1576</v>
      </c>
      <c r="K2340">
        <f>COUNTIFS(Table37[ProductID],Table8[[#This Row],[ProductID]],Table37[Reputation Test],Table8[[#This Row],[REPUTASI]],Table37[Price],"&lt;"&amp;Table8[[#This Row],[UnitPrice]])</f>
        <v>1</v>
      </c>
      <c r="L2340" s="80" t="str">
        <f>IF(Table8[[#This Row],[test]]&gt;0,"Ada vendor yang menjual produk dengan harga lebih murah","")</f>
        <v>Ada vendor yang menjual produk dengan harga lebih murah</v>
      </c>
    </row>
    <row r="2341" spans="1:12" x14ac:dyDescent="0.25">
      <c r="A2341" s="5">
        <v>1313</v>
      </c>
      <c r="B2341" s="5">
        <v>2981</v>
      </c>
      <c r="C2341" s="10">
        <v>44181</v>
      </c>
      <c r="D2341" s="5">
        <v>550</v>
      </c>
      <c r="E2341" s="5">
        <v>907</v>
      </c>
      <c r="F2341" s="40">
        <v>82.834500000000006</v>
      </c>
      <c r="G2341" s="40">
        <v>45558.974999999999</v>
      </c>
      <c r="H2341" t="str">
        <f>VLOOKUP(Table8[[#This Row],[Supplier]],Table37[[Vendor_ID]:[Reputation Test]],12,0)</f>
        <v>F</v>
      </c>
      <c r="I2341">
        <f>VLOOKUP(Table8[[#This Row],[PurchaseOrderID]],Purchase_Order!$A$2:$E$1228,5,0)</f>
        <v>1576</v>
      </c>
      <c r="K2341">
        <f>COUNTIFS(Table37[ProductID],Table8[[#This Row],[ProductID]],Table37[Reputation Test],Table8[[#This Row],[REPUTASI]],Table37[Price],"&lt;"&amp;Table8[[#This Row],[UnitPrice]])</f>
        <v>1</v>
      </c>
      <c r="L2341" s="80" t="str">
        <f>IF(Table8[[#This Row],[test]]&gt;0,"Ada vendor yang menjual produk dengan harga lebih murah","")</f>
        <v>Ada vendor yang menjual produk dengan harga lebih murah</v>
      </c>
    </row>
    <row r="2342" spans="1:12" x14ac:dyDescent="0.25">
      <c r="A2342" s="4">
        <v>1314</v>
      </c>
      <c r="B2342" s="4">
        <v>2982</v>
      </c>
      <c r="C2342" s="11">
        <v>44181</v>
      </c>
      <c r="D2342" s="4">
        <v>1250</v>
      </c>
      <c r="E2342" s="4">
        <v>325</v>
      </c>
      <c r="F2342" s="41">
        <v>0.21</v>
      </c>
      <c r="G2342" s="41">
        <v>262.5</v>
      </c>
      <c r="H2342" t="str">
        <f>VLOOKUP(Table8[[#This Row],[Supplier]],Table37[[Vendor_ID]:[Reputation Test]],12,0)</f>
        <v>F</v>
      </c>
      <c r="I2342">
        <f>VLOOKUP(Table8[[#This Row],[PurchaseOrderID]],Purchase_Order!$A$2:$E$1228,5,0)</f>
        <v>1590</v>
      </c>
      <c r="K2342">
        <f>COUNTIFS(Table37[ProductID],Table8[[#This Row],[ProductID]],Table37[Reputation Test],Table8[[#This Row],[REPUTASI]],Table37[Price],"&lt;"&amp;Table8[[#This Row],[UnitPrice]])</f>
        <v>1</v>
      </c>
      <c r="L2342" s="80" t="str">
        <f>IF(Table8[[#This Row],[test]]&gt;0,"Ada vendor yang menjual produk dengan harga lebih murah","")</f>
        <v>Ada vendor yang menjual produk dengan harga lebih murah</v>
      </c>
    </row>
    <row r="2343" spans="1:12" x14ac:dyDescent="0.25">
      <c r="A2343" s="5">
        <v>1314</v>
      </c>
      <c r="B2343" s="5">
        <v>2983</v>
      </c>
      <c r="C2343" s="10">
        <v>44181</v>
      </c>
      <c r="D2343" s="5">
        <v>1250</v>
      </c>
      <c r="E2343" s="5">
        <v>326</v>
      </c>
      <c r="F2343" s="40">
        <v>0.21</v>
      </c>
      <c r="G2343" s="40">
        <v>262.5</v>
      </c>
      <c r="H2343" t="str">
        <f>VLOOKUP(Table8[[#This Row],[Supplier]],Table37[[Vendor_ID]:[Reputation Test]],12,0)</f>
        <v>F</v>
      </c>
      <c r="I2343">
        <f>VLOOKUP(Table8[[#This Row],[PurchaseOrderID]],Purchase_Order!$A$2:$E$1228,5,0)</f>
        <v>1590</v>
      </c>
      <c r="K2343">
        <f>COUNTIFS(Table37[ProductID],Table8[[#This Row],[ProductID]],Table37[Reputation Test],Table8[[#This Row],[REPUTASI]],Table37[Price],"&lt;"&amp;Table8[[#This Row],[UnitPrice]])</f>
        <v>1</v>
      </c>
      <c r="L2343" s="80" t="str">
        <f>IF(Table8[[#This Row],[test]]&gt;0,"Ada vendor yang menjual produk dengan harga lebih murah","")</f>
        <v>Ada vendor yang menjual produk dengan harga lebih murah</v>
      </c>
    </row>
    <row r="2344" spans="1:12" x14ac:dyDescent="0.25">
      <c r="A2344" s="4">
        <v>1315</v>
      </c>
      <c r="B2344" s="4">
        <v>2984</v>
      </c>
      <c r="C2344" s="11">
        <v>44181</v>
      </c>
      <c r="D2344" s="4">
        <v>3</v>
      </c>
      <c r="E2344" s="4">
        <v>320</v>
      </c>
      <c r="F2344" s="41">
        <v>49.643999999999998</v>
      </c>
      <c r="G2344" s="41">
        <v>148.93199999999999</v>
      </c>
      <c r="H2344" t="str">
        <f>VLOOKUP(Table8[[#This Row],[Supplier]],Table37[[Vendor_ID]:[Reputation Test]],12,0)</f>
        <v>B</v>
      </c>
      <c r="I2344">
        <f>VLOOKUP(Table8[[#This Row],[PurchaseOrderID]],Purchase_Order!$A$2:$E$1228,5,0)</f>
        <v>1514</v>
      </c>
      <c r="K2344">
        <f>COUNTIFS(Table37[ProductID],Table8[[#This Row],[ProductID]],Table37[Reputation Test],Table8[[#This Row],[REPUTASI]],Table37[Price],"&lt;"&amp;Table8[[#This Row],[UnitPrice]])</f>
        <v>2</v>
      </c>
      <c r="L2344" s="80" t="str">
        <f>IF(Table8[[#This Row],[test]]&gt;0,"Ada vendor yang menjual produk dengan harga lebih murah","")</f>
        <v>Ada vendor yang menjual produk dengan harga lebih murah</v>
      </c>
    </row>
    <row r="2345" spans="1:12" x14ac:dyDescent="0.25">
      <c r="A2345" s="5">
        <v>1315</v>
      </c>
      <c r="B2345" s="5">
        <v>2985</v>
      </c>
      <c r="C2345" s="10">
        <v>44181</v>
      </c>
      <c r="D2345" s="5">
        <v>3</v>
      </c>
      <c r="E2345" s="5">
        <v>321</v>
      </c>
      <c r="F2345" s="40">
        <v>44.320500000000003</v>
      </c>
      <c r="G2345" s="40">
        <v>132.9615</v>
      </c>
      <c r="H2345" t="str">
        <f>VLOOKUP(Table8[[#This Row],[Supplier]],Table37[[Vendor_ID]:[Reputation Test]],12,0)</f>
        <v>B</v>
      </c>
      <c r="I2345">
        <f>VLOOKUP(Table8[[#This Row],[PurchaseOrderID]],Purchase_Order!$A$2:$E$1228,5,0)</f>
        <v>1514</v>
      </c>
      <c r="K2345">
        <f>COUNTIFS(Table37[ProductID],Table8[[#This Row],[ProductID]],Table37[Reputation Test],Table8[[#This Row],[REPUTASI]],Table37[Price],"&lt;"&amp;Table8[[#This Row],[UnitPrice]])</f>
        <v>2</v>
      </c>
      <c r="L2345" s="80" t="str">
        <f>IF(Table8[[#This Row],[test]]&gt;0,"Ada vendor yang menjual produk dengan harga lebih murah","")</f>
        <v>Ada vendor yang menjual produk dengan harga lebih murah</v>
      </c>
    </row>
    <row r="2346" spans="1:12" x14ac:dyDescent="0.25">
      <c r="A2346" s="4">
        <v>1315</v>
      </c>
      <c r="B2346" s="4">
        <v>2986</v>
      </c>
      <c r="C2346" s="11">
        <v>44181</v>
      </c>
      <c r="D2346" s="4">
        <v>60</v>
      </c>
      <c r="E2346" s="4">
        <v>322</v>
      </c>
      <c r="F2346" s="41">
        <v>28.6965</v>
      </c>
      <c r="G2346" s="41">
        <v>1721.79</v>
      </c>
      <c r="H2346" t="str">
        <f>VLOOKUP(Table8[[#This Row],[Supplier]],Table37[[Vendor_ID]:[Reputation Test]],12,0)</f>
        <v>B</v>
      </c>
      <c r="I2346">
        <f>VLOOKUP(Table8[[#This Row],[PurchaseOrderID]],Purchase_Order!$A$2:$E$1228,5,0)</f>
        <v>1514</v>
      </c>
      <c r="K2346">
        <f>COUNTIFS(Table37[ProductID],Table8[[#This Row],[ProductID]],Table37[Reputation Test],Table8[[#This Row],[REPUTASI]],Table37[Price],"&lt;"&amp;Table8[[#This Row],[UnitPrice]])</f>
        <v>2</v>
      </c>
      <c r="L2346" s="80" t="str">
        <f>IF(Table8[[#This Row],[test]]&gt;0,"Ada vendor yang menjual produk dengan harga lebih murah","")</f>
        <v>Ada vendor yang menjual produk dengan harga lebih murah</v>
      </c>
    </row>
    <row r="2347" spans="1:12" x14ac:dyDescent="0.25">
      <c r="A2347" s="5">
        <v>1316</v>
      </c>
      <c r="B2347" s="5">
        <v>2987</v>
      </c>
      <c r="C2347" s="10">
        <v>44181</v>
      </c>
      <c r="D2347" s="5">
        <v>550</v>
      </c>
      <c r="E2347" s="5">
        <v>930</v>
      </c>
      <c r="F2347" s="40">
        <v>42.514499999999998</v>
      </c>
      <c r="G2347" s="40">
        <v>23382.974999999999</v>
      </c>
      <c r="H2347" t="str">
        <f>VLOOKUP(Table8[[#This Row],[Supplier]],Table37[[Vendor_ID]:[Reputation Test]],12,0)</f>
        <v>B</v>
      </c>
      <c r="I2347">
        <f>VLOOKUP(Table8[[#This Row],[PurchaseOrderID]],Purchase_Order!$A$2:$E$1228,5,0)</f>
        <v>1498</v>
      </c>
      <c r="K2347">
        <f>COUNTIFS(Table37[ProductID],Table8[[#This Row],[ProductID]],Table37[Reputation Test],Table8[[#This Row],[REPUTASI]],Table37[Price],"&lt;"&amp;Table8[[#This Row],[UnitPrice]])</f>
        <v>1</v>
      </c>
      <c r="L2347" s="80" t="str">
        <f>IF(Table8[[#This Row],[test]]&gt;0,"Ada vendor yang menjual produk dengan harga lebih murah","")</f>
        <v>Ada vendor yang menjual produk dengan harga lebih murah</v>
      </c>
    </row>
    <row r="2348" spans="1:12" x14ac:dyDescent="0.25">
      <c r="A2348" s="4">
        <v>1316</v>
      </c>
      <c r="B2348" s="4">
        <v>2988</v>
      </c>
      <c r="C2348" s="11">
        <v>44181</v>
      </c>
      <c r="D2348" s="4">
        <v>550</v>
      </c>
      <c r="E2348" s="4">
        <v>921</v>
      </c>
      <c r="F2348" s="41">
        <v>5.5860000000000003</v>
      </c>
      <c r="G2348" s="41">
        <v>3072.3</v>
      </c>
      <c r="H2348" t="str">
        <f>VLOOKUP(Table8[[#This Row],[Supplier]],Table37[[Vendor_ID]:[Reputation Test]],12,0)</f>
        <v>B</v>
      </c>
      <c r="I2348">
        <f>VLOOKUP(Table8[[#This Row],[PurchaseOrderID]],Purchase_Order!$A$2:$E$1228,5,0)</f>
        <v>1498</v>
      </c>
      <c r="K2348">
        <f>COUNTIFS(Table37[ProductID],Table8[[#This Row],[ProductID]],Table37[Reputation Test],Table8[[#This Row],[REPUTASI]],Table37[Price],"&lt;"&amp;Table8[[#This Row],[UnitPrice]])</f>
        <v>1</v>
      </c>
      <c r="L2348" s="80" t="str">
        <f>IF(Table8[[#This Row],[test]]&gt;0,"Ada vendor yang menjual produk dengan harga lebih murah","")</f>
        <v>Ada vendor yang menjual produk dengan harga lebih murah</v>
      </c>
    </row>
    <row r="2349" spans="1:12" x14ac:dyDescent="0.25">
      <c r="A2349" s="5">
        <v>1317</v>
      </c>
      <c r="B2349" s="5">
        <v>2989</v>
      </c>
      <c r="C2349" s="10">
        <v>44181</v>
      </c>
      <c r="D2349" s="5">
        <v>60</v>
      </c>
      <c r="E2349" s="5">
        <v>952</v>
      </c>
      <c r="F2349" s="40">
        <v>15.7395</v>
      </c>
      <c r="G2349" s="40">
        <v>944.37</v>
      </c>
      <c r="H2349" t="str">
        <f>VLOOKUP(Table8[[#This Row],[Supplier]],Table37[[Vendor_ID]:[Reputation Test]],12,0)</f>
        <v>B</v>
      </c>
      <c r="I2349">
        <f>VLOOKUP(Table8[[#This Row],[PurchaseOrderID]],Purchase_Order!$A$2:$E$1228,5,0)</f>
        <v>1674</v>
      </c>
      <c r="K2349">
        <f>COUNTIFS(Table37[ProductID],Table8[[#This Row],[ProductID]],Table37[Reputation Test],Table8[[#This Row],[REPUTASI]],Table37[Price],"&lt;"&amp;Table8[[#This Row],[UnitPrice]])</f>
        <v>1</v>
      </c>
      <c r="L2349" s="80" t="str">
        <f>IF(Table8[[#This Row],[test]]&gt;0,"Ada vendor yang menjual produk dengan harga lebih murah","")</f>
        <v>Ada vendor yang menjual produk dengan harga lebih murah</v>
      </c>
    </row>
    <row r="2350" spans="1:12" x14ac:dyDescent="0.25">
      <c r="A2350" s="4">
        <v>1318</v>
      </c>
      <c r="B2350" s="4">
        <v>2990</v>
      </c>
      <c r="C2350" s="11">
        <v>44181</v>
      </c>
      <c r="D2350" s="4">
        <v>550</v>
      </c>
      <c r="E2350" s="4">
        <v>933</v>
      </c>
      <c r="F2350" s="41">
        <v>43.459499999999998</v>
      </c>
      <c r="G2350" s="41">
        <v>23902.724999999999</v>
      </c>
      <c r="H2350" t="str">
        <f>VLOOKUP(Table8[[#This Row],[Supplier]],Table37[[Vendor_ID]:[Reputation Test]],12,0)</f>
        <v>F</v>
      </c>
      <c r="I2350">
        <f>VLOOKUP(Table8[[#This Row],[PurchaseOrderID]],Purchase_Order!$A$2:$E$1228,5,0)</f>
        <v>1652</v>
      </c>
      <c r="K2350">
        <f>COUNTIFS(Table37[ProductID],Table8[[#This Row],[ProductID]],Table37[Reputation Test],Table8[[#This Row],[REPUTASI]],Table37[Price],"&lt;"&amp;Table8[[#This Row],[UnitPrice]])</f>
        <v>2</v>
      </c>
      <c r="L2350" s="80" t="str">
        <f>IF(Table8[[#This Row],[test]]&gt;0,"Ada vendor yang menjual produk dengan harga lebih murah","")</f>
        <v>Ada vendor yang menjual produk dengan harga lebih murah</v>
      </c>
    </row>
    <row r="2351" spans="1:12" x14ac:dyDescent="0.25">
      <c r="A2351" s="5">
        <v>1318</v>
      </c>
      <c r="B2351" s="5">
        <v>2991</v>
      </c>
      <c r="C2351" s="10">
        <v>44181</v>
      </c>
      <c r="D2351" s="5">
        <v>550</v>
      </c>
      <c r="E2351" s="5">
        <v>934</v>
      </c>
      <c r="F2351" s="40">
        <v>37.621499999999997</v>
      </c>
      <c r="G2351" s="40">
        <v>20691.825000000001</v>
      </c>
      <c r="H2351" t="str">
        <f>VLOOKUP(Table8[[#This Row],[Supplier]],Table37[[Vendor_ID]:[Reputation Test]],12,0)</f>
        <v>F</v>
      </c>
      <c r="I2351">
        <f>VLOOKUP(Table8[[#This Row],[PurchaseOrderID]],Purchase_Order!$A$2:$E$1228,5,0)</f>
        <v>1652</v>
      </c>
      <c r="K2351">
        <f>COUNTIFS(Table37[ProductID],Table8[[#This Row],[ProductID]],Table37[Reputation Test],Table8[[#This Row],[REPUTASI]],Table37[Price],"&lt;"&amp;Table8[[#This Row],[UnitPrice]])</f>
        <v>2</v>
      </c>
      <c r="L2351" s="80" t="str">
        <f>IF(Table8[[#This Row],[test]]&gt;0,"Ada vendor yang menjual produk dengan harga lebih murah","")</f>
        <v>Ada vendor yang menjual produk dengan harga lebih murah</v>
      </c>
    </row>
    <row r="2352" spans="1:12" x14ac:dyDescent="0.25">
      <c r="A2352" s="4">
        <v>1318</v>
      </c>
      <c r="B2352" s="4">
        <v>2992</v>
      </c>
      <c r="C2352" s="11">
        <v>44181</v>
      </c>
      <c r="D2352" s="4">
        <v>550</v>
      </c>
      <c r="E2352" s="4">
        <v>922</v>
      </c>
      <c r="F2352" s="41">
        <v>6.5309999999999997</v>
      </c>
      <c r="G2352" s="41">
        <v>3592.05</v>
      </c>
      <c r="H2352" t="str">
        <f>VLOOKUP(Table8[[#This Row],[Supplier]],Table37[[Vendor_ID]:[Reputation Test]],12,0)</f>
        <v>F</v>
      </c>
      <c r="I2352">
        <f>VLOOKUP(Table8[[#This Row],[PurchaseOrderID]],Purchase_Order!$A$2:$E$1228,5,0)</f>
        <v>1652</v>
      </c>
      <c r="K2352">
        <f>COUNTIFS(Table37[ProductID],Table8[[#This Row],[ProductID]],Table37[Reputation Test],Table8[[#This Row],[REPUTASI]],Table37[Price],"&lt;"&amp;Table8[[#This Row],[UnitPrice]])</f>
        <v>1</v>
      </c>
      <c r="L2352" s="80" t="str">
        <f>IF(Table8[[#This Row],[test]]&gt;0,"Ada vendor yang menjual produk dengan harga lebih murah","")</f>
        <v>Ada vendor yang menjual produk dengan harga lebih murah</v>
      </c>
    </row>
    <row r="2353" spans="1:12" x14ac:dyDescent="0.25">
      <c r="A2353" s="5">
        <v>1318</v>
      </c>
      <c r="B2353" s="5">
        <v>2993</v>
      </c>
      <c r="C2353" s="10">
        <v>44181</v>
      </c>
      <c r="D2353" s="5">
        <v>550</v>
      </c>
      <c r="E2353" s="5">
        <v>923</v>
      </c>
      <c r="F2353" s="40">
        <v>6.1844999999999999</v>
      </c>
      <c r="G2353" s="40">
        <v>3401.4749999999999</v>
      </c>
      <c r="H2353" t="str">
        <f>VLOOKUP(Table8[[#This Row],[Supplier]],Table37[[Vendor_ID]:[Reputation Test]],12,0)</f>
        <v>F</v>
      </c>
      <c r="I2353">
        <f>VLOOKUP(Table8[[#This Row],[PurchaseOrderID]],Purchase_Order!$A$2:$E$1228,5,0)</f>
        <v>1652</v>
      </c>
      <c r="K2353">
        <f>COUNTIFS(Table37[ProductID],Table8[[#This Row],[ProductID]],Table37[Reputation Test],Table8[[#This Row],[REPUTASI]],Table37[Price],"&lt;"&amp;Table8[[#This Row],[UnitPrice]])</f>
        <v>1</v>
      </c>
      <c r="L2353" s="80" t="str">
        <f>IF(Table8[[#This Row],[test]]&gt;0,"Ada vendor yang menjual produk dengan harga lebih murah","")</f>
        <v>Ada vendor yang menjual produk dengan harga lebih murah</v>
      </c>
    </row>
    <row r="2354" spans="1:12" x14ac:dyDescent="0.25">
      <c r="A2354" s="4">
        <v>1319</v>
      </c>
      <c r="B2354" s="4">
        <v>2994</v>
      </c>
      <c r="C2354" s="11">
        <v>44181</v>
      </c>
      <c r="D2354" s="4">
        <v>550</v>
      </c>
      <c r="E2354" s="4">
        <v>317</v>
      </c>
      <c r="F2354" s="41">
        <v>29.578499999999998</v>
      </c>
      <c r="G2354" s="41">
        <v>16268.174999999999</v>
      </c>
      <c r="H2354" t="str">
        <f>VLOOKUP(Table8[[#This Row],[Supplier]],Table37[[Vendor_ID]:[Reputation Test]],12,0)</f>
        <v>F</v>
      </c>
      <c r="I2354">
        <f>VLOOKUP(Table8[[#This Row],[PurchaseOrderID]],Purchase_Order!$A$2:$E$1228,5,0)</f>
        <v>1578</v>
      </c>
      <c r="K2354">
        <f>COUNTIFS(Table37[ProductID],Table8[[#This Row],[ProductID]],Table37[Reputation Test],Table8[[#This Row],[REPUTASI]],Table37[Price],"&lt;"&amp;Table8[[#This Row],[UnitPrice]])</f>
        <v>2</v>
      </c>
      <c r="L2354" s="80" t="str">
        <f>IF(Table8[[#This Row],[test]]&gt;0,"Ada vendor yang menjual produk dengan harga lebih murah","")</f>
        <v>Ada vendor yang menjual produk dengan harga lebih murah</v>
      </c>
    </row>
    <row r="2355" spans="1:12" x14ac:dyDescent="0.25">
      <c r="A2355" s="5">
        <v>1319</v>
      </c>
      <c r="B2355" s="5">
        <v>2995</v>
      </c>
      <c r="C2355" s="10">
        <v>44181</v>
      </c>
      <c r="D2355" s="5">
        <v>550</v>
      </c>
      <c r="E2355" s="5">
        <v>318</v>
      </c>
      <c r="F2355" s="40">
        <v>36.098999999999997</v>
      </c>
      <c r="G2355" s="40">
        <v>19854.45</v>
      </c>
      <c r="H2355" t="str">
        <f>VLOOKUP(Table8[[#This Row],[Supplier]],Table37[[Vendor_ID]:[Reputation Test]],12,0)</f>
        <v>F</v>
      </c>
      <c r="I2355">
        <f>VLOOKUP(Table8[[#This Row],[PurchaseOrderID]],Purchase_Order!$A$2:$E$1228,5,0)</f>
        <v>1578</v>
      </c>
      <c r="K2355">
        <f>COUNTIFS(Table37[ProductID],Table8[[#This Row],[ProductID]],Table37[Reputation Test],Table8[[#This Row],[REPUTASI]],Table37[Price],"&lt;"&amp;Table8[[#This Row],[UnitPrice]])</f>
        <v>2</v>
      </c>
      <c r="L2355" s="80" t="str">
        <f>IF(Table8[[#This Row],[test]]&gt;0,"Ada vendor yang menjual produk dengan harga lebih murah","")</f>
        <v>Ada vendor yang menjual produk dengan harga lebih murah</v>
      </c>
    </row>
    <row r="2356" spans="1:12" x14ac:dyDescent="0.25">
      <c r="A2356" s="4">
        <v>1319</v>
      </c>
      <c r="B2356" s="4">
        <v>2996</v>
      </c>
      <c r="C2356" s="11">
        <v>44181</v>
      </c>
      <c r="D2356" s="4">
        <v>550</v>
      </c>
      <c r="E2356" s="4">
        <v>319</v>
      </c>
      <c r="F2356" s="41">
        <v>48.583500000000001</v>
      </c>
      <c r="G2356" s="41">
        <v>26720.924999999999</v>
      </c>
      <c r="H2356" t="str">
        <f>VLOOKUP(Table8[[#This Row],[Supplier]],Table37[[Vendor_ID]:[Reputation Test]],12,0)</f>
        <v>F</v>
      </c>
      <c r="I2356">
        <f>VLOOKUP(Table8[[#This Row],[PurchaseOrderID]],Purchase_Order!$A$2:$E$1228,5,0)</f>
        <v>1578</v>
      </c>
      <c r="K2356">
        <f>COUNTIFS(Table37[ProductID],Table8[[#This Row],[ProductID]],Table37[Reputation Test],Table8[[#This Row],[REPUTASI]],Table37[Price],"&lt;"&amp;Table8[[#This Row],[UnitPrice]])</f>
        <v>3</v>
      </c>
      <c r="L2356" s="80" t="str">
        <f>IF(Table8[[#This Row],[test]]&gt;0,"Ada vendor yang menjual produk dengan harga lebih murah","")</f>
        <v>Ada vendor yang menjual produk dengan harga lebih murah</v>
      </c>
    </row>
    <row r="2357" spans="1:12" x14ac:dyDescent="0.25">
      <c r="A2357" s="5">
        <v>1320</v>
      </c>
      <c r="B2357" s="5">
        <v>2997</v>
      </c>
      <c r="C2357" s="10">
        <v>44181</v>
      </c>
      <c r="D2357" s="5">
        <v>550</v>
      </c>
      <c r="E2357" s="5">
        <v>928</v>
      </c>
      <c r="F2357" s="40">
        <v>32.2455</v>
      </c>
      <c r="G2357" s="40">
        <v>17735.025000000001</v>
      </c>
      <c r="H2357" t="str">
        <f>VLOOKUP(Table8[[#This Row],[Supplier]],Table37[[Vendor_ID]:[Reputation Test]],12,0)</f>
        <v>F</v>
      </c>
      <c r="I2357">
        <f>VLOOKUP(Table8[[#This Row],[PurchaseOrderID]],Purchase_Order!$A$2:$E$1228,5,0)</f>
        <v>1538</v>
      </c>
      <c r="K2357">
        <f>COUNTIFS(Table37[ProductID],Table8[[#This Row],[ProductID]],Table37[Reputation Test],Table8[[#This Row],[REPUTASI]],Table37[Price],"&lt;"&amp;Table8[[#This Row],[UnitPrice]])</f>
        <v>2</v>
      </c>
      <c r="L2357" s="80" t="str">
        <f>IF(Table8[[#This Row],[test]]&gt;0,"Ada vendor yang menjual produk dengan harga lebih murah","")</f>
        <v>Ada vendor yang menjual produk dengan harga lebih murah</v>
      </c>
    </row>
    <row r="2358" spans="1:12" x14ac:dyDescent="0.25">
      <c r="A2358" s="4">
        <v>1320</v>
      </c>
      <c r="B2358" s="4">
        <v>2998</v>
      </c>
      <c r="C2358" s="11">
        <v>44181</v>
      </c>
      <c r="D2358" s="4">
        <v>550</v>
      </c>
      <c r="E2358" s="4">
        <v>929</v>
      </c>
      <c r="F2358" s="41">
        <v>36.561</v>
      </c>
      <c r="G2358" s="41">
        <v>20108.55</v>
      </c>
      <c r="H2358" t="str">
        <f>VLOOKUP(Table8[[#This Row],[Supplier]],Table37[[Vendor_ID]:[Reputation Test]],12,0)</f>
        <v>F</v>
      </c>
      <c r="I2358">
        <f>VLOOKUP(Table8[[#This Row],[PurchaseOrderID]],Purchase_Order!$A$2:$E$1228,5,0)</f>
        <v>1538</v>
      </c>
      <c r="K2358">
        <f>COUNTIFS(Table37[ProductID],Table8[[#This Row],[ProductID]],Table37[Reputation Test],Table8[[#This Row],[REPUTASI]],Table37[Price],"&lt;"&amp;Table8[[#This Row],[UnitPrice]])</f>
        <v>2</v>
      </c>
      <c r="L2358" s="80" t="str">
        <f>IF(Table8[[#This Row],[test]]&gt;0,"Ada vendor yang menjual produk dengan harga lebih murah","")</f>
        <v>Ada vendor yang menjual produk dengan harga lebih murah</v>
      </c>
    </row>
    <row r="2359" spans="1:12" x14ac:dyDescent="0.25">
      <c r="A2359" s="5">
        <v>1321</v>
      </c>
      <c r="B2359" s="5">
        <v>2999</v>
      </c>
      <c r="C2359" s="10">
        <v>44182</v>
      </c>
      <c r="D2359" s="5">
        <v>550</v>
      </c>
      <c r="E2359" s="5">
        <v>319</v>
      </c>
      <c r="F2359" s="40">
        <v>46.420499999999997</v>
      </c>
      <c r="G2359" s="40">
        <v>25531.275000000001</v>
      </c>
      <c r="H2359" t="str">
        <f>VLOOKUP(Table8[[#This Row],[Supplier]],Table37[[Vendor_ID]:[Reputation Test]],12,0)</f>
        <v>F</v>
      </c>
      <c r="I2359">
        <f>VLOOKUP(Table8[[#This Row],[PurchaseOrderID]],Purchase_Order!$A$2:$E$1228,5,0)</f>
        <v>1556</v>
      </c>
      <c r="K2359">
        <f>COUNTIFS(Table37[ProductID],Table8[[#This Row],[ProductID]],Table37[Reputation Test],Table8[[#This Row],[REPUTASI]],Table37[Price],"&lt;"&amp;Table8[[#This Row],[UnitPrice]])</f>
        <v>3</v>
      </c>
      <c r="L2359" s="80" t="str">
        <f>IF(Table8[[#This Row],[test]]&gt;0,"Ada vendor yang menjual produk dengan harga lebih murah","")</f>
        <v>Ada vendor yang menjual produk dengan harga lebih murah</v>
      </c>
    </row>
    <row r="2360" spans="1:12" x14ac:dyDescent="0.25">
      <c r="A2360" s="4">
        <v>1322</v>
      </c>
      <c r="B2360" s="4">
        <v>3000</v>
      </c>
      <c r="C2360" s="11">
        <v>44182</v>
      </c>
      <c r="D2360" s="4">
        <v>3</v>
      </c>
      <c r="E2360" s="4">
        <v>364</v>
      </c>
      <c r="F2360" s="41">
        <v>47.596499999999999</v>
      </c>
      <c r="G2360" s="41">
        <v>142.7895</v>
      </c>
      <c r="H2360" t="str">
        <f>VLOOKUP(Table8[[#This Row],[Supplier]],Table37[[Vendor_ID]:[Reputation Test]],12,0)</f>
        <v>B</v>
      </c>
      <c r="I2360">
        <f>VLOOKUP(Table8[[#This Row],[PurchaseOrderID]],Purchase_Order!$A$2:$E$1228,5,0)</f>
        <v>1554</v>
      </c>
      <c r="K2360">
        <f>COUNTIFS(Table37[ProductID],Table8[[#This Row],[ProductID]],Table37[Reputation Test],Table8[[#This Row],[REPUTASI]],Table37[Price],"&lt;"&amp;Table8[[#This Row],[UnitPrice]])</f>
        <v>2</v>
      </c>
      <c r="L2360" s="80" t="str">
        <f>IF(Table8[[#This Row],[test]]&gt;0,"Ada vendor yang menjual produk dengan harga lebih murah","")</f>
        <v>Ada vendor yang menjual produk dengan harga lebih murah</v>
      </c>
    </row>
    <row r="2361" spans="1:12" x14ac:dyDescent="0.25">
      <c r="A2361" s="5">
        <v>1322</v>
      </c>
      <c r="B2361" s="5">
        <v>3001</v>
      </c>
      <c r="C2361" s="10">
        <v>44182</v>
      </c>
      <c r="D2361" s="5">
        <v>3</v>
      </c>
      <c r="E2361" s="5">
        <v>365</v>
      </c>
      <c r="F2361" s="40">
        <v>43.323</v>
      </c>
      <c r="G2361" s="40">
        <v>129.96899999999999</v>
      </c>
      <c r="H2361" t="str">
        <f>VLOOKUP(Table8[[#This Row],[Supplier]],Table37[[Vendor_ID]:[Reputation Test]],12,0)</f>
        <v>B</v>
      </c>
      <c r="I2361">
        <f>VLOOKUP(Table8[[#This Row],[PurchaseOrderID]],Purchase_Order!$A$2:$E$1228,5,0)</f>
        <v>1554</v>
      </c>
      <c r="K2361">
        <f>COUNTIFS(Table37[ProductID],Table8[[#This Row],[ProductID]],Table37[Reputation Test],Table8[[#This Row],[REPUTASI]],Table37[Price],"&lt;"&amp;Table8[[#This Row],[UnitPrice]])</f>
        <v>2</v>
      </c>
      <c r="L2361" s="80" t="str">
        <f>IF(Table8[[#This Row],[test]]&gt;0,"Ada vendor yang menjual produk dengan harga lebih murah","")</f>
        <v>Ada vendor yang menjual produk dengan harga lebih murah</v>
      </c>
    </row>
    <row r="2362" spans="1:12" x14ac:dyDescent="0.25">
      <c r="A2362" s="4">
        <v>1323</v>
      </c>
      <c r="B2362" s="4">
        <v>3002</v>
      </c>
      <c r="C2362" s="11">
        <v>44182</v>
      </c>
      <c r="D2362" s="4">
        <v>3</v>
      </c>
      <c r="E2362" s="4">
        <v>312</v>
      </c>
      <c r="F2362" s="41">
        <v>41.915999999999997</v>
      </c>
      <c r="G2362" s="41">
        <v>125.748</v>
      </c>
      <c r="H2362" t="str">
        <f>VLOOKUP(Table8[[#This Row],[Supplier]],Table37[[Vendor_ID]:[Reputation Test]],12,0)</f>
        <v>B</v>
      </c>
      <c r="I2362">
        <f>VLOOKUP(Table8[[#This Row],[PurchaseOrderID]],Purchase_Order!$A$2:$E$1228,5,0)</f>
        <v>1688</v>
      </c>
      <c r="K2362">
        <f>COUNTIFS(Table37[ProductID],Table8[[#This Row],[ProductID]],Table37[Reputation Test],Table8[[#This Row],[REPUTASI]],Table37[Price],"&lt;"&amp;Table8[[#This Row],[UnitPrice]])</f>
        <v>1</v>
      </c>
      <c r="L2362" s="80" t="str">
        <f>IF(Table8[[#This Row],[test]]&gt;0,"Ada vendor yang menjual produk dengan harga lebih murah","")</f>
        <v>Ada vendor yang menjual produk dengan harga lebih murah</v>
      </c>
    </row>
    <row r="2363" spans="1:12" x14ac:dyDescent="0.25">
      <c r="A2363" s="5">
        <v>1324</v>
      </c>
      <c r="B2363" s="5">
        <v>3003</v>
      </c>
      <c r="C2363" s="10">
        <v>44182</v>
      </c>
      <c r="D2363" s="5">
        <v>3</v>
      </c>
      <c r="E2363" s="5">
        <v>311</v>
      </c>
      <c r="F2363" s="40">
        <v>50.263500000000001</v>
      </c>
      <c r="G2363" s="40">
        <v>150.79050000000001</v>
      </c>
      <c r="H2363" t="str">
        <f>VLOOKUP(Table8[[#This Row],[Supplier]],Table37[[Vendor_ID]:[Reputation Test]],12,0)</f>
        <v>A</v>
      </c>
      <c r="I2363">
        <f>VLOOKUP(Table8[[#This Row],[PurchaseOrderID]],Purchase_Order!$A$2:$E$1228,5,0)</f>
        <v>1580</v>
      </c>
      <c r="K2363">
        <f>COUNTIFS(Table37[ProductID],Table8[[#This Row],[ProductID]],Table37[Reputation Test],Table8[[#This Row],[REPUTASI]],Table37[Price],"&lt;"&amp;Table8[[#This Row],[UnitPrice]])</f>
        <v>1</v>
      </c>
      <c r="L2363" s="80" t="str">
        <f>IF(Table8[[#This Row],[test]]&gt;0,"Ada vendor yang menjual produk dengan harga lebih murah","")</f>
        <v>Ada vendor yang menjual produk dengan harga lebih murah</v>
      </c>
    </row>
    <row r="2364" spans="1:12" x14ac:dyDescent="0.25">
      <c r="A2364" s="4">
        <v>1325</v>
      </c>
      <c r="B2364" s="4">
        <v>3004</v>
      </c>
      <c r="C2364" s="11">
        <v>44183</v>
      </c>
      <c r="D2364" s="4">
        <v>3</v>
      </c>
      <c r="E2364" s="4">
        <v>359</v>
      </c>
      <c r="F2364" s="41">
        <v>47.680500000000002</v>
      </c>
      <c r="G2364" s="41">
        <v>143.04150000000001</v>
      </c>
      <c r="H2364" t="str">
        <f>VLOOKUP(Table8[[#This Row],[Supplier]],Table37[[Vendor_ID]:[Reputation Test]],12,0)</f>
        <v>B</v>
      </c>
      <c r="I2364">
        <f>VLOOKUP(Table8[[#This Row],[PurchaseOrderID]],Purchase_Order!$A$2:$E$1228,5,0)</f>
        <v>1496</v>
      </c>
      <c r="K2364">
        <f>COUNTIFS(Table37[ProductID],Table8[[#This Row],[ProductID]],Table37[Reputation Test],Table8[[#This Row],[REPUTASI]],Table37[Price],"&lt;"&amp;Table8[[#This Row],[UnitPrice]])</f>
        <v>2</v>
      </c>
      <c r="L2364" s="80" t="str">
        <f>IF(Table8[[#This Row],[test]]&gt;0,"Ada vendor yang menjual produk dengan harga lebih murah","")</f>
        <v>Ada vendor yang menjual produk dengan harga lebih murah</v>
      </c>
    </row>
    <row r="2365" spans="1:12" x14ac:dyDescent="0.25">
      <c r="A2365" s="5">
        <v>1325</v>
      </c>
      <c r="B2365" s="5">
        <v>3005</v>
      </c>
      <c r="C2365" s="10">
        <v>44183</v>
      </c>
      <c r="D2365" s="5">
        <v>3</v>
      </c>
      <c r="E2365" s="5">
        <v>360</v>
      </c>
      <c r="F2365" s="40">
        <v>45.580500000000001</v>
      </c>
      <c r="G2365" s="40">
        <v>136.7415</v>
      </c>
      <c r="H2365" t="str">
        <f>VLOOKUP(Table8[[#This Row],[Supplier]],Table37[[Vendor_ID]:[Reputation Test]],12,0)</f>
        <v>B</v>
      </c>
      <c r="I2365">
        <f>VLOOKUP(Table8[[#This Row],[PurchaseOrderID]],Purchase_Order!$A$2:$E$1228,5,0)</f>
        <v>1496</v>
      </c>
      <c r="K2365">
        <f>COUNTIFS(Table37[ProductID],Table8[[#This Row],[ProductID]],Table37[Reputation Test],Table8[[#This Row],[REPUTASI]],Table37[Price],"&lt;"&amp;Table8[[#This Row],[UnitPrice]])</f>
        <v>2</v>
      </c>
      <c r="L2365" s="80" t="str">
        <f>IF(Table8[[#This Row],[test]]&gt;0,"Ada vendor yang menjual produk dengan harga lebih murah","")</f>
        <v>Ada vendor yang menjual produk dengan harga lebih murah</v>
      </c>
    </row>
    <row r="2366" spans="1:12" x14ac:dyDescent="0.25">
      <c r="A2366" s="4">
        <v>1325</v>
      </c>
      <c r="B2366" s="4">
        <v>3006</v>
      </c>
      <c r="C2366" s="11">
        <v>44183</v>
      </c>
      <c r="D2366" s="4">
        <v>3</v>
      </c>
      <c r="E2366" s="4">
        <v>361</v>
      </c>
      <c r="F2366" s="41">
        <v>49.853999999999999</v>
      </c>
      <c r="G2366" s="41">
        <v>149.56200000000001</v>
      </c>
      <c r="H2366" t="str">
        <f>VLOOKUP(Table8[[#This Row],[Supplier]],Table37[[Vendor_ID]:[Reputation Test]],12,0)</f>
        <v>B</v>
      </c>
      <c r="I2366">
        <f>VLOOKUP(Table8[[#This Row],[PurchaseOrderID]],Purchase_Order!$A$2:$E$1228,5,0)</f>
        <v>1496</v>
      </c>
      <c r="K2366">
        <f>COUNTIFS(Table37[ProductID],Table8[[#This Row],[ProductID]],Table37[Reputation Test],Table8[[#This Row],[REPUTASI]],Table37[Price],"&lt;"&amp;Table8[[#This Row],[UnitPrice]])</f>
        <v>2</v>
      </c>
      <c r="L2366" s="80" t="str">
        <f>IF(Table8[[#This Row],[test]]&gt;0,"Ada vendor yang menjual produk dengan harga lebih murah","")</f>
        <v>Ada vendor yang menjual produk dengan harga lebih murah</v>
      </c>
    </row>
    <row r="2367" spans="1:12" x14ac:dyDescent="0.25">
      <c r="A2367" s="5">
        <v>1325</v>
      </c>
      <c r="B2367" s="5">
        <v>3007</v>
      </c>
      <c r="C2367" s="10">
        <v>44183</v>
      </c>
      <c r="D2367" s="5">
        <v>3</v>
      </c>
      <c r="E2367" s="5">
        <v>362</v>
      </c>
      <c r="F2367" s="40">
        <v>45.580500000000001</v>
      </c>
      <c r="G2367" s="40">
        <v>136.7415</v>
      </c>
      <c r="H2367" t="str">
        <f>VLOOKUP(Table8[[#This Row],[Supplier]],Table37[[Vendor_ID]:[Reputation Test]],12,0)</f>
        <v>B</v>
      </c>
      <c r="I2367">
        <f>VLOOKUP(Table8[[#This Row],[PurchaseOrderID]],Purchase_Order!$A$2:$E$1228,5,0)</f>
        <v>1496</v>
      </c>
      <c r="K2367">
        <f>COUNTIFS(Table37[ProductID],Table8[[#This Row],[ProductID]],Table37[Reputation Test],Table8[[#This Row],[REPUTASI]],Table37[Price],"&lt;"&amp;Table8[[#This Row],[UnitPrice]])</f>
        <v>2</v>
      </c>
      <c r="L2367" s="80" t="str">
        <f>IF(Table8[[#This Row],[test]]&gt;0,"Ada vendor yang menjual produk dengan harga lebih murah","")</f>
        <v>Ada vendor yang menjual produk dengan harga lebih murah</v>
      </c>
    </row>
    <row r="2368" spans="1:12" x14ac:dyDescent="0.25">
      <c r="A2368" s="4">
        <v>1325</v>
      </c>
      <c r="B2368" s="4">
        <v>3008</v>
      </c>
      <c r="C2368" s="11">
        <v>44183</v>
      </c>
      <c r="D2368" s="4">
        <v>3</v>
      </c>
      <c r="E2368" s="4">
        <v>363</v>
      </c>
      <c r="F2368" s="41">
        <v>43.480499999999999</v>
      </c>
      <c r="G2368" s="41">
        <v>130.44149999999999</v>
      </c>
      <c r="H2368" t="str">
        <f>VLOOKUP(Table8[[#This Row],[Supplier]],Table37[[Vendor_ID]:[Reputation Test]],12,0)</f>
        <v>B</v>
      </c>
      <c r="I2368">
        <f>VLOOKUP(Table8[[#This Row],[PurchaseOrderID]],Purchase_Order!$A$2:$E$1228,5,0)</f>
        <v>1496</v>
      </c>
      <c r="K2368">
        <f>COUNTIFS(Table37[ProductID],Table8[[#This Row],[ProductID]],Table37[Reputation Test],Table8[[#This Row],[REPUTASI]],Table37[Price],"&lt;"&amp;Table8[[#This Row],[UnitPrice]])</f>
        <v>2</v>
      </c>
      <c r="L2368" s="80" t="str">
        <f>IF(Table8[[#This Row],[test]]&gt;0,"Ada vendor yang menjual produk dengan harga lebih murah","")</f>
        <v>Ada vendor yang menjual produk dengan harga lebih murah</v>
      </c>
    </row>
    <row r="2369" spans="1:12" x14ac:dyDescent="0.25">
      <c r="A2369" s="5">
        <v>1325</v>
      </c>
      <c r="B2369" s="5">
        <v>3009</v>
      </c>
      <c r="C2369" s="10">
        <v>44183</v>
      </c>
      <c r="D2369" s="5">
        <v>3</v>
      </c>
      <c r="E2369" s="5">
        <v>364</v>
      </c>
      <c r="F2369" s="40">
        <v>47.753999999999998</v>
      </c>
      <c r="G2369" s="40">
        <v>143.262</v>
      </c>
      <c r="H2369" t="str">
        <f>VLOOKUP(Table8[[#This Row],[Supplier]],Table37[[Vendor_ID]:[Reputation Test]],12,0)</f>
        <v>B</v>
      </c>
      <c r="I2369">
        <f>VLOOKUP(Table8[[#This Row],[PurchaseOrderID]],Purchase_Order!$A$2:$E$1228,5,0)</f>
        <v>1496</v>
      </c>
      <c r="K2369">
        <f>COUNTIFS(Table37[ProductID],Table8[[#This Row],[ProductID]],Table37[Reputation Test],Table8[[#This Row],[REPUTASI]],Table37[Price],"&lt;"&amp;Table8[[#This Row],[UnitPrice]])</f>
        <v>2</v>
      </c>
      <c r="L2369" s="80" t="str">
        <f>IF(Table8[[#This Row],[test]]&gt;0,"Ada vendor yang menjual produk dengan harga lebih murah","")</f>
        <v>Ada vendor yang menjual produk dengan harga lebih murah</v>
      </c>
    </row>
    <row r="2370" spans="1:12" x14ac:dyDescent="0.25">
      <c r="A2370" s="4">
        <v>1325</v>
      </c>
      <c r="B2370" s="4">
        <v>3010</v>
      </c>
      <c r="C2370" s="11">
        <v>44183</v>
      </c>
      <c r="D2370" s="4">
        <v>3</v>
      </c>
      <c r="E2370" s="4">
        <v>365</v>
      </c>
      <c r="F2370" s="41">
        <v>43.480499999999999</v>
      </c>
      <c r="G2370" s="41">
        <v>130.44149999999999</v>
      </c>
      <c r="H2370" t="str">
        <f>VLOOKUP(Table8[[#This Row],[Supplier]],Table37[[Vendor_ID]:[Reputation Test]],12,0)</f>
        <v>B</v>
      </c>
      <c r="I2370">
        <f>VLOOKUP(Table8[[#This Row],[PurchaseOrderID]],Purchase_Order!$A$2:$E$1228,5,0)</f>
        <v>1496</v>
      </c>
      <c r="K2370">
        <f>COUNTIFS(Table37[ProductID],Table8[[#This Row],[ProductID]],Table37[Reputation Test],Table8[[#This Row],[REPUTASI]],Table37[Price],"&lt;"&amp;Table8[[#This Row],[UnitPrice]])</f>
        <v>2</v>
      </c>
      <c r="L2370" s="80" t="str">
        <f>IF(Table8[[#This Row],[test]]&gt;0,"Ada vendor yang menjual produk dengan harga lebih murah","")</f>
        <v>Ada vendor yang menjual produk dengan harga lebih murah</v>
      </c>
    </row>
    <row r="2371" spans="1:12" x14ac:dyDescent="0.25">
      <c r="A2371" s="5">
        <v>1325</v>
      </c>
      <c r="B2371" s="5">
        <v>3011</v>
      </c>
      <c r="C2371" s="10">
        <v>44183</v>
      </c>
      <c r="D2371" s="5">
        <v>3</v>
      </c>
      <c r="E2371" s="5">
        <v>366</v>
      </c>
      <c r="F2371" s="40">
        <v>41.380499999999998</v>
      </c>
      <c r="G2371" s="40">
        <v>124.14149999999999</v>
      </c>
      <c r="H2371" t="str">
        <f>VLOOKUP(Table8[[#This Row],[Supplier]],Table37[[Vendor_ID]:[Reputation Test]],12,0)</f>
        <v>B</v>
      </c>
      <c r="I2371">
        <f>VLOOKUP(Table8[[#This Row],[PurchaseOrderID]],Purchase_Order!$A$2:$E$1228,5,0)</f>
        <v>1496</v>
      </c>
      <c r="K2371">
        <f>COUNTIFS(Table37[ProductID],Table8[[#This Row],[ProductID]],Table37[Reputation Test],Table8[[#This Row],[REPUTASI]],Table37[Price],"&lt;"&amp;Table8[[#This Row],[UnitPrice]])</f>
        <v>2</v>
      </c>
      <c r="L2371" s="80" t="str">
        <f>IF(Table8[[#This Row],[test]]&gt;0,"Ada vendor yang menjual produk dengan harga lebih murah","")</f>
        <v>Ada vendor yang menjual produk dengan harga lebih murah</v>
      </c>
    </row>
    <row r="2372" spans="1:12" x14ac:dyDescent="0.25">
      <c r="A2372" s="4">
        <v>1325</v>
      </c>
      <c r="B2372" s="4">
        <v>3012</v>
      </c>
      <c r="C2372" s="11">
        <v>44183</v>
      </c>
      <c r="D2372" s="4">
        <v>3</v>
      </c>
      <c r="E2372" s="4">
        <v>367</v>
      </c>
      <c r="F2372" s="41">
        <v>45.654000000000003</v>
      </c>
      <c r="G2372" s="41">
        <v>136.96199999999999</v>
      </c>
      <c r="H2372" t="str">
        <f>VLOOKUP(Table8[[#This Row],[Supplier]],Table37[[Vendor_ID]:[Reputation Test]],12,0)</f>
        <v>B</v>
      </c>
      <c r="I2372">
        <f>VLOOKUP(Table8[[#This Row],[PurchaseOrderID]],Purchase_Order!$A$2:$E$1228,5,0)</f>
        <v>1496</v>
      </c>
      <c r="K2372">
        <f>COUNTIFS(Table37[ProductID],Table8[[#This Row],[ProductID]],Table37[Reputation Test],Table8[[#This Row],[REPUTASI]],Table37[Price],"&lt;"&amp;Table8[[#This Row],[UnitPrice]])</f>
        <v>2</v>
      </c>
      <c r="L2372" s="80" t="str">
        <f>IF(Table8[[#This Row],[test]]&gt;0,"Ada vendor yang menjual produk dengan harga lebih murah","")</f>
        <v>Ada vendor yang menjual produk dengan harga lebih murah</v>
      </c>
    </row>
    <row r="2373" spans="1:12" x14ac:dyDescent="0.25">
      <c r="A2373" s="5">
        <v>1325</v>
      </c>
      <c r="B2373" s="5">
        <v>3013</v>
      </c>
      <c r="C2373" s="10">
        <v>44183</v>
      </c>
      <c r="D2373" s="5">
        <v>3</v>
      </c>
      <c r="E2373" s="5">
        <v>368</v>
      </c>
      <c r="F2373" s="40">
        <v>41.380499999999998</v>
      </c>
      <c r="G2373" s="40">
        <v>124.14149999999999</v>
      </c>
      <c r="H2373" t="str">
        <f>VLOOKUP(Table8[[#This Row],[Supplier]],Table37[[Vendor_ID]:[Reputation Test]],12,0)</f>
        <v>B</v>
      </c>
      <c r="I2373">
        <f>VLOOKUP(Table8[[#This Row],[PurchaseOrderID]],Purchase_Order!$A$2:$E$1228,5,0)</f>
        <v>1496</v>
      </c>
      <c r="K2373">
        <f>COUNTIFS(Table37[ProductID],Table8[[#This Row],[ProductID]],Table37[Reputation Test],Table8[[#This Row],[REPUTASI]],Table37[Price],"&lt;"&amp;Table8[[#This Row],[UnitPrice]])</f>
        <v>2</v>
      </c>
      <c r="L2373" s="80" t="str">
        <f>IF(Table8[[#This Row],[test]]&gt;0,"Ada vendor yang menjual produk dengan harga lebih murah","")</f>
        <v>Ada vendor yang menjual produk dengan harga lebih murah</v>
      </c>
    </row>
    <row r="2374" spans="1:12" x14ac:dyDescent="0.25">
      <c r="A2374" s="4">
        <v>1325</v>
      </c>
      <c r="B2374" s="4">
        <v>3014</v>
      </c>
      <c r="C2374" s="11">
        <v>44183</v>
      </c>
      <c r="D2374" s="4">
        <v>3</v>
      </c>
      <c r="E2374" s="4">
        <v>369</v>
      </c>
      <c r="F2374" s="41">
        <v>39.280500000000004</v>
      </c>
      <c r="G2374" s="41">
        <v>117.8415</v>
      </c>
      <c r="H2374" t="str">
        <f>VLOOKUP(Table8[[#This Row],[Supplier]],Table37[[Vendor_ID]:[Reputation Test]],12,0)</f>
        <v>B</v>
      </c>
      <c r="I2374">
        <f>VLOOKUP(Table8[[#This Row],[PurchaseOrderID]],Purchase_Order!$A$2:$E$1228,5,0)</f>
        <v>1496</v>
      </c>
      <c r="K2374">
        <f>COUNTIFS(Table37[ProductID],Table8[[#This Row],[ProductID]],Table37[Reputation Test],Table8[[#This Row],[REPUTASI]],Table37[Price],"&lt;"&amp;Table8[[#This Row],[UnitPrice]])</f>
        <v>2</v>
      </c>
      <c r="L2374" s="80" t="str">
        <f>IF(Table8[[#This Row],[test]]&gt;0,"Ada vendor yang menjual produk dengan harga lebih murah","")</f>
        <v>Ada vendor yang menjual produk dengan harga lebih murah</v>
      </c>
    </row>
    <row r="2375" spans="1:12" x14ac:dyDescent="0.25">
      <c r="A2375" s="5">
        <v>1325</v>
      </c>
      <c r="B2375" s="5">
        <v>3015</v>
      </c>
      <c r="C2375" s="10">
        <v>44183</v>
      </c>
      <c r="D2375" s="5">
        <v>3</v>
      </c>
      <c r="E2375" s="5">
        <v>370</v>
      </c>
      <c r="F2375" s="40">
        <v>43.554000000000002</v>
      </c>
      <c r="G2375" s="40">
        <v>130.66200000000001</v>
      </c>
      <c r="H2375" t="str">
        <f>VLOOKUP(Table8[[#This Row],[Supplier]],Table37[[Vendor_ID]:[Reputation Test]],12,0)</f>
        <v>B</v>
      </c>
      <c r="I2375">
        <f>VLOOKUP(Table8[[#This Row],[PurchaseOrderID]],Purchase_Order!$A$2:$E$1228,5,0)</f>
        <v>1496</v>
      </c>
      <c r="K2375">
        <f>COUNTIFS(Table37[ProductID],Table8[[#This Row],[ProductID]],Table37[Reputation Test],Table8[[#This Row],[REPUTASI]],Table37[Price],"&lt;"&amp;Table8[[#This Row],[UnitPrice]])</f>
        <v>2</v>
      </c>
      <c r="L2375" s="80" t="str">
        <f>IF(Table8[[#This Row],[test]]&gt;0,"Ada vendor yang menjual produk dengan harga lebih murah","")</f>
        <v>Ada vendor yang menjual produk dengan harga lebih murah</v>
      </c>
    </row>
    <row r="2376" spans="1:12" x14ac:dyDescent="0.25">
      <c r="A2376" s="4">
        <v>1325</v>
      </c>
      <c r="B2376" s="4">
        <v>3016</v>
      </c>
      <c r="C2376" s="11">
        <v>44183</v>
      </c>
      <c r="D2376" s="4">
        <v>3</v>
      </c>
      <c r="E2376" s="4">
        <v>371</v>
      </c>
      <c r="F2376" s="41">
        <v>39.280500000000004</v>
      </c>
      <c r="G2376" s="41">
        <v>117.8415</v>
      </c>
      <c r="H2376" t="str">
        <f>VLOOKUP(Table8[[#This Row],[Supplier]],Table37[[Vendor_ID]:[Reputation Test]],12,0)</f>
        <v>B</v>
      </c>
      <c r="I2376">
        <f>VLOOKUP(Table8[[#This Row],[PurchaseOrderID]],Purchase_Order!$A$2:$E$1228,5,0)</f>
        <v>1496</v>
      </c>
      <c r="K2376">
        <f>COUNTIFS(Table37[ProductID],Table8[[#This Row],[ProductID]],Table37[Reputation Test],Table8[[#This Row],[REPUTASI]],Table37[Price],"&lt;"&amp;Table8[[#This Row],[UnitPrice]])</f>
        <v>2</v>
      </c>
      <c r="L2376" s="80" t="str">
        <f>IF(Table8[[#This Row],[test]]&gt;0,"Ada vendor yang menjual produk dengan harga lebih murah","")</f>
        <v>Ada vendor yang menjual produk dengan harga lebih murah</v>
      </c>
    </row>
    <row r="2377" spans="1:12" x14ac:dyDescent="0.25">
      <c r="A2377" s="5">
        <v>1325</v>
      </c>
      <c r="B2377" s="5">
        <v>3017</v>
      </c>
      <c r="C2377" s="10">
        <v>44183</v>
      </c>
      <c r="D2377" s="5">
        <v>3</v>
      </c>
      <c r="E2377" s="5">
        <v>372</v>
      </c>
      <c r="F2377" s="40">
        <v>37.180500000000002</v>
      </c>
      <c r="G2377" s="40">
        <v>111.5415</v>
      </c>
      <c r="H2377" t="str">
        <f>VLOOKUP(Table8[[#This Row],[Supplier]],Table37[[Vendor_ID]:[Reputation Test]],12,0)</f>
        <v>B</v>
      </c>
      <c r="I2377">
        <f>VLOOKUP(Table8[[#This Row],[PurchaseOrderID]],Purchase_Order!$A$2:$E$1228,5,0)</f>
        <v>1496</v>
      </c>
      <c r="K2377">
        <f>COUNTIFS(Table37[ProductID],Table8[[#This Row],[ProductID]],Table37[Reputation Test],Table8[[#This Row],[REPUTASI]],Table37[Price],"&lt;"&amp;Table8[[#This Row],[UnitPrice]])</f>
        <v>2</v>
      </c>
      <c r="L2377" s="80" t="str">
        <f>IF(Table8[[#This Row],[test]]&gt;0,"Ada vendor yang menjual produk dengan harga lebih murah","")</f>
        <v>Ada vendor yang menjual produk dengan harga lebih murah</v>
      </c>
    </row>
    <row r="2378" spans="1:12" x14ac:dyDescent="0.25">
      <c r="A2378" s="4">
        <v>1325</v>
      </c>
      <c r="B2378" s="4">
        <v>3018</v>
      </c>
      <c r="C2378" s="11">
        <v>44183</v>
      </c>
      <c r="D2378" s="4">
        <v>3</v>
      </c>
      <c r="E2378" s="4">
        <v>373</v>
      </c>
      <c r="F2378" s="41">
        <v>41.454000000000001</v>
      </c>
      <c r="G2378" s="41">
        <v>124.36199999999999</v>
      </c>
      <c r="H2378" t="str">
        <f>VLOOKUP(Table8[[#This Row],[Supplier]],Table37[[Vendor_ID]:[Reputation Test]],12,0)</f>
        <v>B</v>
      </c>
      <c r="I2378">
        <f>VLOOKUP(Table8[[#This Row],[PurchaseOrderID]],Purchase_Order!$A$2:$E$1228,5,0)</f>
        <v>1496</v>
      </c>
      <c r="K2378">
        <f>COUNTIFS(Table37[ProductID],Table8[[#This Row],[ProductID]],Table37[Reputation Test],Table8[[#This Row],[REPUTASI]],Table37[Price],"&lt;"&amp;Table8[[#This Row],[UnitPrice]])</f>
        <v>2</v>
      </c>
      <c r="L2378" s="80" t="str">
        <f>IF(Table8[[#This Row],[test]]&gt;0,"Ada vendor yang menjual produk dengan harga lebih murah","")</f>
        <v>Ada vendor yang menjual produk dengan harga lebih murah</v>
      </c>
    </row>
    <row r="2379" spans="1:12" x14ac:dyDescent="0.25">
      <c r="A2379" s="5">
        <v>1325</v>
      </c>
      <c r="B2379" s="5">
        <v>3019</v>
      </c>
      <c r="C2379" s="10">
        <v>44183</v>
      </c>
      <c r="D2379" s="5">
        <v>3</v>
      </c>
      <c r="E2379" s="5">
        <v>374</v>
      </c>
      <c r="F2379" s="40">
        <v>37.180500000000002</v>
      </c>
      <c r="G2379" s="40">
        <v>111.5415</v>
      </c>
      <c r="H2379" t="str">
        <f>VLOOKUP(Table8[[#This Row],[Supplier]],Table37[[Vendor_ID]:[Reputation Test]],12,0)</f>
        <v>B</v>
      </c>
      <c r="I2379">
        <f>VLOOKUP(Table8[[#This Row],[PurchaseOrderID]],Purchase_Order!$A$2:$E$1228,5,0)</f>
        <v>1496</v>
      </c>
      <c r="K2379">
        <f>COUNTIFS(Table37[ProductID],Table8[[#This Row],[ProductID]],Table37[Reputation Test],Table8[[#This Row],[REPUTASI]],Table37[Price],"&lt;"&amp;Table8[[#This Row],[UnitPrice]])</f>
        <v>2</v>
      </c>
      <c r="L2379" s="80" t="str">
        <f>IF(Table8[[#This Row],[test]]&gt;0,"Ada vendor yang menjual produk dengan harga lebih murah","")</f>
        <v>Ada vendor yang menjual produk dengan harga lebih murah</v>
      </c>
    </row>
    <row r="2380" spans="1:12" x14ac:dyDescent="0.25">
      <c r="A2380" s="4">
        <v>1326</v>
      </c>
      <c r="B2380" s="4">
        <v>3020</v>
      </c>
      <c r="C2380" s="11">
        <v>44183</v>
      </c>
      <c r="D2380" s="4">
        <v>550</v>
      </c>
      <c r="E2380" s="4">
        <v>530</v>
      </c>
      <c r="F2380" s="41">
        <v>16.085999999999999</v>
      </c>
      <c r="G2380" s="41">
        <v>8847.2999999999993</v>
      </c>
      <c r="H2380" t="str">
        <f>VLOOKUP(Table8[[#This Row],[Supplier]],Table37[[Vendor_ID]:[Reputation Test]],12,0)</f>
        <v>A</v>
      </c>
      <c r="I2380">
        <f>VLOOKUP(Table8[[#This Row],[PurchaseOrderID]],Purchase_Order!$A$2:$E$1228,5,0)</f>
        <v>1494</v>
      </c>
      <c r="K2380">
        <f>COUNTIFS(Table37[ProductID],Table8[[#This Row],[ProductID]],Table37[Reputation Test],Table8[[#This Row],[REPUTASI]],Table37[Price],"&lt;"&amp;Table8[[#This Row],[UnitPrice]])</f>
        <v>1</v>
      </c>
      <c r="L2380" s="80" t="str">
        <f>IF(Table8[[#This Row],[test]]&gt;0,"Ada vendor yang menjual produk dengan harga lebih murah","")</f>
        <v>Ada vendor yang menjual produk dengan harga lebih murah</v>
      </c>
    </row>
    <row r="2381" spans="1:12" x14ac:dyDescent="0.25">
      <c r="A2381" s="5">
        <v>1327</v>
      </c>
      <c r="B2381" s="5">
        <v>3021</v>
      </c>
      <c r="C2381" s="10">
        <v>44183</v>
      </c>
      <c r="D2381" s="5">
        <v>3</v>
      </c>
      <c r="E2381" s="5">
        <v>314</v>
      </c>
      <c r="F2381" s="40">
        <v>57.025500000000001</v>
      </c>
      <c r="G2381" s="40">
        <v>171.07650000000001</v>
      </c>
      <c r="H2381" t="str">
        <f>VLOOKUP(Table8[[#This Row],[Supplier]],Table37[[Vendor_ID]:[Reputation Test]],12,0)</f>
        <v>A</v>
      </c>
      <c r="I2381">
        <f>VLOOKUP(Table8[[#This Row],[PurchaseOrderID]],Purchase_Order!$A$2:$E$1228,5,0)</f>
        <v>1650</v>
      </c>
      <c r="K2381">
        <f>COUNTIFS(Table37[ProductID],Table8[[#This Row],[ProductID]],Table37[Reputation Test],Table8[[#This Row],[REPUTASI]],Table37[Price],"&lt;"&amp;Table8[[#This Row],[UnitPrice]])</f>
        <v>1</v>
      </c>
      <c r="L2381" s="80" t="str">
        <f>IF(Table8[[#This Row],[test]]&gt;0,"Ada vendor yang menjual produk dengan harga lebih murah","")</f>
        <v>Ada vendor yang menjual produk dengan harga lebih murah</v>
      </c>
    </row>
    <row r="2382" spans="1:12" x14ac:dyDescent="0.25">
      <c r="A2382" s="4">
        <v>1328</v>
      </c>
      <c r="B2382" s="4">
        <v>3022</v>
      </c>
      <c r="C2382" s="11">
        <v>44183</v>
      </c>
      <c r="D2382" s="4">
        <v>550</v>
      </c>
      <c r="E2382" s="4">
        <v>512</v>
      </c>
      <c r="F2382" s="41">
        <v>37.085999999999999</v>
      </c>
      <c r="G2382" s="41">
        <v>20397.3</v>
      </c>
      <c r="H2382" t="str">
        <f>VLOOKUP(Table8[[#This Row],[Supplier]],Table37[[Vendor_ID]:[Reputation Test]],12,0)</f>
        <v>B</v>
      </c>
      <c r="I2382">
        <f>VLOOKUP(Table8[[#This Row],[PurchaseOrderID]],Purchase_Order!$A$2:$E$1228,5,0)</f>
        <v>1654</v>
      </c>
      <c r="K2382">
        <f>COUNTIFS(Table37[ProductID],Table8[[#This Row],[ProductID]],Table37[Reputation Test],Table8[[#This Row],[REPUTASI]],Table37[Price],"&lt;"&amp;Table8[[#This Row],[UnitPrice]])</f>
        <v>2</v>
      </c>
      <c r="L2382" s="80" t="str">
        <f>IF(Table8[[#This Row],[test]]&gt;0,"Ada vendor yang menjual produk dengan harga lebih murah","")</f>
        <v>Ada vendor yang menjual produk dengan harga lebih murah</v>
      </c>
    </row>
    <row r="2383" spans="1:12" x14ac:dyDescent="0.25">
      <c r="A2383" s="5">
        <v>1329</v>
      </c>
      <c r="B2383" s="5">
        <v>3023</v>
      </c>
      <c r="C2383" s="10">
        <v>44183</v>
      </c>
      <c r="D2383" s="5">
        <v>550</v>
      </c>
      <c r="E2383" s="5">
        <v>513</v>
      </c>
      <c r="F2383" s="40">
        <v>26.596499999999999</v>
      </c>
      <c r="G2383" s="40">
        <v>14628.075000000001</v>
      </c>
      <c r="H2383" t="str">
        <f>VLOOKUP(Table8[[#This Row],[Supplier]],Table37[[Vendor_ID]:[Reputation Test]],12,0)</f>
        <v>B</v>
      </c>
      <c r="I2383">
        <f>VLOOKUP(Table8[[#This Row],[PurchaseOrderID]],Purchase_Order!$A$2:$E$1228,5,0)</f>
        <v>1664</v>
      </c>
      <c r="K2383">
        <f>COUNTIFS(Table37[ProductID],Table8[[#This Row],[ProductID]],Table37[Reputation Test],Table8[[#This Row],[REPUTASI]],Table37[Price],"&lt;"&amp;Table8[[#This Row],[UnitPrice]])</f>
        <v>1</v>
      </c>
      <c r="L2383" s="80" t="str">
        <f>IF(Table8[[#This Row],[test]]&gt;0,"Ada vendor yang menjual produk dengan harga lebih murah","")</f>
        <v>Ada vendor yang menjual produk dengan harga lebih murah</v>
      </c>
    </row>
    <row r="2384" spans="1:12" x14ac:dyDescent="0.25">
      <c r="A2384" s="4">
        <v>1330</v>
      </c>
      <c r="B2384" s="4">
        <v>3024</v>
      </c>
      <c r="C2384" s="11">
        <v>44183</v>
      </c>
      <c r="D2384" s="4">
        <v>550</v>
      </c>
      <c r="E2384" s="4">
        <v>317</v>
      </c>
      <c r="F2384" s="41">
        <v>27.058499999999999</v>
      </c>
      <c r="G2384" s="41">
        <v>14882.174999999999</v>
      </c>
      <c r="H2384" t="str">
        <f>VLOOKUP(Table8[[#This Row],[Supplier]],Table37[[Vendor_ID]:[Reputation Test]],12,0)</f>
        <v>F</v>
      </c>
      <c r="I2384">
        <f>VLOOKUP(Table8[[#This Row],[PurchaseOrderID]],Purchase_Order!$A$2:$E$1228,5,0)</f>
        <v>1678</v>
      </c>
      <c r="K2384">
        <f>COUNTIFS(Table37[ProductID],Table8[[#This Row],[ProductID]],Table37[Reputation Test],Table8[[#This Row],[REPUTASI]],Table37[Price],"&lt;"&amp;Table8[[#This Row],[UnitPrice]])</f>
        <v>1</v>
      </c>
      <c r="L2384" s="80" t="str">
        <f>IF(Table8[[#This Row],[test]]&gt;0,"Ada vendor yang menjual produk dengan harga lebih murah","")</f>
        <v>Ada vendor yang menjual produk dengan harga lebih murah</v>
      </c>
    </row>
    <row r="2385" spans="1:12" x14ac:dyDescent="0.25">
      <c r="A2385" s="5">
        <v>1330</v>
      </c>
      <c r="B2385" s="5">
        <v>3025</v>
      </c>
      <c r="C2385" s="10">
        <v>44183</v>
      </c>
      <c r="D2385" s="5">
        <v>550</v>
      </c>
      <c r="E2385" s="5">
        <v>318</v>
      </c>
      <c r="F2385" s="40">
        <v>33.579000000000001</v>
      </c>
      <c r="G2385" s="40">
        <v>18468.45</v>
      </c>
      <c r="H2385" t="str">
        <f>VLOOKUP(Table8[[#This Row],[Supplier]],Table37[[Vendor_ID]:[Reputation Test]],12,0)</f>
        <v>F</v>
      </c>
      <c r="I2385">
        <f>VLOOKUP(Table8[[#This Row],[PurchaseOrderID]],Purchase_Order!$A$2:$E$1228,5,0)</f>
        <v>1678</v>
      </c>
      <c r="K2385">
        <f>COUNTIFS(Table37[ProductID],Table8[[#This Row],[ProductID]],Table37[Reputation Test],Table8[[#This Row],[REPUTASI]],Table37[Price],"&lt;"&amp;Table8[[#This Row],[UnitPrice]])</f>
        <v>1</v>
      </c>
      <c r="L2385" s="80" t="str">
        <f>IF(Table8[[#This Row],[test]]&gt;0,"Ada vendor yang menjual produk dengan harga lebih murah","")</f>
        <v>Ada vendor yang menjual produk dengan harga lebih murah</v>
      </c>
    </row>
    <row r="2386" spans="1:12" x14ac:dyDescent="0.25">
      <c r="A2386" s="4">
        <v>1330</v>
      </c>
      <c r="B2386" s="4">
        <v>3026</v>
      </c>
      <c r="C2386" s="11">
        <v>44183</v>
      </c>
      <c r="D2386" s="4">
        <v>550</v>
      </c>
      <c r="E2386" s="4">
        <v>319</v>
      </c>
      <c r="F2386" s="41">
        <v>46.063499999999998</v>
      </c>
      <c r="G2386" s="41">
        <v>25334.924999999999</v>
      </c>
      <c r="H2386" t="str">
        <f>VLOOKUP(Table8[[#This Row],[Supplier]],Table37[[Vendor_ID]:[Reputation Test]],12,0)</f>
        <v>F</v>
      </c>
      <c r="I2386">
        <f>VLOOKUP(Table8[[#This Row],[PurchaseOrderID]],Purchase_Order!$A$2:$E$1228,5,0)</f>
        <v>1678</v>
      </c>
      <c r="K2386">
        <f>COUNTIFS(Table37[ProductID],Table8[[#This Row],[ProductID]],Table37[Reputation Test],Table8[[#This Row],[REPUTASI]],Table37[Price],"&lt;"&amp;Table8[[#This Row],[UnitPrice]])</f>
        <v>2</v>
      </c>
      <c r="L2386" s="80" t="str">
        <f>IF(Table8[[#This Row],[test]]&gt;0,"Ada vendor yang menjual produk dengan harga lebih murah","")</f>
        <v>Ada vendor yang menjual produk dengan harga lebih murah</v>
      </c>
    </row>
    <row r="2387" spans="1:12" x14ac:dyDescent="0.25">
      <c r="A2387" s="5">
        <v>1331</v>
      </c>
      <c r="B2387" s="5">
        <v>3027</v>
      </c>
      <c r="C2387" s="10">
        <v>44183</v>
      </c>
      <c r="D2387" s="5">
        <v>3</v>
      </c>
      <c r="E2387" s="5">
        <v>403</v>
      </c>
      <c r="F2387" s="40">
        <v>47.470500000000001</v>
      </c>
      <c r="G2387" s="40">
        <v>142.41149999999999</v>
      </c>
      <c r="H2387" t="str">
        <f>VLOOKUP(Table8[[#This Row],[Supplier]],Table37[[Vendor_ID]:[Reputation Test]],12,0)</f>
        <v>B</v>
      </c>
      <c r="I2387">
        <f>VLOOKUP(Table8[[#This Row],[PurchaseOrderID]],Purchase_Order!$A$2:$E$1228,5,0)</f>
        <v>1616</v>
      </c>
      <c r="K2387">
        <f>COUNTIFS(Table37[ProductID],Table8[[#This Row],[ProductID]],Table37[Reputation Test],Table8[[#This Row],[REPUTASI]],Table37[Price],"&lt;"&amp;Table8[[#This Row],[UnitPrice]])</f>
        <v>1</v>
      </c>
      <c r="L2387" s="80" t="str">
        <f>IF(Table8[[#This Row],[test]]&gt;0,"Ada vendor yang menjual produk dengan harga lebih murah","")</f>
        <v>Ada vendor yang menjual produk dengan harga lebih murah</v>
      </c>
    </row>
    <row r="2388" spans="1:12" x14ac:dyDescent="0.25">
      <c r="A2388" s="4">
        <v>1331</v>
      </c>
      <c r="B2388" s="4">
        <v>3028</v>
      </c>
      <c r="C2388" s="11">
        <v>44183</v>
      </c>
      <c r="D2388" s="4">
        <v>3</v>
      </c>
      <c r="E2388" s="4">
        <v>404</v>
      </c>
      <c r="F2388" s="41">
        <v>45.3705</v>
      </c>
      <c r="G2388" s="41">
        <v>136.11150000000001</v>
      </c>
      <c r="H2388" t="str">
        <f>VLOOKUP(Table8[[#This Row],[Supplier]],Table37[[Vendor_ID]:[Reputation Test]],12,0)</f>
        <v>B</v>
      </c>
      <c r="I2388">
        <f>VLOOKUP(Table8[[#This Row],[PurchaseOrderID]],Purchase_Order!$A$2:$E$1228,5,0)</f>
        <v>1616</v>
      </c>
      <c r="K2388">
        <f>COUNTIFS(Table37[ProductID],Table8[[#This Row],[ProductID]],Table37[Reputation Test],Table8[[#This Row],[REPUTASI]],Table37[Price],"&lt;"&amp;Table8[[#This Row],[UnitPrice]])</f>
        <v>1</v>
      </c>
      <c r="L2388" s="80" t="str">
        <f>IF(Table8[[#This Row],[test]]&gt;0,"Ada vendor yang menjual produk dengan harga lebih murah","")</f>
        <v>Ada vendor yang menjual produk dengan harga lebih murah</v>
      </c>
    </row>
    <row r="2389" spans="1:12" x14ac:dyDescent="0.25">
      <c r="A2389" s="5">
        <v>1331</v>
      </c>
      <c r="B2389" s="5">
        <v>3029</v>
      </c>
      <c r="C2389" s="10">
        <v>44183</v>
      </c>
      <c r="D2389" s="5">
        <v>3</v>
      </c>
      <c r="E2389" s="5">
        <v>405</v>
      </c>
      <c r="F2389" s="40">
        <v>49.643999999999998</v>
      </c>
      <c r="G2389" s="40">
        <v>148.93199999999999</v>
      </c>
      <c r="H2389" t="str">
        <f>VLOOKUP(Table8[[#This Row],[Supplier]],Table37[[Vendor_ID]:[Reputation Test]],12,0)</f>
        <v>B</v>
      </c>
      <c r="I2389">
        <f>VLOOKUP(Table8[[#This Row],[PurchaseOrderID]],Purchase_Order!$A$2:$E$1228,5,0)</f>
        <v>1616</v>
      </c>
      <c r="K2389">
        <f>COUNTIFS(Table37[ProductID],Table8[[#This Row],[ProductID]],Table37[Reputation Test],Table8[[#This Row],[REPUTASI]],Table37[Price],"&lt;"&amp;Table8[[#This Row],[UnitPrice]])</f>
        <v>1</v>
      </c>
      <c r="L2389" s="80" t="str">
        <f>IF(Table8[[#This Row],[test]]&gt;0,"Ada vendor yang menjual produk dengan harga lebih murah","")</f>
        <v>Ada vendor yang menjual produk dengan harga lebih murah</v>
      </c>
    </row>
    <row r="2390" spans="1:12" x14ac:dyDescent="0.25">
      <c r="A2390" s="4">
        <v>1331</v>
      </c>
      <c r="B2390" s="4">
        <v>3030</v>
      </c>
      <c r="C2390" s="11">
        <v>44183</v>
      </c>
      <c r="D2390" s="4">
        <v>3</v>
      </c>
      <c r="E2390" s="4">
        <v>406</v>
      </c>
      <c r="F2390" s="41">
        <v>45.3705</v>
      </c>
      <c r="G2390" s="41">
        <v>136.11150000000001</v>
      </c>
      <c r="H2390" t="str">
        <f>VLOOKUP(Table8[[#This Row],[Supplier]],Table37[[Vendor_ID]:[Reputation Test]],12,0)</f>
        <v>B</v>
      </c>
      <c r="I2390">
        <f>VLOOKUP(Table8[[#This Row],[PurchaseOrderID]],Purchase_Order!$A$2:$E$1228,5,0)</f>
        <v>1616</v>
      </c>
      <c r="K2390">
        <f>COUNTIFS(Table37[ProductID],Table8[[#This Row],[ProductID]],Table37[Reputation Test],Table8[[#This Row],[REPUTASI]],Table37[Price],"&lt;"&amp;Table8[[#This Row],[UnitPrice]])</f>
        <v>1</v>
      </c>
      <c r="L2390" s="80" t="str">
        <f>IF(Table8[[#This Row],[test]]&gt;0,"Ada vendor yang menjual produk dengan harga lebih murah","")</f>
        <v>Ada vendor yang menjual produk dengan harga lebih murah</v>
      </c>
    </row>
    <row r="2391" spans="1:12" x14ac:dyDescent="0.25">
      <c r="A2391" s="5">
        <v>1332</v>
      </c>
      <c r="B2391" s="5">
        <v>3031</v>
      </c>
      <c r="C2391" s="10">
        <v>44183</v>
      </c>
      <c r="D2391" s="5">
        <v>3</v>
      </c>
      <c r="E2391" s="5">
        <v>427</v>
      </c>
      <c r="F2391" s="40">
        <v>47.596499999999999</v>
      </c>
      <c r="G2391" s="40">
        <v>142.7895</v>
      </c>
      <c r="H2391" t="str">
        <f>VLOOKUP(Table8[[#This Row],[Supplier]],Table37[[Vendor_ID]:[Reputation Test]],12,0)</f>
        <v>B</v>
      </c>
      <c r="I2391">
        <f>VLOOKUP(Table8[[#This Row],[PurchaseOrderID]],Purchase_Order!$A$2:$E$1228,5,0)</f>
        <v>1492</v>
      </c>
      <c r="K2391">
        <f>COUNTIFS(Table37[ProductID],Table8[[#This Row],[ProductID]],Table37[Reputation Test],Table8[[#This Row],[REPUTASI]],Table37[Price],"&lt;"&amp;Table8[[#This Row],[UnitPrice]])</f>
        <v>3</v>
      </c>
      <c r="L2391" s="80" t="str">
        <f>IF(Table8[[#This Row],[test]]&gt;0,"Ada vendor yang menjual produk dengan harga lebih murah","")</f>
        <v>Ada vendor yang menjual produk dengan harga lebih murah</v>
      </c>
    </row>
    <row r="2392" spans="1:12" x14ac:dyDescent="0.25">
      <c r="A2392" s="4">
        <v>1332</v>
      </c>
      <c r="B2392" s="4">
        <v>3032</v>
      </c>
      <c r="C2392" s="11">
        <v>44183</v>
      </c>
      <c r="D2392" s="4">
        <v>3</v>
      </c>
      <c r="E2392" s="4">
        <v>428</v>
      </c>
      <c r="F2392" s="41">
        <v>43.323</v>
      </c>
      <c r="G2392" s="41">
        <v>129.96899999999999</v>
      </c>
      <c r="H2392" t="str">
        <f>VLOOKUP(Table8[[#This Row],[Supplier]],Table37[[Vendor_ID]:[Reputation Test]],12,0)</f>
        <v>B</v>
      </c>
      <c r="I2392">
        <f>VLOOKUP(Table8[[#This Row],[PurchaseOrderID]],Purchase_Order!$A$2:$E$1228,5,0)</f>
        <v>1492</v>
      </c>
      <c r="K2392">
        <f>COUNTIFS(Table37[ProductID],Table8[[#This Row],[ProductID]],Table37[Reputation Test],Table8[[#This Row],[REPUTASI]],Table37[Price],"&lt;"&amp;Table8[[#This Row],[UnitPrice]])</f>
        <v>3</v>
      </c>
      <c r="L2392" s="80" t="str">
        <f>IF(Table8[[#This Row],[test]]&gt;0,"Ada vendor yang menjual produk dengan harga lebih murah","")</f>
        <v>Ada vendor yang menjual produk dengan harga lebih murah</v>
      </c>
    </row>
    <row r="2393" spans="1:12" x14ac:dyDescent="0.25">
      <c r="A2393" s="5">
        <v>1333</v>
      </c>
      <c r="B2393" s="5">
        <v>3033</v>
      </c>
      <c r="C2393" s="10">
        <v>44183</v>
      </c>
      <c r="D2393" s="5">
        <v>60</v>
      </c>
      <c r="E2393" s="5">
        <v>322</v>
      </c>
      <c r="F2393" s="40">
        <v>25.420500000000001</v>
      </c>
      <c r="G2393" s="40">
        <v>1525.23</v>
      </c>
      <c r="H2393" t="str">
        <f>VLOOKUP(Table8[[#This Row],[Supplier]],Table37[[Vendor_ID]:[Reputation Test]],12,0)</f>
        <v>B</v>
      </c>
      <c r="I2393">
        <f>VLOOKUP(Table8[[#This Row],[PurchaseOrderID]],Purchase_Order!$A$2:$E$1228,5,0)</f>
        <v>1602</v>
      </c>
      <c r="K2393">
        <f>COUNTIFS(Table37[ProductID],Table8[[#This Row],[ProductID]],Table37[Reputation Test],Table8[[#This Row],[REPUTASI]],Table37[Price],"&lt;"&amp;Table8[[#This Row],[UnitPrice]])</f>
        <v>1</v>
      </c>
      <c r="L2393" s="80" t="str">
        <f>IF(Table8[[#This Row],[test]]&gt;0,"Ada vendor yang menjual produk dengan harga lebih murah","")</f>
        <v>Ada vendor yang menjual produk dengan harga lebih murah</v>
      </c>
    </row>
    <row r="2394" spans="1:12" x14ac:dyDescent="0.25">
      <c r="A2394" s="4">
        <v>1334</v>
      </c>
      <c r="B2394" s="4">
        <v>3034</v>
      </c>
      <c r="C2394" s="11">
        <v>44183</v>
      </c>
      <c r="D2394" s="4">
        <v>3</v>
      </c>
      <c r="E2394" s="4">
        <v>438</v>
      </c>
      <c r="F2394" s="41">
        <v>41.222999999999999</v>
      </c>
      <c r="G2394" s="41">
        <v>123.669</v>
      </c>
      <c r="H2394" t="str">
        <f>VLOOKUP(Table8[[#This Row],[Supplier]],Table37[[Vendor_ID]:[Reputation Test]],12,0)</f>
        <v>A</v>
      </c>
      <c r="I2394">
        <f>VLOOKUP(Table8[[#This Row],[PurchaseOrderID]],Purchase_Order!$A$2:$E$1228,5,0)</f>
        <v>1540</v>
      </c>
      <c r="K2394">
        <f>COUNTIFS(Table37[ProductID],Table8[[#This Row],[ProductID]],Table37[Reputation Test],Table8[[#This Row],[REPUTASI]],Table37[Price],"&lt;"&amp;Table8[[#This Row],[UnitPrice]])</f>
        <v>1</v>
      </c>
      <c r="L2394" s="80" t="str">
        <f>IF(Table8[[#This Row],[test]]&gt;0,"Ada vendor yang menjual produk dengan harga lebih murah","")</f>
        <v>Ada vendor yang menjual produk dengan harga lebih murah</v>
      </c>
    </row>
    <row r="2395" spans="1:12" x14ac:dyDescent="0.25">
      <c r="A2395" s="5">
        <v>1334</v>
      </c>
      <c r="B2395" s="5">
        <v>3035</v>
      </c>
      <c r="C2395" s="10">
        <v>44183</v>
      </c>
      <c r="D2395" s="5">
        <v>3</v>
      </c>
      <c r="E2395" s="5">
        <v>439</v>
      </c>
      <c r="F2395" s="40">
        <v>45.496499999999997</v>
      </c>
      <c r="G2395" s="40">
        <v>136.48949999999999</v>
      </c>
      <c r="H2395" t="str">
        <f>VLOOKUP(Table8[[#This Row],[Supplier]],Table37[[Vendor_ID]:[Reputation Test]],12,0)</f>
        <v>A</v>
      </c>
      <c r="I2395">
        <f>VLOOKUP(Table8[[#This Row],[PurchaseOrderID]],Purchase_Order!$A$2:$E$1228,5,0)</f>
        <v>1540</v>
      </c>
      <c r="K2395">
        <f>COUNTIFS(Table37[ProductID],Table8[[#This Row],[ProductID]],Table37[Reputation Test],Table8[[#This Row],[REPUTASI]],Table37[Price],"&lt;"&amp;Table8[[#This Row],[UnitPrice]])</f>
        <v>2</v>
      </c>
      <c r="L2395" s="80" t="str">
        <f>IF(Table8[[#This Row],[test]]&gt;0,"Ada vendor yang menjual produk dengan harga lebih murah","")</f>
        <v>Ada vendor yang menjual produk dengan harga lebih murah</v>
      </c>
    </row>
    <row r="2396" spans="1:12" x14ac:dyDescent="0.25">
      <c r="A2396" s="4">
        <v>1335</v>
      </c>
      <c r="B2396" s="4">
        <v>3036</v>
      </c>
      <c r="C2396" s="11">
        <v>44183</v>
      </c>
      <c r="D2396" s="4">
        <v>550</v>
      </c>
      <c r="E2396" s="4">
        <v>941</v>
      </c>
      <c r="F2396" s="41">
        <v>62.9895</v>
      </c>
      <c r="G2396" s="41">
        <v>34644.224999999999</v>
      </c>
      <c r="H2396" t="str">
        <f>VLOOKUP(Table8[[#This Row],[Supplier]],Table37[[Vendor_ID]:[Reputation Test]],12,0)</f>
        <v>B</v>
      </c>
      <c r="I2396">
        <f>VLOOKUP(Table8[[#This Row],[PurchaseOrderID]],Purchase_Order!$A$2:$E$1228,5,0)</f>
        <v>1628</v>
      </c>
      <c r="K2396">
        <f>COUNTIFS(Table37[ProductID],Table8[[#This Row],[ProductID]],Table37[Reputation Test],Table8[[#This Row],[REPUTASI]],Table37[Price],"&lt;"&amp;Table8[[#This Row],[UnitPrice]])</f>
        <v>1</v>
      </c>
      <c r="L2396" s="80" t="str">
        <f>IF(Table8[[#This Row],[test]]&gt;0,"Ada vendor yang menjual produk dengan harga lebih murah","")</f>
        <v>Ada vendor yang menjual produk dengan harga lebih murah</v>
      </c>
    </row>
    <row r="2397" spans="1:12" x14ac:dyDescent="0.25">
      <c r="A2397" s="5">
        <v>1336</v>
      </c>
      <c r="B2397" s="5">
        <v>3037</v>
      </c>
      <c r="C2397" s="10">
        <v>44183</v>
      </c>
      <c r="D2397" s="5">
        <v>3</v>
      </c>
      <c r="E2397" s="5">
        <v>320</v>
      </c>
      <c r="F2397" s="40">
        <v>45.3705</v>
      </c>
      <c r="G2397" s="40">
        <v>136.11150000000001</v>
      </c>
      <c r="H2397" t="str">
        <f>VLOOKUP(Table8[[#This Row],[Supplier]],Table37[[Vendor_ID]:[Reputation Test]],12,0)</f>
        <v>A</v>
      </c>
      <c r="I2397">
        <f>VLOOKUP(Table8[[#This Row],[PurchaseOrderID]],Purchase_Order!$A$2:$E$1228,5,0)</f>
        <v>1604</v>
      </c>
      <c r="K2397">
        <f>COUNTIFS(Table37[ProductID],Table8[[#This Row],[ProductID]],Table37[Reputation Test],Table8[[#This Row],[REPUTASI]],Table37[Price],"&lt;"&amp;Table8[[#This Row],[UnitPrice]])</f>
        <v>1</v>
      </c>
      <c r="L2397" s="80" t="str">
        <f>IF(Table8[[#This Row],[test]]&gt;0,"Ada vendor yang menjual produk dengan harga lebih murah","")</f>
        <v>Ada vendor yang menjual produk dengan harga lebih murah</v>
      </c>
    </row>
    <row r="2398" spans="1:12" x14ac:dyDescent="0.25">
      <c r="A2398" s="4">
        <v>1336</v>
      </c>
      <c r="B2398" s="4">
        <v>3038</v>
      </c>
      <c r="C2398" s="11">
        <v>44183</v>
      </c>
      <c r="D2398" s="4">
        <v>3</v>
      </c>
      <c r="E2398" s="4">
        <v>321</v>
      </c>
      <c r="F2398" s="41">
        <v>40.488</v>
      </c>
      <c r="G2398" s="41">
        <v>121.464</v>
      </c>
      <c r="H2398" t="str">
        <f>VLOOKUP(Table8[[#This Row],[Supplier]],Table37[[Vendor_ID]:[Reputation Test]],12,0)</f>
        <v>A</v>
      </c>
      <c r="I2398">
        <f>VLOOKUP(Table8[[#This Row],[PurchaseOrderID]],Purchase_Order!$A$2:$E$1228,5,0)</f>
        <v>1604</v>
      </c>
      <c r="K2398">
        <f>COUNTIFS(Table37[ProductID],Table8[[#This Row],[ProductID]],Table37[Reputation Test],Table8[[#This Row],[REPUTASI]],Table37[Price],"&lt;"&amp;Table8[[#This Row],[UnitPrice]])</f>
        <v>1</v>
      </c>
      <c r="L2398" s="80" t="str">
        <f>IF(Table8[[#This Row],[test]]&gt;0,"Ada vendor yang menjual produk dengan harga lebih murah","")</f>
        <v>Ada vendor yang menjual produk dengan harga lebih murah</v>
      </c>
    </row>
    <row r="2399" spans="1:12" x14ac:dyDescent="0.25">
      <c r="A2399" s="5">
        <v>1336</v>
      </c>
      <c r="B2399" s="5">
        <v>3039</v>
      </c>
      <c r="C2399" s="10">
        <v>44183</v>
      </c>
      <c r="D2399" s="5">
        <v>60</v>
      </c>
      <c r="E2399" s="5">
        <v>322</v>
      </c>
      <c r="F2399" s="40">
        <v>26.365500000000001</v>
      </c>
      <c r="G2399" s="40">
        <v>1581.93</v>
      </c>
      <c r="H2399" t="str">
        <f>VLOOKUP(Table8[[#This Row],[Supplier]],Table37[[Vendor_ID]:[Reputation Test]],12,0)</f>
        <v>A</v>
      </c>
      <c r="I2399">
        <f>VLOOKUP(Table8[[#This Row],[PurchaseOrderID]],Purchase_Order!$A$2:$E$1228,5,0)</f>
        <v>1604</v>
      </c>
      <c r="K2399">
        <f>COUNTIFS(Table37[ProductID],Table8[[#This Row],[ProductID]],Table37[Reputation Test],Table8[[#This Row],[REPUTASI]],Table37[Price],"&lt;"&amp;Table8[[#This Row],[UnitPrice]])</f>
        <v>1</v>
      </c>
      <c r="L2399" s="80" t="str">
        <f>IF(Table8[[#This Row],[test]]&gt;0,"Ada vendor yang menjual produk dengan harga lebih murah","")</f>
        <v>Ada vendor yang menjual produk dengan harga lebih murah</v>
      </c>
    </row>
    <row r="2400" spans="1:12" x14ac:dyDescent="0.25">
      <c r="A2400" s="4">
        <v>1337</v>
      </c>
      <c r="B2400" s="4">
        <v>3040</v>
      </c>
      <c r="C2400" s="11">
        <v>44183</v>
      </c>
      <c r="D2400" s="4">
        <v>3</v>
      </c>
      <c r="E2400" s="4">
        <v>504</v>
      </c>
      <c r="F2400" s="41">
        <v>48.762</v>
      </c>
      <c r="G2400" s="41">
        <v>146.286</v>
      </c>
      <c r="H2400" t="str">
        <f>VLOOKUP(Table8[[#This Row],[Supplier]],Table37[[Vendor_ID]:[Reputation Test]],12,0)</f>
        <v>A</v>
      </c>
      <c r="I2400">
        <f>VLOOKUP(Table8[[#This Row],[PurchaseOrderID]],Purchase_Order!$A$2:$E$1228,5,0)</f>
        <v>1690</v>
      </c>
      <c r="K2400">
        <f>COUNTIFS(Table37[ProductID],Table8[[#This Row],[ProductID]],Table37[Reputation Test],Table8[[#This Row],[REPUTASI]],Table37[Price],"&lt;"&amp;Table8[[#This Row],[UnitPrice]])</f>
        <v>1</v>
      </c>
      <c r="L2400" s="80" t="str">
        <f>IF(Table8[[#This Row],[test]]&gt;0,"Ada vendor yang menjual produk dengan harga lebih murah","")</f>
        <v>Ada vendor yang menjual produk dengan harga lebih murah</v>
      </c>
    </row>
    <row r="2401" spans="1:12" x14ac:dyDescent="0.25">
      <c r="A2401" s="5">
        <v>1338</v>
      </c>
      <c r="B2401" s="5">
        <v>3041</v>
      </c>
      <c r="C2401" s="10">
        <v>44183</v>
      </c>
      <c r="D2401" s="5">
        <v>3</v>
      </c>
      <c r="E2401" s="5">
        <v>497</v>
      </c>
      <c r="F2401" s="40">
        <v>34.188000000000002</v>
      </c>
      <c r="G2401" s="40">
        <v>102.56399999999999</v>
      </c>
      <c r="H2401" t="str">
        <f>VLOOKUP(Table8[[#This Row],[Supplier]],Table37[[Vendor_ID]:[Reputation Test]],12,0)</f>
        <v>A</v>
      </c>
      <c r="I2401">
        <f>VLOOKUP(Table8[[#This Row],[PurchaseOrderID]],Purchase_Order!$A$2:$E$1228,5,0)</f>
        <v>1566</v>
      </c>
      <c r="K2401">
        <f>COUNTIFS(Table37[ProductID],Table8[[#This Row],[ProductID]],Table37[Reputation Test],Table8[[#This Row],[REPUTASI]],Table37[Price],"&lt;"&amp;Table8[[#This Row],[UnitPrice]])</f>
        <v>1</v>
      </c>
      <c r="L2401" s="80" t="str">
        <f>IF(Table8[[#This Row],[test]]&gt;0,"Ada vendor yang menjual produk dengan harga lebih murah","")</f>
        <v>Ada vendor yang menjual produk dengan harga lebih murah</v>
      </c>
    </row>
    <row r="2402" spans="1:12" x14ac:dyDescent="0.25">
      <c r="A2402" s="4">
        <v>1339</v>
      </c>
      <c r="B2402" s="4">
        <v>3042</v>
      </c>
      <c r="C2402" s="11">
        <v>44183</v>
      </c>
      <c r="D2402" s="4">
        <v>3</v>
      </c>
      <c r="E2402" s="4">
        <v>323</v>
      </c>
      <c r="F2402" s="41">
        <v>50.263500000000001</v>
      </c>
      <c r="G2402" s="41">
        <v>150.79050000000001</v>
      </c>
      <c r="H2402" t="str">
        <f>VLOOKUP(Table8[[#This Row],[Supplier]],Table37[[Vendor_ID]:[Reputation Test]],12,0)</f>
        <v>A</v>
      </c>
      <c r="I2402">
        <f>VLOOKUP(Table8[[#This Row],[PurchaseOrderID]],Purchase_Order!$A$2:$E$1228,5,0)</f>
        <v>1698</v>
      </c>
      <c r="K2402">
        <f>COUNTIFS(Table37[ProductID],Table8[[#This Row],[ProductID]],Table37[Reputation Test],Table8[[#This Row],[REPUTASI]],Table37[Price],"&lt;"&amp;Table8[[#This Row],[UnitPrice]])</f>
        <v>1</v>
      </c>
      <c r="L2402" s="80" t="str">
        <f>IF(Table8[[#This Row],[test]]&gt;0,"Ada vendor yang menjual produk dengan harga lebih murah","")</f>
        <v>Ada vendor yang menjual produk dengan harga lebih murah</v>
      </c>
    </row>
    <row r="2403" spans="1:12" x14ac:dyDescent="0.25">
      <c r="A2403" s="5">
        <v>1340</v>
      </c>
      <c r="B2403" s="5">
        <v>3043</v>
      </c>
      <c r="C2403" s="10">
        <v>44183</v>
      </c>
      <c r="D2403" s="5">
        <v>550</v>
      </c>
      <c r="E2403" s="5">
        <v>523</v>
      </c>
      <c r="F2403" s="40">
        <v>10.731</v>
      </c>
      <c r="G2403" s="40">
        <v>5902.05</v>
      </c>
      <c r="H2403" t="str">
        <f>VLOOKUP(Table8[[#This Row],[Supplier]],Table37[[Vendor_ID]:[Reputation Test]],12,0)</f>
        <v>F</v>
      </c>
      <c r="I2403">
        <f>VLOOKUP(Table8[[#This Row],[PurchaseOrderID]],Purchase_Order!$A$2:$E$1228,5,0)</f>
        <v>1560</v>
      </c>
      <c r="K2403">
        <f>COUNTIFS(Table37[ProductID],Table8[[#This Row],[ProductID]],Table37[Reputation Test],Table8[[#This Row],[REPUTASI]],Table37[Price],"&lt;"&amp;Table8[[#This Row],[UnitPrice]])</f>
        <v>1</v>
      </c>
      <c r="L2403" s="80" t="str">
        <f>IF(Table8[[#This Row],[test]]&gt;0,"Ada vendor yang menjual produk dengan harga lebih murah","")</f>
        <v>Ada vendor yang menjual produk dengan harga lebih murah</v>
      </c>
    </row>
    <row r="2404" spans="1:12" x14ac:dyDescent="0.25">
      <c r="A2404" s="4">
        <v>1340</v>
      </c>
      <c r="B2404" s="4">
        <v>3044</v>
      </c>
      <c r="C2404" s="11">
        <v>44183</v>
      </c>
      <c r="D2404" s="4">
        <v>550</v>
      </c>
      <c r="E2404" s="4">
        <v>524</v>
      </c>
      <c r="F2404" s="41">
        <v>14.1225</v>
      </c>
      <c r="G2404" s="41">
        <v>7767.375</v>
      </c>
      <c r="H2404" t="str">
        <f>VLOOKUP(Table8[[#This Row],[Supplier]],Table37[[Vendor_ID]:[Reputation Test]],12,0)</f>
        <v>F</v>
      </c>
      <c r="I2404">
        <f>VLOOKUP(Table8[[#This Row],[PurchaseOrderID]],Purchase_Order!$A$2:$E$1228,5,0)</f>
        <v>1560</v>
      </c>
      <c r="K2404">
        <f>COUNTIFS(Table37[ProductID],Table8[[#This Row],[ProductID]],Table37[Reputation Test],Table8[[#This Row],[REPUTASI]],Table37[Price],"&lt;"&amp;Table8[[#This Row],[UnitPrice]])</f>
        <v>2</v>
      </c>
      <c r="L2404" s="80" t="str">
        <f>IF(Table8[[#This Row],[test]]&gt;0,"Ada vendor yang menjual produk dengan harga lebih murah","")</f>
        <v>Ada vendor yang menjual produk dengan harga lebih murah</v>
      </c>
    </row>
    <row r="2405" spans="1:12" x14ac:dyDescent="0.25">
      <c r="A2405" s="5">
        <v>1341</v>
      </c>
      <c r="B2405" s="5">
        <v>3045</v>
      </c>
      <c r="C2405" s="10">
        <v>44184</v>
      </c>
      <c r="D2405" s="5">
        <v>60</v>
      </c>
      <c r="E2405" s="5">
        <v>494</v>
      </c>
      <c r="F2405" s="40">
        <v>53.203499999999998</v>
      </c>
      <c r="G2405" s="40">
        <v>3192.21</v>
      </c>
      <c r="H2405" t="str">
        <f>VLOOKUP(Table8[[#This Row],[Supplier]],Table37[[Vendor_ID]:[Reputation Test]],12,0)</f>
        <v>F</v>
      </c>
      <c r="I2405">
        <f>VLOOKUP(Table8[[#This Row],[PurchaseOrderID]],Purchase_Order!$A$2:$E$1228,5,0)</f>
        <v>1692</v>
      </c>
      <c r="K2405">
        <f>COUNTIFS(Table37[ProductID],Table8[[#This Row],[ProductID]],Table37[Reputation Test],Table8[[#This Row],[REPUTASI]],Table37[Price],"&lt;"&amp;Table8[[#This Row],[UnitPrice]])</f>
        <v>2</v>
      </c>
      <c r="L2405" s="80" t="str">
        <f>IF(Table8[[#This Row],[test]]&gt;0,"Ada vendor yang menjual produk dengan harga lebih murah","")</f>
        <v>Ada vendor yang menjual produk dengan harga lebih murah</v>
      </c>
    </row>
    <row r="2406" spans="1:12" x14ac:dyDescent="0.25">
      <c r="A2406" s="4">
        <v>1341</v>
      </c>
      <c r="B2406" s="4">
        <v>3046</v>
      </c>
      <c r="C2406" s="11">
        <v>44184</v>
      </c>
      <c r="D2406" s="4">
        <v>60</v>
      </c>
      <c r="E2406" s="4">
        <v>495</v>
      </c>
      <c r="F2406" s="41">
        <v>63.692999999999998</v>
      </c>
      <c r="G2406" s="41">
        <v>3821.58</v>
      </c>
      <c r="H2406" t="str">
        <f>VLOOKUP(Table8[[#This Row],[Supplier]],Table37[[Vendor_ID]:[Reputation Test]],12,0)</f>
        <v>F</v>
      </c>
      <c r="I2406">
        <f>VLOOKUP(Table8[[#This Row],[PurchaseOrderID]],Purchase_Order!$A$2:$E$1228,5,0)</f>
        <v>1692</v>
      </c>
      <c r="K2406">
        <f>COUNTIFS(Table37[ProductID],Table8[[#This Row],[ProductID]],Table37[Reputation Test],Table8[[#This Row],[REPUTASI]],Table37[Price],"&lt;"&amp;Table8[[#This Row],[UnitPrice]])</f>
        <v>2</v>
      </c>
      <c r="L2406" s="80" t="str">
        <f>IF(Table8[[#This Row],[test]]&gt;0,"Ada vendor yang menjual produk dengan harga lebih murah","")</f>
        <v>Ada vendor yang menjual produk dengan harga lebih murah</v>
      </c>
    </row>
    <row r="2407" spans="1:12" x14ac:dyDescent="0.25">
      <c r="A2407" s="5">
        <v>1341</v>
      </c>
      <c r="B2407" s="5">
        <v>3047</v>
      </c>
      <c r="C2407" s="10">
        <v>44184</v>
      </c>
      <c r="D2407" s="5">
        <v>60</v>
      </c>
      <c r="E2407" s="5">
        <v>496</v>
      </c>
      <c r="F2407" s="40">
        <v>48.908999999999999</v>
      </c>
      <c r="G2407" s="40">
        <v>2934.54</v>
      </c>
      <c r="H2407" t="str">
        <f>VLOOKUP(Table8[[#This Row],[Supplier]],Table37[[Vendor_ID]:[Reputation Test]],12,0)</f>
        <v>F</v>
      </c>
      <c r="I2407">
        <f>VLOOKUP(Table8[[#This Row],[PurchaseOrderID]],Purchase_Order!$A$2:$E$1228,5,0)</f>
        <v>1692</v>
      </c>
      <c r="K2407">
        <f>COUNTIFS(Table37[ProductID],Table8[[#This Row],[ProductID]],Table37[Reputation Test],Table8[[#This Row],[REPUTASI]],Table37[Price],"&lt;"&amp;Table8[[#This Row],[UnitPrice]])</f>
        <v>2</v>
      </c>
      <c r="L2407" s="80" t="str">
        <f>IF(Table8[[#This Row],[test]]&gt;0,"Ada vendor yang menjual produk dengan harga lebih murah","")</f>
        <v>Ada vendor yang menjual produk dengan harga lebih murah</v>
      </c>
    </row>
    <row r="2408" spans="1:12" x14ac:dyDescent="0.25">
      <c r="A2408" s="4">
        <v>1342</v>
      </c>
      <c r="B2408" s="4">
        <v>3048</v>
      </c>
      <c r="C2408" s="11">
        <v>44184</v>
      </c>
      <c r="D2408" s="4">
        <v>550</v>
      </c>
      <c r="E2408" s="4">
        <v>913</v>
      </c>
      <c r="F2408" s="41">
        <v>40.939500000000002</v>
      </c>
      <c r="G2408" s="41">
        <v>22516.724999999999</v>
      </c>
      <c r="H2408" t="str">
        <f>VLOOKUP(Table8[[#This Row],[Supplier]],Table37[[Vendor_ID]:[Reputation Test]],12,0)</f>
        <v>F</v>
      </c>
      <c r="I2408">
        <f>VLOOKUP(Table8[[#This Row],[PurchaseOrderID]],Purchase_Order!$A$2:$E$1228,5,0)</f>
        <v>1696</v>
      </c>
      <c r="K2408">
        <f>COUNTIFS(Table37[ProductID],Table8[[#This Row],[ProductID]],Table37[Reputation Test],Table8[[#This Row],[REPUTASI]],Table37[Price],"&lt;"&amp;Table8[[#This Row],[UnitPrice]])</f>
        <v>2</v>
      </c>
      <c r="L2408" s="80" t="str">
        <f>IF(Table8[[#This Row],[test]]&gt;0,"Ada vendor yang menjual produk dengan harga lebih murah","")</f>
        <v>Ada vendor yang menjual produk dengan harga lebih murah</v>
      </c>
    </row>
    <row r="2409" spans="1:12" x14ac:dyDescent="0.25">
      <c r="A2409" s="5">
        <v>1342</v>
      </c>
      <c r="B2409" s="5">
        <v>3049</v>
      </c>
      <c r="C2409" s="10">
        <v>44184</v>
      </c>
      <c r="D2409" s="5">
        <v>550</v>
      </c>
      <c r="E2409" s="5">
        <v>914</v>
      </c>
      <c r="F2409" s="40">
        <v>21.0945</v>
      </c>
      <c r="G2409" s="40">
        <v>11601.975</v>
      </c>
      <c r="H2409" t="str">
        <f>VLOOKUP(Table8[[#This Row],[Supplier]],Table37[[Vendor_ID]:[Reputation Test]],12,0)</f>
        <v>F</v>
      </c>
      <c r="I2409">
        <f>VLOOKUP(Table8[[#This Row],[PurchaseOrderID]],Purchase_Order!$A$2:$E$1228,5,0)</f>
        <v>1696</v>
      </c>
      <c r="K2409">
        <f>COUNTIFS(Table37[ProductID],Table8[[#This Row],[ProductID]],Table37[Reputation Test],Table8[[#This Row],[REPUTASI]],Table37[Price],"&lt;"&amp;Table8[[#This Row],[UnitPrice]])</f>
        <v>2</v>
      </c>
      <c r="L2409" s="80" t="str">
        <f>IF(Table8[[#This Row],[test]]&gt;0,"Ada vendor yang menjual produk dengan harga lebih murah","")</f>
        <v>Ada vendor yang menjual produk dengan harga lebih murah</v>
      </c>
    </row>
    <row r="2410" spans="1:12" x14ac:dyDescent="0.25">
      <c r="A2410" s="4">
        <v>1343</v>
      </c>
      <c r="B2410" s="4">
        <v>3050</v>
      </c>
      <c r="C2410" s="11">
        <v>44184</v>
      </c>
      <c r="D2410" s="4">
        <v>60</v>
      </c>
      <c r="E2410" s="4">
        <v>506</v>
      </c>
      <c r="F2410" s="41">
        <v>9.1980000000000004</v>
      </c>
      <c r="G2410" s="41">
        <v>551.88</v>
      </c>
      <c r="H2410" t="str">
        <f>VLOOKUP(Table8[[#This Row],[Supplier]],Table37[[Vendor_ID]:[Reputation Test]],12,0)</f>
        <v>F</v>
      </c>
      <c r="I2410">
        <f>VLOOKUP(Table8[[#This Row],[PurchaseOrderID]],Purchase_Order!$A$2:$E$1228,5,0)</f>
        <v>1504</v>
      </c>
      <c r="K2410">
        <f>COUNTIFS(Table37[ProductID],Table8[[#This Row],[ProductID]],Table37[Reputation Test],Table8[[#This Row],[REPUTASI]],Table37[Price],"&lt;"&amp;Table8[[#This Row],[UnitPrice]])</f>
        <v>1</v>
      </c>
      <c r="L2410" s="80" t="str">
        <f>IF(Table8[[#This Row],[test]]&gt;0,"Ada vendor yang menjual produk dengan harga lebih murah","")</f>
        <v>Ada vendor yang menjual produk dengan harga lebih murah</v>
      </c>
    </row>
    <row r="2411" spans="1:12" x14ac:dyDescent="0.25">
      <c r="A2411" s="5">
        <v>1344</v>
      </c>
      <c r="B2411" s="5">
        <v>3051</v>
      </c>
      <c r="C2411" s="10">
        <v>44184</v>
      </c>
      <c r="D2411" s="5">
        <v>550</v>
      </c>
      <c r="E2411" s="5">
        <v>351</v>
      </c>
      <c r="F2411" s="40">
        <v>5.7750000000000004</v>
      </c>
      <c r="G2411" s="40">
        <v>3176.25</v>
      </c>
      <c r="H2411" t="str">
        <f>VLOOKUP(Table8[[#This Row],[Supplier]],Table37[[Vendor_ID]:[Reputation Test]],12,0)</f>
        <v>F</v>
      </c>
      <c r="I2411">
        <f>VLOOKUP(Table8[[#This Row],[PurchaseOrderID]],Purchase_Order!$A$2:$E$1228,5,0)</f>
        <v>1544</v>
      </c>
      <c r="K2411">
        <f>COUNTIFS(Table37[ProductID],Table8[[#This Row],[ProductID]],Table37[Reputation Test],Table8[[#This Row],[REPUTASI]],Table37[Price],"&lt;"&amp;Table8[[#This Row],[UnitPrice]])</f>
        <v>1</v>
      </c>
      <c r="L2411" s="80" t="str">
        <f>IF(Table8[[#This Row],[test]]&gt;0,"Ada vendor yang menjual produk dengan harga lebih murah","")</f>
        <v>Ada vendor yang menjual produk dengan harga lebih murah</v>
      </c>
    </row>
    <row r="2412" spans="1:12" x14ac:dyDescent="0.25">
      <c r="A2412" s="4">
        <v>1344</v>
      </c>
      <c r="B2412" s="4">
        <v>3052</v>
      </c>
      <c r="C2412" s="11">
        <v>44184</v>
      </c>
      <c r="D2412" s="4">
        <v>550</v>
      </c>
      <c r="E2412" s="4">
        <v>352</v>
      </c>
      <c r="F2412" s="41">
        <v>1.155</v>
      </c>
      <c r="G2412" s="41">
        <v>635.25</v>
      </c>
      <c r="H2412" t="str">
        <f>VLOOKUP(Table8[[#This Row],[Supplier]],Table37[[Vendor_ID]:[Reputation Test]],12,0)</f>
        <v>F</v>
      </c>
      <c r="I2412">
        <f>VLOOKUP(Table8[[#This Row],[PurchaseOrderID]],Purchase_Order!$A$2:$E$1228,5,0)</f>
        <v>1544</v>
      </c>
      <c r="K2412">
        <f>COUNTIFS(Table37[ProductID],Table8[[#This Row],[ProductID]],Table37[Reputation Test],Table8[[#This Row],[REPUTASI]],Table37[Price],"&lt;"&amp;Table8[[#This Row],[UnitPrice]])</f>
        <v>1</v>
      </c>
      <c r="L2412" s="80" t="str">
        <f>IF(Table8[[#This Row],[test]]&gt;0,"Ada vendor yang menjual produk dengan harga lebih murah","")</f>
        <v>Ada vendor yang menjual produk dengan harga lebih murah</v>
      </c>
    </row>
    <row r="2413" spans="1:12" x14ac:dyDescent="0.25">
      <c r="A2413" s="5">
        <v>1345</v>
      </c>
      <c r="B2413" s="5">
        <v>3053</v>
      </c>
      <c r="C2413" s="10">
        <v>44184</v>
      </c>
      <c r="D2413" s="5">
        <v>550</v>
      </c>
      <c r="E2413" s="5">
        <v>507</v>
      </c>
      <c r="F2413" s="40">
        <v>23.393999999999998</v>
      </c>
      <c r="G2413" s="40">
        <v>12866.7</v>
      </c>
      <c r="H2413" t="str">
        <f>VLOOKUP(Table8[[#This Row],[Supplier]],Table37[[Vendor_ID]:[Reputation Test]],12,0)</f>
        <v>B</v>
      </c>
      <c r="I2413">
        <f>VLOOKUP(Table8[[#This Row],[PurchaseOrderID]],Purchase_Order!$A$2:$E$1228,5,0)</f>
        <v>1530</v>
      </c>
      <c r="K2413">
        <f>COUNTIFS(Table37[ProductID],Table8[[#This Row],[ProductID]],Table37[Reputation Test],Table8[[#This Row],[REPUTASI]],Table37[Price],"&lt;"&amp;Table8[[#This Row],[UnitPrice]])</f>
        <v>1</v>
      </c>
      <c r="L2413" s="80" t="str">
        <f>IF(Table8[[#This Row],[test]]&gt;0,"Ada vendor yang menjual produk dengan harga lebih murah","")</f>
        <v>Ada vendor yang menjual produk dengan harga lebih murah</v>
      </c>
    </row>
    <row r="2414" spans="1:12" x14ac:dyDescent="0.25">
      <c r="A2414" s="4">
        <v>1345</v>
      </c>
      <c r="B2414" s="4">
        <v>3054</v>
      </c>
      <c r="C2414" s="11">
        <v>44184</v>
      </c>
      <c r="D2414" s="4">
        <v>550</v>
      </c>
      <c r="E2414" s="4">
        <v>508</v>
      </c>
      <c r="F2414" s="41">
        <v>27.6465</v>
      </c>
      <c r="G2414" s="41">
        <v>15205.575000000001</v>
      </c>
      <c r="H2414" t="str">
        <f>VLOOKUP(Table8[[#This Row],[Supplier]],Table37[[Vendor_ID]:[Reputation Test]],12,0)</f>
        <v>B</v>
      </c>
      <c r="I2414">
        <f>VLOOKUP(Table8[[#This Row],[PurchaseOrderID]],Purchase_Order!$A$2:$E$1228,5,0)</f>
        <v>1530</v>
      </c>
      <c r="K2414">
        <f>COUNTIFS(Table37[ProductID],Table8[[#This Row],[ProductID]],Table37[Reputation Test],Table8[[#This Row],[REPUTASI]],Table37[Price],"&lt;"&amp;Table8[[#This Row],[UnitPrice]])</f>
        <v>1</v>
      </c>
      <c r="L2414" s="80" t="str">
        <f>IF(Table8[[#This Row],[test]]&gt;0,"Ada vendor yang menjual produk dengan harga lebih murah","")</f>
        <v>Ada vendor yang menjual produk dengan harga lebih murah</v>
      </c>
    </row>
    <row r="2415" spans="1:12" x14ac:dyDescent="0.25">
      <c r="A2415" s="5">
        <v>1346</v>
      </c>
      <c r="B2415" s="5">
        <v>3055</v>
      </c>
      <c r="C2415" s="10">
        <v>44184</v>
      </c>
      <c r="D2415" s="5">
        <v>550</v>
      </c>
      <c r="E2415" s="5">
        <v>355</v>
      </c>
      <c r="F2415" s="40">
        <v>1.365</v>
      </c>
      <c r="G2415" s="40">
        <v>750.75</v>
      </c>
      <c r="H2415" t="str">
        <f>VLOOKUP(Table8[[#This Row],[Supplier]],Table37[[Vendor_ID]:[Reputation Test]],12,0)</f>
        <v>B</v>
      </c>
      <c r="I2415">
        <f>VLOOKUP(Table8[[#This Row],[PurchaseOrderID]],Purchase_Order!$A$2:$E$1228,5,0)</f>
        <v>1508</v>
      </c>
      <c r="K2415">
        <f>COUNTIFS(Table37[ProductID],Table8[[#This Row],[ProductID]],Table37[Reputation Test],Table8[[#This Row],[REPUTASI]],Table37[Price],"&lt;"&amp;Table8[[#This Row],[UnitPrice]])</f>
        <v>1</v>
      </c>
      <c r="L2415" s="80" t="str">
        <f>IF(Table8[[#This Row],[test]]&gt;0,"Ada vendor yang menjual produk dengan harga lebih murah","")</f>
        <v>Ada vendor yang menjual produk dengan harga lebih murah</v>
      </c>
    </row>
    <row r="2416" spans="1:12" x14ac:dyDescent="0.25">
      <c r="A2416" s="4">
        <v>1346</v>
      </c>
      <c r="B2416" s="4">
        <v>3056</v>
      </c>
      <c r="C2416" s="11">
        <v>44184</v>
      </c>
      <c r="D2416" s="4">
        <v>550</v>
      </c>
      <c r="E2416" s="4">
        <v>940</v>
      </c>
      <c r="F2416" s="41">
        <v>62.9895</v>
      </c>
      <c r="G2416" s="41">
        <v>34644.224999999999</v>
      </c>
      <c r="H2416" t="str">
        <f>VLOOKUP(Table8[[#This Row],[Supplier]],Table37[[Vendor_ID]:[Reputation Test]],12,0)</f>
        <v>B</v>
      </c>
      <c r="I2416">
        <f>VLOOKUP(Table8[[#This Row],[PurchaseOrderID]],Purchase_Order!$A$2:$E$1228,5,0)</f>
        <v>1508</v>
      </c>
      <c r="K2416">
        <f>COUNTIFS(Table37[ProductID],Table8[[#This Row],[ProductID]],Table37[Reputation Test],Table8[[#This Row],[REPUTASI]],Table37[Price],"&lt;"&amp;Table8[[#This Row],[UnitPrice]])</f>
        <v>1</v>
      </c>
      <c r="L2416" s="80" t="str">
        <f>IF(Table8[[#This Row],[test]]&gt;0,"Ada vendor yang menjual produk dengan harga lebih murah","")</f>
        <v>Ada vendor yang menjual produk dengan harga lebih murah</v>
      </c>
    </row>
    <row r="2417" spans="1:12" x14ac:dyDescent="0.25">
      <c r="A2417" s="5">
        <v>1346</v>
      </c>
      <c r="B2417" s="5">
        <v>3057</v>
      </c>
      <c r="C2417" s="10">
        <v>44184</v>
      </c>
      <c r="D2417" s="5">
        <v>550</v>
      </c>
      <c r="E2417" s="5">
        <v>535</v>
      </c>
      <c r="F2417" s="40">
        <v>3.4860000000000002</v>
      </c>
      <c r="G2417" s="40">
        <v>1917.3</v>
      </c>
      <c r="H2417" t="str">
        <f>VLOOKUP(Table8[[#This Row],[Supplier]],Table37[[Vendor_ID]:[Reputation Test]],12,0)</f>
        <v>B</v>
      </c>
      <c r="I2417">
        <f>VLOOKUP(Table8[[#This Row],[PurchaseOrderID]],Purchase_Order!$A$2:$E$1228,5,0)</f>
        <v>1508</v>
      </c>
      <c r="K2417">
        <f>COUNTIFS(Table37[ProductID],Table8[[#This Row],[ProductID]],Table37[Reputation Test],Table8[[#This Row],[REPUTASI]],Table37[Price],"&lt;"&amp;Table8[[#This Row],[UnitPrice]])</f>
        <v>1</v>
      </c>
      <c r="L2417" s="80" t="str">
        <f>IF(Table8[[#This Row],[test]]&gt;0,"Ada vendor yang menjual produk dengan harga lebih murah","")</f>
        <v>Ada vendor yang menjual produk dengan harga lebih murah</v>
      </c>
    </row>
    <row r="2418" spans="1:12" x14ac:dyDescent="0.25">
      <c r="A2418" s="4">
        <v>1347</v>
      </c>
      <c r="B2418" s="4">
        <v>3058</v>
      </c>
      <c r="C2418" s="11">
        <v>44184</v>
      </c>
      <c r="D2418" s="4">
        <v>550</v>
      </c>
      <c r="E2418" s="4">
        <v>351</v>
      </c>
      <c r="F2418" s="41">
        <v>6.1950000000000003</v>
      </c>
      <c r="G2418" s="41">
        <v>3407.25</v>
      </c>
      <c r="H2418" t="str">
        <f>VLOOKUP(Table8[[#This Row],[Supplier]],Table37[[Vendor_ID]:[Reputation Test]],12,0)</f>
        <v>F</v>
      </c>
      <c r="I2418">
        <f>VLOOKUP(Table8[[#This Row],[PurchaseOrderID]],Purchase_Order!$A$2:$E$1228,5,0)</f>
        <v>1694</v>
      </c>
      <c r="K2418">
        <f>COUNTIFS(Table37[ProductID],Table8[[#This Row],[ProductID]],Table37[Reputation Test],Table8[[#This Row],[REPUTASI]],Table37[Price],"&lt;"&amp;Table8[[#This Row],[UnitPrice]])</f>
        <v>2</v>
      </c>
      <c r="L2418" s="80" t="str">
        <f>IF(Table8[[#This Row],[test]]&gt;0,"Ada vendor yang menjual produk dengan harga lebih murah","")</f>
        <v>Ada vendor yang menjual produk dengan harga lebih murah</v>
      </c>
    </row>
    <row r="2419" spans="1:12" x14ac:dyDescent="0.25">
      <c r="A2419" s="5">
        <v>1347</v>
      </c>
      <c r="B2419" s="5">
        <v>3059</v>
      </c>
      <c r="C2419" s="10">
        <v>44184</v>
      </c>
      <c r="D2419" s="5">
        <v>550</v>
      </c>
      <c r="E2419" s="5">
        <v>352</v>
      </c>
      <c r="F2419" s="40">
        <v>1.47</v>
      </c>
      <c r="G2419" s="40">
        <v>808.5</v>
      </c>
      <c r="H2419" t="str">
        <f>VLOOKUP(Table8[[#This Row],[Supplier]],Table37[[Vendor_ID]:[Reputation Test]],12,0)</f>
        <v>F</v>
      </c>
      <c r="I2419">
        <f>VLOOKUP(Table8[[#This Row],[PurchaseOrderID]],Purchase_Order!$A$2:$E$1228,5,0)</f>
        <v>1694</v>
      </c>
      <c r="K2419">
        <f>COUNTIFS(Table37[ProductID],Table8[[#This Row],[ProductID]],Table37[Reputation Test],Table8[[#This Row],[REPUTASI]],Table37[Price],"&lt;"&amp;Table8[[#This Row],[UnitPrice]])</f>
        <v>2</v>
      </c>
      <c r="L2419" s="80" t="str">
        <f>IF(Table8[[#This Row],[test]]&gt;0,"Ada vendor yang menjual produk dengan harga lebih murah","")</f>
        <v>Ada vendor yang menjual produk dengan harga lebih murah</v>
      </c>
    </row>
    <row r="2420" spans="1:12" x14ac:dyDescent="0.25">
      <c r="A2420" s="4">
        <v>1347</v>
      </c>
      <c r="B2420" s="4">
        <v>3060</v>
      </c>
      <c r="C2420" s="11">
        <v>44184</v>
      </c>
      <c r="D2420" s="4">
        <v>550</v>
      </c>
      <c r="E2420" s="4">
        <v>679</v>
      </c>
      <c r="F2420" s="41">
        <v>6.1950000000000003</v>
      </c>
      <c r="G2420" s="41">
        <v>3407.25</v>
      </c>
      <c r="H2420" t="str">
        <f>VLOOKUP(Table8[[#This Row],[Supplier]],Table37[[Vendor_ID]:[Reputation Test]],12,0)</f>
        <v>F</v>
      </c>
      <c r="I2420">
        <f>VLOOKUP(Table8[[#This Row],[PurchaseOrderID]],Purchase_Order!$A$2:$E$1228,5,0)</f>
        <v>1694</v>
      </c>
      <c r="K2420">
        <f>COUNTIFS(Table37[ProductID],Table8[[#This Row],[ProductID]],Table37[Reputation Test],Table8[[#This Row],[REPUTASI]],Table37[Price],"&lt;"&amp;Table8[[#This Row],[UnitPrice]])</f>
        <v>2</v>
      </c>
      <c r="L2420" s="80" t="str">
        <f>IF(Table8[[#This Row],[test]]&gt;0,"Ada vendor yang menjual produk dengan harga lebih murah","")</f>
        <v>Ada vendor yang menjual produk dengan harga lebih murah</v>
      </c>
    </row>
    <row r="2421" spans="1:12" x14ac:dyDescent="0.25">
      <c r="A2421" s="5">
        <v>1348</v>
      </c>
      <c r="B2421" s="5">
        <v>3061</v>
      </c>
      <c r="C2421" s="10">
        <v>44184</v>
      </c>
      <c r="D2421" s="5">
        <v>550</v>
      </c>
      <c r="E2421" s="5">
        <v>507</v>
      </c>
      <c r="F2421" s="40">
        <v>22.165500000000002</v>
      </c>
      <c r="G2421" s="40">
        <v>12191.025</v>
      </c>
      <c r="H2421" t="str">
        <f>VLOOKUP(Table8[[#This Row],[Supplier]],Table37[[Vendor_ID]:[Reputation Test]],12,0)</f>
        <v>F</v>
      </c>
      <c r="I2421">
        <f>VLOOKUP(Table8[[#This Row],[PurchaseOrderID]],Purchase_Order!$A$2:$E$1228,5,0)</f>
        <v>1624</v>
      </c>
      <c r="K2421">
        <f>COUNTIFS(Table37[ProductID],Table8[[#This Row],[ProductID]],Table37[Reputation Test],Table8[[#This Row],[REPUTASI]],Table37[Price],"&lt;"&amp;Table8[[#This Row],[UnitPrice]])</f>
        <v>1</v>
      </c>
      <c r="L2421" s="80" t="str">
        <f>IF(Table8[[#This Row],[test]]&gt;0,"Ada vendor yang menjual produk dengan harga lebih murah","")</f>
        <v>Ada vendor yang menjual produk dengan harga lebih murah</v>
      </c>
    </row>
    <row r="2422" spans="1:12" x14ac:dyDescent="0.25">
      <c r="A2422" s="4">
        <v>1348</v>
      </c>
      <c r="B2422" s="4">
        <v>3062</v>
      </c>
      <c r="C2422" s="11">
        <v>44184</v>
      </c>
      <c r="D2422" s="4">
        <v>550</v>
      </c>
      <c r="E2422" s="4">
        <v>508</v>
      </c>
      <c r="F2422" s="41">
        <v>29.284500000000001</v>
      </c>
      <c r="G2422" s="41">
        <v>16106.475</v>
      </c>
      <c r="H2422" t="str">
        <f>VLOOKUP(Table8[[#This Row],[Supplier]],Table37[[Vendor_ID]:[Reputation Test]],12,0)</f>
        <v>F</v>
      </c>
      <c r="I2422">
        <f>VLOOKUP(Table8[[#This Row],[PurchaseOrderID]],Purchase_Order!$A$2:$E$1228,5,0)</f>
        <v>1624</v>
      </c>
      <c r="K2422">
        <f>COUNTIFS(Table37[ProductID],Table8[[#This Row],[ProductID]],Table37[Reputation Test],Table8[[#This Row],[REPUTASI]],Table37[Price],"&lt;"&amp;Table8[[#This Row],[UnitPrice]])</f>
        <v>1</v>
      </c>
      <c r="L2422" s="80" t="str">
        <f>IF(Table8[[#This Row],[test]]&gt;0,"Ada vendor yang menjual produk dengan harga lebih murah","")</f>
        <v>Ada vendor yang menjual produk dengan harga lebih murah</v>
      </c>
    </row>
    <row r="2423" spans="1:12" x14ac:dyDescent="0.25">
      <c r="A2423" s="5">
        <v>1349</v>
      </c>
      <c r="B2423" s="5">
        <v>3063</v>
      </c>
      <c r="C2423" s="10">
        <v>44184</v>
      </c>
      <c r="D2423" s="5">
        <v>3</v>
      </c>
      <c r="E2423" s="5">
        <v>491</v>
      </c>
      <c r="F2423" s="40">
        <v>19.9815</v>
      </c>
      <c r="G2423" s="40">
        <v>59.944499999999998</v>
      </c>
      <c r="H2423" t="str">
        <f>VLOOKUP(Table8[[#This Row],[Supplier]],Table37[[Vendor_ID]:[Reputation Test]],12,0)</f>
        <v>A</v>
      </c>
      <c r="I2423">
        <f>VLOOKUP(Table8[[#This Row],[PurchaseOrderID]],Purchase_Order!$A$2:$E$1228,5,0)</f>
        <v>1548</v>
      </c>
      <c r="K2423">
        <f>COUNTIFS(Table37[ProductID],Table8[[#This Row],[ProductID]],Table37[Reputation Test],Table8[[#This Row],[REPUTASI]],Table37[Price],"&lt;"&amp;Table8[[#This Row],[UnitPrice]])</f>
        <v>2</v>
      </c>
      <c r="L2423" s="80" t="str">
        <f>IF(Table8[[#This Row],[test]]&gt;0,"Ada vendor yang menjual produk dengan harga lebih murah","")</f>
        <v>Ada vendor yang menjual produk dengan harga lebih murah</v>
      </c>
    </row>
    <row r="2424" spans="1:12" x14ac:dyDescent="0.25">
      <c r="A2424" s="4">
        <v>1350</v>
      </c>
      <c r="B2424" s="4">
        <v>3064</v>
      </c>
      <c r="C2424" s="11">
        <v>44184</v>
      </c>
      <c r="D2424" s="4">
        <v>3</v>
      </c>
      <c r="E2424" s="4">
        <v>345</v>
      </c>
      <c r="F2424" s="41">
        <v>36.970500000000001</v>
      </c>
      <c r="G2424" s="41">
        <v>110.9115</v>
      </c>
      <c r="H2424" t="str">
        <f>VLOOKUP(Table8[[#This Row],[Supplier]],Table37[[Vendor_ID]:[Reputation Test]],12,0)</f>
        <v>A</v>
      </c>
      <c r="I2424">
        <f>VLOOKUP(Table8[[#This Row],[PurchaseOrderID]],Purchase_Order!$A$2:$E$1228,5,0)</f>
        <v>1598</v>
      </c>
      <c r="K2424">
        <f>COUNTIFS(Table37[ProductID],Table8[[#This Row],[ProductID]],Table37[Reputation Test],Table8[[#This Row],[REPUTASI]],Table37[Price],"&lt;"&amp;Table8[[#This Row],[UnitPrice]])</f>
        <v>1</v>
      </c>
      <c r="L2424" s="80" t="str">
        <f>IF(Table8[[#This Row],[test]]&gt;0,"Ada vendor yang menjual produk dengan harga lebih murah","")</f>
        <v>Ada vendor yang menjual produk dengan harga lebih murah</v>
      </c>
    </row>
    <row r="2425" spans="1:12" x14ac:dyDescent="0.25">
      <c r="A2425" s="5">
        <v>1350</v>
      </c>
      <c r="B2425" s="5">
        <v>3065</v>
      </c>
      <c r="C2425" s="10">
        <v>44184</v>
      </c>
      <c r="D2425" s="5">
        <v>3</v>
      </c>
      <c r="E2425" s="5">
        <v>346</v>
      </c>
      <c r="F2425" s="40">
        <v>41.244</v>
      </c>
      <c r="G2425" s="40">
        <v>123.732</v>
      </c>
      <c r="H2425" t="str">
        <f>VLOOKUP(Table8[[#This Row],[Supplier]],Table37[[Vendor_ID]:[Reputation Test]],12,0)</f>
        <v>A</v>
      </c>
      <c r="I2425">
        <f>VLOOKUP(Table8[[#This Row],[PurchaseOrderID]],Purchase_Order!$A$2:$E$1228,5,0)</f>
        <v>1598</v>
      </c>
      <c r="K2425">
        <f>COUNTIFS(Table37[ProductID],Table8[[#This Row],[ProductID]],Table37[Reputation Test],Table8[[#This Row],[REPUTASI]],Table37[Price],"&lt;"&amp;Table8[[#This Row],[UnitPrice]])</f>
        <v>1</v>
      </c>
      <c r="L2425" s="80" t="str">
        <f>IF(Table8[[#This Row],[test]]&gt;0,"Ada vendor yang menjual produk dengan harga lebih murah","")</f>
        <v>Ada vendor yang menjual produk dengan harga lebih murah</v>
      </c>
    </row>
    <row r="2426" spans="1:12" x14ac:dyDescent="0.25">
      <c r="A2426" s="4">
        <v>1350</v>
      </c>
      <c r="B2426" s="4">
        <v>3066</v>
      </c>
      <c r="C2426" s="11">
        <v>44184</v>
      </c>
      <c r="D2426" s="4">
        <v>3</v>
      </c>
      <c r="E2426" s="4">
        <v>347</v>
      </c>
      <c r="F2426" s="41">
        <v>36.970500000000001</v>
      </c>
      <c r="G2426" s="41">
        <v>110.9115</v>
      </c>
      <c r="H2426" t="str">
        <f>VLOOKUP(Table8[[#This Row],[Supplier]],Table37[[Vendor_ID]:[Reputation Test]],12,0)</f>
        <v>A</v>
      </c>
      <c r="I2426">
        <f>VLOOKUP(Table8[[#This Row],[PurchaseOrderID]],Purchase_Order!$A$2:$E$1228,5,0)</f>
        <v>1598</v>
      </c>
      <c r="K2426">
        <f>COUNTIFS(Table37[ProductID],Table8[[#This Row],[ProductID]],Table37[Reputation Test],Table8[[#This Row],[REPUTASI]],Table37[Price],"&lt;"&amp;Table8[[#This Row],[UnitPrice]])</f>
        <v>1</v>
      </c>
      <c r="L2426" s="80" t="str">
        <f>IF(Table8[[#This Row],[test]]&gt;0,"Ada vendor yang menjual produk dengan harga lebih murah","")</f>
        <v>Ada vendor yang menjual produk dengan harga lebih murah</v>
      </c>
    </row>
    <row r="2427" spans="1:12" x14ac:dyDescent="0.25">
      <c r="A2427" s="5">
        <v>1351</v>
      </c>
      <c r="B2427" s="5">
        <v>3067</v>
      </c>
      <c r="C2427" s="10">
        <v>44184</v>
      </c>
      <c r="D2427" s="5">
        <v>550</v>
      </c>
      <c r="E2427" s="5">
        <v>935</v>
      </c>
      <c r="F2427" s="40">
        <v>31.4895</v>
      </c>
      <c r="G2427" s="40">
        <v>17319.224999999999</v>
      </c>
      <c r="H2427" t="str">
        <f>VLOOKUP(Table8[[#This Row],[Supplier]],Table37[[Vendor_ID]:[Reputation Test]],12,0)</f>
        <v>F</v>
      </c>
      <c r="I2427">
        <f>VLOOKUP(Table8[[#This Row],[PurchaseOrderID]],Purchase_Order!$A$2:$E$1228,5,0)</f>
        <v>1658</v>
      </c>
      <c r="K2427">
        <f>COUNTIFS(Table37[ProductID],Table8[[#This Row],[ProductID]],Table37[Reputation Test],Table8[[#This Row],[REPUTASI]],Table37[Price],"&lt;"&amp;Table8[[#This Row],[UnitPrice]])</f>
        <v>2</v>
      </c>
      <c r="L2427" s="80" t="str">
        <f>IF(Table8[[#This Row],[test]]&gt;0,"Ada vendor yang menjual produk dengan harga lebih murah","")</f>
        <v>Ada vendor yang menjual produk dengan harga lebih murah</v>
      </c>
    </row>
    <row r="2428" spans="1:12" x14ac:dyDescent="0.25">
      <c r="A2428" s="4">
        <v>1351</v>
      </c>
      <c r="B2428" s="4">
        <v>3068</v>
      </c>
      <c r="C2428" s="11">
        <v>44184</v>
      </c>
      <c r="D2428" s="4">
        <v>550</v>
      </c>
      <c r="E2428" s="4">
        <v>936</v>
      </c>
      <c r="F2428" s="41">
        <v>48.289499999999997</v>
      </c>
      <c r="G2428" s="41">
        <v>26559.224999999999</v>
      </c>
      <c r="H2428" t="str">
        <f>VLOOKUP(Table8[[#This Row],[Supplier]],Table37[[Vendor_ID]:[Reputation Test]],12,0)</f>
        <v>F</v>
      </c>
      <c r="I2428">
        <f>VLOOKUP(Table8[[#This Row],[PurchaseOrderID]],Purchase_Order!$A$2:$E$1228,5,0)</f>
        <v>1658</v>
      </c>
      <c r="K2428">
        <f>COUNTIFS(Table37[ProductID],Table8[[#This Row],[ProductID]],Table37[Reputation Test],Table8[[#This Row],[REPUTASI]],Table37[Price],"&lt;"&amp;Table8[[#This Row],[UnitPrice]])</f>
        <v>2</v>
      </c>
      <c r="L2428" s="80" t="str">
        <f>IF(Table8[[#This Row],[test]]&gt;0,"Ada vendor yang menjual produk dengan harga lebih murah","")</f>
        <v>Ada vendor yang menjual produk dengan harga lebih murah</v>
      </c>
    </row>
    <row r="2429" spans="1:12" x14ac:dyDescent="0.25">
      <c r="A2429" s="5">
        <v>1352</v>
      </c>
      <c r="B2429" s="5">
        <v>3069</v>
      </c>
      <c r="C2429" s="10">
        <v>44184</v>
      </c>
      <c r="D2429" s="5">
        <v>3</v>
      </c>
      <c r="E2429" s="5">
        <v>380</v>
      </c>
      <c r="F2429" s="40">
        <v>43.218000000000004</v>
      </c>
      <c r="G2429" s="40">
        <v>129.654</v>
      </c>
      <c r="H2429" t="str">
        <f>VLOOKUP(Table8[[#This Row],[Supplier]],Table37[[Vendor_ID]:[Reputation Test]],12,0)</f>
        <v>A</v>
      </c>
      <c r="I2429">
        <f>VLOOKUP(Table8[[#This Row],[PurchaseOrderID]],Purchase_Order!$A$2:$E$1228,5,0)</f>
        <v>1536</v>
      </c>
      <c r="K2429">
        <f>COUNTIFS(Table37[ProductID],Table8[[#This Row],[ProductID]],Table37[Reputation Test],Table8[[#This Row],[REPUTASI]],Table37[Price],"&lt;"&amp;Table8[[#This Row],[UnitPrice]])</f>
        <v>2</v>
      </c>
      <c r="L2429" s="80" t="str">
        <f>IF(Table8[[#This Row],[test]]&gt;0,"Ada vendor yang menjual produk dengan harga lebih murah","")</f>
        <v>Ada vendor yang menjual produk dengan harga lebih murah</v>
      </c>
    </row>
    <row r="2430" spans="1:12" x14ac:dyDescent="0.25">
      <c r="A2430" s="4">
        <v>1352</v>
      </c>
      <c r="B2430" s="4">
        <v>3070</v>
      </c>
      <c r="C2430" s="11">
        <v>44184</v>
      </c>
      <c r="D2430" s="4">
        <v>3</v>
      </c>
      <c r="E2430" s="4">
        <v>381</v>
      </c>
      <c r="F2430" s="41">
        <v>47.491500000000002</v>
      </c>
      <c r="G2430" s="41">
        <v>142.47450000000001</v>
      </c>
      <c r="H2430" t="str">
        <f>VLOOKUP(Table8[[#This Row],[Supplier]],Table37[[Vendor_ID]:[Reputation Test]],12,0)</f>
        <v>A</v>
      </c>
      <c r="I2430">
        <f>VLOOKUP(Table8[[#This Row],[PurchaseOrderID]],Purchase_Order!$A$2:$E$1228,5,0)</f>
        <v>1536</v>
      </c>
      <c r="K2430">
        <f>COUNTIFS(Table37[ProductID],Table8[[#This Row],[ProductID]],Table37[Reputation Test],Table8[[#This Row],[REPUTASI]],Table37[Price],"&lt;"&amp;Table8[[#This Row],[UnitPrice]])</f>
        <v>2</v>
      </c>
      <c r="L2430" s="80" t="str">
        <f>IF(Table8[[#This Row],[test]]&gt;0,"Ada vendor yang menjual produk dengan harga lebih murah","")</f>
        <v>Ada vendor yang menjual produk dengan harga lebih murah</v>
      </c>
    </row>
    <row r="2431" spans="1:12" x14ac:dyDescent="0.25">
      <c r="A2431" s="5">
        <v>1353</v>
      </c>
      <c r="B2431" s="5">
        <v>3071</v>
      </c>
      <c r="C2431" s="10">
        <v>44184</v>
      </c>
      <c r="D2431" s="5">
        <v>550</v>
      </c>
      <c r="E2431" s="5">
        <v>478</v>
      </c>
      <c r="F2431" s="40">
        <v>11.087999999999999</v>
      </c>
      <c r="G2431" s="40">
        <v>6098.4</v>
      </c>
      <c r="H2431" t="str">
        <f>VLOOKUP(Table8[[#This Row],[Supplier]],Table37[[Vendor_ID]:[Reputation Test]],12,0)</f>
        <v>F</v>
      </c>
      <c r="I2431">
        <f>VLOOKUP(Table8[[#This Row],[PurchaseOrderID]],Purchase_Order!$A$2:$E$1228,5,0)</f>
        <v>1568</v>
      </c>
      <c r="K2431">
        <f>COUNTIFS(Table37[ProductID],Table8[[#This Row],[ProductID]],Table37[Reputation Test],Table8[[#This Row],[REPUTASI]],Table37[Price],"&lt;"&amp;Table8[[#This Row],[UnitPrice]])</f>
        <v>1</v>
      </c>
      <c r="L2431" s="80" t="str">
        <f>IF(Table8[[#This Row],[test]]&gt;0,"Ada vendor yang menjual produk dengan harga lebih murah","")</f>
        <v>Ada vendor yang menjual produk dengan harga lebih murah</v>
      </c>
    </row>
    <row r="2432" spans="1:12" x14ac:dyDescent="0.25">
      <c r="A2432" s="4">
        <v>1353</v>
      </c>
      <c r="B2432" s="4">
        <v>3072</v>
      </c>
      <c r="C2432" s="11">
        <v>44184</v>
      </c>
      <c r="D2432" s="4">
        <v>550</v>
      </c>
      <c r="E2432" s="4">
        <v>479</v>
      </c>
      <c r="F2432" s="41">
        <v>15.8865</v>
      </c>
      <c r="G2432" s="41">
        <v>8737.5750000000007</v>
      </c>
      <c r="H2432" t="str">
        <f>VLOOKUP(Table8[[#This Row],[Supplier]],Table37[[Vendor_ID]:[Reputation Test]],12,0)</f>
        <v>F</v>
      </c>
      <c r="I2432">
        <f>VLOOKUP(Table8[[#This Row],[PurchaseOrderID]],Purchase_Order!$A$2:$E$1228,5,0)</f>
        <v>1568</v>
      </c>
      <c r="K2432">
        <f>COUNTIFS(Table37[ProductID],Table8[[#This Row],[ProductID]],Table37[Reputation Test],Table8[[#This Row],[REPUTASI]],Table37[Price],"&lt;"&amp;Table8[[#This Row],[UnitPrice]])</f>
        <v>1</v>
      </c>
      <c r="L2432" s="80" t="str">
        <f>IF(Table8[[#This Row],[test]]&gt;0,"Ada vendor yang menjual produk dengan harga lebih murah","")</f>
        <v>Ada vendor yang menjual produk dengan harga lebih murah</v>
      </c>
    </row>
    <row r="2433" spans="1:12" x14ac:dyDescent="0.25">
      <c r="A2433" s="5">
        <v>1353</v>
      </c>
      <c r="B2433" s="5">
        <v>3073</v>
      </c>
      <c r="C2433" s="10">
        <v>44184</v>
      </c>
      <c r="D2433" s="5">
        <v>550</v>
      </c>
      <c r="E2433" s="5">
        <v>480</v>
      </c>
      <c r="F2433" s="40">
        <v>11.6655</v>
      </c>
      <c r="G2433" s="40">
        <v>6416.0249999999996</v>
      </c>
      <c r="H2433" t="str">
        <f>VLOOKUP(Table8[[#This Row],[Supplier]],Table37[[Vendor_ID]:[Reputation Test]],12,0)</f>
        <v>F</v>
      </c>
      <c r="I2433">
        <f>VLOOKUP(Table8[[#This Row],[PurchaseOrderID]],Purchase_Order!$A$2:$E$1228,5,0)</f>
        <v>1568</v>
      </c>
      <c r="K2433">
        <f>COUNTIFS(Table37[ProductID],Table8[[#This Row],[ProductID]],Table37[Reputation Test],Table8[[#This Row],[REPUTASI]],Table37[Price],"&lt;"&amp;Table8[[#This Row],[UnitPrice]])</f>
        <v>1</v>
      </c>
      <c r="L2433" s="80" t="str">
        <f>IF(Table8[[#This Row],[test]]&gt;0,"Ada vendor yang menjual produk dengan harga lebih murah","")</f>
        <v>Ada vendor yang menjual produk dengan harga lebih murah</v>
      </c>
    </row>
    <row r="2434" spans="1:12" x14ac:dyDescent="0.25">
      <c r="A2434" s="4">
        <v>1354</v>
      </c>
      <c r="B2434" s="4">
        <v>3074</v>
      </c>
      <c r="C2434" s="11">
        <v>44184</v>
      </c>
      <c r="D2434" s="4">
        <v>3</v>
      </c>
      <c r="E2434" s="4">
        <v>402</v>
      </c>
      <c r="F2434" s="41">
        <v>47.470500000000001</v>
      </c>
      <c r="G2434" s="41">
        <v>142.41149999999999</v>
      </c>
      <c r="H2434" t="str">
        <f>VLOOKUP(Table8[[#This Row],[Supplier]],Table37[[Vendor_ID]:[Reputation Test]],12,0)</f>
        <v>A</v>
      </c>
      <c r="I2434">
        <f>VLOOKUP(Table8[[#This Row],[PurchaseOrderID]],Purchase_Order!$A$2:$E$1228,5,0)</f>
        <v>1648</v>
      </c>
      <c r="K2434">
        <f>COUNTIFS(Table37[ProductID],Table8[[#This Row],[ProductID]],Table37[Reputation Test],Table8[[#This Row],[REPUTASI]],Table37[Price],"&lt;"&amp;Table8[[#This Row],[UnitPrice]])</f>
        <v>1</v>
      </c>
      <c r="L2434" s="80" t="str">
        <f>IF(Table8[[#This Row],[test]]&gt;0,"Ada vendor yang menjual produk dengan harga lebih murah","")</f>
        <v>Ada vendor yang menjual produk dengan harga lebih murah</v>
      </c>
    </row>
    <row r="2435" spans="1:12" x14ac:dyDescent="0.25">
      <c r="A2435" s="5">
        <v>1355</v>
      </c>
      <c r="B2435" s="5">
        <v>3075</v>
      </c>
      <c r="C2435" s="10">
        <v>44184</v>
      </c>
      <c r="D2435" s="5">
        <v>550</v>
      </c>
      <c r="E2435" s="5">
        <v>510</v>
      </c>
      <c r="F2435" s="40">
        <v>23.079000000000001</v>
      </c>
      <c r="G2435" s="40">
        <v>12693.45</v>
      </c>
      <c r="H2435" t="str">
        <f>VLOOKUP(Table8[[#This Row],[Supplier]],Table37[[Vendor_ID]:[Reputation Test]],12,0)</f>
        <v>B</v>
      </c>
      <c r="I2435">
        <f>VLOOKUP(Table8[[#This Row],[PurchaseOrderID]],Purchase_Order!$A$2:$E$1228,5,0)</f>
        <v>1646</v>
      </c>
      <c r="K2435">
        <f>COUNTIFS(Table37[ProductID],Table8[[#This Row],[ProductID]],Table37[Reputation Test],Table8[[#This Row],[REPUTASI]],Table37[Price],"&lt;"&amp;Table8[[#This Row],[UnitPrice]])</f>
        <v>1</v>
      </c>
      <c r="L2435" s="80" t="str">
        <f>IF(Table8[[#This Row],[test]]&gt;0,"Ada vendor yang menjual produk dengan harga lebih murah","")</f>
        <v>Ada vendor yang menjual produk dengan harga lebih murah</v>
      </c>
    </row>
    <row r="2436" spans="1:12" x14ac:dyDescent="0.25">
      <c r="A2436" s="4">
        <v>1355</v>
      </c>
      <c r="B2436" s="4">
        <v>3076</v>
      </c>
      <c r="C2436" s="11">
        <v>44184</v>
      </c>
      <c r="D2436" s="4">
        <v>550</v>
      </c>
      <c r="E2436" s="4">
        <v>511</v>
      </c>
      <c r="F2436" s="41">
        <v>29.274000000000001</v>
      </c>
      <c r="G2436" s="41">
        <v>16100.7</v>
      </c>
      <c r="H2436" t="str">
        <f>VLOOKUP(Table8[[#This Row],[Supplier]],Table37[[Vendor_ID]:[Reputation Test]],12,0)</f>
        <v>B</v>
      </c>
      <c r="I2436">
        <f>VLOOKUP(Table8[[#This Row],[PurchaseOrderID]],Purchase_Order!$A$2:$E$1228,5,0)</f>
        <v>1646</v>
      </c>
      <c r="K2436">
        <f>COUNTIFS(Table37[ProductID],Table8[[#This Row],[ProductID]],Table37[Reputation Test],Table8[[#This Row],[REPUTASI]],Table37[Price],"&lt;"&amp;Table8[[#This Row],[UnitPrice]])</f>
        <v>1</v>
      </c>
      <c r="L2436" s="80" t="str">
        <f>IF(Table8[[#This Row],[test]]&gt;0,"Ada vendor yang menjual produk dengan harga lebih murah","")</f>
        <v>Ada vendor yang menjual produk dengan harga lebih murah</v>
      </c>
    </row>
    <row r="2437" spans="1:12" x14ac:dyDescent="0.25">
      <c r="A2437" s="5">
        <v>1355</v>
      </c>
      <c r="B2437" s="5">
        <v>3077</v>
      </c>
      <c r="C2437" s="10">
        <v>44184</v>
      </c>
      <c r="D2437" s="5">
        <v>550</v>
      </c>
      <c r="E2437" s="5">
        <v>512</v>
      </c>
      <c r="F2437" s="40">
        <v>34.975499999999997</v>
      </c>
      <c r="G2437" s="40">
        <v>19236.525000000001</v>
      </c>
      <c r="H2437" t="str">
        <f>VLOOKUP(Table8[[#This Row],[Supplier]],Table37[[Vendor_ID]:[Reputation Test]],12,0)</f>
        <v>B</v>
      </c>
      <c r="I2437">
        <f>VLOOKUP(Table8[[#This Row],[PurchaseOrderID]],Purchase_Order!$A$2:$E$1228,5,0)</f>
        <v>1646</v>
      </c>
      <c r="K2437">
        <f>COUNTIFS(Table37[ProductID],Table8[[#This Row],[ProductID]],Table37[Reputation Test],Table8[[#This Row],[REPUTASI]],Table37[Price],"&lt;"&amp;Table8[[#This Row],[UnitPrice]])</f>
        <v>1</v>
      </c>
      <c r="L2437" s="80" t="str">
        <f>IF(Table8[[#This Row],[test]]&gt;0,"Ada vendor yang menjual produk dengan harga lebih murah","")</f>
        <v>Ada vendor yang menjual produk dengan harga lebih murah</v>
      </c>
    </row>
    <row r="2438" spans="1:12" x14ac:dyDescent="0.25">
      <c r="A2438" s="4">
        <v>1356</v>
      </c>
      <c r="B2438" s="4">
        <v>3078</v>
      </c>
      <c r="C2438" s="11">
        <v>44184</v>
      </c>
      <c r="D2438" s="4">
        <v>3</v>
      </c>
      <c r="E2438" s="4">
        <v>409</v>
      </c>
      <c r="F2438" s="41">
        <v>41.170499999999997</v>
      </c>
      <c r="G2438" s="41">
        <v>123.5115</v>
      </c>
      <c r="H2438" t="str">
        <f>VLOOKUP(Table8[[#This Row],[Supplier]],Table37[[Vendor_ID]:[Reputation Test]],12,0)</f>
        <v>F</v>
      </c>
      <c r="I2438">
        <f>VLOOKUP(Table8[[#This Row],[PurchaseOrderID]],Purchase_Order!$A$2:$E$1228,5,0)</f>
        <v>1672</v>
      </c>
      <c r="K2438">
        <f>COUNTIFS(Table37[ProductID],Table8[[#This Row],[ProductID]],Table37[Reputation Test],Table8[[#This Row],[REPUTASI]],Table37[Price],"&lt;"&amp;Table8[[#This Row],[UnitPrice]])</f>
        <v>1</v>
      </c>
      <c r="L2438" s="80" t="str">
        <f>IF(Table8[[#This Row],[test]]&gt;0,"Ada vendor yang menjual produk dengan harga lebih murah","")</f>
        <v>Ada vendor yang menjual produk dengan harga lebih murah</v>
      </c>
    </row>
    <row r="2439" spans="1:12" x14ac:dyDescent="0.25">
      <c r="A2439" s="5">
        <v>1356</v>
      </c>
      <c r="B2439" s="5">
        <v>3079</v>
      </c>
      <c r="C2439" s="10">
        <v>44184</v>
      </c>
      <c r="D2439" s="5">
        <v>550</v>
      </c>
      <c r="E2439" s="5">
        <v>914</v>
      </c>
      <c r="F2439" s="40">
        <v>21.0945</v>
      </c>
      <c r="G2439" s="40">
        <v>11601.975</v>
      </c>
      <c r="H2439" t="str">
        <f>VLOOKUP(Table8[[#This Row],[Supplier]],Table37[[Vendor_ID]:[Reputation Test]],12,0)</f>
        <v>F</v>
      </c>
      <c r="I2439">
        <f>VLOOKUP(Table8[[#This Row],[PurchaseOrderID]],Purchase_Order!$A$2:$E$1228,5,0)</f>
        <v>1672</v>
      </c>
      <c r="K2439">
        <f>COUNTIFS(Table37[ProductID],Table8[[#This Row],[ProductID]],Table37[Reputation Test],Table8[[#This Row],[REPUTASI]],Table37[Price],"&lt;"&amp;Table8[[#This Row],[UnitPrice]])</f>
        <v>2</v>
      </c>
      <c r="L2439" s="80" t="str">
        <f>IF(Table8[[#This Row],[test]]&gt;0,"Ada vendor yang menjual produk dengan harga lebih murah","")</f>
        <v>Ada vendor yang menjual produk dengan harga lebih murah</v>
      </c>
    </row>
    <row r="2440" spans="1:12" x14ac:dyDescent="0.25">
      <c r="A2440" s="4">
        <v>1356</v>
      </c>
      <c r="B2440" s="4">
        <v>3080</v>
      </c>
      <c r="C2440" s="11">
        <v>44184</v>
      </c>
      <c r="D2440" s="4">
        <v>550</v>
      </c>
      <c r="E2440" s="4">
        <v>915</v>
      </c>
      <c r="F2440" s="41">
        <v>30.439499999999999</v>
      </c>
      <c r="G2440" s="41">
        <v>16741.724999999999</v>
      </c>
      <c r="H2440" t="str">
        <f>VLOOKUP(Table8[[#This Row],[Supplier]],Table37[[Vendor_ID]:[Reputation Test]],12,0)</f>
        <v>F</v>
      </c>
      <c r="I2440">
        <f>VLOOKUP(Table8[[#This Row],[PurchaseOrderID]],Purchase_Order!$A$2:$E$1228,5,0)</f>
        <v>1672</v>
      </c>
      <c r="K2440">
        <f>COUNTIFS(Table37[ProductID],Table8[[#This Row],[ProductID]],Table37[Reputation Test],Table8[[#This Row],[REPUTASI]],Table37[Price],"&lt;"&amp;Table8[[#This Row],[UnitPrice]])</f>
        <v>2</v>
      </c>
      <c r="L2440" s="80" t="str">
        <f>IF(Table8[[#This Row],[test]]&gt;0,"Ada vendor yang menjual produk dengan harga lebih murah","")</f>
        <v>Ada vendor yang menjual produk dengan harga lebih murah</v>
      </c>
    </row>
    <row r="2441" spans="1:12" x14ac:dyDescent="0.25">
      <c r="A2441" s="5">
        <v>1356</v>
      </c>
      <c r="B2441" s="5">
        <v>3081</v>
      </c>
      <c r="C2441" s="10">
        <v>44184</v>
      </c>
      <c r="D2441" s="5">
        <v>550</v>
      </c>
      <c r="E2441" s="5">
        <v>916</v>
      </c>
      <c r="F2441" s="40">
        <v>40.939500000000002</v>
      </c>
      <c r="G2441" s="40">
        <v>22516.724999999999</v>
      </c>
      <c r="H2441" t="str">
        <f>VLOOKUP(Table8[[#This Row],[Supplier]],Table37[[Vendor_ID]:[Reputation Test]],12,0)</f>
        <v>F</v>
      </c>
      <c r="I2441">
        <f>VLOOKUP(Table8[[#This Row],[PurchaseOrderID]],Purchase_Order!$A$2:$E$1228,5,0)</f>
        <v>1672</v>
      </c>
      <c r="K2441">
        <f>COUNTIFS(Table37[ProductID],Table8[[#This Row],[ProductID]],Table37[Reputation Test],Table8[[#This Row],[REPUTASI]],Table37[Price],"&lt;"&amp;Table8[[#This Row],[UnitPrice]])</f>
        <v>2</v>
      </c>
      <c r="L2441" s="80" t="str">
        <f>IF(Table8[[#This Row],[test]]&gt;0,"Ada vendor yang menjual produk dengan harga lebih murah","")</f>
        <v>Ada vendor yang menjual produk dengan harga lebih murah</v>
      </c>
    </row>
    <row r="2442" spans="1:12" x14ac:dyDescent="0.25">
      <c r="A2442" s="4">
        <v>1357</v>
      </c>
      <c r="B2442" s="4">
        <v>3082</v>
      </c>
      <c r="C2442" s="11">
        <v>44185</v>
      </c>
      <c r="D2442" s="4">
        <v>550</v>
      </c>
      <c r="E2442" s="4">
        <v>525</v>
      </c>
      <c r="F2442" s="41">
        <v>2.3205</v>
      </c>
      <c r="G2442" s="41">
        <v>1276.2750000000001</v>
      </c>
      <c r="H2442" t="str">
        <f>VLOOKUP(Table8[[#This Row],[Supplier]],Table37[[Vendor_ID]:[Reputation Test]],12,0)</f>
        <v>B</v>
      </c>
      <c r="I2442">
        <f>VLOOKUP(Table8[[#This Row],[PurchaseOrderID]],Purchase_Order!$A$2:$E$1228,5,0)</f>
        <v>1600</v>
      </c>
      <c r="K2442">
        <f>COUNTIFS(Table37[ProductID],Table8[[#This Row],[ProductID]],Table37[Reputation Test],Table8[[#This Row],[REPUTASI]],Table37[Price],"&lt;"&amp;Table8[[#This Row],[UnitPrice]])</f>
        <v>1</v>
      </c>
      <c r="L2442" s="80" t="str">
        <f>IF(Table8[[#This Row],[test]]&gt;0,"Ada vendor yang menjual produk dengan harga lebih murah","")</f>
        <v>Ada vendor yang menjual produk dengan harga lebih murah</v>
      </c>
    </row>
    <row r="2443" spans="1:12" x14ac:dyDescent="0.25">
      <c r="A2443" s="5">
        <v>1358</v>
      </c>
      <c r="B2443" s="5">
        <v>3083</v>
      </c>
      <c r="C2443" s="10">
        <v>44185</v>
      </c>
      <c r="D2443" s="5">
        <v>550</v>
      </c>
      <c r="E2443" s="5">
        <v>526</v>
      </c>
      <c r="F2443" s="40">
        <v>3.6435</v>
      </c>
      <c r="G2443" s="40">
        <v>2003.925</v>
      </c>
      <c r="H2443" t="str">
        <f>VLOOKUP(Table8[[#This Row],[Supplier]],Table37[[Vendor_ID]:[Reputation Test]],12,0)</f>
        <v>B</v>
      </c>
      <c r="I2443">
        <f>VLOOKUP(Table8[[#This Row],[PurchaseOrderID]],Purchase_Order!$A$2:$E$1228,5,0)</f>
        <v>1522</v>
      </c>
      <c r="K2443">
        <f>COUNTIFS(Table37[ProductID],Table8[[#This Row],[ProductID]],Table37[Reputation Test],Table8[[#This Row],[REPUTASI]],Table37[Price],"&lt;"&amp;Table8[[#This Row],[UnitPrice]])</f>
        <v>1</v>
      </c>
      <c r="L2443" s="80" t="str">
        <f>IF(Table8[[#This Row],[test]]&gt;0,"Ada vendor yang menjual produk dengan harga lebih murah","")</f>
        <v>Ada vendor yang menjual produk dengan harga lebih murah</v>
      </c>
    </row>
    <row r="2444" spans="1:12" x14ac:dyDescent="0.25">
      <c r="A2444" s="4">
        <v>1359</v>
      </c>
      <c r="B2444" s="4">
        <v>3084</v>
      </c>
      <c r="C2444" s="11">
        <v>44185</v>
      </c>
      <c r="D2444" s="4">
        <v>550</v>
      </c>
      <c r="E2444" s="4">
        <v>908</v>
      </c>
      <c r="F2444" s="41">
        <v>21.0945</v>
      </c>
      <c r="G2444" s="41">
        <v>11601.975</v>
      </c>
      <c r="H2444" t="str">
        <f>VLOOKUP(Table8[[#This Row],[Supplier]],Table37[[Vendor_ID]:[Reputation Test]],12,0)</f>
        <v>F</v>
      </c>
      <c r="I2444">
        <f>VLOOKUP(Table8[[#This Row],[PurchaseOrderID]],Purchase_Order!$A$2:$E$1228,5,0)</f>
        <v>1570</v>
      </c>
      <c r="K2444">
        <f>COUNTIFS(Table37[ProductID],Table8[[#This Row],[ProductID]],Table37[Reputation Test],Table8[[#This Row],[REPUTASI]],Table37[Price],"&lt;"&amp;Table8[[#This Row],[UnitPrice]])</f>
        <v>2</v>
      </c>
      <c r="L2444" s="80" t="str">
        <f>IF(Table8[[#This Row],[test]]&gt;0,"Ada vendor yang menjual produk dengan harga lebih murah","")</f>
        <v>Ada vendor yang menjual produk dengan harga lebih murah</v>
      </c>
    </row>
    <row r="2445" spans="1:12" x14ac:dyDescent="0.25">
      <c r="A2445" s="5">
        <v>1359</v>
      </c>
      <c r="B2445" s="5">
        <v>3085</v>
      </c>
      <c r="C2445" s="10">
        <v>44185</v>
      </c>
      <c r="D2445" s="5">
        <v>550</v>
      </c>
      <c r="E2445" s="5">
        <v>909</v>
      </c>
      <c r="F2445" s="40">
        <v>30.439499999999999</v>
      </c>
      <c r="G2445" s="40">
        <v>16741.724999999999</v>
      </c>
      <c r="H2445" t="str">
        <f>VLOOKUP(Table8[[#This Row],[Supplier]],Table37[[Vendor_ID]:[Reputation Test]],12,0)</f>
        <v>F</v>
      </c>
      <c r="I2445">
        <f>VLOOKUP(Table8[[#This Row],[PurchaseOrderID]],Purchase_Order!$A$2:$E$1228,5,0)</f>
        <v>1570</v>
      </c>
      <c r="K2445">
        <f>COUNTIFS(Table37[ProductID],Table8[[#This Row],[ProductID]],Table37[Reputation Test],Table8[[#This Row],[REPUTASI]],Table37[Price],"&lt;"&amp;Table8[[#This Row],[UnitPrice]])</f>
        <v>2</v>
      </c>
      <c r="L2445" s="80" t="str">
        <f>IF(Table8[[#This Row],[test]]&gt;0,"Ada vendor yang menjual produk dengan harga lebih murah","")</f>
        <v>Ada vendor yang menjual produk dengan harga lebih murah</v>
      </c>
    </row>
    <row r="2446" spans="1:12" x14ac:dyDescent="0.25">
      <c r="A2446" s="4">
        <v>1359</v>
      </c>
      <c r="B2446" s="4">
        <v>3086</v>
      </c>
      <c r="C2446" s="11">
        <v>44185</v>
      </c>
      <c r="D2446" s="4">
        <v>550</v>
      </c>
      <c r="E2446" s="4">
        <v>913</v>
      </c>
      <c r="F2446" s="41">
        <v>40.939500000000002</v>
      </c>
      <c r="G2446" s="41">
        <v>22516.724999999999</v>
      </c>
      <c r="H2446" t="str">
        <f>VLOOKUP(Table8[[#This Row],[Supplier]],Table37[[Vendor_ID]:[Reputation Test]],12,0)</f>
        <v>F</v>
      </c>
      <c r="I2446">
        <f>VLOOKUP(Table8[[#This Row],[PurchaseOrderID]],Purchase_Order!$A$2:$E$1228,5,0)</f>
        <v>1570</v>
      </c>
      <c r="K2446">
        <f>COUNTIFS(Table37[ProductID],Table8[[#This Row],[ProductID]],Table37[Reputation Test],Table8[[#This Row],[REPUTASI]],Table37[Price],"&lt;"&amp;Table8[[#This Row],[UnitPrice]])</f>
        <v>2</v>
      </c>
      <c r="L2446" s="80" t="str">
        <f>IF(Table8[[#This Row],[test]]&gt;0,"Ada vendor yang menjual produk dengan harga lebih murah","")</f>
        <v>Ada vendor yang menjual produk dengan harga lebih murah</v>
      </c>
    </row>
    <row r="2447" spans="1:12" x14ac:dyDescent="0.25">
      <c r="A2447" s="5">
        <v>1360</v>
      </c>
      <c r="B2447" s="5">
        <v>3087</v>
      </c>
      <c r="C2447" s="10">
        <v>44185</v>
      </c>
      <c r="D2447" s="5">
        <v>60</v>
      </c>
      <c r="E2447" s="5">
        <v>356</v>
      </c>
      <c r="F2447" s="40">
        <v>3.6015000000000001</v>
      </c>
      <c r="G2447" s="40">
        <v>216.09</v>
      </c>
      <c r="H2447" t="str">
        <f>VLOOKUP(Table8[[#This Row],[Supplier]],Table37[[Vendor_ID]:[Reputation Test]],12,0)</f>
        <v>F</v>
      </c>
      <c r="I2447">
        <f>VLOOKUP(Table8[[#This Row],[PurchaseOrderID]],Purchase_Order!$A$2:$E$1228,5,0)</f>
        <v>1516</v>
      </c>
      <c r="K2447">
        <f>COUNTIFS(Table37[ProductID],Table8[[#This Row],[ProductID]],Table37[Reputation Test],Table8[[#This Row],[REPUTASI]],Table37[Price],"&lt;"&amp;Table8[[#This Row],[UnitPrice]])</f>
        <v>2</v>
      </c>
      <c r="L2447" s="80" t="str">
        <f>IF(Table8[[#This Row],[test]]&gt;0,"Ada vendor yang menjual produk dengan harga lebih murah","")</f>
        <v>Ada vendor yang menjual produk dengan harga lebih murah</v>
      </c>
    </row>
    <row r="2448" spans="1:12" x14ac:dyDescent="0.25">
      <c r="A2448" s="4">
        <v>1360</v>
      </c>
      <c r="B2448" s="4">
        <v>3088</v>
      </c>
      <c r="C2448" s="11">
        <v>44185</v>
      </c>
      <c r="D2448" s="4">
        <v>60</v>
      </c>
      <c r="E2448" s="4">
        <v>357</v>
      </c>
      <c r="F2448" s="41">
        <v>3.9794999999999998</v>
      </c>
      <c r="G2448" s="41">
        <v>238.77</v>
      </c>
      <c r="H2448" t="str">
        <f>VLOOKUP(Table8[[#This Row],[Supplier]],Table37[[Vendor_ID]:[Reputation Test]],12,0)</f>
        <v>F</v>
      </c>
      <c r="I2448">
        <f>VLOOKUP(Table8[[#This Row],[PurchaseOrderID]],Purchase_Order!$A$2:$E$1228,5,0)</f>
        <v>1516</v>
      </c>
      <c r="K2448">
        <f>COUNTIFS(Table37[ProductID],Table8[[#This Row],[ProductID]],Table37[Reputation Test],Table8[[#This Row],[REPUTASI]],Table37[Price],"&lt;"&amp;Table8[[#This Row],[UnitPrice]])</f>
        <v>1</v>
      </c>
      <c r="L2448" s="80" t="str">
        <f>IF(Table8[[#This Row],[test]]&gt;0,"Ada vendor yang menjual produk dengan harga lebih murah","")</f>
        <v>Ada vendor yang menjual produk dengan harga lebih murah</v>
      </c>
    </row>
    <row r="2449" spans="1:12" x14ac:dyDescent="0.25">
      <c r="A2449" s="5">
        <v>1361</v>
      </c>
      <c r="B2449" s="5">
        <v>3089</v>
      </c>
      <c r="C2449" s="10">
        <v>44185</v>
      </c>
      <c r="D2449" s="5">
        <v>550</v>
      </c>
      <c r="E2449" s="5">
        <v>935</v>
      </c>
      <c r="F2449" s="40">
        <v>31.4895</v>
      </c>
      <c r="G2449" s="40">
        <v>17319.224999999999</v>
      </c>
      <c r="H2449" t="str">
        <f>VLOOKUP(Table8[[#This Row],[Supplier]],Table37[[Vendor_ID]:[Reputation Test]],12,0)</f>
        <v>F</v>
      </c>
      <c r="I2449">
        <f>VLOOKUP(Table8[[#This Row],[PurchaseOrderID]],Purchase_Order!$A$2:$E$1228,5,0)</f>
        <v>1506</v>
      </c>
      <c r="K2449">
        <f>COUNTIFS(Table37[ProductID],Table8[[#This Row],[ProductID]],Table37[Reputation Test],Table8[[#This Row],[REPUTASI]],Table37[Price],"&lt;"&amp;Table8[[#This Row],[UnitPrice]])</f>
        <v>2</v>
      </c>
      <c r="L2449" s="80" t="str">
        <f>IF(Table8[[#This Row],[test]]&gt;0,"Ada vendor yang menjual produk dengan harga lebih murah","")</f>
        <v>Ada vendor yang menjual produk dengan harga lebih murah</v>
      </c>
    </row>
    <row r="2450" spans="1:12" x14ac:dyDescent="0.25">
      <c r="A2450" s="4">
        <v>1361</v>
      </c>
      <c r="B2450" s="4">
        <v>3090</v>
      </c>
      <c r="C2450" s="11">
        <v>44185</v>
      </c>
      <c r="D2450" s="4">
        <v>550</v>
      </c>
      <c r="E2450" s="4">
        <v>936</v>
      </c>
      <c r="F2450" s="41">
        <v>48.289499999999997</v>
      </c>
      <c r="G2450" s="41">
        <v>26559.224999999999</v>
      </c>
      <c r="H2450" t="str">
        <f>VLOOKUP(Table8[[#This Row],[Supplier]],Table37[[Vendor_ID]:[Reputation Test]],12,0)</f>
        <v>F</v>
      </c>
      <c r="I2450">
        <f>VLOOKUP(Table8[[#This Row],[PurchaseOrderID]],Purchase_Order!$A$2:$E$1228,5,0)</f>
        <v>1506</v>
      </c>
      <c r="K2450">
        <f>COUNTIFS(Table37[ProductID],Table8[[#This Row],[ProductID]],Table37[Reputation Test],Table8[[#This Row],[REPUTASI]],Table37[Price],"&lt;"&amp;Table8[[#This Row],[UnitPrice]])</f>
        <v>2</v>
      </c>
      <c r="L2450" s="80" t="str">
        <f>IF(Table8[[#This Row],[test]]&gt;0,"Ada vendor yang menjual produk dengan harga lebih murah","")</f>
        <v>Ada vendor yang menjual produk dengan harga lebih murah</v>
      </c>
    </row>
    <row r="2451" spans="1:12" x14ac:dyDescent="0.25">
      <c r="A2451" s="5">
        <v>1362</v>
      </c>
      <c r="B2451" s="5">
        <v>3091</v>
      </c>
      <c r="C2451" s="10">
        <v>44185</v>
      </c>
      <c r="D2451" s="5">
        <v>550</v>
      </c>
      <c r="E2451" s="5">
        <v>524</v>
      </c>
      <c r="F2451" s="40">
        <v>12.967499999999999</v>
      </c>
      <c r="G2451" s="40">
        <v>7132.125</v>
      </c>
      <c r="H2451" t="str">
        <f>VLOOKUP(Table8[[#This Row],[Supplier]],Table37[[Vendor_ID]:[Reputation Test]],12,0)</f>
        <v>F</v>
      </c>
      <c r="I2451">
        <f>VLOOKUP(Table8[[#This Row],[PurchaseOrderID]],Purchase_Order!$A$2:$E$1228,5,0)</f>
        <v>1626</v>
      </c>
      <c r="K2451">
        <f>COUNTIFS(Table37[ProductID],Table8[[#This Row],[ProductID]],Table37[Reputation Test],Table8[[#This Row],[REPUTASI]],Table37[Price],"&lt;"&amp;Table8[[#This Row],[UnitPrice]])</f>
        <v>1</v>
      </c>
      <c r="L2451" s="80" t="str">
        <f>IF(Table8[[#This Row],[test]]&gt;0,"Ada vendor yang menjual produk dengan harga lebih murah","")</f>
        <v>Ada vendor yang menjual produk dengan harga lebih murah</v>
      </c>
    </row>
    <row r="2452" spans="1:12" x14ac:dyDescent="0.25">
      <c r="A2452" s="4">
        <v>1363</v>
      </c>
      <c r="B2452" s="4">
        <v>3092</v>
      </c>
      <c r="C2452" s="11">
        <v>44185</v>
      </c>
      <c r="D2452" s="4">
        <v>550</v>
      </c>
      <c r="E2452" s="4">
        <v>911</v>
      </c>
      <c r="F2452" s="41">
        <v>21.0945</v>
      </c>
      <c r="G2452" s="41">
        <v>11601.975</v>
      </c>
      <c r="H2452" t="str">
        <f>VLOOKUP(Table8[[#This Row],[Supplier]],Table37[[Vendor_ID]:[Reputation Test]],12,0)</f>
        <v>F</v>
      </c>
      <c r="I2452">
        <f>VLOOKUP(Table8[[#This Row],[PurchaseOrderID]],Purchase_Order!$A$2:$E$1228,5,0)</f>
        <v>1542</v>
      </c>
      <c r="K2452">
        <f>COUNTIFS(Table37[ProductID],Table8[[#This Row],[ProductID]],Table37[Reputation Test],Table8[[#This Row],[REPUTASI]],Table37[Price],"&lt;"&amp;Table8[[#This Row],[UnitPrice]])</f>
        <v>2</v>
      </c>
      <c r="L2452" s="80" t="str">
        <f>IF(Table8[[#This Row],[test]]&gt;0,"Ada vendor yang menjual produk dengan harga lebih murah","")</f>
        <v>Ada vendor yang menjual produk dengan harga lebih murah</v>
      </c>
    </row>
    <row r="2453" spans="1:12" x14ac:dyDescent="0.25">
      <c r="A2453" s="5">
        <v>1363</v>
      </c>
      <c r="B2453" s="5">
        <v>3093</v>
      </c>
      <c r="C2453" s="10">
        <v>44185</v>
      </c>
      <c r="D2453" s="5">
        <v>550</v>
      </c>
      <c r="E2453" s="5">
        <v>912</v>
      </c>
      <c r="F2453" s="40">
        <v>30.439499999999999</v>
      </c>
      <c r="G2453" s="40">
        <v>16741.724999999999</v>
      </c>
      <c r="H2453" t="str">
        <f>VLOOKUP(Table8[[#This Row],[Supplier]],Table37[[Vendor_ID]:[Reputation Test]],12,0)</f>
        <v>F</v>
      </c>
      <c r="I2453">
        <f>VLOOKUP(Table8[[#This Row],[PurchaseOrderID]],Purchase_Order!$A$2:$E$1228,5,0)</f>
        <v>1542</v>
      </c>
      <c r="K2453">
        <f>COUNTIFS(Table37[ProductID],Table8[[#This Row],[ProductID]],Table37[Reputation Test],Table8[[#This Row],[REPUTASI]],Table37[Price],"&lt;"&amp;Table8[[#This Row],[UnitPrice]])</f>
        <v>2</v>
      </c>
      <c r="L2453" s="80" t="str">
        <f>IF(Table8[[#This Row],[test]]&gt;0,"Ada vendor yang menjual produk dengan harga lebih murah","")</f>
        <v>Ada vendor yang menjual produk dengan harga lebih murah</v>
      </c>
    </row>
    <row r="2454" spans="1:12" x14ac:dyDescent="0.25">
      <c r="A2454" s="4">
        <v>1364</v>
      </c>
      <c r="B2454" s="4">
        <v>3094</v>
      </c>
      <c r="C2454" s="11">
        <v>44185</v>
      </c>
      <c r="D2454" s="4">
        <v>550</v>
      </c>
      <c r="E2454" s="4">
        <v>910</v>
      </c>
      <c r="F2454" s="41">
        <v>40.939500000000002</v>
      </c>
      <c r="G2454" s="41">
        <v>22516.724999999999</v>
      </c>
      <c r="H2454" t="str">
        <f>VLOOKUP(Table8[[#This Row],[Supplier]],Table37[[Vendor_ID]:[Reputation Test]],12,0)</f>
        <v>B</v>
      </c>
      <c r="I2454">
        <f>VLOOKUP(Table8[[#This Row],[PurchaseOrderID]],Purchase_Order!$A$2:$E$1228,5,0)</f>
        <v>1610</v>
      </c>
      <c r="K2454">
        <f>COUNTIFS(Table37[ProductID],Table8[[#This Row],[ProductID]],Table37[Reputation Test],Table8[[#This Row],[REPUTASI]],Table37[Price],"&lt;"&amp;Table8[[#This Row],[UnitPrice]])</f>
        <v>1</v>
      </c>
      <c r="L2454" s="80" t="str">
        <f>IF(Table8[[#This Row],[test]]&gt;0,"Ada vendor yang menjual produk dengan harga lebih murah","")</f>
        <v>Ada vendor yang menjual produk dengan harga lebih murah</v>
      </c>
    </row>
    <row r="2455" spans="1:12" x14ac:dyDescent="0.25">
      <c r="A2455" s="5">
        <v>1365</v>
      </c>
      <c r="B2455" s="5">
        <v>3095</v>
      </c>
      <c r="C2455" s="10">
        <v>44185</v>
      </c>
      <c r="D2455" s="5">
        <v>550</v>
      </c>
      <c r="E2455" s="5">
        <v>937</v>
      </c>
      <c r="F2455" s="40">
        <v>62.9895</v>
      </c>
      <c r="G2455" s="40">
        <v>34644.224999999999</v>
      </c>
      <c r="H2455" t="str">
        <f>VLOOKUP(Table8[[#This Row],[Supplier]],Table37[[Vendor_ID]:[Reputation Test]],12,0)</f>
        <v>B</v>
      </c>
      <c r="I2455">
        <f>VLOOKUP(Table8[[#This Row],[PurchaseOrderID]],Purchase_Order!$A$2:$E$1228,5,0)</f>
        <v>1638</v>
      </c>
      <c r="K2455">
        <f>COUNTIFS(Table37[ProductID],Table8[[#This Row],[ProductID]],Table37[Reputation Test],Table8[[#This Row],[REPUTASI]],Table37[Price],"&lt;"&amp;Table8[[#This Row],[UnitPrice]])</f>
        <v>1</v>
      </c>
      <c r="L2455" s="80" t="str">
        <f>IF(Table8[[#This Row],[test]]&gt;0,"Ada vendor yang menjual produk dengan harga lebih murah","")</f>
        <v>Ada vendor yang menjual produk dengan harga lebih murah</v>
      </c>
    </row>
    <row r="2456" spans="1:12" x14ac:dyDescent="0.25">
      <c r="A2456" s="4">
        <v>1366</v>
      </c>
      <c r="B2456" s="4">
        <v>3096</v>
      </c>
      <c r="C2456" s="11">
        <v>44185</v>
      </c>
      <c r="D2456" s="4">
        <v>3</v>
      </c>
      <c r="E2456" s="4">
        <v>469</v>
      </c>
      <c r="F2456" s="41">
        <v>43.323</v>
      </c>
      <c r="G2456" s="41">
        <v>129.96899999999999</v>
      </c>
      <c r="H2456" t="str">
        <f>VLOOKUP(Table8[[#This Row],[Supplier]],Table37[[Vendor_ID]:[Reputation Test]],12,0)</f>
        <v>A</v>
      </c>
      <c r="I2456">
        <f>VLOOKUP(Table8[[#This Row],[PurchaseOrderID]],Purchase_Order!$A$2:$E$1228,5,0)</f>
        <v>1582</v>
      </c>
      <c r="K2456">
        <f>COUNTIFS(Table37[ProductID],Table8[[#This Row],[ProductID]],Table37[Reputation Test],Table8[[#This Row],[REPUTASI]],Table37[Price],"&lt;"&amp;Table8[[#This Row],[UnitPrice]])</f>
        <v>1</v>
      </c>
      <c r="L2456" s="80" t="str">
        <f>IF(Table8[[#This Row],[test]]&gt;0,"Ada vendor yang menjual produk dengan harga lebih murah","")</f>
        <v>Ada vendor yang menjual produk dengan harga lebih murah</v>
      </c>
    </row>
    <row r="2457" spans="1:12" x14ac:dyDescent="0.25">
      <c r="A2457" s="5">
        <v>1366</v>
      </c>
      <c r="B2457" s="5">
        <v>3097</v>
      </c>
      <c r="C2457" s="10">
        <v>44185</v>
      </c>
      <c r="D2457" s="5">
        <v>3</v>
      </c>
      <c r="E2457" s="5">
        <v>470</v>
      </c>
      <c r="F2457" s="40">
        <v>41.222999999999999</v>
      </c>
      <c r="G2457" s="40">
        <v>123.669</v>
      </c>
      <c r="H2457" t="str">
        <f>VLOOKUP(Table8[[#This Row],[Supplier]],Table37[[Vendor_ID]:[Reputation Test]],12,0)</f>
        <v>A</v>
      </c>
      <c r="I2457">
        <f>VLOOKUP(Table8[[#This Row],[PurchaseOrderID]],Purchase_Order!$A$2:$E$1228,5,0)</f>
        <v>1582</v>
      </c>
      <c r="K2457">
        <f>COUNTIFS(Table37[ProductID],Table8[[#This Row],[ProductID]],Table37[Reputation Test],Table8[[#This Row],[REPUTASI]],Table37[Price],"&lt;"&amp;Table8[[#This Row],[UnitPrice]])</f>
        <v>1</v>
      </c>
      <c r="L2457" s="80" t="str">
        <f>IF(Table8[[#This Row],[test]]&gt;0,"Ada vendor yang menjual produk dengan harga lebih murah","")</f>
        <v>Ada vendor yang menjual produk dengan harga lebih murah</v>
      </c>
    </row>
    <row r="2458" spans="1:12" x14ac:dyDescent="0.25">
      <c r="A2458" s="4">
        <v>1366</v>
      </c>
      <c r="B2458" s="4">
        <v>3098</v>
      </c>
      <c r="C2458" s="11">
        <v>44185</v>
      </c>
      <c r="D2458" s="4">
        <v>3</v>
      </c>
      <c r="E2458" s="4">
        <v>471</v>
      </c>
      <c r="F2458" s="41">
        <v>45.496499999999997</v>
      </c>
      <c r="G2458" s="41">
        <v>136.48949999999999</v>
      </c>
      <c r="H2458" t="str">
        <f>VLOOKUP(Table8[[#This Row],[Supplier]],Table37[[Vendor_ID]:[Reputation Test]],12,0)</f>
        <v>A</v>
      </c>
      <c r="I2458">
        <f>VLOOKUP(Table8[[#This Row],[PurchaseOrderID]],Purchase_Order!$A$2:$E$1228,5,0)</f>
        <v>1582</v>
      </c>
      <c r="K2458">
        <f>COUNTIFS(Table37[ProductID],Table8[[#This Row],[ProductID]],Table37[Reputation Test],Table8[[#This Row],[REPUTASI]],Table37[Price],"&lt;"&amp;Table8[[#This Row],[UnitPrice]])</f>
        <v>1</v>
      </c>
      <c r="L2458" s="80" t="str">
        <f>IF(Table8[[#This Row],[test]]&gt;0,"Ada vendor yang menjual produk dengan harga lebih murah","")</f>
        <v>Ada vendor yang menjual produk dengan harga lebih murah</v>
      </c>
    </row>
    <row r="2459" spans="1:12" x14ac:dyDescent="0.25">
      <c r="A2459" s="5">
        <v>1366</v>
      </c>
      <c r="B2459" s="5">
        <v>3099</v>
      </c>
      <c r="C2459" s="10">
        <v>44185</v>
      </c>
      <c r="D2459" s="5">
        <v>3</v>
      </c>
      <c r="E2459" s="5">
        <v>472</v>
      </c>
      <c r="F2459" s="40">
        <v>41.222999999999999</v>
      </c>
      <c r="G2459" s="40">
        <v>123.669</v>
      </c>
      <c r="H2459" t="str">
        <f>VLOOKUP(Table8[[#This Row],[Supplier]],Table37[[Vendor_ID]:[Reputation Test]],12,0)</f>
        <v>A</v>
      </c>
      <c r="I2459">
        <f>VLOOKUP(Table8[[#This Row],[PurchaseOrderID]],Purchase_Order!$A$2:$E$1228,5,0)</f>
        <v>1582</v>
      </c>
      <c r="K2459">
        <f>COUNTIFS(Table37[ProductID],Table8[[#This Row],[ProductID]],Table37[Reputation Test],Table8[[#This Row],[REPUTASI]],Table37[Price],"&lt;"&amp;Table8[[#This Row],[UnitPrice]])</f>
        <v>1</v>
      </c>
      <c r="L2459" s="80" t="str">
        <f>IF(Table8[[#This Row],[test]]&gt;0,"Ada vendor yang menjual produk dengan harga lebih murah","")</f>
        <v>Ada vendor yang menjual produk dengan harga lebih murah</v>
      </c>
    </row>
    <row r="2460" spans="1:12" x14ac:dyDescent="0.25">
      <c r="A2460" s="4">
        <v>1367</v>
      </c>
      <c r="B2460" s="4">
        <v>3100</v>
      </c>
      <c r="C2460" s="11">
        <v>44185</v>
      </c>
      <c r="D2460" s="4">
        <v>3</v>
      </c>
      <c r="E2460" s="4">
        <v>462</v>
      </c>
      <c r="F2460" s="41">
        <v>47.680500000000002</v>
      </c>
      <c r="G2460" s="41">
        <v>143.04150000000001</v>
      </c>
      <c r="H2460" t="str">
        <f>VLOOKUP(Table8[[#This Row],[Supplier]],Table37[[Vendor_ID]:[Reputation Test]],12,0)</f>
        <v>B</v>
      </c>
      <c r="I2460">
        <f>VLOOKUP(Table8[[#This Row],[PurchaseOrderID]],Purchase_Order!$A$2:$E$1228,5,0)</f>
        <v>1510</v>
      </c>
      <c r="K2460">
        <f>COUNTIFS(Table37[ProductID],Table8[[#This Row],[ProductID]],Table37[Reputation Test],Table8[[#This Row],[REPUTASI]],Table37[Price],"&lt;"&amp;Table8[[#This Row],[UnitPrice]])</f>
        <v>1</v>
      </c>
      <c r="L2460" s="80" t="str">
        <f>IF(Table8[[#This Row],[test]]&gt;0,"Ada vendor yang menjual produk dengan harga lebih murah","")</f>
        <v>Ada vendor yang menjual produk dengan harga lebih murah</v>
      </c>
    </row>
    <row r="2461" spans="1:12" x14ac:dyDescent="0.25">
      <c r="A2461" s="5">
        <v>1368</v>
      </c>
      <c r="B2461" s="5">
        <v>3101</v>
      </c>
      <c r="C2461" s="10">
        <v>44185</v>
      </c>
      <c r="D2461" s="5">
        <v>550</v>
      </c>
      <c r="E2461" s="5">
        <v>510</v>
      </c>
      <c r="F2461" s="40">
        <v>23.404499999999999</v>
      </c>
      <c r="G2461" s="40">
        <v>12872.475</v>
      </c>
      <c r="H2461" t="str">
        <f>VLOOKUP(Table8[[#This Row],[Supplier]],Table37[[Vendor_ID]:[Reputation Test]],12,0)</f>
        <v>F</v>
      </c>
      <c r="I2461">
        <f>VLOOKUP(Table8[[#This Row],[PurchaseOrderID]],Purchase_Order!$A$2:$E$1228,5,0)</f>
        <v>1526</v>
      </c>
      <c r="K2461">
        <f>COUNTIFS(Table37[ProductID],Table8[[#This Row],[ProductID]],Table37[Reputation Test],Table8[[#This Row],[REPUTASI]],Table37[Price],"&lt;"&amp;Table8[[#This Row],[UnitPrice]])</f>
        <v>1</v>
      </c>
      <c r="L2461" s="80" t="str">
        <f>IF(Table8[[#This Row],[test]]&gt;0,"Ada vendor yang menjual produk dengan harga lebih murah","")</f>
        <v>Ada vendor yang menjual produk dengan harga lebih murah</v>
      </c>
    </row>
    <row r="2462" spans="1:12" x14ac:dyDescent="0.25">
      <c r="A2462" s="4">
        <v>1368</v>
      </c>
      <c r="B2462" s="4">
        <v>3102</v>
      </c>
      <c r="C2462" s="11">
        <v>44185</v>
      </c>
      <c r="D2462" s="4">
        <v>550</v>
      </c>
      <c r="E2462" s="4">
        <v>511</v>
      </c>
      <c r="F2462" s="41">
        <v>27.867000000000001</v>
      </c>
      <c r="G2462" s="41">
        <v>15326.85</v>
      </c>
      <c r="H2462" t="str">
        <f>VLOOKUP(Table8[[#This Row],[Supplier]],Table37[[Vendor_ID]:[Reputation Test]],12,0)</f>
        <v>F</v>
      </c>
      <c r="I2462">
        <f>VLOOKUP(Table8[[#This Row],[PurchaseOrderID]],Purchase_Order!$A$2:$E$1228,5,0)</f>
        <v>1526</v>
      </c>
      <c r="K2462">
        <f>COUNTIFS(Table37[ProductID],Table8[[#This Row],[ProductID]],Table37[Reputation Test],Table8[[#This Row],[REPUTASI]],Table37[Price],"&lt;"&amp;Table8[[#This Row],[UnitPrice]])</f>
        <v>1</v>
      </c>
      <c r="L2462" s="80" t="str">
        <f>IF(Table8[[#This Row],[test]]&gt;0,"Ada vendor yang menjual produk dengan harga lebih murah","")</f>
        <v>Ada vendor yang menjual produk dengan harga lebih murah</v>
      </c>
    </row>
    <row r="2463" spans="1:12" x14ac:dyDescent="0.25">
      <c r="A2463" s="5">
        <v>1369</v>
      </c>
      <c r="B2463" s="5">
        <v>3103</v>
      </c>
      <c r="C2463" s="10">
        <v>44185</v>
      </c>
      <c r="D2463" s="5">
        <v>550</v>
      </c>
      <c r="E2463" s="5">
        <v>527</v>
      </c>
      <c r="F2463" s="40">
        <v>6.7515000000000001</v>
      </c>
      <c r="G2463" s="40">
        <v>3713.3249999999998</v>
      </c>
      <c r="H2463" t="str">
        <f>VLOOKUP(Table8[[#This Row],[Supplier]],Table37[[Vendor_ID]:[Reputation Test]],12,0)</f>
        <v>B</v>
      </c>
      <c r="I2463">
        <f>VLOOKUP(Table8[[#This Row],[PurchaseOrderID]],Purchase_Order!$A$2:$E$1228,5,0)</f>
        <v>1644</v>
      </c>
      <c r="K2463">
        <f>COUNTIFS(Table37[ProductID],Table8[[#This Row],[ProductID]],Table37[Reputation Test],Table8[[#This Row],[REPUTASI]],Table37[Price],"&lt;"&amp;Table8[[#This Row],[UnitPrice]])</f>
        <v>1</v>
      </c>
      <c r="L2463" s="80" t="str">
        <f>IF(Table8[[#This Row],[test]]&gt;0,"Ada vendor yang menjual produk dengan harga lebih murah","")</f>
        <v>Ada vendor yang menjual produk dengan harga lebih murah</v>
      </c>
    </row>
    <row r="2464" spans="1:12" x14ac:dyDescent="0.25">
      <c r="A2464" s="4">
        <v>1370</v>
      </c>
      <c r="B2464" s="4">
        <v>3104</v>
      </c>
      <c r="C2464" s="11">
        <v>44185</v>
      </c>
      <c r="D2464" s="4">
        <v>550</v>
      </c>
      <c r="E2464" s="4">
        <v>938</v>
      </c>
      <c r="F2464" s="41">
        <v>31.4895</v>
      </c>
      <c r="G2464" s="41">
        <v>17319.224999999999</v>
      </c>
      <c r="H2464" t="str">
        <f>VLOOKUP(Table8[[#This Row],[Supplier]],Table37[[Vendor_ID]:[Reputation Test]],12,0)</f>
        <v>F</v>
      </c>
      <c r="I2464">
        <f>VLOOKUP(Table8[[#This Row],[PurchaseOrderID]],Purchase_Order!$A$2:$E$1228,5,0)</f>
        <v>1680</v>
      </c>
      <c r="K2464">
        <f>COUNTIFS(Table37[ProductID],Table8[[#This Row],[ProductID]],Table37[Reputation Test],Table8[[#This Row],[REPUTASI]],Table37[Price],"&lt;"&amp;Table8[[#This Row],[UnitPrice]])</f>
        <v>2</v>
      </c>
      <c r="L2464" s="80" t="str">
        <f>IF(Table8[[#This Row],[test]]&gt;0,"Ada vendor yang menjual produk dengan harga lebih murah","")</f>
        <v>Ada vendor yang menjual produk dengan harga lebih murah</v>
      </c>
    </row>
    <row r="2465" spans="1:12" x14ac:dyDescent="0.25">
      <c r="A2465" s="5">
        <v>1370</v>
      </c>
      <c r="B2465" s="5">
        <v>3105</v>
      </c>
      <c r="C2465" s="10">
        <v>44185</v>
      </c>
      <c r="D2465" s="5">
        <v>550</v>
      </c>
      <c r="E2465" s="5">
        <v>939</v>
      </c>
      <c r="F2465" s="40">
        <v>48.289499999999997</v>
      </c>
      <c r="G2465" s="40">
        <v>26559.224999999999</v>
      </c>
      <c r="H2465" t="str">
        <f>VLOOKUP(Table8[[#This Row],[Supplier]],Table37[[Vendor_ID]:[Reputation Test]],12,0)</f>
        <v>F</v>
      </c>
      <c r="I2465">
        <f>VLOOKUP(Table8[[#This Row],[PurchaseOrderID]],Purchase_Order!$A$2:$E$1228,5,0)</f>
        <v>1680</v>
      </c>
      <c r="K2465">
        <f>COUNTIFS(Table37[ProductID],Table8[[#This Row],[ProductID]],Table37[Reputation Test],Table8[[#This Row],[REPUTASI]],Table37[Price],"&lt;"&amp;Table8[[#This Row],[UnitPrice]])</f>
        <v>2</v>
      </c>
      <c r="L2465" s="80" t="str">
        <f>IF(Table8[[#This Row],[test]]&gt;0,"Ada vendor yang menjual produk dengan harga lebih murah","")</f>
        <v>Ada vendor yang menjual produk dengan harga lebih murah</v>
      </c>
    </row>
    <row r="2466" spans="1:12" x14ac:dyDescent="0.25">
      <c r="A2466" s="4">
        <v>1370</v>
      </c>
      <c r="B2466" s="4">
        <v>3106</v>
      </c>
      <c r="C2466" s="11">
        <v>44185</v>
      </c>
      <c r="D2466" s="4">
        <v>550</v>
      </c>
      <c r="E2466" s="4">
        <v>509</v>
      </c>
      <c r="F2466" s="41">
        <v>36.277500000000003</v>
      </c>
      <c r="G2466" s="41">
        <v>19952.625</v>
      </c>
      <c r="H2466" t="str">
        <f>VLOOKUP(Table8[[#This Row],[Supplier]],Table37[[Vendor_ID]:[Reputation Test]],12,0)</f>
        <v>F</v>
      </c>
      <c r="I2466">
        <f>VLOOKUP(Table8[[#This Row],[PurchaseOrderID]],Purchase_Order!$A$2:$E$1228,5,0)</f>
        <v>1680</v>
      </c>
      <c r="K2466">
        <f>COUNTIFS(Table37[ProductID],Table8[[#This Row],[ProductID]],Table37[Reputation Test],Table8[[#This Row],[REPUTASI]],Table37[Price],"&lt;"&amp;Table8[[#This Row],[UnitPrice]])</f>
        <v>1</v>
      </c>
      <c r="L2466" s="80" t="str">
        <f>IF(Table8[[#This Row],[test]]&gt;0,"Ada vendor yang menjual produk dengan harga lebih murah","")</f>
        <v>Ada vendor yang menjual produk dengan harga lebih murah</v>
      </c>
    </row>
    <row r="2467" spans="1:12" x14ac:dyDescent="0.25">
      <c r="A2467" s="5">
        <v>1371</v>
      </c>
      <c r="B2467" s="5">
        <v>3107</v>
      </c>
      <c r="C2467" s="10">
        <v>44185</v>
      </c>
      <c r="D2467" s="5">
        <v>60</v>
      </c>
      <c r="E2467" s="5">
        <v>494</v>
      </c>
      <c r="F2467" s="40">
        <v>50.746499999999997</v>
      </c>
      <c r="G2467" s="40">
        <v>3044.79</v>
      </c>
      <c r="H2467" t="str">
        <f>VLOOKUP(Table8[[#This Row],[Supplier]],Table37[[Vendor_ID]:[Reputation Test]],12,0)</f>
        <v>F</v>
      </c>
      <c r="I2467">
        <f>VLOOKUP(Table8[[#This Row],[PurchaseOrderID]],Purchase_Order!$A$2:$E$1228,5,0)</f>
        <v>1584</v>
      </c>
      <c r="K2467">
        <f>COUNTIFS(Table37[ProductID],Table8[[#This Row],[ProductID]],Table37[Reputation Test],Table8[[#This Row],[REPUTASI]],Table37[Price],"&lt;"&amp;Table8[[#This Row],[UnitPrice]])</f>
        <v>2</v>
      </c>
      <c r="L2467" s="80" t="str">
        <f>IF(Table8[[#This Row],[test]]&gt;0,"Ada vendor yang menjual produk dengan harga lebih murah","")</f>
        <v>Ada vendor yang menjual produk dengan harga lebih murah</v>
      </c>
    </row>
    <row r="2468" spans="1:12" x14ac:dyDescent="0.25">
      <c r="A2468" s="4">
        <v>1371</v>
      </c>
      <c r="B2468" s="4">
        <v>3108</v>
      </c>
      <c r="C2468" s="11">
        <v>44185</v>
      </c>
      <c r="D2468" s="4">
        <v>60</v>
      </c>
      <c r="E2468" s="4">
        <v>495</v>
      </c>
      <c r="F2468" s="41">
        <v>62.926499999999997</v>
      </c>
      <c r="G2468" s="41">
        <v>3775.59</v>
      </c>
      <c r="H2468" t="str">
        <f>VLOOKUP(Table8[[#This Row],[Supplier]],Table37[[Vendor_ID]:[Reputation Test]],12,0)</f>
        <v>F</v>
      </c>
      <c r="I2468">
        <f>VLOOKUP(Table8[[#This Row],[PurchaseOrderID]],Purchase_Order!$A$2:$E$1228,5,0)</f>
        <v>1584</v>
      </c>
      <c r="K2468">
        <f>COUNTIFS(Table37[ProductID],Table8[[#This Row],[ProductID]],Table37[Reputation Test],Table8[[#This Row],[REPUTASI]],Table37[Price],"&lt;"&amp;Table8[[#This Row],[UnitPrice]])</f>
        <v>2</v>
      </c>
      <c r="L2468" s="80" t="str">
        <f>IF(Table8[[#This Row],[test]]&gt;0,"Ada vendor yang menjual produk dengan harga lebih murah","")</f>
        <v>Ada vendor yang menjual produk dengan harga lebih murah</v>
      </c>
    </row>
    <row r="2469" spans="1:12" x14ac:dyDescent="0.25">
      <c r="A2469" s="5">
        <v>1371</v>
      </c>
      <c r="B2469" s="5">
        <v>3109</v>
      </c>
      <c r="C2469" s="10">
        <v>44185</v>
      </c>
      <c r="D2469" s="5">
        <v>60</v>
      </c>
      <c r="E2469" s="5">
        <v>496</v>
      </c>
      <c r="F2469" s="40">
        <v>49.654499999999999</v>
      </c>
      <c r="G2469" s="40">
        <v>2979.27</v>
      </c>
      <c r="H2469" t="str">
        <f>VLOOKUP(Table8[[#This Row],[Supplier]],Table37[[Vendor_ID]:[Reputation Test]],12,0)</f>
        <v>F</v>
      </c>
      <c r="I2469">
        <f>VLOOKUP(Table8[[#This Row],[PurchaseOrderID]],Purchase_Order!$A$2:$E$1228,5,0)</f>
        <v>1584</v>
      </c>
      <c r="K2469">
        <f>COUNTIFS(Table37[ProductID],Table8[[#This Row],[ProductID]],Table37[Reputation Test],Table8[[#This Row],[REPUTASI]],Table37[Price],"&lt;"&amp;Table8[[#This Row],[UnitPrice]])</f>
        <v>2</v>
      </c>
      <c r="L2469" s="80" t="str">
        <f>IF(Table8[[#This Row],[test]]&gt;0,"Ada vendor yang menjual produk dengan harga lebih murah","")</f>
        <v>Ada vendor yang menjual produk dengan harga lebih murah</v>
      </c>
    </row>
    <row r="2470" spans="1:12" x14ac:dyDescent="0.25">
      <c r="A2470" s="4">
        <v>1372</v>
      </c>
      <c r="B2470" s="4">
        <v>3110</v>
      </c>
      <c r="C2470" s="11">
        <v>44185</v>
      </c>
      <c r="D2470" s="4">
        <v>550</v>
      </c>
      <c r="E2470" s="4">
        <v>523</v>
      </c>
      <c r="F2470" s="41">
        <v>10.384499999999999</v>
      </c>
      <c r="G2470" s="41">
        <v>5711.4750000000004</v>
      </c>
      <c r="H2470" t="str">
        <f>VLOOKUP(Table8[[#This Row],[Supplier]],Table37[[Vendor_ID]:[Reputation Test]],12,0)</f>
        <v>B</v>
      </c>
      <c r="I2470">
        <f>VLOOKUP(Table8[[#This Row],[PurchaseOrderID]],Purchase_Order!$A$2:$E$1228,5,0)</f>
        <v>1620</v>
      </c>
      <c r="K2470">
        <f>COUNTIFS(Table37[ProductID],Table8[[#This Row],[ProductID]],Table37[Reputation Test],Table8[[#This Row],[REPUTASI]],Table37[Price],"&lt;"&amp;Table8[[#This Row],[UnitPrice]])</f>
        <v>1</v>
      </c>
      <c r="L2470" s="80" t="str">
        <f>IF(Table8[[#This Row],[test]]&gt;0,"Ada vendor yang menjual produk dengan harga lebih murah","")</f>
        <v>Ada vendor yang menjual produk dengan harga lebih murah</v>
      </c>
    </row>
    <row r="2471" spans="1:12" x14ac:dyDescent="0.25">
      <c r="A2471" s="5">
        <v>1373</v>
      </c>
      <c r="B2471" s="5">
        <v>3111</v>
      </c>
      <c r="C2471" s="10">
        <v>44188</v>
      </c>
      <c r="D2471" s="5">
        <v>3</v>
      </c>
      <c r="E2471" s="5">
        <v>424</v>
      </c>
      <c r="F2471" s="40">
        <v>49.853999999999999</v>
      </c>
      <c r="G2471" s="40">
        <v>149.56200000000001</v>
      </c>
      <c r="H2471" t="str">
        <f>VLOOKUP(Table8[[#This Row],[Supplier]],Table37[[Vendor_ID]:[Reputation Test]],12,0)</f>
        <v>B</v>
      </c>
      <c r="I2471">
        <f>VLOOKUP(Table8[[#This Row],[PurchaseOrderID]],Purchase_Order!$A$2:$E$1228,5,0)</f>
        <v>1666</v>
      </c>
      <c r="K2471">
        <f>COUNTIFS(Table37[ProductID],Table8[[#This Row],[ProductID]],Table37[Reputation Test],Table8[[#This Row],[REPUTASI]],Table37[Price],"&lt;"&amp;Table8[[#This Row],[UnitPrice]])</f>
        <v>3</v>
      </c>
      <c r="L2471" s="80" t="str">
        <f>IF(Table8[[#This Row],[test]]&gt;0,"Ada vendor yang menjual produk dengan harga lebih murah","")</f>
        <v>Ada vendor yang menjual produk dengan harga lebih murah</v>
      </c>
    </row>
    <row r="2472" spans="1:12" x14ac:dyDescent="0.25">
      <c r="A2472" s="4">
        <v>1373</v>
      </c>
      <c r="B2472" s="4">
        <v>3112</v>
      </c>
      <c r="C2472" s="11">
        <v>44188</v>
      </c>
      <c r="D2472" s="4">
        <v>3</v>
      </c>
      <c r="E2472" s="4">
        <v>425</v>
      </c>
      <c r="F2472" s="41">
        <v>45.580500000000001</v>
      </c>
      <c r="G2472" s="41">
        <v>136.7415</v>
      </c>
      <c r="H2472" t="str">
        <f>VLOOKUP(Table8[[#This Row],[Supplier]],Table37[[Vendor_ID]:[Reputation Test]],12,0)</f>
        <v>B</v>
      </c>
      <c r="I2472">
        <f>VLOOKUP(Table8[[#This Row],[PurchaseOrderID]],Purchase_Order!$A$2:$E$1228,5,0)</f>
        <v>1666</v>
      </c>
      <c r="K2472">
        <f>COUNTIFS(Table37[ProductID],Table8[[#This Row],[ProductID]],Table37[Reputation Test],Table8[[#This Row],[REPUTASI]],Table37[Price],"&lt;"&amp;Table8[[#This Row],[UnitPrice]])</f>
        <v>3</v>
      </c>
      <c r="L2472" s="80" t="str">
        <f>IF(Table8[[#This Row],[test]]&gt;0,"Ada vendor yang menjual produk dengan harga lebih murah","")</f>
        <v>Ada vendor yang menjual produk dengan harga lebih murah</v>
      </c>
    </row>
    <row r="2473" spans="1:12" x14ac:dyDescent="0.25">
      <c r="A2473" s="5">
        <v>1373</v>
      </c>
      <c r="B2473" s="5">
        <v>3113</v>
      </c>
      <c r="C2473" s="10">
        <v>44188</v>
      </c>
      <c r="D2473" s="5">
        <v>3</v>
      </c>
      <c r="E2473" s="5">
        <v>426</v>
      </c>
      <c r="F2473" s="40">
        <v>43.480499999999999</v>
      </c>
      <c r="G2473" s="40">
        <v>130.44149999999999</v>
      </c>
      <c r="H2473" t="str">
        <f>VLOOKUP(Table8[[#This Row],[Supplier]],Table37[[Vendor_ID]:[Reputation Test]],12,0)</f>
        <v>B</v>
      </c>
      <c r="I2473">
        <f>VLOOKUP(Table8[[#This Row],[PurchaseOrderID]],Purchase_Order!$A$2:$E$1228,5,0)</f>
        <v>1666</v>
      </c>
      <c r="K2473">
        <f>COUNTIFS(Table37[ProductID],Table8[[#This Row],[ProductID]],Table37[Reputation Test],Table8[[#This Row],[REPUTASI]],Table37[Price],"&lt;"&amp;Table8[[#This Row],[UnitPrice]])</f>
        <v>3</v>
      </c>
      <c r="L2473" s="80" t="str">
        <f>IF(Table8[[#This Row],[test]]&gt;0,"Ada vendor yang menjual produk dengan harga lebih murah","")</f>
        <v>Ada vendor yang menjual produk dengan harga lebih murah</v>
      </c>
    </row>
    <row r="2474" spans="1:12" x14ac:dyDescent="0.25">
      <c r="A2474" s="4">
        <v>1374</v>
      </c>
      <c r="B2474" s="4">
        <v>3114</v>
      </c>
      <c r="C2474" s="11">
        <v>44188</v>
      </c>
      <c r="D2474" s="4">
        <v>3</v>
      </c>
      <c r="E2474" s="4">
        <v>490</v>
      </c>
      <c r="F2474" s="41">
        <v>12.7155</v>
      </c>
      <c r="G2474" s="41">
        <v>38.146500000000003</v>
      </c>
      <c r="H2474" t="str">
        <f>VLOOKUP(Table8[[#This Row],[Supplier]],Table37[[Vendor_ID]:[Reputation Test]],12,0)</f>
        <v>A</v>
      </c>
      <c r="I2474">
        <f>VLOOKUP(Table8[[#This Row],[PurchaseOrderID]],Purchase_Order!$A$2:$E$1228,5,0)</f>
        <v>1592</v>
      </c>
      <c r="K2474">
        <f>COUNTIFS(Table37[ProductID],Table8[[#This Row],[ProductID]],Table37[Reputation Test],Table8[[#This Row],[REPUTASI]],Table37[Price],"&lt;"&amp;Table8[[#This Row],[UnitPrice]])</f>
        <v>1</v>
      </c>
      <c r="L2474" s="80" t="str">
        <f>IF(Table8[[#This Row],[test]]&gt;0,"Ada vendor yang menjual produk dengan harga lebih murah","")</f>
        <v>Ada vendor yang menjual produk dengan harga lebih murah</v>
      </c>
    </row>
    <row r="2475" spans="1:12" x14ac:dyDescent="0.25">
      <c r="A2475" s="5">
        <v>1374</v>
      </c>
      <c r="B2475" s="5">
        <v>3115</v>
      </c>
      <c r="C2475" s="10">
        <v>44188</v>
      </c>
      <c r="D2475" s="5">
        <v>3</v>
      </c>
      <c r="E2475" s="5">
        <v>491</v>
      </c>
      <c r="F2475" s="40">
        <v>19.939499999999999</v>
      </c>
      <c r="G2475" s="40">
        <v>59.8185</v>
      </c>
      <c r="H2475" t="str">
        <f>VLOOKUP(Table8[[#This Row],[Supplier]],Table37[[Vendor_ID]:[Reputation Test]],12,0)</f>
        <v>A</v>
      </c>
      <c r="I2475">
        <f>VLOOKUP(Table8[[#This Row],[PurchaseOrderID]],Purchase_Order!$A$2:$E$1228,5,0)</f>
        <v>1592</v>
      </c>
      <c r="K2475">
        <f>COUNTIFS(Table37[ProductID],Table8[[#This Row],[ProductID]],Table37[Reputation Test],Table8[[#This Row],[REPUTASI]],Table37[Price],"&lt;"&amp;Table8[[#This Row],[UnitPrice]])</f>
        <v>2</v>
      </c>
      <c r="L2475" s="80" t="str">
        <f>IF(Table8[[#This Row],[test]]&gt;0,"Ada vendor yang menjual produk dengan harga lebih murah","")</f>
        <v>Ada vendor yang menjual produk dengan harga lebih murah</v>
      </c>
    </row>
    <row r="2476" spans="1:12" x14ac:dyDescent="0.25">
      <c r="A2476" s="4">
        <v>1375</v>
      </c>
      <c r="B2476" s="4">
        <v>3116</v>
      </c>
      <c r="C2476" s="11">
        <v>44188</v>
      </c>
      <c r="D2476" s="4">
        <v>3</v>
      </c>
      <c r="E2476" s="4">
        <v>528</v>
      </c>
      <c r="F2476" s="41">
        <v>38.156999999999996</v>
      </c>
      <c r="G2476" s="41">
        <v>114.471</v>
      </c>
      <c r="H2476" t="str">
        <f>VLOOKUP(Table8[[#This Row],[Supplier]],Table37[[Vendor_ID]:[Reputation Test]],12,0)</f>
        <v>A</v>
      </c>
      <c r="I2476">
        <f>VLOOKUP(Table8[[#This Row],[PurchaseOrderID]],Purchase_Order!$A$2:$E$1228,5,0)</f>
        <v>1618</v>
      </c>
      <c r="K2476">
        <f>COUNTIFS(Table37[ProductID],Table8[[#This Row],[ProductID]],Table37[Reputation Test],Table8[[#This Row],[REPUTASI]],Table37[Price],"&lt;"&amp;Table8[[#This Row],[UnitPrice]])</f>
        <v>1</v>
      </c>
      <c r="L2476" s="80" t="str">
        <f>IF(Table8[[#This Row],[test]]&gt;0,"Ada vendor yang menjual produk dengan harga lebih murah","")</f>
        <v>Ada vendor yang menjual produk dengan harga lebih murah</v>
      </c>
    </row>
    <row r="2477" spans="1:12" x14ac:dyDescent="0.25">
      <c r="A2477" s="5">
        <v>1376</v>
      </c>
      <c r="B2477" s="5">
        <v>3117</v>
      </c>
      <c r="C2477" s="10">
        <v>44188</v>
      </c>
      <c r="D2477" s="5">
        <v>3</v>
      </c>
      <c r="E2477" s="5">
        <v>505</v>
      </c>
      <c r="F2477" s="40">
        <v>44.215499999999999</v>
      </c>
      <c r="G2477" s="40">
        <v>132.6465</v>
      </c>
      <c r="H2477" t="str">
        <f>VLOOKUP(Table8[[#This Row],[Supplier]],Table37[[Vendor_ID]:[Reputation Test]],12,0)</f>
        <v>B</v>
      </c>
      <c r="I2477">
        <f>VLOOKUP(Table8[[#This Row],[PurchaseOrderID]],Purchase_Order!$A$2:$E$1228,5,0)</f>
        <v>1612</v>
      </c>
      <c r="K2477">
        <f>COUNTIFS(Table37[ProductID],Table8[[#This Row],[ProductID]],Table37[Reputation Test],Table8[[#This Row],[REPUTASI]],Table37[Price],"&lt;"&amp;Table8[[#This Row],[UnitPrice]])</f>
        <v>1</v>
      </c>
      <c r="L2477" s="80" t="str">
        <f>IF(Table8[[#This Row],[test]]&gt;0,"Ada vendor yang menjual produk dengan harga lebih murah","")</f>
        <v>Ada vendor yang menjual produk dengan harga lebih murah</v>
      </c>
    </row>
    <row r="2478" spans="1:12" x14ac:dyDescent="0.25">
      <c r="A2478" s="4">
        <v>1377</v>
      </c>
      <c r="B2478" s="4">
        <v>3118</v>
      </c>
      <c r="C2478" s="11">
        <v>44188</v>
      </c>
      <c r="D2478" s="4">
        <v>550</v>
      </c>
      <c r="E2478" s="4">
        <v>938</v>
      </c>
      <c r="F2478" s="41">
        <v>31.4895</v>
      </c>
      <c r="G2478" s="41">
        <v>17319.224999999999</v>
      </c>
      <c r="H2478" t="str">
        <f>VLOOKUP(Table8[[#This Row],[Supplier]],Table37[[Vendor_ID]:[Reputation Test]],12,0)</f>
        <v>F</v>
      </c>
      <c r="I2478">
        <f>VLOOKUP(Table8[[#This Row],[PurchaseOrderID]],Purchase_Order!$A$2:$E$1228,5,0)</f>
        <v>1586</v>
      </c>
      <c r="K2478">
        <f>COUNTIFS(Table37[ProductID],Table8[[#This Row],[ProductID]],Table37[Reputation Test],Table8[[#This Row],[REPUTASI]],Table37[Price],"&lt;"&amp;Table8[[#This Row],[UnitPrice]])</f>
        <v>2</v>
      </c>
      <c r="L2478" s="80" t="str">
        <f>IF(Table8[[#This Row],[test]]&gt;0,"Ada vendor yang menjual produk dengan harga lebih murah","")</f>
        <v>Ada vendor yang menjual produk dengan harga lebih murah</v>
      </c>
    </row>
    <row r="2479" spans="1:12" x14ac:dyDescent="0.25">
      <c r="A2479" s="5">
        <v>1377</v>
      </c>
      <c r="B2479" s="5">
        <v>3119</v>
      </c>
      <c r="C2479" s="10">
        <v>44188</v>
      </c>
      <c r="D2479" s="5">
        <v>550</v>
      </c>
      <c r="E2479" s="5">
        <v>939</v>
      </c>
      <c r="F2479" s="40">
        <v>48.289499999999997</v>
      </c>
      <c r="G2479" s="40">
        <v>26559.224999999999</v>
      </c>
      <c r="H2479" t="str">
        <f>VLOOKUP(Table8[[#This Row],[Supplier]],Table37[[Vendor_ID]:[Reputation Test]],12,0)</f>
        <v>F</v>
      </c>
      <c r="I2479">
        <f>VLOOKUP(Table8[[#This Row],[PurchaseOrderID]],Purchase_Order!$A$2:$E$1228,5,0)</f>
        <v>1586</v>
      </c>
      <c r="K2479">
        <f>COUNTIFS(Table37[ProductID],Table8[[#This Row],[ProductID]],Table37[Reputation Test],Table8[[#This Row],[REPUTASI]],Table37[Price],"&lt;"&amp;Table8[[#This Row],[UnitPrice]])</f>
        <v>2</v>
      </c>
      <c r="L2479" s="80" t="str">
        <f>IF(Table8[[#This Row],[test]]&gt;0,"Ada vendor yang menjual produk dengan harga lebih murah","")</f>
        <v>Ada vendor yang menjual produk dengan harga lebih murah</v>
      </c>
    </row>
    <row r="2480" spans="1:12" x14ac:dyDescent="0.25">
      <c r="A2480" s="4">
        <v>1378</v>
      </c>
      <c r="B2480" s="4">
        <v>3120</v>
      </c>
      <c r="C2480" s="11">
        <v>44188</v>
      </c>
      <c r="D2480" s="4">
        <v>60</v>
      </c>
      <c r="E2480" s="4">
        <v>358</v>
      </c>
      <c r="F2480" s="41">
        <v>6.9824999999999999</v>
      </c>
      <c r="G2480" s="41">
        <v>418.95</v>
      </c>
      <c r="H2480" t="str">
        <f>VLOOKUP(Table8[[#This Row],[Supplier]],Table37[[Vendor_ID]:[Reputation Test]],12,0)</f>
        <v>B</v>
      </c>
      <c r="I2480">
        <f>VLOOKUP(Table8[[#This Row],[PurchaseOrderID]],Purchase_Order!$A$2:$E$1228,5,0)</f>
        <v>1500</v>
      </c>
      <c r="K2480">
        <f>COUNTIFS(Table37[ProductID],Table8[[#This Row],[ProductID]],Table37[Reputation Test],Table8[[#This Row],[REPUTASI]],Table37[Price],"&lt;"&amp;Table8[[#This Row],[UnitPrice]])</f>
        <v>1</v>
      </c>
      <c r="L2480" s="80" t="str">
        <f>IF(Table8[[#This Row],[test]]&gt;0,"Ada vendor yang menjual produk dengan harga lebih murah","")</f>
        <v>Ada vendor yang menjual produk dengan harga lebih murah</v>
      </c>
    </row>
    <row r="2481" spans="1:12" x14ac:dyDescent="0.25">
      <c r="A2481" s="5">
        <v>1379</v>
      </c>
      <c r="B2481" s="5">
        <v>3121</v>
      </c>
      <c r="C2481" s="10">
        <v>44188</v>
      </c>
      <c r="D2481" s="5">
        <v>3</v>
      </c>
      <c r="E2481" s="5">
        <v>440</v>
      </c>
      <c r="F2481" s="40">
        <v>49.853999999999999</v>
      </c>
      <c r="G2481" s="40">
        <v>149.56200000000001</v>
      </c>
      <c r="H2481" t="str">
        <f>VLOOKUP(Table8[[#This Row],[Supplier]],Table37[[Vendor_ID]:[Reputation Test]],12,0)</f>
        <v>A</v>
      </c>
      <c r="I2481">
        <f>VLOOKUP(Table8[[#This Row],[PurchaseOrderID]],Purchase_Order!$A$2:$E$1228,5,0)</f>
        <v>1656</v>
      </c>
      <c r="K2481">
        <f>COUNTIFS(Table37[ProductID],Table8[[#This Row],[ProductID]],Table37[Reputation Test],Table8[[#This Row],[REPUTASI]],Table37[Price],"&lt;"&amp;Table8[[#This Row],[UnitPrice]])</f>
        <v>2</v>
      </c>
      <c r="L2481" s="80" t="str">
        <f>IF(Table8[[#This Row],[test]]&gt;0,"Ada vendor yang menjual produk dengan harga lebih murah","")</f>
        <v>Ada vendor yang menjual produk dengan harga lebih murah</v>
      </c>
    </row>
    <row r="2482" spans="1:12" x14ac:dyDescent="0.25">
      <c r="A2482" s="4">
        <v>1379</v>
      </c>
      <c r="B2482" s="4">
        <v>3122</v>
      </c>
      <c r="C2482" s="11">
        <v>44188</v>
      </c>
      <c r="D2482" s="4">
        <v>3</v>
      </c>
      <c r="E2482" s="4">
        <v>441</v>
      </c>
      <c r="F2482" s="41">
        <v>45.580500000000001</v>
      </c>
      <c r="G2482" s="41">
        <v>136.7415</v>
      </c>
      <c r="H2482" t="str">
        <f>VLOOKUP(Table8[[#This Row],[Supplier]],Table37[[Vendor_ID]:[Reputation Test]],12,0)</f>
        <v>A</v>
      </c>
      <c r="I2482">
        <f>VLOOKUP(Table8[[#This Row],[PurchaseOrderID]],Purchase_Order!$A$2:$E$1228,5,0)</f>
        <v>1656</v>
      </c>
      <c r="K2482">
        <f>COUNTIFS(Table37[ProductID],Table8[[#This Row],[ProductID]],Table37[Reputation Test],Table8[[#This Row],[REPUTASI]],Table37[Price],"&lt;"&amp;Table8[[#This Row],[UnitPrice]])</f>
        <v>2</v>
      </c>
      <c r="L2482" s="80" t="str">
        <f>IF(Table8[[#This Row],[test]]&gt;0,"Ada vendor yang menjual produk dengan harga lebih murah","")</f>
        <v>Ada vendor yang menjual produk dengan harga lebih murah</v>
      </c>
    </row>
    <row r="2483" spans="1:12" x14ac:dyDescent="0.25">
      <c r="A2483" s="5">
        <v>1379</v>
      </c>
      <c r="B2483" s="5">
        <v>3123</v>
      </c>
      <c r="C2483" s="10">
        <v>44188</v>
      </c>
      <c r="D2483" s="5">
        <v>3</v>
      </c>
      <c r="E2483" s="5">
        <v>442</v>
      </c>
      <c r="F2483" s="40">
        <v>43.480499999999999</v>
      </c>
      <c r="G2483" s="40">
        <v>130.44149999999999</v>
      </c>
      <c r="H2483" t="str">
        <f>VLOOKUP(Table8[[#This Row],[Supplier]],Table37[[Vendor_ID]:[Reputation Test]],12,0)</f>
        <v>A</v>
      </c>
      <c r="I2483">
        <f>VLOOKUP(Table8[[#This Row],[PurchaseOrderID]],Purchase_Order!$A$2:$E$1228,5,0)</f>
        <v>1656</v>
      </c>
      <c r="K2483">
        <f>COUNTIFS(Table37[ProductID],Table8[[#This Row],[ProductID]],Table37[Reputation Test],Table8[[#This Row],[REPUTASI]],Table37[Price],"&lt;"&amp;Table8[[#This Row],[UnitPrice]])</f>
        <v>2</v>
      </c>
      <c r="L2483" s="80" t="str">
        <f>IF(Table8[[#This Row],[test]]&gt;0,"Ada vendor yang menjual produk dengan harga lebih murah","")</f>
        <v>Ada vendor yang menjual produk dengan harga lebih murah</v>
      </c>
    </row>
    <row r="2484" spans="1:12" x14ac:dyDescent="0.25">
      <c r="A2484" s="4">
        <v>1379</v>
      </c>
      <c r="B2484" s="4">
        <v>3124</v>
      </c>
      <c r="C2484" s="11">
        <v>44188</v>
      </c>
      <c r="D2484" s="4">
        <v>3</v>
      </c>
      <c r="E2484" s="4">
        <v>443</v>
      </c>
      <c r="F2484" s="41">
        <v>47.753999999999998</v>
      </c>
      <c r="G2484" s="41">
        <v>143.262</v>
      </c>
      <c r="H2484" t="str">
        <f>VLOOKUP(Table8[[#This Row],[Supplier]],Table37[[Vendor_ID]:[Reputation Test]],12,0)</f>
        <v>A</v>
      </c>
      <c r="I2484">
        <f>VLOOKUP(Table8[[#This Row],[PurchaseOrderID]],Purchase_Order!$A$2:$E$1228,5,0)</f>
        <v>1656</v>
      </c>
      <c r="K2484">
        <f>COUNTIFS(Table37[ProductID],Table8[[#This Row],[ProductID]],Table37[Reputation Test],Table8[[#This Row],[REPUTASI]],Table37[Price],"&lt;"&amp;Table8[[#This Row],[UnitPrice]])</f>
        <v>2</v>
      </c>
      <c r="L2484" s="80" t="str">
        <f>IF(Table8[[#This Row],[test]]&gt;0,"Ada vendor yang menjual produk dengan harga lebih murah","")</f>
        <v>Ada vendor yang menjual produk dengan harga lebih murah</v>
      </c>
    </row>
    <row r="2485" spans="1:12" x14ac:dyDescent="0.25">
      <c r="A2485" s="5">
        <v>1379</v>
      </c>
      <c r="B2485" s="5">
        <v>3125</v>
      </c>
      <c r="C2485" s="10">
        <v>44188</v>
      </c>
      <c r="D2485" s="5">
        <v>3</v>
      </c>
      <c r="E2485" s="5">
        <v>444</v>
      </c>
      <c r="F2485" s="40">
        <v>43.480499999999999</v>
      </c>
      <c r="G2485" s="40">
        <v>130.44149999999999</v>
      </c>
      <c r="H2485" t="str">
        <f>VLOOKUP(Table8[[#This Row],[Supplier]],Table37[[Vendor_ID]:[Reputation Test]],12,0)</f>
        <v>A</v>
      </c>
      <c r="I2485">
        <f>VLOOKUP(Table8[[#This Row],[PurchaseOrderID]],Purchase_Order!$A$2:$E$1228,5,0)</f>
        <v>1656</v>
      </c>
      <c r="K2485">
        <f>COUNTIFS(Table37[ProductID],Table8[[#This Row],[ProductID]],Table37[Reputation Test],Table8[[#This Row],[REPUTASI]],Table37[Price],"&lt;"&amp;Table8[[#This Row],[UnitPrice]])</f>
        <v>2</v>
      </c>
      <c r="L2485" s="80" t="str">
        <f>IF(Table8[[#This Row],[test]]&gt;0,"Ada vendor yang menjual produk dengan harga lebih murah","")</f>
        <v>Ada vendor yang menjual produk dengan harga lebih murah</v>
      </c>
    </row>
    <row r="2486" spans="1:12" x14ac:dyDescent="0.25">
      <c r="A2486" s="4">
        <v>1380</v>
      </c>
      <c r="B2486" s="4">
        <v>3126</v>
      </c>
      <c r="C2486" s="11">
        <v>44188</v>
      </c>
      <c r="D2486" s="4">
        <v>60</v>
      </c>
      <c r="E2486" s="4">
        <v>356</v>
      </c>
      <c r="F2486" s="41">
        <v>3.3809999999999998</v>
      </c>
      <c r="G2486" s="41">
        <v>202.86</v>
      </c>
      <c r="H2486" t="str">
        <f>VLOOKUP(Table8[[#This Row],[Supplier]],Table37[[Vendor_ID]:[Reputation Test]],12,0)</f>
        <v>F</v>
      </c>
      <c r="I2486">
        <f>VLOOKUP(Table8[[#This Row],[PurchaseOrderID]],Purchase_Order!$A$2:$E$1228,5,0)</f>
        <v>1572</v>
      </c>
      <c r="K2486">
        <f>COUNTIFS(Table37[ProductID],Table8[[#This Row],[ProductID]],Table37[Reputation Test],Table8[[#This Row],[REPUTASI]],Table37[Price],"&lt;"&amp;Table8[[#This Row],[UnitPrice]])</f>
        <v>1</v>
      </c>
      <c r="L2486" s="80" t="str">
        <f>IF(Table8[[#This Row],[test]]&gt;0,"Ada vendor yang menjual produk dengan harga lebih murah","")</f>
        <v>Ada vendor yang menjual produk dengan harga lebih murah</v>
      </c>
    </row>
    <row r="2487" spans="1:12" x14ac:dyDescent="0.25">
      <c r="A2487" s="5">
        <v>1380</v>
      </c>
      <c r="B2487" s="5">
        <v>3127</v>
      </c>
      <c r="C2487" s="10">
        <v>44188</v>
      </c>
      <c r="D2487" s="5">
        <v>60</v>
      </c>
      <c r="E2487" s="5">
        <v>357</v>
      </c>
      <c r="F2487" s="40">
        <v>4.3155000000000001</v>
      </c>
      <c r="G2487" s="40">
        <v>258.93</v>
      </c>
      <c r="H2487" t="str">
        <f>VLOOKUP(Table8[[#This Row],[Supplier]],Table37[[Vendor_ID]:[Reputation Test]],12,0)</f>
        <v>F</v>
      </c>
      <c r="I2487">
        <f>VLOOKUP(Table8[[#This Row],[PurchaseOrderID]],Purchase_Order!$A$2:$E$1228,5,0)</f>
        <v>1572</v>
      </c>
      <c r="K2487">
        <f>COUNTIFS(Table37[ProductID],Table8[[#This Row],[ProductID]],Table37[Reputation Test],Table8[[#This Row],[REPUTASI]],Table37[Price],"&lt;"&amp;Table8[[#This Row],[UnitPrice]])</f>
        <v>2</v>
      </c>
      <c r="L2487" s="80" t="str">
        <f>IF(Table8[[#This Row],[test]]&gt;0,"Ada vendor yang menjual produk dengan harga lebih murah","")</f>
        <v>Ada vendor yang menjual produk dengan harga lebih murah</v>
      </c>
    </row>
    <row r="2488" spans="1:12" x14ac:dyDescent="0.25">
      <c r="A2488" s="4">
        <v>1381</v>
      </c>
      <c r="B2488" s="4">
        <v>3128</v>
      </c>
      <c r="C2488" s="11">
        <v>44188</v>
      </c>
      <c r="D2488" s="4">
        <v>3</v>
      </c>
      <c r="E2488" s="4">
        <v>375</v>
      </c>
      <c r="F2488" s="41">
        <v>43.270499999999998</v>
      </c>
      <c r="G2488" s="41">
        <v>129.8115</v>
      </c>
      <c r="H2488" t="str">
        <f>VLOOKUP(Table8[[#This Row],[Supplier]],Table37[[Vendor_ID]:[Reputation Test]],12,0)</f>
        <v>B</v>
      </c>
      <c r="I2488">
        <f>VLOOKUP(Table8[[#This Row],[PurchaseOrderID]],Purchase_Order!$A$2:$E$1228,5,0)</f>
        <v>1562</v>
      </c>
      <c r="K2488">
        <f>COUNTIFS(Table37[ProductID],Table8[[#This Row],[ProductID]],Table37[Reputation Test],Table8[[#This Row],[REPUTASI]],Table37[Price],"&lt;"&amp;Table8[[#This Row],[UnitPrice]])</f>
        <v>1</v>
      </c>
      <c r="L2488" s="80" t="str">
        <f>IF(Table8[[#This Row],[test]]&gt;0,"Ada vendor yang menjual produk dengan harga lebih murah","")</f>
        <v>Ada vendor yang menjual produk dengan harga lebih murah</v>
      </c>
    </row>
    <row r="2489" spans="1:12" x14ac:dyDescent="0.25">
      <c r="A2489" s="5">
        <v>1381</v>
      </c>
      <c r="B2489" s="5">
        <v>3129</v>
      </c>
      <c r="C2489" s="10">
        <v>44188</v>
      </c>
      <c r="D2489" s="5">
        <v>3</v>
      </c>
      <c r="E2489" s="5">
        <v>376</v>
      </c>
      <c r="F2489" s="40">
        <v>41.170499999999997</v>
      </c>
      <c r="G2489" s="40">
        <v>123.5115</v>
      </c>
      <c r="H2489" t="str">
        <f>VLOOKUP(Table8[[#This Row],[Supplier]],Table37[[Vendor_ID]:[Reputation Test]],12,0)</f>
        <v>B</v>
      </c>
      <c r="I2489">
        <f>VLOOKUP(Table8[[#This Row],[PurchaseOrderID]],Purchase_Order!$A$2:$E$1228,5,0)</f>
        <v>1562</v>
      </c>
      <c r="K2489">
        <f>COUNTIFS(Table37[ProductID],Table8[[#This Row],[ProductID]],Table37[Reputation Test],Table8[[#This Row],[REPUTASI]],Table37[Price],"&lt;"&amp;Table8[[#This Row],[UnitPrice]])</f>
        <v>1</v>
      </c>
      <c r="L2489" s="80" t="str">
        <f>IF(Table8[[#This Row],[test]]&gt;0,"Ada vendor yang menjual produk dengan harga lebih murah","")</f>
        <v>Ada vendor yang menjual produk dengan harga lebih murah</v>
      </c>
    </row>
    <row r="2490" spans="1:12" x14ac:dyDescent="0.25">
      <c r="A2490" s="4">
        <v>1381</v>
      </c>
      <c r="B2490" s="4">
        <v>3130</v>
      </c>
      <c r="C2490" s="11">
        <v>44188</v>
      </c>
      <c r="D2490" s="4">
        <v>3</v>
      </c>
      <c r="E2490" s="4">
        <v>377</v>
      </c>
      <c r="F2490" s="41">
        <v>45.444000000000003</v>
      </c>
      <c r="G2490" s="41">
        <v>136.33199999999999</v>
      </c>
      <c r="H2490" t="str">
        <f>VLOOKUP(Table8[[#This Row],[Supplier]],Table37[[Vendor_ID]:[Reputation Test]],12,0)</f>
        <v>B</v>
      </c>
      <c r="I2490">
        <f>VLOOKUP(Table8[[#This Row],[PurchaseOrderID]],Purchase_Order!$A$2:$E$1228,5,0)</f>
        <v>1562</v>
      </c>
      <c r="K2490">
        <f>COUNTIFS(Table37[ProductID],Table8[[#This Row],[ProductID]],Table37[Reputation Test],Table8[[#This Row],[REPUTASI]],Table37[Price],"&lt;"&amp;Table8[[#This Row],[UnitPrice]])</f>
        <v>1</v>
      </c>
      <c r="L2490" s="80" t="str">
        <f>IF(Table8[[#This Row],[test]]&gt;0,"Ada vendor yang menjual produk dengan harga lebih murah","")</f>
        <v>Ada vendor yang menjual produk dengan harga lebih murah</v>
      </c>
    </row>
    <row r="2491" spans="1:12" x14ac:dyDescent="0.25">
      <c r="A2491" s="5">
        <v>1381</v>
      </c>
      <c r="B2491" s="5">
        <v>3131</v>
      </c>
      <c r="C2491" s="10">
        <v>44188</v>
      </c>
      <c r="D2491" s="5">
        <v>3</v>
      </c>
      <c r="E2491" s="5">
        <v>378</v>
      </c>
      <c r="F2491" s="40">
        <v>41.170499999999997</v>
      </c>
      <c r="G2491" s="40">
        <v>123.5115</v>
      </c>
      <c r="H2491" t="str">
        <f>VLOOKUP(Table8[[#This Row],[Supplier]],Table37[[Vendor_ID]:[Reputation Test]],12,0)</f>
        <v>B</v>
      </c>
      <c r="I2491">
        <f>VLOOKUP(Table8[[#This Row],[PurchaseOrderID]],Purchase_Order!$A$2:$E$1228,5,0)</f>
        <v>1562</v>
      </c>
      <c r="K2491">
        <f>COUNTIFS(Table37[ProductID],Table8[[#This Row],[ProductID]],Table37[Reputation Test],Table8[[#This Row],[REPUTASI]],Table37[Price],"&lt;"&amp;Table8[[#This Row],[UnitPrice]])</f>
        <v>1</v>
      </c>
      <c r="L2491" s="80" t="str">
        <f>IF(Table8[[#This Row],[test]]&gt;0,"Ada vendor yang menjual produk dengan harga lebih murah","")</f>
        <v>Ada vendor yang menjual produk dengan harga lebih murah</v>
      </c>
    </row>
    <row r="2492" spans="1:12" x14ac:dyDescent="0.25">
      <c r="A2492" s="4">
        <v>1382</v>
      </c>
      <c r="B2492" s="4">
        <v>3132</v>
      </c>
      <c r="C2492" s="11">
        <v>44188</v>
      </c>
      <c r="D2492" s="4">
        <v>3</v>
      </c>
      <c r="E2492" s="4">
        <v>490</v>
      </c>
      <c r="F2492" s="41">
        <v>12.358499999999999</v>
      </c>
      <c r="G2492" s="41">
        <v>37.075499999999998</v>
      </c>
      <c r="H2492" t="str">
        <f>VLOOKUP(Table8[[#This Row],[Supplier]],Table37[[Vendor_ID]:[Reputation Test]],12,0)</f>
        <v>B</v>
      </c>
      <c r="I2492">
        <f>VLOOKUP(Table8[[#This Row],[PurchaseOrderID]],Purchase_Order!$A$2:$E$1228,5,0)</f>
        <v>1662</v>
      </c>
      <c r="K2492">
        <f>COUNTIFS(Table37[ProductID],Table8[[#This Row],[ProductID]],Table37[Reputation Test],Table8[[#This Row],[REPUTASI]],Table37[Price],"&lt;"&amp;Table8[[#This Row],[UnitPrice]])</f>
        <v>1</v>
      </c>
      <c r="L2492" s="80" t="str">
        <f>IF(Table8[[#This Row],[test]]&gt;0,"Ada vendor yang menjual produk dengan harga lebih murah","")</f>
        <v>Ada vendor yang menjual produk dengan harga lebih murah</v>
      </c>
    </row>
    <row r="2493" spans="1:12" x14ac:dyDescent="0.25">
      <c r="A2493" s="5">
        <v>1383</v>
      </c>
      <c r="B2493" s="5">
        <v>3133</v>
      </c>
      <c r="C2493" s="10">
        <v>44188</v>
      </c>
      <c r="D2493" s="5">
        <v>550</v>
      </c>
      <c r="E2493" s="5">
        <v>513</v>
      </c>
      <c r="F2493" s="40">
        <v>39.1965</v>
      </c>
      <c r="G2493" s="40">
        <v>21558.075000000001</v>
      </c>
      <c r="H2493" t="str">
        <f>VLOOKUP(Table8[[#This Row],[Supplier]],Table37[[Vendor_ID]:[Reputation Test]],12,0)</f>
        <v>F</v>
      </c>
      <c r="I2493">
        <f>VLOOKUP(Table8[[#This Row],[PurchaseOrderID]],Purchase_Order!$A$2:$E$1228,5,0)</f>
        <v>1682</v>
      </c>
      <c r="K2493">
        <f>COUNTIFS(Table37[ProductID],Table8[[#This Row],[ProductID]],Table37[Reputation Test],Table8[[#This Row],[REPUTASI]],Table37[Price],"&lt;"&amp;Table8[[#This Row],[UnitPrice]])</f>
        <v>1</v>
      </c>
      <c r="L2493" s="80" t="str">
        <f>IF(Table8[[#This Row],[test]]&gt;0,"Ada vendor yang menjual produk dengan harga lebih murah","")</f>
        <v>Ada vendor yang menjual produk dengan harga lebih murah</v>
      </c>
    </row>
    <row r="2494" spans="1:12" x14ac:dyDescent="0.25">
      <c r="A2494" s="4">
        <v>1384</v>
      </c>
      <c r="B2494" s="4">
        <v>3134</v>
      </c>
      <c r="C2494" s="11">
        <v>44188</v>
      </c>
      <c r="D2494" s="4">
        <v>3</v>
      </c>
      <c r="E2494" s="4">
        <v>403</v>
      </c>
      <c r="F2494" s="41">
        <v>45.444000000000003</v>
      </c>
      <c r="G2494" s="41">
        <v>136.33199999999999</v>
      </c>
      <c r="H2494" t="str">
        <f>VLOOKUP(Table8[[#This Row],[Supplier]],Table37[[Vendor_ID]:[Reputation Test]],12,0)</f>
        <v>A</v>
      </c>
      <c r="I2494">
        <f>VLOOKUP(Table8[[#This Row],[PurchaseOrderID]],Purchase_Order!$A$2:$E$1228,5,0)</f>
        <v>1686</v>
      </c>
      <c r="K2494">
        <f>COUNTIFS(Table37[ProductID],Table8[[#This Row],[ProductID]],Table37[Reputation Test],Table8[[#This Row],[REPUTASI]],Table37[Price],"&lt;"&amp;Table8[[#This Row],[UnitPrice]])</f>
        <v>1</v>
      </c>
      <c r="L2494" s="80" t="str">
        <f>IF(Table8[[#This Row],[test]]&gt;0,"Ada vendor yang menjual produk dengan harga lebih murah","")</f>
        <v>Ada vendor yang menjual produk dengan harga lebih murah</v>
      </c>
    </row>
    <row r="2495" spans="1:12" x14ac:dyDescent="0.25">
      <c r="A2495" s="5">
        <v>1384</v>
      </c>
      <c r="B2495" s="5">
        <v>3135</v>
      </c>
      <c r="C2495" s="10">
        <v>44188</v>
      </c>
      <c r="D2495" s="5">
        <v>3</v>
      </c>
      <c r="E2495" s="5">
        <v>404</v>
      </c>
      <c r="F2495" s="40">
        <v>41.170499999999997</v>
      </c>
      <c r="G2495" s="40">
        <v>123.5115</v>
      </c>
      <c r="H2495" t="str">
        <f>VLOOKUP(Table8[[#This Row],[Supplier]],Table37[[Vendor_ID]:[Reputation Test]],12,0)</f>
        <v>A</v>
      </c>
      <c r="I2495">
        <f>VLOOKUP(Table8[[#This Row],[PurchaseOrderID]],Purchase_Order!$A$2:$E$1228,5,0)</f>
        <v>1686</v>
      </c>
      <c r="K2495">
        <f>COUNTIFS(Table37[ProductID],Table8[[#This Row],[ProductID]],Table37[Reputation Test],Table8[[#This Row],[REPUTASI]],Table37[Price],"&lt;"&amp;Table8[[#This Row],[UnitPrice]])</f>
        <v>1</v>
      </c>
      <c r="L2495" s="80" t="str">
        <f>IF(Table8[[#This Row],[test]]&gt;0,"Ada vendor yang menjual produk dengan harga lebih murah","")</f>
        <v>Ada vendor yang menjual produk dengan harga lebih murah</v>
      </c>
    </row>
    <row r="2496" spans="1:12" x14ac:dyDescent="0.25">
      <c r="A2496" s="4">
        <v>1385</v>
      </c>
      <c r="B2496" s="4">
        <v>3136</v>
      </c>
      <c r="C2496" s="11">
        <v>44188</v>
      </c>
      <c r="D2496" s="4">
        <v>550</v>
      </c>
      <c r="E2496" s="4">
        <v>931</v>
      </c>
      <c r="F2496" s="41">
        <v>34.8705</v>
      </c>
      <c r="G2496" s="41">
        <v>19178.775000000001</v>
      </c>
      <c r="H2496" t="str">
        <f>VLOOKUP(Table8[[#This Row],[Supplier]],Table37[[Vendor_ID]:[Reputation Test]],12,0)</f>
        <v>F</v>
      </c>
      <c r="I2496">
        <f>VLOOKUP(Table8[[#This Row],[PurchaseOrderID]],Purchase_Order!$A$2:$E$1228,5,0)</f>
        <v>1684</v>
      </c>
      <c r="K2496">
        <f>COUNTIFS(Table37[ProductID],Table8[[#This Row],[ProductID]],Table37[Reputation Test],Table8[[#This Row],[REPUTASI]],Table37[Price],"&lt;"&amp;Table8[[#This Row],[UnitPrice]])</f>
        <v>2</v>
      </c>
      <c r="L2496" s="80" t="str">
        <f>IF(Table8[[#This Row],[test]]&gt;0,"Ada vendor yang menjual produk dengan harga lebih murah","")</f>
        <v>Ada vendor yang menjual produk dengan harga lebih murah</v>
      </c>
    </row>
    <row r="2497" spans="1:12" x14ac:dyDescent="0.25">
      <c r="A2497" s="5">
        <v>1385</v>
      </c>
      <c r="B2497" s="5">
        <v>3137</v>
      </c>
      <c r="C2497" s="10">
        <v>44188</v>
      </c>
      <c r="D2497" s="5">
        <v>550</v>
      </c>
      <c r="E2497" s="5">
        <v>932</v>
      </c>
      <c r="F2497" s="40">
        <v>39.763500000000001</v>
      </c>
      <c r="G2497" s="40">
        <v>21869.924999999999</v>
      </c>
      <c r="H2497" t="str">
        <f>VLOOKUP(Table8[[#This Row],[Supplier]],Table37[[Vendor_ID]:[Reputation Test]],12,0)</f>
        <v>F</v>
      </c>
      <c r="I2497">
        <f>VLOOKUP(Table8[[#This Row],[PurchaseOrderID]],Purchase_Order!$A$2:$E$1228,5,0)</f>
        <v>1684</v>
      </c>
      <c r="K2497">
        <f>COUNTIFS(Table37[ProductID],Table8[[#This Row],[ProductID]],Table37[Reputation Test],Table8[[#This Row],[REPUTASI]],Table37[Price],"&lt;"&amp;Table8[[#This Row],[UnitPrice]])</f>
        <v>2</v>
      </c>
      <c r="L2497" s="80" t="str">
        <f>IF(Table8[[#This Row],[test]]&gt;0,"Ada vendor yang menjual produk dengan harga lebih murah","")</f>
        <v>Ada vendor yang menjual produk dengan harga lebih murah</v>
      </c>
    </row>
    <row r="2498" spans="1:12" x14ac:dyDescent="0.25">
      <c r="A2498" s="4">
        <v>1385</v>
      </c>
      <c r="B2498" s="4">
        <v>3138</v>
      </c>
      <c r="C2498" s="11">
        <v>44188</v>
      </c>
      <c r="D2498" s="4">
        <v>550</v>
      </c>
      <c r="E2498" s="4">
        <v>933</v>
      </c>
      <c r="F2498" s="41">
        <v>43.984499999999997</v>
      </c>
      <c r="G2498" s="41">
        <v>24191.474999999999</v>
      </c>
      <c r="H2498" t="str">
        <f>VLOOKUP(Table8[[#This Row],[Supplier]],Table37[[Vendor_ID]:[Reputation Test]],12,0)</f>
        <v>F</v>
      </c>
      <c r="I2498">
        <f>VLOOKUP(Table8[[#This Row],[PurchaseOrderID]],Purchase_Order!$A$2:$E$1228,5,0)</f>
        <v>1684</v>
      </c>
      <c r="K2498">
        <f>COUNTIFS(Table37[ProductID],Table8[[#This Row],[ProductID]],Table37[Reputation Test],Table8[[#This Row],[REPUTASI]],Table37[Price],"&lt;"&amp;Table8[[#This Row],[UnitPrice]])</f>
        <v>2</v>
      </c>
      <c r="L2498" s="80" t="str">
        <f>IF(Table8[[#This Row],[test]]&gt;0,"Ada vendor yang menjual produk dengan harga lebih murah","")</f>
        <v>Ada vendor yang menjual produk dengan harga lebih murah</v>
      </c>
    </row>
    <row r="2499" spans="1:12" x14ac:dyDescent="0.25">
      <c r="A2499" s="5">
        <v>1385</v>
      </c>
      <c r="B2499" s="5">
        <v>3139</v>
      </c>
      <c r="C2499" s="10">
        <v>44188</v>
      </c>
      <c r="D2499" s="5">
        <v>550</v>
      </c>
      <c r="E2499" s="5">
        <v>934</v>
      </c>
      <c r="F2499" s="40">
        <v>38.146500000000003</v>
      </c>
      <c r="G2499" s="40">
        <v>20980.575000000001</v>
      </c>
      <c r="H2499" t="str">
        <f>VLOOKUP(Table8[[#This Row],[Supplier]],Table37[[Vendor_ID]:[Reputation Test]],12,0)</f>
        <v>F</v>
      </c>
      <c r="I2499">
        <f>VLOOKUP(Table8[[#This Row],[PurchaseOrderID]],Purchase_Order!$A$2:$E$1228,5,0)</f>
        <v>1684</v>
      </c>
      <c r="K2499">
        <f>COUNTIFS(Table37[ProductID],Table8[[#This Row],[ProductID]],Table37[Reputation Test],Table8[[#This Row],[REPUTASI]],Table37[Price],"&lt;"&amp;Table8[[#This Row],[UnitPrice]])</f>
        <v>2</v>
      </c>
      <c r="L2499" s="80" t="str">
        <f>IF(Table8[[#This Row],[test]]&gt;0,"Ada vendor yang menjual produk dengan harga lebih murah","")</f>
        <v>Ada vendor yang menjual produk dengan harga lebih murah</v>
      </c>
    </row>
    <row r="2500" spans="1:12" x14ac:dyDescent="0.25">
      <c r="A2500" s="4">
        <v>1386</v>
      </c>
      <c r="B2500" s="4">
        <v>3140</v>
      </c>
      <c r="C2500" s="11">
        <v>44188</v>
      </c>
      <c r="D2500" s="4">
        <v>3</v>
      </c>
      <c r="E2500" s="4">
        <v>428</v>
      </c>
      <c r="F2500" s="41">
        <v>43.480499999999999</v>
      </c>
      <c r="G2500" s="41">
        <v>130.44149999999999</v>
      </c>
      <c r="H2500" t="str">
        <f>VLOOKUP(Table8[[#This Row],[Supplier]],Table37[[Vendor_ID]:[Reputation Test]],12,0)</f>
        <v>B</v>
      </c>
      <c r="I2500">
        <f>VLOOKUP(Table8[[#This Row],[PurchaseOrderID]],Purchase_Order!$A$2:$E$1228,5,0)</f>
        <v>1534</v>
      </c>
      <c r="K2500">
        <f>COUNTIFS(Table37[ProductID],Table8[[#This Row],[ProductID]],Table37[Reputation Test],Table8[[#This Row],[REPUTASI]],Table37[Price],"&lt;"&amp;Table8[[#This Row],[UnitPrice]])</f>
        <v>3</v>
      </c>
      <c r="L2500" s="80" t="str">
        <f>IF(Table8[[#This Row],[test]]&gt;0,"Ada vendor yang menjual produk dengan harga lebih murah","")</f>
        <v>Ada vendor yang menjual produk dengan harga lebih murah</v>
      </c>
    </row>
    <row r="2501" spans="1:12" x14ac:dyDescent="0.25">
      <c r="A2501" s="5">
        <v>1386</v>
      </c>
      <c r="B2501" s="5">
        <v>3141</v>
      </c>
      <c r="C2501" s="10">
        <v>44188</v>
      </c>
      <c r="D2501" s="5">
        <v>3</v>
      </c>
      <c r="E2501" s="5">
        <v>429</v>
      </c>
      <c r="F2501" s="40">
        <v>41.380499999999998</v>
      </c>
      <c r="G2501" s="40">
        <v>124.14149999999999</v>
      </c>
      <c r="H2501" t="str">
        <f>VLOOKUP(Table8[[#This Row],[Supplier]],Table37[[Vendor_ID]:[Reputation Test]],12,0)</f>
        <v>B</v>
      </c>
      <c r="I2501">
        <f>VLOOKUP(Table8[[#This Row],[PurchaseOrderID]],Purchase_Order!$A$2:$E$1228,5,0)</f>
        <v>1534</v>
      </c>
      <c r="K2501">
        <f>COUNTIFS(Table37[ProductID],Table8[[#This Row],[ProductID]],Table37[Reputation Test],Table8[[#This Row],[REPUTASI]],Table37[Price],"&lt;"&amp;Table8[[#This Row],[UnitPrice]])</f>
        <v>3</v>
      </c>
      <c r="L2501" s="80" t="str">
        <f>IF(Table8[[#This Row],[test]]&gt;0,"Ada vendor yang menjual produk dengan harga lebih murah","")</f>
        <v>Ada vendor yang menjual produk dengan harga lebih murah</v>
      </c>
    </row>
    <row r="2502" spans="1:12" x14ac:dyDescent="0.25">
      <c r="A2502" s="4">
        <v>1386</v>
      </c>
      <c r="B2502" s="4">
        <v>3142</v>
      </c>
      <c r="C2502" s="11">
        <v>44188</v>
      </c>
      <c r="D2502" s="4">
        <v>3</v>
      </c>
      <c r="E2502" s="4">
        <v>430</v>
      </c>
      <c r="F2502" s="41">
        <v>45.654000000000003</v>
      </c>
      <c r="G2502" s="41">
        <v>136.96199999999999</v>
      </c>
      <c r="H2502" t="str">
        <f>VLOOKUP(Table8[[#This Row],[Supplier]],Table37[[Vendor_ID]:[Reputation Test]],12,0)</f>
        <v>B</v>
      </c>
      <c r="I2502">
        <f>VLOOKUP(Table8[[#This Row],[PurchaseOrderID]],Purchase_Order!$A$2:$E$1228,5,0)</f>
        <v>1534</v>
      </c>
      <c r="K2502">
        <f>COUNTIFS(Table37[ProductID],Table8[[#This Row],[ProductID]],Table37[Reputation Test],Table8[[#This Row],[REPUTASI]],Table37[Price],"&lt;"&amp;Table8[[#This Row],[UnitPrice]])</f>
        <v>3</v>
      </c>
      <c r="L2502" s="80" t="str">
        <f>IF(Table8[[#This Row],[test]]&gt;0,"Ada vendor yang menjual produk dengan harga lebih murah","")</f>
        <v>Ada vendor yang menjual produk dengan harga lebih murah</v>
      </c>
    </row>
    <row r="2503" spans="1:12" x14ac:dyDescent="0.25">
      <c r="A2503" s="5">
        <v>1386</v>
      </c>
      <c r="B2503" s="5">
        <v>3143</v>
      </c>
      <c r="C2503" s="10">
        <v>44188</v>
      </c>
      <c r="D2503" s="5">
        <v>3</v>
      </c>
      <c r="E2503" s="5">
        <v>431</v>
      </c>
      <c r="F2503" s="40">
        <v>41.380499999999998</v>
      </c>
      <c r="G2503" s="40">
        <v>124.14149999999999</v>
      </c>
      <c r="H2503" t="str">
        <f>VLOOKUP(Table8[[#This Row],[Supplier]],Table37[[Vendor_ID]:[Reputation Test]],12,0)</f>
        <v>B</v>
      </c>
      <c r="I2503">
        <f>VLOOKUP(Table8[[#This Row],[PurchaseOrderID]],Purchase_Order!$A$2:$E$1228,5,0)</f>
        <v>1534</v>
      </c>
      <c r="K2503">
        <f>COUNTIFS(Table37[ProductID],Table8[[#This Row],[ProductID]],Table37[Reputation Test],Table8[[#This Row],[REPUTASI]],Table37[Price],"&lt;"&amp;Table8[[#This Row],[UnitPrice]])</f>
        <v>3</v>
      </c>
      <c r="L2503" s="80" t="str">
        <f>IF(Table8[[#This Row],[test]]&gt;0,"Ada vendor yang menjual produk dengan harga lebih murah","")</f>
        <v>Ada vendor yang menjual produk dengan harga lebih murah</v>
      </c>
    </row>
    <row r="2504" spans="1:12" x14ac:dyDescent="0.25">
      <c r="A2504" s="4">
        <v>1387</v>
      </c>
      <c r="B2504" s="4">
        <v>3144</v>
      </c>
      <c r="C2504" s="11">
        <v>44188</v>
      </c>
      <c r="D2504" s="4">
        <v>3</v>
      </c>
      <c r="E2504" s="4">
        <v>346</v>
      </c>
      <c r="F2504" s="41">
        <v>47.649000000000001</v>
      </c>
      <c r="G2504" s="41">
        <v>142.947</v>
      </c>
      <c r="H2504" t="str">
        <f>VLOOKUP(Table8[[#This Row],[Supplier]],Table37[[Vendor_ID]:[Reputation Test]],12,0)</f>
        <v>A</v>
      </c>
      <c r="I2504">
        <f>VLOOKUP(Table8[[#This Row],[PurchaseOrderID]],Purchase_Order!$A$2:$E$1228,5,0)</f>
        <v>1614</v>
      </c>
      <c r="K2504">
        <f>COUNTIFS(Table37[ProductID],Table8[[#This Row],[ProductID]],Table37[Reputation Test],Table8[[#This Row],[REPUTASI]],Table37[Price],"&lt;"&amp;Table8[[#This Row],[UnitPrice]])</f>
        <v>3</v>
      </c>
      <c r="L2504" s="80" t="str">
        <f>IF(Table8[[#This Row],[test]]&gt;0,"Ada vendor yang menjual produk dengan harga lebih murah","")</f>
        <v>Ada vendor yang menjual produk dengan harga lebih murah</v>
      </c>
    </row>
    <row r="2505" spans="1:12" x14ac:dyDescent="0.25">
      <c r="A2505" s="5">
        <v>1387</v>
      </c>
      <c r="B2505" s="5">
        <v>3145</v>
      </c>
      <c r="C2505" s="10">
        <v>44188</v>
      </c>
      <c r="D2505" s="5">
        <v>3</v>
      </c>
      <c r="E2505" s="5">
        <v>347</v>
      </c>
      <c r="F2505" s="40">
        <v>43.375500000000002</v>
      </c>
      <c r="G2505" s="40">
        <v>130.12649999999999</v>
      </c>
      <c r="H2505" t="str">
        <f>VLOOKUP(Table8[[#This Row],[Supplier]],Table37[[Vendor_ID]:[Reputation Test]],12,0)</f>
        <v>A</v>
      </c>
      <c r="I2505">
        <f>VLOOKUP(Table8[[#This Row],[PurchaseOrderID]],Purchase_Order!$A$2:$E$1228,5,0)</f>
        <v>1614</v>
      </c>
      <c r="K2505">
        <f>COUNTIFS(Table37[ProductID],Table8[[#This Row],[ProductID]],Table37[Reputation Test],Table8[[#This Row],[REPUTASI]],Table37[Price],"&lt;"&amp;Table8[[#This Row],[UnitPrice]])</f>
        <v>3</v>
      </c>
      <c r="L2505" s="80" t="str">
        <f>IF(Table8[[#This Row],[test]]&gt;0,"Ada vendor yang menjual produk dengan harga lebih murah","")</f>
        <v>Ada vendor yang menjual produk dengan harga lebih murah</v>
      </c>
    </row>
    <row r="2506" spans="1:12" x14ac:dyDescent="0.25">
      <c r="A2506" s="4">
        <v>1387</v>
      </c>
      <c r="B2506" s="4">
        <v>3146</v>
      </c>
      <c r="C2506" s="11">
        <v>44188</v>
      </c>
      <c r="D2506" s="4">
        <v>3</v>
      </c>
      <c r="E2506" s="4">
        <v>348</v>
      </c>
      <c r="F2506" s="41">
        <v>41.275500000000001</v>
      </c>
      <c r="G2506" s="41">
        <v>123.8265</v>
      </c>
      <c r="H2506" t="str">
        <f>VLOOKUP(Table8[[#This Row],[Supplier]],Table37[[Vendor_ID]:[Reputation Test]],12,0)</f>
        <v>A</v>
      </c>
      <c r="I2506">
        <f>VLOOKUP(Table8[[#This Row],[PurchaseOrderID]],Purchase_Order!$A$2:$E$1228,5,0)</f>
        <v>1614</v>
      </c>
      <c r="K2506">
        <f>COUNTIFS(Table37[ProductID],Table8[[#This Row],[ProductID]],Table37[Reputation Test],Table8[[#This Row],[REPUTASI]],Table37[Price],"&lt;"&amp;Table8[[#This Row],[UnitPrice]])</f>
        <v>3</v>
      </c>
      <c r="L2506" s="80" t="str">
        <f>IF(Table8[[#This Row],[test]]&gt;0,"Ada vendor yang menjual produk dengan harga lebih murah","")</f>
        <v>Ada vendor yang menjual produk dengan harga lebih murah</v>
      </c>
    </row>
    <row r="2507" spans="1:12" x14ac:dyDescent="0.25">
      <c r="A2507" s="5">
        <v>1387</v>
      </c>
      <c r="B2507" s="5">
        <v>3147</v>
      </c>
      <c r="C2507" s="10">
        <v>44188</v>
      </c>
      <c r="D2507" s="5">
        <v>3</v>
      </c>
      <c r="E2507" s="5">
        <v>349</v>
      </c>
      <c r="F2507" s="40">
        <v>45.548999999999999</v>
      </c>
      <c r="G2507" s="40">
        <v>136.64699999999999</v>
      </c>
      <c r="H2507" t="str">
        <f>VLOOKUP(Table8[[#This Row],[Supplier]],Table37[[Vendor_ID]:[Reputation Test]],12,0)</f>
        <v>A</v>
      </c>
      <c r="I2507">
        <f>VLOOKUP(Table8[[#This Row],[PurchaseOrderID]],Purchase_Order!$A$2:$E$1228,5,0)</f>
        <v>1614</v>
      </c>
      <c r="K2507">
        <f>COUNTIFS(Table37[ProductID],Table8[[#This Row],[ProductID]],Table37[Reputation Test],Table8[[#This Row],[REPUTASI]],Table37[Price],"&lt;"&amp;Table8[[#This Row],[UnitPrice]])</f>
        <v>3</v>
      </c>
      <c r="L2507" s="80" t="str">
        <f>IF(Table8[[#This Row],[test]]&gt;0,"Ada vendor yang menjual produk dengan harga lebih murah","")</f>
        <v>Ada vendor yang menjual produk dengan harga lebih murah</v>
      </c>
    </row>
    <row r="2508" spans="1:12" x14ac:dyDescent="0.25">
      <c r="A2508" s="4">
        <v>1388</v>
      </c>
      <c r="B2508" s="4">
        <v>3148</v>
      </c>
      <c r="C2508" s="11">
        <v>44188</v>
      </c>
      <c r="D2508" s="4">
        <v>550</v>
      </c>
      <c r="E2508" s="4">
        <v>931</v>
      </c>
      <c r="F2508" s="41">
        <v>34.345500000000001</v>
      </c>
      <c r="G2508" s="41">
        <v>18890.025000000001</v>
      </c>
      <c r="H2508" t="str">
        <f>VLOOKUP(Table8[[#This Row],[Supplier]],Table37[[Vendor_ID]:[Reputation Test]],12,0)</f>
        <v>F</v>
      </c>
      <c r="I2508">
        <f>VLOOKUP(Table8[[#This Row],[PurchaseOrderID]],Purchase_Order!$A$2:$E$1228,5,0)</f>
        <v>1588</v>
      </c>
      <c r="K2508">
        <f>COUNTIFS(Table37[ProductID],Table8[[#This Row],[ProductID]],Table37[Reputation Test],Table8[[#This Row],[REPUTASI]],Table37[Price],"&lt;"&amp;Table8[[#This Row],[UnitPrice]])</f>
        <v>2</v>
      </c>
      <c r="L2508" s="80" t="str">
        <f>IF(Table8[[#This Row],[test]]&gt;0,"Ada vendor yang menjual produk dengan harga lebih murah","")</f>
        <v>Ada vendor yang menjual produk dengan harga lebih murah</v>
      </c>
    </row>
    <row r="2509" spans="1:12" x14ac:dyDescent="0.25">
      <c r="A2509" s="5">
        <v>1388</v>
      </c>
      <c r="B2509" s="5">
        <v>3149</v>
      </c>
      <c r="C2509" s="10">
        <v>44188</v>
      </c>
      <c r="D2509" s="5">
        <v>550</v>
      </c>
      <c r="E2509" s="5">
        <v>932</v>
      </c>
      <c r="F2509" s="40">
        <v>39.238500000000002</v>
      </c>
      <c r="G2509" s="40">
        <v>21581.174999999999</v>
      </c>
      <c r="H2509" t="str">
        <f>VLOOKUP(Table8[[#This Row],[Supplier]],Table37[[Vendor_ID]:[Reputation Test]],12,0)</f>
        <v>F</v>
      </c>
      <c r="I2509">
        <f>VLOOKUP(Table8[[#This Row],[PurchaseOrderID]],Purchase_Order!$A$2:$E$1228,5,0)</f>
        <v>1588</v>
      </c>
      <c r="K2509">
        <f>COUNTIFS(Table37[ProductID],Table8[[#This Row],[ProductID]],Table37[Reputation Test],Table8[[#This Row],[REPUTASI]],Table37[Price],"&lt;"&amp;Table8[[#This Row],[UnitPrice]])</f>
        <v>2</v>
      </c>
      <c r="L2509" s="80" t="str">
        <f>IF(Table8[[#This Row],[test]]&gt;0,"Ada vendor yang menjual produk dengan harga lebih murah","")</f>
        <v>Ada vendor yang menjual produk dengan harga lebih murah</v>
      </c>
    </row>
    <row r="2510" spans="1:12" x14ac:dyDescent="0.25">
      <c r="A2510" s="4">
        <v>1389</v>
      </c>
      <c r="B2510" s="4">
        <v>3150</v>
      </c>
      <c r="C2510" s="11">
        <v>44190</v>
      </c>
      <c r="D2510" s="4">
        <v>3</v>
      </c>
      <c r="E2510" s="4">
        <v>344</v>
      </c>
      <c r="F2510" s="41">
        <v>45.3705</v>
      </c>
      <c r="G2510" s="41">
        <v>136.11150000000001</v>
      </c>
      <c r="H2510" t="str">
        <f>VLOOKUP(Table8[[#This Row],[Supplier]],Table37[[Vendor_ID]:[Reputation Test]],12,0)</f>
        <v>A</v>
      </c>
      <c r="I2510">
        <f>VLOOKUP(Table8[[#This Row],[PurchaseOrderID]],Purchase_Order!$A$2:$E$1228,5,0)</f>
        <v>1622</v>
      </c>
      <c r="K2510">
        <f>COUNTIFS(Table37[ProductID],Table8[[#This Row],[ProductID]],Table37[Reputation Test],Table8[[#This Row],[REPUTASI]],Table37[Price],"&lt;"&amp;Table8[[#This Row],[UnitPrice]])</f>
        <v>3</v>
      </c>
      <c r="L2510" s="80" t="str">
        <f>IF(Table8[[#This Row],[test]]&gt;0,"Ada vendor yang menjual produk dengan harga lebih murah","")</f>
        <v>Ada vendor yang menjual produk dengan harga lebih murah</v>
      </c>
    </row>
    <row r="2511" spans="1:12" x14ac:dyDescent="0.25">
      <c r="A2511" s="5">
        <v>1389</v>
      </c>
      <c r="B2511" s="5">
        <v>3151</v>
      </c>
      <c r="C2511" s="10">
        <v>44190</v>
      </c>
      <c r="D2511" s="5">
        <v>3</v>
      </c>
      <c r="E2511" s="5">
        <v>345</v>
      </c>
      <c r="F2511" s="40">
        <v>43.270499999999998</v>
      </c>
      <c r="G2511" s="40">
        <v>129.8115</v>
      </c>
      <c r="H2511" t="str">
        <f>VLOOKUP(Table8[[#This Row],[Supplier]],Table37[[Vendor_ID]:[Reputation Test]],12,0)</f>
        <v>A</v>
      </c>
      <c r="I2511">
        <f>VLOOKUP(Table8[[#This Row],[PurchaseOrderID]],Purchase_Order!$A$2:$E$1228,5,0)</f>
        <v>1622</v>
      </c>
      <c r="K2511">
        <f>COUNTIFS(Table37[ProductID],Table8[[#This Row],[ProductID]],Table37[Reputation Test],Table8[[#This Row],[REPUTASI]],Table37[Price],"&lt;"&amp;Table8[[#This Row],[UnitPrice]])</f>
        <v>3</v>
      </c>
      <c r="L2511" s="80" t="str">
        <f>IF(Table8[[#This Row],[test]]&gt;0,"Ada vendor yang menjual produk dengan harga lebih murah","")</f>
        <v>Ada vendor yang menjual produk dengan harga lebih murah</v>
      </c>
    </row>
    <row r="2512" spans="1:12" x14ac:dyDescent="0.25">
      <c r="A2512" s="4">
        <v>1389</v>
      </c>
      <c r="B2512" s="4">
        <v>3152</v>
      </c>
      <c r="C2512" s="11">
        <v>44190</v>
      </c>
      <c r="D2512" s="4">
        <v>3</v>
      </c>
      <c r="E2512" s="4">
        <v>346</v>
      </c>
      <c r="F2512" s="41">
        <v>47.543999999999997</v>
      </c>
      <c r="G2512" s="41">
        <v>142.63200000000001</v>
      </c>
      <c r="H2512" t="str">
        <f>VLOOKUP(Table8[[#This Row],[Supplier]],Table37[[Vendor_ID]:[Reputation Test]],12,0)</f>
        <v>A</v>
      </c>
      <c r="I2512">
        <f>VLOOKUP(Table8[[#This Row],[PurchaseOrderID]],Purchase_Order!$A$2:$E$1228,5,0)</f>
        <v>1622</v>
      </c>
      <c r="K2512">
        <f>COUNTIFS(Table37[ProductID],Table8[[#This Row],[ProductID]],Table37[Reputation Test],Table8[[#This Row],[REPUTASI]],Table37[Price],"&lt;"&amp;Table8[[#This Row],[UnitPrice]])</f>
        <v>3</v>
      </c>
      <c r="L2512" s="80" t="str">
        <f>IF(Table8[[#This Row],[test]]&gt;0,"Ada vendor yang menjual produk dengan harga lebih murah","")</f>
        <v>Ada vendor yang menjual produk dengan harga lebih murah</v>
      </c>
    </row>
    <row r="2513" spans="1:12" x14ac:dyDescent="0.25">
      <c r="A2513" s="5">
        <v>1389</v>
      </c>
      <c r="B2513" s="5">
        <v>3153</v>
      </c>
      <c r="C2513" s="10">
        <v>44190</v>
      </c>
      <c r="D2513" s="5">
        <v>3</v>
      </c>
      <c r="E2513" s="5">
        <v>347</v>
      </c>
      <c r="F2513" s="40">
        <v>43.270499999999998</v>
      </c>
      <c r="G2513" s="40">
        <v>129.8115</v>
      </c>
      <c r="H2513" t="str">
        <f>VLOOKUP(Table8[[#This Row],[Supplier]],Table37[[Vendor_ID]:[Reputation Test]],12,0)</f>
        <v>A</v>
      </c>
      <c r="I2513">
        <f>VLOOKUP(Table8[[#This Row],[PurchaseOrderID]],Purchase_Order!$A$2:$E$1228,5,0)</f>
        <v>1622</v>
      </c>
      <c r="K2513">
        <f>COUNTIFS(Table37[ProductID],Table8[[#This Row],[ProductID]],Table37[Reputation Test],Table8[[#This Row],[REPUTASI]],Table37[Price],"&lt;"&amp;Table8[[#This Row],[UnitPrice]])</f>
        <v>3</v>
      </c>
      <c r="L2513" s="80" t="str">
        <f>IF(Table8[[#This Row],[test]]&gt;0,"Ada vendor yang menjual produk dengan harga lebih murah","")</f>
        <v>Ada vendor yang menjual produk dengan harga lebih murah</v>
      </c>
    </row>
    <row r="2514" spans="1:12" x14ac:dyDescent="0.25">
      <c r="A2514" s="4">
        <v>1389</v>
      </c>
      <c r="B2514" s="4">
        <v>3154</v>
      </c>
      <c r="C2514" s="11">
        <v>44190</v>
      </c>
      <c r="D2514" s="4">
        <v>3</v>
      </c>
      <c r="E2514" s="4">
        <v>348</v>
      </c>
      <c r="F2514" s="41">
        <v>41.170499999999997</v>
      </c>
      <c r="G2514" s="41">
        <v>123.5115</v>
      </c>
      <c r="H2514" t="str">
        <f>VLOOKUP(Table8[[#This Row],[Supplier]],Table37[[Vendor_ID]:[Reputation Test]],12,0)</f>
        <v>A</v>
      </c>
      <c r="I2514">
        <f>VLOOKUP(Table8[[#This Row],[PurchaseOrderID]],Purchase_Order!$A$2:$E$1228,5,0)</f>
        <v>1622</v>
      </c>
      <c r="K2514">
        <f>COUNTIFS(Table37[ProductID],Table8[[#This Row],[ProductID]],Table37[Reputation Test],Table8[[#This Row],[REPUTASI]],Table37[Price],"&lt;"&amp;Table8[[#This Row],[UnitPrice]])</f>
        <v>3</v>
      </c>
      <c r="L2514" s="80" t="str">
        <f>IF(Table8[[#This Row],[test]]&gt;0,"Ada vendor yang menjual produk dengan harga lebih murah","")</f>
        <v>Ada vendor yang menjual produk dengan harga lebih murah</v>
      </c>
    </row>
    <row r="2515" spans="1:12" x14ac:dyDescent="0.25">
      <c r="A2515" s="5">
        <v>1390</v>
      </c>
      <c r="B2515" s="5">
        <v>3155</v>
      </c>
      <c r="C2515" s="10">
        <v>44190</v>
      </c>
      <c r="D2515" s="5">
        <v>550</v>
      </c>
      <c r="E2515" s="5">
        <v>928</v>
      </c>
      <c r="F2515" s="40">
        <v>32.770499999999998</v>
      </c>
      <c r="G2515" s="40">
        <v>18023.775000000001</v>
      </c>
      <c r="H2515" t="str">
        <f>VLOOKUP(Table8[[#This Row],[Supplier]],Table37[[Vendor_ID]:[Reputation Test]],12,0)</f>
        <v>F</v>
      </c>
      <c r="I2515">
        <f>VLOOKUP(Table8[[#This Row],[PurchaseOrderID]],Purchase_Order!$A$2:$E$1228,5,0)</f>
        <v>1632</v>
      </c>
      <c r="K2515">
        <f>COUNTIFS(Table37[ProductID],Table8[[#This Row],[ProductID]],Table37[Reputation Test],Table8[[#This Row],[REPUTASI]],Table37[Price],"&lt;"&amp;Table8[[#This Row],[UnitPrice]])</f>
        <v>2</v>
      </c>
      <c r="L2515" s="80" t="str">
        <f>IF(Table8[[#This Row],[test]]&gt;0,"Ada vendor yang menjual produk dengan harga lebih murah","")</f>
        <v>Ada vendor yang menjual produk dengan harga lebih murah</v>
      </c>
    </row>
    <row r="2516" spans="1:12" x14ac:dyDescent="0.25">
      <c r="A2516" s="4">
        <v>1390</v>
      </c>
      <c r="B2516" s="4">
        <v>3156</v>
      </c>
      <c r="C2516" s="11">
        <v>44190</v>
      </c>
      <c r="D2516" s="4">
        <v>550</v>
      </c>
      <c r="E2516" s="4">
        <v>929</v>
      </c>
      <c r="F2516" s="41">
        <v>37.085999999999999</v>
      </c>
      <c r="G2516" s="41">
        <v>20397.3</v>
      </c>
      <c r="H2516" t="str">
        <f>VLOOKUP(Table8[[#This Row],[Supplier]],Table37[[Vendor_ID]:[Reputation Test]],12,0)</f>
        <v>F</v>
      </c>
      <c r="I2516">
        <f>VLOOKUP(Table8[[#This Row],[PurchaseOrderID]],Purchase_Order!$A$2:$E$1228,5,0)</f>
        <v>1632</v>
      </c>
      <c r="K2516">
        <f>COUNTIFS(Table37[ProductID],Table8[[#This Row],[ProductID]],Table37[Reputation Test],Table8[[#This Row],[REPUTASI]],Table37[Price],"&lt;"&amp;Table8[[#This Row],[UnitPrice]])</f>
        <v>2</v>
      </c>
      <c r="L2516" s="80" t="str">
        <f>IF(Table8[[#This Row],[test]]&gt;0,"Ada vendor yang menjual produk dengan harga lebih murah","")</f>
        <v>Ada vendor yang menjual produk dengan harga lebih murah</v>
      </c>
    </row>
    <row r="2517" spans="1:12" x14ac:dyDescent="0.25">
      <c r="A2517" s="5">
        <v>1390</v>
      </c>
      <c r="B2517" s="5">
        <v>3157</v>
      </c>
      <c r="C2517" s="10">
        <v>44190</v>
      </c>
      <c r="D2517" s="5">
        <v>550</v>
      </c>
      <c r="E2517" s="5">
        <v>930</v>
      </c>
      <c r="F2517" s="40">
        <v>43.039499999999997</v>
      </c>
      <c r="G2517" s="40">
        <v>23671.724999999999</v>
      </c>
      <c r="H2517" t="str">
        <f>VLOOKUP(Table8[[#This Row],[Supplier]],Table37[[Vendor_ID]:[Reputation Test]],12,0)</f>
        <v>F</v>
      </c>
      <c r="I2517">
        <f>VLOOKUP(Table8[[#This Row],[PurchaseOrderID]],Purchase_Order!$A$2:$E$1228,5,0)</f>
        <v>1632</v>
      </c>
      <c r="K2517">
        <f>COUNTIFS(Table37[ProductID],Table8[[#This Row],[ProductID]],Table37[Reputation Test],Table8[[#This Row],[REPUTASI]],Table37[Price],"&lt;"&amp;Table8[[#This Row],[UnitPrice]])</f>
        <v>1</v>
      </c>
      <c r="L2517" s="80" t="str">
        <f>IF(Table8[[#This Row],[test]]&gt;0,"Ada vendor yang menjual produk dengan harga lebih murah","")</f>
        <v>Ada vendor yang menjual produk dengan harga lebih murah</v>
      </c>
    </row>
    <row r="2518" spans="1:12" x14ac:dyDescent="0.25">
      <c r="A2518" s="4">
        <v>1391</v>
      </c>
      <c r="B2518" s="4">
        <v>3158</v>
      </c>
      <c r="C2518" s="11">
        <v>44190</v>
      </c>
      <c r="D2518" s="4">
        <v>550</v>
      </c>
      <c r="E2518" s="4">
        <v>332</v>
      </c>
      <c r="F2518" s="41">
        <v>10.815</v>
      </c>
      <c r="G2518" s="41">
        <v>5948.25</v>
      </c>
      <c r="H2518" t="str">
        <f>VLOOKUP(Table8[[#This Row],[Supplier]],Table37[[Vendor_ID]:[Reputation Test]],12,0)</f>
        <v>F</v>
      </c>
      <c r="I2518">
        <f>VLOOKUP(Table8[[#This Row],[PurchaseOrderID]],Purchase_Order!$A$2:$E$1228,5,0)</f>
        <v>1608</v>
      </c>
      <c r="K2518">
        <f>COUNTIFS(Table37[ProductID],Table8[[#This Row],[ProductID]],Table37[Reputation Test],Table8[[#This Row],[REPUTASI]],Table37[Price],"&lt;"&amp;Table8[[#This Row],[UnitPrice]])</f>
        <v>1</v>
      </c>
      <c r="L2518" s="80" t="str">
        <f>IF(Table8[[#This Row],[test]]&gt;0,"Ada vendor yang menjual produk dengan harga lebih murah","")</f>
        <v>Ada vendor yang menjual produk dengan harga lebih murah</v>
      </c>
    </row>
    <row r="2519" spans="1:12" x14ac:dyDescent="0.25">
      <c r="A2519" s="5">
        <v>1392</v>
      </c>
      <c r="B2519" s="5">
        <v>3159</v>
      </c>
      <c r="C2519" s="10">
        <v>44190</v>
      </c>
      <c r="D2519" s="5">
        <v>550</v>
      </c>
      <c r="E2519" s="5">
        <v>948</v>
      </c>
      <c r="F2519" s="40">
        <v>82.834500000000006</v>
      </c>
      <c r="G2519" s="40">
        <v>45558.974999999999</v>
      </c>
      <c r="H2519" t="str">
        <f>VLOOKUP(Table8[[#This Row],[Supplier]],Table37[[Vendor_ID]:[Reputation Test]],12,0)</f>
        <v>F</v>
      </c>
      <c r="I2519">
        <f>VLOOKUP(Table8[[#This Row],[PurchaseOrderID]],Purchase_Order!$A$2:$E$1228,5,0)</f>
        <v>1576</v>
      </c>
      <c r="K2519">
        <f>COUNTIFS(Table37[ProductID],Table8[[#This Row],[ProductID]],Table37[Reputation Test],Table8[[#This Row],[REPUTASI]],Table37[Price],"&lt;"&amp;Table8[[#This Row],[UnitPrice]])</f>
        <v>1</v>
      </c>
      <c r="L2519" s="80" t="str">
        <f>IF(Table8[[#This Row],[test]]&gt;0,"Ada vendor yang menjual produk dengan harga lebih murah","")</f>
        <v>Ada vendor yang menjual produk dengan harga lebih murah</v>
      </c>
    </row>
    <row r="2520" spans="1:12" x14ac:dyDescent="0.25">
      <c r="A2520" s="4">
        <v>1392</v>
      </c>
      <c r="B2520" s="4">
        <v>3160</v>
      </c>
      <c r="C2520" s="11">
        <v>44190</v>
      </c>
      <c r="D2520" s="4">
        <v>550</v>
      </c>
      <c r="E2520" s="4">
        <v>907</v>
      </c>
      <c r="F2520" s="41">
        <v>82.834500000000006</v>
      </c>
      <c r="G2520" s="41">
        <v>45558.974999999999</v>
      </c>
      <c r="H2520" t="str">
        <f>VLOOKUP(Table8[[#This Row],[Supplier]],Table37[[Vendor_ID]:[Reputation Test]],12,0)</f>
        <v>F</v>
      </c>
      <c r="I2520">
        <f>VLOOKUP(Table8[[#This Row],[PurchaseOrderID]],Purchase_Order!$A$2:$E$1228,5,0)</f>
        <v>1576</v>
      </c>
      <c r="K2520">
        <f>COUNTIFS(Table37[ProductID],Table8[[#This Row],[ProductID]],Table37[Reputation Test],Table8[[#This Row],[REPUTASI]],Table37[Price],"&lt;"&amp;Table8[[#This Row],[UnitPrice]])</f>
        <v>1</v>
      </c>
      <c r="L2520" s="80" t="str">
        <f>IF(Table8[[#This Row],[test]]&gt;0,"Ada vendor yang menjual produk dengan harga lebih murah","")</f>
        <v>Ada vendor yang menjual produk dengan harga lebih murah</v>
      </c>
    </row>
    <row r="2521" spans="1:12" x14ac:dyDescent="0.25">
      <c r="A2521" s="5">
        <v>1393</v>
      </c>
      <c r="B2521" s="5">
        <v>3161</v>
      </c>
      <c r="C2521" s="10">
        <v>44190</v>
      </c>
      <c r="D2521" s="5">
        <v>1250</v>
      </c>
      <c r="E2521" s="5">
        <v>325</v>
      </c>
      <c r="F2521" s="40">
        <v>0.21</v>
      </c>
      <c r="G2521" s="40">
        <v>262.5</v>
      </c>
      <c r="H2521" t="str">
        <f>VLOOKUP(Table8[[#This Row],[Supplier]],Table37[[Vendor_ID]:[Reputation Test]],12,0)</f>
        <v>F</v>
      </c>
      <c r="I2521">
        <f>VLOOKUP(Table8[[#This Row],[PurchaseOrderID]],Purchase_Order!$A$2:$E$1228,5,0)</f>
        <v>1590</v>
      </c>
      <c r="K2521">
        <f>COUNTIFS(Table37[ProductID],Table8[[#This Row],[ProductID]],Table37[Reputation Test],Table8[[#This Row],[REPUTASI]],Table37[Price],"&lt;"&amp;Table8[[#This Row],[UnitPrice]])</f>
        <v>1</v>
      </c>
      <c r="L2521" s="80" t="str">
        <f>IF(Table8[[#This Row],[test]]&gt;0,"Ada vendor yang menjual produk dengan harga lebih murah","")</f>
        <v>Ada vendor yang menjual produk dengan harga lebih murah</v>
      </c>
    </row>
    <row r="2522" spans="1:12" x14ac:dyDescent="0.25">
      <c r="A2522" s="4">
        <v>1393</v>
      </c>
      <c r="B2522" s="4">
        <v>3162</v>
      </c>
      <c r="C2522" s="11">
        <v>44190</v>
      </c>
      <c r="D2522" s="4">
        <v>1250</v>
      </c>
      <c r="E2522" s="4">
        <v>326</v>
      </c>
      <c r="F2522" s="41">
        <v>0.21</v>
      </c>
      <c r="G2522" s="41">
        <v>262.5</v>
      </c>
      <c r="H2522" t="str">
        <f>VLOOKUP(Table8[[#This Row],[Supplier]],Table37[[Vendor_ID]:[Reputation Test]],12,0)</f>
        <v>F</v>
      </c>
      <c r="I2522">
        <f>VLOOKUP(Table8[[#This Row],[PurchaseOrderID]],Purchase_Order!$A$2:$E$1228,5,0)</f>
        <v>1590</v>
      </c>
      <c r="K2522">
        <f>COUNTIFS(Table37[ProductID],Table8[[#This Row],[ProductID]],Table37[Reputation Test],Table8[[#This Row],[REPUTASI]],Table37[Price],"&lt;"&amp;Table8[[#This Row],[UnitPrice]])</f>
        <v>1</v>
      </c>
      <c r="L2522" s="80" t="str">
        <f>IF(Table8[[#This Row],[test]]&gt;0,"Ada vendor yang menjual produk dengan harga lebih murah","")</f>
        <v>Ada vendor yang menjual produk dengan harga lebih murah</v>
      </c>
    </row>
    <row r="2523" spans="1:12" x14ac:dyDescent="0.25">
      <c r="A2523" s="5">
        <v>1394</v>
      </c>
      <c r="B2523" s="5">
        <v>3163</v>
      </c>
      <c r="C2523" s="10">
        <v>44190</v>
      </c>
      <c r="D2523" s="5">
        <v>3</v>
      </c>
      <c r="E2523" s="5">
        <v>320</v>
      </c>
      <c r="F2523" s="40">
        <v>49.643999999999998</v>
      </c>
      <c r="G2523" s="40">
        <v>148.93199999999999</v>
      </c>
      <c r="H2523" t="str">
        <f>VLOOKUP(Table8[[#This Row],[Supplier]],Table37[[Vendor_ID]:[Reputation Test]],12,0)</f>
        <v>B</v>
      </c>
      <c r="I2523">
        <f>VLOOKUP(Table8[[#This Row],[PurchaseOrderID]],Purchase_Order!$A$2:$E$1228,5,0)</f>
        <v>1514</v>
      </c>
      <c r="K2523">
        <f>COUNTIFS(Table37[ProductID],Table8[[#This Row],[ProductID]],Table37[Reputation Test],Table8[[#This Row],[REPUTASI]],Table37[Price],"&lt;"&amp;Table8[[#This Row],[UnitPrice]])</f>
        <v>2</v>
      </c>
      <c r="L2523" s="80" t="str">
        <f>IF(Table8[[#This Row],[test]]&gt;0,"Ada vendor yang menjual produk dengan harga lebih murah","")</f>
        <v>Ada vendor yang menjual produk dengan harga lebih murah</v>
      </c>
    </row>
    <row r="2524" spans="1:12" x14ac:dyDescent="0.25">
      <c r="A2524" s="4">
        <v>1394</v>
      </c>
      <c r="B2524" s="4">
        <v>3164</v>
      </c>
      <c r="C2524" s="11">
        <v>44190</v>
      </c>
      <c r="D2524" s="4">
        <v>3</v>
      </c>
      <c r="E2524" s="4">
        <v>321</v>
      </c>
      <c r="F2524" s="41">
        <v>44.320500000000003</v>
      </c>
      <c r="G2524" s="41">
        <v>132.9615</v>
      </c>
      <c r="H2524" t="str">
        <f>VLOOKUP(Table8[[#This Row],[Supplier]],Table37[[Vendor_ID]:[Reputation Test]],12,0)</f>
        <v>B</v>
      </c>
      <c r="I2524">
        <f>VLOOKUP(Table8[[#This Row],[PurchaseOrderID]],Purchase_Order!$A$2:$E$1228,5,0)</f>
        <v>1514</v>
      </c>
      <c r="K2524">
        <f>COUNTIFS(Table37[ProductID],Table8[[#This Row],[ProductID]],Table37[Reputation Test],Table8[[#This Row],[REPUTASI]],Table37[Price],"&lt;"&amp;Table8[[#This Row],[UnitPrice]])</f>
        <v>2</v>
      </c>
      <c r="L2524" s="80" t="str">
        <f>IF(Table8[[#This Row],[test]]&gt;0,"Ada vendor yang menjual produk dengan harga lebih murah","")</f>
        <v>Ada vendor yang menjual produk dengan harga lebih murah</v>
      </c>
    </row>
    <row r="2525" spans="1:12" x14ac:dyDescent="0.25">
      <c r="A2525" s="5">
        <v>1395</v>
      </c>
      <c r="B2525" s="5">
        <v>3165</v>
      </c>
      <c r="C2525" s="10">
        <v>44190</v>
      </c>
      <c r="D2525" s="5">
        <v>550</v>
      </c>
      <c r="E2525" s="5">
        <v>930</v>
      </c>
      <c r="F2525" s="40">
        <v>42.514499999999998</v>
      </c>
      <c r="G2525" s="40">
        <v>23382.974999999999</v>
      </c>
      <c r="H2525" t="str">
        <f>VLOOKUP(Table8[[#This Row],[Supplier]],Table37[[Vendor_ID]:[Reputation Test]],12,0)</f>
        <v>B</v>
      </c>
      <c r="I2525">
        <f>VLOOKUP(Table8[[#This Row],[PurchaseOrderID]],Purchase_Order!$A$2:$E$1228,5,0)</f>
        <v>1498</v>
      </c>
      <c r="K2525">
        <f>COUNTIFS(Table37[ProductID],Table8[[#This Row],[ProductID]],Table37[Reputation Test],Table8[[#This Row],[REPUTASI]],Table37[Price],"&lt;"&amp;Table8[[#This Row],[UnitPrice]])</f>
        <v>1</v>
      </c>
      <c r="L2525" s="80" t="str">
        <f>IF(Table8[[#This Row],[test]]&gt;0,"Ada vendor yang menjual produk dengan harga lebih murah","")</f>
        <v>Ada vendor yang menjual produk dengan harga lebih murah</v>
      </c>
    </row>
    <row r="2526" spans="1:12" x14ac:dyDescent="0.25">
      <c r="A2526" s="4">
        <v>1395</v>
      </c>
      <c r="B2526" s="4">
        <v>3166</v>
      </c>
      <c r="C2526" s="11">
        <v>44190</v>
      </c>
      <c r="D2526" s="4">
        <v>550</v>
      </c>
      <c r="E2526" s="4">
        <v>921</v>
      </c>
      <c r="F2526" s="41">
        <v>5.5860000000000003</v>
      </c>
      <c r="G2526" s="41">
        <v>3072.3</v>
      </c>
      <c r="H2526" t="str">
        <f>VLOOKUP(Table8[[#This Row],[Supplier]],Table37[[Vendor_ID]:[Reputation Test]],12,0)</f>
        <v>B</v>
      </c>
      <c r="I2526">
        <f>VLOOKUP(Table8[[#This Row],[PurchaseOrderID]],Purchase_Order!$A$2:$E$1228,5,0)</f>
        <v>1498</v>
      </c>
      <c r="K2526">
        <f>COUNTIFS(Table37[ProductID],Table8[[#This Row],[ProductID]],Table37[Reputation Test],Table8[[#This Row],[REPUTASI]],Table37[Price],"&lt;"&amp;Table8[[#This Row],[UnitPrice]])</f>
        <v>1</v>
      </c>
      <c r="L2526" s="80" t="str">
        <f>IF(Table8[[#This Row],[test]]&gt;0,"Ada vendor yang menjual produk dengan harga lebih murah","")</f>
        <v>Ada vendor yang menjual produk dengan harga lebih murah</v>
      </c>
    </row>
    <row r="2527" spans="1:12" x14ac:dyDescent="0.25">
      <c r="A2527" s="5">
        <v>1396</v>
      </c>
      <c r="B2527" s="5">
        <v>3167</v>
      </c>
      <c r="C2527" s="10">
        <v>44190</v>
      </c>
      <c r="D2527" s="5">
        <v>60</v>
      </c>
      <c r="E2527" s="5">
        <v>952</v>
      </c>
      <c r="F2527" s="40">
        <v>15.7395</v>
      </c>
      <c r="G2527" s="40">
        <v>944.37</v>
      </c>
      <c r="H2527" t="str">
        <f>VLOOKUP(Table8[[#This Row],[Supplier]],Table37[[Vendor_ID]:[Reputation Test]],12,0)</f>
        <v>B</v>
      </c>
      <c r="I2527">
        <f>VLOOKUP(Table8[[#This Row],[PurchaseOrderID]],Purchase_Order!$A$2:$E$1228,5,0)</f>
        <v>1674</v>
      </c>
      <c r="K2527">
        <f>COUNTIFS(Table37[ProductID],Table8[[#This Row],[ProductID]],Table37[Reputation Test],Table8[[#This Row],[REPUTASI]],Table37[Price],"&lt;"&amp;Table8[[#This Row],[UnitPrice]])</f>
        <v>1</v>
      </c>
      <c r="L2527" s="80" t="str">
        <f>IF(Table8[[#This Row],[test]]&gt;0,"Ada vendor yang menjual produk dengan harga lebih murah","")</f>
        <v>Ada vendor yang menjual produk dengan harga lebih murah</v>
      </c>
    </row>
    <row r="2528" spans="1:12" x14ac:dyDescent="0.25">
      <c r="A2528" s="4">
        <v>1397</v>
      </c>
      <c r="B2528" s="4">
        <v>3168</v>
      </c>
      <c r="C2528" s="11">
        <v>44190</v>
      </c>
      <c r="D2528" s="4">
        <v>550</v>
      </c>
      <c r="E2528" s="4">
        <v>933</v>
      </c>
      <c r="F2528" s="41">
        <v>43.459499999999998</v>
      </c>
      <c r="G2528" s="41">
        <v>23902.724999999999</v>
      </c>
      <c r="H2528" t="str">
        <f>VLOOKUP(Table8[[#This Row],[Supplier]],Table37[[Vendor_ID]:[Reputation Test]],12,0)</f>
        <v>F</v>
      </c>
      <c r="I2528">
        <f>VLOOKUP(Table8[[#This Row],[PurchaseOrderID]],Purchase_Order!$A$2:$E$1228,5,0)</f>
        <v>1652</v>
      </c>
      <c r="K2528">
        <f>COUNTIFS(Table37[ProductID],Table8[[#This Row],[ProductID]],Table37[Reputation Test],Table8[[#This Row],[REPUTASI]],Table37[Price],"&lt;"&amp;Table8[[#This Row],[UnitPrice]])</f>
        <v>2</v>
      </c>
      <c r="L2528" s="80" t="str">
        <f>IF(Table8[[#This Row],[test]]&gt;0,"Ada vendor yang menjual produk dengan harga lebih murah","")</f>
        <v>Ada vendor yang menjual produk dengan harga lebih murah</v>
      </c>
    </row>
    <row r="2529" spans="1:12" x14ac:dyDescent="0.25">
      <c r="A2529" s="5">
        <v>1397</v>
      </c>
      <c r="B2529" s="5">
        <v>3169</v>
      </c>
      <c r="C2529" s="10">
        <v>44190</v>
      </c>
      <c r="D2529" s="5">
        <v>550</v>
      </c>
      <c r="E2529" s="5">
        <v>934</v>
      </c>
      <c r="F2529" s="40">
        <v>37.621499999999997</v>
      </c>
      <c r="G2529" s="40">
        <v>20691.825000000001</v>
      </c>
      <c r="H2529" t="str">
        <f>VLOOKUP(Table8[[#This Row],[Supplier]],Table37[[Vendor_ID]:[Reputation Test]],12,0)</f>
        <v>F</v>
      </c>
      <c r="I2529">
        <f>VLOOKUP(Table8[[#This Row],[PurchaseOrderID]],Purchase_Order!$A$2:$E$1228,5,0)</f>
        <v>1652</v>
      </c>
      <c r="K2529">
        <f>COUNTIFS(Table37[ProductID],Table8[[#This Row],[ProductID]],Table37[Reputation Test],Table8[[#This Row],[REPUTASI]],Table37[Price],"&lt;"&amp;Table8[[#This Row],[UnitPrice]])</f>
        <v>2</v>
      </c>
      <c r="L2529" s="80" t="str">
        <f>IF(Table8[[#This Row],[test]]&gt;0,"Ada vendor yang menjual produk dengan harga lebih murah","")</f>
        <v>Ada vendor yang menjual produk dengan harga lebih murah</v>
      </c>
    </row>
    <row r="2530" spans="1:12" x14ac:dyDescent="0.25">
      <c r="A2530" s="4">
        <v>1397</v>
      </c>
      <c r="B2530" s="4">
        <v>3170</v>
      </c>
      <c r="C2530" s="11">
        <v>44190</v>
      </c>
      <c r="D2530" s="4">
        <v>550</v>
      </c>
      <c r="E2530" s="4">
        <v>922</v>
      </c>
      <c r="F2530" s="41">
        <v>6.5309999999999997</v>
      </c>
      <c r="G2530" s="41">
        <v>3592.05</v>
      </c>
      <c r="H2530" t="str">
        <f>VLOOKUP(Table8[[#This Row],[Supplier]],Table37[[Vendor_ID]:[Reputation Test]],12,0)</f>
        <v>F</v>
      </c>
      <c r="I2530">
        <f>VLOOKUP(Table8[[#This Row],[PurchaseOrderID]],Purchase_Order!$A$2:$E$1228,5,0)</f>
        <v>1652</v>
      </c>
      <c r="K2530">
        <f>COUNTIFS(Table37[ProductID],Table8[[#This Row],[ProductID]],Table37[Reputation Test],Table8[[#This Row],[REPUTASI]],Table37[Price],"&lt;"&amp;Table8[[#This Row],[UnitPrice]])</f>
        <v>1</v>
      </c>
      <c r="L2530" s="80" t="str">
        <f>IF(Table8[[#This Row],[test]]&gt;0,"Ada vendor yang menjual produk dengan harga lebih murah","")</f>
        <v>Ada vendor yang menjual produk dengan harga lebih murah</v>
      </c>
    </row>
    <row r="2531" spans="1:12" x14ac:dyDescent="0.25">
      <c r="A2531" s="5">
        <v>1397</v>
      </c>
      <c r="B2531" s="5">
        <v>3171</v>
      </c>
      <c r="C2531" s="10">
        <v>44190</v>
      </c>
      <c r="D2531" s="5">
        <v>550</v>
      </c>
      <c r="E2531" s="5">
        <v>923</v>
      </c>
      <c r="F2531" s="40">
        <v>6.1844999999999999</v>
      </c>
      <c r="G2531" s="40">
        <v>3401.4749999999999</v>
      </c>
      <c r="H2531" t="str">
        <f>VLOOKUP(Table8[[#This Row],[Supplier]],Table37[[Vendor_ID]:[Reputation Test]],12,0)</f>
        <v>F</v>
      </c>
      <c r="I2531">
        <f>VLOOKUP(Table8[[#This Row],[PurchaseOrderID]],Purchase_Order!$A$2:$E$1228,5,0)</f>
        <v>1652</v>
      </c>
      <c r="K2531">
        <f>COUNTIFS(Table37[ProductID],Table8[[#This Row],[ProductID]],Table37[Reputation Test],Table8[[#This Row],[REPUTASI]],Table37[Price],"&lt;"&amp;Table8[[#This Row],[UnitPrice]])</f>
        <v>1</v>
      </c>
      <c r="L2531" s="80" t="str">
        <f>IF(Table8[[#This Row],[test]]&gt;0,"Ada vendor yang menjual produk dengan harga lebih murah","")</f>
        <v>Ada vendor yang menjual produk dengan harga lebih murah</v>
      </c>
    </row>
    <row r="2532" spans="1:12" x14ac:dyDescent="0.25">
      <c r="A2532" s="4">
        <v>1398</v>
      </c>
      <c r="B2532" s="4">
        <v>3172</v>
      </c>
      <c r="C2532" s="11">
        <v>44190</v>
      </c>
      <c r="D2532" s="4">
        <v>550</v>
      </c>
      <c r="E2532" s="4">
        <v>317</v>
      </c>
      <c r="F2532" s="41">
        <v>29.578499999999998</v>
      </c>
      <c r="G2532" s="41">
        <v>16268.174999999999</v>
      </c>
      <c r="H2532" t="str">
        <f>VLOOKUP(Table8[[#This Row],[Supplier]],Table37[[Vendor_ID]:[Reputation Test]],12,0)</f>
        <v>F</v>
      </c>
      <c r="I2532">
        <f>VLOOKUP(Table8[[#This Row],[PurchaseOrderID]],Purchase_Order!$A$2:$E$1228,5,0)</f>
        <v>1578</v>
      </c>
      <c r="K2532">
        <f>COUNTIFS(Table37[ProductID],Table8[[#This Row],[ProductID]],Table37[Reputation Test],Table8[[#This Row],[REPUTASI]],Table37[Price],"&lt;"&amp;Table8[[#This Row],[UnitPrice]])</f>
        <v>2</v>
      </c>
      <c r="L2532" s="80" t="str">
        <f>IF(Table8[[#This Row],[test]]&gt;0,"Ada vendor yang menjual produk dengan harga lebih murah","")</f>
        <v>Ada vendor yang menjual produk dengan harga lebih murah</v>
      </c>
    </row>
    <row r="2533" spans="1:12" x14ac:dyDescent="0.25">
      <c r="A2533" s="5">
        <v>1398</v>
      </c>
      <c r="B2533" s="5">
        <v>3173</v>
      </c>
      <c r="C2533" s="10">
        <v>44190</v>
      </c>
      <c r="D2533" s="5">
        <v>550</v>
      </c>
      <c r="E2533" s="5">
        <v>318</v>
      </c>
      <c r="F2533" s="40">
        <v>36.098999999999997</v>
      </c>
      <c r="G2533" s="40">
        <v>19854.45</v>
      </c>
      <c r="H2533" t="str">
        <f>VLOOKUP(Table8[[#This Row],[Supplier]],Table37[[Vendor_ID]:[Reputation Test]],12,0)</f>
        <v>F</v>
      </c>
      <c r="I2533">
        <f>VLOOKUP(Table8[[#This Row],[PurchaseOrderID]],Purchase_Order!$A$2:$E$1228,5,0)</f>
        <v>1578</v>
      </c>
      <c r="K2533">
        <f>COUNTIFS(Table37[ProductID],Table8[[#This Row],[ProductID]],Table37[Reputation Test],Table8[[#This Row],[REPUTASI]],Table37[Price],"&lt;"&amp;Table8[[#This Row],[UnitPrice]])</f>
        <v>2</v>
      </c>
      <c r="L2533" s="80" t="str">
        <f>IF(Table8[[#This Row],[test]]&gt;0,"Ada vendor yang menjual produk dengan harga lebih murah","")</f>
        <v>Ada vendor yang menjual produk dengan harga lebih murah</v>
      </c>
    </row>
    <row r="2534" spans="1:12" x14ac:dyDescent="0.25">
      <c r="A2534" s="4">
        <v>1398</v>
      </c>
      <c r="B2534" s="4">
        <v>3174</v>
      </c>
      <c r="C2534" s="11">
        <v>44190</v>
      </c>
      <c r="D2534" s="4">
        <v>550</v>
      </c>
      <c r="E2534" s="4">
        <v>319</v>
      </c>
      <c r="F2534" s="41">
        <v>48.583500000000001</v>
      </c>
      <c r="G2534" s="41">
        <v>26720.924999999999</v>
      </c>
      <c r="H2534" t="str">
        <f>VLOOKUP(Table8[[#This Row],[Supplier]],Table37[[Vendor_ID]:[Reputation Test]],12,0)</f>
        <v>F</v>
      </c>
      <c r="I2534">
        <f>VLOOKUP(Table8[[#This Row],[PurchaseOrderID]],Purchase_Order!$A$2:$E$1228,5,0)</f>
        <v>1578</v>
      </c>
      <c r="K2534">
        <f>COUNTIFS(Table37[ProductID],Table8[[#This Row],[ProductID]],Table37[Reputation Test],Table8[[#This Row],[REPUTASI]],Table37[Price],"&lt;"&amp;Table8[[#This Row],[UnitPrice]])</f>
        <v>3</v>
      </c>
      <c r="L2534" s="80" t="str">
        <f>IF(Table8[[#This Row],[test]]&gt;0,"Ada vendor yang menjual produk dengan harga lebih murah","")</f>
        <v>Ada vendor yang menjual produk dengan harga lebih murah</v>
      </c>
    </row>
    <row r="2535" spans="1:12" x14ac:dyDescent="0.25">
      <c r="A2535" s="5">
        <v>1399</v>
      </c>
      <c r="B2535" s="5">
        <v>3175</v>
      </c>
      <c r="C2535" s="10">
        <v>44190</v>
      </c>
      <c r="D2535" s="5">
        <v>550</v>
      </c>
      <c r="E2535" s="5">
        <v>928</v>
      </c>
      <c r="F2535" s="40">
        <v>32.2455</v>
      </c>
      <c r="G2535" s="40">
        <v>17735.025000000001</v>
      </c>
      <c r="H2535" t="str">
        <f>VLOOKUP(Table8[[#This Row],[Supplier]],Table37[[Vendor_ID]:[Reputation Test]],12,0)</f>
        <v>F</v>
      </c>
      <c r="I2535">
        <f>VLOOKUP(Table8[[#This Row],[PurchaseOrderID]],Purchase_Order!$A$2:$E$1228,5,0)</f>
        <v>1538</v>
      </c>
      <c r="K2535">
        <f>COUNTIFS(Table37[ProductID],Table8[[#This Row],[ProductID]],Table37[Reputation Test],Table8[[#This Row],[REPUTASI]],Table37[Price],"&lt;"&amp;Table8[[#This Row],[UnitPrice]])</f>
        <v>2</v>
      </c>
      <c r="L2535" s="80" t="str">
        <f>IF(Table8[[#This Row],[test]]&gt;0,"Ada vendor yang menjual produk dengan harga lebih murah","")</f>
        <v>Ada vendor yang menjual produk dengan harga lebih murah</v>
      </c>
    </row>
    <row r="2536" spans="1:12" x14ac:dyDescent="0.25">
      <c r="A2536" s="4">
        <v>1399</v>
      </c>
      <c r="B2536" s="4">
        <v>3176</v>
      </c>
      <c r="C2536" s="11">
        <v>44190</v>
      </c>
      <c r="D2536" s="4">
        <v>550</v>
      </c>
      <c r="E2536" s="4">
        <v>929</v>
      </c>
      <c r="F2536" s="41">
        <v>36.561</v>
      </c>
      <c r="G2536" s="41">
        <v>20108.55</v>
      </c>
      <c r="H2536" t="str">
        <f>VLOOKUP(Table8[[#This Row],[Supplier]],Table37[[Vendor_ID]:[Reputation Test]],12,0)</f>
        <v>F</v>
      </c>
      <c r="I2536">
        <f>VLOOKUP(Table8[[#This Row],[PurchaseOrderID]],Purchase_Order!$A$2:$E$1228,5,0)</f>
        <v>1538</v>
      </c>
      <c r="K2536">
        <f>COUNTIFS(Table37[ProductID],Table8[[#This Row],[ProductID]],Table37[Reputation Test],Table8[[#This Row],[REPUTASI]],Table37[Price],"&lt;"&amp;Table8[[#This Row],[UnitPrice]])</f>
        <v>2</v>
      </c>
      <c r="L2536" s="80" t="str">
        <f>IF(Table8[[#This Row],[test]]&gt;0,"Ada vendor yang menjual produk dengan harga lebih murah","")</f>
        <v>Ada vendor yang menjual produk dengan harga lebih murah</v>
      </c>
    </row>
    <row r="2537" spans="1:12" x14ac:dyDescent="0.25">
      <c r="A2537" s="5">
        <v>1400</v>
      </c>
      <c r="B2537" s="5">
        <v>3177</v>
      </c>
      <c r="C2537" s="10">
        <v>44190</v>
      </c>
      <c r="D2537" s="5">
        <v>550</v>
      </c>
      <c r="E2537" s="5">
        <v>319</v>
      </c>
      <c r="F2537" s="40">
        <v>46.420499999999997</v>
      </c>
      <c r="G2537" s="40">
        <v>25531.275000000001</v>
      </c>
      <c r="H2537" t="str">
        <f>VLOOKUP(Table8[[#This Row],[Supplier]],Table37[[Vendor_ID]:[Reputation Test]],12,0)</f>
        <v>F</v>
      </c>
      <c r="I2537">
        <f>VLOOKUP(Table8[[#This Row],[PurchaseOrderID]],Purchase_Order!$A$2:$E$1228,5,0)</f>
        <v>1556</v>
      </c>
      <c r="K2537">
        <f>COUNTIFS(Table37[ProductID],Table8[[#This Row],[ProductID]],Table37[Reputation Test],Table8[[#This Row],[REPUTASI]],Table37[Price],"&lt;"&amp;Table8[[#This Row],[UnitPrice]])</f>
        <v>3</v>
      </c>
      <c r="L2537" s="80" t="str">
        <f>IF(Table8[[#This Row],[test]]&gt;0,"Ada vendor yang menjual produk dengan harga lebih murah","")</f>
        <v>Ada vendor yang menjual produk dengan harga lebih murah</v>
      </c>
    </row>
    <row r="2538" spans="1:12" x14ac:dyDescent="0.25">
      <c r="A2538" s="4">
        <v>1401</v>
      </c>
      <c r="B2538" s="4">
        <v>3178</v>
      </c>
      <c r="C2538" s="11">
        <v>44191</v>
      </c>
      <c r="D2538" s="4">
        <v>3</v>
      </c>
      <c r="E2538" s="4">
        <v>366</v>
      </c>
      <c r="F2538" s="41">
        <v>41.222999999999999</v>
      </c>
      <c r="G2538" s="41">
        <v>123.669</v>
      </c>
      <c r="H2538" t="str">
        <f>VLOOKUP(Table8[[#This Row],[Supplier]],Table37[[Vendor_ID]:[Reputation Test]],12,0)</f>
        <v>B</v>
      </c>
      <c r="I2538">
        <f>VLOOKUP(Table8[[#This Row],[PurchaseOrderID]],Purchase_Order!$A$2:$E$1228,5,0)</f>
        <v>1554</v>
      </c>
      <c r="K2538">
        <f>COUNTIFS(Table37[ProductID],Table8[[#This Row],[ProductID]],Table37[Reputation Test],Table8[[#This Row],[REPUTASI]],Table37[Price],"&lt;"&amp;Table8[[#This Row],[UnitPrice]])</f>
        <v>2</v>
      </c>
      <c r="L2538" s="80" t="str">
        <f>IF(Table8[[#This Row],[test]]&gt;0,"Ada vendor yang menjual produk dengan harga lebih murah","")</f>
        <v>Ada vendor yang menjual produk dengan harga lebih murah</v>
      </c>
    </row>
    <row r="2539" spans="1:12" x14ac:dyDescent="0.25">
      <c r="A2539" s="5">
        <v>1401</v>
      </c>
      <c r="B2539" s="5">
        <v>3179</v>
      </c>
      <c r="C2539" s="10">
        <v>44191</v>
      </c>
      <c r="D2539" s="5">
        <v>3</v>
      </c>
      <c r="E2539" s="5">
        <v>367</v>
      </c>
      <c r="F2539" s="40">
        <v>45.496499999999997</v>
      </c>
      <c r="G2539" s="40">
        <v>136.48949999999999</v>
      </c>
      <c r="H2539" t="str">
        <f>VLOOKUP(Table8[[#This Row],[Supplier]],Table37[[Vendor_ID]:[Reputation Test]],12,0)</f>
        <v>B</v>
      </c>
      <c r="I2539">
        <f>VLOOKUP(Table8[[#This Row],[PurchaseOrderID]],Purchase_Order!$A$2:$E$1228,5,0)</f>
        <v>1554</v>
      </c>
      <c r="K2539">
        <f>COUNTIFS(Table37[ProductID],Table8[[#This Row],[ProductID]],Table37[Reputation Test],Table8[[#This Row],[REPUTASI]],Table37[Price],"&lt;"&amp;Table8[[#This Row],[UnitPrice]])</f>
        <v>2</v>
      </c>
      <c r="L2539" s="80" t="str">
        <f>IF(Table8[[#This Row],[test]]&gt;0,"Ada vendor yang menjual produk dengan harga lebih murah","")</f>
        <v>Ada vendor yang menjual produk dengan harga lebih murah</v>
      </c>
    </row>
    <row r="2540" spans="1:12" x14ac:dyDescent="0.25">
      <c r="A2540" s="4">
        <v>1401</v>
      </c>
      <c r="B2540" s="4">
        <v>3180</v>
      </c>
      <c r="C2540" s="11">
        <v>44191</v>
      </c>
      <c r="D2540" s="4">
        <v>3</v>
      </c>
      <c r="E2540" s="4">
        <v>368</v>
      </c>
      <c r="F2540" s="41">
        <v>41.222999999999999</v>
      </c>
      <c r="G2540" s="41">
        <v>123.669</v>
      </c>
      <c r="H2540" t="str">
        <f>VLOOKUP(Table8[[#This Row],[Supplier]],Table37[[Vendor_ID]:[Reputation Test]],12,0)</f>
        <v>B</v>
      </c>
      <c r="I2540">
        <f>VLOOKUP(Table8[[#This Row],[PurchaseOrderID]],Purchase_Order!$A$2:$E$1228,5,0)</f>
        <v>1554</v>
      </c>
      <c r="K2540">
        <f>COUNTIFS(Table37[ProductID],Table8[[#This Row],[ProductID]],Table37[Reputation Test],Table8[[#This Row],[REPUTASI]],Table37[Price],"&lt;"&amp;Table8[[#This Row],[UnitPrice]])</f>
        <v>2</v>
      </c>
      <c r="L2540" s="80" t="str">
        <f>IF(Table8[[#This Row],[test]]&gt;0,"Ada vendor yang menjual produk dengan harga lebih murah","")</f>
        <v>Ada vendor yang menjual produk dengan harga lebih murah</v>
      </c>
    </row>
    <row r="2541" spans="1:12" x14ac:dyDescent="0.25">
      <c r="A2541" s="5">
        <v>1401</v>
      </c>
      <c r="B2541" s="5">
        <v>3181</v>
      </c>
      <c r="C2541" s="10">
        <v>44191</v>
      </c>
      <c r="D2541" s="5">
        <v>3</v>
      </c>
      <c r="E2541" s="5">
        <v>369</v>
      </c>
      <c r="F2541" s="40">
        <v>39.122999999999998</v>
      </c>
      <c r="G2541" s="40">
        <v>117.369</v>
      </c>
      <c r="H2541" t="str">
        <f>VLOOKUP(Table8[[#This Row],[Supplier]],Table37[[Vendor_ID]:[Reputation Test]],12,0)</f>
        <v>B</v>
      </c>
      <c r="I2541">
        <f>VLOOKUP(Table8[[#This Row],[PurchaseOrderID]],Purchase_Order!$A$2:$E$1228,5,0)</f>
        <v>1554</v>
      </c>
      <c r="K2541">
        <f>COUNTIFS(Table37[ProductID],Table8[[#This Row],[ProductID]],Table37[Reputation Test],Table8[[#This Row],[REPUTASI]],Table37[Price],"&lt;"&amp;Table8[[#This Row],[UnitPrice]])</f>
        <v>2</v>
      </c>
      <c r="L2541" s="80" t="str">
        <f>IF(Table8[[#This Row],[test]]&gt;0,"Ada vendor yang menjual produk dengan harga lebih murah","")</f>
        <v>Ada vendor yang menjual produk dengan harga lebih murah</v>
      </c>
    </row>
    <row r="2542" spans="1:12" x14ac:dyDescent="0.25">
      <c r="A2542" s="4">
        <v>1402</v>
      </c>
      <c r="B2542" s="4">
        <v>3182</v>
      </c>
      <c r="C2542" s="11">
        <v>44191</v>
      </c>
      <c r="D2542" s="4">
        <v>3</v>
      </c>
      <c r="E2542" s="4">
        <v>312</v>
      </c>
      <c r="F2542" s="41">
        <v>41.915999999999997</v>
      </c>
      <c r="G2542" s="41">
        <v>125.748</v>
      </c>
      <c r="H2542" t="str">
        <f>VLOOKUP(Table8[[#This Row],[Supplier]],Table37[[Vendor_ID]:[Reputation Test]],12,0)</f>
        <v>B</v>
      </c>
      <c r="I2542">
        <f>VLOOKUP(Table8[[#This Row],[PurchaseOrderID]],Purchase_Order!$A$2:$E$1228,5,0)</f>
        <v>1688</v>
      </c>
      <c r="K2542">
        <f>COUNTIFS(Table37[ProductID],Table8[[#This Row],[ProductID]],Table37[Reputation Test],Table8[[#This Row],[REPUTASI]],Table37[Price],"&lt;"&amp;Table8[[#This Row],[UnitPrice]])</f>
        <v>1</v>
      </c>
      <c r="L2542" s="80" t="str">
        <f>IF(Table8[[#This Row],[test]]&gt;0,"Ada vendor yang menjual produk dengan harga lebih murah","")</f>
        <v>Ada vendor yang menjual produk dengan harga lebih murah</v>
      </c>
    </row>
    <row r="2543" spans="1:12" x14ac:dyDescent="0.25">
      <c r="A2543" s="5">
        <v>1403</v>
      </c>
      <c r="B2543" s="5">
        <v>3183</v>
      </c>
      <c r="C2543" s="10">
        <v>44191</v>
      </c>
      <c r="D2543" s="5">
        <v>3</v>
      </c>
      <c r="E2543" s="5">
        <v>311</v>
      </c>
      <c r="F2543" s="40">
        <v>50.263500000000001</v>
      </c>
      <c r="G2543" s="40">
        <v>150.79050000000001</v>
      </c>
      <c r="H2543" t="str">
        <f>VLOOKUP(Table8[[#This Row],[Supplier]],Table37[[Vendor_ID]:[Reputation Test]],12,0)</f>
        <v>A</v>
      </c>
      <c r="I2543">
        <f>VLOOKUP(Table8[[#This Row],[PurchaseOrderID]],Purchase_Order!$A$2:$E$1228,5,0)</f>
        <v>1580</v>
      </c>
      <c r="K2543">
        <f>COUNTIFS(Table37[ProductID],Table8[[#This Row],[ProductID]],Table37[Reputation Test],Table8[[#This Row],[REPUTASI]],Table37[Price],"&lt;"&amp;Table8[[#This Row],[UnitPrice]])</f>
        <v>1</v>
      </c>
      <c r="L2543" s="80" t="str">
        <f>IF(Table8[[#This Row],[test]]&gt;0,"Ada vendor yang menjual produk dengan harga lebih murah","")</f>
        <v>Ada vendor yang menjual produk dengan harga lebih murah</v>
      </c>
    </row>
    <row r="2544" spans="1:12" x14ac:dyDescent="0.25">
      <c r="A2544" s="4">
        <v>1404</v>
      </c>
      <c r="B2544" s="4">
        <v>3184</v>
      </c>
      <c r="C2544" s="11">
        <v>44191</v>
      </c>
      <c r="D2544" s="4">
        <v>3</v>
      </c>
      <c r="E2544" s="4">
        <v>359</v>
      </c>
      <c r="F2544" s="41">
        <v>47.680500000000002</v>
      </c>
      <c r="G2544" s="41">
        <v>143.04150000000001</v>
      </c>
      <c r="H2544" t="str">
        <f>VLOOKUP(Table8[[#This Row],[Supplier]],Table37[[Vendor_ID]:[Reputation Test]],12,0)</f>
        <v>B</v>
      </c>
      <c r="I2544">
        <f>VLOOKUP(Table8[[#This Row],[PurchaseOrderID]],Purchase_Order!$A$2:$E$1228,5,0)</f>
        <v>1496</v>
      </c>
      <c r="K2544">
        <f>COUNTIFS(Table37[ProductID],Table8[[#This Row],[ProductID]],Table37[Reputation Test],Table8[[#This Row],[REPUTASI]],Table37[Price],"&lt;"&amp;Table8[[#This Row],[UnitPrice]])</f>
        <v>2</v>
      </c>
      <c r="L2544" s="80" t="str">
        <f>IF(Table8[[#This Row],[test]]&gt;0,"Ada vendor yang menjual produk dengan harga lebih murah","")</f>
        <v>Ada vendor yang menjual produk dengan harga lebih murah</v>
      </c>
    </row>
    <row r="2545" spans="1:12" x14ac:dyDescent="0.25">
      <c r="A2545" s="5">
        <v>1404</v>
      </c>
      <c r="B2545" s="5">
        <v>3185</v>
      </c>
      <c r="C2545" s="10">
        <v>44191</v>
      </c>
      <c r="D2545" s="5">
        <v>3</v>
      </c>
      <c r="E2545" s="5">
        <v>360</v>
      </c>
      <c r="F2545" s="40">
        <v>45.580500000000001</v>
      </c>
      <c r="G2545" s="40">
        <v>136.7415</v>
      </c>
      <c r="H2545" t="str">
        <f>VLOOKUP(Table8[[#This Row],[Supplier]],Table37[[Vendor_ID]:[Reputation Test]],12,0)</f>
        <v>B</v>
      </c>
      <c r="I2545">
        <f>VLOOKUP(Table8[[#This Row],[PurchaseOrderID]],Purchase_Order!$A$2:$E$1228,5,0)</f>
        <v>1496</v>
      </c>
      <c r="K2545">
        <f>COUNTIFS(Table37[ProductID],Table8[[#This Row],[ProductID]],Table37[Reputation Test],Table8[[#This Row],[REPUTASI]],Table37[Price],"&lt;"&amp;Table8[[#This Row],[UnitPrice]])</f>
        <v>2</v>
      </c>
      <c r="L2545" s="80" t="str">
        <f>IF(Table8[[#This Row],[test]]&gt;0,"Ada vendor yang menjual produk dengan harga lebih murah","")</f>
        <v>Ada vendor yang menjual produk dengan harga lebih murah</v>
      </c>
    </row>
    <row r="2546" spans="1:12" x14ac:dyDescent="0.25">
      <c r="A2546" s="4">
        <v>1405</v>
      </c>
      <c r="B2546" s="4">
        <v>3186</v>
      </c>
      <c r="C2546" s="11">
        <v>44191</v>
      </c>
      <c r="D2546" s="4">
        <v>550</v>
      </c>
      <c r="E2546" s="4">
        <v>530</v>
      </c>
      <c r="F2546" s="41">
        <v>16.085999999999999</v>
      </c>
      <c r="G2546" s="41">
        <v>8847.2999999999993</v>
      </c>
      <c r="H2546" t="str">
        <f>VLOOKUP(Table8[[#This Row],[Supplier]],Table37[[Vendor_ID]:[Reputation Test]],12,0)</f>
        <v>A</v>
      </c>
      <c r="I2546">
        <f>VLOOKUP(Table8[[#This Row],[PurchaseOrderID]],Purchase_Order!$A$2:$E$1228,5,0)</f>
        <v>1494</v>
      </c>
      <c r="K2546">
        <f>COUNTIFS(Table37[ProductID],Table8[[#This Row],[ProductID]],Table37[Reputation Test],Table8[[#This Row],[REPUTASI]],Table37[Price],"&lt;"&amp;Table8[[#This Row],[UnitPrice]])</f>
        <v>1</v>
      </c>
      <c r="L2546" s="80" t="str">
        <f>IF(Table8[[#This Row],[test]]&gt;0,"Ada vendor yang menjual produk dengan harga lebih murah","")</f>
        <v>Ada vendor yang menjual produk dengan harga lebih murah</v>
      </c>
    </row>
    <row r="2547" spans="1:12" x14ac:dyDescent="0.25">
      <c r="A2547" s="5">
        <v>1406</v>
      </c>
      <c r="B2547" s="5">
        <v>3187</v>
      </c>
      <c r="C2547" s="10">
        <v>44191</v>
      </c>
      <c r="D2547" s="5">
        <v>3</v>
      </c>
      <c r="E2547" s="5">
        <v>314</v>
      </c>
      <c r="F2547" s="40">
        <v>57.025500000000001</v>
      </c>
      <c r="G2547" s="40">
        <v>171.07650000000001</v>
      </c>
      <c r="H2547" t="str">
        <f>VLOOKUP(Table8[[#This Row],[Supplier]],Table37[[Vendor_ID]:[Reputation Test]],12,0)</f>
        <v>A</v>
      </c>
      <c r="I2547">
        <f>VLOOKUP(Table8[[#This Row],[PurchaseOrderID]],Purchase_Order!$A$2:$E$1228,5,0)</f>
        <v>1650</v>
      </c>
      <c r="K2547">
        <f>COUNTIFS(Table37[ProductID],Table8[[#This Row],[ProductID]],Table37[Reputation Test],Table8[[#This Row],[REPUTASI]],Table37[Price],"&lt;"&amp;Table8[[#This Row],[UnitPrice]])</f>
        <v>1</v>
      </c>
      <c r="L2547" s="80" t="str">
        <f>IF(Table8[[#This Row],[test]]&gt;0,"Ada vendor yang menjual produk dengan harga lebih murah","")</f>
        <v>Ada vendor yang menjual produk dengan harga lebih murah</v>
      </c>
    </row>
    <row r="2548" spans="1:12" x14ac:dyDescent="0.25">
      <c r="A2548" s="4">
        <v>1407</v>
      </c>
      <c r="B2548" s="4">
        <v>3188</v>
      </c>
      <c r="C2548" s="11">
        <v>44191</v>
      </c>
      <c r="D2548" s="4">
        <v>550</v>
      </c>
      <c r="E2548" s="4">
        <v>512</v>
      </c>
      <c r="F2548" s="41">
        <v>37.085999999999999</v>
      </c>
      <c r="G2548" s="41">
        <v>20397.3</v>
      </c>
      <c r="H2548" t="str">
        <f>VLOOKUP(Table8[[#This Row],[Supplier]],Table37[[Vendor_ID]:[Reputation Test]],12,0)</f>
        <v>B</v>
      </c>
      <c r="I2548">
        <f>VLOOKUP(Table8[[#This Row],[PurchaseOrderID]],Purchase_Order!$A$2:$E$1228,5,0)</f>
        <v>1654</v>
      </c>
      <c r="K2548">
        <f>COUNTIFS(Table37[ProductID],Table8[[#This Row],[ProductID]],Table37[Reputation Test],Table8[[#This Row],[REPUTASI]],Table37[Price],"&lt;"&amp;Table8[[#This Row],[UnitPrice]])</f>
        <v>2</v>
      </c>
      <c r="L2548" s="80" t="str">
        <f>IF(Table8[[#This Row],[test]]&gt;0,"Ada vendor yang menjual produk dengan harga lebih murah","")</f>
        <v>Ada vendor yang menjual produk dengan harga lebih murah</v>
      </c>
    </row>
    <row r="2549" spans="1:12" x14ac:dyDescent="0.25">
      <c r="A2549" s="5">
        <v>1408</v>
      </c>
      <c r="B2549" s="5">
        <v>3189</v>
      </c>
      <c r="C2549" s="10">
        <v>44191</v>
      </c>
      <c r="D2549" s="5">
        <v>550</v>
      </c>
      <c r="E2549" s="5">
        <v>513</v>
      </c>
      <c r="F2549" s="40">
        <v>26.596499999999999</v>
      </c>
      <c r="G2549" s="40">
        <v>14628.075000000001</v>
      </c>
      <c r="H2549" t="str">
        <f>VLOOKUP(Table8[[#This Row],[Supplier]],Table37[[Vendor_ID]:[Reputation Test]],12,0)</f>
        <v>B</v>
      </c>
      <c r="I2549">
        <f>VLOOKUP(Table8[[#This Row],[PurchaseOrderID]],Purchase_Order!$A$2:$E$1228,5,0)</f>
        <v>1664</v>
      </c>
      <c r="K2549">
        <f>COUNTIFS(Table37[ProductID],Table8[[#This Row],[ProductID]],Table37[Reputation Test],Table8[[#This Row],[REPUTASI]],Table37[Price],"&lt;"&amp;Table8[[#This Row],[UnitPrice]])</f>
        <v>1</v>
      </c>
      <c r="L2549" s="80" t="str">
        <f>IF(Table8[[#This Row],[test]]&gt;0,"Ada vendor yang menjual produk dengan harga lebih murah","")</f>
        <v>Ada vendor yang menjual produk dengan harga lebih murah</v>
      </c>
    </row>
    <row r="2550" spans="1:12" x14ac:dyDescent="0.25">
      <c r="A2550" s="4">
        <v>1409</v>
      </c>
      <c r="B2550" s="4">
        <v>3190</v>
      </c>
      <c r="C2550" s="11">
        <v>44191</v>
      </c>
      <c r="D2550" s="4">
        <v>550</v>
      </c>
      <c r="E2550" s="4">
        <v>317</v>
      </c>
      <c r="F2550" s="41">
        <v>27.058499999999999</v>
      </c>
      <c r="G2550" s="41">
        <v>14882.174999999999</v>
      </c>
      <c r="H2550" t="str">
        <f>VLOOKUP(Table8[[#This Row],[Supplier]],Table37[[Vendor_ID]:[Reputation Test]],12,0)</f>
        <v>F</v>
      </c>
      <c r="I2550">
        <f>VLOOKUP(Table8[[#This Row],[PurchaseOrderID]],Purchase_Order!$A$2:$E$1228,5,0)</f>
        <v>1678</v>
      </c>
      <c r="K2550">
        <f>COUNTIFS(Table37[ProductID],Table8[[#This Row],[ProductID]],Table37[Reputation Test],Table8[[#This Row],[REPUTASI]],Table37[Price],"&lt;"&amp;Table8[[#This Row],[UnitPrice]])</f>
        <v>1</v>
      </c>
      <c r="L2550" s="80" t="str">
        <f>IF(Table8[[#This Row],[test]]&gt;0,"Ada vendor yang menjual produk dengan harga lebih murah","")</f>
        <v>Ada vendor yang menjual produk dengan harga lebih murah</v>
      </c>
    </row>
    <row r="2551" spans="1:12" x14ac:dyDescent="0.25">
      <c r="A2551" s="5">
        <v>1409</v>
      </c>
      <c r="B2551" s="5">
        <v>3191</v>
      </c>
      <c r="C2551" s="10">
        <v>44191</v>
      </c>
      <c r="D2551" s="5">
        <v>550</v>
      </c>
      <c r="E2551" s="5">
        <v>318</v>
      </c>
      <c r="F2551" s="40">
        <v>33.579000000000001</v>
      </c>
      <c r="G2551" s="40">
        <v>18468.45</v>
      </c>
      <c r="H2551" t="str">
        <f>VLOOKUP(Table8[[#This Row],[Supplier]],Table37[[Vendor_ID]:[Reputation Test]],12,0)</f>
        <v>F</v>
      </c>
      <c r="I2551">
        <f>VLOOKUP(Table8[[#This Row],[PurchaseOrderID]],Purchase_Order!$A$2:$E$1228,5,0)</f>
        <v>1678</v>
      </c>
      <c r="K2551">
        <f>COUNTIFS(Table37[ProductID],Table8[[#This Row],[ProductID]],Table37[Reputation Test],Table8[[#This Row],[REPUTASI]],Table37[Price],"&lt;"&amp;Table8[[#This Row],[UnitPrice]])</f>
        <v>1</v>
      </c>
      <c r="L2551" s="80" t="str">
        <f>IF(Table8[[#This Row],[test]]&gt;0,"Ada vendor yang menjual produk dengan harga lebih murah","")</f>
        <v>Ada vendor yang menjual produk dengan harga lebih murah</v>
      </c>
    </row>
    <row r="2552" spans="1:12" x14ac:dyDescent="0.25">
      <c r="A2552" s="4">
        <v>1409</v>
      </c>
      <c r="B2552" s="4">
        <v>3192</v>
      </c>
      <c r="C2552" s="11">
        <v>44191</v>
      </c>
      <c r="D2552" s="4">
        <v>550</v>
      </c>
      <c r="E2552" s="4">
        <v>319</v>
      </c>
      <c r="F2552" s="41">
        <v>46.063499999999998</v>
      </c>
      <c r="G2552" s="41">
        <v>25334.924999999999</v>
      </c>
      <c r="H2552" t="str">
        <f>VLOOKUP(Table8[[#This Row],[Supplier]],Table37[[Vendor_ID]:[Reputation Test]],12,0)</f>
        <v>F</v>
      </c>
      <c r="I2552">
        <f>VLOOKUP(Table8[[#This Row],[PurchaseOrderID]],Purchase_Order!$A$2:$E$1228,5,0)</f>
        <v>1678</v>
      </c>
      <c r="K2552">
        <f>COUNTIFS(Table37[ProductID],Table8[[#This Row],[ProductID]],Table37[Reputation Test],Table8[[#This Row],[REPUTASI]],Table37[Price],"&lt;"&amp;Table8[[#This Row],[UnitPrice]])</f>
        <v>2</v>
      </c>
      <c r="L2552" s="80" t="str">
        <f>IF(Table8[[#This Row],[test]]&gt;0,"Ada vendor yang menjual produk dengan harga lebih murah","")</f>
        <v>Ada vendor yang menjual produk dengan harga lebih murah</v>
      </c>
    </row>
    <row r="2553" spans="1:12" x14ac:dyDescent="0.25">
      <c r="A2553" s="5">
        <v>1410</v>
      </c>
      <c r="B2553" s="5">
        <v>3193</v>
      </c>
      <c r="C2553" s="10">
        <v>44191</v>
      </c>
      <c r="D2553" s="5">
        <v>3</v>
      </c>
      <c r="E2553" s="5">
        <v>407</v>
      </c>
      <c r="F2553" s="40">
        <v>43.270499999999998</v>
      </c>
      <c r="G2553" s="40">
        <v>129.8115</v>
      </c>
      <c r="H2553" t="str">
        <f>VLOOKUP(Table8[[#This Row],[Supplier]],Table37[[Vendor_ID]:[Reputation Test]],12,0)</f>
        <v>B</v>
      </c>
      <c r="I2553">
        <f>VLOOKUP(Table8[[#This Row],[PurchaseOrderID]],Purchase_Order!$A$2:$E$1228,5,0)</f>
        <v>1616</v>
      </c>
      <c r="K2553">
        <f>COUNTIFS(Table37[ProductID],Table8[[#This Row],[ProductID]],Table37[Reputation Test],Table8[[#This Row],[REPUTASI]],Table37[Price],"&lt;"&amp;Table8[[#This Row],[UnitPrice]])</f>
        <v>1</v>
      </c>
      <c r="L2553" s="80" t="str">
        <f>IF(Table8[[#This Row],[test]]&gt;0,"Ada vendor yang menjual produk dengan harga lebih murah","")</f>
        <v>Ada vendor yang menjual produk dengan harga lebih murah</v>
      </c>
    </row>
    <row r="2554" spans="1:12" x14ac:dyDescent="0.25">
      <c r="A2554" s="4">
        <v>1410</v>
      </c>
      <c r="B2554" s="4">
        <v>3194</v>
      </c>
      <c r="C2554" s="11">
        <v>44191</v>
      </c>
      <c r="D2554" s="4">
        <v>3</v>
      </c>
      <c r="E2554" s="4">
        <v>408</v>
      </c>
      <c r="F2554" s="41">
        <v>47.543999999999997</v>
      </c>
      <c r="G2554" s="41">
        <v>142.63200000000001</v>
      </c>
      <c r="H2554" t="str">
        <f>VLOOKUP(Table8[[#This Row],[Supplier]],Table37[[Vendor_ID]:[Reputation Test]],12,0)</f>
        <v>B</v>
      </c>
      <c r="I2554">
        <f>VLOOKUP(Table8[[#This Row],[PurchaseOrderID]],Purchase_Order!$A$2:$E$1228,5,0)</f>
        <v>1616</v>
      </c>
      <c r="K2554">
        <f>COUNTIFS(Table37[ProductID],Table8[[#This Row],[ProductID]],Table37[Reputation Test],Table8[[#This Row],[REPUTASI]],Table37[Price],"&lt;"&amp;Table8[[#This Row],[UnitPrice]])</f>
        <v>1</v>
      </c>
      <c r="L2554" s="80" t="str">
        <f>IF(Table8[[#This Row],[test]]&gt;0,"Ada vendor yang menjual produk dengan harga lebih murah","")</f>
        <v>Ada vendor yang menjual produk dengan harga lebih murah</v>
      </c>
    </row>
    <row r="2555" spans="1:12" x14ac:dyDescent="0.25">
      <c r="A2555" s="5">
        <v>1410</v>
      </c>
      <c r="B2555" s="5">
        <v>3195</v>
      </c>
      <c r="C2555" s="10">
        <v>44191</v>
      </c>
      <c r="D2555" s="5">
        <v>3</v>
      </c>
      <c r="E2555" s="5">
        <v>409</v>
      </c>
      <c r="F2555" s="40">
        <v>43.270499999999998</v>
      </c>
      <c r="G2555" s="40">
        <v>129.8115</v>
      </c>
      <c r="H2555" t="str">
        <f>VLOOKUP(Table8[[#This Row],[Supplier]],Table37[[Vendor_ID]:[Reputation Test]],12,0)</f>
        <v>B</v>
      </c>
      <c r="I2555">
        <f>VLOOKUP(Table8[[#This Row],[PurchaseOrderID]],Purchase_Order!$A$2:$E$1228,5,0)</f>
        <v>1616</v>
      </c>
      <c r="K2555">
        <f>COUNTIFS(Table37[ProductID],Table8[[#This Row],[ProductID]],Table37[Reputation Test],Table8[[#This Row],[REPUTASI]],Table37[Price],"&lt;"&amp;Table8[[#This Row],[UnitPrice]])</f>
        <v>1</v>
      </c>
      <c r="L2555" s="80" t="str">
        <f>IF(Table8[[#This Row],[test]]&gt;0,"Ada vendor yang menjual produk dengan harga lebih murah","")</f>
        <v>Ada vendor yang menjual produk dengan harga lebih murah</v>
      </c>
    </row>
    <row r="2556" spans="1:12" x14ac:dyDescent="0.25">
      <c r="A2556" s="4">
        <v>1411</v>
      </c>
      <c r="B2556" s="4">
        <v>3196</v>
      </c>
      <c r="C2556" s="11">
        <v>44191</v>
      </c>
      <c r="D2556" s="4">
        <v>3</v>
      </c>
      <c r="E2556" s="4">
        <v>429</v>
      </c>
      <c r="F2556" s="41">
        <v>41.222999999999999</v>
      </c>
      <c r="G2556" s="41">
        <v>123.669</v>
      </c>
      <c r="H2556" t="str">
        <f>VLOOKUP(Table8[[#This Row],[Supplier]],Table37[[Vendor_ID]:[Reputation Test]],12,0)</f>
        <v>B</v>
      </c>
      <c r="I2556">
        <f>VLOOKUP(Table8[[#This Row],[PurchaseOrderID]],Purchase_Order!$A$2:$E$1228,5,0)</f>
        <v>1492</v>
      </c>
      <c r="K2556">
        <f>COUNTIFS(Table37[ProductID],Table8[[#This Row],[ProductID]],Table37[Reputation Test],Table8[[#This Row],[REPUTASI]],Table37[Price],"&lt;"&amp;Table8[[#This Row],[UnitPrice]])</f>
        <v>3</v>
      </c>
      <c r="L2556" s="80" t="str">
        <f>IF(Table8[[#This Row],[test]]&gt;0,"Ada vendor yang menjual produk dengan harga lebih murah","")</f>
        <v>Ada vendor yang menjual produk dengan harga lebih murah</v>
      </c>
    </row>
    <row r="2557" spans="1:12" x14ac:dyDescent="0.25">
      <c r="A2557" s="5">
        <v>1411</v>
      </c>
      <c r="B2557" s="5">
        <v>3197</v>
      </c>
      <c r="C2557" s="10">
        <v>44191</v>
      </c>
      <c r="D2557" s="5">
        <v>3</v>
      </c>
      <c r="E2557" s="5">
        <v>430</v>
      </c>
      <c r="F2557" s="40">
        <v>45.496499999999997</v>
      </c>
      <c r="G2557" s="40">
        <v>136.48949999999999</v>
      </c>
      <c r="H2557" t="str">
        <f>VLOOKUP(Table8[[#This Row],[Supplier]],Table37[[Vendor_ID]:[Reputation Test]],12,0)</f>
        <v>B</v>
      </c>
      <c r="I2557">
        <f>VLOOKUP(Table8[[#This Row],[PurchaseOrderID]],Purchase_Order!$A$2:$E$1228,5,0)</f>
        <v>1492</v>
      </c>
      <c r="K2557">
        <f>COUNTIFS(Table37[ProductID],Table8[[#This Row],[ProductID]],Table37[Reputation Test],Table8[[#This Row],[REPUTASI]],Table37[Price],"&lt;"&amp;Table8[[#This Row],[UnitPrice]])</f>
        <v>3</v>
      </c>
      <c r="L2557" s="80" t="str">
        <f>IF(Table8[[#This Row],[test]]&gt;0,"Ada vendor yang menjual produk dengan harga lebih murah","")</f>
        <v>Ada vendor yang menjual produk dengan harga lebih murah</v>
      </c>
    </row>
    <row r="2558" spans="1:12" x14ac:dyDescent="0.25">
      <c r="A2558" s="4">
        <v>1411</v>
      </c>
      <c r="B2558" s="4">
        <v>3198</v>
      </c>
      <c r="C2558" s="11">
        <v>44191</v>
      </c>
      <c r="D2558" s="4">
        <v>3</v>
      </c>
      <c r="E2558" s="4">
        <v>431</v>
      </c>
      <c r="F2558" s="41">
        <v>41.222999999999999</v>
      </c>
      <c r="G2558" s="41">
        <v>123.669</v>
      </c>
      <c r="H2558" t="str">
        <f>VLOOKUP(Table8[[#This Row],[Supplier]],Table37[[Vendor_ID]:[Reputation Test]],12,0)</f>
        <v>B</v>
      </c>
      <c r="I2558">
        <f>VLOOKUP(Table8[[#This Row],[PurchaseOrderID]],Purchase_Order!$A$2:$E$1228,5,0)</f>
        <v>1492</v>
      </c>
      <c r="K2558">
        <f>COUNTIFS(Table37[ProductID],Table8[[#This Row],[ProductID]],Table37[Reputation Test],Table8[[#This Row],[REPUTASI]],Table37[Price],"&lt;"&amp;Table8[[#This Row],[UnitPrice]])</f>
        <v>3</v>
      </c>
      <c r="L2558" s="80" t="str">
        <f>IF(Table8[[#This Row],[test]]&gt;0,"Ada vendor yang menjual produk dengan harga lebih murah","")</f>
        <v>Ada vendor yang menjual produk dengan harga lebih murah</v>
      </c>
    </row>
    <row r="2559" spans="1:12" x14ac:dyDescent="0.25">
      <c r="A2559" s="5">
        <v>1411</v>
      </c>
      <c r="B2559" s="5">
        <v>3199</v>
      </c>
      <c r="C2559" s="10">
        <v>44191</v>
      </c>
      <c r="D2559" s="5">
        <v>3</v>
      </c>
      <c r="E2559" s="5">
        <v>432</v>
      </c>
      <c r="F2559" s="40">
        <v>39.122999999999998</v>
      </c>
      <c r="G2559" s="40">
        <v>117.369</v>
      </c>
      <c r="H2559" t="str">
        <f>VLOOKUP(Table8[[#This Row],[Supplier]],Table37[[Vendor_ID]:[Reputation Test]],12,0)</f>
        <v>B</v>
      </c>
      <c r="I2559">
        <f>VLOOKUP(Table8[[#This Row],[PurchaseOrderID]],Purchase_Order!$A$2:$E$1228,5,0)</f>
        <v>1492</v>
      </c>
      <c r="K2559">
        <f>COUNTIFS(Table37[ProductID],Table8[[#This Row],[ProductID]],Table37[Reputation Test],Table8[[#This Row],[REPUTASI]],Table37[Price],"&lt;"&amp;Table8[[#This Row],[UnitPrice]])</f>
        <v>3</v>
      </c>
      <c r="L2559" s="80" t="str">
        <f>IF(Table8[[#This Row],[test]]&gt;0,"Ada vendor yang menjual produk dengan harga lebih murah","")</f>
        <v>Ada vendor yang menjual produk dengan harga lebih murah</v>
      </c>
    </row>
    <row r="2560" spans="1:12" x14ac:dyDescent="0.25">
      <c r="A2560" s="4">
        <v>1412</v>
      </c>
      <c r="B2560" s="4">
        <v>3200</v>
      </c>
      <c r="C2560" s="11">
        <v>44191</v>
      </c>
      <c r="D2560" s="4">
        <v>3</v>
      </c>
      <c r="E2560" s="4">
        <v>320</v>
      </c>
      <c r="F2560" s="41">
        <v>47.470500000000001</v>
      </c>
      <c r="G2560" s="41">
        <v>142.41149999999999</v>
      </c>
      <c r="H2560" t="str">
        <f>VLOOKUP(Table8[[#This Row],[Supplier]],Table37[[Vendor_ID]:[Reputation Test]],12,0)</f>
        <v>B</v>
      </c>
      <c r="I2560">
        <f>VLOOKUP(Table8[[#This Row],[PurchaseOrderID]],Purchase_Order!$A$2:$E$1228,5,0)</f>
        <v>1602</v>
      </c>
      <c r="K2560">
        <f>COUNTIFS(Table37[ProductID],Table8[[#This Row],[ProductID]],Table37[Reputation Test],Table8[[#This Row],[REPUTASI]],Table37[Price],"&lt;"&amp;Table8[[#This Row],[UnitPrice]])</f>
        <v>2</v>
      </c>
      <c r="L2560" s="80" t="str">
        <f>IF(Table8[[#This Row],[test]]&gt;0,"Ada vendor yang menjual produk dengan harga lebih murah","")</f>
        <v>Ada vendor yang menjual produk dengan harga lebih murah</v>
      </c>
    </row>
    <row r="2561" spans="1:12" x14ac:dyDescent="0.25">
      <c r="A2561" s="5">
        <v>1412</v>
      </c>
      <c r="B2561" s="5">
        <v>3201</v>
      </c>
      <c r="C2561" s="10">
        <v>44191</v>
      </c>
      <c r="D2561" s="5">
        <v>3</v>
      </c>
      <c r="E2561" s="5">
        <v>321</v>
      </c>
      <c r="F2561" s="40">
        <v>42.798000000000002</v>
      </c>
      <c r="G2561" s="40">
        <v>128.39400000000001</v>
      </c>
      <c r="H2561" t="str">
        <f>VLOOKUP(Table8[[#This Row],[Supplier]],Table37[[Vendor_ID]:[Reputation Test]],12,0)</f>
        <v>B</v>
      </c>
      <c r="I2561">
        <f>VLOOKUP(Table8[[#This Row],[PurchaseOrderID]],Purchase_Order!$A$2:$E$1228,5,0)</f>
        <v>1602</v>
      </c>
      <c r="K2561">
        <f>COUNTIFS(Table37[ProductID],Table8[[#This Row],[ProductID]],Table37[Reputation Test],Table8[[#This Row],[REPUTASI]],Table37[Price],"&lt;"&amp;Table8[[#This Row],[UnitPrice]])</f>
        <v>2</v>
      </c>
      <c r="L2561" s="80" t="str">
        <f>IF(Table8[[#This Row],[test]]&gt;0,"Ada vendor yang menjual produk dengan harga lebih murah","")</f>
        <v>Ada vendor yang menjual produk dengan harga lebih murah</v>
      </c>
    </row>
    <row r="2562" spans="1:12" x14ac:dyDescent="0.25">
      <c r="A2562" s="4">
        <v>1413</v>
      </c>
      <c r="B2562" s="4">
        <v>3202</v>
      </c>
      <c r="C2562" s="11">
        <v>44191</v>
      </c>
      <c r="D2562" s="4">
        <v>3</v>
      </c>
      <c r="E2562" s="4">
        <v>440</v>
      </c>
      <c r="F2562" s="41">
        <v>41.222999999999999</v>
      </c>
      <c r="G2562" s="41">
        <v>123.669</v>
      </c>
      <c r="H2562" t="str">
        <f>VLOOKUP(Table8[[#This Row],[Supplier]],Table37[[Vendor_ID]:[Reputation Test]],12,0)</f>
        <v>A</v>
      </c>
      <c r="I2562">
        <f>VLOOKUP(Table8[[#This Row],[PurchaseOrderID]],Purchase_Order!$A$2:$E$1228,5,0)</f>
        <v>1540</v>
      </c>
      <c r="K2562">
        <f>COUNTIFS(Table37[ProductID],Table8[[#This Row],[ProductID]],Table37[Reputation Test],Table8[[#This Row],[REPUTASI]],Table37[Price],"&lt;"&amp;Table8[[#This Row],[UnitPrice]])</f>
        <v>1</v>
      </c>
      <c r="L2562" s="80" t="str">
        <f>IF(Table8[[#This Row],[test]]&gt;0,"Ada vendor yang menjual produk dengan harga lebih murah","")</f>
        <v>Ada vendor yang menjual produk dengan harga lebih murah</v>
      </c>
    </row>
    <row r="2563" spans="1:12" x14ac:dyDescent="0.25">
      <c r="A2563" s="5">
        <v>1413</v>
      </c>
      <c r="B2563" s="5">
        <v>3203</v>
      </c>
      <c r="C2563" s="10">
        <v>44191</v>
      </c>
      <c r="D2563" s="5">
        <v>3</v>
      </c>
      <c r="E2563" s="5">
        <v>441</v>
      </c>
      <c r="F2563" s="40">
        <v>39.122999999999998</v>
      </c>
      <c r="G2563" s="40">
        <v>117.369</v>
      </c>
      <c r="H2563" t="str">
        <f>VLOOKUP(Table8[[#This Row],[Supplier]],Table37[[Vendor_ID]:[Reputation Test]],12,0)</f>
        <v>A</v>
      </c>
      <c r="I2563">
        <f>VLOOKUP(Table8[[#This Row],[PurchaseOrderID]],Purchase_Order!$A$2:$E$1228,5,0)</f>
        <v>1540</v>
      </c>
      <c r="K2563">
        <f>COUNTIFS(Table37[ProductID],Table8[[#This Row],[ProductID]],Table37[Reputation Test],Table8[[#This Row],[REPUTASI]],Table37[Price],"&lt;"&amp;Table8[[#This Row],[UnitPrice]])</f>
        <v>1</v>
      </c>
      <c r="L2563" s="80" t="str">
        <f>IF(Table8[[#This Row],[test]]&gt;0,"Ada vendor yang menjual produk dengan harga lebih murah","")</f>
        <v>Ada vendor yang menjual produk dengan harga lebih murah</v>
      </c>
    </row>
    <row r="2564" spans="1:12" x14ac:dyDescent="0.25">
      <c r="A2564" s="4">
        <v>1413</v>
      </c>
      <c r="B2564" s="4">
        <v>3204</v>
      </c>
      <c r="C2564" s="11">
        <v>44191</v>
      </c>
      <c r="D2564" s="4">
        <v>3</v>
      </c>
      <c r="E2564" s="4">
        <v>442</v>
      </c>
      <c r="F2564" s="41">
        <v>43.396500000000003</v>
      </c>
      <c r="G2564" s="41">
        <v>130.18950000000001</v>
      </c>
      <c r="H2564" t="str">
        <f>VLOOKUP(Table8[[#This Row],[Supplier]],Table37[[Vendor_ID]:[Reputation Test]],12,0)</f>
        <v>A</v>
      </c>
      <c r="I2564">
        <f>VLOOKUP(Table8[[#This Row],[PurchaseOrderID]],Purchase_Order!$A$2:$E$1228,5,0)</f>
        <v>1540</v>
      </c>
      <c r="K2564">
        <f>COUNTIFS(Table37[ProductID],Table8[[#This Row],[ProductID]],Table37[Reputation Test],Table8[[#This Row],[REPUTASI]],Table37[Price],"&lt;"&amp;Table8[[#This Row],[UnitPrice]])</f>
        <v>2</v>
      </c>
      <c r="L2564" s="80" t="str">
        <f>IF(Table8[[#This Row],[test]]&gt;0,"Ada vendor yang menjual produk dengan harga lebih murah","")</f>
        <v>Ada vendor yang menjual produk dengan harga lebih murah</v>
      </c>
    </row>
    <row r="2565" spans="1:12" x14ac:dyDescent="0.25">
      <c r="A2565" s="5">
        <v>1414</v>
      </c>
      <c r="B2565" s="5">
        <v>3205</v>
      </c>
      <c r="C2565" s="10">
        <v>44191</v>
      </c>
      <c r="D2565" s="5">
        <v>550</v>
      </c>
      <c r="E2565" s="5">
        <v>941</v>
      </c>
      <c r="F2565" s="40">
        <v>62.9895</v>
      </c>
      <c r="G2565" s="40">
        <v>34644.224999999999</v>
      </c>
      <c r="H2565" t="str">
        <f>VLOOKUP(Table8[[#This Row],[Supplier]],Table37[[Vendor_ID]:[Reputation Test]],12,0)</f>
        <v>B</v>
      </c>
      <c r="I2565">
        <f>VLOOKUP(Table8[[#This Row],[PurchaseOrderID]],Purchase_Order!$A$2:$E$1228,5,0)</f>
        <v>1628</v>
      </c>
      <c r="K2565">
        <f>COUNTIFS(Table37[ProductID],Table8[[#This Row],[ProductID]],Table37[Reputation Test],Table8[[#This Row],[REPUTASI]],Table37[Price],"&lt;"&amp;Table8[[#This Row],[UnitPrice]])</f>
        <v>1</v>
      </c>
      <c r="L2565" s="80" t="str">
        <f>IF(Table8[[#This Row],[test]]&gt;0,"Ada vendor yang menjual produk dengan harga lebih murah","")</f>
        <v>Ada vendor yang menjual produk dengan harga lebih murah</v>
      </c>
    </row>
    <row r="2566" spans="1:12" x14ac:dyDescent="0.25">
      <c r="A2566" s="4">
        <v>1415</v>
      </c>
      <c r="B2566" s="4">
        <v>3206</v>
      </c>
      <c r="C2566" s="11">
        <v>44191</v>
      </c>
      <c r="D2566" s="4">
        <v>3</v>
      </c>
      <c r="E2566" s="4">
        <v>320</v>
      </c>
      <c r="F2566" s="41">
        <v>45.3705</v>
      </c>
      <c r="G2566" s="41">
        <v>136.11150000000001</v>
      </c>
      <c r="H2566" t="str">
        <f>VLOOKUP(Table8[[#This Row],[Supplier]],Table37[[Vendor_ID]:[Reputation Test]],12,0)</f>
        <v>A</v>
      </c>
      <c r="I2566">
        <f>VLOOKUP(Table8[[#This Row],[PurchaseOrderID]],Purchase_Order!$A$2:$E$1228,5,0)</f>
        <v>1604</v>
      </c>
      <c r="K2566">
        <f>COUNTIFS(Table37[ProductID],Table8[[#This Row],[ProductID]],Table37[Reputation Test],Table8[[#This Row],[REPUTASI]],Table37[Price],"&lt;"&amp;Table8[[#This Row],[UnitPrice]])</f>
        <v>1</v>
      </c>
      <c r="L2566" s="80" t="str">
        <f>IF(Table8[[#This Row],[test]]&gt;0,"Ada vendor yang menjual produk dengan harga lebih murah","")</f>
        <v>Ada vendor yang menjual produk dengan harga lebih murah</v>
      </c>
    </row>
    <row r="2567" spans="1:12" x14ac:dyDescent="0.25">
      <c r="A2567" s="5">
        <v>1415</v>
      </c>
      <c r="B2567" s="5">
        <v>3207</v>
      </c>
      <c r="C2567" s="10">
        <v>44191</v>
      </c>
      <c r="D2567" s="5">
        <v>3</v>
      </c>
      <c r="E2567" s="5">
        <v>321</v>
      </c>
      <c r="F2567" s="40">
        <v>40.488</v>
      </c>
      <c r="G2567" s="40">
        <v>121.464</v>
      </c>
      <c r="H2567" t="str">
        <f>VLOOKUP(Table8[[#This Row],[Supplier]],Table37[[Vendor_ID]:[Reputation Test]],12,0)</f>
        <v>A</v>
      </c>
      <c r="I2567">
        <f>VLOOKUP(Table8[[#This Row],[PurchaseOrderID]],Purchase_Order!$A$2:$E$1228,5,0)</f>
        <v>1604</v>
      </c>
      <c r="K2567">
        <f>COUNTIFS(Table37[ProductID],Table8[[#This Row],[ProductID]],Table37[Reputation Test],Table8[[#This Row],[REPUTASI]],Table37[Price],"&lt;"&amp;Table8[[#This Row],[UnitPrice]])</f>
        <v>1</v>
      </c>
      <c r="L2567" s="80" t="str">
        <f>IF(Table8[[#This Row],[test]]&gt;0,"Ada vendor yang menjual produk dengan harga lebih murah","")</f>
        <v>Ada vendor yang menjual produk dengan harga lebih murah</v>
      </c>
    </row>
    <row r="2568" spans="1:12" x14ac:dyDescent="0.25">
      <c r="A2568" s="4">
        <v>1415</v>
      </c>
      <c r="B2568" s="4">
        <v>3208</v>
      </c>
      <c r="C2568" s="11">
        <v>44191</v>
      </c>
      <c r="D2568" s="4">
        <v>60</v>
      </c>
      <c r="E2568" s="4">
        <v>322</v>
      </c>
      <c r="F2568" s="41">
        <v>26.365500000000001</v>
      </c>
      <c r="G2568" s="41">
        <v>1581.93</v>
      </c>
      <c r="H2568" t="str">
        <f>VLOOKUP(Table8[[#This Row],[Supplier]],Table37[[Vendor_ID]:[Reputation Test]],12,0)</f>
        <v>A</v>
      </c>
      <c r="I2568">
        <f>VLOOKUP(Table8[[#This Row],[PurchaseOrderID]],Purchase_Order!$A$2:$E$1228,5,0)</f>
        <v>1604</v>
      </c>
      <c r="K2568">
        <f>COUNTIFS(Table37[ProductID],Table8[[#This Row],[ProductID]],Table37[Reputation Test],Table8[[#This Row],[REPUTASI]],Table37[Price],"&lt;"&amp;Table8[[#This Row],[UnitPrice]])</f>
        <v>1</v>
      </c>
      <c r="L2568" s="80" t="str">
        <f>IF(Table8[[#This Row],[test]]&gt;0,"Ada vendor yang menjual produk dengan harga lebih murah","")</f>
        <v>Ada vendor yang menjual produk dengan harga lebih murah</v>
      </c>
    </row>
    <row r="2569" spans="1:12" x14ac:dyDescent="0.25">
      <c r="A2569" s="5">
        <v>1416</v>
      </c>
      <c r="B2569" s="5">
        <v>3209</v>
      </c>
      <c r="C2569" s="10">
        <v>44191</v>
      </c>
      <c r="D2569" s="5">
        <v>3</v>
      </c>
      <c r="E2569" s="5">
        <v>504</v>
      </c>
      <c r="F2569" s="40">
        <v>48.762</v>
      </c>
      <c r="G2569" s="40">
        <v>146.286</v>
      </c>
      <c r="H2569" t="str">
        <f>VLOOKUP(Table8[[#This Row],[Supplier]],Table37[[Vendor_ID]:[Reputation Test]],12,0)</f>
        <v>A</v>
      </c>
      <c r="I2569">
        <f>VLOOKUP(Table8[[#This Row],[PurchaseOrderID]],Purchase_Order!$A$2:$E$1228,5,0)</f>
        <v>1690</v>
      </c>
      <c r="K2569">
        <f>COUNTIFS(Table37[ProductID],Table8[[#This Row],[ProductID]],Table37[Reputation Test],Table8[[#This Row],[REPUTASI]],Table37[Price],"&lt;"&amp;Table8[[#This Row],[UnitPrice]])</f>
        <v>1</v>
      </c>
      <c r="L2569" s="80" t="str">
        <f>IF(Table8[[#This Row],[test]]&gt;0,"Ada vendor yang menjual produk dengan harga lebih murah","")</f>
        <v>Ada vendor yang menjual produk dengan harga lebih murah</v>
      </c>
    </row>
    <row r="2570" spans="1:12" x14ac:dyDescent="0.25">
      <c r="A2570" s="4">
        <v>1417</v>
      </c>
      <c r="B2570" s="4">
        <v>3210</v>
      </c>
      <c r="C2570" s="11">
        <v>44192</v>
      </c>
      <c r="D2570" s="4">
        <v>3</v>
      </c>
      <c r="E2570" s="4">
        <v>497</v>
      </c>
      <c r="F2570" s="41">
        <v>34.188000000000002</v>
      </c>
      <c r="G2570" s="41">
        <v>102.56399999999999</v>
      </c>
      <c r="H2570" t="str">
        <f>VLOOKUP(Table8[[#This Row],[Supplier]],Table37[[Vendor_ID]:[Reputation Test]],12,0)</f>
        <v>A</v>
      </c>
      <c r="I2570">
        <f>VLOOKUP(Table8[[#This Row],[PurchaseOrderID]],Purchase_Order!$A$2:$E$1228,5,0)</f>
        <v>1566</v>
      </c>
      <c r="K2570">
        <f>COUNTIFS(Table37[ProductID],Table8[[#This Row],[ProductID]],Table37[Reputation Test],Table8[[#This Row],[REPUTASI]],Table37[Price],"&lt;"&amp;Table8[[#This Row],[UnitPrice]])</f>
        <v>1</v>
      </c>
      <c r="L2570" s="80" t="str">
        <f>IF(Table8[[#This Row],[test]]&gt;0,"Ada vendor yang menjual produk dengan harga lebih murah","")</f>
        <v>Ada vendor yang menjual produk dengan harga lebih murah</v>
      </c>
    </row>
    <row r="2571" spans="1:12" x14ac:dyDescent="0.25">
      <c r="A2571" s="5">
        <v>1418</v>
      </c>
      <c r="B2571" s="5">
        <v>3211</v>
      </c>
      <c r="C2571" s="10">
        <v>44192</v>
      </c>
      <c r="D2571" s="5">
        <v>3</v>
      </c>
      <c r="E2571" s="5">
        <v>323</v>
      </c>
      <c r="F2571" s="40">
        <v>50.263500000000001</v>
      </c>
      <c r="G2571" s="40">
        <v>150.79050000000001</v>
      </c>
      <c r="H2571" t="str">
        <f>VLOOKUP(Table8[[#This Row],[Supplier]],Table37[[Vendor_ID]:[Reputation Test]],12,0)</f>
        <v>A</v>
      </c>
      <c r="I2571">
        <f>VLOOKUP(Table8[[#This Row],[PurchaseOrderID]],Purchase_Order!$A$2:$E$1228,5,0)</f>
        <v>1698</v>
      </c>
      <c r="K2571">
        <f>COUNTIFS(Table37[ProductID],Table8[[#This Row],[ProductID]],Table37[Reputation Test],Table8[[#This Row],[REPUTASI]],Table37[Price],"&lt;"&amp;Table8[[#This Row],[UnitPrice]])</f>
        <v>1</v>
      </c>
      <c r="L2571" s="80" t="str">
        <f>IF(Table8[[#This Row],[test]]&gt;0,"Ada vendor yang menjual produk dengan harga lebih murah","")</f>
        <v>Ada vendor yang menjual produk dengan harga lebih murah</v>
      </c>
    </row>
    <row r="2572" spans="1:12" x14ac:dyDescent="0.25">
      <c r="A2572" s="4">
        <v>1419</v>
      </c>
      <c r="B2572" s="4">
        <v>3212</v>
      </c>
      <c r="C2572" s="11">
        <v>44192</v>
      </c>
      <c r="D2572" s="4">
        <v>550</v>
      </c>
      <c r="E2572" s="4">
        <v>523</v>
      </c>
      <c r="F2572" s="41">
        <v>10.731</v>
      </c>
      <c r="G2572" s="41">
        <v>5902.05</v>
      </c>
      <c r="H2572" t="str">
        <f>VLOOKUP(Table8[[#This Row],[Supplier]],Table37[[Vendor_ID]:[Reputation Test]],12,0)</f>
        <v>F</v>
      </c>
      <c r="I2572">
        <f>VLOOKUP(Table8[[#This Row],[PurchaseOrderID]],Purchase_Order!$A$2:$E$1228,5,0)</f>
        <v>1560</v>
      </c>
      <c r="K2572">
        <f>COUNTIFS(Table37[ProductID],Table8[[#This Row],[ProductID]],Table37[Reputation Test],Table8[[#This Row],[REPUTASI]],Table37[Price],"&lt;"&amp;Table8[[#This Row],[UnitPrice]])</f>
        <v>1</v>
      </c>
      <c r="L2572" s="80" t="str">
        <f>IF(Table8[[#This Row],[test]]&gt;0,"Ada vendor yang menjual produk dengan harga lebih murah","")</f>
        <v>Ada vendor yang menjual produk dengan harga lebih murah</v>
      </c>
    </row>
    <row r="2573" spans="1:12" x14ac:dyDescent="0.25">
      <c r="A2573" s="5">
        <v>1419</v>
      </c>
      <c r="B2573" s="5">
        <v>3213</v>
      </c>
      <c r="C2573" s="10">
        <v>44192</v>
      </c>
      <c r="D2573" s="5">
        <v>550</v>
      </c>
      <c r="E2573" s="5">
        <v>524</v>
      </c>
      <c r="F2573" s="40">
        <v>14.1225</v>
      </c>
      <c r="G2573" s="40">
        <v>7767.375</v>
      </c>
      <c r="H2573" t="str">
        <f>VLOOKUP(Table8[[#This Row],[Supplier]],Table37[[Vendor_ID]:[Reputation Test]],12,0)</f>
        <v>F</v>
      </c>
      <c r="I2573">
        <f>VLOOKUP(Table8[[#This Row],[PurchaseOrderID]],Purchase_Order!$A$2:$E$1228,5,0)</f>
        <v>1560</v>
      </c>
      <c r="K2573">
        <f>COUNTIFS(Table37[ProductID],Table8[[#This Row],[ProductID]],Table37[Reputation Test],Table8[[#This Row],[REPUTASI]],Table37[Price],"&lt;"&amp;Table8[[#This Row],[UnitPrice]])</f>
        <v>2</v>
      </c>
      <c r="L2573" s="80" t="str">
        <f>IF(Table8[[#This Row],[test]]&gt;0,"Ada vendor yang menjual produk dengan harga lebih murah","")</f>
        <v>Ada vendor yang menjual produk dengan harga lebih murah</v>
      </c>
    </row>
    <row r="2574" spans="1:12" x14ac:dyDescent="0.25">
      <c r="A2574" s="4">
        <v>1420</v>
      </c>
      <c r="B2574" s="4">
        <v>3214</v>
      </c>
      <c r="C2574" s="11">
        <v>44192</v>
      </c>
      <c r="D2574" s="4">
        <v>60</v>
      </c>
      <c r="E2574" s="4">
        <v>492</v>
      </c>
      <c r="F2574" s="41">
        <v>50.263500000000001</v>
      </c>
      <c r="G2574" s="41">
        <v>3015.81</v>
      </c>
      <c r="H2574" t="str">
        <f>VLOOKUP(Table8[[#This Row],[Supplier]],Table37[[Vendor_ID]:[Reputation Test]],12,0)</f>
        <v>F</v>
      </c>
      <c r="I2574">
        <f>VLOOKUP(Table8[[#This Row],[PurchaseOrderID]],Purchase_Order!$A$2:$E$1228,5,0)</f>
        <v>1692</v>
      </c>
      <c r="K2574">
        <f>COUNTIFS(Table37[ProductID],Table8[[#This Row],[ProductID]],Table37[Reputation Test],Table8[[#This Row],[REPUTASI]],Table37[Price],"&lt;"&amp;Table8[[#This Row],[UnitPrice]])</f>
        <v>2</v>
      </c>
      <c r="L2574" s="80" t="str">
        <f>IF(Table8[[#This Row],[test]]&gt;0,"Ada vendor yang menjual produk dengan harga lebih murah","")</f>
        <v>Ada vendor yang menjual produk dengan harga lebih murah</v>
      </c>
    </row>
    <row r="2575" spans="1:12" x14ac:dyDescent="0.25">
      <c r="A2575" s="5">
        <v>1420</v>
      </c>
      <c r="B2575" s="5">
        <v>3215</v>
      </c>
      <c r="C2575" s="10">
        <v>44192</v>
      </c>
      <c r="D2575" s="5">
        <v>60</v>
      </c>
      <c r="E2575" s="5">
        <v>493</v>
      </c>
      <c r="F2575" s="40">
        <v>57.151499999999999</v>
      </c>
      <c r="G2575" s="40">
        <v>3429.09</v>
      </c>
      <c r="H2575" t="str">
        <f>VLOOKUP(Table8[[#This Row],[Supplier]],Table37[[Vendor_ID]:[Reputation Test]],12,0)</f>
        <v>F</v>
      </c>
      <c r="I2575">
        <f>VLOOKUP(Table8[[#This Row],[PurchaseOrderID]],Purchase_Order!$A$2:$E$1228,5,0)</f>
        <v>1692</v>
      </c>
      <c r="K2575">
        <f>COUNTIFS(Table37[ProductID],Table8[[#This Row],[ProductID]],Table37[Reputation Test],Table8[[#This Row],[REPUTASI]],Table37[Price],"&lt;"&amp;Table8[[#This Row],[UnitPrice]])</f>
        <v>2</v>
      </c>
      <c r="L2575" s="80" t="str">
        <f>IF(Table8[[#This Row],[test]]&gt;0,"Ada vendor yang menjual produk dengan harga lebih murah","")</f>
        <v>Ada vendor yang menjual produk dengan harga lebih murah</v>
      </c>
    </row>
    <row r="2576" spans="1:12" x14ac:dyDescent="0.25">
      <c r="A2576" s="4">
        <v>1420</v>
      </c>
      <c r="B2576" s="4">
        <v>3216</v>
      </c>
      <c r="C2576" s="11">
        <v>44192</v>
      </c>
      <c r="D2576" s="4">
        <v>60</v>
      </c>
      <c r="E2576" s="4">
        <v>494</v>
      </c>
      <c r="F2576" s="41">
        <v>53.203499999999998</v>
      </c>
      <c r="G2576" s="41">
        <v>3192.21</v>
      </c>
      <c r="H2576" t="str">
        <f>VLOOKUP(Table8[[#This Row],[Supplier]],Table37[[Vendor_ID]:[Reputation Test]],12,0)</f>
        <v>F</v>
      </c>
      <c r="I2576">
        <f>VLOOKUP(Table8[[#This Row],[PurchaseOrderID]],Purchase_Order!$A$2:$E$1228,5,0)</f>
        <v>1692</v>
      </c>
      <c r="K2576">
        <f>COUNTIFS(Table37[ProductID],Table8[[#This Row],[ProductID]],Table37[Reputation Test],Table8[[#This Row],[REPUTASI]],Table37[Price],"&lt;"&amp;Table8[[#This Row],[UnitPrice]])</f>
        <v>2</v>
      </c>
      <c r="L2576" s="80" t="str">
        <f>IF(Table8[[#This Row],[test]]&gt;0,"Ada vendor yang menjual produk dengan harga lebih murah","")</f>
        <v>Ada vendor yang menjual produk dengan harga lebih murah</v>
      </c>
    </row>
    <row r="2577" spans="1:12" x14ac:dyDescent="0.25">
      <c r="A2577" s="5">
        <v>1421</v>
      </c>
      <c r="B2577" s="5">
        <v>3217</v>
      </c>
      <c r="C2577" s="10">
        <v>44192</v>
      </c>
      <c r="D2577" s="5">
        <v>550</v>
      </c>
      <c r="E2577" s="5">
        <v>915</v>
      </c>
      <c r="F2577" s="40">
        <v>30.439499999999999</v>
      </c>
      <c r="G2577" s="40">
        <v>16741.724999999999</v>
      </c>
      <c r="H2577" t="str">
        <f>VLOOKUP(Table8[[#This Row],[Supplier]],Table37[[Vendor_ID]:[Reputation Test]],12,0)</f>
        <v>F</v>
      </c>
      <c r="I2577">
        <f>VLOOKUP(Table8[[#This Row],[PurchaseOrderID]],Purchase_Order!$A$2:$E$1228,5,0)</f>
        <v>1696</v>
      </c>
      <c r="K2577">
        <f>COUNTIFS(Table37[ProductID],Table8[[#This Row],[ProductID]],Table37[Reputation Test],Table8[[#This Row],[REPUTASI]],Table37[Price],"&lt;"&amp;Table8[[#This Row],[UnitPrice]])</f>
        <v>2</v>
      </c>
      <c r="L2577" s="80" t="str">
        <f>IF(Table8[[#This Row],[test]]&gt;0,"Ada vendor yang menjual produk dengan harga lebih murah","")</f>
        <v>Ada vendor yang menjual produk dengan harga lebih murah</v>
      </c>
    </row>
    <row r="2578" spans="1:12" x14ac:dyDescent="0.25">
      <c r="A2578" s="4">
        <v>1421</v>
      </c>
      <c r="B2578" s="4">
        <v>3218</v>
      </c>
      <c r="C2578" s="11">
        <v>44192</v>
      </c>
      <c r="D2578" s="4">
        <v>550</v>
      </c>
      <c r="E2578" s="4">
        <v>916</v>
      </c>
      <c r="F2578" s="41">
        <v>40.939500000000002</v>
      </c>
      <c r="G2578" s="41">
        <v>22516.724999999999</v>
      </c>
      <c r="H2578" t="str">
        <f>VLOOKUP(Table8[[#This Row],[Supplier]],Table37[[Vendor_ID]:[Reputation Test]],12,0)</f>
        <v>F</v>
      </c>
      <c r="I2578">
        <f>VLOOKUP(Table8[[#This Row],[PurchaseOrderID]],Purchase_Order!$A$2:$E$1228,5,0)</f>
        <v>1696</v>
      </c>
      <c r="K2578">
        <f>COUNTIFS(Table37[ProductID],Table8[[#This Row],[ProductID]],Table37[Reputation Test],Table8[[#This Row],[REPUTASI]],Table37[Price],"&lt;"&amp;Table8[[#This Row],[UnitPrice]])</f>
        <v>2</v>
      </c>
      <c r="L2578" s="80" t="str">
        <f>IF(Table8[[#This Row],[test]]&gt;0,"Ada vendor yang menjual produk dengan harga lebih murah","")</f>
        <v>Ada vendor yang menjual produk dengan harga lebih murah</v>
      </c>
    </row>
    <row r="2579" spans="1:12" x14ac:dyDescent="0.25">
      <c r="A2579" s="5">
        <v>1422</v>
      </c>
      <c r="B2579" s="5">
        <v>3219</v>
      </c>
      <c r="C2579" s="10">
        <v>44192</v>
      </c>
      <c r="D2579" s="5">
        <v>60</v>
      </c>
      <c r="E2579" s="5">
        <v>506</v>
      </c>
      <c r="F2579" s="40">
        <v>9.1980000000000004</v>
      </c>
      <c r="G2579" s="40">
        <v>551.88</v>
      </c>
      <c r="H2579" t="str">
        <f>VLOOKUP(Table8[[#This Row],[Supplier]],Table37[[Vendor_ID]:[Reputation Test]],12,0)</f>
        <v>F</v>
      </c>
      <c r="I2579">
        <f>VLOOKUP(Table8[[#This Row],[PurchaseOrderID]],Purchase_Order!$A$2:$E$1228,5,0)</f>
        <v>1504</v>
      </c>
      <c r="K2579">
        <f>COUNTIFS(Table37[ProductID],Table8[[#This Row],[ProductID]],Table37[Reputation Test],Table8[[#This Row],[REPUTASI]],Table37[Price],"&lt;"&amp;Table8[[#This Row],[UnitPrice]])</f>
        <v>1</v>
      </c>
      <c r="L2579" s="80" t="str">
        <f>IF(Table8[[#This Row],[test]]&gt;0,"Ada vendor yang menjual produk dengan harga lebih murah","")</f>
        <v>Ada vendor yang menjual produk dengan harga lebih murah</v>
      </c>
    </row>
    <row r="2580" spans="1:12" x14ac:dyDescent="0.25">
      <c r="A2580" s="4">
        <v>1423</v>
      </c>
      <c r="B2580" s="4">
        <v>3220</v>
      </c>
      <c r="C2580" s="11">
        <v>44192</v>
      </c>
      <c r="D2580" s="4">
        <v>550</v>
      </c>
      <c r="E2580" s="4">
        <v>679</v>
      </c>
      <c r="F2580" s="41">
        <v>5.7750000000000004</v>
      </c>
      <c r="G2580" s="41">
        <v>3176.25</v>
      </c>
      <c r="H2580" t="str">
        <f>VLOOKUP(Table8[[#This Row],[Supplier]],Table37[[Vendor_ID]:[Reputation Test]],12,0)</f>
        <v>F</v>
      </c>
      <c r="I2580">
        <f>VLOOKUP(Table8[[#This Row],[PurchaseOrderID]],Purchase_Order!$A$2:$E$1228,5,0)</f>
        <v>1544</v>
      </c>
      <c r="K2580">
        <f>COUNTIFS(Table37[ProductID],Table8[[#This Row],[ProductID]],Table37[Reputation Test],Table8[[#This Row],[REPUTASI]],Table37[Price],"&lt;"&amp;Table8[[#This Row],[UnitPrice]])</f>
        <v>1</v>
      </c>
      <c r="L2580" s="80" t="str">
        <f>IF(Table8[[#This Row],[test]]&gt;0,"Ada vendor yang menjual produk dengan harga lebih murah","")</f>
        <v>Ada vendor yang menjual produk dengan harga lebih murah</v>
      </c>
    </row>
    <row r="2581" spans="1:12" x14ac:dyDescent="0.25">
      <c r="A2581" s="5">
        <v>1424</v>
      </c>
      <c r="B2581" s="5">
        <v>3221</v>
      </c>
      <c r="C2581" s="10">
        <v>44192</v>
      </c>
      <c r="D2581" s="5">
        <v>550</v>
      </c>
      <c r="E2581" s="5">
        <v>507</v>
      </c>
      <c r="F2581" s="40">
        <v>23.393999999999998</v>
      </c>
      <c r="G2581" s="40">
        <v>12866.7</v>
      </c>
      <c r="H2581" t="str">
        <f>VLOOKUP(Table8[[#This Row],[Supplier]],Table37[[Vendor_ID]:[Reputation Test]],12,0)</f>
        <v>B</v>
      </c>
      <c r="I2581">
        <f>VLOOKUP(Table8[[#This Row],[PurchaseOrderID]],Purchase_Order!$A$2:$E$1228,5,0)</f>
        <v>1530</v>
      </c>
      <c r="K2581">
        <f>COUNTIFS(Table37[ProductID],Table8[[#This Row],[ProductID]],Table37[Reputation Test],Table8[[#This Row],[REPUTASI]],Table37[Price],"&lt;"&amp;Table8[[#This Row],[UnitPrice]])</f>
        <v>1</v>
      </c>
      <c r="L2581" s="80" t="str">
        <f>IF(Table8[[#This Row],[test]]&gt;0,"Ada vendor yang menjual produk dengan harga lebih murah","")</f>
        <v>Ada vendor yang menjual produk dengan harga lebih murah</v>
      </c>
    </row>
    <row r="2582" spans="1:12" x14ac:dyDescent="0.25">
      <c r="A2582" s="4">
        <v>1424</v>
      </c>
      <c r="B2582" s="4">
        <v>3222</v>
      </c>
      <c r="C2582" s="11">
        <v>44192</v>
      </c>
      <c r="D2582" s="4">
        <v>550</v>
      </c>
      <c r="E2582" s="4">
        <v>508</v>
      </c>
      <c r="F2582" s="41">
        <v>27.6465</v>
      </c>
      <c r="G2582" s="41">
        <v>15205.575000000001</v>
      </c>
      <c r="H2582" t="str">
        <f>VLOOKUP(Table8[[#This Row],[Supplier]],Table37[[Vendor_ID]:[Reputation Test]],12,0)</f>
        <v>B</v>
      </c>
      <c r="I2582">
        <f>VLOOKUP(Table8[[#This Row],[PurchaseOrderID]],Purchase_Order!$A$2:$E$1228,5,0)</f>
        <v>1530</v>
      </c>
      <c r="K2582">
        <f>COUNTIFS(Table37[ProductID],Table8[[#This Row],[ProductID]],Table37[Reputation Test],Table8[[#This Row],[REPUTASI]],Table37[Price],"&lt;"&amp;Table8[[#This Row],[UnitPrice]])</f>
        <v>1</v>
      </c>
      <c r="L2582" s="80" t="str">
        <f>IF(Table8[[#This Row],[test]]&gt;0,"Ada vendor yang menjual produk dengan harga lebih murah","")</f>
        <v>Ada vendor yang menjual produk dengan harga lebih murah</v>
      </c>
    </row>
    <row r="2583" spans="1:12" x14ac:dyDescent="0.25">
      <c r="A2583" s="5">
        <v>1425</v>
      </c>
      <c r="B2583" s="5">
        <v>3223</v>
      </c>
      <c r="C2583" s="10">
        <v>44192</v>
      </c>
      <c r="D2583" s="5">
        <v>550</v>
      </c>
      <c r="E2583" s="5">
        <v>355</v>
      </c>
      <c r="F2583" s="40">
        <v>1.365</v>
      </c>
      <c r="G2583" s="40">
        <v>750.75</v>
      </c>
      <c r="H2583" t="str">
        <f>VLOOKUP(Table8[[#This Row],[Supplier]],Table37[[Vendor_ID]:[Reputation Test]],12,0)</f>
        <v>B</v>
      </c>
      <c r="I2583">
        <f>VLOOKUP(Table8[[#This Row],[PurchaseOrderID]],Purchase_Order!$A$2:$E$1228,5,0)</f>
        <v>1508</v>
      </c>
      <c r="K2583">
        <f>COUNTIFS(Table37[ProductID],Table8[[#This Row],[ProductID]],Table37[Reputation Test],Table8[[#This Row],[REPUTASI]],Table37[Price],"&lt;"&amp;Table8[[#This Row],[UnitPrice]])</f>
        <v>1</v>
      </c>
      <c r="L2583" s="80" t="str">
        <f>IF(Table8[[#This Row],[test]]&gt;0,"Ada vendor yang menjual produk dengan harga lebih murah","")</f>
        <v>Ada vendor yang menjual produk dengan harga lebih murah</v>
      </c>
    </row>
    <row r="2584" spans="1:12" x14ac:dyDescent="0.25">
      <c r="A2584" s="4">
        <v>1425</v>
      </c>
      <c r="B2584" s="4">
        <v>3224</v>
      </c>
      <c r="C2584" s="11">
        <v>44192</v>
      </c>
      <c r="D2584" s="4">
        <v>550</v>
      </c>
      <c r="E2584" s="4">
        <v>940</v>
      </c>
      <c r="F2584" s="41">
        <v>62.9895</v>
      </c>
      <c r="G2584" s="41">
        <v>34644.224999999999</v>
      </c>
      <c r="H2584" t="str">
        <f>VLOOKUP(Table8[[#This Row],[Supplier]],Table37[[Vendor_ID]:[Reputation Test]],12,0)</f>
        <v>B</v>
      </c>
      <c r="I2584">
        <f>VLOOKUP(Table8[[#This Row],[PurchaseOrderID]],Purchase_Order!$A$2:$E$1228,5,0)</f>
        <v>1508</v>
      </c>
      <c r="K2584">
        <f>COUNTIFS(Table37[ProductID],Table8[[#This Row],[ProductID]],Table37[Reputation Test],Table8[[#This Row],[REPUTASI]],Table37[Price],"&lt;"&amp;Table8[[#This Row],[UnitPrice]])</f>
        <v>1</v>
      </c>
      <c r="L2584" s="80" t="str">
        <f>IF(Table8[[#This Row],[test]]&gt;0,"Ada vendor yang menjual produk dengan harga lebih murah","")</f>
        <v>Ada vendor yang menjual produk dengan harga lebih murah</v>
      </c>
    </row>
    <row r="2585" spans="1:12" x14ac:dyDescent="0.25">
      <c r="A2585" s="5">
        <v>1425</v>
      </c>
      <c r="B2585" s="5">
        <v>3225</v>
      </c>
      <c r="C2585" s="10">
        <v>44192</v>
      </c>
      <c r="D2585" s="5">
        <v>550</v>
      </c>
      <c r="E2585" s="5">
        <v>535</v>
      </c>
      <c r="F2585" s="40">
        <v>3.4860000000000002</v>
      </c>
      <c r="G2585" s="40">
        <v>1917.3</v>
      </c>
      <c r="H2585" t="str">
        <f>VLOOKUP(Table8[[#This Row],[Supplier]],Table37[[Vendor_ID]:[Reputation Test]],12,0)</f>
        <v>B</v>
      </c>
      <c r="I2585">
        <f>VLOOKUP(Table8[[#This Row],[PurchaseOrderID]],Purchase_Order!$A$2:$E$1228,5,0)</f>
        <v>1508</v>
      </c>
      <c r="K2585">
        <f>COUNTIFS(Table37[ProductID],Table8[[#This Row],[ProductID]],Table37[Reputation Test],Table8[[#This Row],[REPUTASI]],Table37[Price],"&lt;"&amp;Table8[[#This Row],[UnitPrice]])</f>
        <v>1</v>
      </c>
      <c r="L2585" s="80" t="str">
        <f>IF(Table8[[#This Row],[test]]&gt;0,"Ada vendor yang menjual produk dengan harga lebih murah","")</f>
        <v>Ada vendor yang menjual produk dengan harga lebih murah</v>
      </c>
    </row>
    <row r="2586" spans="1:12" x14ac:dyDescent="0.25">
      <c r="A2586" s="4">
        <v>1426</v>
      </c>
      <c r="B2586" s="4">
        <v>3226</v>
      </c>
      <c r="C2586" s="11">
        <v>44192</v>
      </c>
      <c r="D2586" s="4">
        <v>550</v>
      </c>
      <c r="E2586" s="4">
        <v>351</v>
      </c>
      <c r="F2586" s="41">
        <v>6.1950000000000003</v>
      </c>
      <c r="G2586" s="41">
        <v>3407.25</v>
      </c>
      <c r="H2586" t="str">
        <f>VLOOKUP(Table8[[#This Row],[Supplier]],Table37[[Vendor_ID]:[Reputation Test]],12,0)</f>
        <v>F</v>
      </c>
      <c r="I2586">
        <f>VLOOKUP(Table8[[#This Row],[PurchaseOrderID]],Purchase_Order!$A$2:$E$1228,5,0)</f>
        <v>1694</v>
      </c>
      <c r="K2586">
        <f>COUNTIFS(Table37[ProductID],Table8[[#This Row],[ProductID]],Table37[Reputation Test],Table8[[#This Row],[REPUTASI]],Table37[Price],"&lt;"&amp;Table8[[#This Row],[UnitPrice]])</f>
        <v>2</v>
      </c>
      <c r="L2586" s="80" t="str">
        <f>IF(Table8[[#This Row],[test]]&gt;0,"Ada vendor yang menjual produk dengan harga lebih murah","")</f>
        <v>Ada vendor yang menjual produk dengan harga lebih murah</v>
      </c>
    </row>
    <row r="2587" spans="1:12" x14ac:dyDescent="0.25">
      <c r="A2587" s="5">
        <v>1426</v>
      </c>
      <c r="B2587" s="5">
        <v>3227</v>
      </c>
      <c r="C2587" s="10">
        <v>44192</v>
      </c>
      <c r="D2587" s="5">
        <v>550</v>
      </c>
      <c r="E2587" s="5">
        <v>352</v>
      </c>
      <c r="F2587" s="40">
        <v>1.47</v>
      </c>
      <c r="G2587" s="40">
        <v>808.5</v>
      </c>
      <c r="H2587" t="str">
        <f>VLOOKUP(Table8[[#This Row],[Supplier]],Table37[[Vendor_ID]:[Reputation Test]],12,0)</f>
        <v>F</v>
      </c>
      <c r="I2587">
        <f>VLOOKUP(Table8[[#This Row],[PurchaseOrderID]],Purchase_Order!$A$2:$E$1228,5,0)</f>
        <v>1694</v>
      </c>
      <c r="K2587">
        <f>COUNTIFS(Table37[ProductID],Table8[[#This Row],[ProductID]],Table37[Reputation Test],Table8[[#This Row],[REPUTASI]],Table37[Price],"&lt;"&amp;Table8[[#This Row],[UnitPrice]])</f>
        <v>2</v>
      </c>
      <c r="L2587" s="80" t="str">
        <f>IF(Table8[[#This Row],[test]]&gt;0,"Ada vendor yang menjual produk dengan harga lebih murah","")</f>
        <v>Ada vendor yang menjual produk dengan harga lebih murah</v>
      </c>
    </row>
    <row r="2588" spans="1:12" x14ac:dyDescent="0.25">
      <c r="A2588" s="4">
        <v>1426</v>
      </c>
      <c r="B2588" s="4">
        <v>3228</v>
      </c>
      <c r="C2588" s="11">
        <v>44192</v>
      </c>
      <c r="D2588" s="4">
        <v>550</v>
      </c>
      <c r="E2588" s="4">
        <v>679</v>
      </c>
      <c r="F2588" s="41">
        <v>6.1950000000000003</v>
      </c>
      <c r="G2588" s="41">
        <v>3407.25</v>
      </c>
      <c r="H2588" t="str">
        <f>VLOOKUP(Table8[[#This Row],[Supplier]],Table37[[Vendor_ID]:[Reputation Test]],12,0)</f>
        <v>F</v>
      </c>
      <c r="I2588">
        <f>VLOOKUP(Table8[[#This Row],[PurchaseOrderID]],Purchase_Order!$A$2:$E$1228,5,0)</f>
        <v>1694</v>
      </c>
      <c r="K2588">
        <f>COUNTIFS(Table37[ProductID],Table8[[#This Row],[ProductID]],Table37[Reputation Test],Table8[[#This Row],[REPUTASI]],Table37[Price],"&lt;"&amp;Table8[[#This Row],[UnitPrice]])</f>
        <v>2</v>
      </c>
      <c r="L2588" s="80" t="str">
        <f>IF(Table8[[#This Row],[test]]&gt;0,"Ada vendor yang menjual produk dengan harga lebih murah","")</f>
        <v>Ada vendor yang menjual produk dengan harga lebih murah</v>
      </c>
    </row>
    <row r="2589" spans="1:12" x14ac:dyDescent="0.25">
      <c r="A2589" s="5">
        <v>1427</v>
      </c>
      <c r="B2589" s="5">
        <v>3229</v>
      </c>
      <c r="C2589" s="10">
        <v>44192</v>
      </c>
      <c r="D2589" s="5">
        <v>550</v>
      </c>
      <c r="E2589" s="5">
        <v>507</v>
      </c>
      <c r="F2589" s="40">
        <v>22.165500000000002</v>
      </c>
      <c r="G2589" s="40">
        <v>12191.025</v>
      </c>
      <c r="H2589" t="str">
        <f>VLOOKUP(Table8[[#This Row],[Supplier]],Table37[[Vendor_ID]:[Reputation Test]],12,0)</f>
        <v>F</v>
      </c>
      <c r="I2589">
        <f>VLOOKUP(Table8[[#This Row],[PurchaseOrderID]],Purchase_Order!$A$2:$E$1228,5,0)</f>
        <v>1624</v>
      </c>
      <c r="K2589">
        <f>COUNTIFS(Table37[ProductID],Table8[[#This Row],[ProductID]],Table37[Reputation Test],Table8[[#This Row],[REPUTASI]],Table37[Price],"&lt;"&amp;Table8[[#This Row],[UnitPrice]])</f>
        <v>1</v>
      </c>
      <c r="L2589" s="80" t="str">
        <f>IF(Table8[[#This Row],[test]]&gt;0,"Ada vendor yang menjual produk dengan harga lebih murah","")</f>
        <v>Ada vendor yang menjual produk dengan harga lebih murah</v>
      </c>
    </row>
    <row r="2590" spans="1:12" x14ac:dyDescent="0.25">
      <c r="A2590" s="4">
        <v>1427</v>
      </c>
      <c r="B2590" s="4">
        <v>3230</v>
      </c>
      <c r="C2590" s="11">
        <v>44192</v>
      </c>
      <c r="D2590" s="4">
        <v>550</v>
      </c>
      <c r="E2590" s="4">
        <v>508</v>
      </c>
      <c r="F2590" s="41">
        <v>29.284500000000001</v>
      </c>
      <c r="G2590" s="41">
        <v>16106.475</v>
      </c>
      <c r="H2590" t="str">
        <f>VLOOKUP(Table8[[#This Row],[Supplier]],Table37[[Vendor_ID]:[Reputation Test]],12,0)</f>
        <v>F</v>
      </c>
      <c r="I2590">
        <f>VLOOKUP(Table8[[#This Row],[PurchaseOrderID]],Purchase_Order!$A$2:$E$1228,5,0)</f>
        <v>1624</v>
      </c>
      <c r="K2590">
        <f>COUNTIFS(Table37[ProductID],Table8[[#This Row],[ProductID]],Table37[Reputation Test],Table8[[#This Row],[REPUTASI]],Table37[Price],"&lt;"&amp;Table8[[#This Row],[UnitPrice]])</f>
        <v>1</v>
      </c>
      <c r="L2590" s="80" t="str">
        <f>IF(Table8[[#This Row],[test]]&gt;0,"Ada vendor yang menjual produk dengan harga lebih murah","")</f>
        <v>Ada vendor yang menjual produk dengan harga lebih murah</v>
      </c>
    </row>
    <row r="2591" spans="1:12" x14ac:dyDescent="0.25">
      <c r="A2591" s="5">
        <v>1428</v>
      </c>
      <c r="B2591" s="5">
        <v>3231</v>
      </c>
      <c r="C2591" s="10">
        <v>44192</v>
      </c>
      <c r="D2591" s="5">
        <v>3</v>
      </c>
      <c r="E2591" s="5">
        <v>491</v>
      </c>
      <c r="F2591" s="40">
        <v>19.9815</v>
      </c>
      <c r="G2591" s="40">
        <v>59.944499999999998</v>
      </c>
      <c r="H2591" t="str">
        <f>VLOOKUP(Table8[[#This Row],[Supplier]],Table37[[Vendor_ID]:[Reputation Test]],12,0)</f>
        <v>A</v>
      </c>
      <c r="I2591">
        <f>VLOOKUP(Table8[[#This Row],[PurchaseOrderID]],Purchase_Order!$A$2:$E$1228,5,0)</f>
        <v>1548</v>
      </c>
      <c r="K2591">
        <f>COUNTIFS(Table37[ProductID],Table8[[#This Row],[ProductID]],Table37[Reputation Test],Table8[[#This Row],[REPUTASI]],Table37[Price],"&lt;"&amp;Table8[[#This Row],[UnitPrice]])</f>
        <v>2</v>
      </c>
      <c r="L2591" s="80" t="str">
        <f>IF(Table8[[#This Row],[test]]&gt;0,"Ada vendor yang menjual produk dengan harga lebih murah","")</f>
        <v>Ada vendor yang menjual produk dengan harga lebih murah</v>
      </c>
    </row>
    <row r="2592" spans="1:12" x14ac:dyDescent="0.25">
      <c r="A2592" s="4">
        <v>1429</v>
      </c>
      <c r="B2592" s="4">
        <v>3232</v>
      </c>
      <c r="C2592" s="11">
        <v>44192</v>
      </c>
      <c r="D2592" s="4">
        <v>3</v>
      </c>
      <c r="E2592" s="4">
        <v>348</v>
      </c>
      <c r="F2592" s="41">
        <v>34.8705</v>
      </c>
      <c r="G2592" s="41">
        <v>104.61150000000001</v>
      </c>
      <c r="H2592" t="str">
        <f>VLOOKUP(Table8[[#This Row],[Supplier]],Table37[[Vendor_ID]:[Reputation Test]],12,0)</f>
        <v>A</v>
      </c>
      <c r="I2592">
        <f>VLOOKUP(Table8[[#This Row],[PurchaseOrderID]],Purchase_Order!$A$2:$E$1228,5,0)</f>
        <v>1598</v>
      </c>
      <c r="K2592">
        <f>COUNTIFS(Table37[ProductID],Table8[[#This Row],[ProductID]],Table37[Reputation Test],Table8[[#This Row],[REPUTASI]],Table37[Price],"&lt;"&amp;Table8[[#This Row],[UnitPrice]])</f>
        <v>1</v>
      </c>
      <c r="L2592" s="80" t="str">
        <f>IF(Table8[[#This Row],[test]]&gt;0,"Ada vendor yang menjual produk dengan harga lebih murah","")</f>
        <v>Ada vendor yang menjual produk dengan harga lebih murah</v>
      </c>
    </row>
    <row r="2593" spans="1:12" x14ac:dyDescent="0.25">
      <c r="A2593" s="5">
        <v>1429</v>
      </c>
      <c r="B2593" s="5">
        <v>3233</v>
      </c>
      <c r="C2593" s="10">
        <v>44192</v>
      </c>
      <c r="D2593" s="5">
        <v>3</v>
      </c>
      <c r="E2593" s="5">
        <v>349</v>
      </c>
      <c r="F2593" s="40">
        <v>39.143999999999998</v>
      </c>
      <c r="G2593" s="40">
        <v>117.432</v>
      </c>
      <c r="H2593" t="str">
        <f>VLOOKUP(Table8[[#This Row],[Supplier]],Table37[[Vendor_ID]:[Reputation Test]],12,0)</f>
        <v>A</v>
      </c>
      <c r="I2593">
        <f>VLOOKUP(Table8[[#This Row],[PurchaseOrderID]],Purchase_Order!$A$2:$E$1228,5,0)</f>
        <v>1598</v>
      </c>
      <c r="K2593">
        <f>COUNTIFS(Table37[ProductID],Table8[[#This Row],[ProductID]],Table37[Reputation Test],Table8[[#This Row],[REPUTASI]],Table37[Price],"&lt;"&amp;Table8[[#This Row],[UnitPrice]])</f>
        <v>1</v>
      </c>
      <c r="L2593" s="80" t="str">
        <f>IF(Table8[[#This Row],[test]]&gt;0,"Ada vendor yang menjual produk dengan harga lebih murah","")</f>
        <v>Ada vendor yang menjual produk dengan harga lebih murah</v>
      </c>
    </row>
    <row r="2594" spans="1:12" x14ac:dyDescent="0.25">
      <c r="A2594" s="4">
        <v>1430</v>
      </c>
      <c r="B2594" s="4">
        <v>3234</v>
      </c>
      <c r="C2594" s="11">
        <v>44192</v>
      </c>
      <c r="D2594" s="4">
        <v>550</v>
      </c>
      <c r="E2594" s="4">
        <v>935</v>
      </c>
      <c r="F2594" s="41">
        <v>31.4895</v>
      </c>
      <c r="G2594" s="41">
        <v>17319.224999999999</v>
      </c>
      <c r="H2594" t="str">
        <f>VLOOKUP(Table8[[#This Row],[Supplier]],Table37[[Vendor_ID]:[Reputation Test]],12,0)</f>
        <v>F</v>
      </c>
      <c r="I2594">
        <f>VLOOKUP(Table8[[#This Row],[PurchaseOrderID]],Purchase_Order!$A$2:$E$1228,5,0)</f>
        <v>1658</v>
      </c>
      <c r="K2594">
        <f>COUNTIFS(Table37[ProductID],Table8[[#This Row],[ProductID]],Table37[Reputation Test],Table8[[#This Row],[REPUTASI]],Table37[Price],"&lt;"&amp;Table8[[#This Row],[UnitPrice]])</f>
        <v>2</v>
      </c>
      <c r="L2594" s="80" t="str">
        <f>IF(Table8[[#This Row],[test]]&gt;0,"Ada vendor yang menjual produk dengan harga lebih murah","")</f>
        <v>Ada vendor yang menjual produk dengan harga lebih murah</v>
      </c>
    </row>
    <row r="2595" spans="1:12" x14ac:dyDescent="0.25">
      <c r="A2595" s="5">
        <v>1430</v>
      </c>
      <c r="B2595" s="5">
        <v>3235</v>
      </c>
      <c r="C2595" s="10">
        <v>44192</v>
      </c>
      <c r="D2595" s="5">
        <v>550</v>
      </c>
      <c r="E2595" s="5">
        <v>936</v>
      </c>
      <c r="F2595" s="40">
        <v>48.289499999999997</v>
      </c>
      <c r="G2595" s="40">
        <v>26559.224999999999</v>
      </c>
      <c r="H2595" t="str">
        <f>VLOOKUP(Table8[[#This Row],[Supplier]],Table37[[Vendor_ID]:[Reputation Test]],12,0)</f>
        <v>F</v>
      </c>
      <c r="I2595">
        <f>VLOOKUP(Table8[[#This Row],[PurchaseOrderID]],Purchase_Order!$A$2:$E$1228,5,0)</f>
        <v>1658</v>
      </c>
      <c r="K2595">
        <f>COUNTIFS(Table37[ProductID],Table8[[#This Row],[ProductID]],Table37[Reputation Test],Table8[[#This Row],[REPUTASI]],Table37[Price],"&lt;"&amp;Table8[[#This Row],[UnitPrice]])</f>
        <v>2</v>
      </c>
      <c r="L2595" s="80" t="str">
        <f>IF(Table8[[#This Row],[test]]&gt;0,"Ada vendor yang menjual produk dengan harga lebih murah","")</f>
        <v>Ada vendor yang menjual produk dengan harga lebih murah</v>
      </c>
    </row>
    <row r="2596" spans="1:12" x14ac:dyDescent="0.25">
      <c r="A2596" s="4">
        <v>1431</v>
      </c>
      <c r="B2596" s="4">
        <v>3236</v>
      </c>
      <c r="C2596" s="11">
        <v>44192</v>
      </c>
      <c r="D2596" s="4">
        <v>3</v>
      </c>
      <c r="E2596" s="4">
        <v>382</v>
      </c>
      <c r="F2596" s="41">
        <v>43.270499999999998</v>
      </c>
      <c r="G2596" s="41">
        <v>129.8115</v>
      </c>
      <c r="H2596" t="str">
        <f>VLOOKUP(Table8[[#This Row],[Supplier]],Table37[[Vendor_ID]:[Reputation Test]],12,0)</f>
        <v>A</v>
      </c>
      <c r="I2596">
        <f>VLOOKUP(Table8[[#This Row],[PurchaseOrderID]],Purchase_Order!$A$2:$E$1228,5,0)</f>
        <v>1536</v>
      </c>
      <c r="K2596">
        <f>COUNTIFS(Table37[ProductID],Table8[[#This Row],[ProductID]],Table37[Reputation Test],Table8[[#This Row],[REPUTASI]],Table37[Price],"&lt;"&amp;Table8[[#This Row],[UnitPrice]])</f>
        <v>1</v>
      </c>
      <c r="L2596" s="80" t="str">
        <f>IF(Table8[[#This Row],[test]]&gt;0,"Ada vendor yang menjual produk dengan harga lebih murah","")</f>
        <v>Ada vendor yang menjual produk dengan harga lebih murah</v>
      </c>
    </row>
    <row r="2597" spans="1:12" x14ac:dyDescent="0.25">
      <c r="A2597" s="5">
        <v>1431</v>
      </c>
      <c r="B2597" s="5">
        <v>3237</v>
      </c>
      <c r="C2597" s="10">
        <v>44192</v>
      </c>
      <c r="D2597" s="5">
        <v>3</v>
      </c>
      <c r="E2597" s="5">
        <v>383</v>
      </c>
      <c r="F2597" s="40">
        <v>47.543999999999997</v>
      </c>
      <c r="G2597" s="40">
        <v>142.63200000000001</v>
      </c>
      <c r="H2597" t="str">
        <f>VLOOKUP(Table8[[#This Row],[Supplier]],Table37[[Vendor_ID]:[Reputation Test]],12,0)</f>
        <v>A</v>
      </c>
      <c r="I2597">
        <f>VLOOKUP(Table8[[#This Row],[PurchaseOrderID]],Purchase_Order!$A$2:$E$1228,5,0)</f>
        <v>1536</v>
      </c>
      <c r="K2597">
        <f>COUNTIFS(Table37[ProductID],Table8[[#This Row],[ProductID]],Table37[Reputation Test],Table8[[#This Row],[REPUTASI]],Table37[Price],"&lt;"&amp;Table8[[#This Row],[UnitPrice]])</f>
        <v>1</v>
      </c>
      <c r="L2597" s="80" t="str">
        <f>IF(Table8[[#This Row],[test]]&gt;0,"Ada vendor yang menjual produk dengan harga lebih murah","")</f>
        <v>Ada vendor yang menjual produk dengan harga lebih murah</v>
      </c>
    </row>
    <row r="2598" spans="1:12" x14ac:dyDescent="0.25">
      <c r="A2598" s="4">
        <v>1431</v>
      </c>
      <c r="B2598" s="4">
        <v>3238</v>
      </c>
      <c r="C2598" s="11">
        <v>44192</v>
      </c>
      <c r="D2598" s="4">
        <v>3</v>
      </c>
      <c r="E2598" s="4">
        <v>384</v>
      </c>
      <c r="F2598" s="41">
        <v>43.270499999999998</v>
      </c>
      <c r="G2598" s="41">
        <v>129.8115</v>
      </c>
      <c r="H2598" t="str">
        <f>VLOOKUP(Table8[[#This Row],[Supplier]],Table37[[Vendor_ID]:[Reputation Test]],12,0)</f>
        <v>A</v>
      </c>
      <c r="I2598">
        <f>VLOOKUP(Table8[[#This Row],[PurchaseOrderID]],Purchase_Order!$A$2:$E$1228,5,0)</f>
        <v>1536</v>
      </c>
      <c r="K2598">
        <f>COUNTIFS(Table37[ProductID],Table8[[#This Row],[ProductID]],Table37[Reputation Test],Table8[[#This Row],[REPUTASI]],Table37[Price],"&lt;"&amp;Table8[[#This Row],[UnitPrice]])</f>
        <v>1</v>
      </c>
      <c r="L2598" s="80" t="str">
        <f>IF(Table8[[#This Row],[test]]&gt;0,"Ada vendor yang menjual produk dengan harga lebih murah","")</f>
        <v>Ada vendor yang menjual produk dengan harga lebih murah</v>
      </c>
    </row>
    <row r="2599" spans="1:12" x14ac:dyDescent="0.25">
      <c r="A2599" s="5">
        <v>1431</v>
      </c>
      <c r="B2599" s="5">
        <v>3239</v>
      </c>
      <c r="C2599" s="10">
        <v>44192</v>
      </c>
      <c r="D2599" s="5">
        <v>3</v>
      </c>
      <c r="E2599" s="5">
        <v>385</v>
      </c>
      <c r="F2599" s="40">
        <v>41.170499999999997</v>
      </c>
      <c r="G2599" s="40">
        <v>123.5115</v>
      </c>
      <c r="H2599" t="str">
        <f>VLOOKUP(Table8[[#This Row],[Supplier]],Table37[[Vendor_ID]:[Reputation Test]],12,0)</f>
        <v>A</v>
      </c>
      <c r="I2599">
        <f>VLOOKUP(Table8[[#This Row],[PurchaseOrderID]],Purchase_Order!$A$2:$E$1228,5,0)</f>
        <v>1536</v>
      </c>
      <c r="K2599">
        <f>COUNTIFS(Table37[ProductID],Table8[[#This Row],[ProductID]],Table37[Reputation Test],Table8[[#This Row],[REPUTASI]],Table37[Price],"&lt;"&amp;Table8[[#This Row],[UnitPrice]])</f>
        <v>1</v>
      </c>
      <c r="L2599" s="80" t="str">
        <f>IF(Table8[[#This Row],[test]]&gt;0,"Ada vendor yang menjual produk dengan harga lebih murah","")</f>
        <v>Ada vendor yang menjual produk dengan harga lebih murah</v>
      </c>
    </row>
    <row r="2600" spans="1:12" x14ac:dyDescent="0.25">
      <c r="A2600" s="4">
        <v>1432</v>
      </c>
      <c r="B2600" s="4">
        <v>3240</v>
      </c>
      <c r="C2600" s="11">
        <v>44192</v>
      </c>
      <c r="D2600" s="4">
        <v>550</v>
      </c>
      <c r="E2600" s="4">
        <v>481</v>
      </c>
      <c r="F2600" s="41">
        <v>11.087999999999999</v>
      </c>
      <c r="G2600" s="41">
        <v>6098.4</v>
      </c>
      <c r="H2600" t="str">
        <f>VLOOKUP(Table8[[#This Row],[Supplier]],Table37[[Vendor_ID]:[Reputation Test]],12,0)</f>
        <v>F</v>
      </c>
      <c r="I2600">
        <f>VLOOKUP(Table8[[#This Row],[PurchaseOrderID]],Purchase_Order!$A$2:$E$1228,5,0)</f>
        <v>1568</v>
      </c>
      <c r="K2600">
        <f>COUNTIFS(Table37[ProductID],Table8[[#This Row],[ProductID]],Table37[Reputation Test],Table8[[#This Row],[REPUTASI]],Table37[Price],"&lt;"&amp;Table8[[#This Row],[UnitPrice]])</f>
        <v>1</v>
      </c>
      <c r="L2600" s="80" t="str">
        <f>IF(Table8[[#This Row],[test]]&gt;0,"Ada vendor yang menjual produk dengan harga lebih murah","")</f>
        <v>Ada vendor yang menjual produk dengan harga lebih murah</v>
      </c>
    </row>
    <row r="2601" spans="1:12" x14ac:dyDescent="0.25">
      <c r="A2601" s="5">
        <v>1432</v>
      </c>
      <c r="B2601" s="5">
        <v>3241</v>
      </c>
      <c r="C2601" s="10">
        <v>44192</v>
      </c>
      <c r="D2601" s="5">
        <v>550</v>
      </c>
      <c r="E2601" s="5">
        <v>482</v>
      </c>
      <c r="F2601" s="40">
        <v>8.7569999999999997</v>
      </c>
      <c r="G2601" s="40">
        <v>4816.3500000000004</v>
      </c>
      <c r="H2601" t="str">
        <f>VLOOKUP(Table8[[#This Row],[Supplier]],Table37[[Vendor_ID]:[Reputation Test]],12,0)</f>
        <v>F</v>
      </c>
      <c r="I2601">
        <f>VLOOKUP(Table8[[#This Row],[PurchaseOrderID]],Purchase_Order!$A$2:$E$1228,5,0)</f>
        <v>1568</v>
      </c>
      <c r="K2601">
        <f>COUNTIFS(Table37[ProductID],Table8[[#This Row],[ProductID]],Table37[Reputation Test],Table8[[#This Row],[REPUTASI]],Table37[Price],"&lt;"&amp;Table8[[#This Row],[UnitPrice]])</f>
        <v>1</v>
      </c>
      <c r="L2601" s="80" t="str">
        <f>IF(Table8[[#This Row],[test]]&gt;0,"Ada vendor yang menjual produk dengan harga lebih murah","")</f>
        <v>Ada vendor yang menjual produk dengan harga lebih murah</v>
      </c>
    </row>
    <row r="2602" spans="1:12" x14ac:dyDescent="0.25">
      <c r="A2602" s="4">
        <v>1433</v>
      </c>
      <c r="B2602" s="4">
        <v>3242</v>
      </c>
      <c r="C2602" s="11">
        <v>44193</v>
      </c>
      <c r="D2602" s="4">
        <v>3</v>
      </c>
      <c r="E2602" s="4">
        <v>402</v>
      </c>
      <c r="F2602" s="41">
        <v>47.470500000000001</v>
      </c>
      <c r="G2602" s="41">
        <v>142.41149999999999</v>
      </c>
      <c r="H2602" t="str">
        <f>VLOOKUP(Table8[[#This Row],[Supplier]],Table37[[Vendor_ID]:[Reputation Test]],12,0)</f>
        <v>A</v>
      </c>
      <c r="I2602">
        <f>VLOOKUP(Table8[[#This Row],[PurchaseOrderID]],Purchase_Order!$A$2:$E$1228,5,0)</f>
        <v>1648</v>
      </c>
      <c r="K2602">
        <f>COUNTIFS(Table37[ProductID],Table8[[#This Row],[ProductID]],Table37[Reputation Test],Table8[[#This Row],[REPUTASI]],Table37[Price],"&lt;"&amp;Table8[[#This Row],[UnitPrice]])</f>
        <v>1</v>
      </c>
      <c r="L2602" s="80" t="str">
        <f>IF(Table8[[#This Row],[test]]&gt;0,"Ada vendor yang menjual produk dengan harga lebih murah","")</f>
        <v>Ada vendor yang menjual produk dengan harga lebih murah</v>
      </c>
    </row>
    <row r="2603" spans="1:12" x14ac:dyDescent="0.25">
      <c r="A2603" s="5">
        <v>1434</v>
      </c>
      <c r="B2603" s="5">
        <v>3243</v>
      </c>
      <c r="C2603" s="10">
        <v>44193</v>
      </c>
      <c r="D2603" s="5">
        <v>550</v>
      </c>
      <c r="E2603" s="5">
        <v>510</v>
      </c>
      <c r="F2603" s="40">
        <v>23.079000000000001</v>
      </c>
      <c r="G2603" s="40">
        <v>12693.45</v>
      </c>
      <c r="H2603" t="str">
        <f>VLOOKUP(Table8[[#This Row],[Supplier]],Table37[[Vendor_ID]:[Reputation Test]],12,0)</f>
        <v>B</v>
      </c>
      <c r="I2603">
        <f>VLOOKUP(Table8[[#This Row],[PurchaseOrderID]],Purchase_Order!$A$2:$E$1228,5,0)</f>
        <v>1646</v>
      </c>
      <c r="K2603">
        <f>COUNTIFS(Table37[ProductID],Table8[[#This Row],[ProductID]],Table37[Reputation Test],Table8[[#This Row],[REPUTASI]],Table37[Price],"&lt;"&amp;Table8[[#This Row],[UnitPrice]])</f>
        <v>1</v>
      </c>
      <c r="L2603" s="80" t="str">
        <f>IF(Table8[[#This Row],[test]]&gt;0,"Ada vendor yang menjual produk dengan harga lebih murah","")</f>
        <v>Ada vendor yang menjual produk dengan harga lebih murah</v>
      </c>
    </row>
    <row r="2604" spans="1:12" x14ac:dyDescent="0.25">
      <c r="A2604" s="4">
        <v>1434</v>
      </c>
      <c r="B2604" s="4">
        <v>3244</v>
      </c>
      <c r="C2604" s="11">
        <v>44193</v>
      </c>
      <c r="D2604" s="4">
        <v>550</v>
      </c>
      <c r="E2604" s="4">
        <v>511</v>
      </c>
      <c r="F2604" s="41">
        <v>29.274000000000001</v>
      </c>
      <c r="G2604" s="41">
        <v>16100.7</v>
      </c>
      <c r="H2604" t="str">
        <f>VLOOKUP(Table8[[#This Row],[Supplier]],Table37[[Vendor_ID]:[Reputation Test]],12,0)</f>
        <v>B</v>
      </c>
      <c r="I2604">
        <f>VLOOKUP(Table8[[#This Row],[PurchaseOrderID]],Purchase_Order!$A$2:$E$1228,5,0)</f>
        <v>1646</v>
      </c>
      <c r="K2604">
        <f>COUNTIFS(Table37[ProductID],Table8[[#This Row],[ProductID]],Table37[Reputation Test],Table8[[#This Row],[REPUTASI]],Table37[Price],"&lt;"&amp;Table8[[#This Row],[UnitPrice]])</f>
        <v>1</v>
      </c>
      <c r="L2604" s="80" t="str">
        <f>IF(Table8[[#This Row],[test]]&gt;0,"Ada vendor yang menjual produk dengan harga lebih murah","")</f>
        <v>Ada vendor yang menjual produk dengan harga lebih murah</v>
      </c>
    </row>
    <row r="2605" spans="1:12" x14ac:dyDescent="0.25">
      <c r="A2605" s="5">
        <v>1435</v>
      </c>
      <c r="B2605" s="5">
        <v>3245</v>
      </c>
      <c r="C2605" s="10">
        <v>44193</v>
      </c>
      <c r="D2605" s="5">
        <v>3</v>
      </c>
      <c r="E2605" s="5">
        <v>403</v>
      </c>
      <c r="F2605" s="40">
        <v>45.3705</v>
      </c>
      <c r="G2605" s="40">
        <v>136.11150000000001</v>
      </c>
      <c r="H2605" t="str">
        <f>VLOOKUP(Table8[[#This Row],[Supplier]],Table37[[Vendor_ID]:[Reputation Test]],12,0)</f>
        <v>F</v>
      </c>
      <c r="I2605">
        <f>VLOOKUP(Table8[[#This Row],[PurchaseOrderID]],Purchase_Order!$A$2:$E$1228,5,0)</f>
        <v>1672</v>
      </c>
      <c r="K2605">
        <f>COUNTIFS(Table37[ProductID],Table8[[#This Row],[ProductID]],Table37[Reputation Test],Table8[[#This Row],[REPUTASI]],Table37[Price],"&lt;"&amp;Table8[[#This Row],[UnitPrice]])</f>
        <v>1</v>
      </c>
      <c r="L2605" s="80" t="str">
        <f>IF(Table8[[#This Row],[test]]&gt;0,"Ada vendor yang menjual produk dengan harga lebih murah","")</f>
        <v>Ada vendor yang menjual produk dengan harga lebih murah</v>
      </c>
    </row>
    <row r="2606" spans="1:12" x14ac:dyDescent="0.25">
      <c r="A2606" s="4">
        <v>1435</v>
      </c>
      <c r="B2606" s="4">
        <v>3246</v>
      </c>
      <c r="C2606" s="11">
        <v>44193</v>
      </c>
      <c r="D2606" s="4">
        <v>3</v>
      </c>
      <c r="E2606" s="4">
        <v>404</v>
      </c>
      <c r="F2606" s="41">
        <v>49.643999999999998</v>
      </c>
      <c r="G2606" s="41">
        <v>148.93199999999999</v>
      </c>
      <c r="H2606" t="str">
        <f>VLOOKUP(Table8[[#This Row],[Supplier]],Table37[[Vendor_ID]:[Reputation Test]],12,0)</f>
        <v>F</v>
      </c>
      <c r="I2606">
        <f>VLOOKUP(Table8[[#This Row],[PurchaseOrderID]],Purchase_Order!$A$2:$E$1228,5,0)</f>
        <v>1672</v>
      </c>
      <c r="K2606">
        <f>COUNTIFS(Table37[ProductID],Table8[[#This Row],[ProductID]],Table37[Reputation Test],Table8[[#This Row],[REPUTASI]],Table37[Price],"&lt;"&amp;Table8[[#This Row],[UnitPrice]])</f>
        <v>1</v>
      </c>
      <c r="L2606" s="80" t="str">
        <f>IF(Table8[[#This Row],[test]]&gt;0,"Ada vendor yang menjual produk dengan harga lebih murah","")</f>
        <v>Ada vendor yang menjual produk dengan harga lebih murah</v>
      </c>
    </row>
    <row r="2607" spans="1:12" x14ac:dyDescent="0.25">
      <c r="A2607" s="5">
        <v>1435</v>
      </c>
      <c r="B2607" s="5">
        <v>3247</v>
      </c>
      <c r="C2607" s="10">
        <v>44193</v>
      </c>
      <c r="D2607" s="5">
        <v>3</v>
      </c>
      <c r="E2607" s="5">
        <v>405</v>
      </c>
      <c r="F2607" s="40">
        <v>45.3705</v>
      </c>
      <c r="G2607" s="40">
        <v>136.11150000000001</v>
      </c>
      <c r="H2607" t="str">
        <f>VLOOKUP(Table8[[#This Row],[Supplier]],Table37[[Vendor_ID]:[Reputation Test]],12,0)</f>
        <v>F</v>
      </c>
      <c r="I2607">
        <f>VLOOKUP(Table8[[#This Row],[PurchaseOrderID]],Purchase_Order!$A$2:$E$1228,5,0)</f>
        <v>1672</v>
      </c>
      <c r="K2607">
        <f>COUNTIFS(Table37[ProductID],Table8[[#This Row],[ProductID]],Table37[Reputation Test],Table8[[#This Row],[REPUTASI]],Table37[Price],"&lt;"&amp;Table8[[#This Row],[UnitPrice]])</f>
        <v>1</v>
      </c>
      <c r="L2607" s="80" t="str">
        <f>IF(Table8[[#This Row],[test]]&gt;0,"Ada vendor yang menjual produk dengan harga lebih murah","")</f>
        <v>Ada vendor yang menjual produk dengan harga lebih murah</v>
      </c>
    </row>
    <row r="2608" spans="1:12" x14ac:dyDescent="0.25">
      <c r="A2608" s="4">
        <v>1435</v>
      </c>
      <c r="B2608" s="4">
        <v>3248</v>
      </c>
      <c r="C2608" s="11">
        <v>44193</v>
      </c>
      <c r="D2608" s="4">
        <v>3</v>
      </c>
      <c r="E2608" s="4">
        <v>406</v>
      </c>
      <c r="F2608" s="41">
        <v>43.270499999999998</v>
      </c>
      <c r="G2608" s="41">
        <v>129.8115</v>
      </c>
      <c r="H2608" t="str">
        <f>VLOOKUP(Table8[[#This Row],[Supplier]],Table37[[Vendor_ID]:[Reputation Test]],12,0)</f>
        <v>F</v>
      </c>
      <c r="I2608">
        <f>VLOOKUP(Table8[[#This Row],[PurchaseOrderID]],Purchase_Order!$A$2:$E$1228,5,0)</f>
        <v>1672</v>
      </c>
      <c r="K2608">
        <f>COUNTIFS(Table37[ProductID],Table8[[#This Row],[ProductID]],Table37[Reputation Test],Table8[[#This Row],[REPUTASI]],Table37[Price],"&lt;"&amp;Table8[[#This Row],[UnitPrice]])</f>
        <v>1</v>
      </c>
      <c r="L2608" s="80" t="str">
        <f>IF(Table8[[#This Row],[test]]&gt;0,"Ada vendor yang menjual produk dengan harga lebih murah","")</f>
        <v>Ada vendor yang menjual produk dengan harga lebih murah</v>
      </c>
    </row>
    <row r="2609" spans="1:12" x14ac:dyDescent="0.25">
      <c r="A2609" s="5">
        <v>1435</v>
      </c>
      <c r="B2609" s="5">
        <v>3249</v>
      </c>
      <c r="C2609" s="10">
        <v>44193</v>
      </c>
      <c r="D2609" s="5">
        <v>3</v>
      </c>
      <c r="E2609" s="5">
        <v>407</v>
      </c>
      <c r="F2609" s="40">
        <v>47.543999999999997</v>
      </c>
      <c r="G2609" s="40">
        <v>142.63200000000001</v>
      </c>
      <c r="H2609" t="str">
        <f>VLOOKUP(Table8[[#This Row],[Supplier]],Table37[[Vendor_ID]:[Reputation Test]],12,0)</f>
        <v>F</v>
      </c>
      <c r="I2609">
        <f>VLOOKUP(Table8[[#This Row],[PurchaseOrderID]],Purchase_Order!$A$2:$E$1228,5,0)</f>
        <v>1672</v>
      </c>
      <c r="K2609">
        <f>COUNTIFS(Table37[ProductID],Table8[[#This Row],[ProductID]],Table37[Reputation Test],Table8[[#This Row],[REPUTASI]],Table37[Price],"&lt;"&amp;Table8[[#This Row],[UnitPrice]])</f>
        <v>1</v>
      </c>
      <c r="L2609" s="80" t="str">
        <f>IF(Table8[[#This Row],[test]]&gt;0,"Ada vendor yang menjual produk dengan harga lebih murah","")</f>
        <v>Ada vendor yang menjual produk dengan harga lebih murah</v>
      </c>
    </row>
    <row r="2610" spans="1:12" x14ac:dyDescent="0.25">
      <c r="A2610" s="4">
        <v>1435</v>
      </c>
      <c r="B2610" s="4">
        <v>3250</v>
      </c>
      <c r="C2610" s="11">
        <v>44193</v>
      </c>
      <c r="D2610" s="4">
        <v>3</v>
      </c>
      <c r="E2610" s="4">
        <v>408</v>
      </c>
      <c r="F2610" s="41">
        <v>43.270499999999998</v>
      </c>
      <c r="G2610" s="41">
        <v>129.8115</v>
      </c>
      <c r="H2610" t="str">
        <f>VLOOKUP(Table8[[#This Row],[Supplier]],Table37[[Vendor_ID]:[Reputation Test]],12,0)</f>
        <v>F</v>
      </c>
      <c r="I2610">
        <f>VLOOKUP(Table8[[#This Row],[PurchaseOrderID]],Purchase_Order!$A$2:$E$1228,5,0)</f>
        <v>1672</v>
      </c>
      <c r="K2610">
        <f>COUNTIFS(Table37[ProductID],Table8[[#This Row],[ProductID]],Table37[Reputation Test],Table8[[#This Row],[REPUTASI]],Table37[Price],"&lt;"&amp;Table8[[#This Row],[UnitPrice]])</f>
        <v>1</v>
      </c>
      <c r="L2610" s="80" t="str">
        <f>IF(Table8[[#This Row],[test]]&gt;0,"Ada vendor yang menjual produk dengan harga lebih murah","")</f>
        <v>Ada vendor yang menjual produk dengan harga lebih murah</v>
      </c>
    </row>
    <row r="2611" spans="1:12" x14ac:dyDescent="0.25">
      <c r="A2611" s="5">
        <v>1435</v>
      </c>
      <c r="B2611" s="5">
        <v>3251</v>
      </c>
      <c r="C2611" s="10">
        <v>44193</v>
      </c>
      <c r="D2611" s="5">
        <v>3</v>
      </c>
      <c r="E2611" s="5">
        <v>409</v>
      </c>
      <c r="F2611" s="40">
        <v>41.170499999999997</v>
      </c>
      <c r="G2611" s="40">
        <v>123.5115</v>
      </c>
      <c r="H2611" t="str">
        <f>VLOOKUP(Table8[[#This Row],[Supplier]],Table37[[Vendor_ID]:[Reputation Test]],12,0)</f>
        <v>F</v>
      </c>
      <c r="I2611">
        <f>VLOOKUP(Table8[[#This Row],[PurchaseOrderID]],Purchase_Order!$A$2:$E$1228,5,0)</f>
        <v>1672</v>
      </c>
      <c r="K2611">
        <f>COUNTIFS(Table37[ProductID],Table8[[#This Row],[ProductID]],Table37[Reputation Test],Table8[[#This Row],[REPUTASI]],Table37[Price],"&lt;"&amp;Table8[[#This Row],[UnitPrice]])</f>
        <v>1</v>
      </c>
      <c r="L2611" s="80" t="str">
        <f>IF(Table8[[#This Row],[test]]&gt;0,"Ada vendor yang menjual produk dengan harga lebih murah","")</f>
        <v>Ada vendor yang menjual produk dengan harga lebih murah</v>
      </c>
    </row>
    <row r="2612" spans="1:12" x14ac:dyDescent="0.25">
      <c r="A2612" s="4">
        <v>1435</v>
      </c>
      <c r="B2612" s="4">
        <v>3252</v>
      </c>
      <c r="C2612" s="11">
        <v>44193</v>
      </c>
      <c r="D2612" s="4">
        <v>550</v>
      </c>
      <c r="E2612" s="4">
        <v>914</v>
      </c>
      <c r="F2612" s="41">
        <v>21.0945</v>
      </c>
      <c r="G2612" s="41">
        <v>11601.975</v>
      </c>
      <c r="H2612" t="str">
        <f>VLOOKUP(Table8[[#This Row],[Supplier]],Table37[[Vendor_ID]:[Reputation Test]],12,0)</f>
        <v>F</v>
      </c>
      <c r="I2612">
        <f>VLOOKUP(Table8[[#This Row],[PurchaseOrderID]],Purchase_Order!$A$2:$E$1228,5,0)</f>
        <v>1672</v>
      </c>
      <c r="K2612">
        <f>COUNTIFS(Table37[ProductID],Table8[[#This Row],[ProductID]],Table37[Reputation Test],Table8[[#This Row],[REPUTASI]],Table37[Price],"&lt;"&amp;Table8[[#This Row],[UnitPrice]])</f>
        <v>2</v>
      </c>
      <c r="L2612" s="80" t="str">
        <f>IF(Table8[[#This Row],[test]]&gt;0,"Ada vendor yang menjual produk dengan harga lebih murah","")</f>
        <v>Ada vendor yang menjual produk dengan harga lebih murah</v>
      </c>
    </row>
    <row r="2613" spans="1:12" x14ac:dyDescent="0.25">
      <c r="A2613" s="5">
        <v>1435</v>
      </c>
      <c r="B2613" s="5">
        <v>3253</v>
      </c>
      <c r="C2613" s="10">
        <v>44193</v>
      </c>
      <c r="D2613" s="5">
        <v>550</v>
      </c>
      <c r="E2613" s="5">
        <v>915</v>
      </c>
      <c r="F2613" s="40">
        <v>30.439499999999999</v>
      </c>
      <c r="G2613" s="40">
        <v>16741.724999999999</v>
      </c>
      <c r="H2613" t="str">
        <f>VLOOKUP(Table8[[#This Row],[Supplier]],Table37[[Vendor_ID]:[Reputation Test]],12,0)</f>
        <v>F</v>
      </c>
      <c r="I2613">
        <f>VLOOKUP(Table8[[#This Row],[PurchaseOrderID]],Purchase_Order!$A$2:$E$1228,5,0)</f>
        <v>1672</v>
      </c>
      <c r="K2613">
        <f>COUNTIFS(Table37[ProductID],Table8[[#This Row],[ProductID]],Table37[Reputation Test],Table8[[#This Row],[REPUTASI]],Table37[Price],"&lt;"&amp;Table8[[#This Row],[UnitPrice]])</f>
        <v>2</v>
      </c>
      <c r="L2613" s="80" t="str">
        <f>IF(Table8[[#This Row],[test]]&gt;0,"Ada vendor yang menjual produk dengan harga lebih murah","")</f>
        <v>Ada vendor yang menjual produk dengan harga lebih murah</v>
      </c>
    </row>
    <row r="2614" spans="1:12" x14ac:dyDescent="0.25">
      <c r="A2614" s="4">
        <v>1435</v>
      </c>
      <c r="B2614" s="4">
        <v>3254</v>
      </c>
      <c r="C2614" s="11">
        <v>44193</v>
      </c>
      <c r="D2614" s="4">
        <v>550</v>
      </c>
      <c r="E2614" s="4">
        <v>916</v>
      </c>
      <c r="F2614" s="41">
        <v>40.939500000000002</v>
      </c>
      <c r="G2614" s="41">
        <v>22516.724999999999</v>
      </c>
      <c r="H2614" t="str">
        <f>VLOOKUP(Table8[[#This Row],[Supplier]],Table37[[Vendor_ID]:[Reputation Test]],12,0)</f>
        <v>F</v>
      </c>
      <c r="I2614">
        <f>VLOOKUP(Table8[[#This Row],[PurchaseOrderID]],Purchase_Order!$A$2:$E$1228,5,0)</f>
        <v>1672</v>
      </c>
      <c r="K2614">
        <f>COUNTIFS(Table37[ProductID],Table8[[#This Row],[ProductID]],Table37[Reputation Test],Table8[[#This Row],[REPUTASI]],Table37[Price],"&lt;"&amp;Table8[[#This Row],[UnitPrice]])</f>
        <v>2</v>
      </c>
      <c r="L2614" s="80" t="str">
        <f>IF(Table8[[#This Row],[test]]&gt;0,"Ada vendor yang menjual produk dengan harga lebih murah","")</f>
        <v>Ada vendor yang menjual produk dengan harga lebih murah</v>
      </c>
    </row>
    <row r="2615" spans="1:12" x14ac:dyDescent="0.25">
      <c r="A2615" s="5">
        <v>1436</v>
      </c>
      <c r="B2615" s="5">
        <v>3255</v>
      </c>
      <c r="C2615" s="10">
        <v>44193</v>
      </c>
      <c r="D2615" s="5">
        <v>550</v>
      </c>
      <c r="E2615" s="5">
        <v>525</v>
      </c>
      <c r="F2615" s="40">
        <v>2.3205</v>
      </c>
      <c r="G2615" s="40">
        <v>1276.2750000000001</v>
      </c>
      <c r="H2615" t="str">
        <f>VLOOKUP(Table8[[#This Row],[Supplier]],Table37[[Vendor_ID]:[Reputation Test]],12,0)</f>
        <v>B</v>
      </c>
      <c r="I2615">
        <f>VLOOKUP(Table8[[#This Row],[PurchaseOrderID]],Purchase_Order!$A$2:$E$1228,5,0)</f>
        <v>1600</v>
      </c>
      <c r="K2615">
        <f>COUNTIFS(Table37[ProductID],Table8[[#This Row],[ProductID]],Table37[Reputation Test],Table8[[#This Row],[REPUTASI]],Table37[Price],"&lt;"&amp;Table8[[#This Row],[UnitPrice]])</f>
        <v>1</v>
      </c>
      <c r="L2615" s="80" t="str">
        <f>IF(Table8[[#This Row],[test]]&gt;0,"Ada vendor yang menjual produk dengan harga lebih murah","")</f>
        <v>Ada vendor yang menjual produk dengan harga lebih murah</v>
      </c>
    </row>
    <row r="2616" spans="1:12" x14ac:dyDescent="0.25">
      <c r="A2616" s="4">
        <v>1437</v>
      </c>
      <c r="B2616" s="4">
        <v>3256</v>
      </c>
      <c r="C2616" s="11">
        <v>44196</v>
      </c>
      <c r="D2616" s="4">
        <v>550</v>
      </c>
      <c r="E2616" s="4">
        <v>526</v>
      </c>
      <c r="F2616" s="41">
        <v>3.6435</v>
      </c>
      <c r="G2616" s="41">
        <v>2003.925</v>
      </c>
      <c r="H2616" t="str">
        <f>VLOOKUP(Table8[[#This Row],[Supplier]],Table37[[Vendor_ID]:[Reputation Test]],12,0)</f>
        <v>B</v>
      </c>
      <c r="I2616">
        <f>VLOOKUP(Table8[[#This Row],[PurchaseOrderID]],Purchase_Order!$A$2:$E$1228,5,0)</f>
        <v>1522</v>
      </c>
      <c r="K2616">
        <f>COUNTIFS(Table37[ProductID],Table8[[#This Row],[ProductID]],Table37[Reputation Test],Table8[[#This Row],[REPUTASI]],Table37[Price],"&lt;"&amp;Table8[[#This Row],[UnitPrice]])</f>
        <v>1</v>
      </c>
      <c r="L2616" s="80" t="str">
        <f>IF(Table8[[#This Row],[test]]&gt;0,"Ada vendor yang menjual produk dengan harga lebih murah","")</f>
        <v>Ada vendor yang menjual produk dengan harga lebih murah</v>
      </c>
    </row>
    <row r="2617" spans="1:12" x14ac:dyDescent="0.25">
      <c r="A2617" s="5">
        <v>1438</v>
      </c>
      <c r="B2617" s="5">
        <v>3257</v>
      </c>
      <c r="C2617" s="10">
        <v>44196</v>
      </c>
      <c r="D2617" s="5">
        <v>550</v>
      </c>
      <c r="E2617" s="5">
        <v>908</v>
      </c>
      <c r="F2617" s="40">
        <v>21.0945</v>
      </c>
      <c r="G2617" s="40">
        <v>11601.975</v>
      </c>
      <c r="H2617" t="str">
        <f>VLOOKUP(Table8[[#This Row],[Supplier]],Table37[[Vendor_ID]:[Reputation Test]],12,0)</f>
        <v>F</v>
      </c>
      <c r="I2617">
        <f>VLOOKUP(Table8[[#This Row],[PurchaseOrderID]],Purchase_Order!$A$2:$E$1228,5,0)</f>
        <v>1570</v>
      </c>
      <c r="K2617">
        <f>COUNTIFS(Table37[ProductID],Table8[[#This Row],[ProductID]],Table37[Reputation Test],Table8[[#This Row],[REPUTASI]],Table37[Price],"&lt;"&amp;Table8[[#This Row],[UnitPrice]])</f>
        <v>2</v>
      </c>
      <c r="L2617" s="80" t="str">
        <f>IF(Table8[[#This Row],[test]]&gt;0,"Ada vendor yang menjual produk dengan harga lebih murah","")</f>
        <v>Ada vendor yang menjual produk dengan harga lebih murah</v>
      </c>
    </row>
    <row r="2618" spans="1:12" x14ac:dyDescent="0.25">
      <c r="A2618" s="4">
        <v>1438</v>
      </c>
      <c r="B2618" s="4">
        <v>3258</v>
      </c>
      <c r="C2618" s="11">
        <v>44196</v>
      </c>
      <c r="D2618" s="4">
        <v>550</v>
      </c>
      <c r="E2618" s="4">
        <v>909</v>
      </c>
      <c r="F2618" s="41">
        <v>30.439499999999999</v>
      </c>
      <c r="G2618" s="41">
        <v>16741.724999999999</v>
      </c>
      <c r="H2618" t="str">
        <f>VLOOKUP(Table8[[#This Row],[Supplier]],Table37[[Vendor_ID]:[Reputation Test]],12,0)</f>
        <v>F</v>
      </c>
      <c r="I2618">
        <f>VLOOKUP(Table8[[#This Row],[PurchaseOrderID]],Purchase_Order!$A$2:$E$1228,5,0)</f>
        <v>1570</v>
      </c>
      <c r="K2618">
        <f>COUNTIFS(Table37[ProductID],Table8[[#This Row],[ProductID]],Table37[Reputation Test],Table8[[#This Row],[REPUTASI]],Table37[Price],"&lt;"&amp;Table8[[#This Row],[UnitPrice]])</f>
        <v>2</v>
      </c>
      <c r="L2618" s="80" t="str">
        <f>IF(Table8[[#This Row],[test]]&gt;0,"Ada vendor yang menjual produk dengan harga lebih murah","")</f>
        <v>Ada vendor yang menjual produk dengan harga lebih murah</v>
      </c>
    </row>
    <row r="2619" spans="1:12" x14ac:dyDescent="0.25">
      <c r="A2619" s="5">
        <v>1438</v>
      </c>
      <c r="B2619" s="5">
        <v>3259</v>
      </c>
      <c r="C2619" s="10">
        <v>44196</v>
      </c>
      <c r="D2619" s="5">
        <v>550</v>
      </c>
      <c r="E2619" s="5">
        <v>913</v>
      </c>
      <c r="F2619" s="40">
        <v>40.939500000000002</v>
      </c>
      <c r="G2619" s="40">
        <v>22516.724999999999</v>
      </c>
      <c r="H2619" t="str">
        <f>VLOOKUP(Table8[[#This Row],[Supplier]],Table37[[Vendor_ID]:[Reputation Test]],12,0)</f>
        <v>F</v>
      </c>
      <c r="I2619">
        <f>VLOOKUP(Table8[[#This Row],[PurchaseOrderID]],Purchase_Order!$A$2:$E$1228,5,0)</f>
        <v>1570</v>
      </c>
      <c r="K2619">
        <f>COUNTIFS(Table37[ProductID],Table8[[#This Row],[ProductID]],Table37[Reputation Test],Table8[[#This Row],[REPUTASI]],Table37[Price],"&lt;"&amp;Table8[[#This Row],[UnitPrice]])</f>
        <v>2</v>
      </c>
      <c r="L2619" s="80" t="str">
        <f>IF(Table8[[#This Row],[test]]&gt;0,"Ada vendor yang menjual produk dengan harga lebih murah","")</f>
        <v>Ada vendor yang menjual produk dengan harga lebih murah</v>
      </c>
    </row>
    <row r="2620" spans="1:12" x14ac:dyDescent="0.25">
      <c r="A2620" s="4">
        <v>1439</v>
      </c>
      <c r="B2620" s="4">
        <v>3260</v>
      </c>
      <c r="C2620" s="11">
        <v>44196</v>
      </c>
      <c r="D2620" s="4">
        <v>60</v>
      </c>
      <c r="E2620" s="4">
        <v>356</v>
      </c>
      <c r="F2620" s="41">
        <v>3.6015000000000001</v>
      </c>
      <c r="G2620" s="41">
        <v>216.09</v>
      </c>
      <c r="H2620" t="str">
        <f>VLOOKUP(Table8[[#This Row],[Supplier]],Table37[[Vendor_ID]:[Reputation Test]],12,0)</f>
        <v>F</v>
      </c>
      <c r="I2620">
        <f>VLOOKUP(Table8[[#This Row],[PurchaseOrderID]],Purchase_Order!$A$2:$E$1228,5,0)</f>
        <v>1516</v>
      </c>
      <c r="K2620">
        <f>COUNTIFS(Table37[ProductID],Table8[[#This Row],[ProductID]],Table37[Reputation Test],Table8[[#This Row],[REPUTASI]],Table37[Price],"&lt;"&amp;Table8[[#This Row],[UnitPrice]])</f>
        <v>2</v>
      </c>
      <c r="L2620" s="80" t="str">
        <f>IF(Table8[[#This Row],[test]]&gt;0,"Ada vendor yang menjual produk dengan harga lebih murah","")</f>
        <v>Ada vendor yang menjual produk dengan harga lebih murah</v>
      </c>
    </row>
    <row r="2621" spans="1:12" x14ac:dyDescent="0.25">
      <c r="A2621" s="5">
        <v>1439</v>
      </c>
      <c r="B2621" s="5">
        <v>3261</v>
      </c>
      <c r="C2621" s="10">
        <v>44196</v>
      </c>
      <c r="D2621" s="5">
        <v>60</v>
      </c>
      <c r="E2621" s="5">
        <v>357</v>
      </c>
      <c r="F2621" s="40">
        <v>3.9794999999999998</v>
      </c>
      <c r="G2621" s="40">
        <v>238.77</v>
      </c>
      <c r="H2621" t="str">
        <f>VLOOKUP(Table8[[#This Row],[Supplier]],Table37[[Vendor_ID]:[Reputation Test]],12,0)</f>
        <v>F</v>
      </c>
      <c r="I2621">
        <f>VLOOKUP(Table8[[#This Row],[PurchaseOrderID]],Purchase_Order!$A$2:$E$1228,5,0)</f>
        <v>1516</v>
      </c>
      <c r="K2621">
        <f>COUNTIFS(Table37[ProductID],Table8[[#This Row],[ProductID]],Table37[Reputation Test],Table8[[#This Row],[REPUTASI]],Table37[Price],"&lt;"&amp;Table8[[#This Row],[UnitPrice]])</f>
        <v>1</v>
      </c>
      <c r="L2621" s="80" t="str">
        <f>IF(Table8[[#This Row],[test]]&gt;0,"Ada vendor yang menjual produk dengan harga lebih murah","")</f>
        <v>Ada vendor yang menjual produk dengan harga lebih murah</v>
      </c>
    </row>
    <row r="2622" spans="1:12" x14ac:dyDescent="0.25">
      <c r="A2622" s="4">
        <v>1440</v>
      </c>
      <c r="B2622" s="4">
        <v>3262</v>
      </c>
      <c r="C2622" s="11">
        <v>44196</v>
      </c>
      <c r="D2622" s="4">
        <v>550</v>
      </c>
      <c r="E2622" s="4">
        <v>935</v>
      </c>
      <c r="F2622" s="41">
        <v>31.4895</v>
      </c>
      <c r="G2622" s="41">
        <v>17319.224999999999</v>
      </c>
      <c r="H2622" t="str">
        <f>VLOOKUP(Table8[[#This Row],[Supplier]],Table37[[Vendor_ID]:[Reputation Test]],12,0)</f>
        <v>F</v>
      </c>
      <c r="I2622">
        <f>VLOOKUP(Table8[[#This Row],[PurchaseOrderID]],Purchase_Order!$A$2:$E$1228,5,0)</f>
        <v>1506</v>
      </c>
      <c r="K2622">
        <f>COUNTIFS(Table37[ProductID],Table8[[#This Row],[ProductID]],Table37[Reputation Test],Table8[[#This Row],[REPUTASI]],Table37[Price],"&lt;"&amp;Table8[[#This Row],[UnitPrice]])</f>
        <v>2</v>
      </c>
      <c r="L2622" s="80" t="str">
        <f>IF(Table8[[#This Row],[test]]&gt;0,"Ada vendor yang menjual produk dengan harga lebih murah","")</f>
        <v>Ada vendor yang menjual produk dengan harga lebih murah</v>
      </c>
    </row>
    <row r="2623" spans="1:12" x14ac:dyDescent="0.25">
      <c r="A2623" s="5">
        <v>1440</v>
      </c>
      <c r="B2623" s="5">
        <v>3263</v>
      </c>
      <c r="C2623" s="10">
        <v>44196</v>
      </c>
      <c r="D2623" s="5">
        <v>550</v>
      </c>
      <c r="E2623" s="5">
        <v>936</v>
      </c>
      <c r="F2623" s="40">
        <v>48.289499999999997</v>
      </c>
      <c r="G2623" s="40">
        <v>26559.224999999999</v>
      </c>
      <c r="H2623" t="str">
        <f>VLOOKUP(Table8[[#This Row],[Supplier]],Table37[[Vendor_ID]:[Reputation Test]],12,0)</f>
        <v>F</v>
      </c>
      <c r="I2623">
        <f>VLOOKUP(Table8[[#This Row],[PurchaseOrderID]],Purchase_Order!$A$2:$E$1228,5,0)</f>
        <v>1506</v>
      </c>
      <c r="K2623">
        <f>COUNTIFS(Table37[ProductID],Table8[[#This Row],[ProductID]],Table37[Reputation Test],Table8[[#This Row],[REPUTASI]],Table37[Price],"&lt;"&amp;Table8[[#This Row],[UnitPrice]])</f>
        <v>2</v>
      </c>
      <c r="L2623" s="80" t="str">
        <f>IF(Table8[[#This Row],[test]]&gt;0,"Ada vendor yang menjual produk dengan harga lebih murah","")</f>
        <v>Ada vendor yang menjual produk dengan harga lebih murah</v>
      </c>
    </row>
    <row r="2624" spans="1:12" x14ac:dyDescent="0.25">
      <c r="A2624" s="4">
        <v>1441</v>
      </c>
      <c r="B2624" s="4">
        <v>3264</v>
      </c>
      <c r="C2624" s="11">
        <v>44196</v>
      </c>
      <c r="D2624" s="4">
        <v>550</v>
      </c>
      <c r="E2624" s="4">
        <v>524</v>
      </c>
      <c r="F2624" s="41">
        <v>12.967499999999999</v>
      </c>
      <c r="G2624" s="41">
        <v>7132.125</v>
      </c>
      <c r="H2624" t="str">
        <f>VLOOKUP(Table8[[#This Row],[Supplier]],Table37[[Vendor_ID]:[Reputation Test]],12,0)</f>
        <v>F</v>
      </c>
      <c r="I2624">
        <f>VLOOKUP(Table8[[#This Row],[PurchaseOrderID]],Purchase_Order!$A$2:$E$1228,5,0)</f>
        <v>1626</v>
      </c>
      <c r="K2624">
        <f>COUNTIFS(Table37[ProductID],Table8[[#This Row],[ProductID]],Table37[Reputation Test],Table8[[#This Row],[REPUTASI]],Table37[Price],"&lt;"&amp;Table8[[#This Row],[UnitPrice]])</f>
        <v>1</v>
      </c>
      <c r="L2624" s="80" t="str">
        <f>IF(Table8[[#This Row],[test]]&gt;0,"Ada vendor yang menjual produk dengan harga lebih murah","")</f>
        <v>Ada vendor yang menjual produk dengan harga lebih murah</v>
      </c>
    </row>
    <row r="2625" spans="1:12" x14ac:dyDescent="0.25">
      <c r="A2625" s="5">
        <v>1442</v>
      </c>
      <c r="B2625" s="5">
        <v>3265</v>
      </c>
      <c r="C2625" s="10">
        <v>44196</v>
      </c>
      <c r="D2625" s="5">
        <v>550</v>
      </c>
      <c r="E2625" s="5">
        <v>911</v>
      </c>
      <c r="F2625" s="40">
        <v>21.0945</v>
      </c>
      <c r="G2625" s="40">
        <v>11601.975</v>
      </c>
      <c r="H2625" t="str">
        <f>VLOOKUP(Table8[[#This Row],[Supplier]],Table37[[Vendor_ID]:[Reputation Test]],12,0)</f>
        <v>F</v>
      </c>
      <c r="I2625">
        <f>VLOOKUP(Table8[[#This Row],[PurchaseOrderID]],Purchase_Order!$A$2:$E$1228,5,0)</f>
        <v>1542</v>
      </c>
      <c r="K2625">
        <f>COUNTIFS(Table37[ProductID],Table8[[#This Row],[ProductID]],Table37[Reputation Test],Table8[[#This Row],[REPUTASI]],Table37[Price],"&lt;"&amp;Table8[[#This Row],[UnitPrice]])</f>
        <v>2</v>
      </c>
      <c r="L2625" s="80" t="str">
        <f>IF(Table8[[#This Row],[test]]&gt;0,"Ada vendor yang menjual produk dengan harga lebih murah","")</f>
        <v>Ada vendor yang menjual produk dengan harga lebih murah</v>
      </c>
    </row>
    <row r="2626" spans="1:12" x14ac:dyDescent="0.25">
      <c r="A2626" s="4">
        <v>1442</v>
      </c>
      <c r="B2626" s="4">
        <v>3266</v>
      </c>
      <c r="C2626" s="11">
        <v>44196</v>
      </c>
      <c r="D2626" s="4">
        <v>550</v>
      </c>
      <c r="E2626" s="4">
        <v>912</v>
      </c>
      <c r="F2626" s="41">
        <v>30.439499999999999</v>
      </c>
      <c r="G2626" s="41">
        <v>16741.724999999999</v>
      </c>
      <c r="H2626" t="str">
        <f>VLOOKUP(Table8[[#This Row],[Supplier]],Table37[[Vendor_ID]:[Reputation Test]],12,0)</f>
        <v>F</v>
      </c>
      <c r="I2626">
        <f>VLOOKUP(Table8[[#This Row],[PurchaseOrderID]],Purchase_Order!$A$2:$E$1228,5,0)</f>
        <v>1542</v>
      </c>
      <c r="K2626">
        <f>COUNTIFS(Table37[ProductID],Table8[[#This Row],[ProductID]],Table37[Reputation Test],Table8[[#This Row],[REPUTASI]],Table37[Price],"&lt;"&amp;Table8[[#This Row],[UnitPrice]])</f>
        <v>2</v>
      </c>
      <c r="L2626" s="80" t="str">
        <f>IF(Table8[[#This Row],[test]]&gt;0,"Ada vendor yang menjual produk dengan harga lebih murah","")</f>
        <v>Ada vendor yang menjual produk dengan harga lebih murah</v>
      </c>
    </row>
    <row r="2627" spans="1:12" x14ac:dyDescent="0.25">
      <c r="A2627" s="5">
        <v>1443</v>
      </c>
      <c r="B2627" s="5">
        <v>3267</v>
      </c>
      <c r="C2627" s="10">
        <v>44196</v>
      </c>
      <c r="D2627" s="5">
        <v>550</v>
      </c>
      <c r="E2627" s="5">
        <v>910</v>
      </c>
      <c r="F2627" s="40">
        <v>40.939500000000002</v>
      </c>
      <c r="G2627" s="40">
        <v>22516.724999999999</v>
      </c>
      <c r="H2627" t="str">
        <f>VLOOKUP(Table8[[#This Row],[Supplier]],Table37[[Vendor_ID]:[Reputation Test]],12,0)</f>
        <v>B</v>
      </c>
      <c r="I2627">
        <f>VLOOKUP(Table8[[#This Row],[PurchaseOrderID]],Purchase_Order!$A$2:$E$1228,5,0)</f>
        <v>1610</v>
      </c>
      <c r="K2627">
        <f>COUNTIFS(Table37[ProductID],Table8[[#This Row],[ProductID]],Table37[Reputation Test],Table8[[#This Row],[REPUTASI]],Table37[Price],"&lt;"&amp;Table8[[#This Row],[UnitPrice]])</f>
        <v>1</v>
      </c>
      <c r="L2627" s="80" t="str">
        <f>IF(Table8[[#This Row],[test]]&gt;0,"Ada vendor yang menjual produk dengan harga lebih murah","")</f>
        <v>Ada vendor yang menjual produk dengan harga lebih murah</v>
      </c>
    </row>
    <row r="2628" spans="1:12" x14ac:dyDescent="0.25">
      <c r="A2628" s="4">
        <v>1444</v>
      </c>
      <c r="B2628" s="4">
        <v>3268</v>
      </c>
      <c r="C2628" s="11">
        <v>44196</v>
      </c>
      <c r="D2628" s="4">
        <v>550</v>
      </c>
      <c r="E2628" s="4">
        <v>937</v>
      </c>
      <c r="F2628" s="41">
        <v>62.9895</v>
      </c>
      <c r="G2628" s="41">
        <v>34644.224999999999</v>
      </c>
      <c r="H2628" t="str">
        <f>VLOOKUP(Table8[[#This Row],[Supplier]],Table37[[Vendor_ID]:[Reputation Test]],12,0)</f>
        <v>B</v>
      </c>
      <c r="I2628">
        <f>VLOOKUP(Table8[[#This Row],[PurchaseOrderID]],Purchase_Order!$A$2:$E$1228,5,0)</f>
        <v>1638</v>
      </c>
      <c r="K2628">
        <f>COUNTIFS(Table37[ProductID],Table8[[#This Row],[ProductID]],Table37[Reputation Test],Table8[[#This Row],[REPUTASI]],Table37[Price],"&lt;"&amp;Table8[[#This Row],[UnitPrice]])</f>
        <v>1</v>
      </c>
      <c r="L2628" s="80" t="str">
        <f>IF(Table8[[#This Row],[test]]&gt;0,"Ada vendor yang menjual produk dengan harga lebih murah","")</f>
        <v>Ada vendor yang menjual produk dengan harga lebih murah</v>
      </c>
    </row>
    <row r="2629" spans="1:12" x14ac:dyDescent="0.25">
      <c r="A2629" s="5">
        <v>1445</v>
      </c>
      <c r="B2629" s="5">
        <v>3269</v>
      </c>
      <c r="C2629" s="10">
        <v>44196</v>
      </c>
      <c r="D2629" s="5">
        <v>3</v>
      </c>
      <c r="E2629" s="5">
        <v>473</v>
      </c>
      <c r="F2629" s="40">
        <v>39.122999999999998</v>
      </c>
      <c r="G2629" s="40">
        <v>117.369</v>
      </c>
      <c r="H2629" t="str">
        <f>VLOOKUP(Table8[[#This Row],[Supplier]],Table37[[Vendor_ID]:[Reputation Test]],12,0)</f>
        <v>A</v>
      </c>
      <c r="I2629">
        <f>VLOOKUP(Table8[[#This Row],[PurchaseOrderID]],Purchase_Order!$A$2:$E$1228,5,0)</f>
        <v>1582</v>
      </c>
      <c r="K2629">
        <f>COUNTIFS(Table37[ProductID],Table8[[#This Row],[ProductID]],Table37[Reputation Test],Table8[[#This Row],[REPUTASI]],Table37[Price],"&lt;"&amp;Table8[[#This Row],[UnitPrice]])</f>
        <v>1</v>
      </c>
      <c r="L2629" s="80" t="str">
        <f>IF(Table8[[#This Row],[test]]&gt;0,"Ada vendor yang menjual produk dengan harga lebih murah","")</f>
        <v>Ada vendor yang menjual produk dengan harga lebih murah</v>
      </c>
    </row>
    <row r="2630" spans="1:12" x14ac:dyDescent="0.25">
      <c r="A2630" s="4">
        <v>1445</v>
      </c>
      <c r="B2630" s="4">
        <v>3270</v>
      </c>
      <c r="C2630" s="11">
        <v>44196</v>
      </c>
      <c r="D2630" s="4">
        <v>3</v>
      </c>
      <c r="E2630" s="4">
        <v>474</v>
      </c>
      <c r="F2630" s="41">
        <v>43.396500000000003</v>
      </c>
      <c r="G2630" s="41">
        <v>130.18950000000001</v>
      </c>
      <c r="H2630" t="str">
        <f>VLOOKUP(Table8[[#This Row],[Supplier]],Table37[[Vendor_ID]:[Reputation Test]],12,0)</f>
        <v>A</v>
      </c>
      <c r="I2630">
        <f>VLOOKUP(Table8[[#This Row],[PurchaseOrderID]],Purchase_Order!$A$2:$E$1228,5,0)</f>
        <v>1582</v>
      </c>
      <c r="K2630">
        <f>COUNTIFS(Table37[ProductID],Table8[[#This Row],[ProductID]],Table37[Reputation Test],Table8[[#This Row],[REPUTASI]],Table37[Price],"&lt;"&amp;Table8[[#This Row],[UnitPrice]])</f>
        <v>1</v>
      </c>
      <c r="L2630" s="80" t="str">
        <f>IF(Table8[[#This Row],[test]]&gt;0,"Ada vendor yang menjual produk dengan harga lebih murah","")</f>
        <v>Ada vendor yang menjual produk dengan harga lebih murah</v>
      </c>
    </row>
    <row r="2631" spans="1:12" x14ac:dyDescent="0.25">
      <c r="A2631" s="5">
        <v>1445</v>
      </c>
      <c r="B2631" s="5">
        <v>3271</v>
      </c>
      <c r="C2631" s="10">
        <v>44196</v>
      </c>
      <c r="D2631" s="5">
        <v>3</v>
      </c>
      <c r="E2631" s="5">
        <v>475</v>
      </c>
      <c r="F2631" s="40">
        <v>39.122999999999998</v>
      </c>
      <c r="G2631" s="40">
        <v>117.369</v>
      </c>
      <c r="H2631" t="str">
        <f>VLOOKUP(Table8[[#This Row],[Supplier]],Table37[[Vendor_ID]:[Reputation Test]],12,0)</f>
        <v>A</v>
      </c>
      <c r="I2631">
        <f>VLOOKUP(Table8[[#This Row],[PurchaseOrderID]],Purchase_Order!$A$2:$E$1228,5,0)</f>
        <v>1582</v>
      </c>
      <c r="K2631">
        <f>COUNTIFS(Table37[ProductID],Table8[[#This Row],[ProductID]],Table37[Reputation Test],Table8[[#This Row],[REPUTASI]],Table37[Price],"&lt;"&amp;Table8[[#This Row],[UnitPrice]])</f>
        <v>1</v>
      </c>
      <c r="L2631" s="80" t="str">
        <f>IF(Table8[[#This Row],[test]]&gt;0,"Ada vendor yang menjual produk dengan harga lebih murah","")</f>
        <v>Ada vendor yang menjual produk dengan harga lebih murah</v>
      </c>
    </row>
    <row r="2632" spans="1:12" x14ac:dyDescent="0.25">
      <c r="A2632" s="4">
        <v>1446</v>
      </c>
      <c r="B2632" s="4">
        <v>3272</v>
      </c>
      <c r="C2632" s="11">
        <v>44196</v>
      </c>
      <c r="D2632" s="4">
        <v>3</v>
      </c>
      <c r="E2632" s="4">
        <v>462</v>
      </c>
      <c r="F2632" s="41">
        <v>47.680500000000002</v>
      </c>
      <c r="G2632" s="41">
        <v>143.04150000000001</v>
      </c>
      <c r="H2632" t="str">
        <f>VLOOKUP(Table8[[#This Row],[Supplier]],Table37[[Vendor_ID]:[Reputation Test]],12,0)</f>
        <v>B</v>
      </c>
      <c r="I2632">
        <f>VLOOKUP(Table8[[#This Row],[PurchaseOrderID]],Purchase_Order!$A$2:$E$1228,5,0)</f>
        <v>1510</v>
      </c>
      <c r="K2632">
        <f>COUNTIFS(Table37[ProductID],Table8[[#This Row],[ProductID]],Table37[Reputation Test],Table8[[#This Row],[REPUTASI]],Table37[Price],"&lt;"&amp;Table8[[#This Row],[UnitPrice]])</f>
        <v>1</v>
      </c>
      <c r="L2632" s="80" t="str">
        <f>IF(Table8[[#This Row],[test]]&gt;0,"Ada vendor yang menjual produk dengan harga lebih murah","")</f>
        <v>Ada vendor yang menjual produk dengan harga lebih murah</v>
      </c>
    </row>
    <row r="2633" spans="1:12" x14ac:dyDescent="0.25">
      <c r="A2633" s="5">
        <v>1447</v>
      </c>
      <c r="B2633" s="5">
        <v>3273</v>
      </c>
      <c r="C2633" s="10">
        <v>44196</v>
      </c>
      <c r="D2633" s="5">
        <v>550</v>
      </c>
      <c r="E2633" s="5">
        <v>510</v>
      </c>
      <c r="F2633" s="40">
        <v>23.404499999999999</v>
      </c>
      <c r="G2633" s="40">
        <v>12872.475</v>
      </c>
      <c r="H2633" t="str">
        <f>VLOOKUP(Table8[[#This Row],[Supplier]],Table37[[Vendor_ID]:[Reputation Test]],12,0)</f>
        <v>F</v>
      </c>
      <c r="I2633">
        <f>VLOOKUP(Table8[[#This Row],[PurchaseOrderID]],Purchase_Order!$A$2:$E$1228,5,0)</f>
        <v>1526</v>
      </c>
      <c r="K2633">
        <f>COUNTIFS(Table37[ProductID],Table8[[#This Row],[ProductID]],Table37[Reputation Test],Table8[[#This Row],[REPUTASI]],Table37[Price],"&lt;"&amp;Table8[[#This Row],[UnitPrice]])</f>
        <v>1</v>
      </c>
      <c r="L2633" s="80" t="str">
        <f>IF(Table8[[#This Row],[test]]&gt;0,"Ada vendor yang menjual produk dengan harga lebih murah","")</f>
        <v>Ada vendor yang menjual produk dengan harga lebih murah</v>
      </c>
    </row>
    <row r="2634" spans="1:12" x14ac:dyDescent="0.25">
      <c r="A2634" s="4">
        <v>1447</v>
      </c>
      <c r="B2634" s="4">
        <v>3274</v>
      </c>
      <c r="C2634" s="11">
        <v>44196</v>
      </c>
      <c r="D2634" s="4">
        <v>550</v>
      </c>
      <c r="E2634" s="4">
        <v>511</v>
      </c>
      <c r="F2634" s="41">
        <v>27.867000000000001</v>
      </c>
      <c r="G2634" s="41">
        <v>15326.85</v>
      </c>
      <c r="H2634" t="str">
        <f>VLOOKUP(Table8[[#This Row],[Supplier]],Table37[[Vendor_ID]:[Reputation Test]],12,0)</f>
        <v>F</v>
      </c>
      <c r="I2634">
        <f>VLOOKUP(Table8[[#This Row],[PurchaseOrderID]],Purchase_Order!$A$2:$E$1228,5,0)</f>
        <v>1526</v>
      </c>
      <c r="K2634">
        <f>COUNTIFS(Table37[ProductID],Table8[[#This Row],[ProductID]],Table37[Reputation Test],Table8[[#This Row],[REPUTASI]],Table37[Price],"&lt;"&amp;Table8[[#This Row],[UnitPrice]])</f>
        <v>1</v>
      </c>
      <c r="L2634" s="80" t="str">
        <f>IF(Table8[[#This Row],[test]]&gt;0,"Ada vendor yang menjual produk dengan harga lebih murah","")</f>
        <v>Ada vendor yang menjual produk dengan harga lebih murah</v>
      </c>
    </row>
    <row r="2635" spans="1:12" x14ac:dyDescent="0.25">
      <c r="A2635" s="5">
        <v>1448</v>
      </c>
      <c r="B2635" s="5">
        <v>3275</v>
      </c>
      <c r="C2635" s="10">
        <v>44196</v>
      </c>
      <c r="D2635" s="5">
        <v>550</v>
      </c>
      <c r="E2635" s="5">
        <v>527</v>
      </c>
      <c r="F2635" s="40">
        <v>6.7515000000000001</v>
      </c>
      <c r="G2635" s="40">
        <v>3713.3249999999998</v>
      </c>
      <c r="H2635" t="str">
        <f>VLOOKUP(Table8[[#This Row],[Supplier]],Table37[[Vendor_ID]:[Reputation Test]],12,0)</f>
        <v>B</v>
      </c>
      <c r="I2635">
        <f>VLOOKUP(Table8[[#This Row],[PurchaseOrderID]],Purchase_Order!$A$2:$E$1228,5,0)</f>
        <v>1644</v>
      </c>
      <c r="K2635">
        <f>COUNTIFS(Table37[ProductID],Table8[[#This Row],[ProductID]],Table37[Reputation Test],Table8[[#This Row],[REPUTASI]],Table37[Price],"&lt;"&amp;Table8[[#This Row],[UnitPrice]])</f>
        <v>1</v>
      </c>
      <c r="L2635" s="80" t="str">
        <f>IF(Table8[[#This Row],[test]]&gt;0,"Ada vendor yang menjual produk dengan harga lebih murah","")</f>
        <v>Ada vendor yang menjual produk dengan harga lebih murah</v>
      </c>
    </row>
    <row r="2636" spans="1:12" x14ac:dyDescent="0.25">
      <c r="A2636" s="4">
        <v>1449</v>
      </c>
      <c r="B2636" s="4">
        <v>3276</v>
      </c>
      <c r="C2636" s="11">
        <v>44196</v>
      </c>
      <c r="D2636" s="4">
        <v>550</v>
      </c>
      <c r="E2636" s="4">
        <v>938</v>
      </c>
      <c r="F2636" s="41">
        <v>31.4895</v>
      </c>
      <c r="G2636" s="41">
        <v>17319.224999999999</v>
      </c>
      <c r="H2636" t="str">
        <f>VLOOKUP(Table8[[#This Row],[Supplier]],Table37[[Vendor_ID]:[Reputation Test]],12,0)</f>
        <v>F</v>
      </c>
      <c r="I2636">
        <f>VLOOKUP(Table8[[#This Row],[PurchaseOrderID]],Purchase_Order!$A$2:$E$1228,5,0)</f>
        <v>1680</v>
      </c>
      <c r="K2636">
        <f>COUNTIFS(Table37[ProductID],Table8[[#This Row],[ProductID]],Table37[Reputation Test],Table8[[#This Row],[REPUTASI]],Table37[Price],"&lt;"&amp;Table8[[#This Row],[UnitPrice]])</f>
        <v>2</v>
      </c>
      <c r="L2636" s="80" t="str">
        <f>IF(Table8[[#This Row],[test]]&gt;0,"Ada vendor yang menjual produk dengan harga lebih murah","")</f>
        <v>Ada vendor yang menjual produk dengan harga lebih murah</v>
      </c>
    </row>
    <row r="2637" spans="1:12" x14ac:dyDescent="0.25">
      <c r="A2637" s="5">
        <v>1449</v>
      </c>
      <c r="B2637" s="5">
        <v>3277</v>
      </c>
      <c r="C2637" s="10">
        <v>44196</v>
      </c>
      <c r="D2637" s="5">
        <v>550</v>
      </c>
      <c r="E2637" s="5">
        <v>939</v>
      </c>
      <c r="F2637" s="40">
        <v>48.289499999999997</v>
      </c>
      <c r="G2637" s="40">
        <v>26559.224999999999</v>
      </c>
      <c r="H2637" t="str">
        <f>VLOOKUP(Table8[[#This Row],[Supplier]],Table37[[Vendor_ID]:[Reputation Test]],12,0)</f>
        <v>F</v>
      </c>
      <c r="I2637">
        <f>VLOOKUP(Table8[[#This Row],[PurchaseOrderID]],Purchase_Order!$A$2:$E$1228,5,0)</f>
        <v>1680</v>
      </c>
      <c r="K2637">
        <f>COUNTIFS(Table37[ProductID],Table8[[#This Row],[ProductID]],Table37[Reputation Test],Table8[[#This Row],[REPUTASI]],Table37[Price],"&lt;"&amp;Table8[[#This Row],[UnitPrice]])</f>
        <v>2</v>
      </c>
      <c r="L2637" s="80" t="str">
        <f>IF(Table8[[#This Row],[test]]&gt;0,"Ada vendor yang menjual produk dengan harga lebih murah","")</f>
        <v>Ada vendor yang menjual produk dengan harga lebih murah</v>
      </c>
    </row>
    <row r="2638" spans="1:12" x14ac:dyDescent="0.25">
      <c r="A2638" s="4">
        <v>1449</v>
      </c>
      <c r="B2638" s="4">
        <v>3278</v>
      </c>
      <c r="C2638" s="11">
        <v>44196</v>
      </c>
      <c r="D2638" s="4">
        <v>550</v>
      </c>
      <c r="E2638" s="4">
        <v>509</v>
      </c>
      <c r="F2638" s="41">
        <v>36.277500000000003</v>
      </c>
      <c r="G2638" s="41">
        <v>19952.625</v>
      </c>
      <c r="H2638" t="str">
        <f>VLOOKUP(Table8[[#This Row],[Supplier]],Table37[[Vendor_ID]:[Reputation Test]],12,0)</f>
        <v>F</v>
      </c>
      <c r="I2638">
        <f>VLOOKUP(Table8[[#This Row],[PurchaseOrderID]],Purchase_Order!$A$2:$E$1228,5,0)</f>
        <v>1680</v>
      </c>
      <c r="K2638">
        <f>COUNTIFS(Table37[ProductID],Table8[[#This Row],[ProductID]],Table37[Reputation Test],Table8[[#This Row],[REPUTASI]],Table37[Price],"&lt;"&amp;Table8[[#This Row],[UnitPrice]])</f>
        <v>1</v>
      </c>
      <c r="L2638" s="80" t="str">
        <f>IF(Table8[[#This Row],[test]]&gt;0,"Ada vendor yang menjual produk dengan harga lebih murah","")</f>
        <v>Ada vendor yang menjual produk dengan harga lebih murah</v>
      </c>
    </row>
    <row r="2639" spans="1:12" x14ac:dyDescent="0.25">
      <c r="A2639" s="5">
        <v>1450</v>
      </c>
      <c r="B2639" s="5">
        <v>3279</v>
      </c>
      <c r="C2639" s="10">
        <v>44196</v>
      </c>
      <c r="D2639" s="5">
        <v>60</v>
      </c>
      <c r="E2639" s="5">
        <v>492</v>
      </c>
      <c r="F2639" s="40">
        <v>50.746499999999997</v>
      </c>
      <c r="G2639" s="40">
        <v>3044.79</v>
      </c>
      <c r="H2639" t="str">
        <f>VLOOKUP(Table8[[#This Row],[Supplier]],Table37[[Vendor_ID]:[Reputation Test]],12,0)</f>
        <v>F</v>
      </c>
      <c r="I2639">
        <f>VLOOKUP(Table8[[#This Row],[PurchaseOrderID]],Purchase_Order!$A$2:$E$1228,5,0)</f>
        <v>1584</v>
      </c>
      <c r="K2639">
        <f>COUNTIFS(Table37[ProductID],Table8[[#This Row],[ProductID]],Table37[Reputation Test],Table8[[#This Row],[REPUTASI]],Table37[Price],"&lt;"&amp;Table8[[#This Row],[UnitPrice]])</f>
        <v>2</v>
      </c>
      <c r="L2639" s="80" t="str">
        <f>IF(Table8[[#This Row],[test]]&gt;0,"Ada vendor yang menjual produk dengan harga lebih murah","")</f>
        <v>Ada vendor yang menjual produk dengan harga lebih murah</v>
      </c>
    </row>
    <row r="2640" spans="1:12" x14ac:dyDescent="0.25">
      <c r="A2640" s="4">
        <v>1450</v>
      </c>
      <c r="B2640" s="4">
        <v>3280</v>
      </c>
      <c r="C2640" s="11">
        <v>44196</v>
      </c>
      <c r="D2640" s="4">
        <v>60</v>
      </c>
      <c r="E2640" s="4">
        <v>493</v>
      </c>
      <c r="F2640" s="41">
        <v>58.264499999999998</v>
      </c>
      <c r="G2640" s="41">
        <v>3495.87</v>
      </c>
      <c r="H2640" t="str">
        <f>VLOOKUP(Table8[[#This Row],[Supplier]],Table37[[Vendor_ID]:[Reputation Test]],12,0)</f>
        <v>F</v>
      </c>
      <c r="I2640">
        <f>VLOOKUP(Table8[[#This Row],[PurchaseOrderID]],Purchase_Order!$A$2:$E$1228,5,0)</f>
        <v>1584</v>
      </c>
      <c r="K2640">
        <f>COUNTIFS(Table37[ProductID],Table8[[#This Row],[ProductID]],Table37[Reputation Test],Table8[[#This Row],[REPUTASI]],Table37[Price],"&lt;"&amp;Table8[[#This Row],[UnitPrice]])</f>
        <v>2</v>
      </c>
      <c r="L2640" s="80" t="str">
        <f>IF(Table8[[#This Row],[test]]&gt;0,"Ada vendor yang menjual produk dengan harga lebih murah","")</f>
        <v>Ada vendor yang menjual produk dengan harga lebih murah</v>
      </c>
    </row>
    <row r="2641" spans="1:12" x14ac:dyDescent="0.25">
      <c r="A2641" s="5">
        <v>1450</v>
      </c>
      <c r="B2641" s="5">
        <v>3281</v>
      </c>
      <c r="C2641" s="10">
        <v>44196</v>
      </c>
      <c r="D2641" s="5">
        <v>60</v>
      </c>
      <c r="E2641" s="5">
        <v>494</v>
      </c>
      <c r="F2641" s="40">
        <v>50.746499999999997</v>
      </c>
      <c r="G2641" s="40">
        <v>3044.79</v>
      </c>
      <c r="H2641" t="str">
        <f>VLOOKUP(Table8[[#This Row],[Supplier]],Table37[[Vendor_ID]:[Reputation Test]],12,0)</f>
        <v>F</v>
      </c>
      <c r="I2641">
        <f>VLOOKUP(Table8[[#This Row],[PurchaseOrderID]],Purchase_Order!$A$2:$E$1228,5,0)</f>
        <v>1584</v>
      </c>
      <c r="K2641">
        <f>COUNTIFS(Table37[ProductID],Table8[[#This Row],[ProductID]],Table37[Reputation Test],Table8[[#This Row],[REPUTASI]],Table37[Price],"&lt;"&amp;Table8[[#This Row],[UnitPrice]])</f>
        <v>2</v>
      </c>
      <c r="L2641" s="80" t="str">
        <f>IF(Table8[[#This Row],[test]]&gt;0,"Ada vendor yang menjual produk dengan harga lebih murah","")</f>
        <v>Ada vendor yang menjual produk dengan harga lebih murah</v>
      </c>
    </row>
    <row r="2642" spans="1:12" x14ac:dyDescent="0.25">
      <c r="A2642" s="4">
        <v>1451</v>
      </c>
      <c r="B2642" s="4">
        <v>3282</v>
      </c>
      <c r="C2642" s="11">
        <v>44196</v>
      </c>
      <c r="D2642" s="4">
        <v>550</v>
      </c>
      <c r="E2642" s="4">
        <v>523</v>
      </c>
      <c r="F2642" s="41">
        <v>10.384499999999999</v>
      </c>
      <c r="G2642" s="41">
        <v>5711.4750000000004</v>
      </c>
      <c r="H2642" t="str">
        <f>VLOOKUP(Table8[[#This Row],[Supplier]],Table37[[Vendor_ID]:[Reputation Test]],12,0)</f>
        <v>B</v>
      </c>
      <c r="I2642">
        <f>VLOOKUP(Table8[[#This Row],[PurchaseOrderID]],Purchase_Order!$A$2:$E$1228,5,0)</f>
        <v>1620</v>
      </c>
      <c r="K2642">
        <f>COUNTIFS(Table37[ProductID],Table8[[#This Row],[ProductID]],Table37[Reputation Test],Table8[[#This Row],[REPUTASI]],Table37[Price],"&lt;"&amp;Table8[[#This Row],[UnitPrice]])</f>
        <v>1</v>
      </c>
      <c r="L2642" s="80" t="str">
        <f>IF(Table8[[#This Row],[test]]&gt;0,"Ada vendor yang menjual produk dengan harga lebih murah","")</f>
        <v>Ada vendor yang menjual produk dengan harga lebih murah</v>
      </c>
    </row>
    <row r="2643" spans="1:12" x14ac:dyDescent="0.25">
      <c r="A2643" s="5">
        <v>1452</v>
      </c>
      <c r="B2643" s="5">
        <v>3283</v>
      </c>
      <c r="C2643" s="10">
        <v>44196</v>
      </c>
      <c r="D2643" s="5">
        <v>3</v>
      </c>
      <c r="E2643" s="5">
        <v>427</v>
      </c>
      <c r="F2643" s="40">
        <v>47.753999999999998</v>
      </c>
      <c r="G2643" s="40">
        <v>143.262</v>
      </c>
      <c r="H2643" t="str">
        <f>VLOOKUP(Table8[[#This Row],[Supplier]],Table37[[Vendor_ID]:[Reputation Test]],12,0)</f>
        <v>B</v>
      </c>
      <c r="I2643">
        <f>VLOOKUP(Table8[[#This Row],[PurchaseOrderID]],Purchase_Order!$A$2:$E$1228,5,0)</f>
        <v>1666</v>
      </c>
      <c r="K2643">
        <f>COUNTIFS(Table37[ProductID],Table8[[#This Row],[ProductID]],Table37[Reputation Test],Table8[[#This Row],[REPUTASI]],Table37[Price],"&lt;"&amp;Table8[[#This Row],[UnitPrice]])</f>
        <v>3</v>
      </c>
      <c r="L2643" s="80" t="str">
        <f>IF(Table8[[#This Row],[test]]&gt;0,"Ada vendor yang menjual produk dengan harga lebih murah","")</f>
        <v>Ada vendor yang menjual produk dengan harga lebih murah</v>
      </c>
    </row>
    <row r="2644" spans="1:12" x14ac:dyDescent="0.25">
      <c r="A2644" s="4">
        <v>1452</v>
      </c>
      <c r="B2644" s="4">
        <v>3284</v>
      </c>
      <c r="C2644" s="11">
        <v>44196</v>
      </c>
      <c r="D2644" s="4">
        <v>3</v>
      </c>
      <c r="E2644" s="4">
        <v>428</v>
      </c>
      <c r="F2644" s="41">
        <v>43.480499999999999</v>
      </c>
      <c r="G2644" s="41">
        <v>130.44149999999999</v>
      </c>
      <c r="H2644" t="str">
        <f>VLOOKUP(Table8[[#This Row],[Supplier]],Table37[[Vendor_ID]:[Reputation Test]],12,0)</f>
        <v>B</v>
      </c>
      <c r="I2644">
        <f>VLOOKUP(Table8[[#This Row],[PurchaseOrderID]],Purchase_Order!$A$2:$E$1228,5,0)</f>
        <v>1666</v>
      </c>
      <c r="K2644">
        <f>COUNTIFS(Table37[ProductID],Table8[[#This Row],[ProductID]],Table37[Reputation Test],Table8[[#This Row],[REPUTASI]],Table37[Price],"&lt;"&amp;Table8[[#This Row],[UnitPrice]])</f>
        <v>3</v>
      </c>
      <c r="L2644" s="80" t="str">
        <f>IF(Table8[[#This Row],[test]]&gt;0,"Ada vendor yang menjual produk dengan harga lebih murah","")</f>
        <v>Ada vendor yang menjual produk dengan harga lebih murah</v>
      </c>
    </row>
    <row r="2645" spans="1:12" x14ac:dyDescent="0.25">
      <c r="A2645" s="5">
        <v>1453</v>
      </c>
      <c r="B2645" s="5">
        <v>3285</v>
      </c>
      <c r="C2645" s="10">
        <v>41640</v>
      </c>
      <c r="D2645" s="5">
        <v>3</v>
      </c>
      <c r="E2645" s="5">
        <v>490</v>
      </c>
      <c r="F2645" s="40">
        <v>12.7155</v>
      </c>
      <c r="G2645" s="40">
        <v>38.146500000000003</v>
      </c>
      <c r="H2645" t="str">
        <f>VLOOKUP(Table8[[#This Row],[Supplier]],Table37[[Vendor_ID]:[Reputation Test]],12,0)</f>
        <v>A</v>
      </c>
      <c r="I2645">
        <f>VLOOKUP(Table8[[#This Row],[PurchaseOrderID]],Purchase_Order!$A$2:$E$1228,5,0)</f>
        <v>1592</v>
      </c>
      <c r="K2645">
        <f>COUNTIFS(Table37[ProductID],Table8[[#This Row],[ProductID]],Table37[Reputation Test],Table8[[#This Row],[REPUTASI]],Table37[Price],"&lt;"&amp;Table8[[#This Row],[UnitPrice]])</f>
        <v>1</v>
      </c>
      <c r="L2645" s="80" t="str">
        <f>IF(Table8[[#This Row],[test]]&gt;0,"Ada vendor yang menjual produk dengan harga lebih murah","")</f>
        <v>Ada vendor yang menjual produk dengan harga lebih murah</v>
      </c>
    </row>
    <row r="2646" spans="1:12" x14ac:dyDescent="0.25">
      <c r="A2646" s="4">
        <v>1453</v>
      </c>
      <c r="B2646" s="4">
        <v>3286</v>
      </c>
      <c r="C2646" s="11">
        <v>41640</v>
      </c>
      <c r="D2646" s="4">
        <v>3</v>
      </c>
      <c r="E2646" s="4">
        <v>491</v>
      </c>
      <c r="F2646" s="41">
        <v>19.939499999999999</v>
      </c>
      <c r="G2646" s="41">
        <v>59.8185</v>
      </c>
      <c r="H2646" t="str">
        <f>VLOOKUP(Table8[[#This Row],[Supplier]],Table37[[Vendor_ID]:[Reputation Test]],12,0)</f>
        <v>A</v>
      </c>
      <c r="I2646">
        <f>VLOOKUP(Table8[[#This Row],[PurchaseOrderID]],Purchase_Order!$A$2:$E$1228,5,0)</f>
        <v>1592</v>
      </c>
      <c r="K2646">
        <f>COUNTIFS(Table37[ProductID],Table8[[#This Row],[ProductID]],Table37[Reputation Test],Table8[[#This Row],[REPUTASI]],Table37[Price],"&lt;"&amp;Table8[[#This Row],[UnitPrice]])</f>
        <v>2</v>
      </c>
      <c r="L2646" s="80" t="str">
        <f>IF(Table8[[#This Row],[test]]&gt;0,"Ada vendor yang menjual produk dengan harga lebih murah","")</f>
        <v>Ada vendor yang menjual produk dengan harga lebih murah</v>
      </c>
    </row>
    <row r="2647" spans="1:12" x14ac:dyDescent="0.25">
      <c r="A2647" s="5">
        <v>1454</v>
      </c>
      <c r="B2647" s="5">
        <v>3287</v>
      </c>
      <c r="C2647" s="10">
        <v>41640</v>
      </c>
      <c r="D2647" s="5">
        <v>3</v>
      </c>
      <c r="E2647" s="5">
        <v>528</v>
      </c>
      <c r="F2647" s="40">
        <v>38.156999999999996</v>
      </c>
      <c r="G2647" s="40">
        <v>114.471</v>
      </c>
      <c r="H2647" t="str">
        <f>VLOOKUP(Table8[[#This Row],[Supplier]],Table37[[Vendor_ID]:[Reputation Test]],12,0)</f>
        <v>A</v>
      </c>
      <c r="I2647">
        <f>VLOOKUP(Table8[[#This Row],[PurchaseOrderID]],Purchase_Order!$A$2:$E$1228,5,0)</f>
        <v>1618</v>
      </c>
      <c r="K2647">
        <f>COUNTIFS(Table37[ProductID],Table8[[#This Row],[ProductID]],Table37[Reputation Test],Table8[[#This Row],[REPUTASI]],Table37[Price],"&lt;"&amp;Table8[[#This Row],[UnitPrice]])</f>
        <v>1</v>
      </c>
      <c r="L2647" s="80" t="str">
        <f>IF(Table8[[#This Row],[test]]&gt;0,"Ada vendor yang menjual produk dengan harga lebih murah","")</f>
        <v>Ada vendor yang menjual produk dengan harga lebih murah</v>
      </c>
    </row>
    <row r="2648" spans="1:12" x14ac:dyDescent="0.25">
      <c r="A2648" s="4">
        <v>1455</v>
      </c>
      <c r="B2648" s="4">
        <v>3288</v>
      </c>
      <c r="C2648" s="11">
        <v>41640</v>
      </c>
      <c r="D2648" s="4">
        <v>3</v>
      </c>
      <c r="E2648" s="4">
        <v>505</v>
      </c>
      <c r="F2648" s="41">
        <v>44.215499999999999</v>
      </c>
      <c r="G2648" s="41">
        <v>132.6465</v>
      </c>
      <c r="H2648" t="str">
        <f>VLOOKUP(Table8[[#This Row],[Supplier]],Table37[[Vendor_ID]:[Reputation Test]],12,0)</f>
        <v>B</v>
      </c>
      <c r="I2648">
        <f>VLOOKUP(Table8[[#This Row],[PurchaseOrderID]],Purchase_Order!$A$2:$E$1228,5,0)</f>
        <v>1612</v>
      </c>
      <c r="K2648">
        <f>COUNTIFS(Table37[ProductID],Table8[[#This Row],[ProductID]],Table37[Reputation Test],Table8[[#This Row],[REPUTASI]],Table37[Price],"&lt;"&amp;Table8[[#This Row],[UnitPrice]])</f>
        <v>1</v>
      </c>
      <c r="L2648" s="80" t="str">
        <f>IF(Table8[[#This Row],[test]]&gt;0,"Ada vendor yang menjual produk dengan harga lebih murah","")</f>
        <v>Ada vendor yang menjual produk dengan harga lebih murah</v>
      </c>
    </row>
    <row r="2649" spans="1:12" x14ac:dyDescent="0.25">
      <c r="A2649" s="5">
        <v>1456</v>
      </c>
      <c r="B2649" s="5">
        <v>3289</v>
      </c>
      <c r="C2649" s="10">
        <v>41640</v>
      </c>
      <c r="D2649" s="5">
        <v>550</v>
      </c>
      <c r="E2649" s="5">
        <v>938</v>
      </c>
      <c r="F2649" s="40">
        <v>31.4895</v>
      </c>
      <c r="G2649" s="40">
        <v>17319.224999999999</v>
      </c>
      <c r="H2649" t="str">
        <f>VLOOKUP(Table8[[#This Row],[Supplier]],Table37[[Vendor_ID]:[Reputation Test]],12,0)</f>
        <v>F</v>
      </c>
      <c r="I2649">
        <f>VLOOKUP(Table8[[#This Row],[PurchaseOrderID]],Purchase_Order!$A$2:$E$1228,5,0)</f>
        <v>1586</v>
      </c>
      <c r="K2649">
        <f>COUNTIFS(Table37[ProductID],Table8[[#This Row],[ProductID]],Table37[Reputation Test],Table8[[#This Row],[REPUTASI]],Table37[Price],"&lt;"&amp;Table8[[#This Row],[UnitPrice]])</f>
        <v>2</v>
      </c>
      <c r="L2649" s="80" t="str">
        <f>IF(Table8[[#This Row],[test]]&gt;0,"Ada vendor yang menjual produk dengan harga lebih murah","")</f>
        <v>Ada vendor yang menjual produk dengan harga lebih murah</v>
      </c>
    </row>
    <row r="2650" spans="1:12" x14ac:dyDescent="0.25">
      <c r="A2650" s="4">
        <v>1456</v>
      </c>
      <c r="B2650" s="4">
        <v>3290</v>
      </c>
      <c r="C2650" s="11">
        <v>41640</v>
      </c>
      <c r="D2650" s="4">
        <v>550</v>
      </c>
      <c r="E2650" s="4">
        <v>939</v>
      </c>
      <c r="F2650" s="41">
        <v>48.289499999999997</v>
      </c>
      <c r="G2650" s="41">
        <v>26559.224999999999</v>
      </c>
      <c r="H2650" t="str">
        <f>VLOOKUP(Table8[[#This Row],[Supplier]],Table37[[Vendor_ID]:[Reputation Test]],12,0)</f>
        <v>F</v>
      </c>
      <c r="I2650">
        <f>VLOOKUP(Table8[[#This Row],[PurchaseOrderID]],Purchase_Order!$A$2:$E$1228,5,0)</f>
        <v>1586</v>
      </c>
      <c r="K2650">
        <f>COUNTIFS(Table37[ProductID],Table8[[#This Row],[ProductID]],Table37[Reputation Test],Table8[[#This Row],[REPUTASI]],Table37[Price],"&lt;"&amp;Table8[[#This Row],[UnitPrice]])</f>
        <v>2</v>
      </c>
      <c r="L2650" s="80" t="str">
        <f>IF(Table8[[#This Row],[test]]&gt;0,"Ada vendor yang menjual produk dengan harga lebih murah","")</f>
        <v>Ada vendor yang menjual produk dengan harga lebih murah</v>
      </c>
    </row>
    <row r="2651" spans="1:12" x14ac:dyDescent="0.25">
      <c r="A2651" s="5">
        <v>1457</v>
      </c>
      <c r="B2651" s="5">
        <v>3291</v>
      </c>
      <c r="C2651" s="10">
        <v>41640</v>
      </c>
      <c r="D2651" s="5">
        <v>60</v>
      </c>
      <c r="E2651" s="5">
        <v>358</v>
      </c>
      <c r="F2651" s="40">
        <v>6.9824999999999999</v>
      </c>
      <c r="G2651" s="40">
        <v>418.95</v>
      </c>
      <c r="H2651" t="str">
        <f>VLOOKUP(Table8[[#This Row],[Supplier]],Table37[[Vendor_ID]:[Reputation Test]],12,0)</f>
        <v>B</v>
      </c>
      <c r="I2651">
        <f>VLOOKUP(Table8[[#This Row],[PurchaseOrderID]],Purchase_Order!$A$2:$E$1228,5,0)</f>
        <v>1500</v>
      </c>
      <c r="K2651">
        <f>COUNTIFS(Table37[ProductID],Table8[[#This Row],[ProductID]],Table37[Reputation Test],Table8[[#This Row],[REPUTASI]],Table37[Price],"&lt;"&amp;Table8[[#This Row],[UnitPrice]])</f>
        <v>1</v>
      </c>
      <c r="L2651" s="80" t="str">
        <f>IF(Table8[[#This Row],[test]]&gt;0,"Ada vendor yang menjual produk dengan harga lebih murah","")</f>
        <v>Ada vendor yang menjual produk dengan harga lebih murah</v>
      </c>
    </row>
    <row r="2652" spans="1:12" x14ac:dyDescent="0.25">
      <c r="A2652" s="4">
        <v>1458</v>
      </c>
      <c r="B2652" s="4">
        <v>3292</v>
      </c>
      <c r="C2652" s="11">
        <v>41640</v>
      </c>
      <c r="D2652" s="4">
        <v>3</v>
      </c>
      <c r="E2652" s="4">
        <v>445</v>
      </c>
      <c r="F2652" s="41">
        <v>41.380499999999998</v>
      </c>
      <c r="G2652" s="41">
        <v>124.14149999999999</v>
      </c>
      <c r="H2652" t="str">
        <f>VLOOKUP(Table8[[#This Row],[Supplier]],Table37[[Vendor_ID]:[Reputation Test]],12,0)</f>
        <v>A</v>
      </c>
      <c r="I2652">
        <f>VLOOKUP(Table8[[#This Row],[PurchaseOrderID]],Purchase_Order!$A$2:$E$1228,5,0)</f>
        <v>1656</v>
      </c>
      <c r="K2652">
        <f>COUNTIFS(Table37[ProductID],Table8[[#This Row],[ProductID]],Table37[Reputation Test],Table8[[#This Row],[REPUTASI]],Table37[Price],"&lt;"&amp;Table8[[#This Row],[UnitPrice]])</f>
        <v>2</v>
      </c>
      <c r="L2652" s="80" t="str">
        <f>IF(Table8[[#This Row],[test]]&gt;0,"Ada vendor yang menjual produk dengan harga lebih murah","")</f>
        <v>Ada vendor yang menjual produk dengan harga lebih murah</v>
      </c>
    </row>
    <row r="2653" spans="1:12" x14ac:dyDescent="0.25">
      <c r="A2653" s="5">
        <v>1458</v>
      </c>
      <c r="B2653" s="5">
        <v>3293</v>
      </c>
      <c r="C2653" s="10">
        <v>41640</v>
      </c>
      <c r="D2653" s="5">
        <v>3</v>
      </c>
      <c r="E2653" s="5">
        <v>446</v>
      </c>
      <c r="F2653" s="40">
        <v>45.654000000000003</v>
      </c>
      <c r="G2653" s="40">
        <v>136.96199999999999</v>
      </c>
      <c r="H2653" t="str">
        <f>VLOOKUP(Table8[[#This Row],[Supplier]],Table37[[Vendor_ID]:[Reputation Test]],12,0)</f>
        <v>A</v>
      </c>
      <c r="I2653">
        <f>VLOOKUP(Table8[[#This Row],[PurchaseOrderID]],Purchase_Order!$A$2:$E$1228,5,0)</f>
        <v>1656</v>
      </c>
      <c r="K2653">
        <f>COUNTIFS(Table37[ProductID],Table8[[#This Row],[ProductID]],Table37[Reputation Test],Table8[[#This Row],[REPUTASI]],Table37[Price],"&lt;"&amp;Table8[[#This Row],[UnitPrice]])</f>
        <v>2</v>
      </c>
      <c r="L2653" s="80" t="str">
        <f>IF(Table8[[#This Row],[test]]&gt;0,"Ada vendor yang menjual produk dengan harga lebih murah","")</f>
        <v>Ada vendor yang menjual produk dengan harga lebih murah</v>
      </c>
    </row>
    <row r="2654" spans="1:12" x14ac:dyDescent="0.25">
      <c r="A2654" s="4">
        <v>1458</v>
      </c>
      <c r="B2654" s="4">
        <v>3294</v>
      </c>
      <c r="C2654" s="11">
        <v>41640</v>
      </c>
      <c r="D2654" s="4">
        <v>3</v>
      </c>
      <c r="E2654" s="4">
        <v>447</v>
      </c>
      <c r="F2654" s="41">
        <v>41.380499999999998</v>
      </c>
      <c r="G2654" s="41">
        <v>124.14149999999999</v>
      </c>
      <c r="H2654" t="str">
        <f>VLOOKUP(Table8[[#This Row],[Supplier]],Table37[[Vendor_ID]:[Reputation Test]],12,0)</f>
        <v>A</v>
      </c>
      <c r="I2654">
        <f>VLOOKUP(Table8[[#This Row],[PurchaseOrderID]],Purchase_Order!$A$2:$E$1228,5,0)</f>
        <v>1656</v>
      </c>
      <c r="K2654">
        <f>COUNTIFS(Table37[ProductID],Table8[[#This Row],[ProductID]],Table37[Reputation Test],Table8[[#This Row],[REPUTASI]],Table37[Price],"&lt;"&amp;Table8[[#This Row],[UnitPrice]])</f>
        <v>1</v>
      </c>
      <c r="L2654" s="80" t="str">
        <f>IF(Table8[[#This Row],[test]]&gt;0,"Ada vendor yang menjual produk dengan harga lebih murah","")</f>
        <v>Ada vendor yang menjual produk dengan harga lebih murah</v>
      </c>
    </row>
    <row r="2655" spans="1:12" x14ac:dyDescent="0.25">
      <c r="A2655" s="5">
        <v>1458</v>
      </c>
      <c r="B2655" s="5">
        <v>3295</v>
      </c>
      <c r="C2655" s="10">
        <v>41640</v>
      </c>
      <c r="D2655" s="5">
        <v>3</v>
      </c>
      <c r="E2655" s="5">
        <v>448</v>
      </c>
      <c r="F2655" s="40">
        <v>39.280500000000004</v>
      </c>
      <c r="G2655" s="40">
        <v>117.8415</v>
      </c>
      <c r="H2655" t="str">
        <f>VLOOKUP(Table8[[#This Row],[Supplier]],Table37[[Vendor_ID]:[Reputation Test]],12,0)</f>
        <v>A</v>
      </c>
      <c r="I2655">
        <f>VLOOKUP(Table8[[#This Row],[PurchaseOrderID]],Purchase_Order!$A$2:$E$1228,5,0)</f>
        <v>1656</v>
      </c>
      <c r="K2655">
        <f>COUNTIFS(Table37[ProductID],Table8[[#This Row],[ProductID]],Table37[Reputation Test],Table8[[#This Row],[REPUTASI]],Table37[Price],"&lt;"&amp;Table8[[#This Row],[UnitPrice]])</f>
        <v>1</v>
      </c>
      <c r="L2655" s="80" t="str">
        <f>IF(Table8[[#This Row],[test]]&gt;0,"Ada vendor yang menjual produk dengan harga lebih murah","")</f>
        <v>Ada vendor yang menjual produk dengan harga lebih murah</v>
      </c>
    </row>
    <row r="2656" spans="1:12" x14ac:dyDescent="0.25">
      <c r="A2656" s="4">
        <v>1458</v>
      </c>
      <c r="B2656" s="4">
        <v>3296</v>
      </c>
      <c r="C2656" s="11">
        <v>41640</v>
      </c>
      <c r="D2656" s="4">
        <v>3</v>
      </c>
      <c r="E2656" s="4">
        <v>449</v>
      </c>
      <c r="F2656" s="41">
        <v>43.554000000000002</v>
      </c>
      <c r="G2656" s="41">
        <v>130.66200000000001</v>
      </c>
      <c r="H2656" t="str">
        <f>VLOOKUP(Table8[[#This Row],[Supplier]],Table37[[Vendor_ID]:[Reputation Test]],12,0)</f>
        <v>A</v>
      </c>
      <c r="I2656">
        <f>VLOOKUP(Table8[[#This Row],[PurchaseOrderID]],Purchase_Order!$A$2:$E$1228,5,0)</f>
        <v>1656</v>
      </c>
      <c r="K2656">
        <f>COUNTIFS(Table37[ProductID],Table8[[#This Row],[ProductID]],Table37[Reputation Test],Table8[[#This Row],[REPUTASI]],Table37[Price],"&lt;"&amp;Table8[[#This Row],[UnitPrice]])</f>
        <v>1</v>
      </c>
      <c r="L2656" s="80" t="str">
        <f>IF(Table8[[#This Row],[test]]&gt;0,"Ada vendor yang menjual produk dengan harga lebih murah","")</f>
        <v>Ada vendor yang menjual produk dengan harga lebih murah</v>
      </c>
    </row>
    <row r="2657" spans="1:12" x14ac:dyDescent="0.25">
      <c r="A2657" s="5">
        <v>1459</v>
      </c>
      <c r="B2657" s="5">
        <v>3297</v>
      </c>
      <c r="C2657" s="10">
        <v>41640</v>
      </c>
      <c r="D2657" s="5">
        <v>60</v>
      </c>
      <c r="E2657" s="5">
        <v>356</v>
      </c>
      <c r="F2657" s="40">
        <v>3.3809999999999998</v>
      </c>
      <c r="G2657" s="40">
        <v>202.86</v>
      </c>
      <c r="H2657" t="str">
        <f>VLOOKUP(Table8[[#This Row],[Supplier]],Table37[[Vendor_ID]:[Reputation Test]],12,0)</f>
        <v>F</v>
      </c>
      <c r="I2657">
        <f>VLOOKUP(Table8[[#This Row],[PurchaseOrderID]],Purchase_Order!$A$2:$E$1228,5,0)</f>
        <v>1572</v>
      </c>
      <c r="K2657">
        <f>COUNTIFS(Table37[ProductID],Table8[[#This Row],[ProductID]],Table37[Reputation Test],Table8[[#This Row],[REPUTASI]],Table37[Price],"&lt;"&amp;Table8[[#This Row],[UnitPrice]])</f>
        <v>1</v>
      </c>
      <c r="L2657" s="80" t="str">
        <f>IF(Table8[[#This Row],[test]]&gt;0,"Ada vendor yang menjual produk dengan harga lebih murah","")</f>
        <v>Ada vendor yang menjual produk dengan harga lebih murah</v>
      </c>
    </row>
    <row r="2658" spans="1:12" x14ac:dyDescent="0.25">
      <c r="A2658" s="4">
        <v>1459</v>
      </c>
      <c r="B2658" s="4">
        <v>3298</v>
      </c>
      <c r="C2658" s="11">
        <v>41640</v>
      </c>
      <c r="D2658" s="4">
        <v>60</v>
      </c>
      <c r="E2658" s="4">
        <v>357</v>
      </c>
      <c r="F2658" s="41">
        <v>4.3155000000000001</v>
      </c>
      <c r="G2658" s="41">
        <v>258.93</v>
      </c>
      <c r="H2658" t="str">
        <f>VLOOKUP(Table8[[#This Row],[Supplier]],Table37[[Vendor_ID]:[Reputation Test]],12,0)</f>
        <v>F</v>
      </c>
      <c r="I2658">
        <f>VLOOKUP(Table8[[#This Row],[PurchaseOrderID]],Purchase_Order!$A$2:$E$1228,5,0)</f>
        <v>1572</v>
      </c>
      <c r="K2658">
        <f>COUNTIFS(Table37[ProductID],Table8[[#This Row],[ProductID]],Table37[Reputation Test],Table8[[#This Row],[REPUTASI]],Table37[Price],"&lt;"&amp;Table8[[#This Row],[UnitPrice]])</f>
        <v>2</v>
      </c>
      <c r="L2658" s="80" t="str">
        <f>IF(Table8[[#This Row],[test]]&gt;0,"Ada vendor yang menjual produk dengan harga lebih murah","")</f>
        <v>Ada vendor yang menjual produk dengan harga lebih murah</v>
      </c>
    </row>
    <row r="2659" spans="1:12" x14ac:dyDescent="0.25">
      <c r="A2659" s="5">
        <v>1460</v>
      </c>
      <c r="B2659" s="5">
        <v>3299</v>
      </c>
      <c r="C2659" s="10">
        <v>41640</v>
      </c>
      <c r="D2659" s="5">
        <v>3</v>
      </c>
      <c r="E2659" s="5">
        <v>379</v>
      </c>
      <c r="F2659" s="40">
        <v>39.070500000000003</v>
      </c>
      <c r="G2659" s="40">
        <v>117.2115</v>
      </c>
      <c r="H2659" t="str">
        <f>VLOOKUP(Table8[[#This Row],[Supplier]],Table37[[Vendor_ID]:[Reputation Test]],12,0)</f>
        <v>B</v>
      </c>
      <c r="I2659">
        <f>VLOOKUP(Table8[[#This Row],[PurchaseOrderID]],Purchase_Order!$A$2:$E$1228,5,0)</f>
        <v>1562</v>
      </c>
      <c r="K2659">
        <f>COUNTIFS(Table37[ProductID],Table8[[#This Row],[ProductID]],Table37[Reputation Test],Table8[[#This Row],[REPUTASI]],Table37[Price],"&lt;"&amp;Table8[[#This Row],[UnitPrice]])</f>
        <v>1</v>
      </c>
      <c r="L2659" s="80" t="str">
        <f>IF(Table8[[#This Row],[test]]&gt;0,"Ada vendor yang menjual produk dengan harga lebih murah","")</f>
        <v>Ada vendor yang menjual produk dengan harga lebih murah</v>
      </c>
    </row>
    <row r="2660" spans="1:12" x14ac:dyDescent="0.25">
      <c r="A2660" s="4">
        <v>1460</v>
      </c>
      <c r="B2660" s="4">
        <v>3300</v>
      </c>
      <c r="C2660" s="11">
        <v>41640</v>
      </c>
      <c r="D2660" s="4">
        <v>3</v>
      </c>
      <c r="E2660" s="4">
        <v>380</v>
      </c>
      <c r="F2660" s="41">
        <v>43.344000000000001</v>
      </c>
      <c r="G2660" s="41">
        <v>130.03200000000001</v>
      </c>
      <c r="H2660" t="str">
        <f>VLOOKUP(Table8[[#This Row],[Supplier]],Table37[[Vendor_ID]:[Reputation Test]],12,0)</f>
        <v>B</v>
      </c>
      <c r="I2660">
        <f>VLOOKUP(Table8[[#This Row],[PurchaseOrderID]],Purchase_Order!$A$2:$E$1228,5,0)</f>
        <v>1562</v>
      </c>
      <c r="K2660">
        <f>COUNTIFS(Table37[ProductID],Table8[[#This Row],[ProductID]],Table37[Reputation Test],Table8[[#This Row],[REPUTASI]],Table37[Price],"&lt;"&amp;Table8[[#This Row],[UnitPrice]])</f>
        <v>1</v>
      </c>
      <c r="L2660" s="80" t="str">
        <f>IF(Table8[[#This Row],[test]]&gt;0,"Ada vendor yang menjual produk dengan harga lebih murah","")</f>
        <v>Ada vendor yang menjual produk dengan harga lebih murah</v>
      </c>
    </row>
    <row r="2661" spans="1:12" x14ac:dyDescent="0.25">
      <c r="A2661" s="5">
        <v>1460</v>
      </c>
      <c r="B2661" s="5">
        <v>3301</v>
      </c>
      <c r="C2661" s="10">
        <v>41640</v>
      </c>
      <c r="D2661" s="5">
        <v>3</v>
      </c>
      <c r="E2661" s="5">
        <v>381</v>
      </c>
      <c r="F2661" s="40">
        <v>39.070500000000003</v>
      </c>
      <c r="G2661" s="40">
        <v>117.2115</v>
      </c>
      <c r="H2661" t="str">
        <f>VLOOKUP(Table8[[#This Row],[Supplier]],Table37[[Vendor_ID]:[Reputation Test]],12,0)</f>
        <v>B</v>
      </c>
      <c r="I2661">
        <f>VLOOKUP(Table8[[#This Row],[PurchaseOrderID]],Purchase_Order!$A$2:$E$1228,5,0)</f>
        <v>1562</v>
      </c>
      <c r="K2661">
        <f>COUNTIFS(Table37[ProductID],Table8[[#This Row],[ProductID]],Table37[Reputation Test],Table8[[#This Row],[REPUTASI]],Table37[Price],"&lt;"&amp;Table8[[#This Row],[UnitPrice]])</f>
        <v>1</v>
      </c>
      <c r="L2661" s="80" t="str">
        <f>IF(Table8[[#This Row],[test]]&gt;0,"Ada vendor yang menjual produk dengan harga lebih murah","")</f>
        <v>Ada vendor yang menjual produk dengan harga lebih murah</v>
      </c>
    </row>
    <row r="2662" spans="1:12" x14ac:dyDescent="0.25">
      <c r="A2662" s="4">
        <v>1461</v>
      </c>
      <c r="B2662" s="4">
        <v>3302</v>
      </c>
      <c r="C2662" s="11">
        <v>41640</v>
      </c>
      <c r="D2662" s="4">
        <v>3</v>
      </c>
      <c r="E2662" s="4">
        <v>490</v>
      </c>
      <c r="F2662" s="41">
        <v>12.358499999999999</v>
      </c>
      <c r="G2662" s="41">
        <v>37.075499999999998</v>
      </c>
      <c r="H2662" t="str">
        <f>VLOOKUP(Table8[[#This Row],[Supplier]],Table37[[Vendor_ID]:[Reputation Test]],12,0)</f>
        <v>B</v>
      </c>
      <c r="I2662">
        <f>VLOOKUP(Table8[[#This Row],[PurchaseOrderID]],Purchase_Order!$A$2:$E$1228,5,0)</f>
        <v>1662</v>
      </c>
      <c r="K2662">
        <f>COUNTIFS(Table37[ProductID],Table8[[#This Row],[ProductID]],Table37[Reputation Test],Table8[[#This Row],[REPUTASI]],Table37[Price],"&lt;"&amp;Table8[[#This Row],[UnitPrice]])</f>
        <v>1</v>
      </c>
      <c r="L2662" s="80" t="str">
        <f>IF(Table8[[#This Row],[test]]&gt;0,"Ada vendor yang menjual produk dengan harga lebih murah","")</f>
        <v>Ada vendor yang menjual produk dengan harga lebih murah</v>
      </c>
    </row>
    <row r="2663" spans="1:12" x14ac:dyDescent="0.25">
      <c r="A2663" s="5">
        <v>1462</v>
      </c>
      <c r="B2663" s="5">
        <v>3303</v>
      </c>
      <c r="C2663" s="10">
        <v>41640</v>
      </c>
      <c r="D2663" s="5">
        <v>550</v>
      </c>
      <c r="E2663" s="5">
        <v>513</v>
      </c>
      <c r="F2663" s="40">
        <v>39.1965</v>
      </c>
      <c r="G2663" s="40">
        <v>21558.075000000001</v>
      </c>
      <c r="H2663" t="str">
        <f>VLOOKUP(Table8[[#This Row],[Supplier]],Table37[[Vendor_ID]:[Reputation Test]],12,0)</f>
        <v>F</v>
      </c>
      <c r="I2663">
        <f>VLOOKUP(Table8[[#This Row],[PurchaseOrderID]],Purchase_Order!$A$2:$E$1228,5,0)</f>
        <v>1682</v>
      </c>
      <c r="K2663">
        <f>COUNTIFS(Table37[ProductID],Table8[[#This Row],[ProductID]],Table37[Reputation Test],Table8[[#This Row],[REPUTASI]],Table37[Price],"&lt;"&amp;Table8[[#This Row],[UnitPrice]])</f>
        <v>1</v>
      </c>
      <c r="L2663" s="80" t="str">
        <f>IF(Table8[[#This Row],[test]]&gt;0,"Ada vendor yang menjual produk dengan harga lebih murah","")</f>
        <v>Ada vendor yang menjual produk dengan harga lebih murah</v>
      </c>
    </row>
    <row r="2664" spans="1:12" x14ac:dyDescent="0.25">
      <c r="A2664" s="4">
        <v>1463</v>
      </c>
      <c r="B2664" s="4">
        <v>3304</v>
      </c>
      <c r="C2664" s="11">
        <v>41640</v>
      </c>
      <c r="D2664" s="4">
        <v>3</v>
      </c>
      <c r="E2664" s="4">
        <v>405</v>
      </c>
      <c r="F2664" s="41">
        <v>39.070500000000003</v>
      </c>
      <c r="G2664" s="41">
        <v>117.2115</v>
      </c>
      <c r="H2664" t="str">
        <f>VLOOKUP(Table8[[#This Row],[Supplier]],Table37[[Vendor_ID]:[Reputation Test]],12,0)</f>
        <v>A</v>
      </c>
      <c r="I2664">
        <f>VLOOKUP(Table8[[#This Row],[PurchaseOrderID]],Purchase_Order!$A$2:$E$1228,5,0)</f>
        <v>1686</v>
      </c>
      <c r="K2664">
        <f>COUNTIFS(Table37[ProductID],Table8[[#This Row],[ProductID]],Table37[Reputation Test],Table8[[#This Row],[REPUTASI]],Table37[Price],"&lt;"&amp;Table8[[#This Row],[UnitPrice]])</f>
        <v>1</v>
      </c>
      <c r="L2664" s="80" t="str">
        <f>IF(Table8[[#This Row],[test]]&gt;0,"Ada vendor yang menjual produk dengan harga lebih murah","")</f>
        <v>Ada vendor yang menjual produk dengan harga lebih murah</v>
      </c>
    </row>
    <row r="2665" spans="1:12" x14ac:dyDescent="0.25">
      <c r="A2665" s="5">
        <v>1463</v>
      </c>
      <c r="B2665" s="5">
        <v>3305</v>
      </c>
      <c r="C2665" s="10">
        <v>41640</v>
      </c>
      <c r="D2665" s="5">
        <v>3</v>
      </c>
      <c r="E2665" s="5">
        <v>406</v>
      </c>
      <c r="F2665" s="40">
        <v>43.344000000000001</v>
      </c>
      <c r="G2665" s="40">
        <v>130.03200000000001</v>
      </c>
      <c r="H2665" t="str">
        <f>VLOOKUP(Table8[[#This Row],[Supplier]],Table37[[Vendor_ID]:[Reputation Test]],12,0)</f>
        <v>A</v>
      </c>
      <c r="I2665">
        <f>VLOOKUP(Table8[[#This Row],[PurchaseOrderID]],Purchase_Order!$A$2:$E$1228,5,0)</f>
        <v>1686</v>
      </c>
      <c r="K2665">
        <f>COUNTIFS(Table37[ProductID],Table8[[#This Row],[ProductID]],Table37[Reputation Test],Table8[[#This Row],[REPUTASI]],Table37[Price],"&lt;"&amp;Table8[[#This Row],[UnitPrice]])</f>
        <v>1</v>
      </c>
      <c r="L2665" s="80" t="str">
        <f>IF(Table8[[#This Row],[test]]&gt;0,"Ada vendor yang menjual produk dengan harga lebih murah","")</f>
        <v>Ada vendor yang menjual produk dengan harga lebih murah</v>
      </c>
    </row>
    <row r="2666" spans="1:12" x14ac:dyDescent="0.25">
      <c r="A2666" s="4">
        <v>1463</v>
      </c>
      <c r="B2666" s="4">
        <v>3306</v>
      </c>
      <c r="C2666" s="11">
        <v>41640</v>
      </c>
      <c r="D2666" s="4">
        <v>3</v>
      </c>
      <c r="E2666" s="4">
        <v>407</v>
      </c>
      <c r="F2666" s="41">
        <v>39.070500000000003</v>
      </c>
      <c r="G2666" s="41">
        <v>117.2115</v>
      </c>
      <c r="H2666" t="str">
        <f>VLOOKUP(Table8[[#This Row],[Supplier]],Table37[[Vendor_ID]:[Reputation Test]],12,0)</f>
        <v>A</v>
      </c>
      <c r="I2666">
        <f>VLOOKUP(Table8[[#This Row],[PurchaseOrderID]],Purchase_Order!$A$2:$E$1228,5,0)</f>
        <v>1686</v>
      </c>
      <c r="K2666">
        <f>COUNTIFS(Table37[ProductID],Table8[[#This Row],[ProductID]],Table37[Reputation Test],Table8[[#This Row],[REPUTASI]],Table37[Price],"&lt;"&amp;Table8[[#This Row],[UnitPrice]])</f>
        <v>1</v>
      </c>
      <c r="L2666" s="80" t="str">
        <f>IF(Table8[[#This Row],[test]]&gt;0,"Ada vendor yang menjual produk dengan harga lebih murah","")</f>
        <v>Ada vendor yang menjual produk dengan harga lebih murah</v>
      </c>
    </row>
    <row r="2667" spans="1:12" x14ac:dyDescent="0.25">
      <c r="A2667" s="5">
        <v>1464</v>
      </c>
      <c r="B2667" s="5">
        <v>3307</v>
      </c>
      <c r="C2667" s="10">
        <v>41640</v>
      </c>
      <c r="D2667" s="5">
        <v>550</v>
      </c>
      <c r="E2667" s="5">
        <v>931</v>
      </c>
      <c r="F2667" s="40">
        <v>34.8705</v>
      </c>
      <c r="G2667" s="40">
        <v>19178.775000000001</v>
      </c>
      <c r="H2667" t="str">
        <f>VLOOKUP(Table8[[#This Row],[Supplier]],Table37[[Vendor_ID]:[Reputation Test]],12,0)</f>
        <v>F</v>
      </c>
      <c r="I2667">
        <f>VLOOKUP(Table8[[#This Row],[PurchaseOrderID]],Purchase_Order!$A$2:$E$1228,5,0)</f>
        <v>1684</v>
      </c>
      <c r="K2667">
        <f>COUNTIFS(Table37[ProductID],Table8[[#This Row],[ProductID]],Table37[Reputation Test],Table8[[#This Row],[REPUTASI]],Table37[Price],"&lt;"&amp;Table8[[#This Row],[UnitPrice]])</f>
        <v>2</v>
      </c>
      <c r="L2667" s="80" t="str">
        <f>IF(Table8[[#This Row],[test]]&gt;0,"Ada vendor yang menjual produk dengan harga lebih murah","")</f>
        <v>Ada vendor yang menjual produk dengan harga lebih murah</v>
      </c>
    </row>
    <row r="2668" spans="1:12" x14ac:dyDescent="0.25">
      <c r="A2668" s="4">
        <v>1464</v>
      </c>
      <c r="B2668" s="4">
        <v>3308</v>
      </c>
      <c r="C2668" s="11">
        <v>41640</v>
      </c>
      <c r="D2668" s="4">
        <v>550</v>
      </c>
      <c r="E2668" s="4">
        <v>932</v>
      </c>
      <c r="F2668" s="41">
        <v>39.763500000000001</v>
      </c>
      <c r="G2668" s="41">
        <v>21869.924999999999</v>
      </c>
      <c r="H2668" t="str">
        <f>VLOOKUP(Table8[[#This Row],[Supplier]],Table37[[Vendor_ID]:[Reputation Test]],12,0)</f>
        <v>F</v>
      </c>
      <c r="I2668">
        <f>VLOOKUP(Table8[[#This Row],[PurchaseOrderID]],Purchase_Order!$A$2:$E$1228,5,0)</f>
        <v>1684</v>
      </c>
      <c r="K2668">
        <f>COUNTIFS(Table37[ProductID],Table8[[#This Row],[ProductID]],Table37[Reputation Test],Table8[[#This Row],[REPUTASI]],Table37[Price],"&lt;"&amp;Table8[[#This Row],[UnitPrice]])</f>
        <v>2</v>
      </c>
      <c r="L2668" s="80" t="str">
        <f>IF(Table8[[#This Row],[test]]&gt;0,"Ada vendor yang menjual produk dengan harga lebih murah","")</f>
        <v>Ada vendor yang menjual produk dengan harga lebih murah</v>
      </c>
    </row>
    <row r="2669" spans="1:12" x14ac:dyDescent="0.25">
      <c r="A2669" s="5">
        <v>1465</v>
      </c>
      <c r="B2669" s="5">
        <v>3309</v>
      </c>
      <c r="C2669" s="10">
        <v>41640</v>
      </c>
      <c r="D2669" s="5">
        <v>3</v>
      </c>
      <c r="E2669" s="5">
        <v>432</v>
      </c>
      <c r="F2669" s="40">
        <v>39.280500000000004</v>
      </c>
      <c r="G2669" s="40">
        <v>117.8415</v>
      </c>
      <c r="H2669" t="str">
        <f>VLOOKUP(Table8[[#This Row],[Supplier]],Table37[[Vendor_ID]:[Reputation Test]],12,0)</f>
        <v>B</v>
      </c>
      <c r="I2669">
        <f>VLOOKUP(Table8[[#This Row],[PurchaseOrderID]],Purchase_Order!$A$2:$E$1228,5,0)</f>
        <v>1534</v>
      </c>
      <c r="K2669">
        <f>COUNTIFS(Table37[ProductID],Table8[[#This Row],[ProductID]],Table37[Reputation Test],Table8[[#This Row],[REPUTASI]],Table37[Price],"&lt;"&amp;Table8[[#This Row],[UnitPrice]])</f>
        <v>3</v>
      </c>
      <c r="L2669" s="80" t="str">
        <f>IF(Table8[[#This Row],[test]]&gt;0,"Ada vendor yang menjual produk dengan harga lebih murah","")</f>
        <v>Ada vendor yang menjual produk dengan harga lebih murah</v>
      </c>
    </row>
    <row r="2670" spans="1:12" x14ac:dyDescent="0.25">
      <c r="A2670" s="4">
        <v>1465</v>
      </c>
      <c r="B2670" s="4">
        <v>3310</v>
      </c>
      <c r="C2670" s="11">
        <v>41640</v>
      </c>
      <c r="D2670" s="4">
        <v>3</v>
      </c>
      <c r="E2670" s="4">
        <v>433</v>
      </c>
      <c r="F2670" s="41">
        <v>43.554000000000002</v>
      </c>
      <c r="G2670" s="41">
        <v>130.66200000000001</v>
      </c>
      <c r="H2670" t="str">
        <f>VLOOKUP(Table8[[#This Row],[Supplier]],Table37[[Vendor_ID]:[Reputation Test]],12,0)</f>
        <v>B</v>
      </c>
      <c r="I2670">
        <f>VLOOKUP(Table8[[#This Row],[PurchaseOrderID]],Purchase_Order!$A$2:$E$1228,5,0)</f>
        <v>1534</v>
      </c>
      <c r="K2670">
        <f>COUNTIFS(Table37[ProductID],Table8[[#This Row],[ProductID]],Table37[Reputation Test],Table8[[#This Row],[REPUTASI]],Table37[Price],"&lt;"&amp;Table8[[#This Row],[UnitPrice]])</f>
        <v>3</v>
      </c>
      <c r="L2670" s="80" t="str">
        <f>IF(Table8[[#This Row],[test]]&gt;0,"Ada vendor yang menjual produk dengan harga lebih murah","")</f>
        <v>Ada vendor yang menjual produk dengan harga lebih murah</v>
      </c>
    </row>
    <row r="2671" spans="1:12" x14ac:dyDescent="0.25">
      <c r="A2671" s="5">
        <v>1465</v>
      </c>
      <c r="B2671" s="5">
        <v>3311</v>
      </c>
      <c r="C2671" s="10">
        <v>41640</v>
      </c>
      <c r="D2671" s="5">
        <v>3</v>
      </c>
      <c r="E2671" s="5">
        <v>434</v>
      </c>
      <c r="F2671" s="40">
        <v>39.280500000000004</v>
      </c>
      <c r="G2671" s="40">
        <v>117.8415</v>
      </c>
      <c r="H2671" t="str">
        <f>VLOOKUP(Table8[[#This Row],[Supplier]],Table37[[Vendor_ID]:[Reputation Test]],12,0)</f>
        <v>B</v>
      </c>
      <c r="I2671">
        <f>VLOOKUP(Table8[[#This Row],[PurchaseOrderID]],Purchase_Order!$A$2:$E$1228,5,0)</f>
        <v>1534</v>
      </c>
      <c r="K2671">
        <f>COUNTIFS(Table37[ProductID],Table8[[#This Row],[ProductID]],Table37[Reputation Test],Table8[[#This Row],[REPUTASI]],Table37[Price],"&lt;"&amp;Table8[[#This Row],[UnitPrice]])</f>
        <v>3</v>
      </c>
      <c r="L2671" s="80" t="str">
        <f>IF(Table8[[#This Row],[test]]&gt;0,"Ada vendor yang menjual produk dengan harga lebih murah","")</f>
        <v>Ada vendor yang menjual produk dengan harga lebih murah</v>
      </c>
    </row>
    <row r="2672" spans="1:12" x14ac:dyDescent="0.25">
      <c r="A2672" s="4">
        <v>1465</v>
      </c>
      <c r="B2672" s="4">
        <v>3312</v>
      </c>
      <c r="C2672" s="11">
        <v>41640</v>
      </c>
      <c r="D2672" s="4">
        <v>3</v>
      </c>
      <c r="E2672" s="4">
        <v>435</v>
      </c>
      <c r="F2672" s="41">
        <v>37.180500000000002</v>
      </c>
      <c r="G2672" s="41">
        <v>111.5415</v>
      </c>
      <c r="H2672" t="str">
        <f>VLOOKUP(Table8[[#This Row],[Supplier]],Table37[[Vendor_ID]:[Reputation Test]],12,0)</f>
        <v>B</v>
      </c>
      <c r="I2672">
        <f>VLOOKUP(Table8[[#This Row],[PurchaseOrderID]],Purchase_Order!$A$2:$E$1228,5,0)</f>
        <v>1534</v>
      </c>
      <c r="K2672">
        <f>COUNTIFS(Table37[ProductID],Table8[[#This Row],[ProductID]],Table37[Reputation Test],Table8[[#This Row],[REPUTASI]],Table37[Price],"&lt;"&amp;Table8[[#This Row],[UnitPrice]])</f>
        <v>3</v>
      </c>
      <c r="L2672" s="80" t="str">
        <f>IF(Table8[[#This Row],[test]]&gt;0,"Ada vendor yang menjual produk dengan harga lebih murah","")</f>
        <v>Ada vendor yang menjual produk dengan harga lebih murah</v>
      </c>
    </row>
    <row r="2673" spans="1:12" x14ac:dyDescent="0.25">
      <c r="A2673" s="5">
        <v>1465</v>
      </c>
      <c r="B2673" s="5">
        <v>3313</v>
      </c>
      <c r="C2673" s="10">
        <v>41640</v>
      </c>
      <c r="D2673" s="5">
        <v>3</v>
      </c>
      <c r="E2673" s="5">
        <v>436</v>
      </c>
      <c r="F2673" s="40">
        <v>41.454000000000001</v>
      </c>
      <c r="G2673" s="40">
        <v>124.36199999999999</v>
      </c>
      <c r="H2673" t="str">
        <f>VLOOKUP(Table8[[#This Row],[Supplier]],Table37[[Vendor_ID]:[Reputation Test]],12,0)</f>
        <v>B</v>
      </c>
      <c r="I2673">
        <f>VLOOKUP(Table8[[#This Row],[PurchaseOrderID]],Purchase_Order!$A$2:$E$1228,5,0)</f>
        <v>1534</v>
      </c>
      <c r="K2673">
        <f>COUNTIFS(Table37[ProductID],Table8[[#This Row],[ProductID]],Table37[Reputation Test],Table8[[#This Row],[REPUTASI]],Table37[Price],"&lt;"&amp;Table8[[#This Row],[UnitPrice]])</f>
        <v>3</v>
      </c>
      <c r="L2673" s="80" t="str">
        <f>IF(Table8[[#This Row],[test]]&gt;0,"Ada vendor yang menjual produk dengan harga lebih murah","")</f>
        <v>Ada vendor yang menjual produk dengan harga lebih murah</v>
      </c>
    </row>
    <row r="2674" spans="1:12" x14ac:dyDescent="0.25">
      <c r="A2674" s="4">
        <v>1465</v>
      </c>
      <c r="B2674" s="4">
        <v>3314</v>
      </c>
      <c r="C2674" s="11">
        <v>41640</v>
      </c>
      <c r="D2674" s="4">
        <v>3</v>
      </c>
      <c r="E2674" s="4">
        <v>437</v>
      </c>
      <c r="F2674" s="41">
        <v>37.180500000000002</v>
      </c>
      <c r="G2674" s="41">
        <v>111.5415</v>
      </c>
      <c r="H2674" t="str">
        <f>VLOOKUP(Table8[[#This Row],[Supplier]],Table37[[Vendor_ID]:[Reputation Test]],12,0)</f>
        <v>B</v>
      </c>
      <c r="I2674">
        <f>VLOOKUP(Table8[[#This Row],[PurchaseOrderID]],Purchase_Order!$A$2:$E$1228,5,0)</f>
        <v>1534</v>
      </c>
      <c r="K2674">
        <f>COUNTIFS(Table37[ProductID],Table8[[#This Row],[ProductID]],Table37[Reputation Test],Table8[[#This Row],[REPUTASI]],Table37[Price],"&lt;"&amp;Table8[[#This Row],[UnitPrice]])</f>
        <v>3</v>
      </c>
      <c r="L2674" s="80" t="str">
        <f>IF(Table8[[#This Row],[test]]&gt;0,"Ada vendor yang menjual produk dengan harga lebih murah","")</f>
        <v>Ada vendor yang menjual produk dengan harga lebih murah</v>
      </c>
    </row>
    <row r="2675" spans="1:12" x14ac:dyDescent="0.25">
      <c r="A2675" s="5">
        <v>1466</v>
      </c>
      <c r="B2675" s="5">
        <v>3315</v>
      </c>
      <c r="C2675" s="10">
        <v>41640</v>
      </c>
      <c r="D2675" s="5">
        <v>3</v>
      </c>
      <c r="E2675" s="5">
        <v>341</v>
      </c>
      <c r="F2675" s="40">
        <v>47.575499999999998</v>
      </c>
      <c r="G2675" s="40">
        <v>142.72649999999999</v>
      </c>
      <c r="H2675" t="str">
        <f>VLOOKUP(Table8[[#This Row],[Supplier]],Table37[[Vendor_ID]:[Reputation Test]],12,0)</f>
        <v>A</v>
      </c>
      <c r="I2675">
        <f>VLOOKUP(Table8[[#This Row],[PurchaseOrderID]],Purchase_Order!$A$2:$E$1228,5,0)</f>
        <v>1614</v>
      </c>
      <c r="K2675">
        <f>COUNTIFS(Table37[ProductID],Table8[[#This Row],[ProductID]],Table37[Reputation Test],Table8[[#This Row],[REPUTASI]],Table37[Price],"&lt;"&amp;Table8[[#This Row],[UnitPrice]])</f>
        <v>3</v>
      </c>
      <c r="L2675" s="80" t="str">
        <f>IF(Table8[[#This Row],[test]]&gt;0,"Ada vendor yang menjual produk dengan harga lebih murah","")</f>
        <v>Ada vendor yang menjual produk dengan harga lebih murah</v>
      </c>
    </row>
    <row r="2676" spans="1:12" x14ac:dyDescent="0.25">
      <c r="A2676" s="4">
        <v>1466</v>
      </c>
      <c r="B2676" s="4">
        <v>3316</v>
      </c>
      <c r="C2676" s="11">
        <v>41640</v>
      </c>
      <c r="D2676" s="4">
        <v>3</v>
      </c>
      <c r="E2676" s="4">
        <v>342</v>
      </c>
      <c r="F2676" s="41">
        <v>45.475499999999997</v>
      </c>
      <c r="G2676" s="41">
        <v>136.4265</v>
      </c>
      <c r="H2676" t="str">
        <f>VLOOKUP(Table8[[#This Row],[Supplier]],Table37[[Vendor_ID]:[Reputation Test]],12,0)</f>
        <v>A</v>
      </c>
      <c r="I2676">
        <f>VLOOKUP(Table8[[#This Row],[PurchaseOrderID]],Purchase_Order!$A$2:$E$1228,5,0)</f>
        <v>1614</v>
      </c>
      <c r="K2676">
        <f>COUNTIFS(Table37[ProductID],Table8[[#This Row],[ProductID]],Table37[Reputation Test],Table8[[#This Row],[REPUTASI]],Table37[Price],"&lt;"&amp;Table8[[#This Row],[UnitPrice]])</f>
        <v>3</v>
      </c>
      <c r="L2676" s="80" t="str">
        <f>IF(Table8[[#This Row],[test]]&gt;0,"Ada vendor yang menjual produk dengan harga lebih murah","")</f>
        <v>Ada vendor yang menjual produk dengan harga lebih murah</v>
      </c>
    </row>
    <row r="2677" spans="1:12" x14ac:dyDescent="0.25">
      <c r="A2677" s="5">
        <v>1466</v>
      </c>
      <c r="B2677" s="5">
        <v>3317</v>
      </c>
      <c r="C2677" s="10">
        <v>41640</v>
      </c>
      <c r="D2677" s="5">
        <v>3</v>
      </c>
      <c r="E2677" s="5">
        <v>343</v>
      </c>
      <c r="F2677" s="40">
        <v>49.749000000000002</v>
      </c>
      <c r="G2677" s="40">
        <v>149.24700000000001</v>
      </c>
      <c r="H2677" t="str">
        <f>VLOOKUP(Table8[[#This Row],[Supplier]],Table37[[Vendor_ID]:[Reputation Test]],12,0)</f>
        <v>A</v>
      </c>
      <c r="I2677">
        <f>VLOOKUP(Table8[[#This Row],[PurchaseOrderID]],Purchase_Order!$A$2:$E$1228,5,0)</f>
        <v>1614</v>
      </c>
      <c r="K2677">
        <f>COUNTIFS(Table37[ProductID],Table8[[#This Row],[ProductID]],Table37[Reputation Test],Table8[[#This Row],[REPUTASI]],Table37[Price],"&lt;"&amp;Table8[[#This Row],[UnitPrice]])</f>
        <v>3</v>
      </c>
      <c r="L2677" s="80" t="str">
        <f>IF(Table8[[#This Row],[test]]&gt;0,"Ada vendor yang menjual produk dengan harga lebih murah","")</f>
        <v>Ada vendor yang menjual produk dengan harga lebih murah</v>
      </c>
    </row>
    <row r="2678" spans="1:12" x14ac:dyDescent="0.25">
      <c r="A2678" s="4">
        <v>1466</v>
      </c>
      <c r="B2678" s="4">
        <v>3318</v>
      </c>
      <c r="C2678" s="11">
        <v>41640</v>
      </c>
      <c r="D2678" s="4">
        <v>3</v>
      </c>
      <c r="E2678" s="4">
        <v>344</v>
      </c>
      <c r="F2678" s="41">
        <v>45.475499999999997</v>
      </c>
      <c r="G2678" s="41">
        <v>136.4265</v>
      </c>
      <c r="H2678" t="str">
        <f>VLOOKUP(Table8[[#This Row],[Supplier]],Table37[[Vendor_ID]:[Reputation Test]],12,0)</f>
        <v>A</v>
      </c>
      <c r="I2678">
        <f>VLOOKUP(Table8[[#This Row],[PurchaseOrderID]],Purchase_Order!$A$2:$E$1228,5,0)</f>
        <v>1614</v>
      </c>
      <c r="K2678">
        <f>COUNTIFS(Table37[ProductID],Table8[[#This Row],[ProductID]],Table37[Reputation Test],Table8[[#This Row],[REPUTASI]],Table37[Price],"&lt;"&amp;Table8[[#This Row],[UnitPrice]])</f>
        <v>3</v>
      </c>
      <c r="L2678" s="80" t="str">
        <f>IF(Table8[[#This Row],[test]]&gt;0,"Ada vendor yang menjual produk dengan harga lebih murah","")</f>
        <v>Ada vendor yang menjual produk dengan harga lebih murah</v>
      </c>
    </row>
    <row r="2679" spans="1:12" x14ac:dyDescent="0.25">
      <c r="A2679" s="5">
        <v>1467</v>
      </c>
      <c r="B2679" s="5">
        <v>3319</v>
      </c>
      <c r="C2679" s="10">
        <v>41640</v>
      </c>
      <c r="D2679" s="5">
        <v>550</v>
      </c>
      <c r="E2679" s="5">
        <v>931</v>
      </c>
      <c r="F2679" s="40">
        <v>34.345500000000001</v>
      </c>
      <c r="G2679" s="40">
        <v>18890.025000000001</v>
      </c>
      <c r="H2679" t="str">
        <f>VLOOKUP(Table8[[#This Row],[Supplier]],Table37[[Vendor_ID]:[Reputation Test]],12,0)</f>
        <v>F</v>
      </c>
      <c r="I2679">
        <f>VLOOKUP(Table8[[#This Row],[PurchaseOrderID]],Purchase_Order!$A$2:$E$1228,5,0)</f>
        <v>1588</v>
      </c>
      <c r="K2679">
        <f>COUNTIFS(Table37[ProductID],Table8[[#This Row],[ProductID]],Table37[Reputation Test],Table8[[#This Row],[REPUTASI]],Table37[Price],"&lt;"&amp;Table8[[#This Row],[UnitPrice]])</f>
        <v>2</v>
      </c>
      <c r="L2679" s="80" t="str">
        <f>IF(Table8[[#This Row],[test]]&gt;0,"Ada vendor yang menjual produk dengan harga lebih murah","")</f>
        <v>Ada vendor yang menjual produk dengan harga lebih murah</v>
      </c>
    </row>
    <row r="2680" spans="1:12" x14ac:dyDescent="0.25">
      <c r="A2680" s="4">
        <v>1467</v>
      </c>
      <c r="B2680" s="4">
        <v>3320</v>
      </c>
      <c r="C2680" s="11">
        <v>41640</v>
      </c>
      <c r="D2680" s="4">
        <v>550</v>
      </c>
      <c r="E2680" s="4">
        <v>932</v>
      </c>
      <c r="F2680" s="41">
        <v>39.238500000000002</v>
      </c>
      <c r="G2680" s="41">
        <v>21581.174999999999</v>
      </c>
      <c r="H2680" t="str">
        <f>VLOOKUP(Table8[[#This Row],[Supplier]],Table37[[Vendor_ID]:[Reputation Test]],12,0)</f>
        <v>F</v>
      </c>
      <c r="I2680">
        <f>VLOOKUP(Table8[[#This Row],[PurchaseOrderID]],Purchase_Order!$A$2:$E$1228,5,0)</f>
        <v>1588</v>
      </c>
      <c r="K2680">
        <f>COUNTIFS(Table37[ProductID],Table8[[#This Row],[ProductID]],Table37[Reputation Test],Table8[[#This Row],[REPUTASI]],Table37[Price],"&lt;"&amp;Table8[[#This Row],[UnitPrice]])</f>
        <v>2</v>
      </c>
      <c r="L2680" s="80" t="str">
        <f>IF(Table8[[#This Row],[test]]&gt;0,"Ada vendor yang menjual produk dengan harga lebih murah","")</f>
        <v>Ada vendor yang menjual produk dengan harga lebih murah</v>
      </c>
    </row>
    <row r="2681" spans="1:12" x14ac:dyDescent="0.25">
      <c r="A2681" s="5">
        <v>1468</v>
      </c>
      <c r="B2681" s="5">
        <v>3321</v>
      </c>
      <c r="C2681" s="10">
        <v>41640</v>
      </c>
      <c r="D2681" s="5">
        <v>3</v>
      </c>
      <c r="E2681" s="5">
        <v>349</v>
      </c>
      <c r="F2681" s="40">
        <v>45.444000000000003</v>
      </c>
      <c r="G2681" s="40">
        <v>136.33199999999999</v>
      </c>
      <c r="H2681" t="str">
        <f>VLOOKUP(Table8[[#This Row],[Supplier]],Table37[[Vendor_ID]:[Reputation Test]],12,0)</f>
        <v>A</v>
      </c>
      <c r="I2681">
        <f>VLOOKUP(Table8[[#This Row],[PurchaseOrderID]],Purchase_Order!$A$2:$E$1228,5,0)</f>
        <v>1622</v>
      </c>
      <c r="K2681">
        <f>COUNTIFS(Table37[ProductID],Table8[[#This Row],[ProductID]],Table37[Reputation Test],Table8[[#This Row],[REPUTASI]],Table37[Price],"&lt;"&amp;Table8[[#This Row],[UnitPrice]])</f>
        <v>3</v>
      </c>
      <c r="L2681" s="80" t="str">
        <f>IF(Table8[[#This Row],[test]]&gt;0,"Ada vendor yang menjual produk dengan harga lebih murah","")</f>
        <v>Ada vendor yang menjual produk dengan harga lebih murah</v>
      </c>
    </row>
    <row r="2682" spans="1:12" x14ac:dyDescent="0.25">
      <c r="A2682" s="4">
        <v>1469</v>
      </c>
      <c r="B2682" s="4">
        <v>3322</v>
      </c>
      <c r="C2682" s="11">
        <v>41641</v>
      </c>
      <c r="D2682" s="4">
        <v>550</v>
      </c>
      <c r="E2682" s="4">
        <v>928</v>
      </c>
      <c r="F2682" s="41">
        <v>32.770499999999998</v>
      </c>
      <c r="G2682" s="41">
        <v>18023.775000000001</v>
      </c>
      <c r="H2682" t="str">
        <f>VLOOKUP(Table8[[#This Row],[Supplier]],Table37[[Vendor_ID]:[Reputation Test]],12,0)</f>
        <v>F</v>
      </c>
      <c r="I2682">
        <f>VLOOKUP(Table8[[#This Row],[PurchaseOrderID]],Purchase_Order!$A$2:$E$1228,5,0)</f>
        <v>1632</v>
      </c>
      <c r="K2682">
        <f>COUNTIFS(Table37[ProductID],Table8[[#This Row],[ProductID]],Table37[Reputation Test],Table8[[#This Row],[REPUTASI]],Table37[Price],"&lt;"&amp;Table8[[#This Row],[UnitPrice]])</f>
        <v>2</v>
      </c>
      <c r="L2682" s="80" t="str">
        <f>IF(Table8[[#This Row],[test]]&gt;0,"Ada vendor yang menjual produk dengan harga lebih murah","")</f>
        <v>Ada vendor yang menjual produk dengan harga lebih murah</v>
      </c>
    </row>
    <row r="2683" spans="1:12" x14ac:dyDescent="0.25">
      <c r="A2683" s="5">
        <v>1469</v>
      </c>
      <c r="B2683" s="5">
        <v>3323</v>
      </c>
      <c r="C2683" s="10">
        <v>41641</v>
      </c>
      <c r="D2683" s="5">
        <v>550</v>
      </c>
      <c r="E2683" s="5">
        <v>929</v>
      </c>
      <c r="F2683" s="40">
        <v>37.085999999999999</v>
      </c>
      <c r="G2683" s="40">
        <v>20397.3</v>
      </c>
      <c r="H2683" t="str">
        <f>VLOOKUP(Table8[[#This Row],[Supplier]],Table37[[Vendor_ID]:[Reputation Test]],12,0)</f>
        <v>F</v>
      </c>
      <c r="I2683">
        <f>VLOOKUP(Table8[[#This Row],[PurchaseOrderID]],Purchase_Order!$A$2:$E$1228,5,0)</f>
        <v>1632</v>
      </c>
      <c r="K2683">
        <f>COUNTIFS(Table37[ProductID],Table8[[#This Row],[ProductID]],Table37[Reputation Test],Table8[[#This Row],[REPUTASI]],Table37[Price],"&lt;"&amp;Table8[[#This Row],[UnitPrice]])</f>
        <v>2</v>
      </c>
      <c r="L2683" s="80" t="str">
        <f>IF(Table8[[#This Row],[test]]&gt;0,"Ada vendor yang menjual produk dengan harga lebih murah","")</f>
        <v>Ada vendor yang menjual produk dengan harga lebih murah</v>
      </c>
    </row>
    <row r="2684" spans="1:12" x14ac:dyDescent="0.25">
      <c r="A2684" s="4">
        <v>1469</v>
      </c>
      <c r="B2684" s="4">
        <v>3324</v>
      </c>
      <c r="C2684" s="11">
        <v>41641</v>
      </c>
      <c r="D2684" s="4">
        <v>550</v>
      </c>
      <c r="E2684" s="4">
        <v>930</v>
      </c>
      <c r="F2684" s="41">
        <v>43.039499999999997</v>
      </c>
      <c r="G2684" s="41">
        <v>23671.724999999999</v>
      </c>
      <c r="H2684" t="str">
        <f>VLOOKUP(Table8[[#This Row],[Supplier]],Table37[[Vendor_ID]:[Reputation Test]],12,0)</f>
        <v>F</v>
      </c>
      <c r="I2684">
        <f>VLOOKUP(Table8[[#This Row],[PurchaseOrderID]],Purchase_Order!$A$2:$E$1228,5,0)</f>
        <v>1632</v>
      </c>
      <c r="K2684">
        <f>COUNTIFS(Table37[ProductID],Table8[[#This Row],[ProductID]],Table37[Reputation Test],Table8[[#This Row],[REPUTASI]],Table37[Price],"&lt;"&amp;Table8[[#This Row],[UnitPrice]])</f>
        <v>1</v>
      </c>
      <c r="L2684" s="80" t="str">
        <f>IF(Table8[[#This Row],[test]]&gt;0,"Ada vendor yang menjual produk dengan harga lebih murah","")</f>
        <v>Ada vendor yang menjual produk dengan harga lebih murah</v>
      </c>
    </row>
    <row r="2685" spans="1:12" x14ac:dyDescent="0.25">
      <c r="A2685" s="5">
        <v>1470</v>
      </c>
      <c r="B2685" s="5">
        <v>3325</v>
      </c>
      <c r="C2685" s="10">
        <v>41641</v>
      </c>
      <c r="D2685" s="5">
        <v>550</v>
      </c>
      <c r="E2685" s="5">
        <v>332</v>
      </c>
      <c r="F2685" s="40">
        <v>10.815</v>
      </c>
      <c r="G2685" s="40">
        <v>5948.25</v>
      </c>
      <c r="H2685" t="str">
        <f>VLOOKUP(Table8[[#This Row],[Supplier]],Table37[[Vendor_ID]:[Reputation Test]],12,0)</f>
        <v>F</v>
      </c>
      <c r="I2685">
        <f>VLOOKUP(Table8[[#This Row],[PurchaseOrderID]],Purchase_Order!$A$2:$E$1228,5,0)</f>
        <v>1608</v>
      </c>
      <c r="K2685">
        <f>COUNTIFS(Table37[ProductID],Table8[[#This Row],[ProductID]],Table37[Reputation Test],Table8[[#This Row],[REPUTASI]],Table37[Price],"&lt;"&amp;Table8[[#This Row],[UnitPrice]])</f>
        <v>1</v>
      </c>
      <c r="L2685" s="80" t="str">
        <f>IF(Table8[[#This Row],[test]]&gt;0,"Ada vendor yang menjual produk dengan harga lebih murah","")</f>
        <v>Ada vendor yang menjual produk dengan harga lebih murah</v>
      </c>
    </row>
    <row r="2686" spans="1:12" x14ac:dyDescent="0.25">
      <c r="A2686" s="4">
        <v>1471</v>
      </c>
      <c r="B2686" s="4">
        <v>3326</v>
      </c>
      <c r="C2686" s="11">
        <v>41641</v>
      </c>
      <c r="D2686" s="4">
        <v>550</v>
      </c>
      <c r="E2686" s="4">
        <v>948</v>
      </c>
      <c r="F2686" s="41">
        <v>82.834500000000006</v>
      </c>
      <c r="G2686" s="41">
        <v>45558.974999999999</v>
      </c>
      <c r="H2686" t="str">
        <f>VLOOKUP(Table8[[#This Row],[Supplier]],Table37[[Vendor_ID]:[Reputation Test]],12,0)</f>
        <v>F</v>
      </c>
      <c r="I2686">
        <f>VLOOKUP(Table8[[#This Row],[PurchaseOrderID]],Purchase_Order!$A$2:$E$1228,5,0)</f>
        <v>1576</v>
      </c>
      <c r="K2686">
        <f>COUNTIFS(Table37[ProductID],Table8[[#This Row],[ProductID]],Table37[Reputation Test],Table8[[#This Row],[REPUTASI]],Table37[Price],"&lt;"&amp;Table8[[#This Row],[UnitPrice]])</f>
        <v>1</v>
      </c>
      <c r="L2686" s="80" t="str">
        <f>IF(Table8[[#This Row],[test]]&gt;0,"Ada vendor yang menjual produk dengan harga lebih murah","")</f>
        <v>Ada vendor yang menjual produk dengan harga lebih murah</v>
      </c>
    </row>
    <row r="2687" spans="1:12" x14ac:dyDescent="0.25">
      <c r="A2687" s="5">
        <v>1471</v>
      </c>
      <c r="B2687" s="5">
        <v>3327</v>
      </c>
      <c r="C2687" s="10">
        <v>41641</v>
      </c>
      <c r="D2687" s="5">
        <v>550</v>
      </c>
      <c r="E2687" s="5">
        <v>907</v>
      </c>
      <c r="F2687" s="40">
        <v>82.834500000000006</v>
      </c>
      <c r="G2687" s="40">
        <v>45558.974999999999</v>
      </c>
      <c r="H2687" t="str">
        <f>VLOOKUP(Table8[[#This Row],[Supplier]],Table37[[Vendor_ID]:[Reputation Test]],12,0)</f>
        <v>F</v>
      </c>
      <c r="I2687">
        <f>VLOOKUP(Table8[[#This Row],[PurchaseOrderID]],Purchase_Order!$A$2:$E$1228,5,0)</f>
        <v>1576</v>
      </c>
      <c r="K2687">
        <f>COUNTIFS(Table37[ProductID],Table8[[#This Row],[ProductID]],Table37[Reputation Test],Table8[[#This Row],[REPUTASI]],Table37[Price],"&lt;"&amp;Table8[[#This Row],[UnitPrice]])</f>
        <v>1</v>
      </c>
      <c r="L2687" s="80" t="str">
        <f>IF(Table8[[#This Row],[test]]&gt;0,"Ada vendor yang menjual produk dengan harga lebih murah","")</f>
        <v>Ada vendor yang menjual produk dengan harga lebih murah</v>
      </c>
    </row>
    <row r="2688" spans="1:12" x14ac:dyDescent="0.25">
      <c r="A2688" s="4">
        <v>1472</v>
      </c>
      <c r="B2688" s="4">
        <v>3328</v>
      </c>
      <c r="C2688" s="11">
        <v>41641</v>
      </c>
      <c r="D2688" s="4">
        <v>1250</v>
      </c>
      <c r="E2688" s="4">
        <v>325</v>
      </c>
      <c r="F2688" s="41">
        <v>0.21</v>
      </c>
      <c r="G2688" s="41">
        <v>262.5</v>
      </c>
      <c r="H2688" t="str">
        <f>VLOOKUP(Table8[[#This Row],[Supplier]],Table37[[Vendor_ID]:[Reputation Test]],12,0)</f>
        <v>F</v>
      </c>
      <c r="I2688">
        <f>VLOOKUP(Table8[[#This Row],[PurchaseOrderID]],Purchase_Order!$A$2:$E$1228,5,0)</f>
        <v>1590</v>
      </c>
      <c r="K2688">
        <f>COUNTIFS(Table37[ProductID],Table8[[#This Row],[ProductID]],Table37[Reputation Test],Table8[[#This Row],[REPUTASI]],Table37[Price],"&lt;"&amp;Table8[[#This Row],[UnitPrice]])</f>
        <v>1</v>
      </c>
      <c r="L2688" s="80" t="str">
        <f>IF(Table8[[#This Row],[test]]&gt;0,"Ada vendor yang menjual produk dengan harga lebih murah","")</f>
        <v>Ada vendor yang menjual produk dengan harga lebih murah</v>
      </c>
    </row>
    <row r="2689" spans="1:12" x14ac:dyDescent="0.25">
      <c r="A2689" s="5">
        <v>1472</v>
      </c>
      <c r="B2689" s="5">
        <v>3329</v>
      </c>
      <c r="C2689" s="10">
        <v>41641</v>
      </c>
      <c r="D2689" s="5">
        <v>1250</v>
      </c>
      <c r="E2689" s="5">
        <v>326</v>
      </c>
      <c r="F2689" s="40">
        <v>0.21</v>
      </c>
      <c r="G2689" s="40">
        <v>262.5</v>
      </c>
      <c r="H2689" t="str">
        <f>VLOOKUP(Table8[[#This Row],[Supplier]],Table37[[Vendor_ID]:[Reputation Test]],12,0)</f>
        <v>F</v>
      </c>
      <c r="I2689">
        <f>VLOOKUP(Table8[[#This Row],[PurchaseOrderID]],Purchase_Order!$A$2:$E$1228,5,0)</f>
        <v>1590</v>
      </c>
      <c r="K2689">
        <f>COUNTIFS(Table37[ProductID],Table8[[#This Row],[ProductID]],Table37[Reputation Test],Table8[[#This Row],[REPUTASI]],Table37[Price],"&lt;"&amp;Table8[[#This Row],[UnitPrice]])</f>
        <v>1</v>
      </c>
      <c r="L2689" s="80" t="str">
        <f>IF(Table8[[#This Row],[test]]&gt;0,"Ada vendor yang menjual produk dengan harga lebih murah","")</f>
        <v>Ada vendor yang menjual produk dengan harga lebih murah</v>
      </c>
    </row>
    <row r="2690" spans="1:12" x14ac:dyDescent="0.25">
      <c r="A2690" s="4">
        <v>1473</v>
      </c>
      <c r="B2690" s="4">
        <v>3330</v>
      </c>
      <c r="C2690" s="11">
        <v>41641</v>
      </c>
      <c r="D2690" s="4">
        <v>60</v>
      </c>
      <c r="E2690" s="4">
        <v>322</v>
      </c>
      <c r="F2690" s="41">
        <v>28.6965</v>
      </c>
      <c r="G2690" s="41">
        <v>1721.79</v>
      </c>
      <c r="H2690" t="str">
        <f>VLOOKUP(Table8[[#This Row],[Supplier]],Table37[[Vendor_ID]:[Reputation Test]],12,0)</f>
        <v>B</v>
      </c>
      <c r="I2690">
        <f>VLOOKUP(Table8[[#This Row],[PurchaseOrderID]],Purchase_Order!$A$2:$E$1228,5,0)</f>
        <v>1514</v>
      </c>
      <c r="K2690">
        <f>COUNTIFS(Table37[ProductID],Table8[[#This Row],[ProductID]],Table37[Reputation Test],Table8[[#This Row],[REPUTASI]],Table37[Price],"&lt;"&amp;Table8[[#This Row],[UnitPrice]])</f>
        <v>2</v>
      </c>
      <c r="L2690" s="80" t="str">
        <f>IF(Table8[[#This Row],[test]]&gt;0,"Ada vendor yang menjual produk dengan harga lebih murah","")</f>
        <v>Ada vendor yang menjual produk dengan harga lebih murah</v>
      </c>
    </row>
    <row r="2691" spans="1:12" x14ac:dyDescent="0.25">
      <c r="A2691" s="5">
        <v>1474</v>
      </c>
      <c r="B2691" s="5">
        <v>3331</v>
      </c>
      <c r="C2691" s="10">
        <v>41641</v>
      </c>
      <c r="D2691" s="5">
        <v>550</v>
      </c>
      <c r="E2691" s="5">
        <v>930</v>
      </c>
      <c r="F2691" s="40">
        <v>42.514499999999998</v>
      </c>
      <c r="G2691" s="40">
        <v>23382.974999999999</v>
      </c>
      <c r="H2691" t="str">
        <f>VLOOKUP(Table8[[#This Row],[Supplier]],Table37[[Vendor_ID]:[Reputation Test]],12,0)</f>
        <v>B</v>
      </c>
      <c r="I2691">
        <f>VLOOKUP(Table8[[#This Row],[PurchaseOrderID]],Purchase_Order!$A$2:$E$1228,5,0)</f>
        <v>1498</v>
      </c>
      <c r="K2691">
        <f>COUNTIFS(Table37[ProductID],Table8[[#This Row],[ProductID]],Table37[Reputation Test],Table8[[#This Row],[REPUTASI]],Table37[Price],"&lt;"&amp;Table8[[#This Row],[UnitPrice]])</f>
        <v>1</v>
      </c>
      <c r="L2691" s="80" t="str">
        <f>IF(Table8[[#This Row],[test]]&gt;0,"Ada vendor yang menjual produk dengan harga lebih murah","")</f>
        <v>Ada vendor yang menjual produk dengan harga lebih murah</v>
      </c>
    </row>
    <row r="2692" spans="1:12" x14ac:dyDescent="0.25">
      <c r="A2692" s="4">
        <v>1474</v>
      </c>
      <c r="B2692" s="4">
        <v>3332</v>
      </c>
      <c r="C2692" s="11">
        <v>41641</v>
      </c>
      <c r="D2692" s="4">
        <v>550</v>
      </c>
      <c r="E2692" s="4">
        <v>921</v>
      </c>
      <c r="F2692" s="41">
        <v>5.5860000000000003</v>
      </c>
      <c r="G2692" s="41">
        <v>3072.3</v>
      </c>
      <c r="H2692" t="str">
        <f>VLOOKUP(Table8[[#This Row],[Supplier]],Table37[[Vendor_ID]:[Reputation Test]],12,0)</f>
        <v>B</v>
      </c>
      <c r="I2692">
        <f>VLOOKUP(Table8[[#This Row],[PurchaseOrderID]],Purchase_Order!$A$2:$E$1228,5,0)</f>
        <v>1498</v>
      </c>
      <c r="K2692">
        <f>COUNTIFS(Table37[ProductID],Table8[[#This Row],[ProductID]],Table37[Reputation Test],Table8[[#This Row],[REPUTASI]],Table37[Price],"&lt;"&amp;Table8[[#This Row],[UnitPrice]])</f>
        <v>1</v>
      </c>
      <c r="L2692" s="80" t="str">
        <f>IF(Table8[[#This Row],[test]]&gt;0,"Ada vendor yang menjual produk dengan harga lebih murah","")</f>
        <v>Ada vendor yang menjual produk dengan harga lebih murah</v>
      </c>
    </row>
    <row r="2693" spans="1:12" x14ac:dyDescent="0.25">
      <c r="A2693" s="5">
        <v>1475</v>
      </c>
      <c r="B2693" s="5">
        <v>3333</v>
      </c>
      <c r="C2693" s="10">
        <v>41641</v>
      </c>
      <c r="D2693" s="5">
        <v>60</v>
      </c>
      <c r="E2693" s="5">
        <v>952</v>
      </c>
      <c r="F2693" s="40">
        <v>15.7395</v>
      </c>
      <c r="G2693" s="40">
        <v>944.37</v>
      </c>
      <c r="H2693" t="str">
        <f>VLOOKUP(Table8[[#This Row],[Supplier]],Table37[[Vendor_ID]:[Reputation Test]],12,0)</f>
        <v>B</v>
      </c>
      <c r="I2693">
        <f>VLOOKUP(Table8[[#This Row],[PurchaseOrderID]],Purchase_Order!$A$2:$E$1228,5,0)</f>
        <v>1674</v>
      </c>
      <c r="K2693">
        <f>COUNTIFS(Table37[ProductID],Table8[[#This Row],[ProductID]],Table37[Reputation Test],Table8[[#This Row],[REPUTASI]],Table37[Price],"&lt;"&amp;Table8[[#This Row],[UnitPrice]])</f>
        <v>1</v>
      </c>
      <c r="L2693" s="80" t="str">
        <f>IF(Table8[[#This Row],[test]]&gt;0,"Ada vendor yang menjual produk dengan harga lebih murah","")</f>
        <v>Ada vendor yang menjual produk dengan harga lebih murah</v>
      </c>
    </row>
    <row r="2694" spans="1:12" x14ac:dyDescent="0.25">
      <c r="A2694" s="4">
        <v>1476</v>
      </c>
      <c r="B2694" s="4">
        <v>3334</v>
      </c>
      <c r="C2694" s="11">
        <v>41641</v>
      </c>
      <c r="D2694" s="4">
        <v>550</v>
      </c>
      <c r="E2694" s="4">
        <v>933</v>
      </c>
      <c r="F2694" s="41">
        <v>43.459499999999998</v>
      </c>
      <c r="G2694" s="41">
        <v>23902.724999999999</v>
      </c>
      <c r="H2694" t="str">
        <f>VLOOKUP(Table8[[#This Row],[Supplier]],Table37[[Vendor_ID]:[Reputation Test]],12,0)</f>
        <v>F</v>
      </c>
      <c r="I2694">
        <f>VLOOKUP(Table8[[#This Row],[PurchaseOrderID]],Purchase_Order!$A$2:$E$1228,5,0)</f>
        <v>1652</v>
      </c>
      <c r="K2694">
        <f>COUNTIFS(Table37[ProductID],Table8[[#This Row],[ProductID]],Table37[Reputation Test],Table8[[#This Row],[REPUTASI]],Table37[Price],"&lt;"&amp;Table8[[#This Row],[UnitPrice]])</f>
        <v>2</v>
      </c>
      <c r="L2694" s="80" t="str">
        <f>IF(Table8[[#This Row],[test]]&gt;0,"Ada vendor yang menjual produk dengan harga lebih murah","")</f>
        <v>Ada vendor yang menjual produk dengan harga lebih murah</v>
      </c>
    </row>
    <row r="2695" spans="1:12" x14ac:dyDescent="0.25">
      <c r="A2695" s="5">
        <v>1476</v>
      </c>
      <c r="B2695" s="5">
        <v>3335</v>
      </c>
      <c r="C2695" s="10">
        <v>41641</v>
      </c>
      <c r="D2695" s="5">
        <v>550</v>
      </c>
      <c r="E2695" s="5">
        <v>934</v>
      </c>
      <c r="F2695" s="40">
        <v>37.621499999999997</v>
      </c>
      <c r="G2695" s="40">
        <v>20691.825000000001</v>
      </c>
      <c r="H2695" t="str">
        <f>VLOOKUP(Table8[[#This Row],[Supplier]],Table37[[Vendor_ID]:[Reputation Test]],12,0)</f>
        <v>F</v>
      </c>
      <c r="I2695">
        <f>VLOOKUP(Table8[[#This Row],[PurchaseOrderID]],Purchase_Order!$A$2:$E$1228,5,0)</f>
        <v>1652</v>
      </c>
      <c r="K2695">
        <f>COUNTIFS(Table37[ProductID],Table8[[#This Row],[ProductID]],Table37[Reputation Test],Table8[[#This Row],[REPUTASI]],Table37[Price],"&lt;"&amp;Table8[[#This Row],[UnitPrice]])</f>
        <v>2</v>
      </c>
      <c r="L2695" s="80" t="str">
        <f>IF(Table8[[#This Row],[test]]&gt;0,"Ada vendor yang menjual produk dengan harga lebih murah","")</f>
        <v>Ada vendor yang menjual produk dengan harga lebih murah</v>
      </c>
    </row>
    <row r="2696" spans="1:12" x14ac:dyDescent="0.25">
      <c r="A2696" s="4">
        <v>1476</v>
      </c>
      <c r="B2696" s="4">
        <v>3336</v>
      </c>
      <c r="C2696" s="11">
        <v>41641</v>
      </c>
      <c r="D2696" s="4">
        <v>550</v>
      </c>
      <c r="E2696" s="4">
        <v>922</v>
      </c>
      <c r="F2696" s="41">
        <v>6.5309999999999997</v>
      </c>
      <c r="G2696" s="41">
        <v>3592.05</v>
      </c>
      <c r="H2696" t="str">
        <f>VLOOKUP(Table8[[#This Row],[Supplier]],Table37[[Vendor_ID]:[Reputation Test]],12,0)</f>
        <v>F</v>
      </c>
      <c r="I2696">
        <f>VLOOKUP(Table8[[#This Row],[PurchaseOrderID]],Purchase_Order!$A$2:$E$1228,5,0)</f>
        <v>1652</v>
      </c>
      <c r="K2696">
        <f>COUNTIFS(Table37[ProductID],Table8[[#This Row],[ProductID]],Table37[Reputation Test],Table8[[#This Row],[REPUTASI]],Table37[Price],"&lt;"&amp;Table8[[#This Row],[UnitPrice]])</f>
        <v>1</v>
      </c>
      <c r="L2696" s="80" t="str">
        <f>IF(Table8[[#This Row],[test]]&gt;0,"Ada vendor yang menjual produk dengan harga lebih murah","")</f>
        <v>Ada vendor yang menjual produk dengan harga lebih murah</v>
      </c>
    </row>
    <row r="2697" spans="1:12" x14ac:dyDescent="0.25">
      <c r="A2697" s="5">
        <v>1476</v>
      </c>
      <c r="B2697" s="5">
        <v>3337</v>
      </c>
      <c r="C2697" s="10">
        <v>41641</v>
      </c>
      <c r="D2697" s="5">
        <v>550</v>
      </c>
      <c r="E2697" s="5">
        <v>923</v>
      </c>
      <c r="F2697" s="40">
        <v>6.1844999999999999</v>
      </c>
      <c r="G2697" s="40">
        <v>3401.4749999999999</v>
      </c>
      <c r="H2697" t="str">
        <f>VLOOKUP(Table8[[#This Row],[Supplier]],Table37[[Vendor_ID]:[Reputation Test]],12,0)</f>
        <v>F</v>
      </c>
      <c r="I2697">
        <f>VLOOKUP(Table8[[#This Row],[PurchaseOrderID]],Purchase_Order!$A$2:$E$1228,5,0)</f>
        <v>1652</v>
      </c>
      <c r="K2697">
        <f>COUNTIFS(Table37[ProductID],Table8[[#This Row],[ProductID]],Table37[Reputation Test],Table8[[#This Row],[REPUTASI]],Table37[Price],"&lt;"&amp;Table8[[#This Row],[UnitPrice]])</f>
        <v>1</v>
      </c>
      <c r="L2697" s="80" t="str">
        <f>IF(Table8[[#This Row],[test]]&gt;0,"Ada vendor yang menjual produk dengan harga lebih murah","")</f>
        <v>Ada vendor yang menjual produk dengan harga lebih murah</v>
      </c>
    </row>
    <row r="2698" spans="1:12" x14ac:dyDescent="0.25">
      <c r="A2698" s="4">
        <v>1477</v>
      </c>
      <c r="B2698" s="4">
        <v>3338</v>
      </c>
      <c r="C2698" s="11">
        <v>41641</v>
      </c>
      <c r="D2698" s="4">
        <v>550</v>
      </c>
      <c r="E2698" s="4">
        <v>317</v>
      </c>
      <c r="F2698" s="41">
        <v>29.578499999999998</v>
      </c>
      <c r="G2698" s="41">
        <v>16268.174999999999</v>
      </c>
      <c r="H2698" t="str">
        <f>VLOOKUP(Table8[[#This Row],[Supplier]],Table37[[Vendor_ID]:[Reputation Test]],12,0)</f>
        <v>F</v>
      </c>
      <c r="I2698">
        <f>VLOOKUP(Table8[[#This Row],[PurchaseOrderID]],Purchase_Order!$A$2:$E$1228,5,0)</f>
        <v>1578</v>
      </c>
      <c r="K2698">
        <f>COUNTIFS(Table37[ProductID],Table8[[#This Row],[ProductID]],Table37[Reputation Test],Table8[[#This Row],[REPUTASI]],Table37[Price],"&lt;"&amp;Table8[[#This Row],[UnitPrice]])</f>
        <v>2</v>
      </c>
      <c r="L2698" s="80" t="str">
        <f>IF(Table8[[#This Row],[test]]&gt;0,"Ada vendor yang menjual produk dengan harga lebih murah","")</f>
        <v>Ada vendor yang menjual produk dengan harga lebih murah</v>
      </c>
    </row>
    <row r="2699" spans="1:12" x14ac:dyDescent="0.25">
      <c r="A2699" s="5">
        <v>1477</v>
      </c>
      <c r="B2699" s="5">
        <v>3339</v>
      </c>
      <c r="C2699" s="10">
        <v>41641</v>
      </c>
      <c r="D2699" s="5">
        <v>550</v>
      </c>
      <c r="E2699" s="5">
        <v>318</v>
      </c>
      <c r="F2699" s="40">
        <v>36.098999999999997</v>
      </c>
      <c r="G2699" s="40">
        <v>19854.45</v>
      </c>
      <c r="H2699" t="str">
        <f>VLOOKUP(Table8[[#This Row],[Supplier]],Table37[[Vendor_ID]:[Reputation Test]],12,0)</f>
        <v>F</v>
      </c>
      <c r="I2699">
        <f>VLOOKUP(Table8[[#This Row],[PurchaseOrderID]],Purchase_Order!$A$2:$E$1228,5,0)</f>
        <v>1578</v>
      </c>
      <c r="K2699">
        <f>COUNTIFS(Table37[ProductID],Table8[[#This Row],[ProductID]],Table37[Reputation Test],Table8[[#This Row],[REPUTASI]],Table37[Price],"&lt;"&amp;Table8[[#This Row],[UnitPrice]])</f>
        <v>2</v>
      </c>
      <c r="L2699" s="80" t="str">
        <f>IF(Table8[[#This Row],[test]]&gt;0,"Ada vendor yang menjual produk dengan harga lebih murah","")</f>
        <v>Ada vendor yang menjual produk dengan harga lebih murah</v>
      </c>
    </row>
    <row r="2700" spans="1:12" x14ac:dyDescent="0.25">
      <c r="A2700" s="4">
        <v>1477</v>
      </c>
      <c r="B2700" s="4">
        <v>3340</v>
      </c>
      <c r="C2700" s="11">
        <v>41641</v>
      </c>
      <c r="D2700" s="4">
        <v>550</v>
      </c>
      <c r="E2700" s="4">
        <v>319</v>
      </c>
      <c r="F2700" s="41">
        <v>48.583500000000001</v>
      </c>
      <c r="G2700" s="41">
        <v>26720.924999999999</v>
      </c>
      <c r="H2700" t="str">
        <f>VLOOKUP(Table8[[#This Row],[Supplier]],Table37[[Vendor_ID]:[Reputation Test]],12,0)</f>
        <v>F</v>
      </c>
      <c r="I2700">
        <f>VLOOKUP(Table8[[#This Row],[PurchaseOrderID]],Purchase_Order!$A$2:$E$1228,5,0)</f>
        <v>1578</v>
      </c>
      <c r="K2700">
        <f>COUNTIFS(Table37[ProductID],Table8[[#This Row],[ProductID]],Table37[Reputation Test],Table8[[#This Row],[REPUTASI]],Table37[Price],"&lt;"&amp;Table8[[#This Row],[UnitPrice]])</f>
        <v>3</v>
      </c>
      <c r="L2700" s="80" t="str">
        <f>IF(Table8[[#This Row],[test]]&gt;0,"Ada vendor yang menjual produk dengan harga lebih murah","")</f>
        <v>Ada vendor yang menjual produk dengan harga lebih murah</v>
      </c>
    </row>
    <row r="2701" spans="1:12" x14ac:dyDescent="0.25">
      <c r="A2701" s="5">
        <v>1478</v>
      </c>
      <c r="B2701" s="5">
        <v>3341</v>
      </c>
      <c r="C2701" s="10">
        <v>41641</v>
      </c>
      <c r="D2701" s="5">
        <v>550</v>
      </c>
      <c r="E2701" s="5">
        <v>928</v>
      </c>
      <c r="F2701" s="40">
        <v>32.2455</v>
      </c>
      <c r="G2701" s="40">
        <v>17735.025000000001</v>
      </c>
      <c r="H2701" t="str">
        <f>VLOOKUP(Table8[[#This Row],[Supplier]],Table37[[Vendor_ID]:[Reputation Test]],12,0)</f>
        <v>F</v>
      </c>
      <c r="I2701">
        <f>VLOOKUP(Table8[[#This Row],[PurchaseOrderID]],Purchase_Order!$A$2:$E$1228,5,0)</f>
        <v>1538</v>
      </c>
      <c r="K2701">
        <f>COUNTIFS(Table37[ProductID],Table8[[#This Row],[ProductID]],Table37[Reputation Test],Table8[[#This Row],[REPUTASI]],Table37[Price],"&lt;"&amp;Table8[[#This Row],[UnitPrice]])</f>
        <v>2</v>
      </c>
      <c r="L2701" s="80" t="str">
        <f>IF(Table8[[#This Row],[test]]&gt;0,"Ada vendor yang menjual produk dengan harga lebih murah","")</f>
        <v>Ada vendor yang menjual produk dengan harga lebih murah</v>
      </c>
    </row>
    <row r="2702" spans="1:12" x14ac:dyDescent="0.25">
      <c r="A2702" s="4">
        <v>1478</v>
      </c>
      <c r="B2702" s="4">
        <v>3342</v>
      </c>
      <c r="C2702" s="11">
        <v>41641</v>
      </c>
      <c r="D2702" s="4">
        <v>550</v>
      </c>
      <c r="E2702" s="4">
        <v>929</v>
      </c>
      <c r="F2702" s="41">
        <v>36.561</v>
      </c>
      <c r="G2702" s="41">
        <v>20108.55</v>
      </c>
      <c r="H2702" t="str">
        <f>VLOOKUP(Table8[[#This Row],[Supplier]],Table37[[Vendor_ID]:[Reputation Test]],12,0)</f>
        <v>F</v>
      </c>
      <c r="I2702">
        <f>VLOOKUP(Table8[[#This Row],[PurchaseOrderID]],Purchase_Order!$A$2:$E$1228,5,0)</f>
        <v>1538</v>
      </c>
      <c r="K2702">
        <f>COUNTIFS(Table37[ProductID],Table8[[#This Row],[ProductID]],Table37[Reputation Test],Table8[[#This Row],[REPUTASI]],Table37[Price],"&lt;"&amp;Table8[[#This Row],[UnitPrice]])</f>
        <v>2</v>
      </c>
      <c r="L2702" s="80" t="str">
        <f>IF(Table8[[#This Row],[test]]&gt;0,"Ada vendor yang menjual produk dengan harga lebih murah","")</f>
        <v>Ada vendor yang menjual produk dengan harga lebih murah</v>
      </c>
    </row>
    <row r="2703" spans="1:12" x14ac:dyDescent="0.25">
      <c r="A2703" s="5">
        <v>1479</v>
      </c>
      <c r="B2703" s="5">
        <v>3343</v>
      </c>
      <c r="C2703" s="10">
        <v>41641</v>
      </c>
      <c r="D2703" s="5">
        <v>550</v>
      </c>
      <c r="E2703" s="5">
        <v>319</v>
      </c>
      <c r="F2703" s="40">
        <v>46.420499999999997</v>
      </c>
      <c r="G2703" s="40">
        <v>25531.275000000001</v>
      </c>
      <c r="H2703" t="str">
        <f>VLOOKUP(Table8[[#This Row],[Supplier]],Table37[[Vendor_ID]:[Reputation Test]],12,0)</f>
        <v>F</v>
      </c>
      <c r="I2703">
        <f>VLOOKUP(Table8[[#This Row],[PurchaseOrderID]],Purchase_Order!$A$2:$E$1228,5,0)</f>
        <v>1556</v>
      </c>
      <c r="K2703">
        <f>COUNTIFS(Table37[ProductID],Table8[[#This Row],[ProductID]],Table37[Reputation Test],Table8[[#This Row],[REPUTASI]],Table37[Price],"&lt;"&amp;Table8[[#This Row],[UnitPrice]])</f>
        <v>3</v>
      </c>
      <c r="L2703" s="80" t="str">
        <f>IF(Table8[[#This Row],[test]]&gt;0,"Ada vendor yang menjual produk dengan harga lebih murah","")</f>
        <v>Ada vendor yang menjual produk dengan harga lebih murah</v>
      </c>
    </row>
    <row r="2704" spans="1:12" x14ac:dyDescent="0.25">
      <c r="A2704" s="4">
        <v>1480</v>
      </c>
      <c r="B2704" s="4">
        <v>3344</v>
      </c>
      <c r="C2704" s="11">
        <v>41641</v>
      </c>
      <c r="D2704" s="4">
        <v>3</v>
      </c>
      <c r="E2704" s="4">
        <v>370</v>
      </c>
      <c r="F2704" s="41">
        <v>43.396500000000003</v>
      </c>
      <c r="G2704" s="41">
        <v>130.18950000000001</v>
      </c>
      <c r="H2704" t="str">
        <f>VLOOKUP(Table8[[#This Row],[Supplier]],Table37[[Vendor_ID]:[Reputation Test]],12,0)</f>
        <v>B</v>
      </c>
      <c r="I2704">
        <f>VLOOKUP(Table8[[#This Row],[PurchaseOrderID]],Purchase_Order!$A$2:$E$1228,5,0)</f>
        <v>1554</v>
      </c>
      <c r="K2704">
        <f>COUNTIFS(Table37[ProductID],Table8[[#This Row],[ProductID]],Table37[Reputation Test],Table8[[#This Row],[REPUTASI]],Table37[Price],"&lt;"&amp;Table8[[#This Row],[UnitPrice]])</f>
        <v>2</v>
      </c>
      <c r="L2704" s="80" t="str">
        <f>IF(Table8[[#This Row],[test]]&gt;0,"Ada vendor yang menjual produk dengan harga lebih murah","")</f>
        <v>Ada vendor yang menjual produk dengan harga lebih murah</v>
      </c>
    </row>
    <row r="2705" spans="1:12" x14ac:dyDescent="0.25">
      <c r="A2705" s="5">
        <v>1480</v>
      </c>
      <c r="B2705" s="5">
        <v>3345</v>
      </c>
      <c r="C2705" s="10">
        <v>41641</v>
      </c>
      <c r="D2705" s="5">
        <v>3</v>
      </c>
      <c r="E2705" s="5">
        <v>371</v>
      </c>
      <c r="F2705" s="40">
        <v>39.122999999999998</v>
      </c>
      <c r="G2705" s="40">
        <v>117.369</v>
      </c>
      <c r="H2705" t="str">
        <f>VLOOKUP(Table8[[#This Row],[Supplier]],Table37[[Vendor_ID]:[Reputation Test]],12,0)</f>
        <v>B</v>
      </c>
      <c r="I2705">
        <f>VLOOKUP(Table8[[#This Row],[PurchaseOrderID]],Purchase_Order!$A$2:$E$1228,5,0)</f>
        <v>1554</v>
      </c>
      <c r="K2705">
        <f>COUNTIFS(Table37[ProductID],Table8[[#This Row],[ProductID]],Table37[Reputation Test],Table8[[#This Row],[REPUTASI]],Table37[Price],"&lt;"&amp;Table8[[#This Row],[UnitPrice]])</f>
        <v>2</v>
      </c>
      <c r="L2705" s="80" t="str">
        <f>IF(Table8[[#This Row],[test]]&gt;0,"Ada vendor yang menjual produk dengan harga lebih murah","")</f>
        <v>Ada vendor yang menjual produk dengan harga lebih murah</v>
      </c>
    </row>
    <row r="2706" spans="1:12" x14ac:dyDescent="0.25">
      <c r="A2706" s="4">
        <v>1480</v>
      </c>
      <c r="B2706" s="4">
        <v>3346</v>
      </c>
      <c r="C2706" s="11">
        <v>41641</v>
      </c>
      <c r="D2706" s="4">
        <v>3</v>
      </c>
      <c r="E2706" s="4">
        <v>372</v>
      </c>
      <c r="F2706" s="41">
        <v>37.023000000000003</v>
      </c>
      <c r="G2706" s="41">
        <v>111.069</v>
      </c>
      <c r="H2706" t="str">
        <f>VLOOKUP(Table8[[#This Row],[Supplier]],Table37[[Vendor_ID]:[Reputation Test]],12,0)</f>
        <v>B</v>
      </c>
      <c r="I2706">
        <f>VLOOKUP(Table8[[#This Row],[PurchaseOrderID]],Purchase_Order!$A$2:$E$1228,5,0)</f>
        <v>1554</v>
      </c>
      <c r="K2706">
        <f>COUNTIFS(Table37[ProductID],Table8[[#This Row],[ProductID]],Table37[Reputation Test],Table8[[#This Row],[REPUTASI]],Table37[Price],"&lt;"&amp;Table8[[#This Row],[UnitPrice]])</f>
        <v>2</v>
      </c>
      <c r="L2706" s="80" t="str">
        <f>IF(Table8[[#This Row],[test]]&gt;0,"Ada vendor yang menjual produk dengan harga lebih murah","")</f>
        <v>Ada vendor yang menjual produk dengan harga lebih murah</v>
      </c>
    </row>
    <row r="2707" spans="1:12" x14ac:dyDescent="0.25">
      <c r="A2707" s="5">
        <v>1481</v>
      </c>
      <c r="B2707" s="5">
        <v>3347</v>
      </c>
      <c r="C2707" s="10">
        <v>41641</v>
      </c>
      <c r="D2707" s="5">
        <v>3</v>
      </c>
      <c r="E2707" s="5">
        <v>312</v>
      </c>
      <c r="F2707" s="40">
        <v>41.915999999999997</v>
      </c>
      <c r="G2707" s="40">
        <v>125.748</v>
      </c>
      <c r="H2707" t="str">
        <f>VLOOKUP(Table8[[#This Row],[Supplier]],Table37[[Vendor_ID]:[Reputation Test]],12,0)</f>
        <v>B</v>
      </c>
      <c r="I2707">
        <f>VLOOKUP(Table8[[#This Row],[PurchaseOrderID]],Purchase_Order!$A$2:$E$1228,5,0)</f>
        <v>1688</v>
      </c>
      <c r="K2707">
        <f>COUNTIFS(Table37[ProductID],Table8[[#This Row],[ProductID]],Table37[Reputation Test],Table8[[#This Row],[REPUTASI]],Table37[Price],"&lt;"&amp;Table8[[#This Row],[UnitPrice]])</f>
        <v>1</v>
      </c>
      <c r="L2707" s="80" t="str">
        <f>IF(Table8[[#This Row],[test]]&gt;0,"Ada vendor yang menjual produk dengan harga lebih murah","")</f>
        <v>Ada vendor yang menjual produk dengan harga lebih murah</v>
      </c>
    </row>
    <row r="2708" spans="1:12" x14ac:dyDescent="0.25">
      <c r="A2708" s="4">
        <v>1482</v>
      </c>
      <c r="B2708" s="4">
        <v>3348</v>
      </c>
      <c r="C2708" s="11">
        <v>41641</v>
      </c>
      <c r="D2708" s="4">
        <v>3</v>
      </c>
      <c r="E2708" s="4">
        <v>311</v>
      </c>
      <c r="F2708" s="41">
        <v>50.263500000000001</v>
      </c>
      <c r="G2708" s="41">
        <v>150.79050000000001</v>
      </c>
      <c r="H2708" t="str">
        <f>VLOOKUP(Table8[[#This Row],[Supplier]],Table37[[Vendor_ID]:[Reputation Test]],12,0)</f>
        <v>A</v>
      </c>
      <c r="I2708">
        <f>VLOOKUP(Table8[[#This Row],[PurchaseOrderID]],Purchase_Order!$A$2:$E$1228,5,0)</f>
        <v>1580</v>
      </c>
      <c r="K2708">
        <f>COUNTIFS(Table37[ProductID],Table8[[#This Row],[ProductID]],Table37[Reputation Test],Table8[[#This Row],[REPUTASI]],Table37[Price],"&lt;"&amp;Table8[[#This Row],[UnitPrice]])</f>
        <v>1</v>
      </c>
      <c r="L2708" s="80" t="str">
        <f>IF(Table8[[#This Row],[test]]&gt;0,"Ada vendor yang menjual produk dengan harga lebih murah","")</f>
        <v>Ada vendor yang menjual produk dengan harga lebih murah</v>
      </c>
    </row>
    <row r="2709" spans="1:12" x14ac:dyDescent="0.25">
      <c r="A2709" s="5">
        <v>1483</v>
      </c>
      <c r="B2709" s="5">
        <v>3349</v>
      </c>
      <c r="C2709" s="10">
        <v>41641</v>
      </c>
      <c r="D2709" s="5">
        <v>3</v>
      </c>
      <c r="E2709" s="5">
        <v>361</v>
      </c>
      <c r="F2709" s="40">
        <v>49.853999999999999</v>
      </c>
      <c r="G2709" s="40">
        <v>149.56200000000001</v>
      </c>
      <c r="H2709" t="str">
        <f>VLOOKUP(Table8[[#This Row],[Supplier]],Table37[[Vendor_ID]:[Reputation Test]],12,0)</f>
        <v>B</v>
      </c>
      <c r="I2709">
        <f>VLOOKUP(Table8[[#This Row],[PurchaseOrderID]],Purchase_Order!$A$2:$E$1228,5,0)</f>
        <v>1496</v>
      </c>
      <c r="K2709">
        <f>COUNTIFS(Table37[ProductID],Table8[[#This Row],[ProductID]],Table37[Reputation Test],Table8[[#This Row],[REPUTASI]],Table37[Price],"&lt;"&amp;Table8[[#This Row],[UnitPrice]])</f>
        <v>2</v>
      </c>
      <c r="L2709" s="80" t="str">
        <f>IF(Table8[[#This Row],[test]]&gt;0,"Ada vendor yang menjual produk dengan harga lebih murah","")</f>
        <v>Ada vendor yang menjual produk dengan harga lebih murah</v>
      </c>
    </row>
    <row r="2710" spans="1:12" x14ac:dyDescent="0.25">
      <c r="A2710" s="4">
        <v>1483</v>
      </c>
      <c r="B2710" s="4">
        <v>3350</v>
      </c>
      <c r="C2710" s="11">
        <v>41641</v>
      </c>
      <c r="D2710" s="4">
        <v>3</v>
      </c>
      <c r="E2710" s="4">
        <v>362</v>
      </c>
      <c r="F2710" s="41">
        <v>45.580500000000001</v>
      </c>
      <c r="G2710" s="41">
        <v>136.7415</v>
      </c>
      <c r="H2710" t="str">
        <f>VLOOKUP(Table8[[#This Row],[Supplier]],Table37[[Vendor_ID]:[Reputation Test]],12,0)</f>
        <v>B</v>
      </c>
      <c r="I2710">
        <f>VLOOKUP(Table8[[#This Row],[PurchaseOrderID]],Purchase_Order!$A$2:$E$1228,5,0)</f>
        <v>1496</v>
      </c>
      <c r="K2710">
        <f>COUNTIFS(Table37[ProductID],Table8[[#This Row],[ProductID]],Table37[Reputation Test],Table8[[#This Row],[REPUTASI]],Table37[Price],"&lt;"&amp;Table8[[#This Row],[UnitPrice]])</f>
        <v>2</v>
      </c>
      <c r="L2710" s="80" t="str">
        <f>IF(Table8[[#This Row],[test]]&gt;0,"Ada vendor yang menjual produk dengan harga lebih murah","")</f>
        <v>Ada vendor yang menjual produk dengan harga lebih murah</v>
      </c>
    </row>
    <row r="2711" spans="1:12" x14ac:dyDescent="0.25">
      <c r="A2711" s="5">
        <v>1483</v>
      </c>
      <c r="B2711" s="5">
        <v>3351</v>
      </c>
      <c r="C2711" s="10">
        <v>41641</v>
      </c>
      <c r="D2711" s="5">
        <v>3</v>
      </c>
      <c r="E2711" s="5">
        <v>363</v>
      </c>
      <c r="F2711" s="40">
        <v>43.480499999999999</v>
      </c>
      <c r="G2711" s="40">
        <v>130.44149999999999</v>
      </c>
      <c r="H2711" t="str">
        <f>VLOOKUP(Table8[[#This Row],[Supplier]],Table37[[Vendor_ID]:[Reputation Test]],12,0)</f>
        <v>B</v>
      </c>
      <c r="I2711">
        <f>VLOOKUP(Table8[[#This Row],[PurchaseOrderID]],Purchase_Order!$A$2:$E$1228,5,0)</f>
        <v>1496</v>
      </c>
      <c r="K2711">
        <f>COUNTIFS(Table37[ProductID],Table8[[#This Row],[ProductID]],Table37[Reputation Test],Table8[[#This Row],[REPUTASI]],Table37[Price],"&lt;"&amp;Table8[[#This Row],[UnitPrice]])</f>
        <v>2</v>
      </c>
      <c r="L2711" s="80" t="str">
        <f>IF(Table8[[#This Row],[test]]&gt;0,"Ada vendor yang menjual produk dengan harga lebih murah","")</f>
        <v>Ada vendor yang menjual produk dengan harga lebih murah</v>
      </c>
    </row>
    <row r="2712" spans="1:12" x14ac:dyDescent="0.25">
      <c r="A2712" s="4">
        <v>1484</v>
      </c>
      <c r="B2712" s="4">
        <v>3352</v>
      </c>
      <c r="C2712" s="11">
        <v>41641</v>
      </c>
      <c r="D2712" s="4">
        <v>550</v>
      </c>
      <c r="E2712" s="4">
        <v>530</v>
      </c>
      <c r="F2712" s="41">
        <v>16.085999999999999</v>
      </c>
      <c r="G2712" s="41">
        <v>8847.2999999999993</v>
      </c>
      <c r="H2712" t="str">
        <f>VLOOKUP(Table8[[#This Row],[Supplier]],Table37[[Vendor_ID]:[Reputation Test]],12,0)</f>
        <v>A</v>
      </c>
      <c r="I2712">
        <f>VLOOKUP(Table8[[#This Row],[PurchaseOrderID]],Purchase_Order!$A$2:$E$1228,5,0)</f>
        <v>1494</v>
      </c>
      <c r="K2712">
        <f>COUNTIFS(Table37[ProductID],Table8[[#This Row],[ProductID]],Table37[Reputation Test],Table8[[#This Row],[REPUTASI]],Table37[Price],"&lt;"&amp;Table8[[#This Row],[UnitPrice]])</f>
        <v>1</v>
      </c>
      <c r="L2712" s="80" t="str">
        <f>IF(Table8[[#This Row],[test]]&gt;0,"Ada vendor yang menjual produk dengan harga lebih murah","")</f>
        <v>Ada vendor yang menjual produk dengan harga lebih murah</v>
      </c>
    </row>
    <row r="2713" spans="1:12" x14ac:dyDescent="0.25">
      <c r="A2713" s="5">
        <v>1485</v>
      </c>
      <c r="B2713" s="5">
        <v>3353</v>
      </c>
      <c r="C2713" s="10">
        <v>41642</v>
      </c>
      <c r="D2713" s="5">
        <v>3</v>
      </c>
      <c r="E2713" s="5">
        <v>314</v>
      </c>
      <c r="F2713" s="40">
        <v>57.025500000000001</v>
      </c>
      <c r="G2713" s="40">
        <v>171.07650000000001</v>
      </c>
      <c r="H2713" t="str">
        <f>VLOOKUP(Table8[[#This Row],[Supplier]],Table37[[Vendor_ID]:[Reputation Test]],12,0)</f>
        <v>A</v>
      </c>
      <c r="I2713">
        <f>VLOOKUP(Table8[[#This Row],[PurchaseOrderID]],Purchase_Order!$A$2:$E$1228,5,0)</f>
        <v>1650</v>
      </c>
      <c r="K2713">
        <f>COUNTIFS(Table37[ProductID],Table8[[#This Row],[ProductID]],Table37[Reputation Test],Table8[[#This Row],[REPUTASI]],Table37[Price],"&lt;"&amp;Table8[[#This Row],[UnitPrice]])</f>
        <v>1</v>
      </c>
      <c r="L2713" s="80" t="str">
        <f>IF(Table8[[#This Row],[test]]&gt;0,"Ada vendor yang menjual produk dengan harga lebih murah","")</f>
        <v>Ada vendor yang menjual produk dengan harga lebih murah</v>
      </c>
    </row>
    <row r="2714" spans="1:12" x14ac:dyDescent="0.25">
      <c r="A2714" s="4">
        <v>1486</v>
      </c>
      <c r="B2714" s="4">
        <v>3354</v>
      </c>
      <c r="C2714" s="11">
        <v>41642</v>
      </c>
      <c r="D2714" s="4">
        <v>550</v>
      </c>
      <c r="E2714" s="4">
        <v>512</v>
      </c>
      <c r="F2714" s="41">
        <v>37.085999999999999</v>
      </c>
      <c r="G2714" s="41">
        <v>20397.3</v>
      </c>
      <c r="H2714" t="str">
        <f>VLOOKUP(Table8[[#This Row],[Supplier]],Table37[[Vendor_ID]:[Reputation Test]],12,0)</f>
        <v>B</v>
      </c>
      <c r="I2714">
        <f>VLOOKUP(Table8[[#This Row],[PurchaseOrderID]],Purchase_Order!$A$2:$E$1228,5,0)</f>
        <v>1654</v>
      </c>
      <c r="K2714">
        <f>COUNTIFS(Table37[ProductID],Table8[[#This Row],[ProductID]],Table37[Reputation Test],Table8[[#This Row],[REPUTASI]],Table37[Price],"&lt;"&amp;Table8[[#This Row],[UnitPrice]])</f>
        <v>2</v>
      </c>
      <c r="L2714" s="80" t="str">
        <f>IF(Table8[[#This Row],[test]]&gt;0,"Ada vendor yang menjual produk dengan harga lebih murah","")</f>
        <v>Ada vendor yang menjual produk dengan harga lebih murah</v>
      </c>
    </row>
    <row r="2715" spans="1:12" x14ac:dyDescent="0.25">
      <c r="A2715" s="5">
        <v>1487</v>
      </c>
      <c r="B2715" s="5">
        <v>3355</v>
      </c>
      <c r="C2715" s="10">
        <v>41642</v>
      </c>
      <c r="D2715" s="5">
        <v>550</v>
      </c>
      <c r="E2715" s="5">
        <v>513</v>
      </c>
      <c r="F2715" s="40">
        <v>26.596499999999999</v>
      </c>
      <c r="G2715" s="40">
        <v>14628.075000000001</v>
      </c>
      <c r="H2715" t="str">
        <f>VLOOKUP(Table8[[#This Row],[Supplier]],Table37[[Vendor_ID]:[Reputation Test]],12,0)</f>
        <v>B</v>
      </c>
      <c r="I2715">
        <f>VLOOKUP(Table8[[#This Row],[PurchaseOrderID]],Purchase_Order!$A$2:$E$1228,5,0)</f>
        <v>1664</v>
      </c>
      <c r="K2715">
        <f>COUNTIFS(Table37[ProductID],Table8[[#This Row],[ProductID]],Table37[Reputation Test],Table8[[#This Row],[REPUTASI]],Table37[Price],"&lt;"&amp;Table8[[#This Row],[UnitPrice]])</f>
        <v>1</v>
      </c>
      <c r="L2715" s="80" t="str">
        <f>IF(Table8[[#This Row],[test]]&gt;0,"Ada vendor yang menjual produk dengan harga lebih murah","")</f>
        <v>Ada vendor yang menjual produk dengan harga lebih murah</v>
      </c>
    </row>
    <row r="2716" spans="1:12" x14ac:dyDescent="0.25">
      <c r="A2716" s="4">
        <v>1488</v>
      </c>
      <c r="B2716" s="4">
        <v>3356</v>
      </c>
      <c r="C2716" s="11">
        <v>41642</v>
      </c>
      <c r="D2716" s="4">
        <v>550</v>
      </c>
      <c r="E2716" s="4">
        <v>317</v>
      </c>
      <c r="F2716" s="41">
        <v>27.058499999999999</v>
      </c>
      <c r="G2716" s="41">
        <v>14882.174999999999</v>
      </c>
      <c r="H2716" t="str">
        <f>VLOOKUP(Table8[[#This Row],[Supplier]],Table37[[Vendor_ID]:[Reputation Test]],12,0)</f>
        <v>F</v>
      </c>
      <c r="I2716">
        <f>VLOOKUP(Table8[[#This Row],[PurchaseOrderID]],Purchase_Order!$A$2:$E$1228,5,0)</f>
        <v>1678</v>
      </c>
      <c r="K2716">
        <f>COUNTIFS(Table37[ProductID],Table8[[#This Row],[ProductID]],Table37[Reputation Test],Table8[[#This Row],[REPUTASI]],Table37[Price],"&lt;"&amp;Table8[[#This Row],[UnitPrice]])</f>
        <v>1</v>
      </c>
      <c r="L2716" s="80" t="str">
        <f>IF(Table8[[#This Row],[test]]&gt;0,"Ada vendor yang menjual produk dengan harga lebih murah","")</f>
        <v>Ada vendor yang menjual produk dengan harga lebih murah</v>
      </c>
    </row>
    <row r="2717" spans="1:12" x14ac:dyDescent="0.25">
      <c r="A2717" s="5">
        <v>1488</v>
      </c>
      <c r="B2717" s="5">
        <v>3357</v>
      </c>
      <c r="C2717" s="10">
        <v>41642</v>
      </c>
      <c r="D2717" s="5">
        <v>550</v>
      </c>
      <c r="E2717" s="5">
        <v>318</v>
      </c>
      <c r="F2717" s="40">
        <v>33.579000000000001</v>
      </c>
      <c r="G2717" s="40">
        <v>18468.45</v>
      </c>
      <c r="H2717" t="str">
        <f>VLOOKUP(Table8[[#This Row],[Supplier]],Table37[[Vendor_ID]:[Reputation Test]],12,0)</f>
        <v>F</v>
      </c>
      <c r="I2717">
        <f>VLOOKUP(Table8[[#This Row],[PurchaseOrderID]],Purchase_Order!$A$2:$E$1228,5,0)</f>
        <v>1678</v>
      </c>
      <c r="K2717">
        <f>COUNTIFS(Table37[ProductID],Table8[[#This Row],[ProductID]],Table37[Reputation Test],Table8[[#This Row],[REPUTASI]],Table37[Price],"&lt;"&amp;Table8[[#This Row],[UnitPrice]])</f>
        <v>1</v>
      </c>
      <c r="L2717" s="80" t="str">
        <f>IF(Table8[[#This Row],[test]]&gt;0,"Ada vendor yang menjual produk dengan harga lebih murah","")</f>
        <v>Ada vendor yang menjual produk dengan harga lebih murah</v>
      </c>
    </row>
    <row r="2718" spans="1:12" x14ac:dyDescent="0.25">
      <c r="A2718" s="4">
        <v>1488</v>
      </c>
      <c r="B2718" s="4">
        <v>3358</v>
      </c>
      <c r="C2718" s="11">
        <v>41642</v>
      </c>
      <c r="D2718" s="4">
        <v>550</v>
      </c>
      <c r="E2718" s="4">
        <v>319</v>
      </c>
      <c r="F2718" s="41">
        <v>46.063499999999998</v>
      </c>
      <c r="G2718" s="41">
        <v>25334.924999999999</v>
      </c>
      <c r="H2718" t="str">
        <f>VLOOKUP(Table8[[#This Row],[Supplier]],Table37[[Vendor_ID]:[Reputation Test]],12,0)</f>
        <v>F</v>
      </c>
      <c r="I2718">
        <f>VLOOKUP(Table8[[#This Row],[PurchaseOrderID]],Purchase_Order!$A$2:$E$1228,5,0)</f>
        <v>1678</v>
      </c>
      <c r="K2718">
        <f>COUNTIFS(Table37[ProductID],Table8[[#This Row],[ProductID]],Table37[Reputation Test],Table8[[#This Row],[REPUTASI]],Table37[Price],"&lt;"&amp;Table8[[#This Row],[UnitPrice]])</f>
        <v>2</v>
      </c>
      <c r="L2718" s="80" t="str">
        <f>IF(Table8[[#This Row],[test]]&gt;0,"Ada vendor yang menjual produk dengan harga lebih murah","")</f>
        <v>Ada vendor yang menjual produk dengan harga lebih murah</v>
      </c>
    </row>
    <row r="2719" spans="1:12" x14ac:dyDescent="0.25">
      <c r="A2719" s="5">
        <v>1489</v>
      </c>
      <c r="B2719" s="5">
        <v>3359</v>
      </c>
      <c r="C2719" s="10">
        <v>41642</v>
      </c>
      <c r="D2719" s="5">
        <v>3</v>
      </c>
      <c r="E2719" s="5">
        <v>410</v>
      </c>
      <c r="F2719" s="40">
        <v>41.170499999999997</v>
      </c>
      <c r="G2719" s="40">
        <v>123.5115</v>
      </c>
      <c r="H2719" t="str">
        <f>VLOOKUP(Table8[[#This Row],[Supplier]],Table37[[Vendor_ID]:[Reputation Test]],12,0)</f>
        <v>B</v>
      </c>
      <c r="I2719">
        <f>VLOOKUP(Table8[[#This Row],[PurchaseOrderID]],Purchase_Order!$A$2:$E$1228,5,0)</f>
        <v>1616</v>
      </c>
      <c r="K2719">
        <f>COUNTIFS(Table37[ProductID],Table8[[#This Row],[ProductID]],Table37[Reputation Test],Table8[[#This Row],[REPUTASI]],Table37[Price],"&lt;"&amp;Table8[[#This Row],[UnitPrice]])</f>
        <v>1</v>
      </c>
      <c r="L2719" s="80" t="str">
        <f>IF(Table8[[#This Row],[test]]&gt;0,"Ada vendor yang menjual produk dengan harga lebih murah","")</f>
        <v>Ada vendor yang menjual produk dengan harga lebih murah</v>
      </c>
    </row>
    <row r="2720" spans="1:12" x14ac:dyDescent="0.25">
      <c r="A2720" s="4">
        <v>1489</v>
      </c>
      <c r="B2720" s="4">
        <v>3360</v>
      </c>
      <c r="C2720" s="11">
        <v>41642</v>
      </c>
      <c r="D2720" s="4">
        <v>3</v>
      </c>
      <c r="E2720" s="4">
        <v>411</v>
      </c>
      <c r="F2720" s="41">
        <v>45.444000000000003</v>
      </c>
      <c r="G2720" s="41">
        <v>136.33199999999999</v>
      </c>
      <c r="H2720" t="str">
        <f>VLOOKUP(Table8[[#This Row],[Supplier]],Table37[[Vendor_ID]:[Reputation Test]],12,0)</f>
        <v>B</v>
      </c>
      <c r="I2720">
        <f>VLOOKUP(Table8[[#This Row],[PurchaseOrderID]],Purchase_Order!$A$2:$E$1228,5,0)</f>
        <v>1616</v>
      </c>
      <c r="K2720">
        <f>COUNTIFS(Table37[ProductID],Table8[[#This Row],[ProductID]],Table37[Reputation Test],Table8[[#This Row],[REPUTASI]],Table37[Price],"&lt;"&amp;Table8[[#This Row],[UnitPrice]])</f>
        <v>1</v>
      </c>
      <c r="L2720" s="80" t="str">
        <f>IF(Table8[[#This Row],[test]]&gt;0,"Ada vendor yang menjual produk dengan harga lebih murah","")</f>
        <v>Ada vendor yang menjual produk dengan harga lebih murah</v>
      </c>
    </row>
    <row r="2721" spans="1:12" x14ac:dyDescent="0.25">
      <c r="A2721" s="5">
        <v>1489</v>
      </c>
      <c r="B2721" s="5">
        <v>3361</v>
      </c>
      <c r="C2721" s="10">
        <v>41642</v>
      </c>
      <c r="D2721" s="5">
        <v>3</v>
      </c>
      <c r="E2721" s="5">
        <v>412</v>
      </c>
      <c r="F2721" s="40">
        <v>41.170499999999997</v>
      </c>
      <c r="G2721" s="40">
        <v>123.5115</v>
      </c>
      <c r="H2721" t="str">
        <f>VLOOKUP(Table8[[#This Row],[Supplier]],Table37[[Vendor_ID]:[Reputation Test]],12,0)</f>
        <v>B</v>
      </c>
      <c r="I2721">
        <f>VLOOKUP(Table8[[#This Row],[PurchaseOrderID]],Purchase_Order!$A$2:$E$1228,5,0)</f>
        <v>1616</v>
      </c>
      <c r="K2721">
        <f>COUNTIFS(Table37[ProductID],Table8[[#This Row],[ProductID]],Table37[Reputation Test],Table8[[#This Row],[REPUTASI]],Table37[Price],"&lt;"&amp;Table8[[#This Row],[UnitPrice]])</f>
        <v>1</v>
      </c>
      <c r="L2721" s="80" t="str">
        <f>IF(Table8[[#This Row],[test]]&gt;0,"Ada vendor yang menjual produk dengan harga lebih murah","")</f>
        <v>Ada vendor yang menjual produk dengan harga lebih murah</v>
      </c>
    </row>
    <row r="2722" spans="1:12" x14ac:dyDescent="0.25">
      <c r="A2722" s="4">
        <v>1489</v>
      </c>
      <c r="B2722" s="4">
        <v>3362</v>
      </c>
      <c r="C2722" s="11">
        <v>41642</v>
      </c>
      <c r="D2722" s="4">
        <v>3</v>
      </c>
      <c r="E2722" s="4">
        <v>413</v>
      </c>
      <c r="F2722" s="41">
        <v>39.070500000000003</v>
      </c>
      <c r="G2722" s="41">
        <v>117.2115</v>
      </c>
      <c r="H2722" t="str">
        <f>VLOOKUP(Table8[[#This Row],[Supplier]],Table37[[Vendor_ID]:[Reputation Test]],12,0)</f>
        <v>B</v>
      </c>
      <c r="I2722">
        <f>VLOOKUP(Table8[[#This Row],[PurchaseOrderID]],Purchase_Order!$A$2:$E$1228,5,0)</f>
        <v>1616</v>
      </c>
      <c r="K2722">
        <f>COUNTIFS(Table37[ProductID],Table8[[#This Row],[ProductID]],Table37[Reputation Test],Table8[[#This Row],[REPUTASI]],Table37[Price],"&lt;"&amp;Table8[[#This Row],[UnitPrice]])</f>
        <v>1</v>
      </c>
      <c r="L2722" s="80" t="str">
        <f>IF(Table8[[#This Row],[test]]&gt;0,"Ada vendor yang menjual produk dengan harga lebih murah","")</f>
        <v>Ada vendor yang menjual produk dengan harga lebih murah</v>
      </c>
    </row>
    <row r="2723" spans="1:12" x14ac:dyDescent="0.25">
      <c r="A2723" s="5">
        <v>1489</v>
      </c>
      <c r="B2723" s="5">
        <v>3363</v>
      </c>
      <c r="C2723" s="10">
        <v>41642</v>
      </c>
      <c r="D2723" s="5">
        <v>3</v>
      </c>
      <c r="E2723" s="5">
        <v>414</v>
      </c>
      <c r="F2723" s="40">
        <v>43.344000000000001</v>
      </c>
      <c r="G2723" s="40">
        <v>130.03200000000001</v>
      </c>
      <c r="H2723" t="str">
        <f>VLOOKUP(Table8[[#This Row],[Supplier]],Table37[[Vendor_ID]:[Reputation Test]],12,0)</f>
        <v>B</v>
      </c>
      <c r="I2723">
        <f>VLOOKUP(Table8[[#This Row],[PurchaseOrderID]],Purchase_Order!$A$2:$E$1228,5,0)</f>
        <v>1616</v>
      </c>
      <c r="K2723">
        <f>COUNTIFS(Table37[ProductID],Table8[[#This Row],[ProductID]],Table37[Reputation Test],Table8[[#This Row],[REPUTASI]],Table37[Price],"&lt;"&amp;Table8[[#This Row],[UnitPrice]])</f>
        <v>1</v>
      </c>
      <c r="L2723" s="80" t="str">
        <f>IF(Table8[[#This Row],[test]]&gt;0,"Ada vendor yang menjual produk dengan harga lebih murah","")</f>
        <v>Ada vendor yang menjual produk dengan harga lebih murah</v>
      </c>
    </row>
    <row r="2724" spans="1:12" x14ac:dyDescent="0.25">
      <c r="A2724" s="4">
        <v>1490</v>
      </c>
      <c r="B2724" s="4">
        <v>3364</v>
      </c>
      <c r="C2724" s="11">
        <v>41642</v>
      </c>
      <c r="D2724" s="4">
        <v>3</v>
      </c>
      <c r="E2724" s="4">
        <v>433</v>
      </c>
      <c r="F2724" s="41">
        <v>43.396500000000003</v>
      </c>
      <c r="G2724" s="41">
        <v>130.18950000000001</v>
      </c>
      <c r="H2724" t="str">
        <f>VLOOKUP(Table8[[#This Row],[Supplier]],Table37[[Vendor_ID]:[Reputation Test]],12,0)</f>
        <v>B</v>
      </c>
      <c r="I2724">
        <f>VLOOKUP(Table8[[#This Row],[PurchaseOrderID]],Purchase_Order!$A$2:$E$1228,5,0)</f>
        <v>1492</v>
      </c>
      <c r="K2724">
        <f>COUNTIFS(Table37[ProductID],Table8[[#This Row],[ProductID]],Table37[Reputation Test],Table8[[#This Row],[REPUTASI]],Table37[Price],"&lt;"&amp;Table8[[#This Row],[UnitPrice]])</f>
        <v>3</v>
      </c>
      <c r="L2724" s="80" t="str">
        <f>IF(Table8[[#This Row],[test]]&gt;0,"Ada vendor yang menjual produk dengan harga lebih murah","")</f>
        <v>Ada vendor yang menjual produk dengan harga lebih murah</v>
      </c>
    </row>
    <row r="2725" spans="1:12" x14ac:dyDescent="0.25">
      <c r="A2725" s="5">
        <v>1490</v>
      </c>
      <c r="B2725" s="5">
        <v>3365</v>
      </c>
      <c r="C2725" s="10">
        <v>41642</v>
      </c>
      <c r="D2725" s="5">
        <v>3</v>
      </c>
      <c r="E2725" s="5">
        <v>434</v>
      </c>
      <c r="F2725" s="40">
        <v>39.122999999999998</v>
      </c>
      <c r="G2725" s="40">
        <v>117.369</v>
      </c>
      <c r="H2725" t="str">
        <f>VLOOKUP(Table8[[#This Row],[Supplier]],Table37[[Vendor_ID]:[Reputation Test]],12,0)</f>
        <v>B</v>
      </c>
      <c r="I2725">
        <f>VLOOKUP(Table8[[#This Row],[PurchaseOrderID]],Purchase_Order!$A$2:$E$1228,5,0)</f>
        <v>1492</v>
      </c>
      <c r="K2725">
        <f>COUNTIFS(Table37[ProductID],Table8[[#This Row],[ProductID]],Table37[Reputation Test],Table8[[#This Row],[REPUTASI]],Table37[Price],"&lt;"&amp;Table8[[#This Row],[UnitPrice]])</f>
        <v>3</v>
      </c>
      <c r="L2725" s="80" t="str">
        <f>IF(Table8[[#This Row],[test]]&gt;0,"Ada vendor yang menjual produk dengan harga lebih murah","")</f>
        <v>Ada vendor yang menjual produk dengan harga lebih murah</v>
      </c>
    </row>
    <row r="2726" spans="1:12" x14ac:dyDescent="0.25">
      <c r="A2726" s="4">
        <v>1490</v>
      </c>
      <c r="B2726" s="4">
        <v>3366</v>
      </c>
      <c r="C2726" s="11">
        <v>41642</v>
      </c>
      <c r="D2726" s="4">
        <v>3</v>
      </c>
      <c r="E2726" s="4">
        <v>435</v>
      </c>
      <c r="F2726" s="41">
        <v>37.023000000000003</v>
      </c>
      <c r="G2726" s="41">
        <v>111.069</v>
      </c>
      <c r="H2726" t="str">
        <f>VLOOKUP(Table8[[#This Row],[Supplier]],Table37[[Vendor_ID]:[Reputation Test]],12,0)</f>
        <v>B</v>
      </c>
      <c r="I2726">
        <f>VLOOKUP(Table8[[#This Row],[PurchaseOrderID]],Purchase_Order!$A$2:$E$1228,5,0)</f>
        <v>1492</v>
      </c>
      <c r="K2726">
        <f>COUNTIFS(Table37[ProductID],Table8[[#This Row],[ProductID]],Table37[Reputation Test],Table8[[#This Row],[REPUTASI]],Table37[Price],"&lt;"&amp;Table8[[#This Row],[UnitPrice]])</f>
        <v>3</v>
      </c>
      <c r="L2726" s="80" t="str">
        <f>IF(Table8[[#This Row],[test]]&gt;0,"Ada vendor yang menjual produk dengan harga lebih murah","")</f>
        <v>Ada vendor yang menjual produk dengan harga lebih murah</v>
      </c>
    </row>
    <row r="2727" spans="1:12" x14ac:dyDescent="0.25">
      <c r="A2727" s="5">
        <v>1491</v>
      </c>
      <c r="B2727" s="5">
        <v>3367</v>
      </c>
      <c r="C2727" s="10">
        <v>41642</v>
      </c>
      <c r="D2727" s="5">
        <v>60</v>
      </c>
      <c r="E2727" s="5">
        <v>322</v>
      </c>
      <c r="F2727" s="40">
        <v>25.420500000000001</v>
      </c>
      <c r="G2727" s="40">
        <v>1525.23</v>
      </c>
      <c r="H2727" t="str">
        <f>VLOOKUP(Table8[[#This Row],[Supplier]],Table37[[Vendor_ID]:[Reputation Test]],12,0)</f>
        <v>B</v>
      </c>
      <c r="I2727">
        <f>VLOOKUP(Table8[[#This Row],[PurchaseOrderID]],Purchase_Order!$A$2:$E$1228,5,0)</f>
        <v>1602</v>
      </c>
      <c r="K2727">
        <f>COUNTIFS(Table37[ProductID],Table8[[#This Row],[ProductID]],Table37[Reputation Test],Table8[[#This Row],[REPUTASI]],Table37[Price],"&lt;"&amp;Table8[[#This Row],[UnitPrice]])</f>
        <v>1</v>
      </c>
      <c r="L2727" s="80" t="str">
        <f>IF(Table8[[#This Row],[test]]&gt;0,"Ada vendor yang menjual produk dengan harga lebih murah","")</f>
        <v>Ada vendor yang menjual produk dengan harga lebih murah</v>
      </c>
    </row>
    <row r="2728" spans="1:12" x14ac:dyDescent="0.25">
      <c r="A2728" s="4">
        <v>1492</v>
      </c>
      <c r="B2728" s="4">
        <v>3368</v>
      </c>
      <c r="C2728" s="11">
        <v>41642</v>
      </c>
      <c r="D2728" s="4">
        <v>3</v>
      </c>
      <c r="E2728" s="4">
        <v>443</v>
      </c>
      <c r="F2728" s="41">
        <v>39.122999999999998</v>
      </c>
      <c r="G2728" s="41">
        <v>117.369</v>
      </c>
      <c r="H2728" t="str">
        <f>VLOOKUP(Table8[[#This Row],[Supplier]],Table37[[Vendor_ID]:[Reputation Test]],12,0)</f>
        <v>A</v>
      </c>
      <c r="I2728">
        <f>VLOOKUP(Table8[[#This Row],[PurchaseOrderID]],Purchase_Order!$A$2:$E$1228,5,0)</f>
        <v>1540</v>
      </c>
      <c r="K2728">
        <f>COUNTIFS(Table37[ProductID],Table8[[#This Row],[ProductID]],Table37[Reputation Test],Table8[[#This Row],[REPUTASI]],Table37[Price],"&lt;"&amp;Table8[[#This Row],[UnitPrice]])</f>
        <v>1</v>
      </c>
      <c r="L2728" s="80" t="str">
        <f>IF(Table8[[#This Row],[test]]&gt;0,"Ada vendor yang menjual produk dengan harga lebih murah","")</f>
        <v>Ada vendor yang menjual produk dengan harga lebih murah</v>
      </c>
    </row>
    <row r="2729" spans="1:12" x14ac:dyDescent="0.25">
      <c r="A2729" s="5">
        <v>1492</v>
      </c>
      <c r="B2729" s="5">
        <v>3369</v>
      </c>
      <c r="C2729" s="10">
        <v>41642</v>
      </c>
      <c r="D2729" s="5">
        <v>3</v>
      </c>
      <c r="E2729" s="5">
        <v>444</v>
      </c>
      <c r="F2729" s="40">
        <v>37.023000000000003</v>
      </c>
      <c r="G2729" s="40">
        <v>111.069</v>
      </c>
      <c r="H2729" t="str">
        <f>VLOOKUP(Table8[[#This Row],[Supplier]],Table37[[Vendor_ID]:[Reputation Test]],12,0)</f>
        <v>A</v>
      </c>
      <c r="I2729">
        <f>VLOOKUP(Table8[[#This Row],[PurchaseOrderID]],Purchase_Order!$A$2:$E$1228,5,0)</f>
        <v>1540</v>
      </c>
      <c r="K2729">
        <f>COUNTIFS(Table37[ProductID],Table8[[#This Row],[ProductID]],Table37[Reputation Test],Table8[[#This Row],[REPUTASI]],Table37[Price],"&lt;"&amp;Table8[[#This Row],[UnitPrice]])</f>
        <v>1</v>
      </c>
      <c r="L2729" s="80" t="str">
        <f>IF(Table8[[#This Row],[test]]&gt;0,"Ada vendor yang menjual produk dengan harga lebih murah","")</f>
        <v>Ada vendor yang menjual produk dengan harga lebih murah</v>
      </c>
    </row>
    <row r="2730" spans="1:12" x14ac:dyDescent="0.25">
      <c r="A2730" s="4">
        <v>1493</v>
      </c>
      <c r="B2730" s="4">
        <v>3370</v>
      </c>
      <c r="C2730" s="11">
        <v>41642</v>
      </c>
      <c r="D2730" s="4">
        <v>550</v>
      </c>
      <c r="E2730" s="4">
        <v>941</v>
      </c>
      <c r="F2730" s="41">
        <v>62.9895</v>
      </c>
      <c r="G2730" s="41">
        <v>34644.224999999999</v>
      </c>
      <c r="H2730" t="str">
        <f>VLOOKUP(Table8[[#This Row],[Supplier]],Table37[[Vendor_ID]:[Reputation Test]],12,0)</f>
        <v>B</v>
      </c>
      <c r="I2730">
        <f>VLOOKUP(Table8[[#This Row],[PurchaseOrderID]],Purchase_Order!$A$2:$E$1228,5,0)</f>
        <v>1628</v>
      </c>
      <c r="K2730">
        <f>COUNTIFS(Table37[ProductID],Table8[[#This Row],[ProductID]],Table37[Reputation Test],Table8[[#This Row],[REPUTASI]],Table37[Price],"&lt;"&amp;Table8[[#This Row],[UnitPrice]])</f>
        <v>1</v>
      </c>
      <c r="L2730" s="80" t="str">
        <f>IF(Table8[[#This Row],[test]]&gt;0,"Ada vendor yang menjual produk dengan harga lebih murah","")</f>
        <v>Ada vendor yang menjual produk dengan harga lebih murah</v>
      </c>
    </row>
    <row r="2731" spans="1:12" x14ac:dyDescent="0.25">
      <c r="A2731" s="5">
        <v>1494</v>
      </c>
      <c r="B2731" s="5">
        <v>3371</v>
      </c>
      <c r="C2731" s="10">
        <v>41642</v>
      </c>
      <c r="D2731" s="5">
        <v>3</v>
      </c>
      <c r="E2731" s="5">
        <v>320</v>
      </c>
      <c r="F2731" s="40">
        <v>45.3705</v>
      </c>
      <c r="G2731" s="40">
        <v>136.11150000000001</v>
      </c>
      <c r="H2731" t="str">
        <f>VLOOKUP(Table8[[#This Row],[Supplier]],Table37[[Vendor_ID]:[Reputation Test]],12,0)</f>
        <v>A</v>
      </c>
      <c r="I2731">
        <f>VLOOKUP(Table8[[#This Row],[PurchaseOrderID]],Purchase_Order!$A$2:$E$1228,5,0)</f>
        <v>1604</v>
      </c>
      <c r="K2731">
        <f>COUNTIFS(Table37[ProductID],Table8[[#This Row],[ProductID]],Table37[Reputation Test],Table8[[#This Row],[REPUTASI]],Table37[Price],"&lt;"&amp;Table8[[#This Row],[UnitPrice]])</f>
        <v>1</v>
      </c>
      <c r="L2731" s="80" t="str">
        <f>IF(Table8[[#This Row],[test]]&gt;0,"Ada vendor yang menjual produk dengan harga lebih murah","")</f>
        <v>Ada vendor yang menjual produk dengan harga lebih murah</v>
      </c>
    </row>
    <row r="2732" spans="1:12" x14ac:dyDescent="0.25">
      <c r="A2732" s="4">
        <v>1494</v>
      </c>
      <c r="B2732" s="4">
        <v>3372</v>
      </c>
      <c r="C2732" s="11">
        <v>41642</v>
      </c>
      <c r="D2732" s="4">
        <v>3</v>
      </c>
      <c r="E2732" s="4">
        <v>321</v>
      </c>
      <c r="F2732" s="41">
        <v>40.488</v>
      </c>
      <c r="G2732" s="41">
        <v>121.464</v>
      </c>
      <c r="H2732" t="str">
        <f>VLOOKUP(Table8[[#This Row],[Supplier]],Table37[[Vendor_ID]:[Reputation Test]],12,0)</f>
        <v>A</v>
      </c>
      <c r="I2732">
        <f>VLOOKUP(Table8[[#This Row],[PurchaseOrderID]],Purchase_Order!$A$2:$E$1228,5,0)</f>
        <v>1604</v>
      </c>
      <c r="K2732">
        <f>COUNTIFS(Table37[ProductID],Table8[[#This Row],[ProductID]],Table37[Reputation Test],Table8[[#This Row],[REPUTASI]],Table37[Price],"&lt;"&amp;Table8[[#This Row],[UnitPrice]])</f>
        <v>1</v>
      </c>
      <c r="L2732" s="80" t="str">
        <f>IF(Table8[[#This Row],[test]]&gt;0,"Ada vendor yang menjual produk dengan harga lebih murah","")</f>
        <v>Ada vendor yang menjual produk dengan harga lebih murah</v>
      </c>
    </row>
    <row r="2733" spans="1:12" x14ac:dyDescent="0.25">
      <c r="A2733" s="5">
        <v>1495</v>
      </c>
      <c r="B2733" s="5">
        <v>3373</v>
      </c>
      <c r="C2733" s="10">
        <v>41642</v>
      </c>
      <c r="D2733" s="5">
        <v>3</v>
      </c>
      <c r="E2733" s="5">
        <v>504</v>
      </c>
      <c r="F2733" s="40">
        <v>48.762</v>
      </c>
      <c r="G2733" s="40">
        <v>146.286</v>
      </c>
      <c r="H2733" t="str">
        <f>VLOOKUP(Table8[[#This Row],[Supplier]],Table37[[Vendor_ID]:[Reputation Test]],12,0)</f>
        <v>A</v>
      </c>
      <c r="I2733">
        <f>VLOOKUP(Table8[[#This Row],[PurchaseOrderID]],Purchase_Order!$A$2:$E$1228,5,0)</f>
        <v>1690</v>
      </c>
      <c r="K2733">
        <f>COUNTIFS(Table37[ProductID],Table8[[#This Row],[ProductID]],Table37[Reputation Test],Table8[[#This Row],[REPUTASI]],Table37[Price],"&lt;"&amp;Table8[[#This Row],[UnitPrice]])</f>
        <v>1</v>
      </c>
      <c r="L2733" s="80" t="str">
        <f>IF(Table8[[#This Row],[test]]&gt;0,"Ada vendor yang menjual produk dengan harga lebih murah","")</f>
        <v>Ada vendor yang menjual produk dengan harga lebih murah</v>
      </c>
    </row>
    <row r="2734" spans="1:12" x14ac:dyDescent="0.25">
      <c r="A2734" s="4">
        <v>1496</v>
      </c>
      <c r="B2734" s="4">
        <v>3374</v>
      </c>
      <c r="C2734" s="11">
        <v>41642</v>
      </c>
      <c r="D2734" s="4">
        <v>3</v>
      </c>
      <c r="E2734" s="4">
        <v>497</v>
      </c>
      <c r="F2734" s="41">
        <v>34.188000000000002</v>
      </c>
      <c r="G2734" s="41">
        <v>102.56399999999999</v>
      </c>
      <c r="H2734" t="str">
        <f>VLOOKUP(Table8[[#This Row],[Supplier]],Table37[[Vendor_ID]:[Reputation Test]],12,0)</f>
        <v>A</v>
      </c>
      <c r="I2734">
        <f>VLOOKUP(Table8[[#This Row],[PurchaseOrderID]],Purchase_Order!$A$2:$E$1228,5,0)</f>
        <v>1566</v>
      </c>
      <c r="K2734">
        <f>COUNTIFS(Table37[ProductID],Table8[[#This Row],[ProductID]],Table37[Reputation Test],Table8[[#This Row],[REPUTASI]],Table37[Price],"&lt;"&amp;Table8[[#This Row],[UnitPrice]])</f>
        <v>1</v>
      </c>
      <c r="L2734" s="80" t="str">
        <f>IF(Table8[[#This Row],[test]]&gt;0,"Ada vendor yang menjual produk dengan harga lebih murah","")</f>
        <v>Ada vendor yang menjual produk dengan harga lebih murah</v>
      </c>
    </row>
    <row r="2735" spans="1:12" x14ac:dyDescent="0.25">
      <c r="A2735" s="5">
        <v>1497</v>
      </c>
      <c r="B2735" s="5">
        <v>3375</v>
      </c>
      <c r="C2735" s="10">
        <v>41642</v>
      </c>
      <c r="D2735" s="5">
        <v>3</v>
      </c>
      <c r="E2735" s="5">
        <v>323</v>
      </c>
      <c r="F2735" s="40">
        <v>50.263500000000001</v>
      </c>
      <c r="G2735" s="40">
        <v>150.79050000000001</v>
      </c>
      <c r="H2735" t="str">
        <f>VLOOKUP(Table8[[#This Row],[Supplier]],Table37[[Vendor_ID]:[Reputation Test]],12,0)</f>
        <v>A</v>
      </c>
      <c r="I2735">
        <f>VLOOKUP(Table8[[#This Row],[PurchaseOrderID]],Purchase_Order!$A$2:$E$1228,5,0)</f>
        <v>1698</v>
      </c>
      <c r="K2735">
        <f>COUNTIFS(Table37[ProductID],Table8[[#This Row],[ProductID]],Table37[Reputation Test],Table8[[#This Row],[REPUTASI]],Table37[Price],"&lt;"&amp;Table8[[#This Row],[UnitPrice]])</f>
        <v>1</v>
      </c>
      <c r="L2735" s="80" t="str">
        <f>IF(Table8[[#This Row],[test]]&gt;0,"Ada vendor yang menjual produk dengan harga lebih murah","")</f>
        <v>Ada vendor yang menjual produk dengan harga lebih murah</v>
      </c>
    </row>
    <row r="2736" spans="1:12" x14ac:dyDescent="0.25">
      <c r="A2736" s="4">
        <v>1498</v>
      </c>
      <c r="B2736" s="4">
        <v>3376</v>
      </c>
      <c r="C2736" s="11">
        <v>41642</v>
      </c>
      <c r="D2736" s="4">
        <v>550</v>
      </c>
      <c r="E2736" s="4">
        <v>523</v>
      </c>
      <c r="F2736" s="41">
        <v>10.731</v>
      </c>
      <c r="G2736" s="41">
        <v>5902.05</v>
      </c>
      <c r="H2736" t="str">
        <f>VLOOKUP(Table8[[#This Row],[Supplier]],Table37[[Vendor_ID]:[Reputation Test]],12,0)</f>
        <v>F</v>
      </c>
      <c r="I2736">
        <f>VLOOKUP(Table8[[#This Row],[PurchaseOrderID]],Purchase_Order!$A$2:$E$1228,5,0)</f>
        <v>1560</v>
      </c>
      <c r="K2736">
        <f>COUNTIFS(Table37[ProductID],Table8[[#This Row],[ProductID]],Table37[Reputation Test],Table8[[#This Row],[REPUTASI]],Table37[Price],"&lt;"&amp;Table8[[#This Row],[UnitPrice]])</f>
        <v>1</v>
      </c>
      <c r="L2736" s="80" t="str">
        <f>IF(Table8[[#This Row],[test]]&gt;0,"Ada vendor yang menjual produk dengan harga lebih murah","")</f>
        <v>Ada vendor yang menjual produk dengan harga lebih murah</v>
      </c>
    </row>
    <row r="2737" spans="1:12" x14ac:dyDescent="0.25">
      <c r="A2737" s="5">
        <v>1498</v>
      </c>
      <c r="B2737" s="5">
        <v>3377</v>
      </c>
      <c r="C2737" s="10">
        <v>41642</v>
      </c>
      <c r="D2737" s="5">
        <v>550</v>
      </c>
      <c r="E2737" s="5">
        <v>524</v>
      </c>
      <c r="F2737" s="40">
        <v>14.1225</v>
      </c>
      <c r="G2737" s="40">
        <v>7767.375</v>
      </c>
      <c r="H2737" t="str">
        <f>VLOOKUP(Table8[[#This Row],[Supplier]],Table37[[Vendor_ID]:[Reputation Test]],12,0)</f>
        <v>F</v>
      </c>
      <c r="I2737">
        <f>VLOOKUP(Table8[[#This Row],[PurchaseOrderID]],Purchase_Order!$A$2:$E$1228,5,0)</f>
        <v>1560</v>
      </c>
      <c r="K2737">
        <f>COUNTIFS(Table37[ProductID],Table8[[#This Row],[ProductID]],Table37[Reputation Test],Table8[[#This Row],[REPUTASI]],Table37[Price],"&lt;"&amp;Table8[[#This Row],[UnitPrice]])</f>
        <v>2</v>
      </c>
      <c r="L2737" s="80" t="str">
        <f>IF(Table8[[#This Row],[test]]&gt;0,"Ada vendor yang menjual produk dengan harga lebih murah","")</f>
        <v>Ada vendor yang menjual produk dengan harga lebih murah</v>
      </c>
    </row>
    <row r="2738" spans="1:12" x14ac:dyDescent="0.25">
      <c r="A2738" s="4">
        <v>1499</v>
      </c>
      <c r="B2738" s="4">
        <v>3378</v>
      </c>
      <c r="C2738" s="11">
        <v>41642</v>
      </c>
      <c r="D2738" s="4">
        <v>60</v>
      </c>
      <c r="E2738" s="4">
        <v>495</v>
      </c>
      <c r="F2738" s="41">
        <v>63.692999999999998</v>
      </c>
      <c r="G2738" s="41">
        <v>3821.58</v>
      </c>
      <c r="H2738" t="str">
        <f>VLOOKUP(Table8[[#This Row],[Supplier]],Table37[[Vendor_ID]:[Reputation Test]],12,0)</f>
        <v>F</v>
      </c>
      <c r="I2738">
        <f>VLOOKUP(Table8[[#This Row],[PurchaseOrderID]],Purchase_Order!$A$2:$E$1228,5,0)</f>
        <v>1692</v>
      </c>
      <c r="K2738">
        <f>COUNTIFS(Table37[ProductID],Table8[[#This Row],[ProductID]],Table37[Reputation Test],Table8[[#This Row],[REPUTASI]],Table37[Price],"&lt;"&amp;Table8[[#This Row],[UnitPrice]])</f>
        <v>2</v>
      </c>
      <c r="L2738" s="80" t="str">
        <f>IF(Table8[[#This Row],[test]]&gt;0,"Ada vendor yang menjual produk dengan harga lebih murah","")</f>
        <v>Ada vendor yang menjual produk dengan harga lebih murah</v>
      </c>
    </row>
    <row r="2739" spans="1:12" x14ac:dyDescent="0.25">
      <c r="A2739" s="5">
        <v>1499</v>
      </c>
      <c r="B2739" s="5">
        <v>3379</v>
      </c>
      <c r="C2739" s="10">
        <v>41642</v>
      </c>
      <c r="D2739" s="5">
        <v>60</v>
      </c>
      <c r="E2739" s="5">
        <v>496</v>
      </c>
      <c r="F2739" s="40">
        <v>48.908999999999999</v>
      </c>
      <c r="G2739" s="40">
        <v>2934.54</v>
      </c>
      <c r="H2739" t="str">
        <f>VLOOKUP(Table8[[#This Row],[Supplier]],Table37[[Vendor_ID]:[Reputation Test]],12,0)</f>
        <v>F</v>
      </c>
      <c r="I2739">
        <f>VLOOKUP(Table8[[#This Row],[PurchaseOrderID]],Purchase_Order!$A$2:$E$1228,5,0)</f>
        <v>1692</v>
      </c>
      <c r="K2739">
        <f>COUNTIFS(Table37[ProductID],Table8[[#This Row],[ProductID]],Table37[Reputation Test],Table8[[#This Row],[REPUTASI]],Table37[Price],"&lt;"&amp;Table8[[#This Row],[UnitPrice]])</f>
        <v>2</v>
      </c>
      <c r="L2739" s="80" t="str">
        <f>IF(Table8[[#This Row],[test]]&gt;0,"Ada vendor yang menjual produk dengan harga lebih murah","")</f>
        <v>Ada vendor yang menjual produk dengan harga lebih murah</v>
      </c>
    </row>
    <row r="2740" spans="1:12" x14ac:dyDescent="0.25">
      <c r="A2740" s="4">
        <v>1500</v>
      </c>
      <c r="B2740" s="4">
        <v>3380</v>
      </c>
      <c r="C2740" s="11">
        <v>41642</v>
      </c>
      <c r="D2740" s="4">
        <v>550</v>
      </c>
      <c r="E2740" s="4">
        <v>908</v>
      </c>
      <c r="F2740" s="41">
        <v>21.0945</v>
      </c>
      <c r="G2740" s="41">
        <v>11601.975</v>
      </c>
      <c r="H2740" t="str">
        <f>VLOOKUP(Table8[[#This Row],[Supplier]],Table37[[Vendor_ID]:[Reputation Test]],12,0)</f>
        <v>F</v>
      </c>
      <c r="I2740">
        <f>VLOOKUP(Table8[[#This Row],[PurchaseOrderID]],Purchase_Order!$A$2:$E$1228,5,0)</f>
        <v>1696</v>
      </c>
      <c r="K2740">
        <f>COUNTIFS(Table37[ProductID],Table8[[#This Row],[ProductID]],Table37[Reputation Test],Table8[[#This Row],[REPUTASI]],Table37[Price],"&lt;"&amp;Table8[[#This Row],[UnitPrice]])</f>
        <v>2</v>
      </c>
      <c r="L2740" s="80" t="str">
        <f>IF(Table8[[#This Row],[test]]&gt;0,"Ada vendor yang menjual produk dengan harga lebih murah","")</f>
        <v>Ada vendor yang menjual produk dengan harga lebih murah</v>
      </c>
    </row>
    <row r="2741" spans="1:12" x14ac:dyDescent="0.25">
      <c r="A2741" s="5">
        <v>1500</v>
      </c>
      <c r="B2741" s="5">
        <v>3381</v>
      </c>
      <c r="C2741" s="10">
        <v>41642</v>
      </c>
      <c r="D2741" s="5">
        <v>550</v>
      </c>
      <c r="E2741" s="5">
        <v>909</v>
      </c>
      <c r="F2741" s="40">
        <v>30.439499999999999</v>
      </c>
      <c r="G2741" s="40">
        <v>16741.724999999999</v>
      </c>
      <c r="H2741" t="str">
        <f>VLOOKUP(Table8[[#This Row],[Supplier]],Table37[[Vendor_ID]:[Reputation Test]],12,0)</f>
        <v>F</v>
      </c>
      <c r="I2741">
        <f>VLOOKUP(Table8[[#This Row],[PurchaseOrderID]],Purchase_Order!$A$2:$E$1228,5,0)</f>
        <v>1696</v>
      </c>
      <c r="K2741">
        <f>COUNTIFS(Table37[ProductID],Table8[[#This Row],[ProductID]],Table37[Reputation Test],Table8[[#This Row],[REPUTASI]],Table37[Price],"&lt;"&amp;Table8[[#This Row],[UnitPrice]])</f>
        <v>2</v>
      </c>
      <c r="L2741" s="80" t="str">
        <f>IF(Table8[[#This Row],[test]]&gt;0,"Ada vendor yang menjual produk dengan harga lebih murah","")</f>
        <v>Ada vendor yang menjual produk dengan harga lebih murah</v>
      </c>
    </row>
    <row r="2742" spans="1:12" x14ac:dyDescent="0.25">
      <c r="A2742" s="4">
        <v>1500</v>
      </c>
      <c r="B2742" s="4">
        <v>3382</v>
      </c>
      <c r="C2742" s="11">
        <v>41642</v>
      </c>
      <c r="D2742" s="4">
        <v>550</v>
      </c>
      <c r="E2742" s="4">
        <v>910</v>
      </c>
      <c r="F2742" s="41">
        <v>40.939500000000002</v>
      </c>
      <c r="G2742" s="41">
        <v>22516.724999999999</v>
      </c>
      <c r="H2742" t="str">
        <f>VLOOKUP(Table8[[#This Row],[Supplier]],Table37[[Vendor_ID]:[Reputation Test]],12,0)</f>
        <v>F</v>
      </c>
      <c r="I2742">
        <f>VLOOKUP(Table8[[#This Row],[PurchaseOrderID]],Purchase_Order!$A$2:$E$1228,5,0)</f>
        <v>1696</v>
      </c>
      <c r="K2742">
        <f>COUNTIFS(Table37[ProductID],Table8[[#This Row],[ProductID]],Table37[Reputation Test],Table8[[#This Row],[REPUTASI]],Table37[Price],"&lt;"&amp;Table8[[#This Row],[UnitPrice]])</f>
        <v>1</v>
      </c>
      <c r="L2742" s="80" t="str">
        <f>IF(Table8[[#This Row],[test]]&gt;0,"Ada vendor yang menjual produk dengan harga lebih murah","")</f>
        <v>Ada vendor yang menjual produk dengan harga lebih murah</v>
      </c>
    </row>
    <row r="2743" spans="1:12" x14ac:dyDescent="0.25">
      <c r="A2743" s="5">
        <v>4004</v>
      </c>
      <c r="B2743" s="5">
        <v>8796</v>
      </c>
      <c r="C2743" s="10">
        <v>44168</v>
      </c>
      <c r="D2743" s="5">
        <v>350</v>
      </c>
      <c r="E2743" s="5">
        <v>714</v>
      </c>
      <c r="F2743" s="40">
        <v>38.49</v>
      </c>
      <c r="G2743" s="40">
        <v>13471.5</v>
      </c>
      <c r="H2743" t="str">
        <f>VLOOKUP(Table8[[#This Row],[Supplier]],Table37[[Vendor_ID]:[Reputation Test]],12,0)</f>
        <v>A</v>
      </c>
      <c r="I2743">
        <f>VLOOKUP(Table8[[#This Row],[PurchaseOrderID]],Purchase_Order!$A$2:$E$1228,5,0)</f>
        <v>1636</v>
      </c>
      <c r="K2743">
        <f>COUNTIFS(Table37[ProductID],Table8[[#This Row],[ProductID]],Table37[Reputation Test],Table8[[#This Row],[REPUTASI]],Table37[Price],"&lt;"&amp;Table8[[#This Row],[UnitPrice]])</f>
        <v>1</v>
      </c>
      <c r="L2743" s="80" t="str">
        <f>IF(Table8[[#This Row],[test]]&gt;0,"Ada vendor yang menjual produk dengan harga lebih murah","")</f>
        <v>Ada vendor yang menjual produk dengan harga lebih murah</v>
      </c>
    </row>
    <row r="2744" spans="1:12" x14ac:dyDescent="0.25">
      <c r="A2744" s="4">
        <v>4004</v>
      </c>
      <c r="B2744" s="4">
        <v>8797</v>
      </c>
      <c r="C2744" s="11">
        <v>44168</v>
      </c>
      <c r="D2744" s="4">
        <v>100</v>
      </c>
      <c r="E2744" s="4">
        <v>715</v>
      </c>
      <c r="F2744" s="41">
        <v>38.49</v>
      </c>
      <c r="G2744" s="41">
        <v>3849</v>
      </c>
      <c r="H2744" t="str">
        <f>VLOOKUP(Table8[[#This Row],[Supplier]],Table37[[Vendor_ID]:[Reputation Test]],12,0)</f>
        <v>A</v>
      </c>
      <c r="I2744">
        <f>VLOOKUP(Table8[[#This Row],[PurchaseOrderID]],Purchase_Order!$A$2:$E$1228,5,0)</f>
        <v>1636</v>
      </c>
      <c r="K2744">
        <f>COUNTIFS(Table37[ProductID],Table8[[#This Row],[ProductID]],Table37[Reputation Test],Table8[[#This Row],[REPUTASI]],Table37[Price],"&lt;"&amp;Table8[[#This Row],[UnitPrice]])</f>
        <v>1</v>
      </c>
      <c r="L2744" s="80" t="str">
        <f>IF(Table8[[#This Row],[test]]&gt;0,"Ada vendor yang menjual produk dengan harga lebih murah","")</f>
        <v>Ada vendor yang menjual produk dengan harga lebih murah</v>
      </c>
    </row>
    <row r="2745" spans="1:12" x14ac:dyDescent="0.25">
      <c r="A2745" s="5">
        <v>4004</v>
      </c>
      <c r="B2745" s="5">
        <v>8798</v>
      </c>
      <c r="C2745" s="10">
        <v>44168</v>
      </c>
      <c r="D2745" s="5">
        <v>750</v>
      </c>
      <c r="E2745" s="5">
        <v>716</v>
      </c>
      <c r="F2745" s="40">
        <v>38.75</v>
      </c>
      <c r="G2745" s="40">
        <v>29062.5</v>
      </c>
      <c r="H2745" t="str">
        <f>VLOOKUP(Table8[[#This Row],[Supplier]],Table37[[Vendor_ID]:[Reputation Test]],12,0)</f>
        <v>A</v>
      </c>
      <c r="I2745">
        <f>VLOOKUP(Table8[[#This Row],[PurchaseOrderID]],Purchase_Order!$A$2:$E$1228,5,0)</f>
        <v>1636</v>
      </c>
      <c r="K2745">
        <f>COUNTIFS(Table37[ProductID],Table8[[#This Row],[ProductID]],Table37[Reputation Test],Table8[[#This Row],[REPUTASI]],Table37[Price],"&lt;"&amp;Table8[[#This Row],[UnitPrice]])</f>
        <v>1</v>
      </c>
      <c r="L2745" s="80" t="str">
        <f>IF(Table8[[#This Row],[test]]&gt;0,"Ada vendor yang menjual produk dengan harga lebih murah","")</f>
        <v>Ada vendor yang menjual produk dengan harga lebih murah</v>
      </c>
    </row>
    <row r="2746" spans="1:12" hidden="1" x14ac:dyDescent="0.25">
      <c r="A2746" s="4">
        <v>4009</v>
      </c>
      <c r="B2746" s="4">
        <v>8831</v>
      </c>
      <c r="C2746" s="11">
        <v>44174</v>
      </c>
      <c r="D2746" s="4">
        <v>1500</v>
      </c>
      <c r="E2746" s="4">
        <v>870</v>
      </c>
      <c r="F2746" s="41">
        <v>1.87</v>
      </c>
      <c r="G2746" s="41">
        <v>2805</v>
      </c>
      <c r="H2746" t="str">
        <f>VLOOKUP(Table8[[#This Row],[Supplier]],Table37[[Vendor_ID]:[Reputation Test]],12,0)</f>
        <v>B</v>
      </c>
      <c r="I2746">
        <f>VLOOKUP(Table8[[#This Row],[PurchaseOrderID]],Purchase_Order!$A$2:$E$1228,5,0)</f>
        <v>1492</v>
      </c>
      <c r="K2746">
        <f>COUNTIFS(Table37[ProductID],Table8[[#This Row],[ProductID]],Table37[Reputation Test],Table8[[#This Row],[REPUTASI]],Table37[Price],"&lt;"&amp;Table8[[#This Row],[UnitPrice]])</f>
        <v>0</v>
      </c>
      <c r="L2746" s="80" t="str">
        <f>IF(Table8[[#This Row],[test]]&gt;0,"Ada vendor yang menjual produk dengan harga lebih murah","")</f>
        <v/>
      </c>
    </row>
    <row r="2747" spans="1:12" hidden="1" x14ac:dyDescent="0.25">
      <c r="A2747" s="5">
        <v>4009</v>
      </c>
      <c r="B2747" s="5">
        <v>8832</v>
      </c>
      <c r="C2747" s="10">
        <v>44174</v>
      </c>
      <c r="D2747" s="5">
        <v>500</v>
      </c>
      <c r="E2747" s="5">
        <v>871</v>
      </c>
      <c r="F2747" s="40">
        <v>3.74</v>
      </c>
      <c r="G2747" s="40">
        <v>1870</v>
      </c>
      <c r="H2747" t="str">
        <f>VLOOKUP(Table8[[#This Row],[Supplier]],Table37[[Vendor_ID]:[Reputation Test]],12,0)</f>
        <v>B</v>
      </c>
      <c r="I2747">
        <f>VLOOKUP(Table8[[#This Row],[PurchaseOrderID]],Purchase_Order!$A$2:$E$1228,5,0)</f>
        <v>1492</v>
      </c>
      <c r="K2747">
        <f>COUNTIFS(Table37[ProductID],Table8[[#This Row],[ProductID]],Table37[Reputation Test],Table8[[#This Row],[REPUTASI]],Table37[Price],"&lt;"&amp;Table8[[#This Row],[UnitPrice]])</f>
        <v>0</v>
      </c>
      <c r="L2747" s="80" t="str">
        <f>IF(Table8[[#This Row],[test]]&gt;0,"Ada vendor yang menjual produk dengan harga lebih murah","")</f>
        <v/>
      </c>
    </row>
    <row r="2748" spans="1:12" hidden="1" x14ac:dyDescent="0.25">
      <c r="A2748" s="4">
        <v>4009</v>
      </c>
      <c r="B2748" s="4">
        <v>8833</v>
      </c>
      <c r="C2748" s="11">
        <v>44174</v>
      </c>
      <c r="D2748" s="4">
        <v>1000</v>
      </c>
      <c r="E2748" s="4">
        <v>872</v>
      </c>
      <c r="F2748" s="41">
        <v>3.36</v>
      </c>
      <c r="G2748" s="41">
        <v>3360</v>
      </c>
      <c r="H2748" t="str">
        <f>VLOOKUP(Table8[[#This Row],[Supplier]],Table37[[Vendor_ID]:[Reputation Test]],12,0)</f>
        <v>B</v>
      </c>
      <c r="I2748">
        <f>VLOOKUP(Table8[[#This Row],[PurchaseOrderID]],Purchase_Order!$A$2:$E$1228,5,0)</f>
        <v>1492</v>
      </c>
      <c r="K2748">
        <f>COUNTIFS(Table37[ProductID],Table8[[#This Row],[ProductID]],Table37[Reputation Test],Table8[[#This Row],[REPUTASI]],Table37[Price],"&lt;"&amp;Table8[[#This Row],[UnitPrice]])</f>
        <v>0</v>
      </c>
      <c r="L2748" s="80" t="str">
        <f>IF(Table8[[#This Row],[test]]&gt;0,"Ada vendor yang menjual produk dengan harga lebih murah","")</f>
        <v/>
      </c>
    </row>
    <row r="2749" spans="1:12" hidden="1" x14ac:dyDescent="0.25">
      <c r="A2749" s="5">
        <v>4009</v>
      </c>
      <c r="B2749" s="5">
        <v>8834</v>
      </c>
      <c r="C2749" s="10">
        <v>44174</v>
      </c>
      <c r="D2749" s="5">
        <v>8000</v>
      </c>
      <c r="E2749" s="5">
        <v>873</v>
      </c>
      <c r="F2749" s="40">
        <v>0.86</v>
      </c>
      <c r="G2749" s="40">
        <v>6880</v>
      </c>
      <c r="H2749" t="str">
        <f>VLOOKUP(Table8[[#This Row],[Supplier]],Table37[[Vendor_ID]:[Reputation Test]],12,0)</f>
        <v>B</v>
      </c>
      <c r="I2749">
        <f>VLOOKUP(Table8[[#This Row],[PurchaseOrderID]],Purchase_Order!$A$2:$E$1228,5,0)</f>
        <v>1492</v>
      </c>
      <c r="K2749">
        <f>COUNTIFS(Table37[ProductID],Table8[[#This Row],[ProductID]],Table37[Reputation Test],Table8[[#This Row],[REPUTASI]],Table37[Price],"&lt;"&amp;Table8[[#This Row],[UnitPrice]])</f>
        <v>0</v>
      </c>
      <c r="L2749" s="80" t="str">
        <f>IF(Table8[[#This Row],[test]]&gt;0,"Ada vendor yang menjual produk dengan harga lebih murah","")</f>
        <v/>
      </c>
    </row>
    <row r="2750" spans="1:12" x14ac:dyDescent="0.25">
      <c r="A2750" s="4">
        <v>4010</v>
      </c>
      <c r="B2750" s="4">
        <v>8835</v>
      </c>
      <c r="C2750" s="11">
        <v>44174</v>
      </c>
      <c r="D2750" s="4">
        <v>8000</v>
      </c>
      <c r="E2750" s="4">
        <v>874</v>
      </c>
      <c r="F2750" s="41">
        <v>10</v>
      </c>
      <c r="G2750" s="41">
        <v>80000</v>
      </c>
      <c r="H2750" t="str">
        <f>VLOOKUP(Table8[[#This Row],[Supplier]],Table37[[Vendor_ID]:[Reputation Test]],12,0)</f>
        <v>A</v>
      </c>
      <c r="I2750">
        <f>VLOOKUP(Table8[[#This Row],[PurchaseOrderID]],Purchase_Order!$A$2:$E$1228,5,0)</f>
        <v>1574</v>
      </c>
      <c r="K2750">
        <f>COUNTIFS(Table37[ProductID],Table8[[#This Row],[ProductID]],Table37[Reputation Test],Table8[[#This Row],[REPUTASI]],Table37[Price],"&lt;"&amp;Table8[[#This Row],[UnitPrice]])</f>
        <v>1</v>
      </c>
      <c r="L2750" s="80" t="str">
        <f>IF(Table8[[#This Row],[test]]&gt;0,"Ada vendor yang menjual produk dengan harga lebih murah","")</f>
        <v>Ada vendor yang menjual produk dengan harga lebih murah</v>
      </c>
    </row>
    <row r="2751" spans="1:12" x14ac:dyDescent="0.25">
      <c r="A2751" s="6">
        <v>4010</v>
      </c>
      <c r="B2751" s="6">
        <v>8836</v>
      </c>
      <c r="C2751" s="12">
        <v>44174</v>
      </c>
      <c r="D2751" s="6">
        <v>8000</v>
      </c>
      <c r="E2751" s="6">
        <v>875</v>
      </c>
      <c r="F2751" s="42">
        <v>10</v>
      </c>
      <c r="G2751" s="42">
        <v>80000</v>
      </c>
      <c r="H2751" t="str">
        <f>VLOOKUP(Table8[[#This Row],[Supplier]],Table37[[Vendor_ID]:[Reputation Test]],12,0)</f>
        <v>A</v>
      </c>
      <c r="I2751">
        <f>VLOOKUP(Table8[[#This Row],[PurchaseOrderID]],Purchase_Order!$A$2:$E$1228,5,0)</f>
        <v>1574</v>
      </c>
      <c r="K2751">
        <f>COUNTIFS(Table37[ProductID],Table8[[#This Row],[ProductID]],Table37[Reputation Test],Table8[[#This Row],[REPUTASI]],Table37[Price],"&lt;"&amp;Table8[[#This Row],[UnitPrice]])</f>
        <v>1</v>
      </c>
      <c r="L2751" s="80" t="str">
        <f>IF(Table8[[#This Row],[test]]&gt;0,"Ada vendor yang menjual produk dengan harga lebih murah","")</f>
        <v>Ada vendor yang menjual produk dengan harga lebih murah</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2DC5-D735-4D55-91A7-A91E711B0D0D}">
  <sheetPr>
    <tabColor theme="2" tint="-0.89999084444715716"/>
  </sheetPr>
  <dimension ref="A2:H27"/>
  <sheetViews>
    <sheetView topLeftCell="A4" workbookViewId="0">
      <selection activeCell="C21" sqref="C21"/>
    </sheetView>
  </sheetViews>
  <sheetFormatPr defaultColWidth="8.85546875" defaultRowHeight="15" x14ac:dyDescent="0.25"/>
  <cols>
    <col min="1" max="1" width="5.7109375" style="44" customWidth="1"/>
    <col min="2" max="2" width="16.7109375" style="44" customWidth="1"/>
    <col min="3" max="3" width="93.85546875" style="44" customWidth="1"/>
    <col min="4" max="4" width="94.7109375" style="44" bestFit="1" customWidth="1"/>
    <col min="5" max="5" width="36.5703125" style="44" customWidth="1"/>
    <col min="6" max="6" width="30.42578125" style="44" customWidth="1"/>
    <col min="7" max="7" width="17.85546875" style="44" bestFit="1" customWidth="1"/>
    <col min="8" max="8" width="24.42578125" style="44" customWidth="1"/>
    <col min="9" max="16384" width="8.85546875" style="44"/>
  </cols>
  <sheetData>
    <row r="2" spans="1:8" x14ac:dyDescent="0.25">
      <c r="A2" s="45" t="s">
        <v>1807</v>
      </c>
      <c r="B2" s="45" t="s">
        <v>2792</v>
      </c>
      <c r="C2" s="45" t="s">
        <v>1808</v>
      </c>
      <c r="D2" s="45"/>
      <c r="E2" s="45"/>
      <c r="F2" s="45"/>
      <c r="G2" s="45"/>
      <c r="H2" s="45"/>
    </row>
    <row r="3" spans="1:8" ht="45" x14ac:dyDescent="0.25">
      <c r="A3" s="46">
        <v>1</v>
      </c>
      <c r="B3" s="46" t="s">
        <v>2819</v>
      </c>
      <c r="C3" s="46" t="s">
        <v>2822</v>
      </c>
      <c r="D3" s="46"/>
      <c r="E3" s="46"/>
      <c r="F3" s="46"/>
      <c r="G3" s="46"/>
      <c r="H3" s="46"/>
    </row>
    <row r="4" spans="1:8" ht="30" x14ac:dyDescent="0.25">
      <c r="A4" s="49"/>
      <c r="B4" s="49"/>
      <c r="C4" s="49" t="s">
        <v>2823</v>
      </c>
      <c r="D4" s="49"/>
      <c r="E4" s="49"/>
      <c r="F4" s="49"/>
      <c r="G4" s="49"/>
      <c r="H4" s="49"/>
    </row>
    <row r="5" spans="1:8" x14ac:dyDescent="0.25">
      <c r="A5" s="49"/>
      <c r="B5" s="49"/>
      <c r="C5" s="49" t="s">
        <v>2824</v>
      </c>
      <c r="D5" s="49"/>
      <c r="E5" s="49"/>
      <c r="F5" s="49"/>
      <c r="G5" s="49"/>
      <c r="H5" s="49"/>
    </row>
    <row r="6" spans="1:8" x14ac:dyDescent="0.25">
      <c r="A6" s="49"/>
      <c r="B6" s="49"/>
      <c r="C6" s="49" t="s">
        <v>2825</v>
      </c>
      <c r="D6" s="49"/>
      <c r="E6" s="49"/>
      <c r="F6" s="49"/>
      <c r="G6" s="49"/>
      <c r="H6" s="49"/>
    </row>
    <row r="7" spans="1:8" x14ac:dyDescent="0.25">
      <c r="A7" s="49"/>
      <c r="B7" s="49"/>
      <c r="C7" s="49" t="s">
        <v>2826</v>
      </c>
      <c r="D7" s="49"/>
      <c r="E7" s="49"/>
      <c r="F7" s="49"/>
      <c r="G7" s="49"/>
      <c r="H7" s="49"/>
    </row>
    <row r="8" spans="1:8" x14ac:dyDescent="0.25">
      <c r="A8" s="49"/>
      <c r="B8" s="49"/>
      <c r="C8" s="49"/>
      <c r="D8" s="49"/>
      <c r="E8" s="49"/>
      <c r="F8" s="49"/>
      <c r="G8" s="49"/>
      <c r="H8" s="49"/>
    </row>
    <row r="9" spans="1:8" ht="16.149999999999999" customHeight="1" x14ac:dyDescent="0.25">
      <c r="A9" s="47"/>
      <c r="B9" s="47"/>
      <c r="C9" s="48" t="s">
        <v>2774</v>
      </c>
      <c r="D9" s="47"/>
      <c r="E9" s="47"/>
      <c r="F9" s="47"/>
      <c r="G9" s="47"/>
      <c r="H9" s="47"/>
    </row>
    <row r="10" spans="1:8" x14ac:dyDescent="0.25">
      <c r="A10" s="47"/>
      <c r="B10" s="47"/>
      <c r="C10" s="47" t="s">
        <v>2773</v>
      </c>
      <c r="D10" s="47"/>
      <c r="E10" s="47"/>
      <c r="F10" s="47"/>
      <c r="G10" s="47"/>
      <c r="H10" s="47"/>
    </row>
    <row r="11" spans="1:8" x14ac:dyDescent="0.25">
      <c r="A11" s="47"/>
      <c r="B11" s="47"/>
      <c r="C11" s="47" t="s">
        <v>2837</v>
      </c>
      <c r="D11" s="47"/>
      <c r="E11" s="47"/>
      <c r="F11" s="47"/>
      <c r="G11" s="47"/>
      <c r="H11" s="47"/>
    </row>
    <row r="12" spans="1:8" x14ac:dyDescent="0.25">
      <c r="A12" s="47"/>
      <c r="B12" s="47"/>
      <c r="C12" s="47" t="s">
        <v>2838</v>
      </c>
      <c r="D12" s="47"/>
      <c r="E12" s="47"/>
      <c r="F12" s="47"/>
      <c r="G12" s="47"/>
      <c r="H12" s="47"/>
    </row>
    <row r="13" spans="1:8" x14ac:dyDescent="0.25">
      <c r="A13" s="47"/>
      <c r="B13" s="47"/>
      <c r="C13" s="47"/>
      <c r="D13" s="47"/>
      <c r="E13" s="47"/>
      <c r="F13" s="47"/>
      <c r="G13" s="47"/>
      <c r="H13" s="47"/>
    </row>
    <row r="14" spans="1:8" x14ac:dyDescent="0.25">
      <c r="A14" s="47"/>
      <c r="B14" s="47"/>
      <c r="C14" s="47"/>
      <c r="D14" s="47"/>
      <c r="E14" s="47"/>
      <c r="F14" s="47"/>
      <c r="G14" s="47"/>
      <c r="H14" s="47"/>
    </row>
    <row r="15" spans="1:8" x14ac:dyDescent="0.25">
      <c r="A15" s="47"/>
      <c r="B15" s="47"/>
      <c r="C15" s="47"/>
      <c r="D15" s="47"/>
      <c r="E15" s="47"/>
      <c r="F15" s="47"/>
      <c r="G15" s="47"/>
      <c r="H15" s="47"/>
    </row>
    <row r="16" spans="1:8" x14ac:dyDescent="0.25">
      <c r="A16" s="47"/>
      <c r="B16" s="47"/>
      <c r="C16" s="48" t="s">
        <v>2776</v>
      </c>
      <c r="D16" s="47"/>
      <c r="E16" s="47"/>
      <c r="F16" s="47"/>
      <c r="G16" s="47"/>
      <c r="H16" s="47"/>
    </row>
    <row r="17" spans="1:8" s="50" customFormat="1" x14ac:dyDescent="0.25">
      <c r="A17" s="49"/>
      <c r="B17" s="49"/>
      <c r="C17" s="51" t="s">
        <v>2798</v>
      </c>
      <c r="D17" s="49"/>
      <c r="E17" s="49"/>
      <c r="F17" s="49"/>
      <c r="G17" s="49"/>
      <c r="H17" s="49"/>
    </row>
    <row r="18" spans="1:8" s="50" customFormat="1" ht="30" x14ac:dyDescent="0.25">
      <c r="B18" s="50" t="s">
        <v>2827</v>
      </c>
      <c r="C18" s="49" t="s">
        <v>2847</v>
      </c>
      <c r="D18" s="50" t="s">
        <v>2834</v>
      </c>
    </row>
    <row r="19" spans="1:8" x14ac:dyDescent="0.25">
      <c r="B19" s="44" t="s">
        <v>2828</v>
      </c>
      <c r="C19" s="49" t="s">
        <v>2831</v>
      </c>
      <c r="D19" s="44" t="s">
        <v>2834</v>
      </c>
    </row>
    <row r="20" spans="1:8" x14ac:dyDescent="0.25">
      <c r="B20" s="44" t="s">
        <v>2829</v>
      </c>
      <c r="C20" s="49" t="s">
        <v>2832</v>
      </c>
      <c r="D20" s="44" t="s">
        <v>2835</v>
      </c>
    </row>
    <row r="21" spans="1:8" x14ac:dyDescent="0.25">
      <c r="B21" s="44" t="s">
        <v>2830</v>
      </c>
      <c r="C21" s="49" t="s">
        <v>2833</v>
      </c>
      <c r="D21" s="44" t="s">
        <v>2836</v>
      </c>
    </row>
    <row r="23" spans="1:8" x14ac:dyDescent="0.25">
      <c r="C23" s="51" t="s">
        <v>2793</v>
      </c>
    </row>
    <row r="24" spans="1:8" x14ac:dyDescent="0.25">
      <c r="C24" s="49" t="s">
        <v>2795</v>
      </c>
    </row>
    <row r="25" spans="1:8" x14ac:dyDescent="0.25">
      <c r="C25" s="49" t="s">
        <v>2794</v>
      </c>
    </row>
    <row r="26" spans="1:8" x14ac:dyDescent="0.25">
      <c r="C26" s="49"/>
    </row>
    <row r="27" spans="1:8" x14ac:dyDescent="0.25">
      <c r="C27" s="4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6A92F-6526-4475-A26B-FE012EC04D87}">
  <sheetPr>
    <tabColor theme="4" tint="-0.249977111117893"/>
  </sheetPr>
  <dimension ref="A1:Q1228"/>
  <sheetViews>
    <sheetView topLeftCell="E1" workbookViewId="0">
      <selection activeCell="K669" sqref="K669"/>
    </sheetView>
  </sheetViews>
  <sheetFormatPr defaultRowHeight="15" x14ac:dyDescent="0.25"/>
  <cols>
    <col min="1" max="1" width="18.140625" customWidth="1"/>
    <col min="2" max="2" width="18" customWidth="1"/>
    <col min="3" max="3" width="8.5703125" customWidth="1"/>
    <col min="4" max="4" width="13.85546875" customWidth="1"/>
    <col min="5" max="5" width="12.5703125" customWidth="1"/>
    <col min="6" max="6" width="16" customWidth="1"/>
    <col min="7" max="7" width="15.85546875" bestFit="1" customWidth="1"/>
    <col min="8" max="8" width="16.140625" style="40" bestFit="1" customWidth="1"/>
    <col min="9" max="9" width="11.28515625" style="40" bestFit="1" customWidth="1"/>
    <col min="10" max="10" width="10.85546875" style="40" customWidth="1"/>
    <col min="11" max="11" width="12.5703125" style="40" customWidth="1"/>
    <col min="12" max="13" width="15.85546875" bestFit="1" customWidth="1"/>
    <col min="14" max="14" width="11" customWidth="1"/>
  </cols>
  <sheetData>
    <row r="1" spans="1:17" x14ac:dyDescent="0.25">
      <c r="A1" s="7" t="s">
        <v>0</v>
      </c>
      <c r="B1" s="7" t="s">
        <v>1</v>
      </c>
      <c r="C1" s="7" t="s">
        <v>2</v>
      </c>
      <c r="D1" s="7" t="s">
        <v>3</v>
      </c>
      <c r="E1" s="7" t="s">
        <v>2771</v>
      </c>
      <c r="F1" s="7" t="s">
        <v>4</v>
      </c>
      <c r="G1" s="7" t="s">
        <v>5</v>
      </c>
      <c r="H1" s="38" t="s">
        <v>6</v>
      </c>
      <c r="I1" s="38" t="s">
        <v>7</v>
      </c>
      <c r="J1" s="38" t="s">
        <v>8</v>
      </c>
      <c r="K1" s="38" t="s">
        <v>9</v>
      </c>
      <c r="L1" s="7" t="s">
        <v>10</v>
      </c>
      <c r="M1" s="43" t="s">
        <v>2809</v>
      </c>
      <c r="N1" s="69" t="s">
        <v>2863</v>
      </c>
      <c r="O1" t="s">
        <v>2879</v>
      </c>
      <c r="P1" t="s">
        <v>2880</v>
      </c>
      <c r="Q1" t="s">
        <v>2881</v>
      </c>
    </row>
    <row r="2" spans="1:17" hidden="1" x14ac:dyDescent="0.25">
      <c r="A2" s="8">
        <v>281</v>
      </c>
      <c r="B2" s="8">
        <v>4</v>
      </c>
      <c r="C2" s="8">
        <v>4</v>
      </c>
      <c r="D2" s="8">
        <v>258</v>
      </c>
      <c r="E2" s="8">
        <v>1510</v>
      </c>
      <c r="F2" s="8">
        <v>5</v>
      </c>
      <c r="G2" s="9">
        <v>43869</v>
      </c>
      <c r="H2" s="39">
        <v>143.04150000000001</v>
      </c>
      <c r="I2" s="39">
        <v>11.443300000000001</v>
      </c>
      <c r="J2" s="39">
        <v>3.5760000000000001</v>
      </c>
      <c r="K2" s="39">
        <v>158.0608</v>
      </c>
      <c r="L2" s="9">
        <v>43878</v>
      </c>
      <c r="M2" t="s">
        <v>2810</v>
      </c>
      <c r="O2" t="b">
        <f>Table9[[#This Row],[SubTotal]]=SUMIF(Purchase_Order_Details!$A$2:$A$2751,Table9[[#This Row],[PurchaseOrderID]],Purchase_Order_Details!$G$2:$G$2751)</f>
        <v>1</v>
      </c>
      <c r="P2" t="b">
        <f>Table9[[#This Row],[TotalDue]]=Table9[[#This Row],[SubTotal]]+Table9[[#This Row],[TaxAmt]]+Table9[[#This Row],[Freight]]</f>
        <v>1</v>
      </c>
      <c r="Q2" t="b">
        <f>COUNTIF(Table9[PurchaseOrderID],Table9[[#This Row],[PurchaseOrderID]])=1</f>
        <v>1</v>
      </c>
    </row>
    <row r="3" spans="1:17" hidden="1" x14ac:dyDescent="0.25">
      <c r="A3" s="5">
        <v>282</v>
      </c>
      <c r="B3" s="5">
        <v>4</v>
      </c>
      <c r="C3" s="5">
        <v>4</v>
      </c>
      <c r="D3" s="5">
        <v>254</v>
      </c>
      <c r="E3" s="5">
        <v>1526</v>
      </c>
      <c r="F3" s="5">
        <v>2</v>
      </c>
      <c r="G3" s="10">
        <v>43869</v>
      </c>
      <c r="H3" s="40">
        <v>28199.325000000001</v>
      </c>
      <c r="I3" s="40">
        <v>2255.9459999999999</v>
      </c>
      <c r="J3" s="40">
        <v>704.98310000000004</v>
      </c>
      <c r="K3" s="40">
        <v>31160.254099999998</v>
      </c>
      <c r="L3" s="10">
        <v>43878</v>
      </c>
      <c r="M3" t="s">
        <v>1829</v>
      </c>
      <c r="O3" t="b">
        <f>Table9[[#This Row],[SubTotal]]=SUMIF(Purchase_Order_Details!$A$2:$A$2751,Table9[[#This Row],[PurchaseOrderID]],Purchase_Order_Details!$G$2:$G$2751)</f>
        <v>1</v>
      </c>
      <c r="P3" t="b">
        <f>Table9[[#This Row],[TotalDue]]=Table9[[#This Row],[SubTotal]]+Table9[[#This Row],[TaxAmt]]+Table9[[#This Row],[Freight]]</f>
        <v>1</v>
      </c>
      <c r="Q3" t="b">
        <f>COUNTIF(Table9[PurchaseOrderID],Table9[[#This Row],[PurchaseOrderID]])=1</f>
        <v>1</v>
      </c>
    </row>
    <row r="4" spans="1:17" hidden="1" x14ac:dyDescent="0.25">
      <c r="A4" s="4">
        <v>283</v>
      </c>
      <c r="B4" s="4">
        <v>4</v>
      </c>
      <c r="C4" s="4">
        <v>4</v>
      </c>
      <c r="D4" s="4">
        <v>257</v>
      </c>
      <c r="E4" s="4">
        <v>1644</v>
      </c>
      <c r="F4" s="4">
        <v>1</v>
      </c>
      <c r="G4" s="11">
        <v>43869</v>
      </c>
      <c r="H4" s="41">
        <v>3713.3249999999998</v>
      </c>
      <c r="I4" s="41">
        <v>297.06599999999997</v>
      </c>
      <c r="J4" s="41">
        <v>92.833100000000002</v>
      </c>
      <c r="K4" s="41">
        <v>4103.2241000000004</v>
      </c>
      <c r="L4" s="11">
        <v>43878</v>
      </c>
      <c r="M4" t="s">
        <v>2817</v>
      </c>
      <c r="O4" t="b">
        <f>Table9[[#This Row],[SubTotal]]=SUMIF(Purchase_Order_Details!$A$2:$A$2751,Table9[[#This Row],[PurchaseOrderID]],Purchase_Order_Details!$G$2:$G$2751)</f>
        <v>1</v>
      </c>
      <c r="P4" t="b">
        <f>Table9[[#This Row],[TotalDue]]=Table9[[#This Row],[SubTotal]]+Table9[[#This Row],[TaxAmt]]+Table9[[#This Row],[Freight]]</f>
        <v>1</v>
      </c>
      <c r="Q4" t="b">
        <f>COUNTIF(Table9[PurchaseOrderID],Table9[[#This Row],[PurchaseOrderID]])=1</f>
        <v>1</v>
      </c>
    </row>
    <row r="5" spans="1:17" hidden="1" x14ac:dyDescent="0.25">
      <c r="A5" s="5">
        <v>284</v>
      </c>
      <c r="B5" s="5">
        <v>5</v>
      </c>
      <c r="C5" s="5">
        <v>3</v>
      </c>
      <c r="D5" s="5">
        <v>261</v>
      </c>
      <c r="E5" s="5">
        <v>1680</v>
      </c>
      <c r="F5" s="5">
        <v>5</v>
      </c>
      <c r="G5" s="10">
        <v>43869</v>
      </c>
      <c r="H5" s="40">
        <v>43878.45</v>
      </c>
      <c r="I5" s="40">
        <v>3510.2759999999998</v>
      </c>
      <c r="J5" s="40">
        <v>1096.9612999999999</v>
      </c>
      <c r="K5" s="40">
        <v>48485.687299999998</v>
      </c>
      <c r="L5" s="10">
        <v>43878</v>
      </c>
      <c r="M5" t="s">
        <v>1829</v>
      </c>
      <c r="O5" t="b">
        <f>Table9[[#This Row],[SubTotal]]=SUMIF(Purchase_Order_Details!$A$2:$A$2751,Table9[[#This Row],[PurchaseOrderID]],Purchase_Order_Details!$G$2:$G$2751)</f>
        <v>1</v>
      </c>
      <c r="P5" t="b">
        <f>Table9[[#This Row],[TotalDue]]=Table9[[#This Row],[SubTotal]]+Table9[[#This Row],[TaxAmt]]+Table9[[#This Row],[Freight]]</f>
        <v>1</v>
      </c>
      <c r="Q5" t="b">
        <f>COUNTIF(Table9[PurchaseOrderID],Table9[[#This Row],[PurchaseOrderID]])=1</f>
        <v>1</v>
      </c>
    </row>
    <row r="6" spans="1:17" hidden="1" x14ac:dyDescent="0.25">
      <c r="A6" s="4">
        <v>285</v>
      </c>
      <c r="B6" s="4">
        <v>4</v>
      </c>
      <c r="C6" s="4">
        <v>4</v>
      </c>
      <c r="D6" s="4">
        <v>251</v>
      </c>
      <c r="E6" s="4">
        <v>1584</v>
      </c>
      <c r="F6" s="4">
        <v>5</v>
      </c>
      <c r="G6" s="11">
        <v>43869</v>
      </c>
      <c r="H6" s="41">
        <v>2979.27</v>
      </c>
      <c r="I6" s="41">
        <v>238.3416</v>
      </c>
      <c r="J6" s="41">
        <v>74.481800000000007</v>
      </c>
      <c r="K6" s="41">
        <v>3292.0934000000002</v>
      </c>
      <c r="L6" s="11">
        <v>43878</v>
      </c>
      <c r="M6" t="s">
        <v>1829</v>
      </c>
      <c r="O6" t="b">
        <f>Table9[[#This Row],[SubTotal]]=SUMIF(Purchase_Order_Details!$A$2:$A$2751,Table9[[#This Row],[PurchaseOrderID]],Purchase_Order_Details!$G$2:$G$2751)</f>
        <v>1</v>
      </c>
      <c r="P6" t="b">
        <f>Table9[[#This Row],[TotalDue]]=Table9[[#This Row],[SubTotal]]+Table9[[#This Row],[TaxAmt]]+Table9[[#This Row],[Freight]]</f>
        <v>1</v>
      </c>
      <c r="Q6" t="b">
        <f>COUNTIF(Table9[PurchaseOrderID],Table9[[#This Row],[PurchaseOrderID]])=1</f>
        <v>1</v>
      </c>
    </row>
    <row r="7" spans="1:17" hidden="1" x14ac:dyDescent="0.25">
      <c r="A7" s="5">
        <v>286</v>
      </c>
      <c r="B7" s="5">
        <v>4</v>
      </c>
      <c r="C7" s="5">
        <v>4</v>
      </c>
      <c r="D7" s="5">
        <v>253</v>
      </c>
      <c r="E7" s="5">
        <v>1620</v>
      </c>
      <c r="F7" s="5">
        <v>5</v>
      </c>
      <c r="G7" s="10">
        <v>43869</v>
      </c>
      <c r="H7" s="40">
        <v>5711.4750000000004</v>
      </c>
      <c r="I7" s="40">
        <v>456.91800000000001</v>
      </c>
      <c r="J7" s="40">
        <v>142.7869</v>
      </c>
      <c r="K7" s="40">
        <v>6311.1799000000001</v>
      </c>
      <c r="L7" s="10">
        <v>43878</v>
      </c>
      <c r="M7" t="s">
        <v>2817</v>
      </c>
      <c r="O7" t="b">
        <f>Table9[[#This Row],[SubTotal]]=SUMIF(Purchase_Order_Details!$A$2:$A$2751,Table9[[#This Row],[PurchaseOrderID]],Purchase_Order_Details!$G$2:$G$2751)</f>
        <v>1</v>
      </c>
      <c r="P7" t="b">
        <f>Table9[[#This Row],[TotalDue]]=Table9[[#This Row],[SubTotal]]+Table9[[#This Row],[TaxAmt]]+Table9[[#This Row],[Freight]]</f>
        <v>1</v>
      </c>
      <c r="Q7" t="b">
        <f>COUNTIF(Table9[PurchaseOrderID],Table9[[#This Row],[PurchaseOrderID]])=1</f>
        <v>1</v>
      </c>
    </row>
    <row r="8" spans="1:17" hidden="1" x14ac:dyDescent="0.25">
      <c r="A8" s="4">
        <v>287</v>
      </c>
      <c r="B8" s="4">
        <v>4</v>
      </c>
      <c r="C8" s="4">
        <v>4</v>
      </c>
      <c r="D8" s="4">
        <v>255</v>
      </c>
      <c r="E8" s="4">
        <v>1666</v>
      </c>
      <c r="F8" s="4">
        <v>4</v>
      </c>
      <c r="G8" s="11">
        <v>43869</v>
      </c>
      <c r="H8" s="41">
        <v>347.44499999999999</v>
      </c>
      <c r="I8" s="41">
        <v>27.7956</v>
      </c>
      <c r="J8" s="41">
        <v>8.6860999999999997</v>
      </c>
      <c r="K8" s="41">
        <v>383.92669999999998</v>
      </c>
      <c r="L8" s="11">
        <v>43878</v>
      </c>
      <c r="M8" t="s">
        <v>2817</v>
      </c>
      <c r="O8" t="b">
        <f>Table9[[#This Row],[SubTotal]]=SUMIF(Purchase_Order_Details!$A$2:$A$2751,Table9[[#This Row],[PurchaseOrderID]],Purchase_Order_Details!$G$2:$G$2751)</f>
        <v>1</v>
      </c>
      <c r="P8" t="b">
        <f>Table9[[#This Row],[TotalDue]]=Table9[[#This Row],[SubTotal]]+Table9[[#This Row],[TaxAmt]]+Table9[[#This Row],[Freight]]</f>
        <v>1</v>
      </c>
      <c r="Q8" t="b">
        <f>COUNTIF(Table9[PurchaseOrderID],Table9[[#This Row],[PurchaseOrderID]])=1</f>
        <v>1</v>
      </c>
    </row>
    <row r="9" spans="1:17" hidden="1" x14ac:dyDescent="0.25">
      <c r="A9" s="5">
        <v>288</v>
      </c>
      <c r="B9" s="5">
        <v>4</v>
      </c>
      <c r="C9" s="5">
        <v>4</v>
      </c>
      <c r="D9" s="5">
        <v>252</v>
      </c>
      <c r="E9" s="5">
        <v>1592</v>
      </c>
      <c r="F9" s="5">
        <v>2</v>
      </c>
      <c r="G9" s="10">
        <v>43869</v>
      </c>
      <c r="H9" s="40">
        <v>97.965000000000003</v>
      </c>
      <c r="I9" s="40">
        <v>7.8372000000000002</v>
      </c>
      <c r="J9" s="40">
        <v>2.4491000000000001</v>
      </c>
      <c r="K9" s="40">
        <v>108.2513</v>
      </c>
      <c r="L9" s="10">
        <v>43878</v>
      </c>
      <c r="M9" t="s">
        <v>2810</v>
      </c>
      <c r="O9" t="b">
        <f>Table9[[#This Row],[SubTotal]]=SUMIF(Purchase_Order_Details!$A$2:$A$2751,Table9[[#This Row],[PurchaseOrderID]],Purchase_Order_Details!$G$2:$G$2751)</f>
        <v>1</v>
      </c>
      <c r="P9" t="b">
        <f>Table9[[#This Row],[TotalDue]]=Table9[[#This Row],[SubTotal]]+Table9[[#This Row],[TaxAmt]]+Table9[[#This Row],[Freight]]</f>
        <v>1</v>
      </c>
      <c r="Q9" t="b">
        <f>COUNTIF(Table9[PurchaseOrderID],Table9[[#This Row],[PurchaseOrderID]])=1</f>
        <v>1</v>
      </c>
    </row>
    <row r="10" spans="1:17" hidden="1" x14ac:dyDescent="0.25">
      <c r="A10" s="4">
        <v>289</v>
      </c>
      <c r="B10" s="4">
        <v>4</v>
      </c>
      <c r="C10" s="4">
        <v>4</v>
      </c>
      <c r="D10" s="4">
        <v>259</v>
      </c>
      <c r="E10" s="4">
        <v>1618</v>
      </c>
      <c r="F10" s="4">
        <v>4</v>
      </c>
      <c r="G10" s="11">
        <v>43874</v>
      </c>
      <c r="H10" s="41">
        <v>114.471</v>
      </c>
      <c r="I10" s="41">
        <v>9.1577000000000002</v>
      </c>
      <c r="J10" s="41">
        <v>2.8618000000000001</v>
      </c>
      <c r="K10" s="41">
        <v>126.4905</v>
      </c>
      <c r="L10" s="11">
        <v>43883</v>
      </c>
      <c r="M10" t="s">
        <v>2810</v>
      </c>
      <c r="O10" t="b">
        <f>Table9[[#This Row],[SubTotal]]=SUMIF(Purchase_Order_Details!$A$2:$A$2751,Table9[[#This Row],[PurchaseOrderID]],Purchase_Order_Details!$G$2:$G$2751)</f>
        <v>1</v>
      </c>
      <c r="P10" t="b">
        <f>Table9[[#This Row],[TotalDue]]=Table9[[#This Row],[SubTotal]]+Table9[[#This Row],[TaxAmt]]+Table9[[#This Row],[Freight]]</f>
        <v>1</v>
      </c>
      <c r="Q10" t="b">
        <f>COUNTIF(Table9[PurchaseOrderID],Table9[[#This Row],[PurchaseOrderID]])=1</f>
        <v>1</v>
      </c>
    </row>
    <row r="11" spans="1:17" hidden="1" x14ac:dyDescent="0.25">
      <c r="A11" s="5">
        <v>290</v>
      </c>
      <c r="B11" s="5">
        <v>5</v>
      </c>
      <c r="C11" s="5">
        <v>4</v>
      </c>
      <c r="D11" s="5">
        <v>260</v>
      </c>
      <c r="E11" s="5">
        <v>1612</v>
      </c>
      <c r="F11" s="5">
        <v>4</v>
      </c>
      <c r="G11" s="10">
        <v>43874</v>
      </c>
      <c r="H11" s="40">
        <v>132.6465</v>
      </c>
      <c r="I11" s="40">
        <v>10.611700000000001</v>
      </c>
      <c r="J11" s="40">
        <v>3.3161999999999998</v>
      </c>
      <c r="K11" s="40">
        <v>146.5744</v>
      </c>
      <c r="L11" s="10">
        <v>43883</v>
      </c>
      <c r="M11" t="s">
        <v>2810</v>
      </c>
      <c r="O11" t="b">
        <f>Table9[[#This Row],[SubTotal]]=SUMIF(Purchase_Order_Details!$A$2:$A$2751,Table9[[#This Row],[PurchaseOrderID]],Purchase_Order_Details!$G$2:$G$2751)</f>
        <v>1</v>
      </c>
      <c r="P11" t="b">
        <f>Table9[[#This Row],[TotalDue]]=Table9[[#This Row],[SubTotal]]+Table9[[#This Row],[TaxAmt]]+Table9[[#This Row],[Freight]]</f>
        <v>1</v>
      </c>
      <c r="Q11" t="b">
        <f>COUNTIF(Table9[PurchaseOrderID],Table9[[#This Row],[PurchaseOrderID]])=1</f>
        <v>1</v>
      </c>
    </row>
    <row r="12" spans="1:17" hidden="1" x14ac:dyDescent="0.25">
      <c r="A12" s="4">
        <v>291</v>
      </c>
      <c r="B12" s="4">
        <v>4</v>
      </c>
      <c r="C12" s="4">
        <v>4</v>
      </c>
      <c r="D12" s="4">
        <v>258</v>
      </c>
      <c r="E12" s="4">
        <v>1586</v>
      </c>
      <c r="F12" s="4">
        <v>5</v>
      </c>
      <c r="G12" s="11">
        <v>43874</v>
      </c>
      <c r="H12" s="41">
        <v>43878.45</v>
      </c>
      <c r="I12" s="41">
        <v>3510.2759999999998</v>
      </c>
      <c r="J12" s="41">
        <v>1096.9612999999999</v>
      </c>
      <c r="K12" s="41">
        <v>48485.687299999998</v>
      </c>
      <c r="L12" s="11">
        <v>43883</v>
      </c>
      <c r="M12" t="s">
        <v>2817</v>
      </c>
      <c r="O12" t="b">
        <f>Table9[[#This Row],[SubTotal]]=SUMIF(Purchase_Order_Details!$A$2:$A$2751,Table9[[#This Row],[PurchaseOrderID]],Purchase_Order_Details!$G$2:$G$2751)</f>
        <v>0</v>
      </c>
      <c r="P12" t="b">
        <f>Table9[[#This Row],[TotalDue]]=Table9[[#This Row],[SubTotal]]+Table9[[#This Row],[TaxAmt]]+Table9[[#This Row],[Freight]]</f>
        <v>1</v>
      </c>
      <c r="Q12" t="b">
        <f>COUNTIF(Table9[PurchaseOrderID],Table9[[#This Row],[PurchaseOrderID]])=1</f>
        <v>1</v>
      </c>
    </row>
    <row r="13" spans="1:17" hidden="1" x14ac:dyDescent="0.25">
      <c r="A13" s="5">
        <v>292</v>
      </c>
      <c r="B13" s="5">
        <v>4</v>
      </c>
      <c r="C13" s="5">
        <v>4</v>
      </c>
      <c r="D13" s="5">
        <v>250</v>
      </c>
      <c r="E13" s="5">
        <v>1500</v>
      </c>
      <c r="F13" s="5">
        <v>1</v>
      </c>
      <c r="G13" s="10">
        <v>43874</v>
      </c>
      <c r="H13" s="40">
        <v>418.95</v>
      </c>
      <c r="I13" s="40">
        <v>33.515999999999998</v>
      </c>
      <c r="J13" s="40">
        <v>10.473800000000001</v>
      </c>
      <c r="K13" s="40">
        <v>465.93979999999999</v>
      </c>
      <c r="L13" s="10">
        <v>43883</v>
      </c>
      <c r="M13" t="s">
        <v>2817</v>
      </c>
      <c r="O13" t="b">
        <f>Table9[[#This Row],[SubTotal]]=SUMIF(Purchase_Order_Details!$A$2:$A$2751,Table9[[#This Row],[PurchaseOrderID]],Purchase_Order_Details!$G$2:$G$2751)</f>
        <v>1</v>
      </c>
      <c r="P13" t="b">
        <f>Table9[[#This Row],[TotalDue]]=Table9[[#This Row],[SubTotal]]+Table9[[#This Row],[TaxAmt]]+Table9[[#This Row],[Freight]]</f>
        <v>0</v>
      </c>
      <c r="Q13" t="b">
        <f>COUNTIF(Table9[PurchaseOrderID],Table9[[#This Row],[PurchaseOrderID]])=1</f>
        <v>1</v>
      </c>
    </row>
    <row r="14" spans="1:17" hidden="1" x14ac:dyDescent="0.25">
      <c r="A14" s="4">
        <v>293</v>
      </c>
      <c r="B14" s="4">
        <v>4</v>
      </c>
      <c r="C14" s="4">
        <v>4</v>
      </c>
      <c r="D14" s="4">
        <v>257</v>
      </c>
      <c r="E14" s="4">
        <v>1656</v>
      </c>
      <c r="F14" s="4">
        <v>4</v>
      </c>
      <c r="G14" s="11">
        <v>43874</v>
      </c>
      <c r="H14" s="41">
        <v>389.65499999999997</v>
      </c>
      <c r="I14" s="41">
        <v>31.1724</v>
      </c>
      <c r="J14" s="41">
        <v>9.7414000000000005</v>
      </c>
      <c r="K14" s="41">
        <v>430.56880000000001</v>
      </c>
      <c r="L14" s="11">
        <v>43883</v>
      </c>
      <c r="M14" t="s">
        <v>2810</v>
      </c>
      <c r="O14" t="b">
        <f>Table9[[#This Row],[SubTotal]]=SUMIF(Purchase_Order_Details!$A$2:$A$2751,Table9[[#This Row],[PurchaseOrderID]],Purchase_Order_Details!$G$2:$G$2751)</f>
        <v>1</v>
      </c>
      <c r="P14" t="b">
        <f>Table9[[#This Row],[TotalDue]]=Table9[[#This Row],[SubTotal]]+Table9[[#This Row],[TaxAmt]]+Table9[[#This Row],[Freight]]</f>
        <v>1</v>
      </c>
      <c r="Q14" t="b">
        <f>COUNTIF(Table9[PurchaseOrderID],Table9[[#This Row],[PurchaseOrderID]])=1</f>
        <v>1</v>
      </c>
    </row>
    <row r="15" spans="1:17" hidden="1" x14ac:dyDescent="0.25">
      <c r="A15" s="5">
        <v>294</v>
      </c>
      <c r="B15" s="5">
        <v>4</v>
      </c>
      <c r="C15" s="5">
        <v>3</v>
      </c>
      <c r="D15" s="5">
        <v>261</v>
      </c>
      <c r="E15" s="5">
        <v>1572</v>
      </c>
      <c r="F15" s="5">
        <v>1</v>
      </c>
      <c r="G15" s="10">
        <v>43874</v>
      </c>
      <c r="H15" s="40">
        <v>461.79</v>
      </c>
      <c r="I15" s="40">
        <v>36.943199999999997</v>
      </c>
      <c r="J15" s="40">
        <v>11.5448</v>
      </c>
      <c r="K15" s="40">
        <v>510.27800000000002</v>
      </c>
      <c r="L15" s="10">
        <v>43883</v>
      </c>
      <c r="M15" t="s">
        <v>1829</v>
      </c>
      <c r="O15" t="b">
        <f>Table9[[#This Row],[SubTotal]]=SUMIF(Purchase_Order_Details!$A$2:$A$2751,Table9[[#This Row],[PurchaseOrderID]],Purchase_Order_Details!$G$2:$G$2751)</f>
        <v>1</v>
      </c>
      <c r="P15" t="b">
        <f>Table9[[#This Row],[TotalDue]]=Table9[[#This Row],[SubTotal]]+Table9[[#This Row],[TaxAmt]]+Table9[[#This Row],[Freight]]</f>
        <v>1</v>
      </c>
      <c r="Q15" t="b">
        <f>COUNTIF(Table9[PurchaseOrderID],Table9[[#This Row],[PurchaseOrderID]])=1</f>
        <v>1</v>
      </c>
    </row>
    <row r="16" spans="1:17" hidden="1" x14ac:dyDescent="0.25">
      <c r="A16" s="4">
        <v>295</v>
      </c>
      <c r="B16" s="4">
        <v>4</v>
      </c>
      <c r="C16" s="4">
        <v>4</v>
      </c>
      <c r="D16" s="4">
        <v>251</v>
      </c>
      <c r="E16" s="4">
        <v>1562</v>
      </c>
      <c r="F16" s="4">
        <v>4</v>
      </c>
      <c r="G16" s="11">
        <v>43874</v>
      </c>
      <c r="H16" s="41">
        <v>982.45349999999996</v>
      </c>
      <c r="I16" s="41">
        <v>78.596299999999999</v>
      </c>
      <c r="J16" s="41">
        <v>24.561299999999999</v>
      </c>
      <c r="K16" s="41">
        <v>1085.6111000000001</v>
      </c>
      <c r="L16" s="11">
        <v>43883</v>
      </c>
      <c r="M16" t="s">
        <v>2817</v>
      </c>
      <c r="O16" t="b">
        <f>Table9[[#This Row],[SubTotal]]=SUMIF(Purchase_Order_Details!$A$2:$A$2751,Table9[[#This Row],[PurchaseOrderID]],Purchase_Order_Details!$G$2:$G$2751)</f>
        <v>1</v>
      </c>
      <c r="P16" t="b">
        <f>Table9[[#This Row],[TotalDue]]=Table9[[#This Row],[SubTotal]]+Table9[[#This Row],[TaxAmt]]+Table9[[#This Row],[Freight]]</f>
        <v>1</v>
      </c>
      <c r="Q16" t="b">
        <f>COUNTIF(Table9[PurchaseOrderID],Table9[[#This Row],[PurchaseOrderID]])=1</f>
        <v>1</v>
      </c>
    </row>
    <row r="17" spans="1:17" hidden="1" x14ac:dyDescent="0.25">
      <c r="A17" s="5">
        <v>296</v>
      </c>
      <c r="B17" s="5">
        <v>4</v>
      </c>
      <c r="C17" s="5">
        <v>4</v>
      </c>
      <c r="D17" s="5">
        <v>253</v>
      </c>
      <c r="E17" s="5">
        <v>1662</v>
      </c>
      <c r="F17" s="5">
        <v>2</v>
      </c>
      <c r="G17" s="10">
        <v>43874</v>
      </c>
      <c r="H17" s="40">
        <v>37.075499999999998</v>
      </c>
      <c r="I17" s="40">
        <v>2.9660000000000002</v>
      </c>
      <c r="J17" s="40">
        <v>0.92689999999999995</v>
      </c>
      <c r="K17" s="40">
        <v>40.968400000000003</v>
      </c>
      <c r="L17" s="10">
        <v>43883</v>
      </c>
      <c r="M17" t="s">
        <v>2810</v>
      </c>
      <c r="O17" t="b">
        <f>Table9[[#This Row],[SubTotal]]=SUMIF(Purchase_Order_Details!$A$2:$A$2751,Table9[[#This Row],[PurchaseOrderID]],Purchase_Order_Details!$G$2:$G$2751)</f>
        <v>1</v>
      </c>
      <c r="P17" t="b">
        <f>Table9[[#This Row],[TotalDue]]=Table9[[#This Row],[SubTotal]]+Table9[[#This Row],[TaxAmt]]+Table9[[#This Row],[Freight]]</f>
        <v>1</v>
      </c>
      <c r="Q17" t="b">
        <f>COUNTIF(Table9[PurchaseOrderID],Table9[[#This Row],[PurchaseOrderID]])=1</f>
        <v>1</v>
      </c>
    </row>
    <row r="18" spans="1:17" hidden="1" x14ac:dyDescent="0.25">
      <c r="A18" s="4">
        <v>297</v>
      </c>
      <c r="B18" s="4">
        <v>5</v>
      </c>
      <c r="C18" s="4">
        <v>4</v>
      </c>
      <c r="D18" s="4">
        <v>255</v>
      </c>
      <c r="E18" s="4">
        <v>1682</v>
      </c>
      <c r="F18" s="4">
        <v>4</v>
      </c>
      <c r="G18" s="11">
        <v>43926</v>
      </c>
      <c r="H18" s="41">
        <v>21558.075000000001</v>
      </c>
      <c r="I18" s="41">
        <v>1724.646</v>
      </c>
      <c r="J18" s="41">
        <v>538.95190000000002</v>
      </c>
      <c r="K18" s="41">
        <v>23821.672900000001</v>
      </c>
      <c r="L18" s="11">
        <v>43935</v>
      </c>
      <c r="M18" t="s">
        <v>2817</v>
      </c>
      <c r="O18" t="b">
        <f>Table9[[#This Row],[SubTotal]]=SUMIF(Purchase_Order_Details!$A$2:$A$2751,Table9[[#This Row],[PurchaseOrderID]],Purchase_Order_Details!$G$2:$G$2751)</f>
        <v>1</v>
      </c>
      <c r="P18" t="b">
        <f>Table9[[#This Row],[TotalDue]]=Table9[[#This Row],[SubTotal]]+Table9[[#This Row],[TaxAmt]]+Table9[[#This Row],[Freight]]</f>
        <v>1</v>
      </c>
      <c r="Q18" t="b">
        <f>COUNTIF(Table9[PurchaseOrderID],Table9[[#This Row],[PurchaseOrderID]])=1</f>
        <v>1</v>
      </c>
    </row>
    <row r="19" spans="1:17" hidden="1" x14ac:dyDescent="0.25">
      <c r="A19" s="5">
        <v>298</v>
      </c>
      <c r="B19" s="5">
        <v>4</v>
      </c>
      <c r="C19" s="5">
        <v>4</v>
      </c>
      <c r="D19" s="5">
        <v>256</v>
      </c>
      <c r="E19" s="5">
        <v>1686</v>
      </c>
      <c r="F19" s="5">
        <v>5</v>
      </c>
      <c r="G19" s="10">
        <v>43926</v>
      </c>
      <c r="H19" s="40">
        <v>688.87350000000004</v>
      </c>
      <c r="I19" s="40">
        <v>55.109900000000003</v>
      </c>
      <c r="J19" s="40">
        <v>17.221800000000002</v>
      </c>
      <c r="K19" s="40">
        <v>761.20519999999999</v>
      </c>
      <c r="L19" s="10">
        <v>43935</v>
      </c>
      <c r="M19" t="s">
        <v>2810</v>
      </c>
      <c r="O19" t="b">
        <f>Table9[[#This Row],[SubTotal]]=SUMIF(Purchase_Order_Details!$A$2:$A$2751,Table9[[#This Row],[PurchaseOrderID]],Purchase_Order_Details!$G$2:$G$2751)</f>
        <v>1</v>
      </c>
      <c r="P19" t="b">
        <f>Table9[[#This Row],[TotalDue]]=Table9[[#This Row],[SubTotal]]+Table9[[#This Row],[TaxAmt]]+Table9[[#This Row],[Freight]]</f>
        <v>1</v>
      </c>
      <c r="Q19" t="b">
        <f>COUNTIF(Table9[PurchaseOrderID],Table9[[#This Row],[PurchaseOrderID]])=1</f>
        <v>1</v>
      </c>
    </row>
    <row r="20" spans="1:17" hidden="1" x14ac:dyDescent="0.25">
      <c r="A20" s="4">
        <v>299</v>
      </c>
      <c r="B20" s="4">
        <v>4</v>
      </c>
      <c r="C20" s="4">
        <v>4</v>
      </c>
      <c r="D20" s="4">
        <v>259</v>
      </c>
      <c r="E20" s="4">
        <v>1684</v>
      </c>
      <c r="F20" s="4">
        <v>4</v>
      </c>
      <c r="G20" s="11">
        <v>43926</v>
      </c>
      <c r="H20" s="41">
        <v>20980.575000000001</v>
      </c>
      <c r="I20" s="41">
        <v>1678.4459999999999</v>
      </c>
      <c r="J20" s="41">
        <v>524.51440000000002</v>
      </c>
      <c r="K20" s="41">
        <v>23183.535400000001</v>
      </c>
      <c r="L20" s="11">
        <v>43935</v>
      </c>
      <c r="M20" t="s">
        <v>2817</v>
      </c>
      <c r="O20" t="b">
        <f>Table9[[#This Row],[SubTotal]]=SUMIF(Purchase_Order_Details!$A$2:$A$2751,Table9[[#This Row],[PurchaseOrderID]],Purchase_Order_Details!$G$2:$G$2751)</f>
        <v>1</v>
      </c>
      <c r="P20" t="b">
        <f>Table9[[#This Row],[TotalDue]]=Table9[[#This Row],[SubTotal]]+Table9[[#This Row],[TaxAmt]]+Table9[[#This Row],[Freight]]</f>
        <v>1</v>
      </c>
      <c r="Q20" t="b">
        <f>COUNTIF(Table9[PurchaseOrderID],Table9[[#This Row],[PurchaseOrderID]])=1</f>
        <v>1</v>
      </c>
    </row>
    <row r="21" spans="1:17" hidden="1" x14ac:dyDescent="0.25">
      <c r="A21" s="5">
        <v>300</v>
      </c>
      <c r="B21" s="5">
        <v>4</v>
      </c>
      <c r="C21" s="5">
        <v>4</v>
      </c>
      <c r="D21" s="5">
        <v>260</v>
      </c>
      <c r="E21" s="5">
        <v>1534</v>
      </c>
      <c r="F21" s="5">
        <v>4</v>
      </c>
      <c r="G21" s="10">
        <v>43926</v>
      </c>
      <c r="H21" s="40">
        <v>372.64499999999998</v>
      </c>
      <c r="I21" s="40">
        <v>29.811599999999999</v>
      </c>
      <c r="J21" s="40">
        <v>9.3161000000000005</v>
      </c>
      <c r="K21" s="40">
        <v>411.77269999999999</v>
      </c>
      <c r="L21" s="10">
        <v>43935</v>
      </c>
      <c r="M21" t="s">
        <v>2817</v>
      </c>
      <c r="O21" t="b">
        <f>Table9[[#This Row],[SubTotal]]=SUMIF(Purchase_Order_Details!$A$2:$A$2751,Table9[[#This Row],[PurchaseOrderID]],Purchase_Order_Details!$G$2:$G$2751)</f>
        <v>1</v>
      </c>
      <c r="P21" t="b">
        <f>Table9[[#This Row],[TotalDue]]=Table9[[#This Row],[SubTotal]]+Table9[[#This Row],[TaxAmt]]+Table9[[#This Row],[Freight]]</f>
        <v>1</v>
      </c>
      <c r="Q21" t="b">
        <f>COUNTIF(Table9[PurchaseOrderID],Table9[[#This Row],[PurchaseOrderID]])=1</f>
        <v>1</v>
      </c>
    </row>
    <row r="22" spans="1:17" hidden="1" x14ac:dyDescent="0.25">
      <c r="A22" s="4">
        <v>301</v>
      </c>
      <c r="B22" s="4">
        <v>4</v>
      </c>
      <c r="C22" s="4">
        <v>4</v>
      </c>
      <c r="D22" s="4">
        <v>258</v>
      </c>
      <c r="E22" s="4">
        <v>1614</v>
      </c>
      <c r="F22" s="4">
        <v>4</v>
      </c>
      <c r="G22" s="11">
        <v>43933</v>
      </c>
      <c r="H22" s="41">
        <v>260.4735</v>
      </c>
      <c r="I22" s="41">
        <v>20.837900000000001</v>
      </c>
      <c r="J22" s="41">
        <v>6.5118</v>
      </c>
      <c r="K22" s="41">
        <v>287.82319999999999</v>
      </c>
      <c r="L22" s="11">
        <v>43942</v>
      </c>
      <c r="M22" t="s">
        <v>2810</v>
      </c>
      <c r="O22" t="b">
        <f>Table9[[#This Row],[SubTotal]]=SUMIF(Purchase_Order_Details!$A$2:$A$2751,Table9[[#This Row],[PurchaseOrderID]],Purchase_Order_Details!$G$2:$G$2751)</f>
        <v>1</v>
      </c>
      <c r="P22" t="b">
        <f>Table9[[#This Row],[TotalDue]]=Table9[[#This Row],[SubTotal]]+Table9[[#This Row],[TaxAmt]]+Table9[[#This Row],[Freight]]</f>
        <v>1</v>
      </c>
      <c r="Q22" t="b">
        <f>COUNTIF(Table9[PurchaseOrderID],Table9[[#This Row],[PurchaseOrderID]])=1</f>
        <v>1</v>
      </c>
    </row>
    <row r="23" spans="1:17" hidden="1" x14ac:dyDescent="0.25">
      <c r="A23" s="5">
        <v>302</v>
      </c>
      <c r="B23" s="5">
        <v>4</v>
      </c>
      <c r="C23" s="5">
        <v>4</v>
      </c>
      <c r="D23" s="5">
        <v>254</v>
      </c>
      <c r="E23" s="5">
        <v>1588</v>
      </c>
      <c r="F23" s="5">
        <v>5</v>
      </c>
      <c r="G23" s="10">
        <v>43933</v>
      </c>
      <c r="H23" s="40">
        <v>40471.199999999997</v>
      </c>
      <c r="I23" s="40">
        <v>3237.6959999999999</v>
      </c>
      <c r="J23" s="40">
        <v>1011.78</v>
      </c>
      <c r="K23" s="40">
        <v>44720.675999999999</v>
      </c>
      <c r="L23" s="10">
        <v>43942</v>
      </c>
      <c r="M23" t="s">
        <v>2810</v>
      </c>
      <c r="O23" t="b">
        <f>Table9[[#This Row],[SubTotal]]=SUMIF(Purchase_Order_Details!$A$2:$A$2751,Table9[[#This Row],[PurchaseOrderID]],Purchase_Order_Details!$G$2:$G$2751)</f>
        <v>1</v>
      </c>
      <c r="P23" t="b">
        <f>Table9[[#This Row],[TotalDue]]=Table9[[#This Row],[SubTotal]]+Table9[[#This Row],[TaxAmt]]+Table9[[#This Row],[Freight]]</f>
        <v>1</v>
      </c>
      <c r="Q23" t="b">
        <f>COUNTIF(Table9[PurchaseOrderID],Table9[[#This Row],[PurchaseOrderID]])=1</f>
        <v>1</v>
      </c>
    </row>
    <row r="24" spans="1:17" hidden="1" x14ac:dyDescent="0.25">
      <c r="A24" s="4">
        <v>303</v>
      </c>
      <c r="B24" s="4">
        <v>5</v>
      </c>
      <c r="C24" s="4">
        <v>4</v>
      </c>
      <c r="D24" s="4">
        <v>257</v>
      </c>
      <c r="E24" s="4">
        <v>1622</v>
      </c>
      <c r="F24" s="4">
        <v>5</v>
      </c>
      <c r="G24" s="11">
        <v>43933</v>
      </c>
      <c r="H24" s="41">
        <v>414.85500000000002</v>
      </c>
      <c r="I24" s="41">
        <v>33.188400000000001</v>
      </c>
      <c r="J24" s="41">
        <v>10.3714</v>
      </c>
      <c r="K24" s="41">
        <v>458.41480000000001</v>
      </c>
      <c r="L24" s="11">
        <v>43942</v>
      </c>
      <c r="M24" t="s">
        <v>2810</v>
      </c>
      <c r="O24" t="b">
        <f>Table9[[#This Row],[SubTotal]]=SUMIF(Purchase_Order_Details!$A$2:$A$2751,Table9[[#This Row],[PurchaseOrderID]],Purchase_Order_Details!$G$2:$G$2751)</f>
        <v>1</v>
      </c>
      <c r="P24" t="b">
        <f>Table9[[#This Row],[TotalDue]]=Table9[[#This Row],[SubTotal]]+Table9[[#This Row],[TaxAmt]]+Table9[[#This Row],[Freight]]</f>
        <v>1</v>
      </c>
      <c r="Q24" t="b">
        <f>COUNTIF(Table9[PurchaseOrderID],Table9[[#This Row],[PurchaseOrderID]])=1</f>
        <v>1</v>
      </c>
    </row>
    <row r="25" spans="1:17" hidden="1" x14ac:dyDescent="0.25">
      <c r="A25" s="5">
        <v>304</v>
      </c>
      <c r="B25" s="5">
        <v>4</v>
      </c>
      <c r="C25" s="5">
        <v>3</v>
      </c>
      <c r="D25" s="5">
        <v>261</v>
      </c>
      <c r="E25" s="5">
        <v>1632</v>
      </c>
      <c r="F25" s="5">
        <v>5</v>
      </c>
      <c r="G25" s="10">
        <v>43933</v>
      </c>
      <c r="H25" s="40">
        <v>38421.074999999997</v>
      </c>
      <c r="I25" s="40">
        <v>3073.6860000000001</v>
      </c>
      <c r="J25" s="40">
        <v>960.52689999999996</v>
      </c>
      <c r="K25" s="40">
        <v>42455.287900000003</v>
      </c>
      <c r="L25" s="10">
        <v>43942</v>
      </c>
      <c r="M25" t="s">
        <v>1829</v>
      </c>
      <c r="O25" t="b">
        <f>Table9[[#This Row],[SubTotal]]=SUMIF(Purchase_Order_Details!$A$2:$A$2751,Table9[[#This Row],[PurchaseOrderID]],Purchase_Order_Details!$G$2:$G$2751)</f>
        <v>1</v>
      </c>
      <c r="P25" t="b">
        <f>Table9[[#This Row],[TotalDue]]=Table9[[#This Row],[SubTotal]]+Table9[[#This Row],[TaxAmt]]+Table9[[#This Row],[Freight]]</f>
        <v>1</v>
      </c>
      <c r="Q25" t="b">
        <f>COUNTIF(Table9[PurchaseOrderID],Table9[[#This Row],[PurchaseOrderID]])=1</f>
        <v>1</v>
      </c>
    </row>
    <row r="26" spans="1:17" hidden="1" x14ac:dyDescent="0.25">
      <c r="A26" s="4">
        <v>305</v>
      </c>
      <c r="B26" s="4">
        <v>4</v>
      </c>
      <c r="C26" s="4">
        <v>4</v>
      </c>
      <c r="D26" s="4">
        <v>251</v>
      </c>
      <c r="E26" s="4">
        <v>1608</v>
      </c>
      <c r="F26" s="4">
        <v>5</v>
      </c>
      <c r="G26" s="11">
        <v>43945</v>
      </c>
      <c r="H26" s="41">
        <v>5948.25</v>
      </c>
      <c r="I26" s="41">
        <v>475.86</v>
      </c>
      <c r="J26" s="41">
        <v>148.7063</v>
      </c>
      <c r="K26" s="41">
        <v>6572.8163000000004</v>
      </c>
      <c r="L26" s="11">
        <v>43954</v>
      </c>
      <c r="M26" t="s">
        <v>1829</v>
      </c>
      <c r="O26" t="b">
        <f>Table9[[#This Row],[SubTotal]]=SUMIF(Purchase_Order_Details!$A$2:$A$2751,Table9[[#This Row],[PurchaseOrderID]],Purchase_Order_Details!$G$2:$G$2751)</f>
        <v>1</v>
      </c>
      <c r="P26" t="b">
        <f>Table9[[#This Row],[TotalDue]]=Table9[[#This Row],[SubTotal]]+Table9[[#This Row],[TaxAmt]]+Table9[[#This Row],[Freight]]</f>
        <v>1</v>
      </c>
      <c r="Q26" t="b">
        <f>COUNTIF(Table9[PurchaseOrderID],Table9[[#This Row],[PurchaseOrderID]])=1</f>
        <v>1</v>
      </c>
    </row>
    <row r="27" spans="1:17" hidden="1" x14ac:dyDescent="0.25">
      <c r="A27" s="4">
        <v>307</v>
      </c>
      <c r="B27" s="4">
        <v>4</v>
      </c>
      <c r="C27" s="4">
        <v>4</v>
      </c>
      <c r="D27" s="4">
        <v>255</v>
      </c>
      <c r="E27" s="4">
        <v>1590</v>
      </c>
      <c r="F27" s="4">
        <v>1</v>
      </c>
      <c r="G27" s="11">
        <v>43945</v>
      </c>
      <c r="H27" s="41">
        <v>525</v>
      </c>
      <c r="I27" s="41">
        <v>42</v>
      </c>
      <c r="J27" s="41">
        <v>13.125</v>
      </c>
      <c r="K27" s="41">
        <v>580.125</v>
      </c>
      <c r="L27" s="11">
        <v>43954</v>
      </c>
      <c r="M27" t="s">
        <v>2817</v>
      </c>
      <c r="O27" t="b">
        <f>Table9[[#This Row],[SubTotal]]=SUMIF(Purchase_Order_Details!$A$2:$A$2751,Table9[[#This Row],[PurchaseOrderID]],Purchase_Order_Details!$G$2:$G$2751)</f>
        <v>1</v>
      </c>
      <c r="P27" t="b">
        <f>Table9[[#This Row],[TotalDue]]=Table9[[#This Row],[SubTotal]]+Table9[[#This Row],[TaxAmt]]+Table9[[#This Row],[Freight]]</f>
        <v>1</v>
      </c>
      <c r="Q27" t="b">
        <f>COUNTIF(Table9[PurchaseOrderID],Table9[[#This Row],[PurchaseOrderID]])=1</f>
        <v>1</v>
      </c>
    </row>
    <row r="28" spans="1:17" hidden="1" x14ac:dyDescent="0.25">
      <c r="A28" s="5">
        <v>308</v>
      </c>
      <c r="B28" s="5">
        <v>4</v>
      </c>
      <c r="C28" s="5">
        <v>4</v>
      </c>
      <c r="D28" s="5">
        <v>256</v>
      </c>
      <c r="E28" s="5">
        <v>1514</v>
      </c>
      <c r="F28" s="5">
        <v>5</v>
      </c>
      <c r="G28" s="10">
        <v>43945</v>
      </c>
      <c r="H28" s="40">
        <v>2003.6835000000001</v>
      </c>
      <c r="I28" s="40">
        <v>160.29470000000001</v>
      </c>
      <c r="J28" s="40">
        <v>50.092100000000002</v>
      </c>
      <c r="K28" s="40">
        <v>2214.0702999999999</v>
      </c>
      <c r="L28" s="10">
        <v>43954</v>
      </c>
      <c r="M28" t="s">
        <v>2810</v>
      </c>
      <c r="O28" t="b">
        <f>Table9[[#This Row],[SubTotal]]=SUMIF(Purchase_Order_Details!$A$2:$A$2751,Table9[[#This Row],[PurchaseOrderID]],Purchase_Order_Details!$G$2:$G$2751)</f>
        <v>1</v>
      </c>
      <c r="P28" t="b">
        <f>Table9[[#This Row],[TotalDue]]=Table9[[#This Row],[SubTotal]]+Table9[[#This Row],[TaxAmt]]+Table9[[#This Row],[Freight]]</f>
        <v>1</v>
      </c>
      <c r="Q28" t="b">
        <f>COUNTIF(Table9[PurchaseOrderID],Table9[[#This Row],[PurchaseOrderID]])=1</f>
        <v>1</v>
      </c>
    </row>
    <row r="29" spans="1:17" hidden="1" x14ac:dyDescent="0.25">
      <c r="A29" s="4">
        <v>309</v>
      </c>
      <c r="B29" s="4">
        <v>4</v>
      </c>
      <c r="C29" s="4">
        <v>4</v>
      </c>
      <c r="D29" s="4">
        <v>259</v>
      </c>
      <c r="E29" s="4">
        <v>1498</v>
      </c>
      <c r="F29" s="4">
        <v>4</v>
      </c>
      <c r="G29" s="11">
        <v>43945</v>
      </c>
      <c r="H29" s="41">
        <v>26455.275000000001</v>
      </c>
      <c r="I29" s="41">
        <v>2116.422</v>
      </c>
      <c r="J29" s="41">
        <v>661.38189999999997</v>
      </c>
      <c r="K29" s="41">
        <v>29233.0789</v>
      </c>
      <c r="L29" s="11">
        <v>43954</v>
      </c>
      <c r="M29" t="s">
        <v>2810</v>
      </c>
      <c r="O29" t="b">
        <f>Table9[[#This Row],[SubTotal]]=SUMIF(Purchase_Order_Details!$A$2:$A$2751,Table9[[#This Row],[PurchaseOrderID]],Purchase_Order_Details!$G$2:$G$2751)</f>
        <v>1</v>
      </c>
      <c r="P29" t="b">
        <f>Table9[[#This Row],[TotalDue]]=Table9[[#This Row],[SubTotal]]+Table9[[#This Row],[TaxAmt]]+Table9[[#This Row],[Freight]]</f>
        <v>1</v>
      </c>
      <c r="Q29" t="b">
        <f>COUNTIF(Table9[PurchaseOrderID],Table9[[#This Row],[PurchaseOrderID]])=1</f>
        <v>1</v>
      </c>
    </row>
    <row r="30" spans="1:17" hidden="1" x14ac:dyDescent="0.25">
      <c r="A30" s="5">
        <v>310</v>
      </c>
      <c r="B30" s="5">
        <v>4</v>
      </c>
      <c r="C30" s="5">
        <v>4</v>
      </c>
      <c r="D30" s="5">
        <v>250</v>
      </c>
      <c r="E30" s="5">
        <v>1674</v>
      </c>
      <c r="F30" s="5">
        <v>2</v>
      </c>
      <c r="G30" s="10">
        <v>43945</v>
      </c>
      <c r="H30" s="40">
        <v>944.37</v>
      </c>
      <c r="I30" s="40">
        <v>75.549599999999998</v>
      </c>
      <c r="J30" s="40">
        <v>23.609300000000001</v>
      </c>
      <c r="K30" s="40">
        <v>1043.5289</v>
      </c>
      <c r="L30" s="10">
        <v>43954</v>
      </c>
      <c r="M30" t="s">
        <v>2810</v>
      </c>
      <c r="O30" t="b">
        <f>Table9[[#This Row],[SubTotal]]=SUMIF(Purchase_Order_Details!$A$2:$A$2751,Table9[[#This Row],[PurchaseOrderID]],Purchase_Order_Details!$G$2:$G$2751)</f>
        <v>1</v>
      </c>
      <c r="P30" t="b">
        <f>Table9[[#This Row],[TotalDue]]=Table9[[#This Row],[SubTotal]]+Table9[[#This Row],[TaxAmt]]+Table9[[#This Row],[Freight]]</f>
        <v>1</v>
      </c>
      <c r="Q30" t="b">
        <f>COUNTIF(Table9[PurchaseOrderID],Table9[[#This Row],[PurchaseOrderID]])=1</f>
        <v>1</v>
      </c>
    </row>
    <row r="31" spans="1:17" hidden="1" x14ac:dyDescent="0.25">
      <c r="A31" s="4">
        <v>311</v>
      </c>
      <c r="B31" s="4">
        <v>4</v>
      </c>
      <c r="C31" s="4">
        <v>4</v>
      </c>
      <c r="D31" s="4">
        <v>258</v>
      </c>
      <c r="E31" s="4">
        <v>1652</v>
      </c>
      <c r="F31" s="4">
        <v>1</v>
      </c>
      <c r="G31" s="11">
        <v>43945</v>
      </c>
      <c r="H31" s="41">
        <v>6993.5249999999996</v>
      </c>
      <c r="I31" s="41">
        <v>559.48199999999997</v>
      </c>
      <c r="J31" s="41">
        <v>174.8381</v>
      </c>
      <c r="K31" s="41">
        <v>7727.8450999999995</v>
      </c>
      <c r="L31" s="11">
        <v>43954</v>
      </c>
      <c r="M31" t="s">
        <v>1829</v>
      </c>
      <c r="O31" t="b">
        <f>Table9[[#This Row],[SubTotal]]=SUMIF(Purchase_Order_Details!$A$2:$A$2751,Table9[[#This Row],[PurchaseOrderID]],Purchase_Order_Details!$G$2:$G$2751)</f>
        <v>1</v>
      </c>
      <c r="P31" t="b">
        <f>Table9[[#This Row],[TotalDue]]=Table9[[#This Row],[SubTotal]]+Table9[[#This Row],[TaxAmt]]+Table9[[#This Row],[Freight]]</f>
        <v>1</v>
      </c>
      <c r="Q31" t="b">
        <f>COUNTIF(Table9[PurchaseOrderID],Table9[[#This Row],[PurchaseOrderID]])=1</f>
        <v>1</v>
      </c>
    </row>
    <row r="32" spans="1:17" hidden="1" x14ac:dyDescent="0.25">
      <c r="A32" s="5">
        <v>312</v>
      </c>
      <c r="B32" s="5">
        <v>4</v>
      </c>
      <c r="C32" s="5">
        <v>4</v>
      </c>
      <c r="D32" s="5">
        <v>254</v>
      </c>
      <c r="E32" s="5">
        <v>1578</v>
      </c>
      <c r="F32" s="5">
        <v>3</v>
      </c>
      <c r="G32" s="10">
        <v>43945</v>
      </c>
      <c r="H32" s="40">
        <v>36122.625</v>
      </c>
      <c r="I32" s="40">
        <v>2889.81</v>
      </c>
      <c r="J32" s="40">
        <v>903.06560000000002</v>
      </c>
      <c r="K32" s="40">
        <v>39915.500599999999</v>
      </c>
      <c r="L32" s="10">
        <v>43954</v>
      </c>
      <c r="M32" t="s">
        <v>1829</v>
      </c>
      <c r="O32" t="b">
        <f>Table9[[#This Row],[SubTotal]]=SUMIF(Purchase_Order_Details!$A$2:$A$2751,Table9[[#This Row],[PurchaseOrderID]],Purchase_Order_Details!$G$2:$G$2751)</f>
        <v>1</v>
      </c>
      <c r="P32" t="b">
        <f>Table9[[#This Row],[TotalDue]]=Table9[[#This Row],[SubTotal]]+Table9[[#This Row],[TaxAmt]]+Table9[[#This Row],[Freight]]</f>
        <v>1</v>
      </c>
      <c r="Q32" t="b">
        <f>COUNTIF(Table9[PurchaseOrderID],Table9[[#This Row],[PurchaseOrderID]])=1</f>
        <v>1</v>
      </c>
    </row>
    <row r="33" spans="1:17" hidden="1" x14ac:dyDescent="0.25">
      <c r="A33" s="4">
        <v>313</v>
      </c>
      <c r="B33" s="4">
        <v>4</v>
      </c>
      <c r="C33" s="4">
        <v>4</v>
      </c>
      <c r="D33" s="4">
        <v>257</v>
      </c>
      <c r="E33" s="4">
        <v>1538</v>
      </c>
      <c r="F33" s="4">
        <v>5</v>
      </c>
      <c r="G33" s="11">
        <v>43945</v>
      </c>
      <c r="H33" s="41">
        <v>37843.574999999997</v>
      </c>
      <c r="I33" s="41">
        <v>3027.4859999999999</v>
      </c>
      <c r="J33" s="41">
        <v>946.08939999999996</v>
      </c>
      <c r="K33" s="41">
        <v>41817.150399999999</v>
      </c>
      <c r="L33" s="11">
        <v>43954</v>
      </c>
      <c r="M33" t="s">
        <v>2810</v>
      </c>
      <c r="O33" t="b">
        <f>Table9[[#This Row],[SubTotal]]=SUMIF(Purchase_Order_Details!$A$2:$A$2751,Table9[[#This Row],[PurchaseOrderID]],Purchase_Order_Details!$G$2:$G$2751)</f>
        <v>1</v>
      </c>
      <c r="P33" t="b">
        <f>Table9[[#This Row],[TotalDue]]=Table9[[#This Row],[SubTotal]]+Table9[[#This Row],[TaxAmt]]+Table9[[#This Row],[Freight]]</f>
        <v>1</v>
      </c>
      <c r="Q33" t="b">
        <f>COUNTIF(Table9[PurchaseOrderID],Table9[[#This Row],[PurchaseOrderID]])=1</f>
        <v>1</v>
      </c>
    </row>
    <row r="34" spans="1:17" hidden="1" x14ac:dyDescent="0.25">
      <c r="A34" s="5">
        <v>314</v>
      </c>
      <c r="B34" s="5">
        <v>4</v>
      </c>
      <c r="C34" s="5">
        <v>3</v>
      </c>
      <c r="D34" s="5">
        <v>261</v>
      </c>
      <c r="E34" s="5">
        <v>1556</v>
      </c>
      <c r="F34" s="5">
        <v>4</v>
      </c>
      <c r="G34" s="10">
        <v>43945</v>
      </c>
      <c r="H34" s="40">
        <v>25531.275000000001</v>
      </c>
      <c r="I34" s="40">
        <v>2042.502</v>
      </c>
      <c r="J34" s="40">
        <v>638.28189999999995</v>
      </c>
      <c r="K34" s="40">
        <v>28212.0589</v>
      </c>
      <c r="L34" s="10">
        <v>43954</v>
      </c>
      <c r="M34" t="s">
        <v>1829</v>
      </c>
      <c r="O34" t="b">
        <f>Table9[[#This Row],[SubTotal]]=SUMIF(Purchase_Order_Details!$A$2:$A$2751,Table9[[#This Row],[PurchaseOrderID]],Purchase_Order_Details!$G$2:$G$2751)</f>
        <v>1</v>
      </c>
      <c r="P34" t="b">
        <f>Table9[[#This Row],[TotalDue]]=Table9[[#This Row],[SubTotal]]+Table9[[#This Row],[TaxAmt]]+Table9[[#This Row],[Freight]]</f>
        <v>1</v>
      </c>
      <c r="Q34" t="b">
        <f>COUNTIF(Table9[PurchaseOrderID],Table9[[#This Row],[PurchaseOrderID]])=1</f>
        <v>1</v>
      </c>
    </row>
    <row r="35" spans="1:17" hidden="1" x14ac:dyDescent="0.25">
      <c r="A35" s="4">
        <v>315</v>
      </c>
      <c r="B35" s="4">
        <v>4</v>
      </c>
      <c r="C35" s="4">
        <v>4</v>
      </c>
      <c r="D35" s="4">
        <v>251</v>
      </c>
      <c r="E35" s="4">
        <v>1554</v>
      </c>
      <c r="F35" s="4">
        <v>4</v>
      </c>
      <c r="G35" s="11">
        <v>43945</v>
      </c>
      <c r="H35" s="41">
        <v>111.069</v>
      </c>
      <c r="I35" s="41">
        <v>8.8855000000000004</v>
      </c>
      <c r="J35" s="41">
        <v>2.7766999999999999</v>
      </c>
      <c r="K35" s="41">
        <v>122.7312</v>
      </c>
      <c r="L35" s="11">
        <v>43954</v>
      </c>
      <c r="M35" t="s">
        <v>2810</v>
      </c>
      <c r="O35" t="b">
        <f>Table9[[#This Row],[SubTotal]]=SUMIF(Purchase_Order_Details!$A$2:$A$2751,Table9[[#This Row],[PurchaseOrderID]],Purchase_Order_Details!$G$2:$G$2751)</f>
        <v>1</v>
      </c>
      <c r="P35" t="b">
        <f>Table9[[#This Row],[TotalDue]]=Table9[[#This Row],[SubTotal]]+Table9[[#This Row],[TaxAmt]]+Table9[[#This Row],[Freight]]</f>
        <v>1</v>
      </c>
      <c r="Q35" t="b">
        <f>COUNTIF(Table9[PurchaseOrderID],Table9[[#This Row],[PurchaseOrderID]])=1</f>
        <v>1</v>
      </c>
    </row>
    <row r="36" spans="1:17" hidden="1" x14ac:dyDescent="0.25">
      <c r="A36" s="5">
        <v>316</v>
      </c>
      <c r="B36" s="5">
        <v>4</v>
      </c>
      <c r="C36" s="5">
        <v>4</v>
      </c>
      <c r="D36" s="5">
        <v>253</v>
      </c>
      <c r="E36" s="5">
        <v>1688</v>
      </c>
      <c r="F36" s="5">
        <v>4</v>
      </c>
      <c r="G36" s="10">
        <v>43945</v>
      </c>
      <c r="H36" s="40">
        <v>125.748</v>
      </c>
      <c r="I36" s="40">
        <v>10.059799999999999</v>
      </c>
      <c r="J36" s="40">
        <v>3.1436999999999999</v>
      </c>
      <c r="K36" s="40">
        <v>138.95150000000001</v>
      </c>
      <c r="L36" s="10">
        <v>43954</v>
      </c>
      <c r="M36" t="s">
        <v>2810</v>
      </c>
      <c r="O36" t="b">
        <f>Table9[[#This Row],[SubTotal]]=SUMIF(Purchase_Order_Details!$A$2:$A$2751,Table9[[#This Row],[PurchaseOrderID]],Purchase_Order_Details!$G$2:$G$2751)</f>
        <v>1</v>
      </c>
      <c r="P36" t="b">
        <f>Table9[[#This Row],[TotalDue]]=Table9[[#This Row],[SubTotal]]+Table9[[#This Row],[TaxAmt]]+Table9[[#This Row],[Freight]]</f>
        <v>1</v>
      </c>
      <c r="Q36" t="b">
        <f>COUNTIF(Table9[PurchaseOrderID],Table9[[#This Row],[PurchaseOrderID]])=1</f>
        <v>1</v>
      </c>
    </row>
    <row r="37" spans="1:17" hidden="1" x14ac:dyDescent="0.25">
      <c r="A37" s="4">
        <v>317</v>
      </c>
      <c r="B37" s="4">
        <v>4</v>
      </c>
      <c r="C37" s="4">
        <v>4</v>
      </c>
      <c r="D37" s="4">
        <v>255</v>
      </c>
      <c r="E37" s="4">
        <v>1580</v>
      </c>
      <c r="F37" s="4">
        <v>5</v>
      </c>
      <c r="G37" s="11">
        <v>43945</v>
      </c>
      <c r="H37" s="41">
        <v>150.79050000000001</v>
      </c>
      <c r="I37" s="41">
        <v>12.0632</v>
      </c>
      <c r="J37" s="41">
        <v>3.7698</v>
      </c>
      <c r="K37" s="41">
        <v>166.62350000000001</v>
      </c>
      <c r="L37" s="11">
        <v>43954</v>
      </c>
      <c r="M37" t="s">
        <v>2810</v>
      </c>
      <c r="O37" t="b">
        <f>Table9[[#This Row],[SubTotal]]=SUMIF(Purchase_Order_Details!$A$2:$A$2751,Table9[[#This Row],[PurchaseOrderID]],Purchase_Order_Details!$G$2:$G$2751)</f>
        <v>1</v>
      </c>
      <c r="P37" t="b">
        <f>Table9[[#This Row],[TotalDue]]=Table9[[#This Row],[SubTotal]]+Table9[[#This Row],[TaxAmt]]+Table9[[#This Row],[Freight]]</f>
        <v>1</v>
      </c>
      <c r="Q37" t="b">
        <f>COUNTIF(Table9[PurchaseOrderID],Table9[[#This Row],[PurchaseOrderID]])=1</f>
        <v>1</v>
      </c>
    </row>
    <row r="38" spans="1:17" hidden="1" x14ac:dyDescent="0.25">
      <c r="A38" s="5">
        <v>318</v>
      </c>
      <c r="B38" s="5">
        <v>4</v>
      </c>
      <c r="C38" s="5">
        <v>4</v>
      </c>
      <c r="D38" s="5">
        <v>256</v>
      </c>
      <c r="E38" s="5">
        <v>1496</v>
      </c>
      <c r="F38" s="5">
        <v>4</v>
      </c>
      <c r="G38" s="10">
        <v>43945</v>
      </c>
      <c r="H38" s="40">
        <v>235.90350000000001</v>
      </c>
      <c r="I38" s="40">
        <v>18.872299999999999</v>
      </c>
      <c r="J38" s="40">
        <v>5.8975999999999997</v>
      </c>
      <c r="K38" s="40">
        <v>260.67340000000002</v>
      </c>
      <c r="L38" s="10">
        <v>43954</v>
      </c>
      <c r="M38" t="s">
        <v>2817</v>
      </c>
      <c r="O38" t="b">
        <f>Table9[[#This Row],[SubTotal]]=SUMIF(Purchase_Order_Details!$A$2:$A$2751,Table9[[#This Row],[PurchaseOrderID]],Purchase_Order_Details!$G$2:$G$2751)</f>
        <v>1</v>
      </c>
      <c r="P38" t="b">
        <f>Table9[[#This Row],[TotalDue]]=Table9[[#This Row],[SubTotal]]+Table9[[#This Row],[TaxAmt]]+Table9[[#This Row],[Freight]]</f>
        <v>1</v>
      </c>
      <c r="Q38" t="b">
        <f>COUNTIF(Table9[PurchaseOrderID],Table9[[#This Row],[PurchaseOrderID]])=1</f>
        <v>1</v>
      </c>
    </row>
    <row r="39" spans="1:17" hidden="1" x14ac:dyDescent="0.25">
      <c r="A39" s="4">
        <v>319</v>
      </c>
      <c r="B39" s="4">
        <v>4</v>
      </c>
      <c r="C39" s="4">
        <v>4</v>
      </c>
      <c r="D39" s="4">
        <v>259</v>
      </c>
      <c r="E39" s="4">
        <v>1494</v>
      </c>
      <c r="F39" s="4">
        <v>2</v>
      </c>
      <c r="G39" s="11">
        <v>43945</v>
      </c>
      <c r="H39" s="41">
        <v>8847.2999999999993</v>
      </c>
      <c r="I39" s="41">
        <v>707.78399999999999</v>
      </c>
      <c r="J39" s="41">
        <v>221.1825</v>
      </c>
      <c r="K39" s="41">
        <v>9776.2664999999997</v>
      </c>
      <c r="L39" s="11">
        <v>43954</v>
      </c>
      <c r="M39" t="s">
        <v>2810</v>
      </c>
      <c r="O39" t="b">
        <f>Table9[[#This Row],[SubTotal]]=SUMIF(Purchase_Order_Details!$A$2:$A$2751,Table9[[#This Row],[PurchaseOrderID]],Purchase_Order_Details!$G$2:$G$2751)</f>
        <v>1</v>
      </c>
      <c r="P39" t="b">
        <f>Table9[[#This Row],[TotalDue]]=Table9[[#This Row],[SubTotal]]+Table9[[#This Row],[TaxAmt]]+Table9[[#This Row],[Freight]]</f>
        <v>1</v>
      </c>
      <c r="Q39" t="b">
        <f>COUNTIF(Table9[PurchaseOrderID],Table9[[#This Row],[PurchaseOrderID]])=1</f>
        <v>1</v>
      </c>
    </row>
    <row r="40" spans="1:17" hidden="1" x14ac:dyDescent="0.25">
      <c r="A40" s="5">
        <v>320</v>
      </c>
      <c r="B40" s="5">
        <v>4</v>
      </c>
      <c r="C40" s="5">
        <v>4</v>
      </c>
      <c r="D40" s="5">
        <v>260</v>
      </c>
      <c r="E40" s="5">
        <v>1650</v>
      </c>
      <c r="F40" s="5">
        <v>5</v>
      </c>
      <c r="G40" s="10">
        <v>43945</v>
      </c>
      <c r="H40" s="40">
        <v>171.07650000000001</v>
      </c>
      <c r="I40" s="40">
        <v>13.6861</v>
      </c>
      <c r="J40" s="40">
        <v>4.2769000000000004</v>
      </c>
      <c r="K40" s="40">
        <v>189.0395</v>
      </c>
      <c r="L40" s="10">
        <v>43954</v>
      </c>
      <c r="M40" t="s">
        <v>2810</v>
      </c>
      <c r="O40" t="b">
        <f>Table9[[#This Row],[SubTotal]]=SUMIF(Purchase_Order_Details!$A$2:$A$2751,Table9[[#This Row],[PurchaseOrderID]],Purchase_Order_Details!$G$2:$G$2751)</f>
        <v>1</v>
      </c>
      <c r="P40" t="b">
        <f>Table9[[#This Row],[TotalDue]]=Table9[[#This Row],[SubTotal]]+Table9[[#This Row],[TaxAmt]]+Table9[[#This Row],[Freight]]</f>
        <v>1</v>
      </c>
      <c r="Q40" t="b">
        <f>COUNTIF(Table9[PurchaseOrderID],Table9[[#This Row],[PurchaseOrderID]])=1</f>
        <v>1</v>
      </c>
    </row>
    <row r="41" spans="1:17" hidden="1" x14ac:dyDescent="0.25">
      <c r="A41" s="4">
        <v>321</v>
      </c>
      <c r="B41" s="4">
        <v>4</v>
      </c>
      <c r="C41" s="4">
        <v>4</v>
      </c>
      <c r="D41" s="4">
        <v>250</v>
      </c>
      <c r="E41" s="4">
        <v>1654</v>
      </c>
      <c r="F41" s="4">
        <v>4</v>
      </c>
      <c r="G41" s="11">
        <v>43946</v>
      </c>
      <c r="H41" s="41">
        <v>20397.3</v>
      </c>
      <c r="I41" s="41">
        <v>1631.7840000000001</v>
      </c>
      <c r="J41" s="41">
        <v>509.9325</v>
      </c>
      <c r="K41" s="41">
        <v>22539.016500000002</v>
      </c>
      <c r="L41" s="11">
        <v>43955</v>
      </c>
      <c r="M41" t="s">
        <v>2817</v>
      </c>
      <c r="O41" t="b">
        <f>Table9[[#This Row],[SubTotal]]=SUMIF(Purchase_Order_Details!$A$2:$A$2751,Table9[[#This Row],[PurchaseOrderID]],Purchase_Order_Details!$G$2:$G$2751)</f>
        <v>1</v>
      </c>
      <c r="P41" t="b">
        <f>Table9[[#This Row],[TotalDue]]=Table9[[#This Row],[SubTotal]]+Table9[[#This Row],[TaxAmt]]+Table9[[#This Row],[Freight]]</f>
        <v>1</v>
      </c>
      <c r="Q41" t="b">
        <f>COUNTIF(Table9[PurchaseOrderID],Table9[[#This Row],[PurchaseOrderID]])=1</f>
        <v>1</v>
      </c>
    </row>
    <row r="42" spans="1:17" hidden="1" x14ac:dyDescent="0.25">
      <c r="A42" s="5">
        <v>322</v>
      </c>
      <c r="B42" s="5">
        <v>7</v>
      </c>
      <c r="C42" s="5">
        <v>4</v>
      </c>
      <c r="D42" s="5">
        <v>254</v>
      </c>
      <c r="E42" s="5">
        <v>1664</v>
      </c>
      <c r="F42" s="5">
        <v>3</v>
      </c>
      <c r="G42" s="10">
        <v>43946</v>
      </c>
      <c r="H42" s="40">
        <v>14628.075000000001</v>
      </c>
      <c r="I42" s="40">
        <v>1170.2460000000001</v>
      </c>
      <c r="J42" s="40">
        <v>365.70190000000002</v>
      </c>
      <c r="K42" s="40">
        <v>16164.0229</v>
      </c>
      <c r="L42" s="10">
        <v>43955</v>
      </c>
      <c r="M42" t="s">
        <v>2817</v>
      </c>
      <c r="O42" t="b">
        <f>Table9[[#This Row],[SubTotal]]=SUMIF(Purchase_Order_Details!$A$2:$A$2751,Table9[[#This Row],[PurchaseOrderID]],Purchase_Order_Details!$G$2:$G$2751)</f>
        <v>1</v>
      </c>
      <c r="P42" t="b">
        <f>Table9[[#This Row],[TotalDue]]=Table9[[#This Row],[SubTotal]]+Table9[[#This Row],[TaxAmt]]+Table9[[#This Row],[Freight]]</f>
        <v>1</v>
      </c>
      <c r="Q42" t="b">
        <f>COUNTIF(Table9[PurchaseOrderID],Table9[[#This Row],[PurchaseOrderID]])=1</f>
        <v>1</v>
      </c>
    </row>
    <row r="43" spans="1:17" hidden="1" x14ac:dyDescent="0.25">
      <c r="A43" s="4">
        <v>323</v>
      </c>
      <c r="B43" s="4">
        <v>4</v>
      </c>
      <c r="C43" s="4">
        <v>4</v>
      </c>
      <c r="D43" s="4">
        <v>257</v>
      </c>
      <c r="E43" s="4">
        <v>1678</v>
      </c>
      <c r="F43" s="4">
        <v>4</v>
      </c>
      <c r="G43" s="11">
        <v>43946</v>
      </c>
      <c r="H43" s="41">
        <v>25334.924999999999</v>
      </c>
      <c r="I43" s="41">
        <v>2026.7940000000001</v>
      </c>
      <c r="J43" s="41">
        <v>633.37310000000002</v>
      </c>
      <c r="K43" s="41">
        <v>27995.092100000002</v>
      </c>
      <c r="L43" s="11">
        <v>43955</v>
      </c>
      <c r="M43" t="s">
        <v>1829</v>
      </c>
      <c r="O43" t="b">
        <f>Table9[[#This Row],[SubTotal]]=SUMIF(Purchase_Order_Details!$A$2:$A$2751,Table9[[#This Row],[PurchaseOrderID]],Purchase_Order_Details!$G$2:$G$2751)</f>
        <v>1</v>
      </c>
      <c r="P43" t="b">
        <f>Table9[[#This Row],[TotalDue]]=Table9[[#This Row],[SubTotal]]+Table9[[#This Row],[TaxAmt]]+Table9[[#This Row],[Freight]]</f>
        <v>1</v>
      </c>
      <c r="Q43" t="b">
        <f>COUNTIF(Table9[PurchaseOrderID],Table9[[#This Row],[PurchaseOrderID]])=1</f>
        <v>1</v>
      </c>
    </row>
    <row r="44" spans="1:17" hidden="1" x14ac:dyDescent="0.25">
      <c r="A44" s="5">
        <v>324</v>
      </c>
      <c r="B44" s="5">
        <v>5</v>
      </c>
      <c r="C44" s="5">
        <v>3</v>
      </c>
      <c r="D44" s="5">
        <v>261</v>
      </c>
      <c r="E44" s="5">
        <v>1616</v>
      </c>
      <c r="F44" s="5">
        <v>5</v>
      </c>
      <c r="G44" s="10">
        <v>43946</v>
      </c>
      <c r="H44" s="40">
        <v>278.52300000000002</v>
      </c>
      <c r="I44" s="40">
        <v>22.2818</v>
      </c>
      <c r="J44" s="40">
        <v>6.9630999999999998</v>
      </c>
      <c r="K44" s="40">
        <v>307.7679</v>
      </c>
      <c r="L44" s="10">
        <v>43955</v>
      </c>
      <c r="M44" t="s">
        <v>2817</v>
      </c>
      <c r="O44" t="b">
        <f>Table9[[#This Row],[SubTotal]]=SUMIF(Purchase_Order_Details!$A$2:$A$2751,Table9[[#This Row],[PurchaseOrderID]],Purchase_Order_Details!$G$2:$G$2751)</f>
        <v>1</v>
      </c>
      <c r="P44" t="b">
        <f>Table9[[#This Row],[TotalDue]]=Table9[[#This Row],[SubTotal]]+Table9[[#This Row],[TaxAmt]]+Table9[[#This Row],[Freight]]</f>
        <v>1</v>
      </c>
      <c r="Q44" t="b">
        <f>COUNTIF(Table9[PurchaseOrderID],Table9[[#This Row],[PurchaseOrderID]])=1</f>
        <v>1</v>
      </c>
    </row>
    <row r="45" spans="1:17" hidden="1" x14ac:dyDescent="0.25">
      <c r="A45" s="4">
        <v>325</v>
      </c>
      <c r="B45" s="4">
        <v>4</v>
      </c>
      <c r="C45" s="4">
        <v>4</v>
      </c>
      <c r="D45" s="4">
        <v>251</v>
      </c>
      <c r="E45" s="4">
        <v>1492</v>
      </c>
      <c r="F45" s="4">
        <v>4</v>
      </c>
      <c r="G45" s="11">
        <v>43946</v>
      </c>
      <c r="H45" s="41">
        <v>1497.51</v>
      </c>
      <c r="I45" s="41">
        <v>119.8008</v>
      </c>
      <c r="J45" s="41">
        <v>37.437800000000003</v>
      </c>
      <c r="K45" s="41">
        <v>1654.7485999999999</v>
      </c>
      <c r="L45" s="11">
        <v>43955</v>
      </c>
      <c r="M45" t="s">
        <v>2817</v>
      </c>
      <c r="O45" t="b">
        <f>Table9[[#This Row],[SubTotal]]=SUMIF(Purchase_Order_Details!$A$2:$A$2751,Table9[[#This Row],[PurchaseOrderID]],Purchase_Order_Details!$G$2:$G$2751)</f>
        <v>1</v>
      </c>
      <c r="P45" t="b">
        <f>Table9[[#This Row],[TotalDue]]=Table9[[#This Row],[SubTotal]]+Table9[[#This Row],[TaxAmt]]+Table9[[#This Row],[Freight]]</f>
        <v>1</v>
      </c>
      <c r="Q45" t="b">
        <f>COUNTIF(Table9[PurchaseOrderID],Table9[[#This Row],[PurchaseOrderID]])=1</f>
        <v>1</v>
      </c>
    </row>
    <row r="46" spans="1:17" hidden="1" x14ac:dyDescent="0.25">
      <c r="A46" s="5">
        <v>326</v>
      </c>
      <c r="B46" s="5">
        <v>4</v>
      </c>
      <c r="C46" s="5">
        <v>4</v>
      </c>
      <c r="D46" s="5">
        <v>253</v>
      </c>
      <c r="E46" s="5">
        <v>1602</v>
      </c>
      <c r="F46" s="5">
        <v>5</v>
      </c>
      <c r="G46" s="10">
        <v>43946</v>
      </c>
      <c r="H46" s="40">
        <v>1796.0355</v>
      </c>
      <c r="I46" s="40">
        <v>143.68279999999999</v>
      </c>
      <c r="J46" s="40">
        <v>44.9009</v>
      </c>
      <c r="K46" s="40">
        <v>1984.6192000000001</v>
      </c>
      <c r="L46" s="10">
        <v>43955</v>
      </c>
      <c r="M46" t="s">
        <v>2817</v>
      </c>
      <c r="O46" t="b">
        <f>Table9[[#This Row],[SubTotal]]=SUMIF(Purchase_Order_Details!$A$2:$A$2751,Table9[[#This Row],[PurchaseOrderID]],Purchase_Order_Details!$G$2:$G$2751)</f>
        <v>0</v>
      </c>
      <c r="P46" t="b">
        <f>Table9[[#This Row],[TotalDue]]=Table9[[#This Row],[SubTotal]]+Table9[[#This Row],[TaxAmt]]+Table9[[#This Row],[Freight]]</f>
        <v>1</v>
      </c>
      <c r="Q46" t="b">
        <f>COUNTIF(Table9[PurchaseOrderID],Table9[[#This Row],[PurchaseOrderID]])=1</f>
        <v>1</v>
      </c>
    </row>
    <row r="47" spans="1:17" hidden="1" x14ac:dyDescent="0.25">
      <c r="A47" s="4">
        <v>327</v>
      </c>
      <c r="B47" s="4">
        <v>4</v>
      </c>
      <c r="C47" s="4">
        <v>4</v>
      </c>
      <c r="D47" s="4">
        <v>255</v>
      </c>
      <c r="E47" s="4">
        <v>1540</v>
      </c>
      <c r="F47" s="4">
        <v>4</v>
      </c>
      <c r="G47" s="11">
        <v>43946</v>
      </c>
      <c r="H47" s="41">
        <v>738.99</v>
      </c>
      <c r="I47" s="41">
        <v>59.119199999999999</v>
      </c>
      <c r="J47" s="41">
        <v>18.474799999999998</v>
      </c>
      <c r="K47" s="41">
        <v>816.58399999999995</v>
      </c>
      <c r="L47" s="11">
        <v>43955</v>
      </c>
      <c r="M47" t="s">
        <v>2810</v>
      </c>
      <c r="O47" t="b">
        <f>Table9[[#This Row],[SubTotal]]=SUMIF(Purchase_Order_Details!$A$2:$A$2751,Table9[[#This Row],[PurchaseOrderID]],Purchase_Order_Details!$G$2:$G$2751)</f>
        <v>1</v>
      </c>
      <c r="P47" t="b">
        <f>Table9[[#This Row],[TotalDue]]=Table9[[#This Row],[SubTotal]]+Table9[[#This Row],[TaxAmt]]+Table9[[#This Row],[Freight]]</f>
        <v>1</v>
      </c>
      <c r="Q47" t="b">
        <f>COUNTIF(Table9[PurchaseOrderID],Table9[[#This Row],[PurchaseOrderID]])=1</f>
        <v>1</v>
      </c>
    </row>
    <row r="48" spans="1:17" hidden="1" x14ac:dyDescent="0.25">
      <c r="A48" s="5">
        <v>328</v>
      </c>
      <c r="B48" s="5">
        <v>6</v>
      </c>
      <c r="C48" s="5">
        <v>4</v>
      </c>
      <c r="D48" s="5">
        <v>256</v>
      </c>
      <c r="E48" s="5">
        <v>1628</v>
      </c>
      <c r="F48" s="5">
        <v>5</v>
      </c>
      <c r="G48" s="10">
        <v>43946</v>
      </c>
      <c r="H48" s="40">
        <v>34644.224999999999</v>
      </c>
      <c r="I48" s="40">
        <v>2771.538</v>
      </c>
      <c r="J48" s="40">
        <v>866.10559999999998</v>
      </c>
      <c r="K48" s="40">
        <v>38281.868600000002</v>
      </c>
      <c r="L48" s="10">
        <v>43955</v>
      </c>
      <c r="M48" t="s">
        <v>2810</v>
      </c>
      <c r="O48" t="b">
        <f>Table9[[#This Row],[SubTotal]]=SUMIF(Purchase_Order_Details!$A$2:$A$2751,Table9[[#This Row],[PurchaseOrderID]],Purchase_Order_Details!$G$2:$G$2751)</f>
        <v>1</v>
      </c>
      <c r="P48" t="b">
        <f>Table9[[#This Row],[TotalDue]]=Table9[[#This Row],[SubTotal]]+Table9[[#This Row],[TaxAmt]]+Table9[[#This Row],[Freight]]</f>
        <v>1</v>
      </c>
      <c r="Q48" t="b">
        <f>COUNTIF(Table9[PurchaseOrderID],Table9[[#This Row],[PurchaseOrderID]])=1</f>
        <v>1</v>
      </c>
    </row>
    <row r="49" spans="1:17" hidden="1" x14ac:dyDescent="0.25">
      <c r="A49" s="4">
        <v>329</v>
      </c>
      <c r="B49" s="4">
        <v>4</v>
      </c>
      <c r="C49" s="4">
        <v>4</v>
      </c>
      <c r="D49" s="4">
        <v>259</v>
      </c>
      <c r="E49" s="4">
        <v>1604</v>
      </c>
      <c r="F49" s="4">
        <v>4</v>
      </c>
      <c r="G49" s="11">
        <v>43946</v>
      </c>
      <c r="H49" s="41">
        <v>1839.5055</v>
      </c>
      <c r="I49" s="41">
        <v>147.16040000000001</v>
      </c>
      <c r="J49" s="41">
        <v>45.9876</v>
      </c>
      <c r="K49" s="41">
        <v>2032.6534999999999</v>
      </c>
      <c r="L49" s="11">
        <v>43955</v>
      </c>
      <c r="M49" t="s">
        <v>2810</v>
      </c>
      <c r="O49" t="b">
        <f>Table9[[#This Row],[SubTotal]]=SUMIF(Purchase_Order_Details!$A$2:$A$2751,Table9[[#This Row],[PurchaseOrderID]],Purchase_Order_Details!$G$2:$G$2751)</f>
        <v>1</v>
      </c>
      <c r="P49" t="b">
        <f>Table9[[#This Row],[TotalDue]]=Table9[[#This Row],[SubTotal]]+Table9[[#This Row],[TaxAmt]]+Table9[[#This Row],[Freight]]</f>
        <v>1</v>
      </c>
      <c r="Q49" t="b">
        <f>COUNTIF(Table9[PurchaseOrderID],Table9[[#This Row],[PurchaseOrderID]])=1</f>
        <v>1</v>
      </c>
    </row>
    <row r="50" spans="1:17" hidden="1" x14ac:dyDescent="0.25">
      <c r="A50" s="5">
        <v>330</v>
      </c>
      <c r="B50" s="5">
        <v>5</v>
      </c>
      <c r="C50" s="5">
        <v>4</v>
      </c>
      <c r="D50" s="5">
        <v>260</v>
      </c>
      <c r="E50" s="5">
        <v>1690</v>
      </c>
      <c r="F50" s="5">
        <v>5</v>
      </c>
      <c r="G50" s="10">
        <v>43946</v>
      </c>
      <c r="H50" s="40">
        <v>146.286</v>
      </c>
      <c r="I50" s="40">
        <v>11.7029</v>
      </c>
      <c r="J50" s="40">
        <v>3.6572</v>
      </c>
      <c r="K50" s="40">
        <v>161.64609999999999</v>
      </c>
      <c r="L50" s="10">
        <v>43955</v>
      </c>
      <c r="M50" t="s">
        <v>2810</v>
      </c>
      <c r="O50" t="b">
        <f>Table9[[#This Row],[SubTotal]]=SUMIF(Purchase_Order_Details!$A$2:$A$2751,Table9[[#This Row],[PurchaseOrderID]],Purchase_Order_Details!$G$2:$G$2751)</f>
        <v>1</v>
      </c>
      <c r="P50" t="b">
        <f>Table9[[#This Row],[TotalDue]]=Table9[[#This Row],[SubTotal]]+Table9[[#This Row],[TaxAmt]]+Table9[[#This Row],[Freight]]</f>
        <v>1</v>
      </c>
      <c r="Q50" t="b">
        <f>COUNTIF(Table9[PurchaseOrderID],Table9[[#This Row],[PurchaseOrderID]])=1</f>
        <v>1</v>
      </c>
    </row>
    <row r="51" spans="1:17" hidden="1" x14ac:dyDescent="0.25">
      <c r="A51" s="4">
        <v>331</v>
      </c>
      <c r="B51" s="4">
        <v>4</v>
      </c>
      <c r="C51" s="4">
        <v>4</v>
      </c>
      <c r="D51" s="4">
        <v>258</v>
      </c>
      <c r="E51" s="4">
        <v>1566</v>
      </c>
      <c r="F51" s="4">
        <v>5</v>
      </c>
      <c r="G51" s="11">
        <v>43946</v>
      </c>
      <c r="H51" s="41">
        <v>102.56399999999999</v>
      </c>
      <c r="I51" s="41">
        <v>8.2050999999999998</v>
      </c>
      <c r="J51" s="41">
        <v>2.5640999999999998</v>
      </c>
      <c r="K51" s="41">
        <v>113.33320000000001</v>
      </c>
      <c r="L51" s="11">
        <v>43955</v>
      </c>
      <c r="M51" t="s">
        <v>2810</v>
      </c>
      <c r="O51" t="b">
        <f>Table9[[#This Row],[SubTotal]]=SUMIF(Purchase_Order_Details!$A$2:$A$2751,Table9[[#This Row],[PurchaseOrderID]],Purchase_Order_Details!$G$2:$G$2751)</f>
        <v>1</v>
      </c>
      <c r="P51" t="b">
        <f>Table9[[#This Row],[TotalDue]]=Table9[[#This Row],[SubTotal]]+Table9[[#This Row],[TaxAmt]]+Table9[[#This Row],[Freight]]</f>
        <v>1</v>
      </c>
      <c r="Q51" t="b">
        <f>COUNTIF(Table9[PurchaseOrderID],Table9[[#This Row],[PurchaseOrderID]])=1</f>
        <v>1</v>
      </c>
    </row>
    <row r="52" spans="1:17" hidden="1" x14ac:dyDescent="0.25">
      <c r="A52" s="5">
        <v>332</v>
      </c>
      <c r="B52" s="5">
        <v>4</v>
      </c>
      <c r="C52" s="5">
        <v>4</v>
      </c>
      <c r="D52" s="5">
        <v>254</v>
      </c>
      <c r="E52" s="5">
        <v>1698</v>
      </c>
      <c r="F52" s="5">
        <v>5</v>
      </c>
      <c r="G52" s="10">
        <v>43946</v>
      </c>
      <c r="H52" s="40">
        <v>150.79050000000001</v>
      </c>
      <c r="I52" s="40">
        <v>12.0632</v>
      </c>
      <c r="J52" s="40">
        <v>3.7698</v>
      </c>
      <c r="K52" s="40">
        <v>166.62350000000001</v>
      </c>
      <c r="L52" s="10">
        <v>43955</v>
      </c>
      <c r="M52" t="s">
        <v>2810</v>
      </c>
      <c r="O52" t="b">
        <f>Table9[[#This Row],[SubTotal]]=SUMIF(Purchase_Order_Details!$A$2:$A$2751,Table9[[#This Row],[PurchaseOrderID]],Purchase_Order_Details!$G$2:$G$2751)</f>
        <v>1</v>
      </c>
      <c r="P52" t="b">
        <f>Table9[[#This Row],[TotalDue]]=Table9[[#This Row],[SubTotal]]+Table9[[#This Row],[TaxAmt]]+Table9[[#This Row],[Freight]]</f>
        <v>1</v>
      </c>
      <c r="Q52" t="b">
        <f>COUNTIF(Table9[PurchaseOrderID],Table9[[#This Row],[PurchaseOrderID]])=1</f>
        <v>1</v>
      </c>
    </row>
    <row r="53" spans="1:17" hidden="1" x14ac:dyDescent="0.25">
      <c r="A53" s="4">
        <v>333</v>
      </c>
      <c r="B53" s="4">
        <v>4</v>
      </c>
      <c r="C53" s="4">
        <v>4</v>
      </c>
      <c r="D53" s="4">
        <v>257</v>
      </c>
      <c r="E53" s="4">
        <v>1560</v>
      </c>
      <c r="F53" s="4">
        <v>5</v>
      </c>
      <c r="G53" s="11">
        <v>43946</v>
      </c>
      <c r="H53" s="41">
        <v>13669.424999999999</v>
      </c>
      <c r="I53" s="41">
        <v>1093.5540000000001</v>
      </c>
      <c r="J53" s="41">
        <v>341.73559999999998</v>
      </c>
      <c r="K53" s="41">
        <v>15104.714599999999</v>
      </c>
      <c r="L53" s="11">
        <v>43955</v>
      </c>
      <c r="M53" t="s">
        <v>1829</v>
      </c>
      <c r="O53" t="b">
        <f>Table9[[#This Row],[SubTotal]]=SUMIF(Purchase_Order_Details!$A$2:$A$2751,Table9[[#This Row],[PurchaseOrderID]],Purchase_Order_Details!$G$2:$G$2751)</f>
        <v>1</v>
      </c>
      <c r="P53" t="b">
        <f>Table9[[#This Row],[TotalDue]]=Table9[[#This Row],[SubTotal]]+Table9[[#This Row],[TaxAmt]]+Table9[[#This Row],[Freight]]</f>
        <v>1</v>
      </c>
      <c r="Q53" t="b">
        <f>COUNTIF(Table9[PurchaseOrderID],Table9[[#This Row],[PurchaseOrderID]])=1</f>
        <v>1</v>
      </c>
    </row>
    <row r="54" spans="1:17" hidden="1" x14ac:dyDescent="0.25">
      <c r="A54" s="5">
        <v>334</v>
      </c>
      <c r="B54" s="5">
        <v>4</v>
      </c>
      <c r="C54" s="5">
        <v>3</v>
      </c>
      <c r="D54" s="5">
        <v>261</v>
      </c>
      <c r="E54" s="5">
        <v>1692</v>
      </c>
      <c r="F54" s="5">
        <v>5</v>
      </c>
      <c r="G54" s="10">
        <v>43946</v>
      </c>
      <c r="H54" s="40">
        <v>6444.9</v>
      </c>
      <c r="I54" s="40">
        <v>515.59199999999998</v>
      </c>
      <c r="J54" s="40">
        <v>161.1225</v>
      </c>
      <c r="K54" s="40">
        <v>7121.6144999999997</v>
      </c>
      <c r="L54" s="10">
        <v>43955</v>
      </c>
      <c r="M54" t="s">
        <v>1829</v>
      </c>
      <c r="O54" t="b">
        <f>Table9[[#This Row],[SubTotal]]=SUMIF(Purchase_Order_Details!$A$2:$A$2751,Table9[[#This Row],[PurchaseOrderID]],Purchase_Order_Details!$G$2:$G$2751)</f>
        <v>1</v>
      </c>
      <c r="P54" t="b">
        <f>Table9[[#This Row],[TotalDue]]=Table9[[#This Row],[SubTotal]]+Table9[[#This Row],[TaxAmt]]+Table9[[#This Row],[Freight]]</f>
        <v>1</v>
      </c>
      <c r="Q54" t="b">
        <f>COUNTIF(Table9[PurchaseOrderID],Table9[[#This Row],[PurchaseOrderID]])=1</f>
        <v>1</v>
      </c>
    </row>
    <row r="55" spans="1:17" x14ac:dyDescent="0.25">
      <c r="A55" s="4">
        <v>335</v>
      </c>
      <c r="B55" s="4">
        <v>6</v>
      </c>
      <c r="C55" s="4">
        <v>4</v>
      </c>
      <c r="D55" s="4">
        <v>251</v>
      </c>
      <c r="E55" s="4">
        <v>1696</v>
      </c>
      <c r="F55" s="4">
        <v>2</v>
      </c>
      <c r="G55" s="11">
        <v>43946</v>
      </c>
      <c r="H55" s="41">
        <v>152581.27499999999</v>
      </c>
      <c r="I55" s="41">
        <v>12206.502</v>
      </c>
      <c r="J55" s="41">
        <v>3814.5319</v>
      </c>
      <c r="K55" s="41">
        <v>168602.3089</v>
      </c>
      <c r="L55" s="11">
        <v>43955</v>
      </c>
      <c r="M55" t="s">
        <v>1829</v>
      </c>
      <c r="O55" t="b">
        <f>Table9[[#This Row],[SubTotal]]=SUMIF(Purchase_Order_Details!$A$2:$A$2751,Table9[[#This Row],[PurchaseOrderID]],Purchase_Order_Details!$G$2:$G$2751)</f>
        <v>1</v>
      </c>
      <c r="P55" t="b">
        <f>Table9[[#This Row],[TotalDue]]=Table9[[#This Row],[SubTotal]]+Table9[[#This Row],[TaxAmt]]+Table9[[#This Row],[Freight]]</f>
        <v>1</v>
      </c>
      <c r="Q55" t="b">
        <f>COUNTIF(Table9[PurchaseOrderID],Table9[[#This Row],[PurchaseOrderID]])=1</f>
        <v>0</v>
      </c>
    </row>
    <row r="56" spans="1:17" hidden="1" x14ac:dyDescent="0.25">
      <c r="A56" s="5">
        <v>336</v>
      </c>
      <c r="B56" s="5">
        <v>5</v>
      </c>
      <c r="C56" s="5">
        <v>4</v>
      </c>
      <c r="D56" s="5">
        <v>253</v>
      </c>
      <c r="E56" s="5">
        <v>1504</v>
      </c>
      <c r="F56" s="5">
        <v>1</v>
      </c>
      <c r="G56" s="10">
        <v>43946</v>
      </c>
      <c r="H56" s="40">
        <v>551.88</v>
      </c>
      <c r="I56" s="40">
        <v>44.150399999999998</v>
      </c>
      <c r="J56" s="40">
        <v>13.797000000000001</v>
      </c>
      <c r="K56" s="40">
        <v>609.82740000000001</v>
      </c>
      <c r="L56" s="10">
        <v>43955</v>
      </c>
      <c r="M56" t="s">
        <v>2817</v>
      </c>
      <c r="O56" t="b">
        <f>Table9[[#This Row],[SubTotal]]=SUMIF(Purchase_Order_Details!$A$2:$A$2751,Table9[[#This Row],[PurchaseOrderID]],Purchase_Order_Details!$G$2:$G$2751)</f>
        <v>1</v>
      </c>
      <c r="P56" t="b">
        <f>Table9[[#This Row],[TotalDue]]=Table9[[#This Row],[SubTotal]]+Table9[[#This Row],[TaxAmt]]+Table9[[#This Row],[Freight]]</f>
        <v>1</v>
      </c>
      <c r="Q56" t="b">
        <f>COUNTIF(Table9[PurchaseOrderID],Table9[[#This Row],[PurchaseOrderID]])=1</f>
        <v>1</v>
      </c>
    </row>
    <row r="57" spans="1:17" hidden="1" x14ac:dyDescent="0.25">
      <c r="A57" s="4">
        <v>337</v>
      </c>
      <c r="B57" s="4">
        <v>4</v>
      </c>
      <c r="C57" s="4">
        <v>4</v>
      </c>
      <c r="D57" s="4">
        <v>255</v>
      </c>
      <c r="E57" s="4">
        <v>1544</v>
      </c>
      <c r="F57" s="4">
        <v>1</v>
      </c>
      <c r="G57" s="11">
        <v>43960</v>
      </c>
      <c r="H57" s="41">
        <v>6987.75</v>
      </c>
      <c r="I57" s="41">
        <v>559.02</v>
      </c>
      <c r="J57" s="41">
        <v>174.69380000000001</v>
      </c>
      <c r="K57" s="41">
        <v>7721.4638000000004</v>
      </c>
      <c r="L57" s="11">
        <v>43969</v>
      </c>
      <c r="M57" t="s">
        <v>2817</v>
      </c>
      <c r="O57" t="b">
        <f>Table9[[#This Row],[SubTotal]]=SUMIF(Purchase_Order_Details!$A$2:$A$2751,Table9[[#This Row],[PurchaseOrderID]],Purchase_Order_Details!$G$2:$G$2751)</f>
        <v>1</v>
      </c>
      <c r="P57" t="b">
        <f>Table9[[#This Row],[TotalDue]]=Table9[[#This Row],[SubTotal]]+Table9[[#This Row],[TaxAmt]]+Table9[[#This Row],[Freight]]</f>
        <v>1</v>
      </c>
      <c r="Q57" t="b">
        <f>COUNTIF(Table9[PurchaseOrderID],Table9[[#This Row],[PurchaseOrderID]])=1</f>
        <v>1</v>
      </c>
    </row>
    <row r="58" spans="1:17" hidden="1" x14ac:dyDescent="0.25">
      <c r="A58" s="5">
        <v>338</v>
      </c>
      <c r="B58" s="5">
        <v>4</v>
      </c>
      <c r="C58" s="5">
        <v>4</v>
      </c>
      <c r="D58" s="5">
        <v>256</v>
      </c>
      <c r="E58" s="5">
        <v>1530</v>
      </c>
      <c r="F58" s="5">
        <v>2</v>
      </c>
      <c r="G58" s="10">
        <v>43960</v>
      </c>
      <c r="H58" s="40">
        <v>28072.275000000001</v>
      </c>
      <c r="I58" s="40">
        <v>2245.7820000000002</v>
      </c>
      <c r="J58" s="40">
        <v>701.80690000000004</v>
      </c>
      <c r="K58" s="40">
        <v>31019.8639</v>
      </c>
      <c r="L58" s="10">
        <v>43969</v>
      </c>
      <c r="M58" t="s">
        <v>2810</v>
      </c>
      <c r="O58" t="b">
        <f>Table9[[#This Row],[SubTotal]]=SUMIF(Purchase_Order_Details!$A$2:$A$2751,Table9[[#This Row],[PurchaseOrderID]],Purchase_Order_Details!$G$2:$G$2751)</f>
        <v>1</v>
      </c>
      <c r="P58" t="b">
        <f>Table9[[#This Row],[TotalDue]]=Table9[[#This Row],[SubTotal]]+Table9[[#This Row],[TaxAmt]]+Table9[[#This Row],[Freight]]</f>
        <v>1</v>
      </c>
      <c r="Q58" t="b">
        <f>COUNTIF(Table9[PurchaseOrderID],Table9[[#This Row],[PurchaseOrderID]])=1</f>
        <v>1</v>
      </c>
    </row>
    <row r="59" spans="1:17" hidden="1" x14ac:dyDescent="0.25">
      <c r="A59" s="4">
        <v>339</v>
      </c>
      <c r="B59" s="4">
        <v>4</v>
      </c>
      <c r="C59" s="4">
        <v>4</v>
      </c>
      <c r="D59" s="4">
        <v>252</v>
      </c>
      <c r="E59" s="4">
        <v>1508</v>
      </c>
      <c r="F59" s="4">
        <v>1</v>
      </c>
      <c r="G59" s="11">
        <v>43960</v>
      </c>
      <c r="H59" s="41">
        <v>37312.275000000001</v>
      </c>
      <c r="I59" s="41">
        <v>2984.982</v>
      </c>
      <c r="J59" s="41">
        <v>932.80690000000004</v>
      </c>
      <c r="K59" s="41">
        <v>41230.063900000001</v>
      </c>
      <c r="L59" s="11">
        <v>43969</v>
      </c>
      <c r="M59" t="s">
        <v>2810</v>
      </c>
      <c r="O59" t="b">
        <f>Table9[[#This Row],[SubTotal]]=SUMIF(Purchase_Order_Details!$A$2:$A$2751,Table9[[#This Row],[PurchaseOrderID]],Purchase_Order_Details!$G$2:$G$2751)</f>
        <v>0</v>
      </c>
      <c r="P59" t="b">
        <f>Table9[[#This Row],[TotalDue]]=Table9[[#This Row],[SubTotal]]+Table9[[#This Row],[TaxAmt]]+Table9[[#This Row],[Freight]]</f>
        <v>1</v>
      </c>
      <c r="Q59" t="b">
        <f>COUNTIF(Table9[PurchaseOrderID],Table9[[#This Row],[PurchaseOrderID]])=1</f>
        <v>1</v>
      </c>
    </row>
    <row r="60" spans="1:17" hidden="1" x14ac:dyDescent="0.25">
      <c r="A60" s="5">
        <v>340</v>
      </c>
      <c r="B60" s="5">
        <v>4</v>
      </c>
      <c r="C60" s="5">
        <v>4</v>
      </c>
      <c r="D60" s="5">
        <v>260</v>
      </c>
      <c r="E60" s="5">
        <v>1694</v>
      </c>
      <c r="F60" s="5">
        <v>1</v>
      </c>
      <c r="G60" s="10">
        <v>43960</v>
      </c>
      <c r="H60" s="40">
        <v>7623</v>
      </c>
      <c r="I60" s="40">
        <v>609.84</v>
      </c>
      <c r="J60" s="40">
        <v>190.57499999999999</v>
      </c>
      <c r="K60" s="40">
        <v>8423.4150000000009</v>
      </c>
      <c r="L60" s="10">
        <v>43969</v>
      </c>
      <c r="M60" t="s">
        <v>2817</v>
      </c>
      <c r="O60" t="b">
        <f>Table9[[#This Row],[SubTotal]]=SUMIF(Purchase_Order_Details!$A$2:$A$2751,Table9[[#This Row],[PurchaseOrderID]],Purchase_Order_Details!$G$2:$G$2751)</f>
        <v>1</v>
      </c>
      <c r="P60" t="b">
        <f>Table9[[#This Row],[TotalDue]]=Table9[[#This Row],[SubTotal]]+Table9[[#This Row],[TaxAmt]]+Table9[[#This Row],[Freight]]</f>
        <v>1</v>
      </c>
      <c r="Q60" t="b">
        <f>COUNTIF(Table9[PurchaseOrderID],Table9[[#This Row],[PurchaseOrderID]])=1</f>
        <v>1</v>
      </c>
    </row>
    <row r="61" spans="1:17" hidden="1" x14ac:dyDescent="0.25">
      <c r="A61" s="4">
        <v>341</v>
      </c>
      <c r="B61" s="4">
        <v>4</v>
      </c>
      <c r="C61" s="4">
        <v>4</v>
      </c>
      <c r="D61" s="4">
        <v>258</v>
      </c>
      <c r="E61" s="4">
        <v>1624</v>
      </c>
      <c r="F61" s="4">
        <v>2</v>
      </c>
      <c r="G61" s="11">
        <v>43960</v>
      </c>
      <c r="H61" s="41">
        <v>28297.5</v>
      </c>
      <c r="I61" s="41">
        <v>2263.8000000000002</v>
      </c>
      <c r="J61" s="41">
        <v>707.4375</v>
      </c>
      <c r="K61" s="41">
        <v>31268.737499999999</v>
      </c>
      <c r="L61" s="11">
        <v>43969</v>
      </c>
      <c r="M61" t="s">
        <v>1829</v>
      </c>
      <c r="O61" t="b">
        <f>Table9[[#This Row],[SubTotal]]=SUMIF(Purchase_Order_Details!$A$2:$A$2751,Table9[[#This Row],[PurchaseOrderID]],Purchase_Order_Details!$G$2:$G$2751)</f>
        <v>1</v>
      </c>
      <c r="P61" t="b">
        <f>Table9[[#This Row],[TotalDue]]=Table9[[#This Row],[SubTotal]]+Table9[[#This Row],[TaxAmt]]+Table9[[#This Row],[Freight]]</f>
        <v>1</v>
      </c>
      <c r="Q61" t="b">
        <f>COUNTIF(Table9[PurchaseOrderID],Table9[[#This Row],[PurchaseOrderID]])=1</f>
        <v>1</v>
      </c>
    </row>
    <row r="62" spans="1:17" hidden="1" x14ac:dyDescent="0.25">
      <c r="A62" s="5">
        <v>342</v>
      </c>
      <c r="B62" s="5">
        <v>4</v>
      </c>
      <c r="C62" s="5">
        <v>4</v>
      </c>
      <c r="D62" s="5">
        <v>254</v>
      </c>
      <c r="E62" s="5">
        <v>1548</v>
      </c>
      <c r="F62" s="5">
        <v>2</v>
      </c>
      <c r="G62" s="10">
        <v>43960</v>
      </c>
      <c r="H62" s="40">
        <v>59.944499999999998</v>
      </c>
      <c r="I62" s="40">
        <v>4.7956000000000003</v>
      </c>
      <c r="J62" s="40">
        <v>1.4985999999999999</v>
      </c>
      <c r="K62" s="40">
        <v>66.238699999999994</v>
      </c>
      <c r="L62" s="10">
        <v>43969</v>
      </c>
      <c r="M62" t="s">
        <v>2810</v>
      </c>
      <c r="O62" t="b">
        <f>Table9[[#This Row],[SubTotal]]=SUMIF(Purchase_Order_Details!$A$2:$A$2751,Table9[[#This Row],[PurchaseOrderID]],Purchase_Order_Details!$G$2:$G$2751)</f>
        <v>1</v>
      </c>
      <c r="P62" t="b">
        <f>Table9[[#This Row],[TotalDue]]=Table9[[#This Row],[SubTotal]]+Table9[[#This Row],[TaxAmt]]+Table9[[#This Row],[Freight]]</f>
        <v>1</v>
      </c>
      <c r="Q62" t="b">
        <f>COUNTIF(Table9[PurchaseOrderID],Table9[[#This Row],[PurchaseOrderID]])=1</f>
        <v>1</v>
      </c>
    </row>
    <row r="63" spans="1:17" hidden="1" x14ac:dyDescent="0.25">
      <c r="A63" s="4">
        <v>343</v>
      </c>
      <c r="B63" s="4">
        <v>4</v>
      </c>
      <c r="C63" s="4">
        <v>4</v>
      </c>
      <c r="D63" s="4">
        <v>257</v>
      </c>
      <c r="E63" s="4">
        <v>1598</v>
      </c>
      <c r="F63" s="4">
        <v>4</v>
      </c>
      <c r="G63" s="11">
        <v>43960</v>
      </c>
      <c r="H63" s="41">
        <v>358.15499999999997</v>
      </c>
      <c r="I63" s="41">
        <v>28.6524</v>
      </c>
      <c r="J63" s="41">
        <v>8.9539000000000009</v>
      </c>
      <c r="K63" s="41">
        <v>395.76130000000001</v>
      </c>
      <c r="L63" s="11">
        <v>43969</v>
      </c>
      <c r="M63" t="s">
        <v>2810</v>
      </c>
      <c r="O63" t="b">
        <f>Table9[[#This Row],[SubTotal]]=SUMIF(Purchase_Order_Details!$A$2:$A$2751,Table9[[#This Row],[PurchaseOrderID]],Purchase_Order_Details!$G$2:$G$2751)</f>
        <v>1</v>
      </c>
      <c r="P63" t="b">
        <f>Table9[[#This Row],[TotalDue]]=Table9[[#This Row],[SubTotal]]+Table9[[#This Row],[TaxAmt]]+Table9[[#This Row],[Freight]]</f>
        <v>1</v>
      </c>
      <c r="Q63" t="b">
        <f>COUNTIF(Table9[PurchaseOrderID],Table9[[#This Row],[PurchaseOrderID]])=1</f>
        <v>1</v>
      </c>
    </row>
    <row r="64" spans="1:17" hidden="1" x14ac:dyDescent="0.25">
      <c r="A64" s="5">
        <v>344</v>
      </c>
      <c r="B64" s="5">
        <v>4</v>
      </c>
      <c r="C64" s="5">
        <v>3</v>
      </c>
      <c r="D64" s="5">
        <v>261</v>
      </c>
      <c r="E64" s="5">
        <v>1658</v>
      </c>
      <c r="F64" s="5">
        <v>5</v>
      </c>
      <c r="G64" s="10">
        <v>43960</v>
      </c>
      <c r="H64" s="40">
        <v>43878.45</v>
      </c>
      <c r="I64" s="40">
        <v>3510.2759999999998</v>
      </c>
      <c r="J64" s="40">
        <v>1096.9612999999999</v>
      </c>
      <c r="K64" s="40">
        <v>48485.687299999998</v>
      </c>
      <c r="L64" s="10">
        <v>43969</v>
      </c>
      <c r="M64" t="s">
        <v>1829</v>
      </c>
      <c r="O64" t="b">
        <f>Table9[[#This Row],[SubTotal]]=SUMIF(Purchase_Order_Details!$A$2:$A$2751,Table9[[#This Row],[PurchaseOrderID]],Purchase_Order_Details!$G$2:$G$2751)</f>
        <v>0</v>
      </c>
      <c r="P64" t="b">
        <f>Table9[[#This Row],[TotalDue]]=Table9[[#This Row],[SubTotal]]+Table9[[#This Row],[TaxAmt]]+Table9[[#This Row],[Freight]]</f>
        <v>1</v>
      </c>
      <c r="Q64" t="b">
        <f>COUNTIF(Table9[PurchaseOrderID],Table9[[#This Row],[PurchaseOrderID]])=1</f>
        <v>1</v>
      </c>
    </row>
    <row r="65" spans="1:17" hidden="1" x14ac:dyDescent="0.25">
      <c r="A65" s="4">
        <v>345</v>
      </c>
      <c r="B65" s="4">
        <v>4</v>
      </c>
      <c r="C65" s="4">
        <v>4</v>
      </c>
      <c r="D65" s="4">
        <v>250</v>
      </c>
      <c r="E65" s="4">
        <v>1536</v>
      </c>
      <c r="F65" s="4">
        <v>5</v>
      </c>
      <c r="G65" s="11">
        <v>43965</v>
      </c>
      <c r="H65" s="41">
        <v>414.91800000000001</v>
      </c>
      <c r="I65" s="41">
        <v>33.193399999999997</v>
      </c>
      <c r="J65" s="41">
        <v>10.372999999999999</v>
      </c>
      <c r="K65" s="41">
        <v>458.48439999999999</v>
      </c>
      <c r="L65" s="11">
        <v>43974</v>
      </c>
      <c r="M65" t="s">
        <v>2810</v>
      </c>
      <c r="O65" t="b">
        <f>Table9[[#This Row],[SubTotal]]=SUMIF(Purchase_Order_Details!$A$2:$A$2751,Table9[[#This Row],[PurchaseOrderID]],Purchase_Order_Details!$G$2:$G$2751)</f>
        <v>1</v>
      </c>
      <c r="P65" t="b">
        <f>Table9[[#This Row],[TotalDue]]=Table9[[#This Row],[SubTotal]]+Table9[[#This Row],[TaxAmt]]+Table9[[#This Row],[Freight]]</f>
        <v>1</v>
      </c>
      <c r="Q65" t="b">
        <f>COUNTIF(Table9[PurchaseOrderID],Table9[[#This Row],[PurchaseOrderID]])=1</f>
        <v>1</v>
      </c>
    </row>
    <row r="66" spans="1:17" hidden="1" x14ac:dyDescent="0.25">
      <c r="A66" s="5">
        <v>346</v>
      </c>
      <c r="B66" s="5">
        <v>4</v>
      </c>
      <c r="C66" s="5">
        <v>4</v>
      </c>
      <c r="D66" s="5">
        <v>253</v>
      </c>
      <c r="E66" s="5">
        <v>1568</v>
      </c>
      <c r="F66" s="5">
        <v>2</v>
      </c>
      <c r="G66" s="10">
        <v>43965</v>
      </c>
      <c r="H66" s="40">
        <v>29989.575000000001</v>
      </c>
      <c r="I66" s="40">
        <v>2399.1660000000002</v>
      </c>
      <c r="J66" s="40">
        <v>749.73940000000005</v>
      </c>
      <c r="K66" s="40">
        <v>33138.4804</v>
      </c>
      <c r="L66" s="10">
        <v>43974</v>
      </c>
      <c r="M66" t="s">
        <v>1829</v>
      </c>
      <c r="O66" t="b">
        <f>Table9[[#This Row],[SubTotal]]=SUMIF(Purchase_Order_Details!$A$2:$A$2751,Table9[[#This Row],[PurchaseOrderID]],Purchase_Order_Details!$G$2:$G$2751)</f>
        <v>1</v>
      </c>
      <c r="P66" t="b">
        <f>Table9[[#This Row],[TotalDue]]=Table9[[#This Row],[SubTotal]]+Table9[[#This Row],[TaxAmt]]+Table9[[#This Row],[Freight]]</f>
        <v>1</v>
      </c>
      <c r="Q66" t="b">
        <f>COUNTIF(Table9[PurchaseOrderID],Table9[[#This Row],[PurchaseOrderID]])=1</f>
        <v>1</v>
      </c>
    </row>
    <row r="67" spans="1:17" hidden="1" x14ac:dyDescent="0.25">
      <c r="A67" s="4">
        <v>347</v>
      </c>
      <c r="B67" s="4">
        <v>4</v>
      </c>
      <c r="C67" s="4">
        <v>4</v>
      </c>
      <c r="D67" s="4">
        <v>255</v>
      </c>
      <c r="E67" s="4">
        <v>1648</v>
      </c>
      <c r="F67" s="4">
        <v>5</v>
      </c>
      <c r="G67" s="11">
        <v>43965</v>
      </c>
      <c r="H67" s="41">
        <v>142.41149999999999</v>
      </c>
      <c r="I67" s="41">
        <v>11.392899999999999</v>
      </c>
      <c r="J67" s="41">
        <v>3.5602999999999998</v>
      </c>
      <c r="K67" s="41">
        <v>157.3647</v>
      </c>
      <c r="L67" s="11">
        <v>43974</v>
      </c>
      <c r="M67" t="s">
        <v>2810</v>
      </c>
      <c r="O67" t="b">
        <f>Table9[[#This Row],[SubTotal]]=SUMIF(Purchase_Order_Details!$A$2:$A$2751,Table9[[#This Row],[PurchaseOrderID]],Purchase_Order_Details!$G$2:$G$2751)</f>
        <v>1</v>
      </c>
      <c r="P67" t="b">
        <f>Table9[[#This Row],[TotalDue]]=Table9[[#This Row],[SubTotal]]+Table9[[#This Row],[TaxAmt]]+Table9[[#This Row],[Freight]]</f>
        <v>1</v>
      </c>
      <c r="Q67" t="b">
        <f>COUNTIF(Table9[PurchaseOrderID],Table9[[#This Row],[PurchaseOrderID]])=1</f>
        <v>1</v>
      </c>
    </row>
    <row r="68" spans="1:17" hidden="1" x14ac:dyDescent="0.25">
      <c r="A68" s="5">
        <v>348</v>
      </c>
      <c r="B68" s="5">
        <v>4</v>
      </c>
      <c r="C68" s="5">
        <v>4</v>
      </c>
      <c r="D68" s="5">
        <v>256</v>
      </c>
      <c r="E68" s="5">
        <v>1646</v>
      </c>
      <c r="F68" s="5">
        <v>2</v>
      </c>
      <c r="G68" s="10">
        <v>43965</v>
      </c>
      <c r="H68" s="40">
        <v>48030.675000000003</v>
      </c>
      <c r="I68" s="40">
        <v>3842.4540000000002</v>
      </c>
      <c r="J68" s="40">
        <v>1200.7669000000001</v>
      </c>
      <c r="K68" s="40">
        <v>53073.895900000003</v>
      </c>
      <c r="L68" s="10">
        <v>43974</v>
      </c>
      <c r="M68" t="s">
        <v>2810</v>
      </c>
      <c r="O68" t="b">
        <f>Table9[[#This Row],[SubTotal]]=SUMIF(Purchase_Order_Details!$A$2:$A$2751,Table9[[#This Row],[PurchaseOrderID]],Purchase_Order_Details!$G$2:$G$2751)</f>
        <v>1</v>
      </c>
      <c r="P68" t="b">
        <f>Table9[[#This Row],[TotalDue]]=Table9[[#This Row],[SubTotal]]+Table9[[#This Row],[TaxAmt]]+Table9[[#This Row],[Freight]]</f>
        <v>1</v>
      </c>
      <c r="Q68" t="b">
        <f>COUNTIF(Table9[PurchaseOrderID],Table9[[#This Row],[PurchaseOrderID]])=1</f>
        <v>1</v>
      </c>
    </row>
    <row r="69" spans="1:17" hidden="1" x14ac:dyDescent="0.25">
      <c r="A69" s="4">
        <v>349</v>
      </c>
      <c r="B69" s="4">
        <v>4</v>
      </c>
      <c r="C69" s="4">
        <v>4</v>
      </c>
      <c r="D69" s="4">
        <v>259</v>
      </c>
      <c r="E69" s="4">
        <v>1672</v>
      </c>
      <c r="F69" s="4">
        <v>4</v>
      </c>
      <c r="G69" s="11">
        <v>43973</v>
      </c>
      <c r="H69" s="41">
        <v>693.59849999999994</v>
      </c>
      <c r="I69" s="41">
        <v>55.487900000000003</v>
      </c>
      <c r="J69" s="41">
        <v>17.34</v>
      </c>
      <c r="K69" s="41">
        <v>766.42639999999994</v>
      </c>
      <c r="L69" s="11">
        <v>43982</v>
      </c>
      <c r="M69" t="s">
        <v>2817</v>
      </c>
      <c r="O69" t="b">
        <f>Table9[[#This Row],[SubTotal]]=SUMIF(Purchase_Order_Details!$A$2:$A$2751,Table9[[#This Row],[PurchaseOrderID]],Purchase_Order_Details!$G$2:$G$2751)</f>
        <v>1</v>
      </c>
      <c r="P69" t="b">
        <f>Table9[[#This Row],[TotalDue]]=Table9[[#This Row],[SubTotal]]+Table9[[#This Row],[TaxAmt]]+Table9[[#This Row],[Freight]]</f>
        <v>1</v>
      </c>
      <c r="Q69" t="b">
        <f>COUNTIF(Table9[PurchaseOrderID],Table9[[#This Row],[PurchaseOrderID]])=1</f>
        <v>1</v>
      </c>
    </row>
    <row r="70" spans="1:17" hidden="1" x14ac:dyDescent="0.25">
      <c r="A70" s="5">
        <v>350</v>
      </c>
      <c r="B70" s="5">
        <v>4</v>
      </c>
      <c r="C70" s="5">
        <v>4</v>
      </c>
      <c r="D70" s="5">
        <v>260</v>
      </c>
      <c r="E70" s="5">
        <v>1600</v>
      </c>
      <c r="F70" s="5">
        <v>1</v>
      </c>
      <c r="G70" s="10">
        <v>43973</v>
      </c>
      <c r="H70" s="40">
        <v>1276.2750000000001</v>
      </c>
      <c r="I70" s="40">
        <v>102.102</v>
      </c>
      <c r="J70" s="40">
        <v>31.9069</v>
      </c>
      <c r="K70" s="40">
        <v>1410.2838999999999</v>
      </c>
      <c r="L70" s="10">
        <v>43982</v>
      </c>
      <c r="M70" t="s">
        <v>2810</v>
      </c>
      <c r="O70" t="b">
        <f>Table9[[#This Row],[SubTotal]]=SUMIF(Purchase_Order_Details!$A$2:$A$2751,Table9[[#This Row],[PurchaseOrderID]],Purchase_Order_Details!$G$2:$G$2751)</f>
        <v>1</v>
      </c>
      <c r="P70" t="b">
        <f>Table9[[#This Row],[TotalDue]]=Table9[[#This Row],[SubTotal]]+Table9[[#This Row],[TaxAmt]]+Table9[[#This Row],[Freight]]</f>
        <v>1</v>
      </c>
      <c r="Q70" t="b">
        <f>COUNTIF(Table9[PurchaseOrderID],Table9[[#This Row],[PurchaseOrderID]])=1</f>
        <v>1</v>
      </c>
    </row>
    <row r="71" spans="1:17" hidden="1" x14ac:dyDescent="0.25">
      <c r="A71" s="4">
        <v>351</v>
      </c>
      <c r="B71" s="4">
        <v>4</v>
      </c>
      <c r="C71" s="4">
        <v>4</v>
      </c>
      <c r="D71" s="4">
        <v>258</v>
      </c>
      <c r="E71" s="4">
        <v>1522</v>
      </c>
      <c r="F71" s="4">
        <v>1</v>
      </c>
      <c r="G71" s="11">
        <v>43973</v>
      </c>
      <c r="H71" s="41">
        <v>2003.925</v>
      </c>
      <c r="I71" s="41">
        <v>160.31399999999999</v>
      </c>
      <c r="J71" s="41">
        <v>50.098100000000002</v>
      </c>
      <c r="K71" s="41">
        <v>2214.3371000000002</v>
      </c>
      <c r="L71" s="11">
        <v>43982</v>
      </c>
      <c r="M71" t="s">
        <v>2810</v>
      </c>
      <c r="O71" t="b">
        <f>Table9[[#This Row],[SubTotal]]=SUMIF(Purchase_Order_Details!$A$2:$A$2751,Table9[[#This Row],[PurchaseOrderID]],Purchase_Order_Details!$G$2:$G$2751)</f>
        <v>1</v>
      </c>
      <c r="P71" t="b">
        <f>Table9[[#This Row],[TotalDue]]=Table9[[#This Row],[SubTotal]]+Table9[[#This Row],[TaxAmt]]+Table9[[#This Row],[Freight]]</f>
        <v>1</v>
      </c>
      <c r="Q71" t="b">
        <f>COUNTIF(Table9[PurchaseOrderID],Table9[[#This Row],[PurchaseOrderID]])=1</f>
        <v>1</v>
      </c>
    </row>
    <row r="72" spans="1:17" hidden="1" x14ac:dyDescent="0.25">
      <c r="A72" s="5">
        <v>352</v>
      </c>
      <c r="B72" s="5">
        <v>4</v>
      </c>
      <c r="C72" s="5">
        <v>4</v>
      </c>
      <c r="D72" s="5">
        <v>254</v>
      </c>
      <c r="E72" s="5">
        <v>1570</v>
      </c>
      <c r="F72" s="5">
        <v>2</v>
      </c>
      <c r="G72" s="10">
        <v>43973</v>
      </c>
      <c r="H72" s="40">
        <v>28343.7</v>
      </c>
      <c r="I72" s="40">
        <v>2267.4960000000001</v>
      </c>
      <c r="J72" s="40">
        <v>708.59249999999997</v>
      </c>
      <c r="K72" s="40">
        <v>31319.788499999999</v>
      </c>
      <c r="L72" s="10">
        <v>43982</v>
      </c>
      <c r="M72" t="s">
        <v>1829</v>
      </c>
      <c r="O72" t="b">
        <f>Table9[[#This Row],[SubTotal]]=SUMIF(Purchase_Order_Details!$A$2:$A$2751,Table9[[#This Row],[PurchaseOrderID]],Purchase_Order_Details!$G$2:$G$2751)</f>
        <v>1</v>
      </c>
      <c r="P72" t="b">
        <f>Table9[[#This Row],[TotalDue]]=Table9[[#This Row],[SubTotal]]+Table9[[#This Row],[TaxAmt]]+Table9[[#This Row],[Freight]]</f>
        <v>1</v>
      </c>
      <c r="Q72" t="b">
        <f>COUNTIF(Table9[PurchaseOrderID],Table9[[#This Row],[PurchaseOrderID]])=1</f>
        <v>1</v>
      </c>
    </row>
    <row r="73" spans="1:17" hidden="1" x14ac:dyDescent="0.25">
      <c r="A73" s="4">
        <v>353</v>
      </c>
      <c r="B73" s="4">
        <v>4</v>
      </c>
      <c r="C73" s="4">
        <v>4</v>
      </c>
      <c r="D73" s="4">
        <v>252</v>
      </c>
      <c r="E73" s="4">
        <v>1516</v>
      </c>
      <c r="F73" s="4">
        <v>1</v>
      </c>
      <c r="G73" s="11">
        <v>43973</v>
      </c>
      <c r="H73" s="41">
        <v>454.86</v>
      </c>
      <c r="I73" s="41">
        <v>36.388800000000003</v>
      </c>
      <c r="J73" s="41">
        <v>11.371499999999999</v>
      </c>
      <c r="K73" s="41">
        <v>502.62029999999999</v>
      </c>
      <c r="L73" s="11">
        <v>43982</v>
      </c>
      <c r="M73" t="s">
        <v>1829</v>
      </c>
      <c r="O73" t="b">
        <f>Table9[[#This Row],[SubTotal]]=SUMIF(Purchase_Order_Details!$A$2:$A$2751,Table9[[#This Row],[PurchaseOrderID]],Purchase_Order_Details!$G$2:$G$2751)</f>
        <v>1</v>
      </c>
      <c r="P73" t="b">
        <f>Table9[[#This Row],[TotalDue]]=Table9[[#This Row],[SubTotal]]+Table9[[#This Row],[TaxAmt]]+Table9[[#This Row],[Freight]]</f>
        <v>1</v>
      </c>
      <c r="Q73" t="b">
        <f>COUNTIF(Table9[PurchaseOrderID],Table9[[#This Row],[PurchaseOrderID]])=1</f>
        <v>1</v>
      </c>
    </row>
    <row r="74" spans="1:17" hidden="1" x14ac:dyDescent="0.25">
      <c r="A74" s="5">
        <v>354</v>
      </c>
      <c r="B74" s="5">
        <v>4</v>
      </c>
      <c r="C74" s="5">
        <v>3</v>
      </c>
      <c r="D74" s="5">
        <v>261</v>
      </c>
      <c r="E74" s="5">
        <v>1506</v>
      </c>
      <c r="F74" s="5">
        <v>5</v>
      </c>
      <c r="G74" s="10">
        <v>43973</v>
      </c>
      <c r="H74" s="40">
        <v>43878.45</v>
      </c>
      <c r="I74" s="40">
        <v>3510.2759999999998</v>
      </c>
      <c r="J74" s="40">
        <v>1096.9612999999999</v>
      </c>
      <c r="K74" s="40">
        <v>48485.687299999998</v>
      </c>
      <c r="L74" s="10">
        <v>43982</v>
      </c>
      <c r="M74" t="s">
        <v>1829</v>
      </c>
      <c r="O74" t="b">
        <f>Table9[[#This Row],[SubTotal]]=SUMIF(Purchase_Order_Details!$A$2:$A$2751,Table9[[#This Row],[PurchaseOrderID]],Purchase_Order_Details!$G$2:$G$2751)</f>
        <v>1</v>
      </c>
      <c r="P74" t="b">
        <f>Table9[[#This Row],[TotalDue]]=Table9[[#This Row],[SubTotal]]+Table9[[#This Row],[TaxAmt]]+Table9[[#This Row],[Freight]]</f>
        <v>1</v>
      </c>
      <c r="Q74" t="b">
        <f>COUNTIF(Table9[PurchaseOrderID],Table9[[#This Row],[PurchaseOrderID]])=1</f>
        <v>1</v>
      </c>
    </row>
    <row r="75" spans="1:17" hidden="1" x14ac:dyDescent="0.25">
      <c r="A75" s="4">
        <v>355</v>
      </c>
      <c r="B75" s="4">
        <v>4</v>
      </c>
      <c r="C75" s="4">
        <v>4</v>
      </c>
      <c r="D75" s="4">
        <v>251</v>
      </c>
      <c r="E75" s="4">
        <v>1626</v>
      </c>
      <c r="F75" s="4">
        <v>2</v>
      </c>
      <c r="G75" s="11">
        <v>43973</v>
      </c>
      <c r="H75" s="41">
        <v>7132.125</v>
      </c>
      <c r="I75" s="41">
        <v>713.21</v>
      </c>
      <c r="J75" s="41">
        <v>178.3031</v>
      </c>
      <c r="K75" s="41">
        <v>7880.9980999999998</v>
      </c>
      <c r="L75" s="11">
        <v>43982</v>
      </c>
      <c r="M75" t="s">
        <v>2817</v>
      </c>
      <c r="O75" t="b">
        <f>Table9[[#This Row],[SubTotal]]=SUMIF(Purchase_Order_Details!$A$2:$A$2751,Table9[[#This Row],[PurchaseOrderID]],Purchase_Order_Details!$G$2:$G$2751)</f>
        <v>1</v>
      </c>
      <c r="P75" t="b">
        <f>Table9[[#This Row],[TotalDue]]=Table9[[#This Row],[SubTotal]]+Table9[[#This Row],[TaxAmt]]+Table9[[#This Row],[Freight]]</f>
        <v>0</v>
      </c>
      <c r="Q75" t="b">
        <f>COUNTIF(Table9[PurchaseOrderID],Table9[[#This Row],[PurchaseOrderID]])=1</f>
        <v>1</v>
      </c>
    </row>
    <row r="76" spans="1:17" hidden="1" x14ac:dyDescent="0.25">
      <c r="A76" s="5">
        <v>356</v>
      </c>
      <c r="B76" s="5">
        <v>4</v>
      </c>
      <c r="C76" s="5">
        <v>4</v>
      </c>
      <c r="D76" s="5">
        <v>253</v>
      </c>
      <c r="E76" s="5">
        <v>1542</v>
      </c>
      <c r="F76" s="5">
        <v>2</v>
      </c>
      <c r="G76" s="10">
        <v>43973</v>
      </c>
      <c r="H76" s="40">
        <v>28343.7</v>
      </c>
      <c r="I76" s="40">
        <v>2267.4960000000001</v>
      </c>
      <c r="J76" s="40">
        <v>708.59249999999997</v>
      </c>
      <c r="K76" s="40">
        <v>31319.788499999999</v>
      </c>
      <c r="L76" s="10">
        <v>43982</v>
      </c>
      <c r="M76" t="s">
        <v>1829</v>
      </c>
      <c r="O76" t="b">
        <f>Table9[[#This Row],[SubTotal]]=SUMIF(Purchase_Order_Details!$A$2:$A$2751,Table9[[#This Row],[PurchaseOrderID]],Purchase_Order_Details!$G$2:$G$2751)</f>
        <v>1</v>
      </c>
      <c r="P76" t="b">
        <f>Table9[[#This Row],[TotalDue]]=Table9[[#This Row],[SubTotal]]+Table9[[#This Row],[TaxAmt]]+Table9[[#This Row],[Freight]]</f>
        <v>1</v>
      </c>
      <c r="Q76" t="b">
        <f>COUNTIF(Table9[PurchaseOrderID],Table9[[#This Row],[PurchaseOrderID]])=1</f>
        <v>1</v>
      </c>
    </row>
    <row r="77" spans="1:17" hidden="1" x14ac:dyDescent="0.25">
      <c r="A77" s="4">
        <v>357</v>
      </c>
      <c r="B77" s="4">
        <v>4</v>
      </c>
      <c r="C77" s="4">
        <v>4</v>
      </c>
      <c r="D77" s="4">
        <v>255</v>
      </c>
      <c r="E77" s="4">
        <v>1610</v>
      </c>
      <c r="F77" s="4">
        <v>4</v>
      </c>
      <c r="G77" s="11">
        <v>43973</v>
      </c>
      <c r="H77" s="41">
        <v>22516.724999999999</v>
      </c>
      <c r="I77" s="41">
        <v>1801.338</v>
      </c>
      <c r="J77" s="41">
        <v>562.91809999999998</v>
      </c>
      <c r="K77" s="41">
        <v>24880.981100000001</v>
      </c>
      <c r="L77" s="11">
        <v>43982</v>
      </c>
      <c r="M77" t="s">
        <v>2810</v>
      </c>
      <c r="O77" t="b">
        <f>Table9[[#This Row],[SubTotal]]=SUMIF(Purchase_Order_Details!$A$2:$A$2751,Table9[[#This Row],[PurchaseOrderID]],Purchase_Order_Details!$G$2:$G$2751)</f>
        <v>1</v>
      </c>
      <c r="P77" t="b">
        <f>Table9[[#This Row],[TotalDue]]=Table9[[#This Row],[SubTotal]]+Table9[[#This Row],[TaxAmt]]+Table9[[#This Row],[Freight]]</f>
        <v>1</v>
      </c>
      <c r="Q77" t="b">
        <f>COUNTIF(Table9[PurchaseOrderID],Table9[[#This Row],[PurchaseOrderID]])=1</f>
        <v>1</v>
      </c>
    </row>
    <row r="78" spans="1:17" hidden="1" x14ac:dyDescent="0.25">
      <c r="A78" s="5">
        <v>358</v>
      </c>
      <c r="B78" s="5">
        <v>4</v>
      </c>
      <c r="C78" s="5">
        <v>4</v>
      </c>
      <c r="D78" s="5">
        <v>256</v>
      </c>
      <c r="E78" s="5">
        <v>1638</v>
      </c>
      <c r="F78" s="5">
        <v>5</v>
      </c>
      <c r="G78" s="10">
        <v>43973</v>
      </c>
      <c r="H78" s="40">
        <v>34644.224999999999</v>
      </c>
      <c r="I78" s="40">
        <v>2771.538</v>
      </c>
      <c r="J78" s="40">
        <v>866.10559999999998</v>
      </c>
      <c r="K78" s="40">
        <v>38281.868600000002</v>
      </c>
      <c r="L78" s="10">
        <v>43982</v>
      </c>
      <c r="M78" t="s">
        <v>2817</v>
      </c>
      <c r="O78" t="b">
        <f>Table9[[#This Row],[SubTotal]]=SUMIF(Purchase_Order_Details!$A$2:$A$2751,Table9[[#This Row],[PurchaseOrderID]],Purchase_Order_Details!$G$2:$G$2751)</f>
        <v>1</v>
      </c>
      <c r="P78" t="b">
        <f>Table9[[#This Row],[TotalDue]]=Table9[[#This Row],[SubTotal]]+Table9[[#This Row],[TaxAmt]]+Table9[[#This Row],[Freight]]</f>
        <v>1</v>
      </c>
      <c r="Q78" t="b">
        <f>COUNTIF(Table9[PurchaseOrderID],Table9[[#This Row],[PurchaseOrderID]])=1</f>
        <v>1</v>
      </c>
    </row>
    <row r="79" spans="1:17" hidden="1" x14ac:dyDescent="0.25">
      <c r="A79" s="4">
        <v>359</v>
      </c>
      <c r="B79" s="4">
        <v>4</v>
      </c>
      <c r="C79" s="4">
        <v>4</v>
      </c>
      <c r="D79" s="4">
        <v>259</v>
      </c>
      <c r="E79" s="4">
        <v>1582</v>
      </c>
      <c r="F79" s="4">
        <v>4</v>
      </c>
      <c r="G79" s="11">
        <v>43973</v>
      </c>
      <c r="H79" s="41">
        <v>117.369</v>
      </c>
      <c r="I79" s="41">
        <v>9.3895</v>
      </c>
      <c r="J79" s="41">
        <v>2.9342000000000001</v>
      </c>
      <c r="K79" s="41">
        <v>129.6927</v>
      </c>
      <c r="L79" s="11">
        <v>43982</v>
      </c>
      <c r="M79" t="s">
        <v>2810</v>
      </c>
      <c r="O79" t="b">
        <f>Table9[[#This Row],[SubTotal]]=SUMIF(Purchase_Order_Details!$A$2:$A$2751,Table9[[#This Row],[PurchaseOrderID]],Purchase_Order_Details!$G$2:$G$2751)</f>
        <v>1</v>
      </c>
      <c r="P79" t="b">
        <f>Table9[[#This Row],[TotalDue]]=Table9[[#This Row],[SubTotal]]+Table9[[#This Row],[TaxAmt]]+Table9[[#This Row],[Freight]]</f>
        <v>1</v>
      </c>
      <c r="Q79" t="b">
        <f>COUNTIF(Table9[PurchaseOrderID],Table9[[#This Row],[PurchaseOrderID]])=1</f>
        <v>1</v>
      </c>
    </row>
    <row r="80" spans="1:17" hidden="1" x14ac:dyDescent="0.25">
      <c r="A80" s="5">
        <v>360</v>
      </c>
      <c r="B80" s="5">
        <v>4</v>
      </c>
      <c r="C80" s="5">
        <v>4</v>
      </c>
      <c r="D80" s="5">
        <v>260</v>
      </c>
      <c r="E80" s="5">
        <v>1510</v>
      </c>
      <c r="F80" s="5">
        <v>5</v>
      </c>
      <c r="G80" s="10">
        <v>43973</v>
      </c>
      <c r="H80" s="40">
        <v>143.04150000000001</v>
      </c>
      <c r="I80" s="40">
        <v>11.443300000000001</v>
      </c>
      <c r="J80" s="40">
        <v>3.5760000000000001</v>
      </c>
      <c r="K80" s="40">
        <v>158.0608</v>
      </c>
      <c r="L80" s="10">
        <v>43982</v>
      </c>
      <c r="M80" t="s">
        <v>2810</v>
      </c>
      <c r="O80" t="b">
        <f>Table9[[#This Row],[SubTotal]]=SUMIF(Purchase_Order_Details!$A$2:$A$2751,Table9[[#This Row],[PurchaseOrderID]],Purchase_Order_Details!$G$2:$G$2751)</f>
        <v>1</v>
      </c>
      <c r="P80" t="b">
        <f>Table9[[#This Row],[TotalDue]]=Table9[[#This Row],[SubTotal]]+Table9[[#This Row],[TaxAmt]]+Table9[[#This Row],[Freight]]</f>
        <v>1</v>
      </c>
      <c r="Q80" t="b">
        <f>COUNTIF(Table9[PurchaseOrderID],Table9[[#This Row],[PurchaseOrderID]])=1</f>
        <v>1</v>
      </c>
    </row>
    <row r="81" spans="1:17" hidden="1" x14ac:dyDescent="0.25">
      <c r="A81" s="4">
        <v>361</v>
      </c>
      <c r="B81" s="4">
        <v>4</v>
      </c>
      <c r="C81" s="4">
        <v>4</v>
      </c>
      <c r="D81" s="4">
        <v>258</v>
      </c>
      <c r="E81" s="4">
        <v>1526</v>
      </c>
      <c r="F81" s="4">
        <v>2</v>
      </c>
      <c r="G81" s="11">
        <v>43973</v>
      </c>
      <c r="H81" s="41">
        <v>28199.325000000001</v>
      </c>
      <c r="I81" s="41">
        <v>2255.9459999999999</v>
      </c>
      <c r="J81" s="41">
        <v>704.98310000000004</v>
      </c>
      <c r="K81" s="41">
        <v>31160.254099999998</v>
      </c>
      <c r="L81" s="11">
        <v>43982</v>
      </c>
      <c r="M81" t="s">
        <v>2810</v>
      </c>
      <c r="O81" t="b">
        <f>Table9[[#This Row],[SubTotal]]=SUMIF(Purchase_Order_Details!$A$2:$A$2751,Table9[[#This Row],[PurchaseOrderID]],Purchase_Order_Details!$G$2:$G$2751)</f>
        <v>1</v>
      </c>
      <c r="P81" t="b">
        <f>Table9[[#This Row],[TotalDue]]=Table9[[#This Row],[SubTotal]]+Table9[[#This Row],[TaxAmt]]+Table9[[#This Row],[Freight]]</f>
        <v>1</v>
      </c>
      <c r="Q81" t="b">
        <f>COUNTIF(Table9[PurchaseOrderID],Table9[[#This Row],[PurchaseOrderID]])=1</f>
        <v>1</v>
      </c>
    </row>
    <row r="82" spans="1:17" hidden="1" x14ac:dyDescent="0.25">
      <c r="A82" s="5">
        <v>362</v>
      </c>
      <c r="B82" s="5">
        <v>4</v>
      </c>
      <c r="C82" s="5">
        <v>4</v>
      </c>
      <c r="D82" s="5">
        <v>254</v>
      </c>
      <c r="E82" s="5">
        <v>1644</v>
      </c>
      <c r="F82" s="5">
        <v>1</v>
      </c>
      <c r="G82" s="10">
        <v>43973</v>
      </c>
      <c r="H82" s="40">
        <v>3713.3249999999998</v>
      </c>
      <c r="I82" s="40">
        <v>297.06599999999997</v>
      </c>
      <c r="J82" s="40">
        <v>92.833100000000002</v>
      </c>
      <c r="K82" s="40">
        <v>4103.2241000000004</v>
      </c>
      <c r="L82" s="10">
        <v>43982</v>
      </c>
      <c r="M82" t="s">
        <v>2810</v>
      </c>
      <c r="O82" t="b">
        <f>Table9[[#This Row],[SubTotal]]=SUMIF(Purchase_Order_Details!$A$2:$A$2751,Table9[[#This Row],[PurchaseOrderID]],Purchase_Order_Details!$G$2:$G$2751)</f>
        <v>1</v>
      </c>
      <c r="P82" t="b">
        <f>Table9[[#This Row],[TotalDue]]=Table9[[#This Row],[SubTotal]]+Table9[[#This Row],[TaxAmt]]+Table9[[#This Row],[Freight]]</f>
        <v>1</v>
      </c>
      <c r="Q82" t="b">
        <f>COUNTIF(Table9[PurchaseOrderID],Table9[[#This Row],[PurchaseOrderID]])=1</f>
        <v>1</v>
      </c>
    </row>
    <row r="83" spans="1:17" hidden="1" x14ac:dyDescent="0.25">
      <c r="A83" s="4">
        <v>363</v>
      </c>
      <c r="B83" s="4">
        <v>4</v>
      </c>
      <c r="C83" s="4">
        <v>4</v>
      </c>
      <c r="D83" s="4">
        <v>257</v>
      </c>
      <c r="E83" s="4">
        <v>1680</v>
      </c>
      <c r="F83" s="4">
        <v>4</v>
      </c>
      <c r="G83" s="11">
        <v>43973</v>
      </c>
      <c r="H83" s="41">
        <v>19952.625</v>
      </c>
      <c r="I83" s="41">
        <v>1596.21</v>
      </c>
      <c r="J83" s="41">
        <v>498.81560000000002</v>
      </c>
      <c r="K83" s="41">
        <v>22047.650600000001</v>
      </c>
      <c r="L83" s="11">
        <v>43982</v>
      </c>
      <c r="M83" t="s">
        <v>1829</v>
      </c>
      <c r="O83" t="b">
        <f>Table9[[#This Row],[SubTotal]]=SUMIF(Purchase_Order_Details!$A$2:$A$2751,Table9[[#This Row],[PurchaseOrderID]],Purchase_Order_Details!$G$2:$G$2751)</f>
        <v>1</v>
      </c>
      <c r="P83" t="b">
        <f>Table9[[#This Row],[TotalDue]]=Table9[[#This Row],[SubTotal]]+Table9[[#This Row],[TaxAmt]]+Table9[[#This Row],[Freight]]</f>
        <v>1</v>
      </c>
      <c r="Q83" t="b">
        <f>COUNTIF(Table9[PurchaseOrderID],Table9[[#This Row],[PurchaseOrderID]])=1</f>
        <v>1</v>
      </c>
    </row>
    <row r="84" spans="1:17" hidden="1" x14ac:dyDescent="0.25">
      <c r="A84" s="5">
        <v>364</v>
      </c>
      <c r="B84" s="5">
        <v>4</v>
      </c>
      <c r="C84" s="5">
        <v>3</v>
      </c>
      <c r="D84" s="5">
        <v>261</v>
      </c>
      <c r="E84" s="5">
        <v>1584</v>
      </c>
      <c r="F84" s="5">
        <v>5</v>
      </c>
      <c r="G84" s="10">
        <v>43973</v>
      </c>
      <c r="H84" s="40">
        <v>6540.66</v>
      </c>
      <c r="I84" s="40">
        <v>523.25279999999998</v>
      </c>
      <c r="J84" s="40">
        <v>163.51650000000001</v>
      </c>
      <c r="K84" s="40">
        <v>7227.4292999999998</v>
      </c>
      <c r="L84" s="10">
        <v>43982</v>
      </c>
      <c r="M84" t="s">
        <v>1829</v>
      </c>
      <c r="O84" t="b">
        <f>Table9[[#This Row],[SubTotal]]=SUMIF(Purchase_Order_Details!$A$2:$A$2751,Table9[[#This Row],[PurchaseOrderID]],Purchase_Order_Details!$G$2:$G$2751)</f>
        <v>1</v>
      </c>
      <c r="P84" t="b">
        <f>Table9[[#This Row],[TotalDue]]=Table9[[#This Row],[SubTotal]]+Table9[[#This Row],[TaxAmt]]+Table9[[#This Row],[Freight]]</f>
        <v>1</v>
      </c>
      <c r="Q84" t="b">
        <f>COUNTIF(Table9[PurchaseOrderID],Table9[[#This Row],[PurchaseOrderID]])=1</f>
        <v>1</v>
      </c>
    </row>
    <row r="85" spans="1:17" hidden="1" x14ac:dyDescent="0.25">
      <c r="A85" s="4">
        <v>365</v>
      </c>
      <c r="B85" s="4">
        <v>4</v>
      </c>
      <c r="C85" s="4">
        <v>4</v>
      </c>
      <c r="D85" s="4">
        <v>251</v>
      </c>
      <c r="E85" s="4">
        <v>1620</v>
      </c>
      <c r="F85" s="4">
        <v>5</v>
      </c>
      <c r="G85" s="11">
        <v>43974</v>
      </c>
      <c r="H85" s="41">
        <v>5711.4750000000004</v>
      </c>
      <c r="I85" s="41">
        <v>456.91800000000001</v>
      </c>
      <c r="J85" s="41">
        <v>142.7869</v>
      </c>
      <c r="K85" s="41">
        <v>6311.1799000000001</v>
      </c>
      <c r="L85" s="11">
        <v>43983</v>
      </c>
      <c r="M85" t="s">
        <v>2817</v>
      </c>
      <c r="O85" t="b">
        <f>Table9[[#This Row],[SubTotal]]=SUMIF(Purchase_Order_Details!$A$2:$A$2751,Table9[[#This Row],[PurchaseOrderID]],Purchase_Order_Details!$G$2:$G$2751)</f>
        <v>1</v>
      </c>
      <c r="P85" t="b">
        <f>Table9[[#This Row],[TotalDue]]=Table9[[#This Row],[SubTotal]]+Table9[[#This Row],[TaxAmt]]+Table9[[#This Row],[Freight]]</f>
        <v>1</v>
      </c>
      <c r="Q85" t="b">
        <f>COUNTIF(Table9[PurchaseOrderID],Table9[[#This Row],[PurchaseOrderID]])=1</f>
        <v>1</v>
      </c>
    </row>
    <row r="86" spans="1:17" hidden="1" x14ac:dyDescent="0.25">
      <c r="A86" s="5">
        <v>366</v>
      </c>
      <c r="B86" s="5">
        <v>4</v>
      </c>
      <c r="C86" s="5">
        <v>4</v>
      </c>
      <c r="D86" s="5">
        <v>253</v>
      </c>
      <c r="E86" s="5">
        <v>1666</v>
      </c>
      <c r="F86" s="5">
        <v>5</v>
      </c>
      <c r="G86" s="10">
        <v>43974</v>
      </c>
      <c r="H86" s="40">
        <v>566.0865</v>
      </c>
      <c r="I86" s="40">
        <v>45.286900000000003</v>
      </c>
      <c r="J86" s="40">
        <v>14.152200000000001</v>
      </c>
      <c r="K86" s="40">
        <v>625.52560000000005</v>
      </c>
      <c r="L86" s="10">
        <v>43983</v>
      </c>
      <c r="M86" t="s">
        <v>2817</v>
      </c>
      <c r="O86" t="b">
        <f>Table9[[#This Row],[SubTotal]]=SUMIF(Purchase_Order_Details!$A$2:$A$2751,Table9[[#This Row],[PurchaseOrderID]],Purchase_Order_Details!$G$2:$G$2751)</f>
        <v>1</v>
      </c>
      <c r="P86" t="b">
        <f>Table9[[#This Row],[TotalDue]]=Table9[[#This Row],[SubTotal]]+Table9[[#This Row],[TaxAmt]]+Table9[[#This Row],[Freight]]</f>
        <v>1</v>
      </c>
      <c r="Q86" t="b">
        <f>COUNTIF(Table9[PurchaseOrderID],Table9[[#This Row],[PurchaseOrderID]])=1</f>
        <v>1</v>
      </c>
    </row>
    <row r="87" spans="1:17" hidden="1" x14ac:dyDescent="0.25">
      <c r="A87" s="4">
        <v>367</v>
      </c>
      <c r="B87" s="4">
        <v>4</v>
      </c>
      <c r="C87" s="4">
        <v>4</v>
      </c>
      <c r="D87" s="4">
        <v>255</v>
      </c>
      <c r="E87" s="4">
        <v>1592</v>
      </c>
      <c r="F87" s="4">
        <v>2</v>
      </c>
      <c r="G87" s="11">
        <v>43974</v>
      </c>
      <c r="H87" s="41">
        <v>97.965000000000003</v>
      </c>
      <c r="I87" s="41">
        <v>7.8372000000000002</v>
      </c>
      <c r="J87" s="41">
        <v>2.4491000000000001</v>
      </c>
      <c r="K87" s="41">
        <v>108.2513</v>
      </c>
      <c r="L87" s="11">
        <v>43983</v>
      </c>
      <c r="M87" t="s">
        <v>2810</v>
      </c>
      <c r="O87" t="b">
        <f>Table9[[#This Row],[SubTotal]]=SUMIF(Purchase_Order_Details!$A$2:$A$2751,Table9[[#This Row],[PurchaseOrderID]],Purchase_Order_Details!$G$2:$G$2751)</f>
        <v>1</v>
      </c>
      <c r="P87" t="b">
        <f>Table9[[#This Row],[TotalDue]]=Table9[[#This Row],[SubTotal]]+Table9[[#This Row],[TaxAmt]]+Table9[[#This Row],[Freight]]</f>
        <v>1</v>
      </c>
      <c r="Q87" t="b">
        <f>COUNTIF(Table9[PurchaseOrderID],Table9[[#This Row],[PurchaseOrderID]])=1</f>
        <v>1</v>
      </c>
    </row>
    <row r="88" spans="1:17" hidden="1" x14ac:dyDescent="0.25">
      <c r="A88" s="5">
        <v>368</v>
      </c>
      <c r="B88" s="5">
        <v>4</v>
      </c>
      <c r="C88" s="5">
        <v>4</v>
      </c>
      <c r="D88" s="5">
        <v>256</v>
      </c>
      <c r="E88" s="5">
        <v>1618</v>
      </c>
      <c r="F88" s="5">
        <v>4</v>
      </c>
      <c r="G88" s="10">
        <v>43974</v>
      </c>
      <c r="H88" s="40">
        <v>114.471</v>
      </c>
      <c r="I88" s="40">
        <v>9.1577000000000002</v>
      </c>
      <c r="J88" s="40">
        <v>2.8618000000000001</v>
      </c>
      <c r="K88" s="40">
        <v>126.4905</v>
      </c>
      <c r="L88" s="10">
        <v>43983</v>
      </c>
      <c r="M88" t="s">
        <v>2810</v>
      </c>
      <c r="O88" t="b">
        <f>Table9[[#This Row],[SubTotal]]=SUMIF(Purchase_Order_Details!$A$2:$A$2751,Table9[[#This Row],[PurchaseOrderID]],Purchase_Order_Details!$G$2:$G$2751)</f>
        <v>1</v>
      </c>
      <c r="P88" t="b">
        <f>Table9[[#This Row],[TotalDue]]=Table9[[#This Row],[SubTotal]]+Table9[[#This Row],[TaxAmt]]+Table9[[#This Row],[Freight]]</f>
        <v>1</v>
      </c>
      <c r="Q88" t="b">
        <f>COUNTIF(Table9[PurchaseOrderID],Table9[[#This Row],[PurchaseOrderID]])=1</f>
        <v>1</v>
      </c>
    </row>
    <row r="89" spans="1:17" hidden="1" x14ac:dyDescent="0.25">
      <c r="A89" s="4">
        <v>369</v>
      </c>
      <c r="B89" s="4">
        <v>4</v>
      </c>
      <c r="C89" s="4">
        <v>4</v>
      </c>
      <c r="D89" s="4">
        <v>259</v>
      </c>
      <c r="E89" s="4">
        <v>1612</v>
      </c>
      <c r="F89" s="4">
        <v>4</v>
      </c>
      <c r="G89" s="11">
        <v>43974</v>
      </c>
      <c r="H89" s="41">
        <v>132.6465</v>
      </c>
      <c r="I89" s="41">
        <v>10.611700000000001</v>
      </c>
      <c r="J89" s="41">
        <v>3.3161999999999998</v>
      </c>
      <c r="K89" s="41">
        <v>146.5744</v>
      </c>
      <c r="L89" s="11">
        <v>43983</v>
      </c>
      <c r="M89" t="s">
        <v>2810</v>
      </c>
      <c r="O89" t="b">
        <f>Table9[[#This Row],[SubTotal]]=SUMIF(Purchase_Order_Details!$A$2:$A$2751,Table9[[#This Row],[PurchaseOrderID]],Purchase_Order_Details!$G$2:$G$2751)</f>
        <v>1</v>
      </c>
      <c r="P89" t="b">
        <f>Table9[[#This Row],[TotalDue]]=Table9[[#This Row],[SubTotal]]+Table9[[#This Row],[TaxAmt]]+Table9[[#This Row],[Freight]]</f>
        <v>1</v>
      </c>
      <c r="Q89" t="b">
        <f>COUNTIF(Table9[PurchaseOrderID],Table9[[#This Row],[PurchaseOrderID]])=1</f>
        <v>1</v>
      </c>
    </row>
    <row r="90" spans="1:17" hidden="1" x14ac:dyDescent="0.25">
      <c r="A90" s="5">
        <v>370</v>
      </c>
      <c r="B90" s="5">
        <v>4</v>
      </c>
      <c r="C90" s="5">
        <v>4</v>
      </c>
      <c r="D90" s="5">
        <v>260</v>
      </c>
      <c r="E90" s="5">
        <v>1586</v>
      </c>
      <c r="F90" s="5">
        <v>5</v>
      </c>
      <c r="G90" s="10">
        <v>43974</v>
      </c>
      <c r="H90" s="40">
        <v>43878.45</v>
      </c>
      <c r="I90" s="40">
        <v>3510.2759999999998</v>
      </c>
      <c r="J90" s="40">
        <v>1096.9612999999999</v>
      </c>
      <c r="K90" s="40">
        <v>48485.687299999998</v>
      </c>
      <c r="L90" s="10">
        <v>43983</v>
      </c>
      <c r="M90" t="s">
        <v>2817</v>
      </c>
      <c r="O90" t="b">
        <f>Table9[[#This Row],[SubTotal]]=SUMIF(Purchase_Order_Details!$A$2:$A$2751,Table9[[#This Row],[PurchaseOrderID]],Purchase_Order_Details!$G$2:$G$2751)</f>
        <v>1</v>
      </c>
      <c r="P90" t="b">
        <f>Table9[[#This Row],[TotalDue]]=Table9[[#This Row],[SubTotal]]+Table9[[#This Row],[TaxAmt]]+Table9[[#This Row],[Freight]]</f>
        <v>1</v>
      </c>
      <c r="Q90" t="b">
        <f>COUNTIF(Table9[PurchaseOrderID],Table9[[#This Row],[PurchaseOrderID]])=1</f>
        <v>1</v>
      </c>
    </row>
    <row r="91" spans="1:17" hidden="1" x14ac:dyDescent="0.25">
      <c r="A91" s="4">
        <v>371</v>
      </c>
      <c r="B91" s="4">
        <v>4</v>
      </c>
      <c r="C91" s="4">
        <v>4</v>
      </c>
      <c r="D91" s="4">
        <v>258</v>
      </c>
      <c r="E91" s="4">
        <v>1500</v>
      </c>
      <c r="F91" s="4">
        <v>1</v>
      </c>
      <c r="G91" s="11">
        <v>43974</v>
      </c>
      <c r="H91" s="41">
        <v>418.95</v>
      </c>
      <c r="I91" s="41">
        <v>33.515999999999998</v>
      </c>
      <c r="J91" s="41">
        <v>10.473800000000001</v>
      </c>
      <c r="K91" s="41">
        <v>462.93979999999999</v>
      </c>
      <c r="L91" s="11">
        <v>43983</v>
      </c>
      <c r="M91" t="s">
        <v>2817</v>
      </c>
      <c r="O91" t="b">
        <f>Table9[[#This Row],[SubTotal]]=SUMIF(Purchase_Order_Details!$A$2:$A$2751,Table9[[#This Row],[PurchaseOrderID]],Purchase_Order_Details!$G$2:$G$2751)</f>
        <v>1</v>
      </c>
      <c r="P91" t="b">
        <f>Table9[[#This Row],[TotalDue]]=Table9[[#This Row],[SubTotal]]+Table9[[#This Row],[TaxAmt]]+Table9[[#This Row],[Freight]]</f>
        <v>1</v>
      </c>
      <c r="Q91" t="b">
        <f>COUNTIF(Table9[PurchaseOrderID],Table9[[#This Row],[PurchaseOrderID]])=1</f>
        <v>1</v>
      </c>
    </row>
    <row r="92" spans="1:17" hidden="1" x14ac:dyDescent="0.25">
      <c r="A92" s="5">
        <v>372</v>
      </c>
      <c r="B92" s="5">
        <v>4</v>
      </c>
      <c r="C92" s="5">
        <v>4</v>
      </c>
      <c r="D92" s="5">
        <v>254</v>
      </c>
      <c r="E92" s="5">
        <v>1656</v>
      </c>
      <c r="F92" s="5">
        <v>4</v>
      </c>
      <c r="G92" s="10">
        <v>43974</v>
      </c>
      <c r="H92" s="40">
        <v>240.72300000000001</v>
      </c>
      <c r="I92" s="40">
        <v>19.2578</v>
      </c>
      <c r="J92" s="40">
        <v>6.0180999999999996</v>
      </c>
      <c r="K92" s="40">
        <v>265.99889999999999</v>
      </c>
      <c r="L92" s="10">
        <v>43983</v>
      </c>
      <c r="M92" t="s">
        <v>2810</v>
      </c>
      <c r="O92" t="b">
        <f>Table9[[#This Row],[SubTotal]]=SUMIF(Purchase_Order_Details!$A$2:$A$2751,Table9[[#This Row],[PurchaseOrderID]],Purchase_Order_Details!$G$2:$G$2751)</f>
        <v>1</v>
      </c>
      <c r="P92" t="b">
        <f>Table9[[#This Row],[TotalDue]]=Table9[[#This Row],[SubTotal]]+Table9[[#This Row],[TaxAmt]]+Table9[[#This Row],[Freight]]</f>
        <v>1</v>
      </c>
      <c r="Q92" t="b">
        <f>COUNTIF(Table9[PurchaseOrderID],Table9[[#This Row],[PurchaseOrderID]])=1</f>
        <v>1</v>
      </c>
    </row>
    <row r="93" spans="1:17" hidden="1" x14ac:dyDescent="0.25">
      <c r="A93" s="4">
        <v>373</v>
      </c>
      <c r="B93" s="4">
        <v>4</v>
      </c>
      <c r="C93" s="4">
        <v>4</v>
      </c>
      <c r="D93" s="4">
        <v>257</v>
      </c>
      <c r="E93" s="4">
        <v>1572</v>
      </c>
      <c r="F93" s="4">
        <v>1</v>
      </c>
      <c r="G93" s="11">
        <v>43974</v>
      </c>
      <c r="H93" s="41">
        <v>461.79</v>
      </c>
      <c r="I93" s="41">
        <v>36.943199999999997</v>
      </c>
      <c r="J93" s="41">
        <v>11.5448</v>
      </c>
      <c r="K93" s="41">
        <v>510.27800000000002</v>
      </c>
      <c r="L93" s="11">
        <v>43983</v>
      </c>
      <c r="M93" t="s">
        <v>1829</v>
      </c>
      <c r="O93" t="b">
        <f>Table9[[#This Row],[SubTotal]]=SUMIF(Purchase_Order_Details!$A$2:$A$2751,Table9[[#This Row],[PurchaseOrderID]],Purchase_Order_Details!$G$2:$G$2751)</f>
        <v>1</v>
      </c>
      <c r="P93" t="b">
        <f>Table9[[#This Row],[TotalDue]]=Table9[[#This Row],[SubTotal]]+Table9[[#This Row],[TaxAmt]]+Table9[[#This Row],[Freight]]</f>
        <v>1</v>
      </c>
      <c r="Q93" t="b">
        <f>COUNTIF(Table9[PurchaseOrderID],Table9[[#This Row],[PurchaseOrderID]])=1</f>
        <v>1</v>
      </c>
    </row>
    <row r="94" spans="1:17" hidden="1" x14ac:dyDescent="0.25">
      <c r="A94" s="5">
        <v>374</v>
      </c>
      <c r="B94" s="5">
        <v>4</v>
      </c>
      <c r="C94" s="5">
        <v>3</v>
      </c>
      <c r="D94" s="5">
        <v>261</v>
      </c>
      <c r="E94" s="5">
        <v>1562</v>
      </c>
      <c r="F94" s="5">
        <v>4</v>
      </c>
      <c r="G94" s="10">
        <v>43974</v>
      </c>
      <c r="H94" s="40">
        <v>253.32300000000001</v>
      </c>
      <c r="I94" s="40">
        <v>20.265799999999999</v>
      </c>
      <c r="J94" s="40">
        <v>6.3331</v>
      </c>
      <c r="K94" s="40">
        <v>279.92189999999999</v>
      </c>
      <c r="L94" s="10">
        <v>43983</v>
      </c>
      <c r="M94" t="s">
        <v>2817</v>
      </c>
      <c r="O94" t="b">
        <f>Table9[[#This Row],[SubTotal]]=SUMIF(Purchase_Order_Details!$A$2:$A$2751,Table9[[#This Row],[PurchaseOrderID]],Purchase_Order_Details!$G$2:$G$2751)</f>
        <v>1</v>
      </c>
      <c r="P94" t="b">
        <f>Table9[[#This Row],[TotalDue]]=Table9[[#This Row],[SubTotal]]+Table9[[#This Row],[TaxAmt]]+Table9[[#This Row],[Freight]]</f>
        <v>1</v>
      </c>
      <c r="Q94" t="b">
        <f>COUNTIF(Table9[PurchaseOrderID],Table9[[#This Row],[PurchaseOrderID]])=1</f>
        <v>1</v>
      </c>
    </row>
    <row r="95" spans="1:17" hidden="1" x14ac:dyDescent="0.25">
      <c r="A95" s="4">
        <v>375</v>
      </c>
      <c r="B95" s="4">
        <v>4</v>
      </c>
      <c r="C95" s="4">
        <v>4</v>
      </c>
      <c r="D95" s="4">
        <v>251</v>
      </c>
      <c r="E95" s="4">
        <v>1662</v>
      </c>
      <c r="F95" s="4">
        <v>2</v>
      </c>
      <c r="G95" s="11">
        <v>43974</v>
      </c>
      <c r="H95" s="41">
        <v>37.075499999999998</v>
      </c>
      <c r="I95" s="41">
        <v>2.9660000000000002</v>
      </c>
      <c r="J95" s="41">
        <v>0.92689999999999995</v>
      </c>
      <c r="K95" s="41">
        <v>40.968400000000003</v>
      </c>
      <c r="L95" s="11">
        <v>43983</v>
      </c>
      <c r="M95" t="s">
        <v>2810</v>
      </c>
      <c r="O95" t="b">
        <f>Table9[[#This Row],[SubTotal]]=SUMIF(Purchase_Order_Details!$A$2:$A$2751,Table9[[#This Row],[PurchaseOrderID]],Purchase_Order_Details!$G$2:$G$2751)</f>
        <v>1</v>
      </c>
      <c r="P95" t="b">
        <f>Table9[[#This Row],[TotalDue]]=Table9[[#This Row],[SubTotal]]+Table9[[#This Row],[TaxAmt]]+Table9[[#This Row],[Freight]]</f>
        <v>1</v>
      </c>
      <c r="Q95" t="b">
        <f>COUNTIF(Table9[PurchaseOrderID],Table9[[#This Row],[PurchaseOrderID]])=1</f>
        <v>1</v>
      </c>
    </row>
    <row r="96" spans="1:17" hidden="1" x14ac:dyDescent="0.25">
      <c r="A96" s="4">
        <v>377</v>
      </c>
      <c r="B96" s="4">
        <v>5</v>
      </c>
      <c r="C96" s="4">
        <v>4</v>
      </c>
      <c r="D96" s="4">
        <v>252</v>
      </c>
      <c r="E96" s="4">
        <v>1686</v>
      </c>
      <c r="F96" s="4">
        <v>4</v>
      </c>
      <c r="G96" s="11">
        <v>43974</v>
      </c>
      <c r="H96" s="41">
        <v>260.4735</v>
      </c>
      <c r="I96" s="41">
        <v>20.837900000000001</v>
      </c>
      <c r="J96" s="41">
        <v>6.5118</v>
      </c>
      <c r="K96" s="41">
        <v>287.82319999999999</v>
      </c>
      <c r="L96" s="11">
        <v>43983</v>
      </c>
      <c r="M96" t="s">
        <v>2810</v>
      </c>
      <c r="O96" t="b">
        <f>Table9[[#This Row],[SubTotal]]=SUMIF(Purchase_Order_Details!$A$2:$A$2751,Table9[[#This Row],[PurchaseOrderID]],Purchase_Order_Details!$G$2:$G$2751)</f>
        <v>1</v>
      </c>
      <c r="P96" t="b">
        <f>Table9[[#This Row],[TotalDue]]=Table9[[#This Row],[SubTotal]]+Table9[[#This Row],[TaxAmt]]+Table9[[#This Row],[Freight]]</f>
        <v>1</v>
      </c>
      <c r="Q96" t="b">
        <f>COUNTIF(Table9[PurchaseOrderID],Table9[[#This Row],[PurchaseOrderID]])=1</f>
        <v>1</v>
      </c>
    </row>
    <row r="97" spans="1:17" x14ac:dyDescent="0.25">
      <c r="A97" s="4">
        <v>335</v>
      </c>
      <c r="B97" s="4">
        <v>6</v>
      </c>
      <c r="C97" s="4">
        <v>4</v>
      </c>
      <c r="D97" s="4">
        <v>251</v>
      </c>
      <c r="E97" s="4">
        <v>1696</v>
      </c>
      <c r="F97" s="4">
        <v>2</v>
      </c>
      <c r="G97" s="11">
        <v>43946</v>
      </c>
      <c r="H97" s="41">
        <v>152581.27499999999</v>
      </c>
      <c r="I97" s="41">
        <v>12206.502</v>
      </c>
      <c r="J97" s="41">
        <v>3814.5319</v>
      </c>
      <c r="K97" s="41">
        <v>168602.3089</v>
      </c>
      <c r="L97" s="11">
        <v>43955</v>
      </c>
      <c r="M97" t="s">
        <v>1829</v>
      </c>
      <c r="O97" t="b">
        <f>Table9[[#This Row],[SubTotal]]=SUMIF(Purchase_Order_Details!$A$2:$A$2751,Table9[[#This Row],[PurchaseOrderID]],Purchase_Order_Details!$G$2:$G$2751)</f>
        <v>1</v>
      </c>
      <c r="P97" t="b">
        <f>Table9[[#This Row],[TotalDue]]=Table9[[#This Row],[SubTotal]]+Table9[[#This Row],[TaxAmt]]+Table9[[#This Row],[Freight]]</f>
        <v>1</v>
      </c>
      <c r="Q97" t="b">
        <f>COUNTIF(Table9[PurchaseOrderID],Table9[[#This Row],[PurchaseOrderID]])=1</f>
        <v>0</v>
      </c>
    </row>
    <row r="98" spans="1:17" hidden="1" x14ac:dyDescent="0.25">
      <c r="A98" s="5">
        <v>378</v>
      </c>
      <c r="B98" s="5">
        <v>4</v>
      </c>
      <c r="C98" s="5">
        <v>4</v>
      </c>
      <c r="D98" s="5">
        <v>256</v>
      </c>
      <c r="E98" s="5">
        <v>1684</v>
      </c>
      <c r="F98" s="5">
        <v>5</v>
      </c>
      <c r="G98" s="10">
        <v>43974</v>
      </c>
      <c r="H98" s="40">
        <v>86220.75</v>
      </c>
      <c r="I98" s="40">
        <v>6897.66</v>
      </c>
      <c r="J98" s="40">
        <v>2155.5187999999998</v>
      </c>
      <c r="K98" s="40">
        <v>95273.928799999994</v>
      </c>
      <c r="L98" s="10">
        <v>43983</v>
      </c>
      <c r="M98" t="s">
        <v>2817</v>
      </c>
      <c r="O98" t="b">
        <f>Table9[[#This Row],[SubTotal]]=SUMIF(Purchase_Order_Details!$A$2:$A$2751,Table9[[#This Row],[PurchaseOrderID]],Purchase_Order_Details!$G$2:$G$2751)</f>
        <v>1</v>
      </c>
      <c r="P98" t="b">
        <f>Table9[[#This Row],[TotalDue]]=Table9[[#This Row],[SubTotal]]+Table9[[#This Row],[TaxAmt]]+Table9[[#This Row],[Freight]]</f>
        <v>1</v>
      </c>
      <c r="Q98" t="b">
        <f>COUNTIF(Table9[PurchaseOrderID],Table9[[#This Row],[PurchaseOrderID]])=1</f>
        <v>1</v>
      </c>
    </row>
    <row r="99" spans="1:17" hidden="1" x14ac:dyDescent="0.25">
      <c r="A99" s="4">
        <v>379</v>
      </c>
      <c r="B99" s="4">
        <v>4</v>
      </c>
      <c r="C99" s="4">
        <v>4</v>
      </c>
      <c r="D99" s="4">
        <v>259</v>
      </c>
      <c r="E99" s="4">
        <v>1534</v>
      </c>
      <c r="F99" s="4">
        <v>4</v>
      </c>
      <c r="G99" s="11">
        <v>43974</v>
      </c>
      <c r="H99" s="41">
        <v>465.28649999999999</v>
      </c>
      <c r="I99" s="41">
        <v>37.222900000000003</v>
      </c>
      <c r="J99" s="41">
        <v>11.632199999999999</v>
      </c>
      <c r="K99" s="41">
        <v>514.14160000000004</v>
      </c>
      <c r="L99" s="11">
        <v>43983</v>
      </c>
      <c r="M99" t="s">
        <v>2817</v>
      </c>
      <c r="O99" t="b">
        <f>Table9[[#This Row],[SubTotal]]=SUMIF(Purchase_Order_Details!$A$2:$A$2751,Table9[[#This Row],[PurchaseOrderID]],Purchase_Order_Details!$G$2:$G$2751)</f>
        <v>1</v>
      </c>
      <c r="P99" t="b">
        <f>Table9[[#This Row],[TotalDue]]=Table9[[#This Row],[SubTotal]]+Table9[[#This Row],[TaxAmt]]+Table9[[#This Row],[Freight]]</f>
        <v>1</v>
      </c>
      <c r="Q99" t="b">
        <f>COUNTIF(Table9[PurchaseOrderID],Table9[[#This Row],[PurchaseOrderID]])=1</f>
        <v>1</v>
      </c>
    </row>
    <row r="100" spans="1:17" hidden="1" x14ac:dyDescent="0.25">
      <c r="A100" s="5">
        <v>380</v>
      </c>
      <c r="B100" s="5">
        <v>4</v>
      </c>
      <c r="C100" s="5">
        <v>4</v>
      </c>
      <c r="D100" s="5">
        <v>260</v>
      </c>
      <c r="E100" s="5">
        <v>1614</v>
      </c>
      <c r="F100" s="5">
        <v>5</v>
      </c>
      <c r="G100" s="10">
        <v>43974</v>
      </c>
      <c r="H100" s="40">
        <v>428.4</v>
      </c>
      <c r="I100" s="40">
        <v>34.271999999999998</v>
      </c>
      <c r="J100" s="40">
        <v>10.71</v>
      </c>
      <c r="K100" s="40">
        <v>473.38200000000001</v>
      </c>
      <c r="L100" s="10">
        <v>43983</v>
      </c>
      <c r="M100" t="s">
        <v>2810</v>
      </c>
      <c r="O100" t="b">
        <f>Table9[[#This Row],[SubTotal]]=SUMIF(Purchase_Order_Details!$A$2:$A$2751,Table9[[#This Row],[PurchaseOrderID]],Purchase_Order_Details!$G$2:$G$2751)</f>
        <v>1</v>
      </c>
      <c r="P100" t="b">
        <f>Table9[[#This Row],[TotalDue]]=Table9[[#This Row],[SubTotal]]+Table9[[#This Row],[TaxAmt]]+Table9[[#This Row],[Freight]]</f>
        <v>1</v>
      </c>
      <c r="Q100" t="b">
        <f>COUNTIF(Table9[PurchaseOrderID],Table9[[#This Row],[PurchaseOrderID]])=1</f>
        <v>1</v>
      </c>
    </row>
    <row r="101" spans="1:17" hidden="1" x14ac:dyDescent="0.25">
      <c r="A101" s="4">
        <v>381</v>
      </c>
      <c r="B101" s="4">
        <v>4</v>
      </c>
      <c r="C101" s="4">
        <v>4</v>
      </c>
      <c r="D101" s="4">
        <v>258</v>
      </c>
      <c r="E101" s="4">
        <v>1588</v>
      </c>
      <c r="F101" s="4">
        <v>5</v>
      </c>
      <c r="G101" s="11">
        <v>43980</v>
      </c>
      <c r="H101" s="41">
        <v>40471.199999999997</v>
      </c>
      <c r="I101" s="41">
        <v>3237.6959999999999</v>
      </c>
      <c r="J101" s="41">
        <v>1011.78</v>
      </c>
      <c r="K101" s="41">
        <v>44720.675999999999</v>
      </c>
      <c r="L101" s="11">
        <v>43989</v>
      </c>
      <c r="M101" t="s">
        <v>1829</v>
      </c>
      <c r="O101" t="b">
        <f>Table9[[#This Row],[SubTotal]]=SUMIF(Purchase_Order_Details!$A$2:$A$2751,Table9[[#This Row],[PurchaseOrderID]],Purchase_Order_Details!$G$2:$G$2751)</f>
        <v>1</v>
      </c>
      <c r="P101" t="b">
        <f>Table9[[#This Row],[TotalDue]]=Table9[[#This Row],[SubTotal]]+Table9[[#This Row],[TaxAmt]]+Table9[[#This Row],[Freight]]</f>
        <v>1</v>
      </c>
      <c r="Q101" t="b">
        <f>COUNTIF(Table9[PurchaseOrderID],Table9[[#This Row],[PurchaseOrderID]])=1</f>
        <v>1</v>
      </c>
    </row>
    <row r="102" spans="1:17" hidden="1" x14ac:dyDescent="0.25">
      <c r="A102" s="5">
        <v>382</v>
      </c>
      <c r="B102" s="5">
        <v>4</v>
      </c>
      <c r="C102" s="5">
        <v>4</v>
      </c>
      <c r="D102" s="5">
        <v>254</v>
      </c>
      <c r="E102" s="5">
        <v>1622</v>
      </c>
      <c r="F102" s="5">
        <v>5</v>
      </c>
      <c r="G102" s="10">
        <v>43980</v>
      </c>
      <c r="H102" s="40">
        <v>272.44349999999997</v>
      </c>
      <c r="I102" s="40">
        <v>21.795500000000001</v>
      </c>
      <c r="J102" s="40">
        <v>6.8110999999999997</v>
      </c>
      <c r="K102" s="40">
        <v>301.05009999999999</v>
      </c>
      <c r="L102" s="10">
        <v>43989</v>
      </c>
      <c r="M102" t="s">
        <v>2810</v>
      </c>
      <c r="O102" t="b">
        <f>Table9[[#This Row],[SubTotal]]=SUMIF(Purchase_Order_Details!$A$2:$A$2751,Table9[[#This Row],[PurchaseOrderID]],Purchase_Order_Details!$G$2:$G$2751)</f>
        <v>1</v>
      </c>
      <c r="P102" t="b">
        <f>Table9[[#This Row],[TotalDue]]=Table9[[#This Row],[SubTotal]]+Table9[[#This Row],[TaxAmt]]+Table9[[#This Row],[Freight]]</f>
        <v>1</v>
      </c>
      <c r="Q102" t="b">
        <f>COUNTIF(Table9[PurchaseOrderID],Table9[[#This Row],[PurchaseOrderID]])=1</f>
        <v>1</v>
      </c>
    </row>
    <row r="103" spans="1:17" hidden="1" x14ac:dyDescent="0.25">
      <c r="A103" s="4">
        <v>383</v>
      </c>
      <c r="B103" s="4">
        <v>4</v>
      </c>
      <c r="C103" s="4">
        <v>4</v>
      </c>
      <c r="D103" s="4">
        <v>257</v>
      </c>
      <c r="E103" s="4">
        <v>1632</v>
      </c>
      <c r="F103" s="4">
        <v>4</v>
      </c>
      <c r="G103" s="11">
        <v>43980</v>
      </c>
      <c r="H103" s="41">
        <v>23671.724999999999</v>
      </c>
      <c r="I103" s="41">
        <v>1893.7380000000001</v>
      </c>
      <c r="J103" s="41">
        <v>591.79309999999998</v>
      </c>
      <c r="K103" s="41">
        <v>26157.256099999999</v>
      </c>
      <c r="L103" s="11">
        <v>43989</v>
      </c>
      <c r="M103" t="s">
        <v>1829</v>
      </c>
      <c r="O103" t="b">
        <f>Table9[[#This Row],[SubTotal]]=SUMIF(Purchase_Order_Details!$A$2:$A$2751,Table9[[#This Row],[PurchaseOrderID]],Purchase_Order_Details!$G$2:$G$2751)</f>
        <v>1</v>
      </c>
      <c r="P103" t="b">
        <f>Table9[[#This Row],[TotalDue]]=Table9[[#This Row],[SubTotal]]+Table9[[#This Row],[TaxAmt]]+Table9[[#This Row],[Freight]]</f>
        <v>1</v>
      </c>
      <c r="Q103" t="b">
        <f>COUNTIF(Table9[PurchaseOrderID],Table9[[#This Row],[PurchaseOrderID]])=1</f>
        <v>1</v>
      </c>
    </row>
    <row r="104" spans="1:17" hidden="1" x14ac:dyDescent="0.25">
      <c r="A104" s="5">
        <v>384</v>
      </c>
      <c r="B104" s="5">
        <v>4</v>
      </c>
      <c r="C104" s="5">
        <v>3</v>
      </c>
      <c r="D104" s="5">
        <v>261</v>
      </c>
      <c r="E104" s="5">
        <v>1608</v>
      </c>
      <c r="F104" s="5">
        <v>5</v>
      </c>
      <c r="G104" s="10">
        <v>43980</v>
      </c>
      <c r="H104" s="40">
        <v>5948.25</v>
      </c>
      <c r="I104" s="40">
        <v>475.86</v>
      </c>
      <c r="J104" s="40">
        <v>148.7063</v>
      </c>
      <c r="K104" s="40">
        <v>6572.8163000000004</v>
      </c>
      <c r="L104" s="10">
        <v>43989</v>
      </c>
      <c r="M104" t="s">
        <v>1829</v>
      </c>
      <c r="O104" t="b">
        <f>Table9[[#This Row],[SubTotal]]=SUMIF(Purchase_Order_Details!$A$2:$A$2751,Table9[[#This Row],[PurchaseOrderID]],Purchase_Order_Details!$G$2:$G$2751)</f>
        <v>1</v>
      </c>
      <c r="P104" t="b">
        <f>Table9[[#This Row],[TotalDue]]=Table9[[#This Row],[SubTotal]]+Table9[[#This Row],[TaxAmt]]+Table9[[#This Row],[Freight]]</f>
        <v>1</v>
      </c>
      <c r="Q104" t="b">
        <f>COUNTIF(Table9[PurchaseOrderID],Table9[[#This Row],[PurchaseOrderID]])=1</f>
        <v>1</v>
      </c>
    </row>
    <row r="105" spans="1:17" hidden="1" x14ac:dyDescent="0.25">
      <c r="A105" s="4">
        <v>385</v>
      </c>
      <c r="B105" s="4">
        <v>4</v>
      </c>
      <c r="C105" s="4">
        <v>4</v>
      </c>
      <c r="D105" s="4">
        <v>251</v>
      </c>
      <c r="E105" s="4">
        <v>1576</v>
      </c>
      <c r="F105" s="4">
        <v>5</v>
      </c>
      <c r="G105" s="11">
        <v>43980</v>
      </c>
      <c r="H105" s="41">
        <v>91117.95</v>
      </c>
      <c r="I105" s="41">
        <v>7289.4359999999997</v>
      </c>
      <c r="J105" s="41">
        <v>2277.9488000000001</v>
      </c>
      <c r="K105" s="41">
        <v>100685.3348</v>
      </c>
      <c r="L105" s="11">
        <v>43989</v>
      </c>
      <c r="M105" t="s">
        <v>1829</v>
      </c>
      <c r="O105" t="b">
        <f>Table9[[#This Row],[SubTotal]]=SUMIF(Purchase_Order_Details!$A$2:$A$2751,Table9[[#This Row],[PurchaseOrderID]],Purchase_Order_Details!$G$2:$G$2751)</f>
        <v>1</v>
      </c>
      <c r="P105" t="b">
        <f>Table9[[#This Row],[TotalDue]]=Table9[[#This Row],[SubTotal]]+Table9[[#This Row],[TaxAmt]]+Table9[[#This Row],[Freight]]</f>
        <v>1</v>
      </c>
      <c r="Q105" t="b">
        <f>COUNTIF(Table9[PurchaseOrderID],Table9[[#This Row],[PurchaseOrderID]])=1</f>
        <v>1</v>
      </c>
    </row>
    <row r="106" spans="1:17" hidden="1" x14ac:dyDescent="0.25">
      <c r="A106" s="5">
        <v>386</v>
      </c>
      <c r="B106" s="5">
        <v>4</v>
      </c>
      <c r="C106" s="5">
        <v>4</v>
      </c>
      <c r="D106" s="5">
        <v>253</v>
      </c>
      <c r="E106" s="5">
        <v>1590</v>
      </c>
      <c r="F106" s="5">
        <v>1</v>
      </c>
      <c r="G106" s="10">
        <v>43980</v>
      </c>
      <c r="H106" s="40">
        <v>525</v>
      </c>
      <c r="I106" s="40">
        <v>42</v>
      </c>
      <c r="J106" s="40">
        <v>13.125</v>
      </c>
      <c r="K106" s="40">
        <v>580.125</v>
      </c>
      <c r="L106" s="10">
        <v>43989</v>
      </c>
      <c r="M106" t="s">
        <v>2817</v>
      </c>
      <c r="O106" t="b">
        <f>Table9[[#This Row],[SubTotal]]=SUMIF(Purchase_Order_Details!$A$2:$A$2751,Table9[[#This Row],[PurchaseOrderID]],Purchase_Order_Details!$G$2:$G$2751)</f>
        <v>1</v>
      </c>
      <c r="P106" t="b">
        <f>Table9[[#This Row],[TotalDue]]=Table9[[#This Row],[SubTotal]]+Table9[[#This Row],[TaxAmt]]+Table9[[#This Row],[Freight]]</f>
        <v>1</v>
      </c>
      <c r="Q106" t="b">
        <f>COUNTIF(Table9[PurchaseOrderID],Table9[[#This Row],[PurchaseOrderID]])=1</f>
        <v>1</v>
      </c>
    </row>
    <row r="107" spans="1:17" hidden="1" x14ac:dyDescent="0.25">
      <c r="A107" s="4">
        <v>387</v>
      </c>
      <c r="B107" s="4">
        <v>4</v>
      </c>
      <c r="C107" s="4">
        <v>4</v>
      </c>
      <c r="D107" s="4">
        <v>255</v>
      </c>
      <c r="E107" s="4">
        <v>1514</v>
      </c>
      <c r="F107" s="4">
        <v>5</v>
      </c>
      <c r="G107" s="11">
        <v>43980</v>
      </c>
      <c r="H107" s="41">
        <v>2003.6835000000001</v>
      </c>
      <c r="I107" s="41">
        <v>160.29470000000001</v>
      </c>
      <c r="J107" s="41">
        <v>50.092100000000002</v>
      </c>
      <c r="K107" s="41">
        <v>2214.0702999999999</v>
      </c>
      <c r="L107" s="11">
        <v>43989</v>
      </c>
      <c r="M107" t="s">
        <v>2810</v>
      </c>
      <c r="O107" t="b">
        <f>Table9[[#This Row],[SubTotal]]=SUMIF(Purchase_Order_Details!$A$2:$A$2751,Table9[[#This Row],[PurchaseOrderID]],Purchase_Order_Details!$G$2:$G$2751)</f>
        <v>1</v>
      </c>
      <c r="P107" t="b">
        <f>Table9[[#This Row],[TotalDue]]=Table9[[#This Row],[SubTotal]]+Table9[[#This Row],[TaxAmt]]+Table9[[#This Row],[Freight]]</f>
        <v>1</v>
      </c>
      <c r="Q107" t="b">
        <f>COUNTIF(Table9[PurchaseOrderID],Table9[[#This Row],[PurchaseOrderID]])=1</f>
        <v>1</v>
      </c>
    </row>
    <row r="108" spans="1:17" hidden="1" x14ac:dyDescent="0.25">
      <c r="A108" s="5">
        <v>388</v>
      </c>
      <c r="B108" s="5">
        <v>4</v>
      </c>
      <c r="C108" s="5">
        <v>4</v>
      </c>
      <c r="D108" s="5">
        <v>252</v>
      </c>
      <c r="E108" s="5">
        <v>1498</v>
      </c>
      <c r="F108" s="5">
        <v>4</v>
      </c>
      <c r="G108" s="10">
        <v>43980</v>
      </c>
      <c r="H108" s="40">
        <v>26455.275000000001</v>
      </c>
      <c r="I108" s="40">
        <v>2116.422</v>
      </c>
      <c r="J108" s="40">
        <v>661.38189999999997</v>
      </c>
      <c r="K108" s="40">
        <v>29233.0789</v>
      </c>
      <c r="L108" s="10">
        <v>43989</v>
      </c>
      <c r="M108" t="s">
        <v>2810</v>
      </c>
      <c r="O108" t="b">
        <f>Table9[[#This Row],[SubTotal]]=SUMIF(Purchase_Order_Details!$A$2:$A$2751,Table9[[#This Row],[PurchaseOrderID]],Purchase_Order_Details!$G$2:$G$2751)</f>
        <v>1</v>
      </c>
      <c r="P108" t="b">
        <f>Table9[[#This Row],[TotalDue]]=Table9[[#This Row],[SubTotal]]+Table9[[#This Row],[TaxAmt]]+Table9[[#This Row],[Freight]]</f>
        <v>1</v>
      </c>
      <c r="Q108" t="b">
        <f>COUNTIF(Table9[PurchaseOrderID],Table9[[#This Row],[PurchaseOrderID]])=1</f>
        <v>1</v>
      </c>
    </row>
    <row r="109" spans="1:17" hidden="1" x14ac:dyDescent="0.25">
      <c r="A109" s="4">
        <v>389</v>
      </c>
      <c r="B109" s="4">
        <v>4</v>
      </c>
      <c r="C109" s="4">
        <v>4</v>
      </c>
      <c r="D109" s="4">
        <v>259</v>
      </c>
      <c r="E109" s="4">
        <v>1674</v>
      </c>
      <c r="F109" s="4">
        <v>2</v>
      </c>
      <c r="G109" s="11">
        <v>43980</v>
      </c>
      <c r="H109" s="41">
        <v>944.37</v>
      </c>
      <c r="I109" s="41">
        <v>75.549599999999998</v>
      </c>
      <c r="J109" s="41">
        <v>23.609300000000001</v>
      </c>
      <c r="K109" s="41">
        <v>1043.5289</v>
      </c>
      <c r="L109" s="11">
        <v>43989</v>
      </c>
      <c r="M109" t="s">
        <v>2810</v>
      </c>
      <c r="O109" t="b">
        <f>Table9[[#This Row],[SubTotal]]=SUMIF(Purchase_Order_Details!$A$2:$A$2751,Table9[[#This Row],[PurchaseOrderID]],Purchase_Order_Details!$G$2:$G$2751)</f>
        <v>1</v>
      </c>
      <c r="P109" t="b">
        <f>Table9[[#This Row],[TotalDue]]=Table9[[#This Row],[SubTotal]]+Table9[[#This Row],[TaxAmt]]+Table9[[#This Row],[Freight]]</f>
        <v>1</v>
      </c>
      <c r="Q109" t="b">
        <f>COUNTIF(Table9[PurchaseOrderID],Table9[[#This Row],[PurchaseOrderID]])=1</f>
        <v>1</v>
      </c>
    </row>
    <row r="110" spans="1:17" hidden="1" x14ac:dyDescent="0.25">
      <c r="A110" s="5">
        <v>390</v>
      </c>
      <c r="B110" s="5">
        <v>4</v>
      </c>
      <c r="C110" s="5">
        <v>4</v>
      </c>
      <c r="D110" s="5">
        <v>260</v>
      </c>
      <c r="E110" s="5">
        <v>1652</v>
      </c>
      <c r="F110" s="5">
        <v>4</v>
      </c>
      <c r="G110" s="10">
        <v>43980</v>
      </c>
      <c r="H110" s="40">
        <v>48186.6</v>
      </c>
      <c r="I110" s="40">
        <v>3854.9279999999999</v>
      </c>
      <c r="J110" s="40">
        <v>1204.665</v>
      </c>
      <c r="K110" s="40">
        <v>53246.192999999999</v>
      </c>
      <c r="L110" s="10">
        <v>43989</v>
      </c>
      <c r="M110" t="s">
        <v>1829</v>
      </c>
      <c r="O110" t="b">
        <f>Table9[[#This Row],[SubTotal]]=SUMIF(Purchase_Order_Details!$A$2:$A$2751,Table9[[#This Row],[PurchaseOrderID]],Purchase_Order_Details!$G$2:$G$2751)</f>
        <v>1</v>
      </c>
      <c r="P110" t="b">
        <f>Table9[[#This Row],[TotalDue]]=Table9[[#This Row],[SubTotal]]+Table9[[#This Row],[TaxAmt]]+Table9[[#This Row],[Freight]]</f>
        <v>1</v>
      </c>
      <c r="Q110" t="b">
        <f>COUNTIF(Table9[PurchaseOrderID],Table9[[#This Row],[PurchaseOrderID]])=1</f>
        <v>1</v>
      </c>
    </row>
    <row r="111" spans="1:17" hidden="1" x14ac:dyDescent="0.25">
      <c r="A111" s="4">
        <v>391</v>
      </c>
      <c r="B111" s="4">
        <v>4</v>
      </c>
      <c r="C111" s="4">
        <v>4</v>
      </c>
      <c r="D111" s="4">
        <v>258</v>
      </c>
      <c r="E111" s="4">
        <v>1578</v>
      </c>
      <c r="F111" s="4">
        <v>5</v>
      </c>
      <c r="G111" s="11">
        <v>43980</v>
      </c>
      <c r="H111" s="41">
        <v>26720.924999999999</v>
      </c>
      <c r="I111" s="41">
        <v>2137.674</v>
      </c>
      <c r="J111" s="41">
        <v>668.0231</v>
      </c>
      <c r="K111" s="41">
        <v>29526.622100000001</v>
      </c>
      <c r="L111" s="11">
        <v>43989</v>
      </c>
      <c r="M111" t="s">
        <v>1829</v>
      </c>
      <c r="O111" t="b">
        <f>Table9[[#This Row],[SubTotal]]=SUMIF(Purchase_Order_Details!$A$2:$A$2751,Table9[[#This Row],[PurchaseOrderID]],Purchase_Order_Details!$G$2:$G$2751)</f>
        <v>1</v>
      </c>
      <c r="P111" t="b">
        <f>Table9[[#This Row],[TotalDue]]=Table9[[#This Row],[SubTotal]]+Table9[[#This Row],[TaxAmt]]+Table9[[#This Row],[Freight]]</f>
        <v>1</v>
      </c>
      <c r="Q111" t="b">
        <f>COUNTIF(Table9[PurchaseOrderID],Table9[[#This Row],[PurchaseOrderID]])=1</f>
        <v>1</v>
      </c>
    </row>
    <row r="112" spans="1:17" hidden="1" x14ac:dyDescent="0.25">
      <c r="A112" s="5">
        <v>392</v>
      </c>
      <c r="B112" s="5">
        <v>4</v>
      </c>
      <c r="C112" s="5">
        <v>4</v>
      </c>
      <c r="D112" s="5">
        <v>250</v>
      </c>
      <c r="E112" s="5">
        <v>1538</v>
      </c>
      <c r="F112" s="5">
        <v>5</v>
      </c>
      <c r="G112" s="10">
        <v>43980</v>
      </c>
      <c r="H112" s="40">
        <v>37843.574999999997</v>
      </c>
      <c r="I112" s="40">
        <v>3027.4859999999999</v>
      </c>
      <c r="J112" s="40">
        <v>946.08939999999996</v>
      </c>
      <c r="K112" s="40">
        <v>41817.150399999999</v>
      </c>
      <c r="L112" s="10">
        <v>43989</v>
      </c>
      <c r="M112" t="s">
        <v>1829</v>
      </c>
      <c r="O112" t="b">
        <f>Table9[[#This Row],[SubTotal]]=SUMIF(Purchase_Order_Details!$A$2:$A$2751,Table9[[#This Row],[PurchaseOrderID]],Purchase_Order_Details!$G$2:$G$2751)</f>
        <v>1</v>
      </c>
      <c r="P112" t="b">
        <f>Table9[[#This Row],[TotalDue]]=Table9[[#This Row],[SubTotal]]+Table9[[#This Row],[TaxAmt]]+Table9[[#This Row],[Freight]]</f>
        <v>1</v>
      </c>
      <c r="Q112" t="b">
        <f>COUNTIF(Table9[PurchaseOrderID],Table9[[#This Row],[PurchaseOrderID]])=1</f>
        <v>1</v>
      </c>
    </row>
    <row r="113" spans="1:17" hidden="1" x14ac:dyDescent="0.25">
      <c r="A113" s="4">
        <v>393</v>
      </c>
      <c r="B113" s="4">
        <v>4</v>
      </c>
      <c r="C113" s="4">
        <v>4</v>
      </c>
      <c r="D113" s="4">
        <v>257</v>
      </c>
      <c r="E113" s="4">
        <v>1556</v>
      </c>
      <c r="F113" s="4">
        <v>4</v>
      </c>
      <c r="G113" s="11">
        <v>43993</v>
      </c>
      <c r="H113" s="41">
        <v>25531.275000000001</v>
      </c>
      <c r="I113" s="41">
        <v>2042.502</v>
      </c>
      <c r="J113" s="41">
        <v>638.28189999999995</v>
      </c>
      <c r="K113" s="41">
        <v>28212.0589</v>
      </c>
      <c r="L113" s="11">
        <v>44002</v>
      </c>
      <c r="M113" t="s">
        <v>1829</v>
      </c>
      <c r="O113" t="b">
        <f>Table9[[#This Row],[SubTotal]]=SUMIF(Purchase_Order_Details!$A$2:$A$2751,Table9[[#This Row],[PurchaseOrderID]],Purchase_Order_Details!$G$2:$G$2751)</f>
        <v>1</v>
      </c>
      <c r="P113" t="b">
        <f>Table9[[#This Row],[TotalDue]]=Table9[[#This Row],[SubTotal]]+Table9[[#This Row],[TaxAmt]]+Table9[[#This Row],[Freight]]</f>
        <v>1</v>
      </c>
      <c r="Q113" t="b">
        <f>COUNTIF(Table9[PurchaseOrderID],Table9[[#This Row],[PurchaseOrderID]])=1</f>
        <v>1</v>
      </c>
    </row>
    <row r="114" spans="1:17" hidden="1" x14ac:dyDescent="0.25">
      <c r="A114" s="5">
        <v>394</v>
      </c>
      <c r="B114" s="5">
        <v>4</v>
      </c>
      <c r="C114" s="5">
        <v>3</v>
      </c>
      <c r="D114" s="5">
        <v>261</v>
      </c>
      <c r="E114" s="5">
        <v>1554</v>
      </c>
      <c r="F114" s="5">
        <v>5</v>
      </c>
      <c r="G114" s="10">
        <v>43993</v>
      </c>
      <c r="H114" s="40">
        <v>278.83800000000002</v>
      </c>
      <c r="I114" s="40">
        <v>22.306999999999999</v>
      </c>
      <c r="J114" s="40">
        <v>6.9710000000000001</v>
      </c>
      <c r="K114" s="40">
        <v>308.11599999999999</v>
      </c>
      <c r="L114" s="10">
        <v>44002</v>
      </c>
      <c r="M114" t="s">
        <v>2817</v>
      </c>
      <c r="O114" t="b">
        <f>Table9[[#This Row],[SubTotal]]=SUMIF(Purchase_Order_Details!$A$2:$A$2751,Table9[[#This Row],[PurchaseOrderID]],Purchase_Order_Details!$G$2:$G$2751)</f>
        <v>1</v>
      </c>
      <c r="P114" t="b">
        <f>Table9[[#This Row],[TotalDue]]=Table9[[#This Row],[SubTotal]]+Table9[[#This Row],[TaxAmt]]+Table9[[#This Row],[Freight]]</f>
        <v>1</v>
      </c>
      <c r="Q114" t="b">
        <f>COUNTIF(Table9[PurchaseOrderID],Table9[[#This Row],[PurchaseOrderID]])=1</f>
        <v>1</v>
      </c>
    </row>
    <row r="115" spans="1:17" hidden="1" x14ac:dyDescent="0.25">
      <c r="A115" s="4">
        <v>395</v>
      </c>
      <c r="B115" s="4">
        <v>4</v>
      </c>
      <c r="C115" s="4">
        <v>4</v>
      </c>
      <c r="D115" s="4">
        <v>251</v>
      </c>
      <c r="E115" s="4">
        <v>1688</v>
      </c>
      <c r="F115" s="4">
        <v>4</v>
      </c>
      <c r="G115" s="11">
        <v>43993</v>
      </c>
      <c r="H115" s="41">
        <v>125.748</v>
      </c>
      <c r="I115" s="41">
        <v>10.059799999999999</v>
      </c>
      <c r="J115" s="41">
        <v>3.1436999999999999</v>
      </c>
      <c r="K115" s="41">
        <v>138.95150000000001</v>
      </c>
      <c r="L115" s="11">
        <v>44002</v>
      </c>
      <c r="M115" t="s">
        <v>2810</v>
      </c>
      <c r="O115" t="b">
        <f>Table9[[#This Row],[SubTotal]]=SUMIF(Purchase_Order_Details!$A$2:$A$2751,Table9[[#This Row],[PurchaseOrderID]],Purchase_Order_Details!$G$2:$G$2751)</f>
        <v>1</v>
      </c>
      <c r="P115" t="b">
        <f>Table9[[#This Row],[TotalDue]]=Table9[[#This Row],[SubTotal]]+Table9[[#This Row],[TaxAmt]]+Table9[[#This Row],[Freight]]</f>
        <v>1</v>
      </c>
      <c r="Q115" t="b">
        <f>COUNTIF(Table9[PurchaseOrderID],Table9[[#This Row],[PurchaseOrderID]])=1</f>
        <v>1</v>
      </c>
    </row>
    <row r="116" spans="1:17" hidden="1" x14ac:dyDescent="0.25">
      <c r="A116" s="5">
        <v>396</v>
      </c>
      <c r="B116" s="5">
        <v>4</v>
      </c>
      <c r="C116" s="5">
        <v>4</v>
      </c>
      <c r="D116" s="5">
        <v>253</v>
      </c>
      <c r="E116" s="5">
        <v>1580</v>
      </c>
      <c r="F116" s="5">
        <v>5</v>
      </c>
      <c r="G116" s="10">
        <v>43993</v>
      </c>
      <c r="H116" s="40">
        <v>150.79050000000001</v>
      </c>
      <c r="I116" s="40">
        <v>12.0632</v>
      </c>
      <c r="J116" s="40">
        <v>3.7698</v>
      </c>
      <c r="K116" s="40">
        <v>166.62350000000001</v>
      </c>
      <c r="L116" s="10">
        <v>44002</v>
      </c>
      <c r="M116" t="s">
        <v>2810</v>
      </c>
      <c r="O116" t="b">
        <f>Table9[[#This Row],[SubTotal]]=SUMIF(Purchase_Order_Details!$A$2:$A$2751,Table9[[#This Row],[PurchaseOrderID]],Purchase_Order_Details!$G$2:$G$2751)</f>
        <v>1</v>
      </c>
      <c r="P116" t="b">
        <f>Table9[[#This Row],[TotalDue]]=Table9[[#This Row],[SubTotal]]+Table9[[#This Row],[TaxAmt]]+Table9[[#This Row],[Freight]]</f>
        <v>1</v>
      </c>
      <c r="Q116" t="b">
        <f>COUNTIF(Table9[PurchaseOrderID],Table9[[#This Row],[PurchaseOrderID]])=1</f>
        <v>1</v>
      </c>
    </row>
    <row r="117" spans="1:17" hidden="1" x14ac:dyDescent="0.25">
      <c r="A117" s="4">
        <v>397</v>
      </c>
      <c r="B117" s="4">
        <v>4</v>
      </c>
      <c r="C117" s="4">
        <v>4</v>
      </c>
      <c r="D117" s="4">
        <v>255</v>
      </c>
      <c r="E117" s="4">
        <v>1496</v>
      </c>
      <c r="F117" s="4">
        <v>5</v>
      </c>
      <c r="G117" s="11">
        <v>44007</v>
      </c>
      <c r="H117" s="41">
        <v>839.79</v>
      </c>
      <c r="I117" s="41">
        <v>67.183199999999999</v>
      </c>
      <c r="J117" s="41">
        <v>20.994800000000001</v>
      </c>
      <c r="K117" s="41">
        <v>927.96799999999996</v>
      </c>
      <c r="L117" s="11">
        <v>44016</v>
      </c>
      <c r="M117" t="s">
        <v>2817</v>
      </c>
      <c r="O117" t="b">
        <f>Table9[[#This Row],[SubTotal]]=SUMIF(Purchase_Order_Details!$A$2:$A$2751,Table9[[#This Row],[PurchaseOrderID]],Purchase_Order_Details!$G$2:$G$2751)</f>
        <v>1</v>
      </c>
      <c r="P117" t="b">
        <f>Table9[[#This Row],[TotalDue]]=Table9[[#This Row],[SubTotal]]+Table9[[#This Row],[TaxAmt]]+Table9[[#This Row],[Freight]]</f>
        <v>1</v>
      </c>
      <c r="Q117" t="b">
        <f>COUNTIF(Table9[PurchaseOrderID],Table9[[#This Row],[PurchaseOrderID]])=1</f>
        <v>1</v>
      </c>
    </row>
    <row r="118" spans="1:17" hidden="1" x14ac:dyDescent="0.25">
      <c r="A118" s="5">
        <v>398</v>
      </c>
      <c r="B118" s="5">
        <v>4</v>
      </c>
      <c r="C118" s="5">
        <v>4</v>
      </c>
      <c r="D118" s="5">
        <v>256</v>
      </c>
      <c r="E118" s="5">
        <v>1494</v>
      </c>
      <c r="F118" s="5">
        <v>2</v>
      </c>
      <c r="G118" s="10">
        <v>44007</v>
      </c>
      <c r="H118" s="40">
        <v>6000</v>
      </c>
      <c r="I118" s="40">
        <v>707.78399999999999</v>
      </c>
      <c r="J118" s="40">
        <v>221.1825</v>
      </c>
      <c r="K118" s="40">
        <v>9776.2664999999997</v>
      </c>
      <c r="L118" s="10">
        <v>44016</v>
      </c>
      <c r="M118" t="s">
        <v>2810</v>
      </c>
      <c r="O118" t="b">
        <f>Table9[[#This Row],[SubTotal]]=SUMIF(Purchase_Order_Details!$A$2:$A$2751,Table9[[#This Row],[PurchaseOrderID]],Purchase_Order_Details!$G$2:$G$2751)</f>
        <v>0</v>
      </c>
      <c r="P118" t="b">
        <f>Table9[[#This Row],[TotalDue]]=Table9[[#This Row],[SubTotal]]+Table9[[#This Row],[TaxAmt]]+Table9[[#This Row],[Freight]]</f>
        <v>0</v>
      </c>
      <c r="Q118" t="b">
        <f>COUNTIF(Table9[PurchaseOrderID],Table9[[#This Row],[PurchaseOrderID]])=1</f>
        <v>1</v>
      </c>
    </row>
    <row r="119" spans="1:17" hidden="1" x14ac:dyDescent="0.25">
      <c r="A119" s="4">
        <v>399</v>
      </c>
      <c r="B119" s="4">
        <v>4</v>
      </c>
      <c r="C119" s="4">
        <v>4</v>
      </c>
      <c r="D119" s="4">
        <v>259</v>
      </c>
      <c r="E119" s="4">
        <v>1650</v>
      </c>
      <c r="F119" s="4">
        <v>5</v>
      </c>
      <c r="G119" s="11">
        <v>44007</v>
      </c>
      <c r="H119" s="41">
        <v>171.07650000000001</v>
      </c>
      <c r="I119" s="41">
        <v>13.6861</v>
      </c>
      <c r="J119" s="41">
        <v>4.2769000000000004</v>
      </c>
      <c r="K119" s="41">
        <v>189.0395</v>
      </c>
      <c r="L119" s="11">
        <v>44016</v>
      </c>
      <c r="M119" t="s">
        <v>2810</v>
      </c>
      <c r="O119" t="b">
        <f>Table9[[#This Row],[SubTotal]]=SUMIF(Purchase_Order_Details!$A$2:$A$2751,Table9[[#This Row],[PurchaseOrderID]],Purchase_Order_Details!$G$2:$G$2751)</f>
        <v>1</v>
      </c>
      <c r="P119" t="b">
        <f>Table9[[#This Row],[TotalDue]]=Table9[[#This Row],[SubTotal]]+Table9[[#This Row],[TaxAmt]]+Table9[[#This Row],[Freight]]</f>
        <v>1</v>
      </c>
      <c r="Q119" t="b">
        <f>COUNTIF(Table9[PurchaseOrderID],Table9[[#This Row],[PurchaseOrderID]])=1</f>
        <v>1</v>
      </c>
    </row>
    <row r="120" spans="1:17" hidden="1" x14ac:dyDescent="0.25">
      <c r="A120" s="5">
        <v>400</v>
      </c>
      <c r="B120" s="5">
        <v>4</v>
      </c>
      <c r="C120" s="5">
        <v>4</v>
      </c>
      <c r="D120" s="5">
        <v>260</v>
      </c>
      <c r="E120" s="5">
        <v>1654</v>
      </c>
      <c r="F120" s="5">
        <v>4</v>
      </c>
      <c r="G120" s="10">
        <v>44007</v>
      </c>
      <c r="H120" s="40">
        <v>20397.3</v>
      </c>
      <c r="I120" s="40">
        <v>1631.7840000000001</v>
      </c>
      <c r="J120" s="40">
        <v>509.9325</v>
      </c>
      <c r="K120" s="40">
        <v>22539.016500000002</v>
      </c>
      <c r="L120" s="10">
        <v>44016</v>
      </c>
      <c r="M120" t="s">
        <v>2817</v>
      </c>
      <c r="O120" t="b">
        <f>Table9[[#This Row],[SubTotal]]=SUMIF(Purchase_Order_Details!$A$2:$A$2751,Table9[[#This Row],[PurchaseOrderID]],Purchase_Order_Details!$G$2:$G$2751)</f>
        <v>1</v>
      </c>
      <c r="P120" t="b">
        <f>Table9[[#This Row],[TotalDue]]=Table9[[#This Row],[SubTotal]]+Table9[[#This Row],[TaxAmt]]+Table9[[#This Row],[Freight]]</f>
        <v>1</v>
      </c>
      <c r="Q120" t="b">
        <f>COUNTIF(Table9[PurchaseOrderID],Table9[[#This Row],[PurchaseOrderID]])=1</f>
        <v>1</v>
      </c>
    </row>
    <row r="121" spans="1:17" hidden="1" x14ac:dyDescent="0.25">
      <c r="A121" s="4">
        <v>401</v>
      </c>
      <c r="B121" s="4">
        <v>4</v>
      </c>
      <c r="C121" s="4">
        <v>4</v>
      </c>
      <c r="D121" s="4">
        <v>258</v>
      </c>
      <c r="E121" s="4">
        <v>1664</v>
      </c>
      <c r="F121" s="4">
        <v>3</v>
      </c>
      <c r="G121" s="11">
        <v>44007</v>
      </c>
      <c r="H121" s="41">
        <v>14628.075000000001</v>
      </c>
      <c r="I121" s="41">
        <v>1170.2460000000001</v>
      </c>
      <c r="J121" s="41">
        <v>365.70190000000002</v>
      </c>
      <c r="K121" s="41">
        <v>16164.0229</v>
      </c>
      <c r="L121" s="11">
        <v>44016</v>
      </c>
      <c r="M121" t="s">
        <v>2817</v>
      </c>
      <c r="O121" t="b">
        <f>Table9[[#This Row],[SubTotal]]=SUMIF(Purchase_Order_Details!$A$2:$A$2751,Table9[[#This Row],[PurchaseOrderID]],Purchase_Order_Details!$G$2:$G$2751)</f>
        <v>1</v>
      </c>
      <c r="P121" t="b">
        <f>Table9[[#This Row],[TotalDue]]=Table9[[#This Row],[SubTotal]]+Table9[[#This Row],[TaxAmt]]+Table9[[#This Row],[Freight]]</f>
        <v>1</v>
      </c>
      <c r="Q121" t="b">
        <f>COUNTIF(Table9[PurchaseOrderID],Table9[[#This Row],[PurchaseOrderID]])=1</f>
        <v>1</v>
      </c>
    </row>
    <row r="122" spans="1:17" hidden="1" x14ac:dyDescent="0.25">
      <c r="A122" s="5">
        <v>402</v>
      </c>
      <c r="B122" s="5">
        <v>6</v>
      </c>
      <c r="C122" s="5">
        <v>4</v>
      </c>
      <c r="D122" s="5">
        <v>254</v>
      </c>
      <c r="E122" s="5">
        <v>1678</v>
      </c>
      <c r="F122" s="5">
        <v>3</v>
      </c>
      <c r="G122" s="10">
        <v>44007</v>
      </c>
      <c r="H122" s="40">
        <v>33350.625</v>
      </c>
      <c r="I122" s="40">
        <v>2668.05</v>
      </c>
      <c r="J122" s="40">
        <v>833.76559999999995</v>
      </c>
      <c r="K122" s="40">
        <v>36852.440600000002</v>
      </c>
      <c r="L122" s="10">
        <v>44016</v>
      </c>
      <c r="M122" t="s">
        <v>2810</v>
      </c>
      <c r="O122" t="b">
        <f>Table9[[#This Row],[SubTotal]]=SUMIF(Purchase_Order_Details!$A$2:$A$2751,Table9[[#This Row],[PurchaseOrderID]],Purchase_Order_Details!$G$2:$G$2751)</f>
        <v>1</v>
      </c>
      <c r="P122" t="b">
        <f>Table9[[#This Row],[TotalDue]]=Table9[[#This Row],[SubTotal]]+Table9[[#This Row],[TaxAmt]]+Table9[[#This Row],[Freight]]</f>
        <v>1</v>
      </c>
      <c r="Q122" t="b">
        <f>COUNTIF(Table9[PurchaseOrderID],Table9[[#This Row],[PurchaseOrderID]])=1</f>
        <v>1</v>
      </c>
    </row>
    <row r="123" spans="1:17" hidden="1" x14ac:dyDescent="0.25">
      <c r="A123" s="4">
        <v>403</v>
      </c>
      <c r="B123" s="4">
        <v>4</v>
      </c>
      <c r="C123" s="4">
        <v>4</v>
      </c>
      <c r="D123" s="4">
        <v>257</v>
      </c>
      <c r="E123" s="4">
        <v>1616</v>
      </c>
      <c r="F123" s="4">
        <v>5</v>
      </c>
      <c r="G123" s="11">
        <v>44007</v>
      </c>
      <c r="H123" s="41">
        <v>414.85500000000002</v>
      </c>
      <c r="I123" s="41">
        <v>33.188400000000001</v>
      </c>
      <c r="J123" s="41">
        <v>10.3714</v>
      </c>
      <c r="K123" s="41">
        <v>458.41480000000001</v>
      </c>
      <c r="L123" s="11">
        <v>44016</v>
      </c>
      <c r="M123" t="s">
        <v>2817</v>
      </c>
      <c r="O123" t="b">
        <f>Table9[[#This Row],[SubTotal]]=SUMIF(Purchase_Order_Details!$A$2:$A$2751,Table9[[#This Row],[PurchaseOrderID]],Purchase_Order_Details!$G$2:$G$2751)</f>
        <v>1</v>
      </c>
      <c r="P123" t="b">
        <f>Table9[[#This Row],[TotalDue]]=Table9[[#This Row],[SubTotal]]+Table9[[#This Row],[TaxAmt]]+Table9[[#This Row],[Freight]]</f>
        <v>1</v>
      </c>
      <c r="Q123" t="b">
        <f>COUNTIF(Table9[PurchaseOrderID],Table9[[#This Row],[PurchaseOrderID]])=1</f>
        <v>1</v>
      </c>
    </row>
    <row r="124" spans="1:17" hidden="1" x14ac:dyDescent="0.25">
      <c r="A124" s="5">
        <v>404</v>
      </c>
      <c r="B124" s="5">
        <v>4</v>
      </c>
      <c r="C124" s="5">
        <v>3</v>
      </c>
      <c r="D124" s="5">
        <v>261</v>
      </c>
      <c r="E124" s="5">
        <v>1492</v>
      </c>
      <c r="F124" s="5">
        <v>5</v>
      </c>
      <c r="G124" s="10">
        <v>44007</v>
      </c>
      <c r="H124" s="40">
        <v>278.83800000000002</v>
      </c>
      <c r="I124" s="40">
        <v>22.306999999999999</v>
      </c>
      <c r="J124" s="40">
        <v>6.9710000000000001</v>
      </c>
      <c r="K124" s="40">
        <v>308.11599999999999</v>
      </c>
      <c r="L124" s="10">
        <v>44016</v>
      </c>
      <c r="M124" t="s">
        <v>2817</v>
      </c>
      <c r="O124" t="b">
        <f>Table9[[#This Row],[SubTotal]]=SUMIF(Purchase_Order_Details!$A$2:$A$2751,Table9[[#This Row],[PurchaseOrderID]],Purchase_Order_Details!$G$2:$G$2751)</f>
        <v>1</v>
      </c>
      <c r="P124" t="b">
        <f>Table9[[#This Row],[TotalDue]]=Table9[[#This Row],[SubTotal]]+Table9[[#This Row],[TaxAmt]]+Table9[[#This Row],[Freight]]</f>
        <v>1</v>
      </c>
      <c r="Q124" t="b">
        <f>COUNTIF(Table9[PurchaseOrderID],Table9[[#This Row],[PurchaseOrderID]])=1</f>
        <v>1</v>
      </c>
    </row>
    <row r="125" spans="1:17" hidden="1" x14ac:dyDescent="0.25">
      <c r="A125" s="4">
        <v>405</v>
      </c>
      <c r="B125" s="4">
        <v>4</v>
      </c>
      <c r="C125" s="4">
        <v>4</v>
      </c>
      <c r="D125" s="4">
        <v>251</v>
      </c>
      <c r="E125" s="4">
        <v>1602</v>
      </c>
      <c r="F125" s="4">
        <v>5</v>
      </c>
      <c r="G125" s="11">
        <v>44024</v>
      </c>
      <c r="H125" s="41">
        <v>1796.0355</v>
      </c>
      <c r="I125" s="41">
        <v>143.68279999999999</v>
      </c>
      <c r="J125" s="41">
        <v>44.9009</v>
      </c>
      <c r="K125" s="41">
        <v>1984.6192000000001</v>
      </c>
      <c r="L125" s="11">
        <v>44033</v>
      </c>
      <c r="M125" t="s">
        <v>2810</v>
      </c>
      <c r="O125" t="b">
        <f>Table9[[#This Row],[SubTotal]]=SUMIF(Purchase_Order_Details!$A$2:$A$2751,Table9[[#This Row],[PurchaseOrderID]],Purchase_Order_Details!$G$2:$G$2751)</f>
        <v>1</v>
      </c>
      <c r="P125" t="b">
        <f>Table9[[#This Row],[TotalDue]]=Table9[[#This Row],[SubTotal]]+Table9[[#This Row],[TaxAmt]]+Table9[[#This Row],[Freight]]</f>
        <v>1</v>
      </c>
      <c r="Q125" t="b">
        <f>COUNTIF(Table9[PurchaseOrderID],Table9[[#This Row],[PurchaseOrderID]])=1</f>
        <v>1</v>
      </c>
    </row>
    <row r="126" spans="1:17" hidden="1" x14ac:dyDescent="0.25">
      <c r="A126" s="5">
        <v>406</v>
      </c>
      <c r="B126" s="5">
        <v>4</v>
      </c>
      <c r="C126" s="5">
        <v>4</v>
      </c>
      <c r="D126" s="5">
        <v>253</v>
      </c>
      <c r="E126" s="5">
        <v>1540</v>
      </c>
      <c r="F126" s="5">
        <v>4</v>
      </c>
      <c r="G126" s="10">
        <v>44024</v>
      </c>
      <c r="H126" s="40">
        <v>124.36199999999999</v>
      </c>
      <c r="I126" s="40">
        <v>9.9489999999999998</v>
      </c>
      <c r="J126" s="40">
        <v>3.1091000000000002</v>
      </c>
      <c r="K126" s="40">
        <v>137.42009999999999</v>
      </c>
      <c r="L126" s="10">
        <v>44033</v>
      </c>
      <c r="M126" t="s">
        <v>2810</v>
      </c>
      <c r="O126" t="b">
        <f>Table9[[#This Row],[SubTotal]]=SUMIF(Purchase_Order_Details!$A$2:$A$2751,Table9[[#This Row],[PurchaseOrderID]],Purchase_Order_Details!$G$2:$G$2751)</f>
        <v>1</v>
      </c>
      <c r="P126" t="b">
        <f>Table9[[#This Row],[TotalDue]]=Table9[[#This Row],[SubTotal]]+Table9[[#This Row],[TaxAmt]]+Table9[[#This Row],[Freight]]</f>
        <v>1</v>
      </c>
      <c r="Q126" t="b">
        <f>COUNTIF(Table9[PurchaseOrderID],Table9[[#This Row],[PurchaseOrderID]])=1</f>
        <v>1</v>
      </c>
    </row>
    <row r="127" spans="1:17" hidden="1" x14ac:dyDescent="0.25">
      <c r="A127" s="4">
        <v>407</v>
      </c>
      <c r="B127" s="4">
        <v>4</v>
      </c>
      <c r="C127" s="4">
        <v>4</v>
      </c>
      <c r="D127" s="4">
        <v>255</v>
      </c>
      <c r="E127" s="4">
        <v>1628</v>
      </c>
      <c r="F127" s="4">
        <v>5</v>
      </c>
      <c r="G127" s="11">
        <v>44024</v>
      </c>
      <c r="H127" s="41">
        <v>34644.224999999999</v>
      </c>
      <c r="I127" s="41">
        <v>2771.538</v>
      </c>
      <c r="J127" s="41">
        <v>866.10559999999998</v>
      </c>
      <c r="K127" s="41">
        <v>38281.868600000002</v>
      </c>
      <c r="L127" s="11">
        <v>44033</v>
      </c>
      <c r="M127" t="s">
        <v>2810</v>
      </c>
      <c r="O127" t="b">
        <f>Table9[[#This Row],[SubTotal]]=SUMIF(Purchase_Order_Details!$A$2:$A$2751,Table9[[#This Row],[PurchaseOrderID]],Purchase_Order_Details!$G$2:$G$2751)</f>
        <v>1</v>
      </c>
      <c r="P127" t="b">
        <f>Table9[[#This Row],[TotalDue]]=Table9[[#This Row],[SubTotal]]+Table9[[#This Row],[TaxAmt]]+Table9[[#This Row],[Freight]]</f>
        <v>1</v>
      </c>
      <c r="Q127" t="b">
        <f>COUNTIF(Table9[PurchaseOrderID],Table9[[#This Row],[PurchaseOrderID]])=1</f>
        <v>1</v>
      </c>
    </row>
    <row r="128" spans="1:17" hidden="1" x14ac:dyDescent="0.25">
      <c r="A128" s="5">
        <v>408</v>
      </c>
      <c r="B128" s="5">
        <v>4</v>
      </c>
      <c r="C128" s="5">
        <v>4</v>
      </c>
      <c r="D128" s="5">
        <v>256</v>
      </c>
      <c r="E128" s="5">
        <v>1604</v>
      </c>
      <c r="F128" s="5">
        <v>4</v>
      </c>
      <c r="G128" s="10">
        <v>44024</v>
      </c>
      <c r="H128" s="40">
        <v>1839.5055</v>
      </c>
      <c r="I128" s="40">
        <v>147.16040000000001</v>
      </c>
      <c r="J128" s="40">
        <v>45.9876</v>
      </c>
      <c r="K128" s="40">
        <v>2032.6534999999999</v>
      </c>
      <c r="L128" s="10">
        <v>44033</v>
      </c>
      <c r="M128" t="s">
        <v>2810</v>
      </c>
      <c r="O128" t="b">
        <f>Table9[[#This Row],[SubTotal]]=SUMIF(Purchase_Order_Details!$A$2:$A$2751,Table9[[#This Row],[PurchaseOrderID]],Purchase_Order_Details!$G$2:$G$2751)</f>
        <v>1</v>
      </c>
      <c r="P128" t="b">
        <f>Table9[[#This Row],[TotalDue]]=Table9[[#This Row],[SubTotal]]+Table9[[#This Row],[TaxAmt]]+Table9[[#This Row],[Freight]]</f>
        <v>1</v>
      </c>
      <c r="Q128" t="b">
        <f>COUNTIF(Table9[PurchaseOrderID],Table9[[#This Row],[PurchaseOrderID]])=1</f>
        <v>1</v>
      </c>
    </row>
    <row r="129" spans="1:17" hidden="1" x14ac:dyDescent="0.25">
      <c r="A129" s="4">
        <v>409</v>
      </c>
      <c r="B129" s="4">
        <v>4</v>
      </c>
      <c r="C129" s="4">
        <v>4</v>
      </c>
      <c r="D129" s="4">
        <v>259</v>
      </c>
      <c r="E129" s="4">
        <v>1690</v>
      </c>
      <c r="F129" s="4">
        <v>5</v>
      </c>
      <c r="G129" s="11">
        <v>44034</v>
      </c>
      <c r="H129" s="41">
        <v>146.286</v>
      </c>
      <c r="I129" s="41">
        <v>11.7029</v>
      </c>
      <c r="J129" s="41">
        <v>3.6572</v>
      </c>
      <c r="K129" s="41">
        <v>161.64609999999999</v>
      </c>
      <c r="L129" s="11">
        <v>44043</v>
      </c>
      <c r="M129" t="s">
        <v>2810</v>
      </c>
      <c r="O129" t="b">
        <f>Table9[[#This Row],[SubTotal]]=SUMIF(Purchase_Order_Details!$A$2:$A$2751,Table9[[#This Row],[PurchaseOrderID]],Purchase_Order_Details!$G$2:$G$2751)</f>
        <v>1</v>
      </c>
      <c r="P129" t="b">
        <f>Table9[[#This Row],[TotalDue]]=Table9[[#This Row],[SubTotal]]+Table9[[#This Row],[TaxAmt]]+Table9[[#This Row],[Freight]]</f>
        <v>1</v>
      </c>
      <c r="Q129" t="b">
        <f>COUNTIF(Table9[PurchaseOrderID],Table9[[#This Row],[PurchaseOrderID]])=1</f>
        <v>1</v>
      </c>
    </row>
    <row r="130" spans="1:17" hidden="1" x14ac:dyDescent="0.25">
      <c r="A130" s="5">
        <v>410</v>
      </c>
      <c r="B130" s="5">
        <v>4</v>
      </c>
      <c r="C130" s="5">
        <v>4</v>
      </c>
      <c r="D130" s="5">
        <v>250</v>
      </c>
      <c r="E130" s="5">
        <v>1566</v>
      </c>
      <c r="F130" s="5">
        <v>5</v>
      </c>
      <c r="G130" s="10">
        <v>44034</v>
      </c>
      <c r="H130" s="40">
        <v>102.56399999999999</v>
      </c>
      <c r="I130" s="40">
        <v>8.2050999999999998</v>
      </c>
      <c r="J130" s="40">
        <v>2.5640999999999998</v>
      </c>
      <c r="K130" s="40">
        <v>113.33320000000001</v>
      </c>
      <c r="L130" s="10">
        <v>44043</v>
      </c>
      <c r="M130" t="s">
        <v>2810</v>
      </c>
      <c r="O130" t="b">
        <f>Table9[[#This Row],[SubTotal]]=SUMIF(Purchase_Order_Details!$A$2:$A$2751,Table9[[#This Row],[PurchaseOrderID]],Purchase_Order_Details!$G$2:$G$2751)</f>
        <v>1</v>
      </c>
      <c r="P130" t="b">
        <f>Table9[[#This Row],[TotalDue]]=Table9[[#This Row],[SubTotal]]+Table9[[#This Row],[TaxAmt]]+Table9[[#This Row],[Freight]]</f>
        <v>1</v>
      </c>
      <c r="Q130" t="b">
        <f>COUNTIF(Table9[PurchaseOrderID],Table9[[#This Row],[PurchaseOrderID]])=1</f>
        <v>1</v>
      </c>
    </row>
    <row r="131" spans="1:17" hidden="1" x14ac:dyDescent="0.25">
      <c r="A131" s="4">
        <v>411</v>
      </c>
      <c r="B131" s="4">
        <v>4</v>
      </c>
      <c r="C131" s="4">
        <v>4</v>
      </c>
      <c r="D131" s="4">
        <v>258</v>
      </c>
      <c r="E131" s="4">
        <v>1698</v>
      </c>
      <c r="F131" s="4">
        <v>5</v>
      </c>
      <c r="G131" s="11">
        <v>44034</v>
      </c>
      <c r="H131" s="41">
        <v>150.79050000000001</v>
      </c>
      <c r="I131" s="41">
        <v>12.0632</v>
      </c>
      <c r="J131" s="41">
        <v>3.7698</v>
      </c>
      <c r="K131" s="41">
        <v>166.62350000000001</v>
      </c>
      <c r="L131" s="11">
        <v>44043</v>
      </c>
      <c r="M131" t="s">
        <v>2810</v>
      </c>
      <c r="O131" t="b">
        <f>Table9[[#This Row],[SubTotal]]=SUMIF(Purchase_Order_Details!$A$2:$A$2751,Table9[[#This Row],[PurchaseOrderID]],Purchase_Order_Details!$G$2:$G$2751)</f>
        <v>1</v>
      </c>
      <c r="P131" t="b">
        <f>Table9[[#This Row],[TotalDue]]=Table9[[#This Row],[SubTotal]]+Table9[[#This Row],[TaxAmt]]+Table9[[#This Row],[Freight]]</f>
        <v>1</v>
      </c>
      <c r="Q131" t="b">
        <f>COUNTIF(Table9[PurchaseOrderID],Table9[[#This Row],[PurchaseOrderID]])=1</f>
        <v>1</v>
      </c>
    </row>
    <row r="132" spans="1:17" hidden="1" x14ac:dyDescent="0.25">
      <c r="A132" s="5">
        <v>412</v>
      </c>
      <c r="B132" s="5">
        <v>4</v>
      </c>
      <c r="C132" s="5">
        <v>4</v>
      </c>
      <c r="D132" s="5">
        <v>254</v>
      </c>
      <c r="E132" s="5">
        <v>1560</v>
      </c>
      <c r="F132" s="5">
        <v>5</v>
      </c>
      <c r="G132" s="10">
        <v>44034</v>
      </c>
      <c r="H132" s="40">
        <v>13669.424999999999</v>
      </c>
      <c r="I132" s="40">
        <v>1093.5540000000001</v>
      </c>
      <c r="J132" s="40">
        <v>341.73559999999998</v>
      </c>
      <c r="K132" s="40">
        <v>15104.714599999999</v>
      </c>
      <c r="L132" s="10">
        <v>44043</v>
      </c>
      <c r="M132" t="s">
        <v>1829</v>
      </c>
      <c r="O132" t="b">
        <f>Table9[[#This Row],[SubTotal]]=SUMIF(Purchase_Order_Details!$A$2:$A$2751,Table9[[#This Row],[PurchaseOrderID]],Purchase_Order_Details!$G$2:$G$2751)</f>
        <v>1</v>
      </c>
      <c r="P132" t="b">
        <f>Table9[[#This Row],[TotalDue]]=Table9[[#This Row],[SubTotal]]+Table9[[#This Row],[TaxAmt]]+Table9[[#This Row],[Freight]]</f>
        <v>1</v>
      </c>
      <c r="Q132" t="b">
        <f>COUNTIF(Table9[PurchaseOrderID],Table9[[#This Row],[PurchaseOrderID]])=1</f>
        <v>1</v>
      </c>
    </row>
    <row r="133" spans="1:17" hidden="1" x14ac:dyDescent="0.25">
      <c r="A133" s="4">
        <v>413</v>
      </c>
      <c r="B133" s="4">
        <v>4</v>
      </c>
      <c r="C133" s="4">
        <v>4</v>
      </c>
      <c r="D133" s="4">
        <v>257</v>
      </c>
      <c r="E133" s="4">
        <v>1692</v>
      </c>
      <c r="F133" s="4">
        <v>5</v>
      </c>
      <c r="G133" s="11">
        <v>44042</v>
      </c>
      <c r="H133" s="41">
        <v>9948.33</v>
      </c>
      <c r="I133" s="41">
        <v>795.8664</v>
      </c>
      <c r="J133" s="41">
        <v>248.70830000000001</v>
      </c>
      <c r="K133" s="41">
        <v>10992.904699999999</v>
      </c>
      <c r="L133" s="11">
        <v>44051</v>
      </c>
      <c r="M133" t="s">
        <v>1829</v>
      </c>
      <c r="O133" t="b">
        <f>Table9[[#This Row],[SubTotal]]=SUMIF(Purchase_Order_Details!$A$2:$A$2751,Table9[[#This Row],[PurchaseOrderID]],Purchase_Order_Details!$G$2:$G$2751)</f>
        <v>1</v>
      </c>
      <c r="P133" t="b">
        <f>Table9[[#This Row],[TotalDue]]=Table9[[#This Row],[SubTotal]]+Table9[[#This Row],[TaxAmt]]+Table9[[#This Row],[Freight]]</f>
        <v>1</v>
      </c>
      <c r="Q133" t="b">
        <f>COUNTIF(Table9[PurchaseOrderID],Table9[[#This Row],[PurchaseOrderID]])=1</f>
        <v>1</v>
      </c>
    </row>
    <row r="134" spans="1:17" hidden="1" x14ac:dyDescent="0.25">
      <c r="A134" s="5">
        <v>414</v>
      </c>
      <c r="B134" s="5">
        <v>6</v>
      </c>
      <c r="C134" s="5">
        <v>3</v>
      </c>
      <c r="D134" s="5">
        <v>261</v>
      </c>
      <c r="E134" s="5">
        <v>1696</v>
      </c>
      <c r="F134" s="5">
        <v>2</v>
      </c>
      <c r="G134" s="10">
        <v>44042</v>
      </c>
      <c r="H134" s="40">
        <v>28343.7</v>
      </c>
      <c r="I134" s="40">
        <v>2267.4960000000001</v>
      </c>
      <c r="J134" s="40">
        <v>708.59249999999997</v>
      </c>
      <c r="K134" s="40">
        <v>31319.788499999999</v>
      </c>
      <c r="L134" s="10">
        <v>44051</v>
      </c>
      <c r="M134" t="s">
        <v>1829</v>
      </c>
      <c r="O134" t="b">
        <f>Table9[[#This Row],[SubTotal]]=SUMIF(Purchase_Order_Details!$A$2:$A$2751,Table9[[#This Row],[PurchaseOrderID]],Purchase_Order_Details!$G$2:$G$2751)</f>
        <v>1</v>
      </c>
      <c r="P134" t="b">
        <f>Table9[[#This Row],[TotalDue]]=Table9[[#This Row],[SubTotal]]+Table9[[#This Row],[TaxAmt]]+Table9[[#This Row],[Freight]]</f>
        <v>1</v>
      </c>
      <c r="Q134" t="b">
        <f>COUNTIF(Table9[PurchaseOrderID],Table9[[#This Row],[PurchaseOrderID]])=1</f>
        <v>1</v>
      </c>
    </row>
    <row r="135" spans="1:17" hidden="1" x14ac:dyDescent="0.25">
      <c r="A135" s="4">
        <v>415</v>
      </c>
      <c r="B135" s="4">
        <v>4</v>
      </c>
      <c r="C135" s="4">
        <v>4</v>
      </c>
      <c r="D135" s="4">
        <v>251</v>
      </c>
      <c r="E135" s="4">
        <v>1504</v>
      </c>
      <c r="F135" s="4">
        <v>1</v>
      </c>
      <c r="G135" s="11">
        <v>44042</v>
      </c>
      <c r="H135" s="41">
        <v>551.88</v>
      </c>
      <c r="I135" s="41">
        <v>44.150399999999998</v>
      </c>
      <c r="J135" s="41">
        <v>13.797000000000001</v>
      </c>
      <c r="K135" s="41">
        <v>609.82740000000001</v>
      </c>
      <c r="L135" s="11">
        <v>44051</v>
      </c>
      <c r="M135" t="s">
        <v>2817</v>
      </c>
      <c r="O135" t="b">
        <f>Table9[[#This Row],[SubTotal]]=SUMIF(Purchase_Order_Details!$A$2:$A$2751,Table9[[#This Row],[PurchaseOrderID]],Purchase_Order_Details!$G$2:$G$2751)</f>
        <v>1</v>
      </c>
      <c r="P135" t="b">
        <f>Table9[[#This Row],[TotalDue]]=Table9[[#This Row],[SubTotal]]+Table9[[#This Row],[TaxAmt]]+Table9[[#This Row],[Freight]]</f>
        <v>1</v>
      </c>
      <c r="Q135" t="b">
        <f>COUNTIF(Table9[PurchaseOrderID],Table9[[#This Row],[PurchaseOrderID]])=1</f>
        <v>1</v>
      </c>
    </row>
    <row r="136" spans="1:17" hidden="1" x14ac:dyDescent="0.25">
      <c r="A136" s="5">
        <v>416</v>
      </c>
      <c r="B136" s="5">
        <v>4</v>
      </c>
      <c r="C136" s="5">
        <v>4</v>
      </c>
      <c r="D136" s="5">
        <v>253</v>
      </c>
      <c r="E136" s="5">
        <v>1544</v>
      </c>
      <c r="F136" s="5">
        <v>1</v>
      </c>
      <c r="G136" s="10">
        <v>44042</v>
      </c>
      <c r="H136" s="40">
        <v>6987.75</v>
      </c>
      <c r="I136" s="40">
        <v>559.02</v>
      </c>
      <c r="J136" s="40">
        <v>174.69380000000001</v>
      </c>
      <c r="K136" s="40">
        <v>7721.4638000000004</v>
      </c>
      <c r="L136" s="10">
        <v>44051</v>
      </c>
      <c r="M136" t="s">
        <v>2817</v>
      </c>
      <c r="O136" t="b">
        <f>Table9[[#This Row],[SubTotal]]=SUMIF(Purchase_Order_Details!$A$2:$A$2751,Table9[[#This Row],[PurchaseOrderID]],Purchase_Order_Details!$G$2:$G$2751)</f>
        <v>1</v>
      </c>
      <c r="P136" t="b">
        <f>Table9[[#This Row],[TotalDue]]=Table9[[#This Row],[SubTotal]]+Table9[[#This Row],[TaxAmt]]+Table9[[#This Row],[Freight]]</f>
        <v>1</v>
      </c>
      <c r="Q136" t="b">
        <f>COUNTIF(Table9[PurchaseOrderID],Table9[[#This Row],[PurchaseOrderID]])=1</f>
        <v>1</v>
      </c>
    </row>
    <row r="137" spans="1:17" hidden="1" x14ac:dyDescent="0.25">
      <c r="A137" s="4">
        <v>417</v>
      </c>
      <c r="B137" s="4">
        <v>4</v>
      </c>
      <c r="C137" s="4">
        <v>4</v>
      </c>
      <c r="D137" s="4">
        <v>259</v>
      </c>
      <c r="E137" s="4">
        <v>1514</v>
      </c>
      <c r="F137" s="4">
        <v>5</v>
      </c>
      <c r="G137" s="11">
        <v>44047</v>
      </c>
      <c r="H137" s="41">
        <v>2003.6835000000001</v>
      </c>
      <c r="I137" s="41">
        <v>160.29470000000001</v>
      </c>
      <c r="J137" s="41">
        <v>50.092100000000002</v>
      </c>
      <c r="K137" s="41">
        <v>2214.0702999999999</v>
      </c>
      <c r="L137" s="11">
        <v>44056</v>
      </c>
      <c r="M137" t="s">
        <v>2810</v>
      </c>
      <c r="O137" t="b">
        <f>Table9[[#This Row],[SubTotal]]=SUMIF(Purchase_Order_Details!$A$2:$A$2751,Table9[[#This Row],[PurchaseOrderID]],Purchase_Order_Details!$G$2:$G$2751)</f>
        <v>1</v>
      </c>
      <c r="P137" t="b">
        <f>Table9[[#This Row],[TotalDue]]=Table9[[#This Row],[SubTotal]]+Table9[[#This Row],[TaxAmt]]+Table9[[#This Row],[Freight]]</f>
        <v>1</v>
      </c>
      <c r="Q137" t="b">
        <f>COUNTIF(Table9[PurchaseOrderID],Table9[[#This Row],[PurchaseOrderID]])=1</f>
        <v>1</v>
      </c>
    </row>
    <row r="138" spans="1:17" hidden="1" x14ac:dyDescent="0.25">
      <c r="A138" s="5">
        <v>418</v>
      </c>
      <c r="B138" s="5">
        <v>4</v>
      </c>
      <c r="C138" s="5">
        <v>4</v>
      </c>
      <c r="D138" s="5">
        <v>260</v>
      </c>
      <c r="E138" s="5">
        <v>1498</v>
      </c>
      <c r="F138" s="5">
        <v>4</v>
      </c>
      <c r="G138" s="10">
        <v>44047</v>
      </c>
      <c r="H138" s="40">
        <v>26455.275000000001</v>
      </c>
      <c r="I138" s="40">
        <v>2116.422</v>
      </c>
      <c r="J138" s="40">
        <v>661.38189999999997</v>
      </c>
      <c r="K138" s="40">
        <v>29233.0789</v>
      </c>
      <c r="L138" s="10">
        <v>44056</v>
      </c>
      <c r="M138" t="s">
        <v>2810</v>
      </c>
      <c r="O138" t="b">
        <f>Table9[[#This Row],[SubTotal]]=SUMIF(Purchase_Order_Details!$A$2:$A$2751,Table9[[#This Row],[PurchaseOrderID]],Purchase_Order_Details!$G$2:$G$2751)</f>
        <v>1</v>
      </c>
      <c r="P138" t="b">
        <f>Table9[[#This Row],[TotalDue]]=Table9[[#This Row],[SubTotal]]+Table9[[#This Row],[TaxAmt]]+Table9[[#This Row],[Freight]]</f>
        <v>1</v>
      </c>
      <c r="Q138" t="b">
        <f>COUNTIF(Table9[PurchaseOrderID],Table9[[#This Row],[PurchaseOrderID]])=1</f>
        <v>1</v>
      </c>
    </row>
    <row r="139" spans="1:17" hidden="1" x14ac:dyDescent="0.25">
      <c r="A139" s="4">
        <v>419</v>
      </c>
      <c r="B139" s="4">
        <v>4</v>
      </c>
      <c r="C139" s="4">
        <v>4</v>
      </c>
      <c r="D139" s="4">
        <v>258</v>
      </c>
      <c r="E139" s="4">
        <v>1674</v>
      </c>
      <c r="F139" s="4">
        <v>2</v>
      </c>
      <c r="G139" s="11">
        <v>44047</v>
      </c>
      <c r="H139" s="41">
        <v>944.37</v>
      </c>
      <c r="I139" s="41">
        <v>75.549599999999998</v>
      </c>
      <c r="J139" s="41">
        <v>23.609300000000001</v>
      </c>
      <c r="K139" s="41">
        <v>1043.5289</v>
      </c>
      <c r="L139" s="11">
        <v>44056</v>
      </c>
      <c r="M139" t="s">
        <v>2810</v>
      </c>
      <c r="O139" t="b">
        <f>Table9[[#This Row],[SubTotal]]=SUMIF(Purchase_Order_Details!$A$2:$A$2751,Table9[[#This Row],[PurchaseOrderID]],Purchase_Order_Details!$G$2:$G$2751)</f>
        <v>1</v>
      </c>
      <c r="P139" t="b">
        <f>Table9[[#This Row],[TotalDue]]=Table9[[#This Row],[SubTotal]]+Table9[[#This Row],[TaxAmt]]+Table9[[#This Row],[Freight]]</f>
        <v>1</v>
      </c>
      <c r="Q139" t="b">
        <f>COUNTIF(Table9[PurchaseOrderID],Table9[[#This Row],[PurchaseOrderID]])=1</f>
        <v>1</v>
      </c>
    </row>
    <row r="140" spans="1:17" hidden="1" x14ac:dyDescent="0.25">
      <c r="A140" s="5">
        <v>420</v>
      </c>
      <c r="B140" s="5">
        <v>4</v>
      </c>
      <c r="C140" s="5">
        <v>4</v>
      </c>
      <c r="D140" s="5">
        <v>250</v>
      </c>
      <c r="E140" s="5">
        <v>1652</v>
      </c>
      <c r="F140" s="5">
        <v>1</v>
      </c>
      <c r="G140" s="10">
        <v>44047</v>
      </c>
      <c r="H140" s="40">
        <v>3401.4749999999999</v>
      </c>
      <c r="I140" s="40">
        <v>272.11799999999999</v>
      </c>
      <c r="J140" s="40">
        <v>85.036900000000003</v>
      </c>
      <c r="K140" s="40">
        <v>3758.6298999999999</v>
      </c>
      <c r="L140" s="10">
        <v>44056</v>
      </c>
      <c r="M140" t="s">
        <v>1829</v>
      </c>
      <c r="O140" t="b">
        <f>Table9[[#This Row],[SubTotal]]=SUMIF(Purchase_Order_Details!$A$2:$A$2751,Table9[[#This Row],[PurchaseOrderID]],Purchase_Order_Details!$G$2:$G$2751)</f>
        <v>1</v>
      </c>
      <c r="P140" t="b">
        <f>Table9[[#This Row],[TotalDue]]=Table9[[#This Row],[SubTotal]]+Table9[[#This Row],[TaxAmt]]+Table9[[#This Row],[Freight]]</f>
        <v>1</v>
      </c>
      <c r="Q140" t="b">
        <f>COUNTIF(Table9[PurchaseOrderID],Table9[[#This Row],[PurchaseOrderID]])=1</f>
        <v>1</v>
      </c>
    </row>
    <row r="141" spans="1:17" hidden="1" x14ac:dyDescent="0.25">
      <c r="A141" s="4">
        <v>421</v>
      </c>
      <c r="B141" s="4">
        <v>4</v>
      </c>
      <c r="C141" s="4">
        <v>4</v>
      </c>
      <c r="D141" s="4">
        <v>257</v>
      </c>
      <c r="E141" s="4">
        <v>1578</v>
      </c>
      <c r="F141" s="4">
        <v>3</v>
      </c>
      <c r="G141" s="11">
        <v>44047</v>
      </c>
      <c r="H141" s="41">
        <v>62843.55</v>
      </c>
      <c r="I141" s="41">
        <v>5027.4840000000004</v>
      </c>
      <c r="J141" s="41">
        <v>1571.0888</v>
      </c>
      <c r="K141" s="41">
        <v>69442.122799999997</v>
      </c>
      <c r="L141" s="11">
        <v>44056</v>
      </c>
      <c r="M141" t="s">
        <v>1829</v>
      </c>
      <c r="O141" t="b">
        <f>Table9[[#This Row],[SubTotal]]=SUMIF(Purchase_Order_Details!$A$2:$A$2751,Table9[[#This Row],[PurchaseOrderID]],Purchase_Order_Details!$G$2:$G$2751)</f>
        <v>1</v>
      </c>
      <c r="P141" t="b">
        <f>Table9[[#This Row],[TotalDue]]=Table9[[#This Row],[SubTotal]]+Table9[[#This Row],[TaxAmt]]+Table9[[#This Row],[Freight]]</f>
        <v>1</v>
      </c>
      <c r="Q141" t="b">
        <f>COUNTIF(Table9[PurchaseOrderID],Table9[[#This Row],[PurchaseOrderID]])=1</f>
        <v>1</v>
      </c>
    </row>
    <row r="142" spans="1:17" hidden="1" x14ac:dyDescent="0.25">
      <c r="A142" s="5">
        <v>422</v>
      </c>
      <c r="B142" s="5">
        <v>4</v>
      </c>
      <c r="C142" s="5">
        <v>4</v>
      </c>
      <c r="D142" s="5">
        <v>261</v>
      </c>
      <c r="E142" s="5">
        <v>1538</v>
      </c>
      <c r="F142" s="5">
        <v>5</v>
      </c>
      <c r="G142" s="10">
        <v>44047</v>
      </c>
      <c r="H142" s="40">
        <v>37843.574999999997</v>
      </c>
      <c r="I142" s="40">
        <v>3027.4859999999999</v>
      </c>
      <c r="J142" s="40">
        <v>946.08939999999996</v>
      </c>
      <c r="K142" s="40">
        <v>41817.150399999999</v>
      </c>
      <c r="L142" s="10">
        <v>44056</v>
      </c>
      <c r="M142" t="s">
        <v>1829</v>
      </c>
      <c r="O142" t="b">
        <f>Table9[[#This Row],[SubTotal]]=SUMIF(Purchase_Order_Details!$A$2:$A$2751,Table9[[#This Row],[PurchaseOrderID]],Purchase_Order_Details!$G$2:$G$2751)</f>
        <v>1</v>
      </c>
      <c r="P142" t="b">
        <f>Table9[[#This Row],[TotalDue]]=Table9[[#This Row],[SubTotal]]+Table9[[#This Row],[TaxAmt]]+Table9[[#This Row],[Freight]]</f>
        <v>1</v>
      </c>
      <c r="Q142" t="b">
        <f>COUNTIF(Table9[PurchaseOrderID],Table9[[#This Row],[PurchaseOrderID]])=1</f>
        <v>1</v>
      </c>
    </row>
    <row r="143" spans="1:17" hidden="1" x14ac:dyDescent="0.25">
      <c r="A143" s="4">
        <v>423</v>
      </c>
      <c r="B143" s="4">
        <v>4</v>
      </c>
      <c r="C143" s="4">
        <v>4</v>
      </c>
      <c r="D143" s="4">
        <v>251</v>
      </c>
      <c r="E143" s="4">
        <v>1556</v>
      </c>
      <c r="F143" s="4">
        <v>4</v>
      </c>
      <c r="G143" s="11">
        <v>44047</v>
      </c>
      <c r="H143" s="41">
        <v>25531.275000000001</v>
      </c>
      <c r="I143" s="41">
        <v>2042.502</v>
      </c>
      <c r="J143" s="41">
        <v>638.28189999999995</v>
      </c>
      <c r="K143" s="41">
        <v>28212.0589</v>
      </c>
      <c r="L143" s="11">
        <v>44056</v>
      </c>
      <c r="M143" t="s">
        <v>1829</v>
      </c>
      <c r="O143" t="b">
        <f>Table9[[#This Row],[SubTotal]]=SUMIF(Purchase_Order_Details!$A$2:$A$2751,Table9[[#This Row],[PurchaseOrderID]],Purchase_Order_Details!$G$2:$G$2751)</f>
        <v>1</v>
      </c>
      <c r="P143" t="b">
        <f>Table9[[#This Row],[TotalDue]]=Table9[[#This Row],[SubTotal]]+Table9[[#This Row],[TaxAmt]]+Table9[[#This Row],[Freight]]</f>
        <v>1</v>
      </c>
      <c r="Q143" t="b">
        <f>COUNTIF(Table9[PurchaseOrderID],Table9[[#This Row],[PurchaseOrderID]])=1</f>
        <v>1</v>
      </c>
    </row>
    <row r="144" spans="1:17" hidden="1" x14ac:dyDescent="0.25">
      <c r="A144" s="5">
        <v>424</v>
      </c>
      <c r="B144" s="5">
        <v>4</v>
      </c>
      <c r="C144" s="5">
        <v>4</v>
      </c>
      <c r="D144" s="5">
        <v>253</v>
      </c>
      <c r="E144" s="5">
        <v>1554</v>
      </c>
      <c r="F144" s="5">
        <v>5</v>
      </c>
      <c r="G144" s="10">
        <v>44047</v>
      </c>
      <c r="H144" s="40">
        <v>285.35849999999999</v>
      </c>
      <c r="I144" s="40">
        <v>22.828700000000001</v>
      </c>
      <c r="J144" s="40">
        <v>7.1340000000000003</v>
      </c>
      <c r="K144" s="40">
        <v>315.32119999999998</v>
      </c>
      <c r="L144" s="10">
        <v>44056</v>
      </c>
      <c r="M144" t="s">
        <v>2817</v>
      </c>
      <c r="O144" t="b">
        <f>Table9[[#This Row],[SubTotal]]=SUMIF(Purchase_Order_Details!$A$2:$A$2751,Table9[[#This Row],[PurchaseOrderID]],Purchase_Order_Details!$G$2:$G$2751)</f>
        <v>1</v>
      </c>
      <c r="P144" t="b">
        <f>Table9[[#This Row],[TotalDue]]=Table9[[#This Row],[SubTotal]]+Table9[[#This Row],[TaxAmt]]+Table9[[#This Row],[Freight]]</f>
        <v>1</v>
      </c>
      <c r="Q144" t="b">
        <f>COUNTIF(Table9[PurchaseOrderID],Table9[[#This Row],[PurchaseOrderID]])=1</f>
        <v>1</v>
      </c>
    </row>
    <row r="145" spans="1:17" hidden="1" x14ac:dyDescent="0.25">
      <c r="A145" s="4">
        <v>425</v>
      </c>
      <c r="B145" s="4">
        <v>4</v>
      </c>
      <c r="C145" s="4">
        <v>4</v>
      </c>
      <c r="D145" s="4">
        <v>255</v>
      </c>
      <c r="E145" s="4">
        <v>1688</v>
      </c>
      <c r="F145" s="4">
        <v>4</v>
      </c>
      <c r="G145" s="11">
        <v>44047</v>
      </c>
      <c r="H145" s="41">
        <v>125.748</v>
      </c>
      <c r="I145" s="41">
        <v>10.059799999999999</v>
      </c>
      <c r="J145" s="41">
        <v>3.1436999999999999</v>
      </c>
      <c r="K145" s="41">
        <v>138.95150000000001</v>
      </c>
      <c r="L145" s="11">
        <v>44056</v>
      </c>
      <c r="M145" t="s">
        <v>2810</v>
      </c>
      <c r="O145" t="b">
        <f>Table9[[#This Row],[SubTotal]]=SUMIF(Purchase_Order_Details!$A$2:$A$2751,Table9[[#This Row],[PurchaseOrderID]],Purchase_Order_Details!$G$2:$G$2751)</f>
        <v>1</v>
      </c>
      <c r="P145" t="b">
        <f>Table9[[#This Row],[TotalDue]]=Table9[[#This Row],[SubTotal]]+Table9[[#This Row],[TaxAmt]]+Table9[[#This Row],[Freight]]</f>
        <v>1</v>
      </c>
      <c r="Q145" t="b">
        <f>COUNTIF(Table9[PurchaseOrderID],Table9[[#This Row],[PurchaseOrderID]])=1</f>
        <v>1</v>
      </c>
    </row>
    <row r="146" spans="1:17" hidden="1" x14ac:dyDescent="0.25">
      <c r="A146" s="5">
        <v>426</v>
      </c>
      <c r="B146" s="5">
        <v>4</v>
      </c>
      <c r="C146" s="5">
        <v>4</v>
      </c>
      <c r="D146" s="5">
        <v>256</v>
      </c>
      <c r="E146" s="5">
        <v>1580</v>
      </c>
      <c r="F146" s="5">
        <v>5</v>
      </c>
      <c r="G146" s="10">
        <v>44047</v>
      </c>
      <c r="H146" s="40">
        <v>150.79050000000001</v>
      </c>
      <c r="I146" s="40">
        <v>12.0632</v>
      </c>
      <c r="J146" s="40">
        <v>3.7698</v>
      </c>
      <c r="K146" s="40">
        <v>166.62350000000001</v>
      </c>
      <c r="L146" s="10">
        <v>44056</v>
      </c>
      <c r="M146" t="s">
        <v>2810</v>
      </c>
      <c r="O146" t="b">
        <f>Table9[[#This Row],[SubTotal]]=SUMIF(Purchase_Order_Details!$A$2:$A$2751,Table9[[#This Row],[PurchaseOrderID]],Purchase_Order_Details!$G$2:$G$2751)</f>
        <v>1</v>
      </c>
      <c r="P146" t="b">
        <f>Table9[[#This Row],[TotalDue]]=Table9[[#This Row],[SubTotal]]+Table9[[#This Row],[TaxAmt]]+Table9[[#This Row],[Freight]]</f>
        <v>1</v>
      </c>
      <c r="Q146" t="b">
        <f>COUNTIF(Table9[PurchaseOrderID],Table9[[#This Row],[PurchaseOrderID]])=1</f>
        <v>1</v>
      </c>
    </row>
    <row r="147" spans="1:17" hidden="1" x14ac:dyDescent="0.25">
      <c r="A147" s="4">
        <v>427</v>
      </c>
      <c r="B147" s="4">
        <v>4</v>
      </c>
      <c r="C147" s="4">
        <v>4</v>
      </c>
      <c r="D147" s="4">
        <v>259</v>
      </c>
      <c r="E147" s="4">
        <v>1496</v>
      </c>
      <c r="F147" s="4">
        <v>4</v>
      </c>
      <c r="G147" s="11">
        <v>44047</v>
      </c>
      <c r="H147" s="41">
        <v>764.19</v>
      </c>
      <c r="I147" s="41">
        <v>61.135199999999998</v>
      </c>
      <c r="J147" s="41">
        <v>19.104800000000001</v>
      </c>
      <c r="K147" s="41">
        <v>844.43</v>
      </c>
      <c r="L147" s="11">
        <v>44056</v>
      </c>
      <c r="M147" t="s">
        <v>2817</v>
      </c>
      <c r="O147" t="b">
        <f>Table9[[#This Row],[SubTotal]]=SUMIF(Purchase_Order_Details!$A$2:$A$2751,Table9[[#This Row],[PurchaseOrderID]],Purchase_Order_Details!$G$2:$G$2751)</f>
        <v>1</v>
      </c>
      <c r="P147" t="b">
        <f>Table9[[#This Row],[TotalDue]]=Table9[[#This Row],[SubTotal]]+Table9[[#This Row],[TaxAmt]]+Table9[[#This Row],[Freight]]</f>
        <v>1</v>
      </c>
      <c r="Q147" t="b">
        <f>COUNTIF(Table9[PurchaseOrderID],Table9[[#This Row],[PurchaseOrderID]])=1</f>
        <v>1</v>
      </c>
    </row>
    <row r="148" spans="1:17" hidden="1" x14ac:dyDescent="0.25">
      <c r="A148" s="5">
        <v>428</v>
      </c>
      <c r="B148" s="5">
        <v>4</v>
      </c>
      <c r="C148" s="5">
        <v>4</v>
      </c>
      <c r="D148" s="5">
        <v>260</v>
      </c>
      <c r="E148" s="5">
        <v>1494</v>
      </c>
      <c r="F148" s="5">
        <v>2</v>
      </c>
      <c r="G148" s="10">
        <v>44047</v>
      </c>
      <c r="H148" s="40">
        <v>8847.2999999999993</v>
      </c>
      <c r="I148" s="40">
        <v>707.78399999999999</v>
      </c>
      <c r="J148" s="40">
        <v>221.1825</v>
      </c>
      <c r="K148" s="40">
        <v>9776.2664999999997</v>
      </c>
      <c r="L148" s="10">
        <v>44056</v>
      </c>
      <c r="M148" t="s">
        <v>2810</v>
      </c>
      <c r="O148" t="b">
        <f>Table9[[#This Row],[SubTotal]]=SUMIF(Purchase_Order_Details!$A$2:$A$2751,Table9[[#This Row],[PurchaseOrderID]],Purchase_Order_Details!$G$2:$G$2751)</f>
        <v>1</v>
      </c>
      <c r="P148" t="b">
        <f>Table9[[#This Row],[TotalDue]]=Table9[[#This Row],[SubTotal]]+Table9[[#This Row],[TaxAmt]]+Table9[[#This Row],[Freight]]</f>
        <v>1</v>
      </c>
      <c r="Q148" t="b">
        <f>COUNTIF(Table9[PurchaseOrderID],Table9[[#This Row],[PurchaseOrderID]])=1</f>
        <v>1</v>
      </c>
    </row>
    <row r="149" spans="1:17" hidden="1" x14ac:dyDescent="0.25">
      <c r="A149" s="4">
        <v>429</v>
      </c>
      <c r="B149" s="4">
        <v>4</v>
      </c>
      <c r="C149" s="4">
        <v>4</v>
      </c>
      <c r="D149" s="4">
        <v>258</v>
      </c>
      <c r="E149" s="4">
        <v>1650</v>
      </c>
      <c r="F149" s="4">
        <v>5</v>
      </c>
      <c r="G149" s="11">
        <v>44047</v>
      </c>
      <c r="H149" s="41">
        <v>171.07650000000001</v>
      </c>
      <c r="I149" s="41">
        <v>13.6861</v>
      </c>
      <c r="J149" s="41">
        <v>4.2769000000000004</v>
      </c>
      <c r="K149" s="41">
        <v>189.0395</v>
      </c>
      <c r="L149" s="11">
        <v>44056</v>
      </c>
      <c r="M149" t="s">
        <v>2810</v>
      </c>
      <c r="O149" t="b">
        <f>Table9[[#This Row],[SubTotal]]=SUMIF(Purchase_Order_Details!$A$2:$A$2751,Table9[[#This Row],[PurchaseOrderID]],Purchase_Order_Details!$G$2:$G$2751)</f>
        <v>1</v>
      </c>
      <c r="P149" t="b">
        <f>Table9[[#This Row],[TotalDue]]=Table9[[#This Row],[SubTotal]]+Table9[[#This Row],[TaxAmt]]+Table9[[#This Row],[Freight]]</f>
        <v>1</v>
      </c>
      <c r="Q149" t="b">
        <f>COUNTIF(Table9[PurchaseOrderID],Table9[[#This Row],[PurchaseOrderID]])=1</f>
        <v>1</v>
      </c>
    </row>
    <row r="150" spans="1:17" hidden="1" x14ac:dyDescent="0.25">
      <c r="A150" s="5">
        <v>430</v>
      </c>
      <c r="B150" s="5">
        <v>4</v>
      </c>
      <c r="C150" s="5">
        <v>4</v>
      </c>
      <c r="D150" s="5">
        <v>254</v>
      </c>
      <c r="E150" s="5">
        <v>1654</v>
      </c>
      <c r="F150" s="5">
        <v>4</v>
      </c>
      <c r="G150" s="10">
        <v>44047</v>
      </c>
      <c r="H150" s="40">
        <v>20397.3</v>
      </c>
      <c r="I150" s="40">
        <v>1631.7840000000001</v>
      </c>
      <c r="J150" s="40">
        <v>509.9325</v>
      </c>
      <c r="K150" s="40">
        <v>22539.016500000002</v>
      </c>
      <c r="L150" s="10">
        <v>44056</v>
      </c>
      <c r="M150" t="s">
        <v>2817</v>
      </c>
      <c r="O150" t="b">
        <f>Table9[[#This Row],[SubTotal]]=SUMIF(Purchase_Order_Details!$A$2:$A$2751,Table9[[#This Row],[PurchaseOrderID]],Purchase_Order_Details!$G$2:$G$2751)</f>
        <v>1</v>
      </c>
      <c r="P150" t="b">
        <f>Table9[[#This Row],[TotalDue]]=Table9[[#This Row],[SubTotal]]+Table9[[#This Row],[TaxAmt]]+Table9[[#This Row],[Freight]]</f>
        <v>1</v>
      </c>
      <c r="Q150" t="b">
        <f>COUNTIF(Table9[PurchaseOrderID],Table9[[#This Row],[PurchaseOrderID]])=1</f>
        <v>1</v>
      </c>
    </row>
    <row r="151" spans="1:17" hidden="1" x14ac:dyDescent="0.25">
      <c r="A151" s="4">
        <v>431</v>
      </c>
      <c r="B151" s="4">
        <v>4</v>
      </c>
      <c r="C151" s="4">
        <v>4</v>
      </c>
      <c r="D151" s="4">
        <v>257</v>
      </c>
      <c r="E151" s="4">
        <v>1664</v>
      </c>
      <c r="F151" s="4">
        <v>3</v>
      </c>
      <c r="G151" s="11">
        <v>44047</v>
      </c>
      <c r="H151" s="41">
        <v>14628.075000000001</v>
      </c>
      <c r="I151" s="41">
        <v>1170.2460000000001</v>
      </c>
      <c r="J151" s="41">
        <v>365.70190000000002</v>
      </c>
      <c r="K151" s="41">
        <v>16164.0229</v>
      </c>
      <c r="L151" s="11">
        <v>44056</v>
      </c>
      <c r="M151" t="s">
        <v>2817</v>
      </c>
      <c r="O151" t="b">
        <f>Table9[[#This Row],[SubTotal]]=SUMIF(Purchase_Order_Details!$A$2:$A$2751,Table9[[#This Row],[PurchaseOrderID]],Purchase_Order_Details!$G$2:$G$2751)</f>
        <v>1</v>
      </c>
      <c r="P151" t="b">
        <f>Table9[[#This Row],[TotalDue]]=Table9[[#This Row],[SubTotal]]+Table9[[#This Row],[TaxAmt]]+Table9[[#This Row],[Freight]]</f>
        <v>1</v>
      </c>
      <c r="Q151" t="b">
        <f>COUNTIF(Table9[PurchaseOrderID],Table9[[#This Row],[PurchaseOrderID]])=1</f>
        <v>1</v>
      </c>
    </row>
    <row r="152" spans="1:17" hidden="1" x14ac:dyDescent="0.25">
      <c r="A152" s="5">
        <v>432</v>
      </c>
      <c r="B152" s="5">
        <v>4</v>
      </c>
      <c r="C152" s="5">
        <v>4</v>
      </c>
      <c r="D152" s="5">
        <v>261</v>
      </c>
      <c r="E152" s="5">
        <v>1678</v>
      </c>
      <c r="F152" s="5">
        <v>4</v>
      </c>
      <c r="G152" s="10">
        <v>44047</v>
      </c>
      <c r="H152" s="40">
        <v>25334.924999999999</v>
      </c>
      <c r="I152" s="40">
        <v>2026.7940000000001</v>
      </c>
      <c r="J152" s="40">
        <v>633.37310000000002</v>
      </c>
      <c r="K152" s="40">
        <v>27995.092100000002</v>
      </c>
      <c r="L152" s="10">
        <v>44056</v>
      </c>
      <c r="M152" t="s">
        <v>1829</v>
      </c>
      <c r="O152" t="b">
        <f>Table9[[#This Row],[SubTotal]]=SUMIF(Purchase_Order_Details!$A$2:$A$2751,Table9[[#This Row],[PurchaseOrderID]],Purchase_Order_Details!$G$2:$G$2751)</f>
        <v>1</v>
      </c>
      <c r="P152" t="b">
        <f>Table9[[#This Row],[TotalDue]]=Table9[[#This Row],[SubTotal]]+Table9[[#This Row],[TaxAmt]]+Table9[[#This Row],[Freight]]</f>
        <v>1</v>
      </c>
      <c r="Q152" t="b">
        <f>COUNTIF(Table9[PurchaseOrderID],Table9[[#This Row],[PurchaseOrderID]])=1</f>
        <v>1</v>
      </c>
    </row>
    <row r="153" spans="1:17" hidden="1" x14ac:dyDescent="0.25">
      <c r="A153" s="4">
        <v>433</v>
      </c>
      <c r="B153" s="4">
        <v>5</v>
      </c>
      <c r="C153" s="4">
        <v>4</v>
      </c>
      <c r="D153" s="4">
        <v>251</v>
      </c>
      <c r="E153" s="4">
        <v>1616</v>
      </c>
      <c r="F153" s="4">
        <v>5</v>
      </c>
      <c r="G153" s="11">
        <v>44048</v>
      </c>
      <c r="H153" s="41">
        <v>395.95499999999998</v>
      </c>
      <c r="I153" s="41">
        <v>31.676400000000001</v>
      </c>
      <c r="J153" s="41">
        <v>9.8988999999999994</v>
      </c>
      <c r="K153" s="41">
        <v>437.53030000000001</v>
      </c>
      <c r="L153" s="11">
        <v>44057</v>
      </c>
      <c r="M153" t="s">
        <v>2817</v>
      </c>
      <c r="O153" t="b">
        <f>Table9[[#This Row],[SubTotal]]=SUMIF(Purchase_Order_Details!$A$2:$A$2751,Table9[[#This Row],[PurchaseOrderID]],Purchase_Order_Details!$G$2:$G$2751)</f>
        <v>1</v>
      </c>
      <c r="P153" t="b">
        <f>Table9[[#This Row],[TotalDue]]=Table9[[#This Row],[SubTotal]]+Table9[[#This Row],[TaxAmt]]+Table9[[#This Row],[Freight]]</f>
        <v>1</v>
      </c>
      <c r="Q153" t="b">
        <f>COUNTIF(Table9[PurchaseOrderID],Table9[[#This Row],[PurchaseOrderID]])=1</f>
        <v>1</v>
      </c>
    </row>
    <row r="154" spans="1:17" hidden="1" x14ac:dyDescent="0.25">
      <c r="A154" s="5">
        <v>434</v>
      </c>
      <c r="B154" s="5">
        <v>4</v>
      </c>
      <c r="C154" s="5">
        <v>4</v>
      </c>
      <c r="D154" s="5">
        <v>253</v>
      </c>
      <c r="E154" s="5">
        <v>1492</v>
      </c>
      <c r="F154" s="5">
        <v>5</v>
      </c>
      <c r="G154" s="10">
        <v>44048</v>
      </c>
      <c r="H154" s="40">
        <v>285.35849999999999</v>
      </c>
      <c r="I154" s="40">
        <v>22.828700000000001</v>
      </c>
      <c r="J154" s="40">
        <v>7.1340000000000003</v>
      </c>
      <c r="K154" s="40">
        <v>315.32119999999998</v>
      </c>
      <c r="L154" s="10">
        <v>44057</v>
      </c>
      <c r="M154" t="s">
        <v>2817</v>
      </c>
      <c r="O154" t="b">
        <f>Table9[[#This Row],[SubTotal]]=SUMIF(Purchase_Order_Details!$A$2:$A$2751,Table9[[#This Row],[PurchaseOrderID]],Purchase_Order_Details!$G$2:$G$2751)</f>
        <v>1</v>
      </c>
      <c r="P154" t="b">
        <f>Table9[[#This Row],[TotalDue]]=Table9[[#This Row],[SubTotal]]+Table9[[#This Row],[TaxAmt]]+Table9[[#This Row],[Freight]]</f>
        <v>1</v>
      </c>
      <c r="Q154" t="b">
        <f>COUNTIF(Table9[PurchaseOrderID],Table9[[#This Row],[PurchaseOrderID]])=1</f>
        <v>1</v>
      </c>
    </row>
    <row r="155" spans="1:17" hidden="1" x14ac:dyDescent="0.25">
      <c r="A155" s="4">
        <v>435</v>
      </c>
      <c r="B155" s="4">
        <v>4</v>
      </c>
      <c r="C155" s="4">
        <v>4</v>
      </c>
      <c r="D155" s="4">
        <v>255</v>
      </c>
      <c r="E155" s="4">
        <v>1602</v>
      </c>
      <c r="F155" s="4">
        <v>5</v>
      </c>
      <c r="G155" s="11">
        <v>44048</v>
      </c>
      <c r="H155" s="41">
        <v>1796.0355</v>
      </c>
      <c r="I155" s="41">
        <v>143.68279999999999</v>
      </c>
      <c r="J155" s="41">
        <v>44.9009</v>
      </c>
      <c r="K155" s="41">
        <v>1984.6192000000001</v>
      </c>
      <c r="L155" s="11">
        <v>44057</v>
      </c>
      <c r="M155" t="s">
        <v>2817</v>
      </c>
      <c r="O155" t="b">
        <f>Table9[[#This Row],[SubTotal]]=SUMIF(Purchase_Order_Details!$A$2:$A$2751,Table9[[#This Row],[PurchaseOrderID]],Purchase_Order_Details!$G$2:$G$2751)</f>
        <v>1</v>
      </c>
      <c r="P155" t="b">
        <f>Table9[[#This Row],[TotalDue]]=Table9[[#This Row],[SubTotal]]+Table9[[#This Row],[TaxAmt]]+Table9[[#This Row],[Freight]]</f>
        <v>1</v>
      </c>
      <c r="Q155" t="b">
        <f>COUNTIF(Table9[PurchaseOrderID],Table9[[#This Row],[PurchaseOrderID]])=1</f>
        <v>1</v>
      </c>
    </row>
    <row r="156" spans="1:17" hidden="1" x14ac:dyDescent="0.25">
      <c r="A156" s="5">
        <v>436</v>
      </c>
      <c r="B156" s="5">
        <v>4</v>
      </c>
      <c r="C156" s="5">
        <v>4</v>
      </c>
      <c r="D156" s="5">
        <v>256</v>
      </c>
      <c r="E156" s="5">
        <v>1540</v>
      </c>
      <c r="F156" s="5">
        <v>4</v>
      </c>
      <c r="G156" s="10">
        <v>44048</v>
      </c>
      <c r="H156" s="40">
        <v>501.19650000000001</v>
      </c>
      <c r="I156" s="40">
        <v>40.095700000000001</v>
      </c>
      <c r="J156" s="40">
        <v>12.5299</v>
      </c>
      <c r="K156" s="40">
        <v>553.82209999999998</v>
      </c>
      <c r="L156" s="10">
        <v>44057</v>
      </c>
      <c r="M156" t="s">
        <v>2810</v>
      </c>
      <c r="O156" t="b">
        <f>Table9[[#This Row],[SubTotal]]=SUMIF(Purchase_Order_Details!$A$2:$A$2751,Table9[[#This Row],[PurchaseOrderID]],Purchase_Order_Details!$G$2:$G$2751)</f>
        <v>1</v>
      </c>
      <c r="P156" t="b">
        <f>Table9[[#This Row],[TotalDue]]=Table9[[#This Row],[SubTotal]]+Table9[[#This Row],[TaxAmt]]+Table9[[#This Row],[Freight]]</f>
        <v>1</v>
      </c>
      <c r="Q156" t="b">
        <f>COUNTIF(Table9[PurchaseOrderID],Table9[[#This Row],[PurchaseOrderID]])=1</f>
        <v>1</v>
      </c>
    </row>
    <row r="157" spans="1:17" hidden="1" x14ac:dyDescent="0.25">
      <c r="A157" s="4">
        <v>437</v>
      </c>
      <c r="B157" s="4">
        <v>4</v>
      </c>
      <c r="C157" s="4">
        <v>4</v>
      </c>
      <c r="D157" s="4">
        <v>259</v>
      </c>
      <c r="E157" s="4">
        <v>1628</v>
      </c>
      <c r="F157" s="4">
        <v>5</v>
      </c>
      <c r="G157" s="11">
        <v>44048</v>
      </c>
      <c r="H157" s="41">
        <v>34644.224999999999</v>
      </c>
      <c r="I157" s="41">
        <v>2771.538</v>
      </c>
      <c r="J157" s="41">
        <v>866.10559999999998</v>
      </c>
      <c r="K157" s="41">
        <v>38281.868600000002</v>
      </c>
      <c r="L157" s="11">
        <v>44057</v>
      </c>
      <c r="M157" t="s">
        <v>2810</v>
      </c>
      <c r="O157" t="b">
        <f>Table9[[#This Row],[SubTotal]]=SUMIF(Purchase_Order_Details!$A$2:$A$2751,Table9[[#This Row],[PurchaseOrderID]],Purchase_Order_Details!$G$2:$G$2751)</f>
        <v>1</v>
      </c>
      <c r="P157" t="b">
        <f>Table9[[#This Row],[TotalDue]]=Table9[[#This Row],[SubTotal]]+Table9[[#This Row],[TaxAmt]]+Table9[[#This Row],[Freight]]</f>
        <v>1</v>
      </c>
      <c r="Q157" t="b">
        <f>COUNTIF(Table9[PurchaseOrderID],Table9[[#This Row],[PurchaseOrderID]])=1</f>
        <v>1</v>
      </c>
    </row>
    <row r="158" spans="1:17" hidden="1" x14ac:dyDescent="0.25">
      <c r="A158" s="5">
        <v>438</v>
      </c>
      <c r="B158" s="5">
        <v>4</v>
      </c>
      <c r="C158" s="5">
        <v>4</v>
      </c>
      <c r="D158" s="5">
        <v>250</v>
      </c>
      <c r="E158" s="5">
        <v>1604</v>
      </c>
      <c r="F158" s="5">
        <v>4</v>
      </c>
      <c r="G158" s="10">
        <v>44048</v>
      </c>
      <c r="H158" s="40">
        <v>1839.5055</v>
      </c>
      <c r="I158" s="40">
        <v>147.16040000000001</v>
      </c>
      <c r="J158" s="40">
        <v>45.9876</v>
      </c>
      <c r="K158" s="40">
        <v>2032.6534999999999</v>
      </c>
      <c r="L158" s="10">
        <v>44057</v>
      </c>
      <c r="M158" t="s">
        <v>2810</v>
      </c>
      <c r="O158" t="b">
        <f>Table9[[#This Row],[SubTotal]]=SUMIF(Purchase_Order_Details!$A$2:$A$2751,Table9[[#This Row],[PurchaseOrderID]],Purchase_Order_Details!$G$2:$G$2751)</f>
        <v>1</v>
      </c>
      <c r="P158" t="b">
        <f>Table9[[#This Row],[TotalDue]]=Table9[[#This Row],[SubTotal]]+Table9[[#This Row],[TaxAmt]]+Table9[[#This Row],[Freight]]</f>
        <v>1</v>
      </c>
      <c r="Q158" t="b">
        <f>COUNTIF(Table9[PurchaseOrderID],Table9[[#This Row],[PurchaseOrderID]])=1</f>
        <v>1</v>
      </c>
    </row>
    <row r="159" spans="1:17" hidden="1" x14ac:dyDescent="0.25">
      <c r="A159" s="4">
        <v>439</v>
      </c>
      <c r="B159" s="4">
        <v>4</v>
      </c>
      <c r="C159" s="4">
        <v>4</v>
      </c>
      <c r="D159" s="4">
        <v>258</v>
      </c>
      <c r="E159" s="4">
        <v>1690</v>
      </c>
      <c r="F159" s="4">
        <v>5</v>
      </c>
      <c r="G159" s="11">
        <v>44048</v>
      </c>
      <c r="H159" s="41">
        <v>146.286</v>
      </c>
      <c r="I159" s="41">
        <v>11.7029</v>
      </c>
      <c r="J159" s="41">
        <v>3.6572</v>
      </c>
      <c r="K159" s="41">
        <v>161.64609999999999</v>
      </c>
      <c r="L159" s="11">
        <v>44057</v>
      </c>
      <c r="M159" t="s">
        <v>2810</v>
      </c>
      <c r="O159" t="b">
        <f>Table9[[#This Row],[SubTotal]]=SUMIF(Purchase_Order_Details!$A$2:$A$2751,Table9[[#This Row],[PurchaseOrderID]],Purchase_Order_Details!$G$2:$G$2751)</f>
        <v>1</v>
      </c>
      <c r="P159" t="b">
        <f>Table9[[#This Row],[TotalDue]]=Table9[[#This Row],[SubTotal]]+Table9[[#This Row],[TaxAmt]]+Table9[[#This Row],[Freight]]</f>
        <v>1</v>
      </c>
      <c r="Q159" t="b">
        <f>COUNTIF(Table9[PurchaseOrderID],Table9[[#This Row],[PurchaseOrderID]])=1</f>
        <v>1</v>
      </c>
    </row>
    <row r="160" spans="1:17" hidden="1" x14ac:dyDescent="0.25">
      <c r="A160" s="5">
        <v>440</v>
      </c>
      <c r="B160" s="5">
        <v>4</v>
      </c>
      <c r="C160" s="5">
        <v>4</v>
      </c>
      <c r="D160" s="5">
        <v>254</v>
      </c>
      <c r="E160" s="5">
        <v>1566</v>
      </c>
      <c r="F160" s="5">
        <v>5</v>
      </c>
      <c r="G160" s="10">
        <v>44048</v>
      </c>
      <c r="H160" s="40">
        <v>102.56399999999999</v>
      </c>
      <c r="I160" s="40">
        <v>8.2050999999999998</v>
      </c>
      <c r="J160" s="40">
        <v>2.5640999999999998</v>
      </c>
      <c r="K160" s="40">
        <v>113.33320000000001</v>
      </c>
      <c r="L160" s="10">
        <v>44057</v>
      </c>
      <c r="M160" t="s">
        <v>2810</v>
      </c>
      <c r="O160" t="b">
        <f>Table9[[#This Row],[SubTotal]]=SUMIF(Purchase_Order_Details!$A$2:$A$2751,Table9[[#This Row],[PurchaseOrderID]],Purchase_Order_Details!$G$2:$G$2751)</f>
        <v>1</v>
      </c>
      <c r="P160" t="b">
        <f>Table9[[#This Row],[TotalDue]]=Table9[[#This Row],[SubTotal]]+Table9[[#This Row],[TaxAmt]]+Table9[[#This Row],[Freight]]</f>
        <v>1</v>
      </c>
      <c r="Q160" t="b">
        <f>COUNTIF(Table9[PurchaseOrderID],Table9[[#This Row],[PurchaseOrderID]])=1</f>
        <v>1</v>
      </c>
    </row>
    <row r="161" spans="1:17" hidden="1" x14ac:dyDescent="0.25">
      <c r="A161" s="4">
        <v>441</v>
      </c>
      <c r="B161" s="4">
        <v>4</v>
      </c>
      <c r="C161" s="4">
        <v>4</v>
      </c>
      <c r="D161" s="4">
        <v>257</v>
      </c>
      <c r="E161" s="4">
        <v>1698</v>
      </c>
      <c r="F161" s="4">
        <v>5</v>
      </c>
      <c r="G161" s="11">
        <v>44048</v>
      </c>
      <c r="H161" s="41">
        <v>150.79050000000001</v>
      </c>
      <c r="I161" s="41">
        <v>12.0632</v>
      </c>
      <c r="J161" s="41">
        <v>3.7698</v>
      </c>
      <c r="K161" s="41">
        <v>166.62350000000001</v>
      </c>
      <c r="L161" s="11">
        <v>44057</v>
      </c>
      <c r="M161" t="s">
        <v>2810</v>
      </c>
      <c r="O161" t="b">
        <f>Table9[[#This Row],[SubTotal]]=SUMIF(Purchase_Order_Details!$A$2:$A$2751,Table9[[#This Row],[PurchaseOrderID]],Purchase_Order_Details!$G$2:$G$2751)</f>
        <v>1</v>
      </c>
      <c r="P161" t="b">
        <f>Table9[[#This Row],[TotalDue]]=Table9[[#This Row],[SubTotal]]+Table9[[#This Row],[TaxAmt]]+Table9[[#This Row],[Freight]]</f>
        <v>1</v>
      </c>
      <c r="Q161" t="b">
        <f>COUNTIF(Table9[PurchaseOrderID],Table9[[#This Row],[PurchaseOrderID]])=1</f>
        <v>1</v>
      </c>
    </row>
    <row r="162" spans="1:17" hidden="1" x14ac:dyDescent="0.25">
      <c r="A162" s="5">
        <v>442</v>
      </c>
      <c r="B162" s="5">
        <v>4</v>
      </c>
      <c r="C162" s="5">
        <v>4</v>
      </c>
      <c r="D162" s="5">
        <v>261</v>
      </c>
      <c r="E162" s="5">
        <v>1560</v>
      </c>
      <c r="F162" s="5">
        <v>5</v>
      </c>
      <c r="G162" s="10">
        <v>44048</v>
      </c>
      <c r="H162" s="40">
        <v>13669.424999999999</v>
      </c>
      <c r="I162" s="40">
        <v>1093.5540000000001</v>
      </c>
      <c r="J162" s="40">
        <v>341.73559999999998</v>
      </c>
      <c r="K162" s="40">
        <v>15104.714599999999</v>
      </c>
      <c r="L162" s="10">
        <v>44057</v>
      </c>
      <c r="M162" t="s">
        <v>1829</v>
      </c>
      <c r="O162" t="b">
        <f>Table9[[#This Row],[SubTotal]]=SUMIF(Purchase_Order_Details!$A$2:$A$2751,Table9[[#This Row],[PurchaseOrderID]],Purchase_Order_Details!$G$2:$G$2751)</f>
        <v>1</v>
      </c>
      <c r="P162" t="b">
        <f>Table9[[#This Row],[TotalDue]]=Table9[[#This Row],[SubTotal]]+Table9[[#This Row],[TaxAmt]]+Table9[[#This Row],[Freight]]</f>
        <v>1</v>
      </c>
      <c r="Q162" t="b">
        <f>COUNTIF(Table9[PurchaseOrderID],Table9[[#This Row],[PurchaseOrderID]])=1</f>
        <v>1</v>
      </c>
    </row>
    <row r="163" spans="1:17" hidden="1" x14ac:dyDescent="0.25">
      <c r="A163" s="4">
        <v>443</v>
      </c>
      <c r="B163" s="4">
        <v>4</v>
      </c>
      <c r="C163" s="4">
        <v>4</v>
      </c>
      <c r="D163" s="4">
        <v>251</v>
      </c>
      <c r="E163" s="4">
        <v>1692</v>
      </c>
      <c r="F163" s="4">
        <v>5</v>
      </c>
      <c r="G163" s="11">
        <v>44048</v>
      </c>
      <c r="H163" s="41">
        <v>9637.11</v>
      </c>
      <c r="I163" s="41">
        <v>770.96879999999999</v>
      </c>
      <c r="J163" s="41">
        <v>240.92779999999999</v>
      </c>
      <c r="K163" s="41">
        <v>10649.006600000001</v>
      </c>
      <c r="L163" s="11">
        <v>44057</v>
      </c>
      <c r="M163" t="s">
        <v>1829</v>
      </c>
      <c r="O163" t="b">
        <f>Table9[[#This Row],[SubTotal]]=SUMIF(Purchase_Order_Details!$A$2:$A$2751,Table9[[#This Row],[PurchaseOrderID]],Purchase_Order_Details!$G$2:$G$2751)</f>
        <v>1</v>
      </c>
      <c r="P163" t="b">
        <f>Table9[[#This Row],[TotalDue]]=Table9[[#This Row],[SubTotal]]+Table9[[#This Row],[TaxAmt]]+Table9[[#This Row],[Freight]]</f>
        <v>1</v>
      </c>
      <c r="Q163" t="b">
        <f>COUNTIF(Table9[PurchaseOrderID],Table9[[#This Row],[PurchaseOrderID]])=1</f>
        <v>1</v>
      </c>
    </row>
    <row r="164" spans="1:17" hidden="1" x14ac:dyDescent="0.25">
      <c r="A164" s="5">
        <v>444</v>
      </c>
      <c r="B164" s="5">
        <v>4</v>
      </c>
      <c r="C164" s="5">
        <v>4</v>
      </c>
      <c r="D164" s="5">
        <v>253</v>
      </c>
      <c r="E164" s="5">
        <v>1696</v>
      </c>
      <c r="F164" s="5">
        <v>4</v>
      </c>
      <c r="G164" s="10">
        <v>44048</v>
      </c>
      <c r="H164" s="40">
        <v>34118.699999999997</v>
      </c>
      <c r="I164" s="40">
        <v>2729.4960000000001</v>
      </c>
      <c r="J164" s="40">
        <v>852.96749999999997</v>
      </c>
      <c r="K164" s="40">
        <v>37701.163500000002</v>
      </c>
      <c r="L164" s="10">
        <v>44057</v>
      </c>
      <c r="M164" t="s">
        <v>1829</v>
      </c>
      <c r="O164" t="b">
        <f>Table9[[#This Row],[SubTotal]]=SUMIF(Purchase_Order_Details!$A$2:$A$2751,Table9[[#This Row],[PurchaseOrderID]],Purchase_Order_Details!$G$2:$G$2751)</f>
        <v>1</v>
      </c>
      <c r="P164" t="b">
        <f>Table9[[#This Row],[TotalDue]]=Table9[[#This Row],[SubTotal]]+Table9[[#This Row],[TaxAmt]]+Table9[[#This Row],[Freight]]</f>
        <v>1</v>
      </c>
      <c r="Q164" t="b">
        <f>COUNTIF(Table9[PurchaseOrderID],Table9[[#This Row],[PurchaseOrderID]])=1</f>
        <v>1</v>
      </c>
    </row>
    <row r="165" spans="1:17" hidden="1" x14ac:dyDescent="0.25">
      <c r="A165" s="4">
        <v>445</v>
      </c>
      <c r="B165" s="4">
        <v>4</v>
      </c>
      <c r="C165" s="4">
        <v>4</v>
      </c>
      <c r="D165" s="4">
        <v>255</v>
      </c>
      <c r="E165" s="4">
        <v>1504</v>
      </c>
      <c r="F165" s="4">
        <v>1</v>
      </c>
      <c r="G165" s="11">
        <v>44048</v>
      </c>
      <c r="H165" s="41">
        <v>551.88</v>
      </c>
      <c r="I165" s="41">
        <v>44.150399999999998</v>
      </c>
      <c r="J165" s="41">
        <v>13.797000000000001</v>
      </c>
      <c r="K165" s="41">
        <v>609.82740000000001</v>
      </c>
      <c r="L165" s="11">
        <v>44057</v>
      </c>
      <c r="M165" t="s">
        <v>2817</v>
      </c>
      <c r="O165" t="b">
        <f>Table9[[#This Row],[SubTotal]]=SUMIF(Purchase_Order_Details!$A$2:$A$2751,Table9[[#This Row],[PurchaseOrderID]],Purchase_Order_Details!$G$2:$G$2751)</f>
        <v>1</v>
      </c>
      <c r="P165" t="b">
        <f>Table9[[#This Row],[TotalDue]]=Table9[[#This Row],[SubTotal]]+Table9[[#This Row],[TaxAmt]]+Table9[[#This Row],[Freight]]</f>
        <v>1</v>
      </c>
      <c r="Q165" t="b">
        <f>COUNTIF(Table9[PurchaseOrderID],Table9[[#This Row],[PurchaseOrderID]])=1</f>
        <v>1</v>
      </c>
    </row>
    <row r="166" spans="1:17" hidden="1" x14ac:dyDescent="0.25">
      <c r="A166" s="5">
        <v>446</v>
      </c>
      <c r="B166" s="5">
        <v>4</v>
      </c>
      <c r="C166" s="5">
        <v>4</v>
      </c>
      <c r="D166" s="5">
        <v>256</v>
      </c>
      <c r="E166" s="5">
        <v>1544</v>
      </c>
      <c r="F166" s="5">
        <v>1</v>
      </c>
      <c r="G166" s="10">
        <v>44048</v>
      </c>
      <c r="H166" s="40">
        <v>6987.75</v>
      </c>
      <c r="I166" s="40">
        <v>559.02</v>
      </c>
      <c r="J166" s="40">
        <v>174.69380000000001</v>
      </c>
      <c r="K166" s="40">
        <v>7721.4638000000004</v>
      </c>
      <c r="L166" s="10">
        <v>44057</v>
      </c>
      <c r="M166" t="s">
        <v>2817</v>
      </c>
      <c r="O166" t="b">
        <f>Table9[[#This Row],[SubTotal]]=SUMIF(Purchase_Order_Details!$A$2:$A$2751,Table9[[#This Row],[PurchaseOrderID]],Purchase_Order_Details!$G$2:$G$2751)</f>
        <v>1</v>
      </c>
      <c r="P166" t="b">
        <f>Table9[[#This Row],[TotalDue]]=Table9[[#This Row],[SubTotal]]+Table9[[#This Row],[TaxAmt]]+Table9[[#This Row],[Freight]]</f>
        <v>1</v>
      </c>
      <c r="Q166" t="b">
        <f>COUNTIF(Table9[PurchaseOrderID],Table9[[#This Row],[PurchaseOrderID]])=1</f>
        <v>1</v>
      </c>
    </row>
    <row r="167" spans="1:17" hidden="1" x14ac:dyDescent="0.25">
      <c r="A167" s="4">
        <v>447</v>
      </c>
      <c r="B167" s="4">
        <v>4</v>
      </c>
      <c r="C167" s="4">
        <v>4</v>
      </c>
      <c r="D167" s="4">
        <v>259</v>
      </c>
      <c r="E167" s="4">
        <v>1530</v>
      </c>
      <c r="F167" s="4">
        <v>2</v>
      </c>
      <c r="G167" s="11">
        <v>44048</v>
      </c>
      <c r="H167" s="41">
        <v>28072.275000000001</v>
      </c>
      <c r="I167" s="41">
        <v>2245.7820000000002</v>
      </c>
      <c r="J167" s="41">
        <v>701.80690000000004</v>
      </c>
      <c r="K167" s="41">
        <v>31019.8639</v>
      </c>
      <c r="L167" s="11">
        <v>44057</v>
      </c>
      <c r="M167" t="s">
        <v>2810</v>
      </c>
      <c r="O167" t="b">
        <f>Table9[[#This Row],[SubTotal]]=SUMIF(Purchase_Order_Details!$A$2:$A$2751,Table9[[#This Row],[PurchaseOrderID]],Purchase_Order_Details!$G$2:$G$2751)</f>
        <v>1</v>
      </c>
      <c r="P167" t="b">
        <f>Table9[[#This Row],[TotalDue]]=Table9[[#This Row],[SubTotal]]+Table9[[#This Row],[TaxAmt]]+Table9[[#This Row],[Freight]]</f>
        <v>1</v>
      </c>
      <c r="Q167" t="b">
        <f>COUNTIF(Table9[PurchaseOrderID],Table9[[#This Row],[PurchaseOrderID]])=1</f>
        <v>1</v>
      </c>
    </row>
    <row r="168" spans="1:17" hidden="1" x14ac:dyDescent="0.25">
      <c r="A168" s="5">
        <v>448</v>
      </c>
      <c r="B168" s="5">
        <v>4</v>
      </c>
      <c r="C168" s="5">
        <v>4</v>
      </c>
      <c r="D168" s="5">
        <v>260</v>
      </c>
      <c r="E168" s="5">
        <v>1508</v>
      </c>
      <c r="F168" s="5">
        <v>1</v>
      </c>
      <c r="G168" s="10">
        <v>44048</v>
      </c>
      <c r="H168" s="40">
        <v>37312.275000000001</v>
      </c>
      <c r="I168" s="40">
        <v>2984.982</v>
      </c>
      <c r="J168" s="40">
        <v>932.80690000000004</v>
      </c>
      <c r="K168" s="40">
        <v>41230.063900000001</v>
      </c>
      <c r="L168" s="10">
        <v>44057</v>
      </c>
      <c r="M168" t="s">
        <v>2810</v>
      </c>
      <c r="O168" t="b">
        <f>Table9[[#This Row],[SubTotal]]=SUMIF(Purchase_Order_Details!$A$2:$A$2751,Table9[[#This Row],[PurchaseOrderID]],Purchase_Order_Details!$G$2:$G$2751)</f>
        <v>1</v>
      </c>
      <c r="P168" t="b">
        <f>Table9[[#This Row],[TotalDue]]=Table9[[#This Row],[SubTotal]]+Table9[[#This Row],[TaxAmt]]+Table9[[#This Row],[Freight]]</f>
        <v>1</v>
      </c>
      <c r="Q168" t="b">
        <f>COUNTIF(Table9[PurchaseOrderID],Table9[[#This Row],[PurchaseOrderID]])=1</f>
        <v>1</v>
      </c>
    </row>
    <row r="169" spans="1:17" hidden="1" x14ac:dyDescent="0.25">
      <c r="A169" s="4">
        <v>449</v>
      </c>
      <c r="B169" s="4">
        <v>4</v>
      </c>
      <c r="C169" s="4">
        <v>4</v>
      </c>
      <c r="D169" s="4">
        <v>250</v>
      </c>
      <c r="E169" s="4">
        <v>1694</v>
      </c>
      <c r="F169" s="4">
        <v>1</v>
      </c>
      <c r="G169" s="11">
        <v>44049</v>
      </c>
      <c r="H169" s="41">
        <v>7623</v>
      </c>
      <c r="I169" s="41">
        <v>609.84</v>
      </c>
      <c r="J169" s="41">
        <v>190.57499999999999</v>
      </c>
      <c r="K169" s="41">
        <v>8423.4150000000009</v>
      </c>
      <c r="L169" s="11">
        <v>44058</v>
      </c>
      <c r="M169" t="s">
        <v>2817</v>
      </c>
      <c r="O169" t="b">
        <f>Table9[[#This Row],[SubTotal]]=SUMIF(Purchase_Order_Details!$A$2:$A$2751,Table9[[#This Row],[PurchaseOrderID]],Purchase_Order_Details!$G$2:$G$2751)</f>
        <v>1</v>
      </c>
      <c r="P169" t="b">
        <f>Table9[[#This Row],[TotalDue]]=Table9[[#This Row],[SubTotal]]+Table9[[#This Row],[TaxAmt]]+Table9[[#This Row],[Freight]]</f>
        <v>1</v>
      </c>
      <c r="Q169" t="b">
        <f>COUNTIF(Table9[PurchaseOrderID],Table9[[#This Row],[PurchaseOrderID]])=1</f>
        <v>1</v>
      </c>
    </row>
    <row r="170" spans="1:17" hidden="1" x14ac:dyDescent="0.25">
      <c r="A170" s="5">
        <v>450</v>
      </c>
      <c r="B170" s="5">
        <v>4</v>
      </c>
      <c r="C170" s="5">
        <v>4</v>
      </c>
      <c r="D170" s="5">
        <v>254</v>
      </c>
      <c r="E170" s="5">
        <v>1624</v>
      </c>
      <c r="F170" s="5">
        <v>2</v>
      </c>
      <c r="G170" s="10">
        <v>44049</v>
      </c>
      <c r="H170" s="40">
        <v>28297.5</v>
      </c>
      <c r="I170" s="40">
        <v>2263.8000000000002</v>
      </c>
      <c r="J170" s="40">
        <v>707.4375</v>
      </c>
      <c r="K170" s="40">
        <v>31268.737499999999</v>
      </c>
      <c r="L170" s="10">
        <v>44058</v>
      </c>
      <c r="M170" t="s">
        <v>1829</v>
      </c>
      <c r="O170" t="b">
        <f>Table9[[#This Row],[SubTotal]]=SUMIF(Purchase_Order_Details!$A$2:$A$2751,Table9[[#This Row],[PurchaseOrderID]],Purchase_Order_Details!$G$2:$G$2751)</f>
        <v>1</v>
      </c>
      <c r="P170" t="b">
        <f>Table9[[#This Row],[TotalDue]]=Table9[[#This Row],[SubTotal]]+Table9[[#This Row],[TaxAmt]]+Table9[[#This Row],[Freight]]</f>
        <v>1</v>
      </c>
      <c r="Q170" t="b">
        <f>COUNTIF(Table9[PurchaseOrderID],Table9[[#This Row],[PurchaseOrderID]])=1</f>
        <v>1</v>
      </c>
    </row>
    <row r="171" spans="1:17" hidden="1" x14ac:dyDescent="0.25">
      <c r="A171" s="4">
        <v>451</v>
      </c>
      <c r="B171" s="4">
        <v>4</v>
      </c>
      <c r="C171" s="4">
        <v>4</v>
      </c>
      <c r="D171" s="4">
        <v>257</v>
      </c>
      <c r="E171" s="4">
        <v>1548</v>
      </c>
      <c r="F171" s="4">
        <v>2</v>
      </c>
      <c r="G171" s="11">
        <v>44049</v>
      </c>
      <c r="H171" s="41">
        <v>59.944499999999998</v>
      </c>
      <c r="I171" s="41">
        <v>4.7956000000000003</v>
      </c>
      <c r="J171" s="41">
        <v>1.4985999999999999</v>
      </c>
      <c r="K171" s="41">
        <v>66.238699999999994</v>
      </c>
      <c r="L171" s="11">
        <v>44058</v>
      </c>
      <c r="M171" t="s">
        <v>2810</v>
      </c>
      <c r="O171" t="b">
        <f>Table9[[#This Row],[SubTotal]]=SUMIF(Purchase_Order_Details!$A$2:$A$2751,Table9[[#This Row],[PurchaseOrderID]],Purchase_Order_Details!$G$2:$G$2751)</f>
        <v>1</v>
      </c>
      <c r="P171" t="b">
        <f>Table9[[#This Row],[TotalDue]]=Table9[[#This Row],[SubTotal]]+Table9[[#This Row],[TaxAmt]]+Table9[[#This Row],[Freight]]</f>
        <v>1</v>
      </c>
      <c r="Q171" t="b">
        <f>COUNTIF(Table9[PurchaseOrderID],Table9[[#This Row],[PurchaseOrderID]])=1</f>
        <v>1</v>
      </c>
    </row>
    <row r="172" spans="1:17" hidden="1" x14ac:dyDescent="0.25">
      <c r="A172" s="5">
        <v>452</v>
      </c>
      <c r="B172" s="5">
        <v>4</v>
      </c>
      <c r="C172" s="5">
        <v>4</v>
      </c>
      <c r="D172" s="5">
        <v>261</v>
      </c>
      <c r="E172" s="5">
        <v>1598</v>
      </c>
      <c r="F172" s="5">
        <v>4</v>
      </c>
      <c r="G172" s="10">
        <v>44049</v>
      </c>
      <c r="H172" s="40">
        <v>234.64349999999999</v>
      </c>
      <c r="I172" s="40">
        <v>18.7715</v>
      </c>
      <c r="J172" s="40">
        <v>5.8661000000000003</v>
      </c>
      <c r="K172" s="40">
        <v>259.28109999999998</v>
      </c>
      <c r="L172" s="10">
        <v>44058</v>
      </c>
      <c r="M172" t="s">
        <v>2810</v>
      </c>
      <c r="O172" t="b">
        <f>Table9[[#This Row],[SubTotal]]=SUMIF(Purchase_Order_Details!$A$2:$A$2751,Table9[[#This Row],[PurchaseOrderID]],Purchase_Order_Details!$G$2:$G$2751)</f>
        <v>1</v>
      </c>
      <c r="P172" t="b">
        <f>Table9[[#This Row],[TotalDue]]=Table9[[#This Row],[SubTotal]]+Table9[[#This Row],[TaxAmt]]+Table9[[#This Row],[Freight]]</f>
        <v>1</v>
      </c>
      <c r="Q172" t="b">
        <f>COUNTIF(Table9[PurchaseOrderID],Table9[[#This Row],[PurchaseOrderID]])=1</f>
        <v>1</v>
      </c>
    </row>
    <row r="173" spans="1:17" hidden="1" x14ac:dyDescent="0.25">
      <c r="A173" s="4">
        <v>453</v>
      </c>
      <c r="B173" s="4">
        <v>4</v>
      </c>
      <c r="C173" s="4">
        <v>4</v>
      </c>
      <c r="D173" s="4">
        <v>251</v>
      </c>
      <c r="E173" s="4">
        <v>1658</v>
      </c>
      <c r="F173" s="4">
        <v>5</v>
      </c>
      <c r="G173" s="11">
        <v>44049</v>
      </c>
      <c r="H173" s="41">
        <v>43878.45</v>
      </c>
      <c r="I173" s="41">
        <v>3510.2759999999998</v>
      </c>
      <c r="J173" s="41">
        <v>1096.9612999999999</v>
      </c>
      <c r="K173" s="41">
        <v>48485.687299999998</v>
      </c>
      <c r="L173" s="11">
        <v>44058</v>
      </c>
      <c r="M173" t="s">
        <v>1829</v>
      </c>
      <c r="O173" t="b">
        <f>Table9[[#This Row],[SubTotal]]=SUMIF(Purchase_Order_Details!$A$2:$A$2751,Table9[[#This Row],[PurchaseOrderID]],Purchase_Order_Details!$G$2:$G$2751)</f>
        <v>1</v>
      </c>
      <c r="P173" t="b">
        <f>Table9[[#This Row],[TotalDue]]=Table9[[#This Row],[SubTotal]]+Table9[[#This Row],[TaxAmt]]+Table9[[#This Row],[Freight]]</f>
        <v>1</v>
      </c>
      <c r="Q173" t="b">
        <f>COUNTIF(Table9[PurchaseOrderID],Table9[[#This Row],[PurchaseOrderID]])=1</f>
        <v>1</v>
      </c>
    </row>
    <row r="174" spans="1:17" hidden="1" x14ac:dyDescent="0.25">
      <c r="A174" s="5">
        <v>454</v>
      </c>
      <c r="B174" s="5">
        <v>4</v>
      </c>
      <c r="C174" s="5">
        <v>4</v>
      </c>
      <c r="D174" s="5">
        <v>253</v>
      </c>
      <c r="E174" s="5">
        <v>1536</v>
      </c>
      <c r="F174" s="5">
        <v>4</v>
      </c>
      <c r="G174" s="10">
        <v>44049</v>
      </c>
      <c r="H174" s="40">
        <v>247.24350000000001</v>
      </c>
      <c r="I174" s="40">
        <v>19.779499999999999</v>
      </c>
      <c r="J174" s="40">
        <v>6.1810999999999998</v>
      </c>
      <c r="K174" s="40">
        <v>273.20409999999998</v>
      </c>
      <c r="L174" s="10">
        <v>44058</v>
      </c>
      <c r="M174" t="s">
        <v>2810</v>
      </c>
      <c r="O174" t="b">
        <f>Table9[[#This Row],[SubTotal]]=SUMIF(Purchase_Order_Details!$A$2:$A$2751,Table9[[#This Row],[PurchaseOrderID]],Purchase_Order_Details!$G$2:$G$2751)</f>
        <v>1</v>
      </c>
      <c r="P174" t="b">
        <f>Table9[[#This Row],[TotalDue]]=Table9[[#This Row],[SubTotal]]+Table9[[#This Row],[TaxAmt]]+Table9[[#This Row],[Freight]]</f>
        <v>1</v>
      </c>
      <c r="Q174" t="b">
        <f>COUNTIF(Table9[PurchaseOrderID],Table9[[#This Row],[PurchaseOrderID]])=1</f>
        <v>1</v>
      </c>
    </row>
    <row r="175" spans="1:17" hidden="1" x14ac:dyDescent="0.25">
      <c r="A175" s="4">
        <v>455</v>
      </c>
      <c r="B175" s="4">
        <v>4</v>
      </c>
      <c r="C175" s="4">
        <v>4</v>
      </c>
      <c r="D175" s="4">
        <v>255</v>
      </c>
      <c r="E175" s="4">
        <v>1568</v>
      </c>
      <c r="F175" s="4">
        <v>2</v>
      </c>
      <c r="G175" s="11">
        <v>44049</v>
      </c>
      <c r="H175" s="41">
        <v>49376.25</v>
      </c>
      <c r="I175" s="41">
        <v>3950.1</v>
      </c>
      <c r="J175" s="41">
        <v>1234.4063000000001</v>
      </c>
      <c r="K175" s="41">
        <v>54560.756300000001</v>
      </c>
      <c r="L175" s="11">
        <v>44058</v>
      </c>
      <c r="M175" t="s">
        <v>1829</v>
      </c>
      <c r="O175" t="b">
        <f>Table9[[#This Row],[SubTotal]]=SUMIF(Purchase_Order_Details!$A$2:$A$2751,Table9[[#This Row],[PurchaseOrderID]],Purchase_Order_Details!$G$2:$G$2751)</f>
        <v>1</v>
      </c>
      <c r="P175" t="b">
        <f>Table9[[#This Row],[TotalDue]]=Table9[[#This Row],[SubTotal]]+Table9[[#This Row],[TaxAmt]]+Table9[[#This Row],[Freight]]</f>
        <v>1</v>
      </c>
      <c r="Q175" t="b">
        <f>COUNTIF(Table9[PurchaseOrderID],Table9[[#This Row],[PurchaseOrderID]])=1</f>
        <v>1</v>
      </c>
    </row>
    <row r="176" spans="1:17" hidden="1" x14ac:dyDescent="0.25">
      <c r="A176" s="5">
        <v>456</v>
      </c>
      <c r="B176" s="5">
        <v>8</v>
      </c>
      <c r="C176" s="5">
        <v>4</v>
      </c>
      <c r="D176" s="5">
        <v>256</v>
      </c>
      <c r="E176" s="5">
        <v>1648</v>
      </c>
      <c r="F176" s="5">
        <v>5</v>
      </c>
      <c r="G176" s="10">
        <v>44049</v>
      </c>
      <c r="H176" s="40">
        <v>142.41149999999999</v>
      </c>
      <c r="I176" s="40">
        <v>11.392899999999999</v>
      </c>
      <c r="J176" s="40">
        <v>3.5602999999999998</v>
      </c>
      <c r="K176" s="40">
        <v>157.3647</v>
      </c>
      <c r="L176" s="10">
        <v>44058</v>
      </c>
      <c r="M176" t="s">
        <v>2810</v>
      </c>
      <c r="O176" t="b">
        <f>Table9[[#This Row],[SubTotal]]=SUMIF(Purchase_Order_Details!$A$2:$A$2751,Table9[[#This Row],[PurchaseOrderID]],Purchase_Order_Details!$G$2:$G$2751)</f>
        <v>1</v>
      </c>
      <c r="P176" t="b">
        <f>Table9[[#This Row],[TotalDue]]=Table9[[#This Row],[SubTotal]]+Table9[[#This Row],[TaxAmt]]+Table9[[#This Row],[Freight]]</f>
        <v>1</v>
      </c>
      <c r="Q176" t="b">
        <f>COUNTIF(Table9[PurchaseOrderID],Table9[[#This Row],[PurchaseOrderID]])=1</f>
        <v>1</v>
      </c>
    </row>
    <row r="177" spans="1:17" hidden="1" x14ac:dyDescent="0.25">
      <c r="A177" s="4">
        <v>457</v>
      </c>
      <c r="B177" s="4">
        <v>4</v>
      </c>
      <c r="C177" s="4">
        <v>4</v>
      </c>
      <c r="D177" s="4">
        <v>259</v>
      </c>
      <c r="E177" s="4">
        <v>1646</v>
      </c>
      <c r="F177" s="4">
        <v>2</v>
      </c>
      <c r="G177" s="11">
        <v>44049</v>
      </c>
      <c r="H177" s="41">
        <v>48030.675000000003</v>
      </c>
      <c r="I177" s="41">
        <v>3842.4540000000002</v>
      </c>
      <c r="J177" s="41">
        <v>1200.7669000000001</v>
      </c>
      <c r="K177" s="41">
        <v>53073.895900000003</v>
      </c>
      <c r="L177" s="11">
        <v>44058</v>
      </c>
      <c r="M177" t="s">
        <v>2810</v>
      </c>
      <c r="O177" t="b">
        <f>Table9[[#This Row],[SubTotal]]=SUMIF(Purchase_Order_Details!$A$2:$A$2751,Table9[[#This Row],[PurchaseOrderID]],Purchase_Order_Details!$G$2:$G$2751)</f>
        <v>1</v>
      </c>
      <c r="P177" t="b">
        <f>Table9[[#This Row],[TotalDue]]=Table9[[#This Row],[SubTotal]]+Table9[[#This Row],[TaxAmt]]+Table9[[#This Row],[Freight]]</f>
        <v>1</v>
      </c>
      <c r="Q177" t="b">
        <f>COUNTIF(Table9[PurchaseOrderID],Table9[[#This Row],[PurchaseOrderID]])=1</f>
        <v>1</v>
      </c>
    </row>
    <row r="178" spans="1:17" hidden="1" x14ac:dyDescent="0.25">
      <c r="A178" s="5">
        <v>458</v>
      </c>
      <c r="B178" s="5">
        <v>4</v>
      </c>
      <c r="C178" s="5">
        <v>4</v>
      </c>
      <c r="D178" s="5">
        <v>260</v>
      </c>
      <c r="E178" s="5">
        <v>1672</v>
      </c>
      <c r="F178" s="5">
        <v>4</v>
      </c>
      <c r="G178" s="10">
        <v>44049</v>
      </c>
      <c r="H178" s="40">
        <v>51113.748</v>
      </c>
      <c r="I178" s="40">
        <v>4089.0998</v>
      </c>
      <c r="J178" s="40">
        <v>1277.8436999999999</v>
      </c>
      <c r="K178" s="40">
        <v>56480.691500000001</v>
      </c>
      <c r="L178" s="10">
        <v>44058</v>
      </c>
      <c r="M178" t="s">
        <v>2817</v>
      </c>
      <c r="O178" t="b">
        <f>Table9[[#This Row],[SubTotal]]=SUMIF(Purchase_Order_Details!$A$2:$A$2751,Table9[[#This Row],[PurchaseOrderID]],Purchase_Order_Details!$G$2:$G$2751)</f>
        <v>1</v>
      </c>
      <c r="P178" t="b">
        <f>Table9[[#This Row],[TotalDue]]=Table9[[#This Row],[SubTotal]]+Table9[[#This Row],[TaxAmt]]+Table9[[#This Row],[Freight]]</f>
        <v>1</v>
      </c>
      <c r="Q178" t="b">
        <f>COUNTIF(Table9[PurchaseOrderID],Table9[[#This Row],[PurchaseOrderID]])=1</f>
        <v>1</v>
      </c>
    </row>
    <row r="179" spans="1:17" hidden="1" x14ac:dyDescent="0.25">
      <c r="A179" s="4">
        <v>459</v>
      </c>
      <c r="B179" s="4">
        <v>4</v>
      </c>
      <c r="C179" s="4">
        <v>4</v>
      </c>
      <c r="D179" s="4">
        <v>258</v>
      </c>
      <c r="E179" s="4">
        <v>1600</v>
      </c>
      <c r="F179" s="4">
        <v>1</v>
      </c>
      <c r="G179" s="11">
        <v>44049</v>
      </c>
      <c r="H179" s="41">
        <v>1276.2750000000001</v>
      </c>
      <c r="I179" s="41">
        <v>102.102</v>
      </c>
      <c r="J179" s="41">
        <v>31.9069</v>
      </c>
      <c r="K179" s="41">
        <v>1410.2838999999999</v>
      </c>
      <c r="L179" s="11">
        <v>44058</v>
      </c>
      <c r="M179" t="s">
        <v>2810</v>
      </c>
      <c r="O179" t="b">
        <f>Table9[[#This Row],[SubTotal]]=SUMIF(Purchase_Order_Details!$A$2:$A$2751,Table9[[#This Row],[PurchaseOrderID]],Purchase_Order_Details!$G$2:$G$2751)</f>
        <v>1</v>
      </c>
      <c r="P179" t="b">
        <f>Table9[[#This Row],[TotalDue]]=Table9[[#This Row],[SubTotal]]+Table9[[#This Row],[TaxAmt]]+Table9[[#This Row],[Freight]]</f>
        <v>1</v>
      </c>
      <c r="Q179" t="b">
        <f>COUNTIF(Table9[PurchaseOrderID],Table9[[#This Row],[PurchaseOrderID]])=1</f>
        <v>1</v>
      </c>
    </row>
    <row r="180" spans="1:17" hidden="1" x14ac:dyDescent="0.25">
      <c r="A180" s="5">
        <v>460</v>
      </c>
      <c r="B180" s="5">
        <v>4</v>
      </c>
      <c r="C180" s="5">
        <v>4</v>
      </c>
      <c r="D180" s="5">
        <v>254</v>
      </c>
      <c r="E180" s="5">
        <v>1522</v>
      </c>
      <c r="F180" s="5">
        <v>1</v>
      </c>
      <c r="G180" s="10">
        <v>44049</v>
      </c>
      <c r="H180" s="40">
        <v>2003.925</v>
      </c>
      <c r="I180" s="40">
        <v>160.31399999999999</v>
      </c>
      <c r="J180" s="40">
        <v>50.098100000000002</v>
      </c>
      <c r="K180" s="40">
        <v>2214.3371000000002</v>
      </c>
      <c r="L180" s="10">
        <v>44058</v>
      </c>
      <c r="M180" t="s">
        <v>2810</v>
      </c>
      <c r="O180" t="b">
        <f>Table9[[#This Row],[SubTotal]]=SUMIF(Purchase_Order_Details!$A$2:$A$2751,Table9[[#This Row],[PurchaseOrderID]],Purchase_Order_Details!$G$2:$G$2751)</f>
        <v>1</v>
      </c>
      <c r="P180" t="b">
        <f>Table9[[#This Row],[TotalDue]]=Table9[[#This Row],[SubTotal]]+Table9[[#This Row],[TaxAmt]]+Table9[[#This Row],[Freight]]</f>
        <v>1</v>
      </c>
      <c r="Q180" t="b">
        <f>COUNTIF(Table9[PurchaseOrderID],Table9[[#This Row],[PurchaseOrderID]])=1</f>
        <v>1</v>
      </c>
    </row>
    <row r="181" spans="1:17" hidden="1" x14ac:dyDescent="0.25">
      <c r="A181" s="4">
        <v>461</v>
      </c>
      <c r="B181" s="4">
        <v>4</v>
      </c>
      <c r="C181" s="4">
        <v>4</v>
      </c>
      <c r="D181" s="4">
        <v>257</v>
      </c>
      <c r="E181" s="4">
        <v>1570</v>
      </c>
      <c r="F181" s="4">
        <v>4</v>
      </c>
      <c r="G181" s="11">
        <v>44049</v>
      </c>
      <c r="H181" s="41">
        <v>22516.724999999999</v>
      </c>
      <c r="I181" s="41">
        <v>1801.338</v>
      </c>
      <c r="J181" s="41">
        <v>562.91809999999998</v>
      </c>
      <c r="K181" s="41">
        <v>24880.981100000001</v>
      </c>
      <c r="L181" s="11">
        <v>44058</v>
      </c>
      <c r="M181" t="s">
        <v>1829</v>
      </c>
      <c r="O181" t="b">
        <f>Table9[[#This Row],[SubTotal]]=SUMIF(Purchase_Order_Details!$A$2:$A$2751,Table9[[#This Row],[PurchaseOrderID]],Purchase_Order_Details!$G$2:$G$2751)</f>
        <v>1</v>
      </c>
      <c r="P181" t="b">
        <f>Table9[[#This Row],[TotalDue]]=Table9[[#This Row],[SubTotal]]+Table9[[#This Row],[TaxAmt]]+Table9[[#This Row],[Freight]]</f>
        <v>1</v>
      </c>
      <c r="Q181" t="b">
        <f>COUNTIF(Table9[PurchaseOrderID],Table9[[#This Row],[PurchaseOrderID]])=1</f>
        <v>1</v>
      </c>
    </row>
    <row r="182" spans="1:17" hidden="1" x14ac:dyDescent="0.25">
      <c r="A182" s="5">
        <v>462</v>
      </c>
      <c r="B182" s="5">
        <v>4</v>
      </c>
      <c r="C182" s="5">
        <v>4</v>
      </c>
      <c r="D182" s="5">
        <v>261</v>
      </c>
      <c r="E182" s="5">
        <v>1516</v>
      </c>
      <c r="F182" s="5">
        <v>1</v>
      </c>
      <c r="G182" s="10">
        <v>44049</v>
      </c>
      <c r="H182" s="40">
        <v>454.86</v>
      </c>
      <c r="I182" s="40">
        <v>36.388800000000003</v>
      </c>
      <c r="J182" s="40">
        <v>11.371499999999999</v>
      </c>
      <c r="K182" s="40">
        <v>502.62029999999999</v>
      </c>
      <c r="L182" s="10">
        <v>44058</v>
      </c>
      <c r="M182" t="s">
        <v>1829</v>
      </c>
      <c r="O182" t="b">
        <f>Table9[[#This Row],[SubTotal]]=SUMIF(Purchase_Order_Details!$A$2:$A$2751,Table9[[#This Row],[PurchaseOrderID]],Purchase_Order_Details!$G$2:$G$2751)</f>
        <v>1</v>
      </c>
      <c r="P182" t="b">
        <f>Table9[[#This Row],[TotalDue]]=Table9[[#This Row],[SubTotal]]+Table9[[#This Row],[TaxAmt]]+Table9[[#This Row],[Freight]]</f>
        <v>1</v>
      </c>
      <c r="Q182" t="b">
        <f>COUNTIF(Table9[PurchaseOrderID],Table9[[#This Row],[PurchaseOrderID]])=1</f>
        <v>1</v>
      </c>
    </row>
    <row r="183" spans="1:17" hidden="1" x14ac:dyDescent="0.25">
      <c r="A183" s="4">
        <v>463</v>
      </c>
      <c r="B183" s="4">
        <v>4</v>
      </c>
      <c r="C183" s="4">
        <v>4</v>
      </c>
      <c r="D183" s="4">
        <v>251</v>
      </c>
      <c r="E183" s="4">
        <v>1506</v>
      </c>
      <c r="F183" s="4">
        <v>5</v>
      </c>
      <c r="G183" s="11">
        <v>44049</v>
      </c>
      <c r="H183" s="41">
        <v>43878.45</v>
      </c>
      <c r="I183" s="41">
        <v>3510.2759999999998</v>
      </c>
      <c r="J183" s="41">
        <v>1096.9612999999999</v>
      </c>
      <c r="K183" s="41">
        <v>48485.687299999998</v>
      </c>
      <c r="L183" s="11">
        <v>44058</v>
      </c>
      <c r="M183" t="s">
        <v>1829</v>
      </c>
      <c r="O183" t="b">
        <f>Table9[[#This Row],[SubTotal]]=SUMIF(Purchase_Order_Details!$A$2:$A$2751,Table9[[#This Row],[PurchaseOrderID]],Purchase_Order_Details!$G$2:$G$2751)</f>
        <v>1</v>
      </c>
      <c r="P183" t="b">
        <f>Table9[[#This Row],[TotalDue]]=Table9[[#This Row],[SubTotal]]+Table9[[#This Row],[TaxAmt]]+Table9[[#This Row],[Freight]]</f>
        <v>1</v>
      </c>
      <c r="Q183" t="b">
        <f>COUNTIF(Table9[PurchaseOrderID],Table9[[#This Row],[PurchaseOrderID]])=1</f>
        <v>1</v>
      </c>
    </row>
    <row r="184" spans="1:17" hidden="1" x14ac:dyDescent="0.25">
      <c r="A184" s="5">
        <v>464</v>
      </c>
      <c r="B184" s="5">
        <v>4</v>
      </c>
      <c r="C184" s="5">
        <v>4</v>
      </c>
      <c r="D184" s="5">
        <v>253</v>
      </c>
      <c r="E184" s="5">
        <v>1626</v>
      </c>
      <c r="F184" s="5">
        <v>2</v>
      </c>
      <c r="G184" s="10">
        <v>44049</v>
      </c>
      <c r="H184" s="40">
        <v>7132.125</v>
      </c>
      <c r="I184" s="40">
        <v>570.57000000000005</v>
      </c>
      <c r="J184" s="40">
        <v>178.3031</v>
      </c>
      <c r="K184" s="40">
        <v>7880.9980999999998</v>
      </c>
      <c r="L184" s="10">
        <v>44058</v>
      </c>
      <c r="M184" t="s">
        <v>2817</v>
      </c>
      <c r="O184" t="b">
        <f>Table9[[#This Row],[SubTotal]]=SUMIF(Purchase_Order_Details!$A$2:$A$2751,Table9[[#This Row],[PurchaseOrderID]],Purchase_Order_Details!$G$2:$G$2751)</f>
        <v>1</v>
      </c>
      <c r="P184" t="b">
        <f>Table9[[#This Row],[TotalDue]]=Table9[[#This Row],[SubTotal]]+Table9[[#This Row],[TaxAmt]]+Table9[[#This Row],[Freight]]</f>
        <v>1</v>
      </c>
      <c r="Q184" t="b">
        <f>COUNTIF(Table9[PurchaseOrderID],Table9[[#This Row],[PurchaseOrderID]])=1</f>
        <v>1</v>
      </c>
    </row>
    <row r="185" spans="1:17" hidden="1" x14ac:dyDescent="0.25">
      <c r="A185" s="4">
        <v>465</v>
      </c>
      <c r="B185" s="4">
        <v>4</v>
      </c>
      <c r="C185" s="4">
        <v>4</v>
      </c>
      <c r="D185" s="4">
        <v>255</v>
      </c>
      <c r="E185" s="4">
        <v>1542</v>
      </c>
      <c r="F185" s="4">
        <v>2</v>
      </c>
      <c r="G185" s="11">
        <v>44050</v>
      </c>
      <c r="H185" s="41">
        <v>28343.7</v>
      </c>
      <c r="I185" s="41">
        <v>2267.4960000000001</v>
      </c>
      <c r="J185" s="41">
        <v>708.59249999999997</v>
      </c>
      <c r="K185" s="41">
        <v>31319.788499999999</v>
      </c>
      <c r="L185" s="11">
        <v>44059</v>
      </c>
      <c r="M185" t="s">
        <v>1829</v>
      </c>
      <c r="O185" t="b">
        <f>Table9[[#This Row],[SubTotal]]=SUMIF(Purchase_Order_Details!$A$2:$A$2751,Table9[[#This Row],[PurchaseOrderID]],Purchase_Order_Details!$G$2:$G$2751)</f>
        <v>1</v>
      </c>
      <c r="P185" t="b">
        <f>Table9[[#This Row],[TotalDue]]=Table9[[#This Row],[SubTotal]]+Table9[[#This Row],[TaxAmt]]+Table9[[#This Row],[Freight]]</f>
        <v>1</v>
      </c>
      <c r="Q185" t="b">
        <f>COUNTIF(Table9[PurchaseOrderID],Table9[[#This Row],[PurchaseOrderID]])=1</f>
        <v>1</v>
      </c>
    </row>
    <row r="186" spans="1:17" hidden="1" x14ac:dyDescent="0.25">
      <c r="A186" s="5">
        <v>466</v>
      </c>
      <c r="B186" s="5">
        <v>4</v>
      </c>
      <c r="C186" s="5">
        <v>4</v>
      </c>
      <c r="D186" s="5">
        <v>256</v>
      </c>
      <c r="E186" s="5">
        <v>1610</v>
      </c>
      <c r="F186" s="5">
        <v>4</v>
      </c>
      <c r="G186" s="10">
        <v>44050</v>
      </c>
      <c r="H186" s="40">
        <v>22516.724999999999</v>
      </c>
      <c r="I186" s="40">
        <v>1801.338</v>
      </c>
      <c r="J186" s="40">
        <v>562.91809999999998</v>
      </c>
      <c r="K186" s="40">
        <v>24880.981100000001</v>
      </c>
      <c r="L186" s="10">
        <v>44059</v>
      </c>
      <c r="M186" t="s">
        <v>2810</v>
      </c>
      <c r="O186" t="b">
        <f>Table9[[#This Row],[SubTotal]]=SUMIF(Purchase_Order_Details!$A$2:$A$2751,Table9[[#This Row],[PurchaseOrderID]],Purchase_Order_Details!$G$2:$G$2751)</f>
        <v>1</v>
      </c>
      <c r="P186" t="b">
        <f>Table9[[#This Row],[TotalDue]]=Table9[[#This Row],[SubTotal]]+Table9[[#This Row],[TaxAmt]]+Table9[[#This Row],[Freight]]</f>
        <v>1</v>
      </c>
      <c r="Q186" t="b">
        <f>COUNTIF(Table9[PurchaseOrderID],Table9[[#This Row],[PurchaseOrderID]])=1</f>
        <v>1</v>
      </c>
    </row>
    <row r="187" spans="1:17" hidden="1" x14ac:dyDescent="0.25">
      <c r="A187" s="4">
        <v>467</v>
      </c>
      <c r="B187" s="4">
        <v>4</v>
      </c>
      <c r="C187" s="4">
        <v>4</v>
      </c>
      <c r="D187" s="4">
        <v>252</v>
      </c>
      <c r="E187" s="4">
        <v>1638</v>
      </c>
      <c r="F187" s="4">
        <v>5</v>
      </c>
      <c r="G187" s="11">
        <v>44050</v>
      </c>
      <c r="H187" s="41">
        <v>34644.224999999999</v>
      </c>
      <c r="I187" s="41">
        <v>2771.538</v>
      </c>
      <c r="J187" s="41">
        <v>866.10559999999998</v>
      </c>
      <c r="K187" s="41">
        <v>38281.868600000002</v>
      </c>
      <c r="L187" s="11">
        <v>44059</v>
      </c>
      <c r="M187" t="s">
        <v>2817</v>
      </c>
      <c r="O187" t="b">
        <f>Table9[[#This Row],[SubTotal]]=SUMIF(Purchase_Order_Details!$A$2:$A$2751,Table9[[#This Row],[PurchaseOrderID]],Purchase_Order_Details!$G$2:$G$2751)</f>
        <v>1</v>
      </c>
      <c r="P187" t="b">
        <f>Table9[[#This Row],[TotalDue]]=Table9[[#This Row],[SubTotal]]+Table9[[#This Row],[TaxAmt]]+Table9[[#This Row],[Freight]]</f>
        <v>1</v>
      </c>
      <c r="Q187" t="b">
        <f>COUNTIF(Table9[PurchaseOrderID],Table9[[#This Row],[PurchaseOrderID]])=1</f>
        <v>1</v>
      </c>
    </row>
    <row r="188" spans="1:17" hidden="1" x14ac:dyDescent="0.25">
      <c r="A188" s="5">
        <v>468</v>
      </c>
      <c r="B188" s="5">
        <v>4</v>
      </c>
      <c r="C188" s="5">
        <v>4</v>
      </c>
      <c r="D188" s="5">
        <v>260</v>
      </c>
      <c r="E188" s="5">
        <v>1582</v>
      </c>
      <c r="F188" s="5">
        <v>5</v>
      </c>
      <c r="G188" s="10">
        <v>44050</v>
      </c>
      <c r="H188" s="40">
        <v>694.16549999999995</v>
      </c>
      <c r="I188" s="40">
        <v>55.533200000000001</v>
      </c>
      <c r="J188" s="40">
        <v>17.354099999999999</v>
      </c>
      <c r="K188" s="40">
        <v>767.05280000000005</v>
      </c>
      <c r="L188" s="10">
        <v>44059</v>
      </c>
      <c r="M188" t="s">
        <v>2810</v>
      </c>
      <c r="O188" t="b">
        <f>Table9[[#This Row],[SubTotal]]=SUMIF(Purchase_Order_Details!$A$2:$A$2751,Table9[[#This Row],[PurchaseOrderID]],Purchase_Order_Details!$G$2:$G$2751)</f>
        <v>1</v>
      </c>
      <c r="P188" t="b">
        <f>Table9[[#This Row],[TotalDue]]=Table9[[#This Row],[SubTotal]]+Table9[[#This Row],[TaxAmt]]+Table9[[#This Row],[Freight]]</f>
        <v>1</v>
      </c>
      <c r="Q188" t="b">
        <f>COUNTIF(Table9[PurchaseOrderID],Table9[[#This Row],[PurchaseOrderID]])=1</f>
        <v>1</v>
      </c>
    </row>
    <row r="189" spans="1:17" hidden="1" x14ac:dyDescent="0.25">
      <c r="A189" s="4">
        <v>469</v>
      </c>
      <c r="B189" s="4">
        <v>4</v>
      </c>
      <c r="C189" s="4">
        <v>4</v>
      </c>
      <c r="D189" s="4">
        <v>258</v>
      </c>
      <c r="E189" s="4">
        <v>1510</v>
      </c>
      <c r="F189" s="4">
        <v>5</v>
      </c>
      <c r="G189" s="11">
        <v>44050</v>
      </c>
      <c r="H189" s="41">
        <v>143.04150000000001</v>
      </c>
      <c r="I189" s="41">
        <v>11.443300000000001</v>
      </c>
      <c r="J189" s="41">
        <v>3.5760000000000001</v>
      </c>
      <c r="K189" s="41">
        <v>158.0608</v>
      </c>
      <c r="L189" s="11">
        <v>44059</v>
      </c>
      <c r="M189" t="s">
        <v>2810</v>
      </c>
      <c r="O189" t="b">
        <f>Table9[[#This Row],[SubTotal]]=SUMIF(Purchase_Order_Details!$A$2:$A$2751,Table9[[#This Row],[PurchaseOrderID]],Purchase_Order_Details!$G$2:$G$2751)</f>
        <v>1</v>
      </c>
      <c r="P189" t="b">
        <f>Table9[[#This Row],[TotalDue]]=Table9[[#This Row],[SubTotal]]+Table9[[#This Row],[TaxAmt]]+Table9[[#This Row],[Freight]]</f>
        <v>1</v>
      </c>
      <c r="Q189" t="b">
        <f>COUNTIF(Table9[PurchaseOrderID],Table9[[#This Row],[PurchaseOrderID]])=1</f>
        <v>1</v>
      </c>
    </row>
    <row r="190" spans="1:17" hidden="1" x14ac:dyDescent="0.25">
      <c r="A190" s="5">
        <v>470</v>
      </c>
      <c r="B190" s="5">
        <v>4</v>
      </c>
      <c r="C190" s="5">
        <v>4</v>
      </c>
      <c r="D190" s="5">
        <v>254</v>
      </c>
      <c r="E190" s="5">
        <v>1526</v>
      </c>
      <c r="F190" s="5">
        <v>2</v>
      </c>
      <c r="G190" s="10">
        <v>44050</v>
      </c>
      <c r="H190" s="40">
        <v>28199.325000000001</v>
      </c>
      <c r="I190" s="40">
        <v>2255.9459999999999</v>
      </c>
      <c r="J190" s="40">
        <v>704.98310000000004</v>
      </c>
      <c r="K190" s="40">
        <v>31160.254099999998</v>
      </c>
      <c r="L190" s="10">
        <v>44059</v>
      </c>
      <c r="M190" t="s">
        <v>1829</v>
      </c>
      <c r="O190" t="b">
        <f>Table9[[#This Row],[SubTotal]]=SUMIF(Purchase_Order_Details!$A$2:$A$2751,Table9[[#This Row],[PurchaseOrderID]],Purchase_Order_Details!$G$2:$G$2751)</f>
        <v>1</v>
      </c>
      <c r="P190" t="b">
        <f>Table9[[#This Row],[TotalDue]]=Table9[[#This Row],[SubTotal]]+Table9[[#This Row],[TaxAmt]]+Table9[[#This Row],[Freight]]</f>
        <v>1</v>
      </c>
      <c r="Q190" t="b">
        <f>COUNTIF(Table9[PurchaseOrderID],Table9[[#This Row],[PurchaseOrderID]])=1</f>
        <v>1</v>
      </c>
    </row>
    <row r="191" spans="1:17" hidden="1" x14ac:dyDescent="0.25">
      <c r="A191" s="4">
        <v>471</v>
      </c>
      <c r="B191" s="4">
        <v>4</v>
      </c>
      <c r="C191" s="4">
        <v>4</v>
      </c>
      <c r="D191" s="4">
        <v>257</v>
      </c>
      <c r="E191" s="4">
        <v>1644</v>
      </c>
      <c r="F191" s="4">
        <v>1</v>
      </c>
      <c r="G191" s="11">
        <v>44050</v>
      </c>
      <c r="H191" s="41">
        <v>3713.3249999999998</v>
      </c>
      <c r="I191" s="41">
        <v>297.06599999999997</v>
      </c>
      <c r="J191" s="41">
        <v>92.833100000000002</v>
      </c>
      <c r="K191" s="41">
        <v>4103.2241000000004</v>
      </c>
      <c r="L191" s="11">
        <v>44059</v>
      </c>
      <c r="M191" t="s">
        <v>2810</v>
      </c>
      <c r="O191" t="b">
        <f>Table9[[#This Row],[SubTotal]]=SUMIF(Purchase_Order_Details!$A$2:$A$2751,Table9[[#This Row],[PurchaseOrderID]],Purchase_Order_Details!$G$2:$G$2751)</f>
        <v>1</v>
      </c>
      <c r="P191" t="b">
        <f>Table9[[#This Row],[TotalDue]]=Table9[[#This Row],[SubTotal]]+Table9[[#This Row],[TaxAmt]]+Table9[[#This Row],[Freight]]</f>
        <v>1</v>
      </c>
      <c r="Q191" t="b">
        <f>COUNTIF(Table9[PurchaseOrderID],Table9[[#This Row],[PurchaseOrderID]])=1</f>
        <v>1</v>
      </c>
    </row>
    <row r="192" spans="1:17" hidden="1" x14ac:dyDescent="0.25">
      <c r="A192" s="5">
        <v>472</v>
      </c>
      <c r="B192" s="5">
        <v>4</v>
      </c>
      <c r="C192" s="5">
        <v>4</v>
      </c>
      <c r="D192" s="5">
        <v>261</v>
      </c>
      <c r="E192" s="5">
        <v>1680</v>
      </c>
      <c r="F192" s="5">
        <v>5</v>
      </c>
      <c r="G192" s="10">
        <v>44050</v>
      </c>
      <c r="H192" s="40">
        <v>43878.45</v>
      </c>
      <c r="I192" s="40">
        <v>3510.2759999999998</v>
      </c>
      <c r="J192" s="40">
        <v>1096.9612999999999</v>
      </c>
      <c r="K192" s="40">
        <v>48485.687299999998</v>
      </c>
      <c r="L192" s="10">
        <v>44059</v>
      </c>
      <c r="M192" t="s">
        <v>1829</v>
      </c>
      <c r="O192" t="b">
        <f>Table9[[#This Row],[SubTotal]]=SUMIF(Purchase_Order_Details!$A$2:$A$2751,Table9[[#This Row],[PurchaseOrderID]],Purchase_Order_Details!$G$2:$G$2751)</f>
        <v>1</v>
      </c>
      <c r="P192" t="b">
        <f>Table9[[#This Row],[TotalDue]]=Table9[[#This Row],[SubTotal]]+Table9[[#This Row],[TaxAmt]]+Table9[[#This Row],[Freight]]</f>
        <v>1</v>
      </c>
      <c r="Q192" t="b">
        <f>COUNTIF(Table9[PurchaseOrderID],Table9[[#This Row],[PurchaseOrderID]])=1</f>
        <v>1</v>
      </c>
    </row>
    <row r="193" spans="1:17" hidden="1" x14ac:dyDescent="0.25">
      <c r="A193" s="4">
        <v>473</v>
      </c>
      <c r="B193" s="4">
        <v>4</v>
      </c>
      <c r="C193" s="4">
        <v>4</v>
      </c>
      <c r="D193" s="4">
        <v>250</v>
      </c>
      <c r="E193" s="4">
        <v>1584</v>
      </c>
      <c r="F193" s="4">
        <v>5</v>
      </c>
      <c r="G193" s="11">
        <v>44050</v>
      </c>
      <c r="H193" s="41">
        <v>9799.65</v>
      </c>
      <c r="I193" s="41">
        <v>783.97199999999998</v>
      </c>
      <c r="J193" s="41">
        <v>244.9913</v>
      </c>
      <c r="K193" s="41">
        <v>10828.613300000001</v>
      </c>
      <c r="L193" s="11">
        <v>44059</v>
      </c>
      <c r="M193" t="s">
        <v>1829</v>
      </c>
      <c r="O193" t="b">
        <f>Table9[[#This Row],[SubTotal]]=SUMIF(Purchase_Order_Details!$A$2:$A$2751,Table9[[#This Row],[PurchaseOrderID]],Purchase_Order_Details!$G$2:$G$2751)</f>
        <v>1</v>
      </c>
      <c r="P193" t="b">
        <f>Table9[[#This Row],[TotalDue]]=Table9[[#This Row],[SubTotal]]+Table9[[#This Row],[TaxAmt]]+Table9[[#This Row],[Freight]]</f>
        <v>1</v>
      </c>
      <c r="Q193" t="b">
        <f>COUNTIF(Table9[PurchaseOrderID],Table9[[#This Row],[PurchaseOrderID]])=1</f>
        <v>1</v>
      </c>
    </row>
    <row r="194" spans="1:17" hidden="1" x14ac:dyDescent="0.25">
      <c r="A194" s="5">
        <v>474</v>
      </c>
      <c r="B194" s="5">
        <v>4</v>
      </c>
      <c r="C194" s="5">
        <v>4</v>
      </c>
      <c r="D194" s="5">
        <v>253</v>
      </c>
      <c r="E194" s="5">
        <v>1620</v>
      </c>
      <c r="F194" s="5">
        <v>5</v>
      </c>
      <c r="G194" s="10">
        <v>44050</v>
      </c>
      <c r="H194" s="40">
        <v>5711.4750000000004</v>
      </c>
      <c r="I194" s="40">
        <v>456.91800000000001</v>
      </c>
      <c r="J194" s="40">
        <v>142.7869</v>
      </c>
      <c r="K194" s="40">
        <v>6311.1799000000001</v>
      </c>
      <c r="L194" s="10">
        <v>44059</v>
      </c>
      <c r="M194" t="s">
        <v>2817</v>
      </c>
      <c r="O194" t="b">
        <f>Table9[[#This Row],[SubTotal]]=SUMIF(Purchase_Order_Details!$A$2:$A$2751,Table9[[#This Row],[PurchaseOrderID]],Purchase_Order_Details!$G$2:$G$2751)</f>
        <v>1</v>
      </c>
      <c r="P194" t="b">
        <f>Table9[[#This Row],[TotalDue]]=Table9[[#This Row],[SubTotal]]+Table9[[#This Row],[TaxAmt]]+Table9[[#This Row],[Freight]]</f>
        <v>1</v>
      </c>
      <c r="Q194" t="b">
        <f>COUNTIF(Table9[PurchaseOrderID],Table9[[#This Row],[PurchaseOrderID]])=1</f>
        <v>1</v>
      </c>
    </row>
    <row r="195" spans="1:17" hidden="1" x14ac:dyDescent="0.25">
      <c r="A195" s="4">
        <v>475</v>
      </c>
      <c r="B195" s="4">
        <v>4</v>
      </c>
      <c r="C195" s="4">
        <v>4</v>
      </c>
      <c r="D195" s="4">
        <v>255</v>
      </c>
      <c r="E195" s="4">
        <v>1666</v>
      </c>
      <c r="F195" s="4">
        <v>4</v>
      </c>
      <c r="G195" s="11">
        <v>44050</v>
      </c>
      <c r="H195" s="41">
        <v>1503.18</v>
      </c>
      <c r="I195" s="41">
        <v>120.2544</v>
      </c>
      <c r="J195" s="41">
        <v>37.579500000000003</v>
      </c>
      <c r="K195" s="41">
        <v>1661.0138999999999</v>
      </c>
      <c r="L195" s="11">
        <v>44059</v>
      </c>
      <c r="M195" t="s">
        <v>2817</v>
      </c>
      <c r="O195" t="b">
        <f>Table9[[#This Row],[SubTotal]]=SUMIF(Purchase_Order_Details!$A$2:$A$2751,Table9[[#This Row],[PurchaseOrderID]],Purchase_Order_Details!$G$2:$G$2751)</f>
        <v>1</v>
      </c>
      <c r="P195" t="b">
        <f>Table9[[#This Row],[TotalDue]]=Table9[[#This Row],[SubTotal]]+Table9[[#This Row],[TaxAmt]]+Table9[[#This Row],[Freight]]</f>
        <v>1</v>
      </c>
      <c r="Q195" t="b">
        <f>COUNTIF(Table9[PurchaseOrderID],Table9[[#This Row],[PurchaseOrderID]])=1</f>
        <v>1</v>
      </c>
    </row>
    <row r="196" spans="1:17" hidden="1" x14ac:dyDescent="0.25">
      <c r="A196" s="5">
        <v>476</v>
      </c>
      <c r="B196" s="5">
        <v>4</v>
      </c>
      <c r="C196" s="5">
        <v>4</v>
      </c>
      <c r="D196" s="5">
        <v>256</v>
      </c>
      <c r="E196" s="5">
        <v>1592</v>
      </c>
      <c r="F196" s="5">
        <v>2</v>
      </c>
      <c r="G196" s="10">
        <v>44050</v>
      </c>
      <c r="H196" s="40">
        <v>97.965000000000003</v>
      </c>
      <c r="I196" s="40">
        <v>7.8372000000000002</v>
      </c>
      <c r="J196" s="40">
        <v>2.4491000000000001</v>
      </c>
      <c r="K196" s="40">
        <v>108.2513</v>
      </c>
      <c r="L196" s="10">
        <v>44059</v>
      </c>
      <c r="M196" t="s">
        <v>2810</v>
      </c>
      <c r="O196" t="b">
        <f>Table9[[#This Row],[SubTotal]]=SUMIF(Purchase_Order_Details!$A$2:$A$2751,Table9[[#This Row],[PurchaseOrderID]],Purchase_Order_Details!$G$2:$G$2751)</f>
        <v>1</v>
      </c>
      <c r="P196" t="b">
        <f>Table9[[#This Row],[TotalDue]]=Table9[[#This Row],[SubTotal]]+Table9[[#This Row],[TaxAmt]]+Table9[[#This Row],[Freight]]</f>
        <v>1</v>
      </c>
      <c r="Q196" t="b">
        <f>COUNTIF(Table9[PurchaseOrderID],Table9[[#This Row],[PurchaseOrderID]])=1</f>
        <v>1</v>
      </c>
    </row>
    <row r="197" spans="1:17" hidden="1" x14ac:dyDescent="0.25">
      <c r="A197" s="4">
        <v>477</v>
      </c>
      <c r="B197" s="4">
        <v>4</v>
      </c>
      <c r="C197" s="4">
        <v>4</v>
      </c>
      <c r="D197" s="4">
        <v>259</v>
      </c>
      <c r="E197" s="4">
        <v>1618</v>
      </c>
      <c r="F197" s="4">
        <v>4</v>
      </c>
      <c r="G197" s="11">
        <v>44050</v>
      </c>
      <c r="H197" s="41">
        <v>114.471</v>
      </c>
      <c r="I197" s="41">
        <v>9.1577000000000002</v>
      </c>
      <c r="J197" s="41">
        <v>2.8618000000000001</v>
      </c>
      <c r="K197" s="41">
        <v>126.4905</v>
      </c>
      <c r="L197" s="11">
        <v>44059</v>
      </c>
      <c r="M197" t="s">
        <v>2810</v>
      </c>
      <c r="O197" t="b">
        <f>Table9[[#This Row],[SubTotal]]=SUMIF(Purchase_Order_Details!$A$2:$A$2751,Table9[[#This Row],[PurchaseOrderID]],Purchase_Order_Details!$G$2:$G$2751)</f>
        <v>1</v>
      </c>
      <c r="P197" t="b">
        <f>Table9[[#This Row],[TotalDue]]=Table9[[#This Row],[SubTotal]]+Table9[[#This Row],[TaxAmt]]+Table9[[#This Row],[Freight]]</f>
        <v>1</v>
      </c>
      <c r="Q197" t="b">
        <f>COUNTIF(Table9[PurchaseOrderID],Table9[[#This Row],[PurchaseOrderID]])=1</f>
        <v>1</v>
      </c>
    </row>
    <row r="198" spans="1:17" hidden="1" x14ac:dyDescent="0.25">
      <c r="A198" s="5">
        <v>478</v>
      </c>
      <c r="B198" s="5">
        <v>4</v>
      </c>
      <c r="C198" s="5">
        <v>4</v>
      </c>
      <c r="D198" s="5">
        <v>260</v>
      </c>
      <c r="E198" s="5">
        <v>1612</v>
      </c>
      <c r="F198" s="5">
        <v>4</v>
      </c>
      <c r="G198" s="10">
        <v>44050</v>
      </c>
      <c r="H198" s="40">
        <v>132.6465</v>
      </c>
      <c r="I198" s="40">
        <v>10.611700000000001</v>
      </c>
      <c r="J198" s="40">
        <v>3.3161999999999998</v>
      </c>
      <c r="K198" s="40">
        <v>146.5744</v>
      </c>
      <c r="L198" s="10">
        <v>44059</v>
      </c>
      <c r="M198" t="s">
        <v>2810</v>
      </c>
      <c r="O198" t="b">
        <f>Table9[[#This Row],[SubTotal]]=SUMIF(Purchase_Order_Details!$A$2:$A$2751,Table9[[#This Row],[PurchaseOrderID]],Purchase_Order_Details!$G$2:$G$2751)</f>
        <v>1</v>
      </c>
      <c r="P198" t="b">
        <f>Table9[[#This Row],[TotalDue]]=Table9[[#This Row],[SubTotal]]+Table9[[#This Row],[TaxAmt]]+Table9[[#This Row],[Freight]]</f>
        <v>1</v>
      </c>
      <c r="Q198" t="b">
        <f>COUNTIF(Table9[PurchaseOrderID],Table9[[#This Row],[PurchaseOrderID]])=1</f>
        <v>1</v>
      </c>
    </row>
    <row r="199" spans="1:17" hidden="1" x14ac:dyDescent="0.25">
      <c r="A199" s="4">
        <v>479</v>
      </c>
      <c r="B199" s="4">
        <v>4</v>
      </c>
      <c r="C199" s="4">
        <v>4</v>
      </c>
      <c r="D199" s="4">
        <v>258</v>
      </c>
      <c r="E199" s="4">
        <v>1586</v>
      </c>
      <c r="F199" s="4">
        <v>5</v>
      </c>
      <c r="G199" s="11">
        <v>44050</v>
      </c>
      <c r="H199" s="41">
        <v>43878.45</v>
      </c>
      <c r="I199" s="41">
        <v>3510.2759999999998</v>
      </c>
      <c r="J199" s="41">
        <v>1096.9612999999999</v>
      </c>
      <c r="K199" s="41">
        <v>48485.687299999998</v>
      </c>
      <c r="L199" s="11">
        <v>44059</v>
      </c>
      <c r="M199" t="s">
        <v>2817</v>
      </c>
      <c r="O199" t="b">
        <f>Table9[[#This Row],[SubTotal]]=SUMIF(Purchase_Order_Details!$A$2:$A$2751,Table9[[#This Row],[PurchaseOrderID]],Purchase_Order_Details!$G$2:$G$2751)</f>
        <v>1</v>
      </c>
      <c r="P199" t="b">
        <f>Table9[[#This Row],[TotalDue]]=Table9[[#This Row],[SubTotal]]+Table9[[#This Row],[TaxAmt]]+Table9[[#This Row],[Freight]]</f>
        <v>1</v>
      </c>
      <c r="Q199" t="b">
        <f>COUNTIF(Table9[PurchaseOrderID],Table9[[#This Row],[PurchaseOrderID]])=1</f>
        <v>1</v>
      </c>
    </row>
    <row r="200" spans="1:17" hidden="1" x14ac:dyDescent="0.25">
      <c r="A200" s="5">
        <v>480</v>
      </c>
      <c r="B200" s="5">
        <v>4</v>
      </c>
      <c r="C200" s="5">
        <v>4</v>
      </c>
      <c r="D200" s="5">
        <v>254</v>
      </c>
      <c r="E200" s="5">
        <v>1500</v>
      </c>
      <c r="F200" s="5">
        <v>1</v>
      </c>
      <c r="G200" s="10">
        <v>44050</v>
      </c>
      <c r="H200" s="40">
        <v>418.95</v>
      </c>
      <c r="I200" s="40">
        <v>33.515999999999998</v>
      </c>
      <c r="J200" s="40">
        <v>10.473800000000001</v>
      </c>
      <c r="K200" s="40">
        <v>462.93979999999999</v>
      </c>
      <c r="L200" s="10">
        <v>44059</v>
      </c>
      <c r="M200" t="s">
        <v>2817</v>
      </c>
      <c r="O200" t="b">
        <f>Table9[[#This Row],[SubTotal]]=SUMIF(Purchase_Order_Details!$A$2:$A$2751,Table9[[#This Row],[PurchaseOrderID]],Purchase_Order_Details!$G$2:$G$2751)</f>
        <v>1</v>
      </c>
      <c r="P200" t="b">
        <f>Table9[[#This Row],[TotalDue]]=Table9[[#This Row],[SubTotal]]+Table9[[#This Row],[TaxAmt]]+Table9[[#This Row],[Freight]]</f>
        <v>1</v>
      </c>
      <c r="Q200" t="b">
        <f>COUNTIF(Table9[PurchaseOrderID],Table9[[#This Row],[PurchaseOrderID]])=1</f>
        <v>1</v>
      </c>
    </row>
    <row r="201" spans="1:17" hidden="1" x14ac:dyDescent="0.25">
      <c r="A201" s="4">
        <v>481</v>
      </c>
      <c r="B201" s="4">
        <v>4</v>
      </c>
      <c r="C201" s="4">
        <v>4</v>
      </c>
      <c r="D201" s="4">
        <v>252</v>
      </c>
      <c r="E201" s="4">
        <v>1656</v>
      </c>
      <c r="F201" s="4">
        <v>5</v>
      </c>
      <c r="G201" s="11">
        <v>44051</v>
      </c>
      <c r="H201" s="41">
        <v>566.0865</v>
      </c>
      <c r="I201" s="41">
        <v>45.286900000000003</v>
      </c>
      <c r="J201" s="41">
        <v>14.152200000000001</v>
      </c>
      <c r="K201" s="41">
        <v>625.52560000000005</v>
      </c>
      <c r="L201" s="11">
        <v>44060</v>
      </c>
      <c r="M201" t="s">
        <v>2810</v>
      </c>
      <c r="O201" t="b">
        <f>Table9[[#This Row],[SubTotal]]=SUMIF(Purchase_Order_Details!$A$2:$A$2751,Table9[[#This Row],[PurchaseOrderID]],Purchase_Order_Details!$G$2:$G$2751)</f>
        <v>1</v>
      </c>
      <c r="P201" t="b">
        <f>Table9[[#This Row],[TotalDue]]=Table9[[#This Row],[SubTotal]]+Table9[[#This Row],[TaxAmt]]+Table9[[#This Row],[Freight]]</f>
        <v>1</v>
      </c>
      <c r="Q201" t="b">
        <f>COUNTIF(Table9[PurchaseOrderID],Table9[[#This Row],[PurchaseOrderID]])=1</f>
        <v>1</v>
      </c>
    </row>
    <row r="202" spans="1:17" hidden="1" x14ac:dyDescent="0.25">
      <c r="A202" s="5">
        <v>482</v>
      </c>
      <c r="B202" s="5">
        <v>4</v>
      </c>
      <c r="C202" s="5">
        <v>4</v>
      </c>
      <c r="D202" s="5">
        <v>261</v>
      </c>
      <c r="E202" s="5">
        <v>1572</v>
      </c>
      <c r="F202" s="5">
        <v>1</v>
      </c>
      <c r="G202" s="10">
        <v>44051</v>
      </c>
      <c r="H202" s="40">
        <v>461.79</v>
      </c>
      <c r="I202" s="40">
        <v>36.943199999999997</v>
      </c>
      <c r="J202" s="40">
        <v>11.5448</v>
      </c>
      <c r="K202" s="40">
        <v>510.27800000000002</v>
      </c>
      <c r="L202" s="10">
        <v>44060</v>
      </c>
      <c r="M202" t="s">
        <v>1829</v>
      </c>
      <c r="O202" t="b">
        <f>Table9[[#This Row],[SubTotal]]=SUMIF(Purchase_Order_Details!$A$2:$A$2751,Table9[[#This Row],[PurchaseOrderID]],Purchase_Order_Details!$G$2:$G$2751)</f>
        <v>1</v>
      </c>
      <c r="P202" t="b">
        <f>Table9[[#This Row],[TotalDue]]=Table9[[#This Row],[SubTotal]]+Table9[[#This Row],[TaxAmt]]+Table9[[#This Row],[Freight]]</f>
        <v>1</v>
      </c>
      <c r="Q202" t="b">
        <f>COUNTIF(Table9[PurchaseOrderID],Table9[[#This Row],[PurchaseOrderID]])=1</f>
        <v>1</v>
      </c>
    </row>
    <row r="203" spans="1:17" hidden="1" x14ac:dyDescent="0.25">
      <c r="A203" s="4">
        <v>483</v>
      </c>
      <c r="B203" s="4">
        <v>4</v>
      </c>
      <c r="C203" s="4">
        <v>4</v>
      </c>
      <c r="D203" s="4">
        <v>251</v>
      </c>
      <c r="E203" s="4">
        <v>1562</v>
      </c>
      <c r="F203" s="4">
        <v>4</v>
      </c>
      <c r="G203" s="11">
        <v>44051</v>
      </c>
      <c r="H203" s="41">
        <v>377.05500000000001</v>
      </c>
      <c r="I203" s="41">
        <v>30.164400000000001</v>
      </c>
      <c r="J203" s="41">
        <v>9.4263999999999992</v>
      </c>
      <c r="K203" s="41">
        <v>416.64580000000001</v>
      </c>
      <c r="L203" s="11">
        <v>44060</v>
      </c>
      <c r="M203" t="s">
        <v>2817</v>
      </c>
      <c r="O203" t="b">
        <f>Table9[[#This Row],[SubTotal]]=SUMIF(Purchase_Order_Details!$A$2:$A$2751,Table9[[#This Row],[PurchaseOrderID]],Purchase_Order_Details!$G$2:$G$2751)</f>
        <v>1</v>
      </c>
      <c r="P203" t="b">
        <f>Table9[[#This Row],[TotalDue]]=Table9[[#This Row],[SubTotal]]+Table9[[#This Row],[TaxAmt]]+Table9[[#This Row],[Freight]]</f>
        <v>1</v>
      </c>
      <c r="Q203" t="b">
        <f>COUNTIF(Table9[PurchaseOrderID],Table9[[#This Row],[PurchaseOrderID]])=1</f>
        <v>1</v>
      </c>
    </row>
    <row r="204" spans="1:17" hidden="1" x14ac:dyDescent="0.25">
      <c r="A204" s="5">
        <v>484</v>
      </c>
      <c r="B204" s="5">
        <v>4</v>
      </c>
      <c r="C204" s="5">
        <v>4</v>
      </c>
      <c r="D204" s="5">
        <v>253</v>
      </c>
      <c r="E204" s="5">
        <v>1662</v>
      </c>
      <c r="F204" s="5">
        <v>2</v>
      </c>
      <c r="G204" s="10">
        <v>44051</v>
      </c>
      <c r="H204" s="40">
        <v>37.075499999999998</v>
      </c>
      <c r="I204" s="40">
        <v>2.9660000000000002</v>
      </c>
      <c r="J204" s="40">
        <v>0.92689999999999995</v>
      </c>
      <c r="K204" s="40">
        <v>40.968400000000003</v>
      </c>
      <c r="L204" s="10">
        <v>44060</v>
      </c>
      <c r="M204" t="s">
        <v>2810</v>
      </c>
      <c r="O204" t="b">
        <f>Table9[[#This Row],[SubTotal]]=SUMIF(Purchase_Order_Details!$A$2:$A$2751,Table9[[#This Row],[PurchaseOrderID]],Purchase_Order_Details!$G$2:$G$2751)</f>
        <v>1</v>
      </c>
      <c r="P204" t="b">
        <f>Table9[[#This Row],[TotalDue]]=Table9[[#This Row],[SubTotal]]+Table9[[#This Row],[TaxAmt]]+Table9[[#This Row],[Freight]]</f>
        <v>1</v>
      </c>
      <c r="Q204" t="b">
        <f>COUNTIF(Table9[PurchaseOrderID],Table9[[#This Row],[PurchaseOrderID]])=1</f>
        <v>1</v>
      </c>
    </row>
    <row r="205" spans="1:17" hidden="1" x14ac:dyDescent="0.25">
      <c r="A205" s="4">
        <v>485</v>
      </c>
      <c r="B205" s="4">
        <v>4</v>
      </c>
      <c r="C205" s="4">
        <v>4</v>
      </c>
      <c r="D205" s="4">
        <v>255</v>
      </c>
      <c r="E205" s="4">
        <v>1682</v>
      </c>
      <c r="F205" s="4">
        <v>4</v>
      </c>
      <c r="G205" s="11">
        <v>44051</v>
      </c>
      <c r="H205" s="41">
        <v>21558.075000000001</v>
      </c>
      <c r="I205" s="41">
        <v>1724.646</v>
      </c>
      <c r="J205" s="41">
        <v>538.95190000000002</v>
      </c>
      <c r="K205" s="41">
        <v>23821.672900000001</v>
      </c>
      <c r="L205" s="11">
        <v>44060</v>
      </c>
      <c r="M205" t="s">
        <v>2817</v>
      </c>
      <c r="O205" t="b">
        <f>Table9[[#This Row],[SubTotal]]=SUMIF(Purchase_Order_Details!$A$2:$A$2751,Table9[[#This Row],[PurchaseOrderID]],Purchase_Order_Details!$G$2:$G$2751)</f>
        <v>1</v>
      </c>
      <c r="P205" t="b">
        <f>Table9[[#This Row],[TotalDue]]=Table9[[#This Row],[SubTotal]]+Table9[[#This Row],[TaxAmt]]+Table9[[#This Row],[Freight]]</f>
        <v>1</v>
      </c>
      <c r="Q205" t="b">
        <f>COUNTIF(Table9[PurchaseOrderID],Table9[[#This Row],[PurchaseOrderID]])=1</f>
        <v>1</v>
      </c>
    </row>
    <row r="206" spans="1:17" hidden="1" x14ac:dyDescent="0.25">
      <c r="A206" s="5">
        <v>486</v>
      </c>
      <c r="B206" s="5">
        <v>4</v>
      </c>
      <c r="C206" s="5">
        <v>4</v>
      </c>
      <c r="D206" s="5">
        <v>256</v>
      </c>
      <c r="E206" s="5">
        <v>1686</v>
      </c>
      <c r="F206" s="5">
        <v>4</v>
      </c>
      <c r="G206" s="10">
        <v>44051</v>
      </c>
      <c r="H206" s="40">
        <v>507.08699999999999</v>
      </c>
      <c r="I206" s="40">
        <v>40.567</v>
      </c>
      <c r="J206" s="40">
        <v>12.677199999999999</v>
      </c>
      <c r="K206" s="40">
        <v>560.33119999999997</v>
      </c>
      <c r="L206" s="10">
        <v>44060</v>
      </c>
      <c r="M206" t="s">
        <v>2810</v>
      </c>
      <c r="O206" t="b">
        <f>Table9[[#This Row],[SubTotal]]=SUMIF(Purchase_Order_Details!$A$2:$A$2751,Table9[[#This Row],[PurchaseOrderID]],Purchase_Order_Details!$G$2:$G$2751)</f>
        <v>1</v>
      </c>
      <c r="P206" t="b">
        <f>Table9[[#This Row],[TotalDue]]=Table9[[#This Row],[SubTotal]]+Table9[[#This Row],[TaxAmt]]+Table9[[#This Row],[Freight]]</f>
        <v>1</v>
      </c>
      <c r="Q206" t="b">
        <f>COUNTIF(Table9[PurchaseOrderID],Table9[[#This Row],[PurchaseOrderID]])=1</f>
        <v>1</v>
      </c>
    </row>
    <row r="207" spans="1:17" hidden="1" x14ac:dyDescent="0.25">
      <c r="A207" s="4">
        <v>487</v>
      </c>
      <c r="B207" s="4">
        <v>4</v>
      </c>
      <c r="C207" s="4">
        <v>4</v>
      </c>
      <c r="D207" s="4">
        <v>259</v>
      </c>
      <c r="E207" s="4">
        <v>1684</v>
      </c>
      <c r="F207" s="4">
        <v>5</v>
      </c>
      <c r="G207" s="11">
        <v>44051</v>
      </c>
      <c r="H207" s="41">
        <v>86220.75</v>
      </c>
      <c r="I207" s="41">
        <v>6897.66</v>
      </c>
      <c r="J207" s="41">
        <v>2155.5187999999998</v>
      </c>
      <c r="K207" s="41">
        <v>95273.928799999994</v>
      </c>
      <c r="L207" s="11">
        <v>44060</v>
      </c>
      <c r="M207" t="s">
        <v>2817</v>
      </c>
      <c r="O207" t="b">
        <f>Table9[[#This Row],[SubTotal]]=SUMIF(Purchase_Order_Details!$A$2:$A$2751,Table9[[#This Row],[PurchaseOrderID]],Purchase_Order_Details!$G$2:$G$2751)</f>
        <v>1</v>
      </c>
      <c r="P207" t="b">
        <f>Table9[[#This Row],[TotalDue]]=Table9[[#This Row],[SubTotal]]+Table9[[#This Row],[TaxAmt]]+Table9[[#This Row],[Freight]]</f>
        <v>1</v>
      </c>
      <c r="Q207" t="b">
        <f>COUNTIF(Table9[PurchaseOrderID],Table9[[#This Row],[PurchaseOrderID]])=1</f>
        <v>1</v>
      </c>
    </row>
    <row r="208" spans="1:17" hidden="1" x14ac:dyDescent="0.25">
      <c r="A208" s="5">
        <v>488</v>
      </c>
      <c r="B208" s="5">
        <v>4</v>
      </c>
      <c r="C208" s="5">
        <v>4</v>
      </c>
      <c r="D208" s="5">
        <v>260</v>
      </c>
      <c r="E208" s="5">
        <v>1534</v>
      </c>
      <c r="F208" s="5">
        <v>5</v>
      </c>
      <c r="G208" s="10">
        <v>44051</v>
      </c>
      <c r="H208" s="40">
        <v>696.52800000000002</v>
      </c>
      <c r="I208" s="40">
        <v>55.722200000000001</v>
      </c>
      <c r="J208" s="40">
        <v>17.4132</v>
      </c>
      <c r="K208" s="40">
        <v>769.66340000000002</v>
      </c>
      <c r="L208" s="10">
        <v>44060</v>
      </c>
      <c r="M208" t="s">
        <v>2817</v>
      </c>
      <c r="O208" t="b">
        <f>Table9[[#This Row],[SubTotal]]=SUMIF(Purchase_Order_Details!$A$2:$A$2751,Table9[[#This Row],[PurchaseOrderID]],Purchase_Order_Details!$G$2:$G$2751)</f>
        <v>1</v>
      </c>
      <c r="P208" t="b">
        <f>Table9[[#This Row],[TotalDue]]=Table9[[#This Row],[SubTotal]]+Table9[[#This Row],[TaxAmt]]+Table9[[#This Row],[Freight]]</f>
        <v>1</v>
      </c>
      <c r="Q208" t="b">
        <f>COUNTIF(Table9[PurchaseOrderID],Table9[[#This Row],[PurchaseOrderID]])=1</f>
        <v>1</v>
      </c>
    </row>
    <row r="209" spans="1:17" hidden="1" x14ac:dyDescent="0.25">
      <c r="A209" s="4">
        <v>489</v>
      </c>
      <c r="B209" s="4">
        <v>4</v>
      </c>
      <c r="C209" s="4">
        <v>4</v>
      </c>
      <c r="D209" s="4">
        <v>258</v>
      </c>
      <c r="E209" s="4">
        <v>1614</v>
      </c>
      <c r="F209" s="4">
        <v>4</v>
      </c>
      <c r="G209" s="11">
        <v>44051</v>
      </c>
      <c r="H209" s="41">
        <v>663.45299999999997</v>
      </c>
      <c r="I209" s="41">
        <v>53.0762</v>
      </c>
      <c r="J209" s="41">
        <v>16.586300000000001</v>
      </c>
      <c r="K209" s="41">
        <v>733.1155</v>
      </c>
      <c r="L209" s="11">
        <v>44060</v>
      </c>
      <c r="M209" t="s">
        <v>2810</v>
      </c>
      <c r="O209" t="b">
        <f>Table9[[#This Row],[SubTotal]]=SUMIF(Purchase_Order_Details!$A$2:$A$2751,Table9[[#This Row],[PurchaseOrderID]],Purchase_Order_Details!$G$2:$G$2751)</f>
        <v>1</v>
      </c>
      <c r="P209" t="b">
        <f>Table9[[#This Row],[TotalDue]]=Table9[[#This Row],[SubTotal]]+Table9[[#This Row],[TaxAmt]]+Table9[[#This Row],[Freight]]</f>
        <v>1</v>
      </c>
      <c r="Q209" t="b">
        <f>COUNTIF(Table9[PurchaseOrderID],Table9[[#This Row],[PurchaseOrderID]])=1</f>
        <v>1</v>
      </c>
    </row>
    <row r="210" spans="1:17" hidden="1" x14ac:dyDescent="0.25">
      <c r="A210" s="5">
        <v>490</v>
      </c>
      <c r="B210" s="5">
        <v>4</v>
      </c>
      <c r="C210" s="5">
        <v>4</v>
      </c>
      <c r="D210" s="5">
        <v>254</v>
      </c>
      <c r="E210" s="5">
        <v>1588</v>
      </c>
      <c r="F210" s="5">
        <v>5</v>
      </c>
      <c r="G210" s="10">
        <v>44051</v>
      </c>
      <c r="H210" s="40">
        <v>40471.199999999997</v>
      </c>
      <c r="I210" s="40">
        <v>3237.6959999999999</v>
      </c>
      <c r="J210" s="40">
        <v>1011.78</v>
      </c>
      <c r="K210" s="40">
        <v>44720.675999999999</v>
      </c>
      <c r="L210" s="10">
        <v>44060</v>
      </c>
      <c r="M210" t="s">
        <v>1829</v>
      </c>
      <c r="O210" t="b">
        <f>Table9[[#This Row],[SubTotal]]=SUMIF(Purchase_Order_Details!$A$2:$A$2751,Table9[[#This Row],[PurchaseOrderID]],Purchase_Order_Details!$G$2:$G$2751)</f>
        <v>1</v>
      </c>
      <c r="P210" t="b">
        <f>Table9[[#This Row],[TotalDue]]=Table9[[#This Row],[SubTotal]]+Table9[[#This Row],[TaxAmt]]+Table9[[#This Row],[Freight]]</f>
        <v>1</v>
      </c>
      <c r="Q210" t="b">
        <f>COUNTIF(Table9[PurchaseOrderID],Table9[[#This Row],[PurchaseOrderID]])=1</f>
        <v>1</v>
      </c>
    </row>
    <row r="211" spans="1:17" hidden="1" x14ac:dyDescent="0.25">
      <c r="A211" s="4">
        <v>491</v>
      </c>
      <c r="B211" s="4">
        <v>4</v>
      </c>
      <c r="C211" s="4">
        <v>4</v>
      </c>
      <c r="D211" s="4">
        <v>257</v>
      </c>
      <c r="E211" s="4">
        <v>1622</v>
      </c>
      <c r="F211" s="4">
        <v>4</v>
      </c>
      <c r="G211" s="11">
        <v>44051</v>
      </c>
      <c r="H211" s="41">
        <v>259.84350000000001</v>
      </c>
      <c r="I211" s="41">
        <v>20.787500000000001</v>
      </c>
      <c r="J211" s="41">
        <v>6.4961000000000002</v>
      </c>
      <c r="K211" s="41">
        <v>287.12709999999998</v>
      </c>
      <c r="L211" s="11">
        <v>44060</v>
      </c>
      <c r="M211" t="s">
        <v>2810</v>
      </c>
      <c r="O211" t="b">
        <f>Table9[[#This Row],[SubTotal]]=SUMIF(Purchase_Order_Details!$A$2:$A$2751,Table9[[#This Row],[PurchaseOrderID]],Purchase_Order_Details!$G$2:$G$2751)</f>
        <v>1</v>
      </c>
      <c r="P211" t="b">
        <f>Table9[[#This Row],[TotalDue]]=Table9[[#This Row],[SubTotal]]+Table9[[#This Row],[TaxAmt]]+Table9[[#This Row],[Freight]]</f>
        <v>1</v>
      </c>
      <c r="Q211" t="b">
        <f>COUNTIF(Table9[PurchaseOrderID],Table9[[#This Row],[PurchaseOrderID]])=1</f>
        <v>1</v>
      </c>
    </row>
    <row r="212" spans="1:17" hidden="1" x14ac:dyDescent="0.25">
      <c r="A212" s="5">
        <v>492</v>
      </c>
      <c r="B212" s="5">
        <v>4</v>
      </c>
      <c r="C212" s="5">
        <v>4</v>
      </c>
      <c r="D212" s="5">
        <v>261</v>
      </c>
      <c r="E212" s="5">
        <v>1632</v>
      </c>
      <c r="F212" s="5">
        <v>5</v>
      </c>
      <c r="G212" s="10">
        <v>44051</v>
      </c>
      <c r="H212" s="40">
        <v>38421.074999999997</v>
      </c>
      <c r="I212" s="40">
        <v>3073.6860000000001</v>
      </c>
      <c r="J212" s="40">
        <v>960.52689999999996</v>
      </c>
      <c r="K212" s="40">
        <v>42455.287900000003</v>
      </c>
      <c r="L212" s="10">
        <v>44060</v>
      </c>
      <c r="M212" t="s">
        <v>1829</v>
      </c>
      <c r="O212" t="b">
        <f>Table9[[#This Row],[SubTotal]]=SUMIF(Purchase_Order_Details!$A$2:$A$2751,Table9[[#This Row],[PurchaseOrderID]],Purchase_Order_Details!$G$2:$G$2751)</f>
        <v>1</v>
      </c>
      <c r="P212" t="b">
        <f>Table9[[#This Row],[TotalDue]]=Table9[[#This Row],[SubTotal]]+Table9[[#This Row],[TaxAmt]]+Table9[[#This Row],[Freight]]</f>
        <v>1</v>
      </c>
      <c r="Q212" t="b">
        <f>COUNTIF(Table9[PurchaseOrderID],Table9[[#This Row],[PurchaseOrderID]])=1</f>
        <v>1</v>
      </c>
    </row>
    <row r="213" spans="1:17" hidden="1" x14ac:dyDescent="0.25">
      <c r="A213" s="4">
        <v>493</v>
      </c>
      <c r="B213" s="4">
        <v>4</v>
      </c>
      <c r="C213" s="4">
        <v>4</v>
      </c>
      <c r="D213" s="4">
        <v>251</v>
      </c>
      <c r="E213" s="4">
        <v>1608</v>
      </c>
      <c r="F213" s="4">
        <v>5</v>
      </c>
      <c r="G213" s="11">
        <v>44051</v>
      </c>
      <c r="H213" s="41">
        <v>5948.25</v>
      </c>
      <c r="I213" s="41">
        <v>475.86</v>
      </c>
      <c r="J213" s="41">
        <v>148.7063</v>
      </c>
      <c r="K213" s="41">
        <v>6572.8163000000004</v>
      </c>
      <c r="L213" s="11">
        <v>44060</v>
      </c>
      <c r="M213" t="s">
        <v>1829</v>
      </c>
      <c r="O213" t="b">
        <f>Table9[[#This Row],[SubTotal]]=SUMIF(Purchase_Order_Details!$A$2:$A$2751,Table9[[#This Row],[PurchaseOrderID]],Purchase_Order_Details!$G$2:$G$2751)</f>
        <v>1</v>
      </c>
      <c r="P213" t="b">
        <f>Table9[[#This Row],[TotalDue]]=Table9[[#This Row],[SubTotal]]+Table9[[#This Row],[TaxAmt]]+Table9[[#This Row],[Freight]]</f>
        <v>1</v>
      </c>
      <c r="Q213" t="b">
        <f>COUNTIF(Table9[PurchaseOrderID],Table9[[#This Row],[PurchaseOrderID]])=1</f>
        <v>1</v>
      </c>
    </row>
    <row r="214" spans="1:17" hidden="1" x14ac:dyDescent="0.25">
      <c r="A214" s="5">
        <v>494</v>
      </c>
      <c r="B214" s="5">
        <v>4</v>
      </c>
      <c r="C214" s="5">
        <v>4</v>
      </c>
      <c r="D214" s="5">
        <v>253</v>
      </c>
      <c r="E214" s="5">
        <v>1576</v>
      </c>
      <c r="F214" s="5">
        <v>5</v>
      </c>
      <c r="G214" s="10">
        <v>44051</v>
      </c>
      <c r="H214" s="40">
        <v>91117.95</v>
      </c>
      <c r="I214" s="40">
        <v>7289.4359999999997</v>
      </c>
      <c r="J214" s="40">
        <v>2277.9488000000001</v>
      </c>
      <c r="K214" s="40">
        <v>100685.3348</v>
      </c>
      <c r="L214" s="10">
        <v>44060</v>
      </c>
      <c r="M214" t="s">
        <v>1829</v>
      </c>
      <c r="O214" t="b">
        <f>Table9[[#This Row],[SubTotal]]=SUMIF(Purchase_Order_Details!$A$2:$A$2751,Table9[[#This Row],[PurchaseOrderID]],Purchase_Order_Details!$G$2:$G$2751)</f>
        <v>1</v>
      </c>
      <c r="P214" t="b">
        <f>Table9[[#This Row],[TotalDue]]=Table9[[#This Row],[SubTotal]]+Table9[[#This Row],[TaxAmt]]+Table9[[#This Row],[Freight]]</f>
        <v>1</v>
      </c>
      <c r="Q214" t="b">
        <f>COUNTIF(Table9[PurchaseOrderID],Table9[[#This Row],[PurchaseOrderID]])=1</f>
        <v>1</v>
      </c>
    </row>
    <row r="215" spans="1:17" hidden="1" x14ac:dyDescent="0.25">
      <c r="A215" s="4">
        <v>495</v>
      </c>
      <c r="B215" s="4">
        <v>4</v>
      </c>
      <c r="C215" s="4">
        <v>4</v>
      </c>
      <c r="D215" s="4">
        <v>255</v>
      </c>
      <c r="E215" s="4">
        <v>1590</v>
      </c>
      <c r="F215" s="4">
        <v>1</v>
      </c>
      <c r="G215" s="11">
        <v>44051</v>
      </c>
      <c r="H215" s="41">
        <v>525</v>
      </c>
      <c r="I215" s="41">
        <v>42</v>
      </c>
      <c r="J215" s="41">
        <v>13.125</v>
      </c>
      <c r="K215" s="41">
        <v>580.125</v>
      </c>
      <c r="L215" s="11">
        <v>44060</v>
      </c>
      <c r="M215" t="s">
        <v>2817</v>
      </c>
      <c r="O215" t="b">
        <f>Table9[[#This Row],[SubTotal]]=SUMIF(Purchase_Order_Details!$A$2:$A$2751,Table9[[#This Row],[PurchaseOrderID]],Purchase_Order_Details!$G$2:$G$2751)</f>
        <v>1</v>
      </c>
      <c r="P215" t="b">
        <f>Table9[[#This Row],[TotalDue]]=Table9[[#This Row],[SubTotal]]+Table9[[#This Row],[TaxAmt]]+Table9[[#This Row],[Freight]]</f>
        <v>1</v>
      </c>
      <c r="Q215" t="b">
        <f>COUNTIF(Table9[PurchaseOrderID],Table9[[#This Row],[PurchaseOrderID]])=1</f>
        <v>1</v>
      </c>
    </row>
    <row r="216" spans="1:17" hidden="1" x14ac:dyDescent="0.25">
      <c r="A216" s="5">
        <v>496</v>
      </c>
      <c r="B216" s="5">
        <v>4</v>
      </c>
      <c r="C216" s="5">
        <v>4</v>
      </c>
      <c r="D216" s="5">
        <v>256</v>
      </c>
      <c r="E216" s="5">
        <v>1514</v>
      </c>
      <c r="F216" s="5">
        <v>5</v>
      </c>
      <c r="G216" s="10">
        <v>44051</v>
      </c>
      <c r="H216" s="40">
        <v>2003.6835000000001</v>
      </c>
      <c r="I216" s="40">
        <v>160.29470000000001</v>
      </c>
      <c r="J216" s="40">
        <v>50.092100000000002</v>
      </c>
      <c r="K216" s="40">
        <v>2214.0702999999999</v>
      </c>
      <c r="L216" s="10">
        <v>44060</v>
      </c>
      <c r="M216" t="s">
        <v>2810</v>
      </c>
      <c r="O216" t="b">
        <f>Table9[[#This Row],[SubTotal]]=SUMIF(Purchase_Order_Details!$A$2:$A$2751,Table9[[#This Row],[PurchaseOrderID]],Purchase_Order_Details!$G$2:$G$2751)</f>
        <v>1</v>
      </c>
      <c r="P216" t="b">
        <f>Table9[[#This Row],[TotalDue]]=Table9[[#This Row],[SubTotal]]+Table9[[#This Row],[TaxAmt]]+Table9[[#This Row],[Freight]]</f>
        <v>1</v>
      </c>
      <c r="Q216" t="b">
        <f>COUNTIF(Table9[PurchaseOrderID],Table9[[#This Row],[PurchaseOrderID]])=1</f>
        <v>1</v>
      </c>
    </row>
    <row r="217" spans="1:17" hidden="1" x14ac:dyDescent="0.25">
      <c r="A217" s="4">
        <v>497</v>
      </c>
      <c r="B217" s="4">
        <v>4</v>
      </c>
      <c r="C217" s="4">
        <v>4</v>
      </c>
      <c r="D217" s="4">
        <v>259</v>
      </c>
      <c r="E217" s="4">
        <v>1498</v>
      </c>
      <c r="F217" s="4">
        <v>4</v>
      </c>
      <c r="G217" s="11">
        <v>44053</v>
      </c>
      <c r="H217" s="41">
        <v>26455.275000000001</v>
      </c>
      <c r="I217" s="41">
        <v>2116.422</v>
      </c>
      <c r="J217" s="41">
        <v>661.38189999999997</v>
      </c>
      <c r="K217" s="41">
        <v>29233.0789</v>
      </c>
      <c r="L217" s="11">
        <v>44062</v>
      </c>
      <c r="M217" t="s">
        <v>2810</v>
      </c>
      <c r="O217" t="b">
        <f>Table9[[#This Row],[SubTotal]]=SUMIF(Purchase_Order_Details!$A$2:$A$2751,Table9[[#This Row],[PurchaseOrderID]],Purchase_Order_Details!$G$2:$G$2751)</f>
        <v>1</v>
      </c>
      <c r="P217" t="b">
        <f>Table9[[#This Row],[TotalDue]]=Table9[[#This Row],[SubTotal]]+Table9[[#This Row],[TaxAmt]]+Table9[[#This Row],[Freight]]</f>
        <v>1</v>
      </c>
      <c r="Q217" t="b">
        <f>COUNTIF(Table9[PurchaseOrderID],Table9[[#This Row],[PurchaseOrderID]])=1</f>
        <v>1</v>
      </c>
    </row>
    <row r="218" spans="1:17" hidden="1" x14ac:dyDescent="0.25">
      <c r="A218" s="5">
        <v>498</v>
      </c>
      <c r="B218" s="5">
        <v>4</v>
      </c>
      <c r="C218" s="5">
        <v>4</v>
      </c>
      <c r="D218" s="5">
        <v>260</v>
      </c>
      <c r="E218" s="5">
        <v>1674</v>
      </c>
      <c r="F218" s="5">
        <v>2</v>
      </c>
      <c r="G218" s="10">
        <v>44053</v>
      </c>
      <c r="H218" s="40">
        <v>944.37</v>
      </c>
      <c r="I218" s="40">
        <v>75.549599999999998</v>
      </c>
      <c r="J218" s="40">
        <v>23.609300000000001</v>
      </c>
      <c r="K218" s="40">
        <v>1043.5289</v>
      </c>
      <c r="L218" s="10">
        <v>44062</v>
      </c>
      <c r="M218" t="s">
        <v>2810</v>
      </c>
      <c r="O218" t="b">
        <f>Table9[[#This Row],[SubTotal]]=SUMIF(Purchase_Order_Details!$A$2:$A$2751,Table9[[#This Row],[PurchaseOrderID]],Purchase_Order_Details!$G$2:$G$2751)</f>
        <v>1</v>
      </c>
      <c r="P218" t="b">
        <f>Table9[[#This Row],[TotalDue]]=Table9[[#This Row],[SubTotal]]+Table9[[#This Row],[TaxAmt]]+Table9[[#This Row],[Freight]]</f>
        <v>1</v>
      </c>
      <c r="Q218" t="b">
        <f>COUNTIF(Table9[PurchaseOrderID],Table9[[#This Row],[PurchaseOrderID]])=1</f>
        <v>1</v>
      </c>
    </row>
    <row r="219" spans="1:17" hidden="1" x14ac:dyDescent="0.25">
      <c r="A219" s="4">
        <v>499</v>
      </c>
      <c r="B219" s="4">
        <v>4</v>
      </c>
      <c r="C219" s="4">
        <v>4</v>
      </c>
      <c r="D219" s="4">
        <v>258</v>
      </c>
      <c r="E219" s="4">
        <v>1652</v>
      </c>
      <c r="F219" s="4">
        <v>4</v>
      </c>
      <c r="G219" s="11">
        <v>44053</v>
      </c>
      <c r="H219" s="41">
        <v>51588.074999999997</v>
      </c>
      <c r="I219" s="41">
        <v>4127.0460000000003</v>
      </c>
      <c r="J219" s="41">
        <v>1289.7019</v>
      </c>
      <c r="K219" s="41">
        <v>57004.822899999999</v>
      </c>
      <c r="L219" s="11">
        <v>44062</v>
      </c>
      <c r="M219" t="s">
        <v>1829</v>
      </c>
      <c r="O219" t="b">
        <f>Table9[[#This Row],[SubTotal]]=SUMIF(Purchase_Order_Details!$A$2:$A$2751,Table9[[#This Row],[PurchaseOrderID]],Purchase_Order_Details!$G$2:$G$2751)</f>
        <v>1</v>
      </c>
      <c r="P219" t="b">
        <f>Table9[[#This Row],[TotalDue]]=Table9[[#This Row],[SubTotal]]+Table9[[#This Row],[TaxAmt]]+Table9[[#This Row],[Freight]]</f>
        <v>1</v>
      </c>
      <c r="Q219" t="b">
        <f>COUNTIF(Table9[PurchaseOrderID],Table9[[#This Row],[PurchaseOrderID]])=1</f>
        <v>1</v>
      </c>
    </row>
    <row r="220" spans="1:17" hidden="1" x14ac:dyDescent="0.25">
      <c r="A220" s="5">
        <v>500</v>
      </c>
      <c r="B220" s="5">
        <v>4</v>
      </c>
      <c r="C220" s="5">
        <v>4</v>
      </c>
      <c r="D220" s="5">
        <v>254</v>
      </c>
      <c r="E220" s="5">
        <v>1578</v>
      </c>
      <c r="F220" s="5">
        <v>3</v>
      </c>
      <c r="G220" s="10">
        <v>44053</v>
      </c>
      <c r="H220" s="40">
        <v>62843.55</v>
      </c>
      <c r="I220" s="40">
        <v>5027.4840000000004</v>
      </c>
      <c r="J220" s="40">
        <v>1571.0888</v>
      </c>
      <c r="K220" s="40">
        <v>69442.122799999997</v>
      </c>
      <c r="L220" s="10">
        <v>44062</v>
      </c>
      <c r="M220" t="s">
        <v>1829</v>
      </c>
      <c r="O220" t="b">
        <f>Table9[[#This Row],[SubTotal]]=SUMIF(Purchase_Order_Details!$A$2:$A$2751,Table9[[#This Row],[PurchaseOrderID]],Purchase_Order_Details!$G$2:$G$2751)</f>
        <v>1</v>
      </c>
      <c r="P220" t="b">
        <f>Table9[[#This Row],[TotalDue]]=Table9[[#This Row],[SubTotal]]+Table9[[#This Row],[TaxAmt]]+Table9[[#This Row],[Freight]]</f>
        <v>1</v>
      </c>
      <c r="Q220" t="b">
        <f>COUNTIF(Table9[PurchaseOrderID],Table9[[#This Row],[PurchaseOrderID]])=1</f>
        <v>1</v>
      </c>
    </row>
    <row r="221" spans="1:17" hidden="1" x14ac:dyDescent="0.25">
      <c r="A221" s="4">
        <v>501</v>
      </c>
      <c r="B221" s="4">
        <v>4</v>
      </c>
      <c r="C221" s="4">
        <v>4</v>
      </c>
      <c r="D221" s="4">
        <v>257</v>
      </c>
      <c r="E221" s="4">
        <v>1538</v>
      </c>
      <c r="F221" s="4">
        <v>5</v>
      </c>
      <c r="G221" s="11">
        <v>44053</v>
      </c>
      <c r="H221" s="41">
        <v>37843.574999999997</v>
      </c>
      <c r="I221" s="41">
        <v>3027.4859999999999</v>
      </c>
      <c r="J221" s="41">
        <v>946.08939999999996</v>
      </c>
      <c r="K221" s="41">
        <v>41817.150399999999</v>
      </c>
      <c r="L221" s="11">
        <v>44062</v>
      </c>
      <c r="M221" t="s">
        <v>1829</v>
      </c>
      <c r="O221" t="b">
        <f>Table9[[#This Row],[SubTotal]]=SUMIF(Purchase_Order_Details!$A$2:$A$2751,Table9[[#This Row],[PurchaseOrderID]],Purchase_Order_Details!$G$2:$G$2751)</f>
        <v>1</v>
      </c>
      <c r="P221" t="b">
        <f>Table9[[#This Row],[TotalDue]]=Table9[[#This Row],[SubTotal]]+Table9[[#This Row],[TaxAmt]]+Table9[[#This Row],[Freight]]</f>
        <v>1</v>
      </c>
      <c r="Q221" t="b">
        <f>COUNTIF(Table9[PurchaseOrderID],Table9[[#This Row],[PurchaseOrderID]])=1</f>
        <v>1</v>
      </c>
    </row>
    <row r="222" spans="1:17" hidden="1" x14ac:dyDescent="0.25">
      <c r="A222" s="5">
        <v>502</v>
      </c>
      <c r="B222" s="5">
        <v>4</v>
      </c>
      <c r="C222" s="5">
        <v>4</v>
      </c>
      <c r="D222" s="5">
        <v>261</v>
      </c>
      <c r="E222" s="5">
        <v>1556</v>
      </c>
      <c r="F222" s="5">
        <v>4</v>
      </c>
      <c r="G222" s="10">
        <v>44053</v>
      </c>
      <c r="H222" s="40">
        <v>25531.275000000001</v>
      </c>
      <c r="I222" s="40">
        <v>2042.502</v>
      </c>
      <c r="J222" s="40">
        <v>638.28189999999995</v>
      </c>
      <c r="K222" s="40">
        <v>28212.0589</v>
      </c>
      <c r="L222" s="10">
        <v>44062</v>
      </c>
      <c r="M222" t="s">
        <v>1829</v>
      </c>
      <c r="O222" t="b">
        <f>Table9[[#This Row],[SubTotal]]=SUMIF(Purchase_Order_Details!$A$2:$A$2751,Table9[[#This Row],[PurchaseOrderID]],Purchase_Order_Details!$G$2:$G$2751)</f>
        <v>1</v>
      </c>
      <c r="P222" t="b">
        <f>Table9[[#This Row],[TotalDue]]=Table9[[#This Row],[SubTotal]]+Table9[[#This Row],[TaxAmt]]+Table9[[#This Row],[Freight]]</f>
        <v>1</v>
      </c>
      <c r="Q222" t="b">
        <f>COUNTIF(Table9[PurchaseOrderID],Table9[[#This Row],[PurchaseOrderID]])=1</f>
        <v>1</v>
      </c>
    </row>
    <row r="223" spans="1:17" hidden="1" x14ac:dyDescent="0.25">
      <c r="A223" s="4">
        <v>503</v>
      </c>
      <c r="B223" s="4">
        <v>4</v>
      </c>
      <c r="C223" s="4">
        <v>4</v>
      </c>
      <c r="D223" s="4">
        <v>251</v>
      </c>
      <c r="E223" s="4">
        <v>1554</v>
      </c>
      <c r="F223" s="4">
        <v>4</v>
      </c>
      <c r="G223" s="11">
        <v>44053</v>
      </c>
      <c r="H223" s="41">
        <v>402.72750000000002</v>
      </c>
      <c r="I223" s="41">
        <v>32.218200000000003</v>
      </c>
      <c r="J223" s="41">
        <v>10.068199999999999</v>
      </c>
      <c r="K223" s="41">
        <v>445.01389999999998</v>
      </c>
      <c r="L223" s="11">
        <v>44062</v>
      </c>
      <c r="M223" t="s">
        <v>2817</v>
      </c>
      <c r="O223" t="b">
        <f>Table9[[#This Row],[SubTotal]]=SUMIF(Purchase_Order_Details!$A$2:$A$2751,Table9[[#This Row],[PurchaseOrderID]],Purchase_Order_Details!$G$2:$G$2751)</f>
        <v>1</v>
      </c>
      <c r="P223" t="b">
        <f>Table9[[#This Row],[TotalDue]]=Table9[[#This Row],[SubTotal]]+Table9[[#This Row],[TaxAmt]]+Table9[[#This Row],[Freight]]</f>
        <v>1</v>
      </c>
      <c r="Q223" t="b">
        <f>COUNTIF(Table9[PurchaseOrderID],Table9[[#This Row],[PurchaseOrderID]])=1</f>
        <v>1</v>
      </c>
    </row>
    <row r="224" spans="1:17" hidden="1" x14ac:dyDescent="0.25">
      <c r="A224" s="5">
        <v>504</v>
      </c>
      <c r="B224" s="5">
        <v>4</v>
      </c>
      <c r="C224" s="5">
        <v>4</v>
      </c>
      <c r="D224" s="5">
        <v>253</v>
      </c>
      <c r="E224" s="5">
        <v>1688</v>
      </c>
      <c r="F224" s="5">
        <v>4</v>
      </c>
      <c r="G224" s="10">
        <v>44053</v>
      </c>
      <c r="H224" s="40">
        <v>125.748</v>
      </c>
      <c r="I224" s="40">
        <v>10.059799999999999</v>
      </c>
      <c r="J224" s="40">
        <v>3.1436999999999999</v>
      </c>
      <c r="K224" s="40">
        <v>138.95150000000001</v>
      </c>
      <c r="L224" s="10">
        <v>44062</v>
      </c>
      <c r="M224" t="s">
        <v>2810</v>
      </c>
      <c r="O224" t="b">
        <f>Table9[[#This Row],[SubTotal]]=SUMIF(Purchase_Order_Details!$A$2:$A$2751,Table9[[#This Row],[PurchaseOrderID]],Purchase_Order_Details!$G$2:$G$2751)</f>
        <v>1</v>
      </c>
      <c r="P224" t="b">
        <f>Table9[[#This Row],[TotalDue]]=Table9[[#This Row],[SubTotal]]+Table9[[#This Row],[TaxAmt]]+Table9[[#This Row],[Freight]]</f>
        <v>1</v>
      </c>
      <c r="Q224" t="b">
        <f>COUNTIF(Table9[PurchaseOrderID],Table9[[#This Row],[PurchaseOrderID]])=1</f>
        <v>1</v>
      </c>
    </row>
    <row r="225" spans="1:17" hidden="1" x14ac:dyDescent="0.25">
      <c r="A225" s="4">
        <v>505</v>
      </c>
      <c r="B225" s="4">
        <v>4</v>
      </c>
      <c r="C225" s="4">
        <v>4</v>
      </c>
      <c r="D225" s="4">
        <v>252</v>
      </c>
      <c r="E225" s="4">
        <v>1580</v>
      </c>
      <c r="F225" s="4">
        <v>5</v>
      </c>
      <c r="G225" s="11">
        <v>44054</v>
      </c>
      <c r="H225" s="41">
        <v>150.79050000000001</v>
      </c>
      <c r="I225" s="41">
        <v>12.0632</v>
      </c>
      <c r="J225" s="41">
        <v>3.7698</v>
      </c>
      <c r="K225" s="41">
        <v>166.62350000000001</v>
      </c>
      <c r="L225" s="11">
        <v>44063</v>
      </c>
      <c r="M225" t="s">
        <v>2810</v>
      </c>
      <c r="O225" t="b">
        <f>Table9[[#This Row],[SubTotal]]=SUMIF(Purchase_Order_Details!$A$2:$A$2751,Table9[[#This Row],[PurchaseOrderID]],Purchase_Order_Details!$G$2:$G$2751)</f>
        <v>1</v>
      </c>
      <c r="P225" t="b">
        <f>Table9[[#This Row],[TotalDue]]=Table9[[#This Row],[SubTotal]]+Table9[[#This Row],[TaxAmt]]+Table9[[#This Row],[Freight]]</f>
        <v>1</v>
      </c>
      <c r="Q225" t="b">
        <f>COUNTIF(Table9[PurchaseOrderID],Table9[[#This Row],[PurchaseOrderID]])=1</f>
        <v>1</v>
      </c>
    </row>
    <row r="226" spans="1:17" hidden="1" x14ac:dyDescent="0.25">
      <c r="A226" s="5">
        <v>506</v>
      </c>
      <c r="B226" s="5">
        <v>4</v>
      </c>
      <c r="C226" s="5">
        <v>4</v>
      </c>
      <c r="D226" s="5">
        <v>256</v>
      </c>
      <c r="E226" s="5">
        <v>1496</v>
      </c>
      <c r="F226" s="5">
        <v>4</v>
      </c>
      <c r="G226" s="10">
        <v>44054</v>
      </c>
      <c r="H226" s="40">
        <v>465.28649999999999</v>
      </c>
      <c r="I226" s="40">
        <v>37.222900000000003</v>
      </c>
      <c r="J226" s="40">
        <v>11.632199999999999</v>
      </c>
      <c r="K226" s="40">
        <v>514.14160000000004</v>
      </c>
      <c r="L226" s="10">
        <v>44063</v>
      </c>
      <c r="M226" t="s">
        <v>2817</v>
      </c>
      <c r="O226" t="b">
        <f>Table9[[#This Row],[SubTotal]]=SUMIF(Purchase_Order_Details!$A$2:$A$2751,Table9[[#This Row],[PurchaseOrderID]],Purchase_Order_Details!$G$2:$G$2751)</f>
        <v>1</v>
      </c>
      <c r="P226" t="b">
        <f>Table9[[#This Row],[TotalDue]]=Table9[[#This Row],[SubTotal]]+Table9[[#This Row],[TaxAmt]]+Table9[[#This Row],[Freight]]</f>
        <v>1</v>
      </c>
      <c r="Q226" t="b">
        <f>COUNTIF(Table9[PurchaseOrderID],Table9[[#This Row],[PurchaseOrderID]])=1</f>
        <v>1</v>
      </c>
    </row>
    <row r="227" spans="1:17" hidden="1" x14ac:dyDescent="0.25">
      <c r="A227" s="4">
        <v>507</v>
      </c>
      <c r="B227" s="4">
        <v>4</v>
      </c>
      <c r="C227" s="4">
        <v>4</v>
      </c>
      <c r="D227" s="4">
        <v>259</v>
      </c>
      <c r="E227" s="4">
        <v>1494</v>
      </c>
      <c r="F227" s="4">
        <v>2</v>
      </c>
      <c r="G227" s="11">
        <v>44054</v>
      </c>
      <c r="H227" s="41">
        <v>8847.2999999999993</v>
      </c>
      <c r="I227" s="41">
        <v>707.78399999999999</v>
      </c>
      <c r="J227" s="41">
        <v>221.1825</v>
      </c>
      <c r="K227" s="41">
        <v>9776.2664999999997</v>
      </c>
      <c r="L227" s="11">
        <v>44063</v>
      </c>
      <c r="M227" t="s">
        <v>2810</v>
      </c>
      <c r="O227" t="b">
        <f>Table9[[#This Row],[SubTotal]]=SUMIF(Purchase_Order_Details!$A$2:$A$2751,Table9[[#This Row],[PurchaseOrderID]],Purchase_Order_Details!$G$2:$G$2751)</f>
        <v>1</v>
      </c>
      <c r="P227" t="b">
        <f>Table9[[#This Row],[TotalDue]]=Table9[[#This Row],[SubTotal]]+Table9[[#This Row],[TaxAmt]]+Table9[[#This Row],[Freight]]</f>
        <v>1</v>
      </c>
      <c r="Q227" t="b">
        <f>COUNTIF(Table9[PurchaseOrderID],Table9[[#This Row],[PurchaseOrderID]])=1</f>
        <v>1</v>
      </c>
    </row>
    <row r="228" spans="1:17" hidden="1" x14ac:dyDescent="0.25">
      <c r="A228" s="5">
        <v>508</v>
      </c>
      <c r="B228" s="5">
        <v>4</v>
      </c>
      <c r="C228" s="5">
        <v>4</v>
      </c>
      <c r="D228" s="5">
        <v>260</v>
      </c>
      <c r="E228" s="5">
        <v>1650</v>
      </c>
      <c r="F228" s="5">
        <v>5</v>
      </c>
      <c r="G228" s="10">
        <v>44054</v>
      </c>
      <c r="H228" s="40">
        <v>171.07650000000001</v>
      </c>
      <c r="I228" s="40">
        <v>13.6861</v>
      </c>
      <c r="J228" s="40">
        <v>4.2769000000000004</v>
      </c>
      <c r="K228" s="40">
        <v>189.0395</v>
      </c>
      <c r="L228" s="10">
        <v>44063</v>
      </c>
      <c r="M228" t="s">
        <v>2810</v>
      </c>
      <c r="O228" t="b">
        <f>Table9[[#This Row],[SubTotal]]=SUMIF(Purchase_Order_Details!$A$2:$A$2751,Table9[[#This Row],[PurchaseOrderID]],Purchase_Order_Details!$G$2:$G$2751)</f>
        <v>1</v>
      </c>
      <c r="P228" t="b">
        <f>Table9[[#This Row],[TotalDue]]=Table9[[#This Row],[SubTotal]]+Table9[[#This Row],[TaxAmt]]+Table9[[#This Row],[Freight]]</f>
        <v>1</v>
      </c>
      <c r="Q228" t="b">
        <f>COUNTIF(Table9[PurchaseOrderID],Table9[[#This Row],[PurchaseOrderID]])=1</f>
        <v>1</v>
      </c>
    </row>
    <row r="229" spans="1:17" hidden="1" x14ac:dyDescent="0.25">
      <c r="A229" s="4">
        <v>509</v>
      </c>
      <c r="B229" s="4">
        <v>4</v>
      </c>
      <c r="C229" s="4">
        <v>4</v>
      </c>
      <c r="D229" s="4">
        <v>258</v>
      </c>
      <c r="E229" s="4">
        <v>1654</v>
      </c>
      <c r="F229" s="4">
        <v>4</v>
      </c>
      <c r="G229" s="11">
        <v>44054</v>
      </c>
      <c r="H229" s="41">
        <v>20397.3</v>
      </c>
      <c r="I229" s="41">
        <v>1631.7840000000001</v>
      </c>
      <c r="J229" s="41">
        <v>509.9325</v>
      </c>
      <c r="K229" s="41">
        <v>22539.016500000002</v>
      </c>
      <c r="L229" s="11">
        <v>44063</v>
      </c>
      <c r="M229" t="s">
        <v>2817</v>
      </c>
      <c r="O229" t="b">
        <f>Table9[[#This Row],[SubTotal]]=SUMIF(Purchase_Order_Details!$A$2:$A$2751,Table9[[#This Row],[PurchaseOrderID]],Purchase_Order_Details!$G$2:$G$2751)</f>
        <v>1</v>
      </c>
      <c r="P229" t="b">
        <f>Table9[[#This Row],[TotalDue]]=Table9[[#This Row],[SubTotal]]+Table9[[#This Row],[TaxAmt]]+Table9[[#This Row],[Freight]]</f>
        <v>1</v>
      </c>
      <c r="Q229" t="b">
        <f>COUNTIF(Table9[PurchaseOrderID],Table9[[#This Row],[PurchaseOrderID]])=1</f>
        <v>1</v>
      </c>
    </row>
    <row r="230" spans="1:17" hidden="1" x14ac:dyDescent="0.25">
      <c r="A230" s="5">
        <v>510</v>
      </c>
      <c r="B230" s="5">
        <v>4</v>
      </c>
      <c r="C230" s="5">
        <v>4</v>
      </c>
      <c r="D230" s="5">
        <v>254</v>
      </c>
      <c r="E230" s="5">
        <v>1664</v>
      </c>
      <c r="F230" s="5">
        <v>3</v>
      </c>
      <c r="G230" s="10">
        <v>44054</v>
      </c>
      <c r="H230" s="40">
        <v>14628.075000000001</v>
      </c>
      <c r="I230" s="40">
        <v>1170.2460000000001</v>
      </c>
      <c r="J230" s="40">
        <v>365.70190000000002</v>
      </c>
      <c r="K230" s="40">
        <v>16164.0229</v>
      </c>
      <c r="L230" s="10">
        <v>44063</v>
      </c>
      <c r="M230" t="s">
        <v>2817</v>
      </c>
      <c r="O230" t="b">
        <f>Table9[[#This Row],[SubTotal]]=SUMIF(Purchase_Order_Details!$A$2:$A$2751,Table9[[#This Row],[PurchaseOrderID]],Purchase_Order_Details!$G$2:$G$2751)</f>
        <v>1</v>
      </c>
      <c r="P230" t="b">
        <f>Table9[[#This Row],[TotalDue]]=Table9[[#This Row],[SubTotal]]+Table9[[#This Row],[TaxAmt]]+Table9[[#This Row],[Freight]]</f>
        <v>1</v>
      </c>
      <c r="Q230" t="b">
        <f>COUNTIF(Table9[PurchaseOrderID],Table9[[#This Row],[PurchaseOrderID]])=1</f>
        <v>1</v>
      </c>
    </row>
    <row r="231" spans="1:17" hidden="1" x14ac:dyDescent="0.25">
      <c r="A231" s="4">
        <v>511</v>
      </c>
      <c r="B231" s="4">
        <v>4</v>
      </c>
      <c r="C231" s="4">
        <v>4</v>
      </c>
      <c r="D231" s="4">
        <v>257</v>
      </c>
      <c r="E231" s="4">
        <v>1678</v>
      </c>
      <c r="F231" s="4">
        <v>3</v>
      </c>
      <c r="G231" s="11">
        <v>44054</v>
      </c>
      <c r="H231" s="41">
        <v>58685.55</v>
      </c>
      <c r="I231" s="41">
        <v>4694.8440000000001</v>
      </c>
      <c r="J231" s="41">
        <v>1467.1387999999999</v>
      </c>
      <c r="K231" s="41">
        <v>64847.532800000001</v>
      </c>
      <c r="L231" s="11">
        <v>44063</v>
      </c>
      <c r="M231" t="s">
        <v>1829</v>
      </c>
      <c r="O231" t="b">
        <f>Table9[[#This Row],[SubTotal]]=SUMIF(Purchase_Order_Details!$A$2:$A$2751,Table9[[#This Row],[PurchaseOrderID]],Purchase_Order_Details!$G$2:$G$2751)</f>
        <v>1</v>
      </c>
      <c r="P231" t="b">
        <f>Table9[[#This Row],[TotalDue]]=Table9[[#This Row],[SubTotal]]+Table9[[#This Row],[TaxAmt]]+Table9[[#This Row],[Freight]]</f>
        <v>1</v>
      </c>
      <c r="Q231" t="b">
        <f>COUNTIF(Table9[PurchaseOrderID],Table9[[#This Row],[PurchaseOrderID]])=1</f>
        <v>1</v>
      </c>
    </row>
    <row r="232" spans="1:17" hidden="1" x14ac:dyDescent="0.25">
      <c r="A232" s="5">
        <v>512</v>
      </c>
      <c r="B232" s="5">
        <v>4</v>
      </c>
      <c r="C232" s="5">
        <v>4</v>
      </c>
      <c r="D232" s="5">
        <v>261</v>
      </c>
      <c r="E232" s="5">
        <v>1616</v>
      </c>
      <c r="F232" s="5">
        <v>4</v>
      </c>
      <c r="G232" s="10">
        <v>44054</v>
      </c>
      <c r="H232" s="40">
        <v>259.84350000000001</v>
      </c>
      <c r="I232" s="40">
        <v>20.787500000000001</v>
      </c>
      <c r="J232" s="40">
        <v>6.4961000000000002</v>
      </c>
      <c r="K232" s="40">
        <v>287.12709999999998</v>
      </c>
      <c r="L232" s="10">
        <v>44063</v>
      </c>
      <c r="M232" t="s">
        <v>2817</v>
      </c>
      <c r="O232" t="b">
        <f>Table9[[#This Row],[SubTotal]]=SUMIF(Purchase_Order_Details!$A$2:$A$2751,Table9[[#This Row],[PurchaseOrderID]],Purchase_Order_Details!$G$2:$G$2751)</f>
        <v>1</v>
      </c>
      <c r="P232" t="b">
        <f>Table9[[#This Row],[TotalDue]]=Table9[[#This Row],[SubTotal]]+Table9[[#This Row],[TaxAmt]]+Table9[[#This Row],[Freight]]</f>
        <v>1</v>
      </c>
      <c r="Q232" t="b">
        <f>COUNTIF(Table9[PurchaseOrderID],Table9[[#This Row],[PurchaseOrderID]])=1</f>
        <v>1</v>
      </c>
    </row>
    <row r="233" spans="1:17" hidden="1" x14ac:dyDescent="0.25">
      <c r="A233" s="4">
        <v>513</v>
      </c>
      <c r="B233" s="4">
        <v>4</v>
      </c>
      <c r="C233" s="4">
        <v>4</v>
      </c>
      <c r="D233" s="4">
        <v>251</v>
      </c>
      <c r="E233" s="4">
        <v>1492</v>
      </c>
      <c r="F233" s="4">
        <v>4</v>
      </c>
      <c r="G233" s="11">
        <v>44054</v>
      </c>
      <c r="H233" s="41">
        <v>402.72750000000002</v>
      </c>
      <c r="I233" s="41">
        <v>32.218200000000003</v>
      </c>
      <c r="J233" s="41">
        <v>10.068199999999999</v>
      </c>
      <c r="K233" s="41">
        <v>445.01389999999998</v>
      </c>
      <c r="L233" s="11">
        <v>44063</v>
      </c>
      <c r="M233" t="s">
        <v>2817</v>
      </c>
      <c r="O233" t="b">
        <f>Table9[[#This Row],[SubTotal]]=SUMIF(Purchase_Order_Details!$A$2:$A$2751,Table9[[#This Row],[PurchaseOrderID]],Purchase_Order_Details!$G$2:$G$2751)</f>
        <v>1</v>
      </c>
      <c r="P233" t="b">
        <f>Table9[[#This Row],[TotalDue]]=Table9[[#This Row],[SubTotal]]+Table9[[#This Row],[TaxAmt]]+Table9[[#This Row],[Freight]]</f>
        <v>1</v>
      </c>
      <c r="Q233" t="b">
        <f>COUNTIF(Table9[PurchaseOrderID],Table9[[#This Row],[PurchaseOrderID]])=1</f>
        <v>1</v>
      </c>
    </row>
    <row r="234" spans="1:17" hidden="1" x14ac:dyDescent="0.25">
      <c r="A234" s="5">
        <v>514</v>
      </c>
      <c r="B234" s="5">
        <v>4</v>
      </c>
      <c r="C234" s="5">
        <v>4</v>
      </c>
      <c r="D234" s="5">
        <v>253</v>
      </c>
      <c r="E234" s="5">
        <v>1602</v>
      </c>
      <c r="F234" s="5">
        <v>5</v>
      </c>
      <c r="G234" s="10">
        <v>44054</v>
      </c>
      <c r="H234" s="40">
        <v>270.80549999999999</v>
      </c>
      <c r="I234" s="40">
        <v>21.664400000000001</v>
      </c>
      <c r="J234" s="40">
        <v>6.7701000000000002</v>
      </c>
      <c r="K234" s="40">
        <v>299.24</v>
      </c>
      <c r="L234" s="10">
        <v>44063</v>
      </c>
      <c r="M234" t="s">
        <v>2817</v>
      </c>
      <c r="O234" t="b">
        <f>Table9[[#This Row],[SubTotal]]=SUMIF(Purchase_Order_Details!$A$2:$A$2751,Table9[[#This Row],[PurchaseOrderID]],Purchase_Order_Details!$G$2:$G$2751)</f>
        <v>1</v>
      </c>
      <c r="P234" t="b">
        <f>Table9[[#This Row],[TotalDue]]=Table9[[#This Row],[SubTotal]]+Table9[[#This Row],[TaxAmt]]+Table9[[#This Row],[Freight]]</f>
        <v>1</v>
      </c>
      <c r="Q234" t="b">
        <f>COUNTIF(Table9[PurchaseOrderID],Table9[[#This Row],[PurchaseOrderID]])=1</f>
        <v>1</v>
      </c>
    </row>
    <row r="235" spans="1:17" hidden="1" x14ac:dyDescent="0.25">
      <c r="A235" s="4">
        <v>515</v>
      </c>
      <c r="B235" s="4">
        <v>4</v>
      </c>
      <c r="C235" s="4">
        <v>4</v>
      </c>
      <c r="D235" s="4">
        <v>255</v>
      </c>
      <c r="E235" s="4">
        <v>1540</v>
      </c>
      <c r="F235" s="4">
        <v>4</v>
      </c>
      <c r="G235" s="11">
        <v>44054</v>
      </c>
      <c r="H235" s="41">
        <v>2551.3110000000001</v>
      </c>
      <c r="I235" s="41">
        <v>204.10489999999999</v>
      </c>
      <c r="J235" s="41">
        <v>63.782800000000002</v>
      </c>
      <c r="K235" s="41">
        <v>2819.1986999999999</v>
      </c>
      <c r="L235" s="11">
        <v>44063</v>
      </c>
      <c r="M235" t="s">
        <v>2810</v>
      </c>
      <c r="O235" t="b">
        <f>Table9[[#This Row],[SubTotal]]=SUMIF(Purchase_Order_Details!$A$2:$A$2751,Table9[[#This Row],[PurchaseOrderID]],Purchase_Order_Details!$G$2:$G$2751)</f>
        <v>1</v>
      </c>
      <c r="P235" t="b">
        <f>Table9[[#This Row],[TotalDue]]=Table9[[#This Row],[SubTotal]]+Table9[[#This Row],[TaxAmt]]+Table9[[#This Row],[Freight]]</f>
        <v>1</v>
      </c>
      <c r="Q235" t="b">
        <f>COUNTIF(Table9[PurchaseOrderID],Table9[[#This Row],[PurchaseOrderID]])=1</f>
        <v>1</v>
      </c>
    </row>
    <row r="236" spans="1:17" hidden="1" x14ac:dyDescent="0.25">
      <c r="A236" s="5">
        <v>516</v>
      </c>
      <c r="B236" s="5">
        <v>4</v>
      </c>
      <c r="C236" s="5">
        <v>4</v>
      </c>
      <c r="D236" s="5">
        <v>252</v>
      </c>
      <c r="E236" s="5">
        <v>1628</v>
      </c>
      <c r="F236" s="5">
        <v>5</v>
      </c>
      <c r="G236" s="10">
        <v>44054</v>
      </c>
      <c r="H236" s="40">
        <v>34644.224999999999</v>
      </c>
      <c r="I236" s="40">
        <v>2771.538</v>
      </c>
      <c r="J236" s="40">
        <v>866.10559999999998</v>
      </c>
      <c r="K236" s="40">
        <v>38281.868600000002</v>
      </c>
      <c r="L236" s="10">
        <v>44063</v>
      </c>
      <c r="M236" t="s">
        <v>2810</v>
      </c>
      <c r="O236" t="b">
        <f>Table9[[#This Row],[SubTotal]]=SUMIF(Purchase_Order_Details!$A$2:$A$2751,Table9[[#This Row],[PurchaseOrderID]],Purchase_Order_Details!$G$2:$G$2751)</f>
        <v>1</v>
      </c>
      <c r="P236" t="b">
        <f>Table9[[#This Row],[TotalDue]]=Table9[[#This Row],[SubTotal]]+Table9[[#This Row],[TaxAmt]]+Table9[[#This Row],[Freight]]</f>
        <v>1</v>
      </c>
      <c r="Q236" t="b">
        <f>COUNTIF(Table9[PurchaseOrderID],Table9[[#This Row],[PurchaseOrderID]])=1</f>
        <v>1</v>
      </c>
    </row>
    <row r="237" spans="1:17" hidden="1" x14ac:dyDescent="0.25">
      <c r="A237" s="4">
        <v>517</v>
      </c>
      <c r="B237" s="4">
        <v>4</v>
      </c>
      <c r="C237" s="4">
        <v>4</v>
      </c>
      <c r="D237" s="4">
        <v>259</v>
      </c>
      <c r="E237" s="4">
        <v>1604</v>
      </c>
      <c r="F237" s="4">
        <v>4</v>
      </c>
      <c r="G237" s="11">
        <v>44054</v>
      </c>
      <c r="H237" s="41">
        <v>1839.5055</v>
      </c>
      <c r="I237" s="41">
        <v>147.16040000000001</v>
      </c>
      <c r="J237" s="41">
        <v>45.9876</v>
      </c>
      <c r="K237" s="41">
        <v>2032.6534999999999</v>
      </c>
      <c r="L237" s="11">
        <v>44063</v>
      </c>
      <c r="M237" t="s">
        <v>2810</v>
      </c>
      <c r="O237" t="b">
        <f>Table9[[#This Row],[SubTotal]]=SUMIF(Purchase_Order_Details!$A$2:$A$2751,Table9[[#This Row],[PurchaseOrderID]],Purchase_Order_Details!$G$2:$G$2751)</f>
        <v>1</v>
      </c>
      <c r="P237" t="b">
        <f>Table9[[#This Row],[TotalDue]]=Table9[[#This Row],[SubTotal]]+Table9[[#This Row],[TaxAmt]]+Table9[[#This Row],[Freight]]</f>
        <v>1</v>
      </c>
      <c r="Q237" t="b">
        <f>COUNTIF(Table9[PurchaseOrderID],Table9[[#This Row],[PurchaseOrderID]])=1</f>
        <v>1</v>
      </c>
    </row>
    <row r="238" spans="1:17" hidden="1" x14ac:dyDescent="0.25">
      <c r="A238" s="5">
        <v>518</v>
      </c>
      <c r="B238" s="5">
        <v>4</v>
      </c>
      <c r="C238" s="5">
        <v>4</v>
      </c>
      <c r="D238" s="5">
        <v>260</v>
      </c>
      <c r="E238" s="5">
        <v>1690</v>
      </c>
      <c r="F238" s="5">
        <v>5</v>
      </c>
      <c r="G238" s="10">
        <v>44054</v>
      </c>
      <c r="H238" s="40">
        <v>146.286</v>
      </c>
      <c r="I238" s="40">
        <v>11.7029</v>
      </c>
      <c r="J238" s="40">
        <v>3.6572</v>
      </c>
      <c r="K238" s="40">
        <v>161.64609999999999</v>
      </c>
      <c r="L238" s="10">
        <v>44063</v>
      </c>
      <c r="M238" t="s">
        <v>2810</v>
      </c>
      <c r="O238" t="b">
        <f>Table9[[#This Row],[SubTotal]]=SUMIF(Purchase_Order_Details!$A$2:$A$2751,Table9[[#This Row],[PurchaseOrderID]],Purchase_Order_Details!$G$2:$G$2751)</f>
        <v>1</v>
      </c>
      <c r="P238" t="b">
        <f>Table9[[#This Row],[TotalDue]]=Table9[[#This Row],[SubTotal]]+Table9[[#This Row],[TaxAmt]]+Table9[[#This Row],[Freight]]</f>
        <v>1</v>
      </c>
      <c r="Q238" t="b">
        <f>COUNTIF(Table9[PurchaseOrderID],Table9[[#This Row],[PurchaseOrderID]])=1</f>
        <v>1</v>
      </c>
    </row>
    <row r="239" spans="1:17" hidden="1" x14ac:dyDescent="0.25">
      <c r="A239" s="4">
        <v>519</v>
      </c>
      <c r="B239" s="4">
        <v>4</v>
      </c>
      <c r="C239" s="4">
        <v>4</v>
      </c>
      <c r="D239" s="4">
        <v>258</v>
      </c>
      <c r="E239" s="4">
        <v>1566</v>
      </c>
      <c r="F239" s="4">
        <v>5</v>
      </c>
      <c r="G239" s="11">
        <v>44054</v>
      </c>
      <c r="H239" s="41">
        <v>102.56399999999999</v>
      </c>
      <c r="I239" s="41">
        <v>8.2050999999999998</v>
      </c>
      <c r="J239" s="41">
        <v>2.5640999999999998</v>
      </c>
      <c r="K239" s="41">
        <v>113.33320000000001</v>
      </c>
      <c r="L239" s="11">
        <v>44063</v>
      </c>
      <c r="M239" t="s">
        <v>2810</v>
      </c>
      <c r="O239" t="b">
        <f>Table9[[#This Row],[SubTotal]]=SUMIF(Purchase_Order_Details!$A$2:$A$2751,Table9[[#This Row],[PurchaseOrderID]],Purchase_Order_Details!$G$2:$G$2751)</f>
        <v>1</v>
      </c>
      <c r="P239" t="b">
        <f>Table9[[#This Row],[TotalDue]]=Table9[[#This Row],[SubTotal]]+Table9[[#This Row],[TaxAmt]]+Table9[[#This Row],[Freight]]</f>
        <v>1</v>
      </c>
      <c r="Q239" t="b">
        <f>COUNTIF(Table9[PurchaseOrderID],Table9[[#This Row],[PurchaseOrderID]])=1</f>
        <v>1</v>
      </c>
    </row>
    <row r="240" spans="1:17" hidden="1" x14ac:dyDescent="0.25">
      <c r="A240" s="5">
        <v>520</v>
      </c>
      <c r="B240" s="5">
        <v>4</v>
      </c>
      <c r="C240" s="5">
        <v>4</v>
      </c>
      <c r="D240" s="5">
        <v>250</v>
      </c>
      <c r="E240" s="5">
        <v>1698</v>
      </c>
      <c r="F240" s="5">
        <v>5</v>
      </c>
      <c r="G240" s="10">
        <v>44054</v>
      </c>
      <c r="H240" s="40">
        <v>150.79050000000001</v>
      </c>
      <c r="I240" s="40">
        <v>12.0632</v>
      </c>
      <c r="J240" s="40">
        <v>3.7698</v>
      </c>
      <c r="K240" s="40">
        <v>166.62350000000001</v>
      </c>
      <c r="L240" s="10">
        <v>44063</v>
      </c>
      <c r="M240" t="s">
        <v>2810</v>
      </c>
      <c r="O240" t="b">
        <f>Table9[[#This Row],[SubTotal]]=SUMIF(Purchase_Order_Details!$A$2:$A$2751,Table9[[#This Row],[PurchaseOrderID]],Purchase_Order_Details!$G$2:$G$2751)</f>
        <v>1</v>
      </c>
      <c r="P240" t="b">
        <f>Table9[[#This Row],[TotalDue]]=Table9[[#This Row],[SubTotal]]+Table9[[#This Row],[TaxAmt]]+Table9[[#This Row],[Freight]]</f>
        <v>1</v>
      </c>
      <c r="Q240" t="b">
        <f>COUNTIF(Table9[PurchaseOrderID],Table9[[#This Row],[PurchaseOrderID]])=1</f>
        <v>1</v>
      </c>
    </row>
    <row r="241" spans="1:17" hidden="1" x14ac:dyDescent="0.25">
      <c r="A241" s="4">
        <v>521</v>
      </c>
      <c r="B241" s="4">
        <v>4</v>
      </c>
      <c r="C241" s="4">
        <v>4</v>
      </c>
      <c r="D241" s="4">
        <v>257</v>
      </c>
      <c r="E241" s="4">
        <v>1560</v>
      </c>
      <c r="F241" s="4">
        <v>5</v>
      </c>
      <c r="G241" s="11">
        <v>44055</v>
      </c>
      <c r="H241" s="41">
        <v>13669.424999999999</v>
      </c>
      <c r="I241" s="41">
        <v>1093.5540000000001</v>
      </c>
      <c r="J241" s="41">
        <v>341.73559999999998</v>
      </c>
      <c r="K241" s="41">
        <v>15104.714599999999</v>
      </c>
      <c r="L241" s="11">
        <v>44064</v>
      </c>
      <c r="M241" t="s">
        <v>1829</v>
      </c>
      <c r="O241" t="b">
        <f>Table9[[#This Row],[SubTotal]]=SUMIF(Purchase_Order_Details!$A$2:$A$2751,Table9[[#This Row],[PurchaseOrderID]],Purchase_Order_Details!$G$2:$G$2751)</f>
        <v>1</v>
      </c>
      <c r="P241" t="b">
        <f>Table9[[#This Row],[TotalDue]]=Table9[[#This Row],[SubTotal]]+Table9[[#This Row],[TaxAmt]]+Table9[[#This Row],[Freight]]</f>
        <v>1</v>
      </c>
      <c r="Q241" t="b">
        <f>COUNTIF(Table9[PurchaseOrderID],Table9[[#This Row],[PurchaseOrderID]])=1</f>
        <v>1</v>
      </c>
    </row>
    <row r="242" spans="1:17" hidden="1" x14ac:dyDescent="0.25">
      <c r="A242" s="5">
        <v>522</v>
      </c>
      <c r="B242" s="5">
        <v>4</v>
      </c>
      <c r="C242" s="5">
        <v>4</v>
      </c>
      <c r="D242" s="5">
        <v>261</v>
      </c>
      <c r="E242" s="5">
        <v>1692</v>
      </c>
      <c r="F242" s="5">
        <v>5</v>
      </c>
      <c r="G242" s="10">
        <v>44055</v>
      </c>
      <c r="H242" s="40">
        <v>6756.12</v>
      </c>
      <c r="I242" s="40">
        <v>540.4896</v>
      </c>
      <c r="J242" s="40">
        <v>168.90299999999999</v>
      </c>
      <c r="K242" s="40">
        <v>7465.5126</v>
      </c>
      <c r="L242" s="10">
        <v>44064</v>
      </c>
      <c r="M242" t="s">
        <v>1829</v>
      </c>
      <c r="O242" t="b">
        <f>Table9[[#This Row],[SubTotal]]=SUMIF(Purchase_Order_Details!$A$2:$A$2751,Table9[[#This Row],[PurchaseOrderID]],Purchase_Order_Details!$G$2:$G$2751)</f>
        <v>1</v>
      </c>
      <c r="P242" t="b">
        <f>Table9[[#This Row],[TotalDue]]=Table9[[#This Row],[SubTotal]]+Table9[[#This Row],[TaxAmt]]+Table9[[#This Row],[Freight]]</f>
        <v>1</v>
      </c>
      <c r="Q242" t="b">
        <f>COUNTIF(Table9[PurchaseOrderID],Table9[[#This Row],[PurchaseOrderID]])=1</f>
        <v>1</v>
      </c>
    </row>
    <row r="243" spans="1:17" hidden="1" x14ac:dyDescent="0.25">
      <c r="A243" s="4">
        <v>523</v>
      </c>
      <c r="B243" s="4">
        <v>4</v>
      </c>
      <c r="C243" s="4">
        <v>4</v>
      </c>
      <c r="D243" s="4">
        <v>251</v>
      </c>
      <c r="E243" s="4">
        <v>1696</v>
      </c>
      <c r="F243" s="4">
        <v>5</v>
      </c>
      <c r="G243" s="11">
        <v>44055</v>
      </c>
      <c r="H243" s="41">
        <v>50860.425000000003</v>
      </c>
      <c r="I243" s="41">
        <v>4068.8339999999998</v>
      </c>
      <c r="J243" s="41">
        <v>1271.5106000000001</v>
      </c>
      <c r="K243" s="41">
        <v>56200.7696</v>
      </c>
      <c r="L243" s="11">
        <v>44064</v>
      </c>
      <c r="M243" t="s">
        <v>2810</v>
      </c>
      <c r="O243" t="b">
        <f>Table9[[#This Row],[SubTotal]]=SUMIF(Purchase_Order_Details!$A$2:$A$2751,Table9[[#This Row],[PurchaseOrderID]],Purchase_Order_Details!$G$2:$G$2751)</f>
        <v>1</v>
      </c>
      <c r="P243" t="b">
        <f>Table9[[#This Row],[TotalDue]]=Table9[[#This Row],[SubTotal]]+Table9[[#This Row],[TaxAmt]]+Table9[[#This Row],[Freight]]</f>
        <v>1</v>
      </c>
      <c r="Q243" t="b">
        <f>COUNTIF(Table9[PurchaseOrderID],Table9[[#This Row],[PurchaseOrderID]])=1</f>
        <v>1</v>
      </c>
    </row>
    <row r="244" spans="1:17" hidden="1" x14ac:dyDescent="0.25">
      <c r="A244" s="5">
        <v>524</v>
      </c>
      <c r="B244" s="5">
        <v>4</v>
      </c>
      <c r="C244" s="5">
        <v>4</v>
      </c>
      <c r="D244" s="5">
        <v>253</v>
      </c>
      <c r="E244" s="5">
        <v>1504</v>
      </c>
      <c r="F244" s="5">
        <v>1</v>
      </c>
      <c r="G244" s="10">
        <v>44055</v>
      </c>
      <c r="H244" s="40">
        <v>551.88</v>
      </c>
      <c r="I244" s="40">
        <v>44.150399999999998</v>
      </c>
      <c r="J244" s="40">
        <v>13.797000000000001</v>
      </c>
      <c r="K244" s="40">
        <v>609.82740000000001</v>
      </c>
      <c r="L244" s="10">
        <v>44064</v>
      </c>
      <c r="M244" t="s">
        <v>2817</v>
      </c>
      <c r="O244" t="b">
        <f>Table9[[#This Row],[SubTotal]]=SUMIF(Purchase_Order_Details!$A$2:$A$2751,Table9[[#This Row],[PurchaseOrderID]],Purchase_Order_Details!$G$2:$G$2751)</f>
        <v>1</v>
      </c>
      <c r="P244" t="b">
        <f>Table9[[#This Row],[TotalDue]]=Table9[[#This Row],[SubTotal]]+Table9[[#This Row],[TaxAmt]]+Table9[[#This Row],[Freight]]</f>
        <v>1</v>
      </c>
      <c r="Q244" t="b">
        <f>COUNTIF(Table9[PurchaseOrderID],Table9[[#This Row],[PurchaseOrderID]])=1</f>
        <v>1</v>
      </c>
    </row>
    <row r="245" spans="1:17" hidden="1" x14ac:dyDescent="0.25">
      <c r="A245" s="4">
        <v>525</v>
      </c>
      <c r="B245" s="4">
        <v>4</v>
      </c>
      <c r="C245" s="4">
        <v>4</v>
      </c>
      <c r="D245" s="4">
        <v>255</v>
      </c>
      <c r="E245" s="4">
        <v>1544</v>
      </c>
      <c r="F245" s="4">
        <v>1</v>
      </c>
      <c r="G245" s="11">
        <v>44055</v>
      </c>
      <c r="H245" s="41">
        <v>6987.75</v>
      </c>
      <c r="I245" s="41">
        <v>559.02</v>
      </c>
      <c r="J245" s="41">
        <v>174.69380000000001</v>
      </c>
      <c r="K245" s="41">
        <v>7721.4638000000004</v>
      </c>
      <c r="L245" s="11">
        <v>44064</v>
      </c>
      <c r="M245" t="s">
        <v>2810</v>
      </c>
      <c r="O245" t="b">
        <f>Table9[[#This Row],[SubTotal]]=SUMIF(Purchase_Order_Details!$A$2:$A$2751,Table9[[#This Row],[PurchaseOrderID]],Purchase_Order_Details!$G$2:$G$2751)</f>
        <v>1</v>
      </c>
      <c r="P245" t="b">
        <f>Table9[[#This Row],[TotalDue]]=Table9[[#This Row],[SubTotal]]+Table9[[#This Row],[TaxAmt]]+Table9[[#This Row],[Freight]]</f>
        <v>1</v>
      </c>
      <c r="Q245" t="b">
        <f>COUNTIF(Table9[PurchaseOrderID],Table9[[#This Row],[PurchaseOrderID]])=1</f>
        <v>1</v>
      </c>
    </row>
    <row r="246" spans="1:17" hidden="1" x14ac:dyDescent="0.25">
      <c r="A246" s="5">
        <v>526</v>
      </c>
      <c r="B246" s="5">
        <v>4</v>
      </c>
      <c r="C246" s="5">
        <v>4</v>
      </c>
      <c r="D246" s="5">
        <v>256</v>
      </c>
      <c r="E246" s="5">
        <v>1530</v>
      </c>
      <c r="F246" s="5">
        <v>2</v>
      </c>
      <c r="G246" s="10">
        <v>44055</v>
      </c>
      <c r="H246" s="40">
        <v>28072.275000000001</v>
      </c>
      <c r="I246" s="40">
        <v>2245.7820000000002</v>
      </c>
      <c r="J246" s="40">
        <v>701.80690000000004</v>
      </c>
      <c r="K246" s="40">
        <v>31019.8639</v>
      </c>
      <c r="L246" s="10">
        <v>44064</v>
      </c>
      <c r="M246" t="s">
        <v>2810</v>
      </c>
      <c r="O246" t="b">
        <f>Table9[[#This Row],[SubTotal]]=SUMIF(Purchase_Order_Details!$A$2:$A$2751,Table9[[#This Row],[PurchaseOrderID]],Purchase_Order_Details!$G$2:$G$2751)</f>
        <v>1</v>
      </c>
      <c r="P246" t="b">
        <f>Table9[[#This Row],[TotalDue]]=Table9[[#This Row],[SubTotal]]+Table9[[#This Row],[TaxAmt]]+Table9[[#This Row],[Freight]]</f>
        <v>1</v>
      </c>
      <c r="Q246" t="b">
        <f>COUNTIF(Table9[PurchaseOrderID],Table9[[#This Row],[PurchaseOrderID]])=1</f>
        <v>1</v>
      </c>
    </row>
    <row r="247" spans="1:17" hidden="1" x14ac:dyDescent="0.25">
      <c r="A247" s="4">
        <v>527</v>
      </c>
      <c r="B247" s="4">
        <v>4</v>
      </c>
      <c r="C247" s="4">
        <v>4</v>
      </c>
      <c r="D247" s="4">
        <v>259</v>
      </c>
      <c r="E247" s="4">
        <v>1508</v>
      </c>
      <c r="F247" s="4">
        <v>1</v>
      </c>
      <c r="G247" s="11">
        <v>44055</v>
      </c>
      <c r="H247" s="41">
        <v>37312.275000000001</v>
      </c>
      <c r="I247" s="41">
        <v>2984.982</v>
      </c>
      <c r="J247" s="41">
        <v>932.80690000000004</v>
      </c>
      <c r="K247" s="41">
        <v>41230.063900000001</v>
      </c>
      <c r="L247" s="11">
        <v>44064</v>
      </c>
      <c r="M247" t="s">
        <v>2810</v>
      </c>
      <c r="O247" t="b">
        <f>Table9[[#This Row],[SubTotal]]=SUMIF(Purchase_Order_Details!$A$2:$A$2751,Table9[[#This Row],[PurchaseOrderID]],Purchase_Order_Details!$G$2:$G$2751)</f>
        <v>1</v>
      </c>
      <c r="P247" t="b">
        <f>Table9[[#This Row],[TotalDue]]=Table9[[#This Row],[SubTotal]]+Table9[[#This Row],[TaxAmt]]+Table9[[#This Row],[Freight]]</f>
        <v>1</v>
      </c>
      <c r="Q247" t="b">
        <f>COUNTIF(Table9[PurchaseOrderID],Table9[[#This Row],[PurchaseOrderID]])=1</f>
        <v>1</v>
      </c>
    </row>
    <row r="248" spans="1:17" hidden="1" x14ac:dyDescent="0.25">
      <c r="A248" s="5">
        <v>528</v>
      </c>
      <c r="B248" s="5">
        <v>4</v>
      </c>
      <c r="C248" s="5">
        <v>4</v>
      </c>
      <c r="D248" s="5">
        <v>260</v>
      </c>
      <c r="E248" s="5">
        <v>1694</v>
      </c>
      <c r="F248" s="5">
        <v>1</v>
      </c>
      <c r="G248" s="10">
        <v>44055</v>
      </c>
      <c r="H248" s="40">
        <v>7623</v>
      </c>
      <c r="I248" s="40">
        <v>609.84</v>
      </c>
      <c r="J248" s="40">
        <v>190.57499999999999</v>
      </c>
      <c r="K248" s="40">
        <v>8423.4150000000009</v>
      </c>
      <c r="L248" s="10">
        <v>44064</v>
      </c>
      <c r="M248" t="s">
        <v>2817</v>
      </c>
      <c r="O248" t="b">
        <f>Table9[[#This Row],[SubTotal]]=SUMIF(Purchase_Order_Details!$A$2:$A$2751,Table9[[#This Row],[PurchaseOrderID]],Purchase_Order_Details!$G$2:$G$2751)</f>
        <v>1</v>
      </c>
      <c r="P248" t="b">
        <f>Table9[[#This Row],[TotalDue]]=Table9[[#This Row],[SubTotal]]+Table9[[#This Row],[TaxAmt]]+Table9[[#This Row],[Freight]]</f>
        <v>1</v>
      </c>
      <c r="Q248" t="b">
        <f>COUNTIF(Table9[PurchaseOrderID],Table9[[#This Row],[PurchaseOrderID]])=1</f>
        <v>1</v>
      </c>
    </row>
    <row r="249" spans="1:17" hidden="1" x14ac:dyDescent="0.25">
      <c r="A249" s="4">
        <v>529</v>
      </c>
      <c r="B249" s="4">
        <v>4</v>
      </c>
      <c r="C249" s="4">
        <v>4</v>
      </c>
      <c r="D249" s="4">
        <v>258</v>
      </c>
      <c r="E249" s="4">
        <v>1624</v>
      </c>
      <c r="F249" s="4">
        <v>2</v>
      </c>
      <c r="G249" s="11">
        <v>44055</v>
      </c>
      <c r="H249" s="41">
        <v>28297.5</v>
      </c>
      <c r="I249" s="41">
        <v>2263.8000000000002</v>
      </c>
      <c r="J249" s="41">
        <v>707.4375</v>
      </c>
      <c r="K249" s="41">
        <v>31268.737499999999</v>
      </c>
      <c r="L249" s="11">
        <v>44064</v>
      </c>
      <c r="M249" t="s">
        <v>1829</v>
      </c>
      <c r="O249" t="b">
        <f>Table9[[#This Row],[SubTotal]]=SUMIF(Purchase_Order_Details!$A$2:$A$2751,Table9[[#This Row],[PurchaseOrderID]],Purchase_Order_Details!$G$2:$G$2751)</f>
        <v>1</v>
      </c>
      <c r="P249" t="b">
        <f>Table9[[#This Row],[TotalDue]]=Table9[[#This Row],[SubTotal]]+Table9[[#This Row],[TaxAmt]]+Table9[[#This Row],[Freight]]</f>
        <v>1</v>
      </c>
      <c r="Q249" t="b">
        <f>COUNTIF(Table9[PurchaseOrderID],Table9[[#This Row],[PurchaseOrderID]])=1</f>
        <v>1</v>
      </c>
    </row>
    <row r="250" spans="1:17" hidden="1" x14ac:dyDescent="0.25">
      <c r="A250" s="5">
        <v>530</v>
      </c>
      <c r="B250" s="5">
        <v>4</v>
      </c>
      <c r="C250" s="5">
        <v>4</v>
      </c>
      <c r="D250" s="5">
        <v>254</v>
      </c>
      <c r="E250" s="5">
        <v>1548</v>
      </c>
      <c r="F250" s="5">
        <v>2</v>
      </c>
      <c r="G250" s="10">
        <v>44055</v>
      </c>
      <c r="H250" s="40">
        <v>59.944499999999998</v>
      </c>
      <c r="I250" s="40">
        <v>4.7956000000000003</v>
      </c>
      <c r="J250" s="40">
        <v>1.4985999999999999</v>
      </c>
      <c r="K250" s="40">
        <v>66.238699999999994</v>
      </c>
      <c r="L250" s="10">
        <v>44064</v>
      </c>
      <c r="M250" t="s">
        <v>2810</v>
      </c>
      <c r="O250" t="b">
        <f>Table9[[#This Row],[SubTotal]]=SUMIF(Purchase_Order_Details!$A$2:$A$2751,Table9[[#This Row],[PurchaseOrderID]],Purchase_Order_Details!$G$2:$G$2751)</f>
        <v>1</v>
      </c>
      <c r="P250" t="b">
        <f>Table9[[#This Row],[TotalDue]]=Table9[[#This Row],[SubTotal]]+Table9[[#This Row],[TaxAmt]]+Table9[[#This Row],[Freight]]</f>
        <v>1</v>
      </c>
      <c r="Q250" t="b">
        <f>COUNTIF(Table9[PurchaseOrderID],Table9[[#This Row],[PurchaseOrderID]])=1</f>
        <v>1</v>
      </c>
    </row>
    <row r="251" spans="1:17" hidden="1" x14ac:dyDescent="0.25">
      <c r="A251" s="4">
        <v>531</v>
      </c>
      <c r="B251" s="4">
        <v>5</v>
      </c>
      <c r="C251" s="4">
        <v>4</v>
      </c>
      <c r="D251" s="4">
        <v>257</v>
      </c>
      <c r="E251" s="4">
        <v>1598</v>
      </c>
      <c r="F251" s="4">
        <v>5</v>
      </c>
      <c r="G251" s="11">
        <v>44055</v>
      </c>
      <c r="H251" s="41">
        <v>222.04349999999999</v>
      </c>
      <c r="I251" s="41">
        <v>17.763500000000001</v>
      </c>
      <c r="J251" s="41">
        <v>5.5510999999999999</v>
      </c>
      <c r="K251" s="41">
        <v>245.35810000000001</v>
      </c>
      <c r="L251" s="11">
        <v>44064</v>
      </c>
      <c r="M251" t="s">
        <v>2810</v>
      </c>
      <c r="O251" t="b">
        <f>Table9[[#This Row],[SubTotal]]=SUMIF(Purchase_Order_Details!$A$2:$A$2751,Table9[[#This Row],[PurchaseOrderID]],Purchase_Order_Details!$G$2:$G$2751)</f>
        <v>1</v>
      </c>
      <c r="P251" t="b">
        <f>Table9[[#This Row],[TotalDue]]=Table9[[#This Row],[SubTotal]]+Table9[[#This Row],[TaxAmt]]+Table9[[#This Row],[Freight]]</f>
        <v>1</v>
      </c>
      <c r="Q251" t="b">
        <f>COUNTIF(Table9[PurchaseOrderID],Table9[[#This Row],[PurchaseOrderID]])=1</f>
        <v>1</v>
      </c>
    </row>
    <row r="252" spans="1:17" hidden="1" x14ac:dyDescent="0.25">
      <c r="A252" s="5">
        <v>532</v>
      </c>
      <c r="B252" s="5">
        <v>4</v>
      </c>
      <c r="C252" s="5">
        <v>4</v>
      </c>
      <c r="D252" s="5">
        <v>261</v>
      </c>
      <c r="E252" s="5">
        <v>1658</v>
      </c>
      <c r="F252" s="5">
        <v>5</v>
      </c>
      <c r="G252" s="10">
        <v>44055</v>
      </c>
      <c r="H252" s="40">
        <v>43878.45</v>
      </c>
      <c r="I252" s="40">
        <v>3510.2759999999998</v>
      </c>
      <c r="J252" s="40">
        <v>1096.9612999999999</v>
      </c>
      <c r="K252" s="40">
        <v>48485.687299999998</v>
      </c>
      <c r="L252" s="10">
        <v>44064</v>
      </c>
      <c r="M252" t="s">
        <v>1829</v>
      </c>
      <c r="O252" t="b">
        <f>Table9[[#This Row],[SubTotal]]=SUMIF(Purchase_Order_Details!$A$2:$A$2751,Table9[[#This Row],[PurchaseOrderID]],Purchase_Order_Details!$G$2:$G$2751)</f>
        <v>1</v>
      </c>
      <c r="P252" t="b">
        <f>Table9[[#This Row],[TotalDue]]=Table9[[#This Row],[SubTotal]]+Table9[[#This Row],[TaxAmt]]+Table9[[#This Row],[Freight]]</f>
        <v>1</v>
      </c>
      <c r="Q252" t="b">
        <f>COUNTIF(Table9[PurchaseOrderID],Table9[[#This Row],[PurchaseOrderID]])=1</f>
        <v>1</v>
      </c>
    </row>
    <row r="253" spans="1:17" hidden="1" x14ac:dyDescent="0.25">
      <c r="A253" s="4">
        <v>533</v>
      </c>
      <c r="B253" s="4">
        <v>4</v>
      </c>
      <c r="C253" s="4">
        <v>4</v>
      </c>
      <c r="D253" s="4">
        <v>251</v>
      </c>
      <c r="E253" s="4">
        <v>1536</v>
      </c>
      <c r="F253" s="4">
        <v>4</v>
      </c>
      <c r="G253" s="11">
        <v>44055</v>
      </c>
      <c r="H253" s="41">
        <v>345.55500000000001</v>
      </c>
      <c r="I253" s="41">
        <v>27.644400000000001</v>
      </c>
      <c r="J253" s="41">
        <v>8.6388999999999996</v>
      </c>
      <c r="K253" s="41">
        <v>381.8383</v>
      </c>
      <c r="L253" s="11">
        <v>44064</v>
      </c>
      <c r="M253" t="s">
        <v>2810</v>
      </c>
      <c r="O253" t="b">
        <f>Table9[[#This Row],[SubTotal]]=SUMIF(Purchase_Order_Details!$A$2:$A$2751,Table9[[#This Row],[PurchaseOrderID]],Purchase_Order_Details!$G$2:$G$2751)</f>
        <v>1</v>
      </c>
      <c r="P253" t="b">
        <f>Table9[[#This Row],[TotalDue]]=Table9[[#This Row],[SubTotal]]+Table9[[#This Row],[TaxAmt]]+Table9[[#This Row],[Freight]]</f>
        <v>1</v>
      </c>
      <c r="Q253" t="b">
        <f>COUNTIF(Table9[PurchaseOrderID],Table9[[#This Row],[PurchaseOrderID]])=1</f>
        <v>1</v>
      </c>
    </row>
    <row r="254" spans="1:17" hidden="1" x14ac:dyDescent="0.25">
      <c r="A254" s="5">
        <v>534</v>
      </c>
      <c r="B254" s="5">
        <v>4</v>
      </c>
      <c r="C254" s="5">
        <v>4</v>
      </c>
      <c r="D254" s="5">
        <v>253</v>
      </c>
      <c r="E254" s="5">
        <v>1568</v>
      </c>
      <c r="F254" s="5">
        <v>2</v>
      </c>
      <c r="G254" s="10">
        <v>44055</v>
      </c>
      <c r="H254" s="40">
        <v>15153.6</v>
      </c>
      <c r="I254" s="40">
        <v>1212.288</v>
      </c>
      <c r="J254" s="40">
        <v>378.84</v>
      </c>
      <c r="K254" s="40">
        <v>16744.727999999999</v>
      </c>
      <c r="L254" s="10">
        <v>44064</v>
      </c>
      <c r="M254" t="s">
        <v>1829</v>
      </c>
      <c r="O254" t="b">
        <f>Table9[[#This Row],[SubTotal]]=SUMIF(Purchase_Order_Details!$A$2:$A$2751,Table9[[#This Row],[PurchaseOrderID]],Purchase_Order_Details!$G$2:$G$2751)</f>
        <v>1</v>
      </c>
      <c r="P254" t="b">
        <f>Table9[[#This Row],[TotalDue]]=Table9[[#This Row],[SubTotal]]+Table9[[#This Row],[TaxAmt]]+Table9[[#This Row],[Freight]]</f>
        <v>1</v>
      </c>
      <c r="Q254" t="b">
        <f>COUNTIF(Table9[PurchaseOrderID],Table9[[#This Row],[PurchaseOrderID]])=1</f>
        <v>1</v>
      </c>
    </row>
    <row r="255" spans="1:17" hidden="1" x14ac:dyDescent="0.25">
      <c r="A255" s="4">
        <v>535</v>
      </c>
      <c r="B255" s="4">
        <v>4</v>
      </c>
      <c r="C255" s="4">
        <v>4</v>
      </c>
      <c r="D255" s="4">
        <v>255</v>
      </c>
      <c r="E255" s="4">
        <v>1648</v>
      </c>
      <c r="F255" s="4">
        <v>5</v>
      </c>
      <c r="G255" s="11">
        <v>44055</v>
      </c>
      <c r="H255" s="41">
        <v>142.41149999999999</v>
      </c>
      <c r="I255" s="41">
        <v>11.392899999999999</v>
      </c>
      <c r="J255" s="41">
        <v>3.5602999999999998</v>
      </c>
      <c r="K255" s="41">
        <v>157.3647</v>
      </c>
      <c r="L255" s="11">
        <v>44064</v>
      </c>
      <c r="M255" t="s">
        <v>2810</v>
      </c>
      <c r="O255" t="b">
        <f>Table9[[#This Row],[SubTotal]]=SUMIF(Purchase_Order_Details!$A$2:$A$2751,Table9[[#This Row],[PurchaseOrderID]],Purchase_Order_Details!$G$2:$G$2751)</f>
        <v>1</v>
      </c>
      <c r="P255" t="b">
        <f>Table9[[#This Row],[TotalDue]]=Table9[[#This Row],[SubTotal]]+Table9[[#This Row],[TaxAmt]]+Table9[[#This Row],[Freight]]</f>
        <v>1</v>
      </c>
      <c r="Q255" t="b">
        <f>COUNTIF(Table9[PurchaseOrderID],Table9[[#This Row],[PurchaseOrderID]])=1</f>
        <v>1</v>
      </c>
    </row>
    <row r="256" spans="1:17" hidden="1" x14ac:dyDescent="0.25">
      <c r="A256" s="5">
        <v>536</v>
      </c>
      <c r="B256" s="5">
        <v>4</v>
      </c>
      <c r="C256" s="5">
        <v>4</v>
      </c>
      <c r="D256" s="5">
        <v>256</v>
      </c>
      <c r="E256" s="5">
        <v>1646</v>
      </c>
      <c r="F256" s="5">
        <v>2</v>
      </c>
      <c r="G256" s="10">
        <v>44055</v>
      </c>
      <c r="H256" s="40">
        <v>48030.675000000003</v>
      </c>
      <c r="I256" s="40">
        <v>3842.4540000000002</v>
      </c>
      <c r="J256" s="40">
        <v>1200.7669000000001</v>
      </c>
      <c r="K256" s="40">
        <v>53073.895900000003</v>
      </c>
      <c r="L256" s="10">
        <v>44064</v>
      </c>
      <c r="M256" t="s">
        <v>2810</v>
      </c>
      <c r="O256" t="b">
        <f>Table9[[#This Row],[SubTotal]]=SUMIF(Purchase_Order_Details!$A$2:$A$2751,Table9[[#This Row],[PurchaseOrderID]],Purchase_Order_Details!$G$2:$G$2751)</f>
        <v>1</v>
      </c>
      <c r="P256" t="b">
        <f>Table9[[#This Row],[TotalDue]]=Table9[[#This Row],[SubTotal]]+Table9[[#This Row],[TaxAmt]]+Table9[[#This Row],[Freight]]</f>
        <v>1</v>
      </c>
      <c r="Q256" t="b">
        <f>COUNTIF(Table9[PurchaseOrderID],Table9[[#This Row],[PurchaseOrderID]])=1</f>
        <v>1</v>
      </c>
    </row>
    <row r="257" spans="1:17" hidden="1" x14ac:dyDescent="0.25">
      <c r="A257" s="4">
        <v>537</v>
      </c>
      <c r="B257" s="4">
        <v>4</v>
      </c>
      <c r="C257" s="4">
        <v>4</v>
      </c>
      <c r="D257" s="4">
        <v>255</v>
      </c>
      <c r="E257" s="4">
        <v>1530</v>
      </c>
      <c r="F257" s="4">
        <v>2</v>
      </c>
      <c r="G257" s="11">
        <v>44056</v>
      </c>
      <c r="H257" s="41">
        <v>28072.275000000001</v>
      </c>
      <c r="I257" s="41">
        <v>2245.7820000000002</v>
      </c>
      <c r="J257" s="41">
        <v>701.80690000000004</v>
      </c>
      <c r="K257" s="41">
        <v>31019.8639</v>
      </c>
      <c r="L257" s="11">
        <v>44065</v>
      </c>
      <c r="M257" t="s">
        <v>2810</v>
      </c>
      <c r="O257" t="b">
        <f>Table9[[#This Row],[SubTotal]]=SUMIF(Purchase_Order_Details!$A$2:$A$2751,Table9[[#This Row],[PurchaseOrderID]],Purchase_Order_Details!$G$2:$G$2751)</f>
        <v>1</v>
      </c>
      <c r="P257" t="b">
        <f>Table9[[#This Row],[TotalDue]]=Table9[[#This Row],[SubTotal]]+Table9[[#This Row],[TaxAmt]]+Table9[[#This Row],[Freight]]</f>
        <v>1</v>
      </c>
      <c r="Q257" t="b">
        <f>COUNTIF(Table9[PurchaseOrderID],Table9[[#This Row],[PurchaseOrderID]])=1</f>
        <v>1</v>
      </c>
    </row>
    <row r="258" spans="1:17" hidden="1" x14ac:dyDescent="0.25">
      <c r="A258" s="5">
        <v>538</v>
      </c>
      <c r="B258" s="5">
        <v>4</v>
      </c>
      <c r="C258" s="5">
        <v>4</v>
      </c>
      <c r="D258" s="5">
        <v>256</v>
      </c>
      <c r="E258" s="5">
        <v>1508</v>
      </c>
      <c r="F258" s="5">
        <v>1</v>
      </c>
      <c r="G258" s="10">
        <v>44056</v>
      </c>
      <c r="H258" s="40">
        <v>37312.275000000001</v>
      </c>
      <c r="I258" s="40">
        <v>2984.982</v>
      </c>
      <c r="J258" s="40">
        <v>932.80690000000004</v>
      </c>
      <c r="K258" s="40">
        <v>41230.063900000001</v>
      </c>
      <c r="L258" s="10">
        <v>44065</v>
      </c>
      <c r="M258" t="s">
        <v>2810</v>
      </c>
      <c r="O258" t="b">
        <f>Table9[[#This Row],[SubTotal]]=SUMIF(Purchase_Order_Details!$A$2:$A$2751,Table9[[#This Row],[PurchaseOrderID]],Purchase_Order_Details!$G$2:$G$2751)</f>
        <v>1</v>
      </c>
      <c r="P258" t="b">
        <f>Table9[[#This Row],[TotalDue]]=Table9[[#This Row],[SubTotal]]+Table9[[#This Row],[TaxAmt]]+Table9[[#This Row],[Freight]]</f>
        <v>1</v>
      </c>
      <c r="Q258" t="b">
        <f>COUNTIF(Table9[PurchaseOrderID],Table9[[#This Row],[PurchaseOrderID]])=1</f>
        <v>1</v>
      </c>
    </row>
    <row r="259" spans="1:17" hidden="1" x14ac:dyDescent="0.25">
      <c r="A259" s="4">
        <v>539</v>
      </c>
      <c r="B259" s="4">
        <v>4</v>
      </c>
      <c r="C259" s="4">
        <v>4</v>
      </c>
      <c r="D259" s="4">
        <v>259</v>
      </c>
      <c r="E259" s="4">
        <v>1694</v>
      </c>
      <c r="F259" s="4">
        <v>1</v>
      </c>
      <c r="G259" s="11">
        <v>44056</v>
      </c>
      <c r="H259" s="41">
        <v>7623</v>
      </c>
      <c r="I259" s="41">
        <v>609.84</v>
      </c>
      <c r="J259" s="41">
        <v>190.57499999999999</v>
      </c>
      <c r="K259" s="41">
        <v>8423.4150000000009</v>
      </c>
      <c r="L259" s="11">
        <v>44065</v>
      </c>
      <c r="M259" t="s">
        <v>2817</v>
      </c>
      <c r="O259" t="b">
        <f>Table9[[#This Row],[SubTotal]]=SUMIF(Purchase_Order_Details!$A$2:$A$2751,Table9[[#This Row],[PurchaseOrderID]],Purchase_Order_Details!$G$2:$G$2751)</f>
        <v>1</v>
      </c>
      <c r="P259" t="b">
        <f>Table9[[#This Row],[TotalDue]]=Table9[[#This Row],[SubTotal]]+Table9[[#This Row],[TaxAmt]]+Table9[[#This Row],[Freight]]</f>
        <v>1</v>
      </c>
      <c r="Q259" t="b">
        <f>COUNTIF(Table9[PurchaseOrderID],Table9[[#This Row],[PurchaseOrderID]])=1</f>
        <v>1</v>
      </c>
    </row>
    <row r="260" spans="1:17" hidden="1" x14ac:dyDescent="0.25">
      <c r="A260" s="5">
        <v>540</v>
      </c>
      <c r="B260" s="5">
        <v>4</v>
      </c>
      <c r="C260" s="5">
        <v>4</v>
      </c>
      <c r="D260" s="5">
        <v>260</v>
      </c>
      <c r="E260" s="5">
        <v>1624</v>
      </c>
      <c r="F260" s="5">
        <v>2</v>
      </c>
      <c r="G260" s="10">
        <v>44056</v>
      </c>
      <c r="H260" s="40">
        <v>28297.5</v>
      </c>
      <c r="I260" s="40">
        <v>2263.8000000000002</v>
      </c>
      <c r="J260" s="40">
        <v>707.4375</v>
      </c>
      <c r="K260" s="40">
        <v>31268.737499999999</v>
      </c>
      <c r="L260" s="10">
        <v>44065</v>
      </c>
      <c r="M260" t="s">
        <v>1829</v>
      </c>
      <c r="O260" t="b">
        <f>Table9[[#This Row],[SubTotal]]=SUMIF(Purchase_Order_Details!$A$2:$A$2751,Table9[[#This Row],[PurchaseOrderID]],Purchase_Order_Details!$G$2:$G$2751)</f>
        <v>1</v>
      </c>
      <c r="P260" t="b">
        <f>Table9[[#This Row],[TotalDue]]=Table9[[#This Row],[SubTotal]]+Table9[[#This Row],[TaxAmt]]+Table9[[#This Row],[Freight]]</f>
        <v>1</v>
      </c>
      <c r="Q260" t="b">
        <f>COUNTIF(Table9[PurchaseOrderID],Table9[[#This Row],[PurchaseOrderID]])=1</f>
        <v>1</v>
      </c>
    </row>
    <row r="261" spans="1:17" hidden="1" x14ac:dyDescent="0.25">
      <c r="A261" s="4">
        <v>541</v>
      </c>
      <c r="B261" s="4">
        <v>4</v>
      </c>
      <c r="C261" s="4">
        <v>4</v>
      </c>
      <c r="D261" s="4">
        <v>259</v>
      </c>
      <c r="E261" s="4">
        <v>1672</v>
      </c>
      <c r="F261" s="4">
        <v>4</v>
      </c>
      <c r="G261" s="11">
        <v>44056</v>
      </c>
      <c r="H261" s="41">
        <v>550.9665</v>
      </c>
      <c r="I261" s="41">
        <v>44.077300000000001</v>
      </c>
      <c r="J261" s="41">
        <v>13.7742</v>
      </c>
      <c r="K261" s="41">
        <v>608.81799999999998</v>
      </c>
      <c r="L261" s="11">
        <v>44065</v>
      </c>
      <c r="M261" t="s">
        <v>2817</v>
      </c>
      <c r="O261" t="b">
        <f>Table9[[#This Row],[SubTotal]]=SUMIF(Purchase_Order_Details!$A$2:$A$2751,Table9[[#This Row],[PurchaseOrderID]],Purchase_Order_Details!$G$2:$G$2751)</f>
        <v>1</v>
      </c>
      <c r="P261" t="b">
        <f>Table9[[#This Row],[TotalDue]]=Table9[[#This Row],[SubTotal]]+Table9[[#This Row],[TaxAmt]]+Table9[[#This Row],[Freight]]</f>
        <v>1</v>
      </c>
      <c r="Q261" t="b">
        <f>COUNTIF(Table9[PurchaseOrderID],Table9[[#This Row],[PurchaseOrderID]])=1</f>
        <v>1</v>
      </c>
    </row>
    <row r="262" spans="1:17" hidden="1" x14ac:dyDescent="0.25">
      <c r="A262" s="5">
        <v>542</v>
      </c>
      <c r="B262" s="5">
        <v>4</v>
      </c>
      <c r="C262" s="5">
        <v>4</v>
      </c>
      <c r="D262" s="5">
        <v>250</v>
      </c>
      <c r="E262" s="5">
        <v>1600</v>
      </c>
      <c r="F262" s="5">
        <v>1</v>
      </c>
      <c r="G262" s="10">
        <v>44056</v>
      </c>
      <c r="H262" s="40">
        <v>1276.2750000000001</v>
      </c>
      <c r="I262" s="40">
        <v>102.102</v>
      </c>
      <c r="J262" s="40">
        <v>31.9069</v>
      </c>
      <c r="K262" s="40">
        <v>1410.2838999999999</v>
      </c>
      <c r="L262" s="10">
        <v>44065</v>
      </c>
      <c r="M262" t="s">
        <v>2810</v>
      </c>
      <c r="O262" t="b">
        <f>Table9[[#This Row],[SubTotal]]=SUMIF(Purchase_Order_Details!$A$2:$A$2751,Table9[[#This Row],[PurchaseOrderID]],Purchase_Order_Details!$G$2:$G$2751)</f>
        <v>1</v>
      </c>
      <c r="P262" t="b">
        <f>Table9[[#This Row],[TotalDue]]=Table9[[#This Row],[SubTotal]]+Table9[[#This Row],[TaxAmt]]+Table9[[#This Row],[Freight]]</f>
        <v>1</v>
      </c>
      <c r="Q262" t="b">
        <f>COUNTIF(Table9[PurchaseOrderID],Table9[[#This Row],[PurchaseOrderID]])=1</f>
        <v>1</v>
      </c>
    </row>
    <row r="263" spans="1:17" hidden="1" x14ac:dyDescent="0.25">
      <c r="A263" s="4">
        <v>543</v>
      </c>
      <c r="B263" s="4">
        <v>4</v>
      </c>
      <c r="C263" s="4">
        <v>4</v>
      </c>
      <c r="D263" s="4">
        <v>258</v>
      </c>
      <c r="E263" s="4">
        <v>1522</v>
      </c>
      <c r="F263" s="4">
        <v>1</v>
      </c>
      <c r="G263" s="11">
        <v>44056</v>
      </c>
      <c r="H263" s="41">
        <v>2003.925</v>
      </c>
      <c r="I263" s="41">
        <v>160.31399999999999</v>
      </c>
      <c r="J263" s="41">
        <v>50.098100000000002</v>
      </c>
      <c r="K263" s="41">
        <v>2214.3371000000002</v>
      </c>
      <c r="L263" s="11">
        <v>44065</v>
      </c>
      <c r="M263" t="s">
        <v>2810</v>
      </c>
      <c r="O263" t="b">
        <f>Table9[[#This Row],[SubTotal]]=SUMIF(Purchase_Order_Details!$A$2:$A$2751,Table9[[#This Row],[PurchaseOrderID]],Purchase_Order_Details!$G$2:$G$2751)</f>
        <v>1</v>
      </c>
      <c r="P263" t="b">
        <f>Table9[[#This Row],[TotalDue]]=Table9[[#This Row],[SubTotal]]+Table9[[#This Row],[TaxAmt]]+Table9[[#This Row],[Freight]]</f>
        <v>1</v>
      </c>
      <c r="Q263" t="b">
        <f>COUNTIF(Table9[PurchaseOrderID],Table9[[#This Row],[PurchaseOrderID]])=1</f>
        <v>1</v>
      </c>
    </row>
    <row r="264" spans="1:17" hidden="1" x14ac:dyDescent="0.25">
      <c r="A264" s="5">
        <v>544</v>
      </c>
      <c r="B264" s="5">
        <v>4</v>
      </c>
      <c r="C264" s="5">
        <v>4</v>
      </c>
      <c r="D264" s="5">
        <v>254</v>
      </c>
      <c r="E264" s="5">
        <v>1570</v>
      </c>
      <c r="F264" s="5">
        <v>2</v>
      </c>
      <c r="G264" s="10">
        <v>44056</v>
      </c>
      <c r="H264" s="40">
        <v>28343.7</v>
      </c>
      <c r="I264" s="40">
        <v>2267.4960000000001</v>
      </c>
      <c r="J264" s="40">
        <v>708.59249999999997</v>
      </c>
      <c r="K264" s="40">
        <v>31319.788499999999</v>
      </c>
      <c r="L264" s="10">
        <v>44065</v>
      </c>
      <c r="M264" t="s">
        <v>1829</v>
      </c>
      <c r="O264" t="b">
        <f>Table9[[#This Row],[SubTotal]]=SUMIF(Purchase_Order_Details!$A$2:$A$2751,Table9[[#This Row],[PurchaseOrderID]],Purchase_Order_Details!$G$2:$G$2751)</f>
        <v>1</v>
      </c>
      <c r="P264" t="b">
        <f>Table9[[#This Row],[TotalDue]]=Table9[[#This Row],[SubTotal]]+Table9[[#This Row],[TaxAmt]]+Table9[[#This Row],[Freight]]</f>
        <v>1</v>
      </c>
      <c r="Q264" t="b">
        <f>COUNTIF(Table9[PurchaseOrderID],Table9[[#This Row],[PurchaseOrderID]])=1</f>
        <v>1</v>
      </c>
    </row>
    <row r="265" spans="1:17" hidden="1" x14ac:dyDescent="0.25">
      <c r="A265" s="4">
        <v>545</v>
      </c>
      <c r="B265" s="4">
        <v>4</v>
      </c>
      <c r="C265" s="4">
        <v>4</v>
      </c>
      <c r="D265" s="4">
        <v>257</v>
      </c>
      <c r="E265" s="4">
        <v>1516</v>
      </c>
      <c r="F265" s="4">
        <v>1</v>
      </c>
      <c r="G265" s="11">
        <v>44056</v>
      </c>
      <c r="H265" s="41">
        <v>454.86</v>
      </c>
      <c r="I265" s="41">
        <v>36.388800000000003</v>
      </c>
      <c r="J265" s="41">
        <v>11.371499999999999</v>
      </c>
      <c r="K265" s="41">
        <v>502.62029999999999</v>
      </c>
      <c r="L265" s="11">
        <v>44065</v>
      </c>
      <c r="M265" t="s">
        <v>1829</v>
      </c>
      <c r="O265" t="b">
        <f>Table9[[#This Row],[SubTotal]]=SUMIF(Purchase_Order_Details!$A$2:$A$2751,Table9[[#This Row],[PurchaseOrderID]],Purchase_Order_Details!$G$2:$G$2751)</f>
        <v>1</v>
      </c>
      <c r="P265" t="b">
        <f>Table9[[#This Row],[TotalDue]]=Table9[[#This Row],[SubTotal]]+Table9[[#This Row],[TaxAmt]]+Table9[[#This Row],[Freight]]</f>
        <v>1</v>
      </c>
      <c r="Q265" t="b">
        <f>COUNTIF(Table9[PurchaseOrderID],Table9[[#This Row],[PurchaseOrderID]])=1</f>
        <v>1</v>
      </c>
    </row>
    <row r="266" spans="1:17" hidden="1" x14ac:dyDescent="0.25">
      <c r="A266" s="5">
        <v>546</v>
      </c>
      <c r="B266" s="5">
        <v>4</v>
      </c>
      <c r="C266" s="5">
        <v>4</v>
      </c>
      <c r="D266" s="5">
        <v>261</v>
      </c>
      <c r="E266" s="5">
        <v>1506</v>
      </c>
      <c r="F266" s="5">
        <v>5</v>
      </c>
      <c r="G266" s="10">
        <v>44056</v>
      </c>
      <c r="H266" s="40">
        <v>43878.45</v>
      </c>
      <c r="I266" s="40">
        <v>3510.2759999999998</v>
      </c>
      <c r="J266" s="40">
        <v>1096.9612999999999</v>
      </c>
      <c r="K266" s="40">
        <v>48485.687299999998</v>
      </c>
      <c r="L266" s="10">
        <v>44065</v>
      </c>
      <c r="M266" t="s">
        <v>1829</v>
      </c>
      <c r="O266" t="b">
        <f>Table9[[#This Row],[SubTotal]]=SUMIF(Purchase_Order_Details!$A$2:$A$2751,Table9[[#This Row],[PurchaseOrderID]],Purchase_Order_Details!$G$2:$G$2751)</f>
        <v>1</v>
      </c>
      <c r="P266" t="b">
        <f>Table9[[#This Row],[TotalDue]]=Table9[[#This Row],[SubTotal]]+Table9[[#This Row],[TaxAmt]]+Table9[[#This Row],[Freight]]</f>
        <v>1</v>
      </c>
      <c r="Q266" t="b">
        <f>COUNTIF(Table9[PurchaseOrderID],Table9[[#This Row],[PurchaseOrderID]])=1</f>
        <v>1</v>
      </c>
    </row>
    <row r="267" spans="1:17" hidden="1" x14ac:dyDescent="0.25">
      <c r="A267" s="4">
        <v>547</v>
      </c>
      <c r="B267" s="4">
        <v>4</v>
      </c>
      <c r="C267" s="4">
        <v>4</v>
      </c>
      <c r="D267" s="4">
        <v>251</v>
      </c>
      <c r="E267" s="4">
        <v>1626</v>
      </c>
      <c r="F267" s="4">
        <v>2</v>
      </c>
      <c r="G267" s="11">
        <v>44056</v>
      </c>
      <c r="H267" s="41">
        <v>7132.125</v>
      </c>
      <c r="I267" s="41">
        <v>570.57000000000005</v>
      </c>
      <c r="J267" s="41">
        <v>178.3031</v>
      </c>
      <c r="K267" s="41">
        <v>7880.9980999999998</v>
      </c>
      <c r="L267" s="11">
        <v>44065</v>
      </c>
      <c r="M267" t="s">
        <v>2817</v>
      </c>
      <c r="O267" t="b">
        <f>Table9[[#This Row],[SubTotal]]=SUMIF(Purchase_Order_Details!$A$2:$A$2751,Table9[[#This Row],[PurchaseOrderID]],Purchase_Order_Details!$G$2:$G$2751)</f>
        <v>1</v>
      </c>
      <c r="P267" t="b">
        <f>Table9[[#This Row],[TotalDue]]=Table9[[#This Row],[SubTotal]]+Table9[[#This Row],[TaxAmt]]+Table9[[#This Row],[Freight]]</f>
        <v>1</v>
      </c>
      <c r="Q267" t="b">
        <f>COUNTIF(Table9[PurchaseOrderID],Table9[[#This Row],[PurchaseOrderID]])=1</f>
        <v>1</v>
      </c>
    </row>
    <row r="268" spans="1:17" hidden="1" x14ac:dyDescent="0.25">
      <c r="A268" s="5">
        <v>548</v>
      </c>
      <c r="B268" s="5">
        <v>4</v>
      </c>
      <c r="C268" s="5">
        <v>4</v>
      </c>
      <c r="D268" s="5">
        <v>253</v>
      </c>
      <c r="E268" s="5">
        <v>1542</v>
      </c>
      <c r="F268" s="5">
        <v>2</v>
      </c>
      <c r="G268" s="10">
        <v>44056</v>
      </c>
      <c r="H268" s="40">
        <v>28343.7</v>
      </c>
      <c r="I268" s="40">
        <v>2267.4960000000001</v>
      </c>
      <c r="J268" s="40">
        <v>708.59249999999997</v>
      </c>
      <c r="K268" s="40">
        <v>31319.788499999999</v>
      </c>
      <c r="L268" s="10">
        <v>44065</v>
      </c>
      <c r="M268" t="s">
        <v>1829</v>
      </c>
      <c r="O268" t="b">
        <f>Table9[[#This Row],[SubTotal]]=SUMIF(Purchase_Order_Details!$A$2:$A$2751,Table9[[#This Row],[PurchaseOrderID]],Purchase_Order_Details!$G$2:$G$2751)</f>
        <v>1</v>
      </c>
      <c r="P268" t="b">
        <f>Table9[[#This Row],[TotalDue]]=Table9[[#This Row],[SubTotal]]+Table9[[#This Row],[TaxAmt]]+Table9[[#This Row],[Freight]]</f>
        <v>1</v>
      </c>
      <c r="Q268" t="b">
        <f>COUNTIF(Table9[PurchaseOrderID],Table9[[#This Row],[PurchaseOrderID]])=1</f>
        <v>1</v>
      </c>
    </row>
    <row r="269" spans="1:17" hidden="1" x14ac:dyDescent="0.25">
      <c r="A269" s="4">
        <v>549</v>
      </c>
      <c r="B269" s="4">
        <v>4</v>
      </c>
      <c r="C269" s="4">
        <v>4</v>
      </c>
      <c r="D269" s="4">
        <v>255</v>
      </c>
      <c r="E269" s="4">
        <v>1610</v>
      </c>
      <c r="F269" s="4">
        <v>4</v>
      </c>
      <c r="G269" s="11">
        <v>44056</v>
      </c>
      <c r="H269" s="41">
        <v>22516.724999999999</v>
      </c>
      <c r="I269" s="41">
        <v>1801.338</v>
      </c>
      <c r="J269" s="41">
        <v>562.91809999999998</v>
      </c>
      <c r="K269" s="41">
        <v>24880.981100000001</v>
      </c>
      <c r="L269" s="11">
        <v>44065</v>
      </c>
      <c r="M269" t="s">
        <v>2810</v>
      </c>
      <c r="O269" t="b">
        <f>Table9[[#This Row],[SubTotal]]=SUMIF(Purchase_Order_Details!$A$2:$A$2751,Table9[[#This Row],[PurchaseOrderID]],Purchase_Order_Details!$G$2:$G$2751)</f>
        <v>1</v>
      </c>
      <c r="P269" t="b">
        <f>Table9[[#This Row],[TotalDue]]=Table9[[#This Row],[SubTotal]]+Table9[[#This Row],[TaxAmt]]+Table9[[#This Row],[Freight]]</f>
        <v>1</v>
      </c>
      <c r="Q269" t="b">
        <f>COUNTIF(Table9[PurchaseOrderID],Table9[[#This Row],[PurchaseOrderID]])=1</f>
        <v>1</v>
      </c>
    </row>
    <row r="270" spans="1:17" hidden="1" x14ac:dyDescent="0.25">
      <c r="A270" s="5">
        <v>550</v>
      </c>
      <c r="B270" s="5">
        <v>4</v>
      </c>
      <c r="C270" s="5">
        <v>4</v>
      </c>
      <c r="D270" s="5">
        <v>256</v>
      </c>
      <c r="E270" s="5">
        <v>1638</v>
      </c>
      <c r="F270" s="5">
        <v>5</v>
      </c>
      <c r="G270" s="10">
        <v>44056</v>
      </c>
      <c r="H270" s="40">
        <v>34644.224999999999</v>
      </c>
      <c r="I270" s="40">
        <v>2771.538</v>
      </c>
      <c r="J270" s="40">
        <v>866.10559999999998</v>
      </c>
      <c r="K270" s="40">
        <v>38281.868600000002</v>
      </c>
      <c r="L270" s="10">
        <v>44065</v>
      </c>
      <c r="M270" t="s">
        <v>2817</v>
      </c>
      <c r="O270" t="b">
        <f>Table9[[#This Row],[SubTotal]]=SUMIF(Purchase_Order_Details!$A$2:$A$2751,Table9[[#This Row],[PurchaseOrderID]],Purchase_Order_Details!$G$2:$G$2751)</f>
        <v>1</v>
      </c>
      <c r="P270" t="b">
        <f>Table9[[#This Row],[TotalDue]]=Table9[[#This Row],[SubTotal]]+Table9[[#This Row],[TaxAmt]]+Table9[[#This Row],[Freight]]</f>
        <v>1</v>
      </c>
      <c r="Q270" t="b">
        <f>COUNTIF(Table9[PurchaseOrderID],Table9[[#This Row],[PurchaseOrderID]])=1</f>
        <v>1</v>
      </c>
    </row>
    <row r="271" spans="1:17" hidden="1" x14ac:dyDescent="0.25">
      <c r="A271" s="4">
        <v>551</v>
      </c>
      <c r="B271" s="4">
        <v>4</v>
      </c>
      <c r="C271" s="4">
        <v>4</v>
      </c>
      <c r="D271" s="4">
        <v>259</v>
      </c>
      <c r="E271" s="4">
        <v>1582</v>
      </c>
      <c r="F271" s="4">
        <v>5</v>
      </c>
      <c r="G271" s="11">
        <v>44056</v>
      </c>
      <c r="H271" s="41">
        <v>532.91700000000003</v>
      </c>
      <c r="I271" s="41">
        <v>42.633400000000002</v>
      </c>
      <c r="J271" s="41">
        <v>13.322900000000001</v>
      </c>
      <c r="K271" s="41">
        <v>588.87329999999997</v>
      </c>
      <c r="L271" s="11">
        <v>44065</v>
      </c>
      <c r="M271" t="s">
        <v>2810</v>
      </c>
      <c r="O271" t="b">
        <f>Table9[[#This Row],[SubTotal]]=SUMIF(Purchase_Order_Details!$A$2:$A$2751,Table9[[#This Row],[PurchaseOrderID]],Purchase_Order_Details!$G$2:$G$2751)</f>
        <v>1</v>
      </c>
      <c r="P271" t="b">
        <f>Table9[[#This Row],[TotalDue]]=Table9[[#This Row],[SubTotal]]+Table9[[#This Row],[TaxAmt]]+Table9[[#This Row],[Freight]]</f>
        <v>1</v>
      </c>
      <c r="Q271" t="b">
        <f>COUNTIF(Table9[PurchaseOrderID],Table9[[#This Row],[PurchaseOrderID]])=1</f>
        <v>1</v>
      </c>
    </row>
    <row r="272" spans="1:17" hidden="1" x14ac:dyDescent="0.25">
      <c r="A272" s="5">
        <v>552</v>
      </c>
      <c r="B272" s="5">
        <v>4</v>
      </c>
      <c r="C272" s="5">
        <v>4</v>
      </c>
      <c r="D272" s="5">
        <v>260</v>
      </c>
      <c r="E272" s="5">
        <v>1510</v>
      </c>
      <c r="F272" s="5">
        <v>5</v>
      </c>
      <c r="G272" s="10">
        <v>44056</v>
      </c>
      <c r="H272" s="40">
        <v>143.04150000000001</v>
      </c>
      <c r="I272" s="40">
        <v>11.443300000000001</v>
      </c>
      <c r="J272" s="40">
        <v>3.5760000000000001</v>
      </c>
      <c r="K272" s="40">
        <v>158.0608</v>
      </c>
      <c r="L272" s="10">
        <v>44065</v>
      </c>
      <c r="M272" t="s">
        <v>2810</v>
      </c>
      <c r="O272" t="b">
        <f>Table9[[#This Row],[SubTotal]]=SUMIF(Purchase_Order_Details!$A$2:$A$2751,Table9[[#This Row],[PurchaseOrderID]],Purchase_Order_Details!$G$2:$G$2751)</f>
        <v>1</v>
      </c>
      <c r="P272" t="b">
        <f>Table9[[#This Row],[TotalDue]]=Table9[[#This Row],[SubTotal]]+Table9[[#This Row],[TaxAmt]]+Table9[[#This Row],[Freight]]</f>
        <v>1</v>
      </c>
      <c r="Q272" t="b">
        <f>COUNTIF(Table9[PurchaseOrderID],Table9[[#This Row],[PurchaseOrderID]])=1</f>
        <v>1</v>
      </c>
    </row>
    <row r="273" spans="1:17" hidden="1" x14ac:dyDescent="0.25">
      <c r="A273" s="4">
        <v>553</v>
      </c>
      <c r="B273" s="4">
        <v>4</v>
      </c>
      <c r="C273" s="4">
        <v>4</v>
      </c>
      <c r="D273" s="4">
        <v>250</v>
      </c>
      <c r="E273" s="4">
        <v>1526</v>
      </c>
      <c r="F273" s="4">
        <v>2</v>
      </c>
      <c r="G273" s="11">
        <v>44056</v>
      </c>
      <c r="H273" s="41">
        <v>28199.325000000001</v>
      </c>
      <c r="I273" s="41">
        <v>2255.9459999999999</v>
      </c>
      <c r="J273" s="41">
        <v>704.98310000000004</v>
      </c>
      <c r="K273" s="41">
        <v>31160.254099999998</v>
      </c>
      <c r="L273" s="11">
        <v>44065</v>
      </c>
      <c r="M273" t="s">
        <v>1829</v>
      </c>
      <c r="O273" t="b">
        <f>Table9[[#This Row],[SubTotal]]=SUMIF(Purchase_Order_Details!$A$2:$A$2751,Table9[[#This Row],[PurchaseOrderID]],Purchase_Order_Details!$G$2:$G$2751)</f>
        <v>1</v>
      </c>
      <c r="P273" t="b">
        <f>Table9[[#This Row],[TotalDue]]=Table9[[#This Row],[SubTotal]]+Table9[[#This Row],[TaxAmt]]+Table9[[#This Row],[Freight]]</f>
        <v>1</v>
      </c>
      <c r="Q273" t="b">
        <f>COUNTIF(Table9[PurchaseOrderID],Table9[[#This Row],[PurchaseOrderID]])=1</f>
        <v>1</v>
      </c>
    </row>
    <row r="274" spans="1:17" hidden="1" x14ac:dyDescent="0.25">
      <c r="A274" s="5">
        <v>554</v>
      </c>
      <c r="B274" s="5">
        <v>4</v>
      </c>
      <c r="C274" s="5">
        <v>4</v>
      </c>
      <c r="D274" s="5">
        <v>254</v>
      </c>
      <c r="E274" s="5">
        <v>1644</v>
      </c>
      <c r="F274" s="5">
        <v>1</v>
      </c>
      <c r="G274" s="10">
        <v>44056</v>
      </c>
      <c r="H274" s="40">
        <v>3713.3249999999998</v>
      </c>
      <c r="I274" s="40">
        <v>297.06599999999997</v>
      </c>
      <c r="J274" s="40">
        <v>92.833100000000002</v>
      </c>
      <c r="K274" s="40">
        <v>4103.2241000000004</v>
      </c>
      <c r="L274" s="10">
        <v>44065</v>
      </c>
      <c r="M274" t="s">
        <v>2817</v>
      </c>
      <c r="O274" t="b">
        <f>Table9[[#This Row],[SubTotal]]=SUMIF(Purchase_Order_Details!$A$2:$A$2751,Table9[[#This Row],[PurchaseOrderID]],Purchase_Order_Details!$G$2:$G$2751)</f>
        <v>1</v>
      </c>
      <c r="P274" t="b">
        <f>Table9[[#This Row],[TotalDue]]=Table9[[#This Row],[SubTotal]]+Table9[[#This Row],[TaxAmt]]+Table9[[#This Row],[Freight]]</f>
        <v>1</v>
      </c>
      <c r="Q274" t="b">
        <f>COUNTIF(Table9[PurchaseOrderID],Table9[[#This Row],[PurchaseOrderID]])=1</f>
        <v>1</v>
      </c>
    </row>
    <row r="275" spans="1:17" hidden="1" x14ac:dyDescent="0.25">
      <c r="A275" s="4">
        <v>555</v>
      </c>
      <c r="B275" s="4">
        <v>4</v>
      </c>
      <c r="C275" s="4">
        <v>4</v>
      </c>
      <c r="D275" s="4">
        <v>257</v>
      </c>
      <c r="E275" s="4">
        <v>1680</v>
      </c>
      <c r="F275" s="4">
        <v>4</v>
      </c>
      <c r="G275" s="11">
        <v>44056</v>
      </c>
      <c r="H275" s="41">
        <v>19952.625</v>
      </c>
      <c r="I275" s="41">
        <v>1596.21</v>
      </c>
      <c r="J275" s="41">
        <v>498.81560000000002</v>
      </c>
      <c r="K275" s="41">
        <v>22047.650600000001</v>
      </c>
      <c r="L275" s="11">
        <v>44065</v>
      </c>
      <c r="M275" t="s">
        <v>1829</v>
      </c>
      <c r="O275" t="b">
        <f>Table9[[#This Row],[SubTotal]]=SUMIF(Purchase_Order_Details!$A$2:$A$2751,Table9[[#This Row],[PurchaseOrderID]],Purchase_Order_Details!$G$2:$G$2751)</f>
        <v>1</v>
      </c>
      <c r="P275" t="b">
        <f>Table9[[#This Row],[TotalDue]]=Table9[[#This Row],[SubTotal]]+Table9[[#This Row],[TaxAmt]]+Table9[[#This Row],[Freight]]</f>
        <v>1</v>
      </c>
      <c r="Q275" t="b">
        <f>COUNTIF(Table9[PurchaseOrderID],Table9[[#This Row],[PurchaseOrderID]])=1</f>
        <v>1</v>
      </c>
    </row>
    <row r="276" spans="1:17" hidden="1" x14ac:dyDescent="0.25">
      <c r="A276" s="5">
        <v>556</v>
      </c>
      <c r="B276" s="5">
        <v>4</v>
      </c>
      <c r="C276" s="5">
        <v>4</v>
      </c>
      <c r="D276" s="5">
        <v>261</v>
      </c>
      <c r="E276" s="5">
        <v>1584</v>
      </c>
      <c r="F276" s="5">
        <v>5</v>
      </c>
      <c r="G276" s="10">
        <v>44056</v>
      </c>
      <c r="H276" s="40">
        <v>13361.04</v>
      </c>
      <c r="I276" s="40">
        <v>1068.8832</v>
      </c>
      <c r="J276" s="40">
        <v>334.02600000000001</v>
      </c>
      <c r="K276" s="40">
        <v>14763.949199999999</v>
      </c>
      <c r="L276" s="10">
        <v>44065</v>
      </c>
      <c r="M276" t="s">
        <v>1829</v>
      </c>
      <c r="O276" t="b">
        <f>Table9[[#This Row],[SubTotal]]=SUMIF(Purchase_Order_Details!$A$2:$A$2751,Table9[[#This Row],[PurchaseOrderID]],Purchase_Order_Details!$G$2:$G$2751)</f>
        <v>1</v>
      </c>
      <c r="P276" t="b">
        <f>Table9[[#This Row],[TotalDue]]=Table9[[#This Row],[SubTotal]]+Table9[[#This Row],[TaxAmt]]+Table9[[#This Row],[Freight]]</f>
        <v>1</v>
      </c>
      <c r="Q276" t="b">
        <f>COUNTIF(Table9[PurchaseOrderID],Table9[[#This Row],[PurchaseOrderID]])=1</f>
        <v>1</v>
      </c>
    </row>
    <row r="277" spans="1:17" hidden="1" x14ac:dyDescent="0.25">
      <c r="A277" s="4">
        <v>557</v>
      </c>
      <c r="B277" s="4">
        <v>4</v>
      </c>
      <c r="C277" s="4">
        <v>4</v>
      </c>
      <c r="D277" s="4">
        <v>251</v>
      </c>
      <c r="E277" s="4">
        <v>1620</v>
      </c>
      <c r="F277" s="4">
        <v>5</v>
      </c>
      <c r="G277" s="11">
        <v>44057</v>
      </c>
      <c r="H277" s="41">
        <v>5711.4750000000004</v>
      </c>
      <c r="I277" s="41">
        <v>456.91800000000001</v>
      </c>
      <c r="J277" s="41">
        <v>142.7869</v>
      </c>
      <c r="K277" s="41">
        <v>6311.1799000000001</v>
      </c>
      <c r="L277" s="11">
        <v>44066</v>
      </c>
      <c r="M277" t="s">
        <v>2817</v>
      </c>
      <c r="O277" t="b">
        <f>Table9[[#This Row],[SubTotal]]=SUMIF(Purchase_Order_Details!$A$2:$A$2751,Table9[[#This Row],[PurchaseOrderID]],Purchase_Order_Details!$G$2:$G$2751)</f>
        <v>1</v>
      </c>
      <c r="P277" t="b">
        <f>Table9[[#This Row],[TotalDue]]=Table9[[#This Row],[SubTotal]]+Table9[[#This Row],[TaxAmt]]+Table9[[#This Row],[Freight]]</f>
        <v>1</v>
      </c>
      <c r="Q277" t="b">
        <f>COUNTIF(Table9[PurchaseOrderID],Table9[[#This Row],[PurchaseOrderID]])=1</f>
        <v>1</v>
      </c>
    </row>
    <row r="278" spans="1:17" hidden="1" x14ac:dyDescent="0.25">
      <c r="A278" s="5">
        <v>558</v>
      </c>
      <c r="B278" s="5">
        <v>4</v>
      </c>
      <c r="C278" s="5">
        <v>4</v>
      </c>
      <c r="D278" s="5">
        <v>253</v>
      </c>
      <c r="E278" s="5">
        <v>1666</v>
      </c>
      <c r="F278" s="5">
        <v>5</v>
      </c>
      <c r="G278" s="10">
        <v>44057</v>
      </c>
      <c r="H278" s="40">
        <v>696.52800000000002</v>
      </c>
      <c r="I278" s="40">
        <v>55.722200000000001</v>
      </c>
      <c r="J278" s="40">
        <v>17.4132</v>
      </c>
      <c r="K278" s="40">
        <v>769.66340000000002</v>
      </c>
      <c r="L278" s="10">
        <v>44066</v>
      </c>
      <c r="M278" t="s">
        <v>2817</v>
      </c>
      <c r="O278" t="b">
        <f>Table9[[#This Row],[SubTotal]]=SUMIF(Purchase_Order_Details!$A$2:$A$2751,Table9[[#This Row],[PurchaseOrderID]],Purchase_Order_Details!$G$2:$G$2751)</f>
        <v>1</v>
      </c>
      <c r="P278" t="b">
        <f>Table9[[#This Row],[TotalDue]]=Table9[[#This Row],[SubTotal]]+Table9[[#This Row],[TaxAmt]]+Table9[[#This Row],[Freight]]</f>
        <v>1</v>
      </c>
      <c r="Q278" t="b">
        <f>COUNTIF(Table9[PurchaseOrderID],Table9[[#This Row],[PurchaseOrderID]])=1</f>
        <v>1</v>
      </c>
    </row>
    <row r="279" spans="1:17" hidden="1" x14ac:dyDescent="0.25">
      <c r="A279" s="4">
        <v>559</v>
      </c>
      <c r="B279" s="4">
        <v>4</v>
      </c>
      <c r="C279" s="4">
        <v>4</v>
      </c>
      <c r="D279" s="4">
        <v>255</v>
      </c>
      <c r="E279" s="4">
        <v>1592</v>
      </c>
      <c r="F279" s="4">
        <v>2</v>
      </c>
      <c r="G279" s="11">
        <v>44057</v>
      </c>
      <c r="H279" s="41">
        <v>97.965000000000003</v>
      </c>
      <c r="I279" s="41">
        <v>7.8372000000000002</v>
      </c>
      <c r="J279" s="41">
        <v>2.4491000000000001</v>
      </c>
      <c r="K279" s="41">
        <v>108.2513</v>
      </c>
      <c r="L279" s="11">
        <v>44066</v>
      </c>
      <c r="M279" t="s">
        <v>2810</v>
      </c>
      <c r="O279" t="b">
        <f>Table9[[#This Row],[SubTotal]]=SUMIF(Purchase_Order_Details!$A$2:$A$2751,Table9[[#This Row],[PurchaseOrderID]],Purchase_Order_Details!$G$2:$G$2751)</f>
        <v>1</v>
      </c>
      <c r="P279" t="b">
        <f>Table9[[#This Row],[TotalDue]]=Table9[[#This Row],[SubTotal]]+Table9[[#This Row],[TaxAmt]]+Table9[[#This Row],[Freight]]</f>
        <v>1</v>
      </c>
      <c r="Q279" t="b">
        <f>COUNTIF(Table9[PurchaseOrderID],Table9[[#This Row],[PurchaseOrderID]])=1</f>
        <v>1</v>
      </c>
    </row>
    <row r="280" spans="1:17" hidden="1" x14ac:dyDescent="0.25">
      <c r="A280" s="5">
        <v>560</v>
      </c>
      <c r="B280" s="5">
        <v>4</v>
      </c>
      <c r="C280" s="5">
        <v>4</v>
      </c>
      <c r="D280" s="5">
        <v>256</v>
      </c>
      <c r="E280" s="5">
        <v>1618</v>
      </c>
      <c r="F280" s="5">
        <v>4</v>
      </c>
      <c r="G280" s="10">
        <v>44057</v>
      </c>
      <c r="H280" s="40">
        <v>114.471</v>
      </c>
      <c r="I280" s="40">
        <v>9.1577000000000002</v>
      </c>
      <c r="J280" s="40">
        <v>2.8618000000000001</v>
      </c>
      <c r="K280" s="40">
        <v>126.4905</v>
      </c>
      <c r="L280" s="10">
        <v>44066</v>
      </c>
      <c r="M280" t="s">
        <v>2810</v>
      </c>
      <c r="O280" t="b">
        <f>Table9[[#This Row],[SubTotal]]=SUMIF(Purchase_Order_Details!$A$2:$A$2751,Table9[[#This Row],[PurchaseOrderID]],Purchase_Order_Details!$G$2:$G$2751)</f>
        <v>1</v>
      </c>
      <c r="P280" t="b">
        <f>Table9[[#This Row],[TotalDue]]=Table9[[#This Row],[SubTotal]]+Table9[[#This Row],[TaxAmt]]+Table9[[#This Row],[Freight]]</f>
        <v>1</v>
      </c>
      <c r="Q280" t="b">
        <f>COUNTIF(Table9[PurchaseOrderID],Table9[[#This Row],[PurchaseOrderID]])=1</f>
        <v>1</v>
      </c>
    </row>
    <row r="281" spans="1:17" hidden="1" x14ac:dyDescent="0.25">
      <c r="A281" s="4">
        <v>561</v>
      </c>
      <c r="B281" s="4">
        <v>4</v>
      </c>
      <c r="C281" s="4">
        <v>4</v>
      </c>
      <c r="D281" s="4">
        <v>259</v>
      </c>
      <c r="E281" s="4">
        <v>1612</v>
      </c>
      <c r="F281" s="4">
        <v>4</v>
      </c>
      <c r="G281" s="11">
        <v>44057</v>
      </c>
      <c r="H281" s="41">
        <v>132.6465</v>
      </c>
      <c r="I281" s="41">
        <v>10.611700000000001</v>
      </c>
      <c r="J281" s="41">
        <v>3.3161999999999998</v>
      </c>
      <c r="K281" s="41">
        <v>146.5744</v>
      </c>
      <c r="L281" s="11">
        <v>44066</v>
      </c>
      <c r="M281" t="s">
        <v>2810</v>
      </c>
      <c r="O281" t="b">
        <f>Table9[[#This Row],[SubTotal]]=SUMIF(Purchase_Order_Details!$A$2:$A$2751,Table9[[#This Row],[PurchaseOrderID]],Purchase_Order_Details!$G$2:$G$2751)</f>
        <v>1</v>
      </c>
      <c r="P281" t="b">
        <f>Table9[[#This Row],[TotalDue]]=Table9[[#This Row],[SubTotal]]+Table9[[#This Row],[TaxAmt]]+Table9[[#This Row],[Freight]]</f>
        <v>1</v>
      </c>
      <c r="Q281" t="b">
        <f>COUNTIF(Table9[PurchaseOrderID],Table9[[#This Row],[PurchaseOrderID]])=1</f>
        <v>1</v>
      </c>
    </row>
    <row r="282" spans="1:17" hidden="1" x14ac:dyDescent="0.25">
      <c r="A282" s="5">
        <v>562</v>
      </c>
      <c r="B282" s="5">
        <v>4</v>
      </c>
      <c r="C282" s="5">
        <v>4</v>
      </c>
      <c r="D282" s="5">
        <v>260</v>
      </c>
      <c r="E282" s="5">
        <v>1586</v>
      </c>
      <c r="F282" s="5">
        <v>5</v>
      </c>
      <c r="G282" s="10">
        <v>44057</v>
      </c>
      <c r="H282" s="40">
        <v>43878.45</v>
      </c>
      <c r="I282" s="40">
        <v>3510.2759999999998</v>
      </c>
      <c r="J282" s="40">
        <v>1096.9612999999999</v>
      </c>
      <c r="K282" s="40">
        <v>48485.687299999998</v>
      </c>
      <c r="L282" s="10">
        <v>44066</v>
      </c>
      <c r="M282" t="s">
        <v>2817</v>
      </c>
      <c r="O282" t="b">
        <f>Table9[[#This Row],[SubTotal]]=SUMIF(Purchase_Order_Details!$A$2:$A$2751,Table9[[#This Row],[PurchaseOrderID]],Purchase_Order_Details!$G$2:$G$2751)</f>
        <v>1</v>
      </c>
      <c r="P282" t="b">
        <f>Table9[[#This Row],[TotalDue]]=Table9[[#This Row],[SubTotal]]+Table9[[#This Row],[TaxAmt]]+Table9[[#This Row],[Freight]]</f>
        <v>1</v>
      </c>
      <c r="Q282" t="b">
        <f>COUNTIF(Table9[PurchaseOrderID],Table9[[#This Row],[PurchaseOrderID]])=1</f>
        <v>1</v>
      </c>
    </row>
    <row r="283" spans="1:17" hidden="1" x14ac:dyDescent="0.25">
      <c r="A283" s="4">
        <v>563</v>
      </c>
      <c r="B283" s="4">
        <v>4</v>
      </c>
      <c r="C283" s="4">
        <v>4</v>
      </c>
      <c r="D283" s="4">
        <v>258</v>
      </c>
      <c r="E283" s="4">
        <v>1500</v>
      </c>
      <c r="F283" s="4">
        <v>1</v>
      </c>
      <c r="G283" s="11">
        <v>44057</v>
      </c>
      <c r="H283" s="41">
        <v>418.95</v>
      </c>
      <c r="I283" s="41">
        <v>33.515999999999998</v>
      </c>
      <c r="J283" s="41">
        <v>10.473800000000001</v>
      </c>
      <c r="K283" s="41">
        <v>462.93979999999999</v>
      </c>
      <c r="L283" s="11">
        <v>44066</v>
      </c>
      <c r="M283" t="s">
        <v>2817</v>
      </c>
      <c r="O283" t="b">
        <f>Table9[[#This Row],[SubTotal]]=SUMIF(Purchase_Order_Details!$A$2:$A$2751,Table9[[#This Row],[PurchaseOrderID]],Purchase_Order_Details!$G$2:$G$2751)</f>
        <v>1</v>
      </c>
      <c r="P283" t="b">
        <f>Table9[[#This Row],[TotalDue]]=Table9[[#This Row],[SubTotal]]+Table9[[#This Row],[TaxAmt]]+Table9[[#This Row],[Freight]]</f>
        <v>1</v>
      </c>
      <c r="Q283" t="b">
        <f>COUNTIF(Table9[PurchaseOrderID],Table9[[#This Row],[PurchaseOrderID]])=1</f>
        <v>1</v>
      </c>
    </row>
    <row r="284" spans="1:17" hidden="1" x14ac:dyDescent="0.25">
      <c r="A284" s="5">
        <v>564</v>
      </c>
      <c r="B284" s="5">
        <v>4</v>
      </c>
      <c r="C284" s="5">
        <v>4</v>
      </c>
      <c r="D284" s="5">
        <v>254</v>
      </c>
      <c r="E284" s="5">
        <v>1656</v>
      </c>
      <c r="F284" s="5">
        <v>4</v>
      </c>
      <c r="G284" s="10">
        <v>44057</v>
      </c>
      <c r="H284" s="40">
        <v>273.70350000000002</v>
      </c>
      <c r="I284" s="40">
        <v>21.8963</v>
      </c>
      <c r="J284" s="40">
        <v>6.8426</v>
      </c>
      <c r="K284" s="40">
        <v>302.44240000000002</v>
      </c>
      <c r="L284" s="10">
        <v>44066</v>
      </c>
      <c r="M284" t="s">
        <v>2810</v>
      </c>
      <c r="O284" t="b">
        <f>Table9[[#This Row],[SubTotal]]=SUMIF(Purchase_Order_Details!$A$2:$A$2751,Table9[[#This Row],[PurchaseOrderID]],Purchase_Order_Details!$G$2:$G$2751)</f>
        <v>1</v>
      </c>
      <c r="P284" t="b">
        <f>Table9[[#This Row],[TotalDue]]=Table9[[#This Row],[SubTotal]]+Table9[[#This Row],[TaxAmt]]+Table9[[#This Row],[Freight]]</f>
        <v>1</v>
      </c>
      <c r="Q284" t="b">
        <f>COUNTIF(Table9[PurchaseOrderID],Table9[[#This Row],[PurchaseOrderID]])=1</f>
        <v>1</v>
      </c>
    </row>
    <row r="285" spans="1:17" hidden="1" x14ac:dyDescent="0.25">
      <c r="A285" s="4">
        <v>565</v>
      </c>
      <c r="B285" s="4">
        <v>4</v>
      </c>
      <c r="C285" s="4">
        <v>4</v>
      </c>
      <c r="D285" s="4">
        <v>257</v>
      </c>
      <c r="E285" s="4">
        <v>1572</v>
      </c>
      <c r="F285" s="4">
        <v>1</v>
      </c>
      <c r="G285" s="11">
        <v>44057</v>
      </c>
      <c r="H285" s="41">
        <v>461.79</v>
      </c>
      <c r="I285" s="41">
        <v>36.943199999999997</v>
      </c>
      <c r="J285" s="41">
        <v>11.5448</v>
      </c>
      <c r="K285" s="41">
        <v>510.27800000000002</v>
      </c>
      <c r="L285" s="11">
        <v>44066</v>
      </c>
      <c r="M285" t="s">
        <v>1829</v>
      </c>
      <c r="O285" t="b">
        <f>Table9[[#This Row],[SubTotal]]=SUMIF(Purchase_Order_Details!$A$2:$A$2751,Table9[[#This Row],[PurchaseOrderID]],Purchase_Order_Details!$G$2:$G$2751)</f>
        <v>1</v>
      </c>
      <c r="P285" t="b">
        <f>Table9[[#This Row],[TotalDue]]=Table9[[#This Row],[SubTotal]]+Table9[[#This Row],[TaxAmt]]+Table9[[#This Row],[Freight]]</f>
        <v>1</v>
      </c>
      <c r="Q285" t="b">
        <f>COUNTIF(Table9[PurchaseOrderID],Table9[[#This Row],[PurchaseOrderID]])=1</f>
        <v>1</v>
      </c>
    </row>
    <row r="286" spans="1:17" hidden="1" x14ac:dyDescent="0.25">
      <c r="A286" s="5">
        <v>566</v>
      </c>
      <c r="B286" s="5">
        <v>4</v>
      </c>
      <c r="C286" s="5">
        <v>4</v>
      </c>
      <c r="D286" s="5">
        <v>261</v>
      </c>
      <c r="E286" s="5">
        <v>1562</v>
      </c>
      <c r="F286" s="5">
        <v>4</v>
      </c>
      <c r="G286" s="10">
        <v>44057</v>
      </c>
      <c r="H286" s="40">
        <v>481.887</v>
      </c>
      <c r="I286" s="40">
        <v>38.551000000000002</v>
      </c>
      <c r="J286" s="40">
        <v>12.0472</v>
      </c>
      <c r="K286" s="40">
        <v>532.48519999999996</v>
      </c>
      <c r="L286" s="10">
        <v>44066</v>
      </c>
      <c r="M286" t="s">
        <v>2817</v>
      </c>
      <c r="O286" t="b">
        <f>Table9[[#This Row],[SubTotal]]=SUMIF(Purchase_Order_Details!$A$2:$A$2751,Table9[[#This Row],[PurchaseOrderID]],Purchase_Order_Details!$G$2:$G$2751)</f>
        <v>1</v>
      </c>
      <c r="P286" t="b">
        <f>Table9[[#This Row],[TotalDue]]=Table9[[#This Row],[SubTotal]]+Table9[[#This Row],[TaxAmt]]+Table9[[#This Row],[Freight]]</f>
        <v>1</v>
      </c>
      <c r="Q286" t="b">
        <f>COUNTIF(Table9[PurchaseOrderID],Table9[[#This Row],[PurchaseOrderID]])=1</f>
        <v>1</v>
      </c>
    </row>
    <row r="287" spans="1:17" hidden="1" x14ac:dyDescent="0.25">
      <c r="A287" s="4">
        <v>567</v>
      </c>
      <c r="B287" s="4">
        <v>4</v>
      </c>
      <c r="C287" s="4">
        <v>4</v>
      </c>
      <c r="D287" s="4">
        <v>251</v>
      </c>
      <c r="E287" s="4">
        <v>1662</v>
      </c>
      <c r="F287" s="4">
        <v>2</v>
      </c>
      <c r="G287" s="11">
        <v>44057</v>
      </c>
      <c r="H287" s="41">
        <v>37.075499999999998</v>
      </c>
      <c r="I287" s="41">
        <v>2.9660000000000002</v>
      </c>
      <c r="J287" s="41">
        <v>0.92689999999999995</v>
      </c>
      <c r="K287" s="41">
        <v>40.968400000000003</v>
      </c>
      <c r="L287" s="11">
        <v>44066</v>
      </c>
      <c r="M287" t="s">
        <v>2810</v>
      </c>
      <c r="O287" t="b">
        <f>Table9[[#This Row],[SubTotal]]=SUMIF(Purchase_Order_Details!$A$2:$A$2751,Table9[[#This Row],[PurchaseOrderID]],Purchase_Order_Details!$G$2:$G$2751)</f>
        <v>1</v>
      </c>
      <c r="P287" t="b">
        <f>Table9[[#This Row],[TotalDue]]=Table9[[#This Row],[SubTotal]]+Table9[[#This Row],[TaxAmt]]+Table9[[#This Row],[Freight]]</f>
        <v>1</v>
      </c>
      <c r="Q287" t="b">
        <f>COUNTIF(Table9[PurchaseOrderID],Table9[[#This Row],[PurchaseOrderID]])=1</f>
        <v>1</v>
      </c>
    </row>
    <row r="288" spans="1:17" hidden="1" x14ac:dyDescent="0.25">
      <c r="A288" s="5">
        <v>568</v>
      </c>
      <c r="B288" s="5">
        <v>4</v>
      </c>
      <c r="C288" s="5">
        <v>4</v>
      </c>
      <c r="D288" s="5">
        <v>253</v>
      </c>
      <c r="E288" s="5">
        <v>1682</v>
      </c>
      <c r="F288" s="5">
        <v>4</v>
      </c>
      <c r="G288" s="10">
        <v>44057</v>
      </c>
      <c r="H288" s="40">
        <v>21558.075000000001</v>
      </c>
      <c r="I288" s="40">
        <v>1724.646</v>
      </c>
      <c r="J288" s="40">
        <v>538.95190000000002</v>
      </c>
      <c r="K288" s="40">
        <v>23821.672900000001</v>
      </c>
      <c r="L288" s="10">
        <v>44066</v>
      </c>
      <c r="M288" t="s">
        <v>2817</v>
      </c>
      <c r="O288" t="b">
        <f>Table9[[#This Row],[SubTotal]]=SUMIF(Purchase_Order_Details!$A$2:$A$2751,Table9[[#This Row],[PurchaseOrderID]],Purchase_Order_Details!$G$2:$G$2751)</f>
        <v>1</v>
      </c>
      <c r="P288" t="b">
        <f>Table9[[#This Row],[TotalDue]]=Table9[[#This Row],[SubTotal]]+Table9[[#This Row],[TaxAmt]]+Table9[[#This Row],[Freight]]</f>
        <v>1</v>
      </c>
      <c r="Q288" t="b">
        <f>COUNTIF(Table9[PurchaseOrderID],Table9[[#This Row],[PurchaseOrderID]])=1</f>
        <v>1</v>
      </c>
    </row>
    <row r="289" spans="1:17" hidden="1" x14ac:dyDescent="0.25">
      <c r="A289" s="4">
        <v>569</v>
      </c>
      <c r="B289" s="4">
        <v>4</v>
      </c>
      <c r="C289" s="4">
        <v>4</v>
      </c>
      <c r="D289" s="4">
        <v>255</v>
      </c>
      <c r="E289" s="4">
        <v>1686</v>
      </c>
      <c r="F289" s="4">
        <v>4</v>
      </c>
      <c r="G289" s="11">
        <v>44057</v>
      </c>
      <c r="H289" s="41">
        <v>567.37800000000004</v>
      </c>
      <c r="I289" s="41">
        <v>45.3902</v>
      </c>
      <c r="J289" s="41">
        <v>14.1845</v>
      </c>
      <c r="K289" s="41">
        <v>626.95270000000005</v>
      </c>
      <c r="L289" s="11">
        <v>44066</v>
      </c>
      <c r="M289" t="s">
        <v>2810</v>
      </c>
      <c r="O289" t="b">
        <f>Table9[[#This Row],[SubTotal]]=SUMIF(Purchase_Order_Details!$A$2:$A$2751,Table9[[#This Row],[PurchaseOrderID]],Purchase_Order_Details!$G$2:$G$2751)</f>
        <v>1</v>
      </c>
      <c r="P289" t="b">
        <f>Table9[[#This Row],[TotalDue]]=Table9[[#This Row],[SubTotal]]+Table9[[#This Row],[TaxAmt]]+Table9[[#This Row],[Freight]]</f>
        <v>1</v>
      </c>
      <c r="Q289" t="b">
        <f>COUNTIF(Table9[PurchaseOrderID],Table9[[#This Row],[PurchaseOrderID]])=1</f>
        <v>1</v>
      </c>
    </row>
    <row r="290" spans="1:17" hidden="1" x14ac:dyDescent="0.25">
      <c r="A290" s="5">
        <v>570</v>
      </c>
      <c r="B290" s="5">
        <v>4</v>
      </c>
      <c r="C290" s="5">
        <v>4</v>
      </c>
      <c r="D290" s="5">
        <v>256</v>
      </c>
      <c r="E290" s="5">
        <v>1684</v>
      </c>
      <c r="F290" s="5">
        <v>5</v>
      </c>
      <c r="G290" s="10">
        <v>44057</v>
      </c>
      <c r="H290" s="40">
        <v>65240.175000000003</v>
      </c>
      <c r="I290" s="40">
        <v>5219.2139999999999</v>
      </c>
      <c r="J290" s="40">
        <v>1631.0044</v>
      </c>
      <c r="K290" s="40">
        <v>72090.393400000001</v>
      </c>
      <c r="L290" s="10">
        <v>44066</v>
      </c>
      <c r="M290" t="s">
        <v>2817</v>
      </c>
      <c r="O290" t="b">
        <f>Table9[[#This Row],[SubTotal]]=SUMIF(Purchase_Order_Details!$A$2:$A$2751,Table9[[#This Row],[PurchaseOrderID]],Purchase_Order_Details!$G$2:$G$2751)</f>
        <v>1</v>
      </c>
      <c r="P290" t="b">
        <f>Table9[[#This Row],[TotalDue]]=Table9[[#This Row],[SubTotal]]+Table9[[#This Row],[TaxAmt]]+Table9[[#This Row],[Freight]]</f>
        <v>1</v>
      </c>
      <c r="Q290" t="b">
        <f>COUNTIF(Table9[PurchaseOrderID],Table9[[#This Row],[PurchaseOrderID]])=1</f>
        <v>1</v>
      </c>
    </row>
    <row r="291" spans="1:17" hidden="1" x14ac:dyDescent="0.25">
      <c r="A291" s="4">
        <v>571</v>
      </c>
      <c r="B291" s="4">
        <v>4</v>
      </c>
      <c r="C291" s="4">
        <v>4</v>
      </c>
      <c r="D291" s="4">
        <v>252</v>
      </c>
      <c r="E291" s="4">
        <v>1534</v>
      </c>
      <c r="F291" s="4">
        <v>5</v>
      </c>
      <c r="G291" s="11">
        <v>44057</v>
      </c>
      <c r="H291" s="41">
        <v>534.80700000000002</v>
      </c>
      <c r="I291" s="41">
        <v>42.784599999999998</v>
      </c>
      <c r="J291" s="41">
        <v>13.370200000000001</v>
      </c>
      <c r="K291" s="41">
        <v>590.96180000000004</v>
      </c>
      <c r="L291" s="11">
        <v>44066</v>
      </c>
      <c r="M291" t="s">
        <v>2817</v>
      </c>
      <c r="O291" t="b">
        <f>Table9[[#This Row],[SubTotal]]=SUMIF(Purchase_Order_Details!$A$2:$A$2751,Table9[[#This Row],[PurchaseOrderID]],Purchase_Order_Details!$G$2:$G$2751)</f>
        <v>1</v>
      </c>
      <c r="P291" t="b">
        <f>Table9[[#This Row],[TotalDue]]=Table9[[#This Row],[SubTotal]]+Table9[[#This Row],[TaxAmt]]+Table9[[#This Row],[Freight]]</f>
        <v>1</v>
      </c>
      <c r="Q291" t="b">
        <f>COUNTIF(Table9[PurchaseOrderID],Table9[[#This Row],[PurchaseOrderID]])=1</f>
        <v>1</v>
      </c>
    </row>
    <row r="292" spans="1:17" hidden="1" x14ac:dyDescent="0.25">
      <c r="A292" s="5">
        <v>572</v>
      </c>
      <c r="B292" s="5">
        <v>4</v>
      </c>
      <c r="C292" s="5">
        <v>4</v>
      </c>
      <c r="D292" s="5">
        <v>260</v>
      </c>
      <c r="E292" s="5">
        <v>1614</v>
      </c>
      <c r="F292" s="5">
        <v>4</v>
      </c>
      <c r="G292" s="10">
        <v>44057</v>
      </c>
      <c r="H292" s="40">
        <v>136.64699999999999</v>
      </c>
      <c r="I292" s="40">
        <v>10.931800000000001</v>
      </c>
      <c r="J292" s="40">
        <v>3.4161999999999999</v>
      </c>
      <c r="K292" s="40">
        <v>150.995</v>
      </c>
      <c r="L292" s="10">
        <v>44066</v>
      </c>
      <c r="M292" t="s">
        <v>2810</v>
      </c>
      <c r="O292" t="b">
        <f>Table9[[#This Row],[SubTotal]]=SUMIF(Purchase_Order_Details!$A$2:$A$2751,Table9[[#This Row],[PurchaseOrderID]],Purchase_Order_Details!$G$2:$G$2751)</f>
        <v>1</v>
      </c>
      <c r="P292" t="b">
        <f>Table9[[#This Row],[TotalDue]]=Table9[[#This Row],[SubTotal]]+Table9[[#This Row],[TaxAmt]]+Table9[[#This Row],[Freight]]</f>
        <v>1</v>
      </c>
      <c r="Q292" t="b">
        <f>COUNTIF(Table9[PurchaseOrderID],Table9[[#This Row],[PurchaseOrderID]])=1</f>
        <v>1</v>
      </c>
    </row>
    <row r="293" spans="1:17" hidden="1" x14ac:dyDescent="0.25">
      <c r="A293" s="4">
        <v>573</v>
      </c>
      <c r="B293" s="4">
        <v>4</v>
      </c>
      <c r="C293" s="4">
        <v>4</v>
      </c>
      <c r="D293" s="4">
        <v>258</v>
      </c>
      <c r="E293" s="4">
        <v>1588</v>
      </c>
      <c r="F293" s="4">
        <v>5</v>
      </c>
      <c r="G293" s="11">
        <v>44058</v>
      </c>
      <c r="H293" s="41">
        <v>40471.199999999997</v>
      </c>
      <c r="I293" s="41">
        <v>3237.6959999999999</v>
      </c>
      <c r="J293" s="41">
        <v>1011.78</v>
      </c>
      <c r="K293" s="41">
        <v>44720.675999999999</v>
      </c>
      <c r="L293" s="11">
        <v>44067</v>
      </c>
      <c r="M293" t="s">
        <v>1829</v>
      </c>
      <c r="O293" t="b">
        <f>Table9[[#This Row],[SubTotal]]=SUMIF(Purchase_Order_Details!$A$2:$A$2751,Table9[[#This Row],[PurchaseOrderID]],Purchase_Order_Details!$G$2:$G$2751)</f>
        <v>1</v>
      </c>
      <c r="P293" t="b">
        <f>Table9[[#This Row],[TotalDue]]=Table9[[#This Row],[SubTotal]]+Table9[[#This Row],[TaxAmt]]+Table9[[#This Row],[Freight]]</f>
        <v>1</v>
      </c>
      <c r="Q293" t="b">
        <f>COUNTIF(Table9[PurchaseOrderID],Table9[[#This Row],[PurchaseOrderID]])=1</f>
        <v>1</v>
      </c>
    </row>
    <row r="294" spans="1:17" hidden="1" x14ac:dyDescent="0.25">
      <c r="A294" s="5">
        <v>574</v>
      </c>
      <c r="B294" s="5">
        <v>4</v>
      </c>
      <c r="C294" s="5">
        <v>4</v>
      </c>
      <c r="D294" s="5">
        <v>254</v>
      </c>
      <c r="E294" s="5">
        <v>1622</v>
      </c>
      <c r="F294" s="5">
        <v>5</v>
      </c>
      <c r="G294" s="10">
        <v>44058</v>
      </c>
      <c r="H294" s="40">
        <v>278.52300000000002</v>
      </c>
      <c r="I294" s="40">
        <v>22.2818</v>
      </c>
      <c r="J294" s="40">
        <v>6.9630999999999998</v>
      </c>
      <c r="K294" s="40">
        <v>307.7679</v>
      </c>
      <c r="L294" s="10">
        <v>44067</v>
      </c>
      <c r="M294" t="s">
        <v>2810</v>
      </c>
      <c r="O294" t="b">
        <f>Table9[[#This Row],[SubTotal]]=SUMIF(Purchase_Order_Details!$A$2:$A$2751,Table9[[#This Row],[PurchaseOrderID]],Purchase_Order_Details!$G$2:$G$2751)</f>
        <v>1</v>
      </c>
      <c r="P294" t="b">
        <f>Table9[[#This Row],[TotalDue]]=Table9[[#This Row],[SubTotal]]+Table9[[#This Row],[TaxAmt]]+Table9[[#This Row],[Freight]]</f>
        <v>1</v>
      </c>
      <c r="Q294" t="b">
        <f>COUNTIF(Table9[PurchaseOrderID],Table9[[#This Row],[PurchaseOrderID]])=1</f>
        <v>1</v>
      </c>
    </row>
    <row r="295" spans="1:17" hidden="1" x14ac:dyDescent="0.25">
      <c r="A295" s="4">
        <v>575</v>
      </c>
      <c r="B295" s="4">
        <v>4</v>
      </c>
      <c r="C295" s="4">
        <v>4</v>
      </c>
      <c r="D295" s="4">
        <v>257</v>
      </c>
      <c r="E295" s="4">
        <v>1632</v>
      </c>
      <c r="F295" s="4">
        <v>4</v>
      </c>
      <c r="G295" s="11">
        <v>44058</v>
      </c>
      <c r="H295" s="41">
        <v>23671.724999999999</v>
      </c>
      <c r="I295" s="41">
        <v>1893.7380000000001</v>
      </c>
      <c r="J295" s="41">
        <v>591.79309999999998</v>
      </c>
      <c r="K295" s="41">
        <v>26157.256099999999</v>
      </c>
      <c r="L295" s="11">
        <v>44067</v>
      </c>
      <c r="M295" t="s">
        <v>1829</v>
      </c>
      <c r="O295" t="b">
        <f>Table9[[#This Row],[SubTotal]]=SUMIF(Purchase_Order_Details!$A$2:$A$2751,Table9[[#This Row],[PurchaseOrderID]],Purchase_Order_Details!$G$2:$G$2751)</f>
        <v>1</v>
      </c>
      <c r="P295" t="b">
        <f>Table9[[#This Row],[TotalDue]]=Table9[[#This Row],[SubTotal]]+Table9[[#This Row],[TaxAmt]]+Table9[[#This Row],[Freight]]</f>
        <v>1</v>
      </c>
      <c r="Q295" t="b">
        <f>COUNTIF(Table9[PurchaseOrderID],Table9[[#This Row],[PurchaseOrderID]])=1</f>
        <v>1</v>
      </c>
    </row>
    <row r="296" spans="1:17" hidden="1" x14ac:dyDescent="0.25">
      <c r="A296" s="5">
        <v>576</v>
      </c>
      <c r="B296" s="5">
        <v>4</v>
      </c>
      <c r="C296" s="5">
        <v>4</v>
      </c>
      <c r="D296" s="5">
        <v>261</v>
      </c>
      <c r="E296" s="5">
        <v>1608</v>
      </c>
      <c r="F296" s="5">
        <v>5</v>
      </c>
      <c r="G296" s="10">
        <v>44058</v>
      </c>
      <c r="H296" s="40">
        <v>5948.25</v>
      </c>
      <c r="I296" s="40">
        <v>475.86</v>
      </c>
      <c r="J296" s="40">
        <v>148.7063</v>
      </c>
      <c r="K296" s="40">
        <v>6572.8163000000004</v>
      </c>
      <c r="L296" s="10">
        <v>44067</v>
      </c>
      <c r="M296" t="s">
        <v>1829</v>
      </c>
      <c r="O296" t="b">
        <f>Table9[[#This Row],[SubTotal]]=SUMIF(Purchase_Order_Details!$A$2:$A$2751,Table9[[#This Row],[PurchaseOrderID]],Purchase_Order_Details!$G$2:$G$2751)</f>
        <v>1</v>
      </c>
      <c r="P296" t="b">
        <f>Table9[[#This Row],[TotalDue]]=Table9[[#This Row],[SubTotal]]+Table9[[#This Row],[TaxAmt]]+Table9[[#This Row],[Freight]]</f>
        <v>1</v>
      </c>
      <c r="Q296" t="b">
        <f>COUNTIF(Table9[PurchaseOrderID],Table9[[#This Row],[PurchaseOrderID]])=1</f>
        <v>1</v>
      </c>
    </row>
    <row r="297" spans="1:17" hidden="1" x14ac:dyDescent="0.25">
      <c r="A297" s="4">
        <v>577</v>
      </c>
      <c r="B297" s="4">
        <v>4</v>
      </c>
      <c r="C297" s="4">
        <v>4</v>
      </c>
      <c r="D297" s="4">
        <v>250</v>
      </c>
      <c r="E297" s="4">
        <v>1576</v>
      </c>
      <c r="F297" s="4">
        <v>5</v>
      </c>
      <c r="G297" s="11">
        <v>44058</v>
      </c>
      <c r="H297" s="41">
        <v>91117.95</v>
      </c>
      <c r="I297" s="41">
        <v>7289.4359999999997</v>
      </c>
      <c r="J297" s="41">
        <v>2277.9488000000001</v>
      </c>
      <c r="K297" s="41">
        <v>100685.3348</v>
      </c>
      <c r="L297" s="11">
        <v>44067</v>
      </c>
      <c r="M297" t="s">
        <v>1829</v>
      </c>
      <c r="O297" t="b">
        <f>Table9[[#This Row],[SubTotal]]=SUMIF(Purchase_Order_Details!$A$2:$A$2751,Table9[[#This Row],[PurchaseOrderID]],Purchase_Order_Details!$G$2:$G$2751)</f>
        <v>1</v>
      </c>
      <c r="P297" t="b">
        <f>Table9[[#This Row],[TotalDue]]=Table9[[#This Row],[SubTotal]]+Table9[[#This Row],[TaxAmt]]+Table9[[#This Row],[Freight]]</f>
        <v>1</v>
      </c>
      <c r="Q297" t="b">
        <f>COUNTIF(Table9[PurchaseOrderID],Table9[[#This Row],[PurchaseOrderID]])=1</f>
        <v>1</v>
      </c>
    </row>
    <row r="298" spans="1:17" hidden="1" x14ac:dyDescent="0.25">
      <c r="A298" s="5">
        <v>578</v>
      </c>
      <c r="B298" s="5">
        <v>4</v>
      </c>
      <c r="C298" s="5">
        <v>4</v>
      </c>
      <c r="D298" s="5">
        <v>253</v>
      </c>
      <c r="E298" s="5">
        <v>1590</v>
      </c>
      <c r="F298" s="5">
        <v>1</v>
      </c>
      <c r="G298" s="10">
        <v>44058</v>
      </c>
      <c r="H298" s="40">
        <v>525</v>
      </c>
      <c r="I298" s="40">
        <v>42</v>
      </c>
      <c r="J298" s="40">
        <v>13.125</v>
      </c>
      <c r="K298" s="40">
        <v>580.125</v>
      </c>
      <c r="L298" s="10">
        <v>44067</v>
      </c>
      <c r="M298" t="s">
        <v>2817</v>
      </c>
      <c r="O298" t="b">
        <f>Table9[[#This Row],[SubTotal]]=SUMIF(Purchase_Order_Details!$A$2:$A$2751,Table9[[#This Row],[PurchaseOrderID]],Purchase_Order_Details!$G$2:$G$2751)</f>
        <v>1</v>
      </c>
      <c r="P298" t="b">
        <f>Table9[[#This Row],[TotalDue]]=Table9[[#This Row],[SubTotal]]+Table9[[#This Row],[TaxAmt]]+Table9[[#This Row],[Freight]]</f>
        <v>1</v>
      </c>
      <c r="Q298" t="b">
        <f>COUNTIF(Table9[PurchaseOrderID],Table9[[#This Row],[PurchaseOrderID]])=1</f>
        <v>1</v>
      </c>
    </row>
    <row r="299" spans="1:17" hidden="1" x14ac:dyDescent="0.25">
      <c r="A299" s="4">
        <v>579</v>
      </c>
      <c r="B299" s="4">
        <v>4</v>
      </c>
      <c r="C299" s="4">
        <v>4</v>
      </c>
      <c r="D299" s="4">
        <v>255</v>
      </c>
      <c r="E299" s="4">
        <v>1514</v>
      </c>
      <c r="F299" s="4">
        <v>5</v>
      </c>
      <c r="G299" s="11">
        <v>44058</v>
      </c>
      <c r="H299" s="41">
        <v>2003.6835000000001</v>
      </c>
      <c r="I299" s="41">
        <v>160.29470000000001</v>
      </c>
      <c r="J299" s="41">
        <v>50.092100000000002</v>
      </c>
      <c r="K299" s="41">
        <v>2214.0702999999999</v>
      </c>
      <c r="L299" s="11">
        <v>44067</v>
      </c>
      <c r="M299" t="s">
        <v>2810</v>
      </c>
      <c r="O299" t="b">
        <f>Table9[[#This Row],[SubTotal]]=SUMIF(Purchase_Order_Details!$A$2:$A$2751,Table9[[#This Row],[PurchaseOrderID]],Purchase_Order_Details!$G$2:$G$2751)</f>
        <v>1</v>
      </c>
      <c r="P299" t="b">
        <f>Table9[[#This Row],[TotalDue]]=Table9[[#This Row],[SubTotal]]+Table9[[#This Row],[TaxAmt]]+Table9[[#This Row],[Freight]]</f>
        <v>1</v>
      </c>
      <c r="Q299" t="b">
        <f>COUNTIF(Table9[PurchaseOrderID],Table9[[#This Row],[PurchaseOrderID]])=1</f>
        <v>1</v>
      </c>
    </row>
    <row r="300" spans="1:17" hidden="1" x14ac:dyDescent="0.25">
      <c r="A300" s="5">
        <v>580</v>
      </c>
      <c r="B300" s="5">
        <v>4</v>
      </c>
      <c r="C300" s="5">
        <v>4</v>
      </c>
      <c r="D300" s="5">
        <v>256</v>
      </c>
      <c r="E300" s="5">
        <v>1498</v>
      </c>
      <c r="F300" s="5">
        <v>4</v>
      </c>
      <c r="G300" s="10">
        <v>44058</v>
      </c>
      <c r="H300" s="40">
        <v>26455.275000000001</v>
      </c>
      <c r="I300" s="40">
        <v>2116.422</v>
      </c>
      <c r="J300" s="40">
        <v>661.38189999999997</v>
      </c>
      <c r="K300" s="40">
        <v>29233.0789</v>
      </c>
      <c r="L300" s="10">
        <v>44067</v>
      </c>
      <c r="M300" t="s">
        <v>2810</v>
      </c>
      <c r="O300" t="b">
        <f>Table9[[#This Row],[SubTotal]]=SUMIF(Purchase_Order_Details!$A$2:$A$2751,Table9[[#This Row],[PurchaseOrderID]],Purchase_Order_Details!$G$2:$G$2751)</f>
        <v>1</v>
      </c>
      <c r="P300" t="b">
        <f>Table9[[#This Row],[TotalDue]]=Table9[[#This Row],[SubTotal]]+Table9[[#This Row],[TaxAmt]]+Table9[[#This Row],[Freight]]</f>
        <v>1</v>
      </c>
      <c r="Q300" t="b">
        <f>COUNTIF(Table9[PurchaseOrderID],Table9[[#This Row],[PurchaseOrderID]])=1</f>
        <v>1</v>
      </c>
    </row>
    <row r="301" spans="1:17" hidden="1" x14ac:dyDescent="0.25">
      <c r="A301" s="4">
        <v>581</v>
      </c>
      <c r="B301" s="4">
        <v>4</v>
      </c>
      <c r="C301" s="4">
        <v>4</v>
      </c>
      <c r="D301" s="4">
        <v>259</v>
      </c>
      <c r="E301" s="4">
        <v>1674</v>
      </c>
      <c r="F301" s="4">
        <v>2</v>
      </c>
      <c r="G301" s="11">
        <v>44058</v>
      </c>
      <c r="H301" s="41">
        <v>944.37</v>
      </c>
      <c r="I301" s="41">
        <v>75.549599999999998</v>
      </c>
      <c r="J301" s="41">
        <v>23.609300000000001</v>
      </c>
      <c r="K301" s="41">
        <v>1043.5289</v>
      </c>
      <c r="L301" s="11">
        <v>44067</v>
      </c>
      <c r="M301" t="s">
        <v>2810</v>
      </c>
      <c r="O301" t="b">
        <f>Table9[[#This Row],[SubTotal]]=SUMIF(Purchase_Order_Details!$A$2:$A$2751,Table9[[#This Row],[PurchaseOrderID]],Purchase_Order_Details!$G$2:$G$2751)</f>
        <v>1</v>
      </c>
      <c r="P301" t="b">
        <f>Table9[[#This Row],[TotalDue]]=Table9[[#This Row],[SubTotal]]+Table9[[#This Row],[TaxAmt]]+Table9[[#This Row],[Freight]]</f>
        <v>1</v>
      </c>
      <c r="Q301" t="b">
        <f>COUNTIF(Table9[PurchaseOrderID],Table9[[#This Row],[PurchaseOrderID]])=1</f>
        <v>1</v>
      </c>
    </row>
    <row r="302" spans="1:17" hidden="1" x14ac:dyDescent="0.25">
      <c r="A302" s="5">
        <v>582</v>
      </c>
      <c r="B302" s="5">
        <v>4</v>
      </c>
      <c r="C302" s="5">
        <v>4</v>
      </c>
      <c r="D302" s="5">
        <v>260</v>
      </c>
      <c r="E302" s="5">
        <v>1652</v>
      </c>
      <c r="F302" s="5">
        <v>4</v>
      </c>
      <c r="G302" s="10">
        <v>44058</v>
      </c>
      <c r="H302" s="40">
        <v>44594.55</v>
      </c>
      <c r="I302" s="40">
        <v>3567.5639999999999</v>
      </c>
      <c r="J302" s="40">
        <v>1114.8638000000001</v>
      </c>
      <c r="K302" s="40">
        <v>49276.977800000001</v>
      </c>
      <c r="L302" s="10">
        <v>44067</v>
      </c>
      <c r="M302" t="s">
        <v>1829</v>
      </c>
      <c r="O302" t="b">
        <f>Table9[[#This Row],[SubTotal]]=SUMIF(Purchase_Order_Details!$A$2:$A$2751,Table9[[#This Row],[PurchaseOrderID]],Purchase_Order_Details!$G$2:$G$2751)</f>
        <v>1</v>
      </c>
      <c r="P302" t="b">
        <f>Table9[[#This Row],[TotalDue]]=Table9[[#This Row],[SubTotal]]+Table9[[#This Row],[TaxAmt]]+Table9[[#This Row],[Freight]]</f>
        <v>1</v>
      </c>
      <c r="Q302" t="b">
        <f>COUNTIF(Table9[PurchaseOrderID],Table9[[#This Row],[PurchaseOrderID]])=1</f>
        <v>1</v>
      </c>
    </row>
    <row r="303" spans="1:17" hidden="1" x14ac:dyDescent="0.25">
      <c r="A303" s="4">
        <v>583</v>
      </c>
      <c r="B303" s="4">
        <v>4</v>
      </c>
      <c r="C303" s="4">
        <v>4</v>
      </c>
      <c r="D303" s="4">
        <v>258</v>
      </c>
      <c r="E303" s="4">
        <v>1578</v>
      </c>
      <c r="F303" s="4">
        <v>3</v>
      </c>
      <c r="G303" s="11">
        <v>44058</v>
      </c>
      <c r="H303" s="41">
        <v>62843.55</v>
      </c>
      <c r="I303" s="41">
        <v>5027.4840000000004</v>
      </c>
      <c r="J303" s="41">
        <v>1571.0888</v>
      </c>
      <c r="K303" s="41">
        <v>69442.122799999997</v>
      </c>
      <c r="L303" s="11">
        <v>44067</v>
      </c>
      <c r="M303" t="s">
        <v>1829</v>
      </c>
      <c r="O303" t="b">
        <f>Table9[[#This Row],[SubTotal]]=SUMIF(Purchase_Order_Details!$A$2:$A$2751,Table9[[#This Row],[PurchaseOrderID]],Purchase_Order_Details!$G$2:$G$2751)</f>
        <v>1</v>
      </c>
      <c r="P303" t="b">
        <f>Table9[[#This Row],[TotalDue]]=Table9[[#This Row],[SubTotal]]+Table9[[#This Row],[TaxAmt]]+Table9[[#This Row],[Freight]]</f>
        <v>1</v>
      </c>
      <c r="Q303" t="b">
        <f>COUNTIF(Table9[PurchaseOrderID],Table9[[#This Row],[PurchaseOrderID]])=1</f>
        <v>1</v>
      </c>
    </row>
    <row r="304" spans="1:17" hidden="1" x14ac:dyDescent="0.25">
      <c r="A304" s="5">
        <v>584</v>
      </c>
      <c r="B304" s="5">
        <v>4</v>
      </c>
      <c r="C304" s="5">
        <v>4</v>
      </c>
      <c r="D304" s="5">
        <v>254</v>
      </c>
      <c r="E304" s="5">
        <v>1538</v>
      </c>
      <c r="F304" s="5">
        <v>5</v>
      </c>
      <c r="G304" s="10">
        <v>44058</v>
      </c>
      <c r="H304" s="40">
        <v>37843.574999999997</v>
      </c>
      <c r="I304" s="40">
        <v>3027.4859999999999</v>
      </c>
      <c r="J304" s="40">
        <v>946.08939999999996</v>
      </c>
      <c r="K304" s="40">
        <v>41817.150399999999</v>
      </c>
      <c r="L304" s="10">
        <v>44067</v>
      </c>
      <c r="M304" t="s">
        <v>1829</v>
      </c>
      <c r="O304" t="b">
        <f>Table9[[#This Row],[SubTotal]]=SUMIF(Purchase_Order_Details!$A$2:$A$2751,Table9[[#This Row],[PurchaseOrderID]],Purchase_Order_Details!$G$2:$G$2751)</f>
        <v>1</v>
      </c>
      <c r="P304" t="b">
        <f>Table9[[#This Row],[TotalDue]]=Table9[[#This Row],[SubTotal]]+Table9[[#This Row],[TaxAmt]]+Table9[[#This Row],[Freight]]</f>
        <v>1</v>
      </c>
      <c r="Q304" t="b">
        <f>COUNTIF(Table9[PurchaseOrderID],Table9[[#This Row],[PurchaseOrderID]])=1</f>
        <v>1</v>
      </c>
    </row>
    <row r="305" spans="1:17" hidden="1" x14ac:dyDescent="0.25">
      <c r="A305" s="4">
        <v>585</v>
      </c>
      <c r="B305" s="4">
        <v>4</v>
      </c>
      <c r="C305" s="4">
        <v>4</v>
      </c>
      <c r="D305" s="4">
        <v>252</v>
      </c>
      <c r="E305" s="4">
        <v>1556</v>
      </c>
      <c r="F305" s="4">
        <v>4</v>
      </c>
      <c r="G305" s="11">
        <v>44058</v>
      </c>
      <c r="H305" s="41">
        <v>25531.275000000001</v>
      </c>
      <c r="I305" s="41">
        <v>2042.502</v>
      </c>
      <c r="J305" s="41">
        <v>638.28189999999995</v>
      </c>
      <c r="K305" s="41">
        <v>28212.0589</v>
      </c>
      <c r="L305" s="11">
        <v>44067</v>
      </c>
      <c r="M305" t="s">
        <v>1829</v>
      </c>
      <c r="O305" t="b">
        <f>Table9[[#This Row],[SubTotal]]=SUMIF(Purchase_Order_Details!$A$2:$A$2751,Table9[[#This Row],[PurchaseOrderID]],Purchase_Order_Details!$G$2:$G$2751)</f>
        <v>1</v>
      </c>
      <c r="P305" t="b">
        <f>Table9[[#This Row],[TotalDue]]=Table9[[#This Row],[SubTotal]]+Table9[[#This Row],[TaxAmt]]+Table9[[#This Row],[Freight]]</f>
        <v>1</v>
      </c>
      <c r="Q305" t="b">
        <f>COUNTIF(Table9[PurchaseOrderID],Table9[[#This Row],[PurchaseOrderID]])=1</f>
        <v>1</v>
      </c>
    </row>
    <row r="306" spans="1:17" hidden="1" x14ac:dyDescent="0.25">
      <c r="A306" s="5">
        <v>586</v>
      </c>
      <c r="B306" s="5">
        <v>4</v>
      </c>
      <c r="C306" s="5">
        <v>4</v>
      </c>
      <c r="D306" s="5">
        <v>261</v>
      </c>
      <c r="E306" s="5">
        <v>1554</v>
      </c>
      <c r="F306" s="5">
        <v>4</v>
      </c>
      <c r="G306" s="10">
        <v>44058</v>
      </c>
      <c r="H306" s="40">
        <v>501.19650000000001</v>
      </c>
      <c r="I306" s="40">
        <v>40.095700000000001</v>
      </c>
      <c r="J306" s="40">
        <v>12.5299</v>
      </c>
      <c r="K306" s="40">
        <v>553.82209999999998</v>
      </c>
      <c r="L306" s="10">
        <v>44067</v>
      </c>
      <c r="M306" t="s">
        <v>2817</v>
      </c>
      <c r="O306" t="b">
        <f>Table9[[#This Row],[SubTotal]]=SUMIF(Purchase_Order_Details!$A$2:$A$2751,Table9[[#This Row],[PurchaseOrderID]],Purchase_Order_Details!$G$2:$G$2751)</f>
        <v>1</v>
      </c>
      <c r="P306" t="b">
        <f>Table9[[#This Row],[TotalDue]]=Table9[[#This Row],[SubTotal]]+Table9[[#This Row],[TaxAmt]]+Table9[[#This Row],[Freight]]</f>
        <v>1</v>
      </c>
      <c r="Q306" t="b">
        <f>COUNTIF(Table9[PurchaseOrderID],Table9[[#This Row],[PurchaseOrderID]])=1</f>
        <v>1</v>
      </c>
    </row>
    <row r="307" spans="1:17" hidden="1" x14ac:dyDescent="0.25">
      <c r="A307" s="4">
        <v>587</v>
      </c>
      <c r="B307" s="4">
        <v>4</v>
      </c>
      <c r="C307" s="4">
        <v>4</v>
      </c>
      <c r="D307" s="4">
        <v>251</v>
      </c>
      <c r="E307" s="4">
        <v>1688</v>
      </c>
      <c r="F307" s="4">
        <v>4</v>
      </c>
      <c r="G307" s="11">
        <v>44058</v>
      </c>
      <c r="H307" s="41">
        <v>125.748</v>
      </c>
      <c r="I307" s="41">
        <v>10.059799999999999</v>
      </c>
      <c r="J307" s="41">
        <v>3.1436999999999999</v>
      </c>
      <c r="K307" s="41">
        <v>138.95150000000001</v>
      </c>
      <c r="L307" s="11">
        <v>44067</v>
      </c>
      <c r="M307" t="s">
        <v>2810</v>
      </c>
      <c r="O307" t="b">
        <f>Table9[[#This Row],[SubTotal]]=SUMIF(Purchase_Order_Details!$A$2:$A$2751,Table9[[#This Row],[PurchaseOrderID]],Purchase_Order_Details!$G$2:$G$2751)</f>
        <v>1</v>
      </c>
      <c r="P307" t="b">
        <f>Table9[[#This Row],[TotalDue]]=Table9[[#This Row],[SubTotal]]+Table9[[#This Row],[TaxAmt]]+Table9[[#This Row],[Freight]]</f>
        <v>1</v>
      </c>
      <c r="Q307" t="b">
        <f>COUNTIF(Table9[PurchaseOrderID],Table9[[#This Row],[PurchaseOrderID]])=1</f>
        <v>1</v>
      </c>
    </row>
    <row r="308" spans="1:17" hidden="1" x14ac:dyDescent="0.25">
      <c r="A308" s="5">
        <v>588</v>
      </c>
      <c r="B308" s="5">
        <v>4</v>
      </c>
      <c r="C308" s="5">
        <v>4</v>
      </c>
      <c r="D308" s="5">
        <v>253</v>
      </c>
      <c r="E308" s="5">
        <v>1580</v>
      </c>
      <c r="F308" s="5">
        <v>5</v>
      </c>
      <c r="G308" s="10">
        <v>44058</v>
      </c>
      <c r="H308" s="40">
        <v>150.79050000000001</v>
      </c>
      <c r="I308" s="40">
        <v>12.0632</v>
      </c>
      <c r="J308" s="40">
        <v>3.7698</v>
      </c>
      <c r="K308" s="40">
        <v>166.62350000000001</v>
      </c>
      <c r="L308" s="10">
        <v>44067</v>
      </c>
      <c r="M308" t="s">
        <v>2810</v>
      </c>
      <c r="O308" t="b">
        <f>Table9[[#This Row],[SubTotal]]=SUMIF(Purchase_Order_Details!$A$2:$A$2751,Table9[[#This Row],[PurchaseOrderID]],Purchase_Order_Details!$G$2:$G$2751)</f>
        <v>1</v>
      </c>
      <c r="P308" t="b">
        <f>Table9[[#This Row],[TotalDue]]=Table9[[#This Row],[SubTotal]]+Table9[[#This Row],[TaxAmt]]+Table9[[#This Row],[Freight]]</f>
        <v>1</v>
      </c>
      <c r="Q308" t="b">
        <f>COUNTIF(Table9[PurchaseOrderID],Table9[[#This Row],[PurchaseOrderID]])=1</f>
        <v>1</v>
      </c>
    </row>
    <row r="309" spans="1:17" hidden="1" x14ac:dyDescent="0.25">
      <c r="A309" s="4">
        <v>589</v>
      </c>
      <c r="B309" s="4">
        <v>4</v>
      </c>
      <c r="C309" s="4">
        <v>4</v>
      </c>
      <c r="D309" s="4">
        <v>255</v>
      </c>
      <c r="E309" s="4">
        <v>1496</v>
      </c>
      <c r="F309" s="4">
        <v>5</v>
      </c>
      <c r="G309" s="11">
        <v>44060</v>
      </c>
      <c r="H309" s="41">
        <v>696.52800000000002</v>
      </c>
      <c r="I309" s="41">
        <v>55.722200000000001</v>
      </c>
      <c r="J309" s="41">
        <v>17.4132</v>
      </c>
      <c r="K309" s="41">
        <v>769.66340000000002</v>
      </c>
      <c r="L309" s="11">
        <v>44069</v>
      </c>
      <c r="M309" t="s">
        <v>2810</v>
      </c>
      <c r="O309" t="b">
        <f>Table9[[#This Row],[SubTotal]]=SUMIF(Purchase_Order_Details!$A$2:$A$2751,Table9[[#This Row],[PurchaseOrderID]],Purchase_Order_Details!$G$2:$G$2751)</f>
        <v>1</v>
      </c>
      <c r="P309" t="b">
        <f>Table9[[#This Row],[TotalDue]]=Table9[[#This Row],[SubTotal]]+Table9[[#This Row],[TaxAmt]]+Table9[[#This Row],[Freight]]</f>
        <v>1</v>
      </c>
      <c r="Q309" t="b">
        <f>COUNTIF(Table9[PurchaseOrderID],Table9[[#This Row],[PurchaseOrderID]])=1</f>
        <v>1</v>
      </c>
    </row>
    <row r="310" spans="1:17" hidden="1" x14ac:dyDescent="0.25">
      <c r="A310" s="5">
        <v>590</v>
      </c>
      <c r="B310" s="5">
        <v>4</v>
      </c>
      <c r="C310" s="5">
        <v>4</v>
      </c>
      <c r="D310" s="5">
        <v>256</v>
      </c>
      <c r="E310" s="5">
        <v>1494</v>
      </c>
      <c r="F310" s="5">
        <v>2</v>
      </c>
      <c r="G310" s="10">
        <v>44060</v>
      </c>
      <c r="H310" s="40">
        <v>8847.2999999999993</v>
      </c>
      <c r="I310" s="40">
        <v>707.78399999999999</v>
      </c>
      <c r="J310" s="40">
        <v>221.1825</v>
      </c>
      <c r="K310" s="40">
        <v>9776.2664999999997</v>
      </c>
      <c r="L310" s="10">
        <v>44069</v>
      </c>
      <c r="M310" t="s">
        <v>2810</v>
      </c>
      <c r="O310" t="b">
        <f>Table9[[#This Row],[SubTotal]]=SUMIF(Purchase_Order_Details!$A$2:$A$2751,Table9[[#This Row],[PurchaseOrderID]],Purchase_Order_Details!$G$2:$G$2751)</f>
        <v>1</v>
      </c>
      <c r="P310" t="b">
        <f>Table9[[#This Row],[TotalDue]]=Table9[[#This Row],[SubTotal]]+Table9[[#This Row],[TaxAmt]]+Table9[[#This Row],[Freight]]</f>
        <v>1</v>
      </c>
      <c r="Q310" t="b">
        <f>COUNTIF(Table9[PurchaseOrderID],Table9[[#This Row],[PurchaseOrderID]])=1</f>
        <v>1</v>
      </c>
    </row>
    <row r="311" spans="1:17" hidden="1" x14ac:dyDescent="0.25">
      <c r="A311" s="4">
        <v>591</v>
      </c>
      <c r="B311" s="4">
        <v>4</v>
      </c>
      <c r="C311" s="4">
        <v>4</v>
      </c>
      <c r="D311" s="4">
        <v>259</v>
      </c>
      <c r="E311" s="4">
        <v>1650</v>
      </c>
      <c r="F311" s="4">
        <v>5</v>
      </c>
      <c r="G311" s="11">
        <v>44060</v>
      </c>
      <c r="H311" s="41">
        <v>171.07650000000001</v>
      </c>
      <c r="I311" s="41">
        <v>13.6861</v>
      </c>
      <c r="J311" s="41">
        <v>4.2769000000000004</v>
      </c>
      <c r="K311" s="41">
        <v>189.0395</v>
      </c>
      <c r="L311" s="11">
        <v>44069</v>
      </c>
      <c r="M311" t="s">
        <v>2810</v>
      </c>
      <c r="O311" t="b">
        <f>Table9[[#This Row],[SubTotal]]=SUMIF(Purchase_Order_Details!$A$2:$A$2751,Table9[[#This Row],[PurchaseOrderID]],Purchase_Order_Details!$G$2:$G$2751)</f>
        <v>1</v>
      </c>
      <c r="P311" t="b">
        <f>Table9[[#This Row],[TotalDue]]=Table9[[#This Row],[SubTotal]]+Table9[[#This Row],[TaxAmt]]+Table9[[#This Row],[Freight]]</f>
        <v>1</v>
      </c>
      <c r="Q311" t="b">
        <f>COUNTIF(Table9[PurchaseOrderID],Table9[[#This Row],[PurchaseOrderID]])=1</f>
        <v>1</v>
      </c>
    </row>
    <row r="312" spans="1:17" hidden="1" x14ac:dyDescent="0.25">
      <c r="A312" s="5">
        <v>592</v>
      </c>
      <c r="B312" s="5">
        <v>4</v>
      </c>
      <c r="C312" s="5">
        <v>4</v>
      </c>
      <c r="D312" s="5">
        <v>260</v>
      </c>
      <c r="E312" s="5">
        <v>1654</v>
      </c>
      <c r="F312" s="5">
        <v>4</v>
      </c>
      <c r="G312" s="10">
        <v>44060</v>
      </c>
      <c r="H312" s="40">
        <v>20397.3</v>
      </c>
      <c r="I312" s="40">
        <v>1631.7840000000001</v>
      </c>
      <c r="J312" s="40">
        <v>509.9325</v>
      </c>
      <c r="K312" s="40">
        <v>22539.016500000002</v>
      </c>
      <c r="L312" s="10">
        <v>44069</v>
      </c>
      <c r="M312" t="s">
        <v>2817</v>
      </c>
      <c r="O312" t="b">
        <f>Table9[[#This Row],[SubTotal]]=SUMIF(Purchase_Order_Details!$A$2:$A$2751,Table9[[#This Row],[PurchaseOrderID]],Purchase_Order_Details!$G$2:$G$2751)</f>
        <v>1</v>
      </c>
      <c r="P312" t="b">
        <f>Table9[[#This Row],[TotalDue]]=Table9[[#This Row],[SubTotal]]+Table9[[#This Row],[TaxAmt]]+Table9[[#This Row],[Freight]]</f>
        <v>1</v>
      </c>
      <c r="Q312" t="b">
        <f>COUNTIF(Table9[PurchaseOrderID],Table9[[#This Row],[PurchaseOrderID]])=1</f>
        <v>1</v>
      </c>
    </row>
    <row r="313" spans="1:17" hidden="1" x14ac:dyDescent="0.25">
      <c r="A313" s="4">
        <v>593</v>
      </c>
      <c r="B313" s="4">
        <v>4</v>
      </c>
      <c r="C313" s="4">
        <v>4</v>
      </c>
      <c r="D313" s="4">
        <v>258</v>
      </c>
      <c r="E313" s="4">
        <v>1664</v>
      </c>
      <c r="F313" s="4">
        <v>3</v>
      </c>
      <c r="G313" s="11">
        <v>44061</v>
      </c>
      <c r="H313" s="41">
        <v>14628.075000000001</v>
      </c>
      <c r="I313" s="41">
        <v>1170.2460000000001</v>
      </c>
      <c r="J313" s="41">
        <v>365.70190000000002</v>
      </c>
      <c r="K313" s="41">
        <v>16164.0229</v>
      </c>
      <c r="L313" s="11">
        <v>44070</v>
      </c>
      <c r="M313" t="s">
        <v>2817</v>
      </c>
      <c r="O313" t="b">
        <f>Table9[[#This Row],[SubTotal]]=SUMIF(Purchase_Order_Details!$A$2:$A$2751,Table9[[#This Row],[PurchaseOrderID]],Purchase_Order_Details!$G$2:$G$2751)</f>
        <v>1</v>
      </c>
      <c r="P313" t="b">
        <f>Table9[[#This Row],[TotalDue]]=Table9[[#This Row],[SubTotal]]+Table9[[#This Row],[TaxAmt]]+Table9[[#This Row],[Freight]]</f>
        <v>1</v>
      </c>
      <c r="Q313" t="b">
        <f>COUNTIF(Table9[PurchaseOrderID],Table9[[#This Row],[PurchaseOrderID]])=1</f>
        <v>1</v>
      </c>
    </row>
    <row r="314" spans="1:17" hidden="1" x14ac:dyDescent="0.25">
      <c r="A314" s="5">
        <v>594</v>
      </c>
      <c r="B314" s="5">
        <v>4</v>
      </c>
      <c r="C314" s="5">
        <v>4</v>
      </c>
      <c r="D314" s="5">
        <v>254</v>
      </c>
      <c r="E314" s="5">
        <v>1678</v>
      </c>
      <c r="F314" s="5">
        <v>3</v>
      </c>
      <c r="G314" s="10">
        <v>44061</v>
      </c>
      <c r="H314" s="40">
        <v>33350.625</v>
      </c>
      <c r="I314" s="40">
        <v>2668.05</v>
      </c>
      <c r="J314" s="40">
        <v>833.76559999999995</v>
      </c>
      <c r="K314" s="40">
        <v>36852.440600000002</v>
      </c>
      <c r="L314" s="10">
        <v>44070</v>
      </c>
      <c r="M314" t="s">
        <v>1829</v>
      </c>
      <c r="O314" t="b">
        <f>Table9[[#This Row],[SubTotal]]=SUMIF(Purchase_Order_Details!$A$2:$A$2751,Table9[[#This Row],[PurchaseOrderID]],Purchase_Order_Details!$G$2:$G$2751)</f>
        <v>1</v>
      </c>
      <c r="P314" t="b">
        <f>Table9[[#This Row],[TotalDue]]=Table9[[#This Row],[SubTotal]]+Table9[[#This Row],[TaxAmt]]+Table9[[#This Row],[Freight]]</f>
        <v>1</v>
      </c>
      <c r="Q314" t="b">
        <f>COUNTIF(Table9[PurchaseOrderID],Table9[[#This Row],[PurchaseOrderID]])=1</f>
        <v>1</v>
      </c>
    </row>
    <row r="315" spans="1:17" hidden="1" x14ac:dyDescent="0.25">
      <c r="A315" s="4">
        <v>595</v>
      </c>
      <c r="B315" s="4">
        <v>4</v>
      </c>
      <c r="C315" s="4">
        <v>4</v>
      </c>
      <c r="D315" s="4">
        <v>257</v>
      </c>
      <c r="E315" s="4">
        <v>1616</v>
      </c>
      <c r="F315" s="4">
        <v>4</v>
      </c>
      <c r="G315" s="11">
        <v>44061</v>
      </c>
      <c r="H315" s="41">
        <v>1074.78</v>
      </c>
      <c r="I315" s="41">
        <v>85.982399999999998</v>
      </c>
      <c r="J315" s="41">
        <v>26.869499999999999</v>
      </c>
      <c r="K315" s="41">
        <v>1187.6319000000001</v>
      </c>
      <c r="L315" s="11">
        <v>44070</v>
      </c>
      <c r="M315" t="s">
        <v>2817</v>
      </c>
      <c r="O315" t="b">
        <f>Table9[[#This Row],[SubTotal]]=SUMIF(Purchase_Order_Details!$A$2:$A$2751,Table9[[#This Row],[PurchaseOrderID]],Purchase_Order_Details!$G$2:$G$2751)</f>
        <v>1</v>
      </c>
      <c r="P315" t="b">
        <f>Table9[[#This Row],[TotalDue]]=Table9[[#This Row],[SubTotal]]+Table9[[#This Row],[TaxAmt]]+Table9[[#This Row],[Freight]]</f>
        <v>1</v>
      </c>
      <c r="Q315" t="b">
        <f>COUNTIF(Table9[PurchaseOrderID],Table9[[#This Row],[PurchaseOrderID]])=1</f>
        <v>1</v>
      </c>
    </row>
    <row r="316" spans="1:17" hidden="1" x14ac:dyDescent="0.25">
      <c r="A316" s="5">
        <v>596</v>
      </c>
      <c r="B316" s="5">
        <v>4</v>
      </c>
      <c r="C316" s="5">
        <v>4</v>
      </c>
      <c r="D316" s="5">
        <v>261</v>
      </c>
      <c r="E316" s="5">
        <v>1492</v>
      </c>
      <c r="F316" s="5">
        <v>4</v>
      </c>
      <c r="G316" s="10">
        <v>44061</v>
      </c>
      <c r="H316" s="40">
        <v>501.19650000000001</v>
      </c>
      <c r="I316" s="40">
        <v>40.095700000000001</v>
      </c>
      <c r="J316" s="40">
        <v>12.5299</v>
      </c>
      <c r="K316" s="40">
        <v>553.82209999999998</v>
      </c>
      <c r="L316" s="10">
        <v>44070</v>
      </c>
      <c r="M316" t="s">
        <v>2817</v>
      </c>
      <c r="O316" t="b">
        <f>Table9[[#This Row],[SubTotal]]=SUMIF(Purchase_Order_Details!$A$2:$A$2751,Table9[[#This Row],[PurchaseOrderID]],Purchase_Order_Details!$G$2:$G$2751)</f>
        <v>1</v>
      </c>
      <c r="P316" t="b">
        <f>Table9[[#This Row],[TotalDue]]=Table9[[#This Row],[SubTotal]]+Table9[[#This Row],[TaxAmt]]+Table9[[#This Row],[Freight]]</f>
        <v>1</v>
      </c>
      <c r="Q316" t="b">
        <f>COUNTIF(Table9[PurchaseOrderID],Table9[[#This Row],[PurchaseOrderID]])=1</f>
        <v>1</v>
      </c>
    </row>
    <row r="317" spans="1:17" hidden="1" x14ac:dyDescent="0.25">
      <c r="A317" s="4">
        <v>597</v>
      </c>
      <c r="B317" s="4">
        <v>4</v>
      </c>
      <c r="C317" s="4">
        <v>4</v>
      </c>
      <c r="D317" s="4">
        <v>251</v>
      </c>
      <c r="E317" s="4">
        <v>1602</v>
      </c>
      <c r="F317" s="4">
        <v>5</v>
      </c>
      <c r="G317" s="11">
        <v>44061</v>
      </c>
      <c r="H317" s="41">
        <v>1525.23</v>
      </c>
      <c r="I317" s="41">
        <v>122.0184</v>
      </c>
      <c r="J317" s="41">
        <v>38.130800000000001</v>
      </c>
      <c r="K317" s="41">
        <v>1685.3792000000001</v>
      </c>
      <c r="L317" s="11">
        <v>44070</v>
      </c>
      <c r="M317" t="s">
        <v>2817</v>
      </c>
      <c r="O317" t="b">
        <f>Table9[[#This Row],[SubTotal]]=SUMIF(Purchase_Order_Details!$A$2:$A$2751,Table9[[#This Row],[PurchaseOrderID]],Purchase_Order_Details!$G$2:$G$2751)</f>
        <v>1</v>
      </c>
      <c r="P317" t="b">
        <f>Table9[[#This Row],[TotalDue]]=Table9[[#This Row],[SubTotal]]+Table9[[#This Row],[TaxAmt]]+Table9[[#This Row],[Freight]]</f>
        <v>1</v>
      </c>
      <c r="Q317" t="b">
        <f>COUNTIF(Table9[PurchaseOrderID],Table9[[#This Row],[PurchaseOrderID]])=1</f>
        <v>1</v>
      </c>
    </row>
    <row r="318" spans="1:17" hidden="1" x14ac:dyDescent="0.25">
      <c r="A318" s="5">
        <v>598</v>
      </c>
      <c r="B318" s="5">
        <v>4</v>
      </c>
      <c r="C318" s="5">
        <v>4</v>
      </c>
      <c r="D318" s="5">
        <v>253</v>
      </c>
      <c r="E318" s="5">
        <v>1540</v>
      </c>
      <c r="F318" s="5">
        <v>4</v>
      </c>
      <c r="G318" s="10">
        <v>44061</v>
      </c>
      <c r="H318" s="40">
        <v>631.38599999999997</v>
      </c>
      <c r="I318" s="40">
        <v>50.510899999999999</v>
      </c>
      <c r="J318" s="40">
        <v>15.784700000000001</v>
      </c>
      <c r="K318" s="40">
        <v>697.6816</v>
      </c>
      <c r="L318" s="10">
        <v>44070</v>
      </c>
      <c r="M318" t="s">
        <v>2810</v>
      </c>
      <c r="O318" t="b">
        <f>Table9[[#This Row],[SubTotal]]=SUMIF(Purchase_Order_Details!$A$2:$A$2751,Table9[[#This Row],[PurchaseOrderID]],Purchase_Order_Details!$G$2:$G$2751)</f>
        <v>1</v>
      </c>
      <c r="P318" t="b">
        <f>Table9[[#This Row],[TotalDue]]=Table9[[#This Row],[SubTotal]]+Table9[[#This Row],[TaxAmt]]+Table9[[#This Row],[Freight]]</f>
        <v>1</v>
      </c>
      <c r="Q318" t="b">
        <f>COUNTIF(Table9[PurchaseOrderID],Table9[[#This Row],[PurchaseOrderID]])=1</f>
        <v>1</v>
      </c>
    </row>
    <row r="319" spans="1:17" hidden="1" x14ac:dyDescent="0.25">
      <c r="A319" s="4">
        <v>599</v>
      </c>
      <c r="B319" s="4">
        <v>4</v>
      </c>
      <c r="C319" s="4">
        <v>4</v>
      </c>
      <c r="D319" s="4">
        <v>255</v>
      </c>
      <c r="E319" s="4">
        <v>1628</v>
      </c>
      <c r="F319" s="4">
        <v>5</v>
      </c>
      <c r="G319" s="11">
        <v>44061</v>
      </c>
      <c r="H319" s="41">
        <v>34644.224999999999</v>
      </c>
      <c r="I319" s="41">
        <v>2771.538</v>
      </c>
      <c r="J319" s="41">
        <v>866.10559999999998</v>
      </c>
      <c r="K319" s="41">
        <v>38281.868600000002</v>
      </c>
      <c r="L319" s="11">
        <v>44070</v>
      </c>
      <c r="M319" t="s">
        <v>2810</v>
      </c>
      <c r="O319" t="b">
        <f>Table9[[#This Row],[SubTotal]]=SUMIF(Purchase_Order_Details!$A$2:$A$2751,Table9[[#This Row],[PurchaseOrderID]],Purchase_Order_Details!$G$2:$G$2751)</f>
        <v>1</v>
      </c>
      <c r="P319" t="b">
        <f>Table9[[#This Row],[TotalDue]]=Table9[[#This Row],[SubTotal]]+Table9[[#This Row],[TaxAmt]]+Table9[[#This Row],[Freight]]</f>
        <v>1</v>
      </c>
      <c r="Q319" t="b">
        <f>COUNTIF(Table9[PurchaseOrderID],Table9[[#This Row],[PurchaseOrderID]])=1</f>
        <v>1</v>
      </c>
    </row>
    <row r="320" spans="1:17" hidden="1" x14ac:dyDescent="0.25">
      <c r="A320" s="5">
        <v>600</v>
      </c>
      <c r="B320" s="5">
        <v>4</v>
      </c>
      <c r="C320" s="5">
        <v>4</v>
      </c>
      <c r="D320" s="5">
        <v>256</v>
      </c>
      <c r="E320" s="5">
        <v>1604</v>
      </c>
      <c r="F320" s="5">
        <v>4</v>
      </c>
      <c r="G320" s="10">
        <v>44061</v>
      </c>
      <c r="H320" s="40">
        <v>1839.5055</v>
      </c>
      <c r="I320" s="40">
        <v>147.16040000000001</v>
      </c>
      <c r="J320" s="40">
        <v>45.9876</v>
      </c>
      <c r="K320" s="40">
        <v>2032.6534999999999</v>
      </c>
      <c r="L320" s="10">
        <v>44070</v>
      </c>
      <c r="M320" t="s">
        <v>2810</v>
      </c>
      <c r="O320" t="b">
        <f>Table9[[#This Row],[SubTotal]]=SUMIF(Purchase_Order_Details!$A$2:$A$2751,Table9[[#This Row],[PurchaseOrderID]],Purchase_Order_Details!$G$2:$G$2751)</f>
        <v>1</v>
      </c>
      <c r="P320" t="b">
        <f>Table9[[#This Row],[TotalDue]]=Table9[[#This Row],[SubTotal]]+Table9[[#This Row],[TaxAmt]]+Table9[[#This Row],[Freight]]</f>
        <v>1</v>
      </c>
      <c r="Q320" t="b">
        <f>COUNTIF(Table9[PurchaseOrderID],Table9[[#This Row],[PurchaseOrderID]])=1</f>
        <v>1</v>
      </c>
    </row>
    <row r="321" spans="1:17" hidden="1" x14ac:dyDescent="0.25">
      <c r="A321" s="4">
        <v>601</v>
      </c>
      <c r="B321" s="4">
        <v>4</v>
      </c>
      <c r="C321" s="4">
        <v>4</v>
      </c>
      <c r="D321" s="4">
        <v>259</v>
      </c>
      <c r="E321" s="4">
        <v>1690</v>
      </c>
      <c r="F321" s="4">
        <v>5</v>
      </c>
      <c r="G321" s="11">
        <v>44061</v>
      </c>
      <c r="H321" s="41">
        <v>146.286</v>
      </c>
      <c r="I321" s="41">
        <v>11.7029</v>
      </c>
      <c r="J321" s="41">
        <v>3.6572</v>
      </c>
      <c r="K321" s="41">
        <v>161.64609999999999</v>
      </c>
      <c r="L321" s="11">
        <v>44070</v>
      </c>
      <c r="M321" t="s">
        <v>2810</v>
      </c>
      <c r="O321" t="b">
        <f>Table9[[#This Row],[SubTotal]]=SUMIF(Purchase_Order_Details!$A$2:$A$2751,Table9[[#This Row],[PurchaseOrderID]],Purchase_Order_Details!$G$2:$G$2751)</f>
        <v>1</v>
      </c>
      <c r="P321" t="b">
        <f>Table9[[#This Row],[TotalDue]]=Table9[[#This Row],[SubTotal]]+Table9[[#This Row],[TaxAmt]]+Table9[[#This Row],[Freight]]</f>
        <v>1</v>
      </c>
      <c r="Q321" t="b">
        <f>COUNTIF(Table9[PurchaseOrderID],Table9[[#This Row],[PurchaseOrderID]])=1</f>
        <v>1</v>
      </c>
    </row>
    <row r="322" spans="1:17" hidden="1" x14ac:dyDescent="0.25">
      <c r="A322" s="5">
        <v>602</v>
      </c>
      <c r="B322" s="5">
        <v>4</v>
      </c>
      <c r="C322" s="5">
        <v>4</v>
      </c>
      <c r="D322" s="5">
        <v>260</v>
      </c>
      <c r="E322" s="5">
        <v>1566</v>
      </c>
      <c r="F322" s="5">
        <v>5</v>
      </c>
      <c r="G322" s="10">
        <v>44061</v>
      </c>
      <c r="H322" s="40">
        <v>102.56399999999999</v>
      </c>
      <c r="I322" s="40">
        <v>8.2050999999999998</v>
      </c>
      <c r="J322" s="40">
        <v>2.5640999999999998</v>
      </c>
      <c r="K322" s="40">
        <v>113.33320000000001</v>
      </c>
      <c r="L322" s="10">
        <v>44070</v>
      </c>
      <c r="M322" t="s">
        <v>2810</v>
      </c>
      <c r="O322" t="b">
        <f>Table9[[#This Row],[SubTotal]]=SUMIF(Purchase_Order_Details!$A$2:$A$2751,Table9[[#This Row],[PurchaseOrderID]],Purchase_Order_Details!$G$2:$G$2751)</f>
        <v>1</v>
      </c>
      <c r="P322" t="b">
        <f>Table9[[#This Row],[TotalDue]]=Table9[[#This Row],[SubTotal]]+Table9[[#This Row],[TaxAmt]]+Table9[[#This Row],[Freight]]</f>
        <v>1</v>
      </c>
      <c r="Q322" t="b">
        <f>COUNTIF(Table9[PurchaseOrderID],Table9[[#This Row],[PurchaseOrderID]])=1</f>
        <v>1</v>
      </c>
    </row>
    <row r="323" spans="1:17" hidden="1" x14ac:dyDescent="0.25">
      <c r="A323" s="4">
        <v>603</v>
      </c>
      <c r="B323" s="4">
        <v>4</v>
      </c>
      <c r="C323" s="4">
        <v>4</v>
      </c>
      <c r="D323" s="4">
        <v>258</v>
      </c>
      <c r="E323" s="4">
        <v>1698</v>
      </c>
      <c r="F323" s="4">
        <v>5</v>
      </c>
      <c r="G323" s="11">
        <v>44061</v>
      </c>
      <c r="H323" s="41">
        <v>150.79050000000001</v>
      </c>
      <c r="I323" s="41">
        <v>12.0632</v>
      </c>
      <c r="J323" s="41">
        <v>3.7698</v>
      </c>
      <c r="K323" s="41">
        <v>166.62350000000001</v>
      </c>
      <c r="L323" s="11">
        <v>44070</v>
      </c>
      <c r="M323" t="s">
        <v>2810</v>
      </c>
      <c r="O323" t="b">
        <f>Table9[[#This Row],[SubTotal]]=SUMIF(Purchase_Order_Details!$A$2:$A$2751,Table9[[#This Row],[PurchaseOrderID]],Purchase_Order_Details!$G$2:$G$2751)</f>
        <v>1</v>
      </c>
      <c r="P323" t="b">
        <f>Table9[[#This Row],[TotalDue]]=Table9[[#This Row],[SubTotal]]+Table9[[#This Row],[TaxAmt]]+Table9[[#This Row],[Freight]]</f>
        <v>1</v>
      </c>
      <c r="Q323" t="b">
        <f>COUNTIF(Table9[PurchaseOrderID],Table9[[#This Row],[PurchaseOrderID]])=1</f>
        <v>1</v>
      </c>
    </row>
    <row r="324" spans="1:17" hidden="1" x14ac:dyDescent="0.25">
      <c r="A324" s="5">
        <v>604</v>
      </c>
      <c r="B324" s="5">
        <v>4</v>
      </c>
      <c r="C324" s="5">
        <v>4</v>
      </c>
      <c r="D324" s="5">
        <v>254</v>
      </c>
      <c r="E324" s="5">
        <v>1560</v>
      </c>
      <c r="F324" s="5">
        <v>5</v>
      </c>
      <c r="G324" s="10">
        <v>44061</v>
      </c>
      <c r="H324" s="40">
        <v>13669.424999999999</v>
      </c>
      <c r="I324" s="40">
        <v>1093.5540000000001</v>
      </c>
      <c r="J324" s="40">
        <v>341.73559999999998</v>
      </c>
      <c r="K324" s="40">
        <v>15104.714599999999</v>
      </c>
      <c r="L324" s="10">
        <v>44070</v>
      </c>
      <c r="M324" t="s">
        <v>1829</v>
      </c>
      <c r="O324" t="b">
        <f>Table9[[#This Row],[SubTotal]]=SUMIF(Purchase_Order_Details!$A$2:$A$2751,Table9[[#This Row],[PurchaseOrderID]],Purchase_Order_Details!$G$2:$G$2751)</f>
        <v>1</v>
      </c>
      <c r="P324" t="b">
        <f>Table9[[#This Row],[TotalDue]]=Table9[[#This Row],[SubTotal]]+Table9[[#This Row],[TaxAmt]]+Table9[[#This Row],[Freight]]</f>
        <v>1</v>
      </c>
      <c r="Q324" t="b">
        <f>COUNTIF(Table9[PurchaseOrderID],Table9[[#This Row],[PurchaseOrderID]])=1</f>
        <v>1</v>
      </c>
    </row>
    <row r="325" spans="1:17" hidden="1" x14ac:dyDescent="0.25">
      <c r="A325" s="4">
        <v>605</v>
      </c>
      <c r="B325" s="4">
        <v>4</v>
      </c>
      <c r="C325" s="4">
        <v>4</v>
      </c>
      <c r="D325" s="4">
        <v>257</v>
      </c>
      <c r="E325" s="4">
        <v>1692</v>
      </c>
      <c r="F325" s="4">
        <v>5</v>
      </c>
      <c r="G325" s="11">
        <v>44061</v>
      </c>
      <c r="H325" s="41">
        <v>16393.23</v>
      </c>
      <c r="I325" s="41">
        <v>1311.4584</v>
      </c>
      <c r="J325" s="41">
        <v>409.83080000000001</v>
      </c>
      <c r="K325" s="41">
        <v>18114.519199999999</v>
      </c>
      <c r="L325" s="11">
        <v>44070</v>
      </c>
      <c r="M325" t="s">
        <v>1829</v>
      </c>
      <c r="O325" t="b">
        <f>Table9[[#This Row],[SubTotal]]=SUMIF(Purchase_Order_Details!$A$2:$A$2751,Table9[[#This Row],[PurchaseOrderID]],Purchase_Order_Details!$G$2:$G$2751)</f>
        <v>1</v>
      </c>
      <c r="P325" t="b">
        <f>Table9[[#This Row],[TotalDue]]=Table9[[#This Row],[SubTotal]]+Table9[[#This Row],[TaxAmt]]+Table9[[#This Row],[Freight]]</f>
        <v>1</v>
      </c>
      <c r="Q325" t="b">
        <f>COUNTIF(Table9[PurchaseOrderID],Table9[[#This Row],[PurchaseOrderID]])=1</f>
        <v>1</v>
      </c>
    </row>
    <row r="326" spans="1:17" hidden="1" x14ac:dyDescent="0.25">
      <c r="A326" s="5">
        <v>606</v>
      </c>
      <c r="B326" s="5">
        <v>4</v>
      </c>
      <c r="C326" s="5">
        <v>4</v>
      </c>
      <c r="D326" s="5">
        <v>261</v>
      </c>
      <c r="E326" s="5">
        <v>1696</v>
      </c>
      <c r="F326" s="5">
        <v>5</v>
      </c>
      <c r="G326" s="10">
        <v>44061</v>
      </c>
      <c r="H326" s="40">
        <v>39258.449999999997</v>
      </c>
      <c r="I326" s="40">
        <v>3140.6759999999999</v>
      </c>
      <c r="J326" s="40">
        <v>981.46130000000005</v>
      </c>
      <c r="K326" s="40">
        <v>43380.587299999999</v>
      </c>
      <c r="L326" s="10">
        <v>44070</v>
      </c>
      <c r="M326" t="s">
        <v>1829</v>
      </c>
      <c r="O326" t="b">
        <f>Table9[[#This Row],[SubTotal]]=SUMIF(Purchase_Order_Details!$A$2:$A$2751,Table9[[#This Row],[PurchaseOrderID]],Purchase_Order_Details!$G$2:$G$2751)</f>
        <v>1</v>
      </c>
      <c r="P326" t="b">
        <f>Table9[[#This Row],[TotalDue]]=Table9[[#This Row],[SubTotal]]+Table9[[#This Row],[TaxAmt]]+Table9[[#This Row],[Freight]]</f>
        <v>1</v>
      </c>
      <c r="Q326" t="b">
        <f>COUNTIF(Table9[PurchaseOrderID],Table9[[#This Row],[PurchaseOrderID]])=1</f>
        <v>1</v>
      </c>
    </row>
    <row r="327" spans="1:17" hidden="1" x14ac:dyDescent="0.25">
      <c r="A327" s="4">
        <v>607</v>
      </c>
      <c r="B327" s="4">
        <v>4</v>
      </c>
      <c r="C327" s="4">
        <v>4</v>
      </c>
      <c r="D327" s="4">
        <v>251</v>
      </c>
      <c r="E327" s="4">
        <v>1504</v>
      </c>
      <c r="F327" s="4">
        <v>1</v>
      </c>
      <c r="G327" s="11">
        <v>44061</v>
      </c>
      <c r="H327" s="41">
        <v>551.88</v>
      </c>
      <c r="I327" s="41">
        <v>44.150399999999998</v>
      </c>
      <c r="J327" s="41">
        <v>13.797000000000001</v>
      </c>
      <c r="K327" s="41">
        <v>609.82740000000001</v>
      </c>
      <c r="L327" s="11">
        <v>44070</v>
      </c>
      <c r="M327" t="s">
        <v>2817</v>
      </c>
      <c r="O327" t="b">
        <f>Table9[[#This Row],[SubTotal]]=SUMIF(Purchase_Order_Details!$A$2:$A$2751,Table9[[#This Row],[PurchaseOrderID]],Purchase_Order_Details!$G$2:$G$2751)</f>
        <v>1</v>
      </c>
      <c r="P327" t="b">
        <f>Table9[[#This Row],[TotalDue]]=Table9[[#This Row],[SubTotal]]+Table9[[#This Row],[TaxAmt]]+Table9[[#This Row],[Freight]]</f>
        <v>1</v>
      </c>
      <c r="Q327" t="b">
        <f>COUNTIF(Table9[PurchaseOrderID],Table9[[#This Row],[PurchaseOrderID]])=1</f>
        <v>1</v>
      </c>
    </row>
    <row r="328" spans="1:17" hidden="1" x14ac:dyDescent="0.25">
      <c r="A328" s="5">
        <v>608</v>
      </c>
      <c r="B328" s="5">
        <v>4</v>
      </c>
      <c r="C328" s="5">
        <v>4</v>
      </c>
      <c r="D328" s="5">
        <v>253</v>
      </c>
      <c r="E328" s="5">
        <v>1544</v>
      </c>
      <c r="F328" s="5">
        <v>1</v>
      </c>
      <c r="G328" s="10">
        <v>44061</v>
      </c>
      <c r="H328" s="40">
        <v>6987.75</v>
      </c>
      <c r="I328" s="40">
        <v>559.02</v>
      </c>
      <c r="J328" s="40">
        <v>174.69380000000001</v>
      </c>
      <c r="K328" s="40">
        <v>7721.4638000000004</v>
      </c>
      <c r="L328" s="10">
        <v>44070</v>
      </c>
      <c r="M328" t="s">
        <v>2817</v>
      </c>
      <c r="O328" t="b">
        <f>Table9[[#This Row],[SubTotal]]=SUMIF(Purchase_Order_Details!$A$2:$A$2751,Table9[[#This Row],[PurchaseOrderID]],Purchase_Order_Details!$G$2:$G$2751)</f>
        <v>1</v>
      </c>
      <c r="P328" t="b">
        <f>Table9[[#This Row],[TotalDue]]=Table9[[#This Row],[SubTotal]]+Table9[[#This Row],[TaxAmt]]+Table9[[#This Row],[Freight]]</f>
        <v>1</v>
      </c>
      <c r="Q328" t="b">
        <f>COUNTIF(Table9[PurchaseOrderID],Table9[[#This Row],[PurchaseOrderID]])=1</f>
        <v>1</v>
      </c>
    </row>
    <row r="329" spans="1:17" hidden="1" x14ac:dyDescent="0.25">
      <c r="A329" s="4">
        <v>609</v>
      </c>
      <c r="B329" s="4">
        <v>4</v>
      </c>
      <c r="C329" s="4">
        <v>4</v>
      </c>
      <c r="D329" s="4">
        <v>250</v>
      </c>
      <c r="E329" s="4">
        <v>1548</v>
      </c>
      <c r="F329" s="4">
        <v>2</v>
      </c>
      <c r="G329" s="11">
        <v>44062</v>
      </c>
      <c r="H329" s="41">
        <v>59.944499999999998</v>
      </c>
      <c r="I329" s="41">
        <v>4.7956000000000003</v>
      </c>
      <c r="J329" s="41">
        <v>1.4985999999999999</v>
      </c>
      <c r="K329" s="41">
        <v>66.238699999999994</v>
      </c>
      <c r="L329" s="11">
        <v>44071</v>
      </c>
      <c r="M329" t="s">
        <v>2810</v>
      </c>
      <c r="O329" t="b">
        <f>Table9[[#This Row],[SubTotal]]=SUMIF(Purchase_Order_Details!$A$2:$A$2751,Table9[[#This Row],[PurchaseOrderID]],Purchase_Order_Details!$G$2:$G$2751)</f>
        <v>1</v>
      </c>
      <c r="P329" t="b">
        <f>Table9[[#This Row],[TotalDue]]=Table9[[#This Row],[SubTotal]]+Table9[[#This Row],[TaxAmt]]+Table9[[#This Row],[Freight]]</f>
        <v>1</v>
      </c>
      <c r="Q329" t="b">
        <f>COUNTIF(Table9[PurchaseOrderID],Table9[[#This Row],[PurchaseOrderID]])=1</f>
        <v>1</v>
      </c>
    </row>
    <row r="330" spans="1:17" hidden="1" x14ac:dyDescent="0.25">
      <c r="A330" s="5">
        <v>610</v>
      </c>
      <c r="B330" s="5">
        <v>4</v>
      </c>
      <c r="C330" s="5">
        <v>4</v>
      </c>
      <c r="D330" s="5">
        <v>254</v>
      </c>
      <c r="E330" s="5">
        <v>1598</v>
      </c>
      <c r="F330" s="5">
        <v>4</v>
      </c>
      <c r="G330" s="10">
        <v>44062</v>
      </c>
      <c r="H330" s="40">
        <v>370.755</v>
      </c>
      <c r="I330" s="40">
        <v>29.660399999999999</v>
      </c>
      <c r="J330" s="40">
        <v>9.2689000000000004</v>
      </c>
      <c r="K330" s="40">
        <v>409.68430000000001</v>
      </c>
      <c r="L330" s="10">
        <v>44071</v>
      </c>
      <c r="M330" t="s">
        <v>2810</v>
      </c>
      <c r="O330" t="b">
        <f>Table9[[#This Row],[SubTotal]]=SUMIF(Purchase_Order_Details!$A$2:$A$2751,Table9[[#This Row],[PurchaseOrderID]],Purchase_Order_Details!$G$2:$G$2751)</f>
        <v>1</v>
      </c>
      <c r="P330" t="b">
        <f>Table9[[#This Row],[TotalDue]]=Table9[[#This Row],[SubTotal]]+Table9[[#This Row],[TaxAmt]]+Table9[[#This Row],[Freight]]</f>
        <v>1</v>
      </c>
      <c r="Q330" t="b">
        <f>COUNTIF(Table9[PurchaseOrderID],Table9[[#This Row],[PurchaseOrderID]])=1</f>
        <v>1</v>
      </c>
    </row>
    <row r="331" spans="1:17" hidden="1" x14ac:dyDescent="0.25">
      <c r="A331" s="4">
        <v>611</v>
      </c>
      <c r="B331" s="4">
        <v>4</v>
      </c>
      <c r="C331" s="4">
        <v>4</v>
      </c>
      <c r="D331" s="4">
        <v>257</v>
      </c>
      <c r="E331" s="4">
        <v>1658</v>
      </c>
      <c r="F331" s="4">
        <v>5</v>
      </c>
      <c r="G331" s="11">
        <v>44062</v>
      </c>
      <c r="H331" s="41">
        <v>43878.45</v>
      </c>
      <c r="I331" s="41">
        <v>3510.2759999999998</v>
      </c>
      <c r="J331" s="41">
        <v>1096.9612999999999</v>
      </c>
      <c r="K331" s="41">
        <v>48485.687299999998</v>
      </c>
      <c r="L331" s="11">
        <v>44071</v>
      </c>
      <c r="M331" t="s">
        <v>1829</v>
      </c>
      <c r="O331" t="b">
        <f>Table9[[#This Row],[SubTotal]]=SUMIF(Purchase_Order_Details!$A$2:$A$2751,Table9[[#This Row],[PurchaseOrderID]],Purchase_Order_Details!$G$2:$G$2751)</f>
        <v>1</v>
      </c>
      <c r="P331" t="b">
        <f>Table9[[#This Row],[TotalDue]]=Table9[[#This Row],[SubTotal]]+Table9[[#This Row],[TaxAmt]]+Table9[[#This Row],[Freight]]</f>
        <v>1</v>
      </c>
      <c r="Q331" t="b">
        <f>COUNTIF(Table9[PurchaseOrderID],Table9[[#This Row],[PurchaseOrderID]])=1</f>
        <v>1</v>
      </c>
    </row>
    <row r="332" spans="1:17" hidden="1" x14ac:dyDescent="0.25">
      <c r="A332" s="5">
        <v>612</v>
      </c>
      <c r="B332" s="5">
        <v>4</v>
      </c>
      <c r="C332" s="5">
        <v>4</v>
      </c>
      <c r="D332" s="5">
        <v>261</v>
      </c>
      <c r="E332" s="5">
        <v>1536</v>
      </c>
      <c r="F332" s="5">
        <v>4</v>
      </c>
      <c r="G332" s="10">
        <v>44062</v>
      </c>
      <c r="H332" s="40">
        <v>272.12849999999997</v>
      </c>
      <c r="I332" s="40">
        <v>21.770299999999999</v>
      </c>
      <c r="J332" s="40">
        <v>6.8032000000000004</v>
      </c>
      <c r="K332" s="40">
        <v>300.702</v>
      </c>
      <c r="L332" s="10">
        <v>44071</v>
      </c>
      <c r="M332" t="s">
        <v>2810</v>
      </c>
      <c r="O332" t="b">
        <f>Table9[[#This Row],[SubTotal]]=SUMIF(Purchase_Order_Details!$A$2:$A$2751,Table9[[#This Row],[PurchaseOrderID]],Purchase_Order_Details!$G$2:$G$2751)</f>
        <v>1</v>
      </c>
      <c r="P332" t="b">
        <f>Table9[[#This Row],[TotalDue]]=Table9[[#This Row],[SubTotal]]+Table9[[#This Row],[TaxAmt]]+Table9[[#This Row],[Freight]]</f>
        <v>1</v>
      </c>
      <c r="Q332" t="b">
        <f>COUNTIF(Table9[PurchaseOrderID],Table9[[#This Row],[PurchaseOrderID]])=1</f>
        <v>1</v>
      </c>
    </row>
    <row r="333" spans="1:17" hidden="1" x14ac:dyDescent="0.25">
      <c r="A333" s="4">
        <v>613</v>
      </c>
      <c r="B333" s="4">
        <v>4</v>
      </c>
      <c r="C333" s="4">
        <v>4</v>
      </c>
      <c r="D333" s="4">
        <v>252</v>
      </c>
      <c r="E333" s="4">
        <v>1530</v>
      </c>
      <c r="F333" s="4">
        <v>2</v>
      </c>
      <c r="G333" s="11">
        <v>44062</v>
      </c>
      <c r="H333" s="41">
        <v>28072.275000000001</v>
      </c>
      <c r="I333" s="41">
        <v>2245.7820000000002</v>
      </c>
      <c r="J333" s="41">
        <v>701.80690000000004</v>
      </c>
      <c r="K333" s="41">
        <v>31019.8639</v>
      </c>
      <c r="L333" s="11">
        <v>44071</v>
      </c>
      <c r="M333" t="s">
        <v>2810</v>
      </c>
      <c r="O333" t="b">
        <f>Table9[[#This Row],[SubTotal]]=SUMIF(Purchase_Order_Details!$A$2:$A$2751,Table9[[#This Row],[PurchaseOrderID]],Purchase_Order_Details!$G$2:$G$2751)</f>
        <v>1</v>
      </c>
      <c r="P333" t="b">
        <f>Table9[[#This Row],[TotalDue]]=Table9[[#This Row],[SubTotal]]+Table9[[#This Row],[TaxAmt]]+Table9[[#This Row],[Freight]]</f>
        <v>1</v>
      </c>
      <c r="Q333" t="b">
        <f>COUNTIF(Table9[PurchaseOrderID],Table9[[#This Row],[PurchaseOrderID]])=1</f>
        <v>1</v>
      </c>
    </row>
    <row r="334" spans="1:17" hidden="1" x14ac:dyDescent="0.25">
      <c r="A334" s="5">
        <v>614</v>
      </c>
      <c r="B334" s="5">
        <v>5</v>
      </c>
      <c r="C334" s="5">
        <v>4</v>
      </c>
      <c r="D334" s="5">
        <v>256</v>
      </c>
      <c r="E334" s="5">
        <v>1508</v>
      </c>
      <c r="F334" s="5">
        <v>1</v>
      </c>
      <c r="G334" s="10">
        <v>44062</v>
      </c>
      <c r="H334" s="40">
        <v>35394.974999999999</v>
      </c>
      <c r="I334" s="40">
        <v>2831.598</v>
      </c>
      <c r="J334" s="40">
        <v>884.87440000000004</v>
      </c>
      <c r="K334" s="40">
        <v>39111.447399999997</v>
      </c>
      <c r="L334" s="10">
        <v>44071</v>
      </c>
      <c r="M334" t="s">
        <v>2810</v>
      </c>
      <c r="O334" t="b">
        <f>Table9[[#This Row],[SubTotal]]=SUMIF(Purchase_Order_Details!$A$2:$A$2751,Table9[[#This Row],[PurchaseOrderID]],Purchase_Order_Details!$G$2:$G$2751)</f>
        <v>1</v>
      </c>
      <c r="P334" t="b">
        <f>Table9[[#This Row],[TotalDue]]=Table9[[#This Row],[SubTotal]]+Table9[[#This Row],[TaxAmt]]+Table9[[#This Row],[Freight]]</f>
        <v>1</v>
      </c>
      <c r="Q334" t="b">
        <f>COUNTIF(Table9[PurchaseOrderID],Table9[[#This Row],[PurchaseOrderID]])=1</f>
        <v>1</v>
      </c>
    </row>
    <row r="335" spans="1:17" hidden="1" x14ac:dyDescent="0.25">
      <c r="A335" s="4">
        <v>615</v>
      </c>
      <c r="B335" s="4">
        <v>4</v>
      </c>
      <c r="C335" s="4">
        <v>4</v>
      </c>
      <c r="D335" s="4">
        <v>259</v>
      </c>
      <c r="E335" s="4">
        <v>1694</v>
      </c>
      <c r="F335" s="4">
        <v>1</v>
      </c>
      <c r="G335" s="11">
        <v>44062</v>
      </c>
      <c r="H335" s="41">
        <v>7623</v>
      </c>
      <c r="I335" s="41">
        <v>609.84</v>
      </c>
      <c r="J335" s="41">
        <v>190.57499999999999</v>
      </c>
      <c r="K335" s="41">
        <v>8423.4150000000009</v>
      </c>
      <c r="L335" s="11">
        <v>44071</v>
      </c>
      <c r="M335" t="s">
        <v>2817</v>
      </c>
      <c r="O335" t="b">
        <f>Table9[[#This Row],[SubTotal]]=SUMIF(Purchase_Order_Details!$A$2:$A$2751,Table9[[#This Row],[PurchaseOrderID]],Purchase_Order_Details!$G$2:$G$2751)</f>
        <v>1</v>
      </c>
      <c r="P335" t="b">
        <f>Table9[[#This Row],[TotalDue]]=Table9[[#This Row],[SubTotal]]+Table9[[#This Row],[TaxAmt]]+Table9[[#This Row],[Freight]]</f>
        <v>1</v>
      </c>
      <c r="Q335" t="b">
        <f>COUNTIF(Table9[PurchaseOrderID],Table9[[#This Row],[PurchaseOrderID]])=1</f>
        <v>1</v>
      </c>
    </row>
    <row r="336" spans="1:17" hidden="1" x14ac:dyDescent="0.25">
      <c r="A336" s="5">
        <v>616</v>
      </c>
      <c r="B336" s="5">
        <v>4</v>
      </c>
      <c r="C336" s="5">
        <v>4</v>
      </c>
      <c r="D336" s="5">
        <v>260</v>
      </c>
      <c r="E336" s="5">
        <v>1624</v>
      </c>
      <c r="F336" s="5">
        <v>2</v>
      </c>
      <c r="G336" s="10">
        <v>44062</v>
      </c>
      <c r="H336" s="40">
        <v>28297.5</v>
      </c>
      <c r="I336" s="40">
        <v>2263.8000000000002</v>
      </c>
      <c r="J336" s="40">
        <v>707.4375</v>
      </c>
      <c r="K336" s="40">
        <v>31268.737499999999</v>
      </c>
      <c r="L336" s="10">
        <v>44071</v>
      </c>
      <c r="M336" t="s">
        <v>1829</v>
      </c>
      <c r="O336" t="b">
        <f>Table9[[#This Row],[SubTotal]]=SUMIF(Purchase_Order_Details!$A$2:$A$2751,Table9[[#This Row],[PurchaseOrderID]],Purchase_Order_Details!$G$2:$G$2751)</f>
        <v>1</v>
      </c>
      <c r="P336" t="b">
        <f>Table9[[#This Row],[TotalDue]]=Table9[[#This Row],[SubTotal]]+Table9[[#This Row],[TaxAmt]]+Table9[[#This Row],[Freight]]</f>
        <v>1</v>
      </c>
      <c r="Q336" t="b">
        <f>COUNTIF(Table9[PurchaseOrderID],Table9[[#This Row],[PurchaseOrderID]])=1</f>
        <v>1</v>
      </c>
    </row>
    <row r="337" spans="1:17" hidden="1" x14ac:dyDescent="0.25">
      <c r="A337" s="4">
        <v>617</v>
      </c>
      <c r="B337" s="4">
        <v>4</v>
      </c>
      <c r="C337" s="4">
        <v>4</v>
      </c>
      <c r="D337" s="4">
        <v>258</v>
      </c>
      <c r="E337" s="4">
        <v>1548</v>
      </c>
      <c r="F337" s="4">
        <v>2</v>
      </c>
      <c r="G337" s="11">
        <v>44062</v>
      </c>
      <c r="H337" s="41">
        <v>59.944499999999998</v>
      </c>
      <c r="I337" s="41">
        <v>4.7956000000000003</v>
      </c>
      <c r="J337" s="41">
        <v>1.4985999999999999</v>
      </c>
      <c r="K337" s="41">
        <v>66.238699999999994</v>
      </c>
      <c r="L337" s="11">
        <v>44071</v>
      </c>
      <c r="M337" t="s">
        <v>2810</v>
      </c>
      <c r="O337" t="b">
        <f>Table9[[#This Row],[SubTotal]]=SUMIF(Purchase_Order_Details!$A$2:$A$2751,Table9[[#This Row],[PurchaseOrderID]],Purchase_Order_Details!$G$2:$G$2751)</f>
        <v>1</v>
      </c>
      <c r="P337" t="b">
        <f>Table9[[#This Row],[TotalDue]]=Table9[[#This Row],[SubTotal]]+Table9[[#This Row],[TaxAmt]]+Table9[[#This Row],[Freight]]</f>
        <v>1</v>
      </c>
      <c r="Q337" t="b">
        <f>COUNTIF(Table9[PurchaseOrderID],Table9[[#This Row],[PurchaseOrderID]])=1</f>
        <v>1</v>
      </c>
    </row>
    <row r="338" spans="1:17" hidden="1" x14ac:dyDescent="0.25">
      <c r="A338" s="5">
        <v>618</v>
      </c>
      <c r="B338" s="5">
        <v>4</v>
      </c>
      <c r="C338" s="5">
        <v>4</v>
      </c>
      <c r="D338" s="5">
        <v>254</v>
      </c>
      <c r="E338" s="5">
        <v>1598</v>
      </c>
      <c r="F338" s="5">
        <v>4</v>
      </c>
      <c r="G338" s="10">
        <v>44062</v>
      </c>
      <c r="H338" s="40">
        <v>567.37800000000004</v>
      </c>
      <c r="I338" s="40">
        <v>45.3902</v>
      </c>
      <c r="J338" s="40">
        <v>14.1845</v>
      </c>
      <c r="K338" s="40">
        <v>626.95270000000005</v>
      </c>
      <c r="L338" s="10">
        <v>44071</v>
      </c>
      <c r="M338" t="s">
        <v>2810</v>
      </c>
      <c r="O338" t="b">
        <f>Table9[[#This Row],[SubTotal]]=SUMIF(Purchase_Order_Details!$A$2:$A$2751,Table9[[#This Row],[PurchaseOrderID]],Purchase_Order_Details!$G$2:$G$2751)</f>
        <v>1</v>
      </c>
      <c r="P338" t="b">
        <f>Table9[[#This Row],[TotalDue]]=Table9[[#This Row],[SubTotal]]+Table9[[#This Row],[TaxAmt]]+Table9[[#This Row],[Freight]]</f>
        <v>1</v>
      </c>
      <c r="Q338" t="b">
        <f>COUNTIF(Table9[PurchaseOrderID],Table9[[#This Row],[PurchaseOrderID]])=1</f>
        <v>1</v>
      </c>
    </row>
    <row r="339" spans="1:17" hidden="1" x14ac:dyDescent="0.25">
      <c r="A339" s="4">
        <v>619</v>
      </c>
      <c r="B339" s="4">
        <v>4</v>
      </c>
      <c r="C339" s="4">
        <v>4</v>
      </c>
      <c r="D339" s="4">
        <v>257</v>
      </c>
      <c r="E339" s="4">
        <v>1658</v>
      </c>
      <c r="F339" s="4">
        <v>5</v>
      </c>
      <c r="G339" s="11">
        <v>44062</v>
      </c>
      <c r="H339" s="41">
        <v>43878.45</v>
      </c>
      <c r="I339" s="41">
        <v>3510.2759999999998</v>
      </c>
      <c r="J339" s="41">
        <v>1096.9612999999999</v>
      </c>
      <c r="K339" s="41">
        <v>48485.687299999998</v>
      </c>
      <c r="L339" s="11">
        <v>44071</v>
      </c>
      <c r="M339" t="s">
        <v>1829</v>
      </c>
      <c r="O339" t="b">
        <f>Table9[[#This Row],[SubTotal]]=SUMIF(Purchase_Order_Details!$A$2:$A$2751,Table9[[#This Row],[PurchaseOrderID]],Purchase_Order_Details!$G$2:$G$2751)</f>
        <v>1</v>
      </c>
      <c r="P339" t="b">
        <f>Table9[[#This Row],[TotalDue]]=Table9[[#This Row],[SubTotal]]+Table9[[#This Row],[TaxAmt]]+Table9[[#This Row],[Freight]]</f>
        <v>1</v>
      </c>
      <c r="Q339" t="b">
        <f>COUNTIF(Table9[PurchaseOrderID],Table9[[#This Row],[PurchaseOrderID]])=1</f>
        <v>1</v>
      </c>
    </row>
    <row r="340" spans="1:17" hidden="1" x14ac:dyDescent="0.25">
      <c r="A340" s="5">
        <v>620</v>
      </c>
      <c r="B340" s="5">
        <v>4</v>
      </c>
      <c r="C340" s="5">
        <v>4</v>
      </c>
      <c r="D340" s="5">
        <v>261</v>
      </c>
      <c r="E340" s="5">
        <v>1536</v>
      </c>
      <c r="F340" s="5">
        <v>4</v>
      </c>
      <c r="G340" s="10">
        <v>44062</v>
      </c>
      <c r="H340" s="40">
        <v>402.255</v>
      </c>
      <c r="I340" s="40">
        <v>32.180399999999999</v>
      </c>
      <c r="J340" s="40">
        <v>10.0564</v>
      </c>
      <c r="K340" s="40">
        <v>444.49180000000001</v>
      </c>
      <c r="L340" s="10">
        <v>44071</v>
      </c>
      <c r="M340" t="s">
        <v>2810</v>
      </c>
      <c r="O340" t="b">
        <f>Table9[[#This Row],[SubTotal]]=SUMIF(Purchase_Order_Details!$A$2:$A$2751,Table9[[#This Row],[PurchaseOrderID]],Purchase_Order_Details!$G$2:$G$2751)</f>
        <v>1</v>
      </c>
      <c r="P340" t="b">
        <f>Table9[[#This Row],[TotalDue]]=Table9[[#This Row],[SubTotal]]+Table9[[#This Row],[TaxAmt]]+Table9[[#This Row],[Freight]]</f>
        <v>1</v>
      </c>
      <c r="Q340" t="b">
        <f>COUNTIF(Table9[PurchaseOrderID],Table9[[#This Row],[PurchaseOrderID]])=1</f>
        <v>1</v>
      </c>
    </row>
    <row r="341" spans="1:17" hidden="1" x14ac:dyDescent="0.25">
      <c r="A341" s="4">
        <v>621</v>
      </c>
      <c r="B341" s="4">
        <v>4</v>
      </c>
      <c r="C341" s="4">
        <v>4</v>
      </c>
      <c r="D341" s="4">
        <v>251</v>
      </c>
      <c r="E341" s="4">
        <v>1568</v>
      </c>
      <c r="F341" s="4">
        <v>2</v>
      </c>
      <c r="G341" s="11">
        <v>44062</v>
      </c>
      <c r="H341" s="41">
        <v>27350.400000000001</v>
      </c>
      <c r="I341" s="41">
        <v>2188.0320000000002</v>
      </c>
      <c r="J341" s="41">
        <v>683.76</v>
      </c>
      <c r="K341" s="41">
        <v>30222.191999999999</v>
      </c>
      <c r="L341" s="11">
        <v>44071</v>
      </c>
      <c r="M341" t="s">
        <v>1829</v>
      </c>
      <c r="O341" t="b">
        <f>Table9[[#This Row],[SubTotal]]=SUMIF(Purchase_Order_Details!$A$2:$A$2751,Table9[[#This Row],[PurchaseOrderID]],Purchase_Order_Details!$G$2:$G$2751)</f>
        <v>1</v>
      </c>
      <c r="P341" t="b">
        <f>Table9[[#This Row],[TotalDue]]=Table9[[#This Row],[SubTotal]]+Table9[[#This Row],[TaxAmt]]+Table9[[#This Row],[Freight]]</f>
        <v>1</v>
      </c>
      <c r="Q341" t="b">
        <f>COUNTIF(Table9[PurchaseOrderID],Table9[[#This Row],[PurchaseOrderID]])=1</f>
        <v>1</v>
      </c>
    </row>
    <row r="342" spans="1:17" hidden="1" x14ac:dyDescent="0.25">
      <c r="A342" s="5">
        <v>622</v>
      </c>
      <c r="B342" s="5">
        <v>4</v>
      </c>
      <c r="C342" s="5">
        <v>4</v>
      </c>
      <c r="D342" s="5">
        <v>253</v>
      </c>
      <c r="E342" s="5">
        <v>1648</v>
      </c>
      <c r="F342" s="5">
        <v>5</v>
      </c>
      <c r="G342" s="10">
        <v>44062</v>
      </c>
      <c r="H342" s="40">
        <v>142.41149999999999</v>
      </c>
      <c r="I342" s="40">
        <v>11.392899999999999</v>
      </c>
      <c r="J342" s="40">
        <v>3.5602999999999998</v>
      </c>
      <c r="K342" s="40">
        <v>157.3647</v>
      </c>
      <c r="L342" s="10">
        <v>44071</v>
      </c>
      <c r="M342" t="s">
        <v>2810</v>
      </c>
      <c r="O342" t="b">
        <f>Table9[[#This Row],[SubTotal]]=SUMIF(Purchase_Order_Details!$A$2:$A$2751,Table9[[#This Row],[PurchaseOrderID]],Purchase_Order_Details!$G$2:$G$2751)</f>
        <v>1</v>
      </c>
      <c r="P342" t="b">
        <f>Table9[[#This Row],[TotalDue]]=Table9[[#This Row],[SubTotal]]+Table9[[#This Row],[TaxAmt]]+Table9[[#This Row],[Freight]]</f>
        <v>1</v>
      </c>
      <c r="Q342" t="b">
        <f>COUNTIF(Table9[PurchaseOrderID],Table9[[#This Row],[PurchaseOrderID]])=1</f>
        <v>1</v>
      </c>
    </row>
    <row r="343" spans="1:17" hidden="1" x14ac:dyDescent="0.25">
      <c r="A343" s="4">
        <v>623</v>
      </c>
      <c r="B343" s="4">
        <v>4</v>
      </c>
      <c r="C343" s="4">
        <v>4</v>
      </c>
      <c r="D343" s="4">
        <v>255</v>
      </c>
      <c r="E343" s="4">
        <v>1646</v>
      </c>
      <c r="F343" s="4">
        <v>2</v>
      </c>
      <c r="G343" s="11">
        <v>44062</v>
      </c>
      <c r="H343" s="41">
        <v>48030.675000000003</v>
      </c>
      <c r="I343" s="41">
        <v>3842.4540000000002</v>
      </c>
      <c r="J343" s="41">
        <v>1200.7669000000001</v>
      </c>
      <c r="K343" s="41">
        <v>53073.895900000003</v>
      </c>
      <c r="L343" s="11">
        <v>44071</v>
      </c>
      <c r="M343" t="s">
        <v>2810</v>
      </c>
      <c r="O343" t="b">
        <f>Table9[[#This Row],[SubTotal]]=SUMIF(Purchase_Order_Details!$A$2:$A$2751,Table9[[#This Row],[PurchaseOrderID]],Purchase_Order_Details!$G$2:$G$2751)</f>
        <v>1</v>
      </c>
      <c r="P343" t="b">
        <f>Table9[[#This Row],[TotalDue]]=Table9[[#This Row],[SubTotal]]+Table9[[#This Row],[TaxAmt]]+Table9[[#This Row],[Freight]]</f>
        <v>1</v>
      </c>
      <c r="Q343" t="b">
        <f>COUNTIF(Table9[PurchaseOrderID],Table9[[#This Row],[PurchaseOrderID]])=1</f>
        <v>1</v>
      </c>
    </row>
    <row r="344" spans="1:17" hidden="1" x14ac:dyDescent="0.25">
      <c r="A344" s="5">
        <v>624</v>
      </c>
      <c r="B344" s="5">
        <v>4</v>
      </c>
      <c r="C344" s="5">
        <v>3</v>
      </c>
      <c r="D344" s="5">
        <v>252</v>
      </c>
      <c r="E344" s="5">
        <v>1672</v>
      </c>
      <c r="F344" s="5">
        <v>5</v>
      </c>
      <c r="G344" s="10">
        <v>44062</v>
      </c>
      <c r="H344" s="40">
        <v>272.44349999999997</v>
      </c>
      <c r="I344" s="40">
        <v>21.795500000000001</v>
      </c>
      <c r="J344" s="40">
        <v>6.8110999999999997</v>
      </c>
      <c r="K344" s="40">
        <v>301.05009999999999</v>
      </c>
      <c r="L344" s="10">
        <v>44071</v>
      </c>
      <c r="M344" t="s">
        <v>2817</v>
      </c>
      <c r="O344" t="b">
        <f>Table9[[#This Row],[SubTotal]]=SUMIF(Purchase_Order_Details!$A$2:$A$2751,Table9[[#This Row],[PurchaseOrderID]],Purchase_Order_Details!$G$2:$G$2751)</f>
        <v>1</v>
      </c>
      <c r="P344" t="b">
        <f>Table9[[#This Row],[TotalDue]]=Table9[[#This Row],[SubTotal]]+Table9[[#This Row],[TaxAmt]]+Table9[[#This Row],[Freight]]</f>
        <v>1</v>
      </c>
      <c r="Q344" t="b">
        <f>COUNTIF(Table9[PurchaseOrderID],Table9[[#This Row],[PurchaseOrderID]])=1</f>
        <v>1</v>
      </c>
    </row>
    <row r="345" spans="1:17" hidden="1" x14ac:dyDescent="0.25">
      <c r="A345" s="4">
        <v>625</v>
      </c>
      <c r="B345" s="4">
        <v>4</v>
      </c>
      <c r="C345" s="4">
        <v>4</v>
      </c>
      <c r="D345" s="4">
        <v>259</v>
      </c>
      <c r="E345" s="4">
        <v>1600</v>
      </c>
      <c r="F345" s="4">
        <v>1</v>
      </c>
      <c r="G345" s="11">
        <v>44062</v>
      </c>
      <c r="H345" s="41">
        <v>1276.2750000000001</v>
      </c>
      <c r="I345" s="41">
        <v>102.102</v>
      </c>
      <c r="J345" s="41">
        <v>31.9069</v>
      </c>
      <c r="K345" s="41">
        <v>1410.2838999999999</v>
      </c>
      <c r="L345" s="11">
        <v>44071</v>
      </c>
      <c r="M345" t="s">
        <v>2810</v>
      </c>
      <c r="O345" t="b">
        <f>Table9[[#This Row],[SubTotal]]=SUMIF(Purchase_Order_Details!$A$2:$A$2751,Table9[[#This Row],[PurchaseOrderID]],Purchase_Order_Details!$G$2:$G$2751)</f>
        <v>1</v>
      </c>
      <c r="P345" t="b">
        <f>Table9[[#This Row],[TotalDue]]=Table9[[#This Row],[SubTotal]]+Table9[[#This Row],[TaxAmt]]+Table9[[#This Row],[Freight]]</f>
        <v>1</v>
      </c>
      <c r="Q345" t="b">
        <f>COUNTIF(Table9[PurchaseOrderID],Table9[[#This Row],[PurchaseOrderID]])=1</f>
        <v>1</v>
      </c>
    </row>
    <row r="346" spans="1:17" hidden="1" x14ac:dyDescent="0.25">
      <c r="A346" s="5">
        <v>626</v>
      </c>
      <c r="B346" s="5">
        <v>4</v>
      </c>
      <c r="C346" s="5">
        <v>4</v>
      </c>
      <c r="D346" s="5">
        <v>260</v>
      </c>
      <c r="E346" s="5">
        <v>1522</v>
      </c>
      <c r="F346" s="5">
        <v>1</v>
      </c>
      <c r="G346" s="10">
        <v>44062</v>
      </c>
      <c r="H346" s="40">
        <v>2003.925</v>
      </c>
      <c r="I346" s="40">
        <v>160.31399999999999</v>
      </c>
      <c r="J346" s="40">
        <v>50.098100000000002</v>
      </c>
      <c r="K346" s="40">
        <v>2214.3371000000002</v>
      </c>
      <c r="L346" s="10">
        <v>44071</v>
      </c>
      <c r="M346" t="s">
        <v>2810</v>
      </c>
      <c r="O346" t="b">
        <f>Table9[[#This Row],[SubTotal]]=SUMIF(Purchase_Order_Details!$A$2:$A$2751,Table9[[#This Row],[PurchaseOrderID]],Purchase_Order_Details!$G$2:$G$2751)</f>
        <v>1</v>
      </c>
      <c r="P346" t="b">
        <f>Table9[[#This Row],[TotalDue]]=Table9[[#This Row],[SubTotal]]+Table9[[#This Row],[TaxAmt]]+Table9[[#This Row],[Freight]]</f>
        <v>1</v>
      </c>
      <c r="Q346" t="b">
        <f>COUNTIF(Table9[PurchaseOrderID],Table9[[#This Row],[PurchaseOrderID]])=1</f>
        <v>1</v>
      </c>
    </row>
    <row r="347" spans="1:17" hidden="1" x14ac:dyDescent="0.25">
      <c r="A347" s="4">
        <v>627</v>
      </c>
      <c r="B347" s="4">
        <v>4</v>
      </c>
      <c r="C347" s="4">
        <v>4</v>
      </c>
      <c r="D347" s="4">
        <v>258</v>
      </c>
      <c r="E347" s="4">
        <v>1570</v>
      </c>
      <c r="F347" s="4">
        <v>4</v>
      </c>
      <c r="G347" s="11">
        <v>44062</v>
      </c>
      <c r="H347" s="41">
        <v>22516.724999999999</v>
      </c>
      <c r="I347" s="41">
        <v>1801.338</v>
      </c>
      <c r="J347" s="41">
        <v>562.91809999999998</v>
      </c>
      <c r="K347" s="41">
        <v>24880.981100000001</v>
      </c>
      <c r="L347" s="11">
        <v>44071</v>
      </c>
      <c r="M347" t="s">
        <v>1829</v>
      </c>
      <c r="O347" t="b">
        <f>Table9[[#This Row],[SubTotal]]=SUMIF(Purchase_Order_Details!$A$2:$A$2751,Table9[[#This Row],[PurchaseOrderID]],Purchase_Order_Details!$G$2:$G$2751)</f>
        <v>1</v>
      </c>
      <c r="P347" t="b">
        <f>Table9[[#This Row],[TotalDue]]=Table9[[#This Row],[SubTotal]]+Table9[[#This Row],[TaxAmt]]+Table9[[#This Row],[Freight]]</f>
        <v>1</v>
      </c>
      <c r="Q347" t="b">
        <f>COUNTIF(Table9[PurchaseOrderID],Table9[[#This Row],[PurchaseOrderID]])=1</f>
        <v>1</v>
      </c>
    </row>
    <row r="348" spans="1:17" hidden="1" x14ac:dyDescent="0.25">
      <c r="A348" s="5">
        <v>628</v>
      </c>
      <c r="B348" s="5">
        <v>4</v>
      </c>
      <c r="C348" s="5">
        <v>4</v>
      </c>
      <c r="D348" s="5">
        <v>250</v>
      </c>
      <c r="E348" s="5">
        <v>1516</v>
      </c>
      <c r="F348" s="5">
        <v>1</v>
      </c>
      <c r="G348" s="10">
        <v>44062</v>
      </c>
      <c r="H348" s="40">
        <v>454.86</v>
      </c>
      <c r="I348" s="40">
        <v>36.388800000000003</v>
      </c>
      <c r="J348" s="40">
        <v>11.371499999999999</v>
      </c>
      <c r="K348" s="40">
        <v>502.62029999999999</v>
      </c>
      <c r="L348" s="10">
        <v>44071</v>
      </c>
      <c r="M348" t="s">
        <v>2810</v>
      </c>
      <c r="O348" t="b">
        <f>Table9[[#This Row],[SubTotal]]=SUMIF(Purchase_Order_Details!$A$2:$A$2751,Table9[[#This Row],[PurchaseOrderID]],Purchase_Order_Details!$G$2:$G$2751)</f>
        <v>1</v>
      </c>
      <c r="P348" t="b">
        <f>Table9[[#This Row],[TotalDue]]=Table9[[#This Row],[SubTotal]]+Table9[[#This Row],[TaxAmt]]+Table9[[#This Row],[Freight]]</f>
        <v>1</v>
      </c>
      <c r="Q348" t="b">
        <f>COUNTIF(Table9[PurchaseOrderID],Table9[[#This Row],[PurchaseOrderID]])=1</f>
        <v>1</v>
      </c>
    </row>
    <row r="349" spans="1:17" hidden="1" x14ac:dyDescent="0.25">
      <c r="A349" s="4">
        <v>629</v>
      </c>
      <c r="B349" s="4">
        <v>4</v>
      </c>
      <c r="C349" s="4">
        <v>4</v>
      </c>
      <c r="D349" s="4">
        <v>257</v>
      </c>
      <c r="E349" s="4">
        <v>1506</v>
      </c>
      <c r="F349" s="4">
        <v>5</v>
      </c>
      <c r="G349" s="11">
        <v>44063</v>
      </c>
      <c r="H349" s="41">
        <v>43878.45</v>
      </c>
      <c r="I349" s="41">
        <v>3510.2759999999998</v>
      </c>
      <c r="J349" s="41">
        <v>1096.9612999999999</v>
      </c>
      <c r="K349" s="41">
        <v>48485.687299999998</v>
      </c>
      <c r="L349" s="11">
        <v>44072</v>
      </c>
      <c r="M349" t="s">
        <v>1829</v>
      </c>
      <c r="O349" t="b">
        <f>Table9[[#This Row],[SubTotal]]=SUMIF(Purchase_Order_Details!$A$2:$A$2751,Table9[[#This Row],[PurchaseOrderID]],Purchase_Order_Details!$G$2:$G$2751)</f>
        <v>1</v>
      </c>
      <c r="P349" t="b">
        <f>Table9[[#This Row],[TotalDue]]=Table9[[#This Row],[SubTotal]]+Table9[[#This Row],[TaxAmt]]+Table9[[#This Row],[Freight]]</f>
        <v>1</v>
      </c>
      <c r="Q349" t="b">
        <f>COUNTIF(Table9[PurchaseOrderID],Table9[[#This Row],[PurchaseOrderID]])=1</f>
        <v>1</v>
      </c>
    </row>
    <row r="350" spans="1:17" hidden="1" x14ac:dyDescent="0.25">
      <c r="A350" s="5">
        <v>630</v>
      </c>
      <c r="B350" s="5">
        <v>4</v>
      </c>
      <c r="C350" s="5">
        <v>4</v>
      </c>
      <c r="D350" s="5">
        <v>261</v>
      </c>
      <c r="E350" s="5">
        <v>1626</v>
      </c>
      <c r="F350" s="5">
        <v>2</v>
      </c>
      <c r="G350" s="10">
        <v>44063</v>
      </c>
      <c r="H350" s="40">
        <v>7132.125</v>
      </c>
      <c r="I350" s="40">
        <v>570.57000000000005</v>
      </c>
      <c r="J350" s="40">
        <v>178.3031</v>
      </c>
      <c r="K350" s="40">
        <v>7880.9980999999998</v>
      </c>
      <c r="L350" s="10">
        <v>44072</v>
      </c>
      <c r="M350" t="s">
        <v>2817</v>
      </c>
      <c r="O350" t="b">
        <f>Table9[[#This Row],[SubTotal]]=SUMIF(Purchase_Order_Details!$A$2:$A$2751,Table9[[#This Row],[PurchaseOrderID]],Purchase_Order_Details!$G$2:$G$2751)</f>
        <v>1</v>
      </c>
      <c r="P350" t="b">
        <f>Table9[[#This Row],[TotalDue]]=Table9[[#This Row],[SubTotal]]+Table9[[#This Row],[TaxAmt]]+Table9[[#This Row],[Freight]]</f>
        <v>1</v>
      </c>
      <c r="Q350" t="b">
        <f>COUNTIF(Table9[PurchaseOrderID],Table9[[#This Row],[PurchaseOrderID]])=1</f>
        <v>1</v>
      </c>
    </row>
    <row r="351" spans="1:17" hidden="1" x14ac:dyDescent="0.25">
      <c r="A351" s="4">
        <v>631</v>
      </c>
      <c r="B351" s="4">
        <v>4</v>
      </c>
      <c r="C351" s="4">
        <v>4</v>
      </c>
      <c r="D351" s="4">
        <v>251</v>
      </c>
      <c r="E351" s="4">
        <v>1542</v>
      </c>
      <c r="F351" s="4">
        <v>2</v>
      </c>
      <c r="G351" s="11">
        <v>44063</v>
      </c>
      <c r="H351" s="41">
        <v>28343.7</v>
      </c>
      <c r="I351" s="41">
        <v>2267.4960000000001</v>
      </c>
      <c r="J351" s="41">
        <v>708.59249999999997</v>
      </c>
      <c r="K351" s="41">
        <v>31319.788499999999</v>
      </c>
      <c r="L351" s="11">
        <v>44072</v>
      </c>
      <c r="M351" t="s">
        <v>1829</v>
      </c>
      <c r="O351" t="b">
        <f>Table9[[#This Row],[SubTotal]]=SUMIF(Purchase_Order_Details!$A$2:$A$2751,Table9[[#This Row],[PurchaseOrderID]],Purchase_Order_Details!$G$2:$G$2751)</f>
        <v>1</v>
      </c>
      <c r="P351" t="b">
        <f>Table9[[#This Row],[TotalDue]]=Table9[[#This Row],[SubTotal]]+Table9[[#This Row],[TaxAmt]]+Table9[[#This Row],[Freight]]</f>
        <v>1</v>
      </c>
      <c r="Q351" t="b">
        <f>COUNTIF(Table9[PurchaseOrderID],Table9[[#This Row],[PurchaseOrderID]])=1</f>
        <v>1</v>
      </c>
    </row>
    <row r="352" spans="1:17" hidden="1" x14ac:dyDescent="0.25">
      <c r="A352" s="5">
        <v>632</v>
      </c>
      <c r="B352" s="5">
        <v>4</v>
      </c>
      <c r="C352" s="5">
        <v>4</v>
      </c>
      <c r="D352" s="5">
        <v>253</v>
      </c>
      <c r="E352" s="5">
        <v>1610</v>
      </c>
      <c r="F352" s="5">
        <v>4</v>
      </c>
      <c r="G352" s="10">
        <v>44063</v>
      </c>
      <c r="H352" s="40">
        <v>22516.724999999999</v>
      </c>
      <c r="I352" s="40">
        <v>1801.338</v>
      </c>
      <c r="J352" s="40">
        <v>562.91809999999998</v>
      </c>
      <c r="K352" s="40">
        <v>24880.981100000001</v>
      </c>
      <c r="L352" s="10">
        <v>44072</v>
      </c>
      <c r="M352" t="s">
        <v>2810</v>
      </c>
      <c r="O352" t="b">
        <f>Table9[[#This Row],[SubTotal]]=SUMIF(Purchase_Order_Details!$A$2:$A$2751,Table9[[#This Row],[PurchaseOrderID]],Purchase_Order_Details!$G$2:$G$2751)</f>
        <v>1</v>
      </c>
      <c r="P352" t="b">
        <f>Table9[[#This Row],[TotalDue]]=Table9[[#This Row],[SubTotal]]+Table9[[#This Row],[TaxAmt]]+Table9[[#This Row],[Freight]]</f>
        <v>1</v>
      </c>
      <c r="Q352" t="b">
        <f>COUNTIF(Table9[PurchaseOrderID],Table9[[#This Row],[PurchaseOrderID]])=1</f>
        <v>1</v>
      </c>
    </row>
    <row r="353" spans="1:17" hidden="1" x14ac:dyDescent="0.25">
      <c r="A353" s="4">
        <v>633</v>
      </c>
      <c r="B353" s="4">
        <v>4</v>
      </c>
      <c r="C353" s="4">
        <v>4</v>
      </c>
      <c r="D353" s="4">
        <v>255</v>
      </c>
      <c r="E353" s="4">
        <v>1638</v>
      </c>
      <c r="F353" s="4">
        <v>5</v>
      </c>
      <c r="G353" s="11">
        <v>44063</v>
      </c>
      <c r="H353" s="41">
        <v>34644.224999999999</v>
      </c>
      <c r="I353" s="41">
        <v>2771.538</v>
      </c>
      <c r="J353" s="41">
        <v>866.10559999999998</v>
      </c>
      <c r="K353" s="41">
        <v>38281.868600000002</v>
      </c>
      <c r="L353" s="11">
        <v>44072</v>
      </c>
      <c r="M353" t="s">
        <v>2817</v>
      </c>
      <c r="O353" t="b">
        <f>Table9[[#This Row],[SubTotal]]=SUMIF(Purchase_Order_Details!$A$2:$A$2751,Table9[[#This Row],[PurchaseOrderID]],Purchase_Order_Details!$G$2:$G$2751)</f>
        <v>1</v>
      </c>
      <c r="P353" t="b">
        <f>Table9[[#This Row],[TotalDue]]=Table9[[#This Row],[SubTotal]]+Table9[[#This Row],[TaxAmt]]+Table9[[#This Row],[Freight]]</f>
        <v>1</v>
      </c>
      <c r="Q353" t="b">
        <f>COUNTIF(Table9[PurchaseOrderID],Table9[[#This Row],[PurchaseOrderID]])=1</f>
        <v>1</v>
      </c>
    </row>
    <row r="354" spans="1:17" hidden="1" x14ac:dyDescent="0.25">
      <c r="A354" s="5">
        <v>634</v>
      </c>
      <c r="B354" s="5">
        <v>4</v>
      </c>
      <c r="C354" s="5">
        <v>4</v>
      </c>
      <c r="D354" s="5">
        <v>256</v>
      </c>
      <c r="E354" s="5">
        <v>1582</v>
      </c>
      <c r="F354" s="5">
        <v>4</v>
      </c>
      <c r="G354" s="10">
        <v>44063</v>
      </c>
      <c r="H354" s="40">
        <v>241.03800000000001</v>
      </c>
      <c r="I354" s="40">
        <v>19.283000000000001</v>
      </c>
      <c r="J354" s="40">
        <v>6.0259999999999998</v>
      </c>
      <c r="K354" s="40">
        <v>266.34699999999998</v>
      </c>
      <c r="L354" s="10">
        <v>44072</v>
      </c>
      <c r="M354" t="s">
        <v>2810</v>
      </c>
      <c r="O354" t="b">
        <f>Table9[[#This Row],[SubTotal]]=SUMIF(Purchase_Order_Details!$A$2:$A$2751,Table9[[#This Row],[PurchaseOrderID]],Purchase_Order_Details!$G$2:$G$2751)</f>
        <v>1</v>
      </c>
      <c r="P354" t="b">
        <f>Table9[[#This Row],[TotalDue]]=Table9[[#This Row],[SubTotal]]+Table9[[#This Row],[TaxAmt]]+Table9[[#This Row],[Freight]]</f>
        <v>1</v>
      </c>
      <c r="Q354" t="b">
        <f>COUNTIF(Table9[PurchaseOrderID],Table9[[#This Row],[PurchaseOrderID]])=1</f>
        <v>1</v>
      </c>
    </row>
    <row r="355" spans="1:17" hidden="1" x14ac:dyDescent="0.25">
      <c r="A355" s="4">
        <v>635</v>
      </c>
      <c r="B355" s="4">
        <v>4</v>
      </c>
      <c r="C355" s="4">
        <v>4</v>
      </c>
      <c r="D355" s="4">
        <v>259</v>
      </c>
      <c r="E355" s="4">
        <v>1510</v>
      </c>
      <c r="F355" s="4">
        <v>5</v>
      </c>
      <c r="G355" s="11">
        <v>44063</v>
      </c>
      <c r="H355" s="41">
        <v>143.04150000000001</v>
      </c>
      <c r="I355" s="41">
        <v>11.443300000000001</v>
      </c>
      <c r="J355" s="41">
        <v>3.5760000000000001</v>
      </c>
      <c r="K355" s="41">
        <v>158.0608</v>
      </c>
      <c r="L355" s="11">
        <v>44072</v>
      </c>
      <c r="M355" t="s">
        <v>2810</v>
      </c>
      <c r="O355" t="b">
        <f>Table9[[#This Row],[SubTotal]]=SUMIF(Purchase_Order_Details!$A$2:$A$2751,Table9[[#This Row],[PurchaseOrderID]],Purchase_Order_Details!$G$2:$G$2751)</f>
        <v>1</v>
      </c>
      <c r="P355" t="b">
        <f>Table9[[#This Row],[TotalDue]]=Table9[[#This Row],[SubTotal]]+Table9[[#This Row],[TaxAmt]]+Table9[[#This Row],[Freight]]</f>
        <v>1</v>
      </c>
      <c r="Q355" t="b">
        <f>COUNTIF(Table9[PurchaseOrderID],Table9[[#This Row],[PurchaseOrderID]])=1</f>
        <v>1</v>
      </c>
    </row>
    <row r="356" spans="1:17" hidden="1" x14ac:dyDescent="0.25">
      <c r="A356" s="5">
        <v>636</v>
      </c>
      <c r="B356" s="5">
        <v>4</v>
      </c>
      <c r="C356" s="5">
        <v>4</v>
      </c>
      <c r="D356" s="5">
        <v>260</v>
      </c>
      <c r="E356" s="5">
        <v>1526</v>
      </c>
      <c r="F356" s="5">
        <v>2</v>
      </c>
      <c r="G356" s="10">
        <v>44063</v>
      </c>
      <c r="H356" s="40">
        <v>28199.325000000001</v>
      </c>
      <c r="I356" s="40">
        <v>2255.9459999999999</v>
      </c>
      <c r="J356" s="40">
        <v>704.98310000000004</v>
      </c>
      <c r="K356" s="40">
        <v>31160.254099999998</v>
      </c>
      <c r="L356" s="10">
        <v>44072</v>
      </c>
      <c r="M356" t="s">
        <v>1829</v>
      </c>
      <c r="O356" t="b">
        <f>Table9[[#This Row],[SubTotal]]=SUMIF(Purchase_Order_Details!$A$2:$A$2751,Table9[[#This Row],[PurchaseOrderID]],Purchase_Order_Details!$G$2:$G$2751)</f>
        <v>1</v>
      </c>
      <c r="P356" t="b">
        <f>Table9[[#This Row],[TotalDue]]=Table9[[#This Row],[SubTotal]]+Table9[[#This Row],[TaxAmt]]+Table9[[#This Row],[Freight]]</f>
        <v>1</v>
      </c>
      <c r="Q356" t="b">
        <f>COUNTIF(Table9[PurchaseOrderID],Table9[[#This Row],[PurchaseOrderID]])=1</f>
        <v>1</v>
      </c>
    </row>
    <row r="357" spans="1:17" hidden="1" x14ac:dyDescent="0.25">
      <c r="A357" s="4">
        <v>637</v>
      </c>
      <c r="B357" s="4">
        <v>4</v>
      </c>
      <c r="C357" s="4">
        <v>4</v>
      </c>
      <c r="D357" s="4">
        <v>251</v>
      </c>
      <c r="E357" s="4">
        <v>1568</v>
      </c>
      <c r="F357" s="4">
        <v>1</v>
      </c>
      <c r="G357" s="11">
        <v>44064</v>
      </c>
      <c r="H357" s="41">
        <v>26230.05</v>
      </c>
      <c r="I357" s="41">
        <v>2098.404</v>
      </c>
      <c r="J357" s="41">
        <v>655.75130000000001</v>
      </c>
      <c r="K357" s="41">
        <v>28984.205300000001</v>
      </c>
      <c r="L357" s="11">
        <v>44073</v>
      </c>
      <c r="M357" t="s">
        <v>1829</v>
      </c>
      <c r="O357" t="b">
        <f>Table9[[#This Row],[SubTotal]]=SUMIF(Purchase_Order_Details!$A$2:$A$2751,Table9[[#This Row],[PurchaseOrderID]],Purchase_Order_Details!$G$2:$G$2751)</f>
        <v>1</v>
      </c>
      <c r="P357" t="b">
        <f>Table9[[#This Row],[TotalDue]]=Table9[[#This Row],[SubTotal]]+Table9[[#This Row],[TaxAmt]]+Table9[[#This Row],[Freight]]</f>
        <v>1</v>
      </c>
      <c r="Q357" t="b">
        <f>COUNTIF(Table9[PurchaseOrderID],Table9[[#This Row],[PurchaseOrderID]])=1</f>
        <v>1</v>
      </c>
    </row>
    <row r="358" spans="1:17" hidden="1" x14ac:dyDescent="0.25">
      <c r="A358" s="5">
        <v>638</v>
      </c>
      <c r="B358" s="5">
        <v>4</v>
      </c>
      <c r="C358" s="5">
        <v>4</v>
      </c>
      <c r="D358" s="5">
        <v>253</v>
      </c>
      <c r="E358" s="5">
        <v>1648</v>
      </c>
      <c r="F358" s="5">
        <v>5</v>
      </c>
      <c r="G358" s="10">
        <v>44064</v>
      </c>
      <c r="H358" s="40">
        <v>142.41149999999999</v>
      </c>
      <c r="I358" s="40">
        <v>11.392899999999999</v>
      </c>
      <c r="J358" s="40">
        <v>3.5602999999999998</v>
      </c>
      <c r="K358" s="40">
        <v>157.3647</v>
      </c>
      <c r="L358" s="10">
        <v>44073</v>
      </c>
      <c r="M358" t="s">
        <v>2810</v>
      </c>
      <c r="O358" t="b">
        <f>Table9[[#This Row],[SubTotal]]=SUMIF(Purchase_Order_Details!$A$2:$A$2751,Table9[[#This Row],[PurchaseOrderID]],Purchase_Order_Details!$G$2:$G$2751)</f>
        <v>1</v>
      </c>
      <c r="P358" t="b">
        <f>Table9[[#This Row],[TotalDue]]=Table9[[#This Row],[SubTotal]]+Table9[[#This Row],[TaxAmt]]+Table9[[#This Row],[Freight]]</f>
        <v>1</v>
      </c>
      <c r="Q358" t="b">
        <f>COUNTIF(Table9[PurchaseOrderID],Table9[[#This Row],[PurchaseOrderID]])=1</f>
        <v>1</v>
      </c>
    </row>
    <row r="359" spans="1:17" hidden="1" x14ac:dyDescent="0.25">
      <c r="A359" s="4">
        <v>639</v>
      </c>
      <c r="B359" s="4">
        <v>4</v>
      </c>
      <c r="C359" s="4">
        <v>4</v>
      </c>
      <c r="D359" s="4">
        <v>255</v>
      </c>
      <c r="E359" s="4">
        <v>1646</v>
      </c>
      <c r="F359" s="4">
        <v>2</v>
      </c>
      <c r="G359" s="11">
        <v>44064</v>
      </c>
      <c r="H359" s="41">
        <v>48030.675000000003</v>
      </c>
      <c r="I359" s="41">
        <v>3842.4540000000002</v>
      </c>
      <c r="J359" s="41">
        <v>1200.7669000000001</v>
      </c>
      <c r="K359" s="41">
        <v>53073.895900000003</v>
      </c>
      <c r="L359" s="11">
        <v>44073</v>
      </c>
      <c r="M359" t="s">
        <v>2810</v>
      </c>
      <c r="O359" t="b">
        <f>Table9[[#This Row],[SubTotal]]=SUMIF(Purchase_Order_Details!$A$2:$A$2751,Table9[[#This Row],[PurchaseOrderID]],Purchase_Order_Details!$G$2:$G$2751)</f>
        <v>1</v>
      </c>
      <c r="P359" t="b">
        <f>Table9[[#This Row],[TotalDue]]=Table9[[#This Row],[SubTotal]]+Table9[[#This Row],[TaxAmt]]+Table9[[#This Row],[Freight]]</f>
        <v>1</v>
      </c>
      <c r="Q359" t="b">
        <f>COUNTIF(Table9[PurchaseOrderID],Table9[[#This Row],[PurchaseOrderID]])=1</f>
        <v>1</v>
      </c>
    </row>
    <row r="360" spans="1:17" hidden="1" x14ac:dyDescent="0.25">
      <c r="A360" s="5">
        <v>640</v>
      </c>
      <c r="B360" s="5">
        <v>4</v>
      </c>
      <c r="C360" s="5">
        <v>4</v>
      </c>
      <c r="D360" s="5">
        <v>256</v>
      </c>
      <c r="E360" s="5">
        <v>1672</v>
      </c>
      <c r="F360" s="5">
        <v>4</v>
      </c>
      <c r="G360" s="10">
        <v>44064</v>
      </c>
      <c r="H360" s="40">
        <v>28467.211500000001</v>
      </c>
      <c r="I360" s="40">
        <v>2277.3769000000002</v>
      </c>
      <c r="J360" s="40">
        <v>711.68029999999999</v>
      </c>
      <c r="K360" s="40">
        <v>31456.268700000001</v>
      </c>
      <c r="L360" s="10">
        <v>44073</v>
      </c>
      <c r="M360" t="s">
        <v>2817</v>
      </c>
      <c r="O360" t="b">
        <f>Table9[[#This Row],[SubTotal]]=SUMIF(Purchase_Order_Details!$A$2:$A$2751,Table9[[#This Row],[PurchaseOrderID]],Purchase_Order_Details!$G$2:$G$2751)</f>
        <v>1</v>
      </c>
      <c r="P360" t="b">
        <f>Table9[[#This Row],[TotalDue]]=Table9[[#This Row],[SubTotal]]+Table9[[#This Row],[TaxAmt]]+Table9[[#This Row],[Freight]]</f>
        <v>1</v>
      </c>
      <c r="Q360" t="b">
        <f>COUNTIF(Table9[PurchaseOrderID],Table9[[#This Row],[PurchaseOrderID]])=1</f>
        <v>1</v>
      </c>
    </row>
    <row r="361" spans="1:17" hidden="1" x14ac:dyDescent="0.25">
      <c r="A361" s="4">
        <v>641</v>
      </c>
      <c r="B361" s="4">
        <v>4</v>
      </c>
      <c r="C361" s="4">
        <v>4</v>
      </c>
      <c r="D361" s="4">
        <v>258</v>
      </c>
      <c r="E361" s="4">
        <v>1644</v>
      </c>
      <c r="F361" s="4">
        <v>1</v>
      </c>
      <c r="G361" s="11">
        <v>44064</v>
      </c>
      <c r="H361" s="41">
        <v>3713.3249999999998</v>
      </c>
      <c r="I361" s="41">
        <v>297.06599999999997</v>
      </c>
      <c r="J361" s="41">
        <v>92.833100000000002</v>
      </c>
      <c r="K361" s="41">
        <v>4103.2241000000004</v>
      </c>
      <c r="L361" s="11">
        <v>44073</v>
      </c>
      <c r="M361" t="s">
        <v>2817</v>
      </c>
      <c r="O361" t="b">
        <f>Table9[[#This Row],[SubTotal]]=SUMIF(Purchase_Order_Details!$A$2:$A$2751,Table9[[#This Row],[PurchaseOrderID]],Purchase_Order_Details!$G$2:$G$2751)</f>
        <v>1</v>
      </c>
      <c r="P361" t="b">
        <f>Table9[[#This Row],[TotalDue]]=Table9[[#This Row],[SubTotal]]+Table9[[#This Row],[TaxAmt]]+Table9[[#This Row],[Freight]]</f>
        <v>1</v>
      </c>
      <c r="Q361" t="b">
        <f>COUNTIF(Table9[PurchaseOrderID],Table9[[#This Row],[PurchaseOrderID]])=1</f>
        <v>1</v>
      </c>
    </row>
    <row r="362" spans="1:17" hidden="1" x14ac:dyDescent="0.25">
      <c r="A362" s="5">
        <v>642</v>
      </c>
      <c r="B362" s="5">
        <v>4</v>
      </c>
      <c r="C362" s="5">
        <v>4</v>
      </c>
      <c r="D362" s="5">
        <v>254</v>
      </c>
      <c r="E362" s="5">
        <v>1680</v>
      </c>
      <c r="F362" s="5">
        <v>5</v>
      </c>
      <c r="G362" s="10">
        <v>44064</v>
      </c>
      <c r="H362" s="40">
        <v>43878.45</v>
      </c>
      <c r="I362" s="40">
        <v>3510.2759999999998</v>
      </c>
      <c r="J362" s="40">
        <v>1096.9612999999999</v>
      </c>
      <c r="K362" s="40">
        <v>48485.687299999998</v>
      </c>
      <c r="L362" s="10">
        <v>44073</v>
      </c>
      <c r="M362" t="s">
        <v>1829</v>
      </c>
      <c r="O362" t="b">
        <f>Table9[[#This Row],[SubTotal]]=SUMIF(Purchase_Order_Details!$A$2:$A$2751,Table9[[#This Row],[PurchaseOrderID]],Purchase_Order_Details!$G$2:$G$2751)</f>
        <v>1</v>
      </c>
      <c r="P362" t="b">
        <f>Table9[[#This Row],[TotalDue]]=Table9[[#This Row],[SubTotal]]+Table9[[#This Row],[TaxAmt]]+Table9[[#This Row],[Freight]]</f>
        <v>1</v>
      </c>
      <c r="Q362" t="b">
        <f>COUNTIF(Table9[PurchaseOrderID],Table9[[#This Row],[PurchaseOrderID]])=1</f>
        <v>1</v>
      </c>
    </row>
    <row r="363" spans="1:17" hidden="1" x14ac:dyDescent="0.25">
      <c r="A363" s="4">
        <v>643</v>
      </c>
      <c r="B363" s="4">
        <v>4</v>
      </c>
      <c r="C363" s="4">
        <v>4</v>
      </c>
      <c r="D363" s="4">
        <v>257</v>
      </c>
      <c r="E363" s="4">
        <v>1584</v>
      </c>
      <c r="F363" s="4">
        <v>5</v>
      </c>
      <c r="G363" s="11">
        <v>44064</v>
      </c>
      <c r="H363" s="41">
        <v>2979.27</v>
      </c>
      <c r="I363" s="41">
        <v>238.3416</v>
      </c>
      <c r="J363" s="41">
        <v>74.481800000000007</v>
      </c>
      <c r="K363" s="41">
        <v>3292.0934000000002</v>
      </c>
      <c r="L363" s="11">
        <v>44073</v>
      </c>
      <c r="M363" t="s">
        <v>1829</v>
      </c>
      <c r="O363" t="b">
        <f>Table9[[#This Row],[SubTotal]]=SUMIF(Purchase_Order_Details!$A$2:$A$2751,Table9[[#This Row],[PurchaseOrderID]],Purchase_Order_Details!$G$2:$G$2751)</f>
        <v>1</v>
      </c>
      <c r="P363" t="b">
        <f>Table9[[#This Row],[TotalDue]]=Table9[[#This Row],[SubTotal]]+Table9[[#This Row],[TaxAmt]]+Table9[[#This Row],[Freight]]</f>
        <v>1</v>
      </c>
      <c r="Q363" t="b">
        <f>COUNTIF(Table9[PurchaseOrderID],Table9[[#This Row],[PurchaseOrderID]])=1</f>
        <v>1</v>
      </c>
    </row>
    <row r="364" spans="1:17" hidden="1" x14ac:dyDescent="0.25">
      <c r="A364" s="5">
        <v>644</v>
      </c>
      <c r="B364" s="5">
        <v>4</v>
      </c>
      <c r="C364" s="5">
        <v>3</v>
      </c>
      <c r="D364" s="5">
        <v>261</v>
      </c>
      <c r="E364" s="5">
        <v>1620</v>
      </c>
      <c r="F364" s="5">
        <v>5</v>
      </c>
      <c r="G364" s="10">
        <v>44064</v>
      </c>
      <c r="H364" s="40">
        <v>5711.4750000000004</v>
      </c>
      <c r="I364" s="40">
        <v>456.91800000000001</v>
      </c>
      <c r="J364" s="40">
        <v>142.7869</v>
      </c>
      <c r="K364" s="40">
        <v>6311.1799000000001</v>
      </c>
      <c r="L364" s="10">
        <v>44073</v>
      </c>
      <c r="M364" t="s">
        <v>2817</v>
      </c>
      <c r="O364" t="b">
        <f>Table9[[#This Row],[SubTotal]]=SUMIF(Purchase_Order_Details!$A$2:$A$2751,Table9[[#This Row],[PurchaseOrderID]],Purchase_Order_Details!$G$2:$G$2751)</f>
        <v>1</v>
      </c>
      <c r="P364" t="b">
        <f>Table9[[#This Row],[TotalDue]]=Table9[[#This Row],[SubTotal]]+Table9[[#This Row],[TaxAmt]]+Table9[[#This Row],[Freight]]</f>
        <v>1</v>
      </c>
      <c r="Q364" t="b">
        <f>COUNTIF(Table9[PurchaseOrderID],Table9[[#This Row],[PurchaseOrderID]])=1</f>
        <v>1</v>
      </c>
    </row>
    <row r="365" spans="1:17" hidden="1" x14ac:dyDescent="0.25">
      <c r="A365" s="4">
        <v>645</v>
      </c>
      <c r="B365" s="4">
        <v>4</v>
      </c>
      <c r="C365" s="4">
        <v>4</v>
      </c>
      <c r="D365" s="4">
        <v>251</v>
      </c>
      <c r="E365" s="4">
        <v>1666</v>
      </c>
      <c r="F365" s="4">
        <v>5</v>
      </c>
      <c r="G365" s="11">
        <v>44064</v>
      </c>
      <c r="H365" s="41">
        <v>1372.7384999999999</v>
      </c>
      <c r="I365" s="41">
        <v>109.81910000000001</v>
      </c>
      <c r="J365" s="41">
        <v>34.3185</v>
      </c>
      <c r="K365" s="41">
        <v>1516.8761</v>
      </c>
      <c r="L365" s="11">
        <v>44073</v>
      </c>
      <c r="M365" t="s">
        <v>2817</v>
      </c>
      <c r="O365" t="b">
        <f>Table9[[#This Row],[SubTotal]]=SUMIF(Purchase_Order_Details!$A$2:$A$2751,Table9[[#This Row],[PurchaseOrderID]],Purchase_Order_Details!$G$2:$G$2751)</f>
        <v>1</v>
      </c>
      <c r="P365" t="b">
        <f>Table9[[#This Row],[TotalDue]]=Table9[[#This Row],[SubTotal]]+Table9[[#This Row],[TaxAmt]]+Table9[[#This Row],[Freight]]</f>
        <v>1</v>
      </c>
      <c r="Q365" t="b">
        <f>COUNTIF(Table9[PurchaseOrderID],Table9[[#This Row],[PurchaseOrderID]])=1</f>
        <v>1</v>
      </c>
    </row>
    <row r="366" spans="1:17" hidden="1" x14ac:dyDescent="0.25">
      <c r="A366" s="5">
        <v>646</v>
      </c>
      <c r="B366" s="5">
        <v>4</v>
      </c>
      <c r="C366" s="5">
        <v>4</v>
      </c>
      <c r="D366" s="5">
        <v>253</v>
      </c>
      <c r="E366" s="5">
        <v>1592</v>
      </c>
      <c r="F366" s="5">
        <v>2</v>
      </c>
      <c r="G366" s="10">
        <v>44064</v>
      </c>
      <c r="H366" s="40">
        <v>97.965000000000003</v>
      </c>
      <c r="I366" s="40">
        <v>7.8372000000000002</v>
      </c>
      <c r="J366" s="40">
        <v>2.4491000000000001</v>
      </c>
      <c r="K366" s="40">
        <v>108.2513</v>
      </c>
      <c r="L366" s="10">
        <v>44073</v>
      </c>
      <c r="M366" t="s">
        <v>2810</v>
      </c>
      <c r="O366" t="b">
        <f>Table9[[#This Row],[SubTotal]]=SUMIF(Purchase_Order_Details!$A$2:$A$2751,Table9[[#This Row],[PurchaseOrderID]],Purchase_Order_Details!$G$2:$G$2751)</f>
        <v>1</v>
      </c>
      <c r="P366" t="b">
        <f>Table9[[#This Row],[TotalDue]]=Table9[[#This Row],[SubTotal]]+Table9[[#This Row],[TaxAmt]]+Table9[[#This Row],[Freight]]</f>
        <v>1</v>
      </c>
      <c r="Q366" t="b">
        <f>COUNTIF(Table9[PurchaseOrderID],Table9[[#This Row],[PurchaseOrderID]])=1</f>
        <v>1</v>
      </c>
    </row>
    <row r="367" spans="1:17" hidden="1" x14ac:dyDescent="0.25">
      <c r="A367" s="4">
        <v>647</v>
      </c>
      <c r="B367" s="4">
        <v>4</v>
      </c>
      <c r="C367" s="4">
        <v>4</v>
      </c>
      <c r="D367" s="4">
        <v>255</v>
      </c>
      <c r="E367" s="4">
        <v>1618</v>
      </c>
      <c r="F367" s="4">
        <v>4</v>
      </c>
      <c r="G367" s="11">
        <v>44064</v>
      </c>
      <c r="H367" s="41">
        <v>114.471</v>
      </c>
      <c r="I367" s="41">
        <v>9.1577000000000002</v>
      </c>
      <c r="J367" s="41">
        <v>2.8618000000000001</v>
      </c>
      <c r="K367" s="41">
        <v>126.4905</v>
      </c>
      <c r="L367" s="11">
        <v>44073</v>
      </c>
      <c r="M367" t="s">
        <v>2810</v>
      </c>
      <c r="O367" t="b">
        <f>Table9[[#This Row],[SubTotal]]=SUMIF(Purchase_Order_Details!$A$2:$A$2751,Table9[[#This Row],[PurchaseOrderID]],Purchase_Order_Details!$G$2:$G$2751)</f>
        <v>1</v>
      </c>
      <c r="P367" t="b">
        <f>Table9[[#This Row],[TotalDue]]=Table9[[#This Row],[SubTotal]]+Table9[[#This Row],[TaxAmt]]+Table9[[#This Row],[Freight]]</f>
        <v>1</v>
      </c>
      <c r="Q367" t="b">
        <f>COUNTIF(Table9[PurchaseOrderID],Table9[[#This Row],[PurchaseOrderID]])=1</f>
        <v>1</v>
      </c>
    </row>
    <row r="368" spans="1:17" hidden="1" x14ac:dyDescent="0.25">
      <c r="A368" s="5">
        <v>648</v>
      </c>
      <c r="B368" s="5">
        <v>4</v>
      </c>
      <c r="C368" s="5">
        <v>4</v>
      </c>
      <c r="D368" s="5">
        <v>256</v>
      </c>
      <c r="E368" s="5">
        <v>1612</v>
      </c>
      <c r="F368" s="5">
        <v>4</v>
      </c>
      <c r="G368" s="10">
        <v>44064</v>
      </c>
      <c r="H368" s="40">
        <v>132.6465</v>
      </c>
      <c r="I368" s="40">
        <v>10.611700000000001</v>
      </c>
      <c r="J368" s="40">
        <v>3.3161999999999998</v>
      </c>
      <c r="K368" s="40">
        <v>146.5744</v>
      </c>
      <c r="L368" s="10">
        <v>44073</v>
      </c>
      <c r="M368" t="s">
        <v>2810</v>
      </c>
      <c r="O368" t="b">
        <f>Table9[[#This Row],[SubTotal]]=SUMIF(Purchase_Order_Details!$A$2:$A$2751,Table9[[#This Row],[PurchaseOrderID]],Purchase_Order_Details!$G$2:$G$2751)</f>
        <v>1</v>
      </c>
      <c r="P368" t="b">
        <f>Table9[[#This Row],[TotalDue]]=Table9[[#This Row],[SubTotal]]+Table9[[#This Row],[TaxAmt]]+Table9[[#This Row],[Freight]]</f>
        <v>1</v>
      </c>
      <c r="Q368" t="b">
        <f>COUNTIF(Table9[PurchaseOrderID],Table9[[#This Row],[PurchaseOrderID]])=1</f>
        <v>1</v>
      </c>
    </row>
    <row r="369" spans="1:17" hidden="1" x14ac:dyDescent="0.25">
      <c r="A369" s="4">
        <v>649</v>
      </c>
      <c r="B369" s="4">
        <v>4</v>
      </c>
      <c r="C369" s="4">
        <v>4</v>
      </c>
      <c r="D369" s="4">
        <v>259</v>
      </c>
      <c r="E369" s="4">
        <v>1586</v>
      </c>
      <c r="F369" s="4">
        <v>5</v>
      </c>
      <c r="G369" s="11">
        <v>44064</v>
      </c>
      <c r="H369" s="41">
        <v>43878.45</v>
      </c>
      <c r="I369" s="41">
        <v>3510.2759999999998</v>
      </c>
      <c r="J369" s="41">
        <v>1096.9612999999999</v>
      </c>
      <c r="K369" s="41">
        <v>48485.687299999998</v>
      </c>
      <c r="L369" s="11">
        <v>44073</v>
      </c>
      <c r="M369" t="s">
        <v>2817</v>
      </c>
      <c r="O369" t="b">
        <f>Table9[[#This Row],[SubTotal]]=SUMIF(Purchase_Order_Details!$A$2:$A$2751,Table9[[#This Row],[PurchaseOrderID]],Purchase_Order_Details!$G$2:$G$2751)</f>
        <v>1</v>
      </c>
      <c r="P369" t="b">
        <f>Table9[[#This Row],[TotalDue]]=Table9[[#This Row],[SubTotal]]+Table9[[#This Row],[TaxAmt]]+Table9[[#This Row],[Freight]]</f>
        <v>1</v>
      </c>
      <c r="Q369" t="b">
        <f>COUNTIF(Table9[PurchaseOrderID],Table9[[#This Row],[PurchaseOrderID]])=1</f>
        <v>1</v>
      </c>
    </row>
    <row r="370" spans="1:17" hidden="1" x14ac:dyDescent="0.25">
      <c r="A370" s="5">
        <v>650</v>
      </c>
      <c r="B370" s="5">
        <v>4</v>
      </c>
      <c r="C370" s="5">
        <v>4</v>
      </c>
      <c r="D370" s="5">
        <v>250</v>
      </c>
      <c r="E370" s="5">
        <v>1500</v>
      </c>
      <c r="F370" s="5">
        <v>1</v>
      </c>
      <c r="G370" s="10">
        <v>44064</v>
      </c>
      <c r="H370" s="40">
        <v>418.95</v>
      </c>
      <c r="I370" s="40">
        <v>33.515999999999998</v>
      </c>
      <c r="J370" s="40">
        <v>10.473800000000001</v>
      </c>
      <c r="K370" s="40">
        <v>462.93979999999999</v>
      </c>
      <c r="L370" s="10">
        <v>44073</v>
      </c>
      <c r="M370" t="s">
        <v>2817</v>
      </c>
      <c r="O370" t="b">
        <f>Table9[[#This Row],[SubTotal]]=SUMIF(Purchase_Order_Details!$A$2:$A$2751,Table9[[#This Row],[PurchaseOrderID]],Purchase_Order_Details!$G$2:$G$2751)</f>
        <v>1</v>
      </c>
      <c r="P370" t="b">
        <f>Table9[[#This Row],[TotalDue]]=Table9[[#This Row],[SubTotal]]+Table9[[#This Row],[TaxAmt]]+Table9[[#This Row],[Freight]]</f>
        <v>1</v>
      </c>
      <c r="Q370" t="b">
        <f>COUNTIF(Table9[PurchaseOrderID],Table9[[#This Row],[PurchaseOrderID]])=1</f>
        <v>1</v>
      </c>
    </row>
    <row r="371" spans="1:17" hidden="1" x14ac:dyDescent="0.25">
      <c r="A371" s="4">
        <v>651</v>
      </c>
      <c r="B371" s="4">
        <v>4</v>
      </c>
      <c r="C371" s="4">
        <v>4</v>
      </c>
      <c r="D371" s="4">
        <v>258</v>
      </c>
      <c r="E371" s="4">
        <v>1656</v>
      </c>
      <c r="F371" s="4">
        <v>4</v>
      </c>
      <c r="G371" s="11">
        <v>44064</v>
      </c>
      <c r="H371" s="41">
        <v>515.68650000000002</v>
      </c>
      <c r="I371" s="41">
        <v>41.254899999999999</v>
      </c>
      <c r="J371" s="41">
        <v>12.892200000000001</v>
      </c>
      <c r="K371" s="41">
        <v>569.83360000000005</v>
      </c>
      <c r="L371" s="11">
        <v>44073</v>
      </c>
      <c r="M371" t="s">
        <v>2810</v>
      </c>
      <c r="O371" t="b">
        <f>Table9[[#This Row],[SubTotal]]=SUMIF(Purchase_Order_Details!$A$2:$A$2751,Table9[[#This Row],[PurchaseOrderID]],Purchase_Order_Details!$G$2:$G$2751)</f>
        <v>1</v>
      </c>
      <c r="P371" t="b">
        <f>Table9[[#This Row],[TotalDue]]=Table9[[#This Row],[SubTotal]]+Table9[[#This Row],[TaxAmt]]+Table9[[#This Row],[Freight]]</f>
        <v>1</v>
      </c>
      <c r="Q371" t="b">
        <f>COUNTIF(Table9[PurchaseOrderID],Table9[[#This Row],[PurchaseOrderID]])=1</f>
        <v>1</v>
      </c>
    </row>
    <row r="372" spans="1:17" hidden="1" x14ac:dyDescent="0.25">
      <c r="A372" s="5">
        <v>652</v>
      </c>
      <c r="B372" s="5">
        <v>4</v>
      </c>
      <c r="C372" s="5">
        <v>4</v>
      </c>
      <c r="D372" s="5">
        <v>254</v>
      </c>
      <c r="E372" s="5">
        <v>1572</v>
      </c>
      <c r="F372" s="5">
        <v>1</v>
      </c>
      <c r="G372" s="10">
        <v>44064</v>
      </c>
      <c r="H372" s="40">
        <v>461.79</v>
      </c>
      <c r="I372" s="40">
        <v>36.943199999999997</v>
      </c>
      <c r="J372" s="40">
        <v>11.5448</v>
      </c>
      <c r="K372" s="40">
        <v>510.27800000000002</v>
      </c>
      <c r="L372" s="10">
        <v>44073</v>
      </c>
      <c r="M372" t="s">
        <v>1829</v>
      </c>
      <c r="O372" t="b">
        <f>Table9[[#This Row],[SubTotal]]=SUMIF(Purchase_Order_Details!$A$2:$A$2751,Table9[[#This Row],[PurchaseOrderID]],Purchase_Order_Details!$G$2:$G$2751)</f>
        <v>1</v>
      </c>
      <c r="P372" t="b">
        <f>Table9[[#This Row],[TotalDue]]=Table9[[#This Row],[SubTotal]]+Table9[[#This Row],[TaxAmt]]+Table9[[#This Row],[Freight]]</f>
        <v>1</v>
      </c>
      <c r="Q372" t="b">
        <f>COUNTIF(Table9[PurchaseOrderID],Table9[[#This Row],[PurchaseOrderID]])=1</f>
        <v>1</v>
      </c>
    </row>
    <row r="373" spans="1:17" hidden="1" x14ac:dyDescent="0.25">
      <c r="A373" s="4">
        <v>653</v>
      </c>
      <c r="B373" s="4">
        <v>4</v>
      </c>
      <c r="C373" s="4">
        <v>4</v>
      </c>
      <c r="D373" s="4">
        <v>257</v>
      </c>
      <c r="E373" s="4">
        <v>1562</v>
      </c>
      <c r="F373" s="4">
        <v>4</v>
      </c>
      <c r="G373" s="11">
        <v>44064</v>
      </c>
      <c r="H373" s="41">
        <v>383.04</v>
      </c>
      <c r="I373" s="41">
        <v>30.6432</v>
      </c>
      <c r="J373" s="41">
        <v>9.5760000000000005</v>
      </c>
      <c r="K373" s="41">
        <v>423.25920000000002</v>
      </c>
      <c r="L373" s="11">
        <v>44073</v>
      </c>
      <c r="M373" t="s">
        <v>2817</v>
      </c>
      <c r="O373" t="b">
        <f>Table9[[#This Row],[SubTotal]]=SUMIF(Purchase_Order_Details!$A$2:$A$2751,Table9[[#This Row],[PurchaseOrderID]],Purchase_Order_Details!$G$2:$G$2751)</f>
        <v>1</v>
      </c>
      <c r="P373" t="b">
        <f>Table9[[#This Row],[TotalDue]]=Table9[[#This Row],[SubTotal]]+Table9[[#This Row],[TaxAmt]]+Table9[[#This Row],[Freight]]</f>
        <v>1</v>
      </c>
      <c r="Q373" t="b">
        <f>COUNTIF(Table9[PurchaseOrderID],Table9[[#This Row],[PurchaseOrderID]])=1</f>
        <v>1</v>
      </c>
    </row>
    <row r="374" spans="1:17" hidden="1" x14ac:dyDescent="0.25">
      <c r="A374" s="5">
        <v>654</v>
      </c>
      <c r="B374" s="5">
        <v>4</v>
      </c>
      <c r="C374" s="5">
        <v>3</v>
      </c>
      <c r="D374" s="5">
        <v>261</v>
      </c>
      <c r="E374" s="5">
        <v>1662</v>
      </c>
      <c r="F374" s="5">
        <v>2</v>
      </c>
      <c r="G374" s="10">
        <v>44064</v>
      </c>
      <c r="H374" s="40">
        <v>37.075499999999998</v>
      </c>
      <c r="I374" s="40">
        <v>2.9660000000000002</v>
      </c>
      <c r="J374" s="40">
        <v>0.92689999999999995</v>
      </c>
      <c r="K374" s="40">
        <v>40.968400000000003</v>
      </c>
      <c r="L374" s="10">
        <v>44073</v>
      </c>
      <c r="M374" t="s">
        <v>2810</v>
      </c>
      <c r="O374" t="b">
        <f>Table9[[#This Row],[SubTotal]]=SUMIF(Purchase_Order_Details!$A$2:$A$2751,Table9[[#This Row],[PurchaseOrderID]],Purchase_Order_Details!$G$2:$G$2751)</f>
        <v>1</v>
      </c>
      <c r="P374" t="b">
        <f>Table9[[#This Row],[TotalDue]]=Table9[[#This Row],[SubTotal]]+Table9[[#This Row],[TaxAmt]]+Table9[[#This Row],[Freight]]</f>
        <v>1</v>
      </c>
      <c r="Q374" t="b">
        <f>COUNTIF(Table9[PurchaseOrderID],Table9[[#This Row],[PurchaseOrderID]])=1</f>
        <v>1</v>
      </c>
    </row>
    <row r="375" spans="1:17" hidden="1" x14ac:dyDescent="0.25">
      <c r="A375" s="4">
        <v>655</v>
      </c>
      <c r="B375" s="4">
        <v>4</v>
      </c>
      <c r="C375" s="4">
        <v>4</v>
      </c>
      <c r="D375" s="4">
        <v>251</v>
      </c>
      <c r="E375" s="4">
        <v>1682</v>
      </c>
      <c r="F375" s="4">
        <v>4</v>
      </c>
      <c r="G375" s="11">
        <v>44064</v>
      </c>
      <c r="H375" s="41">
        <v>21558.075000000001</v>
      </c>
      <c r="I375" s="41">
        <v>1724.646</v>
      </c>
      <c r="J375" s="41">
        <v>538.95190000000002</v>
      </c>
      <c r="K375" s="41">
        <v>23821.672900000001</v>
      </c>
      <c r="L375" s="11">
        <v>44073</v>
      </c>
      <c r="M375" t="s">
        <v>2817</v>
      </c>
      <c r="O375" t="b">
        <f>Table9[[#This Row],[SubTotal]]=SUMIF(Purchase_Order_Details!$A$2:$A$2751,Table9[[#This Row],[PurchaseOrderID]],Purchase_Order_Details!$G$2:$G$2751)</f>
        <v>1</v>
      </c>
      <c r="P375" t="b">
        <f>Table9[[#This Row],[TotalDue]]=Table9[[#This Row],[SubTotal]]+Table9[[#This Row],[TaxAmt]]+Table9[[#This Row],[Freight]]</f>
        <v>1</v>
      </c>
      <c r="Q375" t="b">
        <f>COUNTIF(Table9[PurchaseOrderID],Table9[[#This Row],[PurchaseOrderID]])=1</f>
        <v>1</v>
      </c>
    </row>
    <row r="376" spans="1:17" hidden="1" x14ac:dyDescent="0.25">
      <c r="A376" s="5">
        <v>656</v>
      </c>
      <c r="B376" s="5">
        <v>4</v>
      </c>
      <c r="C376" s="5">
        <v>4</v>
      </c>
      <c r="D376" s="5">
        <v>253</v>
      </c>
      <c r="E376" s="5">
        <v>1686</v>
      </c>
      <c r="F376" s="5">
        <v>4</v>
      </c>
      <c r="G376" s="10">
        <v>44064</v>
      </c>
      <c r="H376" s="40">
        <v>545.83199999999999</v>
      </c>
      <c r="I376" s="40">
        <v>43.666600000000003</v>
      </c>
      <c r="J376" s="40">
        <v>13.645799999999999</v>
      </c>
      <c r="K376" s="40">
        <v>603.14440000000002</v>
      </c>
      <c r="L376" s="10">
        <v>44073</v>
      </c>
      <c r="M376" t="s">
        <v>2810</v>
      </c>
      <c r="O376" t="b">
        <f>Table9[[#This Row],[SubTotal]]=SUMIF(Purchase_Order_Details!$A$2:$A$2751,Table9[[#This Row],[PurchaseOrderID]],Purchase_Order_Details!$G$2:$G$2751)</f>
        <v>1</v>
      </c>
      <c r="P376" t="b">
        <f>Table9[[#This Row],[TotalDue]]=Table9[[#This Row],[SubTotal]]+Table9[[#This Row],[TaxAmt]]+Table9[[#This Row],[Freight]]</f>
        <v>1</v>
      </c>
      <c r="Q376" t="b">
        <f>COUNTIF(Table9[PurchaseOrderID],Table9[[#This Row],[PurchaseOrderID]])=1</f>
        <v>1</v>
      </c>
    </row>
    <row r="377" spans="1:17" hidden="1" x14ac:dyDescent="0.25">
      <c r="A377" s="4">
        <v>657</v>
      </c>
      <c r="B377" s="4">
        <v>4</v>
      </c>
      <c r="C377" s="4">
        <v>4</v>
      </c>
      <c r="D377" s="4">
        <v>255</v>
      </c>
      <c r="E377" s="4">
        <v>1684</v>
      </c>
      <c r="F377" s="4">
        <v>4</v>
      </c>
      <c r="G377" s="11">
        <v>44065</v>
      </c>
      <c r="H377" s="41">
        <v>20980.575000000001</v>
      </c>
      <c r="I377" s="41">
        <v>1678.4459999999999</v>
      </c>
      <c r="J377" s="41">
        <v>524.51440000000002</v>
      </c>
      <c r="K377" s="41">
        <v>23183.535400000001</v>
      </c>
      <c r="L377" s="11">
        <v>44074</v>
      </c>
      <c r="M377" t="s">
        <v>2810</v>
      </c>
      <c r="O377" t="b">
        <f>Table9[[#This Row],[SubTotal]]=SUMIF(Purchase_Order_Details!$A$2:$A$2751,Table9[[#This Row],[PurchaseOrderID]],Purchase_Order_Details!$G$2:$G$2751)</f>
        <v>1</v>
      </c>
      <c r="P377" t="b">
        <f>Table9[[#This Row],[TotalDue]]=Table9[[#This Row],[SubTotal]]+Table9[[#This Row],[TaxAmt]]+Table9[[#This Row],[Freight]]</f>
        <v>1</v>
      </c>
      <c r="Q377" t="b">
        <f>COUNTIF(Table9[PurchaseOrderID],Table9[[#This Row],[PurchaseOrderID]])=1</f>
        <v>1</v>
      </c>
    </row>
    <row r="378" spans="1:17" hidden="1" x14ac:dyDescent="0.25">
      <c r="A378" s="5">
        <v>658</v>
      </c>
      <c r="B378" s="5">
        <v>4</v>
      </c>
      <c r="C378" s="5">
        <v>4</v>
      </c>
      <c r="D378" s="5">
        <v>256</v>
      </c>
      <c r="E378" s="5">
        <v>1534</v>
      </c>
      <c r="F378" s="5">
        <v>4</v>
      </c>
      <c r="G378" s="10">
        <v>44065</v>
      </c>
      <c r="H378" s="40">
        <v>602.02800000000002</v>
      </c>
      <c r="I378" s="40">
        <v>48.162199999999999</v>
      </c>
      <c r="J378" s="40">
        <v>15.050700000000001</v>
      </c>
      <c r="K378" s="40">
        <v>665.24090000000001</v>
      </c>
      <c r="L378" s="10">
        <v>44074</v>
      </c>
      <c r="M378" t="s">
        <v>2817</v>
      </c>
      <c r="O378" t="b">
        <f>Table9[[#This Row],[SubTotal]]=SUMIF(Purchase_Order_Details!$A$2:$A$2751,Table9[[#This Row],[PurchaseOrderID]],Purchase_Order_Details!$G$2:$G$2751)</f>
        <v>1</v>
      </c>
      <c r="P378" t="b">
        <f>Table9[[#This Row],[TotalDue]]=Table9[[#This Row],[SubTotal]]+Table9[[#This Row],[TaxAmt]]+Table9[[#This Row],[Freight]]</f>
        <v>1</v>
      </c>
      <c r="Q378" t="b">
        <f>COUNTIF(Table9[PurchaseOrderID],Table9[[#This Row],[PurchaseOrderID]])=1</f>
        <v>1</v>
      </c>
    </row>
    <row r="379" spans="1:17" hidden="1" x14ac:dyDescent="0.25">
      <c r="A379" s="4">
        <v>659</v>
      </c>
      <c r="B379" s="4">
        <v>4</v>
      </c>
      <c r="C379" s="4">
        <v>4</v>
      </c>
      <c r="D379" s="4">
        <v>259</v>
      </c>
      <c r="E379" s="4">
        <v>1614</v>
      </c>
      <c r="F379" s="4">
        <v>5</v>
      </c>
      <c r="G379" s="11">
        <v>44065</v>
      </c>
      <c r="H379" s="41">
        <v>694.95299999999997</v>
      </c>
      <c r="I379" s="41">
        <v>55.596200000000003</v>
      </c>
      <c r="J379" s="41">
        <v>17.373799999999999</v>
      </c>
      <c r="K379" s="41">
        <v>767.923</v>
      </c>
      <c r="L379" s="11">
        <v>44074</v>
      </c>
      <c r="M379" t="s">
        <v>2810</v>
      </c>
      <c r="O379" t="b">
        <f>Table9[[#This Row],[SubTotal]]=SUMIF(Purchase_Order_Details!$A$2:$A$2751,Table9[[#This Row],[PurchaseOrderID]],Purchase_Order_Details!$G$2:$G$2751)</f>
        <v>1</v>
      </c>
      <c r="P379" t="b">
        <f>Table9[[#This Row],[TotalDue]]=Table9[[#This Row],[SubTotal]]+Table9[[#This Row],[TaxAmt]]+Table9[[#This Row],[Freight]]</f>
        <v>1</v>
      </c>
      <c r="Q379" t="b">
        <f>COUNTIF(Table9[PurchaseOrderID],Table9[[#This Row],[PurchaseOrderID]])=1</f>
        <v>1</v>
      </c>
    </row>
    <row r="380" spans="1:17" hidden="1" x14ac:dyDescent="0.25">
      <c r="A380" s="5">
        <v>660</v>
      </c>
      <c r="B380" s="5">
        <v>6</v>
      </c>
      <c r="C380" s="5">
        <v>4</v>
      </c>
      <c r="D380" s="5">
        <v>260</v>
      </c>
      <c r="E380" s="5">
        <v>1588</v>
      </c>
      <c r="F380" s="5">
        <v>5</v>
      </c>
      <c r="G380" s="10">
        <v>44065</v>
      </c>
      <c r="H380" s="40">
        <v>40471.199999999997</v>
      </c>
      <c r="I380" s="40">
        <v>3237.6959999999999</v>
      </c>
      <c r="J380" s="40">
        <v>1011.78</v>
      </c>
      <c r="K380" s="40">
        <v>44720.675999999999</v>
      </c>
      <c r="L380" s="10">
        <v>44074</v>
      </c>
      <c r="M380" t="s">
        <v>1829</v>
      </c>
      <c r="O380" t="b">
        <f>Table9[[#This Row],[SubTotal]]=SUMIF(Purchase_Order_Details!$A$2:$A$2751,Table9[[#This Row],[PurchaseOrderID]],Purchase_Order_Details!$G$2:$G$2751)</f>
        <v>1</v>
      </c>
      <c r="P380" t="b">
        <f>Table9[[#This Row],[TotalDue]]=Table9[[#This Row],[SubTotal]]+Table9[[#This Row],[TaxAmt]]+Table9[[#This Row],[Freight]]</f>
        <v>1</v>
      </c>
      <c r="Q380" t="b">
        <f>COUNTIF(Table9[PurchaseOrderID],Table9[[#This Row],[PurchaseOrderID]])=1</f>
        <v>1</v>
      </c>
    </row>
    <row r="381" spans="1:17" hidden="1" x14ac:dyDescent="0.25">
      <c r="A381" s="4">
        <v>661</v>
      </c>
      <c r="B381" s="4">
        <v>4</v>
      </c>
      <c r="C381" s="4">
        <v>4</v>
      </c>
      <c r="D381" s="4">
        <v>250</v>
      </c>
      <c r="E381" s="4">
        <v>1622</v>
      </c>
      <c r="F381" s="4">
        <v>5</v>
      </c>
      <c r="G381" s="11">
        <v>44065</v>
      </c>
      <c r="H381" s="41">
        <v>557.48699999999997</v>
      </c>
      <c r="I381" s="41">
        <v>44.598999999999997</v>
      </c>
      <c r="J381" s="41">
        <v>13.937200000000001</v>
      </c>
      <c r="K381" s="41">
        <v>616.02319999999997</v>
      </c>
      <c r="L381" s="11">
        <v>44074</v>
      </c>
      <c r="M381" t="s">
        <v>2810</v>
      </c>
      <c r="O381" t="b">
        <f>Table9[[#This Row],[SubTotal]]=SUMIF(Purchase_Order_Details!$A$2:$A$2751,Table9[[#This Row],[PurchaseOrderID]],Purchase_Order_Details!$G$2:$G$2751)</f>
        <v>1</v>
      </c>
      <c r="P381" t="b">
        <f>Table9[[#This Row],[TotalDue]]=Table9[[#This Row],[SubTotal]]+Table9[[#This Row],[TaxAmt]]+Table9[[#This Row],[Freight]]</f>
        <v>1</v>
      </c>
      <c r="Q381" t="b">
        <f>COUNTIF(Table9[PurchaseOrderID],Table9[[#This Row],[PurchaseOrderID]])=1</f>
        <v>1</v>
      </c>
    </row>
    <row r="382" spans="1:17" hidden="1" x14ac:dyDescent="0.25">
      <c r="A382" s="5">
        <v>662</v>
      </c>
      <c r="B382" s="5">
        <v>4</v>
      </c>
      <c r="C382" s="5">
        <v>4</v>
      </c>
      <c r="D382" s="5">
        <v>254</v>
      </c>
      <c r="E382" s="5">
        <v>1632</v>
      </c>
      <c r="F382" s="5">
        <v>5</v>
      </c>
      <c r="G382" s="10">
        <v>44065</v>
      </c>
      <c r="H382" s="40">
        <v>38421.074999999997</v>
      </c>
      <c r="I382" s="40">
        <v>3073.6860000000001</v>
      </c>
      <c r="J382" s="40">
        <v>960.52689999999996</v>
      </c>
      <c r="K382" s="40">
        <v>42455.287900000003</v>
      </c>
      <c r="L382" s="10">
        <v>44074</v>
      </c>
      <c r="M382" t="s">
        <v>1829</v>
      </c>
      <c r="O382" t="b">
        <f>Table9[[#This Row],[SubTotal]]=SUMIF(Purchase_Order_Details!$A$2:$A$2751,Table9[[#This Row],[PurchaseOrderID]],Purchase_Order_Details!$G$2:$G$2751)</f>
        <v>1</v>
      </c>
      <c r="P382" t="b">
        <f>Table9[[#This Row],[TotalDue]]=Table9[[#This Row],[SubTotal]]+Table9[[#This Row],[TaxAmt]]+Table9[[#This Row],[Freight]]</f>
        <v>1</v>
      </c>
      <c r="Q382" t="b">
        <f>COUNTIF(Table9[PurchaseOrderID],Table9[[#This Row],[PurchaseOrderID]])=1</f>
        <v>1</v>
      </c>
    </row>
    <row r="383" spans="1:17" hidden="1" x14ac:dyDescent="0.25">
      <c r="A383" s="4">
        <v>663</v>
      </c>
      <c r="B383" s="4">
        <v>4</v>
      </c>
      <c r="C383" s="4">
        <v>4</v>
      </c>
      <c r="D383" s="4">
        <v>257</v>
      </c>
      <c r="E383" s="4">
        <v>1608</v>
      </c>
      <c r="F383" s="4">
        <v>5</v>
      </c>
      <c r="G383" s="11">
        <v>44065</v>
      </c>
      <c r="H383" s="41">
        <v>5948.25</v>
      </c>
      <c r="I383" s="41">
        <v>475.86</v>
      </c>
      <c r="J383" s="41">
        <v>148.7063</v>
      </c>
      <c r="K383" s="41">
        <v>6572.8163000000004</v>
      </c>
      <c r="L383" s="11">
        <v>44074</v>
      </c>
      <c r="M383" t="s">
        <v>1829</v>
      </c>
      <c r="O383" t="b">
        <f>Table9[[#This Row],[SubTotal]]=SUMIF(Purchase_Order_Details!$A$2:$A$2751,Table9[[#This Row],[PurchaseOrderID]],Purchase_Order_Details!$G$2:$G$2751)</f>
        <v>1</v>
      </c>
      <c r="P383" t="b">
        <f>Table9[[#This Row],[TotalDue]]=Table9[[#This Row],[SubTotal]]+Table9[[#This Row],[TaxAmt]]+Table9[[#This Row],[Freight]]</f>
        <v>1</v>
      </c>
      <c r="Q383" t="b">
        <f>COUNTIF(Table9[PurchaseOrderID],Table9[[#This Row],[PurchaseOrderID]])=1</f>
        <v>1</v>
      </c>
    </row>
    <row r="384" spans="1:17" hidden="1" x14ac:dyDescent="0.25">
      <c r="A384" s="5">
        <v>664</v>
      </c>
      <c r="B384" s="5">
        <v>4</v>
      </c>
      <c r="C384" s="5">
        <v>3</v>
      </c>
      <c r="D384" s="5">
        <v>261</v>
      </c>
      <c r="E384" s="5">
        <v>1576</v>
      </c>
      <c r="F384" s="5">
        <v>5</v>
      </c>
      <c r="G384" s="10">
        <v>44065</v>
      </c>
      <c r="H384" s="40">
        <v>91117.95</v>
      </c>
      <c r="I384" s="40">
        <v>7289.4359999999997</v>
      </c>
      <c r="J384" s="40">
        <v>2277.9488000000001</v>
      </c>
      <c r="K384" s="40">
        <v>100685.3348</v>
      </c>
      <c r="L384" s="10">
        <v>44074</v>
      </c>
      <c r="M384" t="s">
        <v>1829</v>
      </c>
      <c r="O384" t="b">
        <f>Table9[[#This Row],[SubTotal]]=SUMIF(Purchase_Order_Details!$A$2:$A$2751,Table9[[#This Row],[PurchaseOrderID]],Purchase_Order_Details!$G$2:$G$2751)</f>
        <v>1</v>
      </c>
      <c r="P384" t="b">
        <f>Table9[[#This Row],[TotalDue]]=Table9[[#This Row],[SubTotal]]+Table9[[#This Row],[TaxAmt]]+Table9[[#This Row],[Freight]]</f>
        <v>1</v>
      </c>
      <c r="Q384" t="b">
        <f>COUNTIF(Table9[PurchaseOrderID],Table9[[#This Row],[PurchaseOrderID]])=1</f>
        <v>1</v>
      </c>
    </row>
    <row r="385" spans="1:17" hidden="1" x14ac:dyDescent="0.25">
      <c r="A385" s="4">
        <v>665</v>
      </c>
      <c r="B385" s="4">
        <v>4</v>
      </c>
      <c r="C385" s="4">
        <v>4</v>
      </c>
      <c r="D385" s="4">
        <v>251</v>
      </c>
      <c r="E385" s="4">
        <v>1590</v>
      </c>
      <c r="F385" s="4">
        <v>1</v>
      </c>
      <c r="G385" s="11">
        <v>44065</v>
      </c>
      <c r="H385" s="41">
        <v>525</v>
      </c>
      <c r="I385" s="41">
        <v>42</v>
      </c>
      <c r="J385" s="41">
        <v>13.125</v>
      </c>
      <c r="K385" s="41">
        <v>580.125</v>
      </c>
      <c r="L385" s="11">
        <v>44074</v>
      </c>
      <c r="M385" t="s">
        <v>2817</v>
      </c>
      <c r="O385" t="b">
        <f>Table9[[#This Row],[SubTotal]]=SUMIF(Purchase_Order_Details!$A$2:$A$2751,Table9[[#This Row],[PurchaseOrderID]],Purchase_Order_Details!$G$2:$G$2751)</f>
        <v>1</v>
      </c>
      <c r="P385" t="b">
        <f>Table9[[#This Row],[TotalDue]]=Table9[[#This Row],[SubTotal]]+Table9[[#This Row],[TaxAmt]]+Table9[[#This Row],[Freight]]</f>
        <v>1</v>
      </c>
      <c r="Q385" t="b">
        <f>COUNTIF(Table9[PurchaseOrderID],Table9[[#This Row],[PurchaseOrderID]])=1</f>
        <v>1</v>
      </c>
    </row>
    <row r="386" spans="1:17" hidden="1" x14ac:dyDescent="0.25">
      <c r="A386" s="5">
        <v>666</v>
      </c>
      <c r="B386" s="5">
        <v>4</v>
      </c>
      <c r="C386" s="5">
        <v>4</v>
      </c>
      <c r="D386" s="5">
        <v>253</v>
      </c>
      <c r="E386" s="5">
        <v>1514</v>
      </c>
      <c r="F386" s="5">
        <v>5</v>
      </c>
      <c r="G386" s="10">
        <v>44065</v>
      </c>
      <c r="H386" s="40">
        <v>2003.6835000000001</v>
      </c>
      <c r="I386" s="40">
        <v>160.29470000000001</v>
      </c>
      <c r="J386" s="40">
        <v>50.092100000000002</v>
      </c>
      <c r="K386" s="40">
        <v>2214.0702999999999</v>
      </c>
      <c r="L386" s="10">
        <v>44074</v>
      </c>
      <c r="M386" t="s">
        <v>2810</v>
      </c>
      <c r="O386" t="b">
        <f>Table9[[#This Row],[SubTotal]]=SUMIF(Purchase_Order_Details!$A$2:$A$2751,Table9[[#This Row],[PurchaseOrderID]],Purchase_Order_Details!$G$2:$G$2751)</f>
        <v>1</v>
      </c>
      <c r="P386" t="b">
        <f>Table9[[#This Row],[TotalDue]]=Table9[[#This Row],[SubTotal]]+Table9[[#This Row],[TaxAmt]]+Table9[[#This Row],[Freight]]</f>
        <v>1</v>
      </c>
      <c r="Q386" t="b">
        <f>COUNTIF(Table9[PurchaseOrderID],Table9[[#This Row],[PurchaseOrderID]])=1</f>
        <v>1</v>
      </c>
    </row>
    <row r="387" spans="1:17" hidden="1" x14ac:dyDescent="0.25">
      <c r="A387" s="4">
        <v>667</v>
      </c>
      <c r="B387" s="4">
        <v>4</v>
      </c>
      <c r="C387" s="4">
        <v>4</v>
      </c>
      <c r="D387" s="4">
        <v>255</v>
      </c>
      <c r="E387" s="4">
        <v>1498</v>
      </c>
      <c r="F387" s="4">
        <v>4</v>
      </c>
      <c r="G387" s="11">
        <v>44065</v>
      </c>
      <c r="H387" s="41">
        <v>26455.275000000001</v>
      </c>
      <c r="I387" s="41">
        <v>2116.422</v>
      </c>
      <c r="J387" s="41">
        <v>661.38189999999997</v>
      </c>
      <c r="K387" s="41">
        <v>29233.0789</v>
      </c>
      <c r="L387" s="11">
        <v>44074</v>
      </c>
      <c r="M387" t="s">
        <v>2810</v>
      </c>
      <c r="O387" t="b">
        <f>Table9[[#This Row],[SubTotal]]=SUMIF(Purchase_Order_Details!$A$2:$A$2751,Table9[[#This Row],[PurchaseOrderID]],Purchase_Order_Details!$G$2:$G$2751)</f>
        <v>1</v>
      </c>
      <c r="P387" t="b">
        <f>Table9[[#This Row],[TotalDue]]=Table9[[#This Row],[SubTotal]]+Table9[[#This Row],[TaxAmt]]+Table9[[#This Row],[Freight]]</f>
        <v>1</v>
      </c>
      <c r="Q387" t="b">
        <f>COUNTIF(Table9[PurchaseOrderID],Table9[[#This Row],[PurchaseOrderID]])=1</f>
        <v>1</v>
      </c>
    </row>
    <row r="388" spans="1:17" hidden="1" x14ac:dyDescent="0.25">
      <c r="A388" s="5">
        <v>668</v>
      </c>
      <c r="B388" s="5">
        <v>4</v>
      </c>
      <c r="C388" s="5">
        <v>4</v>
      </c>
      <c r="D388" s="5">
        <v>256</v>
      </c>
      <c r="E388" s="5">
        <v>1674</v>
      </c>
      <c r="F388" s="5">
        <v>2</v>
      </c>
      <c r="G388" s="10">
        <v>44065</v>
      </c>
      <c r="H388" s="40">
        <v>944.37</v>
      </c>
      <c r="I388" s="40">
        <v>75.549599999999998</v>
      </c>
      <c r="J388" s="40">
        <v>23.609300000000001</v>
      </c>
      <c r="K388" s="40">
        <v>1043.5289</v>
      </c>
      <c r="L388" s="10">
        <v>44074</v>
      </c>
      <c r="M388" t="s">
        <v>2810</v>
      </c>
      <c r="O388" t="b">
        <f>Table9[[#This Row],[SubTotal]]=SUMIF(Purchase_Order_Details!$A$2:$A$2751,Table9[[#This Row],[PurchaseOrderID]],Purchase_Order_Details!$G$2:$G$2751)</f>
        <v>1</v>
      </c>
      <c r="P388" t="b">
        <f>Table9[[#This Row],[TotalDue]]=Table9[[#This Row],[SubTotal]]+Table9[[#This Row],[TaxAmt]]+Table9[[#This Row],[Freight]]</f>
        <v>1</v>
      </c>
      <c r="Q388" t="b">
        <f>COUNTIF(Table9[PurchaseOrderID],Table9[[#This Row],[PurchaseOrderID]])=1</f>
        <v>1</v>
      </c>
    </row>
    <row r="389" spans="1:17" hidden="1" x14ac:dyDescent="0.25">
      <c r="A389" s="4">
        <v>669</v>
      </c>
      <c r="B389" s="4">
        <v>4</v>
      </c>
      <c r="C389" s="4">
        <v>4</v>
      </c>
      <c r="D389" s="4">
        <v>259</v>
      </c>
      <c r="E389" s="4">
        <v>1652</v>
      </c>
      <c r="F389" s="4">
        <v>1</v>
      </c>
      <c r="G389" s="11">
        <v>44065</v>
      </c>
      <c r="H389" s="41">
        <v>6993.5249999999996</v>
      </c>
      <c r="I389" s="41">
        <v>559.48199999999997</v>
      </c>
      <c r="J389" s="41">
        <v>174.8381</v>
      </c>
      <c r="K389" s="41">
        <v>7727.8450999999995</v>
      </c>
      <c r="L389" s="11">
        <v>44074</v>
      </c>
      <c r="M389" t="s">
        <v>1829</v>
      </c>
      <c r="O389" t="b">
        <f>Table9[[#This Row],[SubTotal]]=SUMIF(Purchase_Order_Details!$A$2:$A$2751,Table9[[#This Row],[PurchaseOrderID]],Purchase_Order_Details!$G$2:$G$2751)</f>
        <v>1</v>
      </c>
      <c r="P389" t="b">
        <f>Table9[[#This Row],[TotalDue]]=Table9[[#This Row],[SubTotal]]+Table9[[#This Row],[TaxAmt]]+Table9[[#This Row],[Freight]]</f>
        <v>1</v>
      </c>
      <c r="Q389" t="b">
        <f>COUNTIF(Table9[PurchaseOrderID],Table9[[#This Row],[PurchaseOrderID]])=1</f>
        <v>1</v>
      </c>
    </row>
    <row r="390" spans="1:17" hidden="1" x14ac:dyDescent="0.25">
      <c r="A390" s="5">
        <v>670</v>
      </c>
      <c r="B390" s="5">
        <v>4</v>
      </c>
      <c r="C390" s="5">
        <v>4</v>
      </c>
      <c r="D390" s="5">
        <v>260</v>
      </c>
      <c r="E390" s="5">
        <v>1578</v>
      </c>
      <c r="F390" s="5">
        <v>3</v>
      </c>
      <c r="G390" s="10">
        <v>44065</v>
      </c>
      <c r="H390" s="40">
        <v>62843.55</v>
      </c>
      <c r="I390" s="40">
        <v>5027.4840000000004</v>
      </c>
      <c r="J390" s="40">
        <v>1571.0888</v>
      </c>
      <c r="K390" s="40">
        <v>69442.122799999997</v>
      </c>
      <c r="L390" s="10">
        <v>44074</v>
      </c>
      <c r="M390" t="s">
        <v>1829</v>
      </c>
      <c r="O390" t="b">
        <f>Table9[[#This Row],[SubTotal]]=SUMIF(Purchase_Order_Details!$A$2:$A$2751,Table9[[#This Row],[PurchaseOrderID]],Purchase_Order_Details!$G$2:$G$2751)</f>
        <v>1</v>
      </c>
      <c r="P390" t="b">
        <f>Table9[[#This Row],[TotalDue]]=Table9[[#This Row],[SubTotal]]+Table9[[#This Row],[TaxAmt]]+Table9[[#This Row],[Freight]]</f>
        <v>1</v>
      </c>
      <c r="Q390" t="b">
        <f>COUNTIF(Table9[PurchaseOrderID],Table9[[#This Row],[PurchaseOrderID]])=1</f>
        <v>1</v>
      </c>
    </row>
    <row r="391" spans="1:17" hidden="1" x14ac:dyDescent="0.25">
      <c r="A391" s="4">
        <v>671</v>
      </c>
      <c r="B391" s="4">
        <v>4</v>
      </c>
      <c r="C391" s="4">
        <v>4</v>
      </c>
      <c r="D391" s="4">
        <v>258</v>
      </c>
      <c r="E391" s="4">
        <v>1538</v>
      </c>
      <c r="F391" s="4">
        <v>5</v>
      </c>
      <c r="G391" s="11">
        <v>44065</v>
      </c>
      <c r="H391" s="41">
        <v>37843.574999999997</v>
      </c>
      <c r="I391" s="41">
        <v>3027.4859999999999</v>
      </c>
      <c r="J391" s="41">
        <v>946.08939999999996</v>
      </c>
      <c r="K391" s="41">
        <v>41817.150399999999</v>
      </c>
      <c r="L391" s="11">
        <v>44074</v>
      </c>
      <c r="M391" t="s">
        <v>1829</v>
      </c>
      <c r="O391" t="b">
        <f>Table9[[#This Row],[SubTotal]]=SUMIF(Purchase_Order_Details!$A$2:$A$2751,Table9[[#This Row],[PurchaseOrderID]],Purchase_Order_Details!$G$2:$G$2751)</f>
        <v>1</v>
      </c>
      <c r="P391" t="b">
        <f>Table9[[#This Row],[TotalDue]]=Table9[[#This Row],[SubTotal]]+Table9[[#This Row],[TaxAmt]]+Table9[[#This Row],[Freight]]</f>
        <v>1</v>
      </c>
      <c r="Q391" t="b">
        <f>COUNTIF(Table9[PurchaseOrderID],Table9[[#This Row],[PurchaseOrderID]])=1</f>
        <v>1</v>
      </c>
    </row>
    <row r="392" spans="1:17" hidden="1" x14ac:dyDescent="0.25">
      <c r="A392" s="5">
        <v>672</v>
      </c>
      <c r="B392" s="5">
        <v>4</v>
      </c>
      <c r="C392" s="5">
        <v>4</v>
      </c>
      <c r="D392" s="5">
        <v>254</v>
      </c>
      <c r="E392" s="5">
        <v>1556</v>
      </c>
      <c r="F392" s="5">
        <v>4</v>
      </c>
      <c r="G392" s="10">
        <v>44065</v>
      </c>
      <c r="H392" s="40">
        <v>25531.275000000001</v>
      </c>
      <c r="I392" s="40">
        <v>2042.502</v>
      </c>
      <c r="J392" s="40">
        <v>638.28189999999995</v>
      </c>
      <c r="K392" s="40">
        <v>28212.0589</v>
      </c>
      <c r="L392" s="10">
        <v>44074</v>
      </c>
      <c r="M392" t="s">
        <v>1829</v>
      </c>
      <c r="O392" t="b">
        <f>Table9[[#This Row],[SubTotal]]=SUMIF(Purchase_Order_Details!$A$2:$A$2751,Table9[[#This Row],[PurchaseOrderID]],Purchase_Order_Details!$G$2:$G$2751)</f>
        <v>1</v>
      </c>
      <c r="P392" t="b">
        <f>Table9[[#This Row],[TotalDue]]=Table9[[#This Row],[SubTotal]]+Table9[[#This Row],[TaxAmt]]+Table9[[#This Row],[Freight]]</f>
        <v>1</v>
      </c>
      <c r="Q392" t="b">
        <f>COUNTIF(Table9[PurchaseOrderID],Table9[[#This Row],[PurchaseOrderID]])=1</f>
        <v>1</v>
      </c>
    </row>
    <row r="393" spans="1:17" hidden="1" x14ac:dyDescent="0.25">
      <c r="A393" s="4">
        <v>673</v>
      </c>
      <c r="B393" s="4">
        <v>4</v>
      </c>
      <c r="C393" s="4">
        <v>4</v>
      </c>
      <c r="D393" s="4">
        <v>257</v>
      </c>
      <c r="E393" s="4">
        <v>1554</v>
      </c>
      <c r="F393" s="4">
        <v>4</v>
      </c>
      <c r="G393" s="11">
        <v>44068</v>
      </c>
      <c r="H393" s="41">
        <v>358.6275</v>
      </c>
      <c r="I393" s="41">
        <v>28.690200000000001</v>
      </c>
      <c r="J393" s="41">
        <v>8.9657</v>
      </c>
      <c r="K393" s="41">
        <v>396.28339999999997</v>
      </c>
      <c r="L393" s="11">
        <v>44077</v>
      </c>
      <c r="M393" t="s">
        <v>2817</v>
      </c>
      <c r="O393" t="b">
        <f>Table9[[#This Row],[SubTotal]]=SUMIF(Purchase_Order_Details!$A$2:$A$2751,Table9[[#This Row],[PurchaseOrderID]],Purchase_Order_Details!$G$2:$G$2751)</f>
        <v>1</v>
      </c>
      <c r="P393" t="b">
        <f>Table9[[#This Row],[TotalDue]]=Table9[[#This Row],[SubTotal]]+Table9[[#This Row],[TaxAmt]]+Table9[[#This Row],[Freight]]</f>
        <v>1</v>
      </c>
      <c r="Q393" t="b">
        <f>COUNTIF(Table9[PurchaseOrderID],Table9[[#This Row],[PurchaseOrderID]])=1</f>
        <v>1</v>
      </c>
    </row>
    <row r="394" spans="1:17" hidden="1" x14ac:dyDescent="0.25">
      <c r="A394" s="5">
        <v>674</v>
      </c>
      <c r="B394" s="5">
        <v>4</v>
      </c>
      <c r="C394" s="5">
        <v>3</v>
      </c>
      <c r="D394" s="5">
        <v>261</v>
      </c>
      <c r="E394" s="5">
        <v>1688</v>
      </c>
      <c r="F394" s="5">
        <v>4</v>
      </c>
      <c r="G394" s="10">
        <v>44068</v>
      </c>
      <c r="H394" s="40">
        <v>125.748</v>
      </c>
      <c r="I394" s="40">
        <v>10.059799999999999</v>
      </c>
      <c r="J394" s="40">
        <v>3.1436999999999999</v>
      </c>
      <c r="K394" s="40">
        <v>138.95150000000001</v>
      </c>
      <c r="L394" s="10">
        <v>44077</v>
      </c>
      <c r="M394" t="s">
        <v>2810</v>
      </c>
      <c r="O394" t="b">
        <f>Table9[[#This Row],[SubTotal]]=SUMIF(Purchase_Order_Details!$A$2:$A$2751,Table9[[#This Row],[PurchaseOrderID]],Purchase_Order_Details!$G$2:$G$2751)</f>
        <v>1</v>
      </c>
      <c r="P394" t="b">
        <f>Table9[[#This Row],[TotalDue]]=Table9[[#This Row],[SubTotal]]+Table9[[#This Row],[TaxAmt]]+Table9[[#This Row],[Freight]]</f>
        <v>1</v>
      </c>
      <c r="Q394" t="b">
        <f>COUNTIF(Table9[PurchaseOrderID],Table9[[#This Row],[PurchaseOrderID]])=1</f>
        <v>1</v>
      </c>
    </row>
    <row r="395" spans="1:17" hidden="1" x14ac:dyDescent="0.25">
      <c r="A395" s="4">
        <v>675</v>
      </c>
      <c r="B395" s="4">
        <v>4</v>
      </c>
      <c r="C395" s="4">
        <v>4</v>
      </c>
      <c r="D395" s="4">
        <v>251</v>
      </c>
      <c r="E395" s="4">
        <v>1580</v>
      </c>
      <c r="F395" s="4">
        <v>5</v>
      </c>
      <c r="G395" s="11">
        <v>44068</v>
      </c>
      <c r="H395" s="41">
        <v>150.79050000000001</v>
      </c>
      <c r="I395" s="41">
        <v>12.0632</v>
      </c>
      <c r="J395" s="41">
        <v>3.7698</v>
      </c>
      <c r="K395" s="41">
        <v>166.62350000000001</v>
      </c>
      <c r="L395" s="11">
        <v>44077</v>
      </c>
      <c r="M395" t="s">
        <v>2810</v>
      </c>
      <c r="O395" t="b">
        <f>Table9[[#This Row],[SubTotal]]=SUMIF(Purchase_Order_Details!$A$2:$A$2751,Table9[[#This Row],[PurchaseOrderID]],Purchase_Order_Details!$G$2:$G$2751)</f>
        <v>1</v>
      </c>
      <c r="P395" t="b">
        <f>Table9[[#This Row],[TotalDue]]=Table9[[#This Row],[SubTotal]]+Table9[[#This Row],[TaxAmt]]+Table9[[#This Row],[Freight]]</f>
        <v>1</v>
      </c>
      <c r="Q395" t="b">
        <f>COUNTIF(Table9[PurchaseOrderID],Table9[[#This Row],[PurchaseOrderID]])=1</f>
        <v>1</v>
      </c>
    </row>
    <row r="396" spans="1:17" hidden="1" x14ac:dyDescent="0.25">
      <c r="A396" s="5">
        <v>676</v>
      </c>
      <c r="B396" s="5">
        <v>4</v>
      </c>
      <c r="C396" s="5">
        <v>4</v>
      </c>
      <c r="D396" s="5">
        <v>253</v>
      </c>
      <c r="E396" s="5">
        <v>1496</v>
      </c>
      <c r="F396" s="5">
        <v>5</v>
      </c>
      <c r="G396" s="10">
        <v>44068</v>
      </c>
      <c r="H396" s="40">
        <v>534.80700000000002</v>
      </c>
      <c r="I396" s="40">
        <v>42.784599999999998</v>
      </c>
      <c r="J396" s="40">
        <v>13.370200000000001</v>
      </c>
      <c r="K396" s="40">
        <v>590.96180000000004</v>
      </c>
      <c r="L396" s="10">
        <v>44077</v>
      </c>
      <c r="M396" t="s">
        <v>2817</v>
      </c>
      <c r="O396" t="b">
        <f>Table9[[#This Row],[SubTotal]]=SUMIF(Purchase_Order_Details!$A$2:$A$2751,Table9[[#This Row],[PurchaseOrderID]],Purchase_Order_Details!$G$2:$G$2751)</f>
        <v>1</v>
      </c>
      <c r="P396" t="b">
        <f>Table9[[#This Row],[TotalDue]]=Table9[[#This Row],[SubTotal]]+Table9[[#This Row],[TaxAmt]]+Table9[[#This Row],[Freight]]</f>
        <v>1</v>
      </c>
      <c r="Q396" t="b">
        <f>COUNTIF(Table9[PurchaseOrderID],Table9[[#This Row],[PurchaseOrderID]])=1</f>
        <v>1</v>
      </c>
    </row>
    <row r="397" spans="1:17" hidden="1" x14ac:dyDescent="0.25">
      <c r="A397" s="4">
        <v>677</v>
      </c>
      <c r="B397" s="4">
        <v>4</v>
      </c>
      <c r="C397" s="4">
        <v>4</v>
      </c>
      <c r="D397" s="4">
        <v>255</v>
      </c>
      <c r="E397" s="4">
        <v>1494</v>
      </c>
      <c r="F397" s="4">
        <v>2</v>
      </c>
      <c r="G397" s="11">
        <v>44068</v>
      </c>
      <c r="H397" s="41">
        <v>8847.2999999999993</v>
      </c>
      <c r="I397" s="41">
        <v>707.78399999999999</v>
      </c>
      <c r="J397" s="41">
        <v>221.1825</v>
      </c>
      <c r="K397" s="41">
        <v>9776.2664999999997</v>
      </c>
      <c r="L397" s="11">
        <v>44077</v>
      </c>
      <c r="M397" t="s">
        <v>2810</v>
      </c>
      <c r="O397" t="b">
        <f>Table9[[#This Row],[SubTotal]]=SUMIF(Purchase_Order_Details!$A$2:$A$2751,Table9[[#This Row],[PurchaseOrderID]],Purchase_Order_Details!$G$2:$G$2751)</f>
        <v>1</v>
      </c>
      <c r="P397" t="b">
        <f>Table9[[#This Row],[TotalDue]]=Table9[[#This Row],[SubTotal]]+Table9[[#This Row],[TaxAmt]]+Table9[[#This Row],[Freight]]</f>
        <v>1</v>
      </c>
      <c r="Q397" t="b">
        <f>COUNTIF(Table9[PurchaseOrderID],Table9[[#This Row],[PurchaseOrderID]])=1</f>
        <v>1</v>
      </c>
    </row>
    <row r="398" spans="1:17" hidden="1" x14ac:dyDescent="0.25">
      <c r="A398" s="5">
        <v>678</v>
      </c>
      <c r="B398" s="5">
        <v>4</v>
      </c>
      <c r="C398" s="5">
        <v>4</v>
      </c>
      <c r="D398" s="5">
        <v>256</v>
      </c>
      <c r="E398" s="5">
        <v>1650</v>
      </c>
      <c r="F398" s="5">
        <v>5</v>
      </c>
      <c r="G398" s="10">
        <v>44068</v>
      </c>
      <c r="H398" s="40">
        <v>171.07650000000001</v>
      </c>
      <c r="I398" s="40">
        <v>13.6861</v>
      </c>
      <c r="J398" s="40">
        <v>4.2769000000000004</v>
      </c>
      <c r="K398" s="40">
        <v>189.0395</v>
      </c>
      <c r="L398" s="10">
        <v>44077</v>
      </c>
      <c r="M398" t="s">
        <v>2810</v>
      </c>
      <c r="O398" t="b">
        <f>Table9[[#This Row],[SubTotal]]=SUMIF(Purchase_Order_Details!$A$2:$A$2751,Table9[[#This Row],[PurchaseOrderID]],Purchase_Order_Details!$G$2:$G$2751)</f>
        <v>1</v>
      </c>
      <c r="P398" t="b">
        <f>Table9[[#This Row],[TotalDue]]=Table9[[#This Row],[SubTotal]]+Table9[[#This Row],[TaxAmt]]+Table9[[#This Row],[Freight]]</f>
        <v>1</v>
      </c>
      <c r="Q398" t="b">
        <f>COUNTIF(Table9[PurchaseOrderID],Table9[[#This Row],[PurchaseOrderID]])=1</f>
        <v>1</v>
      </c>
    </row>
    <row r="399" spans="1:17" hidden="1" x14ac:dyDescent="0.25">
      <c r="A399" s="4">
        <v>679</v>
      </c>
      <c r="B399" s="4">
        <v>4</v>
      </c>
      <c r="C399" s="4">
        <v>4</v>
      </c>
      <c r="D399" s="4">
        <v>252</v>
      </c>
      <c r="E399" s="4">
        <v>1654</v>
      </c>
      <c r="F399" s="4">
        <v>4</v>
      </c>
      <c r="G399" s="11">
        <v>44068</v>
      </c>
      <c r="H399" s="41">
        <v>20397.3</v>
      </c>
      <c r="I399" s="41">
        <v>1631.7840000000001</v>
      </c>
      <c r="J399" s="41">
        <v>509.9325</v>
      </c>
      <c r="K399" s="41">
        <v>22539.016500000002</v>
      </c>
      <c r="L399" s="11">
        <v>44077</v>
      </c>
      <c r="M399" t="s">
        <v>2817</v>
      </c>
      <c r="O399" t="b">
        <f>Table9[[#This Row],[SubTotal]]=SUMIF(Purchase_Order_Details!$A$2:$A$2751,Table9[[#This Row],[PurchaseOrderID]],Purchase_Order_Details!$G$2:$G$2751)</f>
        <v>1</v>
      </c>
      <c r="P399" t="b">
        <f>Table9[[#This Row],[TotalDue]]=Table9[[#This Row],[SubTotal]]+Table9[[#This Row],[TaxAmt]]+Table9[[#This Row],[Freight]]</f>
        <v>1</v>
      </c>
      <c r="Q399" t="b">
        <f>COUNTIF(Table9[PurchaseOrderID],Table9[[#This Row],[PurchaseOrderID]])=1</f>
        <v>1</v>
      </c>
    </row>
    <row r="400" spans="1:17" hidden="1" x14ac:dyDescent="0.25">
      <c r="A400" s="5">
        <v>680</v>
      </c>
      <c r="B400" s="5">
        <v>4</v>
      </c>
      <c r="C400" s="5">
        <v>4</v>
      </c>
      <c r="D400" s="5">
        <v>260</v>
      </c>
      <c r="E400" s="5">
        <v>1664</v>
      </c>
      <c r="F400" s="5">
        <v>3</v>
      </c>
      <c r="G400" s="10">
        <v>44068</v>
      </c>
      <c r="H400" s="40">
        <v>14628.075000000001</v>
      </c>
      <c r="I400" s="40">
        <v>1170.2460000000001</v>
      </c>
      <c r="J400" s="40">
        <v>365.70190000000002</v>
      </c>
      <c r="K400" s="40">
        <v>16164.0229</v>
      </c>
      <c r="L400" s="10">
        <v>44077</v>
      </c>
      <c r="M400" t="s">
        <v>2817</v>
      </c>
      <c r="O400" t="b">
        <f>Table9[[#This Row],[SubTotal]]=SUMIF(Purchase_Order_Details!$A$2:$A$2751,Table9[[#This Row],[PurchaseOrderID]],Purchase_Order_Details!$G$2:$G$2751)</f>
        <v>1</v>
      </c>
      <c r="P400" t="b">
        <f>Table9[[#This Row],[TotalDue]]=Table9[[#This Row],[SubTotal]]+Table9[[#This Row],[TaxAmt]]+Table9[[#This Row],[Freight]]</f>
        <v>1</v>
      </c>
      <c r="Q400" t="b">
        <f>COUNTIF(Table9[PurchaseOrderID],Table9[[#This Row],[PurchaseOrderID]])=1</f>
        <v>1</v>
      </c>
    </row>
    <row r="401" spans="1:17" hidden="1" x14ac:dyDescent="0.25">
      <c r="A401" s="4">
        <v>681</v>
      </c>
      <c r="B401" s="4">
        <v>4</v>
      </c>
      <c r="C401" s="4">
        <v>4</v>
      </c>
      <c r="D401" s="4">
        <v>258</v>
      </c>
      <c r="E401" s="4">
        <v>1678</v>
      </c>
      <c r="F401" s="4">
        <v>4</v>
      </c>
      <c r="G401" s="11">
        <v>44068</v>
      </c>
      <c r="H401" s="41">
        <v>25334.924999999999</v>
      </c>
      <c r="I401" s="41">
        <v>2026.7940000000001</v>
      </c>
      <c r="J401" s="41">
        <v>633.37310000000002</v>
      </c>
      <c r="K401" s="41">
        <v>27995.092100000002</v>
      </c>
      <c r="L401" s="11">
        <v>44077</v>
      </c>
      <c r="M401" t="s">
        <v>1829</v>
      </c>
      <c r="O401" t="b">
        <f>Table9[[#This Row],[SubTotal]]=SUMIF(Purchase_Order_Details!$A$2:$A$2751,Table9[[#This Row],[PurchaseOrderID]],Purchase_Order_Details!$G$2:$G$2751)</f>
        <v>1</v>
      </c>
      <c r="P401" t="b">
        <f>Table9[[#This Row],[TotalDue]]=Table9[[#This Row],[SubTotal]]+Table9[[#This Row],[TaxAmt]]+Table9[[#This Row],[Freight]]</f>
        <v>1</v>
      </c>
      <c r="Q401" t="b">
        <f>COUNTIF(Table9[PurchaseOrderID],Table9[[#This Row],[PurchaseOrderID]])=1</f>
        <v>1</v>
      </c>
    </row>
    <row r="402" spans="1:17" hidden="1" x14ac:dyDescent="0.25">
      <c r="A402" s="5">
        <v>682</v>
      </c>
      <c r="B402" s="5">
        <v>4</v>
      </c>
      <c r="C402" s="5">
        <v>4</v>
      </c>
      <c r="D402" s="5">
        <v>254</v>
      </c>
      <c r="E402" s="5">
        <v>1616</v>
      </c>
      <c r="F402" s="5">
        <v>5</v>
      </c>
      <c r="G402" s="10">
        <v>44068</v>
      </c>
      <c r="H402" s="40">
        <v>278.52300000000002</v>
      </c>
      <c r="I402" s="40">
        <v>22.2818</v>
      </c>
      <c r="J402" s="40">
        <v>6.9630999999999998</v>
      </c>
      <c r="K402" s="40">
        <v>307.7679</v>
      </c>
      <c r="L402" s="10">
        <v>44077</v>
      </c>
      <c r="M402" t="s">
        <v>2817</v>
      </c>
      <c r="O402" t="b">
        <f>Table9[[#This Row],[SubTotal]]=SUMIF(Purchase_Order_Details!$A$2:$A$2751,Table9[[#This Row],[PurchaseOrderID]],Purchase_Order_Details!$G$2:$G$2751)</f>
        <v>1</v>
      </c>
      <c r="P402" t="b">
        <f>Table9[[#This Row],[TotalDue]]=Table9[[#This Row],[SubTotal]]+Table9[[#This Row],[TaxAmt]]+Table9[[#This Row],[Freight]]</f>
        <v>1</v>
      </c>
      <c r="Q402" t="b">
        <f>COUNTIF(Table9[PurchaseOrderID],Table9[[#This Row],[PurchaseOrderID]])=1</f>
        <v>1</v>
      </c>
    </row>
    <row r="403" spans="1:17" hidden="1" x14ac:dyDescent="0.25">
      <c r="A403" s="4">
        <v>683</v>
      </c>
      <c r="B403" s="4">
        <v>4</v>
      </c>
      <c r="C403" s="4">
        <v>4</v>
      </c>
      <c r="D403" s="4">
        <v>257</v>
      </c>
      <c r="E403" s="4">
        <v>1492</v>
      </c>
      <c r="F403" s="4">
        <v>4</v>
      </c>
      <c r="G403" s="11">
        <v>44068</v>
      </c>
      <c r="H403" s="41">
        <v>358.6275</v>
      </c>
      <c r="I403" s="41">
        <v>28.690200000000001</v>
      </c>
      <c r="J403" s="41">
        <v>8.9657</v>
      </c>
      <c r="K403" s="41">
        <v>396.28339999999997</v>
      </c>
      <c r="L403" s="11">
        <v>44077</v>
      </c>
      <c r="M403" t="s">
        <v>2817</v>
      </c>
      <c r="O403" t="b">
        <f>Table9[[#This Row],[SubTotal]]=SUMIF(Purchase_Order_Details!$A$2:$A$2751,Table9[[#This Row],[PurchaseOrderID]],Purchase_Order_Details!$G$2:$G$2751)</f>
        <v>1</v>
      </c>
      <c r="P403" t="b">
        <f>Table9[[#This Row],[TotalDue]]=Table9[[#This Row],[SubTotal]]+Table9[[#This Row],[TaxAmt]]+Table9[[#This Row],[Freight]]</f>
        <v>1</v>
      </c>
      <c r="Q403" t="b">
        <f>COUNTIF(Table9[PurchaseOrderID],Table9[[#This Row],[PurchaseOrderID]])=1</f>
        <v>1</v>
      </c>
    </row>
    <row r="404" spans="1:17" hidden="1" x14ac:dyDescent="0.25">
      <c r="A404" s="5">
        <v>684</v>
      </c>
      <c r="B404" s="5">
        <v>4</v>
      </c>
      <c r="C404" s="5">
        <v>3</v>
      </c>
      <c r="D404" s="5">
        <v>261</v>
      </c>
      <c r="E404" s="5">
        <v>1602</v>
      </c>
      <c r="F404" s="5">
        <v>5</v>
      </c>
      <c r="G404" s="10">
        <v>44068</v>
      </c>
      <c r="H404" s="40">
        <v>270.80549999999999</v>
      </c>
      <c r="I404" s="40">
        <v>21.664400000000001</v>
      </c>
      <c r="J404" s="40">
        <v>6.7701000000000002</v>
      </c>
      <c r="K404" s="40">
        <v>299.24</v>
      </c>
      <c r="L404" s="10">
        <v>44077</v>
      </c>
      <c r="M404" t="s">
        <v>2817</v>
      </c>
      <c r="O404" t="b">
        <f>Table9[[#This Row],[SubTotal]]=SUMIF(Purchase_Order_Details!$A$2:$A$2751,Table9[[#This Row],[PurchaseOrderID]],Purchase_Order_Details!$G$2:$G$2751)</f>
        <v>1</v>
      </c>
      <c r="P404" t="b">
        <f>Table9[[#This Row],[TotalDue]]=Table9[[#This Row],[SubTotal]]+Table9[[#This Row],[TaxAmt]]+Table9[[#This Row],[Freight]]</f>
        <v>1</v>
      </c>
      <c r="Q404" t="b">
        <f>COUNTIF(Table9[PurchaseOrderID],Table9[[#This Row],[PurchaseOrderID]])=1</f>
        <v>1</v>
      </c>
    </row>
    <row r="405" spans="1:17" hidden="1" x14ac:dyDescent="0.25">
      <c r="A405" s="4">
        <v>685</v>
      </c>
      <c r="B405" s="4">
        <v>4</v>
      </c>
      <c r="C405" s="4">
        <v>4</v>
      </c>
      <c r="D405" s="4">
        <v>250</v>
      </c>
      <c r="E405" s="4">
        <v>1540</v>
      </c>
      <c r="F405" s="4">
        <v>4</v>
      </c>
      <c r="G405" s="11">
        <v>44068</v>
      </c>
      <c r="H405" s="41">
        <v>2421.1215000000002</v>
      </c>
      <c r="I405" s="41">
        <v>193.68969999999999</v>
      </c>
      <c r="J405" s="41">
        <v>60.527999999999999</v>
      </c>
      <c r="K405" s="41">
        <v>2675.3391999999999</v>
      </c>
      <c r="L405" s="11">
        <v>44077</v>
      </c>
      <c r="M405" t="s">
        <v>2810</v>
      </c>
      <c r="O405" t="b">
        <f>Table9[[#This Row],[SubTotal]]=SUMIF(Purchase_Order_Details!$A$2:$A$2751,Table9[[#This Row],[PurchaseOrderID]],Purchase_Order_Details!$G$2:$G$2751)</f>
        <v>1</v>
      </c>
      <c r="P405" t="b">
        <f>Table9[[#This Row],[TotalDue]]=Table9[[#This Row],[SubTotal]]+Table9[[#This Row],[TaxAmt]]+Table9[[#This Row],[Freight]]</f>
        <v>1</v>
      </c>
      <c r="Q405" t="b">
        <f>COUNTIF(Table9[PurchaseOrderID],Table9[[#This Row],[PurchaseOrderID]])=1</f>
        <v>1</v>
      </c>
    </row>
    <row r="406" spans="1:17" hidden="1" x14ac:dyDescent="0.25">
      <c r="A406" s="5">
        <v>686</v>
      </c>
      <c r="B406" s="5">
        <v>4</v>
      </c>
      <c r="C406" s="5">
        <v>4</v>
      </c>
      <c r="D406" s="5">
        <v>253</v>
      </c>
      <c r="E406" s="5">
        <v>1628</v>
      </c>
      <c r="F406" s="5">
        <v>5</v>
      </c>
      <c r="G406" s="10">
        <v>44068</v>
      </c>
      <c r="H406" s="40">
        <v>34644.224999999999</v>
      </c>
      <c r="I406" s="40">
        <v>2771.538</v>
      </c>
      <c r="J406" s="40">
        <v>866.10559999999998</v>
      </c>
      <c r="K406" s="40">
        <v>38281.868600000002</v>
      </c>
      <c r="L406" s="10">
        <v>44077</v>
      </c>
      <c r="M406" t="s">
        <v>2810</v>
      </c>
      <c r="O406" t="b">
        <f>Table9[[#This Row],[SubTotal]]=SUMIF(Purchase_Order_Details!$A$2:$A$2751,Table9[[#This Row],[PurchaseOrderID]],Purchase_Order_Details!$G$2:$G$2751)</f>
        <v>1</v>
      </c>
      <c r="P406" t="b">
        <f>Table9[[#This Row],[TotalDue]]=Table9[[#This Row],[SubTotal]]+Table9[[#This Row],[TaxAmt]]+Table9[[#This Row],[Freight]]</f>
        <v>1</v>
      </c>
      <c r="Q406" t="b">
        <f>COUNTIF(Table9[PurchaseOrderID],Table9[[#This Row],[PurchaseOrderID]])=1</f>
        <v>1</v>
      </c>
    </row>
    <row r="407" spans="1:17" hidden="1" x14ac:dyDescent="0.25">
      <c r="A407" s="4">
        <v>687</v>
      </c>
      <c r="B407" s="4">
        <v>4</v>
      </c>
      <c r="C407" s="4">
        <v>4</v>
      </c>
      <c r="D407" s="4">
        <v>255</v>
      </c>
      <c r="E407" s="4">
        <v>1604</v>
      </c>
      <c r="F407" s="4">
        <v>4</v>
      </c>
      <c r="G407" s="11">
        <v>44068</v>
      </c>
      <c r="H407" s="41">
        <v>1839.5055</v>
      </c>
      <c r="I407" s="41">
        <v>147.16040000000001</v>
      </c>
      <c r="J407" s="41">
        <v>45.9876</v>
      </c>
      <c r="K407" s="41">
        <v>2032.6534999999999</v>
      </c>
      <c r="L407" s="11">
        <v>44077</v>
      </c>
      <c r="M407" t="s">
        <v>2810</v>
      </c>
      <c r="O407" t="b">
        <f>Table9[[#This Row],[SubTotal]]=SUMIF(Purchase_Order_Details!$A$2:$A$2751,Table9[[#This Row],[PurchaseOrderID]],Purchase_Order_Details!$G$2:$G$2751)</f>
        <v>1</v>
      </c>
      <c r="P407" t="b">
        <f>Table9[[#This Row],[TotalDue]]=Table9[[#This Row],[SubTotal]]+Table9[[#This Row],[TaxAmt]]+Table9[[#This Row],[Freight]]</f>
        <v>1</v>
      </c>
      <c r="Q407" t="b">
        <f>COUNTIF(Table9[PurchaseOrderID],Table9[[#This Row],[PurchaseOrderID]])=1</f>
        <v>1</v>
      </c>
    </row>
    <row r="408" spans="1:17" hidden="1" x14ac:dyDescent="0.25">
      <c r="A408" s="5">
        <v>688</v>
      </c>
      <c r="B408" s="5">
        <v>4</v>
      </c>
      <c r="C408" s="5">
        <v>4</v>
      </c>
      <c r="D408" s="5">
        <v>256</v>
      </c>
      <c r="E408" s="5">
        <v>1690</v>
      </c>
      <c r="F408" s="5">
        <v>5</v>
      </c>
      <c r="G408" s="10">
        <v>44068</v>
      </c>
      <c r="H408" s="40">
        <v>146.286</v>
      </c>
      <c r="I408" s="40">
        <v>11.7029</v>
      </c>
      <c r="J408" s="40">
        <v>3.6572</v>
      </c>
      <c r="K408" s="40">
        <v>161.64609999999999</v>
      </c>
      <c r="L408" s="10">
        <v>44077</v>
      </c>
      <c r="M408" t="s">
        <v>2810</v>
      </c>
      <c r="O408" t="b">
        <f>Table9[[#This Row],[SubTotal]]=SUMIF(Purchase_Order_Details!$A$2:$A$2751,Table9[[#This Row],[PurchaseOrderID]],Purchase_Order_Details!$G$2:$G$2751)</f>
        <v>1</v>
      </c>
      <c r="P408" t="b">
        <f>Table9[[#This Row],[TotalDue]]=Table9[[#This Row],[SubTotal]]+Table9[[#This Row],[TaxAmt]]+Table9[[#This Row],[Freight]]</f>
        <v>1</v>
      </c>
      <c r="Q408" t="b">
        <f>COUNTIF(Table9[PurchaseOrderID],Table9[[#This Row],[PurchaseOrderID]])=1</f>
        <v>1</v>
      </c>
    </row>
    <row r="409" spans="1:17" hidden="1" x14ac:dyDescent="0.25">
      <c r="A409" s="4">
        <v>689</v>
      </c>
      <c r="B409" s="4">
        <v>4</v>
      </c>
      <c r="C409" s="4">
        <v>4</v>
      </c>
      <c r="D409" s="4">
        <v>259</v>
      </c>
      <c r="E409" s="4">
        <v>1566</v>
      </c>
      <c r="F409" s="4">
        <v>5</v>
      </c>
      <c r="G409" s="11">
        <v>44069</v>
      </c>
      <c r="H409" s="41">
        <v>102.56399999999999</v>
      </c>
      <c r="I409" s="41">
        <v>8.2050999999999998</v>
      </c>
      <c r="J409" s="41">
        <v>2.5640999999999998</v>
      </c>
      <c r="K409" s="41">
        <v>113.33320000000001</v>
      </c>
      <c r="L409" s="11">
        <v>44078</v>
      </c>
      <c r="M409" t="s">
        <v>2810</v>
      </c>
      <c r="O409" t="b">
        <f>Table9[[#This Row],[SubTotal]]=SUMIF(Purchase_Order_Details!$A$2:$A$2751,Table9[[#This Row],[PurchaseOrderID]],Purchase_Order_Details!$G$2:$G$2751)</f>
        <v>1</v>
      </c>
      <c r="P409" t="b">
        <f>Table9[[#This Row],[TotalDue]]=Table9[[#This Row],[SubTotal]]+Table9[[#This Row],[TaxAmt]]+Table9[[#This Row],[Freight]]</f>
        <v>1</v>
      </c>
      <c r="Q409" t="b">
        <f>COUNTIF(Table9[PurchaseOrderID],Table9[[#This Row],[PurchaseOrderID]])=1</f>
        <v>1</v>
      </c>
    </row>
    <row r="410" spans="1:17" hidden="1" x14ac:dyDescent="0.25">
      <c r="A410" s="5">
        <v>690</v>
      </c>
      <c r="B410" s="5">
        <v>4</v>
      </c>
      <c r="C410" s="5">
        <v>4</v>
      </c>
      <c r="D410" s="5">
        <v>260</v>
      </c>
      <c r="E410" s="5">
        <v>1698</v>
      </c>
      <c r="F410" s="5">
        <v>5</v>
      </c>
      <c r="G410" s="10">
        <v>44069</v>
      </c>
      <c r="H410" s="40">
        <v>150.79050000000001</v>
      </c>
      <c r="I410" s="40">
        <v>12.0632</v>
      </c>
      <c r="J410" s="40">
        <v>3.7698</v>
      </c>
      <c r="K410" s="40">
        <v>166.62350000000001</v>
      </c>
      <c r="L410" s="10">
        <v>44078</v>
      </c>
      <c r="M410" t="s">
        <v>2810</v>
      </c>
      <c r="O410" t="b">
        <f>Table9[[#This Row],[SubTotal]]=SUMIF(Purchase_Order_Details!$A$2:$A$2751,Table9[[#This Row],[PurchaseOrderID]],Purchase_Order_Details!$G$2:$G$2751)</f>
        <v>1</v>
      </c>
      <c r="P410" t="b">
        <f>Table9[[#This Row],[TotalDue]]=Table9[[#This Row],[SubTotal]]+Table9[[#This Row],[TaxAmt]]+Table9[[#This Row],[Freight]]</f>
        <v>1</v>
      </c>
      <c r="Q410" t="b">
        <f>COUNTIF(Table9[PurchaseOrderID],Table9[[#This Row],[PurchaseOrderID]])=1</f>
        <v>1</v>
      </c>
    </row>
    <row r="411" spans="1:17" hidden="1" x14ac:dyDescent="0.25">
      <c r="A411" s="4">
        <v>691</v>
      </c>
      <c r="B411" s="4">
        <v>4</v>
      </c>
      <c r="C411" s="4">
        <v>4</v>
      </c>
      <c r="D411" s="4">
        <v>258</v>
      </c>
      <c r="E411" s="4">
        <v>1560</v>
      </c>
      <c r="F411" s="4">
        <v>5</v>
      </c>
      <c r="G411" s="11">
        <v>44069</v>
      </c>
      <c r="H411" s="41">
        <v>13669.424999999999</v>
      </c>
      <c r="I411" s="41">
        <v>1093.5540000000001</v>
      </c>
      <c r="J411" s="41">
        <v>341.73559999999998</v>
      </c>
      <c r="K411" s="41">
        <v>15104.714599999999</v>
      </c>
      <c r="L411" s="11">
        <v>44078</v>
      </c>
      <c r="M411" t="s">
        <v>1829</v>
      </c>
      <c r="O411" t="b">
        <f>Table9[[#This Row],[SubTotal]]=SUMIF(Purchase_Order_Details!$A$2:$A$2751,Table9[[#This Row],[PurchaseOrderID]],Purchase_Order_Details!$G$2:$G$2751)</f>
        <v>1</v>
      </c>
      <c r="P411" t="b">
        <f>Table9[[#This Row],[TotalDue]]=Table9[[#This Row],[SubTotal]]+Table9[[#This Row],[TaxAmt]]+Table9[[#This Row],[Freight]]</f>
        <v>1</v>
      </c>
      <c r="Q411" t="b">
        <f>COUNTIF(Table9[PurchaseOrderID],Table9[[#This Row],[PurchaseOrderID]])=1</f>
        <v>1</v>
      </c>
    </row>
    <row r="412" spans="1:17" hidden="1" x14ac:dyDescent="0.25">
      <c r="A412" s="5">
        <v>692</v>
      </c>
      <c r="B412" s="5">
        <v>4</v>
      </c>
      <c r="C412" s="5">
        <v>4</v>
      </c>
      <c r="D412" s="5">
        <v>254</v>
      </c>
      <c r="E412" s="5">
        <v>1692</v>
      </c>
      <c r="F412" s="5">
        <v>5</v>
      </c>
      <c r="G412" s="10">
        <v>44069</v>
      </c>
      <c r="H412" s="40">
        <v>6444.9</v>
      </c>
      <c r="I412" s="40">
        <v>515.59199999999998</v>
      </c>
      <c r="J412" s="40">
        <v>161.1225</v>
      </c>
      <c r="K412" s="40">
        <v>7121.6144999999997</v>
      </c>
      <c r="L412" s="10">
        <v>44078</v>
      </c>
      <c r="M412" t="s">
        <v>1829</v>
      </c>
      <c r="O412" t="b">
        <f>Table9[[#This Row],[SubTotal]]=SUMIF(Purchase_Order_Details!$A$2:$A$2751,Table9[[#This Row],[PurchaseOrderID]],Purchase_Order_Details!$G$2:$G$2751)</f>
        <v>1</v>
      </c>
      <c r="P412" t="b">
        <f>Table9[[#This Row],[TotalDue]]=Table9[[#This Row],[SubTotal]]+Table9[[#This Row],[TaxAmt]]+Table9[[#This Row],[Freight]]</f>
        <v>1</v>
      </c>
      <c r="Q412" t="b">
        <f>COUNTIF(Table9[PurchaseOrderID],Table9[[#This Row],[PurchaseOrderID]])=1</f>
        <v>1</v>
      </c>
    </row>
    <row r="413" spans="1:17" hidden="1" x14ac:dyDescent="0.25">
      <c r="A413" s="4">
        <v>693</v>
      </c>
      <c r="B413" s="4">
        <v>4</v>
      </c>
      <c r="C413" s="4">
        <v>4</v>
      </c>
      <c r="D413" s="4">
        <v>252</v>
      </c>
      <c r="E413" s="4">
        <v>1696</v>
      </c>
      <c r="F413" s="4">
        <v>2</v>
      </c>
      <c r="G413" s="11">
        <v>44069</v>
      </c>
      <c r="H413" s="41">
        <v>50860.425000000003</v>
      </c>
      <c r="I413" s="41">
        <v>4068.8339999999998</v>
      </c>
      <c r="J413" s="41">
        <v>1271.5106000000001</v>
      </c>
      <c r="K413" s="41">
        <v>56200.7696</v>
      </c>
      <c r="L413" s="11">
        <v>44078</v>
      </c>
      <c r="M413" t="s">
        <v>1829</v>
      </c>
      <c r="O413" t="b">
        <f>Table9[[#This Row],[SubTotal]]=SUMIF(Purchase_Order_Details!$A$2:$A$2751,Table9[[#This Row],[PurchaseOrderID]],Purchase_Order_Details!$G$2:$G$2751)</f>
        <v>1</v>
      </c>
      <c r="P413" t="b">
        <f>Table9[[#This Row],[TotalDue]]=Table9[[#This Row],[SubTotal]]+Table9[[#This Row],[TaxAmt]]+Table9[[#This Row],[Freight]]</f>
        <v>1</v>
      </c>
      <c r="Q413" t="b">
        <f>COUNTIF(Table9[PurchaseOrderID],Table9[[#This Row],[PurchaseOrderID]])=1</f>
        <v>1</v>
      </c>
    </row>
    <row r="414" spans="1:17" hidden="1" x14ac:dyDescent="0.25">
      <c r="A414" s="5">
        <v>694</v>
      </c>
      <c r="B414" s="5">
        <v>4</v>
      </c>
      <c r="C414" s="5">
        <v>3</v>
      </c>
      <c r="D414" s="5">
        <v>261</v>
      </c>
      <c r="E414" s="5">
        <v>1504</v>
      </c>
      <c r="F414" s="5">
        <v>1</v>
      </c>
      <c r="G414" s="10">
        <v>44069</v>
      </c>
      <c r="H414" s="40">
        <v>551.88</v>
      </c>
      <c r="I414" s="40">
        <v>44.150399999999998</v>
      </c>
      <c r="J414" s="40">
        <v>13.797000000000001</v>
      </c>
      <c r="K414" s="40">
        <v>609.82740000000001</v>
      </c>
      <c r="L414" s="10">
        <v>44078</v>
      </c>
      <c r="M414" t="s">
        <v>2817</v>
      </c>
      <c r="O414" t="b">
        <f>Table9[[#This Row],[SubTotal]]=SUMIF(Purchase_Order_Details!$A$2:$A$2751,Table9[[#This Row],[PurchaseOrderID]],Purchase_Order_Details!$G$2:$G$2751)</f>
        <v>1</v>
      </c>
      <c r="P414" t="b">
        <f>Table9[[#This Row],[TotalDue]]=Table9[[#This Row],[SubTotal]]+Table9[[#This Row],[TaxAmt]]+Table9[[#This Row],[Freight]]</f>
        <v>1</v>
      </c>
      <c r="Q414" t="b">
        <f>COUNTIF(Table9[PurchaseOrderID],Table9[[#This Row],[PurchaseOrderID]])=1</f>
        <v>1</v>
      </c>
    </row>
    <row r="415" spans="1:17" hidden="1" x14ac:dyDescent="0.25">
      <c r="A415" s="4">
        <v>695</v>
      </c>
      <c r="B415" s="4">
        <v>4</v>
      </c>
      <c r="C415" s="4">
        <v>4</v>
      </c>
      <c r="D415" s="4">
        <v>251</v>
      </c>
      <c r="E415" s="4">
        <v>1544</v>
      </c>
      <c r="F415" s="4">
        <v>1</v>
      </c>
      <c r="G415" s="11">
        <v>44069</v>
      </c>
      <c r="H415" s="41">
        <v>6987.75</v>
      </c>
      <c r="I415" s="41">
        <v>559.02</v>
      </c>
      <c r="J415" s="41">
        <v>174.69380000000001</v>
      </c>
      <c r="K415" s="41">
        <v>7721.4638000000004</v>
      </c>
      <c r="L415" s="11">
        <v>44078</v>
      </c>
      <c r="M415" t="s">
        <v>2817</v>
      </c>
      <c r="O415" t="b">
        <f>Table9[[#This Row],[SubTotal]]=SUMIF(Purchase_Order_Details!$A$2:$A$2751,Table9[[#This Row],[PurchaseOrderID]],Purchase_Order_Details!$G$2:$G$2751)</f>
        <v>1</v>
      </c>
      <c r="P415" t="b">
        <f>Table9[[#This Row],[TotalDue]]=Table9[[#This Row],[SubTotal]]+Table9[[#This Row],[TaxAmt]]+Table9[[#This Row],[Freight]]</f>
        <v>1</v>
      </c>
      <c r="Q415" t="b">
        <f>COUNTIF(Table9[PurchaseOrderID],Table9[[#This Row],[PurchaseOrderID]])=1</f>
        <v>1</v>
      </c>
    </row>
    <row r="416" spans="1:17" hidden="1" x14ac:dyDescent="0.25">
      <c r="A416" s="5">
        <v>696</v>
      </c>
      <c r="B416" s="5">
        <v>4</v>
      </c>
      <c r="C416" s="5">
        <v>4</v>
      </c>
      <c r="D416" s="5">
        <v>253</v>
      </c>
      <c r="E416" s="5">
        <v>1530</v>
      </c>
      <c r="F416" s="5">
        <v>2</v>
      </c>
      <c r="G416" s="10">
        <v>44069</v>
      </c>
      <c r="H416" s="40">
        <v>28072.275000000001</v>
      </c>
      <c r="I416" s="40">
        <v>2245.7820000000002</v>
      </c>
      <c r="J416" s="40">
        <v>701.80690000000004</v>
      </c>
      <c r="K416" s="40">
        <v>31019.8639</v>
      </c>
      <c r="L416" s="10">
        <v>44078</v>
      </c>
      <c r="M416" t="s">
        <v>2810</v>
      </c>
      <c r="O416" t="b">
        <f>Table9[[#This Row],[SubTotal]]=SUMIF(Purchase_Order_Details!$A$2:$A$2751,Table9[[#This Row],[PurchaseOrderID]],Purchase_Order_Details!$G$2:$G$2751)</f>
        <v>1</v>
      </c>
      <c r="P416" t="b">
        <f>Table9[[#This Row],[TotalDue]]=Table9[[#This Row],[SubTotal]]+Table9[[#This Row],[TaxAmt]]+Table9[[#This Row],[Freight]]</f>
        <v>1</v>
      </c>
      <c r="Q416" t="b">
        <f>COUNTIF(Table9[PurchaseOrderID],Table9[[#This Row],[PurchaseOrderID]])=1</f>
        <v>1</v>
      </c>
    </row>
    <row r="417" spans="1:17" hidden="1" x14ac:dyDescent="0.25">
      <c r="A417" s="4">
        <v>697</v>
      </c>
      <c r="B417" s="4">
        <v>4</v>
      </c>
      <c r="C417" s="4">
        <v>4</v>
      </c>
      <c r="D417" s="4">
        <v>255</v>
      </c>
      <c r="E417" s="4">
        <v>1508</v>
      </c>
      <c r="F417" s="4">
        <v>1</v>
      </c>
      <c r="G417" s="11">
        <v>44069</v>
      </c>
      <c r="H417" s="41">
        <v>1917.3</v>
      </c>
      <c r="I417" s="41">
        <v>153.38399999999999</v>
      </c>
      <c r="J417" s="41">
        <v>47.932499999999997</v>
      </c>
      <c r="K417" s="41">
        <v>2118.6165000000001</v>
      </c>
      <c r="L417" s="11">
        <v>44078</v>
      </c>
      <c r="M417" t="s">
        <v>2810</v>
      </c>
      <c r="O417" t="b">
        <f>Table9[[#This Row],[SubTotal]]=SUMIF(Purchase_Order_Details!$A$2:$A$2751,Table9[[#This Row],[PurchaseOrderID]],Purchase_Order_Details!$G$2:$G$2751)</f>
        <v>1</v>
      </c>
      <c r="P417" t="b">
        <f>Table9[[#This Row],[TotalDue]]=Table9[[#This Row],[SubTotal]]+Table9[[#This Row],[TaxAmt]]+Table9[[#This Row],[Freight]]</f>
        <v>1</v>
      </c>
      <c r="Q417" t="b">
        <f>COUNTIF(Table9[PurchaseOrderID],Table9[[#This Row],[PurchaseOrderID]])=1</f>
        <v>1</v>
      </c>
    </row>
    <row r="418" spans="1:17" hidden="1" x14ac:dyDescent="0.25">
      <c r="A418" s="5">
        <v>698</v>
      </c>
      <c r="B418" s="5">
        <v>4</v>
      </c>
      <c r="C418" s="5">
        <v>4</v>
      </c>
      <c r="D418" s="5">
        <v>256</v>
      </c>
      <c r="E418" s="5">
        <v>1694</v>
      </c>
      <c r="F418" s="5">
        <v>1</v>
      </c>
      <c r="G418" s="10">
        <v>44069</v>
      </c>
      <c r="H418" s="40">
        <v>7623</v>
      </c>
      <c r="I418" s="40">
        <v>609.84</v>
      </c>
      <c r="J418" s="40">
        <v>190.57499999999999</v>
      </c>
      <c r="K418" s="40">
        <v>8423.4150000000009</v>
      </c>
      <c r="L418" s="10">
        <v>44078</v>
      </c>
      <c r="M418" t="s">
        <v>2817</v>
      </c>
      <c r="O418" t="b">
        <f>Table9[[#This Row],[SubTotal]]=SUMIF(Purchase_Order_Details!$A$2:$A$2751,Table9[[#This Row],[PurchaseOrderID]],Purchase_Order_Details!$G$2:$G$2751)</f>
        <v>1</v>
      </c>
      <c r="P418" t="b">
        <f>Table9[[#This Row],[TotalDue]]=Table9[[#This Row],[SubTotal]]+Table9[[#This Row],[TaxAmt]]+Table9[[#This Row],[Freight]]</f>
        <v>1</v>
      </c>
      <c r="Q418" t="b">
        <f>COUNTIF(Table9[PurchaseOrderID],Table9[[#This Row],[PurchaseOrderID]])=1</f>
        <v>1</v>
      </c>
    </row>
    <row r="419" spans="1:17" hidden="1" x14ac:dyDescent="0.25">
      <c r="A419" s="4">
        <v>699</v>
      </c>
      <c r="B419" s="4">
        <v>4</v>
      </c>
      <c r="C419" s="4">
        <v>4</v>
      </c>
      <c r="D419" s="4">
        <v>259</v>
      </c>
      <c r="E419" s="4">
        <v>1624</v>
      </c>
      <c r="F419" s="4">
        <v>2</v>
      </c>
      <c r="G419" s="11">
        <v>44069</v>
      </c>
      <c r="H419" s="41">
        <v>28297.5</v>
      </c>
      <c r="I419" s="41">
        <v>2263.8000000000002</v>
      </c>
      <c r="J419" s="41">
        <v>707.4375</v>
      </c>
      <c r="K419" s="41">
        <v>31268.737499999999</v>
      </c>
      <c r="L419" s="11">
        <v>44078</v>
      </c>
      <c r="M419" t="s">
        <v>1829</v>
      </c>
      <c r="O419" t="b">
        <f>Table9[[#This Row],[SubTotal]]=SUMIF(Purchase_Order_Details!$A$2:$A$2751,Table9[[#This Row],[PurchaseOrderID]],Purchase_Order_Details!$G$2:$G$2751)</f>
        <v>1</v>
      </c>
      <c r="P419" t="b">
        <f>Table9[[#This Row],[TotalDue]]=Table9[[#This Row],[SubTotal]]+Table9[[#This Row],[TaxAmt]]+Table9[[#This Row],[Freight]]</f>
        <v>1</v>
      </c>
      <c r="Q419" t="b">
        <f>COUNTIF(Table9[PurchaseOrderID],Table9[[#This Row],[PurchaseOrderID]])=1</f>
        <v>1</v>
      </c>
    </row>
    <row r="420" spans="1:17" hidden="1" x14ac:dyDescent="0.25">
      <c r="A420" s="5">
        <v>700</v>
      </c>
      <c r="B420" s="5">
        <v>4</v>
      </c>
      <c r="C420" s="5">
        <v>4</v>
      </c>
      <c r="D420" s="5">
        <v>260</v>
      </c>
      <c r="E420" s="5">
        <v>1548</v>
      </c>
      <c r="F420" s="5">
        <v>2</v>
      </c>
      <c r="G420" s="10">
        <v>44069</v>
      </c>
      <c r="H420" s="40">
        <v>59.944499999999998</v>
      </c>
      <c r="I420" s="40">
        <v>4.7956000000000003</v>
      </c>
      <c r="J420" s="40">
        <v>1.4985999999999999</v>
      </c>
      <c r="K420" s="40">
        <v>66.238699999999994</v>
      </c>
      <c r="L420" s="10">
        <v>44078</v>
      </c>
      <c r="M420" t="s">
        <v>2810</v>
      </c>
      <c r="O420" t="b">
        <f>Table9[[#This Row],[SubTotal]]=SUMIF(Purchase_Order_Details!$A$2:$A$2751,Table9[[#This Row],[PurchaseOrderID]],Purchase_Order_Details!$G$2:$G$2751)</f>
        <v>1</v>
      </c>
      <c r="P420" t="b">
        <f>Table9[[#This Row],[TotalDue]]=Table9[[#This Row],[SubTotal]]+Table9[[#This Row],[TaxAmt]]+Table9[[#This Row],[Freight]]</f>
        <v>1</v>
      </c>
      <c r="Q420" t="b">
        <f>COUNTIF(Table9[PurchaseOrderID],Table9[[#This Row],[PurchaseOrderID]])=1</f>
        <v>1</v>
      </c>
    </row>
    <row r="421" spans="1:17" hidden="1" x14ac:dyDescent="0.25">
      <c r="A421" s="4">
        <v>701</v>
      </c>
      <c r="B421" s="4">
        <v>4</v>
      </c>
      <c r="C421" s="4">
        <v>4</v>
      </c>
      <c r="D421" s="4">
        <v>258</v>
      </c>
      <c r="E421" s="4">
        <v>1598</v>
      </c>
      <c r="F421" s="4">
        <v>4</v>
      </c>
      <c r="G421" s="11">
        <v>44069</v>
      </c>
      <c r="H421" s="41">
        <v>117.432</v>
      </c>
      <c r="I421" s="41">
        <v>9.3946000000000005</v>
      </c>
      <c r="J421" s="41">
        <v>2.9358</v>
      </c>
      <c r="K421" s="41">
        <v>129.76240000000001</v>
      </c>
      <c r="L421" s="11">
        <v>44078</v>
      </c>
      <c r="M421" t="s">
        <v>2810</v>
      </c>
      <c r="O421" t="b">
        <f>Table9[[#This Row],[SubTotal]]=SUMIF(Purchase_Order_Details!$A$2:$A$2751,Table9[[#This Row],[PurchaseOrderID]],Purchase_Order_Details!$G$2:$G$2751)</f>
        <v>1</v>
      </c>
      <c r="P421" t="b">
        <f>Table9[[#This Row],[TotalDue]]=Table9[[#This Row],[SubTotal]]+Table9[[#This Row],[TaxAmt]]+Table9[[#This Row],[Freight]]</f>
        <v>1</v>
      </c>
      <c r="Q421" t="b">
        <f>COUNTIF(Table9[PurchaseOrderID],Table9[[#This Row],[PurchaseOrderID]])=1</f>
        <v>1</v>
      </c>
    </row>
    <row r="422" spans="1:17" hidden="1" x14ac:dyDescent="0.25">
      <c r="A422" s="5">
        <v>702</v>
      </c>
      <c r="B422" s="5">
        <v>4</v>
      </c>
      <c r="C422" s="5">
        <v>4</v>
      </c>
      <c r="D422" s="5">
        <v>254</v>
      </c>
      <c r="E422" s="5">
        <v>1658</v>
      </c>
      <c r="F422" s="5">
        <v>5</v>
      </c>
      <c r="G422" s="10">
        <v>44069</v>
      </c>
      <c r="H422" s="40">
        <v>43878.45</v>
      </c>
      <c r="I422" s="40">
        <v>3510.2759999999998</v>
      </c>
      <c r="J422" s="40">
        <v>1096.9612999999999</v>
      </c>
      <c r="K422" s="40">
        <v>48485.687299999998</v>
      </c>
      <c r="L422" s="10">
        <v>44078</v>
      </c>
      <c r="M422" t="s">
        <v>1829</v>
      </c>
      <c r="O422" t="b">
        <f>Table9[[#This Row],[SubTotal]]=SUMIF(Purchase_Order_Details!$A$2:$A$2751,Table9[[#This Row],[PurchaseOrderID]],Purchase_Order_Details!$G$2:$G$2751)</f>
        <v>1</v>
      </c>
      <c r="P422" t="b">
        <f>Table9[[#This Row],[TotalDue]]=Table9[[#This Row],[SubTotal]]+Table9[[#This Row],[TaxAmt]]+Table9[[#This Row],[Freight]]</f>
        <v>1</v>
      </c>
      <c r="Q422" t="b">
        <f>COUNTIF(Table9[PurchaseOrderID],Table9[[#This Row],[PurchaseOrderID]])=1</f>
        <v>1</v>
      </c>
    </row>
    <row r="423" spans="1:17" hidden="1" x14ac:dyDescent="0.25">
      <c r="A423" s="4">
        <v>703</v>
      </c>
      <c r="B423" s="4">
        <v>4</v>
      </c>
      <c r="C423" s="4">
        <v>4</v>
      </c>
      <c r="D423" s="4">
        <v>257</v>
      </c>
      <c r="E423" s="4">
        <v>1536</v>
      </c>
      <c r="F423" s="4">
        <v>4</v>
      </c>
      <c r="G423" s="11">
        <v>44069</v>
      </c>
      <c r="H423" s="41">
        <v>383.35500000000002</v>
      </c>
      <c r="I423" s="41">
        <v>30.668399999999998</v>
      </c>
      <c r="J423" s="41">
        <v>9.5838999999999999</v>
      </c>
      <c r="K423" s="41">
        <v>423.60730000000001</v>
      </c>
      <c r="L423" s="11">
        <v>44078</v>
      </c>
      <c r="M423" t="s">
        <v>2810</v>
      </c>
      <c r="O423" t="b">
        <f>Table9[[#This Row],[SubTotal]]=SUMIF(Purchase_Order_Details!$A$2:$A$2751,Table9[[#This Row],[PurchaseOrderID]],Purchase_Order_Details!$G$2:$G$2751)</f>
        <v>1</v>
      </c>
      <c r="P423" t="b">
        <f>Table9[[#This Row],[TotalDue]]=Table9[[#This Row],[SubTotal]]+Table9[[#This Row],[TaxAmt]]+Table9[[#This Row],[Freight]]</f>
        <v>1</v>
      </c>
      <c r="Q423" t="b">
        <f>COUNTIF(Table9[PurchaseOrderID],Table9[[#This Row],[PurchaseOrderID]])=1</f>
        <v>1</v>
      </c>
    </row>
    <row r="424" spans="1:17" hidden="1" x14ac:dyDescent="0.25">
      <c r="A424" s="5">
        <v>704</v>
      </c>
      <c r="B424" s="5">
        <v>4</v>
      </c>
      <c r="C424" s="5">
        <v>3</v>
      </c>
      <c r="D424" s="5">
        <v>261</v>
      </c>
      <c r="E424" s="5">
        <v>1568</v>
      </c>
      <c r="F424" s="5">
        <v>1</v>
      </c>
      <c r="G424" s="10">
        <v>44069</v>
      </c>
      <c r="H424" s="40">
        <v>10631.775</v>
      </c>
      <c r="I424" s="40">
        <v>850.54200000000003</v>
      </c>
      <c r="J424" s="40">
        <v>265.7944</v>
      </c>
      <c r="K424" s="40">
        <v>11748.1114</v>
      </c>
      <c r="L424" s="10">
        <v>44078</v>
      </c>
      <c r="M424" t="s">
        <v>1829</v>
      </c>
      <c r="O424" t="b">
        <f>Table9[[#This Row],[SubTotal]]=SUMIF(Purchase_Order_Details!$A$2:$A$2751,Table9[[#This Row],[PurchaseOrderID]],Purchase_Order_Details!$G$2:$G$2751)</f>
        <v>1</v>
      </c>
      <c r="P424" t="b">
        <f>Table9[[#This Row],[TotalDue]]=Table9[[#This Row],[SubTotal]]+Table9[[#This Row],[TaxAmt]]+Table9[[#This Row],[Freight]]</f>
        <v>1</v>
      </c>
      <c r="Q424" t="b">
        <f>COUNTIF(Table9[PurchaseOrderID],Table9[[#This Row],[PurchaseOrderID]])=1</f>
        <v>1</v>
      </c>
    </row>
    <row r="425" spans="1:17" hidden="1" x14ac:dyDescent="0.25">
      <c r="A425" s="4">
        <v>705</v>
      </c>
      <c r="B425" s="4">
        <v>4</v>
      </c>
      <c r="C425" s="4">
        <v>4</v>
      </c>
      <c r="D425" s="4">
        <v>251</v>
      </c>
      <c r="E425" s="4">
        <v>1648</v>
      </c>
      <c r="F425" s="4">
        <v>5</v>
      </c>
      <c r="G425" s="11">
        <v>44070</v>
      </c>
      <c r="H425" s="41">
        <v>142.41149999999999</v>
      </c>
      <c r="I425" s="41">
        <v>11.392899999999999</v>
      </c>
      <c r="J425" s="41">
        <v>3.5602999999999998</v>
      </c>
      <c r="K425" s="41">
        <v>157.3647</v>
      </c>
      <c r="L425" s="11">
        <v>44079</v>
      </c>
      <c r="M425" t="s">
        <v>2810</v>
      </c>
      <c r="O425" t="b">
        <f>Table9[[#This Row],[SubTotal]]=SUMIF(Purchase_Order_Details!$A$2:$A$2751,Table9[[#This Row],[PurchaseOrderID]],Purchase_Order_Details!$G$2:$G$2751)</f>
        <v>1</v>
      </c>
      <c r="P425" t="b">
        <f>Table9[[#This Row],[TotalDue]]=Table9[[#This Row],[SubTotal]]+Table9[[#This Row],[TaxAmt]]+Table9[[#This Row],[Freight]]</f>
        <v>1</v>
      </c>
      <c r="Q425" t="b">
        <f>COUNTIF(Table9[PurchaseOrderID],Table9[[#This Row],[PurchaseOrderID]])=1</f>
        <v>1</v>
      </c>
    </row>
    <row r="426" spans="1:17" hidden="1" x14ac:dyDescent="0.25">
      <c r="A426" s="5">
        <v>706</v>
      </c>
      <c r="B426" s="5">
        <v>4</v>
      </c>
      <c r="C426" s="5">
        <v>4</v>
      </c>
      <c r="D426" s="5">
        <v>253</v>
      </c>
      <c r="E426" s="5">
        <v>1646</v>
      </c>
      <c r="F426" s="5">
        <v>2</v>
      </c>
      <c r="G426" s="10">
        <v>44070</v>
      </c>
      <c r="H426" s="40">
        <v>48030.675000000003</v>
      </c>
      <c r="I426" s="40">
        <v>3842.4540000000002</v>
      </c>
      <c r="J426" s="40">
        <v>1200.7669000000001</v>
      </c>
      <c r="K426" s="40">
        <v>53073.895900000003</v>
      </c>
      <c r="L426" s="10">
        <v>44079</v>
      </c>
      <c r="M426" t="s">
        <v>2810</v>
      </c>
      <c r="O426" t="b">
        <f>Table9[[#This Row],[SubTotal]]=SUMIF(Purchase_Order_Details!$A$2:$A$2751,Table9[[#This Row],[PurchaseOrderID]],Purchase_Order_Details!$G$2:$G$2751)</f>
        <v>1</v>
      </c>
      <c r="P426" t="b">
        <f>Table9[[#This Row],[TotalDue]]=Table9[[#This Row],[SubTotal]]+Table9[[#This Row],[TaxAmt]]+Table9[[#This Row],[Freight]]</f>
        <v>1</v>
      </c>
      <c r="Q426" t="b">
        <f>COUNTIF(Table9[PurchaseOrderID],Table9[[#This Row],[PurchaseOrderID]])=1</f>
        <v>1</v>
      </c>
    </row>
    <row r="427" spans="1:17" hidden="1" x14ac:dyDescent="0.25">
      <c r="A427" s="4">
        <v>707</v>
      </c>
      <c r="B427" s="4">
        <v>4</v>
      </c>
      <c r="C427" s="4">
        <v>4</v>
      </c>
      <c r="D427" s="4">
        <v>255</v>
      </c>
      <c r="E427" s="4">
        <v>1672</v>
      </c>
      <c r="F427" s="4">
        <v>4</v>
      </c>
      <c r="G427" s="11">
        <v>44070</v>
      </c>
      <c r="H427" s="41">
        <v>22516.724999999999</v>
      </c>
      <c r="I427" s="41">
        <v>1801.338</v>
      </c>
      <c r="J427" s="41">
        <v>562.91809999999998</v>
      </c>
      <c r="K427" s="41">
        <v>24880.981100000001</v>
      </c>
      <c r="L427" s="11">
        <v>44079</v>
      </c>
      <c r="M427" t="s">
        <v>2810</v>
      </c>
      <c r="O427" t="b">
        <f>Table9[[#This Row],[SubTotal]]=SUMIF(Purchase_Order_Details!$A$2:$A$2751,Table9[[#This Row],[PurchaseOrderID]],Purchase_Order_Details!$G$2:$G$2751)</f>
        <v>1</v>
      </c>
      <c r="P427" t="b">
        <f>Table9[[#This Row],[TotalDue]]=Table9[[#This Row],[SubTotal]]+Table9[[#This Row],[TaxAmt]]+Table9[[#This Row],[Freight]]</f>
        <v>1</v>
      </c>
      <c r="Q427" t="b">
        <f>COUNTIF(Table9[PurchaseOrderID],Table9[[#This Row],[PurchaseOrderID]])=1</f>
        <v>1</v>
      </c>
    </row>
    <row r="428" spans="1:17" hidden="1" x14ac:dyDescent="0.25">
      <c r="A428" s="5">
        <v>708</v>
      </c>
      <c r="B428" s="5">
        <v>5</v>
      </c>
      <c r="C428" s="5">
        <v>4</v>
      </c>
      <c r="D428" s="5">
        <v>256</v>
      </c>
      <c r="E428" s="5">
        <v>1600</v>
      </c>
      <c r="F428" s="5">
        <v>1</v>
      </c>
      <c r="G428" s="10">
        <v>44070</v>
      </c>
      <c r="H428" s="40">
        <v>1276.2750000000001</v>
      </c>
      <c r="I428" s="40">
        <v>102.102</v>
      </c>
      <c r="J428" s="40">
        <v>31.9069</v>
      </c>
      <c r="K428" s="40">
        <v>1410.2838999999999</v>
      </c>
      <c r="L428" s="10">
        <v>44079</v>
      </c>
      <c r="M428" t="s">
        <v>2810</v>
      </c>
      <c r="O428" t="b">
        <f>Table9[[#This Row],[SubTotal]]=SUMIF(Purchase_Order_Details!$A$2:$A$2751,Table9[[#This Row],[PurchaseOrderID]],Purchase_Order_Details!$G$2:$G$2751)</f>
        <v>1</v>
      </c>
      <c r="P428" t="b">
        <f>Table9[[#This Row],[TotalDue]]=Table9[[#This Row],[SubTotal]]+Table9[[#This Row],[TaxAmt]]+Table9[[#This Row],[Freight]]</f>
        <v>1</v>
      </c>
      <c r="Q428" t="b">
        <f>COUNTIF(Table9[PurchaseOrderID],Table9[[#This Row],[PurchaseOrderID]])=1</f>
        <v>1</v>
      </c>
    </row>
    <row r="429" spans="1:17" hidden="1" x14ac:dyDescent="0.25">
      <c r="A429" s="4">
        <v>709</v>
      </c>
      <c r="B429" s="4">
        <v>4</v>
      </c>
      <c r="C429" s="4">
        <v>4</v>
      </c>
      <c r="D429" s="4">
        <v>259</v>
      </c>
      <c r="E429" s="4">
        <v>1522</v>
      </c>
      <c r="F429" s="4">
        <v>1</v>
      </c>
      <c r="G429" s="11">
        <v>44070</v>
      </c>
      <c r="H429" s="41">
        <v>2003.925</v>
      </c>
      <c r="I429" s="41">
        <v>160.31399999999999</v>
      </c>
      <c r="J429" s="41">
        <v>50.098100000000002</v>
      </c>
      <c r="K429" s="41">
        <v>2214.3371000000002</v>
      </c>
      <c r="L429" s="11">
        <v>44079</v>
      </c>
      <c r="M429" t="s">
        <v>2810</v>
      </c>
      <c r="O429" t="b">
        <f>Table9[[#This Row],[SubTotal]]=SUMIF(Purchase_Order_Details!$A$2:$A$2751,Table9[[#This Row],[PurchaseOrderID]],Purchase_Order_Details!$G$2:$G$2751)</f>
        <v>1</v>
      </c>
      <c r="P429" t="b">
        <f>Table9[[#This Row],[TotalDue]]=Table9[[#This Row],[SubTotal]]+Table9[[#This Row],[TaxAmt]]+Table9[[#This Row],[Freight]]</f>
        <v>1</v>
      </c>
      <c r="Q429" t="b">
        <f>COUNTIF(Table9[PurchaseOrderID],Table9[[#This Row],[PurchaseOrderID]])=1</f>
        <v>1</v>
      </c>
    </row>
    <row r="430" spans="1:17" hidden="1" x14ac:dyDescent="0.25">
      <c r="A430" s="5">
        <v>710</v>
      </c>
      <c r="B430" s="5">
        <v>4</v>
      </c>
      <c r="C430" s="5">
        <v>4</v>
      </c>
      <c r="D430" s="5">
        <v>260</v>
      </c>
      <c r="E430" s="5">
        <v>1570</v>
      </c>
      <c r="F430" s="5">
        <v>2</v>
      </c>
      <c r="G430" s="10">
        <v>44070</v>
      </c>
      <c r="H430" s="40">
        <v>50860.425000000003</v>
      </c>
      <c r="I430" s="40">
        <v>4068.8339999999998</v>
      </c>
      <c r="J430" s="40">
        <v>1271.5106000000001</v>
      </c>
      <c r="K430" s="40">
        <v>56200.7696</v>
      </c>
      <c r="L430" s="10">
        <v>44079</v>
      </c>
      <c r="M430" t="s">
        <v>1829</v>
      </c>
      <c r="O430" t="b">
        <f>Table9[[#This Row],[SubTotal]]=SUMIF(Purchase_Order_Details!$A$2:$A$2751,Table9[[#This Row],[PurchaseOrderID]],Purchase_Order_Details!$G$2:$G$2751)</f>
        <v>1</v>
      </c>
      <c r="P430" t="b">
        <f>Table9[[#This Row],[TotalDue]]=Table9[[#This Row],[SubTotal]]+Table9[[#This Row],[TaxAmt]]+Table9[[#This Row],[Freight]]</f>
        <v>1</v>
      </c>
      <c r="Q430" t="b">
        <f>COUNTIF(Table9[PurchaseOrderID],Table9[[#This Row],[PurchaseOrderID]])=1</f>
        <v>1</v>
      </c>
    </row>
    <row r="431" spans="1:17" hidden="1" x14ac:dyDescent="0.25">
      <c r="A431" s="4">
        <v>711</v>
      </c>
      <c r="B431" s="4">
        <v>4</v>
      </c>
      <c r="C431" s="4">
        <v>4</v>
      </c>
      <c r="D431" s="4">
        <v>258</v>
      </c>
      <c r="E431" s="4">
        <v>1516</v>
      </c>
      <c r="F431" s="4">
        <v>1</v>
      </c>
      <c r="G431" s="11">
        <v>44070</v>
      </c>
      <c r="H431" s="41">
        <v>454.86</v>
      </c>
      <c r="I431" s="41">
        <v>36.388800000000003</v>
      </c>
      <c r="J431" s="41">
        <v>11.371499999999999</v>
      </c>
      <c r="K431" s="41">
        <v>502.62029999999999</v>
      </c>
      <c r="L431" s="11">
        <v>44079</v>
      </c>
      <c r="M431" t="s">
        <v>1829</v>
      </c>
      <c r="O431" t="b">
        <f>Table9[[#This Row],[SubTotal]]=SUMIF(Purchase_Order_Details!$A$2:$A$2751,Table9[[#This Row],[PurchaseOrderID]],Purchase_Order_Details!$G$2:$G$2751)</f>
        <v>1</v>
      </c>
      <c r="P431" t="b">
        <f>Table9[[#This Row],[TotalDue]]=Table9[[#This Row],[SubTotal]]+Table9[[#This Row],[TaxAmt]]+Table9[[#This Row],[Freight]]</f>
        <v>1</v>
      </c>
      <c r="Q431" t="b">
        <f>COUNTIF(Table9[PurchaseOrderID],Table9[[#This Row],[PurchaseOrderID]])=1</f>
        <v>1</v>
      </c>
    </row>
    <row r="432" spans="1:17" hidden="1" x14ac:dyDescent="0.25">
      <c r="A432" s="5">
        <v>712</v>
      </c>
      <c r="B432" s="5">
        <v>4</v>
      </c>
      <c r="C432" s="5">
        <v>4</v>
      </c>
      <c r="D432" s="5">
        <v>254</v>
      </c>
      <c r="E432" s="5">
        <v>1506</v>
      </c>
      <c r="F432" s="5">
        <v>5</v>
      </c>
      <c r="G432" s="10">
        <v>44070</v>
      </c>
      <c r="H432" s="40">
        <v>43878.45</v>
      </c>
      <c r="I432" s="40">
        <v>3510.2759999999998</v>
      </c>
      <c r="J432" s="40">
        <v>1096.9612999999999</v>
      </c>
      <c r="K432" s="40">
        <v>48485.687299999998</v>
      </c>
      <c r="L432" s="10">
        <v>44079</v>
      </c>
      <c r="M432" t="s">
        <v>1829</v>
      </c>
      <c r="O432" t="b">
        <f>Table9[[#This Row],[SubTotal]]=SUMIF(Purchase_Order_Details!$A$2:$A$2751,Table9[[#This Row],[PurchaseOrderID]],Purchase_Order_Details!$G$2:$G$2751)</f>
        <v>1</v>
      </c>
      <c r="P432" t="b">
        <f>Table9[[#This Row],[TotalDue]]=Table9[[#This Row],[SubTotal]]+Table9[[#This Row],[TaxAmt]]+Table9[[#This Row],[Freight]]</f>
        <v>1</v>
      </c>
      <c r="Q432" t="b">
        <f>COUNTIF(Table9[PurchaseOrderID],Table9[[#This Row],[PurchaseOrderID]])=1</f>
        <v>1</v>
      </c>
    </row>
    <row r="433" spans="1:17" hidden="1" x14ac:dyDescent="0.25">
      <c r="A433" s="4">
        <v>713</v>
      </c>
      <c r="B433" s="4">
        <v>4</v>
      </c>
      <c r="C433" s="4">
        <v>4</v>
      </c>
      <c r="D433" s="4">
        <v>257</v>
      </c>
      <c r="E433" s="4">
        <v>1626</v>
      </c>
      <c r="F433" s="4">
        <v>2</v>
      </c>
      <c r="G433" s="11">
        <v>44070</v>
      </c>
      <c r="H433" s="41">
        <v>7132.125</v>
      </c>
      <c r="I433" s="41">
        <v>570.57000000000005</v>
      </c>
      <c r="J433" s="41">
        <v>178.3031</v>
      </c>
      <c r="K433" s="41">
        <v>7880.9980999999998</v>
      </c>
      <c r="L433" s="11">
        <v>44079</v>
      </c>
      <c r="M433" t="s">
        <v>2817</v>
      </c>
      <c r="O433" t="b">
        <f>Table9[[#This Row],[SubTotal]]=SUMIF(Purchase_Order_Details!$A$2:$A$2751,Table9[[#This Row],[PurchaseOrderID]],Purchase_Order_Details!$G$2:$G$2751)</f>
        <v>1</v>
      </c>
      <c r="P433" t="b">
        <f>Table9[[#This Row],[TotalDue]]=Table9[[#This Row],[SubTotal]]+Table9[[#This Row],[TaxAmt]]+Table9[[#This Row],[Freight]]</f>
        <v>1</v>
      </c>
      <c r="Q433" t="b">
        <f>COUNTIF(Table9[PurchaseOrderID],Table9[[#This Row],[PurchaseOrderID]])=1</f>
        <v>1</v>
      </c>
    </row>
    <row r="434" spans="1:17" hidden="1" x14ac:dyDescent="0.25">
      <c r="A434" s="5">
        <v>714</v>
      </c>
      <c r="B434" s="5">
        <v>4</v>
      </c>
      <c r="C434" s="5">
        <v>3</v>
      </c>
      <c r="D434" s="5">
        <v>261</v>
      </c>
      <c r="E434" s="5">
        <v>1542</v>
      </c>
      <c r="F434" s="5">
        <v>2</v>
      </c>
      <c r="G434" s="10">
        <v>44070</v>
      </c>
      <c r="H434" s="40">
        <v>28343.7</v>
      </c>
      <c r="I434" s="40">
        <v>2267.4960000000001</v>
      </c>
      <c r="J434" s="40">
        <v>708.59249999999997</v>
      </c>
      <c r="K434" s="40">
        <v>31319.788499999999</v>
      </c>
      <c r="L434" s="10">
        <v>44079</v>
      </c>
      <c r="M434" t="s">
        <v>1829</v>
      </c>
      <c r="O434" t="b">
        <f>Table9[[#This Row],[SubTotal]]=SUMIF(Purchase_Order_Details!$A$2:$A$2751,Table9[[#This Row],[PurchaseOrderID]],Purchase_Order_Details!$G$2:$G$2751)</f>
        <v>1</v>
      </c>
      <c r="P434" t="b">
        <f>Table9[[#This Row],[TotalDue]]=Table9[[#This Row],[SubTotal]]+Table9[[#This Row],[TaxAmt]]+Table9[[#This Row],[Freight]]</f>
        <v>1</v>
      </c>
      <c r="Q434" t="b">
        <f>COUNTIF(Table9[PurchaseOrderID],Table9[[#This Row],[PurchaseOrderID]])=1</f>
        <v>1</v>
      </c>
    </row>
    <row r="435" spans="1:17" hidden="1" x14ac:dyDescent="0.25">
      <c r="A435" s="4">
        <v>715</v>
      </c>
      <c r="B435" s="4">
        <v>4</v>
      </c>
      <c r="C435" s="4">
        <v>4</v>
      </c>
      <c r="D435" s="4">
        <v>251</v>
      </c>
      <c r="E435" s="4">
        <v>1610</v>
      </c>
      <c r="F435" s="4">
        <v>4</v>
      </c>
      <c r="G435" s="11">
        <v>44070</v>
      </c>
      <c r="H435" s="41">
        <v>22516.724999999999</v>
      </c>
      <c r="I435" s="41">
        <v>1801.338</v>
      </c>
      <c r="J435" s="41">
        <v>562.91809999999998</v>
      </c>
      <c r="K435" s="41">
        <v>24880.981100000001</v>
      </c>
      <c r="L435" s="11">
        <v>44079</v>
      </c>
      <c r="M435" t="s">
        <v>2810</v>
      </c>
      <c r="O435" t="b">
        <f>Table9[[#This Row],[SubTotal]]=SUMIF(Purchase_Order_Details!$A$2:$A$2751,Table9[[#This Row],[PurchaseOrderID]],Purchase_Order_Details!$G$2:$G$2751)</f>
        <v>1</v>
      </c>
      <c r="P435" t="b">
        <f>Table9[[#This Row],[TotalDue]]=Table9[[#This Row],[SubTotal]]+Table9[[#This Row],[TaxAmt]]+Table9[[#This Row],[Freight]]</f>
        <v>1</v>
      </c>
      <c r="Q435" t="b">
        <f>COUNTIF(Table9[PurchaseOrderID],Table9[[#This Row],[PurchaseOrderID]])=1</f>
        <v>1</v>
      </c>
    </row>
    <row r="436" spans="1:17" hidden="1" x14ac:dyDescent="0.25">
      <c r="A436" s="5">
        <v>716</v>
      </c>
      <c r="B436" s="5">
        <v>4</v>
      </c>
      <c r="C436" s="5">
        <v>4</v>
      </c>
      <c r="D436" s="5">
        <v>253</v>
      </c>
      <c r="E436" s="5">
        <v>1638</v>
      </c>
      <c r="F436" s="5">
        <v>5</v>
      </c>
      <c r="G436" s="10">
        <v>44070</v>
      </c>
      <c r="H436" s="40">
        <v>34644.224999999999</v>
      </c>
      <c r="I436" s="40">
        <v>2771.538</v>
      </c>
      <c r="J436" s="40">
        <v>866.10559999999998</v>
      </c>
      <c r="K436" s="40">
        <v>38281.868600000002</v>
      </c>
      <c r="L436" s="10">
        <v>44079</v>
      </c>
      <c r="M436" t="s">
        <v>2817</v>
      </c>
      <c r="O436" t="b">
        <f>Table9[[#This Row],[SubTotal]]=SUMIF(Purchase_Order_Details!$A$2:$A$2751,Table9[[#This Row],[PurchaseOrderID]],Purchase_Order_Details!$G$2:$G$2751)</f>
        <v>1</v>
      </c>
      <c r="P436" t="b">
        <f>Table9[[#This Row],[TotalDue]]=Table9[[#This Row],[SubTotal]]+Table9[[#This Row],[TaxAmt]]+Table9[[#This Row],[Freight]]</f>
        <v>1</v>
      </c>
      <c r="Q436" t="b">
        <f>COUNTIF(Table9[PurchaseOrderID],Table9[[#This Row],[PurchaseOrderID]])=1</f>
        <v>1</v>
      </c>
    </row>
    <row r="437" spans="1:17" hidden="1" x14ac:dyDescent="0.25">
      <c r="A437" s="4">
        <v>717</v>
      </c>
      <c r="B437" s="4">
        <v>4</v>
      </c>
      <c r="C437" s="4">
        <v>4</v>
      </c>
      <c r="D437" s="4">
        <v>252</v>
      </c>
      <c r="E437" s="4">
        <v>1582</v>
      </c>
      <c r="F437" s="4">
        <v>4</v>
      </c>
      <c r="G437" s="11">
        <v>44070</v>
      </c>
      <c r="H437" s="41">
        <v>247.55850000000001</v>
      </c>
      <c r="I437" s="41">
        <v>19.8047</v>
      </c>
      <c r="J437" s="41">
        <v>6.1890000000000001</v>
      </c>
      <c r="K437" s="41">
        <v>273.55220000000003</v>
      </c>
      <c r="L437" s="11">
        <v>44079</v>
      </c>
      <c r="M437" t="s">
        <v>2810</v>
      </c>
      <c r="O437" t="b">
        <f>Table9[[#This Row],[SubTotal]]=SUMIF(Purchase_Order_Details!$A$2:$A$2751,Table9[[#This Row],[PurchaseOrderID]],Purchase_Order_Details!$G$2:$G$2751)</f>
        <v>1</v>
      </c>
      <c r="P437" t="b">
        <f>Table9[[#This Row],[TotalDue]]=Table9[[#This Row],[SubTotal]]+Table9[[#This Row],[TaxAmt]]+Table9[[#This Row],[Freight]]</f>
        <v>1</v>
      </c>
      <c r="Q437" t="b">
        <f>COUNTIF(Table9[PurchaseOrderID],Table9[[#This Row],[PurchaseOrderID]])=1</f>
        <v>1</v>
      </c>
    </row>
    <row r="438" spans="1:17" hidden="1" x14ac:dyDescent="0.25">
      <c r="A438" s="5">
        <v>718</v>
      </c>
      <c r="B438" s="5">
        <v>4</v>
      </c>
      <c r="C438" s="5">
        <v>4</v>
      </c>
      <c r="D438" s="5">
        <v>256</v>
      </c>
      <c r="E438" s="5">
        <v>1510</v>
      </c>
      <c r="F438" s="5">
        <v>5</v>
      </c>
      <c r="G438" s="10">
        <v>44070</v>
      </c>
      <c r="H438" s="40">
        <v>143.04150000000001</v>
      </c>
      <c r="I438" s="40">
        <v>11.443300000000001</v>
      </c>
      <c r="J438" s="40">
        <v>3.5760000000000001</v>
      </c>
      <c r="K438" s="40">
        <v>158.0608</v>
      </c>
      <c r="L438" s="10">
        <v>44079</v>
      </c>
      <c r="M438" t="s">
        <v>2810</v>
      </c>
      <c r="O438" t="b">
        <f>Table9[[#This Row],[SubTotal]]=SUMIF(Purchase_Order_Details!$A$2:$A$2751,Table9[[#This Row],[PurchaseOrderID]],Purchase_Order_Details!$G$2:$G$2751)</f>
        <v>1</v>
      </c>
      <c r="P438" t="b">
        <f>Table9[[#This Row],[TotalDue]]=Table9[[#This Row],[SubTotal]]+Table9[[#This Row],[TaxAmt]]+Table9[[#This Row],[Freight]]</f>
        <v>1</v>
      </c>
      <c r="Q438" t="b">
        <f>COUNTIF(Table9[PurchaseOrderID],Table9[[#This Row],[PurchaseOrderID]])=1</f>
        <v>1</v>
      </c>
    </row>
    <row r="439" spans="1:17" hidden="1" x14ac:dyDescent="0.25">
      <c r="A439" s="4">
        <v>719</v>
      </c>
      <c r="B439" s="4">
        <v>4</v>
      </c>
      <c r="C439" s="4">
        <v>4</v>
      </c>
      <c r="D439" s="4">
        <v>259</v>
      </c>
      <c r="E439" s="4">
        <v>1526</v>
      </c>
      <c r="F439" s="4">
        <v>2</v>
      </c>
      <c r="G439" s="11">
        <v>44070</v>
      </c>
      <c r="H439" s="41">
        <v>28199.325000000001</v>
      </c>
      <c r="I439" s="41">
        <v>2255.9459999999999</v>
      </c>
      <c r="J439" s="41">
        <v>704.98310000000004</v>
      </c>
      <c r="K439" s="41">
        <v>31160.254099999998</v>
      </c>
      <c r="L439" s="11">
        <v>44079</v>
      </c>
      <c r="M439" t="s">
        <v>1829</v>
      </c>
      <c r="O439" t="b">
        <f>Table9[[#This Row],[SubTotal]]=SUMIF(Purchase_Order_Details!$A$2:$A$2751,Table9[[#This Row],[PurchaseOrderID]],Purchase_Order_Details!$G$2:$G$2751)</f>
        <v>1</v>
      </c>
      <c r="P439" t="b">
        <f>Table9[[#This Row],[TotalDue]]=Table9[[#This Row],[SubTotal]]+Table9[[#This Row],[TaxAmt]]+Table9[[#This Row],[Freight]]</f>
        <v>1</v>
      </c>
      <c r="Q439" t="b">
        <f>COUNTIF(Table9[PurchaseOrderID],Table9[[#This Row],[PurchaseOrderID]])=1</f>
        <v>1</v>
      </c>
    </row>
    <row r="440" spans="1:17" hidden="1" x14ac:dyDescent="0.25">
      <c r="A440" s="5">
        <v>720</v>
      </c>
      <c r="B440" s="5">
        <v>4</v>
      </c>
      <c r="C440" s="5">
        <v>4</v>
      </c>
      <c r="D440" s="5">
        <v>260</v>
      </c>
      <c r="E440" s="5">
        <v>1644</v>
      </c>
      <c r="F440" s="5">
        <v>1</v>
      </c>
      <c r="G440" s="10">
        <v>44070</v>
      </c>
      <c r="H440" s="40">
        <v>3713.3249999999998</v>
      </c>
      <c r="I440" s="40">
        <v>297.06599999999997</v>
      </c>
      <c r="J440" s="40">
        <v>92.833100000000002</v>
      </c>
      <c r="K440" s="40">
        <v>4103.2241000000004</v>
      </c>
      <c r="L440" s="10">
        <v>44079</v>
      </c>
      <c r="M440" t="s">
        <v>2817</v>
      </c>
      <c r="O440" t="b">
        <f>Table9[[#This Row],[SubTotal]]=SUMIF(Purchase_Order_Details!$A$2:$A$2751,Table9[[#This Row],[PurchaseOrderID]],Purchase_Order_Details!$G$2:$G$2751)</f>
        <v>1</v>
      </c>
      <c r="P440" t="b">
        <f>Table9[[#This Row],[TotalDue]]=Table9[[#This Row],[SubTotal]]+Table9[[#This Row],[TaxAmt]]+Table9[[#This Row],[Freight]]</f>
        <v>1</v>
      </c>
      <c r="Q440" t="b">
        <f>COUNTIF(Table9[PurchaseOrderID],Table9[[#This Row],[PurchaseOrderID]])=1</f>
        <v>1</v>
      </c>
    </row>
    <row r="441" spans="1:17" hidden="1" x14ac:dyDescent="0.25">
      <c r="A441" s="4">
        <v>721</v>
      </c>
      <c r="B441" s="4">
        <v>4</v>
      </c>
      <c r="C441" s="4">
        <v>4</v>
      </c>
      <c r="D441" s="4">
        <v>258</v>
      </c>
      <c r="E441" s="4">
        <v>1680</v>
      </c>
      <c r="F441" s="4">
        <v>4</v>
      </c>
      <c r="G441" s="11">
        <v>44071</v>
      </c>
      <c r="H441" s="41">
        <v>19952.625</v>
      </c>
      <c r="I441" s="41">
        <v>1596.21</v>
      </c>
      <c r="J441" s="41">
        <v>498.81560000000002</v>
      </c>
      <c r="K441" s="41">
        <v>22047.650600000001</v>
      </c>
      <c r="L441" s="11">
        <v>44080</v>
      </c>
      <c r="M441" t="s">
        <v>1829</v>
      </c>
      <c r="O441" t="b">
        <f>Table9[[#This Row],[SubTotal]]=SUMIF(Purchase_Order_Details!$A$2:$A$2751,Table9[[#This Row],[PurchaseOrderID]],Purchase_Order_Details!$G$2:$G$2751)</f>
        <v>1</v>
      </c>
      <c r="P441" t="b">
        <f>Table9[[#This Row],[TotalDue]]=Table9[[#This Row],[SubTotal]]+Table9[[#This Row],[TaxAmt]]+Table9[[#This Row],[Freight]]</f>
        <v>1</v>
      </c>
      <c r="Q441" t="b">
        <f>COUNTIF(Table9[PurchaseOrderID],Table9[[#This Row],[PurchaseOrderID]])=1</f>
        <v>1</v>
      </c>
    </row>
    <row r="442" spans="1:17" hidden="1" x14ac:dyDescent="0.25">
      <c r="A442" s="5">
        <v>722</v>
      </c>
      <c r="B442" s="5">
        <v>4</v>
      </c>
      <c r="C442" s="5">
        <v>4</v>
      </c>
      <c r="D442" s="5">
        <v>254</v>
      </c>
      <c r="E442" s="5">
        <v>1584</v>
      </c>
      <c r="F442" s="5">
        <v>5</v>
      </c>
      <c r="G442" s="10">
        <v>44071</v>
      </c>
      <c r="H442" s="40">
        <v>6540.66</v>
      </c>
      <c r="I442" s="40">
        <v>523.25279999999998</v>
      </c>
      <c r="J442" s="40">
        <v>163.51650000000001</v>
      </c>
      <c r="K442" s="40">
        <v>7227.4292999999998</v>
      </c>
      <c r="L442" s="10">
        <v>44080</v>
      </c>
      <c r="M442" t="s">
        <v>1829</v>
      </c>
      <c r="O442" t="b">
        <f>Table9[[#This Row],[SubTotal]]=SUMIF(Purchase_Order_Details!$A$2:$A$2751,Table9[[#This Row],[PurchaseOrderID]],Purchase_Order_Details!$G$2:$G$2751)</f>
        <v>1</v>
      </c>
      <c r="P442" t="b">
        <f>Table9[[#This Row],[TotalDue]]=Table9[[#This Row],[SubTotal]]+Table9[[#This Row],[TaxAmt]]+Table9[[#This Row],[Freight]]</f>
        <v>1</v>
      </c>
      <c r="Q442" t="b">
        <f>COUNTIF(Table9[PurchaseOrderID],Table9[[#This Row],[PurchaseOrderID]])=1</f>
        <v>1</v>
      </c>
    </row>
    <row r="443" spans="1:17" hidden="1" x14ac:dyDescent="0.25">
      <c r="A443" s="4">
        <v>723</v>
      </c>
      <c r="B443" s="4">
        <v>4</v>
      </c>
      <c r="C443" s="4">
        <v>4</v>
      </c>
      <c r="D443" s="4">
        <v>257</v>
      </c>
      <c r="E443" s="4">
        <v>1620</v>
      </c>
      <c r="F443" s="4">
        <v>5</v>
      </c>
      <c r="G443" s="11">
        <v>44071</v>
      </c>
      <c r="H443" s="41">
        <v>5711.4750000000004</v>
      </c>
      <c r="I443" s="41">
        <v>456.91800000000001</v>
      </c>
      <c r="J443" s="41">
        <v>142.7869</v>
      </c>
      <c r="K443" s="41">
        <v>6311.1799000000001</v>
      </c>
      <c r="L443" s="11">
        <v>44080</v>
      </c>
      <c r="M443" t="s">
        <v>2817</v>
      </c>
      <c r="O443" t="b">
        <f>Table9[[#This Row],[SubTotal]]=SUMIF(Purchase_Order_Details!$A$2:$A$2751,Table9[[#This Row],[PurchaseOrderID]],Purchase_Order_Details!$G$2:$G$2751)</f>
        <v>1</v>
      </c>
      <c r="P443" t="b">
        <f>Table9[[#This Row],[TotalDue]]=Table9[[#This Row],[SubTotal]]+Table9[[#This Row],[TaxAmt]]+Table9[[#This Row],[Freight]]</f>
        <v>1</v>
      </c>
      <c r="Q443" t="b">
        <f>COUNTIF(Table9[PurchaseOrderID],Table9[[#This Row],[PurchaseOrderID]])=1</f>
        <v>1</v>
      </c>
    </row>
    <row r="444" spans="1:17" hidden="1" x14ac:dyDescent="0.25">
      <c r="A444" s="5">
        <v>724</v>
      </c>
      <c r="B444" s="5">
        <v>4</v>
      </c>
      <c r="C444" s="5">
        <v>3</v>
      </c>
      <c r="D444" s="5">
        <v>261</v>
      </c>
      <c r="E444" s="5">
        <v>1666</v>
      </c>
      <c r="F444" s="5">
        <v>5</v>
      </c>
      <c r="G444" s="10">
        <v>44071</v>
      </c>
      <c r="H444" s="40">
        <v>279.78300000000002</v>
      </c>
      <c r="I444" s="40">
        <v>22.3826</v>
      </c>
      <c r="J444" s="40">
        <v>6.9946000000000002</v>
      </c>
      <c r="K444" s="40">
        <v>309.16019999999997</v>
      </c>
      <c r="L444" s="10">
        <v>44080</v>
      </c>
      <c r="M444" t="s">
        <v>2817</v>
      </c>
      <c r="O444" t="b">
        <f>Table9[[#This Row],[SubTotal]]=SUMIF(Purchase_Order_Details!$A$2:$A$2751,Table9[[#This Row],[PurchaseOrderID]],Purchase_Order_Details!$G$2:$G$2751)</f>
        <v>1</v>
      </c>
      <c r="P444" t="b">
        <f>Table9[[#This Row],[TotalDue]]=Table9[[#This Row],[SubTotal]]+Table9[[#This Row],[TaxAmt]]+Table9[[#This Row],[Freight]]</f>
        <v>1</v>
      </c>
      <c r="Q444" t="b">
        <f>COUNTIF(Table9[PurchaseOrderID],Table9[[#This Row],[PurchaseOrderID]])=1</f>
        <v>1</v>
      </c>
    </row>
    <row r="445" spans="1:17" hidden="1" x14ac:dyDescent="0.25">
      <c r="A445" s="4">
        <v>725</v>
      </c>
      <c r="B445" s="4">
        <v>4</v>
      </c>
      <c r="C445" s="4">
        <v>4</v>
      </c>
      <c r="D445" s="4">
        <v>251</v>
      </c>
      <c r="E445" s="4">
        <v>1592</v>
      </c>
      <c r="F445" s="4">
        <v>2</v>
      </c>
      <c r="G445" s="11">
        <v>44071</v>
      </c>
      <c r="H445" s="41">
        <v>97.965000000000003</v>
      </c>
      <c r="I445" s="41">
        <v>7.8372000000000002</v>
      </c>
      <c r="J445" s="41">
        <v>2.4491000000000001</v>
      </c>
      <c r="K445" s="41">
        <v>108.2513</v>
      </c>
      <c r="L445" s="11">
        <v>44080</v>
      </c>
      <c r="M445" t="s">
        <v>2810</v>
      </c>
      <c r="O445" t="b">
        <f>Table9[[#This Row],[SubTotal]]=SUMIF(Purchase_Order_Details!$A$2:$A$2751,Table9[[#This Row],[PurchaseOrderID]],Purchase_Order_Details!$G$2:$G$2751)</f>
        <v>1</v>
      </c>
      <c r="P445" t="b">
        <f>Table9[[#This Row],[TotalDue]]=Table9[[#This Row],[SubTotal]]+Table9[[#This Row],[TaxAmt]]+Table9[[#This Row],[Freight]]</f>
        <v>1</v>
      </c>
      <c r="Q445" t="b">
        <f>COUNTIF(Table9[PurchaseOrderID],Table9[[#This Row],[PurchaseOrderID]])=1</f>
        <v>1</v>
      </c>
    </row>
    <row r="446" spans="1:17" hidden="1" x14ac:dyDescent="0.25">
      <c r="A446" s="5">
        <v>726</v>
      </c>
      <c r="B446" s="5">
        <v>4</v>
      </c>
      <c r="C446" s="5">
        <v>4</v>
      </c>
      <c r="D446" s="5">
        <v>253</v>
      </c>
      <c r="E446" s="5">
        <v>1618</v>
      </c>
      <c r="F446" s="5">
        <v>4</v>
      </c>
      <c r="G446" s="10">
        <v>44071</v>
      </c>
      <c r="H446" s="40">
        <v>114.471</v>
      </c>
      <c r="I446" s="40">
        <v>9.1577000000000002</v>
      </c>
      <c r="J446" s="40">
        <v>2.8618000000000001</v>
      </c>
      <c r="K446" s="40">
        <v>126.4905</v>
      </c>
      <c r="L446" s="10">
        <v>44080</v>
      </c>
      <c r="M446" t="s">
        <v>2810</v>
      </c>
      <c r="O446" t="b">
        <f>Table9[[#This Row],[SubTotal]]=SUMIF(Purchase_Order_Details!$A$2:$A$2751,Table9[[#This Row],[PurchaseOrderID]],Purchase_Order_Details!$G$2:$G$2751)</f>
        <v>1</v>
      </c>
      <c r="P446" t="b">
        <f>Table9[[#This Row],[TotalDue]]=Table9[[#This Row],[SubTotal]]+Table9[[#This Row],[TaxAmt]]+Table9[[#This Row],[Freight]]</f>
        <v>1</v>
      </c>
      <c r="Q446" t="b">
        <f>COUNTIF(Table9[PurchaseOrderID],Table9[[#This Row],[PurchaseOrderID]])=1</f>
        <v>1</v>
      </c>
    </row>
    <row r="447" spans="1:17" hidden="1" x14ac:dyDescent="0.25">
      <c r="A447" s="4">
        <v>727</v>
      </c>
      <c r="B447" s="4">
        <v>4</v>
      </c>
      <c r="C447" s="4">
        <v>4</v>
      </c>
      <c r="D447" s="4">
        <v>255</v>
      </c>
      <c r="E447" s="4">
        <v>1612</v>
      </c>
      <c r="F447" s="4">
        <v>4</v>
      </c>
      <c r="G447" s="11">
        <v>44071</v>
      </c>
      <c r="H447" s="41">
        <v>132.6465</v>
      </c>
      <c r="I447" s="41">
        <v>10.611700000000001</v>
      </c>
      <c r="J447" s="41">
        <v>3.3161999999999998</v>
      </c>
      <c r="K447" s="41">
        <v>146.5744</v>
      </c>
      <c r="L447" s="11">
        <v>44080</v>
      </c>
      <c r="M447" t="s">
        <v>2810</v>
      </c>
      <c r="O447" t="b">
        <f>Table9[[#This Row],[SubTotal]]=SUMIF(Purchase_Order_Details!$A$2:$A$2751,Table9[[#This Row],[PurchaseOrderID]],Purchase_Order_Details!$G$2:$G$2751)</f>
        <v>1</v>
      </c>
      <c r="P447" t="b">
        <f>Table9[[#This Row],[TotalDue]]=Table9[[#This Row],[SubTotal]]+Table9[[#This Row],[TaxAmt]]+Table9[[#This Row],[Freight]]</f>
        <v>1</v>
      </c>
      <c r="Q447" t="b">
        <f>COUNTIF(Table9[PurchaseOrderID],Table9[[#This Row],[PurchaseOrderID]])=1</f>
        <v>1</v>
      </c>
    </row>
    <row r="448" spans="1:17" hidden="1" x14ac:dyDescent="0.25">
      <c r="A448" s="5">
        <v>728</v>
      </c>
      <c r="B448" s="5">
        <v>4</v>
      </c>
      <c r="C448" s="5">
        <v>4</v>
      </c>
      <c r="D448" s="5">
        <v>252</v>
      </c>
      <c r="E448" s="5">
        <v>1586</v>
      </c>
      <c r="F448" s="5">
        <v>5</v>
      </c>
      <c r="G448" s="10">
        <v>44071</v>
      </c>
      <c r="H448" s="40">
        <v>43878.45</v>
      </c>
      <c r="I448" s="40">
        <v>3510.2759999999998</v>
      </c>
      <c r="J448" s="40">
        <v>1096.9612999999999</v>
      </c>
      <c r="K448" s="40">
        <v>48485.687299999998</v>
      </c>
      <c r="L448" s="10">
        <v>44080</v>
      </c>
      <c r="M448" t="s">
        <v>2817</v>
      </c>
      <c r="O448" t="b">
        <f>Table9[[#This Row],[SubTotal]]=SUMIF(Purchase_Order_Details!$A$2:$A$2751,Table9[[#This Row],[PurchaseOrderID]],Purchase_Order_Details!$G$2:$G$2751)</f>
        <v>1</v>
      </c>
      <c r="P448" t="b">
        <f>Table9[[#This Row],[TotalDue]]=Table9[[#This Row],[SubTotal]]+Table9[[#This Row],[TaxAmt]]+Table9[[#This Row],[Freight]]</f>
        <v>1</v>
      </c>
      <c r="Q448" t="b">
        <f>COUNTIF(Table9[PurchaseOrderID],Table9[[#This Row],[PurchaseOrderID]])=1</f>
        <v>1</v>
      </c>
    </row>
    <row r="449" spans="1:17" hidden="1" x14ac:dyDescent="0.25">
      <c r="A449" s="4">
        <v>729</v>
      </c>
      <c r="B449" s="4">
        <v>4</v>
      </c>
      <c r="C449" s="4">
        <v>4</v>
      </c>
      <c r="D449" s="4">
        <v>259</v>
      </c>
      <c r="E449" s="4">
        <v>1500</v>
      </c>
      <c r="F449" s="4">
        <v>1</v>
      </c>
      <c r="G449" s="11">
        <v>44071</v>
      </c>
      <c r="H449" s="41">
        <v>418.95</v>
      </c>
      <c r="I449" s="41">
        <v>33.515999999999998</v>
      </c>
      <c r="J449" s="41">
        <v>10.473800000000001</v>
      </c>
      <c r="K449" s="41">
        <v>462.93979999999999</v>
      </c>
      <c r="L449" s="11">
        <v>44080</v>
      </c>
      <c r="M449" t="s">
        <v>2817</v>
      </c>
      <c r="O449" t="b">
        <f>Table9[[#This Row],[SubTotal]]=SUMIF(Purchase_Order_Details!$A$2:$A$2751,Table9[[#This Row],[PurchaseOrderID]],Purchase_Order_Details!$G$2:$G$2751)</f>
        <v>1</v>
      </c>
      <c r="P449" t="b">
        <f>Table9[[#This Row],[TotalDue]]=Table9[[#This Row],[SubTotal]]+Table9[[#This Row],[TaxAmt]]+Table9[[#This Row],[Freight]]</f>
        <v>1</v>
      </c>
      <c r="Q449" t="b">
        <f>COUNTIF(Table9[PurchaseOrderID],Table9[[#This Row],[PurchaseOrderID]])=1</f>
        <v>1</v>
      </c>
    </row>
    <row r="450" spans="1:17" hidden="1" x14ac:dyDescent="0.25">
      <c r="A450" s="5">
        <v>730</v>
      </c>
      <c r="B450" s="5">
        <v>4</v>
      </c>
      <c r="C450" s="5">
        <v>4</v>
      </c>
      <c r="D450" s="5">
        <v>260</v>
      </c>
      <c r="E450" s="5">
        <v>1656</v>
      </c>
      <c r="F450" s="5">
        <v>4</v>
      </c>
      <c r="G450" s="10">
        <v>44071</v>
      </c>
      <c r="H450" s="40">
        <v>366.34500000000003</v>
      </c>
      <c r="I450" s="40">
        <v>29.307600000000001</v>
      </c>
      <c r="J450" s="40">
        <v>9.1585999999999999</v>
      </c>
      <c r="K450" s="40">
        <v>404.81119999999999</v>
      </c>
      <c r="L450" s="10">
        <v>44080</v>
      </c>
      <c r="M450" t="s">
        <v>2810</v>
      </c>
      <c r="O450" t="b">
        <f>Table9[[#This Row],[SubTotal]]=SUMIF(Purchase_Order_Details!$A$2:$A$2751,Table9[[#This Row],[PurchaseOrderID]],Purchase_Order_Details!$G$2:$G$2751)</f>
        <v>1</v>
      </c>
      <c r="P450" t="b">
        <f>Table9[[#This Row],[TotalDue]]=Table9[[#This Row],[SubTotal]]+Table9[[#This Row],[TaxAmt]]+Table9[[#This Row],[Freight]]</f>
        <v>1</v>
      </c>
      <c r="Q450" t="b">
        <f>COUNTIF(Table9[PurchaseOrderID],Table9[[#This Row],[PurchaseOrderID]])=1</f>
        <v>1</v>
      </c>
    </row>
    <row r="451" spans="1:17" hidden="1" x14ac:dyDescent="0.25">
      <c r="A451" s="4">
        <v>731</v>
      </c>
      <c r="B451" s="4">
        <v>4</v>
      </c>
      <c r="C451" s="4">
        <v>4</v>
      </c>
      <c r="D451" s="4">
        <v>258</v>
      </c>
      <c r="E451" s="4">
        <v>1572</v>
      </c>
      <c r="F451" s="4">
        <v>1</v>
      </c>
      <c r="G451" s="11">
        <v>44071</v>
      </c>
      <c r="H451" s="41">
        <v>461.79</v>
      </c>
      <c r="I451" s="41">
        <v>36.943199999999997</v>
      </c>
      <c r="J451" s="41">
        <v>11.5448</v>
      </c>
      <c r="K451" s="41">
        <v>510.27800000000002</v>
      </c>
      <c r="L451" s="11">
        <v>44080</v>
      </c>
      <c r="M451" t="s">
        <v>1829</v>
      </c>
      <c r="O451" t="b">
        <f>Table9[[#This Row],[SubTotal]]=SUMIF(Purchase_Order_Details!$A$2:$A$2751,Table9[[#This Row],[PurchaseOrderID]],Purchase_Order_Details!$G$2:$G$2751)</f>
        <v>1</v>
      </c>
      <c r="P451" t="b">
        <f>Table9[[#This Row],[TotalDue]]=Table9[[#This Row],[SubTotal]]+Table9[[#This Row],[TaxAmt]]+Table9[[#This Row],[Freight]]</f>
        <v>1</v>
      </c>
      <c r="Q451" t="b">
        <f>COUNTIF(Table9[PurchaseOrderID],Table9[[#This Row],[PurchaseOrderID]])=1</f>
        <v>1</v>
      </c>
    </row>
    <row r="452" spans="1:17" hidden="1" x14ac:dyDescent="0.25">
      <c r="A452" s="5">
        <v>732</v>
      </c>
      <c r="B452" s="5">
        <v>4</v>
      </c>
      <c r="C452" s="5">
        <v>4</v>
      </c>
      <c r="D452" s="5">
        <v>250</v>
      </c>
      <c r="E452" s="5">
        <v>1562</v>
      </c>
      <c r="F452" s="5">
        <v>4</v>
      </c>
      <c r="G452" s="10">
        <v>44071</v>
      </c>
      <c r="H452" s="40">
        <v>272.44349999999997</v>
      </c>
      <c r="I452" s="40">
        <v>21.795500000000001</v>
      </c>
      <c r="J452" s="40">
        <v>6.8110999999999997</v>
      </c>
      <c r="K452" s="40">
        <v>301.05009999999999</v>
      </c>
      <c r="L452" s="10">
        <v>44080</v>
      </c>
      <c r="M452" t="s">
        <v>2817</v>
      </c>
      <c r="O452" t="b">
        <f>Table9[[#This Row],[SubTotal]]=SUMIF(Purchase_Order_Details!$A$2:$A$2751,Table9[[#This Row],[PurchaseOrderID]],Purchase_Order_Details!$G$2:$G$2751)</f>
        <v>1</v>
      </c>
      <c r="P452" t="b">
        <f>Table9[[#This Row],[TotalDue]]=Table9[[#This Row],[SubTotal]]+Table9[[#This Row],[TaxAmt]]+Table9[[#This Row],[Freight]]</f>
        <v>1</v>
      </c>
      <c r="Q452" t="b">
        <f>COUNTIF(Table9[PurchaseOrderID],Table9[[#This Row],[PurchaseOrderID]])=1</f>
        <v>1</v>
      </c>
    </row>
    <row r="453" spans="1:17" hidden="1" x14ac:dyDescent="0.25">
      <c r="A453" s="4">
        <v>733</v>
      </c>
      <c r="B453" s="4">
        <v>4</v>
      </c>
      <c r="C453" s="4">
        <v>4</v>
      </c>
      <c r="D453" s="4">
        <v>257</v>
      </c>
      <c r="E453" s="4">
        <v>1662</v>
      </c>
      <c r="F453" s="4">
        <v>2</v>
      </c>
      <c r="G453" s="11">
        <v>44071</v>
      </c>
      <c r="H453" s="41">
        <v>37.075499999999998</v>
      </c>
      <c r="I453" s="41">
        <v>2.9660000000000002</v>
      </c>
      <c r="J453" s="41">
        <v>0.92689999999999995</v>
      </c>
      <c r="K453" s="41">
        <v>40.968400000000003</v>
      </c>
      <c r="L453" s="11">
        <v>44080</v>
      </c>
      <c r="M453" t="s">
        <v>2810</v>
      </c>
      <c r="O453" t="b">
        <f>Table9[[#This Row],[SubTotal]]=SUMIF(Purchase_Order_Details!$A$2:$A$2751,Table9[[#This Row],[PurchaseOrderID]],Purchase_Order_Details!$G$2:$G$2751)</f>
        <v>1</v>
      </c>
      <c r="P453" t="b">
        <f>Table9[[#This Row],[TotalDue]]=Table9[[#This Row],[SubTotal]]+Table9[[#This Row],[TaxAmt]]+Table9[[#This Row],[Freight]]</f>
        <v>1</v>
      </c>
      <c r="Q453" t="b">
        <f>COUNTIF(Table9[PurchaseOrderID],Table9[[#This Row],[PurchaseOrderID]])=1</f>
        <v>1</v>
      </c>
    </row>
    <row r="454" spans="1:17" hidden="1" x14ac:dyDescent="0.25">
      <c r="A454" s="5">
        <v>734</v>
      </c>
      <c r="B454" s="5">
        <v>4</v>
      </c>
      <c r="C454" s="5">
        <v>3</v>
      </c>
      <c r="D454" s="5">
        <v>261</v>
      </c>
      <c r="E454" s="5">
        <v>1682</v>
      </c>
      <c r="F454" s="5">
        <v>4</v>
      </c>
      <c r="G454" s="10">
        <v>44071</v>
      </c>
      <c r="H454" s="40">
        <v>21558.075000000001</v>
      </c>
      <c r="I454" s="40">
        <v>1724.646</v>
      </c>
      <c r="J454" s="40">
        <v>538.95190000000002</v>
      </c>
      <c r="K454" s="40">
        <v>23821.672900000001</v>
      </c>
      <c r="L454" s="10">
        <v>44080</v>
      </c>
      <c r="M454" t="s">
        <v>2817</v>
      </c>
      <c r="O454" t="b">
        <f>Table9[[#This Row],[SubTotal]]=SUMIF(Purchase_Order_Details!$A$2:$A$2751,Table9[[#This Row],[PurchaseOrderID]],Purchase_Order_Details!$G$2:$G$2751)</f>
        <v>1</v>
      </c>
      <c r="P454" t="b">
        <f>Table9[[#This Row],[TotalDue]]=Table9[[#This Row],[SubTotal]]+Table9[[#This Row],[TaxAmt]]+Table9[[#This Row],[Freight]]</f>
        <v>1</v>
      </c>
      <c r="Q454" t="b">
        <f>COUNTIF(Table9[PurchaseOrderID],Table9[[#This Row],[PurchaseOrderID]])=1</f>
        <v>1</v>
      </c>
    </row>
    <row r="455" spans="1:17" hidden="1" x14ac:dyDescent="0.25">
      <c r="A455" s="4">
        <v>735</v>
      </c>
      <c r="B455" s="4">
        <v>4</v>
      </c>
      <c r="C455" s="4">
        <v>4</v>
      </c>
      <c r="D455" s="4">
        <v>251</v>
      </c>
      <c r="E455" s="4">
        <v>1686</v>
      </c>
      <c r="F455" s="4">
        <v>4</v>
      </c>
      <c r="G455" s="11">
        <v>44071</v>
      </c>
      <c r="H455" s="41">
        <v>800.1</v>
      </c>
      <c r="I455" s="41">
        <v>64.007999999999996</v>
      </c>
      <c r="J455" s="41">
        <v>20.002500000000001</v>
      </c>
      <c r="K455" s="41">
        <v>884.1105</v>
      </c>
      <c r="L455" s="11">
        <v>44080</v>
      </c>
      <c r="M455" t="s">
        <v>2810</v>
      </c>
      <c r="O455" t="b">
        <f>Table9[[#This Row],[SubTotal]]=SUMIF(Purchase_Order_Details!$A$2:$A$2751,Table9[[#This Row],[PurchaseOrderID]],Purchase_Order_Details!$G$2:$G$2751)</f>
        <v>1</v>
      </c>
      <c r="P455" t="b">
        <f>Table9[[#This Row],[TotalDue]]=Table9[[#This Row],[SubTotal]]+Table9[[#This Row],[TaxAmt]]+Table9[[#This Row],[Freight]]</f>
        <v>1</v>
      </c>
      <c r="Q455" t="b">
        <f>COUNTIF(Table9[PurchaseOrderID],Table9[[#This Row],[PurchaseOrderID]])=1</f>
        <v>1</v>
      </c>
    </row>
    <row r="456" spans="1:17" hidden="1" x14ac:dyDescent="0.25">
      <c r="A456" s="5">
        <v>736</v>
      </c>
      <c r="B456" s="5">
        <v>4</v>
      </c>
      <c r="C456" s="5">
        <v>4</v>
      </c>
      <c r="D456" s="5">
        <v>253</v>
      </c>
      <c r="E456" s="5">
        <v>1684</v>
      </c>
      <c r="F456" s="5">
        <v>5</v>
      </c>
      <c r="G456" s="10">
        <v>44071</v>
      </c>
      <c r="H456" s="40">
        <v>86220.75</v>
      </c>
      <c r="I456" s="40">
        <v>6897.66</v>
      </c>
      <c r="J456" s="40">
        <v>2155.5187999999998</v>
      </c>
      <c r="K456" s="40">
        <v>95273.928799999994</v>
      </c>
      <c r="L456" s="10">
        <v>44080</v>
      </c>
      <c r="M456" t="s">
        <v>2817</v>
      </c>
      <c r="O456" t="b">
        <f>Table9[[#This Row],[SubTotal]]=SUMIF(Purchase_Order_Details!$A$2:$A$2751,Table9[[#This Row],[PurchaseOrderID]],Purchase_Order_Details!$G$2:$G$2751)</f>
        <v>1</v>
      </c>
      <c r="P456" t="b">
        <f>Table9[[#This Row],[TotalDue]]=Table9[[#This Row],[SubTotal]]+Table9[[#This Row],[TaxAmt]]+Table9[[#This Row],[Freight]]</f>
        <v>1</v>
      </c>
      <c r="Q456" t="b">
        <f>COUNTIF(Table9[PurchaseOrderID],Table9[[#This Row],[PurchaseOrderID]])=1</f>
        <v>1</v>
      </c>
    </row>
    <row r="457" spans="1:17" hidden="1" x14ac:dyDescent="0.25">
      <c r="A457" s="4">
        <v>737</v>
      </c>
      <c r="B457" s="4">
        <v>4</v>
      </c>
      <c r="C457" s="4">
        <v>4</v>
      </c>
      <c r="D457" s="4">
        <v>255</v>
      </c>
      <c r="E457" s="4">
        <v>1534</v>
      </c>
      <c r="F457" s="4">
        <v>4</v>
      </c>
      <c r="G457" s="11">
        <v>44072</v>
      </c>
      <c r="H457" s="41">
        <v>235.90350000000001</v>
      </c>
      <c r="I457" s="41">
        <v>18.872299999999999</v>
      </c>
      <c r="J457" s="41">
        <v>5.8975999999999997</v>
      </c>
      <c r="K457" s="41">
        <v>260.67340000000002</v>
      </c>
      <c r="L457" s="11">
        <v>44081</v>
      </c>
      <c r="M457" t="s">
        <v>2817</v>
      </c>
      <c r="O457" t="b">
        <f>Table9[[#This Row],[SubTotal]]=SUMIF(Purchase_Order_Details!$A$2:$A$2751,Table9[[#This Row],[PurchaseOrderID]],Purchase_Order_Details!$G$2:$G$2751)</f>
        <v>1</v>
      </c>
      <c r="P457" t="b">
        <f>Table9[[#This Row],[TotalDue]]=Table9[[#This Row],[SubTotal]]+Table9[[#This Row],[TaxAmt]]+Table9[[#This Row],[Freight]]</f>
        <v>1</v>
      </c>
      <c r="Q457" t="b">
        <f>COUNTIF(Table9[PurchaseOrderID],Table9[[#This Row],[PurchaseOrderID]])=1</f>
        <v>1</v>
      </c>
    </row>
    <row r="458" spans="1:17" hidden="1" x14ac:dyDescent="0.25">
      <c r="A458" s="5">
        <v>738</v>
      </c>
      <c r="B458" s="5">
        <v>4</v>
      </c>
      <c r="C458" s="5">
        <v>4</v>
      </c>
      <c r="D458" s="5">
        <v>256</v>
      </c>
      <c r="E458" s="5">
        <v>1614</v>
      </c>
      <c r="F458" s="5">
        <v>5</v>
      </c>
      <c r="G458" s="10">
        <v>44072</v>
      </c>
      <c r="H458" s="40">
        <v>533.54700000000003</v>
      </c>
      <c r="I458" s="40">
        <v>42.683799999999998</v>
      </c>
      <c r="J458" s="40">
        <v>13.338699999999999</v>
      </c>
      <c r="K458" s="40">
        <v>589.56949999999995</v>
      </c>
      <c r="L458" s="10">
        <v>44081</v>
      </c>
      <c r="M458" t="s">
        <v>2810</v>
      </c>
      <c r="O458" t="b">
        <f>Table9[[#This Row],[SubTotal]]=SUMIF(Purchase_Order_Details!$A$2:$A$2751,Table9[[#This Row],[PurchaseOrderID]],Purchase_Order_Details!$G$2:$G$2751)</f>
        <v>1</v>
      </c>
      <c r="P458" t="b">
        <f>Table9[[#This Row],[TotalDue]]=Table9[[#This Row],[SubTotal]]+Table9[[#This Row],[TaxAmt]]+Table9[[#This Row],[Freight]]</f>
        <v>1</v>
      </c>
      <c r="Q458" t="b">
        <f>COUNTIF(Table9[PurchaseOrderID],Table9[[#This Row],[PurchaseOrderID]])=1</f>
        <v>1</v>
      </c>
    </row>
    <row r="459" spans="1:17" hidden="1" x14ac:dyDescent="0.25">
      <c r="A459" s="4">
        <v>739</v>
      </c>
      <c r="B459" s="4">
        <v>4</v>
      </c>
      <c r="C459" s="4">
        <v>4</v>
      </c>
      <c r="D459" s="4">
        <v>259</v>
      </c>
      <c r="E459" s="4">
        <v>1588</v>
      </c>
      <c r="F459" s="4">
        <v>5</v>
      </c>
      <c r="G459" s="11">
        <v>44072</v>
      </c>
      <c r="H459" s="41">
        <v>40471.199999999997</v>
      </c>
      <c r="I459" s="41">
        <v>3237.6959999999999</v>
      </c>
      <c r="J459" s="41">
        <v>1011.78</v>
      </c>
      <c r="K459" s="41">
        <v>44720.675999999999</v>
      </c>
      <c r="L459" s="11">
        <v>44081</v>
      </c>
      <c r="M459" t="s">
        <v>1829</v>
      </c>
      <c r="O459" t="b">
        <f>Table9[[#This Row],[SubTotal]]=SUMIF(Purchase_Order_Details!$A$2:$A$2751,Table9[[#This Row],[PurchaseOrderID]],Purchase_Order_Details!$G$2:$G$2751)</f>
        <v>1</v>
      </c>
      <c r="P459" t="b">
        <f>Table9[[#This Row],[TotalDue]]=Table9[[#This Row],[SubTotal]]+Table9[[#This Row],[TaxAmt]]+Table9[[#This Row],[Freight]]</f>
        <v>1</v>
      </c>
      <c r="Q459" t="b">
        <f>COUNTIF(Table9[PurchaseOrderID],Table9[[#This Row],[PurchaseOrderID]])=1</f>
        <v>1</v>
      </c>
    </row>
    <row r="460" spans="1:17" hidden="1" x14ac:dyDescent="0.25">
      <c r="A460" s="5">
        <v>740</v>
      </c>
      <c r="B460" s="5">
        <v>4</v>
      </c>
      <c r="C460" s="5">
        <v>4</v>
      </c>
      <c r="D460" s="5">
        <v>260</v>
      </c>
      <c r="E460" s="5">
        <v>1622</v>
      </c>
      <c r="F460" s="5">
        <v>4</v>
      </c>
      <c r="G460" s="10">
        <v>44072</v>
      </c>
      <c r="H460" s="40">
        <v>389.65499999999997</v>
      </c>
      <c r="I460" s="40">
        <v>31.1724</v>
      </c>
      <c r="J460" s="40">
        <v>9.7414000000000005</v>
      </c>
      <c r="K460" s="40">
        <v>430.56880000000001</v>
      </c>
      <c r="L460" s="10">
        <v>44081</v>
      </c>
      <c r="M460" t="s">
        <v>2810</v>
      </c>
      <c r="O460" t="b">
        <f>Table9[[#This Row],[SubTotal]]=SUMIF(Purchase_Order_Details!$A$2:$A$2751,Table9[[#This Row],[PurchaseOrderID]],Purchase_Order_Details!$G$2:$G$2751)</f>
        <v>1</v>
      </c>
      <c r="P460" t="b">
        <f>Table9[[#This Row],[TotalDue]]=Table9[[#This Row],[SubTotal]]+Table9[[#This Row],[TaxAmt]]+Table9[[#This Row],[Freight]]</f>
        <v>1</v>
      </c>
      <c r="Q460" t="b">
        <f>COUNTIF(Table9[PurchaseOrderID],Table9[[#This Row],[PurchaseOrderID]])=1</f>
        <v>1</v>
      </c>
    </row>
    <row r="461" spans="1:17" hidden="1" x14ac:dyDescent="0.25">
      <c r="A461" s="4">
        <v>741</v>
      </c>
      <c r="B461" s="4">
        <v>4</v>
      </c>
      <c r="C461" s="4">
        <v>4</v>
      </c>
      <c r="D461" s="4">
        <v>258</v>
      </c>
      <c r="E461" s="4">
        <v>1632</v>
      </c>
      <c r="F461" s="4">
        <v>4</v>
      </c>
      <c r="G461" s="11">
        <v>44072</v>
      </c>
      <c r="H461" s="41">
        <v>23671.724999999999</v>
      </c>
      <c r="I461" s="41">
        <v>1893.7380000000001</v>
      </c>
      <c r="J461" s="41">
        <v>591.79309999999998</v>
      </c>
      <c r="K461" s="41">
        <v>26157.256099999999</v>
      </c>
      <c r="L461" s="11">
        <v>44081</v>
      </c>
      <c r="M461" t="s">
        <v>1829</v>
      </c>
      <c r="O461" t="b">
        <f>Table9[[#This Row],[SubTotal]]=SUMIF(Purchase_Order_Details!$A$2:$A$2751,Table9[[#This Row],[PurchaseOrderID]],Purchase_Order_Details!$G$2:$G$2751)</f>
        <v>1</v>
      </c>
      <c r="P461" t="b">
        <f>Table9[[#This Row],[TotalDue]]=Table9[[#This Row],[SubTotal]]+Table9[[#This Row],[TaxAmt]]+Table9[[#This Row],[Freight]]</f>
        <v>1</v>
      </c>
      <c r="Q461" t="b">
        <f>COUNTIF(Table9[PurchaseOrderID],Table9[[#This Row],[PurchaseOrderID]])=1</f>
        <v>1</v>
      </c>
    </row>
    <row r="462" spans="1:17" hidden="1" x14ac:dyDescent="0.25">
      <c r="A462" s="5">
        <v>742</v>
      </c>
      <c r="B462" s="5">
        <v>4</v>
      </c>
      <c r="C462" s="5">
        <v>4</v>
      </c>
      <c r="D462" s="5">
        <v>254</v>
      </c>
      <c r="E462" s="5">
        <v>1608</v>
      </c>
      <c r="F462" s="5">
        <v>5</v>
      </c>
      <c r="G462" s="10">
        <v>44072</v>
      </c>
      <c r="H462" s="40">
        <v>5948.25</v>
      </c>
      <c r="I462" s="40">
        <v>475.86</v>
      </c>
      <c r="J462" s="40">
        <v>148.7063</v>
      </c>
      <c r="K462" s="40">
        <v>6572.8163000000004</v>
      </c>
      <c r="L462" s="10">
        <v>44081</v>
      </c>
      <c r="M462" t="s">
        <v>1829</v>
      </c>
      <c r="O462" t="b">
        <f>Table9[[#This Row],[SubTotal]]=SUMIF(Purchase_Order_Details!$A$2:$A$2751,Table9[[#This Row],[PurchaseOrderID]],Purchase_Order_Details!$G$2:$G$2751)</f>
        <v>1</v>
      </c>
      <c r="P462" t="b">
        <f>Table9[[#This Row],[TotalDue]]=Table9[[#This Row],[SubTotal]]+Table9[[#This Row],[TaxAmt]]+Table9[[#This Row],[Freight]]</f>
        <v>1</v>
      </c>
      <c r="Q462" t="b">
        <f>COUNTIF(Table9[PurchaseOrderID],Table9[[#This Row],[PurchaseOrderID]])=1</f>
        <v>1</v>
      </c>
    </row>
    <row r="463" spans="1:17" hidden="1" x14ac:dyDescent="0.25">
      <c r="A463" s="4">
        <v>743</v>
      </c>
      <c r="B463" s="4">
        <v>4</v>
      </c>
      <c r="C463" s="4">
        <v>4</v>
      </c>
      <c r="D463" s="4">
        <v>257</v>
      </c>
      <c r="E463" s="4">
        <v>1576</v>
      </c>
      <c r="F463" s="4">
        <v>5</v>
      </c>
      <c r="G463" s="11">
        <v>44072</v>
      </c>
      <c r="H463" s="41">
        <v>91117.95</v>
      </c>
      <c r="I463" s="41">
        <v>7289.4359999999997</v>
      </c>
      <c r="J463" s="41">
        <v>2277.9488000000001</v>
      </c>
      <c r="K463" s="41">
        <v>100685.3348</v>
      </c>
      <c r="L463" s="11">
        <v>44081</v>
      </c>
      <c r="M463" t="s">
        <v>2810</v>
      </c>
      <c r="O463" t="b">
        <f>Table9[[#This Row],[SubTotal]]=SUMIF(Purchase_Order_Details!$A$2:$A$2751,Table9[[#This Row],[PurchaseOrderID]],Purchase_Order_Details!$G$2:$G$2751)</f>
        <v>1</v>
      </c>
      <c r="P463" t="b">
        <f>Table9[[#This Row],[TotalDue]]=Table9[[#This Row],[SubTotal]]+Table9[[#This Row],[TaxAmt]]+Table9[[#This Row],[Freight]]</f>
        <v>1</v>
      </c>
      <c r="Q463" t="b">
        <f>COUNTIF(Table9[PurchaseOrderID],Table9[[#This Row],[PurchaseOrderID]])=1</f>
        <v>1</v>
      </c>
    </row>
    <row r="464" spans="1:17" hidden="1" x14ac:dyDescent="0.25">
      <c r="A464" s="5">
        <v>744</v>
      </c>
      <c r="B464" s="5">
        <v>4</v>
      </c>
      <c r="C464" s="5">
        <v>3</v>
      </c>
      <c r="D464" s="5">
        <v>261</v>
      </c>
      <c r="E464" s="5">
        <v>1590</v>
      </c>
      <c r="F464" s="5">
        <v>1</v>
      </c>
      <c r="G464" s="10">
        <v>44072</v>
      </c>
      <c r="H464" s="40">
        <v>525</v>
      </c>
      <c r="I464" s="40">
        <v>42</v>
      </c>
      <c r="J464" s="40">
        <v>13.125</v>
      </c>
      <c r="K464" s="40">
        <v>580.125</v>
      </c>
      <c r="L464" s="10">
        <v>44081</v>
      </c>
      <c r="M464" t="s">
        <v>2817</v>
      </c>
      <c r="O464" t="b">
        <f>Table9[[#This Row],[SubTotal]]=SUMIF(Purchase_Order_Details!$A$2:$A$2751,Table9[[#This Row],[PurchaseOrderID]],Purchase_Order_Details!$G$2:$G$2751)</f>
        <v>1</v>
      </c>
      <c r="P464" t="b">
        <f>Table9[[#This Row],[TotalDue]]=Table9[[#This Row],[SubTotal]]+Table9[[#This Row],[TaxAmt]]+Table9[[#This Row],[Freight]]</f>
        <v>1</v>
      </c>
      <c r="Q464" t="b">
        <f>COUNTIF(Table9[PurchaseOrderID],Table9[[#This Row],[PurchaseOrderID]])=1</f>
        <v>1</v>
      </c>
    </row>
    <row r="465" spans="1:17" hidden="1" x14ac:dyDescent="0.25">
      <c r="A465" s="4">
        <v>745</v>
      </c>
      <c r="B465" s="4">
        <v>6</v>
      </c>
      <c r="C465" s="4">
        <v>4</v>
      </c>
      <c r="D465" s="4">
        <v>251</v>
      </c>
      <c r="E465" s="4">
        <v>1514</v>
      </c>
      <c r="F465" s="4">
        <v>5</v>
      </c>
      <c r="G465" s="11">
        <v>44072</v>
      </c>
      <c r="H465" s="41">
        <v>2003.6835000000001</v>
      </c>
      <c r="I465" s="41">
        <v>160.29470000000001</v>
      </c>
      <c r="J465" s="41">
        <v>50.092100000000002</v>
      </c>
      <c r="K465" s="41">
        <v>2214.0702999999999</v>
      </c>
      <c r="L465" s="11">
        <v>44081</v>
      </c>
      <c r="M465" t="s">
        <v>2810</v>
      </c>
      <c r="O465" t="b">
        <f>Table9[[#This Row],[SubTotal]]=SUMIF(Purchase_Order_Details!$A$2:$A$2751,Table9[[#This Row],[PurchaseOrderID]],Purchase_Order_Details!$G$2:$G$2751)</f>
        <v>1</v>
      </c>
      <c r="P465" t="b">
        <f>Table9[[#This Row],[TotalDue]]=Table9[[#This Row],[SubTotal]]+Table9[[#This Row],[TaxAmt]]+Table9[[#This Row],[Freight]]</f>
        <v>1</v>
      </c>
      <c r="Q465" t="b">
        <f>COUNTIF(Table9[PurchaseOrderID],Table9[[#This Row],[PurchaseOrderID]])=1</f>
        <v>1</v>
      </c>
    </row>
    <row r="466" spans="1:17" hidden="1" x14ac:dyDescent="0.25">
      <c r="A466" s="5">
        <v>746</v>
      </c>
      <c r="B466" s="5">
        <v>4</v>
      </c>
      <c r="C466" s="5">
        <v>4</v>
      </c>
      <c r="D466" s="5">
        <v>253</v>
      </c>
      <c r="E466" s="5">
        <v>1498</v>
      </c>
      <c r="F466" s="5">
        <v>4</v>
      </c>
      <c r="G466" s="10">
        <v>44072</v>
      </c>
      <c r="H466" s="40">
        <v>26455.275000000001</v>
      </c>
      <c r="I466" s="40">
        <v>2116.422</v>
      </c>
      <c r="J466" s="40">
        <v>661.38189999999997</v>
      </c>
      <c r="K466" s="40">
        <v>29233.0789</v>
      </c>
      <c r="L466" s="10">
        <v>44081</v>
      </c>
      <c r="M466" t="s">
        <v>2810</v>
      </c>
      <c r="O466" t="b">
        <f>Table9[[#This Row],[SubTotal]]=SUMIF(Purchase_Order_Details!$A$2:$A$2751,Table9[[#This Row],[PurchaseOrderID]],Purchase_Order_Details!$G$2:$G$2751)</f>
        <v>1</v>
      </c>
      <c r="P466" t="b">
        <f>Table9[[#This Row],[TotalDue]]=Table9[[#This Row],[SubTotal]]+Table9[[#This Row],[TaxAmt]]+Table9[[#This Row],[Freight]]</f>
        <v>1</v>
      </c>
      <c r="Q466" t="b">
        <f>COUNTIF(Table9[PurchaseOrderID],Table9[[#This Row],[PurchaseOrderID]])=1</f>
        <v>1</v>
      </c>
    </row>
    <row r="467" spans="1:17" hidden="1" x14ac:dyDescent="0.25">
      <c r="A467" s="4">
        <v>747</v>
      </c>
      <c r="B467" s="4">
        <v>4</v>
      </c>
      <c r="C467" s="4">
        <v>4</v>
      </c>
      <c r="D467" s="4">
        <v>255</v>
      </c>
      <c r="E467" s="4">
        <v>1674</v>
      </c>
      <c r="F467" s="4">
        <v>2</v>
      </c>
      <c r="G467" s="11">
        <v>44072</v>
      </c>
      <c r="H467" s="41">
        <v>944.37</v>
      </c>
      <c r="I467" s="41">
        <v>75.549599999999998</v>
      </c>
      <c r="J467" s="41">
        <v>23.609300000000001</v>
      </c>
      <c r="K467" s="41">
        <v>1043.5289</v>
      </c>
      <c r="L467" s="11">
        <v>44081</v>
      </c>
      <c r="M467" t="s">
        <v>2810</v>
      </c>
      <c r="O467" t="b">
        <f>Table9[[#This Row],[SubTotal]]=SUMIF(Purchase_Order_Details!$A$2:$A$2751,Table9[[#This Row],[PurchaseOrderID]],Purchase_Order_Details!$G$2:$G$2751)</f>
        <v>1</v>
      </c>
      <c r="P467" t="b">
        <f>Table9[[#This Row],[TotalDue]]=Table9[[#This Row],[SubTotal]]+Table9[[#This Row],[TaxAmt]]+Table9[[#This Row],[Freight]]</f>
        <v>1</v>
      </c>
      <c r="Q467" t="b">
        <f>COUNTIF(Table9[PurchaseOrderID],Table9[[#This Row],[PurchaseOrderID]])=1</f>
        <v>1</v>
      </c>
    </row>
    <row r="468" spans="1:17" hidden="1" x14ac:dyDescent="0.25">
      <c r="A468" s="5">
        <v>748</v>
      </c>
      <c r="B468" s="5">
        <v>4</v>
      </c>
      <c r="C468" s="5">
        <v>4</v>
      </c>
      <c r="D468" s="5">
        <v>256</v>
      </c>
      <c r="E468" s="5">
        <v>1652</v>
      </c>
      <c r="F468" s="5">
        <v>4</v>
      </c>
      <c r="G468" s="10">
        <v>44072</v>
      </c>
      <c r="H468" s="40">
        <v>51588.074999999997</v>
      </c>
      <c r="I468" s="40">
        <v>4127.0460000000003</v>
      </c>
      <c r="J468" s="40">
        <v>1289.7019</v>
      </c>
      <c r="K468" s="40">
        <v>57004.822899999999</v>
      </c>
      <c r="L468" s="10">
        <v>44081</v>
      </c>
      <c r="M468" t="s">
        <v>1829</v>
      </c>
      <c r="O468" t="b">
        <f>Table9[[#This Row],[SubTotal]]=SUMIF(Purchase_Order_Details!$A$2:$A$2751,Table9[[#This Row],[PurchaseOrderID]],Purchase_Order_Details!$G$2:$G$2751)</f>
        <v>1</v>
      </c>
      <c r="P468" t="b">
        <f>Table9[[#This Row],[TotalDue]]=Table9[[#This Row],[SubTotal]]+Table9[[#This Row],[TaxAmt]]+Table9[[#This Row],[Freight]]</f>
        <v>1</v>
      </c>
      <c r="Q468" t="b">
        <f>COUNTIF(Table9[PurchaseOrderID],Table9[[#This Row],[PurchaseOrderID]])=1</f>
        <v>1</v>
      </c>
    </row>
    <row r="469" spans="1:17" hidden="1" x14ac:dyDescent="0.25">
      <c r="A469" s="4">
        <v>749</v>
      </c>
      <c r="B469" s="4">
        <v>4</v>
      </c>
      <c r="C469" s="4">
        <v>4</v>
      </c>
      <c r="D469" s="4">
        <v>259</v>
      </c>
      <c r="E469" s="4">
        <v>1578</v>
      </c>
      <c r="F469" s="4">
        <v>3</v>
      </c>
      <c r="G469" s="11">
        <v>44072</v>
      </c>
      <c r="H469" s="41">
        <v>62843.55</v>
      </c>
      <c r="I469" s="41">
        <v>5027.4840000000004</v>
      </c>
      <c r="J469" s="41">
        <v>1571.0888</v>
      </c>
      <c r="K469" s="41">
        <v>69442.122799999997</v>
      </c>
      <c r="L469" s="11">
        <v>44081</v>
      </c>
      <c r="M469" t="s">
        <v>1829</v>
      </c>
      <c r="O469" t="b">
        <f>Table9[[#This Row],[SubTotal]]=SUMIF(Purchase_Order_Details!$A$2:$A$2751,Table9[[#This Row],[PurchaseOrderID]],Purchase_Order_Details!$G$2:$G$2751)</f>
        <v>1</v>
      </c>
      <c r="P469" t="b">
        <f>Table9[[#This Row],[TotalDue]]=Table9[[#This Row],[SubTotal]]+Table9[[#This Row],[TaxAmt]]+Table9[[#This Row],[Freight]]</f>
        <v>1</v>
      </c>
      <c r="Q469" t="b">
        <f>COUNTIF(Table9[PurchaseOrderID],Table9[[#This Row],[PurchaseOrderID]])=1</f>
        <v>1</v>
      </c>
    </row>
    <row r="470" spans="1:17" hidden="1" x14ac:dyDescent="0.25">
      <c r="A470" s="5">
        <v>750</v>
      </c>
      <c r="B470" s="5">
        <v>4</v>
      </c>
      <c r="C470" s="5">
        <v>4</v>
      </c>
      <c r="D470" s="5">
        <v>250</v>
      </c>
      <c r="E470" s="5">
        <v>1538</v>
      </c>
      <c r="F470" s="5">
        <v>5</v>
      </c>
      <c r="G470" s="10">
        <v>44072</v>
      </c>
      <c r="H470" s="40">
        <v>37843.574999999997</v>
      </c>
      <c r="I470" s="40">
        <v>3027.4859999999999</v>
      </c>
      <c r="J470" s="40">
        <v>946.08939999999996</v>
      </c>
      <c r="K470" s="40">
        <v>41817.150399999999</v>
      </c>
      <c r="L470" s="10">
        <v>44081</v>
      </c>
      <c r="M470" t="s">
        <v>1829</v>
      </c>
      <c r="O470" t="b">
        <f>Table9[[#This Row],[SubTotal]]=SUMIF(Purchase_Order_Details!$A$2:$A$2751,Table9[[#This Row],[PurchaseOrderID]],Purchase_Order_Details!$G$2:$G$2751)</f>
        <v>1</v>
      </c>
      <c r="P470" t="b">
        <f>Table9[[#This Row],[TotalDue]]=Table9[[#This Row],[SubTotal]]+Table9[[#This Row],[TaxAmt]]+Table9[[#This Row],[Freight]]</f>
        <v>1</v>
      </c>
      <c r="Q470" t="b">
        <f>COUNTIF(Table9[PurchaseOrderID],Table9[[#This Row],[PurchaseOrderID]])=1</f>
        <v>1</v>
      </c>
    </row>
    <row r="471" spans="1:17" hidden="1" x14ac:dyDescent="0.25">
      <c r="A471" s="4">
        <v>751</v>
      </c>
      <c r="B471" s="4">
        <v>4</v>
      </c>
      <c r="C471" s="4">
        <v>4</v>
      </c>
      <c r="D471" s="4">
        <v>258</v>
      </c>
      <c r="E471" s="4">
        <v>1556</v>
      </c>
      <c r="F471" s="4">
        <v>4</v>
      </c>
      <c r="G471" s="11">
        <v>44072</v>
      </c>
      <c r="H471" s="41">
        <v>25531.275000000001</v>
      </c>
      <c r="I471" s="41">
        <v>2042.502</v>
      </c>
      <c r="J471" s="41">
        <v>638.28189999999995</v>
      </c>
      <c r="K471" s="41">
        <v>28212.0589</v>
      </c>
      <c r="L471" s="11">
        <v>44081</v>
      </c>
      <c r="M471" t="s">
        <v>1829</v>
      </c>
      <c r="O471" t="b">
        <f>Table9[[#This Row],[SubTotal]]=SUMIF(Purchase_Order_Details!$A$2:$A$2751,Table9[[#This Row],[PurchaseOrderID]],Purchase_Order_Details!$G$2:$G$2751)</f>
        <v>1</v>
      </c>
      <c r="P471" t="b">
        <f>Table9[[#This Row],[TotalDue]]=Table9[[#This Row],[SubTotal]]+Table9[[#This Row],[TaxAmt]]+Table9[[#This Row],[Freight]]</f>
        <v>1</v>
      </c>
      <c r="Q471" t="b">
        <f>COUNTIF(Table9[PurchaseOrderID],Table9[[#This Row],[PurchaseOrderID]])=1</f>
        <v>1</v>
      </c>
    </row>
    <row r="472" spans="1:17" hidden="1" x14ac:dyDescent="0.25">
      <c r="A472" s="5">
        <v>752</v>
      </c>
      <c r="B472" s="5">
        <v>4</v>
      </c>
      <c r="C472" s="5">
        <v>4</v>
      </c>
      <c r="D472" s="5">
        <v>254</v>
      </c>
      <c r="E472" s="5">
        <v>1554</v>
      </c>
      <c r="F472" s="5">
        <v>4</v>
      </c>
      <c r="G472" s="10">
        <v>44072</v>
      </c>
      <c r="H472" s="40">
        <v>234.95849999999999</v>
      </c>
      <c r="I472" s="40">
        <v>18.796700000000001</v>
      </c>
      <c r="J472" s="40">
        <v>5.8739999999999997</v>
      </c>
      <c r="K472" s="40">
        <v>259.62920000000003</v>
      </c>
      <c r="L472" s="10">
        <v>44081</v>
      </c>
      <c r="M472" t="s">
        <v>2817</v>
      </c>
      <c r="O472" t="b">
        <f>Table9[[#This Row],[SubTotal]]=SUMIF(Purchase_Order_Details!$A$2:$A$2751,Table9[[#This Row],[PurchaseOrderID]],Purchase_Order_Details!$G$2:$G$2751)</f>
        <v>1</v>
      </c>
      <c r="P472" t="b">
        <f>Table9[[#This Row],[TotalDue]]=Table9[[#This Row],[SubTotal]]+Table9[[#This Row],[TaxAmt]]+Table9[[#This Row],[Freight]]</f>
        <v>1</v>
      </c>
      <c r="Q472" t="b">
        <f>COUNTIF(Table9[PurchaseOrderID],Table9[[#This Row],[PurchaseOrderID]])=1</f>
        <v>1</v>
      </c>
    </row>
    <row r="473" spans="1:17" hidden="1" x14ac:dyDescent="0.25">
      <c r="A473" s="4">
        <v>753</v>
      </c>
      <c r="B473" s="4">
        <v>4</v>
      </c>
      <c r="C473" s="4">
        <v>4</v>
      </c>
      <c r="D473" s="4">
        <v>259</v>
      </c>
      <c r="E473" s="4">
        <v>1600</v>
      </c>
      <c r="F473" s="4">
        <v>1</v>
      </c>
      <c r="G473" s="11">
        <v>44073</v>
      </c>
      <c r="H473" s="41">
        <v>1276.2750000000001</v>
      </c>
      <c r="I473" s="41">
        <v>102.102</v>
      </c>
      <c r="J473" s="41">
        <v>31.9069</v>
      </c>
      <c r="K473" s="41">
        <v>1410.2838999999999</v>
      </c>
      <c r="L473" s="11">
        <v>44082</v>
      </c>
      <c r="M473" t="s">
        <v>2810</v>
      </c>
      <c r="O473" t="b">
        <f>Table9[[#This Row],[SubTotal]]=SUMIF(Purchase_Order_Details!$A$2:$A$2751,Table9[[#This Row],[PurchaseOrderID]],Purchase_Order_Details!$G$2:$G$2751)</f>
        <v>1</v>
      </c>
      <c r="P473" t="b">
        <f>Table9[[#This Row],[TotalDue]]=Table9[[#This Row],[SubTotal]]+Table9[[#This Row],[TaxAmt]]+Table9[[#This Row],[Freight]]</f>
        <v>1</v>
      </c>
      <c r="Q473" t="b">
        <f>COUNTIF(Table9[PurchaseOrderID],Table9[[#This Row],[PurchaseOrderID]])=1</f>
        <v>1</v>
      </c>
    </row>
    <row r="474" spans="1:17" hidden="1" x14ac:dyDescent="0.25">
      <c r="A474" s="5">
        <v>754</v>
      </c>
      <c r="B474" s="5">
        <v>6</v>
      </c>
      <c r="C474" s="5">
        <v>4</v>
      </c>
      <c r="D474" s="5">
        <v>260</v>
      </c>
      <c r="E474" s="5">
        <v>1522</v>
      </c>
      <c r="F474" s="5">
        <v>1</v>
      </c>
      <c r="G474" s="10">
        <v>44073</v>
      </c>
      <c r="H474" s="40">
        <v>2003.925</v>
      </c>
      <c r="I474" s="40">
        <v>160.31399999999999</v>
      </c>
      <c r="J474" s="40">
        <v>50.098100000000002</v>
      </c>
      <c r="K474" s="40">
        <v>2214.3371000000002</v>
      </c>
      <c r="L474" s="10">
        <v>44082</v>
      </c>
      <c r="M474" t="s">
        <v>2810</v>
      </c>
      <c r="O474" t="b">
        <f>Table9[[#This Row],[SubTotal]]=SUMIF(Purchase_Order_Details!$A$2:$A$2751,Table9[[#This Row],[PurchaseOrderID]],Purchase_Order_Details!$G$2:$G$2751)</f>
        <v>1</v>
      </c>
      <c r="P474" t="b">
        <f>Table9[[#This Row],[TotalDue]]=Table9[[#This Row],[SubTotal]]+Table9[[#This Row],[TaxAmt]]+Table9[[#This Row],[Freight]]</f>
        <v>1</v>
      </c>
      <c r="Q474" t="b">
        <f>COUNTIF(Table9[PurchaseOrderID],Table9[[#This Row],[PurchaseOrderID]])=1</f>
        <v>1</v>
      </c>
    </row>
    <row r="475" spans="1:17" hidden="1" x14ac:dyDescent="0.25">
      <c r="A475" s="4">
        <v>755</v>
      </c>
      <c r="B475" s="4">
        <v>4</v>
      </c>
      <c r="C475" s="4">
        <v>4</v>
      </c>
      <c r="D475" s="4">
        <v>258</v>
      </c>
      <c r="E475" s="4">
        <v>1570</v>
      </c>
      <c r="F475" s="4">
        <v>2</v>
      </c>
      <c r="G475" s="11">
        <v>44073</v>
      </c>
      <c r="H475" s="41">
        <v>50860.425000000003</v>
      </c>
      <c r="I475" s="41">
        <v>4068.8339999999998</v>
      </c>
      <c r="J475" s="41">
        <v>1271.5106000000001</v>
      </c>
      <c r="K475" s="41">
        <v>56200.7696</v>
      </c>
      <c r="L475" s="11">
        <v>44082</v>
      </c>
      <c r="M475" t="s">
        <v>1829</v>
      </c>
      <c r="O475" t="b">
        <f>Table9[[#This Row],[SubTotal]]=SUMIF(Purchase_Order_Details!$A$2:$A$2751,Table9[[#This Row],[PurchaseOrderID]],Purchase_Order_Details!$G$2:$G$2751)</f>
        <v>1</v>
      </c>
      <c r="P475" t="b">
        <f>Table9[[#This Row],[TotalDue]]=Table9[[#This Row],[SubTotal]]+Table9[[#This Row],[TaxAmt]]+Table9[[#This Row],[Freight]]</f>
        <v>1</v>
      </c>
      <c r="Q475" t="b">
        <f>COUNTIF(Table9[PurchaseOrderID],Table9[[#This Row],[PurchaseOrderID]])=1</f>
        <v>1</v>
      </c>
    </row>
    <row r="476" spans="1:17" hidden="1" x14ac:dyDescent="0.25">
      <c r="A476" s="5">
        <v>756</v>
      </c>
      <c r="B476" s="5">
        <v>4</v>
      </c>
      <c r="C476" s="5">
        <v>4</v>
      </c>
      <c r="D476" s="5">
        <v>254</v>
      </c>
      <c r="E476" s="5">
        <v>1516</v>
      </c>
      <c r="F476" s="5">
        <v>1</v>
      </c>
      <c r="G476" s="10">
        <v>44073</v>
      </c>
      <c r="H476" s="40">
        <v>454.86</v>
      </c>
      <c r="I476" s="40">
        <v>36.388800000000003</v>
      </c>
      <c r="J476" s="40">
        <v>11.371499999999999</v>
      </c>
      <c r="K476" s="40">
        <v>502.62029999999999</v>
      </c>
      <c r="L476" s="10">
        <v>44082</v>
      </c>
      <c r="M476" t="s">
        <v>1829</v>
      </c>
      <c r="O476" t="b">
        <f>Table9[[#This Row],[SubTotal]]=SUMIF(Purchase_Order_Details!$A$2:$A$2751,Table9[[#This Row],[PurchaseOrderID]],Purchase_Order_Details!$G$2:$G$2751)</f>
        <v>1</v>
      </c>
      <c r="P476" t="b">
        <f>Table9[[#This Row],[TotalDue]]=Table9[[#This Row],[SubTotal]]+Table9[[#This Row],[TaxAmt]]+Table9[[#This Row],[Freight]]</f>
        <v>1</v>
      </c>
      <c r="Q476" t="b">
        <f>COUNTIF(Table9[PurchaseOrderID],Table9[[#This Row],[PurchaseOrderID]])=1</f>
        <v>1</v>
      </c>
    </row>
    <row r="477" spans="1:17" hidden="1" x14ac:dyDescent="0.25">
      <c r="A477" s="4">
        <v>757</v>
      </c>
      <c r="B477" s="4">
        <v>4</v>
      </c>
      <c r="C477" s="4">
        <v>4</v>
      </c>
      <c r="D477" s="4">
        <v>257</v>
      </c>
      <c r="E477" s="4">
        <v>1688</v>
      </c>
      <c r="F477" s="4">
        <v>4</v>
      </c>
      <c r="G477" s="11">
        <v>44075</v>
      </c>
      <c r="H477" s="41">
        <v>125.748</v>
      </c>
      <c r="I477" s="41">
        <v>10.059799999999999</v>
      </c>
      <c r="J477" s="41">
        <v>3.1436999999999999</v>
      </c>
      <c r="K477" s="41">
        <v>138.95150000000001</v>
      </c>
      <c r="L477" s="11">
        <v>44084</v>
      </c>
      <c r="M477" t="s">
        <v>2810</v>
      </c>
      <c r="O477" t="b">
        <f>Table9[[#This Row],[SubTotal]]=SUMIF(Purchase_Order_Details!$A$2:$A$2751,Table9[[#This Row],[PurchaseOrderID]],Purchase_Order_Details!$G$2:$G$2751)</f>
        <v>1</v>
      </c>
      <c r="P477" t="b">
        <f>Table9[[#This Row],[TotalDue]]=Table9[[#This Row],[SubTotal]]+Table9[[#This Row],[TaxAmt]]+Table9[[#This Row],[Freight]]</f>
        <v>1</v>
      </c>
      <c r="Q477" t="b">
        <f>COUNTIF(Table9[PurchaseOrderID],Table9[[#This Row],[PurchaseOrderID]])=1</f>
        <v>1</v>
      </c>
    </row>
    <row r="478" spans="1:17" hidden="1" x14ac:dyDescent="0.25">
      <c r="A478" s="5">
        <v>758</v>
      </c>
      <c r="B478" s="5">
        <v>4</v>
      </c>
      <c r="C478" s="5">
        <v>4</v>
      </c>
      <c r="D478" s="5">
        <v>261</v>
      </c>
      <c r="E478" s="5">
        <v>1580</v>
      </c>
      <c r="F478" s="5">
        <v>5</v>
      </c>
      <c r="G478" s="10">
        <v>44075</v>
      </c>
      <c r="H478" s="40">
        <v>150.79050000000001</v>
      </c>
      <c r="I478" s="40">
        <v>12.0632</v>
      </c>
      <c r="J478" s="40">
        <v>3.7698</v>
      </c>
      <c r="K478" s="40">
        <v>166.62350000000001</v>
      </c>
      <c r="L478" s="10">
        <v>44084</v>
      </c>
      <c r="M478" t="s">
        <v>2810</v>
      </c>
      <c r="O478" t="b">
        <f>Table9[[#This Row],[SubTotal]]=SUMIF(Purchase_Order_Details!$A$2:$A$2751,Table9[[#This Row],[PurchaseOrderID]],Purchase_Order_Details!$G$2:$G$2751)</f>
        <v>1</v>
      </c>
      <c r="P478" t="b">
        <f>Table9[[#This Row],[TotalDue]]=Table9[[#This Row],[SubTotal]]+Table9[[#This Row],[TaxAmt]]+Table9[[#This Row],[Freight]]</f>
        <v>1</v>
      </c>
      <c r="Q478" t="b">
        <f>COUNTIF(Table9[PurchaseOrderID],Table9[[#This Row],[PurchaseOrderID]])=1</f>
        <v>1</v>
      </c>
    </row>
    <row r="479" spans="1:17" hidden="1" x14ac:dyDescent="0.25">
      <c r="A479" s="4">
        <v>759</v>
      </c>
      <c r="B479" s="4">
        <v>4</v>
      </c>
      <c r="C479" s="4">
        <v>4</v>
      </c>
      <c r="D479" s="4">
        <v>251</v>
      </c>
      <c r="E479" s="4">
        <v>1496</v>
      </c>
      <c r="F479" s="4">
        <v>4</v>
      </c>
      <c r="G479" s="11">
        <v>44075</v>
      </c>
      <c r="H479" s="41">
        <v>602.02800000000002</v>
      </c>
      <c r="I479" s="41">
        <v>48.162199999999999</v>
      </c>
      <c r="J479" s="41">
        <v>15.050700000000001</v>
      </c>
      <c r="K479" s="41">
        <v>665.24090000000001</v>
      </c>
      <c r="L479" s="11">
        <v>44084</v>
      </c>
      <c r="M479" t="s">
        <v>2817</v>
      </c>
      <c r="O479" t="b">
        <f>Table9[[#This Row],[SubTotal]]=SUMIF(Purchase_Order_Details!$A$2:$A$2751,Table9[[#This Row],[PurchaseOrderID]],Purchase_Order_Details!$G$2:$G$2751)</f>
        <v>1</v>
      </c>
      <c r="P479" t="b">
        <f>Table9[[#This Row],[TotalDue]]=Table9[[#This Row],[SubTotal]]+Table9[[#This Row],[TaxAmt]]+Table9[[#This Row],[Freight]]</f>
        <v>1</v>
      </c>
      <c r="Q479" t="b">
        <f>COUNTIF(Table9[PurchaseOrderID],Table9[[#This Row],[PurchaseOrderID]])=1</f>
        <v>1</v>
      </c>
    </row>
    <row r="480" spans="1:17" hidden="1" x14ac:dyDescent="0.25">
      <c r="A480" s="5">
        <v>760</v>
      </c>
      <c r="B480" s="5">
        <v>4</v>
      </c>
      <c r="C480" s="5">
        <v>4</v>
      </c>
      <c r="D480" s="5">
        <v>253</v>
      </c>
      <c r="E480" s="5">
        <v>1494</v>
      </c>
      <c r="F480" s="5">
        <v>2</v>
      </c>
      <c r="G480" s="10">
        <v>44075</v>
      </c>
      <c r="H480" s="40">
        <v>8847.2999999999993</v>
      </c>
      <c r="I480" s="40">
        <v>707.78399999999999</v>
      </c>
      <c r="J480" s="40">
        <v>221.1825</v>
      </c>
      <c r="K480" s="40">
        <v>9776.2664999999997</v>
      </c>
      <c r="L480" s="10">
        <v>44084</v>
      </c>
      <c r="M480" t="s">
        <v>2810</v>
      </c>
      <c r="O480" t="b">
        <f>Table9[[#This Row],[SubTotal]]=SUMIF(Purchase_Order_Details!$A$2:$A$2751,Table9[[#This Row],[PurchaseOrderID]],Purchase_Order_Details!$G$2:$G$2751)</f>
        <v>1</v>
      </c>
      <c r="P480" t="b">
        <f>Table9[[#This Row],[TotalDue]]=Table9[[#This Row],[SubTotal]]+Table9[[#This Row],[TaxAmt]]+Table9[[#This Row],[Freight]]</f>
        <v>1</v>
      </c>
      <c r="Q480" t="b">
        <f>COUNTIF(Table9[PurchaseOrderID],Table9[[#This Row],[PurchaseOrderID]])=1</f>
        <v>1</v>
      </c>
    </row>
    <row r="481" spans="1:17" hidden="1" x14ac:dyDescent="0.25">
      <c r="A481" s="4">
        <v>761</v>
      </c>
      <c r="B481" s="4">
        <v>4</v>
      </c>
      <c r="C481" s="4">
        <v>4</v>
      </c>
      <c r="D481" s="4">
        <v>255</v>
      </c>
      <c r="E481" s="4">
        <v>1650</v>
      </c>
      <c r="F481" s="4">
        <v>5</v>
      </c>
      <c r="G481" s="11">
        <v>44075</v>
      </c>
      <c r="H481" s="41">
        <v>171.07650000000001</v>
      </c>
      <c r="I481" s="41">
        <v>13.6861</v>
      </c>
      <c r="J481" s="41">
        <v>4.2769000000000004</v>
      </c>
      <c r="K481" s="41">
        <v>189.0395</v>
      </c>
      <c r="L481" s="11">
        <v>44084</v>
      </c>
      <c r="M481" t="s">
        <v>2810</v>
      </c>
      <c r="O481" t="b">
        <f>Table9[[#This Row],[SubTotal]]=SUMIF(Purchase_Order_Details!$A$2:$A$2751,Table9[[#This Row],[PurchaseOrderID]],Purchase_Order_Details!$G$2:$G$2751)</f>
        <v>1</v>
      </c>
      <c r="P481" t="b">
        <f>Table9[[#This Row],[TotalDue]]=Table9[[#This Row],[SubTotal]]+Table9[[#This Row],[TaxAmt]]+Table9[[#This Row],[Freight]]</f>
        <v>1</v>
      </c>
      <c r="Q481" t="b">
        <f>COUNTIF(Table9[PurchaseOrderID],Table9[[#This Row],[PurchaseOrderID]])=1</f>
        <v>1</v>
      </c>
    </row>
    <row r="482" spans="1:17" hidden="1" x14ac:dyDescent="0.25">
      <c r="A482" s="5">
        <v>762</v>
      </c>
      <c r="B482" s="5">
        <v>4</v>
      </c>
      <c r="C482" s="5">
        <v>4</v>
      </c>
      <c r="D482" s="5">
        <v>256</v>
      </c>
      <c r="E482" s="5">
        <v>1654</v>
      </c>
      <c r="F482" s="5">
        <v>4</v>
      </c>
      <c r="G482" s="10">
        <v>44075</v>
      </c>
      <c r="H482" s="40">
        <v>20397.3</v>
      </c>
      <c r="I482" s="40">
        <v>1631.7840000000001</v>
      </c>
      <c r="J482" s="40">
        <v>509.9325</v>
      </c>
      <c r="K482" s="40">
        <v>22539.016500000002</v>
      </c>
      <c r="L482" s="10">
        <v>44084</v>
      </c>
      <c r="M482" t="s">
        <v>2817</v>
      </c>
      <c r="O482" t="b">
        <f>Table9[[#This Row],[SubTotal]]=SUMIF(Purchase_Order_Details!$A$2:$A$2751,Table9[[#This Row],[PurchaseOrderID]],Purchase_Order_Details!$G$2:$G$2751)</f>
        <v>1</v>
      </c>
      <c r="P482" t="b">
        <f>Table9[[#This Row],[TotalDue]]=Table9[[#This Row],[SubTotal]]+Table9[[#This Row],[TaxAmt]]+Table9[[#This Row],[Freight]]</f>
        <v>1</v>
      </c>
      <c r="Q482" t="b">
        <f>COUNTIF(Table9[PurchaseOrderID],Table9[[#This Row],[PurchaseOrderID]])=1</f>
        <v>1</v>
      </c>
    </row>
    <row r="483" spans="1:17" hidden="1" x14ac:dyDescent="0.25">
      <c r="A483" s="4">
        <v>763</v>
      </c>
      <c r="B483" s="4">
        <v>4</v>
      </c>
      <c r="C483" s="4">
        <v>4</v>
      </c>
      <c r="D483" s="4">
        <v>259</v>
      </c>
      <c r="E483" s="4">
        <v>1664</v>
      </c>
      <c r="F483" s="4">
        <v>3</v>
      </c>
      <c r="G483" s="11">
        <v>44075</v>
      </c>
      <c r="H483" s="41">
        <v>14628.075000000001</v>
      </c>
      <c r="I483" s="41">
        <v>1170.2460000000001</v>
      </c>
      <c r="J483" s="41">
        <v>365.70190000000002</v>
      </c>
      <c r="K483" s="41">
        <v>16164.0229</v>
      </c>
      <c r="L483" s="11">
        <v>44084</v>
      </c>
      <c r="M483" t="s">
        <v>2817</v>
      </c>
      <c r="O483" t="b">
        <f>Table9[[#This Row],[SubTotal]]=SUMIF(Purchase_Order_Details!$A$2:$A$2751,Table9[[#This Row],[PurchaseOrderID]],Purchase_Order_Details!$G$2:$G$2751)</f>
        <v>1</v>
      </c>
      <c r="P483" t="b">
        <f>Table9[[#This Row],[TotalDue]]=Table9[[#This Row],[SubTotal]]+Table9[[#This Row],[TaxAmt]]+Table9[[#This Row],[Freight]]</f>
        <v>1</v>
      </c>
      <c r="Q483" t="b">
        <f>COUNTIF(Table9[PurchaseOrderID],Table9[[#This Row],[PurchaseOrderID]])=1</f>
        <v>1</v>
      </c>
    </row>
    <row r="484" spans="1:17" hidden="1" x14ac:dyDescent="0.25">
      <c r="A484" s="5">
        <v>764</v>
      </c>
      <c r="B484" s="5">
        <v>4</v>
      </c>
      <c r="C484" s="5">
        <v>4</v>
      </c>
      <c r="D484" s="5">
        <v>260</v>
      </c>
      <c r="E484" s="5">
        <v>1678</v>
      </c>
      <c r="F484" s="5">
        <v>3</v>
      </c>
      <c r="G484" s="10">
        <v>44075</v>
      </c>
      <c r="H484" s="40">
        <v>33350.625</v>
      </c>
      <c r="I484" s="40">
        <v>2668.05</v>
      </c>
      <c r="J484" s="40">
        <v>833.76559999999995</v>
      </c>
      <c r="K484" s="40">
        <v>36852.440600000002</v>
      </c>
      <c r="L484" s="10">
        <v>44084</v>
      </c>
      <c r="M484" t="s">
        <v>1829</v>
      </c>
      <c r="O484" t="b">
        <f>Table9[[#This Row],[SubTotal]]=SUMIF(Purchase_Order_Details!$A$2:$A$2751,Table9[[#This Row],[PurchaseOrderID]],Purchase_Order_Details!$G$2:$G$2751)</f>
        <v>1</v>
      </c>
      <c r="P484" t="b">
        <f>Table9[[#This Row],[TotalDue]]=Table9[[#This Row],[SubTotal]]+Table9[[#This Row],[TaxAmt]]+Table9[[#This Row],[Freight]]</f>
        <v>1</v>
      </c>
      <c r="Q484" t="b">
        <f>COUNTIF(Table9[PurchaseOrderID],Table9[[#This Row],[PurchaseOrderID]])=1</f>
        <v>1</v>
      </c>
    </row>
    <row r="485" spans="1:17" hidden="1" x14ac:dyDescent="0.25">
      <c r="A485" s="4">
        <v>765</v>
      </c>
      <c r="B485" s="4">
        <v>4</v>
      </c>
      <c r="C485" s="4">
        <v>4</v>
      </c>
      <c r="D485" s="4">
        <v>250</v>
      </c>
      <c r="E485" s="4">
        <v>1616</v>
      </c>
      <c r="F485" s="4">
        <v>5</v>
      </c>
      <c r="G485" s="11">
        <v>44075</v>
      </c>
      <c r="H485" s="41">
        <v>2145.4335000000001</v>
      </c>
      <c r="I485" s="41">
        <v>171.63470000000001</v>
      </c>
      <c r="J485" s="41">
        <v>53.635800000000003</v>
      </c>
      <c r="K485" s="41">
        <v>2370.7040000000002</v>
      </c>
      <c r="L485" s="11">
        <v>44084</v>
      </c>
      <c r="M485" t="s">
        <v>2817</v>
      </c>
      <c r="O485" t="b">
        <f>Table9[[#This Row],[SubTotal]]=SUMIF(Purchase_Order_Details!$A$2:$A$2751,Table9[[#This Row],[PurchaseOrderID]],Purchase_Order_Details!$G$2:$G$2751)</f>
        <v>1</v>
      </c>
      <c r="P485" t="b">
        <f>Table9[[#This Row],[TotalDue]]=Table9[[#This Row],[SubTotal]]+Table9[[#This Row],[TaxAmt]]+Table9[[#This Row],[Freight]]</f>
        <v>1</v>
      </c>
      <c r="Q485" t="b">
        <f>COUNTIF(Table9[PurchaseOrderID],Table9[[#This Row],[PurchaseOrderID]])=1</f>
        <v>1</v>
      </c>
    </row>
    <row r="486" spans="1:17" hidden="1" x14ac:dyDescent="0.25">
      <c r="A486" s="5">
        <v>766</v>
      </c>
      <c r="B486" s="5">
        <v>4</v>
      </c>
      <c r="C486" s="5">
        <v>4</v>
      </c>
      <c r="D486" s="5">
        <v>254</v>
      </c>
      <c r="E486" s="5">
        <v>1492</v>
      </c>
      <c r="F486" s="5">
        <v>4</v>
      </c>
      <c r="G486" s="10">
        <v>44075</v>
      </c>
      <c r="H486" s="40">
        <v>234.95849999999999</v>
      </c>
      <c r="I486" s="40">
        <v>18.796700000000001</v>
      </c>
      <c r="J486" s="40">
        <v>5.8739999999999997</v>
      </c>
      <c r="K486" s="40">
        <v>259.62920000000003</v>
      </c>
      <c r="L486" s="10">
        <v>44084</v>
      </c>
      <c r="M486" t="s">
        <v>2817</v>
      </c>
      <c r="O486" t="b">
        <f>Table9[[#This Row],[SubTotal]]=SUMIF(Purchase_Order_Details!$A$2:$A$2751,Table9[[#This Row],[PurchaseOrderID]],Purchase_Order_Details!$G$2:$G$2751)</f>
        <v>1</v>
      </c>
      <c r="P486" t="b">
        <f>Table9[[#This Row],[TotalDue]]=Table9[[#This Row],[SubTotal]]+Table9[[#This Row],[TaxAmt]]+Table9[[#This Row],[Freight]]</f>
        <v>1</v>
      </c>
      <c r="Q486" t="b">
        <f>COUNTIF(Table9[PurchaseOrderID],Table9[[#This Row],[PurchaseOrderID]])=1</f>
        <v>1</v>
      </c>
    </row>
    <row r="487" spans="1:17" hidden="1" x14ac:dyDescent="0.25">
      <c r="A487" s="4">
        <v>767</v>
      </c>
      <c r="B487" s="4">
        <v>4</v>
      </c>
      <c r="C487" s="4">
        <v>4</v>
      </c>
      <c r="D487" s="4">
        <v>257</v>
      </c>
      <c r="E487" s="4">
        <v>1602</v>
      </c>
      <c r="F487" s="4">
        <v>5</v>
      </c>
      <c r="G487" s="11">
        <v>44075</v>
      </c>
      <c r="H487" s="41">
        <v>1525.23</v>
      </c>
      <c r="I487" s="41">
        <v>122.0184</v>
      </c>
      <c r="J487" s="41">
        <v>38.130800000000001</v>
      </c>
      <c r="K487" s="41">
        <v>1685.3792000000001</v>
      </c>
      <c r="L487" s="11">
        <v>44084</v>
      </c>
      <c r="M487" t="s">
        <v>2817</v>
      </c>
      <c r="O487" t="b">
        <f>Table9[[#This Row],[SubTotal]]=SUMIF(Purchase_Order_Details!$A$2:$A$2751,Table9[[#This Row],[PurchaseOrderID]],Purchase_Order_Details!$G$2:$G$2751)</f>
        <v>1</v>
      </c>
      <c r="P487" t="b">
        <f>Table9[[#This Row],[TotalDue]]=Table9[[#This Row],[SubTotal]]+Table9[[#This Row],[TaxAmt]]+Table9[[#This Row],[Freight]]</f>
        <v>1</v>
      </c>
      <c r="Q487" t="b">
        <f>COUNTIF(Table9[PurchaseOrderID],Table9[[#This Row],[PurchaseOrderID]])=1</f>
        <v>1</v>
      </c>
    </row>
    <row r="488" spans="1:17" hidden="1" x14ac:dyDescent="0.25">
      <c r="A488" s="5">
        <v>768</v>
      </c>
      <c r="B488" s="5">
        <v>4</v>
      </c>
      <c r="C488" s="5">
        <v>4</v>
      </c>
      <c r="D488" s="5">
        <v>261</v>
      </c>
      <c r="E488" s="5">
        <v>1540</v>
      </c>
      <c r="F488" s="5">
        <v>4</v>
      </c>
      <c r="G488" s="10">
        <v>44075</v>
      </c>
      <c r="H488" s="40">
        <v>631.38599999999997</v>
      </c>
      <c r="I488" s="40">
        <v>50.510899999999999</v>
      </c>
      <c r="J488" s="40">
        <v>15.784700000000001</v>
      </c>
      <c r="K488" s="40">
        <v>697.6816</v>
      </c>
      <c r="L488" s="10">
        <v>44084</v>
      </c>
      <c r="M488" t="s">
        <v>2810</v>
      </c>
      <c r="O488" t="b">
        <f>Table9[[#This Row],[SubTotal]]=SUMIF(Purchase_Order_Details!$A$2:$A$2751,Table9[[#This Row],[PurchaseOrderID]],Purchase_Order_Details!$G$2:$G$2751)</f>
        <v>1</v>
      </c>
      <c r="P488" t="b">
        <f>Table9[[#This Row],[TotalDue]]=Table9[[#This Row],[SubTotal]]+Table9[[#This Row],[TaxAmt]]+Table9[[#This Row],[Freight]]</f>
        <v>1</v>
      </c>
      <c r="Q488" t="b">
        <f>COUNTIF(Table9[PurchaseOrderID],Table9[[#This Row],[PurchaseOrderID]])=1</f>
        <v>1</v>
      </c>
    </row>
    <row r="489" spans="1:17" hidden="1" x14ac:dyDescent="0.25">
      <c r="A489" s="4">
        <v>769</v>
      </c>
      <c r="B489" s="4">
        <v>4</v>
      </c>
      <c r="C489" s="4">
        <v>4</v>
      </c>
      <c r="D489" s="4">
        <v>251</v>
      </c>
      <c r="E489" s="4">
        <v>1628</v>
      </c>
      <c r="F489" s="4">
        <v>5</v>
      </c>
      <c r="G489" s="11">
        <v>44075</v>
      </c>
      <c r="H489" s="41">
        <v>34644.224999999999</v>
      </c>
      <c r="I489" s="41">
        <v>2771.538</v>
      </c>
      <c r="J489" s="41">
        <v>866.10559999999998</v>
      </c>
      <c r="K489" s="41">
        <v>38281.868600000002</v>
      </c>
      <c r="L489" s="11">
        <v>44084</v>
      </c>
      <c r="M489" t="s">
        <v>2810</v>
      </c>
      <c r="O489" t="b">
        <f>Table9[[#This Row],[SubTotal]]=SUMIF(Purchase_Order_Details!$A$2:$A$2751,Table9[[#This Row],[PurchaseOrderID]],Purchase_Order_Details!$G$2:$G$2751)</f>
        <v>1</v>
      </c>
      <c r="P489" t="b">
        <f>Table9[[#This Row],[TotalDue]]=Table9[[#This Row],[SubTotal]]+Table9[[#This Row],[TaxAmt]]+Table9[[#This Row],[Freight]]</f>
        <v>1</v>
      </c>
      <c r="Q489" t="b">
        <f>COUNTIF(Table9[PurchaseOrderID],Table9[[#This Row],[PurchaseOrderID]])=1</f>
        <v>1</v>
      </c>
    </row>
    <row r="490" spans="1:17" hidden="1" x14ac:dyDescent="0.25">
      <c r="A490" s="5">
        <v>770</v>
      </c>
      <c r="B490" s="5">
        <v>4</v>
      </c>
      <c r="C490" s="5">
        <v>4</v>
      </c>
      <c r="D490" s="5">
        <v>253</v>
      </c>
      <c r="E490" s="5">
        <v>1604</v>
      </c>
      <c r="F490" s="5">
        <v>4</v>
      </c>
      <c r="G490" s="10">
        <v>44075</v>
      </c>
      <c r="H490" s="40">
        <v>1839.5055</v>
      </c>
      <c r="I490" s="40">
        <v>147.16040000000001</v>
      </c>
      <c r="J490" s="40">
        <v>45.9876</v>
      </c>
      <c r="K490" s="40">
        <v>2032.6534999999999</v>
      </c>
      <c r="L490" s="10">
        <v>44084</v>
      </c>
      <c r="M490" t="s">
        <v>2810</v>
      </c>
      <c r="O490" t="b">
        <f>Table9[[#This Row],[SubTotal]]=SUMIF(Purchase_Order_Details!$A$2:$A$2751,Table9[[#This Row],[PurchaseOrderID]],Purchase_Order_Details!$G$2:$G$2751)</f>
        <v>1</v>
      </c>
      <c r="P490" t="b">
        <f>Table9[[#This Row],[TotalDue]]=Table9[[#This Row],[SubTotal]]+Table9[[#This Row],[TaxAmt]]+Table9[[#This Row],[Freight]]</f>
        <v>1</v>
      </c>
      <c r="Q490" t="b">
        <f>COUNTIF(Table9[PurchaseOrderID],Table9[[#This Row],[PurchaseOrderID]])=1</f>
        <v>1</v>
      </c>
    </row>
    <row r="491" spans="1:17" hidden="1" x14ac:dyDescent="0.25">
      <c r="A491" s="4">
        <v>771</v>
      </c>
      <c r="B491" s="4">
        <v>4</v>
      </c>
      <c r="C491" s="4">
        <v>4</v>
      </c>
      <c r="D491" s="4">
        <v>255</v>
      </c>
      <c r="E491" s="4">
        <v>1690</v>
      </c>
      <c r="F491" s="4">
        <v>5</v>
      </c>
      <c r="G491" s="11">
        <v>44075</v>
      </c>
      <c r="H491" s="41">
        <v>146.286</v>
      </c>
      <c r="I491" s="41">
        <v>11.7029</v>
      </c>
      <c r="J491" s="41">
        <v>3.6572</v>
      </c>
      <c r="K491" s="41">
        <v>161.64609999999999</v>
      </c>
      <c r="L491" s="11">
        <v>44084</v>
      </c>
      <c r="M491" t="s">
        <v>2810</v>
      </c>
      <c r="O491" t="b">
        <f>Table9[[#This Row],[SubTotal]]=SUMIF(Purchase_Order_Details!$A$2:$A$2751,Table9[[#This Row],[PurchaseOrderID]],Purchase_Order_Details!$G$2:$G$2751)</f>
        <v>1</v>
      </c>
      <c r="P491" t="b">
        <f>Table9[[#This Row],[TotalDue]]=Table9[[#This Row],[SubTotal]]+Table9[[#This Row],[TaxAmt]]+Table9[[#This Row],[Freight]]</f>
        <v>1</v>
      </c>
      <c r="Q491" t="b">
        <f>COUNTIF(Table9[PurchaseOrderID],Table9[[#This Row],[PurchaseOrderID]])=1</f>
        <v>1</v>
      </c>
    </row>
    <row r="492" spans="1:17" hidden="1" x14ac:dyDescent="0.25">
      <c r="A492" s="5">
        <v>772</v>
      </c>
      <c r="B492" s="5">
        <v>4</v>
      </c>
      <c r="C492" s="5">
        <v>4</v>
      </c>
      <c r="D492" s="5">
        <v>256</v>
      </c>
      <c r="E492" s="5">
        <v>1566</v>
      </c>
      <c r="F492" s="5">
        <v>5</v>
      </c>
      <c r="G492" s="10">
        <v>44075</v>
      </c>
      <c r="H492" s="40">
        <v>102.56399999999999</v>
      </c>
      <c r="I492" s="40">
        <v>8.2050999999999998</v>
      </c>
      <c r="J492" s="40">
        <v>2.5640999999999998</v>
      </c>
      <c r="K492" s="40">
        <v>113.33320000000001</v>
      </c>
      <c r="L492" s="10">
        <v>44084</v>
      </c>
      <c r="M492" t="s">
        <v>2810</v>
      </c>
      <c r="O492" t="b">
        <f>Table9[[#This Row],[SubTotal]]=SUMIF(Purchase_Order_Details!$A$2:$A$2751,Table9[[#This Row],[PurchaseOrderID]],Purchase_Order_Details!$G$2:$G$2751)</f>
        <v>1</v>
      </c>
      <c r="P492" t="b">
        <f>Table9[[#This Row],[TotalDue]]=Table9[[#This Row],[SubTotal]]+Table9[[#This Row],[TaxAmt]]+Table9[[#This Row],[Freight]]</f>
        <v>1</v>
      </c>
      <c r="Q492" t="b">
        <f>COUNTIF(Table9[PurchaseOrderID],Table9[[#This Row],[PurchaseOrderID]])=1</f>
        <v>1</v>
      </c>
    </row>
    <row r="493" spans="1:17" hidden="1" x14ac:dyDescent="0.25">
      <c r="A493" s="4">
        <v>773</v>
      </c>
      <c r="B493" s="4">
        <v>4</v>
      </c>
      <c r="C493" s="4">
        <v>4</v>
      </c>
      <c r="D493" s="4">
        <v>259</v>
      </c>
      <c r="E493" s="4">
        <v>1698</v>
      </c>
      <c r="F493" s="4">
        <v>5</v>
      </c>
      <c r="G493" s="11">
        <v>44076</v>
      </c>
      <c r="H493" s="41">
        <v>150.79050000000001</v>
      </c>
      <c r="I493" s="41">
        <v>12.0632</v>
      </c>
      <c r="J493" s="41">
        <v>3.7698</v>
      </c>
      <c r="K493" s="41">
        <v>166.62350000000001</v>
      </c>
      <c r="L493" s="11">
        <v>44085</v>
      </c>
      <c r="M493" t="s">
        <v>2810</v>
      </c>
      <c r="O493" t="b">
        <f>Table9[[#This Row],[SubTotal]]=SUMIF(Purchase_Order_Details!$A$2:$A$2751,Table9[[#This Row],[PurchaseOrderID]],Purchase_Order_Details!$G$2:$G$2751)</f>
        <v>1</v>
      </c>
      <c r="P493" t="b">
        <f>Table9[[#This Row],[TotalDue]]=Table9[[#This Row],[SubTotal]]+Table9[[#This Row],[TaxAmt]]+Table9[[#This Row],[Freight]]</f>
        <v>1</v>
      </c>
      <c r="Q493" t="b">
        <f>COUNTIF(Table9[PurchaseOrderID],Table9[[#This Row],[PurchaseOrderID]])=1</f>
        <v>1</v>
      </c>
    </row>
    <row r="494" spans="1:17" hidden="1" x14ac:dyDescent="0.25">
      <c r="A494" s="5">
        <v>774</v>
      </c>
      <c r="B494" s="5">
        <v>4</v>
      </c>
      <c r="C494" s="5">
        <v>4</v>
      </c>
      <c r="D494" s="5">
        <v>260</v>
      </c>
      <c r="E494" s="5">
        <v>1560</v>
      </c>
      <c r="F494" s="5">
        <v>5</v>
      </c>
      <c r="G494" s="10">
        <v>44076</v>
      </c>
      <c r="H494" s="40">
        <v>13669.424999999999</v>
      </c>
      <c r="I494" s="40">
        <v>1093.5540000000001</v>
      </c>
      <c r="J494" s="40">
        <v>341.73559999999998</v>
      </c>
      <c r="K494" s="40">
        <v>15104.714599999999</v>
      </c>
      <c r="L494" s="10">
        <v>44085</v>
      </c>
      <c r="M494" t="s">
        <v>1829</v>
      </c>
      <c r="O494" t="b">
        <f>Table9[[#This Row],[SubTotal]]=SUMIF(Purchase_Order_Details!$A$2:$A$2751,Table9[[#This Row],[PurchaseOrderID]],Purchase_Order_Details!$G$2:$G$2751)</f>
        <v>1</v>
      </c>
      <c r="P494" t="b">
        <f>Table9[[#This Row],[TotalDue]]=Table9[[#This Row],[SubTotal]]+Table9[[#This Row],[TaxAmt]]+Table9[[#This Row],[Freight]]</f>
        <v>1</v>
      </c>
      <c r="Q494" t="b">
        <f>COUNTIF(Table9[PurchaseOrderID],Table9[[#This Row],[PurchaseOrderID]])=1</f>
        <v>1</v>
      </c>
    </row>
    <row r="495" spans="1:17" hidden="1" x14ac:dyDescent="0.25">
      <c r="A495" s="4">
        <v>775</v>
      </c>
      <c r="B495" s="4">
        <v>4</v>
      </c>
      <c r="C495" s="4">
        <v>4</v>
      </c>
      <c r="D495" s="4">
        <v>258</v>
      </c>
      <c r="E495" s="4">
        <v>1692</v>
      </c>
      <c r="F495" s="4">
        <v>5</v>
      </c>
      <c r="G495" s="11">
        <v>44076</v>
      </c>
      <c r="H495" s="41">
        <v>9948.33</v>
      </c>
      <c r="I495" s="41">
        <v>795.8664</v>
      </c>
      <c r="J495" s="41">
        <v>248.70830000000001</v>
      </c>
      <c r="K495" s="41">
        <v>10992.904699999999</v>
      </c>
      <c r="L495" s="11">
        <v>44085</v>
      </c>
      <c r="M495" t="s">
        <v>1829</v>
      </c>
      <c r="O495" t="b">
        <f>Table9[[#This Row],[SubTotal]]=SUMIF(Purchase_Order_Details!$A$2:$A$2751,Table9[[#This Row],[PurchaseOrderID]],Purchase_Order_Details!$G$2:$G$2751)</f>
        <v>1</v>
      </c>
      <c r="P495" t="b">
        <f>Table9[[#This Row],[TotalDue]]=Table9[[#This Row],[SubTotal]]+Table9[[#This Row],[TaxAmt]]+Table9[[#This Row],[Freight]]</f>
        <v>1</v>
      </c>
      <c r="Q495" t="b">
        <f>COUNTIF(Table9[PurchaseOrderID],Table9[[#This Row],[PurchaseOrderID]])=1</f>
        <v>1</v>
      </c>
    </row>
    <row r="496" spans="1:17" hidden="1" x14ac:dyDescent="0.25">
      <c r="A496" s="5">
        <v>776</v>
      </c>
      <c r="B496" s="5">
        <v>4</v>
      </c>
      <c r="C496" s="5">
        <v>4</v>
      </c>
      <c r="D496" s="5">
        <v>254</v>
      </c>
      <c r="E496" s="5">
        <v>1696</v>
      </c>
      <c r="F496" s="5">
        <v>2</v>
      </c>
      <c r="G496" s="10">
        <v>44076</v>
      </c>
      <c r="H496" s="40">
        <v>62462.400000000001</v>
      </c>
      <c r="I496" s="40">
        <v>4996.9920000000002</v>
      </c>
      <c r="J496" s="40">
        <v>1561.56</v>
      </c>
      <c r="K496" s="40">
        <v>69020.952000000005</v>
      </c>
      <c r="L496" s="10">
        <v>44085</v>
      </c>
      <c r="M496" t="s">
        <v>1829</v>
      </c>
      <c r="O496" t="b">
        <f>Table9[[#This Row],[SubTotal]]=SUMIF(Purchase_Order_Details!$A$2:$A$2751,Table9[[#This Row],[PurchaseOrderID]],Purchase_Order_Details!$G$2:$G$2751)</f>
        <v>1</v>
      </c>
      <c r="P496" t="b">
        <f>Table9[[#This Row],[TotalDue]]=Table9[[#This Row],[SubTotal]]+Table9[[#This Row],[TaxAmt]]+Table9[[#This Row],[Freight]]</f>
        <v>1</v>
      </c>
      <c r="Q496" t="b">
        <f>COUNTIF(Table9[PurchaseOrderID],Table9[[#This Row],[PurchaseOrderID]])=1</f>
        <v>1</v>
      </c>
    </row>
    <row r="497" spans="1:17" hidden="1" x14ac:dyDescent="0.25">
      <c r="A497" s="4">
        <v>777</v>
      </c>
      <c r="B497" s="4">
        <v>4</v>
      </c>
      <c r="C497" s="4">
        <v>4</v>
      </c>
      <c r="D497" s="4">
        <v>257</v>
      </c>
      <c r="E497" s="4">
        <v>1504</v>
      </c>
      <c r="F497" s="4">
        <v>1</v>
      </c>
      <c r="G497" s="11">
        <v>44076</v>
      </c>
      <c r="H497" s="41">
        <v>551.88</v>
      </c>
      <c r="I497" s="41">
        <v>44.150399999999998</v>
      </c>
      <c r="J497" s="41">
        <v>13.797000000000001</v>
      </c>
      <c r="K497" s="41">
        <v>609.82740000000001</v>
      </c>
      <c r="L497" s="11">
        <v>44085</v>
      </c>
      <c r="M497" t="s">
        <v>2810</v>
      </c>
      <c r="O497" t="b">
        <f>Table9[[#This Row],[SubTotal]]=SUMIF(Purchase_Order_Details!$A$2:$A$2751,Table9[[#This Row],[PurchaseOrderID]],Purchase_Order_Details!$G$2:$G$2751)</f>
        <v>1</v>
      </c>
      <c r="P497" t="b">
        <f>Table9[[#This Row],[TotalDue]]=Table9[[#This Row],[SubTotal]]+Table9[[#This Row],[TaxAmt]]+Table9[[#This Row],[Freight]]</f>
        <v>1</v>
      </c>
      <c r="Q497" t="b">
        <f>COUNTIF(Table9[PurchaseOrderID],Table9[[#This Row],[PurchaseOrderID]])=1</f>
        <v>1</v>
      </c>
    </row>
    <row r="498" spans="1:17" hidden="1" x14ac:dyDescent="0.25">
      <c r="A498" s="5">
        <v>778</v>
      </c>
      <c r="B498" s="5">
        <v>4</v>
      </c>
      <c r="C498" s="5">
        <v>4</v>
      </c>
      <c r="D498" s="5">
        <v>261</v>
      </c>
      <c r="E498" s="5">
        <v>1544</v>
      </c>
      <c r="F498" s="5">
        <v>1</v>
      </c>
      <c r="G498" s="10">
        <v>44076</v>
      </c>
      <c r="H498" s="40">
        <v>6987.75</v>
      </c>
      <c r="I498" s="40">
        <v>559.02</v>
      </c>
      <c r="J498" s="40">
        <v>174.69380000000001</v>
      </c>
      <c r="K498" s="40">
        <v>7721.4638000000004</v>
      </c>
      <c r="L498" s="10">
        <v>44085</v>
      </c>
      <c r="M498" t="s">
        <v>2817</v>
      </c>
      <c r="O498" t="b">
        <f>Table9[[#This Row],[SubTotal]]=SUMIF(Purchase_Order_Details!$A$2:$A$2751,Table9[[#This Row],[PurchaseOrderID]],Purchase_Order_Details!$G$2:$G$2751)</f>
        <v>1</v>
      </c>
      <c r="P498" t="b">
        <f>Table9[[#This Row],[TotalDue]]=Table9[[#This Row],[SubTotal]]+Table9[[#This Row],[TaxAmt]]+Table9[[#This Row],[Freight]]</f>
        <v>1</v>
      </c>
      <c r="Q498" t="b">
        <f>COUNTIF(Table9[PurchaseOrderID],Table9[[#This Row],[PurchaseOrderID]])=1</f>
        <v>1</v>
      </c>
    </row>
    <row r="499" spans="1:17" hidden="1" x14ac:dyDescent="0.25">
      <c r="A499" s="4">
        <v>779</v>
      </c>
      <c r="B499" s="4">
        <v>4</v>
      </c>
      <c r="C499" s="4">
        <v>4</v>
      </c>
      <c r="D499" s="4">
        <v>251</v>
      </c>
      <c r="E499" s="4">
        <v>1530</v>
      </c>
      <c r="F499" s="4">
        <v>2</v>
      </c>
      <c r="G499" s="11">
        <v>44076</v>
      </c>
      <c r="H499" s="41">
        <v>28072.275000000001</v>
      </c>
      <c r="I499" s="41">
        <v>2245.7820000000002</v>
      </c>
      <c r="J499" s="41">
        <v>701.80690000000004</v>
      </c>
      <c r="K499" s="41">
        <v>31019.8639</v>
      </c>
      <c r="L499" s="11">
        <v>44085</v>
      </c>
      <c r="M499" t="s">
        <v>2810</v>
      </c>
      <c r="O499" t="b">
        <f>Table9[[#This Row],[SubTotal]]=SUMIF(Purchase_Order_Details!$A$2:$A$2751,Table9[[#This Row],[PurchaseOrderID]],Purchase_Order_Details!$G$2:$G$2751)</f>
        <v>1</v>
      </c>
      <c r="P499" t="b">
        <f>Table9[[#This Row],[TotalDue]]=Table9[[#This Row],[SubTotal]]+Table9[[#This Row],[TaxAmt]]+Table9[[#This Row],[Freight]]</f>
        <v>1</v>
      </c>
      <c r="Q499" t="b">
        <f>COUNTIF(Table9[PurchaseOrderID],Table9[[#This Row],[PurchaseOrderID]])=1</f>
        <v>1</v>
      </c>
    </row>
    <row r="500" spans="1:17" hidden="1" x14ac:dyDescent="0.25">
      <c r="A500" s="5">
        <v>780</v>
      </c>
      <c r="B500" s="5">
        <v>4</v>
      </c>
      <c r="C500" s="5">
        <v>4</v>
      </c>
      <c r="D500" s="5">
        <v>253</v>
      </c>
      <c r="E500" s="5">
        <v>1508</v>
      </c>
      <c r="F500" s="5">
        <v>1</v>
      </c>
      <c r="G500" s="10">
        <v>44076</v>
      </c>
      <c r="H500" s="40">
        <v>37312.275000000001</v>
      </c>
      <c r="I500" s="40">
        <v>2984.982</v>
      </c>
      <c r="J500" s="40">
        <v>932.80690000000004</v>
      </c>
      <c r="K500" s="40">
        <v>41230.063900000001</v>
      </c>
      <c r="L500" s="10">
        <v>44085</v>
      </c>
      <c r="M500" t="s">
        <v>2810</v>
      </c>
      <c r="O500" t="b">
        <f>Table9[[#This Row],[SubTotal]]=SUMIF(Purchase_Order_Details!$A$2:$A$2751,Table9[[#This Row],[PurchaseOrderID]],Purchase_Order_Details!$G$2:$G$2751)</f>
        <v>1</v>
      </c>
      <c r="P500" t="b">
        <f>Table9[[#This Row],[TotalDue]]=Table9[[#This Row],[SubTotal]]+Table9[[#This Row],[TaxAmt]]+Table9[[#This Row],[Freight]]</f>
        <v>1</v>
      </c>
      <c r="Q500" t="b">
        <f>COUNTIF(Table9[PurchaseOrderID],Table9[[#This Row],[PurchaseOrderID]])=1</f>
        <v>1</v>
      </c>
    </row>
    <row r="501" spans="1:17" hidden="1" x14ac:dyDescent="0.25">
      <c r="A501" s="4">
        <v>781</v>
      </c>
      <c r="B501" s="4">
        <v>4</v>
      </c>
      <c r="C501" s="4">
        <v>4</v>
      </c>
      <c r="D501" s="4">
        <v>255</v>
      </c>
      <c r="E501" s="4">
        <v>1694</v>
      </c>
      <c r="F501" s="4">
        <v>1</v>
      </c>
      <c r="G501" s="11">
        <v>44076</v>
      </c>
      <c r="H501" s="41">
        <v>7623</v>
      </c>
      <c r="I501" s="41">
        <v>609.84</v>
      </c>
      <c r="J501" s="41">
        <v>190.57499999999999</v>
      </c>
      <c r="K501" s="41">
        <v>8423.4150000000009</v>
      </c>
      <c r="L501" s="11">
        <v>44085</v>
      </c>
      <c r="M501" t="s">
        <v>2817</v>
      </c>
      <c r="O501" t="b">
        <f>Table9[[#This Row],[SubTotal]]=SUMIF(Purchase_Order_Details!$A$2:$A$2751,Table9[[#This Row],[PurchaseOrderID]],Purchase_Order_Details!$G$2:$G$2751)</f>
        <v>1</v>
      </c>
      <c r="P501" t="b">
        <f>Table9[[#This Row],[TotalDue]]=Table9[[#This Row],[SubTotal]]+Table9[[#This Row],[TaxAmt]]+Table9[[#This Row],[Freight]]</f>
        <v>1</v>
      </c>
      <c r="Q501" t="b">
        <f>COUNTIF(Table9[PurchaseOrderID],Table9[[#This Row],[PurchaseOrderID]])=1</f>
        <v>1</v>
      </c>
    </row>
    <row r="502" spans="1:17" hidden="1" x14ac:dyDescent="0.25">
      <c r="A502" s="5">
        <v>782</v>
      </c>
      <c r="B502" s="5">
        <v>4</v>
      </c>
      <c r="C502" s="5">
        <v>4</v>
      </c>
      <c r="D502" s="5">
        <v>256</v>
      </c>
      <c r="E502" s="5">
        <v>1624</v>
      </c>
      <c r="F502" s="5">
        <v>2</v>
      </c>
      <c r="G502" s="10">
        <v>44076</v>
      </c>
      <c r="H502" s="40">
        <v>28297.5</v>
      </c>
      <c r="I502" s="40">
        <v>2263.8000000000002</v>
      </c>
      <c r="J502" s="40">
        <v>707.4375</v>
      </c>
      <c r="K502" s="40">
        <v>31268.737499999999</v>
      </c>
      <c r="L502" s="10">
        <v>44085</v>
      </c>
      <c r="M502" t="s">
        <v>1829</v>
      </c>
      <c r="O502" t="b">
        <f>Table9[[#This Row],[SubTotal]]=SUMIF(Purchase_Order_Details!$A$2:$A$2751,Table9[[#This Row],[PurchaseOrderID]],Purchase_Order_Details!$G$2:$G$2751)</f>
        <v>1</v>
      </c>
      <c r="P502" t="b">
        <f>Table9[[#This Row],[TotalDue]]=Table9[[#This Row],[SubTotal]]+Table9[[#This Row],[TaxAmt]]+Table9[[#This Row],[Freight]]</f>
        <v>1</v>
      </c>
      <c r="Q502" t="b">
        <f>COUNTIF(Table9[PurchaseOrderID],Table9[[#This Row],[PurchaseOrderID]])=1</f>
        <v>1</v>
      </c>
    </row>
    <row r="503" spans="1:17" hidden="1" x14ac:dyDescent="0.25">
      <c r="A503" s="4">
        <v>783</v>
      </c>
      <c r="B503" s="4">
        <v>5</v>
      </c>
      <c r="C503" s="4">
        <v>4</v>
      </c>
      <c r="D503" s="4">
        <v>252</v>
      </c>
      <c r="E503" s="4">
        <v>1548</v>
      </c>
      <c r="F503" s="4">
        <v>2</v>
      </c>
      <c r="G503" s="11">
        <v>44076</v>
      </c>
      <c r="H503" s="41">
        <v>59.944499999999998</v>
      </c>
      <c r="I503" s="41">
        <v>4.7956000000000003</v>
      </c>
      <c r="J503" s="41">
        <v>1.4985999999999999</v>
      </c>
      <c r="K503" s="41">
        <v>66.238699999999994</v>
      </c>
      <c r="L503" s="11">
        <v>44085</v>
      </c>
      <c r="M503" t="s">
        <v>2810</v>
      </c>
      <c r="O503" t="b">
        <f>Table9[[#This Row],[SubTotal]]=SUMIF(Purchase_Order_Details!$A$2:$A$2751,Table9[[#This Row],[PurchaseOrderID]],Purchase_Order_Details!$G$2:$G$2751)</f>
        <v>1</v>
      </c>
      <c r="P503" t="b">
        <f>Table9[[#This Row],[TotalDue]]=Table9[[#This Row],[SubTotal]]+Table9[[#This Row],[TaxAmt]]+Table9[[#This Row],[Freight]]</f>
        <v>1</v>
      </c>
      <c r="Q503" t="b">
        <f>COUNTIF(Table9[PurchaseOrderID],Table9[[#This Row],[PurchaseOrderID]])=1</f>
        <v>1</v>
      </c>
    </row>
    <row r="504" spans="1:17" hidden="1" x14ac:dyDescent="0.25">
      <c r="A504" s="5">
        <v>784</v>
      </c>
      <c r="B504" s="5">
        <v>4</v>
      </c>
      <c r="C504" s="5">
        <v>4</v>
      </c>
      <c r="D504" s="5">
        <v>260</v>
      </c>
      <c r="E504" s="5">
        <v>1598</v>
      </c>
      <c r="F504" s="5">
        <v>4</v>
      </c>
      <c r="G504" s="10">
        <v>44076</v>
      </c>
      <c r="H504" s="40">
        <v>240.72300000000001</v>
      </c>
      <c r="I504" s="40">
        <v>19.2578</v>
      </c>
      <c r="J504" s="40">
        <v>6.0180999999999996</v>
      </c>
      <c r="K504" s="40">
        <v>265.99889999999999</v>
      </c>
      <c r="L504" s="10">
        <v>44085</v>
      </c>
      <c r="M504" t="s">
        <v>2810</v>
      </c>
      <c r="O504" t="b">
        <f>Table9[[#This Row],[SubTotal]]=SUMIF(Purchase_Order_Details!$A$2:$A$2751,Table9[[#This Row],[PurchaseOrderID]],Purchase_Order_Details!$G$2:$G$2751)</f>
        <v>1</v>
      </c>
      <c r="P504" t="b">
        <f>Table9[[#This Row],[TotalDue]]=Table9[[#This Row],[SubTotal]]+Table9[[#This Row],[TaxAmt]]+Table9[[#This Row],[Freight]]</f>
        <v>1</v>
      </c>
      <c r="Q504" t="b">
        <f>COUNTIF(Table9[PurchaseOrderID],Table9[[#This Row],[PurchaseOrderID]])=1</f>
        <v>1</v>
      </c>
    </row>
    <row r="505" spans="1:17" hidden="1" x14ac:dyDescent="0.25">
      <c r="A505" s="4">
        <v>785</v>
      </c>
      <c r="B505" s="4">
        <v>4</v>
      </c>
      <c r="C505" s="4">
        <v>4</v>
      </c>
      <c r="D505" s="4">
        <v>258</v>
      </c>
      <c r="E505" s="4">
        <v>1658</v>
      </c>
      <c r="F505" s="4">
        <v>5</v>
      </c>
      <c r="G505" s="11">
        <v>44076</v>
      </c>
      <c r="H505" s="41">
        <v>43878.45</v>
      </c>
      <c r="I505" s="41">
        <v>3510.2759999999998</v>
      </c>
      <c r="J505" s="41">
        <v>1096.9612999999999</v>
      </c>
      <c r="K505" s="41">
        <v>48485.687299999998</v>
      </c>
      <c r="L505" s="11">
        <v>44085</v>
      </c>
      <c r="M505" t="s">
        <v>1829</v>
      </c>
      <c r="O505" t="b">
        <f>Table9[[#This Row],[SubTotal]]=SUMIF(Purchase_Order_Details!$A$2:$A$2751,Table9[[#This Row],[PurchaseOrderID]],Purchase_Order_Details!$G$2:$G$2751)</f>
        <v>1</v>
      </c>
      <c r="P505" t="b">
        <f>Table9[[#This Row],[TotalDue]]=Table9[[#This Row],[SubTotal]]+Table9[[#This Row],[TaxAmt]]+Table9[[#This Row],[Freight]]</f>
        <v>1</v>
      </c>
      <c r="Q505" t="b">
        <f>COUNTIF(Table9[PurchaseOrderID],Table9[[#This Row],[PurchaseOrderID]])=1</f>
        <v>1</v>
      </c>
    </row>
    <row r="506" spans="1:17" hidden="1" x14ac:dyDescent="0.25">
      <c r="A506" s="5">
        <v>786</v>
      </c>
      <c r="B506" s="5">
        <v>4</v>
      </c>
      <c r="C506" s="5">
        <v>4</v>
      </c>
      <c r="D506" s="5">
        <v>254</v>
      </c>
      <c r="E506" s="5">
        <v>1536</v>
      </c>
      <c r="F506" s="5">
        <v>4</v>
      </c>
      <c r="G506" s="10">
        <v>44076</v>
      </c>
      <c r="H506" s="40">
        <v>475.36649999999997</v>
      </c>
      <c r="I506" s="40">
        <v>38.029299999999999</v>
      </c>
      <c r="J506" s="40">
        <v>11.8842</v>
      </c>
      <c r="K506" s="40">
        <v>525.28</v>
      </c>
      <c r="L506" s="10">
        <v>44085</v>
      </c>
      <c r="M506" t="s">
        <v>2810</v>
      </c>
      <c r="O506" t="b">
        <f>Table9[[#This Row],[SubTotal]]=SUMIF(Purchase_Order_Details!$A$2:$A$2751,Table9[[#This Row],[PurchaseOrderID]],Purchase_Order_Details!$G$2:$G$2751)</f>
        <v>1</v>
      </c>
      <c r="P506" t="b">
        <f>Table9[[#This Row],[TotalDue]]=Table9[[#This Row],[SubTotal]]+Table9[[#This Row],[TaxAmt]]+Table9[[#This Row],[Freight]]</f>
        <v>1</v>
      </c>
      <c r="Q506" t="b">
        <f>COUNTIF(Table9[PurchaseOrderID],Table9[[#This Row],[PurchaseOrderID]])=1</f>
        <v>1</v>
      </c>
    </row>
    <row r="507" spans="1:17" hidden="1" x14ac:dyDescent="0.25">
      <c r="A507" s="4">
        <v>787</v>
      </c>
      <c r="B507" s="4">
        <v>4</v>
      </c>
      <c r="C507" s="4">
        <v>4</v>
      </c>
      <c r="D507" s="4">
        <v>257</v>
      </c>
      <c r="E507" s="4">
        <v>1568</v>
      </c>
      <c r="F507" s="4">
        <v>2</v>
      </c>
      <c r="G507" s="11">
        <v>44076</v>
      </c>
      <c r="H507" s="41">
        <v>42504</v>
      </c>
      <c r="I507" s="41">
        <v>3400.32</v>
      </c>
      <c r="J507" s="41">
        <v>1062.5999999999999</v>
      </c>
      <c r="K507" s="41">
        <v>46966.92</v>
      </c>
      <c r="L507" s="11">
        <v>44085</v>
      </c>
      <c r="M507" t="s">
        <v>1829</v>
      </c>
      <c r="O507" t="b">
        <f>Table9[[#This Row],[SubTotal]]=SUMIF(Purchase_Order_Details!$A$2:$A$2751,Table9[[#This Row],[PurchaseOrderID]],Purchase_Order_Details!$G$2:$G$2751)</f>
        <v>1</v>
      </c>
      <c r="P507" t="b">
        <f>Table9[[#This Row],[TotalDue]]=Table9[[#This Row],[SubTotal]]+Table9[[#This Row],[TaxAmt]]+Table9[[#This Row],[Freight]]</f>
        <v>1</v>
      </c>
      <c r="Q507" t="b">
        <f>COUNTIF(Table9[PurchaseOrderID],Table9[[#This Row],[PurchaseOrderID]])=1</f>
        <v>1</v>
      </c>
    </row>
    <row r="508" spans="1:17" hidden="1" x14ac:dyDescent="0.25">
      <c r="A508" s="5">
        <v>788</v>
      </c>
      <c r="B508" s="5">
        <v>4</v>
      </c>
      <c r="C508" s="5">
        <v>4</v>
      </c>
      <c r="D508" s="5">
        <v>261</v>
      </c>
      <c r="E508" s="5">
        <v>1648</v>
      </c>
      <c r="F508" s="5">
        <v>5</v>
      </c>
      <c r="G508" s="10">
        <v>44076</v>
      </c>
      <c r="H508" s="40">
        <v>142.41149999999999</v>
      </c>
      <c r="I508" s="40">
        <v>11.392899999999999</v>
      </c>
      <c r="J508" s="40">
        <v>3.5602999999999998</v>
      </c>
      <c r="K508" s="40">
        <v>157.3647</v>
      </c>
      <c r="L508" s="10">
        <v>44085</v>
      </c>
      <c r="M508" t="s">
        <v>2810</v>
      </c>
      <c r="O508" t="b">
        <f>Table9[[#This Row],[SubTotal]]=SUMIF(Purchase_Order_Details!$A$2:$A$2751,Table9[[#This Row],[PurchaseOrderID]],Purchase_Order_Details!$G$2:$G$2751)</f>
        <v>1</v>
      </c>
      <c r="P508" t="b">
        <f>Table9[[#This Row],[TotalDue]]=Table9[[#This Row],[SubTotal]]+Table9[[#This Row],[TaxAmt]]+Table9[[#This Row],[Freight]]</f>
        <v>1</v>
      </c>
      <c r="Q508" t="b">
        <f>COUNTIF(Table9[PurchaseOrderID],Table9[[#This Row],[PurchaseOrderID]])=1</f>
        <v>1</v>
      </c>
    </row>
    <row r="509" spans="1:17" hidden="1" x14ac:dyDescent="0.25">
      <c r="A509" s="4">
        <v>789</v>
      </c>
      <c r="B509" s="4">
        <v>4</v>
      </c>
      <c r="C509" s="4">
        <v>4</v>
      </c>
      <c r="D509" s="4">
        <v>250</v>
      </c>
      <c r="E509" s="4">
        <v>1646</v>
      </c>
      <c r="F509" s="4">
        <v>2</v>
      </c>
      <c r="G509" s="11">
        <v>44077</v>
      </c>
      <c r="H509" s="41">
        <v>48030.675000000003</v>
      </c>
      <c r="I509" s="41">
        <v>3842.4540000000002</v>
      </c>
      <c r="J509" s="41">
        <v>1200.7669000000001</v>
      </c>
      <c r="K509" s="41">
        <v>53073.895900000003</v>
      </c>
      <c r="L509" s="11">
        <v>44086</v>
      </c>
      <c r="M509" t="s">
        <v>2810</v>
      </c>
      <c r="O509" t="b">
        <f>Table9[[#This Row],[SubTotal]]=SUMIF(Purchase_Order_Details!$A$2:$A$2751,Table9[[#This Row],[PurchaseOrderID]],Purchase_Order_Details!$G$2:$G$2751)</f>
        <v>1</v>
      </c>
      <c r="P509" t="b">
        <f>Table9[[#This Row],[TotalDue]]=Table9[[#This Row],[SubTotal]]+Table9[[#This Row],[TaxAmt]]+Table9[[#This Row],[Freight]]</f>
        <v>1</v>
      </c>
      <c r="Q509" t="b">
        <f>COUNTIF(Table9[PurchaseOrderID],Table9[[#This Row],[PurchaseOrderID]])=1</f>
        <v>1</v>
      </c>
    </row>
    <row r="510" spans="1:17" hidden="1" x14ac:dyDescent="0.25">
      <c r="A510" s="5">
        <v>790</v>
      </c>
      <c r="B510" s="5">
        <v>4</v>
      </c>
      <c r="C510" s="5">
        <v>4</v>
      </c>
      <c r="D510" s="5">
        <v>253</v>
      </c>
      <c r="E510" s="5">
        <v>1672</v>
      </c>
      <c r="F510" s="5">
        <v>4</v>
      </c>
      <c r="G510" s="10">
        <v>44077</v>
      </c>
      <c r="H510" s="40">
        <v>421.15499999999997</v>
      </c>
      <c r="I510" s="40">
        <v>33.692399999999999</v>
      </c>
      <c r="J510" s="40">
        <v>10.5289</v>
      </c>
      <c r="K510" s="40">
        <v>465.37630000000001</v>
      </c>
      <c r="L510" s="10">
        <v>44086</v>
      </c>
      <c r="M510" t="s">
        <v>2817</v>
      </c>
      <c r="O510" t="b">
        <f>Table9[[#This Row],[SubTotal]]=SUMIF(Purchase_Order_Details!$A$2:$A$2751,Table9[[#This Row],[PurchaseOrderID]],Purchase_Order_Details!$G$2:$G$2751)</f>
        <v>1</v>
      </c>
      <c r="P510" t="b">
        <f>Table9[[#This Row],[TotalDue]]=Table9[[#This Row],[SubTotal]]+Table9[[#This Row],[TaxAmt]]+Table9[[#This Row],[Freight]]</f>
        <v>1</v>
      </c>
      <c r="Q510" t="b">
        <f>COUNTIF(Table9[PurchaseOrderID],Table9[[#This Row],[PurchaseOrderID]])=1</f>
        <v>1</v>
      </c>
    </row>
    <row r="511" spans="1:17" hidden="1" x14ac:dyDescent="0.25">
      <c r="A511" s="4">
        <v>791</v>
      </c>
      <c r="B511" s="4">
        <v>4</v>
      </c>
      <c r="C511" s="4">
        <v>4</v>
      </c>
      <c r="D511" s="4">
        <v>255</v>
      </c>
      <c r="E511" s="4">
        <v>1600</v>
      </c>
      <c r="F511" s="4">
        <v>1</v>
      </c>
      <c r="G511" s="11">
        <v>44077</v>
      </c>
      <c r="H511" s="41">
        <v>1276.2750000000001</v>
      </c>
      <c r="I511" s="41">
        <v>102.102</v>
      </c>
      <c r="J511" s="41">
        <v>31.9069</v>
      </c>
      <c r="K511" s="41">
        <v>1410.2838999999999</v>
      </c>
      <c r="L511" s="11">
        <v>44086</v>
      </c>
      <c r="M511" t="s">
        <v>2810</v>
      </c>
      <c r="O511" t="b">
        <f>Table9[[#This Row],[SubTotal]]=SUMIF(Purchase_Order_Details!$A$2:$A$2751,Table9[[#This Row],[PurchaseOrderID]],Purchase_Order_Details!$G$2:$G$2751)</f>
        <v>1</v>
      </c>
      <c r="P511" t="b">
        <f>Table9[[#This Row],[TotalDue]]=Table9[[#This Row],[SubTotal]]+Table9[[#This Row],[TaxAmt]]+Table9[[#This Row],[Freight]]</f>
        <v>1</v>
      </c>
      <c r="Q511" t="b">
        <f>COUNTIF(Table9[PurchaseOrderID],Table9[[#This Row],[PurchaseOrderID]])=1</f>
        <v>1</v>
      </c>
    </row>
    <row r="512" spans="1:17" hidden="1" x14ac:dyDescent="0.25">
      <c r="A512" s="5">
        <v>792</v>
      </c>
      <c r="B512" s="5">
        <v>4</v>
      </c>
      <c r="C512" s="5">
        <v>4</v>
      </c>
      <c r="D512" s="5">
        <v>256</v>
      </c>
      <c r="E512" s="5">
        <v>1522</v>
      </c>
      <c r="F512" s="5">
        <v>1</v>
      </c>
      <c r="G512" s="10">
        <v>44077</v>
      </c>
      <c r="H512" s="40">
        <v>2003.925</v>
      </c>
      <c r="I512" s="40">
        <v>160.31399999999999</v>
      </c>
      <c r="J512" s="40">
        <v>50.098100000000002</v>
      </c>
      <c r="K512" s="40">
        <v>2214.3371000000002</v>
      </c>
      <c r="L512" s="10">
        <v>44086</v>
      </c>
      <c r="M512" t="s">
        <v>2810</v>
      </c>
      <c r="O512" t="b">
        <f>Table9[[#This Row],[SubTotal]]=SUMIF(Purchase_Order_Details!$A$2:$A$2751,Table9[[#This Row],[PurchaseOrderID]],Purchase_Order_Details!$G$2:$G$2751)</f>
        <v>1</v>
      </c>
      <c r="P512" t="b">
        <f>Table9[[#This Row],[TotalDue]]=Table9[[#This Row],[SubTotal]]+Table9[[#This Row],[TaxAmt]]+Table9[[#This Row],[Freight]]</f>
        <v>1</v>
      </c>
      <c r="Q512" t="b">
        <f>COUNTIF(Table9[PurchaseOrderID],Table9[[#This Row],[PurchaseOrderID]])=1</f>
        <v>1</v>
      </c>
    </row>
    <row r="513" spans="1:17" hidden="1" x14ac:dyDescent="0.25">
      <c r="A513" s="4">
        <v>793</v>
      </c>
      <c r="B513" s="4">
        <v>4</v>
      </c>
      <c r="C513" s="4">
        <v>4</v>
      </c>
      <c r="D513" s="4">
        <v>259</v>
      </c>
      <c r="E513" s="4">
        <v>1570</v>
      </c>
      <c r="F513" s="4">
        <v>2</v>
      </c>
      <c r="G513" s="11">
        <v>44077</v>
      </c>
      <c r="H513" s="41">
        <v>50860.425000000003</v>
      </c>
      <c r="I513" s="41">
        <v>4068.8339999999998</v>
      </c>
      <c r="J513" s="41">
        <v>1271.5106000000001</v>
      </c>
      <c r="K513" s="41">
        <v>56200.7696</v>
      </c>
      <c r="L513" s="11">
        <v>44086</v>
      </c>
      <c r="M513" t="s">
        <v>1829</v>
      </c>
      <c r="O513" t="b">
        <f>Table9[[#This Row],[SubTotal]]=SUMIF(Purchase_Order_Details!$A$2:$A$2751,Table9[[#This Row],[PurchaseOrderID]],Purchase_Order_Details!$G$2:$G$2751)</f>
        <v>1</v>
      </c>
      <c r="P513" t="b">
        <f>Table9[[#This Row],[TotalDue]]=Table9[[#This Row],[SubTotal]]+Table9[[#This Row],[TaxAmt]]+Table9[[#This Row],[Freight]]</f>
        <v>1</v>
      </c>
      <c r="Q513" t="b">
        <f>COUNTIF(Table9[PurchaseOrderID],Table9[[#This Row],[PurchaseOrderID]])=1</f>
        <v>1</v>
      </c>
    </row>
    <row r="514" spans="1:17" hidden="1" x14ac:dyDescent="0.25">
      <c r="A514" s="5">
        <v>794</v>
      </c>
      <c r="B514" s="5">
        <v>4</v>
      </c>
      <c r="C514" s="5">
        <v>4</v>
      </c>
      <c r="D514" s="5">
        <v>260</v>
      </c>
      <c r="E514" s="5">
        <v>1516</v>
      </c>
      <c r="F514" s="5">
        <v>1</v>
      </c>
      <c r="G514" s="10">
        <v>44077</v>
      </c>
      <c r="H514" s="40">
        <v>454.86</v>
      </c>
      <c r="I514" s="40">
        <v>36.388800000000003</v>
      </c>
      <c r="J514" s="40">
        <v>11.371499999999999</v>
      </c>
      <c r="K514" s="40">
        <v>502.62029999999999</v>
      </c>
      <c r="L514" s="10">
        <v>44086</v>
      </c>
      <c r="M514" t="s">
        <v>1829</v>
      </c>
      <c r="O514" t="b">
        <f>Table9[[#This Row],[SubTotal]]=SUMIF(Purchase_Order_Details!$A$2:$A$2751,Table9[[#This Row],[PurchaseOrderID]],Purchase_Order_Details!$G$2:$G$2751)</f>
        <v>1</v>
      </c>
      <c r="P514" t="b">
        <f>Table9[[#This Row],[TotalDue]]=Table9[[#This Row],[SubTotal]]+Table9[[#This Row],[TaxAmt]]+Table9[[#This Row],[Freight]]</f>
        <v>1</v>
      </c>
      <c r="Q514" t="b">
        <f>COUNTIF(Table9[PurchaseOrderID],Table9[[#This Row],[PurchaseOrderID]])=1</f>
        <v>1</v>
      </c>
    </row>
    <row r="515" spans="1:17" hidden="1" x14ac:dyDescent="0.25">
      <c r="A515" s="4">
        <v>795</v>
      </c>
      <c r="B515" s="4">
        <v>4</v>
      </c>
      <c r="C515" s="4">
        <v>4</v>
      </c>
      <c r="D515" s="4">
        <v>258</v>
      </c>
      <c r="E515" s="4">
        <v>1506</v>
      </c>
      <c r="F515" s="4">
        <v>5</v>
      </c>
      <c r="G515" s="11">
        <v>44077</v>
      </c>
      <c r="H515" s="41">
        <v>43878.45</v>
      </c>
      <c r="I515" s="41">
        <v>3510.2759999999998</v>
      </c>
      <c r="J515" s="41">
        <v>1096.9612999999999</v>
      </c>
      <c r="K515" s="41">
        <v>48485.687299999998</v>
      </c>
      <c r="L515" s="11">
        <v>44086</v>
      </c>
      <c r="M515" t="s">
        <v>1829</v>
      </c>
      <c r="O515" t="b">
        <f>Table9[[#This Row],[SubTotal]]=SUMIF(Purchase_Order_Details!$A$2:$A$2751,Table9[[#This Row],[PurchaseOrderID]],Purchase_Order_Details!$G$2:$G$2751)</f>
        <v>1</v>
      </c>
      <c r="P515" t="b">
        <f>Table9[[#This Row],[TotalDue]]=Table9[[#This Row],[SubTotal]]+Table9[[#This Row],[TaxAmt]]+Table9[[#This Row],[Freight]]</f>
        <v>1</v>
      </c>
      <c r="Q515" t="b">
        <f>COUNTIF(Table9[PurchaseOrderID],Table9[[#This Row],[PurchaseOrderID]])=1</f>
        <v>1</v>
      </c>
    </row>
    <row r="516" spans="1:17" hidden="1" x14ac:dyDescent="0.25">
      <c r="A516" s="5">
        <v>796</v>
      </c>
      <c r="B516" s="5">
        <v>4</v>
      </c>
      <c r="C516" s="5">
        <v>4</v>
      </c>
      <c r="D516" s="5">
        <v>254</v>
      </c>
      <c r="E516" s="5">
        <v>1626</v>
      </c>
      <c r="F516" s="5">
        <v>2</v>
      </c>
      <c r="G516" s="10">
        <v>44077</v>
      </c>
      <c r="H516" s="40">
        <v>7132.125</v>
      </c>
      <c r="I516" s="40">
        <v>570.57000000000005</v>
      </c>
      <c r="J516" s="40">
        <v>178.3031</v>
      </c>
      <c r="K516" s="40">
        <v>7880.9980999999998</v>
      </c>
      <c r="L516" s="10">
        <v>44086</v>
      </c>
      <c r="M516" t="s">
        <v>2817</v>
      </c>
      <c r="O516" t="b">
        <f>Table9[[#This Row],[SubTotal]]=SUMIF(Purchase_Order_Details!$A$2:$A$2751,Table9[[#This Row],[PurchaseOrderID]],Purchase_Order_Details!$G$2:$G$2751)</f>
        <v>1</v>
      </c>
      <c r="P516" t="b">
        <f>Table9[[#This Row],[TotalDue]]=Table9[[#This Row],[SubTotal]]+Table9[[#This Row],[TaxAmt]]+Table9[[#This Row],[Freight]]</f>
        <v>1</v>
      </c>
      <c r="Q516" t="b">
        <f>COUNTIF(Table9[PurchaseOrderID],Table9[[#This Row],[PurchaseOrderID]])=1</f>
        <v>1</v>
      </c>
    </row>
    <row r="517" spans="1:17" hidden="1" x14ac:dyDescent="0.25">
      <c r="A517" s="4">
        <v>797</v>
      </c>
      <c r="B517" s="4">
        <v>5</v>
      </c>
      <c r="C517" s="4">
        <v>4</v>
      </c>
      <c r="D517" s="4">
        <v>252</v>
      </c>
      <c r="E517" s="4">
        <v>1542</v>
      </c>
      <c r="F517" s="4">
        <v>2</v>
      </c>
      <c r="G517" s="11">
        <v>44077</v>
      </c>
      <c r="H517" s="41">
        <v>28343.7</v>
      </c>
      <c r="I517" s="41">
        <v>2267.4960000000001</v>
      </c>
      <c r="J517" s="41">
        <v>708.59249999999997</v>
      </c>
      <c r="K517" s="41">
        <v>31319.788499999999</v>
      </c>
      <c r="L517" s="11">
        <v>44086</v>
      </c>
      <c r="M517" t="s">
        <v>1829</v>
      </c>
      <c r="O517" t="b">
        <f>Table9[[#This Row],[SubTotal]]=SUMIF(Purchase_Order_Details!$A$2:$A$2751,Table9[[#This Row],[PurchaseOrderID]],Purchase_Order_Details!$G$2:$G$2751)</f>
        <v>1</v>
      </c>
      <c r="P517" t="b">
        <f>Table9[[#This Row],[TotalDue]]=Table9[[#This Row],[SubTotal]]+Table9[[#This Row],[TaxAmt]]+Table9[[#This Row],[Freight]]</f>
        <v>1</v>
      </c>
      <c r="Q517" t="b">
        <f>COUNTIF(Table9[PurchaseOrderID],Table9[[#This Row],[PurchaseOrderID]])=1</f>
        <v>1</v>
      </c>
    </row>
    <row r="518" spans="1:17" hidden="1" x14ac:dyDescent="0.25">
      <c r="A518" s="5">
        <v>798</v>
      </c>
      <c r="B518" s="5">
        <v>4</v>
      </c>
      <c r="C518" s="5">
        <v>4</v>
      </c>
      <c r="D518" s="5">
        <v>261</v>
      </c>
      <c r="E518" s="5">
        <v>1610</v>
      </c>
      <c r="F518" s="5">
        <v>4</v>
      </c>
      <c r="G518" s="10">
        <v>44077</v>
      </c>
      <c r="H518" s="40">
        <v>22516.724999999999</v>
      </c>
      <c r="I518" s="40">
        <v>1801.338</v>
      </c>
      <c r="J518" s="40">
        <v>562.91809999999998</v>
      </c>
      <c r="K518" s="40">
        <v>24880.981100000001</v>
      </c>
      <c r="L518" s="10">
        <v>44086</v>
      </c>
      <c r="M518" t="s">
        <v>2810</v>
      </c>
      <c r="O518" t="b">
        <f>Table9[[#This Row],[SubTotal]]=SUMIF(Purchase_Order_Details!$A$2:$A$2751,Table9[[#This Row],[PurchaseOrderID]],Purchase_Order_Details!$G$2:$G$2751)</f>
        <v>1</v>
      </c>
      <c r="P518" t="b">
        <f>Table9[[#This Row],[TotalDue]]=Table9[[#This Row],[SubTotal]]+Table9[[#This Row],[TaxAmt]]+Table9[[#This Row],[Freight]]</f>
        <v>1</v>
      </c>
      <c r="Q518" t="b">
        <f>COUNTIF(Table9[PurchaseOrderID],Table9[[#This Row],[PurchaseOrderID]])=1</f>
        <v>1</v>
      </c>
    </row>
    <row r="519" spans="1:17" hidden="1" x14ac:dyDescent="0.25">
      <c r="A519" s="4">
        <v>799</v>
      </c>
      <c r="B519" s="4">
        <v>4</v>
      </c>
      <c r="C519" s="4">
        <v>4</v>
      </c>
      <c r="D519" s="4">
        <v>251</v>
      </c>
      <c r="E519" s="4">
        <v>1638</v>
      </c>
      <c r="F519" s="4">
        <v>5</v>
      </c>
      <c r="G519" s="11">
        <v>44077</v>
      </c>
      <c r="H519" s="41">
        <v>34644.224999999999</v>
      </c>
      <c r="I519" s="41">
        <v>2771.538</v>
      </c>
      <c r="J519" s="41">
        <v>866.10559999999998</v>
      </c>
      <c r="K519" s="41">
        <v>38281.868600000002</v>
      </c>
      <c r="L519" s="11">
        <v>44086</v>
      </c>
      <c r="M519" t="s">
        <v>2817</v>
      </c>
      <c r="O519" t="b">
        <f>Table9[[#This Row],[SubTotal]]=SUMIF(Purchase_Order_Details!$A$2:$A$2751,Table9[[#This Row],[PurchaseOrderID]],Purchase_Order_Details!$G$2:$G$2751)</f>
        <v>1</v>
      </c>
      <c r="P519" t="b">
        <f>Table9[[#This Row],[TotalDue]]=Table9[[#This Row],[SubTotal]]+Table9[[#This Row],[TaxAmt]]+Table9[[#This Row],[Freight]]</f>
        <v>1</v>
      </c>
      <c r="Q519" t="b">
        <f>COUNTIF(Table9[PurchaseOrderID],Table9[[#This Row],[PurchaseOrderID]])=1</f>
        <v>1</v>
      </c>
    </row>
    <row r="520" spans="1:17" hidden="1" x14ac:dyDescent="0.25">
      <c r="A520" s="5">
        <v>800</v>
      </c>
      <c r="B520" s="5">
        <v>4</v>
      </c>
      <c r="C520" s="5">
        <v>4</v>
      </c>
      <c r="D520" s="5">
        <v>253</v>
      </c>
      <c r="E520" s="5">
        <v>1582</v>
      </c>
      <c r="F520" s="5">
        <v>5</v>
      </c>
      <c r="G520" s="10">
        <v>44077</v>
      </c>
      <c r="H520" s="40">
        <v>427.92750000000001</v>
      </c>
      <c r="I520" s="40">
        <v>34.234200000000001</v>
      </c>
      <c r="J520" s="40">
        <v>10.6982</v>
      </c>
      <c r="K520" s="40">
        <v>472.85989999999998</v>
      </c>
      <c r="L520" s="10">
        <v>44086</v>
      </c>
      <c r="M520" t="s">
        <v>2810</v>
      </c>
      <c r="O520" t="b">
        <f>Table9[[#This Row],[SubTotal]]=SUMIF(Purchase_Order_Details!$A$2:$A$2751,Table9[[#This Row],[PurchaseOrderID]],Purchase_Order_Details!$G$2:$G$2751)</f>
        <v>1</v>
      </c>
      <c r="P520" t="b">
        <f>Table9[[#This Row],[TotalDue]]=Table9[[#This Row],[SubTotal]]+Table9[[#This Row],[TaxAmt]]+Table9[[#This Row],[Freight]]</f>
        <v>1</v>
      </c>
      <c r="Q520" t="b">
        <f>COUNTIF(Table9[PurchaseOrderID],Table9[[#This Row],[PurchaseOrderID]])=1</f>
        <v>1</v>
      </c>
    </row>
    <row r="521" spans="1:17" hidden="1" x14ac:dyDescent="0.25">
      <c r="A521" s="4">
        <v>801</v>
      </c>
      <c r="B521" s="4">
        <v>4</v>
      </c>
      <c r="C521" s="4">
        <v>4</v>
      </c>
      <c r="D521" s="4">
        <v>255</v>
      </c>
      <c r="E521" s="4">
        <v>1510</v>
      </c>
      <c r="F521" s="4">
        <v>5</v>
      </c>
      <c r="G521" s="11">
        <v>44077</v>
      </c>
      <c r="H521" s="41">
        <v>143.04150000000001</v>
      </c>
      <c r="I521" s="41">
        <v>11.443300000000001</v>
      </c>
      <c r="J521" s="41">
        <v>3.5760000000000001</v>
      </c>
      <c r="K521" s="41">
        <v>158.0608</v>
      </c>
      <c r="L521" s="11">
        <v>44086</v>
      </c>
      <c r="M521" t="s">
        <v>2810</v>
      </c>
      <c r="O521" t="b">
        <f>Table9[[#This Row],[SubTotal]]=SUMIF(Purchase_Order_Details!$A$2:$A$2751,Table9[[#This Row],[PurchaseOrderID]],Purchase_Order_Details!$G$2:$G$2751)</f>
        <v>1</v>
      </c>
      <c r="P521" t="b">
        <f>Table9[[#This Row],[TotalDue]]=Table9[[#This Row],[SubTotal]]+Table9[[#This Row],[TaxAmt]]+Table9[[#This Row],[Freight]]</f>
        <v>1</v>
      </c>
      <c r="Q521" t="b">
        <f>COUNTIF(Table9[PurchaseOrderID],Table9[[#This Row],[PurchaseOrderID]])=1</f>
        <v>1</v>
      </c>
    </row>
    <row r="522" spans="1:17" hidden="1" x14ac:dyDescent="0.25">
      <c r="A522" s="5">
        <v>802</v>
      </c>
      <c r="B522" s="5">
        <v>4</v>
      </c>
      <c r="C522" s="5">
        <v>4</v>
      </c>
      <c r="D522" s="5">
        <v>256</v>
      </c>
      <c r="E522" s="5">
        <v>1526</v>
      </c>
      <c r="F522" s="5">
        <v>2</v>
      </c>
      <c r="G522" s="10">
        <v>44077</v>
      </c>
      <c r="H522" s="40">
        <v>28199.325000000001</v>
      </c>
      <c r="I522" s="40">
        <v>2255.9459999999999</v>
      </c>
      <c r="J522" s="40">
        <v>704.98310000000004</v>
      </c>
      <c r="K522" s="40">
        <v>31160.254099999998</v>
      </c>
      <c r="L522" s="10">
        <v>44086</v>
      </c>
      <c r="M522" t="s">
        <v>1829</v>
      </c>
      <c r="O522" t="b">
        <f>Table9[[#This Row],[SubTotal]]=SUMIF(Purchase_Order_Details!$A$2:$A$2751,Table9[[#This Row],[PurchaseOrderID]],Purchase_Order_Details!$G$2:$G$2751)</f>
        <v>1</v>
      </c>
      <c r="P522" t="b">
        <f>Table9[[#This Row],[TotalDue]]=Table9[[#This Row],[SubTotal]]+Table9[[#This Row],[TaxAmt]]+Table9[[#This Row],[Freight]]</f>
        <v>1</v>
      </c>
      <c r="Q522" t="b">
        <f>COUNTIF(Table9[PurchaseOrderID],Table9[[#This Row],[PurchaseOrderID]])=1</f>
        <v>1</v>
      </c>
    </row>
    <row r="523" spans="1:17" hidden="1" x14ac:dyDescent="0.25">
      <c r="A523" s="4">
        <v>803</v>
      </c>
      <c r="B523" s="4">
        <v>4</v>
      </c>
      <c r="C523" s="4">
        <v>4</v>
      </c>
      <c r="D523" s="4">
        <v>259</v>
      </c>
      <c r="E523" s="4">
        <v>1644</v>
      </c>
      <c r="F523" s="4">
        <v>1</v>
      </c>
      <c r="G523" s="11">
        <v>44077</v>
      </c>
      <c r="H523" s="41">
        <v>3713.3249999999998</v>
      </c>
      <c r="I523" s="41">
        <v>297.06599999999997</v>
      </c>
      <c r="J523" s="41">
        <v>92.833100000000002</v>
      </c>
      <c r="K523" s="41">
        <v>4103.2241000000004</v>
      </c>
      <c r="L523" s="11">
        <v>44086</v>
      </c>
      <c r="M523" t="s">
        <v>2817</v>
      </c>
      <c r="O523" t="b">
        <f>Table9[[#This Row],[SubTotal]]=SUMIF(Purchase_Order_Details!$A$2:$A$2751,Table9[[#This Row],[PurchaseOrderID]],Purchase_Order_Details!$G$2:$G$2751)</f>
        <v>1</v>
      </c>
      <c r="P523" t="b">
        <f>Table9[[#This Row],[TotalDue]]=Table9[[#This Row],[SubTotal]]+Table9[[#This Row],[TaxAmt]]+Table9[[#This Row],[Freight]]</f>
        <v>1</v>
      </c>
      <c r="Q523" t="b">
        <f>COUNTIF(Table9[PurchaseOrderID],Table9[[#This Row],[PurchaseOrderID]])=1</f>
        <v>1</v>
      </c>
    </row>
    <row r="524" spans="1:17" hidden="1" x14ac:dyDescent="0.25">
      <c r="A524" s="5">
        <v>804</v>
      </c>
      <c r="B524" s="5">
        <v>4</v>
      </c>
      <c r="C524" s="5">
        <v>4</v>
      </c>
      <c r="D524" s="5">
        <v>260</v>
      </c>
      <c r="E524" s="5">
        <v>1680</v>
      </c>
      <c r="F524" s="5">
        <v>5</v>
      </c>
      <c r="G524" s="10">
        <v>44077</v>
      </c>
      <c r="H524" s="40">
        <v>43878.45</v>
      </c>
      <c r="I524" s="40">
        <v>3510.2759999999998</v>
      </c>
      <c r="J524" s="40">
        <v>1096.9612999999999</v>
      </c>
      <c r="K524" s="40">
        <v>48485.687299999998</v>
      </c>
      <c r="L524" s="10">
        <v>44086</v>
      </c>
      <c r="M524" t="s">
        <v>1829</v>
      </c>
      <c r="O524" t="b">
        <f>Table9[[#This Row],[SubTotal]]=SUMIF(Purchase_Order_Details!$A$2:$A$2751,Table9[[#This Row],[PurchaseOrderID]],Purchase_Order_Details!$G$2:$G$2751)</f>
        <v>1</v>
      </c>
      <c r="P524" t="b">
        <f>Table9[[#This Row],[TotalDue]]=Table9[[#This Row],[SubTotal]]+Table9[[#This Row],[TaxAmt]]+Table9[[#This Row],[Freight]]</f>
        <v>1</v>
      </c>
      <c r="Q524" t="b">
        <f>COUNTIF(Table9[PurchaseOrderID],Table9[[#This Row],[PurchaseOrderID]])=1</f>
        <v>1</v>
      </c>
    </row>
    <row r="525" spans="1:17" hidden="1" x14ac:dyDescent="0.25">
      <c r="A525" s="4">
        <v>805</v>
      </c>
      <c r="B525" s="4">
        <v>4</v>
      </c>
      <c r="C525" s="4">
        <v>4</v>
      </c>
      <c r="D525" s="4">
        <v>258</v>
      </c>
      <c r="E525" s="4">
        <v>1584</v>
      </c>
      <c r="F525" s="4">
        <v>5</v>
      </c>
      <c r="G525" s="11">
        <v>44078</v>
      </c>
      <c r="H525" s="41">
        <v>9799.65</v>
      </c>
      <c r="I525" s="41">
        <v>783.97199999999998</v>
      </c>
      <c r="J525" s="41">
        <v>244.9913</v>
      </c>
      <c r="K525" s="41">
        <v>10828.613300000001</v>
      </c>
      <c r="L525" s="11">
        <v>44087</v>
      </c>
      <c r="M525" t="s">
        <v>1829</v>
      </c>
      <c r="O525" t="b">
        <f>Table9[[#This Row],[SubTotal]]=SUMIF(Purchase_Order_Details!$A$2:$A$2751,Table9[[#This Row],[PurchaseOrderID]],Purchase_Order_Details!$G$2:$G$2751)</f>
        <v>1</v>
      </c>
      <c r="P525" t="b">
        <f>Table9[[#This Row],[TotalDue]]=Table9[[#This Row],[SubTotal]]+Table9[[#This Row],[TaxAmt]]+Table9[[#This Row],[Freight]]</f>
        <v>1</v>
      </c>
      <c r="Q525" t="b">
        <f>COUNTIF(Table9[PurchaseOrderID],Table9[[#This Row],[PurchaseOrderID]])=1</f>
        <v>1</v>
      </c>
    </row>
    <row r="526" spans="1:17" hidden="1" x14ac:dyDescent="0.25">
      <c r="A526" s="5">
        <v>806</v>
      </c>
      <c r="B526" s="5">
        <v>4</v>
      </c>
      <c r="C526" s="5">
        <v>4</v>
      </c>
      <c r="D526" s="5">
        <v>254</v>
      </c>
      <c r="E526" s="5">
        <v>1620</v>
      </c>
      <c r="F526" s="5">
        <v>5</v>
      </c>
      <c r="G526" s="10">
        <v>44078</v>
      </c>
      <c r="H526" s="40">
        <v>5711.4750000000004</v>
      </c>
      <c r="I526" s="40">
        <v>456.91800000000001</v>
      </c>
      <c r="J526" s="40">
        <v>142.7869</v>
      </c>
      <c r="K526" s="40">
        <v>6311.1799000000001</v>
      </c>
      <c r="L526" s="10">
        <v>44087</v>
      </c>
      <c r="M526" t="s">
        <v>2817</v>
      </c>
      <c r="O526" t="b">
        <f>Table9[[#This Row],[SubTotal]]=SUMIF(Purchase_Order_Details!$A$2:$A$2751,Table9[[#This Row],[PurchaseOrderID]],Purchase_Order_Details!$G$2:$G$2751)</f>
        <v>1</v>
      </c>
      <c r="P526" t="b">
        <f>Table9[[#This Row],[TotalDue]]=Table9[[#This Row],[SubTotal]]+Table9[[#This Row],[TaxAmt]]+Table9[[#This Row],[Freight]]</f>
        <v>1</v>
      </c>
      <c r="Q526" t="b">
        <f>COUNTIF(Table9[PurchaseOrderID],Table9[[#This Row],[PurchaseOrderID]])=1</f>
        <v>1</v>
      </c>
    </row>
    <row r="527" spans="1:17" hidden="1" x14ac:dyDescent="0.25">
      <c r="A527" s="4">
        <v>807</v>
      </c>
      <c r="B527" s="4">
        <v>4</v>
      </c>
      <c r="C527" s="4">
        <v>4</v>
      </c>
      <c r="D527" s="4">
        <v>257</v>
      </c>
      <c r="E527" s="4">
        <v>1666</v>
      </c>
      <c r="F527" s="4">
        <v>5</v>
      </c>
      <c r="G527" s="11">
        <v>44078</v>
      </c>
      <c r="H527" s="41">
        <v>814.59</v>
      </c>
      <c r="I527" s="41">
        <v>65.167199999999994</v>
      </c>
      <c r="J527" s="41">
        <v>20.364799999999999</v>
      </c>
      <c r="K527" s="41">
        <v>900.12199999999996</v>
      </c>
      <c r="L527" s="11">
        <v>44087</v>
      </c>
      <c r="M527" t="s">
        <v>2817</v>
      </c>
      <c r="O527" t="b">
        <f>Table9[[#This Row],[SubTotal]]=SUMIF(Purchase_Order_Details!$A$2:$A$2751,Table9[[#This Row],[PurchaseOrderID]],Purchase_Order_Details!$G$2:$G$2751)</f>
        <v>1</v>
      </c>
      <c r="P527" t="b">
        <f>Table9[[#This Row],[TotalDue]]=Table9[[#This Row],[SubTotal]]+Table9[[#This Row],[TaxAmt]]+Table9[[#This Row],[Freight]]</f>
        <v>1</v>
      </c>
      <c r="Q527" t="b">
        <f>COUNTIF(Table9[PurchaseOrderID],Table9[[#This Row],[PurchaseOrderID]])=1</f>
        <v>1</v>
      </c>
    </row>
    <row r="528" spans="1:17" hidden="1" x14ac:dyDescent="0.25">
      <c r="A528" s="5">
        <v>808</v>
      </c>
      <c r="B528" s="5">
        <v>4</v>
      </c>
      <c r="C528" s="5">
        <v>4</v>
      </c>
      <c r="D528" s="5">
        <v>261</v>
      </c>
      <c r="E528" s="5">
        <v>1592</v>
      </c>
      <c r="F528" s="5">
        <v>2</v>
      </c>
      <c r="G528" s="10">
        <v>44078</v>
      </c>
      <c r="H528" s="40">
        <v>97.965000000000003</v>
      </c>
      <c r="I528" s="40">
        <v>7.8372000000000002</v>
      </c>
      <c r="J528" s="40">
        <v>2.4491000000000001</v>
      </c>
      <c r="K528" s="40">
        <v>108.2513</v>
      </c>
      <c r="L528" s="10">
        <v>44087</v>
      </c>
      <c r="M528" t="s">
        <v>2810</v>
      </c>
      <c r="O528" t="b">
        <f>Table9[[#This Row],[SubTotal]]=SUMIF(Purchase_Order_Details!$A$2:$A$2751,Table9[[#This Row],[PurchaseOrderID]],Purchase_Order_Details!$G$2:$G$2751)</f>
        <v>1</v>
      </c>
      <c r="P528" t="b">
        <f>Table9[[#This Row],[TotalDue]]=Table9[[#This Row],[SubTotal]]+Table9[[#This Row],[TaxAmt]]+Table9[[#This Row],[Freight]]</f>
        <v>1</v>
      </c>
      <c r="Q528" t="b">
        <f>COUNTIF(Table9[PurchaseOrderID],Table9[[#This Row],[PurchaseOrderID]])=1</f>
        <v>1</v>
      </c>
    </row>
    <row r="529" spans="1:17" hidden="1" x14ac:dyDescent="0.25">
      <c r="A529" s="4">
        <v>809</v>
      </c>
      <c r="B529" s="4">
        <v>4</v>
      </c>
      <c r="C529" s="4">
        <v>4</v>
      </c>
      <c r="D529" s="4">
        <v>251</v>
      </c>
      <c r="E529" s="4">
        <v>1618</v>
      </c>
      <c r="F529" s="4">
        <v>4</v>
      </c>
      <c r="G529" s="11">
        <v>44078</v>
      </c>
      <c r="H529" s="41">
        <v>114.471</v>
      </c>
      <c r="I529" s="41">
        <v>9.1577000000000002</v>
      </c>
      <c r="J529" s="41">
        <v>2.8618000000000001</v>
      </c>
      <c r="K529" s="41">
        <v>126.4905</v>
      </c>
      <c r="L529" s="11">
        <v>44087</v>
      </c>
      <c r="M529" t="s">
        <v>2810</v>
      </c>
      <c r="O529" t="b">
        <f>Table9[[#This Row],[SubTotal]]=SUMIF(Purchase_Order_Details!$A$2:$A$2751,Table9[[#This Row],[PurchaseOrderID]],Purchase_Order_Details!$G$2:$G$2751)</f>
        <v>1</v>
      </c>
      <c r="P529" t="b">
        <f>Table9[[#This Row],[TotalDue]]=Table9[[#This Row],[SubTotal]]+Table9[[#This Row],[TaxAmt]]+Table9[[#This Row],[Freight]]</f>
        <v>1</v>
      </c>
      <c r="Q529" t="b">
        <f>COUNTIF(Table9[PurchaseOrderID],Table9[[#This Row],[PurchaseOrderID]])=1</f>
        <v>1</v>
      </c>
    </row>
    <row r="530" spans="1:17" hidden="1" x14ac:dyDescent="0.25">
      <c r="A530" s="5">
        <v>810</v>
      </c>
      <c r="B530" s="5">
        <v>4</v>
      </c>
      <c r="C530" s="5">
        <v>4</v>
      </c>
      <c r="D530" s="5">
        <v>253</v>
      </c>
      <c r="E530" s="5">
        <v>1612</v>
      </c>
      <c r="F530" s="5">
        <v>4</v>
      </c>
      <c r="G530" s="10">
        <v>44078</v>
      </c>
      <c r="H530" s="40">
        <v>132.6465</v>
      </c>
      <c r="I530" s="40">
        <v>10.611700000000001</v>
      </c>
      <c r="J530" s="40">
        <v>3.3161999999999998</v>
      </c>
      <c r="K530" s="40">
        <v>146.5744</v>
      </c>
      <c r="L530" s="10">
        <v>44087</v>
      </c>
      <c r="M530" t="s">
        <v>2810</v>
      </c>
      <c r="O530" t="b">
        <f>Table9[[#This Row],[SubTotal]]=SUMIF(Purchase_Order_Details!$A$2:$A$2751,Table9[[#This Row],[PurchaseOrderID]],Purchase_Order_Details!$G$2:$G$2751)</f>
        <v>1</v>
      </c>
      <c r="P530" t="b">
        <f>Table9[[#This Row],[TotalDue]]=Table9[[#This Row],[SubTotal]]+Table9[[#This Row],[TaxAmt]]+Table9[[#This Row],[Freight]]</f>
        <v>1</v>
      </c>
      <c r="Q530" t="b">
        <f>COUNTIF(Table9[PurchaseOrderID],Table9[[#This Row],[PurchaseOrderID]])=1</f>
        <v>1</v>
      </c>
    </row>
    <row r="531" spans="1:17" hidden="1" x14ac:dyDescent="0.25">
      <c r="A531" s="4">
        <v>811</v>
      </c>
      <c r="B531" s="4">
        <v>4</v>
      </c>
      <c r="C531" s="4">
        <v>4</v>
      </c>
      <c r="D531" s="4">
        <v>255</v>
      </c>
      <c r="E531" s="4">
        <v>1586</v>
      </c>
      <c r="F531" s="4">
        <v>5</v>
      </c>
      <c r="G531" s="11">
        <v>44078</v>
      </c>
      <c r="H531" s="41">
        <v>43878.45</v>
      </c>
      <c r="I531" s="41">
        <v>3510.2759999999998</v>
      </c>
      <c r="J531" s="41">
        <v>1096.9612999999999</v>
      </c>
      <c r="K531" s="41">
        <v>48485.687299999998</v>
      </c>
      <c r="L531" s="11">
        <v>44087</v>
      </c>
      <c r="M531" t="s">
        <v>2817</v>
      </c>
      <c r="O531" t="b">
        <f>Table9[[#This Row],[SubTotal]]=SUMIF(Purchase_Order_Details!$A$2:$A$2751,Table9[[#This Row],[PurchaseOrderID]],Purchase_Order_Details!$G$2:$G$2751)</f>
        <v>1</v>
      </c>
      <c r="P531" t="b">
        <f>Table9[[#This Row],[TotalDue]]=Table9[[#This Row],[SubTotal]]+Table9[[#This Row],[TaxAmt]]+Table9[[#This Row],[Freight]]</f>
        <v>1</v>
      </c>
      <c r="Q531" t="b">
        <f>COUNTIF(Table9[PurchaseOrderID],Table9[[#This Row],[PurchaseOrderID]])=1</f>
        <v>1</v>
      </c>
    </row>
    <row r="532" spans="1:17" hidden="1" x14ac:dyDescent="0.25">
      <c r="A532" s="5">
        <v>812</v>
      </c>
      <c r="B532" s="5">
        <v>4</v>
      </c>
      <c r="C532" s="5">
        <v>4</v>
      </c>
      <c r="D532" s="5">
        <v>256</v>
      </c>
      <c r="E532" s="5">
        <v>1500</v>
      </c>
      <c r="F532" s="5">
        <v>1</v>
      </c>
      <c r="G532" s="10">
        <v>44078</v>
      </c>
      <c r="H532" s="40">
        <v>418.95</v>
      </c>
      <c r="I532" s="40">
        <v>33.515999999999998</v>
      </c>
      <c r="J532" s="40">
        <v>10.473800000000001</v>
      </c>
      <c r="K532" s="40">
        <v>462.93979999999999</v>
      </c>
      <c r="L532" s="10">
        <v>44087</v>
      </c>
      <c r="M532" t="s">
        <v>2817</v>
      </c>
      <c r="O532" t="b">
        <f>Table9[[#This Row],[SubTotal]]=SUMIF(Purchase_Order_Details!$A$2:$A$2751,Table9[[#This Row],[PurchaseOrderID]],Purchase_Order_Details!$G$2:$G$2751)</f>
        <v>1</v>
      </c>
      <c r="P532" t="b">
        <f>Table9[[#This Row],[TotalDue]]=Table9[[#This Row],[SubTotal]]+Table9[[#This Row],[TaxAmt]]+Table9[[#This Row],[Freight]]</f>
        <v>1</v>
      </c>
      <c r="Q532" t="b">
        <f>COUNTIF(Table9[PurchaseOrderID],Table9[[#This Row],[PurchaseOrderID]])=1</f>
        <v>1</v>
      </c>
    </row>
    <row r="533" spans="1:17" hidden="1" x14ac:dyDescent="0.25">
      <c r="A533" s="4">
        <v>813</v>
      </c>
      <c r="B533" s="4">
        <v>4</v>
      </c>
      <c r="C533" s="4">
        <v>4</v>
      </c>
      <c r="D533" s="4">
        <v>259</v>
      </c>
      <c r="E533" s="4">
        <v>1656</v>
      </c>
      <c r="F533" s="4">
        <v>4</v>
      </c>
      <c r="G533" s="11">
        <v>44078</v>
      </c>
      <c r="H533" s="41">
        <v>347.44499999999999</v>
      </c>
      <c r="I533" s="41">
        <v>27.7956</v>
      </c>
      <c r="J533" s="41">
        <v>8.6860999999999997</v>
      </c>
      <c r="K533" s="41">
        <v>383.92669999999998</v>
      </c>
      <c r="L533" s="11">
        <v>44087</v>
      </c>
      <c r="M533" t="s">
        <v>2810</v>
      </c>
      <c r="O533" t="b">
        <f>Table9[[#This Row],[SubTotal]]=SUMIF(Purchase_Order_Details!$A$2:$A$2751,Table9[[#This Row],[PurchaseOrderID]],Purchase_Order_Details!$G$2:$G$2751)</f>
        <v>1</v>
      </c>
      <c r="P533" t="b">
        <f>Table9[[#This Row],[TotalDue]]=Table9[[#This Row],[SubTotal]]+Table9[[#This Row],[TaxAmt]]+Table9[[#This Row],[Freight]]</f>
        <v>1</v>
      </c>
      <c r="Q533" t="b">
        <f>COUNTIF(Table9[PurchaseOrderID],Table9[[#This Row],[PurchaseOrderID]])=1</f>
        <v>1</v>
      </c>
    </row>
    <row r="534" spans="1:17" hidden="1" x14ac:dyDescent="0.25">
      <c r="A534" s="5">
        <v>814</v>
      </c>
      <c r="B534" s="5">
        <v>4</v>
      </c>
      <c r="C534" s="5">
        <v>4</v>
      </c>
      <c r="D534" s="5">
        <v>260</v>
      </c>
      <c r="E534" s="5">
        <v>1572</v>
      </c>
      <c r="F534" s="5">
        <v>1</v>
      </c>
      <c r="G534" s="10">
        <v>44078</v>
      </c>
      <c r="H534" s="40">
        <v>461.79</v>
      </c>
      <c r="I534" s="40">
        <v>36.943199999999997</v>
      </c>
      <c r="J534" s="40">
        <v>11.5448</v>
      </c>
      <c r="K534" s="40">
        <v>510.27800000000002</v>
      </c>
      <c r="L534" s="10">
        <v>44087</v>
      </c>
      <c r="M534" t="s">
        <v>1829</v>
      </c>
      <c r="O534" t="b">
        <f>Table9[[#This Row],[SubTotal]]=SUMIF(Purchase_Order_Details!$A$2:$A$2751,Table9[[#This Row],[PurchaseOrderID]],Purchase_Order_Details!$G$2:$G$2751)</f>
        <v>1</v>
      </c>
      <c r="P534" t="b">
        <f>Table9[[#This Row],[TotalDue]]=Table9[[#This Row],[SubTotal]]+Table9[[#This Row],[TaxAmt]]+Table9[[#This Row],[Freight]]</f>
        <v>1</v>
      </c>
      <c r="Q534" t="b">
        <f>COUNTIF(Table9[PurchaseOrderID],Table9[[#This Row],[PurchaseOrderID]])=1</f>
        <v>1</v>
      </c>
    </row>
    <row r="535" spans="1:17" hidden="1" x14ac:dyDescent="0.25">
      <c r="A535" s="4">
        <v>815</v>
      </c>
      <c r="B535" s="4">
        <v>4</v>
      </c>
      <c r="C535" s="4">
        <v>4</v>
      </c>
      <c r="D535" s="4">
        <v>258</v>
      </c>
      <c r="E535" s="4">
        <v>1562</v>
      </c>
      <c r="F535" s="4">
        <v>4</v>
      </c>
      <c r="G535" s="11">
        <v>44078</v>
      </c>
      <c r="H535" s="41">
        <v>1112.2650000000001</v>
      </c>
      <c r="I535" s="41">
        <v>88.981200000000001</v>
      </c>
      <c r="J535" s="41">
        <v>27.8066</v>
      </c>
      <c r="K535" s="41">
        <v>1229.0527999999999</v>
      </c>
      <c r="L535" s="11">
        <v>44087</v>
      </c>
      <c r="M535" t="s">
        <v>2817</v>
      </c>
      <c r="O535" t="b">
        <f>Table9[[#This Row],[SubTotal]]=SUMIF(Purchase_Order_Details!$A$2:$A$2751,Table9[[#This Row],[PurchaseOrderID]],Purchase_Order_Details!$G$2:$G$2751)</f>
        <v>1</v>
      </c>
      <c r="P535" t="b">
        <f>Table9[[#This Row],[TotalDue]]=Table9[[#This Row],[SubTotal]]+Table9[[#This Row],[TaxAmt]]+Table9[[#This Row],[Freight]]</f>
        <v>1</v>
      </c>
      <c r="Q535" t="b">
        <f>COUNTIF(Table9[PurchaseOrderID],Table9[[#This Row],[PurchaseOrderID]])=1</f>
        <v>1</v>
      </c>
    </row>
    <row r="536" spans="1:17" hidden="1" x14ac:dyDescent="0.25">
      <c r="A536" s="5">
        <v>816</v>
      </c>
      <c r="B536" s="5">
        <v>4</v>
      </c>
      <c r="C536" s="5">
        <v>4</v>
      </c>
      <c r="D536" s="5">
        <v>254</v>
      </c>
      <c r="E536" s="5">
        <v>1662</v>
      </c>
      <c r="F536" s="5">
        <v>2</v>
      </c>
      <c r="G536" s="10">
        <v>44078</v>
      </c>
      <c r="H536" s="40">
        <v>37.075499999999998</v>
      </c>
      <c r="I536" s="40">
        <v>2.9660000000000002</v>
      </c>
      <c r="J536" s="40">
        <v>0.92689999999999995</v>
      </c>
      <c r="K536" s="40">
        <v>40.968400000000003</v>
      </c>
      <c r="L536" s="10">
        <v>44087</v>
      </c>
      <c r="M536" t="s">
        <v>2810</v>
      </c>
      <c r="O536" t="b">
        <f>Table9[[#This Row],[SubTotal]]=SUMIF(Purchase_Order_Details!$A$2:$A$2751,Table9[[#This Row],[PurchaseOrderID]],Purchase_Order_Details!$G$2:$G$2751)</f>
        <v>1</v>
      </c>
      <c r="P536" t="b">
        <f>Table9[[#This Row],[TotalDue]]=Table9[[#This Row],[SubTotal]]+Table9[[#This Row],[TaxAmt]]+Table9[[#This Row],[Freight]]</f>
        <v>1</v>
      </c>
      <c r="Q536" t="b">
        <f>COUNTIF(Table9[PurchaseOrderID],Table9[[#This Row],[PurchaseOrderID]])=1</f>
        <v>1</v>
      </c>
    </row>
    <row r="537" spans="1:17" hidden="1" x14ac:dyDescent="0.25">
      <c r="A537" s="4">
        <v>817</v>
      </c>
      <c r="B537" s="4">
        <v>4</v>
      </c>
      <c r="C537" s="4">
        <v>4</v>
      </c>
      <c r="D537" s="4">
        <v>257</v>
      </c>
      <c r="E537" s="4">
        <v>1682</v>
      </c>
      <c r="F537" s="4">
        <v>4</v>
      </c>
      <c r="G537" s="11">
        <v>44078</v>
      </c>
      <c r="H537" s="41">
        <v>21558.075000000001</v>
      </c>
      <c r="I537" s="41">
        <v>1724.646</v>
      </c>
      <c r="J537" s="41">
        <v>538.95190000000002</v>
      </c>
      <c r="K537" s="41">
        <v>23821.672900000001</v>
      </c>
      <c r="L537" s="11">
        <v>44087</v>
      </c>
      <c r="M537" t="s">
        <v>2817</v>
      </c>
      <c r="O537" t="b">
        <f>Table9[[#This Row],[SubTotal]]=SUMIF(Purchase_Order_Details!$A$2:$A$2751,Table9[[#This Row],[PurchaseOrderID]],Purchase_Order_Details!$G$2:$G$2751)</f>
        <v>1</v>
      </c>
      <c r="P537" t="b">
        <f>Table9[[#This Row],[TotalDue]]=Table9[[#This Row],[SubTotal]]+Table9[[#This Row],[TaxAmt]]+Table9[[#This Row],[Freight]]</f>
        <v>1</v>
      </c>
      <c r="Q537" t="b">
        <f>COUNTIF(Table9[PurchaseOrderID],Table9[[#This Row],[PurchaseOrderID]])=1</f>
        <v>1</v>
      </c>
    </row>
    <row r="538" spans="1:17" hidden="1" x14ac:dyDescent="0.25">
      <c r="A538" s="5">
        <v>818</v>
      </c>
      <c r="B538" s="5">
        <v>4</v>
      </c>
      <c r="C538" s="5">
        <v>4</v>
      </c>
      <c r="D538" s="5">
        <v>261</v>
      </c>
      <c r="E538" s="5">
        <v>1686</v>
      </c>
      <c r="F538" s="5">
        <v>4</v>
      </c>
      <c r="G538" s="10">
        <v>44078</v>
      </c>
      <c r="H538" s="40">
        <v>624.29849999999999</v>
      </c>
      <c r="I538" s="40">
        <v>49.943899999999999</v>
      </c>
      <c r="J538" s="40">
        <v>15.6075</v>
      </c>
      <c r="K538" s="40">
        <v>689.84990000000005</v>
      </c>
      <c r="L538" s="10">
        <v>44087</v>
      </c>
      <c r="M538" t="s">
        <v>2810</v>
      </c>
      <c r="O538" t="b">
        <f>Table9[[#This Row],[SubTotal]]=SUMIF(Purchase_Order_Details!$A$2:$A$2751,Table9[[#This Row],[PurchaseOrderID]],Purchase_Order_Details!$G$2:$G$2751)</f>
        <v>1</v>
      </c>
      <c r="P538" t="b">
        <f>Table9[[#This Row],[TotalDue]]=Table9[[#This Row],[SubTotal]]+Table9[[#This Row],[TaxAmt]]+Table9[[#This Row],[Freight]]</f>
        <v>1</v>
      </c>
      <c r="Q538" t="b">
        <f>COUNTIF(Table9[PurchaseOrderID],Table9[[#This Row],[PurchaseOrderID]])=1</f>
        <v>1</v>
      </c>
    </row>
    <row r="539" spans="1:17" hidden="1" x14ac:dyDescent="0.25">
      <c r="A539" s="4">
        <v>819</v>
      </c>
      <c r="B539" s="4">
        <v>4</v>
      </c>
      <c r="C539" s="4">
        <v>4</v>
      </c>
      <c r="D539" s="4">
        <v>251</v>
      </c>
      <c r="E539" s="4">
        <v>1684</v>
      </c>
      <c r="F539" s="4">
        <v>5</v>
      </c>
      <c r="G539" s="11">
        <v>44078</v>
      </c>
      <c r="H539" s="41">
        <v>86220.75</v>
      </c>
      <c r="I539" s="41">
        <v>6897.66</v>
      </c>
      <c r="J539" s="41">
        <v>2155.5187999999998</v>
      </c>
      <c r="K539" s="41">
        <v>95273.928799999994</v>
      </c>
      <c r="L539" s="11">
        <v>44087</v>
      </c>
      <c r="M539" t="s">
        <v>2817</v>
      </c>
      <c r="O539" t="b">
        <f>Table9[[#This Row],[SubTotal]]=SUMIF(Purchase_Order_Details!$A$2:$A$2751,Table9[[#This Row],[PurchaseOrderID]],Purchase_Order_Details!$G$2:$G$2751)</f>
        <v>1</v>
      </c>
      <c r="P539" t="b">
        <f>Table9[[#This Row],[TotalDue]]=Table9[[#This Row],[SubTotal]]+Table9[[#This Row],[TaxAmt]]+Table9[[#This Row],[Freight]]</f>
        <v>1</v>
      </c>
      <c r="Q539" t="b">
        <f>COUNTIF(Table9[PurchaseOrderID],Table9[[#This Row],[PurchaseOrderID]])=1</f>
        <v>1</v>
      </c>
    </row>
    <row r="540" spans="1:17" hidden="1" x14ac:dyDescent="0.25">
      <c r="A540" s="5">
        <v>820</v>
      </c>
      <c r="B540" s="5">
        <v>4</v>
      </c>
      <c r="C540" s="5">
        <v>4</v>
      </c>
      <c r="D540" s="5">
        <v>253</v>
      </c>
      <c r="E540" s="5">
        <v>1534</v>
      </c>
      <c r="F540" s="5">
        <v>5</v>
      </c>
      <c r="G540" s="10">
        <v>44078</v>
      </c>
      <c r="H540" s="40">
        <v>429.34500000000003</v>
      </c>
      <c r="I540" s="40">
        <v>34.3476</v>
      </c>
      <c r="J540" s="40">
        <v>10.733599999999999</v>
      </c>
      <c r="K540" s="40">
        <v>474.42619999999999</v>
      </c>
      <c r="L540" s="10">
        <v>44087</v>
      </c>
      <c r="M540" t="s">
        <v>2817</v>
      </c>
      <c r="O540" t="b">
        <f>Table9[[#This Row],[SubTotal]]=SUMIF(Purchase_Order_Details!$A$2:$A$2751,Table9[[#This Row],[PurchaseOrderID]],Purchase_Order_Details!$G$2:$G$2751)</f>
        <v>1</v>
      </c>
      <c r="P540" t="b">
        <f>Table9[[#This Row],[TotalDue]]=Table9[[#This Row],[SubTotal]]+Table9[[#This Row],[TaxAmt]]+Table9[[#This Row],[Freight]]</f>
        <v>1</v>
      </c>
      <c r="Q540" t="b">
        <f>COUNTIF(Table9[PurchaseOrderID],Table9[[#This Row],[PurchaseOrderID]])=1</f>
        <v>1</v>
      </c>
    </row>
    <row r="541" spans="1:17" hidden="1" x14ac:dyDescent="0.25">
      <c r="A541" s="4">
        <v>821</v>
      </c>
      <c r="B541" s="4">
        <v>4</v>
      </c>
      <c r="C541" s="4">
        <v>4</v>
      </c>
      <c r="D541" s="4">
        <v>252</v>
      </c>
      <c r="E541" s="4">
        <v>1614</v>
      </c>
      <c r="F541" s="4">
        <v>5</v>
      </c>
      <c r="G541" s="11">
        <v>44079</v>
      </c>
      <c r="H541" s="41">
        <v>564.82650000000001</v>
      </c>
      <c r="I541" s="41">
        <v>45.186100000000003</v>
      </c>
      <c r="J541" s="41">
        <v>14.120699999999999</v>
      </c>
      <c r="K541" s="41">
        <v>624.13329999999996</v>
      </c>
      <c r="L541" s="11">
        <v>44088</v>
      </c>
      <c r="M541" t="s">
        <v>2810</v>
      </c>
      <c r="O541" t="b">
        <f>Table9[[#This Row],[SubTotal]]=SUMIF(Purchase_Order_Details!$A$2:$A$2751,Table9[[#This Row],[PurchaseOrderID]],Purchase_Order_Details!$G$2:$G$2751)</f>
        <v>1</v>
      </c>
      <c r="P541" t="b">
        <f>Table9[[#This Row],[TotalDue]]=Table9[[#This Row],[SubTotal]]+Table9[[#This Row],[TaxAmt]]+Table9[[#This Row],[Freight]]</f>
        <v>1</v>
      </c>
      <c r="Q541" t="b">
        <f>COUNTIF(Table9[PurchaseOrderID],Table9[[#This Row],[PurchaseOrderID]])=1</f>
        <v>1</v>
      </c>
    </row>
    <row r="542" spans="1:17" hidden="1" x14ac:dyDescent="0.25">
      <c r="A542" s="5">
        <v>822</v>
      </c>
      <c r="B542" s="5">
        <v>4</v>
      </c>
      <c r="C542" s="5">
        <v>4</v>
      </c>
      <c r="D542" s="5">
        <v>256</v>
      </c>
      <c r="E542" s="5">
        <v>1588</v>
      </c>
      <c r="F542" s="5">
        <v>5</v>
      </c>
      <c r="G542" s="10">
        <v>44079</v>
      </c>
      <c r="H542" s="40">
        <v>40471.199999999997</v>
      </c>
      <c r="I542" s="40">
        <v>3237.6959999999999</v>
      </c>
      <c r="J542" s="40">
        <v>1011.78</v>
      </c>
      <c r="K542" s="40">
        <v>44720.675999999999</v>
      </c>
      <c r="L542" s="10">
        <v>44088</v>
      </c>
      <c r="M542" t="s">
        <v>1829</v>
      </c>
      <c r="O542" t="b">
        <f>Table9[[#This Row],[SubTotal]]=SUMIF(Purchase_Order_Details!$A$2:$A$2751,Table9[[#This Row],[PurchaseOrderID]],Purchase_Order_Details!$G$2:$G$2751)</f>
        <v>1</v>
      </c>
      <c r="P542" t="b">
        <f>Table9[[#This Row],[TotalDue]]=Table9[[#This Row],[SubTotal]]+Table9[[#This Row],[TaxAmt]]+Table9[[#This Row],[Freight]]</f>
        <v>1</v>
      </c>
      <c r="Q542" t="b">
        <f>COUNTIF(Table9[PurchaseOrderID],Table9[[#This Row],[PurchaseOrderID]])=1</f>
        <v>1</v>
      </c>
    </row>
    <row r="543" spans="1:17" hidden="1" x14ac:dyDescent="0.25">
      <c r="A543" s="4">
        <v>823</v>
      </c>
      <c r="B543" s="4">
        <v>4</v>
      </c>
      <c r="C543" s="4">
        <v>4</v>
      </c>
      <c r="D543" s="4">
        <v>259</v>
      </c>
      <c r="E543" s="4">
        <v>1622</v>
      </c>
      <c r="F543" s="4">
        <v>5</v>
      </c>
      <c r="G543" s="11">
        <v>44079</v>
      </c>
      <c r="H543" s="41">
        <v>427.45499999999998</v>
      </c>
      <c r="I543" s="41">
        <v>34.196399999999997</v>
      </c>
      <c r="J543" s="41">
        <v>10.686400000000001</v>
      </c>
      <c r="K543" s="41">
        <v>472.33780000000002</v>
      </c>
      <c r="L543" s="11">
        <v>44088</v>
      </c>
      <c r="M543" t="s">
        <v>2810</v>
      </c>
      <c r="O543" t="b">
        <f>Table9[[#This Row],[SubTotal]]=SUMIF(Purchase_Order_Details!$A$2:$A$2751,Table9[[#This Row],[PurchaseOrderID]],Purchase_Order_Details!$G$2:$G$2751)</f>
        <v>1</v>
      </c>
      <c r="P543" t="b">
        <f>Table9[[#This Row],[TotalDue]]=Table9[[#This Row],[SubTotal]]+Table9[[#This Row],[TaxAmt]]+Table9[[#This Row],[Freight]]</f>
        <v>1</v>
      </c>
      <c r="Q543" t="b">
        <f>COUNTIF(Table9[PurchaseOrderID],Table9[[#This Row],[PurchaseOrderID]])=1</f>
        <v>1</v>
      </c>
    </row>
    <row r="544" spans="1:17" hidden="1" x14ac:dyDescent="0.25">
      <c r="A544" s="5">
        <v>824</v>
      </c>
      <c r="B544" s="5">
        <v>4</v>
      </c>
      <c r="C544" s="5">
        <v>4</v>
      </c>
      <c r="D544" s="5">
        <v>260</v>
      </c>
      <c r="E544" s="5">
        <v>1632</v>
      </c>
      <c r="F544" s="5">
        <v>5</v>
      </c>
      <c r="G544" s="10">
        <v>44079</v>
      </c>
      <c r="H544" s="40">
        <v>38421.074999999997</v>
      </c>
      <c r="I544" s="40">
        <v>3073.6860000000001</v>
      </c>
      <c r="J544" s="40">
        <v>960.52689999999996</v>
      </c>
      <c r="K544" s="40">
        <v>42455.287900000003</v>
      </c>
      <c r="L544" s="10">
        <v>44088</v>
      </c>
      <c r="M544" t="s">
        <v>1829</v>
      </c>
      <c r="O544" t="b">
        <f>Table9[[#This Row],[SubTotal]]=SUMIF(Purchase_Order_Details!$A$2:$A$2751,Table9[[#This Row],[PurchaseOrderID]],Purchase_Order_Details!$G$2:$G$2751)</f>
        <v>1</v>
      </c>
      <c r="P544" t="b">
        <f>Table9[[#This Row],[TotalDue]]=Table9[[#This Row],[SubTotal]]+Table9[[#This Row],[TaxAmt]]+Table9[[#This Row],[Freight]]</f>
        <v>1</v>
      </c>
      <c r="Q544" t="b">
        <f>COUNTIF(Table9[PurchaseOrderID],Table9[[#This Row],[PurchaseOrderID]])=1</f>
        <v>1</v>
      </c>
    </row>
    <row r="545" spans="1:17" hidden="1" x14ac:dyDescent="0.25">
      <c r="A545" s="4">
        <v>825</v>
      </c>
      <c r="B545" s="4">
        <v>4</v>
      </c>
      <c r="C545" s="4">
        <v>4</v>
      </c>
      <c r="D545" s="4">
        <v>258</v>
      </c>
      <c r="E545" s="4">
        <v>1608</v>
      </c>
      <c r="F545" s="4">
        <v>5</v>
      </c>
      <c r="G545" s="11">
        <v>44079</v>
      </c>
      <c r="H545" s="41">
        <v>5948.25</v>
      </c>
      <c r="I545" s="41">
        <v>475.86</v>
      </c>
      <c r="J545" s="41">
        <v>148.7063</v>
      </c>
      <c r="K545" s="41">
        <v>6572.8163000000004</v>
      </c>
      <c r="L545" s="11">
        <v>44088</v>
      </c>
      <c r="M545" t="s">
        <v>1829</v>
      </c>
      <c r="O545" t="b">
        <f>Table9[[#This Row],[SubTotal]]=SUMIF(Purchase_Order_Details!$A$2:$A$2751,Table9[[#This Row],[PurchaseOrderID]],Purchase_Order_Details!$G$2:$G$2751)</f>
        <v>1</v>
      </c>
      <c r="P545" t="b">
        <f>Table9[[#This Row],[TotalDue]]=Table9[[#This Row],[SubTotal]]+Table9[[#This Row],[TaxAmt]]+Table9[[#This Row],[Freight]]</f>
        <v>1</v>
      </c>
      <c r="Q545" t="b">
        <f>COUNTIF(Table9[PurchaseOrderID],Table9[[#This Row],[PurchaseOrderID]])=1</f>
        <v>1</v>
      </c>
    </row>
    <row r="546" spans="1:17" hidden="1" x14ac:dyDescent="0.25">
      <c r="A546" s="5">
        <v>826</v>
      </c>
      <c r="B546" s="5">
        <v>4</v>
      </c>
      <c r="C546" s="5">
        <v>4</v>
      </c>
      <c r="D546" s="5">
        <v>254</v>
      </c>
      <c r="E546" s="5">
        <v>1576</v>
      </c>
      <c r="F546" s="5">
        <v>5</v>
      </c>
      <c r="G546" s="10">
        <v>44079</v>
      </c>
      <c r="H546" s="40">
        <v>91117.95</v>
      </c>
      <c r="I546" s="40">
        <v>7289.4359999999997</v>
      </c>
      <c r="J546" s="40">
        <v>2277.9488000000001</v>
      </c>
      <c r="K546" s="40">
        <v>100685.3348</v>
      </c>
      <c r="L546" s="10">
        <v>44088</v>
      </c>
      <c r="M546" t="s">
        <v>1829</v>
      </c>
      <c r="O546" t="b">
        <f>Table9[[#This Row],[SubTotal]]=SUMIF(Purchase_Order_Details!$A$2:$A$2751,Table9[[#This Row],[PurchaseOrderID]],Purchase_Order_Details!$G$2:$G$2751)</f>
        <v>1</v>
      </c>
      <c r="P546" t="b">
        <f>Table9[[#This Row],[TotalDue]]=Table9[[#This Row],[SubTotal]]+Table9[[#This Row],[TaxAmt]]+Table9[[#This Row],[Freight]]</f>
        <v>1</v>
      </c>
      <c r="Q546" t="b">
        <f>COUNTIF(Table9[PurchaseOrderID],Table9[[#This Row],[PurchaseOrderID]])=1</f>
        <v>1</v>
      </c>
    </row>
    <row r="547" spans="1:17" hidden="1" x14ac:dyDescent="0.25">
      <c r="A547" s="4">
        <v>827</v>
      </c>
      <c r="B547" s="4">
        <v>4</v>
      </c>
      <c r="C547" s="4">
        <v>4</v>
      </c>
      <c r="D547" s="4">
        <v>257</v>
      </c>
      <c r="E547" s="4">
        <v>1590</v>
      </c>
      <c r="F547" s="4">
        <v>1</v>
      </c>
      <c r="G547" s="11">
        <v>44079</v>
      </c>
      <c r="H547" s="41">
        <v>525</v>
      </c>
      <c r="I547" s="41">
        <v>42</v>
      </c>
      <c r="J547" s="41">
        <v>13.125</v>
      </c>
      <c r="K547" s="41">
        <v>580.125</v>
      </c>
      <c r="L547" s="11">
        <v>44088</v>
      </c>
      <c r="M547" t="s">
        <v>2817</v>
      </c>
      <c r="O547" t="b">
        <f>Table9[[#This Row],[SubTotal]]=SUMIF(Purchase_Order_Details!$A$2:$A$2751,Table9[[#This Row],[PurchaseOrderID]],Purchase_Order_Details!$G$2:$G$2751)</f>
        <v>1</v>
      </c>
      <c r="P547" t="b">
        <f>Table9[[#This Row],[TotalDue]]=Table9[[#This Row],[SubTotal]]+Table9[[#This Row],[TaxAmt]]+Table9[[#This Row],[Freight]]</f>
        <v>1</v>
      </c>
      <c r="Q547" t="b">
        <f>COUNTIF(Table9[PurchaseOrderID],Table9[[#This Row],[PurchaseOrderID]])=1</f>
        <v>1</v>
      </c>
    </row>
    <row r="548" spans="1:17" hidden="1" x14ac:dyDescent="0.25">
      <c r="A548" s="5">
        <v>828</v>
      </c>
      <c r="B548" s="5">
        <v>4</v>
      </c>
      <c r="C548" s="5">
        <v>4</v>
      </c>
      <c r="D548" s="5">
        <v>261</v>
      </c>
      <c r="E548" s="5">
        <v>1514</v>
      </c>
      <c r="F548" s="5">
        <v>5</v>
      </c>
      <c r="G548" s="10">
        <v>44079</v>
      </c>
      <c r="H548" s="40">
        <v>2003.6835000000001</v>
      </c>
      <c r="I548" s="40">
        <v>160.29470000000001</v>
      </c>
      <c r="J548" s="40">
        <v>50.092100000000002</v>
      </c>
      <c r="K548" s="40">
        <v>2214.0702999999999</v>
      </c>
      <c r="L548" s="10">
        <v>44088</v>
      </c>
      <c r="M548" t="s">
        <v>2810</v>
      </c>
      <c r="O548" t="b">
        <f>Table9[[#This Row],[SubTotal]]=SUMIF(Purchase_Order_Details!$A$2:$A$2751,Table9[[#This Row],[PurchaseOrderID]],Purchase_Order_Details!$G$2:$G$2751)</f>
        <v>1</v>
      </c>
      <c r="P548" t="b">
        <f>Table9[[#This Row],[TotalDue]]=Table9[[#This Row],[SubTotal]]+Table9[[#This Row],[TaxAmt]]+Table9[[#This Row],[Freight]]</f>
        <v>1</v>
      </c>
      <c r="Q548" t="b">
        <f>COUNTIF(Table9[PurchaseOrderID],Table9[[#This Row],[PurchaseOrderID]])=1</f>
        <v>1</v>
      </c>
    </row>
    <row r="549" spans="1:17" hidden="1" x14ac:dyDescent="0.25">
      <c r="A549" s="4">
        <v>829</v>
      </c>
      <c r="B549" s="4">
        <v>5</v>
      </c>
      <c r="C549" s="4">
        <v>4</v>
      </c>
      <c r="D549" s="4">
        <v>251</v>
      </c>
      <c r="E549" s="4">
        <v>1498</v>
      </c>
      <c r="F549" s="4">
        <v>4</v>
      </c>
      <c r="G549" s="11">
        <v>44079</v>
      </c>
      <c r="H549" s="41">
        <v>26455.275000000001</v>
      </c>
      <c r="I549" s="41">
        <v>2116.422</v>
      </c>
      <c r="J549" s="41">
        <v>661.38189999999997</v>
      </c>
      <c r="K549" s="41">
        <v>29233.0789</v>
      </c>
      <c r="L549" s="11">
        <v>44088</v>
      </c>
      <c r="M549" t="s">
        <v>2810</v>
      </c>
      <c r="O549" t="b">
        <f>Table9[[#This Row],[SubTotal]]=SUMIF(Purchase_Order_Details!$A$2:$A$2751,Table9[[#This Row],[PurchaseOrderID]],Purchase_Order_Details!$G$2:$G$2751)</f>
        <v>1</v>
      </c>
      <c r="P549" t="b">
        <f>Table9[[#This Row],[TotalDue]]=Table9[[#This Row],[SubTotal]]+Table9[[#This Row],[TaxAmt]]+Table9[[#This Row],[Freight]]</f>
        <v>1</v>
      </c>
      <c r="Q549" t="b">
        <f>COUNTIF(Table9[PurchaseOrderID],Table9[[#This Row],[PurchaseOrderID]])=1</f>
        <v>1</v>
      </c>
    </row>
    <row r="550" spans="1:17" hidden="1" x14ac:dyDescent="0.25">
      <c r="A550" s="5">
        <v>830</v>
      </c>
      <c r="B550" s="5">
        <v>4</v>
      </c>
      <c r="C550" s="5">
        <v>4</v>
      </c>
      <c r="D550" s="5">
        <v>253</v>
      </c>
      <c r="E550" s="5">
        <v>1674</v>
      </c>
      <c r="F550" s="5">
        <v>2</v>
      </c>
      <c r="G550" s="10">
        <v>44079</v>
      </c>
      <c r="H550" s="40">
        <v>944.37</v>
      </c>
      <c r="I550" s="40">
        <v>75.549599999999998</v>
      </c>
      <c r="J550" s="40">
        <v>23.609300000000001</v>
      </c>
      <c r="K550" s="40">
        <v>1043.5289</v>
      </c>
      <c r="L550" s="10">
        <v>44088</v>
      </c>
      <c r="M550" t="s">
        <v>2810</v>
      </c>
      <c r="O550" t="b">
        <f>Table9[[#This Row],[SubTotal]]=SUMIF(Purchase_Order_Details!$A$2:$A$2751,Table9[[#This Row],[PurchaseOrderID]],Purchase_Order_Details!$G$2:$G$2751)</f>
        <v>1</v>
      </c>
      <c r="P550" t="b">
        <f>Table9[[#This Row],[TotalDue]]=Table9[[#This Row],[SubTotal]]+Table9[[#This Row],[TaxAmt]]+Table9[[#This Row],[Freight]]</f>
        <v>1</v>
      </c>
      <c r="Q550" t="b">
        <f>COUNTIF(Table9[PurchaseOrderID],Table9[[#This Row],[PurchaseOrderID]])=1</f>
        <v>1</v>
      </c>
    </row>
    <row r="551" spans="1:17" hidden="1" x14ac:dyDescent="0.25">
      <c r="A551" s="4">
        <v>831</v>
      </c>
      <c r="B551" s="4">
        <v>4</v>
      </c>
      <c r="C551" s="4">
        <v>4</v>
      </c>
      <c r="D551" s="4">
        <v>255</v>
      </c>
      <c r="E551" s="4">
        <v>1652</v>
      </c>
      <c r="F551" s="4">
        <v>4</v>
      </c>
      <c r="G551" s="11">
        <v>44079</v>
      </c>
      <c r="H551" s="41">
        <v>51588.074999999997</v>
      </c>
      <c r="I551" s="41">
        <v>4127.0460000000003</v>
      </c>
      <c r="J551" s="41">
        <v>1289.7019</v>
      </c>
      <c r="K551" s="41">
        <v>57004.822899999999</v>
      </c>
      <c r="L551" s="11">
        <v>44088</v>
      </c>
      <c r="M551" t="s">
        <v>1829</v>
      </c>
      <c r="O551" t="b">
        <f>Table9[[#This Row],[SubTotal]]=SUMIF(Purchase_Order_Details!$A$2:$A$2751,Table9[[#This Row],[PurchaseOrderID]],Purchase_Order_Details!$G$2:$G$2751)</f>
        <v>1</v>
      </c>
      <c r="P551" t="b">
        <f>Table9[[#This Row],[TotalDue]]=Table9[[#This Row],[SubTotal]]+Table9[[#This Row],[TaxAmt]]+Table9[[#This Row],[Freight]]</f>
        <v>1</v>
      </c>
      <c r="Q551" t="b">
        <f>COUNTIF(Table9[PurchaseOrderID],Table9[[#This Row],[PurchaseOrderID]])=1</f>
        <v>1</v>
      </c>
    </row>
    <row r="552" spans="1:17" hidden="1" x14ac:dyDescent="0.25">
      <c r="A552" s="5">
        <v>832</v>
      </c>
      <c r="B552" s="5">
        <v>4</v>
      </c>
      <c r="C552" s="5">
        <v>4</v>
      </c>
      <c r="D552" s="5">
        <v>252</v>
      </c>
      <c r="E552" s="5">
        <v>1578</v>
      </c>
      <c r="F552" s="5">
        <v>3</v>
      </c>
      <c r="G552" s="10">
        <v>44079</v>
      </c>
      <c r="H552" s="40">
        <v>36122.625</v>
      </c>
      <c r="I552" s="40">
        <v>2889.81</v>
      </c>
      <c r="J552" s="40">
        <v>903.06560000000002</v>
      </c>
      <c r="K552" s="40">
        <v>39915.500599999999</v>
      </c>
      <c r="L552" s="10">
        <v>44088</v>
      </c>
      <c r="M552" t="s">
        <v>1829</v>
      </c>
      <c r="O552" t="b">
        <f>Table9[[#This Row],[SubTotal]]=SUMIF(Purchase_Order_Details!$A$2:$A$2751,Table9[[#This Row],[PurchaseOrderID]],Purchase_Order_Details!$G$2:$G$2751)</f>
        <v>1</v>
      </c>
      <c r="P552" t="b">
        <f>Table9[[#This Row],[TotalDue]]=Table9[[#This Row],[SubTotal]]+Table9[[#This Row],[TaxAmt]]+Table9[[#This Row],[Freight]]</f>
        <v>1</v>
      </c>
      <c r="Q552" t="b">
        <f>COUNTIF(Table9[PurchaseOrderID],Table9[[#This Row],[PurchaseOrderID]])=1</f>
        <v>1</v>
      </c>
    </row>
    <row r="553" spans="1:17" hidden="1" x14ac:dyDescent="0.25">
      <c r="A553" s="4">
        <v>833</v>
      </c>
      <c r="B553" s="4">
        <v>4</v>
      </c>
      <c r="C553" s="4">
        <v>4</v>
      </c>
      <c r="D553" s="4">
        <v>259</v>
      </c>
      <c r="E553" s="4">
        <v>1538</v>
      </c>
      <c r="F553" s="4">
        <v>5</v>
      </c>
      <c r="G553" s="11">
        <v>44079</v>
      </c>
      <c r="H553" s="41">
        <v>37843.574999999997</v>
      </c>
      <c r="I553" s="41">
        <v>3027.4859999999999</v>
      </c>
      <c r="J553" s="41">
        <v>946.08939999999996</v>
      </c>
      <c r="K553" s="41">
        <v>41817.150399999999</v>
      </c>
      <c r="L553" s="11">
        <v>44088</v>
      </c>
      <c r="M553" t="s">
        <v>1829</v>
      </c>
      <c r="O553" t="b">
        <f>Table9[[#This Row],[SubTotal]]=SUMIF(Purchase_Order_Details!$A$2:$A$2751,Table9[[#This Row],[PurchaseOrderID]],Purchase_Order_Details!$G$2:$G$2751)</f>
        <v>1</v>
      </c>
      <c r="P553" t="b">
        <f>Table9[[#This Row],[TotalDue]]=Table9[[#This Row],[SubTotal]]+Table9[[#This Row],[TaxAmt]]+Table9[[#This Row],[Freight]]</f>
        <v>1</v>
      </c>
      <c r="Q553" t="b">
        <f>COUNTIF(Table9[PurchaseOrderID],Table9[[#This Row],[PurchaseOrderID]])=1</f>
        <v>1</v>
      </c>
    </row>
    <row r="554" spans="1:17" hidden="1" x14ac:dyDescent="0.25">
      <c r="A554" s="5">
        <v>834</v>
      </c>
      <c r="B554" s="5">
        <v>4</v>
      </c>
      <c r="C554" s="5">
        <v>4</v>
      </c>
      <c r="D554" s="5">
        <v>260</v>
      </c>
      <c r="E554" s="5">
        <v>1556</v>
      </c>
      <c r="F554" s="5">
        <v>4</v>
      </c>
      <c r="G554" s="10">
        <v>44079</v>
      </c>
      <c r="H554" s="40">
        <v>25531.275000000001</v>
      </c>
      <c r="I554" s="40">
        <v>2042.502</v>
      </c>
      <c r="J554" s="40">
        <v>638.28189999999995</v>
      </c>
      <c r="K554" s="40">
        <v>28212.0589</v>
      </c>
      <c r="L554" s="10">
        <v>44088</v>
      </c>
      <c r="M554" t="s">
        <v>1829</v>
      </c>
      <c r="O554" t="b">
        <f>Table9[[#This Row],[SubTotal]]=SUMIF(Purchase_Order_Details!$A$2:$A$2751,Table9[[#This Row],[PurchaseOrderID]],Purchase_Order_Details!$G$2:$G$2751)</f>
        <v>1</v>
      </c>
      <c r="P554" t="b">
        <f>Table9[[#This Row],[TotalDue]]=Table9[[#This Row],[SubTotal]]+Table9[[#This Row],[TaxAmt]]+Table9[[#This Row],[Freight]]</f>
        <v>1</v>
      </c>
      <c r="Q554" t="b">
        <f>COUNTIF(Table9[PurchaseOrderID],Table9[[#This Row],[PurchaseOrderID]])=1</f>
        <v>1</v>
      </c>
    </row>
    <row r="555" spans="1:17" hidden="1" x14ac:dyDescent="0.25">
      <c r="A555" s="4">
        <v>835</v>
      </c>
      <c r="B555" s="4">
        <v>4</v>
      </c>
      <c r="C555" s="4">
        <v>4</v>
      </c>
      <c r="D555" s="4">
        <v>258</v>
      </c>
      <c r="E555" s="4">
        <v>1554</v>
      </c>
      <c r="F555" s="4">
        <v>5</v>
      </c>
      <c r="G555" s="11">
        <v>44079</v>
      </c>
      <c r="H555" s="41">
        <v>2061.7064999999998</v>
      </c>
      <c r="I555" s="41">
        <v>164.9365</v>
      </c>
      <c r="J555" s="41">
        <v>51.542700000000004</v>
      </c>
      <c r="K555" s="41">
        <v>2278.1857</v>
      </c>
      <c r="L555" s="11">
        <v>44088</v>
      </c>
      <c r="M555" t="s">
        <v>2810</v>
      </c>
      <c r="O555" t="b">
        <f>Table9[[#This Row],[SubTotal]]=SUMIF(Purchase_Order_Details!$A$2:$A$2751,Table9[[#This Row],[PurchaseOrderID]],Purchase_Order_Details!$G$2:$G$2751)</f>
        <v>1</v>
      </c>
      <c r="P555" t="b">
        <f>Table9[[#This Row],[TotalDue]]=Table9[[#This Row],[SubTotal]]+Table9[[#This Row],[TaxAmt]]+Table9[[#This Row],[Freight]]</f>
        <v>1</v>
      </c>
      <c r="Q555" t="b">
        <f>COUNTIF(Table9[PurchaseOrderID],Table9[[#This Row],[PurchaseOrderID]])=1</f>
        <v>1</v>
      </c>
    </row>
    <row r="556" spans="1:17" hidden="1" x14ac:dyDescent="0.25">
      <c r="A556" s="5">
        <v>836</v>
      </c>
      <c r="B556" s="5">
        <v>4</v>
      </c>
      <c r="C556" s="5">
        <v>4</v>
      </c>
      <c r="D556" s="5">
        <v>250</v>
      </c>
      <c r="E556" s="5">
        <v>1688</v>
      </c>
      <c r="F556" s="5">
        <v>4</v>
      </c>
      <c r="G556" s="10">
        <v>44079</v>
      </c>
      <c r="H556" s="40">
        <v>125.748</v>
      </c>
      <c r="I556" s="40">
        <v>10.059799999999999</v>
      </c>
      <c r="J556" s="40">
        <v>3.1436999999999999</v>
      </c>
      <c r="K556" s="40">
        <v>138.95150000000001</v>
      </c>
      <c r="L556" s="10">
        <v>44088</v>
      </c>
      <c r="M556" t="s">
        <v>2810</v>
      </c>
      <c r="O556" t="b">
        <f>Table9[[#This Row],[SubTotal]]=SUMIF(Purchase_Order_Details!$A$2:$A$2751,Table9[[#This Row],[PurchaseOrderID]],Purchase_Order_Details!$G$2:$G$2751)</f>
        <v>1</v>
      </c>
      <c r="P556" t="b">
        <f>Table9[[#This Row],[TotalDue]]=Table9[[#This Row],[SubTotal]]+Table9[[#This Row],[TaxAmt]]+Table9[[#This Row],[Freight]]</f>
        <v>1</v>
      </c>
      <c r="Q556" t="b">
        <f>COUNTIF(Table9[PurchaseOrderID],Table9[[#This Row],[PurchaseOrderID]])=1</f>
        <v>1</v>
      </c>
    </row>
    <row r="557" spans="1:17" hidden="1" x14ac:dyDescent="0.25">
      <c r="A557" s="4">
        <v>837</v>
      </c>
      <c r="B557" s="4">
        <v>4</v>
      </c>
      <c r="C557" s="4">
        <v>4</v>
      </c>
      <c r="D557" s="4">
        <v>257</v>
      </c>
      <c r="E557" s="4">
        <v>1506</v>
      </c>
      <c r="F557" s="4">
        <v>5</v>
      </c>
      <c r="G557" s="11">
        <v>44080</v>
      </c>
      <c r="H557" s="41">
        <v>43878.45</v>
      </c>
      <c r="I557" s="41">
        <v>3510.2759999999998</v>
      </c>
      <c r="J557" s="41">
        <v>1096.9612999999999</v>
      </c>
      <c r="K557" s="41">
        <v>48485.687299999998</v>
      </c>
      <c r="L557" s="11">
        <v>44089</v>
      </c>
      <c r="M557" t="s">
        <v>1829</v>
      </c>
      <c r="O557" t="b">
        <f>Table9[[#This Row],[SubTotal]]=SUMIF(Purchase_Order_Details!$A$2:$A$2751,Table9[[#This Row],[PurchaseOrderID]],Purchase_Order_Details!$G$2:$G$2751)</f>
        <v>1</v>
      </c>
      <c r="P557" t="b">
        <f>Table9[[#This Row],[TotalDue]]=Table9[[#This Row],[SubTotal]]+Table9[[#This Row],[TaxAmt]]+Table9[[#This Row],[Freight]]</f>
        <v>1</v>
      </c>
      <c r="Q557" t="b">
        <f>COUNTIF(Table9[PurchaseOrderID],Table9[[#This Row],[PurchaseOrderID]])=1</f>
        <v>1</v>
      </c>
    </row>
    <row r="558" spans="1:17" hidden="1" x14ac:dyDescent="0.25">
      <c r="A558" s="5">
        <v>838</v>
      </c>
      <c r="B558" s="5">
        <v>4</v>
      </c>
      <c r="C558" s="5">
        <v>4</v>
      </c>
      <c r="D558" s="5">
        <v>261</v>
      </c>
      <c r="E558" s="5">
        <v>1626</v>
      </c>
      <c r="F558" s="5">
        <v>2</v>
      </c>
      <c r="G558" s="10">
        <v>44080</v>
      </c>
      <c r="H558" s="40">
        <v>7132.125</v>
      </c>
      <c r="I558" s="40">
        <v>570.57000000000005</v>
      </c>
      <c r="J558" s="40">
        <v>178.3031</v>
      </c>
      <c r="K558" s="40">
        <v>7880.9980999999998</v>
      </c>
      <c r="L558" s="10">
        <v>44089</v>
      </c>
      <c r="M558" t="s">
        <v>2817</v>
      </c>
      <c r="O558" t="b">
        <f>Table9[[#This Row],[SubTotal]]=SUMIF(Purchase_Order_Details!$A$2:$A$2751,Table9[[#This Row],[PurchaseOrderID]],Purchase_Order_Details!$G$2:$G$2751)</f>
        <v>1</v>
      </c>
      <c r="P558" t="b">
        <f>Table9[[#This Row],[TotalDue]]=Table9[[#This Row],[SubTotal]]+Table9[[#This Row],[TaxAmt]]+Table9[[#This Row],[Freight]]</f>
        <v>1</v>
      </c>
      <c r="Q558" t="b">
        <f>COUNTIF(Table9[PurchaseOrderID],Table9[[#This Row],[PurchaseOrderID]])=1</f>
        <v>1</v>
      </c>
    </row>
    <row r="559" spans="1:17" hidden="1" x14ac:dyDescent="0.25">
      <c r="A559" s="4">
        <v>839</v>
      </c>
      <c r="B559" s="4">
        <v>4</v>
      </c>
      <c r="C559" s="4">
        <v>4</v>
      </c>
      <c r="D559" s="4">
        <v>251</v>
      </c>
      <c r="E559" s="4">
        <v>1542</v>
      </c>
      <c r="F559" s="4">
        <v>2</v>
      </c>
      <c r="G559" s="11">
        <v>44080</v>
      </c>
      <c r="H559" s="41">
        <v>28343.7</v>
      </c>
      <c r="I559" s="41">
        <v>2267.4960000000001</v>
      </c>
      <c r="J559" s="41">
        <v>708.59249999999997</v>
      </c>
      <c r="K559" s="41">
        <v>31319.788499999999</v>
      </c>
      <c r="L559" s="11">
        <v>44089</v>
      </c>
      <c r="M559" t="s">
        <v>2810</v>
      </c>
      <c r="O559" t="b">
        <f>Table9[[#This Row],[SubTotal]]=SUMIF(Purchase_Order_Details!$A$2:$A$2751,Table9[[#This Row],[PurchaseOrderID]],Purchase_Order_Details!$G$2:$G$2751)</f>
        <v>1</v>
      </c>
      <c r="P559" t="b">
        <f>Table9[[#This Row],[TotalDue]]=Table9[[#This Row],[SubTotal]]+Table9[[#This Row],[TaxAmt]]+Table9[[#This Row],[Freight]]</f>
        <v>1</v>
      </c>
      <c r="Q559" t="b">
        <f>COUNTIF(Table9[PurchaseOrderID],Table9[[#This Row],[PurchaseOrderID]])=1</f>
        <v>1</v>
      </c>
    </row>
    <row r="560" spans="1:17" hidden="1" x14ac:dyDescent="0.25">
      <c r="A560" s="5">
        <v>840</v>
      </c>
      <c r="B560" s="5">
        <v>4</v>
      </c>
      <c r="C560" s="5">
        <v>4</v>
      </c>
      <c r="D560" s="5">
        <v>253</v>
      </c>
      <c r="E560" s="5">
        <v>1610</v>
      </c>
      <c r="F560" s="5">
        <v>4</v>
      </c>
      <c r="G560" s="10">
        <v>44080</v>
      </c>
      <c r="H560" s="40">
        <v>22516.724999999999</v>
      </c>
      <c r="I560" s="40">
        <v>1801.338</v>
      </c>
      <c r="J560" s="40">
        <v>562.91809999999998</v>
      </c>
      <c r="K560" s="40">
        <v>24880.981100000001</v>
      </c>
      <c r="L560" s="10">
        <v>44089</v>
      </c>
      <c r="M560" t="s">
        <v>2810</v>
      </c>
      <c r="O560" t="b">
        <f>Table9[[#This Row],[SubTotal]]=SUMIF(Purchase_Order_Details!$A$2:$A$2751,Table9[[#This Row],[PurchaseOrderID]],Purchase_Order_Details!$G$2:$G$2751)</f>
        <v>1</v>
      </c>
      <c r="P560" t="b">
        <f>Table9[[#This Row],[TotalDue]]=Table9[[#This Row],[SubTotal]]+Table9[[#This Row],[TaxAmt]]+Table9[[#This Row],[Freight]]</f>
        <v>1</v>
      </c>
      <c r="Q560" t="b">
        <f>COUNTIF(Table9[PurchaseOrderID],Table9[[#This Row],[PurchaseOrderID]])=1</f>
        <v>1</v>
      </c>
    </row>
    <row r="561" spans="1:17" hidden="1" x14ac:dyDescent="0.25">
      <c r="A561" s="4">
        <v>841</v>
      </c>
      <c r="B561" s="4">
        <v>4</v>
      </c>
      <c r="C561" s="4">
        <v>4</v>
      </c>
      <c r="D561" s="4">
        <v>257</v>
      </c>
      <c r="E561" s="4">
        <v>1580</v>
      </c>
      <c r="F561" s="4">
        <v>5</v>
      </c>
      <c r="G561" s="11">
        <v>44082</v>
      </c>
      <c r="H561" s="41">
        <v>150.79050000000001</v>
      </c>
      <c r="I561" s="41">
        <v>12.0632</v>
      </c>
      <c r="J561" s="41">
        <v>3.7698</v>
      </c>
      <c r="K561" s="41">
        <v>166.62350000000001</v>
      </c>
      <c r="L561" s="11">
        <v>44091</v>
      </c>
      <c r="M561" t="s">
        <v>2810</v>
      </c>
      <c r="O561" t="b">
        <f>Table9[[#This Row],[SubTotal]]=SUMIF(Purchase_Order_Details!$A$2:$A$2751,Table9[[#This Row],[PurchaseOrderID]],Purchase_Order_Details!$G$2:$G$2751)</f>
        <v>1</v>
      </c>
      <c r="P561" t="b">
        <f>Table9[[#This Row],[TotalDue]]=Table9[[#This Row],[SubTotal]]+Table9[[#This Row],[TaxAmt]]+Table9[[#This Row],[Freight]]</f>
        <v>1</v>
      </c>
      <c r="Q561" t="b">
        <f>COUNTIF(Table9[PurchaseOrderID],Table9[[#This Row],[PurchaseOrderID]])=1</f>
        <v>1</v>
      </c>
    </row>
    <row r="562" spans="1:17" hidden="1" x14ac:dyDescent="0.25">
      <c r="A562" s="5">
        <v>842</v>
      </c>
      <c r="B562" s="5">
        <v>4</v>
      </c>
      <c r="C562" s="5">
        <v>4</v>
      </c>
      <c r="D562" s="5">
        <v>261</v>
      </c>
      <c r="E562" s="5">
        <v>1496</v>
      </c>
      <c r="F562" s="5">
        <v>4</v>
      </c>
      <c r="G562" s="10">
        <v>44082</v>
      </c>
      <c r="H562" s="40">
        <v>235.90350000000001</v>
      </c>
      <c r="I562" s="40">
        <v>18.872299999999999</v>
      </c>
      <c r="J562" s="40">
        <v>5.8975999999999997</v>
      </c>
      <c r="K562" s="40">
        <v>260.67340000000002</v>
      </c>
      <c r="L562" s="10">
        <v>44091</v>
      </c>
      <c r="M562" t="s">
        <v>2817</v>
      </c>
      <c r="O562" t="b">
        <f>Table9[[#This Row],[SubTotal]]=SUMIF(Purchase_Order_Details!$A$2:$A$2751,Table9[[#This Row],[PurchaseOrderID]],Purchase_Order_Details!$G$2:$G$2751)</f>
        <v>1</v>
      </c>
      <c r="P562" t="b">
        <f>Table9[[#This Row],[TotalDue]]=Table9[[#This Row],[SubTotal]]+Table9[[#This Row],[TaxAmt]]+Table9[[#This Row],[Freight]]</f>
        <v>1</v>
      </c>
      <c r="Q562" t="b">
        <f>COUNTIF(Table9[PurchaseOrderID],Table9[[#This Row],[PurchaseOrderID]])=1</f>
        <v>1</v>
      </c>
    </row>
    <row r="563" spans="1:17" hidden="1" x14ac:dyDescent="0.25">
      <c r="A563" s="4">
        <v>843</v>
      </c>
      <c r="B563" s="4">
        <v>4</v>
      </c>
      <c r="C563" s="4">
        <v>4</v>
      </c>
      <c r="D563" s="4">
        <v>251</v>
      </c>
      <c r="E563" s="4">
        <v>1494</v>
      </c>
      <c r="F563" s="4">
        <v>2</v>
      </c>
      <c r="G563" s="11">
        <v>44082</v>
      </c>
      <c r="H563" s="41">
        <v>8847.2999999999993</v>
      </c>
      <c r="I563" s="41">
        <v>707.78399999999999</v>
      </c>
      <c r="J563" s="41">
        <v>221.1825</v>
      </c>
      <c r="K563" s="41">
        <v>9776.2664999999997</v>
      </c>
      <c r="L563" s="11">
        <v>44091</v>
      </c>
      <c r="M563" t="s">
        <v>2810</v>
      </c>
      <c r="O563" t="b">
        <f>Table9[[#This Row],[SubTotal]]=SUMIF(Purchase_Order_Details!$A$2:$A$2751,Table9[[#This Row],[PurchaseOrderID]],Purchase_Order_Details!$G$2:$G$2751)</f>
        <v>1</v>
      </c>
      <c r="P563" t="b">
        <f>Table9[[#This Row],[TotalDue]]=Table9[[#This Row],[SubTotal]]+Table9[[#This Row],[TaxAmt]]+Table9[[#This Row],[Freight]]</f>
        <v>1</v>
      </c>
      <c r="Q563" t="b">
        <f>COUNTIF(Table9[PurchaseOrderID],Table9[[#This Row],[PurchaseOrderID]])=1</f>
        <v>1</v>
      </c>
    </row>
    <row r="564" spans="1:17" hidden="1" x14ac:dyDescent="0.25">
      <c r="A564" s="5">
        <v>844</v>
      </c>
      <c r="B564" s="5">
        <v>4</v>
      </c>
      <c r="C564" s="5">
        <v>4</v>
      </c>
      <c r="D564" s="5">
        <v>253</v>
      </c>
      <c r="E564" s="5">
        <v>1650</v>
      </c>
      <c r="F564" s="5">
        <v>5</v>
      </c>
      <c r="G564" s="10">
        <v>44082</v>
      </c>
      <c r="H564" s="40">
        <v>171.07650000000001</v>
      </c>
      <c r="I564" s="40">
        <v>13.6861</v>
      </c>
      <c r="J564" s="40">
        <v>4.2769000000000004</v>
      </c>
      <c r="K564" s="40">
        <v>189.0395</v>
      </c>
      <c r="L564" s="10">
        <v>44091</v>
      </c>
      <c r="M564" t="s">
        <v>2810</v>
      </c>
      <c r="O564" t="b">
        <f>Table9[[#This Row],[SubTotal]]=SUMIF(Purchase_Order_Details!$A$2:$A$2751,Table9[[#This Row],[PurchaseOrderID]],Purchase_Order_Details!$G$2:$G$2751)</f>
        <v>1</v>
      </c>
      <c r="P564" t="b">
        <f>Table9[[#This Row],[TotalDue]]=Table9[[#This Row],[SubTotal]]+Table9[[#This Row],[TaxAmt]]+Table9[[#This Row],[Freight]]</f>
        <v>1</v>
      </c>
      <c r="Q564" t="b">
        <f>COUNTIF(Table9[PurchaseOrderID],Table9[[#This Row],[PurchaseOrderID]])=1</f>
        <v>1</v>
      </c>
    </row>
    <row r="565" spans="1:17" hidden="1" x14ac:dyDescent="0.25">
      <c r="A565" s="4">
        <v>845</v>
      </c>
      <c r="B565" s="4">
        <v>7</v>
      </c>
      <c r="C565" s="4">
        <v>4</v>
      </c>
      <c r="D565" s="4">
        <v>255</v>
      </c>
      <c r="E565" s="4">
        <v>1654</v>
      </c>
      <c r="F565" s="4">
        <v>4</v>
      </c>
      <c r="G565" s="11">
        <v>44082</v>
      </c>
      <c r="H565" s="41">
        <v>20397.3</v>
      </c>
      <c r="I565" s="41">
        <v>1631.7840000000001</v>
      </c>
      <c r="J565" s="41">
        <v>509.9325</v>
      </c>
      <c r="K565" s="41">
        <v>22539.016500000002</v>
      </c>
      <c r="L565" s="11">
        <v>44091</v>
      </c>
      <c r="M565" t="s">
        <v>2817</v>
      </c>
      <c r="O565" t="b">
        <f>Table9[[#This Row],[SubTotal]]=SUMIF(Purchase_Order_Details!$A$2:$A$2751,Table9[[#This Row],[PurchaseOrderID]],Purchase_Order_Details!$G$2:$G$2751)</f>
        <v>1</v>
      </c>
      <c r="P565" t="b">
        <f>Table9[[#This Row],[TotalDue]]=Table9[[#This Row],[SubTotal]]+Table9[[#This Row],[TaxAmt]]+Table9[[#This Row],[Freight]]</f>
        <v>1</v>
      </c>
      <c r="Q565" t="b">
        <f>COUNTIF(Table9[PurchaseOrderID],Table9[[#This Row],[PurchaseOrderID]])=1</f>
        <v>1</v>
      </c>
    </row>
    <row r="566" spans="1:17" hidden="1" x14ac:dyDescent="0.25">
      <c r="A566" s="5">
        <v>846</v>
      </c>
      <c r="B566" s="5">
        <v>4</v>
      </c>
      <c r="C566" s="5">
        <v>4</v>
      </c>
      <c r="D566" s="5">
        <v>256</v>
      </c>
      <c r="E566" s="5">
        <v>1664</v>
      </c>
      <c r="F566" s="5">
        <v>3</v>
      </c>
      <c r="G566" s="10">
        <v>44082</v>
      </c>
      <c r="H566" s="40">
        <v>14628.075000000001</v>
      </c>
      <c r="I566" s="40">
        <v>1170.2460000000001</v>
      </c>
      <c r="J566" s="40">
        <v>365.70190000000002</v>
      </c>
      <c r="K566" s="40">
        <v>16164.0229</v>
      </c>
      <c r="L566" s="10">
        <v>44091</v>
      </c>
      <c r="M566" t="s">
        <v>2817</v>
      </c>
      <c r="O566" t="b">
        <f>Table9[[#This Row],[SubTotal]]=SUMIF(Purchase_Order_Details!$A$2:$A$2751,Table9[[#This Row],[PurchaseOrderID]],Purchase_Order_Details!$G$2:$G$2751)</f>
        <v>1</v>
      </c>
      <c r="P566" t="b">
        <f>Table9[[#This Row],[TotalDue]]=Table9[[#This Row],[SubTotal]]+Table9[[#This Row],[TaxAmt]]+Table9[[#This Row],[Freight]]</f>
        <v>1</v>
      </c>
      <c r="Q566" t="b">
        <f>COUNTIF(Table9[PurchaseOrderID],Table9[[#This Row],[PurchaseOrderID]])=1</f>
        <v>1</v>
      </c>
    </row>
    <row r="567" spans="1:17" hidden="1" x14ac:dyDescent="0.25">
      <c r="A567" s="4">
        <v>847</v>
      </c>
      <c r="B567" s="4">
        <v>4</v>
      </c>
      <c r="C567" s="4">
        <v>4</v>
      </c>
      <c r="D567" s="4">
        <v>259</v>
      </c>
      <c r="E567" s="4">
        <v>1678</v>
      </c>
      <c r="F567" s="4">
        <v>4</v>
      </c>
      <c r="G567" s="11">
        <v>44082</v>
      </c>
      <c r="H567" s="41">
        <v>25334.924999999999</v>
      </c>
      <c r="I567" s="41">
        <v>2026.7940000000001</v>
      </c>
      <c r="J567" s="41">
        <v>633.37310000000002</v>
      </c>
      <c r="K567" s="41">
        <v>27995.092100000002</v>
      </c>
      <c r="L567" s="11">
        <v>44091</v>
      </c>
      <c r="M567" t="s">
        <v>1829</v>
      </c>
      <c r="O567" t="b">
        <f>Table9[[#This Row],[SubTotal]]=SUMIF(Purchase_Order_Details!$A$2:$A$2751,Table9[[#This Row],[PurchaseOrderID]],Purchase_Order_Details!$G$2:$G$2751)</f>
        <v>1</v>
      </c>
      <c r="P567" t="b">
        <f>Table9[[#This Row],[TotalDue]]=Table9[[#This Row],[SubTotal]]+Table9[[#This Row],[TaxAmt]]+Table9[[#This Row],[Freight]]</f>
        <v>1</v>
      </c>
      <c r="Q567" t="b">
        <f>COUNTIF(Table9[PurchaseOrderID],Table9[[#This Row],[PurchaseOrderID]])=1</f>
        <v>1</v>
      </c>
    </row>
    <row r="568" spans="1:17" hidden="1" x14ac:dyDescent="0.25">
      <c r="A568" s="5">
        <v>848</v>
      </c>
      <c r="B568" s="5">
        <v>4</v>
      </c>
      <c r="C568" s="5">
        <v>4</v>
      </c>
      <c r="D568" s="5">
        <v>260</v>
      </c>
      <c r="E568" s="5">
        <v>1616</v>
      </c>
      <c r="F568" s="5">
        <v>5</v>
      </c>
      <c r="G568" s="10">
        <v>44082</v>
      </c>
      <c r="H568" s="40">
        <v>693.37800000000004</v>
      </c>
      <c r="I568" s="40">
        <v>55.470199999999998</v>
      </c>
      <c r="J568" s="40">
        <v>17.334499999999998</v>
      </c>
      <c r="K568" s="40">
        <v>766.18269999999995</v>
      </c>
      <c r="L568" s="10">
        <v>44091</v>
      </c>
      <c r="M568" t="s">
        <v>2817</v>
      </c>
      <c r="O568" t="b">
        <f>Table9[[#This Row],[SubTotal]]=SUMIF(Purchase_Order_Details!$A$2:$A$2751,Table9[[#This Row],[PurchaseOrderID]],Purchase_Order_Details!$G$2:$G$2751)</f>
        <v>1</v>
      </c>
      <c r="P568" t="b">
        <f>Table9[[#This Row],[TotalDue]]=Table9[[#This Row],[SubTotal]]+Table9[[#This Row],[TaxAmt]]+Table9[[#This Row],[Freight]]</f>
        <v>1</v>
      </c>
      <c r="Q568" t="b">
        <f>COUNTIF(Table9[PurchaseOrderID],Table9[[#This Row],[PurchaseOrderID]])=1</f>
        <v>1</v>
      </c>
    </row>
    <row r="569" spans="1:17" hidden="1" x14ac:dyDescent="0.25">
      <c r="A569" s="4">
        <v>849</v>
      </c>
      <c r="B569" s="4">
        <v>4</v>
      </c>
      <c r="C569" s="4">
        <v>4</v>
      </c>
      <c r="D569" s="4">
        <v>258</v>
      </c>
      <c r="E569" s="4">
        <v>1492</v>
      </c>
      <c r="F569" s="4">
        <v>5</v>
      </c>
      <c r="G569" s="11">
        <v>44082</v>
      </c>
      <c r="H569" s="41">
        <v>694.16549999999995</v>
      </c>
      <c r="I569" s="41">
        <v>55.533200000000001</v>
      </c>
      <c r="J569" s="41">
        <v>17.354099999999999</v>
      </c>
      <c r="K569" s="41">
        <v>767.05280000000005</v>
      </c>
      <c r="L569" s="11">
        <v>44091</v>
      </c>
      <c r="M569" t="s">
        <v>2817</v>
      </c>
      <c r="O569" t="b">
        <f>Table9[[#This Row],[SubTotal]]=SUMIF(Purchase_Order_Details!$A$2:$A$2751,Table9[[#This Row],[PurchaseOrderID]],Purchase_Order_Details!$G$2:$G$2751)</f>
        <v>1</v>
      </c>
      <c r="P569" t="b">
        <f>Table9[[#This Row],[TotalDue]]=Table9[[#This Row],[SubTotal]]+Table9[[#This Row],[TaxAmt]]+Table9[[#This Row],[Freight]]</f>
        <v>1</v>
      </c>
      <c r="Q569" t="b">
        <f>COUNTIF(Table9[PurchaseOrderID],Table9[[#This Row],[PurchaseOrderID]])=1</f>
        <v>1</v>
      </c>
    </row>
    <row r="570" spans="1:17" hidden="1" x14ac:dyDescent="0.25">
      <c r="A570" s="5">
        <v>850</v>
      </c>
      <c r="B570" s="5">
        <v>4</v>
      </c>
      <c r="C570" s="5">
        <v>4</v>
      </c>
      <c r="D570" s="5">
        <v>254</v>
      </c>
      <c r="E570" s="5">
        <v>1602</v>
      </c>
      <c r="F570" s="5">
        <v>5</v>
      </c>
      <c r="G570" s="10">
        <v>44082</v>
      </c>
      <c r="H570" s="40">
        <v>1796.0355</v>
      </c>
      <c r="I570" s="40">
        <v>143.68279999999999</v>
      </c>
      <c r="J570" s="40">
        <v>44.9009</v>
      </c>
      <c r="K570" s="40">
        <v>1984.6192000000001</v>
      </c>
      <c r="L570" s="10">
        <v>44091</v>
      </c>
      <c r="M570" t="s">
        <v>2817</v>
      </c>
      <c r="O570" t="b">
        <f>Table9[[#This Row],[SubTotal]]=SUMIF(Purchase_Order_Details!$A$2:$A$2751,Table9[[#This Row],[PurchaseOrderID]],Purchase_Order_Details!$G$2:$G$2751)</f>
        <v>1</v>
      </c>
      <c r="P570" t="b">
        <f>Table9[[#This Row],[TotalDue]]=Table9[[#This Row],[SubTotal]]+Table9[[#This Row],[TaxAmt]]+Table9[[#This Row],[Freight]]</f>
        <v>1</v>
      </c>
      <c r="Q570" t="b">
        <f>COUNTIF(Table9[PurchaseOrderID],Table9[[#This Row],[PurchaseOrderID]])=1</f>
        <v>1</v>
      </c>
    </row>
    <row r="571" spans="1:17" hidden="1" x14ac:dyDescent="0.25">
      <c r="A571" s="4">
        <v>851</v>
      </c>
      <c r="B571" s="4">
        <v>4</v>
      </c>
      <c r="C571" s="4">
        <v>4</v>
      </c>
      <c r="D571" s="4">
        <v>257</v>
      </c>
      <c r="E571" s="4">
        <v>1540</v>
      </c>
      <c r="F571" s="4">
        <v>4</v>
      </c>
      <c r="G571" s="11">
        <v>44082</v>
      </c>
      <c r="H571" s="41">
        <v>463.3965</v>
      </c>
      <c r="I571" s="41">
        <v>37.0717</v>
      </c>
      <c r="J571" s="41">
        <v>11.584899999999999</v>
      </c>
      <c r="K571" s="41">
        <v>512.05309999999997</v>
      </c>
      <c r="L571" s="11">
        <v>44091</v>
      </c>
      <c r="M571" t="s">
        <v>2810</v>
      </c>
      <c r="O571" t="b">
        <f>Table9[[#This Row],[SubTotal]]=SUMIF(Purchase_Order_Details!$A$2:$A$2751,Table9[[#This Row],[PurchaseOrderID]],Purchase_Order_Details!$G$2:$G$2751)</f>
        <v>1</v>
      </c>
      <c r="P571" t="b">
        <f>Table9[[#This Row],[TotalDue]]=Table9[[#This Row],[SubTotal]]+Table9[[#This Row],[TaxAmt]]+Table9[[#This Row],[Freight]]</f>
        <v>1</v>
      </c>
      <c r="Q571" t="b">
        <f>COUNTIF(Table9[PurchaseOrderID],Table9[[#This Row],[PurchaseOrderID]])=1</f>
        <v>1</v>
      </c>
    </row>
    <row r="572" spans="1:17" hidden="1" x14ac:dyDescent="0.25">
      <c r="A572" s="5">
        <v>852</v>
      </c>
      <c r="B572" s="5">
        <v>4</v>
      </c>
      <c r="C572" s="5">
        <v>4</v>
      </c>
      <c r="D572" s="5">
        <v>261</v>
      </c>
      <c r="E572" s="5">
        <v>1628</v>
      </c>
      <c r="F572" s="5">
        <v>5</v>
      </c>
      <c r="G572" s="10">
        <v>44082</v>
      </c>
      <c r="H572" s="40">
        <v>34644.224999999999</v>
      </c>
      <c r="I572" s="40">
        <v>2771.538</v>
      </c>
      <c r="J572" s="40">
        <v>866.10559999999998</v>
      </c>
      <c r="K572" s="40">
        <v>38281.868600000002</v>
      </c>
      <c r="L572" s="10">
        <v>44091</v>
      </c>
      <c r="M572" t="s">
        <v>2810</v>
      </c>
      <c r="O572" t="b">
        <f>Table9[[#This Row],[SubTotal]]=SUMIF(Purchase_Order_Details!$A$2:$A$2751,Table9[[#This Row],[PurchaseOrderID]],Purchase_Order_Details!$G$2:$G$2751)</f>
        <v>1</v>
      </c>
      <c r="P572" t="b">
        <f>Table9[[#This Row],[TotalDue]]=Table9[[#This Row],[SubTotal]]+Table9[[#This Row],[TaxAmt]]+Table9[[#This Row],[Freight]]</f>
        <v>1</v>
      </c>
      <c r="Q572" t="b">
        <f>COUNTIF(Table9[PurchaseOrderID],Table9[[#This Row],[PurchaseOrderID]])=1</f>
        <v>1</v>
      </c>
    </row>
    <row r="573" spans="1:17" hidden="1" x14ac:dyDescent="0.25">
      <c r="A573" s="4">
        <v>853</v>
      </c>
      <c r="B573" s="4">
        <v>4</v>
      </c>
      <c r="C573" s="4">
        <v>4</v>
      </c>
      <c r="D573" s="4">
        <v>251</v>
      </c>
      <c r="E573" s="4">
        <v>1604</v>
      </c>
      <c r="F573" s="4">
        <v>4</v>
      </c>
      <c r="G573" s="11">
        <v>44082</v>
      </c>
      <c r="H573" s="41">
        <v>1839.5055</v>
      </c>
      <c r="I573" s="41">
        <v>147.16040000000001</v>
      </c>
      <c r="J573" s="41">
        <v>45.9876</v>
      </c>
      <c r="K573" s="41">
        <v>2032.6534999999999</v>
      </c>
      <c r="L573" s="11">
        <v>44091</v>
      </c>
      <c r="M573" t="s">
        <v>2810</v>
      </c>
      <c r="O573" t="b">
        <f>Table9[[#This Row],[SubTotal]]=SUMIF(Purchase_Order_Details!$A$2:$A$2751,Table9[[#This Row],[PurchaseOrderID]],Purchase_Order_Details!$G$2:$G$2751)</f>
        <v>1</v>
      </c>
      <c r="P573" t="b">
        <f>Table9[[#This Row],[TotalDue]]=Table9[[#This Row],[SubTotal]]+Table9[[#This Row],[TaxAmt]]+Table9[[#This Row],[Freight]]</f>
        <v>1</v>
      </c>
      <c r="Q573" t="b">
        <f>COUNTIF(Table9[PurchaseOrderID],Table9[[#This Row],[PurchaseOrderID]])=1</f>
        <v>1</v>
      </c>
    </row>
    <row r="574" spans="1:17" hidden="1" x14ac:dyDescent="0.25">
      <c r="A574" s="5">
        <v>854</v>
      </c>
      <c r="B574" s="5">
        <v>4</v>
      </c>
      <c r="C574" s="5">
        <v>4</v>
      </c>
      <c r="D574" s="5">
        <v>253</v>
      </c>
      <c r="E574" s="5">
        <v>1690</v>
      </c>
      <c r="F574" s="5">
        <v>5</v>
      </c>
      <c r="G574" s="10">
        <v>44082</v>
      </c>
      <c r="H574" s="40">
        <v>146.286</v>
      </c>
      <c r="I574" s="40">
        <v>11.7029</v>
      </c>
      <c r="J574" s="40">
        <v>3.6572</v>
      </c>
      <c r="K574" s="40">
        <v>161.64609999999999</v>
      </c>
      <c r="L574" s="10">
        <v>44091</v>
      </c>
      <c r="M574" t="s">
        <v>2810</v>
      </c>
      <c r="O574" t="b">
        <f>Table9[[#This Row],[SubTotal]]=SUMIF(Purchase_Order_Details!$A$2:$A$2751,Table9[[#This Row],[PurchaseOrderID]],Purchase_Order_Details!$G$2:$G$2751)</f>
        <v>1</v>
      </c>
      <c r="P574" t="b">
        <f>Table9[[#This Row],[TotalDue]]=Table9[[#This Row],[SubTotal]]+Table9[[#This Row],[TaxAmt]]+Table9[[#This Row],[Freight]]</f>
        <v>1</v>
      </c>
      <c r="Q574" t="b">
        <f>COUNTIF(Table9[PurchaseOrderID],Table9[[#This Row],[PurchaseOrderID]])=1</f>
        <v>1</v>
      </c>
    </row>
    <row r="575" spans="1:17" hidden="1" x14ac:dyDescent="0.25">
      <c r="A575" s="4">
        <v>855</v>
      </c>
      <c r="B575" s="4">
        <v>4</v>
      </c>
      <c r="C575" s="4">
        <v>4</v>
      </c>
      <c r="D575" s="4">
        <v>255</v>
      </c>
      <c r="E575" s="4">
        <v>1566</v>
      </c>
      <c r="F575" s="4">
        <v>5</v>
      </c>
      <c r="G575" s="11">
        <v>44082</v>
      </c>
      <c r="H575" s="41">
        <v>102.56399999999999</v>
      </c>
      <c r="I575" s="41">
        <v>8.2050999999999998</v>
      </c>
      <c r="J575" s="41">
        <v>2.5640999999999998</v>
      </c>
      <c r="K575" s="41">
        <v>113.33320000000001</v>
      </c>
      <c r="L575" s="11">
        <v>44091</v>
      </c>
      <c r="M575" t="s">
        <v>2810</v>
      </c>
      <c r="O575" t="b">
        <f>Table9[[#This Row],[SubTotal]]=SUMIF(Purchase_Order_Details!$A$2:$A$2751,Table9[[#This Row],[PurchaseOrderID]],Purchase_Order_Details!$G$2:$G$2751)</f>
        <v>1</v>
      </c>
      <c r="P575" t="b">
        <f>Table9[[#This Row],[TotalDue]]=Table9[[#This Row],[SubTotal]]+Table9[[#This Row],[TaxAmt]]+Table9[[#This Row],[Freight]]</f>
        <v>1</v>
      </c>
      <c r="Q575" t="b">
        <f>COUNTIF(Table9[PurchaseOrderID],Table9[[#This Row],[PurchaseOrderID]])=1</f>
        <v>1</v>
      </c>
    </row>
    <row r="576" spans="1:17" hidden="1" x14ac:dyDescent="0.25">
      <c r="A576" s="5">
        <v>856</v>
      </c>
      <c r="B576" s="5">
        <v>4</v>
      </c>
      <c r="C576" s="5">
        <v>4</v>
      </c>
      <c r="D576" s="5">
        <v>256</v>
      </c>
      <c r="E576" s="5">
        <v>1698</v>
      </c>
      <c r="F576" s="5">
        <v>5</v>
      </c>
      <c r="G576" s="10">
        <v>44082</v>
      </c>
      <c r="H576" s="40">
        <v>150.79050000000001</v>
      </c>
      <c r="I576" s="40">
        <v>12.0632</v>
      </c>
      <c r="J576" s="40">
        <v>3.7698</v>
      </c>
      <c r="K576" s="40">
        <v>166.62350000000001</v>
      </c>
      <c r="L576" s="10">
        <v>44091</v>
      </c>
      <c r="M576" t="s">
        <v>2810</v>
      </c>
      <c r="O576" t="b">
        <f>Table9[[#This Row],[SubTotal]]=SUMIF(Purchase_Order_Details!$A$2:$A$2751,Table9[[#This Row],[PurchaseOrderID]],Purchase_Order_Details!$G$2:$G$2751)</f>
        <v>1</v>
      </c>
      <c r="P576" t="b">
        <f>Table9[[#This Row],[TotalDue]]=Table9[[#This Row],[SubTotal]]+Table9[[#This Row],[TaxAmt]]+Table9[[#This Row],[Freight]]</f>
        <v>1</v>
      </c>
      <c r="Q576" t="b">
        <f>COUNTIF(Table9[PurchaseOrderID],Table9[[#This Row],[PurchaseOrderID]])=1</f>
        <v>1</v>
      </c>
    </row>
    <row r="577" spans="1:17" hidden="1" x14ac:dyDescent="0.25">
      <c r="A577" s="4">
        <v>857</v>
      </c>
      <c r="B577" s="4">
        <v>4</v>
      </c>
      <c r="C577" s="4">
        <v>4</v>
      </c>
      <c r="D577" s="4">
        <v>259</v>
      </c>
      <c r="E577" s="4">
        <v>1560</v>
      </c>
      <c r="F577" s="4">
        <v>5</v>
      </c>
      <c r="G577" s="11">
        <v>44083</v>
      </c>
      <c r="H577" s="41">
        <v>13669.424999999999</v>
      </c>
      <c r="I577" s="41">
        <v>1093.5540000000001</v>
      </c>
      <c r="J577" s="41">
        <v>341.73559999999998</v>
      </c>
      <c r="K577" s="41">
        <v>15104.714599999999</v>
      </c>
      <c r="L577" s="11">
        <v>44092</v>
      </c>
      <c r="M577" t="s">
        <v>1829</v>
      </c>
      <c r="O577" t="b">
        <f>Table9[[#This Row],[SubTotal]]=SUMIF(Purchase_Order_Details!$A$2:$A$2751,Table9[[#This Row],[PurchaseOrderID]],Purchase_Order_Details!$G$2:$G$2751)</f>
        <v>1</v>
      </c>
      <c r="P577" t="b">
        <f>Table9[[#This Row],[TotalDue]]=Table9[[#This Row],[SubTotal]]+Table9[[#This Row],[TaxAmt]]+Table9[[#This Row],[Freight]]</f>
        <v>1</v>
      </c>
      <c r="Q577" t="b">
        <f>COUNTIF(Table9[PurchaseOrderID],Table9[[#This Row],[PurchaseOrderID]])=1</f>
        <v>1</v>
      </c>
    </row>
    <row r="578" spans="1:17" hidden="1" x14ac:dyDescent="0.25">
      <c r="A578" s="5">
        <v>858</v>
      </c>
      <c r="B578" s="5">
        <v>4</v>
      </c>
      <c r="C578" s="5">
        <v>4</v>
      </c>
      <c r="D578" s="5">
        <v>250</v>
      </c>
      <c r="E578" s="5">
        <v>1692</v>
      </c>
      <c r="F578" s="5">
        <v>5</v>
      </c>
      <c r="G578" s="10">
        <v>44083</v>
      </c>
      <c r="H578" s="40">
        <v>16393.23</v>
      </c>
      <c r="I578" s="40">
        <v>1311.4584</v>
      </c>
      <c r="J578" s="40">
        <v>409.83080000000001</v>
      </c>
      <c r="K578" s="40">
        <v>18114.519199999999</v>
      </c>
      <c r="L578" s="10">
        <v>44092</v>
      </c>
      <c r="M578" t="s">
        <v>1829</v>
      </c>
      <c r="O578" t="b">
        <f>Table9[[#This Row],[SubTotal]]=SUMIF(Purchase_Order_Details!$A$2:$A$2751,Table9[[#This Row],[PurchaseOrderID]],Purchase_Order_Details!$G$2:$G$2751)</f>
        <v>1</v>
      </c>
      <c r="P578" t="b">
        <f>Table9[[#This Row],[TotalDue]]=Table9[[#This Row],[SubTotal]]+Table9[[#This Row],[TaxAmt]]+Table9[[#This Row],[Freight]]</f>
        <v>1</v>
      </c>
      <c r="Q578" t="b">
        <f>COUNTIF(Table9[PurchaseOrderID],Table9[[#This Row],[PurchaseOrderID]])=1</f>
        <v>1</v>
      </c>
    </row>
    <row r="579" spans="1:17" hidden="1" x14ac:dyDescent="0.25">
      <c r="A579" s="4">
        <v>859</v>
      </c>
      <c r="B579" s="4">
        <v>4</v>
      </c>
      <c r="C579" s="4">
        <v>4</v>
      </c>
      <c r="D579" s="4">
        <v>258</v>
      </c>
      <c r="E579" s="4">
        <v>1696</v>
      </c>
      <c r="F579" s="4">
        <v>5</v>
      </c>
      <c r="G579" s="11">
        <v>44083</v>
      </c>
      <c r="H579" s="41">
        <v>39258.449999999997</v>
      </c>
      <c r="I579" s="41">
        <v>3140.6759999999999</v>
      </c>
      <c r="J579" s="41">
        <v>981.46130000000005</v>
      </c>
      <c r="K579" s="41">
        <v>43380.587299999999</v>
      </c>
      <c r="L579" s="11">
        <v>44092</v>
      </c>
      <c r="M579" t="s">
        <v>1829</v>
      </c>
      <c r="O579" t="b">
        <f>Table9[[#This Row],[SubTotal]]=SUMIF(Purchase_Order_Details!$A$2:$A$2751,Table9[[#This Row],[PurchaseOrderID]],Purchase_Order_Details!$G$2:$G$2751)</f>
        <v>1</v>
      </c>
      <c r="P579" t="b">
        <f>Table9[[#This Row],[TotalDue]]=Table9[[#This Row],[SubTotal]]+Table9[[#This Row],[TaxAmt]]+Table9[[#This Row],[Freight]]</f>
        <v>1</v>
      </c>
      <c r="Q579" t="b">
        <f>COUNTIF(Table9[PurchaseOrderID],Table9[[#This Row],[PurchaseOrderID]])=1</f>
        <v>1</v>
      </c>
    </row>
    <row r="580" spans="1:17" hidden="1" x14ac:dyDescent="0.25">
      <c r="A580" s="5">
        <v>860</v>
      </c>
      <c r="B580" s="5">
        <v>4</v>
      </c>
      <c r="C580" s="5">
        <v>4</v>
      </c>
      <c r="D580" s="5">
        <v>254</v>
      </c>
      <c r="E580" s="5">
        <v>1504</v>
      </c>
      <c r="F580" s="5">
        <v>1</v>
      </c>
      <c r="G580" s="10">
        <v>44083</v>
      </c>
      <c r="H580" s="40">
        <v>551.88</v>
      </c>
      <c r="I580" s="40">
        <v>44.150399999999998</v>
      </c>
      <c r="J580" s="40">
        <v>13.797000000000001</v>
      </c>
      <c r="K580" s="40">
        <v>609.82740000000001</v>
      </c>
      <c r="L580" s="10">
        <v>44092</v>
      </c>
      <c r="M580" t="s">
        <v>2817</v>
      </c>
      <c r="O580" t="b">
        <f>Table9[[#This Row],[SubTotal]]=SUMIF(Purchase_Order_Details!$A$2:$A$2751,Table9[[#This Row],[PurchaseOrderID]],Purchase_Order_Details!$G$2:$G$2751)</f>
        <v>1</v>
      </c>
      <c r="P580" t="b">
        <f>Table9[[#This Row],[TotalDue]]=Table9[[#This Row],[SubTotal]]+Table9[[#This Row],[TaxAmt]]+Table9[[#This Row],[Freight]]</f>
        <v>1</v>
      </c>
      <c r="Q580" t="b">
        <f>COUNTIF(Table9[PurchaseOrderID],Table9[[#This Row],[PurchaseOrderID]])=1</f>
        <v>1</v>
      </c>
    </row>
    <row r="581" spans="1:17" hidden="1" x14ac:dyDescent="0.25">
      <c r="A581" s="4">
        <v>861</v>
      </c>
      <c r="B581" s="4">
        <v>4</v>
      </c>
      <c r="C581" s="4">
        <v>4</v>
      </c>
      <c r="D581" s="4">
        <v>257</v>
      </c>
      <c r="E581" s="4">
        <v>1544</v>
      </c>
      <c r="F581" s="4">
        <v>1</v>
      </c>
      <c r="G581" s="11">
        <v>44083</v>
      </c>
      <c r="H581" s="41">
        <v>6987.75</v>
      </c>
      <c r="I581" s="41">
        <v>559.02</v>
      </c>
      <c r="J581" s="41">
        <v>174.69380000000001</v>
      </c>
      <c r="K581" s="41">
        <v>7721.4638000000004</v>
      </c>
      <c r="L581" s="11">
        <v>44092</v>
      </c>
      <c r="M581" t="s">
        <v>2817</v>
      </c>
      <c r="O581" t="b">
        <f>Table9[[#This Row],[SubTotal]]=SUMIF(Purchase_Order_Details!$A$2:$A$2751,Table9[[#This Row],[PurchaseOrderID]],Purchase_Order_Details!$G$2:$G$2751)</f>
        <v>1</v>
      </c>
      <c r="P581" t="b">
        <f>Table9[[#This Row],[TotalDue]]=Table9[[#This Row],[SubTotal]]+Table9[[#This Row],[TaxAmt]]+Table9[[#This Row],[Freight]]</f>
        <v>1</v>
      </c>
      <c r="Q581" t="b">
        <f>COUNTIF(Table9[PurchaseOrderID],Table9[[#This Row],[PurchaseOrderID]])=1</f>
        <v>1</v>
      </c>
    </row>
    <row r="582" spans="1:17" hidden="1" x14ac:dyDescent="0.25">
      <c r="A582" s="5">
        <v>862</v>
      </c>
      <c r="B582" s="5">
        <v>4</v>
      </c>
      <c r="C582" s="5">
        <v>4</v>
      </c>
      <c r="D582" s="5">
        <v>261</v>
      </c>
      <c r="E582" s="5">
        <v>1530</v>
      </c>
      <c r="F582" s="5">
        <v>2</v>
      </c>
      <c r="G582" s="10">
        <v>44083</v>
      </c>
      <c r="H582" s="40">
        <v>28072.275000000001</v>
      </c>
      <c r="I582" s="40">
        <v>2245.7820000000002</v>
      </c>
      <c r="J582" s="40">
        <v>701.80690000000004</v>
      </c>
      <c r="K582" s="40">
        <v>31019.8639</v>
      </c>
      <c r="L582" s="10">
        <v>44092</v>
      </c>
      <c r="M582" t="s">
        <v>2810</v>
      </c>
      <c r="O582" t="b">
        <f>Table9[[#This Row],[SubTotal]]=SUMIF(Purchase_Order_Details!$A$2:$A$2751,Table9[[#This Row],[PurchaseOrderID]],Purchase_Order_Details!$G$2:$G$2751)</f>
        <v>1</v>
      </c>
      <c r="P582" t="b">
        <f>Table9[[#This Row],[TotalDue]]=Table9[[#This Row],[SubTotal]]+Table9[[#This Row],[TaxAmt]]+Table9[[#This Row],[Freight]]</f>
        <v>1</v>
      </c>
      <c r="Q582" t="b">
        <f>COUNTIF(Table9[PurchaseOrderID],Table9[[#This Row],[PurchaseOrderID]])=1</f>
        <v>1</v>
      </c>
    </row>
    <row r="583" spans="1:17" hidden="1" x14ac:dyDescent="0.25">
      <c r="A583" s="4">
        <v>863</v>
      </c>
      <c r="B583" s="4">
        <v>4</v>
      </c>
      <c r="C583" s="4">
        <v>4</v>
      </c>
      <c r="D583" s="4">
        <v>251</v>
      </c>
      <c r="E583" s="4">
        <v>1508</v>
      </c>
      <c r="F583" s="4">
        <v>1</v>
      </c>
      <c r="G583" s="11">
        <v>44083</v>
      </c>
      <c r="H583" s="41">
        <v>37312.275000000001</v>
      </c>
      <c r="I583" s="41">
        <v>2984.982</v>
      </c>
      <c r="J583" s="41">
        <v>932.80690000000004</v>
      </c>
      <c r="K583" s="41">
        <v>41230.063900000001</v>
      </c>
      <c r="L583" s="11">
        <v>44092</v>
      </c>
      <c r="M583" t="s">
        <v>2810</v>
      </c>
      <c r="O583" t="b">
        <f>Table9[[#This Row],[SubTotal]]=SUMIF(Purchase_Order_Details!$A$2:$A$2751,Table9[[#This Row],[PurchaseOrderID]],Purchase_Order_Details!$G$2:$G$2751)</f>
        <v>1</v>
      </c>
      <c r="P583" t="b">
        <f>Table9[[#This Row],[TotalDue]]=Table9[[#This Row],[SubTotal]]+Table9[[#This Row],[TaxAmt]]+Table9[[#This Row],[Freight]]</f>
        <v>1</v>
      </c>
      <c r="Q583" t="b">
        <f>COUNTIF(Table9[PurchaseOrderID],Table9[[#This Row],[PurchaseOrderID]])=1</f>
        <v>1</v>
      </c>
    </row>
    <row r="584" spans="1:17" hidden="1" x14ac:dyDescent="0.25">
      <c r="A584" s="5">
        <v>864</v>
      </c>
      <c r="B584" s="5">
        <v>4</v>
      </c>
      <c r="C584" s="5">
        <v>4</v>
      </c>
      <c r="D584" s="5">
        <v>253</v>
      </c>
      <c r="E584" s="5">
        <v>1694</v>
      </c>
      <c r="F584" s="5">
        <v>1</v>
      </c>
      <c r="G584" s="10">
        <v>44083</v>
      </c>
      <c r="H584" s="40">
        <v>4215.75</v>
      </c>
      <c r="I584" s="40">
        <v>337.26</v>
      </c>
      <c r="J584" s="40">
        <v>105.3938</v>
      </c>
      <c r="K584" s="40">
        <v>4658.4038</v>
      </c>
      <c r="L584" s="10">
        <v>44092</v>
      </c>
      <c r="M584" t="s">
        <v>2817</v>
      </c>
      <c r="O584" t="b">
        <f>Table9[[#This Row],[SubTotal]]=SUMIF(Purchase_Order_Details!$A$2:$A$2751,Table9[[#This Row],[PurchaseOrderID]],Purchase_Order_Details!$G$2:$G$2751)</f>
        <v>1</v>
      </c>
      <c r="P584" t="b">
        <f>Table9[[#This Row],[TotalDue]]=Table9[[#This Row],[SubTotal]]+Table9[[#This Row],[TaxAmt]]+Table9[[#This Row],[Freight]]</f>
        <v>1</v>
      </c>
      <c r="Q584" t="b">
        <f>COUNTIF(Table9[PurchaseOrderID],Table9[[#This Row],[PurchaseOrderID]])=1</f>
        <v>1</v>
      </c>
    </row>
    <row r="585" spans="1:17" hidden="1" x14ac:dyDescent="0.25">
      <c r="A585" s="4">
        <v>865</v>
      </c>
      <c r="B585" s="4">
        <v>4</v>
      </c>
      <c r="C585" s="4">
        <v>4</v>
      </c>
      <c r="D585" s="4">
        <v>255</v>
      </c>
      <c r="E585" s="4">
        <v>1624</v>
      </c>
      <c r="F585" s="4">
        <v>2</v>
      </c>
      <c r="G585" s="11">
        <v>44083</v>
      </c>
      <c r="H585" s="41">
        <v>28297.5</v>
      </c>
      <c r="I585" s="41">
        <v>2263.8000000000002</v>
      </c>
      <c r="J585" s="41">
        <v>707.4375</v>
      </c>
      <c r="K585" s="41">
        <v>31268.737499999999</v>
      </c>
      <c r="L585" s="11">
        <v>44092</v>
      </c>
      <c r="M585" t="s">
        <v>1829</v>
      </c>
      <c r="O585" t="b">
        <f>Table9[[#This Row],[SubTotal]]=SUMIF(Purchase_Order_Details!$A$2:$A$2751,Table9[[#This Row],[PurchaseOrderID]],Purchase_Order_Details!$G$2:$G$2751)</f>
        <v>1</v>
      </c>
      <c r="P585" t="b">
        <f>Table9[[#This Row],[TotalDue]]=Table9[[#This Row],[SubTotal]]+Table9[[#This Row],[TaxAmt]]+Table9[[#This Row],[Freight]]</f>
        <v>1</v>
      </c>
      <c r="Q585" t="b">
        <f>COUNTIF(Table9[PurchaseOrderID],Table9[[#This Row],[PurchaseOrderID]])=1</f>
        <v>1</v>
      </c>
    </row>
    <row r="586" spans="1:17" hidden="1" x14ac:dyDescent="0.25">
      <c r="A586" s="5">
        <v>866</v>
      </c>
      <c r="B586" s="5">
        <v>4</v>
      </c>
      <c r="C586" s="5">
        <v>4</v>
      </c>
      <c r="D586" s="5">
        <v>256</v>
      </c>
      <c r="E586" s="5">
        <v>1548</v>
      </c>
      <c r="F586" s="5">
        <v>2</v>
      </c>
      <c r="G586" s="10">
        <v>44083</v>
      </c>
      <c r="H586" s="40">
        <v>59.944499999999998</v>
      </c>
      <c r="I586" s="40">
        <v>4.7956000000000003</v>
      </c>
      <c r="J586" s="40">
        <v>1.4985999999999999</v>
      </c>
      <c r="K586" s="40">
        <v>66.238699999999994</v>
      </c>
      <c r="L586" s="10">
        <v>44092</v>
      </c>
      <c r="M586" t="s">
        <v>2810</v>
      </c>
      <c r="O586" t="b">
        <f>Table9[[#This Row],[SubTotal]]=SUMIF(Purchase_Order_Details!$A$2:$A$2751,Table9[[#This Row],[PurchaseOrderID]],Purchase_Order_Details!$G$2:$G$2751)</f>
        <v>1</v>
      </c>
      <c r="P586" t="b">
        <f>Table9[[#This Row],[TotalDue]]=Table9[[#This Row],[SubTotal]]+Table9[[#This Row],[TaxAmt]]+Table9[[#This Row],[Freight]]</f>
        <v>1</v>
      </c>
      <c r="Q586" t="b">
        <f>COUNTIF(Table9[PurchaseOrderID],Table9[[#This Row],[PurchaseOrderID]])=1</f>
        <v>1</v>
      </c>
    </row>
    <row r="587" spans="1:17" hidden="1" x14ac:dyDescent="0.25">
      <c r="A587" s="4">
        <v>867</v>
      </c>
      <c r="B587" s="4">
        <v>4</v>
      </c>
      <c r="C587" s="4">
        <v>4</v>
      </c>
      <c r="D587" s="4">
        <v>259</v>
      </c>
      <c r="E587" s="4">
        <v>1598</v>
      </c>
      <c r="F587" s="4">
        <v>4</v>
      </c>
      <c r="G587" s="11">
        <v>44083</v>
      </c>
      <c r="H587" s="41">
        <v>697.41</v>
      </c>
      <c r="I587" s="41">
        <v>55.7928</v>
      </c>
      <c r="J587" s="41">
        <v>17.435300000000002</v>
      </c>
      <c r="K587" s="41">
        <v>770.63810000000001</v>
      </c>
      <c r="L587" s="11">
        <v>44092</v>
      </c>
      <c r="M587" t="s">
        <v>2810</v>
      </c>
      <c r="O587" t="b">
        <f>Table9[[#This Row],[SubTotal]]=SUMIF(Purchase_Order_Details!$A$2:$A$2751,Table9[[#This Row],[PurchaseOrderID]],Purchase_Order_Details!$G$2:$G$2751)</f>
        <v>1</v>
      </c>
      <c r="P587" t="b">
        <f>Table9[[#This Row],[TotalDue]]=Table9[[#This Row],[SubTotal]]+Table9[[#This Row],[TaxAmt]]+Table9[[#This Row],[Freight]]</f>
        <v>1</v>
      </c>
      <c r="Q587" t="b">
        <f>COUNTIF(Table9[PurchaseOrderID],Table9[[#This Row],[PurchaseOrderID]])=1</f>
        <v>1</v>
      </c>
    </row>
    <row r="588" spans="1:17" hidden="1" x14ac:dyDescent="0.25">
      <c r="A588" s="5">
        <v>868</v>
      </c>
      <c r="B588" s="5">
        <v>4</v>
      </c>
      <c r="C588" s="5">
        <v>4</v>
      </c>
      <c r="D588" s="5">
        <v>260</v>
      </c>
      <c r="E588" s="5">
        <v>1658</v>
      </c>
      <c r="F588" s="5">
        <v>5</v>
      </c>
      <c r="G588" s="10">
        <v>44083</v>
      </c>
      <c r="H588" s="40">
        <v>43878.45</v>
      </c>
      <c r="I588" s="40">
        <v>3510.2759999999998</v>
      </c>
      <c r="J588" s="40">
        <v>1096.9612999999999</v>
      </c>
      <c r="K588" s="40">
        <v>48485.687299999998</v>
      </c>
      <c r="L588" s="10">
        <v>44092</v>
      </c>
      <c r="M588" t="s">
        <v>1829</v>
      </c>
      <c r="O588" t="b">
        <f>Table9[[#This Row],[SubTotal]]=SUMIF(Purchase_Order_Details!$A$2:$A$2751,Table9[[#This Row],[PurchaseOrderID]],Purchase_Order_Details!$G$2:$G$2751)</f>
        <v>1</v>
      </c>
      <c r="P588" t="b">
        <f>Table9[[#This Row],[TotalDue]]=Table9[[#This Row],[SubTotal]]+Table9[[#This Row],[TaxAmt]]+Table9[[#This Row],[Freight]]</f>
        <v>1</v>
      </c>
      <c r="Q588" t="b">
        <f>COUNTIF(Table9[PurchaseOrderID],Table9[[#This Row],[PurchaseOrderID]])=1</f>
        <v>1</v>
      </c>
    </row>
    <row r="589" spans="1:17" hidden="1" x14ac:dyDescent="0.25">
      <c r="A589" s="4">
        <v>869</v>
      </c>
      <c r="B589" s="4">
        <v>4</v>
      </c>
      <c r="C589" s="4">
        <v>4</v>
      </c>
      <c r="D589" s="4">
        <v>250</v>
      </c>
      <c r="E589" s="4">
        <v>1536</v>
      </c>
      <c r="F589" s="4">
        <v>4</v>
      </c>
      <c r="G589" s="11">
        <v>44083</v>
      </c>
      <c r="H589" s="41">
        <v>636.58349999999996</v>
      </c>
      <c r="I589" s="41">
        <v>50.926699999999997</v>
      </c>
      <c r="J589" s="41">
        <v>15.9146</v>
      </c>
      <c r="K589" s="41">
        <v>703.4248</v>
      </c>
      <c r="L589" s="11">
        <v>44092</v>
      </c>
      <c r="M589" t="s">
        <v>2810</v>
      </c>
      <c r="O589" t="b">
        <f>Table9[[#This Row],[SubTotal]]=SUMIF(Purchase_Order_Details!$A$2:$A$2751,Table9[[#This Row],[PurchaseOrderID]],Purchase_Order_Details!$G$2:$G$2751)</f>
        <v>1</v>
      </c>
      <c r="P589" t="b">
        <f>Table9[[#This Row],[TotalDue]]=Table9[[#This Row],[SubTotal]]+Table9[[#This Row],[TaxAmt]]+Table9[[#This Row],[Freight]]</f>
        <v>1</v>
      </c>
      <c r="Q589" t="b">
        <f>COUNTIF(Table9[PurchaseOrderID],Table9[[#This Row],[PurchaseOrderID]])=1</f>
        <v>1</v>
      </c>
    </row>
    <row r="590" spans="1:17" hidden="1" x14ac:dyDescent="0.25">
      <c r="A590" s="5">
        <v>870</v>
      </c>
      <c r="B590" s="5">
        <v>4</v>
      </c>
      <c r="C590" s="5">
        <v>4</v>
      </c>
      <c r="D590" s="5">
        <v>254</v>
      </c>
      <c r="E590" s="5">
        <v>1568</v>
      </c>
      <c r="F590" s="5">
        <v>1</v>
      </c>
      <c r="G590" s="10">
        <v>44083</v>
      </c>
      <c r="H590" s="40">
        <v>13929.3</v>
      </c>
      <c r="I590" s="40">
        <v>1114.3440000000001</v>
      </c>
      <c r="J590" s="40">
        <v>348.23250000000002</v>
      </c>
      <c r="K590" s="40">
        <v>15391.8765</v>
      </c>
      <c r="L590" s="10">
        <v>44092</v>
      </c>
      <c r="M590" t="s">
        <v>1829</v>
      </c>
      <c r="O590" t="b">
        <f>Table9[[#This Row],[SubTotal]]=SUMIF(Purchase_Order_Details!$A$2:$A$2751,Table9[[#This Row],[PurchaseOrderID]],Purchase_Order_Details!$G$2:$G$2751)</f>
        <v>1</v>
      </c>
      <c r="P590" t="b">
        <f>Table9[[#This Row],[TotalDue]]=Table9[[#This Row],[SubTotal]]+Table9[[#This Row],[TaxAmt]]+Table9[[#This Row],[Freight]]</f>
        <v>1</v>
      </c>
      <c r="Q590" t="b">
        <f>COUNTIF(Table9[PurchaseOrderID],Table9[[#This Row],[PurchaseOrderID]])=1</f>
        <v>1</v>
      </c>
    </row>
    <row r="591" spans="1:17" hidden="1" x14ac:dyDescent="0.25">
      <c r="A591" s="4">
        <v>871</v>
      </c>
      <c r="B591" s="4">
        <v>5</v>
      </c>
      <c r="C591" s="4">
        <v>4</v>
      </c>
      <c r="D591" s="4">
        <v>257</v>
      </c>
      <c r="E591" s="4">
        <v>1648</v>
      </c>
      <c r="F591" s="4">
        <v>5</v>
      </c>
      <c r="G591" s="11">
        <v>44083</v>
      </c>
      <c r="H591" s="41">
        <v>142.41149999999999</v>
      </c>
      <c r="I591" s="41">
        <v>11.392899999999999</v>
      </c>
      <c r="J591" s="41">
        <v>3.5602999999999998</v>
      </c>
      <c r="K591" s="41">
        <v>157.3647</v>
      </c>
      <c r="L591" s="11">
        <v>44092</v>
      </c>
      <c r="M591" t="s">
        <v>2810</v>
      </c>
      <c r="O591" t="b">
        <f>Table9[[#This Row],[SubTotal]]=SUMIF(Purchase_Order_Details!$A$2:$A$2751,Table9[[#This Row],[PurchaseOrderID]],Purchase_Order_Details!$G$2:$G$2751)</f>
        <v>1</v>
      </c>
      <c r="P591" t="b">
        <f>Table9[[#This Row],[TotalDue]]=Table9[[#This Row],[SubTotal]]+Table9[[#This Row],[TaxAmt]]+Table9[[#This Row],[Freight]]</f>
        <v>1</v>
      </c>
      <c r="Q591" t="b">
        <f>COUNTIF(Table9[PurchaseOrderID],Table9[[#This Row],[PurchaseOrderID]])=1</f>
        <v>1</v>
      </c>
    </row>
    <row r="592" spans="1:17" hidden="1" x14ac:dyDescent="0.25">
      <c r="A592" s="5">
        <v>872</v>
      </c>
      <c r="B592" s="5">
        <v>4</v>
      </c>
      <c r="C592" s="5">
        <v>4</v>
      </c>
      <c r="D592" s="5">
        <v>261</v>
      </c>
      <c r="E592" s="5">
        <v>1646</v>
      </c>
      <c r="F592" s="5">
        <v>2</v>
      </c>
      <c r="G592" s="10">
        <v>44083</v>
      </c>
      <c r="H592" s="40">
        <v>28794.15</v>
      </c>
      <c r="I592" s="40">
        <v>2303.5320000000002</v>
      </c>
      <c r="J592" s="40">
        <v>719.85379999999998</v>
      </c>
      <c r="K592" s="40">
        <v>31817.535800000001</v>
      </c>
      <c r="L592" s="10">
        <v>44092</v>
      </c>
      <c r="M592" t="s">
        <v>2810</v>
      </c>
      <c r="O592" t="b">
        <f>Table9[[#This Row],[SubTotal]]=SUMIF(Purchase_Order_Details!$A$2:$A$2751,Table9[[#This Row],[PurchaseOrderID]],Purchase_Order_Details!$G$2:$G$2751)</f>
        <v>1</v>
      </c>
      <c r="P592" t="b">
        <f>Table9[[#This Row],[TotalDue]]=Table9[[#This Row],[SubTotal]]+Table9[[#This Row],[TaxAmt]]+Table9[[#This Row],[Freight]]</f>
        <v>1</v>
      </c>
      <c r="Q592" t="b">
        <f>COUNTIF(Table9[PurchaseOrderID],Table9[[#This Row],[PurchaseOrderID]])=1</f>
        <v>1</v>
      </c>
    </row>
    <row r="593" spans="1:17" hidden="1" x14ac:dyDescent="0.25">
      <c r="A593" s="4">
        <v>873</v>
      </c>
      <c r="B593" s="4">
        <v>4</v>
      </c>
      <c r="C593" s="4">
        <v>4</v>
      </c>
      <c r="D593" s="4">
        <v>251</v>
      </c>
      <c r="E593" s="4">
        <v>1672</v>
      </c>
      <c r="F593" s="4">
        <v>4</v>
      </c>
      <c r="G593" s="11">
        <v>44084</v>
      </c>
      <c r="H593" s="41">
        <v>402.255</v>
      </c>
      <c r="I593" s="41">
        <v>32.180399999999999</v>
      </c>
      <c r="J593" s="41">
        <v>10.0564</v>
      </c>
      <c r="K593" s="41">
        <v>444.49180000000001</v>
      </c>
      <c r="L593" s="11">
        <v>44093</v>
      </c>
      <c r="M593" t="s">
        <v>2817</v>
      </c>
      <c r="O593" t="b">
        <f>Table9[[#This Row],[SubTotal]]=SUMIF(Purchase_Order_Details!$A$2:$A$2751,Table9[[#This Row],[PurchaseOrderID]],Purchase_Order_Details!$G$2:$G$2751)</f>
        <v>1</v>
      </c>
      <c r="P593" t="b">
        <f>Table9[[#This Row],[TotalDue]]=Table9[[#This Row],[SubTotal]]+Table9[[#This Row],[TaxAmt]]+Table9[[#This Row],[Freight]]</f>
        <v>1</v>
      </c>
      <c r="Q593" t="b">
        <f>COUNTIF(Table9[PurchaseOrderID],Table9[[#This Row],[PurchaseOrderID]])=1</f>
        <v>1</v>
      </c>
    </row>
    <row r="594" spans="1:17" hidden="1" x14ac:dyDescent="0.25">
      <c r="A594" s="5">
        <v>874</v>
      </c>
      <c r="B594" s="5">
        <v>4</v>
      </c>
      <c r="C594" s="5">
        <v>4</v>
      </c>
      <c r="D594" s="5">
        <v>253</v>
      </c>
      <c r="E594" s="5">
        <v>1600</v>
      </c>
      <c r="F594" s="5">
        <v>1</v>
      </c>
      <c r="G594" s="10">
        <v>44084</v>
      </c>
      <c r="H594" s="40">
        <v>1276.2750000000001</v>
      </c>
      <c r="I594" s="40">
        <v>102.102</v>
      </c>
      <c r="J594" s="40">
        <v>31.9069</v>
      </c>
      <c r="K594" s="40">
        <v>1410.2838999999999</v>
      </c>
      <c r="L594" s="10">
        <v>44093</v>
      </c>
      <c r="M594" t="s">
        <v>2810</v>
      </c>
      <c r="O594" t="b">
        <f>Table9[[#This Row],[SubTotal]]=SUMIF(Purchase_Order_Details!$A$2:$A$2751,Table9[[#This Row],[PurchaseOrderID]],Purchase_Order_Details!$G$2:$G$2751)</f>
        <v>1</v>
      </c>
      <c r="P594" t="b">
        <f>Table9[[#This Row],[TotalDue]]=Table9[[#This Row],[SubTotal]]+Table9[[#This Row],[TaxAmt]]+Table9[[#This Row],[Freight]]</f>
        <v>1</v>
      </c>
      <c r="Q594" t="b">
        <f>COUNTIF(Table9[PurchaseOrderID],Table9[[#This Row],[PurchaseOrderID]])=1</f>
        <v>1</v>
      </c>
    </row>
    <row r="595" spans="1:17" hidden="1" x14ac:dyDescent="0.25">
      <c r="A595" s="4">
        <v>875</v>
      </c>
      <c r="B595" s="4">
        <v>4</v>
      </c>
      <c r="C595" s="4">
        <v>4</v>
      </c>
      <c r="D595" s="4">
        <v>255</v>
      </c>
      <c r="E595" s="4">
        <v>1522</v>
      </c>
      <c r="F595" s="4">
        <v>1</v>
      </c>
      <c r="G595" s="11">
        <v>44084</v>
      </c>
      <c r="H595" s="41">
        <v>2003.925</v>
      </c>
      <c r="I595" s="41">
        <v>160.31399999999999</v>
      </c>
      <c r="J595" s="41">
        <v>50.098100000000002</v>
      </c>
      <c r="K595" s="41">
        <v>2214.3371000000002</v>
      </c>
      <c r="L595" s="11">
        <v>44093</v>
      </c>
      <c r="M595" t="s">
        <v>2810</v>
      </c>
      <c r="O595" t="b">
        <f>Table9[[#This Row],[SubTotal]]=SUMIF(Purchase_Order_Details!$A$2:$A$2751,Table9[[#This Row],[PurchaseOrderID]],Purchase_Order_Details!$G$2:$G$2751)</f>
        <v>1</v>
      </c>
      <c r="P595" t="b">
        <f>Table9[[#This Row],[TotalDue]]=Table9[[#This Row],[SubTotal]]+Table9[[#This Row],[TaxAmt]]+Table9[[#This Row],[Freight]]</f>
        <v>1</v>
      </c>
      <c r="Q595" t="b">
        <f>COUNTIF(Table9[PurchaseOrderID],Table9[[#This Row],[PurchaseOrderID]])=1</f>
        <v>1</v>
      </c>
    </row>
    <row r="596" spans="1:17" hidden="1" x14ac:dyDescent="0.25">
      <c r="A596" s="5">
        <v>876</v>
      </c>
      <c r="B596" s="5">
        <v>4</v>
      </c>
      <c r="C596" s="5">
        <v>4</v>
      </c>
      <c r="D596" s="5">
        <v>256</v>
      </c>
      <c r="E596" s="5">
        <v>1570</v>
      </c>
      <c r="F596" s="5">
        <v>2</v>
      </c>
      <c r="G596" s="10">
        <v>44084</v>
      </c>
      <c r="H596" s="40">
        <v>50860.425000000003</v>
      </c>
      <c r="I596" s="40">
        <v>4068.8339999999998</v>
      </c>
      <c r="J596" s="40">
        <v>1271.5106000000001</v>
      </c>
      <c r="K596" s="40">
        <v>56200.7696</v>
      </c>
      <c r="L596" s="10">
        <v>44093</v>
      </c>
      <c r="M596" t="s">
        <v>1829</v>
      </c>
      <c r="O596" t="b">
        <f>Table9[[#This Row],[SubTotal]]=SUMIF(Purchase_Order_Details!$A$2:$A$2751,Table9[[#This Row],[PurchaseOrderID]],Purchase_Order_Details!$G$2:$G$2751)</f>
        <v>1</v>
      </c>
      <c r="P596" t="b">
        <f>Table9[[#This Row],[TotalDue]]=Table9[[#This Row],[SubTotal]]+Table9[[#This Row],[TaxAmt]]+Table9[[#This Row],[Freight]]</f>
        <v>1</v>
      </c>
      <c r="Q596" t="b">
        <f>COUNTIF(Table9[PurchaseOrderID],Table9[[#This Row],[PurchaseOrderID]])=1</f>
        <v>1</v>
      </c>
    </row>
    <row r="597" spans="1:17" hidden="1" x14ac:dyDescent="0.25">
      <c r="A597" s="4">
        <v>877</v>
      </c>
      <c r="B597" s="4">
        <v>4</v>
      </c>
      <c r="C597" s="4">
        <v>4</v>
      </c>
      <c r="D597" s="4">
        <v>259</v>
      </c>
      <c r="E597" s="4">
        <v>1516</v>
      </c>
      <c r="F597" s="4">
        <v>1</v>
      </c>
      <c r="G597" s="11">
        <v>44084</v>
      </c>
      <c r="H597" s="41">
        <v>454.86</v>
      </c>
      <c r="I597" s="41">
        <v>36.388800000000003</v>
      </c>
      <c r="J597" s="41">
        <v>11.371499999999999</v>
      </c>
      <c r="K597" s="41">
        <v>502.62029999999999</v>
      </c>
      <c r="L597" s="11">
        <v>44093</v>
      </c>
      <c r="M597" t="s">
        <v>1829</v>
      </c>
      <c r="O597" t="b">
        <f>Table9[[#This Row],[SubTotal]]=SUMIF(Purchase_Order_Details!$A$2:$A$2751,Table9[[#This Row],[PurchaseOrderID]],Purchase_Order_Details!$G$2:$G$2751)</f>
        <v>1</v>
      </c>
      <c r="P597" t="b">
        <f>Table9[[#This Row],[TotalDue]]=Table9[[#This Row],[SubTotal]]+Table9[[#This Row],[TaxAmt]]+Table9[[#This Row],[Freight]]</f>
        <v>1</v>
      </c>
      <c r="Q597" t="b">
        <f>COUNTIF(Table9[PurchaseOrderID],Table9[[#This Row],[PurchaseOrderID]])=1</f>
        <v>1</v>
      </c>
    </row>
    <row r="598" spans="1:17" hidden="1" x14ac:dyDescent="0.25">
      <c r="A598" s="5">
        <v>878</v>
      </c>
      <c r="B598" s="5">
        <v>4</v>
      </c>
      <c r="C598" s="5">
        <v>4</v>
      </c>
      <c r="D598" s="5">
        <v>260</v>
      </c>
      <c r="E598" s="5">
        <v>1506</v>
      </c>
      <c r="F598" s="5">
        <v>5</v>
      </c>
      <c r="G598" s="10">
        <v>44084</v>
      </c>
      <c r="H598" s="40">
        <v>43878.45</v>
      </c>
      <c r="I598" s="40">
        <v>3510.2759999999998</v>
      </c>
      <c r="J598" s="40">
        <v>1096.9612999999999</v>
      </c>
      <c r="K598" s="40">
        <v>48485.687299999998</v>
      </c>
      <c r="L598" s="10">
        <v>44093</v>
      </c>
      <c r="M598" t="s">
        <v>1829</v>
      </c>
      <c r="O598" t="b">
        <f>Table9[[#This Row],[SubTotal]]=SUMIF(Purchase_Order_Details!$A$2:$A$2751,Table9[[#This Row],[PurchaseOrderID]],Purchase_Order_Details!$G$2:$G$2751)</f>
        <v>1</v>
      </c>
      <c r="P598" t="b">
        <f>Table9[[#This Row],[TotalDue]]=Table9[[#This Row],[SubTotal]]+Table9[[#This Row],[TaxAmt]]+Table9[[#This Row],[Freight]]</f>
        <v>1</v>
      </c>
      <c r="Q598" t="b">
        <f>COUNTIF(Table9[PurchaseOrderID],Table9[[#This Row],[PurchaseOrderID]])=1</f>
        <v>1</v>
      </c>
    </row>
    <row r="599" spans="1:17" hidden="1" x14ac:dyDescent="0.25">
      <c r="A599" s="4">
        <v>879</v>
      </c>
      <c r="B599" s="4">
        <v>4</v>
      </c>
      <c r="C599" s="4">
        <v>4</v>
      </c>
      <c r="D599" s="4">
        <v>258</v>
      </c>
      <c r="E599" s="4">
        <v>1626</v>
      </c>
      <c r="F599" s="4">
        <v>2</v>
      </c>
      <c r="G599" s="11">
        <v>44084</v>
      </c>
      <c r="H599" s="41">
        <v>7132.125</v>
      </c>
      <c r="I599" s="41">
        <v>570.57000000000005</v>
      </c>
      <c r="J599" s="41">
        <v>178.3031</v>
      </c>
      <c r="K599" s="41">
        <v>7880.9980999999998</v>
      </c>
      <c r="L599" s="11">
        <v>44093</v>
      </c>
      <c r="M599" t="s">
        <v>2817</v>
      </c>
      <c r="O599" t="b">
        <f>Table9[[#This Row],[SubTotal]]=SUMIF(Purchase_Order_Details!$A$2:$A$2751,Table9[[#This Row],[PurchaseOrderID]],Purchase_Order_Details!$G$2:$G$2751)</f>
        <v>1</v>
      </c>
      <c r="P599" t="b">
        <f>Table9[[#This Row],[TotalDue]]=Table9[[#This Row],[SubTotal]]+Table9[[#This Row],[TaxAmt]]+Table9[[#This Row],[Freight]]</f>
        <v>1</v>
      </c>
      <c r="Q599" t="b">
        <f>COUNTIF(Table9[PurchaseOrderID],Table9[[#This Row],[PurchaseOrderID]])=1</f>
        <v>1</v>
      </c>
    </row>
    <row r="600" spans="1:17" hidden="1" x14ac:dyDescent="0.25">
      <c r="A600" s="5">
        <v>880</v>
      </c>
      <c r="B600" s="5">
        <v>4</v>
      </c>
      <c r="C600" s="5">
        <v>4</v>
      </c>
      <c r="D600" s="5">
        <v>254</v>
      </c>
      <c r="E600" s="5">
        <v>1542</v>
      </c>
      <c r="F600" s="5">
        <v>2</v>
      </c>
      <c r="G600" s="10">
        <v>44084</v>
      </c>
      <c r="H600" s="40">
        <v>28343.7</v>
      </c>
      <c r="I600" s="40">
        <v>2267.4960000000001</v>
      </c>
      <c r="J600" s="40">
        <v>708.59249999999997</v>
      </c>
      <c r="K600" s="40">
        <v>31319.788499999999</v>
      </c>
      <c r="L600" s="10">
        <v>44093</v>
      </c>
      <c r="M600" t="s">
        <v>1829</v>
      </c>
      <c r="O600" t="b">
        <f>Table9[[#This Row],[SubTotal]]=SUMIF(Purchase_Order_Details!$A$2:$A$2751,Table9[[#This Row],[PurchaseOrderID]],Purchase_Order_Details!$G$2:$G$2751)</f>
        <v>1</v>
      </c>
      <c r="P600" t="b">
        <f>Table9[[#This Row],[TotalDue]]=Table9[[#This Row],[SubTotal]]+Table9[[#This Row],[TaxAmt]]+Table9[[#This Row],[Freight]]</f>
        <v>1</v>
      </c>
      <c r="Q600" t="b">
        <f>COUNTIF(Table9[PurchaseOrderID],Table9[[#This Row],[PurchaseOrderID]])=1</f>
        <v>1</v>
      </c>
    </row>
    <row r="601" spans="1:17" hidden="1" x14ac:dyDescent="0.25">
      <c r="A601" s="4">
        <v>881</v>
      </c>
      <c r="B601" s="4">
        <v>4</v>
      </c>
      <c r="C601" s="4">
        <v>4</v>
      </c>
      <c r="D601" s="4">
        <v>257</v>
      </c>
      <c r="E601" s="4">
        <v>1610</v>
      </c>
      <c r="F601" s="4">
        <v>4</v>
      </c>
      <c r="G601" s="11">
        <v>44084</v>
      </c>
      <c r="H601" s="41">
        <v>22516.724999999999</v>
      </c>
      <c r="I601" s="41">
        <v>1801.338</v>
      </c>
      <c r="J601" s="41">
        <v>562.91809999999998</v>
      </c>
      <c r="K601" s="41">
        <v>24880.981100000001</v>
      </c>
      <c r="L601" s="11">
        <v>44093</v>
      </c>
      <c r="M601" t="s">
        <v>2810</v>
      </c>
      <c r="O601" t="b">
        <f>Table9[[#This Row],[SubTotal]]=SUMIF(Purchase_Order_Details!$A$2:$A$2751,Table9[[#This Row],[PurchaseOrderID]],Purchase_Order_Details!$G$2:$G$2751)</f>
        <v>1</v>
      </c>
      <c r="P601" t="b">
        <f>Table9[[#This Row],[TotalDue]]=Table9[[#This Row],[SubTotal]]+Table9[[#This Row],[TaxAmt]]+Table9[[#This Row],[Freight]]</f>
        <v>1</v>
      </c>
      <c r="Q601" t="b">
        <f>COUNTIF(Table9[PurchaseOrderID],Table9[[#This Row],[PurchaseOrderID]])=1</f>
        <v>1</v>
      </c>
    </row>
    <row r="602" spans="1:17" hidden="1" x14ac:dyDescent="0.25">
      <c r="A602" s="5">
        <v>882</v>
      </c>
      <c r="B602" s="5">
        <v>4</v>
      </c>
      <c r="C602" s="5">
        <v>4</v>
      </c>
      <c r="D602" s="5">
        <v>261</v>
      </c>
      <c r="E602" s="5">
        <v>1638</v>
      </c>
      <c r="F602" s="5">
        <v>5</v>
      </c>
      <c r="G602" s="10">
        <v>44084</v>
      </c>
      <c r="H602" s="40">
        <v>34644.224999999999</v>
      </c>
      <c r="I602" s="40">
        <v>2771.538</v>
      </c>
      <c r="J602" s="40">
        <v>866.10559999999998</v>
      </c>
      <c r="K602" s="40">
        <v>38281.868600000002</v>
      </c>
      <c r="L602" s="10">
        <v>44093</v>
      </c>
      <c r="M602" t="s">
        <v>2817</v>
      </c>
      <c r="O602" t="b">
        <f>Table9[[#This Row],[SubTotal]]=SUMIF(Purchase_Order_Details!$A$2:$A$2751,Table9[[#This Row],[PurchaseOrderID]],Purchase_Order_Details!$G$2:$G$2751)</f>
        <v>1</v>
      </c>
      <c r="P602" t="b">
        <f>Table9[[#This Row],[TotalDue]]=Table9[[#This Row],[SubTotal]]+Table9[[#This Row],[TaxAmt]]+Table9[[#This Row],[Freight]]</f>
        <v>1</v>
      </c>
      <c r="Q602" t="b">
        <f>COUNTIF(Table9[PurchaseOrderID],Table9[[#This Row],[PurchaseOrderID]])=1</f>
        <v>1</v>
      </c>
    </row>
    <row r="603" spans="1:17" hidden="1" x14ac:dyDescent="0.25">
      <c r="A603" s="4">
        <v>883</v>
      </c>
      <c r="B603" s="4">
        <v>4</v>
      </c>
      <c r="C603" s="4">
        <v>4</v>
      </c>
      <c r="D603" s="4">
        <v>251</v>
      </c>
      <c r="E603" s="4">
        <v>1582</v>
      </c>
      <c r="F603" s="4">
        <v>4</v>
      </c>
      <c r="G603" s="11">
        <v>44084</v>
      </c>
      <c r="H603" s="41">
        <v>409.02749999999997</v>
      </c>
      <c r="I603" s="41">
        <v>32.722200000000001</v>
      </c>
      <c r="J603" s="41">
        <v>10.2257</v>
      </c>
      <c r="K603" s="41">
        <v>451.97539999999998</v>
      </c>
      <c r="L603" s="11">
        <v>44093</v>
      </c>
      <c r="M603" t="s">
        <v>2810</v>
      </c>
      <c r="O603" t="b">
        <f>Table9[[#This Row],[SubTotal]]=SUMIF(Purchase_Order_Details!$A$2:$A$2751,Table9[[#This Row],[PurchaseOrderID]],Purchase_Order_Details!$G$2:$G$2751)</f>
        <v>1</v>
      </c>
      <c r="P603" t="b">
        <f>Table9[[#This Row],[TotalDue]]=Table9[[#This Row],[SubTotal]]+Table9[[#This Row],[TaxAmt]]+Table9[[#This Row],[Freight]]</f>
        <v>1</v>
      </c>
      <c r="Q603" t="b">
        <f>COUNTIF(Table9[PurchaseOrderID],Table9[[#This Row],[PurchaseOrderID]])=1</f>
        <v>1</v>
      </c>
    </row>
    <row r="604" spans="1:17" hidden="1" x14ac:dyDescent="0.25">
      <c r="A604" s="5">
        <v>884</v>
      </c>
      <c r="B604" s="5">
        <v>4</v>
      </c>
      <c r="C604" s="5">
        <v>4</v>
      </c>
      <c r="D604" s="5">
        <v>253</v>
      </c>
      <c r="E604" s="5">
        <v>1510</v>
      </c>
      <c r="F604" s="5">
        <v>5</v>
      </c>
      <c r="G604" s="10">
        <v>44084</v>
      </c>
      <c r="H604" s="40">
        <v>143.04150000000001</v>
      </c>
      <c r="I604" s="40">
        <v>11.443300000000001</v>
      </c>
      <c r="J604" s="40">
        <v>3.5760000000000001</v>
      </c>
      <c r="K604" s="40">
        <v>158.0608</v>
      </c>
      <c r="L604" s="10">
        <v>44093</v>
      </c>
      <c r="M604" t="s">
        <v>2810</v>
      </c>
      <c r="O604" t="b">
        <f>Table9[[#This Row],[SubTotal]]=SUMIF(Purchase_Order_Details!$A$2:$A$2751,Table9[[#This Row],[PurchaseOrderID]],Purchase_Order_Details!$G$2:$G$2751)</f>
        <v>1</v>
      </c>
      <c r="P604" t="b">
        <f>Table9[[#This Row],[TotalDue]]=Table9[[#This Row],[SubTotal]]+Table9[[#This Row],[TaxAmt]]+Table9[[#This Row],[Freight]]</f>
        <v>1</v>
      </c>
      <c r="Q604" t="b">
        <f>COUNTIF(Table9[PurchaseOrderID],Table9[[#This Row],[PurchaseOrderID]])=1</f>
        <v>1</v>
      </c>
    </row>
    <row r="605" spans="1:17" hidden="1" x14ac:dyDescent="0.25">
      <c r="A605" s="4">
        <v>885</v>
      </c>
      <c r="B605" s="4">
        <v>4</v>
      </c>
      <c r="C605" s="4">
        <v>4</v>
      </c>
      <c r="D605" s="4">
        <v>255</v>
      </c>
      <c r="E605" s="4">
        <v>1526</v>
      </c>
      <c r="F605" s="4">
        <v>2</v>
      </c>
      <c r="G605" s="11">
        <v>44084</v>
      </c>
      <c r="H605" s="41">
        <v>28199.325000000001</v>
      </c>
      <c r="I605" s="41">
        <v>2255.9459999999999</v>
      </c>
      <c r="J605" s="41">
        <v>704.98310000000004</v>
      </c>
      <c r="K605" s="41">
        <v>31160.254099999998</v>
      </c>
      <c r="L605" s="11">
        <v>44093</v>
      </c>
      <c r="M605" t="s">
        <v>1829</v>
      </c>
      <c r="O605" t="b">
        <f>Table9[[#This Row],[SubTotal]]=SUMIF(Purchase_Order_Details!$A$2:$A$2751,Table9[[#This Row],[PurchaseOrderID]],Purchase_Order_Details!$G$2:$G$2751)</f>
        <v>1</v>
      </c>
      <c r="P605" t="b">
        <f>Table9[[#This Row],[TotalDue]]=Table9[[#This Row],[SubTotal]]+Table9[[#This Row],[TaxAmt]]+Table9[[#This Row],[Freight]]</f>
        <v>1</v>
      </c>
      <c r="Q605" t="b">
        <f>COUNTIF(Table9[PurchaseOrderID],Table9[[#This Row],[PurchaseOrderID]])=1</f>
        <v>1</v>
      </c>
    </row>
    <row r="606" spans="1:17" hidden="1" x14ac:dyDescent="0.25">
      <c r="A606" s="5">
        <v>886</v>
      </c>
      <c r="B606" s="5">
        <v>4</v>
      </c>
      <c r="C606" s="5">
        <v>4</v>
      </c>
      <c r="D606" s="5">
        <v>256</v>
      </c>
      <c r="E606" s="5">
        <v>1644</v>
      </c>
      <c r="F606" s="5">
        <v>1</v>
      </c>
      <c r="G606" s="10">
        <v>44084</v>
      </c>
      <c r="H606" s="40">
        <v>3713.3249999999998</v>
      </c>
      <c r="I606" s="40">
        <v>297.06599999999997</v>
      </c>
      <c r="J606" s="40">
        <v>92.833100000000002</v>
      </c>
      <c r="K606" s="40">
        <v>4103.2241000000004</v>
      </c>
      <c r="L606" s="10">
        <v>44093</v>
      </c>
      <c r="M606" t="s">
        <v>2817</v>
      </c>
      <c r="O606" t="b">
        <f>Table9[[#This Row],[SubTotal]]=SUMIF(Purchase_Order_Details!$A$2:$A$2751,Table9[[#This Row],[PurchaseOrderID]],Purchase_Order_Details!$G$2:$G$2751)</f>
        <v>1</v>
      </c>
      <c r="P606" t="b">
        <f>Table9[[#This Row],[TotalDue]]=Table9[[#This Row],[SubTotal]]+Table9[[#This Row],[TaxAmt]]+Table9[[#This Row],[Freight]]</f>
        <v>1</v>
      </c>
      <c r="Q606" t="b">
        <f>COUNTIF(Table9[PurchaseOrderID],Table9[[#This Row],[PurchaseOrderID]])=1</f>
        <v>1</v>
      </c>
    </row>
    <row r="607" spans="1:17" hidden="1" x14ac:dyDescent="0.25">
      <c r="A607" s="4">
        <v>887</v>
      </c>
      <c r="B607" s="4">
        <v>4</v>
      </c>
      <c r="C607" s="4">
        <v>4</v>
      </c>
      <c r="D607" s="4">
        <v>252</v>
      </c>
      <c r="E607" s="4">
        <v>1680</v>
      </c>
      <c r="F607" s="4">
        <v>4</v>
      </c>
      <c r="G607" s="11">
        <v>44084</v>
      </c>
      <c r="H607" s="41">
        <v>19952.625</v>
      </c>
      <c r="I607" s="41">
        <v>1596.21</v>
      </c>
      <c r="J607" s="41">
        <v>498.81560000000002</v>
      </c>
      <c r="K607" s="41">
        <v>22047.650600000001</v>
      </c>
      <c r="L607" s="11">
        <v>44093</v>
      </c>
      <c r="M607" t="s">
        <v>1829</v>
      </c>
      <c r="O607" t="b">
        <f>Table9[[#This Row],[SubTotal]]=SUMIF(Purchase_Order_Details!$A$2:$A$2751,Table9[[#This Row],[PurchaseOrderID]],Purchase_Order_Details!$G$2:$G$2751)</f>
        <v>1</v>
      </c>
      <c r="P607" t="b">
        <f>Table9[[#This Row],[TotalDue]]=Table9[[#This Row],[SubTotal]]+Table9[[#This Row],[TaxAmt]]+Table9[[#This Row],[Freight]]</f>
        <v>1</v>
      </c>
      <c r="Q607" t="b">
        <f>COUNTIF(Table9[PurchaseOrderID],Table9[[#This Row],[PurchaseOrderID]])=1</f>
        <v>1</v>
      </c>
    </row>
    <row r="608" spans="1:17" hidden="1" x14ac:dyDescent="0.25">
      <c r="A608" s="5">
        <v>888</v>
      </c>
      <c r="B608" s="5">
        <v>4</v>
      </c>
      <c r="C608" s="5">
        <v>4</v>
      </c>
      <c r="D608" s="5">
        <v>260</v>
      </c>
      <c r="E608" s="5">
        <v>1584</v>
      </c>
      <c r="F608" s="5">
        <v>5</v>
      </c>
      <c r="G608" s="10">
        <v>44084</v>
      </c>
      <c r="H608" s="40">
        <v>16340.31</v>
      </c>
      <c r="I608" s="40">
        <v>1307.2248</v>
      </c>
      <c r="J608" s="40">
        <v>408.50779999999997</v>
      </c>
      <c r="K608" s="40">
        <v>18056.042600000001</v>
      </c>
      <c r="L608" s="10">
        <v>44093</v>
      </c>
      <c r="M608" t="s">
        <v>1829</v>
      </c>
      <c r="O608" t="b">
        <f>Table9[[#This Row],[SubTotal]]=SUMIF(Purchase_Order_Details!$A$2:$A$2751,Table9[[#This Row],[PurchaseOrderID]],Purchase_Order_Details!$G$2:$G$2751)</f>
        <v>1</v>
      </c>
      <c r="P608" t="b">
        <f>Table9[[#This Row],[TotalDue]]=Table9[[#This Row],[SubTotal]]+Table9[[#This Row],[TaxAmt]]+Table9[[#This Row],[Freight]]</f>
        <v>1</v>
      </c>
      <c r="Q608" t="b">
        <f>COUNTIF(Table9[PurchaseOrderID],Table9[[#This Row],[PurchaseOrderID]])=1</f>
        <v>1</v>
      </c>
    </row>
    <row r="609" spans="1:17" hidden="1" x14ac:dyDescent="0.25">
      <c r="A609" s="4">
        <v>889</v>
      </c>
      <c r="B609" s="4">
        <v>4</v>
      </c>
      <c r="C609" s="4">
        <v>4</v>
      </c>
      <c r="D609" s="4">
        <v>258</v>
      </c>
      <c r="E609" s="4">
        <v>1620</v>
      </c>
      <c r="F609" s="4">
        <v>5</v>
      </c>
      <c r="G609" s="11">
        <v>44085</v>
      </c>
      <c r="H609" s="41">
        <v>5711.4750000000004</v>
      </c>
      <c r="I609" s="41">
        <v>456.91800000000001</v>
      </c>
      <c r="J609" s="41">
        <v>142.7869</v>
      </c>
      <c r="K609" s="41">
        <v>6311.1799000000001</v>
      </c>
      <c r="L609" s="11">
        <v>44094</v>
      </c>
      <c r="M609" t="s">
        <v>2817</v>
      </c>
      <c r="O609" t="b">
        <f>Table9[[#This Row],[SubTotal]]=SUMIF(Purchase_Order_Details!$A$2:$A$2751,Table9[[#This Row],[PurchaseOrderID]],Purchase_Order_Details!$G$2:$G$2751)</f>
        <v>1</v>
      </c>
      <c r="P609" t="b">
        <f>Table9[[#This Row],[TotalDue]]=Table9[[#This Row],[SubTotal]]+Table9[[#This Row],[TaxAmt]]+Table9[[#This Row],[Freight]]</f>
        <v>1</v>
      </c>
      <c r="Q609" t="b">
        <f>COUNTIF(Table9[PurchaseOrderID],Table9[[#This Row],[PurchaseOrderID]])=1</f>
        <v>1</v>
      </c>
    </row>
    <row r="610" spans="1:17" hidden="1" x14ac:dyDescent="0.25">
      <c r="A610" s="5">
        <v>890</v>
      </c>
      <c r="B610" s="5">
        <v>5</v>
      </c>
      <c r="C610" s="5">
        <v>4</v>
      </c>
      <c r="D610" s="5">
        <v>254</v>
      </c>
      <c r="E610" s="5">
        <v>1666</v>
      </c>
      <c r="F610" s="5">
        <v>4</v>
      </c>
      <c r="G610" s="10">
        <v>44085</v>
      </c>
      <c r="H610" s="40">
        <v>378.94499999999999</v>
      </c>
      <c r="I610" s="40">
        <v>30.3156</v>
      </c>
      <c r="J610" s="40">
        <v>9.4735999999999994</v>
      </c>
      <c r="K610" s="40">
        <v>418.73419999999999</v>
      </c>
      <c r="L610" s="10">
        <v>44094</v>
      </c>
      <c r="M610" t="s">
        <v>2810</v>
      </c>
      <c r="O610" t="b">
        <f>Table9[[#This Row],[SubTotal]]=SUMIF(Purchase_Order_Details!$A$2:$A$2751,Table9[[#This Row],[PurchaseOrderID]],Purchase_Order_Details!$G$2:$G$2751)</f>
        <v>1</v>
      </c>
      <c r="P610" t="b">
        <f>Table9[[#This Row],[TotalDue]]=Table9[[#This Row],[SubTotal]]+Table9[[#This Row],[TaxAmt]]+Table9[[#This Row],[Freight]]</f>
        <v>1</v>
      </c>
      <c r="Q610" t="b">
        <f>COUNTIF(Table9[PurchaseOrderID],Table9[[#This Row],[PurchaseOrderID]])=1</f>
        <v>1</v>
      </c>
    </row>
    <row r="611" spans="1:17" hidden="1" x14ac:dyDescent="0.25">
      <c r="A611" s="4">
        <v>891</v>
      </c>
      <c r="B611" s="4">
        <v>4</v>
      </c>
      <c r="C611" s="4">
        <v>4</v>
      </c>
      <c r="D611" s="4">
        <v>257</v>
      </c>
      <c r="E611" s="4">
        <v>1592</v>
      </c>
      <c r="F611" s="4">
        <v>2</v>
      </c>
      <c r="G611" s="11">
        <v>44085</v>
      </c>
      <c r="H611" s="41">
        <v>97.965000000000003</v>
      </c>
      <c r="I611" s="41">
        <v>7.8372000000000002</v>
      </c>
      <c r="J611" s="41">
        <v>2.4491000000000001</v>
      </c>
      <c r="K611" s="41">
        <v>108.2513</v>
      </c>
      <c r="L611" s="11">
        <v>44094</v>
      </c>
      <c r="M611" t="s">
        <v>2810</v>
      </c>
      <c r="O611" t="b">
        <f>Table9[[#This Row],[SubTotal]]=SUMIF(Purchase_Order_Details!$A$2:$A$2751,Table9[[#This Row],[PurchaseOrderID]],Purchase_Order_Details!$G$2:$G$2751)</f>
        <v>1</v>
      </c>
      <c r="P611" t="b">
        <f>Table9[[#This Row],[TotalDue]]=Table9[[#This Row],[SubTotal]]+Table9[[#This Row],[TaxAmt]]+Table9[[#This Row],[Freight]]</f>
        <v>1</v>
      </c>
      <c r="Q611" t="b">
        <f>COUNTIF(Table9[PurchaseOrderID],Table9[[#This Row],[PurchaseOrderID]])=1</f>
        <v>1</v>
      </c>
    </row>
    <row r="612" spans="1:17" hidden="1" x14ac:dyDescent="0.25">
      <c r="A612" s="5">
        <v>892</v>
      </c>
      <c r="B612" s="5">
        <v>4</v>
      </c>
      <c r="C612" s="5">
        <v>4</v>
      </c>
      <c r="D612" s="5">
        <v>261</v>
      </c>
      <c r="E612" s="5">
        <v>1618</v>
      </c>
      <c r="F612" s="5">
        <v>4</v>
      </c>
      <c r="G612" s="10">
        <v>44085</v>
      </c>
      <c r="H612" s="40">
        <v>114.471</v>
      </c>
      <c r="I612" s="40">
        <v>9.1577000000000002</v>
      </c>
      <c r="J612" s="40">
        <v>2.8618000000000001</v>
      </c>
      <c r="K612" s="40">
        <v>126.4905</v>
      </c>
      <c r="L612" s="10">
        <v>44094</v>
      </c>
      <c r="M612" t="s">
        <v>2810</v>
      </c>
      <c r="O612" t="b">
        <f>Table9[[#This Row],[SubTotal]]=SUMIF(Purchase_Order_Details!$A$2:$A$2751,Table9[[#This Row],[PurchaseOrderID]],Purchase_Order_Details!$G$2:$G$2751)</f>
        <v>1</v>
      </c>
      <c r="P612" t="b">
        <f>Table9[[#This Row],[TotalDue]]=Table9[[#This Row],[SubTotal]]+Table9[[#This Row],[TaxAmt]]+Table9[[#This Row],[Freight]]</f>
        <v>1</v>
      </c>
      <c r="Q612" t="b">
        <f>COUNTIF(Table9[PurchaseOrderID],Table9[[#This Row],[PurchaseOrderID]])=1</f>
        <v>1</v>
      </c>
    </row>
    <row r="613" spans="1:17" hidden="1" x14ac:dyDescent="0.25">
      <c r="A613" s="4">
        <v>893</v>
      </c>
      <c r="B613" s="4">
        <v>4</v>
      </c>
      <c r="C613" s="4">
        <v>4</v>
      </c>
      <c r="D613" s="4">
        <v>250</v>
      </c>
      <c r="E613" s="4">
        <v>1612</v>
      </c>
      <c r="F613" s="4">
        <v>4</v>
      </c>
      <c r="G613" s="11">
        <v>44085</v>
      </c>
      <c r="H613" s="41">
        <v>132.6465</v>
      </c>
      <c r="I613" s="41">
        <v>10.611700000000001</v>
      </c>
      <c r="J613" s="41">
        <v>3.3161999999999998</v>
      </c>
      <c r="K613" s="41">
        <v>146.5744</v>
      </c>
      <c r="L613" s="11">
        <v>44094</v>
      </c>
      <c r="M613" t="s">
        <v>2810</v>
      </c>
      <c r="O613" t="b">
        <f>Table9[[#This Row],[SubTotal]]=SUMIF(Purchase_Order_Details!$A$2:$A$2751,Table9[[#This Row],[PurchaseOrderID]],Purchase_Order_Details!$G$2:$G$2751)</f>
        <v>1</v>
      </c>
      <c r="P613" t="b">
        <f>Table9[[#This Row],[TotalDue]]=Table9[[#This Row],[SubTotal]]+Table9[[#This Row],[TaxAmt]]+Table9[[#This Row],[Freight]]</f>
        <v>1</v>
      </c>
      <c r="Q613" t="b">
        <f>COUNTIF(Table9[PurchaseOrderID],Table9[[#This Row],[PurchaseOrderID]])=1</f>
        <v>1</v>
      </c>
    </row>
    <row r="614" spans="1:17" hidden="1" x14ac:dyDescent="0.25">
      <c r="A614" s="5">
        <v>894</v>
      </c>
      <c r="B614" s="5">
        <v>4</v>
      </c>
      <c r="C614" s="5">
        <v>4</v>
      </c>
      <c r="D614" s="5">
        <v>253</v>
      </c>
      <c r="E614" s="5">
        <v>1586</v>
      </c>
      <c r="F614" s="5">
        <v>5</v>
      </c>
      <c r="G614" s="10">
        <v>44085</v>
      </c>
      <c r="H614" s="40">
        <v>43878.45</v>
      </c>
      <c r="I614" s="40">
        <v>3510.2759999999998</v>
      </c>
      <c r="J614" s="40">
        <v>1096.9612999999999</v>
      </c>
      <c r="K614" s="40">
        <v>48485.687299999998</v>
      </c>
      <c r="L614" s="10">
        <v>44094</v>
      </c>
      <c r="M614" t="s">
        <v>2817</v>
      </c>
      <c r="O614" t="b">
        <f>Table9[[#This Row],[SubTotal]]=SUMIF(Purchase_Order_Details!$A$2:$A$2751,Table9[[#This Row],[PurchaseOrderID]],Purchase_Order_Details!$G$2:$G$2751)</f>
        <v>1</v>
      </c>
      <c r="P614" t="b">
        <f>Table9[[#This Row],[TotalDue]]=Table9[[#This Row],[SubTotal]]+Table9[[#This Row],[TaxAmt]]+Table9[[#This Row],[Freight]]</f>
        <v>1</v>
      </c>
      <c r="Q614" t="b">
        <f>COUNTIF(Table9[PurchaseOrderID],Table9[[#This Row],[PurchaseOrderID]])=1</f>
        <v>1</v>
      </c>
    </row>
    <row r="615" spans="1:17" hidden="1" x14ac:dyDescent="0.25">
      <c r="A615" s="4">
        <v>895</v>
      </c>
      <c r="B615" s="4">
        <v>4</v>
      </c>
      <c r="C615" s="4">
        <v>4</v>
      </c>
      <c r="D615" s="4">
        <v>255</v>
      </c>
      <c r="E615" s="4">
        <v>1500</v>
      </c>
      <c r="F615" s="4">
        <v>1</v>
      </c>
      <c r="G615" s="11">
        <v>44085</v>
      </c>
      <c r="H615" s="41">
        <v>418.95</v>
      </c>
      <c r="I615" s="41">
        <v>33.515999999999998</v>
      </c>
      <c r="J615" s="41">
        <v>10.473800000000001</v>
      </c>
      <c r="K615" s="41">
        <v>462.93979999999999</v>
      </c>
      <c r="L615" s="11">
        <v>44094</v>
      </c>
      <c r="M615" t="s">
        <v>2817</v>
      </c>
      <c r="O615" t="b">
        <f>Table9[[#This Row],[SubTotal]]=SUMIF(Purchase_Order_Details!$A$2:$A$2751,Table9[[#This Row],[PurchaseOrderID]],Purchase_Order_Details!$G$2:$G$2751)</f>
        <v>1</v>
      </c>
      <c r="P615" t="b">
        <f>Table9[[#This Row],[TotalDue]]=Table9[[#This Row],[SubTotal]]+Table9[[#This Row],[TaxAmt]]+Table9[[#This Row],[Freight]]</f>
        <v>1</v>
      </c>
      <c r="Q615" t="b">
        <f>COUNTIF(Table9[PurchaseOrderID],Table9[[#This Row],[PurchaseOrderID]])=1</f>
        <v>1</v>
      </c>
    </row>
    <row r="616" spans="1:17" hidden="1" x14ac:dyDescent="0.25">
      <c r="A616" s="5">
        <v>896</v>
      </c>
      <c r="B616" s="5">
        <v>4</v>
      </c>
      <c r="C616" s="5">
        <v>4</v>
      </c>
      <c r="D616" s="5">
        <v>256</v>
      </c>
      <c r="E616" s="5">
        <v>1656</v>
      </c>
      <c r="F616" s="5">
        <v>5</v>
      </c>
      <c r="G616" s="10">
        <v>44085</v>
      </c>
      <c r="H616" s="40">
        <v>564.19650000000001</v>
      </c>
      <c r="I616" s="40">
        <v>45.1357</v>
      </c>
      <c r="J616" s="40">
        <v>14.104900000000001</v>
      </c>
      <c r="K616" s="40">
        <v>623.43709999999999</v>
      </c>
      <c r="L616" s="10">
        <v>44094</v>
      </c>
      <c r="M616" t="s">
        <v>2810</v>
      </c>
      <c r="O616" t="b">
        <f>Table9[[#This Row],[SubTotal]]=SUMIF(Purchase_Order_Details!$A$2:$A$2751,Table9[[#This Row],[PurchaseOrderID]],Purchase_Order_Details!$G$2:$G$2751)</f>
        <v>1</v>
      </c>
      <c r="P616" t="b">
        <f>Table9[[#This Row],[TotalDue]]=Table9[[#This Row],[SubTotal]]+Table9[[#This Row],[TaxAmt]]+Table9[[#This Row],[Freight]]</f>
        <v>1</v>
      </c>
      <c r="Q616" t="b">
        <f>COUNTIF(Table9[PurchaseOrderID],Table9[[#This Row],[PurchaseOrderID]])=1</f>
        <v>1</v>
      </c>
    </row>
    <row r="617" spans="1:17" hidden="1" x14ac:dyDescent="0.25">
      <c r="A617" s="4">
        <v>897</v>
      </c>
      <c r="B617" s="4">
        <v>4</v>
      </c>
      <c r="C617" s="4">
        <v>4</v>
      </c>
      <c r="D617" s="4">
        <v>259</v>
      </c>
      <c r="E617" s="4">
        <v>1572</v>
      </c>
      <c r="F617" s="4">
        <v>1</v>
      </c>
      <c r="G617" s="11">
        <v>44085</v>
      </c>
      <c r="H617" s="41">
        <v>461.79</v>
      </c>
      <c r="I617" s="41">
        <v>36.943199999999997</v>
      </c>
      <c r="J617" s="41">
        <v>11.5448</v>
      </c>
      <c r="K617" s="41">
        <v>510.27800000000002</v>
      </c>
      <c r="L617" s="11">
        <v>44094</v>
      </c>
      <c r="M617" t="s">
        <v>1829</v>
      </c>
      <c r="O617" t="b">
        <f>Table9[[#This Row],[SubTotal]]=SUMIF(Purchase_Order_Details!$A$2:$A$2751,Table9[[#This Row],[PurchaseOrderID]],Purchase_Order_Details!$G$2:$G$2751)</f>
        <v>1</v>
      </c>
      <c r="P617" t="b">
        <f>Table9[[#This Row],[TotalDue]]=Table9[[#This Row],[SubTotal]]+Table9[[#This Row],[TaxAmt]]+Table9[[#This Row],[Freight]]</f>
        <v>1</v>
      </c>
      <c r="Q617" t="b">
        <f>COUNTIF(Table9[PurchaseOrderID],Table9[[#This Row],[PurchaseOrderID]])=1</f>
        <v>1</v>
      </c>
    </row>
    <row r="618" spans="1:17" hidden="1" x14ac:dyDescent="0.25">
      <c r="A618" s="5">
        <v>898</v>
      </c>
      <c r="B618" s="5">
        <v>4</v>
      </c>
      <c r="C618" s="5">
        <v>4</v>
      </c>
      <c r="D618" s="5">
        <v>260</v>
      </c>
      <c r="E618" s="5">
        <v>1562</v>
      </c>
      <c r="F618" s="5">
        <v>4</v>
      </c>
      <c r="G618" s="10">
        <v>44085</v>
      </c>
      <c r="H618" s="40">
        <v>630.37800000000004</v>
      </c>
      <c r="I618" s="40">
        <v>50.430199999999999</v>
      </c>
      <c r="J618" s="40">
        <v>15.759499999999999</v>
      </c>
      <c r="K618" s="40">
        <v>696.56769999999995</v>
      </c>
      <c r="L618" s="10">
        <v>44094</v>
      </c>
      <c r="M618" t="s">
        <v>2817</v>
      </c>
      <c r="O618" t="b">
        <f>Table9[[#This Row],[SubTotal]]=SUMIF(Purchase_Order_Details!$A$2:$A$2751,Table9[[#This Row],[PurchaseOrderID]],Purchase_Order_Details!$G$2:$G$2751)</f>
        <v>1</v>
      </c>
      <c r="P618" t="b">
        <f>Table9[[#This Row],[TotalDue]]=Table9[[#This Row],[SubTotal]]+Table9[[#This Row],[TaxAmt]]+Table9[[#This Row],[Freight]]</f>
        <v>1</v>
      </c>
      <c r="Q618" t="b">
        <f>COUNTIF(Table9[PurchaseOrderID],Table9[[#This Row],[PurchaseOrderID]])=1</f>
        <v>1</v>
      </c>
    </row>
    <row r="619" spans="1:17" hidden="1" x14ac:dyDescent="0.25">
      <c r="A619" s="4">
        <v>899</v>
      </c>
      <c r="B619" s="4">
        <v>4</v>
      </c>
      <c r="C619" s="4">
        <v>4</v>
      </c>
      <c r="D619" s="4">
        <v>258</v>
      </c>
      <c r="E619" s="4">
        <v>1662</v>
      </c>
      <c r="F619" s="4">
        <v>2</v>
      </c>
      <c r="G619" s="11">
        <v>44085</v>
      </c>
      <c r="H619" s="41">
        <v>37.075499999999998</v>
      </c>
      <c r="I619" s="41">
        <v>2.9660000000000002</v>
      </c>
      <c r="J619" s="41">
        <v>0.92689999999999995</v>
      </c>
      <c r="K619" s="41">
        <v>40.968400000000003</v>
      </c>
      <c r="L619" s="11">
        <v>44094</v>
      </c>
      <c r="M619" t="s">
        <v>2810</v>
      </c>
      <c r="O619" t="b">
        <f>Table9[[#This Row],[SubTotal]]=SUMIF(Purchase_Order_Details!$A$2:$A$2751,Table9[[#This Row],[PurchaseOrderID]],Purchase_Order_Details!$G$2:$G$2751)</f>
        <v>1</v>
      </c>
      <c r="P619" t="b">
        <f>Table9[[#This Row],[TotalDue]]=Table9[[#This Row],[SubTotal]]+Table9[[#This Row],[TaxAmt]]+Table9[[#This Row],[Freight]]</f>
        <v>1</v>
      </c>
      <c r="Q619" t="b">
        <f>COUNTIF(Table9[PurchaseOrderID],Table9[[#This Row],[PurchaseOrderID]])=1</f>
        <v>1</v>
      </c>
    </row>
    <row r="620" spans="1:17" hidden="1" x14ac:dyDescent="0.25">
      <c r="A620" s="5">
        <v>900</v>
      </c>
      <c r="B620" s="5">
        <v>4</v>
      </c>
      <c r="C620" s="5">
        <v>4</v>
      </c>
      <c r="D620" s="5">
        <v>254</v>
      </c>
      <c r="E620" s="5">
        <v>1682</v>
      </c>
      <c r="F620" s="5">
        <v>4</v>
      </c>
      <c r="G620" s="10">
        <v>44085</v>
      </c>
      <c r="H620" s="40">
        <v>21558.075000000001</v>
      </c>
      <c r="I620" s="40">
        <v>1724.646</v>
      </c>
      <c r="J620" s="40">
        <v>538.95190000000002</v>
      </c>
      <c r="K620" s="40">
        <v>23821.672900000001</v>
      </c>
      <c r="L620" s="10">
        <v>44094</v>
      </c>
      <c r="M620" t="s">
        <v>2817</v>
      </c>
      <c r="O620" t="b">
        <f>Table9[[#This Row],[SubTotal]]=SUMIF(Purchase_Order_Details!$A$2:$A$2751,Table9[[#This Row],[PurchaseOrderID]],Purchase_Order_Details!$G$2:$G$2751)</f>
        <v>1</v>
      </c>
      <c r="P620" t="b">
        <f>Table9[[#This Row],[TotalDue]]=Table9[[#This Row],[SubTotal]]+Table9[[#This Row],[TaxAmt]]+Table9[[#This Row],[Freight]]</f>
        <v>1</v>
      </c>
      <c r="Q620" t="b">
        <f>COUNTIF(Table9[PurchaseOrderID],Table9[[#This Row],[PurchaseOrderID]])=1</f>
        <v>1</v>
      </c>
    </row>
    <row r="621" spans="1:17" hidden="1" x14ac:dyDescent="0.25">
      <c r="A621" s="4">
        <v>901</v>
      </c>
      <c r="B621" s="4">
        <v>4</v>
      </c>
      <c r="C621" s="4">
        <v>4</v>
      </c>
      <c r="D621" s="4">
        <v>252</v>
      </c>
      <c r="E621" s="4">
        <v>1686</v>
      </c>
      <c r="F621" s="4">
        <v>4</v>
      </c>
      <c r="G621" s="11">
        <v>44085</v>
      </c>
      <c r="H621" s="41">
        <v>450.16649999999998</v>
      </c>
      <c r="I621" s="41">
        <v>36.013300000000001</v>
      </c>
      <c r="J621" s="41">
        <v>11.254200000000001</v>
      </c>
      <c r="K621" s="41">
        <v>497.43400000000003</v>
      </c>
      <c r="L621" s="11">
        <v>44094</v>
      </c>
      <c r="M621" t="s">
        <v>2810</v>
      </c>
      <c r="O621" t="b">
        <f>Table9[[#This Row],[SubTotal]]=SUMIF(Purchase_Order_Details!$A$2:$A$2751,Table9[[#This Row],[PurchaseOrderID]],Purchase_Order_Details!$G$2:$G$2751)</f>
        <v>1</v>
      </c>
      <c r="P621" t="b">
        <f>Table9[[#This Row],[TotalDue]]=Table9[[#This Row],[SubTotal]]+Table9[[#This Row],[TaxAmt]]+Table9[[#This Row],[Freight]]</f>
        <v>1</v>
      </c>
      <c r="Q621" t="b">
        <f>COUNTIF(Table9[PurchaseOrderID],Table9[[#This Row],[PurchaseOrderID]])=1</f>
        <v>1</v>
      </c>
    </row>
    <row r="622" spans="1:17" hidden="1" x14ac:dyDescent="0.25">
      <c r="A622" s="5">
        <v>902</v>
      </c>
      <c r="B622" s="5">
        <v>4</v>
      </c>
      <c r="C622" s="5">
        <v>4</v>
      </c>
      <c r="D622" s="5">
        <v>261</v>
      </c>
      <c r="E622" s="5">
        <v>1684</v>
      </c>
      <c r="F622" s="5">
        <v>5</v>
      </c>
      <c r="G622" s="10">
        <v>44085</v>
      </c>
      <c r="H622" s="40">
        <v>41048.699999999997</v>
      </c>
      <c r="I622" s="40">
        <v>3283.8960000000002</v>
      </c>
      <c r="J622" s="40">
        <v>1026.2175</v>
      </c>
      <c r="K622" s="40">
        <v>45358.813499999997</v>
      </c>
      <c r="L622" s="10">
        <v>44094</v>
      </c>
      <c r="M622" t="s">
        <v>2817</v>
      </c>
      <c r="O622" t="b">
        <f>Table9[[#This Row],[SubTotal]]=SUMIF(Purchase_Order_Details!$A$2:$A$2751,Table9[[#This Row],[PurchaseOrderID]],Purchase_Order_Details!$G$2:$G$2751)</f>
        <v>1</v>
      </c>
      <c r="P622" t="b">
        <f>Table9[[#This Row],[TotalDue]]=Table9[[#This Row],[SubTotal]]+Table9[[#This Row],[TaxAmt]]+Table9[[#This Row],[Freight]]</f>
        <v>1</v>
      </c>
      <c r="Q622" t="b">
        <f>COUNTIF(Table9[PurchaseOrderID],Table9[[#This Row],[PurchaseOrderID]])=1</f>
        <v>1</v>
      </c>
    </row>
    <row r="623" spans="1:17" hidden="1" x14ac:dyDescent="0.25">
      <c r="A623" s="4">
        <v>903</v>
      </c>
      <c r="B623" s="4">
        <v>4</v>
      </c>
      <c r="C623" s="4">
        <v>4</v>
      </c>
      <c r="D623" s="4">
        <v>251</v>
      </c>
      <c r="E623" s="4">
        <v>1534</v>
      </c>
      <c r="F623" s="4">
        <v>4</v>
      </c>
      <c r="G623" s="11">
        <v>44085</v>
      </c>
      <c r="H623" s="41">
        <v>410.44499999999999</v>
      </c>
      <c r="I623" s="41">
        <v>32.835599999999999</v>
      </c>
      <c r="J623" s="41">
        <v>10.261100000000001</v>
      </c>
      <c r="K623" s="41">
        <v>453.54169999999999</v>
      </c>
      <c r="L623" s="11">
        <v>44094</v>
      </c>
      <c r="M623" t="s">
        <v>2817</v>
      </c>
      <c r="O623" t="b">
        <f>Table9[[#This Row],[SubTotal]]=SUMIF(Purchase_Order_Details!$A$2:$A$2751,Table9[[#This Row],[PurchaseOrderID]],Purchase_Order_Details!$G$2:$G$2751)</f>
        <v>1</v>
      </c>
      <c r="P623" t="b">
        <f>Table9[[#This Row],[TotalDue]]=Table9[[#This Row],[SubTotal]]+Table9[[#This Row],[TaxAmt]]+Table9[[#This Row],[Freight]]</f>
        <v>1</v>
      </c>
      <c r="Q623" t="b">
        <f>COUNTIF(Table9[PurchaseOrderID],Table9[[#This Row],[PurchaseOrderID]])=1</f>
        <v>1</v>
      </c>
    </row>
    <row r="624" spans="1:17" hidden="1" x14ac:dyDescent="0.25">
      <c r="A624" s="5">
        <v>904</v>
      </c>
      <c r="B624" s="5">
        <v>4</v>
      </c>
      <c r="C624" s="5">
        <v>4</v>
      </c>
      <c r="D624" s="5">
        <v>253</v>
      </c>
      <c r="E624" s="5">
        <v>1614</v>
      </c>
      <c r="F624" s="5">
        <v>4</v>
      </c>
      <c r="G624" s="10">
        <v>44085</v>
      </c>
      <c r="H624" s="40">
        <v>273.07350000000002</v>
      </c>
      <c r="I624" s="40">
        <v>21.8459</v>
      </c>
      <c r="J624" s="40">
        <v>6.8268000000000004</v>
      </c>
      <c r="K624" s="40">
        <v>301.74619999999999</v>
      </c>
      <c r="L624" s="10">
        <v>44094</v>
      </c>
      <c r="M624" t="s">
        <v>2810</v>
      </c>
      <c r="O624" t="b">
        <f>Table9[[#This Row],[SubTotal]]=SUMIF(Purchase_Order_Details!$A$2:$A$2751,Table9[[#This Row],[PurchaseOrderID]],Purchase_Order_Details!$G$2:$G$2751)</f>
        <v>1</v>
      </c>
      <c r="P624" t="b">
        <f>Table9[[#This Row],[TotalDue]]=Table9[[#This Row],[SubTotal]]+Table9[[#This Row],[TaxAmt]]+Table9[[#This Row],[Freight]]</f>
        <v>1</v>
      </c>
      <c r="Q624" t="b">
        <f>COUNTIF(Table9[PurchaseOrderID],Table9[[#This Row],[PurchaseOrderID]])=1</f>
        <v>1</v>
      </c>
    </row>
    <row r="625" spans="1:17" hidden="1" x14ac:dyDescent="0.25">
      <c r="A625" s="4">
        <v>905</v>
      </c>
      <c r="B625" s="4">
        <v>4</v>
      </c>
      <c r="C625" s="4">
        <v>4</v>
      </c>
      <c r="D625" s="4">
        <v>255</v>
      </c>
      <c r="E625" s="4">
        <v>1638</v>
      </c>
      <c r="F625" s="4">
        <v>5</v>
      </c>
      <c r="G625" s="11">
        <v>44086</v>
      </c>
      <c r="H625" s="41">
        <v>34644.224999999999</v>
      </c>
      <c r="I625" s="41">
        <v>2771.538</v>
      </c>
      <c r="J625" s="41">
        <v>866.10559999999998</v>
      </c>
      <c r="K625" s="41">
        <v>38281.868600000002</v>
      </c>
      <c r="L625" s="11">
        <v>44095</v>
      </c>
      <c r="M625" t="s">
        <v>2817</v>
      </c>
      <c r="O625" t="b">
        <f>Table9[[#This Row],[SubTotal]]=SUMIF(Purchase_Order_Details!$A$2:$A$2751,Table9[[#This Row],[PurchaseOrderID]],Purchase_Order_Details!$G$2:$G$2751)</f>
        <v>1</v>
      </c>
      <c r="P625" t="b">
        <f>Table9[[#This Row],[TotalDue]]=Table9[[#This Row],[SubTotal]]+Table9[[#This Row],[TaxAmt]]+Table9[[#This Row],[Freight]]</f>
        <v>1</v>
      </c>
      <c r="Q625" t="b">
        <f>COUNTIF(Table9[PurchaseOrderID],Table9[[#This Row],[PurchaseOrderID]])=1</f>
        <v>1</v>
      </c>
    </row>
    <row r="626" spans="1:17" hidden="1" x14ac:dyDescent="0.25">
      <c r="A626" s="5">
        <v>906</v>
      </c>
      <c r="B626" s="5">
        <v>4</v>
      </c>
      <c r="C626" s="5">
        <v>4</v>
      </c>
      <c r="D626" s="5">
        <v>256</v>
      </c>
      <c r="E626" s="5">
        <v>1582</v>
      </c>
      <c r="F626" s="5">
        <v>4</v>
      </c>
      <c r="G626" s="10">
        <v>44086</v>
      </c>
      <c r="H626" s="40">
        <v>513.79650000000004</v>
      </c>
      <c r="I626" s="40">
        <v>41.103700000000003</v>
      </c>
      <c r="J626" s="40">
        <v>12.844900000000001</v>
      </c>
      <c r="K626" s="40">
        <v>567.74509999999998</v>
      </c>
      <c r="L626" s="10">
        <v>44095</v>
      </c>
      <c r="M626" t="s">
        <v>2810</v>
      </c>
      <c r="O626" t="b">
        <f>Table9[[#This Row],[SubTotal]]=SUMIF(Purchase_Order_Details!$A$2:$A$2751,Table9[[#This Row],[PurchaseOrderID]],Purchase_Order_Details!$G$2:$G$2751)</f>
        <v>1</v>
      </c>
      <c r="P626" t="b">
        <f>Table9[[#This Row],[TotalDue]]=Table9[[#This Row],[SubTotal]]+Table9[[#This Row],[TaxAmt]]+Table9[[#This Row],[Freight]]</f>
        <v>1</v>
      </c>
      <c r="Q626" t="b">
        <f>COUNTIF(Table9[PurchaseOrderID],Table9[[#This Row],[PurchaseOrderID]])=1</f>
        <v>1</v>
      </c>
    </row>
    <row r="627" spans="1:17" hidden="1" x14ac:dyDescent="0.25">
      <c r="A627" s="4">
        <v>907</v>
      </c>
      <c r="B627" s="4">
        <v>4</v>
      </c>
      <c r="C627" s="4">
        <v>4</v>
      </c>
      <c r="D627" s="4">
        <v>252</v>
      </c>
      <c r="E627" s="4">
        <v>1510</v>
      </c>
      <c r="F627" s="4">
        <v>5</v>
      </c>
      <c r="G627" s="11">
        <v>44086</v>
      </c>
      <c r="H627" s="41">
        <v>143.04150000000001</v>
      </c>
      <c r="I627" s="41">
        <v>11.443300000000001</v>
      </c>
      <c r="J627" s="41">
        <v>3.5760000000000001</v>
      </c>
      <c r="K627" s="41">
        <v>158.0608</v>
      </c>
      <c r="L627" s="11">
        <v>44095</v>
      </c>
      <c r="M627" t="s">
        <v>2810</v>
      </c>
      <c r="O627" t="b">
        <f>Table9[[#This Row],[SubTotal]]=SUMIF(Purchase_Order_Details!$A$2:$A$2751,Table9[[#This Row],[PurchaseOrderID]],Purchase_Order_Details!$G$2:$G$2751)</f>
        <v>1</v>
      </c>
      <c r="P627" t="b">
        <f>Table9[[#This Row],[TotalDue]]=Table9[[#This Row],[SubTotal]]+Table9[[#This Row],[TaxAmt]]+Table9[[#This Row],[Freight]]</f>
        <v>1</v>
      </c>
      <c r="Q627" t="b">
        <f>COUNTIF(Table9[PurchaseOrderID],Table9[[#This Row],[PurchaseOrderID]])=1</f>
        <v>1</v>
      </c>
    </row>
    <row r="628" spans="1:17" hidden="1" x14ac:dyDescent="0.25">
      <c r="A628" s="5">
        <v>908</v>
      </c>
      <c r="B628" s="5">
        <v>4</v>
      </c>
      <c r="C628" s="5">
        <v>4</v>
      </c>
      <c r="D628" s="5">
        <v>260</v>
      </c>
      <c r="E628" s="5">
        <v>1526</v>
      </c>
      <c r="F628" s="5">
        <v>2</v>
      </c>
      <c r="G628" s="10">
        <v>44086</v>
      </c>
      <c r="H628" s="40">
        <v>28199.325000000001</v>
      </c>
      <c r="I628" s="40">
        <v>2255.9459999999999</v>
      </c>
      <c r="J628" s="40">
        <v>704.98310000000004</v>
      </c>
      <c r="K628" s="40">
        <v>31160.254099999998</v>
      </c>
      <c r="L628" s="10">
        <v>44095</v>
      </c>
      <c r="M628" t="s">
        <v>1829</v>
      </c>
      <c r="O628" t="b">
        <f>Table9[[#This Row],[SubTotal]]=SUMIF(Purchase_Order_Details!$A$2:$A$2751,Table9[[#This Row],[PurchaseOrderID]],Purchase_Order_Details!$G$2:$G$2751)</f>
        <v>1</v>
      </c>
      <c r="P628" t="b">
        <f>Table9[[#This Row],[TotalDue]]=Table9[[#This Row],[SubTotal]]+Table9[[#This Row],[TaxAmt]]+Table9[[#This Row],[Freight]]</f>
        <v>1</v>
      </c>
      <c r="Q628" t="b">
        <f>COUNTIF(Table9[PurchaseOrderID],Table9[[#This Row],[PurchaseOrderID]])=1</f>
        <v>1</v>
      </c>
    </row>
    <row r="629" spans="1:17" hidden="1" x14ac:dyDescent="0.25">
      <c r="A629" s="4">
        <v>909</v>
      </c>
      <c r="B629" s="4">
        <v>4</v>
      </c>
      <c r="C629" s="4">
        <v>4</v>
      </c>
      <c r="D629" s="4">
        <v>255</v>
      </c>
      <c r="E629" s="4">
        <v>1588</v>
      </c>
      <c r="F629" s="4">
        <v>5</v>
      </c>
      <c r="G629" s="11">
        <v>44089</v>
      </c>
      <c r="H629" s="41">
        <v>40471.199999999997</v>
      </c>
      <c r="I629" s="41">
        <v>3237.6959999999999</v>
      </c>
      <c r="J629" s="41">
        <v>1011.78</v>
      </c>
      <c r="K629" s="41">
        <v>44720.675999999999</v>
      </c>
      <c r="L629" s="11">
        <v>44098</v>
      </c>
      <c r="M629" t="s">
        <v>1829</v>
      </c>
      <c r="O629" t="b">
        <f>Table9[[#This Row],[SubTotal]]=SUMIF(Purchase_Order_Details!$A$2:$A$2751,Table9[[#This Row],[PurchaseOrderID]],Purchase_Order_Details!$G$2:$G$2751)</f>
        <v>1</v>
      </c>
      <c r="P629" t="b">
        <f>Table9[[#This Row],[TotalDue]]=Table9[[#This Row],[SubTotal]]+Table9[[#This Row],[TaxAmt]]+Table9[[#This Row],[Freight]]</f>
        <v>1</v>
      </c>
      <c r="Q629" t="b">
        <f>COUNTIF(Table9[PurchaseOrderID],Table9[[#This Row],[PurchaseOrderID]])=1</f>
        <v>1</v>
      </c>
    </row>
    <row r="630" spans="1:17" hidden="1" x14ac:dyDescent="0.25">
      <c r="A630" s="5">
        <v>910</v>
      </c>
      <c r="B630" s="5">
        <v>4</v>
      </c>
      <c r="C630" s="5">
        <v>4</v>
      </c>
      <c r="D630" s="5">
        <v>256</v>
      </c>
      <c r="E630" s="5">
        <v>1622</v>
      </c>
      <c r="F630" s="5">
        <v>4</v>
      </c>
      <c r="G630" s="10">
        <v>44089</v>
      </c>
      <c r="H630" s="40">
        <v>408.55500000000001</v>
      </c>
      <c r="I630" s="40">
        <v>32.684399999999997</v>
      </c>
      <c r="J630" s="40">
        <v>10.213900000000001</v>
      </c>
      <c r="K630" s="40">
        <v>451.45330000000001</v>
      </c>
      <c r="L630" s="10">
        <v>44098</v>
      </c>
      <c r="M630" t="s">
        <v>2810</v>
      </c>
      <c r="O630" t="b">
        <f>Table9[[#This Row],[SubTotal]]=SUMIF(Purchase_Order_Details!$A$2:$A$2751,Table9[[#This Row],[PurchaseOrderID]],Purchase_Order_Details!$G$2:$G$2751)</f>
        <v>1</v>
      </c>
      <c r="P630" t="b">
        <f>Table9[[#This Row],[TotalDue]]=Table9[[#This Row],[SubTotal]]+Table9[[#This Row],[TaxAmt]]+Table9[[#This Row],[Freight]]</f>
        <v>1</v>
      </c>
      <c r="Q630" t="b">
        <f>COUNTIF(Table9[PurchaseOrderID],Table9[[#This Row],[PurchaseOrderID]])=1</f>
        <v>1</v>
      </c>
    </row>
    <row r="631" spans="1:17" hidden="1" x14ac:dyDescent="0.25">
      <c r="A631" s="4">
        <v>911</v>
      </c>
      <c r="B631" s="4">
        <v>4</v>
      </c>
      <c r="C631" s="4">
        <v>4</v>
      </c>
      <c r="D631" s="4">
        <v>259</v>
      </c>
      <c r="E631" s="4">
        <v>1632</v>
      </c>
      <c r="F631" s="4">
        <v>4</v>
      </c>
      <c r="G631" s="11">
        <v>44089</v>
      </c>
      <c r="H631" s="41">
        <v>23671.724999999999</v>
      </c>
      <c r="I631" s="41">
        <v>1893.7380000000001</v>
      </c>
      <c r="J631" s="41">
        <v>591.79309999999998</v>
      </c>
      <c r="K631" s="41">
        <v>26157.256099999999</v>
      </c>
      <c r="L631" s="11">
        <v>44098</v>
      </c>
      <c r="M631" t="s">
        <v>1829</v>
      </c>
      <c r="O631" t="b">
        <f>Table9[[#This Row],[SubTotal]]=SUMIF(Purchase_Order_Details!$A$2:$A$2751,Table9[[#This Row],[PurchaseOrderID]],Purchase_Order_Details!$G$2:$G$2751)</f>
        <v>1</v>
      </c>
      <c r="P631" t="b">
        <f>Table9[[#This Row],[TotalDue]]=Table9[[#This Row],[SubTotal]]+Table9[[#This Row],[TaxAmt]]+Table9[[#This Row],[Freight]]</f>
        <v>1</v>
      </c>
      <c r="Q631" t="b">
        <f>COUNTIF(Table9[PurchaseOrderID],Table9[[#This Row],[PurchaseOrderID]])=1</f>
        <v>1</v>
      </c>
    </row>
    <row r="632" spans="1:17" hidden="1" x14ac:dyDescent="0.25">
      <c r="A632" s="5">
        <v>912</v>
      </c>
      <c r="B632" s="5">
        <v>5</v>
      </c>
      <c r="C632" s="5">
        <v>4</v>
      </c>
      <c r="D632" s="5">
        <v>260</v>
      </c>
      <c r="E632" s="5">
        <v>1608</v>
      </c>
      <c r="F632" s="5">
        <v>5</v>
      </c>
      <c r="G632" s="10">
        <v>44089</v>
      </c>
      <c r="H632" s="40">
        <v>5948.25</v>
      </c>
      <c r="I632" s="40">
        <v>475.86</v>
      </c>
      <c r="J632" s="40">
        <v>148.7063</v>
      </c>
      <c r="K632" s="40">
        <v>6572.8163000000004</v>
      </c>
      <c r="L632" s="10">
        <v>44098</v>
      </c>
      <c r="M632" t="s">
        <v>1829</v>
      </c>
      <c r="O632" t="b">
        <f>Table9[[#This Row],[SubTotal]]=SUMIF(Purchase_Order_Details!$A$2:$A$2751,Table9[[#This Row],[PurchaseOrderID]],Purchase_Order_Details!$G$2:$G$2751)</f>
        <v>1</v>
      </c>
      <c r="P632" t="b">
        <f>Table9[[#This Row],[TotalDue]]=Table9[[#This Row],[SubTotal]]+Table9[[#This Row],[TaxAmt]]+Table9[[#This Row],[Freight]]</f>
        <v>1</v>
      </c>
      <c r="Q632" t="b">
        <f>COUNTIF(Table9[PurchaseOrderID],Table9[[#This Row],[PurchaseOrderID]])=1</f>
        <v>1</v>
      </c>
    </row>
    <row r="633" spans="1:17" hidden="1" x14ac:dyDescent="0.25">
      <c r="A633" s="4">
        <v>913</v>
      </c>
      <c r="B633" s="4">
        <v>5</v>
      </c>
      <c r="C633" s="4">
        <v>4</v>
      </c>
      <c r="D633" s="4">
        <v>258</v>
      </c>
      <c r="E633" s="4">
        <v>1576</v>
      </c>
      <c r="F633" s="4">
        <v>5</v>
      </c>
      <c r="G633" s="11">
        <v>44089</v>
      </c>
      <c r="H633" s="41">
        <v>91117.95</v>
      </c>
      <c r="I633" s="41">
        <v>7289.4359999999997</v>
      </c>
      <c r="J633" s="41">
        <v>2277.9488000000001</v>
      </c>
      <c r="K633" s="41">
        <v>100685.3348</v>
      </c>
      <c r="L633" s="11">
        <v>44098</v>
      </c>
      <c r="M633" t="s">
        <v>1829</v>
      </c>
      <c r="O633" t="b">
        <f>Table9[[#This Row],[SubTotal]]=SUMIF(Purchase_Order_Details!$A$2:$A$2751,Table9[[#This Row],[PurchaseOrderID]],Purchase_Order_Details!$G$2:$G$2751)</f>
        <v>1</v>
      </c>
      <c r="P633" t="b">
        <f>Table9[[#This Row],[TotalDue]]=Table9[[#This Row],[SubTotal]]+Table9[[#This Row],[TaxAmt]]+Table9[[#This Row],[Freight]]</f>
        <v>1</v>
      </c>
      <c r="Q633" t="b">
        <f>COUNTIF(Table9[PurchaseOrderID],Table9[[#This Row],[PurchaseOrderID]])=1</f>
        <v>1</v>
      </c>
    </row>
    <row r="634" spans="1:17" hidden="1" x14ac:dyDescent="0.25">
      <c r="A634" s="5">
        <v>914</v>
      </c>
      <c r="B634" s="5">
        <v>4</v>
      </c>
      <c r="C634" s="5">
        <v>4</v>
      </c>
      <c r="D634" s="5">
        <v>254</v>
      </c>
      <c r="E634" s="5">
        <v>1590</v>
      </c>
      <c r="F634" s="5">
        <v>1</v>
      </c>
      <c r="G634" s="10">
        <v>44089</v>
      </c>
      <c r="H634" s="40">
        <v>525</v>
      </c>
      <c r="I634" s="40">
        <v>42</v>
      </c>
      <c r="J634" s="40">
        <v>13.125</v>
      </c>
      <c r="K634" s="40">
        <v>580.125</v>
      </c>
      <c r="L634" s="10">
        <v>44098</v>
      </c>
      <c r="M634" t="s">
        <v>2817</v>
      </c>
      <c r="O634" t="b">
        <f>Table9[[#This Row],[SubTotal]]=SUMIF(Purchase_Order_Details!$A$2:$A$2751,Table9[[#This Row],[PurchaseOrderID]],Purchase_Order_Details!$G$2:$G$2751)</f>
        <v>1</v>
      </c>
      <c r="P634" t="b">
        <f>Table9[[#This Row],[TotalDue]]=Table9[[#This Row],[SubTotal]]+Table9[[#This Row],[TaxAmt]]+Table9[[#This Row],[Freight]]</f>
        <v>1</v>
      </c>
      <c r="Q634" t="b">
        <f>COUNTIF(Table9[PurchaseOrderID],Table9[[#This Row],[PurchaseOrderID]])=1</f>
        <v>1</v>
      </c>
    </row>
    <row r="635" spans="1:17" hidden="1" x14ac:dyDescent="0.25">
      <c r="A635" s="4">
        <v>915</v>
      </c>
      <c r="B635" s="4">
        <v>4</v>
      </c>
      <c r="C635" s="4">
        <v>4</v>
      </c>
      <c r="D635" s="4">
        <v>257</v>
      </c>
      <c r="E635" s="4">
        <v>1514</v>
      </c>
      <c r="F635" s="4">
        <v>5</v>
      </c>
      <c r="G635" s="11">
        <v>44089</v>
      </c>
      <c r="H635" s="41">
        <v>2003.6835000000001</v>
      </c>
      <c r="I635" s="41">
        <v>160.29470000000001</v>
      </c>
      <c r="J635" s="41">
        <v>50.092100000000002</v>
      </c>
      <c r="K635" s="41">
        <v>2214.0702999999999</v>
      </c>
      <c r="L635" s="11">
        <v>44098</v>
      </c>
      <c r="M635" t="s">
        <v>2810</v>
      </c>
      <c r="O635" t="b">
        <f>Table9[[#This Row],[SubTotal]]=SUMIF(Purchase_Order_Details!$A$2:$A$2751,Table9[[#This Row],[PurchaseOrderID]],Purchase_Order_Details!$G$2:$G$2751)</f>
        <v>1</v>
      </c>
      <c r="P635" t="b">
        <f>Table9[[#This Row],[TotalDue]]=Table9[[#This Row],[SubTotal]]+Table9[[#This Row],[TaxAmt]]+Table9[[#This Row],[Freight]]</f>
        <v>1</v>
      </c>
      <c r="Q635" t="b">
        <f>COUNTIF(Table9[PurchaseOrderID],Table9[[#This Row],[PurchaseOrderID]])=1</f>
        <v>1</v>
      </c>
    </row>
    <row r="636" spans="1:17" hidden="1" x14ac:dyDescent="0.25">
      <c r="A636" s="5">
        <v>916</v>
      </c>
      <c r="B636" s="5">
        <v>4</v>
      </c>
      <c r="C636" s="5">
        <v>4</v>
      </c>
      <c r="D636" s="5">
        <v>261</v>
      </c>
      <c r="E636" s="5">
        <v>1498</v>
      </c>
      <c r="F636" s="5">
        <v>4</v>
      </c>
      <c r="G636" s="10">
        <v>44089</v>
      </c>
      <c r="H636" s="40">
        <v>26455.275000000001</v>
      </c>
      <c r="I636" s="40">
        <v>2116.422</v>
      </c>
      <c r="J636" s="40">
        <v>661.38189999999997</v>
      </c>
      <c r="K636" s="40">
        <v>29233.0789</v>
      </c>
      <c r="L636" s="10">
        <v>44098</v>
      </c>
      <c r="M636" t="s">
        <v>2810</v>
      </c>
      <c r="O636" t="b">
        <f>Table9[[#This Row],[SubTotal]]=SUMIF(Purchase_Order_Details!$A$2:$A$2751,Table9[[#This Row],[PurchaseOrderID]],Purchase_Order_Details!$G$2:$G$2751)</f>
        <v>1</v>
      </c>
      <c r="P636" t="b">
        <f>Table9[[#This Row],[TotalDue]]=Table9[[#This Row],[SubTotal]]+Table9[[#This Row],[TaxAmt]]+Table9[[#This Row],[Freight]]</f>
        <v>1</v>
      </c>
      <c r="Q636" t="b">
        <f>COUNTIF(Table9[PurchaseOrderID],Table9[[#This Row],[PurchaseOrderID]])=1</f>
        <v>1</v>
      </c>
    </row>
    <row r="637" spans="1:17" hidden="1" x14ac:dyDescent="0.25">
      <c r="A637" s="4">
        <v>917</v>
      </c>
      <c r="B637" s="4">
        <v>4</v>
      </c>
      <c r="C637" s="4">
        <v>4</v>
      </c>
      <c r="D637" s="4">
        <v>251</v>
      </c>
      <c r="E637" s="4">
        <v>1674</v>
      </c>
      <c r="F637" s="4">
        <v>2</v>
      </c>
      <c r="G637" s="11">
        <v>44089</v>
      </c>
      <c r="H637" s="41">
        <v>944.37</v>
      </c>
      <c r="I637" s="41">
        <v>75.549599999999998</v>
      </c>
      <c r="J637" s="41">
        <v>23.609300000000001</v>
      </c>
      <c r="K637" s="41">
        <v>1043.5289</v>
      </c>
      <c r="L637" s="11">
        <v>44098</v>
      </c>
      <c r="M637" t="s">
        <v>2810</v>
      </c>
      <c r="O637" t="b">
        <f>Table9[[#This Row],[SubTotal]]=SUMIF(Purchase_Order_Details!$A$2:$A$2751,Table9[[#This Row],[PurchaseOrderID]],Purchase_Order_Details!$G$2:$G$2751)</f>
        <v>1</v>
      </c>
      <c r="P637" t="b">
        <f>Table9[[#This Row],[TotalDue]]=Table9[[#This Row],[SubTotal]]+Table9[[#This Row],[TaxAmt]]+Table9[[#This Row],[Freight]]</f>
        <v>1</v>
      </c>
      <c r="Q637" t="b">
        <f>COUNTIF(Table9[PurchaseOrderID],Table9[[#This Row],[PurchaseOrderID]])=1</f>
        <v>1</v>
      </c>
    </row>
    <row r="638" spans="1:17" hidden="1" x14ac:dyDescent="0.25">
      <c r="A638" s="5">
        <v>918</v>
      </c>
      <c r="B638" s="5">
        <v>4</v>
      </c>
      <c r="C638" s="5">
        <v>4</v>
      </c>
      <c r="D638" s="5">
        <v>253</v>
      </c>
      <c r="E638" s="5">
        <v>1652</v>
      </c>
      <c r="F638" s="5">
        <v>4</v>
      </c>
      <c r="G638" s="10">
        <v>44089</v>
      </c>
      <c r="H638" s="40">
        <v>51588.074999999997</v>
      </c>
      <c r="I638" s="40">
        <v>4127.0460000000003</v>
      </c>
      <c r="J638" s="40">
        <v>1289.7019</v>
      </c>
      <c r="K638" s="40">
        <v>57004.822899999999</v>
      </c>
      <c r="L638" s="10">
        <v>44098</v>
      </c>
      <c r="M638" t="s">
        <v>1829</v>
      </c>
      <c r="O638" t="b">
        <f>Table9[[#This Row],[SubTotal]]=SUMIF(Purchase_Order_Details!$A$2:$A$2751,Table9[[#This Row],[PurchaseOrderID]],Purchase_Order_Details!$G$2:$G$2751)</f>
        <v>1</v>
      </c>
      <c r="P638" t="b">
        <f>Table9[[#This Row],[TotalDue]]=Table9[[#This Row],[SubTotal]]+Table9[[#This Row],[TaxAmt]]+Table9[[#This Row],[Freight]]</f>
        <v>1</v>
      </c>
      <c r="Q638" t="b">
        <f>COUNTIF(Table9[PurchaseOrderID],Table9[[#This Row],[PurchaseOrderID]])=1</f>
        <v>1</v>
      </c>
    </row>
    <row r="639" spans="1:17" hidden="1" x14ac:dyDescent="0.25">
      <c r="A639" s="4">
        <v>919</v>
      </c>
      <c r="B639" s="4">
        <v>4</v>
      </c>
      <c r="C639" s="4">
        <v>4</v>
      </c>
      <c r="D639" s="4">
        <v>255</v>
      </c>
      <c r="E639" s="4">
        <v>1578</v>
      </c>
      <c r="F639" s="4">
        <v>5</v>
      </c>
      <c r="G639" s="11">
        <v>44089</v>
      </c>
      <c r="H639" s="41">
        <v>26720.924999999999</v>
      </c>
      <c r="I639" s="41">
        <v>2137.674</v>
      </c>
      <c r="J639" s="41">
        <v>668.0231</v>
      </c>
      <c r="K639" s="41">
        <v>29526.622100000001</v>
      </c>
      <c r="L639" s="11">
        <v>44098</v>
      </c>
      <c r="M639" t="s">
        <v>1829</v>
      </c>
      <c r="O639" t="b">
        <f>Table9[[#This Row],[SubTotal]]=SUMIF(Purchase_Order_Details!$A$2:$A$2751,Table9[[#This Row],[PurchaseOrderID]],Purchase_Order_Details!$G$2:$G$2751)</f>
        <v>1</v>
      </c>
      <c r="P639" t="b">
        <f>Table9[[#This Row],[TotalDue]]=Table9[[#This Row],[SubTotal]]+Table9[[#This Row],[TaxAmt]]+Table9[[#This Row],[Freight]]</f>
        <v>1</v>
      </c>
      <c r="Q639" t="b">
        <f>COUNTIF(Table9[PurchaseOrderID],Table9[[#This Row],[PurchaseOrderID]])=1</f>
        <v>1</v>
      </c>
    </row>
    <row r="640" spans="1:17" hidden="1" x14ac:dyDescent="0.25">
      <c r="A640" s="5">
        <v>920</v>
      </c>
      <c r="B640" s="5">
        <v>4</v>
      </c>
      <c r="C640" s="5">
        <v>4</v>
      </c>
      <c r="D640" s="5">
        <v>256</v>
      </c>
      <c r="E640" s="5">
        <v>1538</v>
      </c>
      <c r="F640" s="5">
        <v>5</v>
      </c>
      <c r="G640" s="10">
        <v>44089</v>
      </c>
      <c r="H640" s="40">
        <v>37843.574999999997</v>
      </c>
      <c r="I640" s="40">
        <v>3027.4859999999999</v>
      </c>
      <c r="J640" s="40">
        <v>946.08939999999996</v>
      </c>
      <c r="K640" s="40">
        <v>41817.150399999999</v>
      </c>
      <c r="L640" s="10">
        <v>44098</v>
      </c>
      <c r="M640" t="s">
        <v>1829</v>
      </c>
      <c r="O640" t="b">
        <f>Table9[[#This Row],[SubTotal]]=SUMIF(Purchase_Order_Details!$A$2:$A$2751,Table9[[#This Row],[PurchaseOrderID]],Purchase_Order_Details!$G$2:$G$2751)</f>
        <v>1</v>
      </c>
      <c r="P640" t="b">
        <f>Table9[[#This Row],[TotalDue]]=Table9[[#This Row],[SubTotal]]+Table9[[#This Row],[TaxAmt]]+Table9[[#This Row],[Freight]]</f>
        <v>1</v>
      </c>
      <c r="Q640" t="b">
        <f>COUNTIF(Table9[PurchaseOrderID],Table9[[#This Row],[PurchaseOrderID]])=1</f>
        <v>1</v>
      </c>
    </row>
    <row r="641" spans="1:17" hidden="1" x14ac:dyDescent="0.25">
      <c r="A641" s="4">
        <v>921</v>
      </c>
      <c r="B641" s="4">
        <v>4</v>
      </c>
      <c r="C641" s="4">
        <v>4</v>
      </c>
      <c r="D641" s="4">
        <v>259</v>
      </c>
      <c r="E641" s="4">
        <v>1556</v>
      </c>
      <c r="F641" s="4">
        <v>4</v>
      </c>
      <c r="G641" s="11">
        <v>44089</v>
      </c>
      <c r="H641" s="41">
        <v>25531.275000000001</v>
      </c>
      <c r="I641" s="41">
        <v>2042.502</v>
      </c>
      <c r="J641" s="41">
        <v>638.28189999999995</v>
      </c>
      <c r="K641" s="41">
        <v>28212.0589</v>
      </c>
      <c r="L641" s="11">
        <v>44098</v>
      </c>
      <c r="M641" t="s">
        <v>1829</v>
      </c>
      <c r="O641" t="b">
        <f>Table9[[#This Row],[SubTotal]]=SUMIF(Purchase_Order_Details!$A$2:$A$2751,Table9[[#This Row],[PurchaseOrderID]],Purchase_Order_Details!$G$2:$G$2751)</f>
        <v>1</v>
      </c>
      <c r="P641" t="b">
        <f>Table9[[#This Row],[TotalDue]]=Table9[[#This Row],[SubTotal]]+Table9[[#This Row],[TaxAmt]]+Table9[[#This Row],[Freight]]</f>
        <v>1</v>
      </c>
      <c r="Q641" t="b">
        <f>COUNTIF(Table9[PurchaseOrderID],Table9[[#This Row],[PurchaseOrderID]])=1</f>
        <v>1</v>
      </c>
    </row>
    <row r="642" spans="1:17" hidden="1" x14ac:dyDescent="0.25">
      <c r="A642" s="5">
        <v>922</v>
      </c>
      <c r="B642" s="5">
        <v>4</v>
      </c>
      <c r="C642" s="5">
        <v>4</v>
      </c>
      <c r="D642" s="5">
        <v>260</v>
      </c>
      <c r="E642" s="5">
        <v>1554</v>
      </c>
      <c r="F642" s="5">
        <v>5</v>
      </c>
      <c r="G642" s="10">
        <v>44089</v>
      </c>
      <c r="H642" s="40">
        <v>278.83800000000002</v>
      </c>
      <c r="I642" s="40">
        <v>22.306999999999999</v>
      </c>
      <c r="J642" s="40">
        <v>6.9710000000000001</v>
      </c>
      <c r="K642" s="40">
        <v>308.11599999999999</v>
      </c>
      <c r="L642" s="10">
        <v>44098</v>
      </c>
      <c r="M642" t="s">
        <v>2817</v>
      </c>
      <c r="O642" t="b">
        <f>Table9[[#This Row],[SubTotal]]=SUMIF(Purchase_Order_Details!$A$2:$A$2751,Table9[[#This Row],[PurchaseOrderID]],Purchase_Order_Details!$G$2:$G$2751)</f>
        <v>1</v>
      </c>
      <c r="P642" t="b">
        <f>Table9[[#This Row],[TotalDue]]=Table9[[#This Row],[SubTotal]]+Table9[[#This Row],[TaxAmt]]+Table9[[#This Row],[Freight]]</f>
        <v>1</v>
      </c>
      <c r="Q642" t="b">
        <f>COUNTIF(Table9[PurchaseOrderID],Table9[[#This Row],[PurchaseOrderID]])=1</f>
        <v>1</v>
      </c>
    </row>
    <row r="643" spans="1:17" hidden="1" x14ac:dyDescent="0.25">
      <c r="A643" s="4">
        <v>923</v>
      </c>
      <c r="B643" s="4">
        <v>4</v>
      </c>
      <c r="C643" s="4">
        <v>4</v>
      </c>
      <c r="D643" s="4">
        <v>258</v>
      </c>
      <c r="E643" s="4">
        <v>1688</v>
      </c>
      <c r="F643" s="4">
        <v>4</v>
      </c>
      <c r="G643" s="11">
        <v>44089</v>
      </c>
      <c r="H643" s="41">
        <v>125.748</v>
      </c>
      <c r="I643" s="41">
        <v>10.059799999999999</v>
      </c>
      <c r="J643" s="41">
        <v>3.1436999999999999</v>
      </c>
      <c r="K643" s="41">
        <v>138.95150000000001</v>
      </c>
      <c r="L643" s="11">
        <v>44098</v>
      </c>
      <c r="M643" t="s">
        <v>2810</v>
      </c>
      <c r="O643" t="b">
        <f>Table9[[#This Row],[SubTotal]]=SUMIF(Purchase_Order_Details!$A$2:$A$2751,Table9[[#This Row],[PurchaseOrderID]],Purchase_Order_Details!$G$2:$G$2751)</f>
        <v>1</v>
      </c>
      <c r="P643" t="b">
        <f>Table9[[#This Row],[TotalDue]]=Table9[[#This Row],[SubTotal]]+Table9[[#This Row],[TaxAmt]]+Table9[[#This Row],[Freight]]</f>
        <v>1</v>
      </c>
      <c r="Q643" t="b">
        <f>COUNTIF(Table9[PurchaseOrderID],Table9[[#This Row],[PurchaseOrderID]])=1</f>
        <v>1</v>
      </c>
    </row>
    <row r="644" spans="1:17" hidden="1" x14ac:dyDescent="0.25">
      <c r="A644" s="5">
        <v>924</v>
      </c>
      <c r="B644" s="5">
        <v>4</v>
      </c>
      <c r="C644" s="5">
        <v>4</v>
      </c>
      <c r="D644" s="5">
        <v>254</v>
      </c>
      <c r="E644" s="5">
        <v>1580</v>
      </c>
      <c r="F644" s="5">
        <v>5</v>
      </c>
      <c r="G644" s="10">
        <v>44089</v>
      </c>
      <c r="H644" s="40">
        <v>150.79050000000001</v>
      </c>
      <c r="I644" s="40">
        <v>12.0632</v>
      </c>
      <c r="J644" s="40">
        <v>3.7698</v>
      </c>
      <c r="K644" s="40">
        <v>166.62350000000001</v>
      </c>
      <c r="L644" s="10">
        <v>44098</v>
      </c>
      <c r="M644" t="s">
        <v>2810</v>
      </c>
      <c r="O644" t="b">
        <f>Table9[[#This Row],[SubTotal]]=SUMIF(Purchase_Order_Details!$A$2:$A$2751,Table9[[#This Row],[PurchaseOrderID]],Purchase_Order_Details!$G$2:$G$2751)</f>
        <v>1</v>
      </c>
      <c r="P644" t="b">
        <f>Table9[[#This Row],[TotalDue]]=Table9[[#This Row],[SubTotal]]+Table9[[#This Row],[TaxAmt]]+Table9[[#This Row],[Freight]]</f>
        <v>1</v>
      </c>
      <c r="Q644" t="b">
        <f>COUNTIF(Table9[PurchaseOrderID],Table9[[#This Row],[PurchaseOrderID]])=1</f>
        <v>1</v>
      </c>
    </row>
    <row r="645" spans="1:17" hidden="1" x14ac:dyDescent="0.25">
      <c r="A645" s="4">
        <v>925</v>
      </c>
      <c r="B645" s="4">
        <v>4</v>
      </c>
      <c r="C645" s="4">
        <v>4</v>
      </c>
      <c r="D645" s="4">
        <v>257</v>
      </c>
      <c r="E645" s="4">
        <v>1496</v>
      </c>
      <c r="F645" s="4">
        <v>5</v>
      </c>
      <c r="G645" s="11">
        <v>44091</v>
      </c>
      <c r="H645" s="41">
        <v>2069.2665000000002</v>
      </c>
      <c r="I645" s="41">
        <v>165.54130000000001</v>
      </c>
      <c r="J645" s="41">
        <v>51.731699999999996</v>
      </c>
      <c r="K645" s="41">
        <v>2286.5394999999999</v>
      </c>
      <c r="L645" s="11">
        <v>44100</v>
      </c>
      <c r="M645" t="s">
        <v>2817</v>
      </c>
      <c r="O645" t="b">
        <f>Table9[[#This Row],[SubTotal]]=SUMIF(Purchase_Order_Details!$A$2:$A$2751,Table9[[#This Row],[PurchaseOrderID]],Purchase_Order_Details!$G$2:$G$2751)</f>
        <v>1</v>
      </c>
      <c r="P645" t="b">
        <f>Table9[[#This Row],[TotalDue]]=Table9[[#This Row],[SubTotal]]+Table9[[#This Row],[TaxAmt]]+Table9[[#This Row],[Freight]]</f>
        <v>1</v>
      </c>
      <c r="Q645" t="b">
        <f>COUNTIF(Table9[PurchaseOrderID],Table9[[#This Row],[PurchaseOrderID]])=1</f>
        <v>1</v>
      </c>
    </row>
    <row r="646" spans="1:17" hidden="1" x14ac:dyDescent="0.25">
      <c r="A646" s="5">
        <v>926</v>
      </c>
      <c r="B646" s="5">
        <v>4</v>
      </c>
      <c r="C646" s="5">
        <v>4</v>
      </c>
      <c r="D646" s="5">
        <v>261</v>
      </c>
      <c r="E646" s="5">
        <v>1494</v>
      </c>
      <c r="F646" s="5">
        <v>2</v>
      </c>
      <c r="G646" s="10">
        <v>44091</v>
      </c>
      <c r="H646" s="40">
        <v>8847.2999999999993</v>
      </c>
      <c r="I646" s="40">
        <v>707.78399999999999</v>
      </c>
      <c r="J646" s="40">
        <v>221.1825</v>
      </c>
      <c r="K646" s="40">
        <v>9776.2664999999997</v>
      </c>
      <c r="L646" s="10">
        <v>44100</v>
      </c>
      <c r="M646" t="s">
        <v>2810</v>
      </c>
      <c r="O646" t="b">
        <f>Table9[[#This Row],[SubTotal]]=SUMIF(Purchase_Order_Details!$A$2:$A$2751,Table9[[#This Row],[PurchaseOrderID]],Purchase_Order_Details!$G$2:$G$2751)</f>
        <v>1</v>
      </c>
      <c r="P646" t="b">
        <f>Table9[[#This Row],[TotalDue]]=Table9[[#This Row],[SubTotal]]+Table9[[#This Row],[TaxAmt]]+Table9[[#This Row],[Freight]]</f>
        <v>1</v>
      </c>
      <c r="Q646" t="b">
        <f>COUNTIF(Table9[PurchaseOrderID],Table9[[#This Row],[PurchaseOrderID]])=1</f>
        <v>1</v>
      </c>
    </row>
    <row r="647" spans="1:17" hidden="1" x14ac:dyDescent="0.25">
      <c r="A647" s="4">
        <v>927</v>
      </c>
      <c r="B647" s="4">
        <v>4</v>
      </c>
      <c r="C647" s="4">
        <v>4</v>
      </c>
      <c r="D647" s="4">
        <v>251</v>
      </c>
      <c r="E647" s="4">
        <v>1650</v>
      </c>
      <c r="F647" s="4">
        <v>5</v>
      </c>
      <c r="G647" s="11">
        <v>44091</v>
      </c>
      <c r="H647" s="41">
        <v>171.07650000000001</v>
      </c>
      <c r="I647" s="41">
        <v>13.6861</v>
      </c>
      <c r="J647" s="41">
        <v>4.2769000000000004</v>
      </c>
      <c r="K647" s="41">
        <v>189.0395</v>
      </c>
      <c r="L647" s="11">
        <v>44100</v>
      </c>
      <c r="M647" t="s">
        <v>2810</v>
      </c>
      <c r="O647" t="b">
        <f>Table9[[#This Row],[SubTotal]]=SUMIF(Purchase_Order_Details!$A$2:$A$2751,Table9[[#This Row],[PurchaseOrderID]],Purchase_Order_Details!$G$2:$G$2751)</f>
        <v>1</v>
      </c>
      <c r="P647" t="b">
        <f>Table9[[#This Row],[TotalDue]]=Table9[[#This Row],[SubTotal]]+Table9[[#This Row],[TaxAmt]]+Table9[[#This Row],[Freight]]</f>
        <v>1</v>
      </c>
      <c r="Q647" t="b">
        <f>COUNTIF(Table9[PurchaseOrderID],Table9[[#This Row],[PurchaseOrderID]])=1</f>
        <v>1</v>
      </c>
    </row>
    <row r="648" spans="1:17" hidden="1" x14ac:dyDescent="0.25">
      <c r="A648" s="5">
        <v>928</v>
      </c>
      <c r="B648" s="5">
        <v>4</v>
      </c>
      <c r="C648" s="5">
        <v>4</v>
      </c>
      <c r="D648" s="5">
        <v>253</v>
      </c>
      <c r="E648" s="5">
        <v>1654</v>
      </c>
      <c r="F648" s="5">
        <v>4</v>
      </c>
      <c r="G648" s="10">
        <v>44091</v>
      </c>
      <c r="H648" s="40">
        <v>20397.3</v>
      </c>
      <c r="I648" s="40">
        <v>1631.7840000000001</v>
      </c>
      <c r="J648" s="40">
        <v>509.9325</v>
      </c>
      <c r="K648" s="40">
        <v>22539.016500000002</v>
      </c>
      <c r="L648" s="10">
        <v>44100</v>
      </c>
      <c r="M648" t="s">
        <v>2817</v>
      </c>
      <c r="O648" t="b">
        <f>Table9[[#This Row],[SubTotal]]=SUMIF(Purchase_Order_Details!$A$2:$A$2751,Table9[[#This Row],[PurchaseOrderID]],Purchase_Order_Details!$G$2:$G$2751)</f>
        <v>1</v>
      </c>
      <c r="P648" t="b">
        <f>Table9[[#This Row],[TotalDue]]=Table9[[#This Row],[SubTotal]]+Table9[[#This Row],[TaxAmt]]+Table9[[#This Row],[Freight]]</f>
        <v>1</v>
      </c>
      <c r="Q648" t="b">
        <f>COUNTIF(Table9[PurchaseOrderID],Table9[[#This Row],[PurchaseOrderID]])=1</f>
        <v>1</v>
      </c>
    </row>
    <row r="649" spans="1:17" hidden="1" x14ac:dyDescent="0.25">
      <c r="A649" s="4">
        <v>929</v>
      </c>
      <c r="B649" s="4">
        <v>4</v>
      </c>
      <c r="C649" s="4">
        <v>4</v>
      </c>
      <c r="D649" s="4">
        <v>252</v>
      </c>
      <c r="E649" s="4">
        <v>1664</v>
      </c>
      <c r="F649" s="4">
        <v>3</v>
      </c>
      <c r="G649" s="11">
        <v>44092</v>
      </c>
      <c r="H649" s="41">
        <v>14628.075000000001</v>
      </c>
      <c r="I649" s="41">
        <v>1170.2460000000001</v>
      </c>
      <c r="J649" s="41">
        <v>365.70190000000002</v>
      </c>
      <c r="K649" s="41">
        <v>16164.0229</v>
      </c>
      <c r="L649" s="11">
        <v>44101</v>
      </c>
      <c r="M649" t="s">
        <v>2817</v>
      </c>
      <c r="O649" t="b">
        <f>Table9[[#This Row],[SubTotal]]=SUMIF(Purchase_Order_Details!$A$2:$A$2751,Table9[[#This Row],[PurchaseOrderID]],Purchase_Order_Details!$G$2:$G$2751)</f>
        <v>1</v>
      </c>
      <c r="P649" t="b">
        <f>Table9[[#This Row],[TotalDue]]=Table9[[#This Row],[SubTotal]]+Table9[[#This Row],[TaxAmt]]+Table9[[#This Row],[Freight]]</f>
        <v>1</v>
      </c>
      <c r="Q649" t="b">
        <f>COUNTIF(Table9[PurchaseOrderID],Table9[[#This Row],[PurchaseOrderID]])=1</f>
        <v>1</v>
      </c>
    </row>
    <row r="650" spans="1:17" hidden="1" x14ac:dyDescent="0.25">
      <c r="A650" s="5">
        <v>930</v>
      </c>
      <c r="B650" s="5">
        <v>4</v>
      </c>
      <c r="C650" s="5">
        <v>4</v>
      </c>
      <c r="D650" s="5">
        <v>256</v>
      </c>
      <c r="E650" s="5">
        <v>1678</v>
      </c>
      <c r="F650" s="5">
        <v>3</v>
      </c>
      <c r="G650" s="10">
        <v>44092</v>
      </c>
      <c r="H650" s="40">
        <v>58685.55</v>
      </c>
      <c r="I650" s="40">
        <v>4694.8440000000001</v>
      </c>
      <c r="J650" s="40">
        <v>1467.1387999999999</v>
      </c>
      <c r="K650" s="40">
        <v>64847.532800000001</v>
      </c>
      <c r="L650" s="10">
        <v>44101</v>
      </c>
      <c r="M650" t="s">
        <v>1829</v>
      </c>
      <c r="O650" t="b">
        <f>Table9[[#This Row],[SubTotal]]=SUMIF(Purchase_Order_Details!$A$2:$A$2751,Table9[[#This Row],[PurchaseOrderID]],Purchase_Order_Details!$G$2:$G$2751)</f>
        <v>1</v>
      </c>
      <c r="P650" t="b">
        <f>Table9[[#This Row],[TotalDue]]=Table9[[#This Row],[SubTotal]]+Table9[[#This Row],[TaxAmt]]+Table9[[#This Row],[Freight]]</f>
        <v>1</v>
      </c>
      <c r="Q650" t="b">
        <f>COUNTIF(Table9[PurchaseOrderID],Table9[[#This Row],[PurchaseOrderID]])=1</f>
        <v>1</v>
      </c>
    </row>
    <row r="651" spans="1:17" hidden="1" x14ac:dyDescent="0.25">
      <c r="A651" s="4">
        <v>931</v>
      </c>
      <c r="B651" s="4">
        <v>4</v>
      </c>
      <c r="C651" s="4">
        <v>4</v>
      </c>
      <c r="D651" s="4">
        <v>259</v>
      </c>
      <c r="E651" s="4">
        <v>1616</v>
      </c>
      <c r="F651" s="4">
        <v>5</v>
      </c>
      <c r="G651" s="11">
        <v>44092</v>
      </c>
      <c r="H651" s="41">
        <v>532.28700000000003</v>
      </c>
      <c r="I651" s="41">
        <v>42.582999999999998</v>
      </c>
      <c r="J651" s="41">
        <v>13.3072</v>
      </c>
      <c r="K651" s="41">
        <v>588.17719999999997</v>
      </c>
      <c r="L651" s="11">
        <v>44101</v>
      </c>
      <c r="M651" t="s">
        <v>2817</v>
      </c>
      <c r="O651" t="b">
        <f>Table9[[#This Row],[SubTotal]]=SUMIF(Purchase_Order_Details!$A$2:$A$2751,Table9[[#This Row],[PurchaseOrderID]],Purchase_Order_Details!$G$2:$G$2751)</f>
        <v>1</v>
      </c>
      <c r="P651" t="b">
        <f>Table9[[#This Row],[TotalDue]]=Table9[[#This Row],[SubTotal]]+Table9[[#This Row],[TaxAmt]]+Table9[[#This Row],[Freight]]</f>
        <v>1</v>
      </c>
      <c r="Q651" t="b">
        <f>COUNTIF(Table9[PurchaseOrderID],Table9[[#This Row],[PurchaseOrderID]])=1</f>
        <v>1</v>
      </c>
    </row>
    <row r="652" spans="1:17" hidden="1" x14ac:dyDescent="0.25">
      <c r="A652" s="5">
        <v>932</v>
      </c>
      <c r="B652" s="5">
        <v>4</v>
      </c>
      <c r="C652" s="5">
        <v>4</v>
      </c>
      <c r="D652" s="5">
        <v>260</v>
      </c>
      <c r="E652" s="5">
        <v>1492</v>
      </c>
      <c r="F652" s="5">
        <v>5</v>
      </c>
      <c r="G652" s="10">
        <v>44092</v>
      </c>
      <c r="H652" s="40">
        <v>272.75850000000003</v>
      </c>
      <c r="I652" s="40">
        <v>21.820699999999999</v>
      </c>
      <c r="J652" s="40">
        <v>6.819</v>
      </c>
      <c r="K652" s="40">
        <v>301.39819999999997</v>
      </c>
      <c r="L652" s="10">
        <v>44101</v>
      </c>
      <c r="M652" t="s">
        <v>2817</v>
      </c>
      <c r="O652" t="b">
        <f>Table9[[#This Row],[SubTotal]]=SUMIF(Purchase_Order_Details!$A$2:$A$2751,Table9[[#This Row],[PurchaseOrderID]],Purchase_Order_Details!$G$2:$G$2751)</f>
        <v>1</v>
      </c>
      <c r="P652" t="b">
        <f>Table9[[#This Row],[TotalDue]]=Table9[[#This Row],[SubTotal]]+Table9[[#This Row],[TaxAmt]]+Table9[[#This Row],[Freight]]</f>
        <v>1</v>
      </c>
      <c r="Q652" t="b">
        <f>COUNTIF(Table9[PurchaseOrderID],Table9[[#This Row],[PurchaseOrderID]])=1</f>
        <v>1</v>
      </c>
    </row>
    <row r="653" spans="1:17" hidden="1" x14ac:dyDescent="0.25">
      <c r="A653" s="4">
        <v>933</v>
      </c>
      <c r="B653" s="4">
        <v>4</v>
      </c>
      <c r="C653" s="4">
        <v>4</v>
      </c>
      <c r="D653" s="4">
        <v>258</v>
      </c>
      <c r="E653" s="4">
        <v>1602</v>
      </c>
      <c r="F653" s="4">
        <v>5</v>
      </c>
      <c r="G653" s="11">
        <v>44092</v>
      </c>
      <c r="H653" s="41">
        <v>1796.0355</v>
      </c>
      <c r="I653" s="41">
        <v>143.68279999999999</v>
      </c>
      <c r="J653" s="41">
        <v>44.9009</v>
      </c>
      <c r="K653" s="41">
        <v>1984.6192000000001</v>
      </c>
      <c r="L653" s="11">
        <v>44101</v>
      </c>
      <c r="M653" t="s">
        <v>2810</v>
      </c>
      <c r="O653" t="b">
        <f>Table9[[#This Row],[SubTotal]]=SUMIF(Purchase_Order_Details!$A$2:$A$2751,Table9[[#This Row],[PurchaseOrderID]],Purchase_Order_Details!$G$2:$G$2751)</f>
        <v>1</v>
      </c>
      <c r="P653" t="b">
        <f>Table9[[#This Row],[TotalDue]]=Table9[[#This Row],[SubTotal]]+Table9[[#This Row],[TaxAmt]]+Table9[[#This Row],[Freight]]</f>
        <v>1</v>
      </c>
      <c r="Q653" t="b">
        <f>COUNTIF(Table9[PurchaseOrderID],Table9[[#This Row],[PurchaseOrderID]])=1</f>
        <v>1</v>
      </c>
    </row>
    <row r="654" spans="1:17" hidden="1" x14ac:dyDescent="0.25">
      <c r="A654" s="5">
        <v>934</v>
      </c>
      <c r="B654" s="5">
        <v>4</v>
      </c>
      <c r="C654" s="5">
        <v>4</v>
      </c>
      <c r="D654" s="5">
        <v>254</v>
      </c>
      <c r="E654" s="5">
        <v>1540</v>
      </c>
      <c r="F654" s="5">
        <v>5</v>
      </c>
      <c r="G654" s="10">
        <v>44092</v>
      </c>
      <c r="H654" s="40">
        <v>279.78300000000002</v>
      </c>
      <c r="I654" s="40">
        <v>22.3826</v>
      </c>
      <c r="J654" s="40">
        <v>6.9946000000000002</v>
      </c>
      <c r="K654" s="40">
        <v>309.16019999999997</v>
      </c>
      <c r="L654" s="10">
        <v>44101</v>
      </c>
      <c r="M654" t="s">
        <v>2810</v>
      </c>
      <c r="O654" t="b">
        <f>Table9[[#This Row],[SubTotal]]=SUMIF(Purchase_Order_Details!$A$2:$A$2751,Table9[[#This Row],[PurchaseOrderID]],Purchase_Order_Details!$G$2:$G$2751)</f>
        <v>1</v>
      </c>
      <c r="P654" t="b">
        <f>Table9[[#This Row],[TotalDue]]=Table9[[#This Row],[SubTotal]]+Table9[[#This Row],[TaxAmt]]+Table9[[#This Row],[Freight]]</f>
        <v>1</v>
      </c>
      <c r="Q654" t="b">
        <f>COUNTIF(Table9[PurchaseOrderID],Table9[[#This Row],[PurchaseOrderID]])=1</f>
        <v>1</v>
      </c>
    </row>
    <row r="655" spans="1:17" hidden="1" x14ac:dyDescent="0.25">
      <c r="A655" s="4">
        <v>935</v>
      </c>
      <c r="B655" s="4">
        <v>4</v>
      </c>
      <c r="C655" s="4">
        <v>4</v>
      </c>
      <c r="D655" s="4">
        <v>257</v>
      </c>
      <c r="E655" s="4">
        <v>1628</v>
      </c>
      <c r="F655" s="4">
        <v>5</v>
      </c>
      <c r="G655" s="11">
        <v>44092</v>
      </c>
      <c r="H655" s="41">
        <v>34644.224999999999</v>
      </c>
      <c r="I655" s="41">
        <v>2771.538</v>
      </c>
      <c r="J655" s="41">
        <v>866.10559999999998</v>
      </c>
      <c r="K655" s="41">
        <v>38281.868600000002</v>
      </c>
      <c r="L655" s="11">
        <v>44101</v>
      </c>
      <c r="M655" t="s">
        <v>2810</v>
      </c>
      <c r="O655" t="b">
        <f>Table9[[#This Row],[SubTotal]]=SUMIF(Purchase_Order_Details!$A$2:$A$2751,Table9[[#This Row],[PurchaseOrderID]],Purchase_Order_Details!$G$2:$G$2751)</f>
        <v>1</v>
      </c>
      <c r="P655" t="b">
        <f>Table9[[#This Row],[TotalDue]]=Table9[[#This Row],[SubTotal]]+Table9[[#This Row],[TaxAmt]]+Table9[[#This Row],[Freight]]</f>
        <v>1</v>
      </c>
      <c r="Q655" t="b">
        <f>COUNTIF(Table9[PurchaseOrderID],Table9[[#This Row],[PurchaseOrderID]])=1</f>
        <v>1</v>
      </c>
    </row>
    <row r="656" spans="1:17" hidden="1" x14ac:dyDescent="0.25">
      <c r="A656" s="5">
        <v>936</v>
      </c>
      <c r="B656" s="5">
        <v>4</v>
      </c>
      <c r="C656" s="5">
        <v>4</v>
      </c>
      <c r="D656" s="5">
        <v>261</v>
      </c>
      <c r="E656" s="5">
        <v>1604</v>
      </c>
      <c r="F656" s="5">
        <v>4</v>
      </c>
      <c r="G656" s="10">
        <v>44092</v>
      </c>
      <c r="H656" s="40">
        <v>1839.5055</v>
      </c>
      <c r="I656" s="40">
        <v>147.16040000000001</v>
      </c>
      <c r="J656" s="40">
        <v>45.9876</v>
      </c>
      <c r="K656" s="40">
        <v>2032.6534999999999</v>
      </c>
      <c r="L656" s="10">
        <v>44101</v>
      </c>
      <c r="M656" t="s">
        <v>2810</v>
      </c>
      <c r="O656" t="b">
        <f>Table9[[#This Row],[SubTotal]]=SUMIF(Purchase_Order_Details!$A$2:$A$2751,Table9[[#This Row],[PurchaseOrderID]],Purchase_Order_Details!$G$2:$G$2751)</f>
        <v>1</v>
      </c>
      <c r="P656" t="b">
        <f>Table9[[#This Row],[TotalDue]]=Table9[[#This Row],[SubTotal]]+Table9[[#This Row],[TaxAmt]]+Table9[[#This Row],[Freight]]</f>
        <v>1</v>
      </c>
      <c r="Q656" t="b">
        <f>COUNTIF(Table9[PurchaseOrderID],Table9[[#This Row],[PurchaseOrderID]])=1</f>
        <v>1</v>
      </c>
    </row>
    <row r="657" spans="1:17" hidden="1" x14ac:dyDescent="0.25">
      <c r="A657" s="4">
        <v>937</v>
      </c>
      <c r="B657" s="4">
        <v>4</v>
      </c>
      <c r="C657" s="4">
        <v>4</v>
      </c>
      <c r="D657" s="4">
        <v>251</v>
      </c>
      <c r="E657" s="4">
        <v>1690</v>
      </c>
      <c r="F657" s="4">
        <v>5</v>
      </c>
      <c r="G657" s="11">
        <v>44092</v>
      </c>
      <c r="H657" s="41">
        <v>146.286</v>
      </c>
      <c r="I657" s="41">
        <v>11.7029</v>
      </c>
      <c r="J657" s="41">
        <v>3.6572</v>
      </c>
      <c r="K657" s="41">
        <v>161.64609999999999</v>
      </c>
      <c r="L657" s="11">
        <v>44101</v>
      </c>
      <c r="M657" t="s">
        <v>2810</v>
      </c>
      <c r="O657" t="b">
        <f>Table9[[#This Row],[SubTotal]]=SUMIF(Purchase_Order_Details!$A$2:$A$2751,Table9[[#This Row],[PurchaseOrderID]],Purchase_Order_Details!$G$2:$G$2751)</f>
        <v>1</v>
      </c>
      <c r="P657" t="b">
        <f>Table9[[#This Row],[TotalDue]]=Table9[[#This Row],[SubTotal]]+Table9[[#This Row],[TaxAmt]]+Table9[[#This Row],[Freight]]</f>
        <v>1</v>
      </c>
      <c r="Q657" t="b">
        <f>COUNTIF(Table9[PurchaseOrderID],Table9[[#This Row],[PurchaseOrderID]])=1</f>
        <v>1</v>
      </c>
    </row>
    <row r="658" spans="1:17" hidden="1" x14ac:dyDescent="0.25">
      <c r="A658" s="5">
        <v>938</v>
      </c>
      <c r="B658" s="5">
        <v>4</v>
      </c>
      <c r="C658" s="5">
        <v>4</v>
      </c>
      <c r="D658" s="5">
        <v>253</v>
      </c>
      <c r="E658" s="5">
        <v>1566</v>
      </c>
      <c r="F658" s="5">
        <v>5</v>
      </c>
      <c r="G658" s="10">
        <v>44092</v>
      </c>
      <c r="H658" s="40">
        <v>102.56399999999999</v>
      </c>
      <c r="I658" s="40">
        <v>8.2050999999999998</v>
      </c>
      <c r="J658" s="40">
        <v>2.5640999999999998</v>
      </c>
      <c r="K658" s="40">
        <v>113.33320000000001</v>
      </c>
      <c r="L658" s="10">
        <v>44101</v>
      </c>
      <c r="M658" t="s">
        <v>2810</v>
      </c>
      <c r="O658" t="b">
        <f>Table9[[#This Row],[SubTotal]]=SUMIF(Purchase_Order_Details!$A$2:$A$2751,Table9[[#This Row],[PurchaseOrderID]],Purchase_Order_Details!$G$2:$G$2751)</f>
        <v>1</v>
      </c>
      <c r="P658" t="b">
        <f>Table9[[#This Row],[TotalDue]]=Table9[[#This Row],[SubTotal]]+Table9[[#This Row],[TaxAmt]]+Table9[[#This Row],[Freight]]</f>
        <v>1</v>
      </c>
      <c r="Q658" t="b">
        <f>COUNTIF(Table9[PurchaseOrderID],Table9[[#This Row],[PurchaseOrderID]])=1</f>
        <v>1</v>
      </c>
    </row>
    <row r="659" spans="1:17" hidden="1" x14ac:dyDescent="0.25">
      <c r="A659" s="4">
        <v>939</v>
      </c>
      <c r="B659" s="4">
        <v>4</v>
      </c>
      <c r="C659" s="4">
        <v>4</v>
      </c>
      <c r="D659" s="4">
        <v>255</v>
      </c>
      <c r="E659" s="4">
        <v>1698</v>
      </c>
      <c r="F659" s="4">
        <v>5</v>
      </c>
      <c r="G659" s="11">
        <v>44092</v>
      </c>
      <c r="H659" s="41">
        <v>150.79050000000001</v>
      </c>
      <c r="I659" s="41">
        <v>12.0632</v>
      </c>
      <c r="J659" s="41">
        <v>3.7698</v>
      </c>
      <c r="K659" s="41">
        <v>166.62350000000001</v>
      </c>
      <c r="L659" s="11">
        <v>44101</v>
      </c>
      <c r="M659" t="s">
        <v>2810</v>
      </c>
      <c r="O659" t="b">
        <f>Table9[[#This Row],[SubTotal]]=SUMIF(Purchase_Order_Details!$A$2:$A$2751,Table9[[#This Row],[PurchaseOrderID]],Purchase_Order_Details!$G$2:$G$2751)</f>
        <v>1</v>
      </c>
      <c r="P659" t="b">
        <f>Table9[[#This Row],[TotalDue]]=Table9[[#This Row],[SubTotal]]+Table9[[#This Row],[TaxAmt]]+Table9[[#This Row],[Freight]]</f>
        <v>1</v>
      </c>
      <c r="Q659" t="b">
        <f>COUNTIF(Table9[PurchaseOrderID],Table9[[#This Row],[PurchaseOrderID]])=1</f>
        <v>1</v>
      </c>
    </row>
    <row r="660" spans="1:17" hidden="1" x14ac:dyDescent="0.25">
      <c r="A660" s="5">
        <v>940</v>
      </c>
      <c r="B660" s="5">
        <v>4</v>
      </c>
      <c r="C660" s="5">
        <v>4</v>
      </c>
      <c r="D660" s="5">
        <v>252</v>
      </c>
      <c r="E660" s="5">
        <v>1560</v>
      </c>
      <c r="F660" s="5">
        <v>5</v>
      </c>
      <c r="G660" s="10">
        <v>44092</v>
      </c>
      <c r="H660" s="40">
        <v>13669.424999999999</v>
      </c>
      <c r="I660" s="40">
        <v>1093.5540000000001</v>
      </c>
      <c r="J660" s="40">
        <v>341.73559999999998</v>
      </c>
      <c r="K660" s="40">
        <v>15104.714599999999</v>
      </c>
      <c r="L660" s="10">
        <v>44101</v>
      </c>
      <c r="M660" t="s">
        <v>1829</v>
      </c>
      <c r="O660" t="b">
        <f>Table9[[#This Row],[SubTotal]]=SUMIF(Purchase_Order_Details!$A$2:$A$2751,Table9[[#This Row],[PurchaseOrderID]],Purchase_Order_Details!$G$2:$G$2751)</f>
        <v>1</v>
      </c>
      <c r="P660" t="b">
        <f>Table9[[#This Row],[TotalDue]]=Table9[[#This Row],[SubTotal]]+Table9[[#This Row],[TaxAmt]]+Table9[[#This Row],[Freight]]</f>
        <v>1</v>
      </c>
      <c r="Q660" t="b">
        <f>COUNTIF(Table9[PurchaseOrderID],Table9[[#This Row],[PurchaseOrderID]])=1</f>
        <v>1</v>
      </c>
    </row>
    <row r="661" spans="1:17" hidden="1" x14ac:dyDescent="0.25">
      <c r="A661" s="4">
        <v>941</v>
      </c>
      <c r="B661" s="4">
        <v>4</v>
      </c>
      <c r="C661" s="4">
        <v>4</v>
      </c>
      <c r="D661" s="4">
        <v>259</v>
      </c>
      <c r="E661" s="4">
        <v>1692</v>
      </c>
      <c r="F661" s="4">
        <v>5</v>
      </c>
      <c r="G661" s="11">
        <v>44092</v>
      </c>
      <c r="H661" s="41">
        <v>13458.69</v>
      </c>
      <c r="I661" s="41">
        <v>1076.6952000000001</v>
      </c>
      <c r="J661" s="41">
        <v>336.46730000000002</v>
      </c>
      <c r="K661" s="41">
        <v>14871.852500000001</v>
      </c>
      <c r="L661" s="11">
        <v>44101</v>
      </c>
      <c r="M661" t="s">
        <v>1829</v>
      </c>
      <c r="O661" t="b">
        <f>Table9[[#This Row],[SubTotal]]=SUMIF(Purchase_Order_Details!$A$2:$A$2751,Table9[[#This Row],[PurchaseOrderID]],Purchase_Order_Details!$G$2:$G$2751)</f>
        <v>1</v>
      </c>
      <c r="P661" t="b">
        <f>Table9[[#This Row],[TotalDue]]=Table9[[#This Row],[SubTotal]]+Table9[[#This Row],[TaxAmt]]+Table9[[#This Row],[Freight]]</f>
        <v>1</v>
      </c>
      <c r="Q661" t="b">
        <f>COUNTIF(Table9[PurchaseOrderID],Table9[[#This Row],[PurchaseOrderID]])=1</f>
        <v>1</v>
      </c>
    </row>
    <row r="662" spans="1:17" hidden="1" x14ac:dyDescent="0.25">
      <c r="A662" s="5">
        <v>942</v>
      </c>
      <c r="B662" s="5">
        <v>4</v>
      </c>
      <c r="C662" s="5">
        <v>4</v>
      </c>
      <c r="D662" s="5">
        <v>260</v>
      </c>
      <c r="E662" s="5">
        <v>1696</v>
      </c>
      <c r="F662" s="5">
        <v>2</v>
      </c>
      <c r="G662" s="10">
        <v>44092</v>
      </c>
      <c r="H662" s="40">
        <v>28343.7</v>
      </c>
      <c r="I662" s="40">
        <v>2267.4960000000001</v>
      </c>
      <c r="J662" s="40">
        <v>708.59249999999997</v>
      </c>
      <c r="K662" s="40">
        <v>31319.788499999999</v>
      </c>
      <c r="L662" s="10">
        <v>44101</v>
      </c>
      <c r="M662" t="s">
        <v>1829</v>
      </c>
      <c r="O662" t="b">
        <f>Table9[[#This Row],[SubTotal]]=SUMIF(Purchase_Order_Details!$A$2:$A$2751,Table9[[#This Row],[PurchaseOrderID]],Purchase_Order_Details!$G$2:$G$2751)</f>
        <v>1</v>
      </c>
      <c r="P662" t="b">
        <f>Table9[[#This Row],[TotalDue]]=Table9[[#This Row],[SubTotal]]+Table9[[#This Row],[TaxAmt]]+Table9[[#This Row],[Freight]]</f>
        <v>1</v>
      </c>
      <c r="Q662" t="b">
        <f>COUNTIF(Table9[PurchaseOrderID],Table9[[#This Row],[PurchaseOrderID]])=1</f>
        <v>1</v>
      </c>
    </row>
    <row r="663" spans="1:17" hidden="1" x14ac:dyDescent="0.25">
      <c r="A663" s="4">
        <v>943</v>
      </c>
      <c r="B663" s="4">
        <v>4</v>
      </c>
      <c r="C663" s="4">
        <v>4</v>
      </c>
      <c r="D663" s="4">
        <v>258</v>
      </c>
      <c r="E663" s="4">
        <v>1504</v>
      </c>
      <c r="F663" s="4">
        <v>1</v>
      </c>
      <c r="G663" s="11">
        <v>44092</v>
      </c>
      <c r="H663" s="41">
        <v>551.88</v>
      </c>
      <c r="I663" s="41">
        <v>44.150399999999998</v>
      </c>
      <c r="J663" s="41">
        <v>13.797000000000001</v>
      </c>
      <c r="K663" s="41">
        <v>609.82740000000001</v>
      </c>
      <c r="L663" s="11">
        <v>44101</v>
      </c>
      <c r="M663" t="s">
        <v>2817</v>
      </c>
      <c r="O663" t="b">
        <f>Table9[[#This Row],[SubTotal]]=SUMIF(Purchase_Order_Details!$A$2:$A$2751,Table9[[#This Row],[PurchaseOrderID]],Purchase_Order_Details!$G$2:$G$2751)</f>
        <v>1</v>
      </c>
      <c r="P663" t="b">
        <f>Table9[[#This Row],[TotalDue]]=Table9[[#This Row],[SubTotal]]+Table9[[#This Row],[TaxAmt]]+Table9[[#This Row],[Freight]]</f>
        <v>1</v>
      </c>
      <c r="Q663" t="b">
        <f>COUNTIF(Table9[PurchaseOrderID],Table9[[#This Row],[PurchaseOrderID]])=1</f>
        <v>1</v>
      </c>
    </row>
    <row r="664" spans="1:17" hidden="1" x14ac:dyDescent="0.25">
      <c r="A664" s="5">
        <v>944</v>
      </c>
      <c r="B664" s="5">
        <v>4</v>
      </c>
      <c r="C664" s="5">
        <v>3</v>
      </c>
      <c r="D664" s="5">
        <v>250</v>
      </c>
      <c r="E664" s="5">
        <v>1544</v>
      </c>
      <c r="F664" s="5">
        <v>1</v>
      </c>
      <c r="G664" s="10">
        <v>44092</v>
      </c>
      <c r="H664" s="40">
        <v>3811.5</v>
      </c>
      <c r="I664" s="40">
        <v>304.92</v>
      </c>
      <c r="J664" s="40">
        <v>95.287499999999994</v>
      </c>
      <c r="K664" s="40">
        <v>4211.7075000000004</v>
      </c>
      <c r="L664" s="10">
        <v>44101</v>
      </c>
      <c r="M664" t="s">
        <v>2817</v>
      </c>
      <c r="O664" t="b">
        <f>Table9[[#This Row],[SubTotal]]=SUMIF(Purchase_Order_Details!$A$2:$A$2751,Table9[[#This Row],[PurchaseOrderID]],Purchase_Order_Details!$G$2:$G$2751)</f>
        <v>1</v>
      </c>
      <c r="P664" t="b">
        <f>Table9[[#This Row],[TotalDue]]=Table9[[#This Row],[SubTotal]]+Table9[[#This Row],[TaxAmt]]+Table9[[#This Row],[Freight]]</f>
        <v>1</v>
      </c>
      <c r="Q664" t="b">
        <f>COUNTIF(Table9[PurchaseOrderID],Table9[[#This Row],[PurchaseOrderID]])=1</f>
        <v>1</v>
      </c>
    </row>
    <row r="665" spans="1:17" hidden="1" x14ac:dyDescent="0.25">
      <c r="A665" s="4">
        <v>945</v>
      </c>
      <c r="B665" s="4">
        <v>4</v>
      </c>
      <c r="C665" s="4">
        <v>4</v>
      </c>
      <c r="D665" s="4">
        <v>257</v>
      </c>
      <c r="E665" s="4">
        <v>1530</v>
      </c>
      <c r="F665" s="4">
        <v>2</v>
      </c>
      <c r="G665" s="11">
        <v>44094</v>
      </c>
      <c r="H665" s="41">
        <v>28072.275000000001</v>
      </c>
      <c r="I665" s="41">
        <v>2245.7820000000002</v>
      </c>
      <c r="J665" s="41">
        <v>701.80690000000004</v>
      </c>
      <c r="K665" s="41">
        <v>31019.8639</v>
      </c>
      <c r="L665" s="11">
        <v>44103</v>
      </c>
      <c r="M665" t="s">
        <v>2810</v>
      </c>
      <c r="O665" t="b">
        <f>Table9[[#This Row],[SubTotal]]=SUMIF(Purchase_Order_Details!$A$2:$A$2751,Table9[[#This Row],[PurchaseOrderID]],Purchase_Order_Details!$G$2:$G$2751)</f>
        <v>1</v>
      </c>
      <c r="P665" t="b">
        <f>Table9[[#This Row],[TotalDue]]=Table9[[#This Row],[SubTotal]]+Table9[[#This Row],[TaxAmt]]+Table9[[#This Row],[Freight]]</f>
        <v>1</v>
      </c>
      <c r="Q665" t="b">
        <f>COUNTIF(Table9[PurchaseOrderID],Table9[[#This Row],[PurchaseOrderID]])=1</f>
        <v>1</v>
      </c>
    </row>
    <row r="666" spans="1:17" hidden="1" x14ac:dyDescent="0.25">
      <c r="A666" s="5">
        <v>946</v>
      </c>
      <c r="B666" s="5">
        <v>4</v>
      </c>
      <c r="C666" s="5">
        <v>4</v>
      </c>
      <c r="D666" s="5">
        <v>261</v>
      </c>
      <c r="E666" s="5">
        <v>1508</v>
      </c>
      <c r="F666" s="5">
        <v>1</v>
      </c>
      <c r="G666" s="10">
        <v>44094</v>
      </c>
      <c r="H666" s="40">
        <v>37312.275000000001</v>
      </c>
      <c r="I666" s="40">
        <v>2984.982</v>
      </c>
      <c r="J666" s="40">
        <v>932.80690000000004</v>
      </c>
      <c r="K666" s="40">
        <v>41230.063900000001</v>
      </c>
      <c r="L666" s="10">
        <v>44103</v>
      </c>
      <c r="M666" t="s">
        <v>2810</v>
      </c>
      <c r="O666" t="b">
        <f>Table9[[#This Row],[SubTotal]]=SUMIF(Purchase_Order_Details!$A$2:$A$2751,Table9[[#This Row],[PurchaseOrderID]],Purchase_Order_Details!$G$2:$G$2751)</f>
        <v>1</v>
      </c>
      <c r="P666" t="b">
        <f>Table9[[#This Row],[TotalDue]]=Table9[[#This Row],[SubTotal]]+Table9[[#This Row],[TaxAmt]]+Table9[[#This Row],[Freight]]</f>
        <v>1</v>
      </c>
      <c r="Q666" t="b">
        <f>COUNTIF(Table9[PurchaseOrderID],Table9[[#This Row],[PurchaseOrderID]])=1</f>
        <v>1</v>
      </c>
    </row>
    <row r="667" spans="1:17" hidden="1" x14ac:dyDescent="0.25">
      <c r="A667" s="4">
        <v>947</v>
      </c>
      <c r="B667" s="4">
        <v>4</v>
      </c>
      <c r="C667" s="4">
        <v>4</v>
      </c>
      <c r="D667" s="4">
        <v>251</v>
      </c>
      <c r="E667" s="4">
        <v>1694</v>
      </c>
      <c r="F667" s="4">
        <v>1</v>
      </c>
      <c r="G667" s="11">
        <v>44094</v>
      </c>
      <c r="H667" s="41">
        <v>3407.25</v>
      </c>
      <c r="I667" s="41">
        <v>272.58</v>
      </c>
      <c r="J667" s="41">
        <v>85.181299999999993</v>
      </c>
      <c r="K667" s="41">
        <v>3765.0113000000001</v>
      </c>
      <c r="L667" s="11">
        <v>44103</v>
      </c>
      <c r="M667" t="s">
        <v>2817</v>
      </c>
      <c r="O667" t="b">
        <f>Table9[[#This Row],[SubTotal]]=SUMIF(Purchase_Order_Details!$A$2:$A$2751,Table9[[#This Row],[PurchaseOrderID]],Purchase_Order_Details!$G$2:$G$2751)</f>
        <v>1</v>
      </c>
      <c r="P667" t="b">
        <f>Table9[[#This Row],[TotalDue]]=Table9[[#This Row],[SubTotal]]+Table9[[#This Row],[TaxAmt]]+Table9[[#This Row],[Freight]]</f>
        <v>1</v>
      </c>
      <c r="Q667" t="b">
        <f>COUNTIF(Table9[PurchaseOrderID],Table9[[#This Row],[PurchaseOrderID]])=1</f>
        <v>1</v>
      </c>
    </row>
    <row r="668" spans="1:17" x14ac:dyDescent="0.25">
      <c r="A668" s="5">
        <v>948</v>
      </c>
      <c r="B668" s="5">
        <v>4</v>
      </c>
      <c r="C668" s="5">
        <v>4</v>
      </c>
      <c r="D668" s="5">
        <v>253</v>
      </c>
      <c r="E668" s="5">
        <v>1624</v>
      </c>
      <c r="F668" s="5">
        <v>2</v>
      </c>
      <c r="G668" s="10">
        <v>44094</v>
      </c>
      <c r="H668" s="40">
        <v>28297.5</v>
      </c>
      <c r="I668" s="40">
        <v>2263.8000000000002</v>
      </c>
      <c r="J668" s="40">
        <v>707.4375</v>
      </c>
      <c r="K668" s="40">
        <v>31268.737499999999</v>
      </c>
      <c r="L668" s="10">
        <v>44103</v>
      </c>
      <c r="M668" t="s">
        <v>1829</v>
      </c>
      <c r="O668" t="b">
        <f>Table9[[#This Row],[SubTotal]]=SUMIF(Purchase_Order_Details!$A$2:$A$2751,Table9[[#This Row],[PurchaseOrderID]],Purchase_Order_Details!$G$2:$G$2751)</f>
        <v>1</v>
      </c>
      <c r="P668" t="b">
        <f>Table9[[#This Row],[TotalDue]]=Table9[[#This Row],[SubTotal]]+Table9[[#This Row],[TaxAmt]]+Table9[[#This Row],[Freight]]</f>
        <v>1</v>
      </c>
      <c r="Q668" t="b">
        <f>COUNTIF(Table9[PurchaseOrderID],Table9[[#This Row],[PurchaseOrderID]])=1</f>
        <v>0</v>
      </c>
    </row>
    <row r="669" spans="1:17" x14ac:dyDescent="0.25">
      <c r="A669" s="4">
        <v>948</v>
      </c>
      <c r="B669" s="4">
        <v>4</v>
      </c>
      <c r="C669" s="4">
        <v>4</v>
      </c>
      <c r="D669" s="4">
        <v>1</v>
      </c>
      <c r="E669" s="4">
        <v>1504</v>
      </c>
      <c r="F669" s="4">
        <v>2</v>
      </c>
      <c r="G669" s="11">
        <v>44196</v>
      </c>
      <c r="H669" s="41">
        <v>8000</v>
      </c>
      <c r="I669" s="41">
        <v>640</v>
      </c>
      <c r="J669" s="41">
        <v>50</v>
      </c>
      <c r="K669" s="41">
        <v>8690</v>
      </c>
      <c r="L669" s="11">
        <v>44103</v>
      </c>
      <c r="M669" t="s">
        <v>2817</v>
      </c>
      <c r="O669" t="b">
        <f>Table9[[#This Row],[SubTotal]]=SUMIF(Purchase_Order_Details!$A$2:$A$2751,Table9[[#This Row],[PurchaseOrderID]],Purchase_Order_Details!$G$2:$G$2751)</f>
        <v>0</v>
      </c>
      <c r="P669" t="b">
        <f>Table9[[#This Row],[TotalDue]]=Table9[[#This Row],[SubTotal]]+Table9[[#This Row],[TaxAmt]]+Table9[[#This Row],[Freight]]</f>
        <v>1</v>
      </c>
      <c r="Q669" t="b">
        <f>COUNTIF(Table9[PurchaseOrderID],Table9[[#This Row],[PurchaseOrderID]])=1</f>
        <v>0</v>
      </c>
    </row>
    <row r="670" spans="1:17" hidden="1" x14ac:dyDescent="0.25">
      <c r="A670" s="5" t="s">
        <v>2764</v>
      </c>
      <c r="B670" s="5">
        <v>4</v>
      </c>
      <c r="C670" s="5">
        <v>4</v>
      </c>
      <c r="D670" s="5">
        <v>1</v>
      </c>
      <c r="E670" s="5">
        <v>1530</v>
      </c>
      <c r="F670" s="5">
        <v>2</v>
      </c>
      <c r="G670" s="10">
        <v>44196</v>
      </c>
      <c r="H670" s="40">
        <v>87853.5</v>
      </c>
      <c r="I670" s="40">
        <v>7028.28</v>
      </c>
      <c r="J670" s="40">
        <v>60</v>
      </c>
      <c r="K670" s="40">
        <v>94941.78</v>
      </c>
      <c r="L670" s="10">
        <v>44103</v>
      </c>
      <c r="M670" t="s">
        <v>2810</v>
      </c>
      <c r="O670" t="b">
        <f>Table9[[#This Row],[SubTotal]]=SUMIF(Purchase_Order_Details!$A$2:$A$2751,Table9[[#This Row],[PurchaseOrderID]],Purchase_Order_Details!$G$2:$G$2751)</f>
        <v>1</v>
      </c>
      <c r="P670" t="b">
        <f>Table9[[#This Row],[TotalDue]]=Table9[[#This Row],[SubTotal]]+Table9[[#This Row],[TaxAmt]]+Table9[[#This Row],[Freight]]</f>
        <v>1</v>
      </c>
      <c r="Q670" t="b">
        <f>COUNTIF(Table9[PurchaseOrderID],Table9[[#This Row],[PurchaseOrderID]])=1</f>
        <v>1</v>
      </c>
    </row>
    <row r="671" spans="1:17" x14ac:dyDescent="0.25">
      <c r="A671" s="4">
        <v>948</v>
      </c>
      <c r="B671" s="4">
        <v>4</v>
      </c>
      <c r="C671" s="4">
        <v>4</v>
      </c>
      <c r="D671" s="4">
        <v>1</v>
      </c>
      <c r="E671" s="4">
        <v>1508</v>
      </c>
      <c r="F671" s="4">
        <v>2</v>
      </c>
      <c r="G671" s="11">
        <v>44196</v>
      </c>
      <c r="H671" s="41">
        <v>125979</v>
      </c>
      <c r="I671" s="41">
        <v>10078.32</v>
      </c>
      <c r="J671" s="41">
        <v>70</v>
      </c>
      <c r="K671" s="41">
        <v>136127.32</v>
      </c>
      <c r="L671" s="11">
        <v>44103</v>
      </c>
      <c r="M671" t="s">
        <v>2810</v>
      </c>
      <c r="O671" t="b">
        <f>Table9[[#This Row],[SubTotal]]=SUMIF(Purchase_Order_Details!$A$2:$A$2751,Table9[[#This Row],[PurchaseOrderID]],Purchase_Order_Details!$G$2:$G$2751)</f>
        <v>0</v>
      </c>
      <c r="P671" t="b">
        <f>Table9[[#This Row],[TotalDue]]=Table9[[#This Row],[SubTotal]]+Table9[[#This Row],[TaxAmt]]+Table9[[#This Row],[Freight]]</f>
        <v>1</v>
      </c>
      <c r="Q671" t="b">
        <f>COUNTIF(Table9[PurchaseOrderID],Table9[[#This Row],[PurchaseOrderID]])=1</f>
        <v>0</v>
      </c>
    </row>
    <row r="672" spans="1:17" hidden="1" x14ac:dyDescent="0.25">
      <c r="A672" s="5">
        <v>949</v>
      </c>
      <c r="B672" s="5">
        <v>4</v>
      </c>
      <c r="C672" s="5">
        <v>4</v>
      </c>
      <c r="D672" s="5">
        <v>255</v>
      </c>
      <c r="E672" s="5">
        <v>1548</v>
      </c>
      <c r="F672" s="5">
        <v>2</v>
      </c>
      <c r="G672" s="10">
        <v>44096</v>
      </c>
      <c r="H672" s="40">
        <v>59.944499999999998</v>
      </c>
      <c r="I672" s="40">
        <v>4.7956000000000003</v>
      </c>
      <c r="J672" s="40">
        <v>1.4985999999999999</v>
      </c>
      <c r="K672" s="40">
        <v>66.238699999999994</v>
      </c>
      <c r="L672" s="10">
        <v>44105</v>
      </c>
      <c r="M672" t="s">
        <v>2810</v>
      </c>
      <c r="O672" t="b">
        <f>Table9[[#This Row],[SubTotal]]=SUMIF(Purchase_Order_Details!$A$2:$A$2751,Table9[[#This Row],[PurchaseOrderID]],Purchase_Order_Details!$G$2:$G$2751)</f>
        <v>1</v>
      </c>
      <c r="P672" t="b">
        <f>Table9[[#This Row],[TotalDue]]=Table9[[#This Row],[SubTotal]]+Table9[[#This Row],[TaxAmt]]+Table9[[#This Row],[Freight]]</f>
        <v>1</v>
      </c>
      <c r="Q672" t="b">
        <f>COUNTIF(Table9[PurchaseOrderID],Table9[[#This Row],[PurchaseOrderID]])=1</f>
        <v>1</v>
      </c>
    </row>
    <row r="673" spans="1:17" hidden="1" x14ac:dyDescent="0.25">
      <c r="A673" s="4">
        <v>950</v>
      </c>
      <c r="B673" s="4">
        <v>4</v>
      </c>
      <c r="C673" s="4">
        <v>4</v>
      </c>
      <c r="D673" s="4">
        <v>256</v>
      </c>
      <c r="E673" s="4">
        <v>1598</v>
      </c>
      <c r="F673" s="4">
        <v>4</v>
      </c>
      <c r="G673" s="11">
        <v>44096</v>
      </c>
      <c r="H673" s="41">
        <v>117.432</v>
      </c>
      <c r="I673" s="41">
        <v>9.3946000000000005</v>
      </c>
      <c r="J673" s="41">
        <v>2.9358</v>
      </c>
      <c r="K673" s="41">
        <v>129.76240000000001</v>
      </c>
      <c r="L673" s="11">
        <v>44105</v>
      </c>
      <c r="M673" t="s">
        <v>2810</v>
      </c>
      <c r="O673" t="b">
        <f>Table9[[#This Row],[SubTotal]]=SUMIF(Purchase_Order_Details!$A$2:$A$2751,Table9[[#This Row],[PurchaseOrderID]],Purchase_Order_Details!$G$2:$G$2751)</f>
        <v>1</v>
      </c>
      <c r="P673" t="b">
        <f>Table9[[#This Row],[TotalDue]]=Table9[[#This Row],[SubTotal]]+Table9[[#This Row],[TaxAmt]]+Table9[[#This Row],[Freight]]</f>
        <v>1</v>
      </c>
      <c r="Q673" t="b">
        <f>COUNTIF(Table9[PurchaseOrderID],Table9[[#This Row],[PurchaseOrderID]])=1</f>
        <v>1</v>
      </c>
    </row>
    <row r="674" spans="1:17" hidden="1" x14ac:dyDescent="0.25">
      <c r="A674" s="5">
        <v>951</v>
      </c>
      <c r="B674" s="5">
        <v>4</v>
      </c>
      <c r="C674" s="5">
        <v>4</v>
      </c>
      <c r="D674" s="5">
        <v>259</v>
      </c>
      <c r="E674" s="5">
        <v>1658</v>
      </c>
      <c r="F674" s="5">
        <v>5</v>
      </c>
      <c r="G674" s="10">
        <v>44096</v>
      </c>
      <c r="H674" s="40">
        <v>43878.45</v>
      </c>
      <c r="I674" s="40">
        <v>3510.2759999999998</v>
      </c>
      <c r="J674" s="40">
        <v>1096.9612999999999</v>
      </c>
      <c r="K674" s="40">
        <v>48485.687299999998</v>
      </c>
      <c r="L674" s="10">
        <v>44105</v>
      </c>
      <c r="M674" t="s">
        <v>1829</v>
      </c>
      <c r="O674" t="b">
        <f>Table9[[#This Row],[SubTotal]]=SUMIF(Purchase_Order_Details!$A$2:$A$2751,Table9[[#This Row],[PurchaseOrderID]],Purchase_Order_Details!$G$2:$G$2751)</f>
        <v>1</v>
      </c>
      <c r="P674" t="b">
        <f>Table9[[#This Row],[TotalDue]]=Table9[[#This Row],[SubTotal]]+Table9[[#This Row],[TaxAmt]]+Table9[[#This Row],[Freight]]</f>
        <v>1</v>
      </c>
      <c r="Q674" t="b">
        <f>COUNTIF(Table9[PurchaseOrderID],Table9[[#This Row],[PurchaseOrderID]])=1</f>
        <v>1</v>
      </c>
    </row>
    <row r="675" spans="1:17" hidden="1" x14ac:dyDescent="0.25">
      <c r="A675" s="4">
        <v>952</v>
      </c>
      <c r="B675" s="4">
        <v>4</v>
      </c>
      <c r="C675" s="4">
        <v>4</v>
      </c>
      <c r="D675" s="4">
        <v>260</v>
      </c>
      <c r="E675" s="4">
        <v>1536</v>
      </c>
      <c r="F675" s="4">
        <v>5</v>
      </c>
      <c r="G675" s="11">
        <v>44096</v>
      </c>
      <c r="H675" s="41">
        <v>142.63200000000001</v>
      </c>
      <c r="I675" s="41">
        <v>11.410600000000001</v>
      </c>
      <c r="J675" s="41">
        <v>3.5657999999999999</v>
      </c>
      <c r="K675" s="41">
        <v>157.60839999999999</v>
      </c>
      <c r="L675" s="11">
        <v>44105</v>
      </c>
      <c r="M675" t="s">
        <v>2810</v>
      </c>
      <c r="O675" t="b">
        <f>Table9[[#This Row],[SubTotal]]=SUMIF(Purchase_Order_Details!$A$2:$A$2751,Table9[[#This Row],[PurchaseOrderID]],Purchase_Order_Details!$G$2:$G$2751)</f>
        <v>1</v>
      </c>
      <c r="P675" t="b">
        <f>Table9[[#This Row],[TotalDue]]=Table9[[#This Row],[SubTotal]]+Table9[[#This Row],[TaxAmt]]+Table9[[#This Row],[Freight]]</f>
        <v>1</v>
      </c>
      <c r="Q675" t="b">
        <f>COUNTIF(Table9[PurchaseOrderID],Table9[[#This Row],[PurchaseOrderID]])=1</f>
        <v>1</v>
      </c>
    </row>
    <row r="676" spans="1:17" hidden="1" x14ac:dyDescent="0.25">
      <c r="A676" s="5">
        <v>953</v>
      </c>
      <c r="B676" s="5">
        <v>4</v>
      </c>
      <c r="C676" s="5">
        <v>4</v>
      </c>
      <c r="D676" s="5">
        <v>258</v>
      </c>
      <c r="E676" s="5">
        <v>1568</v>
      </c>
      <c r="F676" s="5">
        <v>1</v>
      </c>
      <c r="G676" s="10">
        <v>44096</v>
      </c>
      <c r="H676" s="40">
        <v>12300.75</v>
      </c>
      <c r="I676" s="40">
        <v>984.06</v>
      </c>
      <c r="J676" s="40">
        <v>307.5188</v>
      </c>
      <c r="K676" s="40">
        <v>13592.328799999999</v>
      </c>
      <c r="L676" s="10">
        <v>44105</v>
      </c>
      <c r="M676" t="s">
        <v>1829</v>
      </c>
      <c r="O676" t="b">
        <f>Table9[[#This Row],[SubTotal]]=SUMIF(Purchase_Order_Details!$A$2:$A$2751,Table9[[#This Row],[PurchaseOrderID]],Purchase_Order_Details!$G$2:$G$2751)</f>
        <v>1</v>
      </c>
      <c r="P676" t="b">
        <f>Table9[[#This Row],[TotalDue]]=Table9[[#This Row],[SubTotal]]+Table9[[#This Row],[TaxAmt]]+Table9[[#This Row],[Freight]]</f>
        <v>1</v>
      </c>
      <c r="Q676" t="b">
        <f>COUNTIF(Table9[PurchaseOrderID],Table9[[#This Row],[PurchaseOrderID]])=1</f>
        <v>1</v>
      </c>
    </row>
    <row r="677" spans="1:17" hidden="1" x14ac:dyDescent="0.25">
      <c r="A677" s="4">
        <v>954</v>
      </c>
      <c r="B677" s="4">
        <v>4</v>
      </c>
      <c r="C677" s="4">
        <v>4</v>
      </c>
      <c r="D677" s="4">
        <v>254</v>
      </c>
      <c r="E677" s="4">
        <v>1648</v>
      </c>
      <c r="F677" s="4">
        <v>5</v>
      </c>
      <c r="G677" s="11">
        <v>44096</v>
      </c>
      <c r="H677" s="41">
        <v>142.41149999999999</v>
      </c>
      <c r="I677" s="41">
        <v>11.392899999999999</v>
      </c>
      <c r="J677" s="41">
        <v>3.5602999999999998</v>
      </c>
      <c r="K677" s="41">
        <v>157.3647</v>
      </c>
      <c r="L677" s="11">
        <v>44105</v>
      </c>
      <c r="M677" t="s">
        <v>2810</v>
      </c>
      <c r="O677" t="b">
        <f>Table9[[#This Row],[SubTotal]]=SUMIF(Purchase_Order_Details!$A$2:$A$2751,Table9[[#This Row],[PurchaseOrderID]],Purchase_Order_Details!$G$2:$G$2751)</f>
        <v>1</v>
      </c>
      <c r="P677" t="b">
        <f>Table9[[#This Row],[TotalDue]]=Table9[[#This Row],[SubTotal]]+Table9[[#This Row],[TaxAmt]]+Table9[[#This Row],[Freight]]</f>
        <v>1</v>
      </c>
      <c r="Q677" t="b">
        <f>COUNTIF(Table9[PurchaseOrderID],Table9[[#This Row],[PurchaseOrderID]])=1</f>
        <v>1</v>
      </c>
    </row>
    <row r="678" spans="1:17" hidden="1" x14ac:dyDescent="0.25">
      <c r="A678" s="5">
        <v>955</v>
      </c>
      <c r="B678" s="5">
        <v>4</v>
      </c>
      <c r="C678" s="5">
        <v>4</v>
      </c>
      <c r="D678" s="5">
        <v>257</v>
      </c>
      <c r="E678" s="5">
        <v>1646</v>
      </c>
      <c r="F678" s="5">
        <v>5</v>
      </c>
      <c r="G678" s="10">
        <v>44096</v>
      </c>
      <c r="H678" s="40">
        <v>19236.525000000001</v>
      </c>
      <c r="I678" s="40">
        <v>1538.922</v>
      </c>
      <c r="J678" s="40">
        <v>480.91309999999999</v>
      </c>
      <c r="K678" s="40">
        <v>21256.360100000002</v>
      </c>
      <c r="L678" s="10">
        <v>44105</v>
      </c>
      <c r="M678" t="s">
        <v>2810</v>
      </c>
      <c r="O678" t="b">
        <f>Table9[[#This Row],[SubTotal]]=SUMIF(Purchase_Order_Details!$A$2:$A$2751,Table9[[#This Row],[PurchaseOrderID]],Purchase_Order_Details!$G$2:$G$2751)</f>
        <v>1</v>
      </c>
      <c r="P678" t="b">
        <f>Table9[[#This Row],[TotalDue]]=Table9[[#This Row],[SubTotal]]+Table9[[#This Row],[TaxAmt]]+Table9[[#This Row],[Freight]]</f>
        <v>1</v>
      </c>
      <c r="Q678" t="b">
        <f>COUNTIF(Table9[PurchaseOrderID],Table9[[#This Row],[PurchaseOrderID]])=1</f>
        <v>1</v>
      </c>
    </row>
    <row r="679" spans="1:17" hidden="1" x14ac:dyDescent="0.25">
      <c r="A679" s="4">
        <v>956</v>
      </c>
      <c r="B679" s="4">
        <v>4</v>
      </c>
      <c r="C679" s="4">
        <v>4</v>
      </c>
      <c r="D679" s="4">
        <v>261</v>
      </c>
      <c r="E679" s="4">
        <v>1672</v>
      </c>
      <c r="F679" s="4">
        <v>4</v>
      </c>
      <c r="G679" s="11">
        <v>44096</v>
      </c>
      <c r="H679" s="41">
        <v>50983.936500000003</v>
      </c>
      <c r="I679" s="41">
        <v>4078.7148999999999</v>
      </c>
      <c r="J679" s="41">
        <v>1274.5984000000001</v>
      </c>
      <c r="K679" s="41">
        <v>56337.249799999998</v>
      </c>
      <c r="L679" s="11">
        <v>44105</v>
      </c>
      <c r="M679" t="s">
        <v>2817</v>
      </c>
      <c r="O679" t="b">
        <f>Table9[[#This Row],[SubTotal]]=SUMIF(Purchase_Order_Details!$A$2:$A$2751,Table9[[#This Row],[PurchaseOrderID]],Purchase_Order_Details!$G$2:$G$2751)</f>
        <v>1</v>
      </c>
      <c r="P679" t="b">
        <f>Table9[[#This Row],[TotalDue]]=Table9[[#This Row],[SubTotal]]+Table9[[#This Row],[TaxAmt]]+Table9[[#This Row],[Freight]]</f>
        <v>1</v>
      </c>
      <c r="Q679" t="b">
        <f>COUNTIF(Table9[PurchaseOrderID],Table9[[#This Row],[PurchaseOrderID]])=1</f>
        <v>1</v>
      </c>
    </row>
    <row r="680" spans="1:17" hidden="1" x14ac:dyDescent="0.25">
      <c r="A680" s="5">
        <v>957</v>
      </c>
      <c r="B680" s="5">
        <v>4</v>
      </c>
      <c r="C680" s="5">
        <v>4</v>
      </c>
      <c r="D680" s="5">
        <v>251</v>
      </c>
      <c r="E680" s="5">
        <v>1600</v>
      </c>
      <c r="F680" s="5">
        <v>1</v>
      </c>
      <c r="G680" s="10">
        <v>44096</v>
      </c>
      <c r="H680" s="40">
        <v>1276.2750000000001</v>
      </c>
      <c r="I680" s="40">
        <v>102.102</v>
      </c>
      <c r="J680" s="40">
        <v>31.9069</v>
      </c>
      <c r="K680" s="40">
        <v>1410.2838999999999</v>
      </c>
      <c r="L680" s="10">
        <v>44105</v>
      </c>
      <c r="M680" t="s">
        <v>2810</v>
      </c>
      <c r="O680" t="b">
        <f>Table9[[#This Row],[SubTotal]]=SUMIF(Purchase_Order_Details!$A$2:$A$2751,Table9[[#This Row],[PurchaseOrderID]],Purchase_Order_Details!$G$2:$G$2751)</f>
        <v>1</v>
      </c>
      <c r="P680" t="b">
        <f>Table9[[#This Row],[TotalDue]]=Table9[[#This Row],[SubTotal]]+Table9[[#This Row],[TaxAmt]]+Table9[[#This Row],[Freight]]</f>
        <v>1</v>
      </c>
      <c r="Q680" t="b">
        <f>COUNTIF(Table9[PurchaseOrderID],Table9[[#This Row],[PurchaseOrderID]])=1</f>
        <v>1</v>
      </c>
    </row>
    <row r="681" spans="1:17" hidden="1" x14ac:dyDescent="0.25">
      <c r="A681" s="4">
        <v>958</v>
      </c>
      <c r="B681" s="4">
        <v>4</v>
      </c>
      <c r="C681" s="4">
        <v>4</v>
      </c>
      <c r="D681" s="4">
        <v>253</v>
      </c>
      <c r="E681" s="4">
        <v>1522</v>
      </c>
      <c r="F681" s="4">
        <v>1</v>
      </c>
      <c r="G681" s="11">
        <v>44096</v>
      </c>
      <c r="H681" s="41">
        <v>2003.925</v>
      </c>
      <c r="I681" s="41">
        <v>160.31399999999999</v>
      </c>
      <c r="J681" s="41">
        <v>50.098100000000002</v>
      </c>
      <c r="K681" s="41">
        <v>2214.3371000000002</v>
      </c>
      <c r="L681" s="11">
        <v>44105</v>
      </c>
      <c r="M681" t="s">
        <v>2810</v>
      </c>
      <c r="O681" t="b">
        <f>Table9[[#This Row],[SubTotal]]=SUMIF(Purchase_Order_Details!$A$2:$A$2751,Table9[[#This Row],[PurchaseOrderID]],Purchase_Order_Details!$G$2:$G$2751)</f>
        <v>1</v>
      </c>
      <c r="P681" t="b">
        <f>Table9[[#This Row],[TotalDue]]=Table9[[#This Row],[SubTotal]]+Table9[[#This Row],[TaxAmt]]+Table9[[#This Row],[Freight]]</f>
        <v>1</v>
      </c>
      <c r="Q681" t="b">
        <f>COUNTIF(Table9[PurchaseOrderID],Table9[[#This Row],[PurchaseOrderID]])=1</f>
        <v>1</v>
      </c>
    </row>
    <row r="682" spans="1:17" hidden="1" x14ac:dyDescent="0.25">
      <c r="A682" s="5">
        <v>959</v>
      </c>
      <c r="B682" s="5">
        <v>4</v>
      </c>
      <c r="C682" s="5">
        <v>4</v>
      </c>
      <c r="D682" s="5">
        <v>255</v>
      </c>
      <c r="E682" s="5">
        <v>1570</v>
      </c>
      <c r="F682" s="5">
        <v>2</v>
      </c>
      <c r="G682" s="10">
        <v>44096</v>
      </c>
      <c r="H682" s="40">
        <v>50860.425000000003</v>
      </c>
      <c r="I682" s="40">
        <v>4068.8339999999998</v>
      </c>
      <c r="J682" s="40">
        <v>1271.5106000000001</v>
      </c>
      <c r="K682" s="40">
        <v>56200.7696</v>
      </c>
      <c r="L682" s="10">
        <v>44105</v>
      </c>
      <c r="M682" t="s">
        <v>1829</v>
      </c>
      <c r="O682" t="b">
        <f>Table9[[#This Row],[SubTotal]]=SUMIF(Purchase_Order_Details!$A$2:$A$2751,Table9[[#This Row],[PurchaseOrderID]],Purchase_Order_Details!$G$2:$G$2751)</f>
        <v>1</v>
      </c>
      <c r="P682" t="b">
        <f>Table9[[#This Row],[TotalDue]]=Table9[[#This Row],[SubTotal]]+Table9[[#This Row],[TaxAmt]]+Table9[[#This Row],[Freight]]</f>
        <v>1</v>
      </c>
      <c r="Q682" t="b">
        <f>COUNTIF(Table9[PurchaseOrderID],Table9[[#This Row],[PurchaseOrderID]])=1</f>
        <v>1</v>
      </c>
    </row>
    <row r="683" spans="1:17" hidden="1" x14ac:dyDescent="0.25">
      <c r="A683" s="4">
        <v>960</v>
      </c>
      <c r="B683" s="4">
        <v>4</v>
      </c>
      <c r="C683" s="4">
        <v>4</v>
      </c>
      <c r="D683" s="4">
        <v>256</v>
      </c>
      <c r="E683" s="4">
        <v>1516</v>
      </c>
      <c r="F683" s="4">
        <v>1</v>
      </c>
      <c r="G683" s="11">
        <v>44096</v>
      </c>
      <c r="H683" s="41">
        <v>454.86</v>
      </c>
      <c r="I683" s="41">
        <v>36.388800000000003</v>
      </c>
      <c r="J683" s="41">
        <v>11.371499999999999</v>
      </c>
      <c r="K683" s="41">
        <v>502.62029999999999</v>
      </c>
      <c r="L683" s="11">
        <v>44105</v>
      </c>
      <c r="M683" t="s">
        <v>1829</v>
      </c>
      <c r="O683" t="b">
        <f>Table9[[#This Row],[SubTotal]]=SUMIF(Purchase_Order_Details!$A$2:$A$2751,Table9[[#This Row],[PurchaseOrderID]],Purchase_Order_Details!$G$2:$G$2751)</f>
        <v>1</v>
      </c>
      <c r="P683" t="b">
        <f>Table9[[#This Row],[TotalDue]]=Table9[[#This Row],[SubTotal]]+Table9[[#This Row],[TaxAmt]]+Table9[[#This Row],[Freight]]</f>
        <v>1</v>
      </c>
      <c r="Q683" t="b">
        <f>COUNTIF(Table9[PurchaseOrderID],Table9[[#This Row],[PurchaseOrderID]])=1</f>
        <v>1</v>
      </c>
    </row>
    <row r="684" spans="1:17" hidden="1" x14ac:dyDescent="0.25">
      <c r="A684" s="5">
        <v>961</v>
      </c>
      <c r="B684" s="5">
        <v>4</v>
      </c>
      <c r="C684" s="5">
        <v>4</v>
      </c>
      <c r="D684" s="5">
        <v>259</v>
      </c>
      <c r="E684" s="5">
        <v>1506</v>
      </c>
      <c r="F684" s="5">
        <v>5</v>
      </c>
      <c r="G684" s="10">
        <v>44096</v>
      </c>
      <c r="H684" s="40">
        <v>43878.45</v>
      </c>
      <c r="I684" s="40">
        <v>3510.2759999999998</v>
      </c>
      <c r="J684" s="40">
        <v>1096.9612999999999</v>
      </c>
      <c r="K684" s="40">
        <v>48485.687299999998</v>
      </c>
      <c r="L684" s="10">
        <v>44105</v>
      </c>
      <c r="M684" t="s">
        <v>1829</v>
      </c>
      <c r="O684" t="b">
        <f>Table9[[#This Row],[SubTotal]]=SUMIF(Purchase_Order_Details!$A$2:$A$2751,Table9[[#This Row],[PurchaseOrderID]],Purchase_Order_Details!$G$2:$G$2751)</f>
        <v>1</v>
      </c>
      <c r="P684" t="b">
        <f>Table9[[#This Row],[TotalDue]]=Table9[[#This Row],[SubTotal]]+Table9[[#This Row],[TaxAmt]]+Table9[[#This Row],[Freight]]</f>
        <v>1</v>
      </c>
      <c r="Q684" t="b">
        <f>COUNTIF(Table9[PurchaseOrderID],Table9[[#This Row],[PurchaseOrderID]])=1</f>
        <v>1</v>
      </c>
    </row>
    <row r="685" spans="1:17" hidden="1" x14ac:dyDescent="0.25">
      <c r="A685" s="4">
        <v>962</v>
      </c>
      <c r="B685" s="4">
        <v>4</v>
      </c>
      <c r="C685" s="4">
        <v>4</v>
      </c>
      <c r="D685" s="4">
        <v>250</v>
      </c>
      <c r="E685" s="4">
        <v>1626</v>
      </c>
      <c r="F685" s="4">
        <v>2</v>
      </c>
      <c r="G685" s="11">
        <v>44096</v>
      </c>
      <c r="H685" s="41">
        <v>7132.125</v>
      </c>
      <c r="I685" s="41">
        <v>570.57000000000005</v>
      </c>
      <c r="J685" s="41">
        <v>178.3031</v>
      </c>
      <c r="K685" s="41">
        <v>7880.9980999999998</v>
      </c>
      <c r="L685" s="11">
        <v>44105</v>
      </c>
      <c r="M685" t="s">
        <v>2817</v>
      </c>
      <c r="O685" t="b">
        <f>Table9[[#This Row],[SubTotal]]=SUMIF(Purchase_Order_Details!$A$2:$A$2751,Table9[[#This Row],[PurchaseOrderID]],Purchase_Order_Details!$G$2:$G$2751)</f>
        <v>1</v>
      </c>
      <c r="P685" t="b">
        <f>Table9[[#This Row],[TotalDue]]=Table9[[#This Row],[SubTotal]]+Table9[[#This Row],[TaxAmt]]+Table9[[#This Row],[Freight]]</f>
        <v>1</v>
      </c>
      <c r="Q685" t="b">
        <f>COUNTIF(Table9[PurchaseOrderID],Table9[[#This Row],[PurchaseOrderID]])=1</f>
        <v>1</v>
      </c>
    </row>
    <row r="686" spans="1:17" hidden="1" x14ac:dyDescent="0.25">
      <c r="A686" s="5">
        <v>963</v>
      </c>
      <c r="B686" s="5">
        <v>4</v>
      </c>
      <c r="C686" s="5">
        <v>4</v>
      </c>
      <c r="D686" s="5">
        <v>258</v>
      </c>
      <c r="E686" s="5">
        <v>1542</v>
      </c>
      <c r="F686" s="5">
        <v>2</v>
      </c>
      <c r="G686" s="10">
        <v>44096</v>
      </c>
      <c r="H686" s="40">
        <v>28343.7</v>
      </c>
      <c r="I686" s="40">
        <v>2267.4960000000001</v>
      </c>
      <c r="J686" s="40">
        <v>708.59249999999997</v>
      </c>
      <c r="K686" s="40">
        <v>31319.788499999999</v>
      </c>
      <c r="L686" s="10">
        <v>44105</v>
      </c>
      <c r="M686" t="s">
        <v>1829</v>
      </c>
      <c r="O686" t="b">
        <f>Table9[[#This Row],[SubTotal]]=SUMIF(Purchase_Order_Details!$A$2:$A$2751,Table9[[#This Row],[PurchaseOrderID]],Purchase_Order_Details!$G$2:$G$2751)</f>
        <v>1</v>
      </c>
      <c r="P686" t="b">
        <f>Table9[[#This Row],[TotalDue]]=Table9[[#This Row],[SubTotal]]+Table9[[#This Row],[TaxAmt]]+Table9[[#This Row],[Freight]]</f>
        <v>1</v>
      </c>
      <c r="Q686" t="b">
        <f>COUNTIF(Table9[PurchaseOrderID],Table9[[#This Row],[PurchaseOrderID]])=1</f>
        <v>1</v>
      </c>
    </row>
    <row r="687" spans="1:17" hidden="1" x14ac:dyDescent="0.25">
      <c r="A687" s="4">
        <v>964</v>
      </c>
      <c r="B687" s="4">
        <v>4</v>
      </c>
      <c r="C687" s="4">
        <v>4</v>
      </c>
      <c r="D687" s="4">
        <v>254</v>
      </c>
      <c r="E687" s="4">
        <v>1610</v>
      </c>
      <c r="F687" s="4">
        <v>4</v>
      </c>
      <c r="G687" s="11">
        <v>44096</v>
      </c>
      <c r="H687" s="41">
        <v>22516.724999999999</v>
      </c>
      <c r="I687" s="41">
        <v>1801.338</v>
      </c>
      <c r="J687" s="41">
        <v>562.91809999999998</v>
      </c>
      <c r="K687" s="41">
        <v>24880.981100000001</v>
      </c>
      <c r="L687" s="11">
        <v>44105</v>
      </c>
      <c r="M687" t="s">
        <v>2810</v>
      </c>
      <c r="O687" t="b">
        <f>Table9[[#This Row],[SubTotal]]=SUMIF(Purchase_Order_Details!$A$2:$A$2751,Table9[[#This Row],[PurchaseOrderID]],Purchase_Order_Details!$G$2:$G$2751)</f>
        <v>1</v>
      </c>
      <c r="P687" t="b">
        <f>Table9[[#This Row],[TotalDue]]=Table9[[#This Row],[SubTotal]]+Table9[[#This Row],[TaxAmt]]+Table9[[#This Row],[Freight]]</f>
        <v>1</v>
      </c>
      <c r="Q687" t="b">
        <f>COUNTIF(Table9[PurchaseOrderID],Table9[[#This Row],[PurchaseOrderID]])=1</f>
        <v>1</v>
      </c>
    </row>
    <row r="688" spans="1:17" hidden="1" x14ac:dyDescent="0.25">
      <c r="A688" s="5">
        <v>965</v>
      </c>
      <c r="B688" s="5">
        <v>4</v>
      </c>
      <c r="C688" s="5">
        <v>4</v>
      </c>
      <c r="D688" s="5">
        <v>258</v>
      </c>
      <c r="E688" s="5">
        <v>1644</v>
      </c>
      <c r="F688" s="5">
        <v>1</v>
      </c>
      <c r="G688" s="10">
        <v>44100</v>
      </c>
      <c r="H688" s="40">
        <v>3713.3249999999998</v>
      </c>
      <c r="I688" s="40">
        <v>297.06599999999997</v>
      </c>
      <c r="J688" s="40">
        <v>92.833100000000002</v>
      </c>
      <c r="K688" s="40">
        <v>4103.2241000000004</v>
      </c>
      <c r="L688" s="10">
        <v>44109</v>
      </c>
      <c r="M688" t="s">
        <v>2817</v>
      </c>
      <c r="O688" t="b">
        <f>Table9[[#This Row],[SubTotal]]=SUMIF(Purchase_Order_Details!$A$2:$A$2751,Table9[[#This Row],[PurchaseOrderID]],Purchase_Order_Details!$G$2:$G$2751)</f>
        <v>1</v>
      </c>
      <c r="P688" t="b">
        <f>Table9[[#This Row],[TotalDue]]=Table9[[#This Row],[SubTotal]]+Table9[[#This Row],[TaxAmt]]+Table9[[#This Row],[Freight]]</f>
        <v>1</v>
      </c>
      <c r="Q688" t="b">
        <f>COUNTIF(Table9[PurchaseOrderID],Table9[[#This Row],[PurchaseOrderID]])=1</f>
        <v>1</v>
      </c>
    </row>
    <row r="689" spans="1:17" hidden="1" x14ac:dyDescent="0.25">
      <c r="A689" s="4">
        <v>966</v>
      </c>
      <c r="B689" s="4">
        <v>4</v>
      </c>
      <c r="C689" s="4">
        <v>4</v>
      </c>
      <c r="D689" s="4">
        <v>254</v>
      </c>
      <c r="E689" s="4">
        <v>1680</v>
      </c>
      <c r="F689" s="4">
        <v>5</v>
      </c>
      <c r="G689" s="11">
        <v>44100</v>
      </c>
      <c r="H689" s="41">
        <v>63831.074999999997</v>
      </c>
      <c r="I689" s="41">
        <v>5106.4859999999999</v>
      </c>
      <c r="J689" s="41">
        <v>1595.7769000000001</v>
      </c>
      <c r="K689" s="41">
        <v>70533.337899999999</v>
      </c>
      <c r="L689" s="11">
        <v>44109</v>
      </c>
      <c r="M689" t="s">
        <v>1829</v>
      </c>
      <c r="O689" t="b">
        <f>Table9[[#This Row],[SubTotal]]=SUMIF(Purchase_Order_Details!$A$2:$A$2751,Table9[[#This Row],[PurchaseOrderID]],Purchase_Order_Details!$G$2:$G$2751)</f>
        <v>1</v>
      </c>
      <c r="P689" t="b">
        <f>Table9[[#This Row],[TotalDue]]=Table9[[#This Row],[SubTotal]]+Table9[[#This Row],[TaxAmt]]+Table9[[#This Row],[Freight]]</f>
        <v>1</v>
      </c>
      <c r="Q689" t="b">
        <f>COUNTIF(Table9[PurchaseOrderID],Table9[[#This Row],[PurchaseOrderID]])=1</f>
        <v>1</v>
      </c>
    </row>
    <row r="690" spans="1:17" hidden="1" x14ac:dyDescent="0.25">
      <c r="A690" s="5">
        <v>967</v>
      </c>
      <c r="B690" s="5">
        <v>4</v>
      </c>
      <c r="C690" s="5">
        <v>4</v>
      </c>
      <c r="D690" s="5">
        <v>257</v>
      </c>
      <c r="E690" s="5">
        <v>1584</v>
      </c>
      <c r="F690" s="5">
        <v>5</v>
      </c>
      <c r="G690" s="10">
        <v>44100</v>
      </c>
      <c r="H690" s="40">
        <v>16340.31</v>
      </c>
      <c r="I690" s="40">
        <v>1307.2248</v>
      </c>
      <c r="J690" s="40">
        <v>408.50779999999997</v>
      </c>
      <c r="K690" s="40">
        <v>18056.042600000001</v>
      </c>
      <c r="L690" s="10">
        <v>44109</v>
      </c>
      <c r="M690" t="s">
        <v>1829</v>
      </c>
      <c r="O690" t="b">
        <f>Table9[[#This Row],[SubTotal]]=SUMIF(Purchase_Order_Details!$A$2:$A$2751,Table9[[#This Row],[PurchaseOrderID]],Purchase_Order_Details!$G$2:$G$2751)</f>
        <v>1</v>
      </c>
      <c r="P690" t="b">
        <f>Table9[[#This Row],[TotalDue]]=Table9[[#This Row],[SubTotal]]+Table9[[#This Row],[TaxAmt]]+Table9[[#This Row],[Freight]]</f>
        <v>1</v>
      </c>
      <c r="Q690" t="b">
        <f>COUNTIF(Table9[PurchaseOrderID],Table9[[#This Row],[PurchaseOrderID]])=1</f>
        <v>1</v>
      </c>
    </row>
    <row r="691" spans="1:17" hidden="1" x14ac:dyDescent="0.25">
      <c r="A691" s="4">
        <v>968</v>
      </c>
      <c r="B691" s="4">
        <v>4</v>
      </c>
      <c r="C691" s="4">
        <v>4</v>
      </c>
      <c r="D691" s="4">
        <v>261</v>
      </c>
      <c r="E691" s="4">
        <v>1620</v>
      </c>
      <c r="F691" s="4">
        <v>5</v>
      </c>
      <c r="G691" s="11">
        <v>44100</v>
      </c>
      <c r="H691" s="41">
        <v>5711.4750000000004</v>
      </c>
      <c r="I691" s="41">
        <v>456.91800000000001</v>
      </c>
      <c r="J691" s="41">
        <v>142.7869</v>
      </c>
      <c r="K691" s="41">
        <v>6311.1799000000001</v>
      </c>
      <c r="L691" s="11">
        <v>44109</v>
      </c>
      <c r="M691" t="s">
        <v>2817</v>
      </c>
      <c r="O691" t="b">
        <f>Table9[[#This Row],[SubTotal]]=SUMIF(Purchase_Order_Details!$A$2:$A$2751,Table9[[#This Row],[PurchaseOrderID]],Purchase_Order_Details!$G$2:$G$2751)</f>
        <v>1</v>
      </c>
      <c r="P691" t="b">
        <f>Table9[[#This Row],[TotalDue]]=Table9[[#This Row],[SubTotal]]+Table9[[#This Row],[TaxAmt]]+Table9[[#This Row],[Freight]]</f>
        <v>1</v>
      </c>
      <c r="Q691" t="b">
        <f>COUNTIF(Table9[PurchaseOrderID],Table9[[#This Row],[PurchaseOrderID]])=1</f>
        <v>1</v>
      </c>
    </row>
    <row r="692" spans="1:17" hidden="1" x14ac:dyDescent="0.25">
      <c r="A692" s="5">
        <v>969</v>
      </c>
      <c r="B692" s="5">
        <v>4</v>
      </c>
      <c r="C692" s="5">
        <v>4</v>
      </c>
      <c r="D692" s="5">
        <v>257</v>
      </c>
      <c r="E692" s="5">
        <v>1638</v>
      </c>
      <c r="F692" s="5">
        <v>5</v>
      </c>
      <c r="G692" s="10">
        <v>44100</v>
      </c>
      <c r="H692" s="40">
        <v>34644.224999999999</v>
      </c>
      <c r="I692" s="40">
        <v>2771.538</v>
      </c>
      <c r="J692" s="40">
        <v>866.10559999999998</v>
      </c>
      <c r="K692" s="40">
        <v>38281.868600000002</v>
      </c>
      <c r="L692" s="10">
        <v>44109</v>
      </c>
      <c r="M692" t="s">
        <v>2817</v>
      </c>
      <c r="O692" t="b">
        <f>Table9[[#This Row],[SubTotal]]=SUMIF(Purchase_Order_Details!$A$2:$A$2751,Table9[[#This Row],[PurchaseOrderID]],Purchase_Order_Details!$G$2:$G$2751)</f>
        <v>1</v>
      </c>
      <c r="P692" t="b">
        <f>Table9[[#This Row],[TotalDue]]=Table9[[#This Row],[SubTotal]]+Table9[[#This Row],[TaxAmt]]+Table9[[#This Row],[Freight]]</f>
        <v>1</v>
      </c>
      <c r="Q692" t="b">
        <f>COUNTIF(Table9[PurchaseOrderID],Table9[[#This Row],[PurchaseOrderID]])=1</f>
        <v>1</v>
      </c>
    </row>
    <row r="693" spans="1:17" hidden="1" x14ac:dyDescent="0.25">
      <c r="A693" s="4">
        <v>970</v>
      </c>
      <c r="B693" s="4">
        <v>4</v>
      </c>
      <c r="C693" s="4">
        <v>4</v>
      </c>
      <c r="D693" s="4">
        <v>261</v>
      </c>
      <c r="E693" s="4">
        <v>1582</v>
      </c>
      <c r="F693" s="4">
        <v>4</v>
      </c>
      <c r="G693" s="11">
        <v>44100</v>
      </c>
      <c r="H693" s="41">
        <v>364.92750000000001</v>
      </c>
      <c r="I693" s="41">
        <v>29.194199999999999</v>
      </c>
      <c r="J693" s="41">
        <v>9.1232000000000006</v>
      </c>
      <c r="K693" s="41">
        <v>403.24489999999997</v>
      </c>
      <c r="L693" s="11">
        <v>44109</v>
      </c>
      <c r="M693" t="s">
        <v>2810</v>
      </c>
      <c r="O693" t="b">
        <f>Table9[[#This Row],[SubTotal]]=SUMIF(Purchase_Order_Details!$A$2:$A$2751,Table9[[#This Row],[PurchaseOrderID]],Purchase_Order_Details!$G$2:$G$2751)</f>
        <v>1</v>
      </c>
      <c r="P693" t="b">
        <f>Table9[[#This Row],[TotalDue]]=Table9[[#This Row],[SubTotal]]+Table9[[#This Row],[TaxAmt]]+Table9[[#This Row],[Freight]]</f>
        <v>1</v>
      </c>
      <c r="Q693" t="b">
        <f>COUNTIF(Table9[PurchaseOrderID],Table9[[#This Row],[PurchaseOrderID]])=1</f>
        <v>1</v>
      </c>
    </row>
    <row r="694" spans="1:17" hidden="1" x14ac:dyDescent="0.25">
      <c r="A694" s="5">
        <v>971</v>
      </c>
      <c r="B694" s="5">
        <v>5</v>
      </c>
      <c r="C694" s="5">
        <v>4</v>
      </c>
      <c r="D694" s="5">
        <v>251</v>
      </c>
      <c r="E694" s="5">
        <v>1510</v>
      </c>
      <c r="F694" s="5">
        <v>5</v>
      </c>
      <c r="G694" s="10">
        <v>44100</v>
      </c>
      <c r="H694" s="40">
        <v>143.04150000000001</v>
      </c>
      <c r="I694" s="40">
        <v>11.443300000000001</v>
      </c>
      <c r="J694" s="40">
        <v>3.5760000000000001</v>
      </c>
      <c r="K694" s="40">
        <v>158.0608</v>
      </c>
      <c r="L694" s="10">
        <v>44109</v>
      </c>
      <c r="M694" t="s">
        <v>2810</v>
      </c>
      <c r="O694" t="b">
        <f>Table9[[#This Row],[SubTotal]]=SUMIF(Purchase_Order_Details!$A$2:$A$2751,Table9[[#This Row],[PurchaseOrderID]],Purchase_Order_Details!$G$2:$G$2751)</f>
        <v>1</v>
      </c>
      <c r="P694" t="b">
        <f>Table9[[#This Row],[TotalDue]]=Table9[[#This Row],[SubTotal]]+Table9[[#This Row],[TaxAmt]]+Table9[[#This Row],[Freight]]</f>
        <v>1</v>
      </c>
      <c r="Q694" t="b">
        <f>COUNTIF(Table9[PurchaseOrderID],Table9[[#This Row],[PurchaseOrderID]])=1</f>
        <v>1</v>
      </c>
    </row>
    <row r="695" spans="1:17" hidden="1" x14ac:dyDescent="0.25">
      <c r="A695" s="4">
        <v>972</v>
      </c>
      <c r="B695" s="4">
        <v>4</v>
      </c>
      <c r="C695" s="4">
        <v>4</v>
      </c>
      <c r="D695" s="4">
        <v>253</v>
      </c>
      <c r="E695" s="4">
        <v>1526</v>
      </c>
      <c r="F695" s="4">
        <v>2</v>
      </c>
      <c r="G695" s="11">
        <v>44100</v>
      </c>
      <c r="H695" s="41">
        <v>28199.325000000001</v>
      </c>
      <c r="I695" s="41">
        <v>2255.9459999999999</v>
      </c>
      <c r="J695" s="41">
        <v>704.98310000000004</v>
      </c>
      <c r="K695" s="41">
        <v>31160.254099999998</v>
      </c>
      <c r="L695" s="11">
        <v>44109</v>
      </c>
      <c r="M695" t="s">
        <v>1829</v>
      </c>
      <c r="O695" t="b">
        <f>Table9[[#This Row],[SubTotal]]=SUMIF(Purchase_Order_Details!$A$2:$A$2751,Table9[[#This Row],[PurchaseOrderID]],Purchase_Order_Details!$G$2:$G$2751)</f>
        <v>1</v>
      </c>
      <c r="P695" t="b">
        <f>Table9[[#This Row],[TotalDue]]=Table9[[#This Row],[SubTotal]]+Table9[[#This Row],[TaxAmt]]+Table9[[#This Row],[Freight]]</f>
        <v>1</v>
      </c>
      <c r="Q695" t="b">
        <f>COUNTIF(Table9[PurchaseOrderID],Table9[[#This Row],[PurchaseOrderID]])=1</f>
        <v>1</v>
      </c>
    </row>
    <row r="696" spans="1:17" hidden="1" x14ac:dyDescent="0.25">
      <c r="A696" s="5">
        <v>973</v>
      </c>
      <c r="B696" s="5">
        <v>4</v>
      </c>
      <c r="C696" s="5">
        <v>4</v>
      </c>
      <c r="D696" s="5">
        <v>250</v>
      </c>
      <c r="E696" s="5">
        <v>1666</v>
      </c>
      <c r="F696" s="5">
        <v>4</v>
      </c>
      <c r="G696" s="10">
        <v>44101</v>
      </c>
      <c r="H696" s="40">
        <v>360.04500000000002</v>
      </c>
      <c r="I696" s="40">
        <v>28.803599999999999</v>
      </c>
      <c r="J696" s="40">
        <v>9.0010999999999992</v>
      </c>
      <c r="K696" s="40">
        <v>397.84969999999998</v>
      </c>
      <c r="L696" s="10">
        <v>44110</v>
      </c>
      <c r="M696" t="s">
        <v>2817</v>
      </c>
      <c r="O696" t="b">
        <f>Table9[[#This Row],[SubTotal]]=SUMIF(Purchase_Order_Details!$A$2:$A$2751,Table9[[#This Row],[PurchaseOrderID]],Purchase_Order_Details!$G$2:$G$2751)</f>
        <v>1</v>
      </c>
      <c r="P696" t="b">
        <f>Table9[[#This Row],[TotalDue]]=Table9[[#This Row],[SubTotal]]+Table9[[#This Row],[TaxAmt]]+Table9[[#This Row],[Freight]]</f>
        <v>1</v>
      </c>
      <c r="Q696" t="b">
        <f>COUNTIF(Table9[PurchaseOrderID],Table9[[#This Row],[PurchaseOrderID]])=1</f>
        <v>1</v>
      </c>
    </row>
    <row r="697" spans="1:17" hidden="1" x14ac:dyDescent="0.25">
      <c r="A697" s="4">
        <v>974</v>
      </c>
      <c r="B697" s="4">
        <v>4</v>
      </c>
      <c r="C697" s="4">
        <v>4</v>
      </c>
      <c r="D697" s="4">
        <v>253</v>
      </c>
      <c r="E697" s="4">
        <v>1592</v>
      </c>
      <c r="F697" s="4">
        <v>2</v>
      </c>
      <c r="G697" s="11">
        <v>44101</v>
      </c>
      <c r="H697" s="41">
        <v>97.965000000000003</v>
      </c>
      <c r="I697" s="41">
        <v>7.8372000000000002</v>
      </c>
      <c r="J697" s="41">
        <v>2.4491000000000001</v>
      </c>
      <c r="K697" s="41">
        <v>108.2513</v>
      </c>
      <c r="L697" s="11">
        <v>44110</v>
      </c>
      <c r="M697" t="s">
        <v>2810</v>
      </c>
      <c r="O697" t="b">
        <f>Table9[[#This Row],[SubTotal]]=SUMIF(Purchase_Order_Details!$A$2:$A$2751,Table9[[#This Row],[PurchaseOrderID]],Purchase_Order_Details!$G$2:$G$2751)</f>
        <v>1</v>
      </c>
      <c r="P697" t="b">
        <f>Table9[[#This Row],[TotalDue]]=Table9[[#This Row],[SubTotal]]+Table9[[#This Row],[TaxAmt]]+Table9[[#This Row],[Freight]]</f>
        <v>1</v>
      </c>
      <c r="Q697" t="b">
        <f>COUNTIF(Table9[PurchaseOrderID],Table9[[#This Row],[PurchaseOrderID]])=1</f>
        <v>1</v>
      </c>
    </row>
    <row r="698" spans="1:17" hidden="1" x14ac:dyDescent="0.25">
      <c r="A698" s="5">
        <v>975</v>
      </c>
      <c r="B698" s="5">
        <v>5</v>
      </c>
      <c r="C698" s="5">
        <v>4</v>
      </c>
      <c r="D698" s="5">
        <v>255</v>
      </c>
      <c r="E698" s="5">
        <v>1618</v>
      </c>
      <c r="F698" s="5">
        <v>4</v>
      </c>
      <c r="G698" s="10">
        <v>44101</v>
      </c>
      <c r="H698" s="40">
        <v>114.471</v>
      </c>
      <c r="I698" s="40">
        <v>9.1577000000000002</v>
      </c>
      <c r="J698" s="40">
        <v>2.8618000000000001</v>
      </c>
      <c r="K698" s="40">
        <v>126.4905</v>
      </c>
      <c r="L698" s="10">
        <v>44110</v>
      </c>
      <c r="M698" t="s">
        <v>2810</v>
      </c>
      <c r="O698" t="b">
        <f>Table9[[#This Row],[SubTotal]]=SUMIF(Purchase_Order_Details!$A$2:$A$2751,Table9[[#This Row],[PurchaseOrderID]],Purchase_Order_Details!$G$2:$G$2751)</f>
        <v>1</v>
      </c>
      <c r="P698" t="b">
        <f>Table9[[#This Row],[TotalDue]]=Table9[[#This Row],[SubTotal]]+Table9[[#This Row],[TaxAmt]]+Table9[[#This Row],[Freight]]</f>
        <v>1</v>
      </c>
      <c r="Q698" t="b">
        <f>COUNTIF(Table9[PurchaseOrderID],Table9[[#This Row],[PurchaseOrderID]])=1</f>
        <v>1</v>
      </c>
    </row>
    <row r="699" spans="1:17" hidden="1" x14ac:dyDescent="0.25">
      <c r="A699" s="4">
        <v>976</v>
      </c>
      <c r="B699" s="4">
        <v>4</v>
      </c>
      <c r="C699" s="4">
        <v>4</v>
      </c>
      <c r="D699" s="4">
        <v>256</v>
      </c>
      <c r="E699" s="4">
        <v>1612</v>
      </c>
      <c r="F699" s="4">
        <v>4</v>
      </c>
      <c r="G699" s="11">
        <v>44101</v>
      </c>
      <c r="H699" s="41">
        <v>132.6465</v>
      </c>
      <c r="I699" s="41">
        <v>10.611700000000001</v>
      </c>
      <c r="J699" s="41">
        <v>3.3161999999999998</v>
      </c>
      <c r="K699" s="41">
        <v>146.5744</v>
      </c>
      <c r="L699" s="11">
        <v>44110</v>
      </c>
      <c r="M699" t="s">
        <v>2810</v>
      </c>
      <c r="O699" t="b">
        <f>Table9[[#This Row],[SubTotal]]=SUMIF(Purchase_Order_Details!$A$2:$A$2751,Table9[[#This Row],[PurchaseOrderID]],Purchase_Order_Details!$G$2:$G$2751)</f>
        <v>1</v>
      </c>
      <c r="P699" t="b">
        <f>Table9[[#This Row],[TotalDue]]=Table9[[#This Row],[SubTotal]]+Table9[[#This Row],[TaxAmt]]+Table9[[#This Row],[Freight]]</f>
        <v>1</v>
      </c>
      <c r="Q699" t="b">
        <f>COUNTIF(Table9[PurchaseOrderID],Table9[[#This Row],[PurchaseOrderID]])=1</f>
        <v>1</v>
      </c>
    </row>
    <row r="700" spans="1:17" hidden="1" x14ac:dyDescent="0.25">
      <c r="A700" s="5">
        <v>977</v>
      </c>
      <c r="B700" s="5">
        <v>4</v>
      </c>
      <c r="C700" s="5">
        <v>4</v>
      </c>
      <c r="D700" s="5">
        <v>255</v>
      </c>
      <c r="E700" s="5">
        <v>1644</v>
      </c>
      <c r="F700" s="5">
        <v>1</v>
      </c>
      <c r="G700" s="10">
        <v>44103</v>
      </c>
      <c r="H700" s="40">
        <v>3713.3249999999998</v>
      </c>
      <c r="I700" s="40">
        <v>297.06599999999997</v>
      </c>
      <c r="J700" s="40">
        <v>92.833100000000002</v>
      </c>
      <c r="K700" s="40">
        <v>4103.2241000000004</v>
      </c>
      <c r="L700" s="10">
        <v>44112</v>
      </c>
      <c r="M700" t="s">
        <v>2817</v>
      </c>
      <c r="O700" t="b">
        <f>Table9[[#This Row],[SubTotal]]=SUMIF(Purchase_Order_Details!$A$2:$A$2751,Table9[[#This Row],[PurchaseOrderID]],Purchase_Order_Details!$G$2:$G$2751)</f>
        <v>1</v>
      </c>
      <c r="P700" t="b">
        <f>Table9[[#This Row],[TotalDue]]=Table9[[#This Row],[SubTotal]]+Table9[[#This Row],[TaxAmt]]+Table9[[#This Row],[Freight]]</f>
        <v>1</v>
      </c>
      <c r="Q700" t="b">
        <f>COUNTIF(Table9[PurchaseOrderID],Table9[[#This Row],[PurchaseOrderID]])=1</f>
        <v>1</v>
      </c>
    </row>
    <row r="701" spans="1:17" hidden="1" x14ac:dyDescent="0.25">
      <c r="A701" s="4">
        <v>978</v>
      </c>
      <c r="B701" s="4">
        <v>4</v>
      </c>
      <c r="C701" s="4">
        <v>4</v>
      </c>
      <c r="D701" s="4">
        <v>256</v>
      </c>
      <c r="E701" s="4">
        <v>1680</v>
      </c>
      <c r="F701" s="4">
        <v>5</v>
      </c>
      <c r="G701" s="11">
        <v>44103</v>
      </c>
      <c r="H701" s="41">
        <v>63831.074999999997</v>
      </c>
      <c r="I701" s="41">
        <v>5106.4859999999999</v>
      </c>
      <c r="J701" s="41">
        <v>1595.7769000000001</v>
      </c>
      <c r="K701" s="41">
        <v>70533.337899999999</v>
      </c>
      <c r="L701" s="11">
        <v>44112</v>
      </c>
      <c r="M701" t="s">
        <v>1829</v>
      </c>
      <c r="O701" t="b">
        <f>Table9[[#This Row],[SubTotal]]=SUMIF(Purchase_Order_Details!$A$2:$A$2751,Table9[[#This Row],[PurchaseOrderID]],Purchase_Order_Details!$G$2:$G$2751)</f>
        <v>1</v>
      </c>
      <c r="P701" t="b">
        <f>Table9[[#This Row],[TotalDue]]=Table9[[#This Row],[SubTotal]]+Table9[[#This Row],[TaxAmt]]+Table9[[#This Row],[Freight]]</f>
        <v>1</v>
      </c>
      <c r="Q701" t="b">
        <f>COUNTIF(Table9[PurchaseOrderID],Table9[[#This Row],[PurchaseOrderID]])=1</f>
        <v>1</v>
      </c>
    </row>
    <row r="702" spans="1:17" hidden="1" x14ac:dyDescent="0.25">
      <c r="A702" s="5">
        <v>979</v>
      </c>
      <c r="B702" s="5">
        <v>4</v>
      </c>
      <c r="C702" s="5">
        <v>4</v>
      </c>
      <c r="D702" s="5">
        <v>259</v>
      </c>
      <c r="E702" s="5">
        <v>1584</v>
      </c>
      <c r="F702" s="5">
        <v>5</v>
      </c>
      <c r="G702" s="10">
        <v>44103</v>
      </c>
      <c r="H702" s="40">
        <v>16340.31</v>
      </c>
      <c r="I702" s="40">
        <v>1307.2248</v>
      </c>
      <c r="J702" s="40">
        <v>408.50779999999997</v>
      </c>
      <c r="K702" s="40">
        <v>18056.042600000001</v>
      </c>
      <c r="L702" s="10">
        <v>44112</v>
      </c>
      <c r="M702" t="s">
        <v>1829</v>
      </c>
      <c r="O702" t="b">
        <f>Table9[[#This Row],[SubTotal]]=SUMIF(Purchase_Order_Details!$A$2:$A$2751,Table9[[#This Row],[PurchaseOrderID]],Purchase_Order_Details!$G$2:$G$2751)</f>
        <v>1</v>
      </c>
      <c r="P702" t="b">
        <f>Table9[[#This Row],[TotalDue]]=Table9[[#This Row],[SubTotal]]+Table9[[#This Row],[TaxAmt]]+Table9[[#This Row],[Freight]]</f>
        <v>1</v>
      </c>
      <c r="Q702" t="b">
        <f>COUNTIF(Table9[PurchaseOrderID],Table9[[#This Row],[PurchaseOrderID]])=1</f>
        <v>1</v>
      </c>
    </row>
    <row r="703" spans="1:17" hidden="1" x14ac:dyDescent="0.25">
      <c r="A703" s="4">
        <v>980</v>
      </c>
      <c r="B703" s="4">
        <v>4</v>
      </c>
      <c r="C703" s="4">
        <v>4</v>
      </c>
      <c r="D703" s="4">
        <v>260</v>
      </c>
      <c r="E703" s="4">
        <v>1620</v>
      </c>
      <c r="F703" s="4">
        <v>5</v>
      </c>
      <c r="G703" s="11">
        <v>44103</v>
      </c>
      <c r="H703" s="41">
        <v>5711.4750000000004</v>
      </c>
      <c r="I703" s="41">
        <v>456.91800000000001</v>
      </c>
      <c r="J703" s="41">
        <v>142.7869</v>
      </c>
      <c r="K703" s="41">
        <v>6311.1799000000001</v>
      </c>
      <c r="L703" s="11">
        <v>44112</v>
      </c>
      <c r="M703" t="s">
        <v>2817</v>
      </c>
      <c r="O703" t="b">
        <f>Table9[[#This Row],[SubTotal]]=SUMIF(Purchase_Order_Details!$A$2:$A$2751,Table9[[#This Row],[PurchaseOrderID]],Purchase_Order_Details!$G$2:$G$2751)</f>
        <v>1</v>
      </c>
      <c r="P703" t="b">
        <f>Table9[[#This Row],[TotalDue]]=Table9[[#This Row],[SubTotal]]+Table9[[#This Row],[TaxAmt]]+Table9[[#This Row],[Freight]]</f>
        <v>1</v>
      </c>
      <c r="Q703" t="b">
        <f>COUNTIF(Table9[PurchaseOrderID],Table9[[#This Row],[PurchaseOrderID]])=1</f>
        <v>1</v>
      </c>
    </row>
    <row r="704" spans="1:17" hidden="1" x14ac:dyDescent="0.25">
      <c r="A704" s="5">
        <v>981</v>
      </c>
      <c r="B704" s="5">
        <v>4</v>
      </c>
      <c r="C704" s="5">
        <v>4</v>
      </c>
      <c r="D704" s="5">
        <v>250</v>
      </c>
      <c r="E704" s="5">
        <v>1666</v>
      </c>
      <c r="F704" s="5">
        <v>4</v>
      </c>
      <c r="G704" s="10">
        <v>44103</v>
      </c>
      <c r="H704" s="40">
        <v>235.90350000000001</v>
      </c>
      <c r="I704" s="40">
        <v>18.872299999999999</v>
      </c>
      <c r="J704" s="40">
        <v>5.8975999999999997</v>
      </c>
      <c r="K704" s="40">
        <v>260.67340000000002</v>
      </c>
      <c r="L704" s="10">
        <v>44112</v>
      </c>
      <c r="M704" t="s">
        <v>2817</v>
      </c>
      <c r="O704" t="b">
        <f>Table9[[#This Row],[SubTotal]]=SUMIF(Purchase_Order_Details!$A$2:$A$2751,Table9[[#This Row],[PurchaseOrderID]],Purchase_Order_Details!$G$2:$G$2751)</f>
        <v>1</v>
      </c>
      <c r="P704" t="b">
        <f>Table9[[#This Row],[TotalDue]]=Table9[[#This Row],[SubTotal]]+Table9[[#This Row],[TaxAmt]]+Table9[[#This Row],[Freight]]</f>
        <v>1</v>
      </c>
      <c r="Q704" t="b">
        <f>COUNTIF(Table9[PurchaseOrderID],Table9[[#This Row],[PurchaseOrderID]])=1</f>
        <v>1</v>
      </c>
    </row>
    <row r="705" spans="1:17" hidden="1" x14ac:dyDescent="0.25">
      <c r="A705" s="4">
        <v>982</v>
      </c>
      <c r="B705" s="4">
        <v>4</v>
      </c>
      <c r="C705" s="4">
        <v>4</v>
      </c>
      <c r="D705" s="4">
        <v>254</v>
      </c>
      <c r="E705" s="4">
        <v>1592</v>
      </c>
      <c r="F705" s="4">
        <v>2</v>
      </c>
      <c r="G705" s="11">
        <v>44103</v>
      </c>
      <c r="H705" s="41">
        <v>97.965000000000003</v>
      </c>
      <c r="I705" s="41">
        <v>7.8372000000000002</v>
      </c>
      <c r="J705" s="41">
        <v>2.4491000000000001</v>
      </c>
      <c r="K705" s="41">
        <v>108.2513</v>
      </c>
      <c r="L705" s="11">
        <v>44112</v>
      </c>
      <c r="M705" t="s">
        <v>2810</v>
      </c>
      <c r="O705" t="b">
        <f>Table9[[#This Row],[SubTotal]]=SUMIF(Purchase_Order_Details!$A$2:$A$2751,Table9[[#This Row],[PurchaseOrderID]],Purchase_Order_Details!$G$2:$G$2751)</f>
        <v>1</v>
      </c>
      <c r="P705" t="b">
        <f>Table9[[#This Row],[TotalDue]]=Table9[[#This Row],[SubTotal]]+Table9[[#This Row],[TaxAmt]]+Table9[[#This Row],[Freight]]</f>
        <v>1</v>
      </c>
      <c r="Q705" t="b">
        <f>COUNTIF(Table9[PurchaseOrderID],Table9[[#This Row],[PurchaseOrderID]])=1</f>
        <v>1</v>
      </c>
    </row>
    <row r="706" spans="1:17" hidden="1" x14ac:dyDescent="0.25">
      <c r="A706" s="5">
        <v>983</v>
      </c>
      <c r="B706" s="5">
        <v>4</v>
      </c>
      <c r="C706" s="5">
        <v>4</v>
      </c>
      <c r="D706" s="5">
        <v>257</v>
      </c>
      <c r="E706" s="5">
        <v>1618</v>
      </c>
      <c r="F706" s="5">
        <v>4</v>
      </c>
      <c r="G706" s="10">
        <v>44103</v>
      </c>
      <c r="H706" s="40">
        <v>114.471</v>
      </c>
      <c r="I706" s="40">
        <v>9.1577000000000002</v>
      </c>
      <c r="J706" s="40">
        <v>2.8618000000000001</v>
      </c>
      <c r="K706" s="40">
        <v>126.4905</v>
      </c>
      <c r="L706" s="10">
        <v>44112</v>
      </c>
      <c r="M706" t="s">
        <v>2810</v>
      </c>
      <c r="O706" t="b">
        <f>Table9[[#This Row],[SubTotal]]=SUMIF(Purchase_Order_Details!$A$2:$A$2751,Table9[[#This Row],[PurchaseOrderID]],Purchase_Order_Details!$G$2:$G$2751)</f>
        <v>1</v>
      </c>
      <c r="P706" t="b">
        <f>Table9[[#This Row],[TotalDue]]=Table9[[#This Row],[SubTotal]]+Table9[[#This Row],[TaxAmt]]+Table9[[#This Row],[Freight]]</f>
        <v>1</v>
      </c>
      <c r="Q706" t="b">
        <f>COUNTIF(Table9[PurchaseOrderID],Table9[[#This Row],[PurchaseOrderID]])=1</f>
        <v>1</v>
      </c>
    </row>
    <row r="707" spans="1:17" hidden="1" x14ac:dyDescent="0.25">
      <c r="A707" s="4">
        <v>984</v>
      </c>
      <c r="B707" s="4">
        <v>4</v>
      </c>
      <c r="C707" s="4">
        <v>3</v>
      </c>
      <c r="D707" s="4">
        <v>261</v>
      </c>
      <c r="E707" s="4">
        <v>1612</v>
      </c>
      <c r="F707" s="4">
        <v>4</v>
      </c>
      <c r="G707" s="11">
        <v>44103</v>
      </c>
      <c r="H707" s="41">
        <v>132.6465</v>
      </c>
      <c r="I707" s="41">
        <v>10.611700000000001</v>
      </c>
      <c r="J707" s="41">
        <v>3.3161999999999998</v>
      </c>
      <c r="K707" s="41">
        <v>146.5744</v>
      </c>
      <c r="L707" s="11">
        <v>44112</v>
      </c>
      <c r="M707" t="s">
        <v>2810</v>
      </c>
      <c r="O707" t="b">
        <f>Table9[[#This Row],[SubTotal]]=SUMIF(Purchase_Order_Details!$A$2:$A$2751,Table9[[#This Row],[PurchaseOrderID]],Purchase_Order_Details!$G$2:$G$2751)</f>
        <v>1</v>
      </c>
      <c r="P707" t="b">
        <f>Table9[[#This Row],[TotalDue]]=Table9[[#This Row],[SubTotal]]+Table9[[#This Row],[TaxAmt]]+Table9[[#This Row],[Freight]]</f>
        <v>1</v>
      </c>
      <c r="Q707" t="b">
        <f>COUNTIF(Table9[PurchaseOrderID],Table9[[#This Row],[PurchaseOrderID]])=1</f>
        <v>1</v>
      </c>
    </row>
    <row r="708" spans="1:17" hidden="1" x14ac:dyDescent="0.25">
      <c r="A708" s="5">
        <v>985</v>
      </c>
      <c r="B708" s="5">
        <v>4</v>
      </c>
      <c r="C708" s="5">
        <v>4</v>
      </c>
      <c r="D708" s="5">
        <v>251</v>
      </c>
      <c r="E708" s="5">
        <v>1586</v>
      </c>
      <c r="F708" s="5">
        <v>5</v>
      </c>
      <c r="G708" s="10">
        <v>44103</v>
      </c>
      <c r="H708" s="40">
        <v>43878.45</v>
      </c>
      <c r="I708" s="40">
        <v>3510.2759999999998</v>
      </c>
      <c r="J708" s="40">
        <v>1096.9612999999999</v>
      </c>
      <c r="K708" s="40">
        <v>48485.687299999998</v>
      </c>
      <c r="L708" s="10">
        <v>44112</v>
      </c>
      <c r="M708" t="s">
        <v>2810</v>
      </c>
      <c r="O708" t="b">
        <f>Table9[[#This Row],[SubTotal]]=SUMIF(Purchase_Order_Details!$A$2:$A$2751,Table9[[#This Row],[PurchaseOrderID]],Purchase_Order_Details!$G$2:$G$2751)</f>
        <v>1</v>
      </c>
      <c r="P708" t="b">
        <f>Table9[[#This Row],[TotalDue]]=Table9[[#This Row],[SubTotal]]+Table9[[#This Row],[TaxAmt]]+Table9[[#This Row],[Freight]]</f>
        <v>1</v>
      </c>
      <c r="Q708" t="b">
        <f>COUNTIF(Table9[PurchaseOrderID],Table9[[#This Row],[PurchaseOrderID]])=1</f>
        <v>1</v>
      </c>
    </row>
    <row r="709" spans="1:17" hidden="1" x14ac:dyDescent="0.25">
      <c r="A709" s="4">
        <v>986</v>
      </c>
      <c r="B709" s="4">
        <v>4</v>
      </c>
      <c r="C709" s="4">
        <v>4</v>
      </c>
      <c r="D709" s="4">
        <v>253</v>
      </c>
      <c r="E709" s="4">
        <v>1500</v>
      </c>
      <c r="F709" s="4">
        <v>1</v>
      </c>
      <c r="G709" s="11">
        <v>44103</v>
      </c>
      <c r="H709" s="41">
        <v>418.95</v>
      </c>
      <c r="I709" s="41">
        <v>33.515999999999998</v>
      </c>
      <c r="J709" s="41">
        <v>10.473800000000001</v>
      </c>
      <c r="K709" s="41">
        <v>462.93979999999999</v>
      </c>
      <c r="L709" s="11">
        <v>44112</v>
      </c>
      <c r="M709" t="s">
        <v>2817</v>
      </c>
      <c r="O709" t="b">
        <f>Table9[[#This Row],[SubTotal]]=SUMIF(Purchase_Order_Details!$A$2:$A$2751,Table9[[#This Row],[PurchaseOrderID]],Purchase_Order_Details!$G$2:$G$2751)</f>
        <v>1</v>
      </c>
      <c r="P709" t="b">
        <f>Table9[[#This Row],[TotalDue]]=Table9[[#This Row],[SubTotal]]+Table9[[#This Row],[TaxAmt]]+Table9[[#This Row],[Freight]]</f>
        <v>1</v>
      </c>
      <c r="Q709" t="b">
        <f>COUNTIF(Table9[PurchaseOrderID],Table9[[#This Row],[PurchaseOrderID]])=1</f>
        <v>1</v>
      </c>
    </row>
    <row r="710" spans="1:17" hidden="1" x14ac:dyDescent="0.25">
      <c r="A710" s="5">
        <v>987</v>
      </c>
      <c r="B710" s="5">
        <v>4</v>
      </c>
      <c r="C710" s="5">
        <v>4</v>
      </c>
      <c r="D710" s="5">
        <v>255</v>
      </c>
      <c r="E710" s="5">
        <v>1656</v>
      </c>
      <c r="F710" s="5">
        <v>4</v>
      </c>
      <c r="G710" s="10">
        <v>44103</v>
      </c>
      <c r="H710" s="40">
        <v>402.72750000000002</v>
      </c>
      <c r="I710" s="40">
        <v>32.218200000000003</v>
      </c>
      <c r="J710" s="40">
        <v>10.068199999999999</v>
      </c>
      <c r="K710" s="40">
        <v>445.01389999999998</v>
      </c>
      <c r="L710" s="10">
        <v>44112</v>
      </c>
      <c r="M710" t="s">
        <v>2810</v>
      </c>
      <c r="O710" t="b">
        <f>Table9[[#This Row],[SubTotal]]=SUMIF(Purchase_Order_Details!$A$2:$A$2751,Table9[[#This Row],[PurchaseOrderID]],Purchase_Order_Details!$G$2:$G$2751)</f>
        <v>1</v>
      </c>
      <c r="P710" t="b">
        <f>Table9[[#This Row],[TotalDue]]=Table9[[#This Row],[SubTotal]]+Table9[[#This Row],[TaxAmt]]+Table9[[#This Row],[Freight]]</f>
        <v>1</v>
      </c>
      <c r="Q710" t="b">
        <f>COUNTIF(Table9[PurchaseOrderID],Table9[[#This Row],[PurchaseOrderID]])=1</f>
        <v>1</v>
      </c>
    </row>
    <row r="711" spans="1:17" hidden="1" x14ac:dyDescent="0.25">
      <c r="A711" s="4">
        <v>988</v>
      </c>
      <c r="B711" s="4">
        <v>4</v>
      </c>
      <c r="C711" s="4">
        <v>4</v>
      </c>
      <c r="D711" s="4">
        <v>256</v>
      </c>
      <c r="E711" s="4">
        <v>1572</v>
      </c>
      <c r="F711" s="4">
        <v>1</v>
      </c>
      <c r="G711" s="11">
        <v>44103</v>
      </c>
      <c r="H711" s="41">
        <v>461.79</v>
      </c>
      <c r="I711" s="41">
        <v>36.943199999999997</v>
      </c>
      <c r="J711" s="41">
        <v>11.5448</v>
      </c>
      <c r="K711" s="41">
        <v>510.27800000000002</v>
      </c>
      <c r="L711" s="11">
        <v>44112</v>
      </c>
      <c r="M711" t="s">
        <v>1829</v>
      </c>
      <c r="O711" t="b">
        <f>Table9[[#This Row],[SubTotal]]=SUMIF(Purchase_Order_Details!$A$2:$A$2751,Table9[[#This Row],[PurchaseOrderID]],Purchase_Order_Details!$G$2:$G$2751)</f>
        <v>1</v>
      </c>
      <c r="P711" t="b">
        <f>Table9[[#This Row],[TotalDue]]=Table9[[#This Row],[SubTotal]]+Table9[[#This Row],[TaxAmt]]+Table9[[#This Row],[Freight]]</f>
        <v>1</v>
      </c>
      <c r="Q711" t="b">
        <f>COUNTIF(Table9[PurchaseOrderID],Table9[[#This Row],[PurchaseOrderID]])=1</f>
        <v>1</v>
      </c>
    </row>
    <row r="712" spans="1:17" hidden="1" x14ac:dyDescent="0.25">
      <c r="A712" s="5">
        <v>989</v>
      </c>
      <c r="B712" s="5">
        <v>4</v>
      </c>
      <c r="C712" s="5">
        <v>4</v>
      </c>
      <c r="D712" s="5">
        <v>259</v>
      </c>
      <c r="E712" s="5">
        <v>1562</v>
      </c>
      <c r="F712" s="5">
        <v>4</v>
      </c>
      <c r="G712" s="10">
        <v>44103</v>
      </c>
      <c r="H712" s="40">
        <v>592.79849999999999</v>
      </c>
      <c r="I712" s="40">
        <v>47.423900000000003</v>
      </c>
      <c r="J712" s="40">
        <v>14.82</v>
      </c>
      <c r="K712" s="40">
        <v>655.04240000000004</v>
      </c>
      <c r="L712" s="10">
        <v>44112</v>
      </c>
      <c r="M712" t="s">
        <v>2817</v>
      </c>
      <c r="O712" t="b">
        <f>Table9[[#This Row],[SubTotal]]=SUMIF(Purchase_Order_Details!$A$2:$A$2751,Table9[[#This Row],[PurchaseOrderID]],Purchase_Order_Details!$G$2:$G$2751)</f>
        <v>1</v>
      </c>
      <c r="P712" t="b">
        <f>Table9[[#This Row],[TotalDue]]=Table9[[#This Row],[SubTotal]]+Table9[[#This Row],[TaxAmt]]+Table9[[#This Row],[Freight]]</f>
        <v>1</v>
      </c>
      <c r="Q712" t="b">
        <f>COUNTIF(Table9[PurchaseOrderID],Table9[[#This Row],[PurchaseOrderID]])=1</f>
        <v>1</v>
      </c>
    </row>
    <row r="713" spans="1:17" hidden="1" x14ac:dyDescent="0.25">
      <c r="A713" s="4">
        <v>990</v>
      </c>
      <c r="B713" s="4">
        <v>4</v>
      </c>
      <c r="C713" s="4">
        <v>4</v>
      </c>
      <c r="D713" s="4">
        <v>260</v>
      </c>
      <c r="E713" s="4">
        <v>1662</v>
      </c>
      <c r="F713" s="4">
        <v>2</v>
      </c>
      <c r="G713" s="11">
        <v>44103</v>
      </c>
      <c r="H713" s="41">
        <v>37.075499999999998</v>
      </c>
      <c r="I713" s="41">
        <v>2.9660000000000002</v>
      </c>
      <c r="J713" s="41">
        <v>0.92689999999999995</v>
      </c>
      <c r="K713" s="41">
        <v>40.968400000000003</v>
      </c>
      <c r="L713" s="11">
        <v>44112</v>
      </c>
      <c r="M713" t="s">
        <v>2810</v>
      </c>
      <c r="O713" t="b">
        <f>Table9[[#This Row],[SubTotal]]=SUMIF(Purchase_Order_Details!$A$2:$A$2751,Table9[[#This Row],[PurchaseOrderID]],Purchase_Order_Details!$G$2:$G$2751)</f>
        <v>1</v>
      </c>
      <c r="P713" t="b">
        <f>Table9[[#This Row],[TotalDue]]=Table9[[#This Row],[SubTotal]]+Table9[[#This Row],[TaxAmt]]+Table9[[#This Row],[Freight]]</f>
        <v>1</v>
      </c>
      <c r="Q713" t="b">
        <f>COUNTIF(Table9[PurchaseOrderID],Table9[[#This Row],[PurchaseOrderID]])=1</f>
        <v>1</v>
      </c>
    </row>
    <row r="714" spans="1:17" hidden="1" x14ac:dyDescent="0.25">
      <c r="A714" s="5">
        <v>991</v>
      </c>
      <c r="B714" s="5">
        <v>4</v>
      </c>
      <c r="C714" s="5">
        <v>4</v>
      </c>
      <c r="D714" s="5">
        <v>258</v>
      </c>
      <c r="E714" s="5">
        <v>1682</v>
      </c>
      <c r="F714" s="5">
        <v>4</v>
      </c>
      <c r="G714" s="10">
        <v>44103</v>
      </c>
      <c r="H714" s="40">
        <v>21558.075000000001</v>
      </c>
      <c r="I714" s="40">
        <v>1724.646</v>
      </c>
      <c r="J714" s="40">
        <v>538.95190000000002</v>
      </c>
      <c r="K714" s="40">
        <v>23821.672900000001</v>
      </c>
      <c r="L714" s="10">
        <v>44112</v>
      </c>
      <c r="M714" t="s">
        <v>2817</v>
      </c>
      <c r="O714" t="b">
        <f>Table9[[#This Row],[SubTotal]]=SUMIF(Purchase_Order_Details!$A$2:$A$2751,Table9[[#This Row],[PurchaseOrderID]],Purchase_Order_Details!$G$2:$G$2751)</f>
        <v>1</v>
      </c>
      <c r="P714" t="b">
        <f>Table9[[#This Row],[TotalDue]]=Table9[[#This Row],[SubTotal]]+Table9[[#This Row],[TaxAmt]]+Table9[[#This Row],[Freight]]</f>
        <v>1</v>
      </c>
      <c r="Q714" t="b">
        <f>COUNTIF(Table9[PurchaseOrderID],Table9[[#This Row],[PurchaseOrderID]])=1</f>
        <v>1</v>
      </c>
    </row>
    <row r="715" spans="1:17" hidden="1" x14ac:dyDescent="0.25">
      <c r="A715" s="4">
        <v>992</v>
      </c>
      <c r="B715" s="4">
        <v>4</v>
      </c>
      <c r="C715" s="4">
        <v>4</v>
      </c>
      <c r="D715" s="4">
        <v>254</v>
      </c>
      <c r="E715" s="4">
        <v>1686</v>
      </c>
      <c r="F715" s="4">
        <v>4</v>
      </c>
      <c r="G715" s="11">
        <v>44103</v>
      </c>
      <c r="H715" s="41">
        <v>260.1585</v>
      </c>
      <c r="I715" s="41">
        <v>20.8127</v>
      </c>
      <c r="J715" s="41">
        <v>6.5039999999999996</v>
      </c>
      <c r="K715" s="41">
        <v>287.47519999999997</v>
      </c>
      <c r="L715" s="11">
        <v>44112</v>
      </c>
      <c r="M715" t="s">
        <v>2810</v>
      </c>
      <c r="O715" t="b">
        <f>Table9[[#This Row],[SubTotal]]=SUMIF(Purchase_Order_Details!$A$2:$A$2751,Table9[[#This Row],[PurchaseOrderID]],Purchase_Order_Details!$G$2:$G$2751)</f>
        <v>1</v>
      </c>
      <c r="P715" t="b">
        <f>Table9[[#This Row],[TotalDue]]=Table9[[#This Row],[SubTotal]]+Table9[[#This Row],[TaxAmt]]+Table9[[#This Row],[Freight]]</f>
        <v>1</v>
      </c>
      <c r="Q715" t="b">
        <f>COUNTIF(Table9[PurchaseOrderID],Table9[[#This Row],[PurchaseOrderID]])=1</f>
        <v>1</v>
      </c>
    </row>
    <row r="716" spans="1:17" hidden="1" x14ac:dyDescent="0.25">
      <c r="A716" s="5">
        <v>993</v>
      </c>
      <c r="B716" s="5">
        <v>4</v>
      </c>
      <c r="C716" s="5">
        <v>4</v>
      </c>
      <c r="D716" s="5">
        <v>257</v>
      </c>
      <c r="E716" s="5">
        <v>1684</v>
      </c>
      <c r="F716" s="5">
        <v>4</v>
      </c>
      <c r="G716" s="10">
        <v>44104</v>
      </c>
      <c r="H716" s="40">
        <v>45172.05</v>
      </c>
      <c r="I716" s="40">
        <v>3613.7640000000001</v>
      </c>
      <c r="J716" s="40">
        <v>1129.3013000000001</v>
      </c>
      <c r="K716" s="40">
        <v>49915.115299999998</v>
      </c>
      <c r="L716" s="10">
        <v>44113</v>
      </c>
      <c r="M716" t="s">
        <v>2817</v>
      </c>
      <c r="O716" t="b">
        <f>Table9[[#This Row],[SubTotal]]=SUMIF(Purchase_Order_Details!$A$2:$A$2751,Table9[[#This Row],[PurchaseOrderID]],Purchase_Order_Details!$G$2:$G$2751)</f>
        <v>1</v>
      </c>
      <c r="P716" t="b">
        <f>Table9[[#This Row],[TotalDue]]=Table9[[#This Row],[SubTotal]]+Table9[[#This Row],[TaxAmt]]+Table9[[#This Row],[Freight]]</f>
        <v>1</v>
      </c>
      <c r="Q716" t="b">
        <f>COUNTIF(Table9[PurchaseOrderID],Table9[[#This Row],[PurchaseOrderID]])=1</f>
        <v>1</v>
      </c>
    </row>
    <row r="717" spans="1:17" hidden="1" x14ac:dyDescent="0.25">
      <c r="A717" s="4">
        <v>994</v>
      </c>
      <c r="B717" s="4">
        <v>4</v>
      </c>
      <c r="C717" s="4">
        <v>3</v>
      </c>
      <c r="D717" s="4">
        <v>261</v>
      </c>
      <c r="E717" s="4">
        <v>1534</v>
      </c>
      <c r="F717" s="4">
        <v>4</v>
      </c>
      <c r="G717" s="11">
        <v>44104</v>
      </c>
      <c r="H717" s="41">
        <v>254.583</v>
      </c>
      <c r="I717" s="41">
        <v>20.366599999999998</v>
      </c>
      <c r="J717" s="41">
        <v>6.3646000000000003</v>
      </c>
      <c r="K717" s="41">
        <v>281.31420000000003</v>
      </c>
      <c r="L717" s="11">
        <v>44113</v>
      </c>
      <c r="M717" t="s">
        <v>2817</v>
      </c>
      <c r="O717" t="b">
        <f>Table9[[#This Row],[SubTotal]]=SUMIF(Purchase_Order_Details!$A$2:$A$2751,Table9[[#This Row],[PurchaseOrderID]],Purchase_Order_Details!$G$2:$G$2751)</f>
        <v>1</v>
      </c>
      <c r="P717" t="b">
        <f>Table9[[#This Row],[TotalDue]]=Table9[[#This Row],[SubTotal]]+Table9[[#This Row],[TaxAmt]]+Table9[[#This Row],[Freight]]</f>
        <v>1</v>
      </c>
      <c r="Q717" t="b">
        <f>COUNTIF(Table9[PurchaseOrderID],Table9[[#This Row],[PurchaseOrderID]])=1</f>
        <v>1</v>
      </c>
    </row>
    <row r="718" spans="1:17" hidden="1" x14ac:dyDescent="0.25">
      <c r="A718" s="5">
        <v>995</v>
      </c>
      <c r="B718" s="5">
        <v>4</v>
      </c>
      <c r="C718" s="5">
        <v>4</v>
      </c>
      <c r="D718" s="5">
        <v>251</v>
      </c>
      <c r="E718" s="5">
        <v>1614</v>
      </c>
      <c r="F718" s="5">
        <v>4</v>
      </c>
      <c r="G718" s="10">
        <v>44104</v>
      </c>
      <c r="H718" s="40">
        <v>390.6</v>
      </c>
      <c r="I718" s="40">
        <v>31.248000000000001</v>
      </c>
      <c r="J718" s="40">
        <v>9.7650000000000006</v>
      </c>
      <c r="K718" s="40">
        <v>431.613</v>
      </c>
      <c r="L718" s="10">
        <v>44113</v>
      </c>
      <c r="M718" t="s">
        <v>2810</v>
      </c>
      <c r="O718" t="b">
        <f>Table9[[#This Row],[SubTotal]]=SUMIF(Purchase_Order_Details!$A$2:$A$2751,Table9[[#This Row],[PurchaseOrderID]],Purchase_Order_Details!$G$2:$G$2751)</f>
        <v>1</v>
      </c>
      <c r="P718" t="b">
        <f>Table9[[#This Row],[TotalDue]]=Table9[[#This Row],[SubTotal]]+Table9[[#This Row],[TaxAmt]]+Table9[[#This Row],[Freight]]</f>
        <v>1</v>
      </c>
      <c r="Q718" t="b">
        <f>COUNTIF(Table9[PurchaseOrderID],Table9[[#This Row],[PurchaseOrderID]])=1</f>
        <v>1</v>
      </c>
    </row>
    <row r="719" spans="1:17" hidden="1" x14ac:dyDescent="0.25">
      <c r="A719" s="4">
        <v>996</v>
      </c>
      <c r="B719" s="4">
        <v>4</v>
      </c>
      <c r="C719" s="4">
        <v>4</v>
      </c>
      <c r="D719" s="4">
        <v>253</v>
      </c>
      <c r="E719" s="4">
        <v>1588</v>
      </c>
      <c r="F719" s="4">
        <v>5</v>
      </c>
      <c r="G719" s="11">
        <v>44104</v>
      </c>
      <c r="H719" s="41">
        <v>40471.199999999997</v>
      </c>
      <c r="I719" s="41">
        <v>3237.6959999999999</v>
      </c>
      <c r="J719" s="41">
        <v>1011.78</v>
      </c>
      <c r="K719" s="41">
        <v>44720.675999999999</v>
      </c>
      <c r="L719" s="11">
        <v>44113</v>
      </c>
      <c r="M719" t="s">
        <v>1829</v>
      </c>
      <c r="O719" t="b">
        <f>Table9[[#This Row],[SubTotal]]=SUMIF(Purchase_Order_Details!$A$2:$A$2751,Table9[[#This Row],[PurchaseOrderID]],Purchase_Order_Details!$G$2:$G$2751)</f>
        <v>1</v>
      </c>
      <c r="P719" t="b">
        <f>Table9[[#This Row],[TotalDue]]=Table9[[#This Row],[SubTotal]]+Table9[[#This Row],[TaxAmt]]+Table9[[#This Row],[Freight]]</f>
        <v>1</v>
      </c>
      <c r="Q719" t="b">
        <f>COUNTIF(Table9[PurchaseOrderID],Table9[[#This Row],[PurchaseOrderID]])=1</f>
        <v>1</v>
      </c>
    </row>
    <row r="720" spans="1:17" hidden="1" x14ac:dyDescent="0.25">
      <c r="A720" s="5">
        <v>997</v>
      </c>
      <c r="B720" s="5">
        <v>4</v>
      </c>
      <c r="C720" s="5">
        <v>4</v>
      </c>
      <c r="D720" s="5">
        <v>255</v>
      </c>
      <c r="E720" s="5">
        <v>1622</v>
      </c>
      <c r="F720" s="5">
        <v>4</v>
      </c>
      <c r="G720" s="10">
        <v>44110</v>
      </c>
      <c r="H720" s="40">
        <v>389.65499999999997</v>
      </c>
      <c r="I720" s="40">
        <v>31.1724</v>
      </c>
      <c r="J720" s="40">
        <v>9.7414000000000005</v>
      </c>
      <c r="K720" s="40">
        <v>430.56880000000001</v>
      </c>
      <c r="L720" s="10">
        <v>44119</v>
      </c>
      <c r="M720" t="s">
        <v>2810</v>
      </c>
      <c r="O720" t="b">
        <f>Table9[[#This Row],[SubTotal]]=SUMIF(Purchase_Order_Details!$A$2:$A$2751,Table9[[#This Row],[PurchaseOrderID]],Purchase_Order_Details!$G$2:$G$2751)</f>
        <v>1</v>
      </c>
      <c r="P720" t="b">
        <f>Table9[[#This Row],[TotalDue]]=Table9[[#This Row],[SubTotal]]+Table9[[#This Row],[TaxAmt]]+Table9[[#This Row],[Freight]]</f>
        <v>1</v>
      </c>
      <c r="Q720" t="b">
        <f>COUNTIF(Table9[PurchaseOrderID],Table9[[#This Row],[PurchaseOrderID]])=1</f>
        <v>1</v>
      </c>
    </row>
    <row r="721" spans="1:17" hidden="1" x14ac:dyDescent="0.25">
      <c r="A721" s="4">
        <v>998</v>
      </c>
      <c r="B721" s="4">
        <v>4</v>
      </c>
      <c r="C721" s="4">
        <v>4</v>
      </c>
      <c r="D721" s="4">
        <v>256</v>
      </c>
      <c r="E721" s="4">
        <v>1632</v>
      </c>
      <c r="F721" s="4">
        <v>5</v>
      </c>
      <c r="G721" s="11">
        <v>44110</v>
      </c>
      <c r="H721" s="41">
        <v>62092.800000000003</v>
      </c>
      <c r="I721" s="41">
        <v>4967.424</v>
      </c>
      <c r="J721" s="41">
        <v>1552.32</v>
      </c>
      <c r="K721" s="41">
        <v>68612.543999999994</v>
      </c>
      <c r="L721" s="11">
        <v>44119</v>
      </c>
      <c r="M721" t="s">
        <v>1829</v>
      </c>
      <c r="O721" t="b">
        <f>Table9[[#This Row],[SubTotal]]=SUMIF(Purchase_Order_Details!$A$2:$A$2751,Table9[[#This Row],[PurchaseOrderID]],Purchase_Order_Details!$G$2:$G$2751)</f>
        <v>1</v>
      </c>
      <c r="P721" t="b">
        <f>Table9[[#This Row],[TotalDue]]=Table9[[#This Row],[SubTotal]]+Table9[[#This Row],[TaxAmt]]+Table9[[#This Row],[Freight]]</f>
        <v>1</v>
      </c>
      <c r="Q721" t="b">
        <f>COUNTIF(Table9[PurchaseOrderID],Table9[[#This Row],[PurchaseOrderID]])=1</f>
        <v>1</v>
      </c>
    </row>
    <row r="722" spans="1:17" hidden="1" x14ac:dyDescent="0.25">
      <c r="A722" s="5">
        <v>999</v>
      </c>
      <c r="B722" s="5">
        <v>4</v>
      </c>
      <c r="C722" s="5">
        <v>4</v>
      </c>
      <c r="D722" s="5">
        <v>252</v>
      </c>
      <c r="E722" s="5">
        <v>1608</v>
      </c>
      <c r="F722" s="5">
        <v>5</v>
      </c>
      <c r="G722" s="10">
        <v>44110</v>
      </c>
      <c r="H722" s="40">
        <v>5948.25</v>
      </c>
      <c r="I722" s="40">
        <v>475.86</v>
      </c>
      <c r="J722" s="40">
        <v>148.7063</v>
      </c>
      <c r="K722" s="40">
        <v>6572.8163000000004</v>
      </c>
      <c r="L722" s="10">
        <v>44119</v>
      </c>
      <c r="M722" t="s">
        <v>1829</v>
      </c>
      <c r="O722" t="b">
        <f>Table9[[#This Row],[SubTotal]]=SUMIF(Purchase_Order_Details!$A$2:$A$2751,Table9[[#This Row],[PurchaseOrderID]],Purchase_Order_Details!$G$2:$G$2751)</f>
        <v>1</v>
      </c>
      <c r="P722" t="b">
        <f>Table9[[#This Row],[TotalDue]]=Table9[[#This Row],[SubTotal]]+Table9[[#This Row],[TaxAmt]]+Table9[[#This Row],[Freight]]</f>
        <v>1</v>
      </c>
      <c r="Q722" t="b">
        <f>COUNTIF(Table9[PurchaseOrderID],Table9[[#This Row],[PurchaseOrderID]])=1</f>
        <v>1</v>
      </c>
    </row>
    <row r="723" spans="1:17" hidden="1" x14ac:dyDescent="0.25">
      <c r="A723" s="4">
        <v>1000</v>
      </c>
      <c r="B723" s="4">
        <v>4</v>
      </c>
      <c r="C723" s="4">
        <v>4</v>
      </c>
      <c r="D723" s="4">
        <v>260</v>
      </c>
      <c r="E723" s="4">
        <v>1576</v>
      </c>
      <c r="F723" s="4">
        <v>5</v>
      </c>
      <c r="G723" s="11">
        <v>44110</v>
      </c>
      <c r="H723" s="41">
        <v>91117.95</v>
      </c>
      <c r="I723" s="41">
        <v>7289.4359999999997</v>
      </c>
      <c r="J723" s="41">
        <v>2277.9488000000001</v>
      </c>
      <c r="K723" s="41">
        <v>100685.3348</v>
      </c>
      <c r="L723" s="11">
        <v>44119</v>
      </c>
      <c r="M723" t="s">
        <v>1829</v>
      </c>
      <c r="O723" t="b">
        <f>Table9[[#This Row],[SubTotal]]=SUMIF(Purchase_Order_Details!$A$2:$A$2751,Table9[[#This Row],[PurchaseOrderID]],Purchase_Order_Details!$G$2:$G$2751)</f>
        <v>1</v>
      </c>
      <c r="P723" t="b">
        <f>Table9[[#This Row],[TotalDue]]=Table9[[#This Row],[SubTotal]]+Table9[[#This Row],[TaxAmt]]+Table9[[#This Row],[Freight]]</f>
        <v>1</v>
      </c>
      <c r="Q723" t="b">
        <f>COUNTIF(Table9[PurchaseOrderID],Table9[[#This Row],[PurchaseOrderID]])=1</f>
        <v>1</v>
      </c>
    </row>
    <row r="724" spans="1:17" hidden="1" x14ac:dyDescent="0.25">
      <c r="A724" s="5">
        <v>1001</v>
      </c>
      <c r="B724" s="5">
        <v>4</v>
      </c>
      <c r="C724" s="5">
        <v>4</v>
      </c>
      <c r="D724" s="5">
        <v>258</v>
      </c>
      <c r="E724" s="5">
        <v>1590</v>
      </c>
      <c r="F724" s="5">
        <v>1</v>
      </c>
      <c r="G724" s="10">
        <v>44110</v>
      </c>
      <c r="H724" s="40">
        <v>525</v>
      </c>
      <c r="I724" s="40">
        <v>42</v>
      </c>
      <c r="J724" s="40">
        <v>13.125</v>
      </c>
      <c r="K724" s="40">
        <v>580.125</v>
      </c>
      <c r="L724" s="10">
        <v>44119</v>
      </c>
      <c r="M724" t="s">
        <v>2817</v>
      </c>
      <c r="O724" t="b">
        <f>Table9[[#This Row],[SubTotal]]=SUMIF(Purchase_Order_Details!$A$2:$A$2751,Table9[[#This Row],[PurchaseOrderID]],Purchase_Order_Details!$G$2:$G$2751)</f>
        <v>1</v>
      </c>
      <c r="P724" t="b">
        <f>Table9[[#This Row],[TotalDue]]=Table9[[#This Row],[SubTotal]]+Table9[[#This Row],[TaxAmt]]+Table9[[#This Row],[Freight]]</f>
        <v>1</v>
      </c>
      <c r="Q724" t="b">
        <f>COUNTIF(Table9[PurchaseOrderID],Table9[[#This Row],[PurchaseOrderID]])=1</f>
        <v>1</v>
      </c>
    </row>
    <row r="725" spans="1:17" hidden="1" x14ac:dyDescent="0.25">
      <c r="A725" s="4">
        <v>1002</v>
      </c>
      <c r="B725" s="4">
        <v>4</v>
      </c>
      <c r="C725" s="4">
        <v>4</v>
      </c>
      <c r="D725" s="4">
        <v>254</v>
      </c>
      <c r="E725" s="4">
        <v>1514</v>
      </c>
      <c r="F725" s="4">
        <v>5</v>
      </c>
      <c r="G725" s="11">
        <v>44110</v>
      </c>
      <c r="H725" s="41">
        <v>281.89350000000002</v>
      </c>
      <c r="I725" s="41">
        <v>22.551500000000001</v>
      </c>
      <c r="J725" s="41">
        <v>7.0472999999999999</v>
      </c>
      <c r="K725" s="41">
        <v>311.4923</v>
      </c>
      <c r="L725" s="11">
        <v>44119</v>
      </c>
      <c r="M725" t="s">
        <v>2810</v>
      </c>
      <c r="O725" t="b">
        <f>Table9[[#This Row],[SubTotal]]=SUMIF(Purchase_Order_Details!$A$2:$A$2751,Table9[[#This Row],[PurchaseOrderID]],Purchase_Order_Details!$G$2:$G$2751)</f>
        <v>1</v>
      </c>
      <c r="P725" t="b">
        <f>Table9[[#This Row],[TotalDue]]=Table9[[#This Row],[SubTotal]]+Table9[[#This Row],[TaxAmt]]+Table9[[#This Row],[Freight]]</f>
        <v>1</v>
      </c>
      <c r="Q725" t="b">
        <f>COUNTIF(Table9[PurchaseOrderID],Table9[[#This Row],[PurchaseOrderID]])=1</f>
        <v>1</v>
      </c>
    </row>
    <row r="726" spans="1:17" hidden="1" x14ac:dyDescent="0.25">
      <c r="A726" s="5">
        <v>1003</v>
      </c>
      <c r="B726" s="5">
        <v>4</v>
      </c>
      <c r="C726" s="5">
        <v>4</v>
      </c>
      <c r="D726" s="5">
        <v>257</v>
      </c>
      <c r="E726" s="5">
        <v>1498</v>
      </c>
      <c r="F726" s="5">
        <v>4</v>
      </c>
      <c r="G726" s="10">
        <v>44110</v>
      </c>
      <c r="H726" s="40">
        <v>26455.275000000001</v>
      </c>
      <c r="I726" s="40">
        <v>2116.422</v>
      </c>
      <c r="J726" s="40">
        <v>661.38189999999997</v>
      </c>
      <c r="K726" s="40">
        <v>29233.0789</v>
      </c>
      <c r="L726" s="10">
        <v>44119</v>
      </c>
      <c r="M726" t="s">
        <v>2810</v>
      </c>
      <c r="O726" t="b">
        <f>Table9[[#This Row],[SubTotal]]=SUMIF(Purchase_Order_Details!$A$2:$A$2751,Table9[[#This Row],[PurchaseOrderID]],Purchase_Order_Details!$G$2:$G$2751)</f>
        <v>1</v>
      </c>
      <c r="P726" t="b">
        <f>Table9[[#This Row],[TotalDue]]=Table9[[#This Row],[SubTotal]]+Table9[[#This Row],[TaxAmt]]+Table9[[#This Row],[Freight]]</f>
        <v>1</v>
      </c>
      <c r="Q726" t="b">
        <f>COUNTIF(Table9[PurchaseOrderID],Table9[[#This Row],[PurchaseOrderID]])=1</f>
        <v>1</v>
      </c>
    </row>
    <row r="727" spans="1:17" hidden="1" x14ac:dyDescent="0.25">
      <c r="A727" s="4">
        <v>1004</v>
      </c>
      <c r="B727" s="4">
        <v>4</v>
      </c>
      <c r="C727" s="4">
        <v>3</v>
      </c>
      <c r="D727" s="4">
        <v>261</v>
      </c>
      <c r="E727" s="4">
        <v>1674</v>
      </c>
      <c r="F727" s="4">
        <v>2</v>
      </c>
      <c r="G727" s="11">
        <v>44110</v>
      </c>
      <c r="H727" s="41">
        <v>944.37</v>
      </c>
      <c r="I727" s="41">
        <v>75.549599999999998</v>
      </c>
      <c r="J727" s="41">
        <v>23.609300000000001</v>
      </c>
      <c r="K727" s="41">
        <v>1043.5289</v>
      </c>
      <c r="L727" s="11">
        <v>44119</v>
      </c>
      <c r="M727" t="s">
        <v>2810</v>
      </c>
      <c r="O727" t="b">
        <f>Table9[[#This Row],[SubTotal]]=SUMIF(Purchase_Order_Details!$A$2:$A$2751,Table9[[#This Row],[PurchaseOrderID]],Purchase_Order_Details!$G$2:$G$2751)</f>
        <v>1</v>
      </c>
      <c r="P727" t="b">
        <f>Table9[[#This Row],[TotalDue]]=Table9[[#This Row],[SubTotal]]+Table9[[#This Row],[TaxAmt]]+Table9[[#This Row],[Freight]]</f>
        <v>1</v>
      </c>
      <c r="Q727" t="b">
        <f>COUNTIF(Table9[PurchaseOrderID],Table9[[#This Row],[PurchaseOrderID]])=1</f>
        <v>1</v>
      </c>
    </row>
    <row r="728" spans="1:17" hidden="1" x14ac:dyDescent="0.25">
      <c r="A728" s="5">
        <v>1005</v>
      </c>
      <c r="B728" s="5">
        <v>4</v>
      </c>
      <c r="C728" s="5">
        <v>4</v>
      </c>
      <c r="D728" s="5">
        <v>250</v>
      </c>
      <c r="E728" s="5">
        <v>1652</v>
      </c>
      <c r="F728" s="5">
        <v>4</v>
      </c>
      <c r="G728" s="10">
        <v>44110</v>
      </c>
      <c r="H728" s="40">
        <v>51588.074999999997</v>
      </c>
      <c r="I728" s="40">
        <v>4127.0460000000003</v>
      </c>
      <c r="J728" s="40">
        <v>1289.7019</v>
      </c>
      <c r="K728" s="40">
        <v>57004.822899999999</v>
      </c>
      <c r="L728" s="10">
        <v>44119</v>
      </c>
      <c r="M728" t="s">
        <v>1829</v>
      </c>
      <c r="O728" t="b">
        <f>Table9[[#This Row],[SubTotal]]=SUMIF(Purchase_Order_Details!$A$2:$A$2751,Table9[[#This Row],[PurchaseOrderID]],Purchase_Order_Details!$G$2:$G$2751)</f>
        <v>1</v>
      </c>
      <c r="P728" t="b">
        <f>Table9[[#This Row],[TotalDue]]=Table9[[#This Row],[SubTotal]]+Table9[[#This Row],[TaxAmt]]+Table9[[#This Row],[Freight]]</f>
        <v>1</v>
      </c>
      <c r="Q728" t="b">
        <f>COUNTIF(Table9[PurchaseOrderID],Table9[[#This Row],[PurchaseOrderID]])=1</f>
        <v>1</v>
      </c>
    </row>
    <row r="729" spans="1:17" hidden="1" x14ac:dyDescent="0.25">
      <c r="A729" s="4">
        <v>1006</v>
      </c>
      <c r="B729" s="4">
        <v>4</v>
      </c>
      <c r="C729" s="4">
        <v>4</v>
      </c>
      <c r="D729" s="4">
        <v>253</v>
      </c>
      <c r="E729" s="4">
        <v>1578</v>
      </c>
      <c r="F729" s="4">
        <v>3</v>
      </c>
      <c r="G729" s="11">
        <v>44110</v>
      </c>
      <c r="H729" s="41">
        <v>62843.55</v>
      </c>
      <c r="I729" s="41">
        <v>5027.4840000000004</v>
      </c>
      <c r="J729" s="41">
        <v>1571.0888</v>
      </c>
      <c r="K729" s="41">
        <v>69442.122799999997</v>
      </c>
      <c r="L729" s="11">
        <v>44119</v>
      </c>
      <c r="M729" t="s">
        <v>1829</v>
      </c>
      <c r="O729" t="b">
        <f>Table9[[#This Row],[SubTotal]]=SUMIF(Purchase_Order_Details!$A$2:$A$2751,Table9[[#This Row],[PurchaseOrderID]],Purchase_Order_Details!$G$2:$G$2751)</f>
        <v>1</v>
      </c>
      <c r="P729" t="b">
        <f>Table9[[#This Row],[TotalDue]]=Table9[[#This Row],[SubTotal]]+Table9[[#This Row],[TaxAmt]]+Table9[[#This Row],[Freight]]</f>
        <v>1</v>
      </c>
      <c r="Q729" t="b">
        <f>COUNTIF(Table9[PurchaseOrderID],Table9[[#This Row],[PurchaseOrderID]])=1</f>
        <v>1</v>
      </c>
    </row>
    <row r="730" spans="1:17" hidden="1" x14ac:dyDescent="0.25">
      <c r="A730" s="5">
        <v>1007</v>
      </c>
      <c r="B730" s="5">
        <v>4</v>
      </c>
      <c r="C730" s="5">
        <v>4</v>
      </c>
      <c r="D730" s="5">
        <v>255</v>
      </c>
      <c r="E730" s="5">
        <v>1538</v>
      </c>
      <c r="F730" s="5">
        <v>5</v>
      </c>
      <c r="G730" s="10">
        <v>44110</v>
      </c>
      <c r="H730" s="40">
        <v>37843.574999999997</v>
      </c>
      <c r="I730" s="40">
        <v>3027.4859999999999</v>
      </c>
      <c r="J730" s="40">
        <v>946.08939999999996</v>
      </c>
      <c r="K730" s="40">
        <v>41817.150399999999</v>
      </c>
      <c r="L730" s="10">
        <v>44119</v>
      </c>
      <c r="M730" t="s">
        <v>1829</v>
      </c>
      <c r="O730" t="b">
        <f>Table9[[#This Row],[SubTotal]]=SUMIF(Purchase_Order_Details!$A$2:$A$2751,Table9[[#This Row],[PurchaseOrderID]],Purchase_Order_Details!$G$2:$G$2751)</f>
        <v>1</v>
      </c>
      <c r="P730" t="b">
        <f>Table9[[#This Row],[TotalDue]]=Table9[[#This Row],[SubTotal]]+Table9[[#This Row],[TaxAmt]]+Table9[[#This Row],[Freight]]</f>
        <v>1</v>
      </c>
      <c r="Q730" t="b">
        <f>COUNTIF(Table9[PurchaseOrderID],Table9[[#This Row],[PurchaseOrderID]])=1</f>
        <v>1</v>
      </c>
    </row>
    <row r="731" spans="1:17" hidden="1" x14ac:dyDescent="0.25">
      <c r="A731" s="4">
        <v>1008</v>
      </c>
      <c r="B731" s="4">
        <v>4</v>
      </c>
      <c r="C731" s="4">
        <v>4</v>
      </c>
      <c r="D731" s="4">
        <v>256</v>
      </c>
      <c r="E731" s="4">
        <v>1556</v>
      </c>
      <c r="F731" s="4">
        <v>4</v>
      </c>
      <c r="G731" s="11">
        <v>44110</v>
      </c>
      <c r="H731" s="41">
        <v>25531.275000000001</v>
      </c>
      <c r="I731" s="41">
        <v>2042.502</v>
      </c>
      <c r="J731" s="41">
        <v>638.28189999999995</v>
      </c>
      <c r="K731" s="41">
        <v>28212.0589</v>
      </c>
      <c r="L731" s="11">
        <v>44119</v>
      </c>
      <c r="M731" t="s">
        <v>1829</v>
      </c>
      <c r="O731" t="b">
        <f>Table9[[#This Row],[SubTotal]]=SUMIF(Purchase_Order_Details!$A$2:$A$2751,Table9[[#This Row],[PurchaseOrderID]],Purchase_Order_Details!$G$2:$G$2751)</f>
        <v>1</v>
      </c>
      <c r="P731" t="b">
        <f>Table9[[#This Row],[TotalDue]]=Table9[[#This Row],[SubTotal]]+Table9[[#This Row],[TaxAmt]]+Table9[[#This Row],[Freight]]</f>
        <v>1</v>
      </c>
      <c r="Q731" t="b">
        <f>COUNTIF(Table9[PurchaseOrderID],Table9[[#This Row],[PurchaseOrderID]])=1</f>
        <v>1</v>
      </c>
    </row>
    <row r="732" spans="1:17" hidden="1" x14ac:dyDescent="0.25">
      <c r="A732" s="5">
        <v>1009</v>
      </c>
      <c r="B732" s="5">
        <v>4</v>
      </c>
      <c r="C732" s="5">
        <v>4</v>
      </c>
      <c r="D732" s="5">
        <v>259</v>
      </c>
      <c r="E732" s="5">
        <v>1554</v>
      </c>
      <c r="F732" s="5">
        <v>5</v>
      </c>
      <c r="G732" s="10">
        <v>44110</v>
      </c>
      <c r="H732" s="40">
        <v>688.08600000000001</v>
      </c>
      <c r="I732" s="40">
        <v>55.046900000000001</v>
      </c>
      <c r="J732" s="40">
        <v>17.202200000000001</v>
      </c>
      <c r="K732" s="40">
        <v>760.33510000000001</v>
      </c>
      <c r="L732" s="10">
        <v>44119</v>
      </c>
      <c r="M732" t="s">
        <v>2817</v>
      </c>
      <c r="O732" t="b">
        <f>Table9[[#This Row],[SubTotal]]=SUMIF(Purchase_Order_Details!$A$2:$A$2751,Table9[[#This Row],[PurchaseOrderID]],Purchase_Order_Details!$G$2:$G$2751)</f>
        <v>1</v>
      </c>
      <c r="P732" t="b">
        <f>Table9[[#This Row],[TotalDue]]=Table9[[#This Row],[SubTotal]]+Table9[[#This Row],[TaxAmt]]+Table9[[#This Row],[Freight]]</f>
        <v>1</v>
      </c>
      <c r="Q732" t="b">
        <f>COUNTIF(Table9[PurchaseOrderID],Table9[[#This Row],[PurchaseOrderID]])=1</f>
        <v>1</v>
      </c>
    </row>
    <row r="733" spans="1:17" hidden="1" x14ac:dyDescent="0.25">
      <c r="A733" s="4">
        <v>1010</v>
      </c>
      <c r="B733" s="4">
        <v>4</v>
      </c>
      <c r="C733" s="4">
        <v>4</v>
      </c>
      <c r="D733" s="4">
        <v>260</v>
      </c>
      <c r="E733" s="4">
        <v>1688</v>
      </c>
      <c r="F733" s="4">
        <v>4</v>
      </c>
      <c r="G733" s="11">
        <v>44110</v>
      </c>
      <c r="H733" s="41">
        <v>125.748</v>
      </c>
      <c r="I733" s="41">
        <v>10.059799999999999</v>
      </c>
      <c r="J733" s="41">
        <v>3.1436999999999999</v>
      </c>
      <c r="K733" s="41">
        <v>138.95150000000001</v>
      </c>
      <c r="L733" s="11">
        <v>44119</v>
      </c>
      <c r="M733" t="s">
        <v>2810</v>
      </c>
      <c r="O733" t="b">
        <f>Table9[[#This Row],[SubTotal]]=SUMIF(Purchase_Order_Details!$A$2:$A$2751,Table9[[#This Row],[PurchaseOrderID]],Purchase_Order_Details!$G$2:$G$2751)</f>
        <v>1</v>
      </c>
      <c r="P733" t="b">
        <f>Table9[[#This Row],[TotalDue]]=Table9[[#This Row],[SubTotal]]+Table9[[#This Row],[TaxAmt]]+Table9[[#This Row],[Freight]]</f>
        <v>1</v>
      </c>
      <c r="Q733" t="b">
        <f>COUNTIF(Table9[PurchaseOrderID],Table9[[#This Row],[PurchaseOrderID]])=1</f>
        <v>1</v>
      </c>
    </row>
    <row r="734" spans="1:17" hidden="1" x14ac:dyDescent="0.25">
      <c r="A734" s="5">
        <v>1011</v>
      </c>
      <c r="B734" s="5">
        <v>4</v>
      </c>
      <c r="C734" s="5">
        <v>4</v>
      </c>
      <c r="D734" s="5">
        <v>258</v>
      </c>
      <c r="E734" s="5">
        <v>1580</v>
      </c>
      <c r="F734" s="5">
        <v>5</v>
      </c>
      <c r="G734" s="10">
        <v>44110</v>
      </c>
      <c r="H734" s="40">
        <v>150.79050000000001</v>
      </c>
      <c r="I734" s="40">
        <v>12.0632</v>
      </c>
      <c r="J734" s="40">
        <v>3.7698</v>
      </c>
      <c r="K734" s="40">
        <v>166.62350000000001</v>
      </c>
      <c r="L734" s="10">
        <v>44119</v>
      </c>
      <c r="M734" t="s">
        <v>2810</v>
      </c>
      <c r="O734" t="b">
        <f>Table9[[#This Row],[SubTotal]]=SUMIF(Purchase_Order_Details!$A$2:$A$2751,Table9[[#This Row],[PurchaseOrderID]],Purchase_Order_Details!$G$2:$G$2751)</f>
        <v>1</v>
      </c>
      <c r="P734" t="b">
        <f>Table9[[#This Row],[TotalDue]]=Table9[[#This Row],[SubTotal]]+Table9[[#This Row],[TaxAmt]]+Table9[[#This Row],[Freight]]</f>
        <v>1</v>
      </c>
      <c r="Q734" t="b">
        <f>COUNTIF(Table9[PurchaseOrderID],Table9[[#This Row],[PurchaseOrderID]])=1</f>
        <v>1</v>
      </c>
    </row>
    <row r="735" spans="1:17" hidden="1" x14ac:dyDescent="0.25">
      <c r="A735" s="4">
        <v>1012</v>
      </c>
      <c r="B735" s="4">
        <v>4</v>
      </c>
      <c r="C735" s="4">
        <v>4</v>
      </c>
      <c r="D735" s="4">
        <v>254</v>
      </c>
      <c r="E735" s="4">
        <v>1496</v>
      </c>
      <c r="F735" s="4">
        <v>5</v>
      </c>
      <c r="G735" s="11">
        <v>44110</v>
      </c>
      <c r="H735" s="41">
        <v>279.78300000000002</v>
      </c>
      <c r="I735" s="41">
        <v>22.3826</v>
      </c>
      <c r="J735" s="41">
        <v>6.9946000000000002</v>
      </c>
      <c r="K735" s="41">
        <v>309.16019999999997</v>
      </c>
      <c r="L735" s="11">
        <v>44119</v>
      </c>
      <c r="M735" t="s">
        <v>2817</v>
      </c>
      <c r="O735" t="b">
        <f>Table9[[#This Row],[SubTotal]]=SUMIF(Purchase_Order_Details!$A$2:$A$2751,Table9[[#This Row],[PurchaseOrderID]],Purchase_Order_Details!$G$2:$G$2751)</f>
        <v>1</v>
      </c>
      <c r="P735" t="b">
        <f>Table9[[#This Row],[TotalDue]]=Table9[[#This Row],[SubTotal]]+Table9[[#This Row],[TaxAmt]]+Table9[[#This Row],[Freight]]</f>
        <v>1</v>
      </c>
      <c r="Q735" t="b">
        <f>COUNTIF(Table9[PurchaseOrderID],Table9[[#This Row],[PurchaseOrderID]])=1</f>
        <v>1</v>
      </c>
    </row>
    <row r="736" spans="1:17" hidden="1" x14ac:dyDescent="0.25">
      <c r="A736" s="5">
        <v>1013</v>
      </c>
      <c r="B736" s="5">
        <v>7</v>
      </c>
      <c r="C736" s="5">
        <v>4</v>
      </c>
      <c r="D736" s="5">
        <v>259</v>
      </c>
      <c r="E736" s="5">
        <v>1586</v>
      </c>
      <c r="F736" s="5">
        <v>5</v>
      </c>
      <c r="G736" s="10">
        <v>44114</v>
      </c>
      <c r="H736" s="40">
        <v>43878.45</v>
      </c>
      <c r="I736" s="40">
        <v>3510.2759999999998</v>
      </c>
      <c r="J736" s="40">
        <v>1096.9612999999999</v>
      </c>
      <c r="K736" s="40">
        <v>48485.687299999998</v>
      </c>
      <c r="L736" s="10">
        <v>44123</v>
      </c>
      <c r="M736" t="s">
        <v>2817</v>
      </c>
      <c r="O736" t="b">
        <f>Table9[[#This Row],[SubTotal]]=SUMIF(Purchase_Order_Details!$A$2:$A$2751,Table9[[#This Row],[PurchaseOrderID]],Purchase_Order_Details!$G$2:$G$2751)</f>
        <v>1</v>
      </c>
      <c r="P736" t="b">
        <f>Table9[[#This Row],[TotalDue]]=Table9[[#This Row],[SubTotal]]+Table9[[#This Row],[TaxAmt]]+Table9[[#This Row],[Freight]]</f>
        <v>1</v>
      </c>
      <c r="Q736" t="b">
        <f>COUNTIF(Table9[PurchaseOrderID],Table9[[#This Row],[PurchaseOrderID]])=1</f>
        <v>1</v>
      </c>
    </row>
    <row r="737" spans="1:17" hidden="1" x14ac:dyDescent="0.25">
      <c r="A737" s="4">
        <v>1014</v>
      </c>
      <c r="B737" s="4">
        <v>4</v>
      </c>
      <c r="C737" s="4">
        <v>4</v>
      </c>
      <c r="D737" s="4">
        <v>260</v>
      </c>
      <c r="E737" s="4">
        <v>1500</v>
      </c>
      <c r="F737" s="4">
        <v>1</v>
      </c>
      <c r="G737" s="11">
        <v>44114</v>
      </c>
      <c r="H737" s="41">
        <v>418.95</v>
      </c>
      <c r="I737" s="41">
        <v>33.515999999999998</v>
      </c>
      <c r="J737" s="41">
        <v>10.473800000000001</v>
      </c>
      <c r="K737" s="41">
        <v>462.93979999999999</v>
      </c>
      <c r="L737" s="11">
        <v>44123</v>
      </c>
      <c r="M737" t="s">
        <v>2817</v>
      </c>
      <c r="O737" t="b">
        <f>Table9[[#This Row],[SubTotal]]=SUMIF(Purchase_Order_Details!$A$2:$A$2751,Table9[[#This Row],[PurchaseOrderID]],Purchase_Order_Details!$G$2:$G$2751)</f>
        <v>1</v>
      </c>
      <c r="P737" t="b">
        <f>Table9[[#This Row],[TotalDue]]=Table9[[#This Row],[SubTotal]]+Table9[[#This Row],[TaxAmt]]+Table9[[#This Row],[Freight]]</f>
        <v>1</v>
      </c>
      <c r="Q737" t="b">
        <f>COUNTIF(Table9[PurchaseOrderID],Table9[[#This Row],[PurchaseOrderID]])=1</f>
        <v>1</v>
      </c>
    </row>
    <row r="738" spans="1:17" hidden="1" x14ac:dyDescent="0.25">
      <c r="A738" s="5">
        <v>1015</v>
      </c>
      <c r="B738" s="5">
        <v>4</v>
      </c>
      <c r="C738" s="5">
        <v>4</v>
      </c>
      <c r="D738" s="5">
        <v>258</v>
      </c>
      <c r="E738" s="5">
        <v>1656</v>
      </c>
      <c r="F738" s="5">
        <v>4</v>
      </c>
      <c r="G738" s="10">
        <v>44114</v>
      </c>
      <c r="H738" s="40">
        <v>3939.0120000000002</v>
      </c>
      <c r="I738" s="40">
        <v>315.12099999999998</v>
      </c>
      <c r="J738" s="40">
        <v>98.475300000000004</v>
      </c>
      <c r="K738" s="40">
        <v>4352.6082999999999</v>
      </c>
      <c r="L738" s="10">
        <v>44123</v>
      </c>
      <c r="M738" t="s">
        <v>2810</v>
      </c>
      <c r="O738" t="b">
        <f>Table9[[#This Row],[SubTotal]]=SUMIF(Purchase_Order_Details!$A$2:$A$2751,Table9[[#This Row],[PurchaseOrderID]],Purchase_Order_Details!$G$2:$G$2751)</f>
        <v>1</v>
      </c>
      <c r="P738" t="b">
        <f>Table9[[#This Row],[TotalDue]]=Table9[[#This Row],[SubTotal]]+Table9[[#This Row],[TaxAmt]]+Table9[[#This Row],[Freight]]</f>
        <v>1</v>
      </c>
      <c r="Q738" t="b">
        <f>COUNTIF(Table9[PurchaseOrderID],Table9[[#This Row],[PurchaseOrderID]])=1</f>
        <v>1</v>
      </c>
    </row>
    <row r="739" spans="1:17" hidden="1" x14ac:dyDescent="0.25">
      <c r="A739" s="4">
        <v>1016</v>
      </c>
      <c r="B739" s="4">
        <v>4</v>
      </c>
      <c r="C739" s="4">
        <v>4</v>
      </c>
      <c r="D739" s="4">
        <v>254</v>
      </c>
      <c r="E739" s="4">
        <v>1572</v>
      </c>
      <c r="F739" s="4">
        <v>1</v>
      </c>
      <c r="G739" s="11">
        <v>44114</v>
      </c>
      <c r="H739" s="41">
        <v>461.79</v>
      </c>
      <c r="I739" s="41">
        <v>36.943199999999997</v>
      </c>
      <c r="J739" s="41">
        <v>11.5448</v>
      </c>
      <c r="K739" s="41">
        <v>510.27800000000002</v>
      </c>
      <c r="L739" s="11">
        <v>44123</v>
      </c>
      <c r="M739" t="s">
        <v>1829</v>
      </c>
      <c r="O739" t="b">
        <f>Table9[[#This Row],[SubTotal]]=SUMIF(Purchase_Order_Details!$A$2:$A$2751,Table9[[#This Row],[PurchaseOrderID]],Purchase_Order_Details!$G$2:$G$2751)</f>
        <v>1</v>
      </c>
      <c r="P739" t="b">
        <f>Table9[[#This Row],[TotalDue]]=Table9[[#This Row],[SubTotal]]+Table9[[#This Row],[TaxAmt]]+Table9[[#This Row],[Freight]]</f>
        <v>1</v>
      </c>
      <c r="Q739" t="b">
        <f>COUNTIF(Table9[PurchaseOrderID],Table9[[#This Row],[PurchaseOrderID]])=1</f>
        <v>1</v>
      </c>
    </row>
    <row r="740" spans="1:17" hidden="1" x14ac:dyDescent="0.25">
      <c r="A740" s="5">
        <v>1017</v>
      </c>
      <c r="B740" s="5">
        <v>4</v>
      </c>
      <c r="C740" s="5">
        <v>4</v>
      </c>
      <c r="D740" s="5">
        <v>252</v>
      </c>
      <c r="E740" s="5">
        <v>1562</v>
      </c>
      <c r="F740" s="5">
        <v>4</v>
      </c>
      <c r="G740" s="10">
        <v>44114</v>
      </c>
      <c r="H740" s="40">
        <v>797.89499999999998</v>
      </c>
      <c r="I740" s="40">
        <v>63.831600000000002</v>
      </c>
      <c r="J740" s="40">
        <v>19.947399999999998</v>
      </c>
      <c r="K740" s="40">
        <v>881.67399999999998</v>
      </c>
      <c r="L740" s="10">
        <v>44123</v>
      </c>
      <c r="M740" t="s">
        <v>2817</v>
      </c>
      <c r="O740" t="b">
        <f>Table9[[#This Row],[SubTotal]]=SUMIF(Purchase_Order_Details!$A$2:$A$2751,Table9[[#This Row],[PurchaseOrderID]],Purchase_Order_Details!$G$2:$G$2751)</f>
        <v>1</v>
      </c>
      <c r="P740" t="b">
        <f>Table9[[#This Row],[TotalDue]]=Table9[[#This Row],[SubTotal]]+Table9[[#This Row],[TaxAmt]]+Table9[[#This Row],[Freight]]</f>
        <v>1</v>
      </c>
      <c r="Q740" t="b">
        <f>COUNTIF(Table9[PurchaseOrderID],Table9[[#This Row],[PurchaseOrderID]])=1</f>
        <v>1</v>
      </c>
    </row>
    <row r="741" spans="1:17" hidden="1" x14ac:dyDescent="0.25">
      <c r="A741" s="4">
        <v>1018</v>
      </c>
      <c r="B741" s="4">
        <v>4</v>
      </c>
      <c r="C741" s="4">
        <v>4</v>
      </c>
      <c r="D741" s="4">
        <v>261</v>
      </c>
      <c r="E741" s="4">
        <v>1662</v>
      </c>
      <c r="F741" s="4">
        <v>2</v>
      </c>
      <c r="G741" s="11">
        <v>44114</v>
      </c>
      <c r="H741" s="41">
        <v>37.075499999999998</v>
      </c>
      <c r="I741" s="41">
        <v>2.9660000000000002</v>
      </c>
      <c r="J741" s="41">
        <v>0.92689999999999995</v>
      </c>
      <c r="K741" s="41">
        <v>40.968400000000003</v>
      </c>
      <c r="L741" s="11">
        <v>44123</v>
      </c>
      <c r="M741" t="s">
        <v>2810</v>
      </c>
      <c r="O741" t="b">
        <f>Table9[[#This Row],[SubTotal]]=SUMIF(Purchase_Order_Details!$A$2:$A$2751,Table9[[#This Row],[PurchaseOrderID]],Purchase_Order_Details!$G$2:$G$2751)</f>
        <v>1</v>
      </c>
      <c r="P741" t="b">
        <f>Table9[[#This Row],[TotalDue]]=Table9[[#This Row],[SubTotal]]+Table9[[#This Row],[TaxAmt]]+Table9[[#This Row],[Freight]]</f>
        <v>1</v>
      </c>
      <c r="Q741" t="b">
        <f>COUNTIF(Table9[PurchaseOrderID],Table9[[#This Row],[PurchaseOrderID]])=1</f>
        <v>1</v>
      </c>
    </row>
    <row r="742" spans="1:17" hidden="1" x14ac:dyDescent="0.25">
      <c r="A742" s="5">
        <v>1019</v>
      </c>
      <c r="B742" s="5">
        <v>4</v>
      </c>
      <c r="C742" s="5">
        <v>4</v>
      </c>
      <c r="D742" s="5">
        <v>251</v>
      </c>
      <c r="E742" s="5">
        <v>1682</v>
      </c>
      <c r="F742" s="5">
        <v>4</v>
      </c>
      <c r="G742" s="10">
        <v>44114</v>
      </c>
      <c r="H742" s="40">
        <v>21558.075000000001</v>
      </c>
      <c r="I742" s="40">
        <v>1724.646</v>
      </c>
      <c r="J742" s="40">
        <v>538.95190000000002</v>
      </c>
      <c r="K742" s="40">
        <v>23821.672900000001</v>
      </c>
      <c r="L742" s="10">
        <v>44123</v>
      </c>
      <c r="M742" t="s">
        <v>2817</v>
      </c>
      <c r="O742" t="b">
        <f>Table9[[#This Row],[SubTotal]]=SUMIF(Purchase_Order_Details!$A$2:$A$2751,Table9[[#This Row],[PurchaseOrderID]],Purchase_Order_Details!$G$2:$G$2751)</f>
        <v>1</v>
      </c>
      <c r="P742" t="b">
        <f>Table9[[#This Row],[TotalDue]]=Table9[[#This Row],[SubTotal]]+Table9[[#This Row],[TaxAmt]]+Table9[[#This Row],[Freight]]</f>
        <v>1</v>
      </c>
      <c r="Q742" t="b">
        <f>COUNTIF(Table9[PurchaseOrderID],Table9[[#This Row],[PurchaseOrderID]])=1</f>
        <v>1</v>
      </c>
    </row>
    <row r="743" spans="1:17" hidden="1" x14ac:dyDescent="0.25">
      <c r="A743" s="4">
        <v>1020</v>
      </c>
      <c r="B743" s="4">
        <v>4</v>
      </c>
      <c r="C743" s="4">
        <v>4</v>
      </c>
      <c r="D743" s="4">
        <v>253</v>
      </c>
      <c r="E743" s="4">
        <v>1686</v>
      </c>
      <c r="F743" s="4">
        <v>4</v>
      </c>
      <c r="G743" s="11">
        <v>44114</v>
      </c>
      <c r="H743" s="41">
        <v>422.1</v>
      </c>
      <c r="I743" s="41">
        <v>33.768000000000001</v>
      </c>
      <c r="J743" s="41">
        <v>10.5525</v>
      </c>
      <c r="K743" s="41">
        <v>466.4205</v>
      </c>
      <c r="L743" s="11">
        <v>44123</v>
      </c>
      <c r="M743" t="s">
        <v>2810</v>
      </c>
      <c r="O743" t="b">
        <f>Table9[[#This Row],[SubTotal]]=SUMIF(Purchase_Order_Details!$A$2:$A$2751,Table9[[#This Row],[PurchaseOrderID]],Purchase_Order_Details!$G$2:$G$2751)</f>
        <v>1</v>
      </c>
      <c r="P743" t="b">
        <f>Table9[[#This Row],[TotalDue]]=Table9[[#This Row],[SubTotal]]+Table9[[#This Row],[TaxAmt]]+Table9[[#This Row],[Freight]]</f>
        <v>1</v>
      </c>
      <c r="Q743" t="b">
        <f>COUNTIF(Table9[PurchaseOrderID],Table9[[#This Row],[PurchaseOrderID]])=1</f>
        <v>1</v>
      </c>
    </row>
    <row r="744" spans="1:17" x14ac:dyDescent="0.25">
      <c r="A744" s="4">
        <v>948</v>
      </c>
      <c r="B744" s="4">
        <v>4</v>
      </c>
      <c r="C744" s="4">
        <v>4</v>
      </c>
      <c r="D744" s="4">
        <v>1</v>
      </c>
      <c r="E744" s="4">
        <v>1508</v>
      </c>
      <c r="F744" s="4">
        <v>2</v>
      </c>
      <c r="G744" s="11">
        <v>44196</v>
      </c>
      <c r="H744" s="41">
        <v>125979</v>
      </c>
      <c r="I744" s="41">
        <v>10078.32</v>
      </c>
      <c r="J744" s="41">
        <v>70</v>
      </c>
      <c r="K744" s="41">
        <v>136127.32</v>
      </c>
      <c r="L744" s="11">
        <v>44103</v>
      </c>
      <c r="M744" t="s">
        <v>2810</v>
      </c>
      <c r="O744" t="b">
        <f>Table9[[#This Row],[SubTotal]]=SUMIF(Purchase_Order_Details!$A$2:$A$2751,Table9[[#This Row],[PurchaseOrderID]],Purchase_Order_Details!$G$2:$G$2751)</f>
        <v>0</v>
      </c>
      <c r="P744" t="b">
        <f>Table9[[#This Row],[TotalDue]]=Table9[[#This Row],[SubTotal]]+Table9[[#This Row],[TaxAmt]]+Table9[[#This Row],[Freight]]</f>
        <v>1</v>
      </c>
      <c r="Q744" t="b">
        <f>COUNTIF(Table9[PurchaseOrderID],Table9[[#This Row],[PurchaseOrderID]])=1</f>
        <v>0</v>
      </c>
    </row>
    <row r="745" spans="1:17" hidden="1" x14ac:dyDescent="0.25">
      <c r="A745" s="5">
        <v>1021</v>
      </c>
      <c r="B745" s="5">
        <v>4</v>
      </c>
      <c r="C745" s="5">
        <v>4</v>
      </c>
      <c r="D745" s="5">
        <v>255</v>
      </c>
      <c r="E745" s="5">
        <v>1684</v>
      </c>
      <c r="F745" s="5">
        <v>5</v>
      </c>
      <c r="G745" s="10">
        <v>44114</v>
      </c>
      <c r="H745" s="40">
        <v>86220.75</v>
      </c>
      <c r="I745" s="40">
        <v>6897.66</v>
      </c>
      <c r="J745" s="40">
        <v>2155.5187999999998</v>
      </c>
      <c r="K745" s="40">
        <v>95273.928799999994</v>
      </c>
      <c r="L745" s="10">
        <v>44123</v>
      </c>
      <c r="M745" t="s">
        <v>2817</v>
      </c>
      <c r="O745" t="b">
        <f>Table9[[#This Row],[SubTotal]]=SUMIF(Purchase_Order_Details!$A$2:$A$2751,Table9[[#This Row],[PurchaseOrderID]],Purchase_Order_Details!$G$2:$G$2751)</f>
        <v>1</v>
      </c>
      <c r="P745" t="b">
        <f>Table9[[#This Row],[TotalDue]]=Table9[[#This Row],[SubTotal]]+Table9[[#This Row],[TaxAmt]]+Table9[[#This Row],[Freight]]</f>
        <v>1</v>
      </c>
      <c r="Q745" t="b">
        <f>COUNTIF(Table9[PurchaseOrderID],Table9[[#This Row],[PurchaseOrderID]])=1</f>
        <v>1</v>
      </c>
    </row>
    <row r="746" spans="1:17" hidden="1" x14ac:dyDescent="0.25">
      <c r="A746" s="4">
        <v>1022</v>
      </c>
      <c r="B746" s="4">
        <v>4</v>
      </c>
      <c r="C746" s="4">
        <v>4</v>
      </c>
      <c r="D746" s="4">
        <v>256</v>
      </c>
      <c r="E746" s="4">
        <v>1534</v>
      </c>
      <c r="F746" s="4">
        <v>4</v>
      </c>
      <c r="G746" s="11">
        <v>44114</v>
      </c>
      <c r="H746" s="41">
        <v>261.1035</v>
      </c>
      <c r="I746" s="41">
        <v>20.888300000000001</v>
      </c>
      <c r="J746" s="41">
        <v>6.5275999999999996</v>
      </c>
      <c r="K746" s="41">
        <v>288.51940000000002</v>
      </c>
      <c r="L746" s="11">
        <v>44123</v>
      </c>
      <c r="M746" t="s">
        <v>2817</v>
      </c>
      <c r="O746" t="b">
        <f>Table9[[#This Row],[SubTotal]]=SUMIF(Purchase_Order_Details!$A$2:$A$2751,Table9[[#This Row],[PurchaseOrderID]],Purchase_Order_Details!$G$2:$G$2751)</f>
        <v>1</v>
      </c>
      <c r="P746" t="b">
        <f>Table9[[#This Row],[TotalDue]]=Table9[[#This Row],[SubTotal]]+Table9[[#This Row],[TaxAmt]]+Table9[[#This Row],[Freight]]</f>
        <v>1</v>
      </c>
      <c r="Q746" t="b">
        <f>COUNTIF(Table9[PurchaseOrderID],Table9[[#This Row],[PurchaseOrderID]])=1</f>
        <v>1</v>
      </c>
    </row>
    <row r="747" spans="1:17" hidden="1" x14ac:dyDescent="0.25">
      <c r="A747" s="5">
        <v>1023</v>
      </c>
      <c r="B747" s="5">
        <v>4</v>
      </c>
      <c r="C747" s="5">
        <v>4</v>
      </c>
      <c r="D747" s="5">
        <v>259</v>
      </c>
      <c r="E747" s="5">
        <v>1614</v>
      </c>
      <c r="F747" s="5">
        <v>5</v>
      </c>
      <c r="G747" s="10">
        <v>44114</v>
      </c>
      <c r="H747" s="40">
        <v>428.4</v>
      </c>
      <c r="I747" s="40">
        <v>34.271999999999998</v>
      </c>
      <c r="J747" s="40">
        <v>10.71</v>
      </c>
      <c r="K747" s="40">
        <v>473.38200000000001</v>
      </c>
      <c r="L747" s="10">
        <v>44123</v>
      </c>
      <c r="M747" t="s">
        <v>2810</v>
      </c>
      <c r="O747" t="b">
        <f>Table9[[#This Row],[SubTotal]]=SUMIF(Purchase_Order_Details!$A$2:$A$2751,Table9[[#This Row],[PurchaseOrderID]],Purchase_Order_Details!$G$2:$G$2751)</f>
        <v>1</v>
      </c>
      <c r="P747" t="b">
        <f>Table9[[#This Row],[TotalDue]]=Table9[[#This Row],[SubTotal]]+Table9[[#This Row],[TaxAmt]]+Table9[[#This Row],[Freight]]</f>
        <v>1</v>
      </c>
      <c r="Q747" t="b">
        <f>COUNTIF(Table9[PurchaseOrderID],Table9[[#This Row],[PurchaseOrderID]])=1</f>
        <v>1</v>
      </c>
    </row>
    <row r="748" spans="1:17" hidden="1" x14ac:dyDescent="0.25">
      <c r="A748" s="4">
        <v>1024</v>
      </c>
      <c r="B748" s="4">
        <v>5</v>
      </c>
      <c r="C748" s="4">
        <v>4</v>
      </c>
      <c r="D748" s="4">
        <v>260</v>
      </c>
      <c r="E748" s="4">
        <v>1588</v>
      </c>
      <c r="F748" s="4">
        <v>5</v>
      </c>
      <c r="G748" s="11">
        <v>44114</v>
      </c>
      <c r="H748" s="41">
        <v>40471.199999999997</v>
      </c>
      <c r="I748" s="41">
        <v>3237.6959999999999</v>
      </c>
      <c r="J748" s="41">
        <v>1011.78</v>
      </c>
      <c r="K748" s="41">
        <v>44720.675999999999</v>
      </c>
      <c r="L748" s="11">
        <v>44123</v>
      </c>
      <c r="M748" t="s">
        <v>1829</v>
      </c>
      <c r="O748" t="b">
        <f>Table9[[#This Row],[SubTotal]]=SUMIF(Purchase_Order_Details!$A$2:$A$2751,Table9[[#This Row],[PurchaseOrderID]],Purchase_Order_Details!$G$2:$G$2751)</f>
        <v>1</v>
      </c>
      <c r="P748" t="b">
        <f>Table9[[#This Row],[TotalDue]]=Table9[[#This Row],[SubTotal]]+Table9[[#This Row],[TaxAmt]]+Table9[[#This Row],[Freight]]</f>
        <v>1</v>
      </c>
      <c r="Q748" t="b">
        <f>COUNTIF(Table9[PurchaseOrderID],Table9[[#This Row],[PurchaseOrderID]])=1</f>
        <v>1</v>
      </c>
    </row>
    <row r="749" spans="1:17" hidden="1" x14ac:dyDescent="0.25">
      <c r="A749" s="5">
        <v>1025</v>
      </c>
      <c r="B749" s="5">
        <v>4</v>
      </c>
      <c r="C749" s="5">
        <v>4</v>
      </c>
      <c r="D749" s="5">
        <v>252</v>
      </c>
      <c r="E749" s="5">
        <v>1494</v>
      </c>
      <c r="F749" s="5">
        <v>2</v>
      </c>
      <c r="G749" s="10">
        <v>44117</v>
      </c>
      <c r="H749" s="40">
        <v>8847.2999999999993</v>
      </c>
      <c r="I749" s="40">
        <v>707.78399999999999</v>
      </c>
      <c r="J749" s="40">
        <v>221.1825</v>
      </c>
      <c r="K749" s="40">
        <v>9776.2664999999997</v>
      </c>
      <c r="L749" s="10">
        <v>44126</v>
      </c>
      <c r="M749" t="s">
        <v>2810</v>
      </c>
      <c r="O749" t="b">
        <f>Table9[[#This Row],[SubTotal]]=SUMIF(Purchase_Order_Details!$A$2:$A$2751,Table9[[#This Row],[PurchaseOrderID]],Purchase_Order_Details!$G$2:$G$2751)</f>
        <v>1</v>
      </c>
      <c r="P749" t="b">
        <f>Table9[[#This Row],[TotalDue]]=Table9[[#This Row],[SubTotal]]+Table9[[#This Row],[TaxAmt]]+Table9[[#This Row],[Freight]]</f>
        <v>1</v>
      </c>
      <c r="Q749" t="b">
        <f>COUNTIF(Table9[PurchaseOrderID],Table9[[#This Row],[PurchaseOrderID]])=1</f>
        <v>1</v>
      </c>
    </row>
    <row r="750" spans="1:17" hidden="1" x14ac:dyDescent="0.25">
      <c r="A750" s="4">
        <v>1026</v>
      </c>
      <c r="B750" s="4">
        <v>4</v>
      </c>
      <c r="C750" s="4">
        <v>4</v>
      </c>
      <c r="D750" s="4">
        <v>261</v>
      </c>
      <c r="E750" s="4">
        <v>1650</v>
      </c>
      <c r="F750" s="4">
        <v>5</v>
      </c>
      <c r="G750" s="11">
        <v>44117</v>
      </c>
      <c r="H750" s="41">
        <v>171.07650000000001</v>
      </c>
      <c r="I750" s="41">
        <v>13.6861</v>
      </c>
      <c r="J750" s="41">
        <v>4.2769000000000004</v>
      </c>
      <c r="K750" s="41">
        <v>189.0395</v>
      </c>
      <c r="L750" s="11">
        <v>44126</v>
      </c>
      <c r="M750" t="s">
        <v>2810</v>
      </c>
      <c r="O750" t="b">
        <f>Table9[[#This Row],[SubTotal]]=SUMIF(Purchase_Order_Details!$A$2:$A$2751,Table9[[#This Row],[PurchaseOrderID]],Purchase_Order_Details!$G$2:$G$2751)</f>
        <v>1</v>
      </c>
      <c r="P750" t="b">
        <f>Table9[[#This Row],[TotalDue]]=Table9[[#This Row],[SubTotal]]+Table9[[#This Row],[TaxAmt]]+Table9[[#This Row],[Freight]]</f>
        <v>1</v>
      </c>
      <c r="Q750" t="b">
        <f>COUNTIF(Table9[PurchaseOrderID],Table9[[#This Row],[PurchaseOrderID]])=1</f>
        <v>1</v>
      </c>
    </row>
    <row r="751" spans="1:17" hidden="1" x14ac:dyDescent="0.25">
      <c r="A751" s="5">
        <v>1027</v>
      </c>
      <c r="B751" s="5">
        <v>4</v>
      </c>
      <c r="C751" s="5">
        <v>4</v>
      </c>
      <c r="D751" s="5">
        <v>251</v>
      </c>
      <c r="E751" s="5">
        <v>1654</v>
      </c>
      <c r="F751" s="5">
        <v>4</v>
      </c>
      <c r="G751" s="10">
        <v>44117</v>
      </c>
      <c r="H751" s="40">
        <v>20397.3</v>
      </c>
      <c r="I751" s="40">
        <v>1631.7840000000001</v>
      </c>
      <c r="J751" s="40">
        <v>509.9325</v>
      </c>
      <c r="K751" s="40">
        <v>22539.016500000002</v>
      </c>
      <c r="L751" s="10">
        <v>44126</v>
      </c>
      <c r="M751" t="s">
        <v>2817</v>
      </c>
      <c r="O751" t="b">
        <f>Table9[[#This Row],[SubTotal]]=SUMIF(Purchase_Order_Details!$A$2:$A$2751,Table9[[#This Row],[PurchaseOrderID]],Purchase_Order_Details!$G$2:$G$2751)</f>
        <v>1</v>
      </c>
      <c r="P751" t="b">
        <f>Table9[[#This Row],[TotalDue]]=Table9[[#This Row],[SubTotal]]+Table9[[#This Row],[TaxAmt]]+Table9[[#This Row],[Freight]]</f>
        <v>1</v>
      </c>
      <c r="Q751" t="b">
        <f>COUNTIF(Table9[PurchaseOrderID],Table9[[#This Row],[PurchaseOrderID]])=1</f>
        <v>1</v>
      </c>
    </row>
    <row r="752" spans="1:17" hidden="1" x14ac:dyDescent="0.25">
      <c r="A752" s="4">
        <v>1028</v>
      </c>
      <c r="B752" s="4">
        <v>4</v>
      </c>
      <c r="C752" s="4">
        <v>4</v>
      </c>
      <c r="D752" s="4">
        <v>253</v>
      </c>
      <c r="E752" s="4">
        <v>1664</v>
      </c>
      <c r="F752" s="4">
        <v>3</v>
      </c>
      <c r="G752" s="11">
        <v>44117</v>
      </c>
      <c r="H752" s="41">
        <v>14628.075000000001</v>
      </c>
      <c r="I752" s="41">
        <v>1170.2460000000001</v>
      </c>
      <c r="J752" s="41">
        <v>365.70190000000002</v>
      </c>
      <c r="K752" s="41">
        <v>16164.0229</v>
      </c>
      <c r="L752" s="11">
        <v>44126</v>
      </c>
      <c r="M752" t="s">
        <v>2817</v>
      </c>
      <c r="O752" t="b">
        <f>Table9[[#This Row],[SubTotal]]=SUMIF(Purchase_Order_Details!$A$2:$A$2751,Table9[[#This Row],[PurchaseOrderID]],Purchase_Order_Details!$G$2:$G$2751)</f>
        <v>1</v>
      </c>
      <c r="P752" t="b">
        <f>Table9[[#This Row],[TotalDue]]=Table9[[#This Row],[SubTotal]]+Table9[[#This Row],[TaxAmt]]+Table9[[#This Row],[Freight]]</f>
        <v>1</v>
      </c>
      <c r="Q752" t="b">
        <f>COUNTIF(Table9[PurchaseOrderID],Table9[[#This Row],[PurchaseOrderID]])=1</f>
        <v>1</v>
      </c>
    </row>
    <row r="753" spans="1:17" hidden="1" x14ac:dyDescent="0.25">
      <c r="A753" s="5">
        <v>1029</v>
      </c>
      <c r="B753" s="5">
        <v>4</v>
      </c>
      <c r="C753" s="5">
        <v>4</v>
      </c>
      <c r="D753" s="5">
        <v>255</v>
      </c>
      <c r="E753" s="5">
        <v>1678</v>
      </c>
      <c r="F753" s="5">
        <v>3</v>
      </c>
      <c r="G753" s="10">
        <v>44117</v>
      </c>
      <c r="H753" s="40">
        <v>58685.55</v>
      </c>
      <c r="I753" s="40">
        <v>4694.8440000000001</v>
      </c>
      <c r="J753" s="40">
        <v>1467.1387999999999</v>
      </c>
      <c r="K753" s="40">
        <v>64847.532800000001</v>
      </c>
      <c r="L753" s="10">
        <v>44126</v>
      </c>
      <c r="M753" t="s">
        <v>1829</v>
      </c>
      <c r="O753" t="b">
        <f>Table9[[#This Row],[SubTotal]]=SUMIF(Purchase_Order_Details!$A$2:$A$2751,Table9[[#This Row],[PurchaseOrderID]],Purchase_Order_Details!$G$2:$G$2751)</f>
        <v>1</v>
      </c>
      <c r="P753" t="b">
        <f>Table9[[#This Row],[TotalDue]]=Table9[[#This Row],[SubTotal]]+Table9[[#This Row],[TaxAmt]]+Table9[[#This Row],[Freight]]</f>
        <v>1</v>
      </c>
      <c r="Q753" t="b">
        <f>COUNTIF(Table9[PurchaseOrderID],Table9[[#This Row],[PurchaseOrderID]])=1</f>
        <v>1</v>
      </c>
    </row>
    <row r="754" spans="1:17" hidden="1" x14ac:dyDescent="0.25">
      <c r="A754" s="4">
        <v>1030</v>
      </c>
      <c r="B754" s="4">
        <v>4</v>
      </c>
      <c r="C754" s="4">
        <v>4</v>
      </c>
      <c r="D754" s="4">
        <v>256</v>
      </c>
      <c r="E754" s="4">
        <v>1616</v>
      </c>
      <c r="F754" s="4">
        <v>4</v>
      </c>
      <c r="G754" s="11">
        <v>44117</v>
      </c>
      <c r="H754" s="41">
        <v>370.755</v>
      </c>
      <c r="I754" s="41">
        <v>29.660399999999999</v>
      </c>
      <c r="J754" s="41">
        <v>9.2689000000000004</v>
      </c>
      <c r="K754" s="41">
        <v>409.68430000000001</v>
      </c>
      <c r="L754" s="11">
        <v>44126</v>
      </c>
      <c r="M754" t="s">
        <v>2817</v>
      </c>
      <c r="O754" t="b">
        <f>Table9[[#This Row],[SubTotal]]=SUMIF(Purchase_Order_Details!$A$2:$A$2751,Table9[[#This Row],[PurchaseOrderID]],Purchase_Order_Details!$G$2:$G$2751)</f>
        <v>1</v>
      </c>
      <c r="P754" t="b">
        <f>Table9[[#This Row],[TotalDue]]=Table9[[#This Row],[SubTotal]]+Table9[[#This Row],[TaxAmt]]+Table9[[#This Row],[Freight]]</f>
        <v>1</v>
      </c>
      <c r="Q754" t="b">
        <f>COUNTIF(Table9[PurchaseOrderID],Table9[[#This Row],[PurchaseOrderID]])=1</f>
        <v>1</v>
      </c>
    </row>
    <row r="755" spans="1:17" hidden="1" x14ac:dyDescent="0.25">
      <c r="A755" s="5">
        <v>1031</v>
      </c>
      <c r="B755" s="5">
        <v>4</v>
      </c>
      <c r="C755" s="5">
        <v>4</v>
      </c>
      <c r="D755" s="5">
        <v>259</v>
      </c>
      <c r="E755" s="5">
        <v>1492</v>
      </c>
      <c r="F755" s="5">
        <v>4</v>
      </c>
      <c r="G755" s="10">
        <v>44117</v>
      </c>
      <c r="H755" s="40">
        <v>501.19650000000001</v>
      </c>
      <c r="I755" s="40">
        <v>40.095700000000001</v>
      </c>
      <c r="J755" s="40">
        <v>12.5299</v>
      </c>
      <c r="K755" s="40">
        <v>553.82209999999998</v>
      </c>
      <c r="L755" s="10">
        <v>44126</v>
      </c>
      <c r="M755" t="s">
        <v>2817</v>
      </c>
      <c r="O755" t="b">
        <f>Table9[[#This Row],[SubTotal]]=SUMIF(Purchase_Order_Details!$A$2:$A$2751,Table9[[#This Row],[PurchaseOrderID]],Purchase_Order_Details!$G$2:$G$2751)</f>
        <v>1</v>
      </c>
      <c r="P755" t="b">
        <f>Table9[[#This Row],[TotalDue]]=Table9[[#This Row],[SubTotal]]+Table9[[#This Row],[TaxAmt]]+Table9[[#This Row],[Freight]]</f>
        <v>1</v>
      </c>
      <c r="Q755" t="b">
        <f>COUNTIF(Table9[PurchaseOrderID],Table9[[#This Row],[PurchaseOrderID]])=1</f>
        <v>1</v>
      </c>
    </row>
    <row r="756" spans="1:17" hidden="1" x14ac:dyDescent="0.25">
      <c r="A756" s="4">
        <v>1032</v>
      </c>
      <c r="B756" s="4">
        <v>4</v>
      </c>
      <c r="C756" s="4">
        <v>4</v>
      </c>
      <c r="D756" s="4">
        <v>260</v>
      </c>
      <c r="E756" s="4">
        <v>1602</v>
      </c>
      <c r="F756" s="4">
        <v>5</v>
      </c>
      <c r="G756" s="11">
        <v>44117</v>
      </c>
      <c r="H756" s="41">
        <v>270.80549999999999</v>
      </c>
      <c r="I756" s="41">
        <v>21.664400000000001</v>
      </c>
      <c r="J756" s="41">
        <v>6.7701000000000002</v>
      </c>
      <c r="K756" s="41">
        <v>299.24</v>
      </c>
      <c r="L756" s="11">
        <v>44126</v>
      </c>
      <c r="M756" t="s">
        <v>2817</v>
      </c>
      <c r="O756" t="b">
        <f>Table9[[#This Row],[SubTotal]]=SUMIF(Purchase_Order_Details!$A$2:$A$2751,Table9[[#This Row],[PurchaseOrderID]],Purchase_Order_Details!$G$2:$G$2751)</f>
        <v>1</v>
      </c>
      <c r="P756" t="b">
        <f>Table9[[#This Row],[TotalDue]]=Table9[[#This Row],[SubTotal]]+Table9[[#This Row],[TaxAmt]]+Table9[[#This Row],[Freight]]</f>
        <v>1</v>
      </c>
      <c r="Q756" t="b">
        <f>COUNTIF(Table9[PurchaseOrderID],Table9[[#This Row],[PurchaseOrderID]])=1</f>
        <v>1</v>
      </c>
    </row>
    <row r="757" spans="1:17" hidden="1" x14ac:dyDescent="0.25">
      <c r="A757" s="5">
        <v>1033</v>
      </c>
      <c r="B757" s="5">
        <v>4</v>
      </c>
      <c r="C757" s="5">
        <v>4</v>
      </c>
      <c r="D757" s="5">
        <v>258</v>
      </c>
      <c r="E757" s="5">
        <v>1540</v>
      </c>
      <c r="F757" s="5">
        <v>5</v>
      </c>
      <c r="G757" s="10">
        <v>44117</v>
      </c>
      <c r="H757" s="40">
        <v>416.745</v>
      </c>
      <c r="I757" s="40">
        <v>33.339599999999997</v>
      </c>
      <c r="J757" s="40">
        <v>10.4186</v>
      </c>
      <c r="K757" s="40">
        <v>460.50319999999999</v>
      </c>
      <c r="L757" s="10">
        <v>44126</v>
      </c>
      <c r="M757" t="s">
        <v>2810</v>
      </c>
      <c r="O757" t="b">
        <f>Table9[[#This Row],[SubTotal]]=SUMIF(Purchase_Order_Details!$A$2:$A$2751,Table9[[#This Row],[PurchaseOrderID]],Purchase_Order_Details!$G$2:$G$2751)</f>
        <v>1</v>
      </c>
      <c r="P757" t="b">
        <f>Table9[[#This Row],[TotalDue]]=Table9[[#This Row],[SubTotal]]+Table9[[#This Row],[TaxAmt]]+Table9[[#This Row],[Freight]]</f>
        <v>1</v>
      </c>
      <c r="Q757" t="b">
        <f>COUNTIF(Table9[PurchaseOrderID],Table9[[#This Row],[PurchaseOrderID]])=1</f>
        <v>1</v>
      </c>
    </row>
    <row r="758" spans="1:17" hidden="1" x14ac:dyDescent="0.25">
      <c r="A758" s="4">
        <v>1034</v>
      </c>
      <c r="B758" s="4">
        <v>4</v>
      </c>
      <c r="C758" s="4">
        <v>4</v>
      </c>
      <c r="D758" s="4">
        <v>254</v>
      </c>
      <c r="E758" s="4">
        <v>1628</v>
      </c>
      <c r="F758" s="4">
        <v>5</v>
      </c>
      <c r="G758" s="11">
        <v>44117</v>
      </c>
      <c r="H758" s="41">
        <v>34644.224999999999</v>
      </c>
      <c r="I758" s="41">
        <v>2771.538</v>
      </c>
      <c r="J758" s="41">
        <v>866.10559999999998</v>
      </c>
      <c r="K758" s="41">
        <v>38281.868600000002</v>
      </c>
      <c r="L758" s="11">
        <v>44126</v>
      </c>
      <c r="M758" t="s">
        <v>2810</v>
      </c>
      <c r="O758" t="b">
        <f>Table9[[#This Row],[SubTotal]]=SUMIF(Purchase_Order_Details!$A$2:$A$2751,Table9[[#This Row],[PurchaseOrderID]],Purchase_Order_Details!$G$2:$G$2751)</f>
        <v>1</v>
      </c>
      <c r="P758" t="b">
        <f>Table9[[#This Row],[TotalDue]]=Table9[[#This Row],[SubTotal]]+Table9[[#This Row],[TaxAmt]]+Table9[[#This Row],[Freight]]</f>
        <v>1</v>
      </c>
      <c r="Q758" t="b">
        <f>COUNTIF(Table9[PurchaseOrderID],Table9[[#This Row],[PurchaseOrderID]])=1</f>
        <v>1</v>
      </c>
    </row>
    <row r="759" spans="1:17" hidden="1" x14ac:dyDescent="0.25">
      <c r="A759" s="5">
        <v>1035</v>
      </c>
      <c r="B759" s="5">
        <v>4</v>
      </c>
      <c r="C759" s="5">
        <v>4</v>
      </c>
      <c r="D759" s="5">
        <v>257</v>
      </c>
      <c r="E759" s="5">
        <v>1604</v>
      </c>
      <c r="F759" s="5">
        <v>4</v>
      </c>
      <c r="G759" s="10">
        <v>44117</v>
      </c>
      <c r="H759" s="40">
        <v>1839.5055</v>
      </c>
      <c r="I759" s="40">
        <v>147.16040000000001</v>
      </c>
      <c r="J759" s="40">
        <v>45.9876</v>
      </c>
      <c r="K759" s="40">
        <v>2032.6534999999999</v>
      </c>
      <c r="L759" s="10">
        <v>44126</v>
      </c>
      <c r="M759" t="s">
        <v>2810</v>
      </c>
      <c r="O759" t="b">
        <f>Table9[[#This Row],[SubTotal]]=SUMIF(Purchase_Order_Details!$A$2:$A$2751,Table9[[#This Row],[PurchaseOrderID]],Purchase_Order_Details!$G$2:$G$2751)</f>
        <v>1</v>
      </c>
      <c r="P759" t="b">
        <f>Table9[[#This Row],[TotalDue]]=Table9[[#This Row],[SubTotal]]+Table9[[#This Row],[TaxAmt]]+Table9[[#This Row],[Freight]]</f>
        <v>1</v>
      </c>
      <c r="Q759" t="b">
        <f>COUNTIF(Table9[PurchaseOrderID],Table9[[#This Row],[PurchaseOrderID]])=1</f>
        <v>1</v>
      </c>
    </row>
    <row r="760" spans="1:17" hidden="1" x14ac:dyDescent="0.25">
      <c r="A760" s="4">
        <v>1036</v>
      </c>
      <c r="B760" s="4">
        <v>4</v>
      </c>
      <c r="C760" s="4">
        <v>4</v>
      </c>
      <c r="D760" s="4">
        <v>261</v>
      </c>
      <c r="E760" s="4">
        <v>1690</v>
      </c>
      <c r="F760" s="4">
        <v>5</v>
      </c>
      <c r="G760" s="11">
        <v>44117</v>
      </c>
      <c r="H760" s="41">
        <v>146.286</v>
      </c>
      <c r="I760" s="41">
        <v>11.7029</v>
      </c>
      <c r="J760" s="41">
        <v>3.6572</v>
      </c>
      <c r="K760" s="41">
        <v>161.64609999999999</v>
      </c>
      <c r="L760" s="11">
        <v>44126</v>
      </c>
      <c r="M760" t="s">
        <v>2810</v>
      </c>
      <c r="O760" t="b">
        <f>Table9[[#This Row],[SubTotal]]=SUMIF(Purchase_Order_Details!$A$2:$A$2751,Table9[[#This Row],[PurchaseOrderID]],Purchase_Order_Details!$G$2:$G$2751)</f>
        <v>1</v>
      </c>
      <c r="P760" t="b">
        <f>Table9[[#This Row],[TotalDue]]=Table9[[#This Row],[SubTotal]]+Table9[[#This Row],[TaxAmt]]+Table9[[#This Row],[Freight]]</f>
        <v>1</v>
      </c>
      <c r="Q760" t="b">
        <f>COUNTIF(Table9[PurchaseOrderID],Table9[[#This Row],[PurchaseOrderID]])=1</f>
        <v>1</v>
      </c>
    </row>
    <row r="761" spans="1:17" hidden="1" x14ac:dyDescent="0.25">
      <c r="A761" s="5">
        <v>1037</v>
      </c>
      <c r="B761" s="5">
        <v>4</v>
      </c>
      <c r="C761" s="5">
        <v>4</v>
      </c>
      <c r="D761" s="5">
        <v>251</v>
      </c>
      <c r="E761" s="5">
        <v>1566</v>
      </c>
      <c r="F761" s="5">
        <v>5</v>
      </c>
      <c r="G761" s="10">
        <v>44117</v>
      </c>
      <c r="H761" s="40">
        <v>102.56399999999999</v>
      </c>
      <c r="I761" s="40">
        <v>8.2050999999999998</v>
      </c>
      <c r="J761" s="40">
        <v>2.5640999999999998</v>
      </c>
      <c r="K761" s="40">
        <v>113.33320000000001</v>
      </c>
      <c r="L761" s="10">
        <v>44126</v>
      </c>
      <c r="M761" t="s">
        <v>2810</v>
      </c>
      <c r="O761" t="b">
        <f>Table9[[#This Row],[SubTotal]]=SUMIF(Purchase_Order_Details!$A$2:$A$2751,Table9[[#This Row],[PurchaseOrderID]],Purchase_Order_Details!$G$2:$G$2751)</f>
        <v>1</v>
      </c>
      <c r="P761" t="b">
        <f>Table9[[#This Row],[TotalDue]]=Table9[[#This Row],[SubTotal]]+Table9[[#This Row],[TaxAmt]]+Table9[[#This Row],[Freight]]</f>
        <v>1</v>
      </c>
      <c r="Q761" t="b">
        <f>COUNTIF(Table9[PurchaseOrderID],Table9[[#This Row],[PurchaseOrderID]])=1</f>
        <v>1</v>
      </c>
    </row>
    <row r="762" spans="1:17" hidden="1" x14ac:dyDescent="0.25">
      <c r="A762" s="4">
        <v>1038</v>
      </c>
      <c r="B762" s="4">
        <v>4</v>
      </c>
      <c r="C762" s="4">
        <v>4</v>
      </c>
      <c r="D762" s="4">
        <v>253</v>
      </c>
      <c r="E762" s="4">
        <v>1698</v>
      </c>
      <c r="F762" s="4">
        <v>5</v>
      </c>
      <c r="G762" s="11">
        <v>44117</v>
      </c>
      <c r="H762" s="41">
        <v>150.79050000000001</v>
      </c>
      <c r="I762" s="41">
        <v>12.0632</v>
      </c>
      <c r="J762" s="41">
        <v>3.7698</v>
      </c>
      <c r="K762" s="41">
        <v>166.62350000000001</v>
      </c>
      <c r="L762" s="11">
        <v>44126</v>
      </c>
      <c r="M762" t="s">
        <v>2810</v>
      </c>
      <c r="O762" t="b">
        <f>Table9[[#This Row],[SubTotal]]=SUMIF(Purchase_Order_Details!$A$2:$A$2751,Table9[[#This Row],[PurchaseOrderID]],Purchase_Order_Details!$G$2:$G$2751)</f>
        <v>1</v>
      </c>
      <c r="P762" t="b">
        <f>Table9[[#This Row],[TotalDue]]=Table9[[#This Row],[SubTotal]]+Table9[[#This Row],[TaxAmt]]+Table9[[#This Row],[Freight]]</f>
        <v>1</v>
      </c>
      <c r="Q762" t="b">
        <f>COUNTIF(Table9[PurchaseOrderID],Table9[[#This Row],[PurchaseOrderID]])=1</f>
        <v>1</v>
      </c>
    </row>
    <row r="763" spans="1:17" hidden="1" x14ac:dyDescent="0.25">
      <c r="A763" s="5">
        <v>1039</v>
      </c>
      <c r="B763" s="5">
        <v>4</v>
      </c>
      <c r="C763" s="5">
        <v>4</v>
      </c>
      <c r="D763" s="5">
        <v>255</v>
      </c>
      <c r="E763" s="5">
        <v>1560</v>
      </c>
      <c r="F763" s="5">
        <v>5</v>
      </c>
      <c r="G763" s="10">
        <v>44117</v>
      </c>
      <c r="H763" s="40">
        <v>13669.424999999999</v>
      </c>
      <c r="I763" s="40">
        <v>1093.5540000000001</v>
      </c>
      <c r="J763" s="40">
        <v>341.73559999999998</v>
      </c>
      <c r="K763" s="40">
        <v>15104.714599999999</v>
      </c>
      <c r="L763" s="10">
        <v>44126</v>
      </c>
      <c r="M763" t="s">
        <v>1829</v>
      </c>
      <c r="O763" t="b">
        <f>Table9[[#This Row],[SubTotal]]=SUMIF(Purchase_Order_Details!$A$2:$A$2751,Table9[[#This Row],[PurchaseOrderID]],Purchase_Order_Details!$G$2:$G$2751)</f>
        <v>1</v>
      </c>
      <c r="P763" t="b">
        <f>Table9[[#This Row],[TotalDue]]=Table9[[#This Row],[SubTotal]]+Table9[[#This Row],[TaxAmt]]+Table9[[#This Row],[Freight]]</f>
        <v>1</v>
      </c>
      <c r="Q763" t="b">
        <f>COUNTIF(Table9[PurchaseOrderID],Table9[[#This Row],[PurchaseOrderID]])=1</f>
        <v>1</v>
      </c>
    </row>
    <row r="764" spans="1:17" hidden="1" x14ac:dyDescent="0.25">
      <c r="A764" s="4">
        <v>1040</v>
      </c>
      <c r="B764" s="4">
        <v>4</v>
      </c>
      <c r="C764" s="4">
        <v>4</v>
      </c>
      <c r="D764" s="4">
        <v>256</v>
      </c>
      <c r="E764" s="4">
        <v>1692</v>
      </c>
      <c r="F764" s="4">
        <v>5</v>
      </c>
      <c r="G764" s="11">
        <v>44117</v>
      </c>
      <c r="H764" s="41">
        <v>2934.54</v>
      </c>
      <c r="I764" s="41">
        <v>234.76320000000001</v>
      </c>
      <c r="J764" s="41">
        <v>73.363500000000002</v>
      </c>
      <c r="K764" s="41">
        <v>3242.6667000000002</v>
      </c>
      <c r="L764" s="11">
        <v>44126</v>
      </c>
      <c r="M764" t="s">
        <v>1829</v>
      </c>
      <c r="O764" t="b">
        <f>Table9[[#This Row],[SubTotal]]=SUMIF(Purchase_Order_Details!$A$2:$A$2751,Table9[[#This Row],[PurchaseOrderID]],Purchase_Order_Details!$G$2:$G$2751)</f>
        <v>1</v>
      </c>
      <c r="P764" t="b">
        <f>Table9[[#This Row],[TotalDue]]=Table9[[#This Row],[SubTotal]]+Table9[[#This Row],[TaxAmt]]+Table9[[#This Row],[Freight]]</f>
        <v>1</v>
      </c>
      <c r="Q764" t="b">
        <f>COUNTIF(Table9[PurchaseOrderID],Table9[[#This Row],[PurchaseOrderID]])=1</f>
        <v>1</v>
      </c>
    </row>
    <row r="765" spans="1:17" hidden="1" x14ac:dyDescent="0.25">
      <c r="A765" s="5">
        <v>1041</v>
      </c>
      <c r="B765" s="5">
        <v>4</v>
      </c>
      <c r="C765" s="5">
        <v>4</v>
      </c>
      <c r="D765" s="5">
        <v>259</v>
      </c>
      <c r="E765" s="5">
        <v>1696</v>
      </c>
      <c r="F765" s="5">
        <v>4</v>
      </c>
      <c r="G765" s="10">
        <v>44118</v>
      </c>
      <c r="H765" s="40">
        <v>73377.149999999994</v>
      </c>
      <c r="I765" s="40">
        <v>5870.1719999999996</v>
      </c>
      <c r="J765" s="40">
        <v>1834.4287999999999</v>
      </c>
      <c r="K765" s="40">
        <v>81081.750799999994</v>
      </c>
      <c r="L765" s="10">
        <v>44127</v>
      </c>
      <c r="M765" t="s">
        <v>1829</v>
      </c>
      <c r="O765" t="b">
        <f>Table9[[#This Row],[SubTotal]]=SUMIF(Purchase_Order_Details!$A$2:$A$2751,Table9[[#This Row],[PurchaseOrderID]],Purchase_Order_Details!$G$2:$G$2751)</f>
        <v>1</v>
      </c>
      <c r="P765" t="b">
        <f>Table9[[#This Row],[TotalDue]]=Table9[[#This Row],[SubTotal]]+Table9[[#This Row],[TaxAmt]]+Table9[[#This Row],[Freight]]</f>
        <v>1</v>
      </c>
      <c r="Q765" t="b">
        <f>COUNTIF(Table9[PurchaseOrderID],Table9[[#This Row],[PurchaseOrderID]])=1</f>
        <v>1</v>
      </c>
    </row>
    <row r="766" spans="1:17" hidden="1" x14ac:dyDescent="0.25">
      <c r="A766" s="4">
        <v>1042</v>
      </c>
      <c r="B766" s="4">
        <v>4</v>
      </c>
      <c r="C766" s="4">
        <v>4</v>
      </c>
      <c r="D766" s="4">
        <v>260</v>
      </c>
      <c r="E766" s="4">
        <v>1504</v>
      </c>
      <c r="F766" s="4">
        <v>1</v>
      </c>
      <c r="G766" s="11">
        <v>44118</v>
      </c>
      <c r="H766" s="41">
        <v>551.88</v>
      </c>
      <c r="I766" s="41">
        <v>44.150399999999998</v>
      </c>
      <c r="J766" s="41">
        <v>13.797000000000001</v>
      </c>
      <c r="K766" s="41">
        <v>609.82740000000001</v>
      </c>
      <c r="L766" s="11">
        <v>44127</v>
      </c>
      <c r="M766" t="s">
        <v>2810</v>
      </c>
      <c r="O766" t="b">
        <f>Table9[[#This Row],[SubTotal]]=SUMIF(Purchase_Order_Details!$A$2:$A$2751,Table9[[#This Row],[PurchaseOrderID]],Purchase_Order_Details!$G$2:$G$2751)</f>
        <v>1</v>
      </c>
      <c r="P766" t="b">
        <f>Table9[[#This Row],[TotalDue]]=Table9[[#This Row],[SubTotal]]+Table9[[#This Row],[TaxAmt]]+Table9[[#This Row],[Freight]]</f>
        <v>1</v>
      </c>
      <c r="Q766" t="b">
        <f>COUNTIF(Table9[PurchaseOrderID],Table9[[#This Row],[PurchaseOrderID]])=1</f>
        <v>1</v>
      </c>
    </row>
    <row r="767" spans="1:17" hidden="1" x14ac:dyDescent="0.25">
      <c r="A767" s="5">
        <v>1043</v>
      </c>
      <c r="B767" s="5">
        <v>4</v>
      </c>
      <c r="C767" s="5">
        <v>4</v>
      </c>
      <c r="D767" s="5">
        <v>258</v>
      </c>
      <c r="E767" s="5">
        <v>1544</v>
      </c>
      <c r="F767" s="5">
        <v>1</v>
      </c>
      <c r="G767" s="10">
        <v>44118</v>
      </c>
      <c r="H767" s="40">
        <v>3176.25</v>
      </c>
      <c r="I767" s="40">
        <v>254.1</v>
      </c>
      <c r="J767" s="40">
        <v>79.406300000000002</v>
      </c>
      <c r="K767" s="40">
        <v>3509.7563</v>
      </c>
      <c r="L767" s="10">
        <v>44127</v>
      </c>
      <c r="M767" t="s">
        <v>2817</v>
      </c>
      <c r="O767" t="b">
        <f>Table9[[#This Row],[SubTotal]]=SUMIF(Purchase_Order_Details!$A$2:$A$2751,Table9[[#This Row],[PurchaseOrderID]],Purchase_Order_Details!$G$2:$G$2751)</f>
        <v>1</v>
      </c>
      <c r="P767" t="b">
        <f>Table9[[#This Row],[TotalDue]]=Table9[[#This Row],[SubTotal]]+Table9[[#This Row],[TaxAmt]]+Table9[[#This Row],[Freight]]</f>
        <v>1</v>
      </c>
      <c r="Q767" t="b">
        <f>COUNTIF(Table9[PurchaseOrderID],Table9[[#This Row],[PurchaseOrderID]])=1</f>
        <v>1</v>
      </c>
    </row>
    <row r="768" spans="1:17" hidden="1" x14ac:dyDescent="0.25">
      <c r="A768" s="4">
        <v>1044</v>
      </c>
      <c r="B768" s="4">
        <v>4</v>
      </c>
      <c r="C768" s="4">
        <v>4</v>
      </c>
      <c r="D768" s="4">
        <v>254</v>
      </c>
      <c r="E768" s="4">
        <v>1530</v>
      </c>
      <c r="F768" s="4">
        <v>2</v>
      </c>
      <c r="G768" s="11">
        <v>44118</v>
      </c>
      <c r="H768" s="41">
        <v>28072.275000000001</v>
      </c>
      <c r="I768" s="41">
        <v>2245.7820000000002</v>
      </c>
      <c r="J768" s="41">
        <v>701.80690000000004</v>
      </c>
      <c r="K768" s="41">
        <v>31019.8639</v>
      </c>
      <c r="L768" s="11">
        <v>44127</v>
      </c>
      <c r="M768" t="s">
        <v>2810</v>
      </c>
      <c r="O768" t="b">
        <f>Table9[[#This Row],[SubTotal]]=SUMIF(Purchase_Order_Details!$A$2:$A$2751,Table9[[#This Row],[PurchaseOrderID]],Purchase_Order_Details!$G$2:$G$2751)</f>
        <v>1</v>
      </c>
      <c r="P768" t="b">
        <f>Table9[[#This Row],[TotalDue]]=Table9[[#This Row],[SubTotal]]+Table9[[#This Row],[TaxAmt]]+Table9[[#This Row],[Freight]]</f>
        <v>1</v>
      </c>
      <c r="Q768" t="b">
        <f>COUNTIF(Table9[PurchaseOrderID],Table9[[#This Row],[PurchaseOrderID]])=1</f>
        <v>1</v>
      </c>
    </row>
    <row r="769" spans="1:17" hidden="1" x14ac:dyDescent="0.25">
      <c r="A769" s="5">
        <v>1045</v>
      </c>
      <c r="B769" s="5">
        <v>4</v>
      </c>
      <c r="C769" s="5">
        <v>4</v>
      </c>
      <c r="D769" s="5">
        <v>257</v>
      </c>
      <c r="E769" s="5">
        <v>1508</v>
      </c>
      <c r="F769" s="5">
        <v>1</v>
      </c>
      <c r="G769" s="10">
        <v>44118</v>
      </c>
      <c r="H769" s="40">
        <v>37312.275000000001</v>
      </c>
      <c r="I769" s="40">
        <v>2984.982</v>
      </c>
      <c r="J769" s="40">
        <v>932.80690000000004</v>
      </c>
      <c r="K769" s="40">
        <v>41230.063900000001</v>
      </c>
      <c r="L769" s="10">
        <v>44127</v>
      </c>
      <c r="M769" t="s">
        <v>2810</v>
      </c>
      <c r="O769" t="b">
        <f>Table9[[#This Row],[SubTotal]]=SUMIF(Purchase_Order_Details!$A$2:$A$2751,Table9[[#This Row],[PurchaseOrderID]],Purchase_Order_Details!$G$2:$G$2751)</f>
        <v>1</v>
      </c>
      <c r="P769" t="b">
        <f>Table9[[#This Row],[TotalDue]]=Table9[[#This Row],[SubTotal]]+Table9[[#This Row],[TaxAmt]]+Table9[[#This Row],[Freight]]</f>
        <v>1</v>
      </c>
      <c r="Q769" t="b">
        <f>COUNTIF(Table9[PurchaseOrderID],Table9[[#This Row],[PurchaseOrderID]])=1</f>
        <v>1</v>
      </c>
    </row>
    <row r="770" spans="1:17" hidden="1" x14ac:dyDescent="0.25">
      <c r="A770" s="4">
        <v>1046</v>
      </c>
      <c r="B770" s="4">
        <v>4</v>
      </c>
      <c r="C770" s="4">
        <v>4</v>
      </c>
      <c r="D770" s="4">
        <v>261</v>
      </c>
      <c r="E770" s="4">
        <v>1694</v>
      </c>
      <c r="F770" s="4">
        <v>1</v>
      </c>
      <c r="G770" s="11">
        <v>44118</v>
      </c>
      <c r="H770" s="41">
        <v>7623</v>
      </c>
      <c r="I770" s="41">
        <v>609.84</v>
      </c>
      <c r="J770" s="41">
        <v>190.57499999999999</v>
      </c>
      <c r="K770" s="41">
        <v>8423.4150000000009</v>
      </c>
      <c r="L770" s="11">
        <v>44127</v>
      </c>
      <c r="M770" t="s">
        <v>2817</v>
      </c>
      <c r="O770" t="b">
        <f>Table9[[#This Row],[SubTotal]]=SUMIF(Purchase_Order_Details!$A$2:$A$2751,Table9[[#This Row],[PurchaseOrderID]],Purchase_Order_Details!$G$2:$G$2751)</f>
        <v>1</v>
      </c>
      <c r="P770" t="b">
        <f>Table9[[#This Row],[TotalDue]]=Table9[[#This Row],[SubTotal]]+Table9[[#This Row],[TaxAmt]]+Table9[[#This Row],[Freight]]</f>
        <v>1</v>
      </c>
      <c r="Q770" t="b">
        <f>COUNTIF(Table9[PurchaseOrderID],Table9[[#This Row],[PurchaseOrderID]])=1</f>
        <v>1</v>
      </c>
    </row>
    <row r="771" spans="1:17" hidden="1" x14ac:dyDescent="0.25">
      <c r="A771" s="5">
        <v>1047</v>
      </c>
      <c r="B771" s="5">
        <v>4</v>
      </c>
      <c r="C771" s="5">
        <v>4</v>
      </c>
      <c r="D771" s="5">
        <v>251</v>
      </c>
      <c r="E771" s="5">
        <v>1624</v>
      </c>
      <c r="F771" s="5">
        <v>2</v>
      </c>
      <c r="G771" s="10">
        <v>44118</v>
      </c>
      <c r="H771" s="40">
        <v>28297.5</v>
      </c>
      <c r="I771" s="40">
        <v>2263.8000000000002</v>
      </c>
      <c r="J771" s="40">
        <v>707.4375</v>
      </c>
      <c r="K771" s="40">
        <v>31268.737499999999</v>
      </c>
      <c r="L771" s="10">
        <v>44127</v>
      </c>
      <c r="M771" t="s">
        <v>1829</v>
      </c>
      <c r="O771" t="b">
        <f>Table9[[#This Row],[SubTotal]]=SUMIF(Purchase_Order_Details!$A$2:$A$2751,Table9[[#This Row],[PurchaseOrderID]],Purchase_Order_Details!$G$2:$G$2751)</f>
        <v>1</v>
      </c>
      <c r="P771" t="b">
        <f>Table9[[#This Row],[TotalDue]]=Table9[[#This Row],[SubTotal]]+Table9[[#This Row],[TaxAmt]]+Table9[[#This Row],[Freight]]</f>
        <v>1</v>
      </c>
      <c r="Q771" t="b">
        <f>COUNTIF(Table9[PurchaseOrderID],Table9[[#This Row],[PurchaseOrderID]])=1</f>
        <v>1</v>
      </c>
    </row>
    <row r="772" spans="1:17" hidden="1" x14ac:dyDescent="0.25">
      <c r="A772" s="4">
        <v>1048</v>
      </c>
      <c r="B772" s="4">
        <v>4</v>
      </c>
      <c r="C772" s="4">
        <v>4</v>
      </c>
      <c r="D772" s="4">
        <v>253</v>
      </c>
      <c r="E772" s="4">
        <v>1548</v>
      </c>
      <c r="F772" s="4">
        <v>2</v>
      </c>
      <c r="G772" s="11">
        <v>44118</v>
      </c>
      <c r="H772" s="41">
        <v>59.944499999999998</v>
      </c>
      <c r="I772" s="41">
        <v>4.7956000000000003</v>
      </c>
      <c r="J772" s="41">
        <v>1.4985999999999999</v>
      </c>
      <c r="K772" s="41">
        <v>66.238699999999994</v>
      </c>
      <c r="L772" s="11">
        <v>44127</v>
      </c>
      <c r="M772" t="s">
        <v>2810</v>
      </c>
      <c r="O772" t="b">
        <f>Table9[[#This Row],[SubTotal]]=SUMIF(Purchase_Order_Details!$A$2:$A$2751,Table9[[#This Row],[PurchaseOrderID]],Purchase_Order_Details!$G$2:$G$2751)</f>
        <v>1</v>
      </c>
      <c r="P772" t="b">
        <f>Table9[[#This Row],[TotalDue]]=Table9[[#This Row],[SubTotal]]+Table9[[#This Row],[TaxAmt]]+Table9[[#This Row],[Freight]]</f>
        <v>1</v>
      </c>
      <c r="Q772" t="b">
        <f>COUNTIF(Table9[PurchaseOrderID],Table9[[#This Row],[PurchaseOrderID]])=1</f>
        <v>1</v>
      </c>
    </row>
    <row r="773" spans="1:17" hidden="1" x14ac:dyDescent="0.25">
      <c r="A773" s="5">
        <v>1049</v>
      </c>
      <c r="B773" s="5">
        <v>4</v>
      </c>
      <c r="C773" s="5">
        <v>4</v>
      </c>
      <c r="D773" s="5">
        <v>252</v>
      </c>
      <c r="E773" s="5">
        <v>1598</v>
      </c>
      <c r="F773" s="5">
        <v>4</v>
      </c>
      <c r="G773" s="10">
        <v>44118</v>
      </c>
      <c r="H773" s="40">
        <v>598.87800000000004</v>
      </c>
      <c r="I773" s="40">
        <v>47.910200000000003</v>
      </c>
      <c r="J773" s="40">
        <v>14.972</v>
      </c>
      <c r="K773" s="40">
        <v>661.76020000000005</v>
      </c>
      <c r="L773" s="10">
        <v>44127</v>
      </c>
      <c r="M773" t="s">
        <v>2810</v>
      </c>
      <c r="O773" t="b">
        <f>Table9[[#This Row],[SubTotal]]=SUMIF(Purchase_Order_Details!$A$2:$A$2751,Table9[[#This Row],[PurchaseOrderID]],Purchase_Order_Details!$G$2:$G$2751)</f>
        <v>1</v>
      </c>
      <c r="P773" t="b">
        <f>Table9[[#This Row],[TotalDue]]=Table9[[#This Row],[SubTotal]]+Table9[[#This Row],[TaxAmt]]+Table9[[#This Row],[Freight]]</f>
        <v>1</v>
      </c>
      <c r="Q773" t="b">
        <f>COUNTIF(Table9[PurchaseOrderID],Table9[[#This Row],[PurchaseOrderID]])=1</f>
        <v>1</v>
      </c>
    </row>
    <row r="774" spans="1:17" hidden="1" x14ac:dyDescent="0.25">
      <c r="A774" s="4">
        <v>1050</v>
      </c>
      <c r="B774" s="4">
        <v>4</v>
      </c>
      <c r="C774" s="4">
        <v>4</v>
      </c>
      <c r="D774" s="4">
        <v>256</v>
      </c>
      <c r="E774" s="4">
        <v>1658</v>
      </c>
      <c r="F774" s="4">
        <v>5</v>
      </c>
      <c r="G774" s="11">
        <v>44118</v>
      </c>
      <c r="H774" s="41">
        <v>43878.45</v>
      </c>
      <c r="I774" s="41">
        <v>3510.2759999999998</v>
      </c>
      <c r="J774" s="41">
        <v>1096.9612999999999</v>
      </c>
      <c r="K774" s="41">
        <v>48485.687299999998</v>
      </c>
      <c r="L774" s="11">
        <v>44127</v>
      </c>
      <c r="M774" t="s">
        <v>1829</v>
      </c>
      <c r="O774" t="b">
        <f>Table9[[#This Row],[SubTotal]]=SUMIF(Purchase_Order_Details!$A$2:$A$2751,Table9[[#This Row],[PurchaseOrderID]],Purchase_Order_Details!$G$2:$G$2751)</f>
        <v>1</v>
      </c>
      <c r="P774" t="b">
        <f>Table9[[#This Row],[TotalDue]]=Table9[[#This Row],[SubTotal]]+Table9[[#This Row],[TaxAmt]]+Table9[[#This Row],[Freight]]</f>
        <v>1</v>
      </c>
      <c r="Q774" t="b">
        <f>COUNTIF(Table9[PurchaseOrderID],Table9[[#This Row],[PurchaseOrderID]])=1</f>
        <v>1</v>
      </c>
    </row>
    <row r="775" spans="1:17" hidden="1" x14ac:dyDescent="0.25">
      <c r="A775" s="5">
        <v>1051</v>
      </c>
      <c r="B775" s="5">
        <v>4</v>
      </c>
      <c r="C775" s="5">
        <v>4</v>
      </c>
      <c r="D775" s="5">
        <v>259</v>
      </c>
      <c r="E775" s="5">
        <v>1536</v>
      </c>
      <c r="F775" s="5">
        <v>4</v>
      </c>
      <c r="G775" s="10">
        <v>44118</v>
      </c>
      <c r="H775" s="40">
        <v>481.887</v>
      </c>
      <c r="I775" s="40">
        <v>38.551000000000002</v>
      </c>
      <c r="J775" s="40">
        <v>12.0472</v>
      </c>
      <c r="K775" s="40">
        <v>532.48519999999996</v>
      </c>
      <c r="L775" s="10">
        <v>44127</v>
      </c>
      <c r="M775" t="s">
        <v>2810</v>
      </c>
      <c r="O775" t="b">
        <f>Table9[[#This Row],[SubTotal]]=SUMIF(Purchase_Order_Details!$A$2:$A$2751,Table9[[#This Row],[PurchaseOrderID]],Purchase_Order_Details!$G$2:$G$2751)</f>
        <v>1</v>
      </c>
      <c r="P775" t="b">
        <f>Table9[[#This Row],[TotalDue]]=Table9[[#This Row],[SubTotal]]+Table9[[#This Row],[TaxAmt]]+Table9[[#This Row],[Freight]]</f>
        <v>1</v>
      </c>
      <c r="Q775" t="b">
        <f>COUNTIF(Table9[PurchaseOrderID],Table9[[#This Row],[PurchaseOrderID]])=1</f>
        <v>1</v>
      </c>
    </row>
    <row r="776" spans="1:17" hidden="1" x14ac:dyDescent="0.25">
      <c r="A776" s="4">
        <v>1052</v>
      </c>
      <c r="B776" s="4">
        <v>4</v>
      </c>
      <c r="C776" s="4">
        <v>4</v>
      </c>
      <c r="D776" s="4">
        <v>260</v>
      </c>
      <c r="E776" s="4">
        <v>1568</v>
      </c>
      <c r="F776" s="4">
        <v>1</v>
      </c>
      <c r="G776" s="11">
        <v>44118</v>
      </c>
      <c r="H776" s="41">
        <v>10631.775</v>
      </c>
      <c r="I776" s="41">
        <v>850.54200000000003</v>
      </c>
      <c r="J776" s="41">
        <v>265.7944</v>
      </c>
      <c r="K776" s="41">
        <v>11748.1114</v>
      </c>
      <c r="L776" s="11">
        <v>44127</v>
      </c>
      <c r="M776" t="s">
        <v>1829</v>
      </c>
      <c r="O776" t="b">
        <f>Table9[[#This Row],[SubTotal]]=SUMIF(Purchase_Order_Details!$A$2:$A$2751,Table9[[#This Row],[PurchaseOrderID]],Purchase_Order_Details!$G$2:$G$2751)</f>
        <v>1</v>
      </c>
      <c r="P776" t="b">
        <f>Table9[[#This Row],[TotalDue]]=Table9[[#This Row],[SubTotal]]+Table9[[#This Row],[TaxAmt]]+Table9[[#This Row],[Freight]]</f>
        <v>1</v>
      </c>
      <c r="Q776" t="b">
        <f>COUNTIF(Table9[PurchaseOrderID],Table9[[#This Row],[PurchaseOrderID]])=1</f>
        <v>1</v>
      </c>
    </row>
    <row r="777" spans="1:17" hidden="1" x14ac:dyDescent="0.25">
      <c r="A777" s="5">
        <v>1053</v>
      </c>
      <c r="B777" s="5">
        <v>4</v>
      </c>
      <c r="C777" s="5">
        <v>4</v>
      </c>
      <c r="D777" s="5">
        <v>258</v>
      </c>
      <c r="E777" s="5">
        <v>1648</v>
      </c>
      <c r="F777" s="5">
        <v>5</v>
      </c>
      <c r="G777" s="10">
        <v>44118</v>
      </c>
      <c r="H777" s="40">
        <v>142.41149999999999</v>
      </c>
      <c r="I777" s="40">
        <v>11.392899999999999</v>
      </c>
      <c r="J777" s="40">
        <v>3.5602999999999998</v>
      </c>
      <c r="K777" s="40">
        <v>157.3647</v>
      </c>
      <c r="L777" s="10">
        <v>44127</v>
      </c>
      <c r="M777" t="s">
        <v>2810</v>
      </c>
      <c r="O777" t="b">
        <f>Table9[[#This Row],[SubTotal]]=SUMIF(Purchase_Order_Details!$A$2:$A$2751,Table9[[#This Row],[PurchaseOrderID]],Purchase_Order_Details!$G$2:$G$2751)</f>
        <v>1</v>
      </c>
      <c r="P777" t="b">
        <f>Table9[[#This Row],[TotalDue]]=Table9[[#This Row],[SubTotal]]+Table9[[#This Row],[TaxAmt]]+Table9[[#This Row],[Freight]]</f>
        <v>1</v>
      </c>
      <c r="Q777" t="b">
        <f>COUNTIF(Table9[PurchaseOrderID],Table9[[#This Row],[PurchaseOrderID]])=1</f>
        <v>1</v>
      </c>
    </row>
    <row r="778" spans="1:17" hidden="1" x14ac:dyDescent="0.25">
      <c r="A778" s="4">
        <v>1054</v>
      </c>
      <c r="B778" s="4">
        <v>4</v>
      </c>
      <c r="C778" s="4">
        <v>4</v>
      </c>
      <c r="D778" s="4">
        <v>254</v>
      </c>
      <c r="E778" s="4">
        <v>1646</v>
      </c>
      <c r="F778" s="4">
        <v>2</v>
      </c>
      <c r="G778" s="11">
        <v>44118</v>
      </c>
      <c r="H778" s="41">
        <v>28794.15</v>
      </c>
      <c r="I778" s="41">
        <v>2303.5320000000002</v>
      </c>
      <c r="J778" s="41">
        <v>719.85379999999998</v>
      </c>
      <c r="K778" s="41">
        <v>31817.535800000001</v>
      </c>
      <c r="L778" s="11">
        <v>44127</v>
      </c>
      <c r="M778" t="s">
        <v>2810</v>
      </c>
      <c r="O778" t="b">
        <f>Table9[[#This Row],[SubTotal]]=SUMIF(Purchase_Order_Details!$A$2:$A$2751,Table9[[#This Row],[PurchaseOrderID]],Purchase_Order_Details!$G$2:$G$2751)</f>
        <v>1</v>
      </c>
      <c r="P778" t="b">
        <f>Table9[[#This Row],[TotalDue]]=Table9[[#This Row],[SubTotal]]+Table9[[#This Row],[TaxAmt]]+Table9[[#This Row],[Freight]]</f>
        <v>1</v>
      </c>
      <c r="Q778" t="b">
        <f>COUNTIF(Table9[PurchaseOrderID],Table9[[#This Row],[PurchaseOrderID]])=1</f>
        <v>1</v>
      </c>
    </row>
    <row r="779" spans="1:17" hidden="1" x14ac:dyDescent="0.25">
      <c r="A779" s="5">
        <v>1055</v>
      </c>
      <c r="B779" s="5">
        <v>4</v>
      </c>
      <c r="C779" s="5">
        <v>4</v>
      </c>
      <c r="D779" s="5">
        <v>257</v>
      </c>
      <c r="E779" s="5">
        <v>1672</v>
      </c>
      <c r="F779" s="5">
        <v>4</v>
      </c>
      <c r="G779" s="10">
        <v>44118</v>
      </c>
      <c r="H779" s="40">
        <v>51807.3465</v>
      </c>
      <c r="I779" s="40">
        <v>4144.5877</v>
      </c>
      <c r="J779" s="40">
        <v>1295.1837</v>
      </c>
      <c r="K779" s="40">
        <v>57247.117899999997</v>
      </c>
      <c r="L779" s="10">
        <v>44127</v>
      </c>
      <c r="M779" t="s">
        <v>2817</v>
      </c>
      <c r="O779" t="b">
        <f>Table9[[#This Row],[SubTotal]]=SUMIF(Purchase_Order_Details!$A$2:$A$2751,Table9[[#This Row],[PurchaseOrderID]],Purchase_Order_Details!$G$2:$G$2751)</f>
        <v>1</v>
      </c>
      <c r="P779" t="b">
        <f>Table9[[#This Row],[TotalDue]]=Table9[[#This Row],[SubTotal]]+Table9[[#This Row],[TaxAmt]]+Table9[[#This Row],[Freight]]</f>
        <v>1</v>
      </c>
      <c r="Q779" t="b">
        <f>COUNTIF(Table9[PurchaseOrderID],Table9[[#This Row],[PurchaseOrderID]])=1</f>
        <v>1</v>
      </c>
    </row>
    <row r="780" spans="1:17" hidden="1" x14ac:dyDescent="0.25">
      <c r="A780" s="4">
        <v>1056</v>
      </c>
      <c r="B780" s="4">
        <v>4</v>
      </c>
      <c r="C780" s="4">
        <v>4</v>
      </c>
      <c r="D780" s="4">
        <v>261</v>
      </c>
      <c r="E780" s="4">
        <v>1600</v>
      </c>
      <c r="F780" s="4">
        <v>1</v>
      </c>
      <c r="G780" s="11">
        <v>44118</v>
      </c>
      <c r="H780" s="41">
        <v>1276.2750000000001</v>
      </c>
      <c r="I780" s="41">
        <v>102.102</v>
      </c>
      <c r="J780" s="41">
        <v>31.9069</v>
      </c>
      <c r="K780" s="41">
        <v>1410.2838999999999</v>
      </c>
      <c r="L780" s="11">
        <v>44127</v>
      </c>
      <c r="M780" t="s">
        <v>2810</v>
      </c>
      <c r="O780" t="b">
        <f>Table9[[#This Row],[SubTotal]]=SUMIF(Purchase_Order_Details!$A$2:$A$2751,Table9[[#This Row],[PurchaseOrderID]],Purchase_Order_Details!$G$2:$G$2751)</f>
        <v>1</v>
      </c>
      <c r="P780" t="b">
        <f>Table9[[#This Row],[TotalDue]]=Table9[[#This Row],[SubTotal]]+Table9[[#This Row],[TaxAmt]]+Table9[[#This Row],[Freight]]</f>
        <v>1</v>
      </c>
      <c r="Q780" t="b">
        <f>COUNTIF(Table9[PurchaseOrderID],Table9[[#This Row],[PurchaseOrderID]])=1</f>
        <v>1</v>
      </c>
    </row>
    <row r="781" spans="1:17" hidden="1" x14ac:dyDescent="0.25">
      <c r="A781" s="5">
        <v>1057</v>
      </c>
      <c r="B781" s="5">
        <v>4</v>
      </c>
      <c r="C781" s="5">
        <v>4</v>
      </c>
      <c r="D781" s="5">
        <v>258</v>
      </c>
      <c r="E781" s="5">
        <v>1622</v>
      </c>
      <c r="F781" s="5">
        <v>5</v>
      </c>
      <c r="G781" s="10">
        <v>44119</v>
      </c>
      <c r="H781" s="40">
        <v>836.01</v>
      </c>
      <c r="I781" s="40">
        <v>66.880799999999994</v>
      </c>
      <c r="J781" s="40">
        <v>20.900300000000001</v>
      </c>
      <c r="K781" s="40">
        <v>923.79110000000003</v>
      </c>
      <c r="L781" s="10">
        <v>44128</v>
      </c>
      <c r="M781" t="s">
        <v>2810</v>
      </c>
      <c r="O781" t="b">
        <f>Table9[[#This Row],[SubTotal]]=SUMIF(Purchase_Order_Details!$A$2:$A$2751,Table9[[#This Row],[PurchaseOrderID]],Purchase_Order_Details!$G$2:$G$2751)</f>
        <v>1</v>
      </c>
      <c r="P781" t="b">
        <f>Table9[[#This Row],[TotalDue]]=Table9[[#This Row],[SubTotal]]+Table9[[#This Row],[TaxAmt]]+Table9[[#This Row],[Freight]]</f>
        <v>1</v>
      </c>
      <c r="Q781" t="b">
        <f>COUNTIF(Table9[PurchaseOrderID],Table9[[#This Row],[PurchaseOrderID]])=1</f>
        <v>1</v>
      </c>
    </row>
    <row r="782" spans="1:17" hidden="1" x14ac:dyDescent="0.25">
      <c r="A782" s="4">
        <v>1058</v>
      </c>
      <c r="B782" s="4">
        <v>4</v>
      </c>
      <c r="C782" s="4">
        <v>4</v>
      </c>
      <c r="D782" s="4">
        <v>254</v>
      </c>
      <c r="E782" s="4">
        <v>1632</v>
      </c>
      <c r="F782" s="4">
        <v>5</v>
      </c>
      <c r="G782" s="11">
        <v>44119</v>
      </c>
      <c r="H782" s="41">
        <v>62092.800000000003</v>
      </c>
      <c r="I782" s="41">
        <v>4967.424</v>
      </c>
      <c r="J782" s="41">
        <v>1552.32</v>
      </c>
      <c r="K782" s="41">
        <v>68612.543999999994</v>
      </c>
      <c r="L782" s="11">
        <v>44128</v>
      </c>
      <c r="M782" t="s">
        <v>1829</v>
      </c>
      <c r="O782" t="b">
        <f>Table9[[#This Row],[SubTotal]]=SUMIF(Purchase_Order_Details!$A$2:$A$2751,Table9[[#This Row],[PurchaseOrderID]],Purchase_Order_Details!$G$2:$G$2751)</f>
        <v>1</v>
      </c>
      <c r="P782" t="b">
        <f>Table9[[#This Row],[TotalDue]]=Table9[[#This Row],[SubTotal]]+Table9[[#This Row],[TaxAmt]]+Table9[[#This Row],[Freight]]</f>
        <v>1</v>
      </c>
      <c r="Q782" t="b">
        <f>COUNTIF(Table9[PurchaseOrderID],Table9[[#This Row],[PurchaseOrderID]])=1</f>
        <v>1</v>
      </c>
    </row>
    <row r="783" spans="1:17" hidden="1" x14ac:dyDescent="0.25">
      <c r="A783" s="5">
        <v>1059</v>
      </c>
      <c r="B783" s="5">
        <v>5</v>
      </c>
      <c r="C783" s="5">
        <v>4</v>
      </c>
      <c r="D783" s="5">
        <v>257</v>
      </c>
      <c r="E783" s="5">
        <v>1608</v>
      </c>
      <c r="F783" s="5">
        <v>5</v>
      </c>
      <c r="G783" s="10">
        <v>44119</v>
      </c>
      <c r="H783" s="40">
        <v>5948.25</v>
      </c>
      <c r="I783" s="40">
        <v>475.86</v>
      </c>
      <c r="J783" s="40">
        <v>148.7063</v>
      </c>
      <c r="K783" s="40">
        <v>6572.8163000000004</v>
      </c>
      <c r="L783" s="10">
        <v>44128</v>
      </c>
      <c r="M783" t="s">
        <v>1829</v>
      </c>
      <c r="O783" t="b">
        <f>Table9[[#This Row],[SubTotal]]=SUMIF(Purchase_Order_Details!$A$2:$A$2751,Table9[[#This Row],[PurchaseOrderID]],Purchase_Order_Details!$G$2:$G$2751)</f>
        <v>1</v>
      </c>
      <c r="P783" t="b">
        <f>Table9[[#This Row],[TotalDue]]=Table9[[#This Row],[SubTotal]]+Table9[[#This Row],[TaxAmt]]+Table9[[#This Row],[Freight]]</f>
        <v>1</v>
      </c>
      <c r="Q783" t="b">
        <f>COUNTIF(Table9[PurchaseOrderID],Table9[[#This Row],[PurchaseOrderID]])=1</f>
        <v>1</v>
      </c>
    </row>
    <row r="784" spans="1:17" hidden="1" x14ac:dyDescent="0.25">
      <c r="A784" s="4">
        <v>1060</v>
      </c>
      <c r="B784" s="4">
        <v>4</v>
      </c>
      <c r="C784" s="4">
        <v>4</v>
      </c>
      <c r="D784" s="4">
        <v>261</v>
      </c>
      <c r="E784" s="4">
        <v>1576</v>
      </c>
      <c r="F784" s="4">
        <v>5</v>
      </c>
      <c r="G784" s="11">
        <v>44119</v>
      </c>
      <c r="H784" s="41">
        <v>91117.95</v>
      </c>
      <c r="I784" s="41">
        <v>7289.4359999999997</v>
      </c>
      <c r="J784" s="41">
        <v>2277.9488000000001</v>
      </c>
      <c r="K784" s="41">
        <v>100685.3348</v>
      </c>
      <c r="L784" s="11">
        <v>44128</v>
      </c>
      <c r="M784" t="s">
        <v>1829</v>
      </c>
      <c r="O784" t="b">
        <f>Table9[[#This Row],[SubTotal]]=SUMIF(Purchase_Order_Details!$A$2:$A$2751,Table9[[#This Row],[PurchaseOrderID]],Purchase_Order_Details!$G$2:$G$2751)</f>
        <v>1</v>
      </c>
      <c r="P784" t="b">
        <f>Table9[[#This Row],[TotalDue]]=Table9[[#This Row],[SubTotal]]+Table9[[#This Row],[TaxAmt]]+Table9[[#This Row],[Freight]]</f>
        <v>1</v>
      </c>
      <c r="Q784" t="b">
        <f>COUNTIF(Table9[PurchaseOrderID],Table9[[#This Row],[PurchaseOrderID]])=1</f>
        <v>1</v>
      </c>
    </row>
    <row r="785" spans="1:17" hidden="1" x14ac:dyDescent="0.25">
      <c r="A785" s="5">
        <v>1061</v>
      </c>
      <c r="B785" s="5">
        <v>4</v>
      </c>
      <c r="C785" s="5">
        <v>4</v>
      </c>
      <c r="D785" s="5">
        <v>251</v>
      </c>
      <c r="E785" s="5">
        <v>1590</v>
      </c>
      <c r="F785" s="5">
        <v>1</v>
      </c>
      <c r="G785" s="10">
        <v>44119</v>
      </c>
      <c r="H785" s="40">
        <v>525</v>
      </c>
      <c r="I785" s="40">
        <v>42</v>
      </c>
      <c r="J785" s="40">
        <v>13.125</v>
      </c>
      <c r="K785" s="40">
        <v>580.125</v>
      </c>
      <c r="L785" s="10">
        <v>44128</v>
      </c>
      <c r="M785" t="s">
        <v>2817</v>
      </c>
      <c r="O785" t="b">
        <f>Table9[[#This Row],[SubTotal]]=SUMIF(Purchase_Order_Details!$A$2:$A$2751,Table9[[#This Row],[PurchaseOrderID]],Purchase_Order_Details!$G$2:$G$2751)</f>
        <v>1</v>
      </c>
      <c r="P785" t="b">
        <f>Table9[[#This Row],[TotalDue]]=Table9[[#This Row],[SubTotal]]+Table9[[#This Row],[TaxAmt]]+Table9[[#This Row],[Freight]]</f>
        <v>1</v>
      </c>
      <c r="Q785" t="b">
        <f>COUNTIF(Table9[PurchaseOrderID],Table9[[#This Row],[PurchaseOrderID]])=1</f>
        <v>1</v>
      </c>
    </row>
    <row r="786" spans="1:17" hidden="1" x14ac:dyDescent="0.25">
      <c r="A786" s="4">
        <v>1062</v>
      </c>
      <c r="B786" s="4">
        <v>4</v>
      </c>
      <c r="C786" s="4">
        <v>4</v>
      </c>
      <c r="D786" s="4">
        <v>253</v>
      </c>
      <c r="E786" s="4">
        <v>1514</v>
      </c>
      <c r="F786" s="4">
        <v>3</v>
      </c>
      <c r="G786" s="11">
        <v>44119</v>
      </c>
      <c r="H786" s="41">
        <v>1721.79</v>
      </c>
      <c r="I786" s="41">
        <v>137.7432</v>
      </c>
      <c r="J786" s="41">
        <v>43.044800000000002</v>
      </c>
      <c r="K786" s="41">
        <v>1902.578</v>
      </c>
      <c r="L786" s="11">
        <v>44128</v>
      </c>
      <c r="M786" t="s">
        <v>2810</v>
      </c>
      <c r="O786" t="b">
        <f>Table9[[#This Row],[SubTotal]]=SUMIF(Purchase_Order_Details!$A$2:$A$2751,Table9[[#This Row],[PurchaseOrderID]],Purchase_Order_Details!$G$2:$G$2751)</f>
        <v>1</v>
      </c>
      <c r="P786" t="b">
        <f>Table9[[#This Row],[TotalDue]]=Table9[[#This Row],[SubTotal]]+Table9[[#This Row],[TaxAmt]]+Table9[[#This Row],[Freight]]</f>
        <v>1</v>
      </c>
      <c r="Q786" t="b">
        <f>COUNTIF(Table9[PurchaseOrderID],Table9[[#This Row],[PurchaseOrderID]])=1</f>
        <v>1</v>
      </c>
    </row>
    <row r="787" spans="1:17" hidden="1" x14ac:dyDescent="0.25">
      <c r="A787" s="5">
        <v>1063</v>
      </c>
      <c r="B787" s="5">
        <v>4</v>
      </c>
      <c r="C787" s="5">
        <v>4</v>
      </c>
      <c r="D787" s="5">
        <v>255</v>
      </c>
      <c r="E787" s="5">
        <v>1498</v>
      </c>
      <c r="F787" s="5">
        <v>4</v>
      </c>
      <c r="G787" s="10">
        <v>44119</v>
      </c>
      <c r="H787" s="40">
        <v>26455.275000000001</v>
      </c>
      <c r="I787" s="40">
        <v>2116.422</v>
      </c>
      <c r="J787" s="40">
        <v>661.38189999999997</v>
      </c>
      <c r="K787" s="40">
        <v>29233.0789</v>
      </c>
      <c r="L787" s="10">
        <v>44128</v>
      </c>
      <c r="M787" t="s">
        <v>2810</v>
      </c>
      <c r="O787" t="b">
        <f>Table9[[#This Row],[SubTotal]]=SUMIF(Purchase_Order_Details!$A$2:$A$2751,Table9[[#This Row],[PurchaseOrderID]],Purchase_Order_Details!$G$2:$G$2751)</f>
        <v>1</v>
      </c>
      <c r="P787" t="b">
        <f>Table9[[#This Row],[TotalDue]]=Table9[[#This Row],[SubTotal]]+Table9[[#This Row],[TaxAmt]]+Table9[[#This Row],[Freight]]</f>
        <v>1</v>
      </c>
      <c r="Q787" t="b">
        <f>COUNTIF(Table9[PurchaseOrderID],Table9[[#This Row],[PurchaseOrderID]])=1</f>
        <v>1</v>
      </c>
    </row>
    <row r="788" spans="1:17" hidden="1" x14ac:dyDescent="0.25">
      <c r="A788" s="4">
        <v>1064</v>
      </c>
      <c r="B788" s="4">
        <v>4</v>
      </c>
      <c r="C788" s="4">
        <v>4</v>
      </c>
      <c r="D788" s="4">
        <v>256</v>
      </c>
      <c r="E788" s="4">
        <v>1674</v>
      </c>
      <c r="F788" s="4">
        <v>2</v>
      </c>
      <c r="G788" s="11">
        <v>44119</v>
      </c>
      <c r="H788" s="41">
        <v>944.37</v>
      </c>
      <c r="I788" s="41">
        <v>75.549599999999998</v>
      </c>
      <c r="J788" s="41">
        <v>23.609300000000001</v>
      </c>
      <c r="K788" s="41">
        <v>1043.5289</v>
      </c>
      <c r="L788" s="11">
        <v>44128</v>
      </c>
      <c r="M788" t="s">
        <v>2810</v>
      </c>
      <c r="O788" t="b">
        <f>Table9[[#This Row],[SubTotal]]=SUMIF(Purchase_Order_Details!$A$2:$A$2751,Table9[[#This Row],[PurchaseOrderID]],Purchase_Order_Details!$G$2:$G$2751)</f>
        <v>1</v>
      </c>
      <c r="P788" t="b">
        <f>Table9[[#This Row],[TotalDue]]=Table9[[#This Row],[SubTotal]]+Table9[[#This Row],[TaxAmt]]+Table9[[#This Row],[Freight]]</f>
        <v>1</v>
      </c>
      <c r="Q788" t="b">
        <f>COUNTIF(Table9[PurchaseOrderID],Table9[[#This Row],[PurchaseOrderID]])=1</f>
        <v>1</v>
      </c>
    </row>
    <row r="789" spans="1:17" hidden="1" x14ac:dyDescent="0.25">
      <c r="A789" s="5">
        <v>1065</v>
      </c>
      <c r="B789" s="5">
        <v>4</v>
      </c>
      <c r="C789" s="5">
        <v>4</v>
      </c>
      <c r="D789" s="5">
        <v>251</v>
      </c>
      <c r="E789" s="5">
        <v>1522</v>
      </c>
      <c r="F789" s="5">
        <v>1</v>
      </c>
      <c r="G789" s="10">
        <v>44124</v>
      </c>
      <c r="H789" s="40">
        <v>2003.925</v>
      </c>
      <c r="I789" s="40">
        <v>160.31399999999999</v>
      </c>
      <c r="J789" s="40">
        <v>50.098100000000002</v>
      </c>
      <c r="K789" s="40">
        <v>2214.3371000000002</v>
      </c>
      <c r="L789" s="10">
        <v>44133</v>
      </c>
      <c r="M789" t="s">
        <v>2810</v>
      </c>
      <c r="O789" t="b">
        <f>Table9[[#This Row],[SubTotal]]=SUMIF(Purchase_Order_Details!$A$2:$A$2751,Table9[[#This Row],[PurchaseOrderID]],Purchase_Order_Details!$G$2:$G$2751)</f>
        <v>1</v>
      </c>
      <c r="P789" t="b">
        <f>Table9[[#This Row],[TotalDue]]=Table9[[#This Row],[SubTotal]]+Table9[[#This Row],[TaxAmt]]+Table9[[#This Row],[Freight]]</f>
        <v>1</v>
      </c>
      <c r="Q789" t="b">
        <f>COUNTIF(Table9[PurchaseOrderID],Table9[[#This Row],[PurchaseOrderID]])=1</f>
        <v>1</v>
      </c>
    </row>
    <row r="790" spans="1:17" hidden="1" x14ac:dyDescent="0.25">
      <c r="A790" s="4">
        <v>1066</v>
      </c>
      <c r="B790" s="4">
        <v>4</v>
      </c>
      <c r="C790" s="4">
        <v>4</v>
      </c>
      <c r="D790" s="4">
        <v>253</v>
      </c>
      <c r="E790" s="4">
        <v>1570</v>
      </c>
      <c r="F790" s="4">
        <v>2</v>
      </c>
      <c r="G790" s="11">
        <v>44124</v>
      </c>
      <c r="H790" s="41">
        <v>50860.425000000003</v>
      </c>
      <c r="I790" s="41">
        <v>4068.8339999999998</v>
      </c>
      <c r="J790" s="41">
        <v>1271.5106000000001</v>
      </c>
      <c r="K790" s="41">
        <v>56200.7696</v>
      </c>
      <c r="L790" s="11">
        <v>44133</v>
      </c>
      <c r="M790" t="s">
        <v>1829</v>
      </c>
      <c r="O790" t="b">
        <f>Table9[[#This Row],[SubTotal]]=SUMIF(Purchase_Order_Details!$A$2:$A$2751,Table9[[#This Row],[PurchaseOrderID]],Purchase_Order_Details!$G$2:$G$2751)</f>
        <v>1</v>
      </c>
      <c r="P790" t="b">
        <f>Table9[[#This Row],[TotalDue]]=Table9[[#This Row],[SubTotal]]+Table9[[#This Row],[TaxAmt]]+Table9[[#This Row],[Freight]]</f>
        <v>1</v>
      </c>
      <c r="Q790" t="b">
        <f>COUNTIF(Table9[PurchaseOrderID],Table9[[#This Row],[PurchaseOrderID]])=1</f>
        <v>1</v>
      </c>
    </row>
    <row r="791" spans="1:17" hidden="1" x14ac:dyDescent="0.25">
      <c r="A791" s="5">
        <v>1067</v>
      </c>
      <c r="B791" s="5">
        <v>4</v>
      </c>
      <c r="C791" s="5">
        <v>4</v>
      </c>
      <c r="D791" s="5">
        <v>255</v>
      </c>
      <c r="E791" s="5">
        <v>1516</v>
      </c>
      <c r="F791" s="5">
        <v>1</v>
      </c>
      <c r="G791" s="10">
        <v>44124</v>
      </c>
      <c r="H791" s="40">
        <v>454.86</v>
      </c>
      <c r="I791" s="40">
        <v>36.388800000000003</v>
      </c>
      <c r="J791" s="40">
        <v>11.371499999999999</v>
      </c>
      <c r="K791" s="40">
        <v>502.62029999999999</v>
      </c>
      <c r="L791" s="10">
        <v>44133</v>
      </c>
      <c r="M791" t="s">
        <v>1829</v>
      </c>
      <c r="O791" t="b">
        <f>Table9[[#This Row],[SubTotal]]=SUMIF(Purchase_Order_Details!$A$2:$A$2751,Table9[[#This Row],[PurchaseOrderID]],Purchase_Order_Details!$G$2:$G$2751)</f>
        <v>1</v>
      </c>
      <c r="P791" t="b">
        <f>Table9[[#This Row],[TotalDue]]=Table9[[#This Row],[SubTotal]]+Table9[[#This Row],[TaxAmt]]+Table9[[#This Row],[Freight]]</f>
        <v>1</v>
      </c>
      <c r="Q791" t="b">
        <f>COUNTIF(Table9[PurchaseOrderID],Table9[[#This Row],[PurchaseOrderID]])=1</f>
        <v>1</v>
      </c>
    </row>
    <row r="792" spans="1:17" hidden="1" x14ac:dyDescent="0.25">
      <c r="A792" s="4">
        <v>1068</v>
      </c>
      <c r="B792" s="4">
        <v>4</v>
      </c>
      <c r="C792" s="4">
        <v>4</v>
      </c>
      <c r="D792" s="4">
        <v>252</v>
      </c>
      <c r="E792" s="4">
        <v>1506</v>
      </c>
      <c r="F792" s="4">
        <v>5</v>
      </c>
      <c r="G792" s="11">
        <v>44124</v>
      </c>
      <c r="H792" s="41">
        <v>43878.45</v>
      </c>
      <c r="I792" s="41">
        <v>3510.2759999999998</v>
      </c>
      <c r="J792" s="41">
        <v>1096.9612999999999</v>
      </c>
      <c r="K792" s="41">
        <v>48485.687299999998</v>
      </c>
      <c r="L792" s="11">
        <v>44133</v>
      </c>
      <c r="M792" t="s">
        <v>1829</v>
      </c>
      <c r="O792" t="b">
        <f>Table9[[#This Row],[SubTotal]]=SUMIF(Purchase_Order_Details!$A$2:$A$2751,Table9[[#This Row],[PurchaseOrderID]],Purchase_Order_Details!$G$2:$G$2751)</f>
        <v>1</v>
      </c>
      <c r="P792" t="b">
        <f>Table9[[#This Row],[TotalDue]]=Table9[[#This Row],[SubTotal]]+Table9[[#This Row],[TaxAmt]]+Table9[[#This Row],[Freight]]</f>
        <v>1</v>
      </c>
      <c r="Q792" t="b">
        <f>COUNTIF(Table9[PurchaseOrderID],Table9[[#This Row],[PurchaseOrderID]])=1</f>
        <v>1</v>
      </c>
    </row>
    <row r="793" spans="1:17" hidden="1" x14ac:dyDescent="0.25">
      <c r="A793" s="5">
        <v>1069</v>
      </c>
      <c r="B793" s="5">
        <v>4</v>
      </c>
      <c r="C793" s="5">
        <v>4</v>
      </c>
      <c r="D793" s="5">
        <v>259</v>
      </c>
      <c r="E793" s="5">
        <v>1626</v>
      </c>
      <c r="F793" s="5">
        <v>2</v>
      </c>
      <c r="G793" s="10">
        <v>44124</v>
      </c>
      <c r="H793" s="40">
        <v>7132.125</v>
      </c>
      <c r="I793" s="40">
        <v>570.57000000000005</v>
      </c>
      <c r="J793" s="40">
        <v>178.3031</v>
      </c>
      <c r="K793" s="40">
        <v>7880.9980999999998</v>
      </c>
      <c r="L793" s="10">
        <v>44133</v>
      </c>
      <c r="M793" t="s">
        <v>2817</v>
      </c>
      <c r="O793" t="b">
        <f>Table9[[#This Row],[SubTotal]]=SUMIF(Purchase_Order_Details!$A$2:$A$2751,Table9[[#This Row],[PurchaseOrderID]],Purchase_Order_Details!$G$2:$G$2751)</f>
        <v>1</v>
      </c>
      <c r="P793" t="b">
        <f>Table9[[#This Row],[TotalDue]]=Table9[[#This Row],[SubTotal]]+Table9[[#This Row],[TaxAmt]]+Table9[[#This Row],[Freight]]</f>
        <v>1</v>
      </c>
      <c r="Q793" t="b">
        <f>COUNTIF(Table9[PurchaseOrderID],Table9[[#This Row],[PurchaseOrderID]])=1</f>
        <v>1</v>
      </c>
    </row>
    <row r="794" spans="1:17" hidden="1" x14ac:dyDescent="0.25">
      <c r="A794" s="4">
        <v>1070</v>
      </c>
      <c r="B794" s="4">
        <v>4</v>
      </c>
      <c r="C794" s="4">
        <v>4</v>
      </c>
      <c r="D794" s="4">
        <v>260</v>
      </c>
      <c r="E794" s="4">
        <v>1542</v>
      </c>
      <c r="F794" s="4">
        <v>2</v>
      </c>
      <c r="G794" s="11">
        <v>44124</v>
      </c>
      <c r="H794" s="41">
        <v>28343.7</v>
      </c>
      <c r="I794" s="41">
        <v>2267.4960000000001</v>
      </c>
      <c r="J794" s="41">
        <v>708.59249999999997</v>
      </c>
      <c r="K794" s="41">
        <v>31319.788499999999</v>
      </c>
      <c r="L794" s="11">
        <v>44133</v>
      </c>
      <c r="M794" t="s">
        <v>1829</v>
      </c>
      <c r="O794" t="b">
        <f>Table9[[#This Row],[SubTotal]]=SUMIF(Purchase_Order_Details!$A$2:$A$2751,Table9[[#This Row],[PurchaseOrderID]],Purchase_Order_Details!$G$2:$G$2751)</f>
        <v>1</v>
      </c>
      <c r="P794" t="b">
        <f>Table9[[#This Row],[TotalDue]]=Table9[[#This Row],[SubTotal]]+Table9[[#This Row],[TaxAmt]]+Table9[[#This Row],[Freight]]</f>
        <v>1</v>
      </c>
      <c r="Q794" t="b">
        <f>COUNTIF(Table9[PurchaseOrderID],Table9[[#This Row],[PurchaseOrderID]])=1</f>
        <v>1</v>
      </c>
    </row>
    <row r="795" spans="1:17" hidden="1" x14ac:dyDescent="0.25">
      <c r="A795" s="5">
        <v>1071</v>
      </c>
      <c r="B795" s="5">
        <v>4</v>
      </c>
      <c r="C795" s="5">
        <v>4</v>
      </c>
      <c r="D795" s="5">
        <v>258</v>
      </c>
      <c r="E795" s="5">
        <v>1610</v>
      </c>
      <c r="F795" s="5">
        <v>4</v>
      </c>
      <c r="G795" s="10">
        <v>44124</v>
      </c>
      <c r="H795" s="40">
        <v>22516.724999999999</v>
      </c>
      <c r="I795" s="40">
        <v>1801.338</v>
      </c>
      <c r="J795" s="40">
        <v>562.91809999999998</v>
      </c>
      <c r="K795" s="40">
        <v>24880.981100000001</v>
      </c>
      <c r="L795" s="10">
        <v>44133</v>
      </c>
      <c r="M795" t="s">
        <v>2810</v>
      </c>
      <c r="O795" t="b">
        <f>Table9[[#This Row],[SubTotal]]=SUMIF(Purchase_Order_Details!$A$2:$A$2751,Table9[[#This Row],[PurchaseOrderID]],Purchase_Order_Details!$G$2:$G$2751)</f>
        <v>1</v>
      </c>
      <c r="P795" t="b">
        <f>Table9[[#This Row],[TotalDue]]=Table9[[#This Row],[SubTotal]]+Table9[[#This Row],[TaxAmt]]+Table9[[#This Row],[Freight]]</f>
        <v>1</v>
      </c>
      <c r="Q795" t="b">
        <f>COUNTIF(Table9[PurchaseOrderID],Table9[[#This Row],[PurchaseOrderID]])=1</f>
        <v>1</v>
      </c>
    </row>
    <row r="796" spans="1:17" hidden="1" x14ac:dyDescent="0.25">
      <c r="A796" s="4">
        <v>1072</v>
      </c>
      <c r="B796" s="4">
        <v>4</v>
      </c>
      <c r="C796" s="4">
        <v>4</v>
      </c>
      <c r="D796" s="4">
        <v>250</v>
      </c>
      <c r="E796" s="4">
        <v>1638</v>
      </c>
      <c r="F796" s="4">
        <v>5</v>
      </c>
      <c r="G796" s="11">
        <v>44124</v>
      </c>
      <c r="H796" s="41">
        <v>34644.224999999999</v>
      </c>
      <c r="I796" s="41">
        <v>2771.538</v>
      </c>
      <c r="J796" s="41">
        <v>866.10559999999998</v>
      </c>
      <c r="K796" s="41">
        <v>38281.868600000002</v>
      </c>
      <c r="L796" s="11">
        <v>44133</v>
      </c>
      <c r="M796" t="s">
        <v>2817</v>
      </c>
      <c r="O796" t="b">
        <f>Table9[[#This Row],[SubTotal]]=SUMIF(Purchase_Order_Details!$A$2:$A$2751,Table9[[#This Row],[PurchaseOrderID]],Purchase_Order_Details!$G$2:$G$2751)</f>
        <v>1</v>
      </c>
      <c r="P796" t="b">
        <f>Table9[[#This Row],[TotalDue]]=Table9[[#This Row],[SubTotal]]+Table9[[#This Row],[TaxAmt]]+Table9[[#This Row],[Freight]]</f>
        <v>1</v>
      </c>
      <c r="Q796" t="b">
        <f>COUNTIF(Table9[PurchaseOrderID],Table9[[#This Row],[PurchaseOrderID]])=1</f>
        <v>1</v>
      </c>
    </row>
    <row r="797" spans="1:17" hidden="1" x14ac:dyDescent="0.25">
      <c r="A797" s="5">
        <v>1073</v>
      </c>
      <c r="B797" s="5">
        <v>4</v>
      </c>
      <c r="C797" s="5">
        <v>4</v>
      </c>
      <c r="D797" s="5">
        <v>257</v>
      </c>
      <c r="E797" s="5">
        <v>1582</v>
      </c>
      <c r="F797" s="5">
        <v>5</v>
      </c>
      <c r="G797" s="10">
        <v>44124</v>
      </c>
      <c r="H797" s="40">
        <v>427.92750000000001</v>
      </c>
      <c r="I797" s="40">
        <v>34.234200000000001</v>
      </c>
      <c r="J797" s="40">
        <v>10.6982</v>
      </c>
      <c r="K797" s="40">
        <v>472.85989999999998</v>
      </c>
      <c r="L797" s="10">
        <v>44133</v>
      </c>
      <c r="M797" t="s">
        <v>2810</v>
      </c>
      <c r="O797" t="b">
        <f>Table9[[#This Row],[SubTotal]]=SUMIF(Purchase_Order_Details!$A$2:$A$2751,Table9[[#This Row],[PurchaseOrderID]],Purchase_Order_Details!$G$2:$G$2751)</f>
        <v>1</v>
      </c>
      <c r="P797" t="b">
        <f>Table9[[#This Row],[TotalDue]]=Table9[[#This Row],[SubTotal]]+Table9[[#This Row],[TaxAmt]]+Table9[[#This Row],[Freight]]</f>
        <v>1</v>
      </c>
      <c r="Q797" t="b">
        <f>COUNTIF(Table9[PurchaseOrderID],Table9[[#This Row],[PurchaseOrderID]])=1</f>
        <v>1</v>
      </c>
    </row>
    <row r="798" spans="1:17" hidden="1" x14ac:dyDescent="0.25">
      <c r="A798" s="4">
        <v>1074</v>
      </c>
      <c r="B798" s="4">
        <v>4</v>
      </c>
      <c r="C798" s="4">
        <v>3</v>
      </c>
      <c r="D798" s="4">
        <v>261</v>
      </c>
      <c r="E798" s="4">
        <v>1510</v>
      </c>
      <c r="F798" s="4">
        <v>5</v>
      </c>
      <c r="G798" s="11">
        <v>44124</v>
      </c>
      <c r="H798" s="41">
        <v>143.04150000000001</v>
      </c>
      <c r="I798" s="41">
        <v>11.443300000000001</v>
      </c>
      <c r="J798" s="41">
        <v>3.5760000000000001</v>
      </c>
      <c r="K798" s="41">
        <v>158.0608</v>
      </c>
      <c r="L798" s="11">
        <v>44133</v>
      </c>
      <c r="M798" t="s">
        <v>2810</v>
      </c>
      <c r="O798" t="b">
        <f>Table9[[#This Row],[SubTotal]]=SUMIF(Purchase_Order_Details!$A$2:$A$2751,Table9[[#This Row],[PurchaseOrderID]],Purchase_Order_Details!$G$2:$G$2751)</f>
        <v>1</v>
      </c>
      <c r="P798" t="b">
        <f>Table9[[#This Row],[TotalDue]]=Table9[[#This Row],[SubTotal]]+Table9[[#This Row],[TaxAmt]]+Table9[[#This Row],[Freight]]</f>
        <v>1</v>
      </c>
      <c r="Q798" t="b">
        <f>COUNTIF(Table9[PurchaseOrderID],Table9[[#This Row],[PurchaseOrderID]])=1</f>
        <v>1</v>
      </c>
    </row>
    <row r="799" spans="1:17" hidden="1" x14ac:dyDescent="0.25">
      <c r="A799" s="5">
        <v>1075</v>
      </c>
      <c r="B799" s="5">
        <v>4</v>
      </c>
      <c r="C799" s="5">
        <v>4</v>
      </c>
      <c r="D799" s="5">
        <v>251</v>
      </c>
      <c r="E799" s="5">
        <v>1526</v>
      </c>
      <c r="F799" s="5">
        <v>2</v>
      </c>
      <c r="G799" s="10">
        <v>44124</v>
      </c>
      <c r="H799" s="40">
        <v>28199.325000000001</v>
      </c>
      <c r="I799" s="40">
        <v>2255.9459999999999</v>
      </c>
      <c r="J799" s="40">
        <v>704.98310000000004</v>
      </c>
      <c r="K799" s="40">
        <v>31160.254099999998</v>
      </c>
      <c r="L799" s="10">
        <v>44133</v>
      </c>
      <c r="M799" t="s">
        <v>1829</v>
      </c>
      <c r="O799" t="b">
        <f>Table9[[#This Row],[SubTotal]]=SUMIF(Purchase_Order_Details!$A$2:$A$2751,Table9[[#This Row],[PurchaseOrderID]],Purchase_Order_Details!$G$2:$G$2751)</f>
        <v>1</v>
      </c>
      <c r="P799" t="b">
        <f>Table9[[#This Row],[TotalDue]]=Table9[[#This Row],[SubTotal]]+Table9[[#This Row],[TaxAmt]]+Table9[[#This Row],[Freight]]</f>
        <v>1</v>
      </c>
      <c r="Q799" t="b">
        <f>COUNTIF(Table9[PurchaseOrderID],Table9[[#This Row],[PurchaseOrderID]])=1</f>
        <v>1</v>
      </c>
    </row>
    <row r="800" spans="1:17" hidden="1" x14ac:dyDescent="0.25">
      <c r="A800" s="4">
        <v>1076</v>
      </c>
      <c r="B800" s="4">
        <v>4</v>
      </c>
      <c r="C800" s="4">
        <v>4</v>
      </c>
      <c r="D800" s="4">
        <v>253</v>
      </c>
      <c r="E800" s="4">
        <v>1644</v>
      </c>
      <c r="F800" s="4">
        <v>1</v>
      </c>
      <c r="G800" s="11">
        <v>44124</v>
      </c>
      <c r="H800" s="41">
        <v>3713.3249999999998</v>
      </c>
      <c r="I800" s="41">
        <v>297.06599999999997</v>
      </c>
      <c r="J800" s="41">
        <v>92.833100000000002</v>
      </c>
      <c r="K800" s="41">
        <v>4103.2241000000004</v>
      </c>
      <c r="L800" s="11">
        <v>44133</v>
      </c>
      <c r="M800" t="s">
        <v>2817</v>
      </c>
      <c r="O800" t="b">
        <f>Table9[[#This Row],[SubTotal]]=SUMIF(Purchase_Order_Details!$A$2:$A$2751,Table9[[#This Row],[PurchaseOrderID]],Purchase_Order_Details!$G$2:$G$2751)</f>
        <v>1</v>
      </c>
      <c r="P800" t="b">
        <f>Table9[[#This Row],[TotalDue]]=Table9[[#This Row],[SubTotal]]+Table9[[#This Row],[TaxAmt]]+Table9[[#This Row],[Freight]]</f>
        <v>1</v>
      </c>
      <c r="Q800" t="b">
        <f>COUNTIF(Table9[PurchaseOrderID],Table9[[#This Row],[PurchaseOrderID]])=1</f>
        <v>1</v>
      </c>
    </row>
    <row r="801" spans="1:17" hidden="1" x14ac:dyDescent="0.25">
      <c r="A801" s="5">
        <v>1077</v>
      </c>
      <c r="B801" s="5">
        <v>4</v>
      </c>
      <c r="C801" s="5">
        <v>4</v>
      </c>
      <c r="D801" s="5">
        <v>255</v>
      </c>
      <c r="E801" s="5">
        <v>1680</v>
      </c>
      <c r="F801" s="5">
        <v>5</v>
      </c>
      <c r="G801" s="10">
        <v>44124</v>
      </c>
      <c r="H801" s="40">
        <v>63831.074999999997</v>
      </c>
      <c r="I801" s="40">
        <v>5106.4859999999999</v>
      </c>
      <c r="J801" s="40">
        <v>1595.7769000000001</v>
      </c>
      <c r="K801" s="40">
        <v>70533.337899999999</v>
      </c>
      <c r="L801" s="10">
        <v>44133</v>
      </c>
      <c r="M801" t="s">
        <v>1829</v>
      </c>
      <c r="O801" t="b">
        <f>Table9[[#This Row],[SubTotal]]=SUMIF(Purchase_Order_Details!$A$2:$A$2751,Table9[[#This Row],[PurchaseOrderID]],Purchase_Order_Details!$G$2:$G$2751)</f>
        <v>1</v>
      </c>
      <c r="P801" t="b">
        <f>Table9[[#This Row],[TotalDue]]=Table9[[#This Row],[SubTotal]]+Table9[[#This Row],[TaxAmt]]+Table9[[#This Row],[Freight]]</f>
        <v>1</v>
      </c>
      <c r="Q801" t="b">
        <f>COUNTIF(Table9[PurchaseOrderID],Table9[[#This Row],[PurchaseOrderID]])=1</f>
        <v>1</v>
      </c>
    </row>
    <row r="802" spans="1:17" hidden="1" x14ac:dyDescent="0.25">
      <c r="A802" s="4">
        <v>1078</v>
      </c>
      <c r="B802" s="4">
        <v>4</v>
      </c>
      <c r="C802" s="4">
        <v>4</v>
      </c>
      <c r="D802" s="4">
        <v>256</v>
      </c>
      <c r="E802" s="4">
        <v>1584</v>
      </c>
      <c r="F802" s="4">
        <v>5</v>
      </c>
      <c r="G802" s="11">
        <v>44124</v>
      </c>
      <c r="H802" s="41">
        <v>16340.31</v>
      </c>
      <c r="I802" s="41">
        <v>1307.2248</v>
      </c>
      <c r="J802" s="41">
        <v>408.50779999999997</v>
      </c>
      <c r="K802" s="41">
        <v>18056.042600000001</v>
      </c>
      <c r="L802" s="11">
        <v>44133</v>
      </c>
      <c r="M802" t="s">
        <v>1829</v>
      </c>
      <c r="O802" t="b">
        <f>Table9[[#This Row],[SubTotal]]=SUMIF(Purchase_Order_Details!$A$2:$A$2751,Table9[[#This Row],[PurchaseOrderID]],Purchase_Order_Details!$G$2:$G$2751)</f>
        <v>1</v>
      </c>
      <c r="P802" t="b">
        <f>Table9[[#This Row],[TotalDue]]=Table9[[#This Row],[SubTotal]]+Table9[[#This Row],[TaxAmt]]+Table9[[#This Row],[Freight]]</f>
        <v>1</v>
      </c>
      <c r="Q802" t="b">
        <f>COUNTIF(Table9[PurchaseOrderID],Table9[[#This Row],[PurchaseOrderID]])=1</f>
        <v>1</v>
      </c>
    </row>
    <row r="803" spans="1:17" hidden="1" x14ac:dyDescent="0.25">
      <c r="A803" s="5">
        <v>1079</v>
      </c>
      <c r="B803" s="5">
        <v>5</v>
      </c>
      <c r="C803" s="5">
        <v>4</v>
      </c>
      <c r="D803" s="5">
        <v>259</v>
      </c>
      <c r="E803" s="5">
        <v>1620</v>
      </c>
      <c r="F803" s="5">
        <v>5</v>
      </c>
      <c r="G803" s="10">
        <v>44124</v>
      </c>
      <c r="H803" s="40">
        <v>5711.4750000000004</v>
      </c>
      <c r="I803" s="40">
        <v>456.91800000000001</v>
      </c>
      <c r="J803" s="40">
        <v>142.7869</v>
      </c>
      <c r="K803" s="40">
        <v>6311.1799000000001</v>
      </c>
      <c r="L803" s="10">
        <v>44133</v>
      </c>
      <c r="M803" t="s">
        <v>2817</v>
      </c>
      <c r="O803" t="b">
        <f>Table9[[#This Row],[SubTotal]]=SUMIF(Purchase_Order_Details!$A$2:$A$2751,Table9[[#This Row],[PurchaseOrderID]],Purchase_Order_Details!$G$2:$G$2751)</f>
        <v>1</v>
      </c>
      <c r="P803" t="b">
        <f>Table9[[#This Row],[TotalDue]]=Table9[[#This Row],[SubTotal]]+Table9[[#This Row],[TaxAmt]]+Table9[[#This Row],[Freight]]</f>
        <v>1</v>
      </c>
      <c r="Q803" t="b">
        <f>COUNTIF(Table9[PurchaseOrderID],Table9[[#This Row],[PurchaseOrderID]])=1</f>
        <v>1</v>
      </c>
    </row>
    <row r="804" spans="1:17" hidden="1" x14ac:dyDescent="0.25">
      <c r="A804" s="4">
        <v>1080</v>
      </c>
      <c r="B804" s="4">
        <v>4</v>
      </c>
      <c r="C804" s="4">
        <v>4</v>
      </c>
      <c r="D804" s="4">
        <v>260</v>
      </c>
      <c r="E804" s="4">
        <v>1666</v>
      </c>
      <c r="F804" s="4">
        <v>5</v>
      </c>
      <c r="G804" s="11">
        <v>44124</v>
      </c>
      <c r="H804" s="41">
        <v>429.34500000000003</v>
      </c>
      <c r="I804" s="41">
        <v>34.3476</v>
      </c>
      <c r="J804" s="41">
        <v>10.733599999999999</v>
      </c>
      <c r="K804" s="41">
        <v>474.42619999999999</v>
      </c>
      <c r="L804" s="11">
        <v>44133</v>
      </c>
      <c r="M804" t="s">
        <v>2817</v>
      </c>
      <c r="O804" t="b">
        <f>Table9[[#This Row],[SubTotal]]=SUMIF(Purchase_Order_Details!$A$2:$A$2751,Table9[[#This Row],[PurchaseOrderID]],Purchase_Order_Details!$G$2:$G$2751)</f>
        <v>1</v>
      </c>
      <c r="P804" t="b">
        <f>Table9[[#This Row],[TotalDue]]=Table9[[#This Row],[SubTotal]]+Table9[[#This Row],[TaxAmt]]+Table9[[#This Row],[Freight]]</f>
        <v>1</v>
      </c>
      <c r="Q804" t="b">
        <f>COUNTIF(Table9[PurchaseOrderID],Table9[[#This Row],[PurchaseOrderID]])=1</f>
        <v>1</v>
      </c>
    </row>
    <row r="805" spans="1:17" hidden="1" x14ac:dyDescent="0.25">
      <c r="A805" s="5">
        <v>1081</v>
      </c>
      <c r="B805" s="5">
        <v>4</v>
      </c>
      <c r="C805" s="5">
        <v>4</v>
      </c>
      <c r="D805" s="5">
        <v>259</v>
      </c>
      <c r="E805" s="5">
        <v>1652</v>
      </c>
      <c r="F805" s="5">
        <v>4</v>
      </c>
      <c r="G805" s="10">
        <v>44125</v>
      </c>
      <c r="H805" s="40">
        <v>51588.074999999997</v>
      </c>
      <c r="I805" s="40">
        <v>4127.0460000000003</v>
      </c>
      <c r="J805" s="40">
        <v>1289.7019</v>
      </c>
      <c r="K805" s="40">
        <v>57004.822899999999</v>
      </c>
      <c r="L805" s="10">
        <v>44134</v>
      </c>
      <c r="M805" t="s">
        <v>1829</v>
      </c>
      <c r="O805" t="b">
        <f>Table9[[#This Row],[SubTotal]]=SUMIF(Purchase_Order_Details!$A$2:$A$2751,Table9[[#This Row],[PurchaseOrderID]],Purchase_Order_Details!$G$2:$G$2751)</f>
        <v>1</v>
      </c>
      <c r="P805" t="b">
        <f>Table9[[#This Row],[TotalDue]]=Table9[[#This Row],[SubTotal]]+Table9[[#This Row],[TaxAmt]]+Table9[[#This Row],[Freight]]</f>
        <v>1</v>
      </c>
      <c r="Q805" t="b">
        <f>COUNTIF(Table9[PurchaseOrderID],Table9[[#This Row],[PurchaseOrderID]])=1</f>
        <v>1</v>
      </c>
    </row>
    <row r="806" spans="1:17" hidden="1" x14ac:dyDescent="0.25">
      <c r="A806" s="4">
        <v>1082</v>
      </c>
      <c r="B806" s="4">
        <v>4</v>
      </c>
      <c r="C806" s="4">
        <v>4</v>
      </c>
      <c r="D806" s="4">
        <v>260</v>
      </c>
      <c r="E806" s="4">
        <v>1578</v>
      </c>
      <c r="F806" s="4">
        <v>3</v>
      </c>
      <c r="G806" s="11">
        <v>44125</v>
      </c>
      <c r="H806" s="41">
        <v>36122.625</v>
      </c>
      <c r="I806" s="41">
        <v>2889.81</v>
      </c>
      <c r="J806" s="41">
        <v>903.06560000000002</v>
      </c>
      <c r="K806" s="41">
        <v>39915.500599999999</v>
      </c>
      <c r="L806" s="11">
        <v>44134</v>
      </c>
      <c r="M806" t="s">
        <v>1829</v>
      </c>
      <c r="O806" t="b">
        <f>Table9[[#This Row],[SubTotal]]=SUMIF(Purchase_Order_Details!$A$2:$A$2751,Table9[[#This Row],[PurchaseOrderID]],Purchase_Order_Details!$G$2:$G$2751)</f>
        <v>1</v>
      </c>
      <c r="P806" t="b">
        <f>Table9[[#This Row],[TotalDue]]=Table9[[#This Row],[SubTotal]]+Table9[[#This Row],[TaxAmt]]+Table9[[#This Row],[Freight]]</f>
        <v>1</v>
      </c>
      <c r="Q806" t="b">
        <f>COUNTIF(Table9[PurchaseOrderID],Table9[[#This Row],[PurchaseOrderID]])=1</f>
        <v>1</v>
      </c>
    </row>
    <row r="807" spans="1:17" hidden="1" x14ac:dyDescent="0.25">
      <c r="A807" s="5">
        <v>1083</v>
      </c>
      <c r="B807" s="5">
        <v>4</v>
      </c>
      <c r="C807" s="5">
        <v>4</v>
      </c>
      <c r="D807" s="5">
        <v>258</v>
      </c>
      <c r="E807" s="5">
        <v>1538</v>
      </c>
      <c r="F807" s="5">
        <v>5</v>
      </c>
      <c r="G807" s="10">
        <v>44125</v>
      </c>
      <c r="H807" s="40">
        <v>37843.574999999997</v>
      </c>
      <c r="I807" s="40">
        <v>3027.4859999999999</v>
      </c>
      <c r="J807" s="40">
        <v>946.08939999999996</v>
      </c>
      <c r="K807" s="40">
        <v>41817.150399999999</v>
      </c>
      <c r="L807" s="10">
        <v>44134</v>
      </c>
      <c r="M807" t="s">
        <v>1829</v>
      </c>
      <c r="O807" t="b">
        <f>Table9[[#This Row],[SubTotal]]=SUMIF(Purchase_Order_Details!$A$2:$A$2751,Table9[[#This Row],[PurchaseOrderID]],Purchase_Order_Details!$G$2:$G$2751)</f>
        <v>1</v>
      </c>
      <c r="P807" t="b">
        <f>Table9[[#This Row],[TotalDue]]=Table9[[#This Row],[SubTotal]]+Table9[[#This Row],[TaxAmt]]+Table9[[#This Row],[Freight]]</f>
        <v>1</v>
      </c>
      <c r="Q807" t="b">
        <f>COUNTIF(Table9[PurchaseOrderID],Table9[[#This Row],[PurchaseOrderID]])=1</f>
        <v>1</v>
      </c>
    </row>
    <row r="808" spans="1:17" hidden="1" x14ac:dyDescent="0.25">
      <c r="A808" s="4">
        <v>1084</v>
      </c>
      <c r="B808" s="4">
        <v>6</v>
      </c>
      <c r="C808" s="4">
        <v>4</v>
      </c>
      <c r="D808" s="4">
        <v>254</v>
      </c>
      <c r="E808" s="4">
        <v>1556</v>
      </c>
      <c r="F808" s="4">
        <v>4</v>
      </c>
      <c r="G808" s="11">
        <v>44125</v>
      </c>
      <c r="H808" s="41">
        <v>25531.275000000001</v>
      </c>
      <c r="I808" s="41">
        <v>2042.502</v>
      </c>
      <c r="J808" s="41">
        <v>638.28189999999995</v>
      </c>
      <c r="K808" s="41">
        <v>28212.0589</v>
      </c>
      <c r="L808" s="11">
        <v>44134</v>
      </c>
      <c r="M808" t="s">
        <v>1829</v>
      </c>
      <c r="O808" t="b">
        <f>Table9[[#This Row],[SubTotal]]=SUMIF(Purchase_Order_Details!$A$2:$A$2751,Table9[[#This Row],[PurchaseOrderID]],Purchase_Order_Details!$G$2:$G$2751)</f>
        <v>1</v>
      </c>
      <c r="P808" t="b">
        <f>Table9[[#This Row],[TotalDue]]=Table9[[#This Row],[SubTotal]]+Table9[[#This Row],[TaxAmt]]+Table9[[#This Row],[Freight]]</f>
        <v>1</v>
      </c>
      <c r="Q808" t="b">
        <f>COUNTIF(Table9[PurchaseOrderID],Table9[[#This Row],[PurchaseOrderID]])=1</f>
        <v>1</v>
      </c>
    </row>
    <row r="809" spans="1:17" hidden="1" x14ac:dyDescent="0.25">
      <c r="A809" s="5">
        <v>1085</v>
      </c>
      <c r="B809" s="5">
        <v>4</v>
      </c>
      <c r="C809" s="5">
        <v>4</v>
      </c>
      <c r="D809" s="5">
        <v>257</v>
      </c>
      <c r="E809" s="5">
        <v>1554</v>
      </c>
      <c r="F809" s="5">
        <v>4</v>
      </c>
      <c r="G809" s="10">
        <v>44134</v>
      </c>
      <c r="H809" s="40">
        <v>1094.7825</v>
      </c>
      <c r="I809" s="40">
        <v>87.582599999999999</v>
      </c>
      <c r="J809" s="40">
        <v>27.369599999999998</v>
      </c>
      <c r="K809" s="40">
        <v>1209.7347</v>
      </c>
      <c r="L809" s="10">
        <v>44143</v>
      </c>
      <c r="M809" t="s">
        <v>2817</v>
      </c>
      <c r="O809" t="b">
        <f>Table9[[#This Row],[SubTotal]]=SUMIF(Purchase_Order_Details!$A$2:$A$2751,Table9[[#This Row],[PurchaseOrderID]],Purchase_Order_Details!$G$2:$G$2751)</f>
        <v>1</v>
      </c>
      <c r="P809" t="b">
        <f>Table9[[#This Row],[TotalDue]]=Table9[[#This Row],[SubTotal]]+Table9[[#This Row],[TaxAmt]]+Table9[[#This Row],[Freight]]</f>
        <v>1</v>
      </c>
      <c r="Q809" t="b">
        <f>COUNTIF(Table9[PurchaseOrderID],Table9[[#This Row],[PurchaseOrderID]])=1</f>
        <v>1</v>
      </c>
    </row>
    <row r="810" spans="1:17" hidden="1" x14ac:dyDescent="0.25">
      <c r="A810" s="4">
        <v>1086</v>
      </c>
      <c r="B810" s="4">
        <v>4</v>
      </c>
      <c r="C810" s="4">
        <v>4</v>
      </c>
      <c r="D810" s="4">
        <v>261</v>
      </c>
      <c r="E810" s="4">
        <v>1688</v>
      </c>
      <c r="F810" s="4">
        <v>4</v>
      </c>
      <c r="G810" s="11">
        <v>44134</v>
      </c>
      <c r="H810" s="41">
        <v>125.748</v>
      </c>
      <c r="I810" s="41">
        <v>10.059799999999999</v>
      </c>
      <c r="J810" s="41">
        <v>3.1436999999999999</v>
      </c>
      <c r="K810" s="41">
        <v>138.95150000000001</v>
      </c>
      <c r="L810" s="11">
        <v>44143</v>
      </c>
      <c r="M810" t="s">
        <v>2810</v>
      </c>
      <c r="O810" t="b">
        <f>Table9[[#This Row],[SubTotal]]=SUMIF(Purchase_Order_Details!$A$2:$A$2751,Table9[[#This Row],[PurchaseOrderID]],Purchase_Order_Details!$G$2:$G$2751)</f>
        <v>1</v>
      </c>
      <c r="P810" t="b">
        <f>Table9[[#This Row],[TotalDue]]=Table9[[#This Row],[SubTotal]]+Table9[[#This Row],[TaxAmt]]+Table9[[#This Row],[Freight]]</f>
        <v>1</v>
      </c>
      <c r="Q810" t="b">
        <f>COUNTIF(Table9[PurchaseOrderID],Table9[[#This Row],[PurchaseOrderID]])=1</f>
        <v>1</v>
      </c>
    </row>
    <row r="811" spans="1:17" hidden="1" x14ac:dyDescent="0.25">
      <c r="A811" s="5">
        <v>1087</v>
      </c>
      <c r="B811" s="5">
        <v>4</v>
      </c>
      <c r="C811" s="5">
        <v>4</v>
      </c>
      <c r="D811" s="5">
        <v>251</v>
      </c>
      <c r="E811" s="5">
        <v>1580</v>
      </c>
      <c r="F811" s="5">
        <v>5</v>
      </c>
      <c r="G811" s="10">
        <v>44134</v>
      </c>
      <c r="H811" s="40">
        <v>150.79050000000001</v>
      </c>
      <c r="I811" s="40">
        <v>12.0632</v>
      </c>
      <c r="J811" s="40">
        <v>3.7698</v>
      </c>
      <c r="K811" s="40">
        <v>166.62350000000001</v>
      </c>
      <c r="L811" s="10">
        <v>44143</v>
      </c>
      <c r="M811" t="s">
        <v>2810</v>
      </c>
      <c r="O811" t="b">
        <f>Table9[[#This Row],[SubTotal]]=SUMIF(Purchase_Order_Details!$A$2:$A$2751,Table9[[#This Row],[PurchaseOrderID]],Purchase_Order_Details!$G$2:$G$2751)</f>
        <v>1</v>
      </c>
      <c r="P811" t="b">
        <f>Table9[[#This Row],[TotalDue]]=Table9[[#This Row],[SubTotal]]+Table9[[#This Row],[TaxAmt]]+Table9[[#This Row],[Freight]]</f>
        <v>1</v>
      </c>
      <c r="Q811" t="b">
        <f>COUNTIF(Table9[PurchaseOrderID],Table9[[#This Row],[PurchaseOrderID]])=1</f>
        <v>1</v>
      </c>
    </row>
    <row r="812" spans="1:17" hidden="1" x14ac:dyDescent="0.25">
      <c r="A812" s="4">
        <v>1088</v>
      </c>
      <c r="B812" s="4">
        <v>4</v>
      </c>
      <c r="C812" s="4">
        <v>4</v>
      </c>
      <c r="D812" s="4">
        <v>253</v>
      </c>
      <c r="E812" s="4">
        <v>1496</v>
      </c>
      <c r="F812" s="4">
        <v>5</v>
      </c>
      <c r="G812" s="11">
        <v>44134</v>
      </c>
      <c r="H812" s="41">
        <v>690.44849999999997</v>
      </c>
      <c r="I812" s="41">
        <v>55.235900000000001</v>
      </c>
      <c r="J812" s="41">
        <v>17.261199999999999</v>
      </c>
      <c r="K812" s="41">
        <v>762.94560000000001</v>
      </c>
      <c r="L812" s="11">
        <v>44143</v>
      </c>
      <c r="M812" t="s">
        <v>2817</v>
      </c>
      <c r="O812" t="b">
        <f>Table9[[#This Row],[SubTotal]]=SUMIF(Purchase_Order_Details!$A$2:$A$2751,Table9[[#This Row],[PurchaseOrderID]],Purchase_Order_Details!$G$2:$G$2751)</f>
        <v>1</v>
      </c>
      <c r="P812" t="b">
        <f>Table9[[#This Row],[TotalDue]]=Table9[[#This Row],[SubTotal]]+Table9[[#This Row],[TaxAmt]]+Table9[[#This Row],[Freight]]</f>
        <v>1</v>
      </c>
      <c r="Q812" t="b">
        <f>COUNTIF(Table9[PurchaseOrderID],Table9[[#This Row],[PurchaseOrderID]])=1</f>
        <v>1</v>
      </c>
    </row>
    <row r="813" spans="1:17" hidden="1" x14ac:dyDescent="0.25">
      <c r="A813" s="5">
        <v>1089</v>
      </c>
      <c r="B813" s="5">
        <v>4</v>
      </c>
      <c r="C813" s="5">
        <v>4</v>
      </c>
      <c r="D813" s="5">
        <v>252</v>
      </c>
      <c r="E813" s="5">
        <v>1494</v>
      </c>
      <c r="F813" s="5">
        <v>2</v>
      </c>
      <c r="G813" s="10">
        <v>44134</v>
      </c>
      <c r="H813" s="40">
        <v>8847.2999999999993</v>
      </c>
      <c r="I813" s="40">
        <v>707.78399999999999</v>
      </c>
      <c r="J813" s="40">
        <v>221.1825</v>
      </c>
      <c r="K813" s="40">
        <v>9776.2664999999997</v>
      </c>
      <c r="L813" s="10">
        <v>44143</v>
      </c>
      <c r="M813" t="s">
        <v>2810</v>
      </c>
      <c r="O813" t="b">
        <f>Table9[[#This Row],[SubTotal]]=SUMIF(Purchase_Order_Details!$A$2:$A$2751,Table9[[#This Row],[PurchaseOrderID]],Purchase_Order_Details!$G$2:$G$2751)</f>
        <v>1</v>
      </c>
      <c r="P813" t="b">
        <f>Table9[[#This Row],[TotalDue]]=Table9[[#This Row],[SubTotal]]+Table9[[#This Row],[TaxAmt]]+Table9[[#This Row],[Freight]]</f>
        <v>1</v>
      </c>
      <c r="Q813" t="b">
        <f>COUNTIF(Table9[PurchaseOrderID],Table9[[#This Row],[PurchaseOrderID]])=1</f>
        <v>1</v>
      </c>
    </row>
    <row r="814" spans="1:17" hidden="1" x14ac:dyDescent="0.25">
      <c r="A814" s="4">
        <v>1090</v>
      </c>
      <c r="B814" s="4">
        <v>4</v>
      </c>
      <c r="C814" s="4">
        <v>4</v>
      </c>
      <c r="D814" s="4">
        <v>256</v>
      </c>
      <c r="E814" s="4">
        <v>1650</v>
      </c>
      <c r="F814" s="4">
        <v>5</v>
      </c>
      <c r="G814" s="11">
        <v>44134</v>
      </c>
      <c r="H814" s="41">
        <v>171.07650000000001</v>
      </c>
      <c r="I814" s="41">
        <v>13.6861</v>
      </c>
      <c r="J814" s="41">
        <v>4.2769000000000004</v>
      </c>
      <c r="K814" s="41">
        <v>189.0395</v>
      </c>
      <c r="L814" s="11">
        <v>44143</v>
      </c>
      <c r="M814" t="s">
        <v>2810</v>
      </c>
      <c r="O814" t="b">
        <f>Table9[[#This Row],[SubTotal]]=SUMIF(Purchase_Order_Details!$A$2:$A$2751,Table9[[#This Row],[PurchaseOrderID]],Purchase_Order_Details!$G$2:$G$2751)</f>
        <v>1</v>
      </c>
      <c r="P814" t="b">
        <f>Table9[[#This Row],[TotalDue]]=Table9[[#This Row],[SubTotal]]+Table9[[#This Row],[TaxAmt]]+Table9[[#This Row],[Freight]]</f>
        <v>1</v>
      </c>
      <c r="Q814" t="b">
        <f>COUNTIF(Table9[PurchaseOrderID],Table9[[#This Row],[PurchaseOrderID]])=1</f>
        <v>1</v>
      </c>
    </row>
    <row r="815" spans="1:17" hidden="1" x14ac:dyDescent="0.25">
      <c r="A815" s="5">
        <v>1091</v>
      </c>
      <c r="B815" s="5">
        <v>4</v>
      </c>
      <c r="C815" s="5">
        <v>4</v>
      </c>
      <c r="D815" s="5">
        <v>259</v>
      </c>
      <c r="E815" s="5">
        <v>1654</v>
      </c>
      <c r="F815" s="5">
        <v>4</v>
      </c>
      <c r="G815" s="10">
        <v>44134</v>
      </c>
      <c r="H815" s="40">
        <v>20397.3</v>
      </c>
      <c r="I815" s="40">
        <v>1631.7840000000001</v>
      </c>
      <c r="J815" s="40">
        <v>509.9325</v>
      </c>
      <c r="K815" s="40">
        <v>22539.016500000002</v>
      </c>
      <c r="L815" s="10">
        <v>44143</v>
      </c>
      <c r="M815" t="s">
        <v>2817</v>
      </c>
      <c r="O815" t="b">
        <f>Table9[[#This Row],[SubTotal]]=SUMIF(Purchase_Order_Details!$A$2:$A$2751,Table9[[#This Row],[PurchaseOrderID]],Purchase_Order_Details!$G$2:$G$2751)</f>
        <v>1</v>
      </c>
      <c r="P815" t="b">
        <f>Table9[[#This Row],[TotalDue]]=Table9[[#This Row],[SubTotal]]+Table9[[#This Row],[TaxAmt]]+Table9[[#This Row],[Freight]]</f>
        <v>1</v>
      </c>
      <c r="Q815" t="b">
        <f>COUNTIF(Table9[PurchaseOrderID],Table9[[#This Row],[PurchaseOrderID]])=1</f>
        <v>1</v>
      </c>
    </row>
    <row r="816" spans="1:17" hidden="1" x14ac:dyDescent="0.25">
      <c r="A816" s="4">
        <v>1092</v>
      </c>
      <c r="B816" s="4">
        <v>4</v>
      </c>
      <c r="C816" s="4">
        <v>4</v>
      </c>
      <c r="D816" s="4">
        <v>260</v>
      </c>
      <c r="E816" s="4">
        <v>1664</v>
      </c>
      <c r="F816" s="4">
        <v>3</v>
      </c>
      <c r="G816" s="11">
        <v>44134</v>
      </c>
      <c r="H816" s="41">
        <v>14628.075000000001</v>
      </c>
      <c r="I816" s="41">
        <v>1170.2460000000001</v>
      </c>
      <c r="J816" s="41">
        <v>365.70190000000002</v>
      </c>
      <c r="K816" s="41">
        <v>16164.0229</v>
      </c>
      <c r="L816" s="11">
        <v>44143</v>
      </c>
      <c r="M816" t="s">
        <v>2817</v>
      </c>
      <c r="O816" t="b">
        <f>Table9[[#This Row],[SubTotal]]=SUMIF(Purchase_Order_Details!$A$2:$A$2751,Table9[[#This Row],[PurchaseOrderID]],Purchase_Order_Details!$G$2:$G$2751)</f>
        <v>1</v>
      </c>
      <c r="P816" t="b">
        <f>Table9[[#This Row],[TotalDue]]=Table9[[#This Row],[SubTotal]]+Table9[[#This Row],[TaxAmt]]+Table9[[#This Row],[Freight]]</f>
        <v>1</v>
      </c>
      <c r="Q816" t="b">
        <f>COUNTIF(Table9[PurchaseOrderID],Table9[[#This Row],[PurchaseOrderID]])=1</f>
        <v>1</v>
      </c>
    </row>
    <row r="817" spans="1:17" hidden="1" x14ac:dyDescent="0.25">
      <c r="A817" s="5">
        <v>1093</v>
      </c>
      <c r="B817" s="5">
        <v>4</v>
      </c>
      <c r="C817" s="5">
        <v>4</v>
      </c>
      <c r="D817" s="5">
        <v>258</v>
      </c>
      <c r="E817" s="5">
        <v>1678</v>
      </c>
      <c r="F817" s="5">
        <v>3</v>
      </c>
      <c r="G817" s="10">
        <v>44141</v>
      </c>
      <c r="H817" s="40">
        <v>58685.55</v>
      </c>
      <c r="I817" s="40">
        <v>4694.8440000000001</v>
      </c>
      <c r="J817" s="40">
        <v>1467.1387999999999</v>
      </c>
      <c r="K817" s="40">
        <v>64847.532800000001</v>
      </c>
      <c r="L817" s="10">
        <v>44150</v>
      </c>
      <c r="M817" t="s">
        <v>1829</v>
      </c>
      <c r="O817" t="b">
        <f>Table9[[#This Row],[SubTotal]]=SUMIF(Purchase_Order_Details!$A$2:$A$2751,Table9[[#This Row],[PurchaseOrderID]],Purchase_Order_Details!$G$2:$G$2751)</f>
        <v>1</v>
      </c>
      <c r="P817" t="b">
        <f>Table9[[#This Row],[TotalDue]]=Table9[[#This Row],[SubTotal]]+Table9[[#This Row],[TaxAmt]]+Table9[[#This Row],[Freight]]</f>
        <v>1</v>
      </c>
      <c r="Q817" t="b">
        <f>COUNTIF(Table9[PurchaseOrderID],Table9[[#This Row],[PurchaseOrderID]])=1</f>
        <v>1</v>
      </c>
    </row>
    <row r="818" spans="1:17" hidden="1" x14ac:dyDescent="0.25">
      <c r="A818" s="4">
        <v>1094</v>
      </c>
      <c r="B818" s="4">
        <v>5</v>
      </c>
      <c r="C818" s="4">
        <v>4</v>
      </c>
      <c r="D818" s="4">
        <v>254</v>
      </c>
      <c r="E818" s="4">
        <v>1616</v>
      </c>
      <c r="F818" s="4">
        <v>4</v>
      </c>
      <c r="G818" s="11">
        <v>44141</v>
      </c>
      <c r="H818" s="41">
        <v>228.12299999999999</v>
      </c>
      <c r="I818" s="41">
        <v>18.2498</v>
      </c>
      <c r="J818" s="41">
        <v>5.7031000000000001</v>
      </c>
      <c r="K818" s="41">
        <v>252.07589999999999</v>
      </c>
      <c r="L818" s="11">
        <v>44150</v>
      </c>
      <c r="M818" t="s">
        <v>2817</v>
      </c>
      <c r="O818" t="b">
        <f>Table9[[#This Row],[SubTotal]]=SUMIF(Purchase_Order_Details!$A$2:$A$2751,Table9[[#This Row],[PurchaseOrderID]],Purchase_Order_Details!$G$2:$G$2751)</f>
        <v>1</v>
      </c>
      <c r="P818" t="b">
        <f>Table9[[#This Row],[TotalDue]]=Table9[[#This Row],[SubTotal]]+Table9[[#This Row],[TaxAmt]]+Table9[[#This Row],[Freight]]</f>
        <v>1</v>
      </c>
      <c r="Q818" t="b">
        <f>COUNTIF(Table9[PurchaseOrderID],Table9[[#This Row],[PurchaseOrderID]])=1</f>
        <v>1</v>
      </c>
    </row>
    <row r="819" spans="1:17" hidden="1" x14ac:dyDescent="0.25">
      <c r="A819" s="5">
        <v>1095</v>
      </c>
      <c r="B819" s="5">
        <v>4</v>
      </c>
      <c r="C819" s="5">
        <v>4</v>
      </c>
      <c r="D819" s="5">
        <v>257</v>
      </c>
      <c r="E819" s="5">
        <v>1492</v>
      </c>
      <c r="F819" s="5">
        <v>4</v>
      </c>
      <c r="G819" s="10">
        <v>44141</v>
      </c>
      <c r="H819" s="40">
        <v>593.58600000000001</v>
      </c>
      <c r="I819" s="40">
        <v>47.486899999999999</v>
      </c>
      <c r="J819" s="40">
        <v>14.839700000000001</v>
      </c>
      <c r="K819" s="40">
        <v>655.9126</v>
      </c>
      <c r="L819" s="10">
        <v>44150</v>
      </c>
      <c r="M819" t="s">
        <v>2817</v>
      </c>
      <c r="O819" t="b">
        <f>Table9[[#This Row],[SubTotal]]=SUMIF(Purchase_Order_Details!$A$2:$A$2751,Table9[[#This Row],[PurchaseOrderID]],Purchase_Order_Details!$G$2:$G$2751)</f>
        <v>1</v>
      </c>
      <c r="P819" t="b">
        <f>Table9[[#This Row],[TotalDue]]=Table9[[#This Row],[SubTotal]]+Table9[[#This Row],[TaxAmt]]+Table9[[#This Row],[Freight]]</f>
        <v>1</v>
      </c>
      <c r="Q819" t="b">
        <f>COUNTIF(Table9[PurchaseOrderID],Table9[[#This Row],[PurchaseOrderID]])=1</f>
        <v>1</v>
      </c>
    </row>
    <row r="820" spans="1:17" hidden="1" x14ac:dyDescent="0.25">
      <c r="A820" s="4">
        <v>1096</v>
      </c>
      <c r="B820" s="4">
        <v>4</v>
      </c>
      <c r="C820" s="4">
        <v>4</v>
      </c>
      <c r="D820" s="4">
        <v>261</v>
      </c>
      <c r="E820" s="4">
        <v>1602</v>
      </c>
      <c r="F820" s="4">
        <v>5</v>
      </c>
      <c r="G820" s="11">
        <v>44141</v>
      </c>
      <c r="H820" s="41">
        <v>1525.23</v>
      </c>
      <c r="I820" s="41">
        <v>122.0184</v>
      </c>
      <c r="J820" s="41">
        <v>38.130800000000001</v>
      </c>
      <c r="K820" s="41">
        <v>1685.3792000000001</v>
      </c>
      <c r="L820" s="11">
        <v>44150</v>
      </c>
      <c r="M820" t="s">
        <v>2817</v>
      </c>
      <c r="O820" t="b">
        <f>Table9[[#This Row],[SubTotal]]=SUMIF(Purchase_Order_Details!$A$2:$A$2751,Table9[[#This Row],[PurchaseOrderID]],Purchase_Order_Details!$G$2:$G$2751)</f>
        <v>1</v>
      </c>
      <c r="P820" t="b">
        <f>Table9[[#This Row],[TotalDue]]=Table9[[#This Row],[SubTotal]]+Table9[[#This Row],[TaxAmt]]+Table9[[#This Row],[Freight]]</f>
        <v>1</v>
      </c>
      <c r="Q820" t="b">
        <f>COUNTIF(Table9[PurchaseOrderID],Table9[[#This Row],[PurchaseOrderID]])=1</f>
        <v>1</v>
      </c>
    </row>
    <row r="821" spans="1:17" hidden="1" x14ac:dyDescent="0.25">
      <c r="A821" s="5">
        <v>1097</v>
      </c>
      <c r="B821" s="5">
        <v>4</v>
      </c>
      <c r="C821" s="5">
        <v>4</v>
      </c>
      <c r="D821" s="5">
        <v>251</v>
      </c>
      <c r="E821" s="5">
        <v>1540</v>
      </c>
      <c r="F821" s="5">
        <v>5</v>
      </c>
      <c r="G821" s="10">
        <v>44141</v>
      </c>
      <c r="H821" s="40">
        <v>776.79</v>
      </c>
      <c r="I821" s="40">
        <v>62.1432</v>
      </c>
      <c r="J821" s="40">
        <v>19.419799999999999</v>
      </c>
      <c r="K821" s="40">
        <v>858.35299999999995</v>
      </c>
      <c r="L821" s="10">
        <v>44150</v>
      </c>
      <c r="M821" t="s">
        <v>2810</v>
      </c>
      <c r="O821" t="b">
        <f>Table9[[#This Row],[SubTotal]]=SUMIF(Purchase_Order_Details!$A$2:$A$2751,Table9[[#This Row],[PurchaseOrderID]],Purchase_Order_Details!$G$2:$G$2751)</f>
        <v>1</v>
      </c>
      <c r="P821" t="b">
        <f>Table9[[#This Row],[TotalDue]]=Table9[[#This Row],[SubTotal]]+Table9[[#This Row],[TaxAmt]]+Table9[[#This Row],[Freight]]</f>
        <v>1</v>
      </c>
      <c r="Q821" t="b">
        <f>COUNTIF(Table9[PurchaseOrderID],Table9[[#This Row],[PurchaseOrderID]])=1</f>
        <v>1</v>
      </c>
    </row>
    <row r="822" spans="1:17" hidden="1" x14ac:dyDescent="0.25">
      <c r="A822" s="4">
        <v>1098</v>
      </c>
      <c r="B822" s="4">
        <v>4</v>
      </c>
      <c r="C822" s="4">
        <v>4</v>
      </c>
      <c r="D822" s="4">
        <v>253</v>
      </c>
      <c r="E822" s="4">
        <v>1628</v>
      </c>
      <c r="F822" s="4">
        <v>5</v>
      </c>
      <c r="G822" s="11">
        <v>44141</v>
      </c>
      <c r="H822" s="41">
        <v>34644.224999999999</v>
      </c>
      <c r="I822" s="41">
        <v>2771.538</v>
      </c>
      <c r="J822" s="41">
        <v>866.10559999999998</v>
      </c>
      <c r="K822" s="41">
        <v>38281.868600000002</v>
      </c>
      <c r="L822" s="11">
        <v>44150</v>
      </c>
      <c r="M822" t="s">
        <v>2810</v>
      </c>
      <c r="O822" t="b">
        <f>Table9[[#This Row],[SubTotal]]=SUMIF(Purchase_Order_Details!$A$2:$A$2751,Table9[[#This Row],[PurchaseOrderID]],Purchase_Order_Details!$G$2:$G$2751)</f>
        <v>1</v>
      </c>
      <c r="P822" t="b">
        <f>Table9[[#This Row],[TotalDue]]=Table9[[#This Row],[SubTotal]]+Table9[[#This Row],[TaxAmt]]+Table9[[#This Row],[Freight]]</f>
        <v>1</v>
      </c>
      <c r="Q822" t="b">
        <f>COUNTIF(Table9[PurchaseOrderID],Table9[[#This Row],[PurchaseOrderID]])=1</f>
        <v>1</v>
      </c>
    </row>
    <row r="823" spans="1:17" hidden="1" x14ac:dyDescent="0.25">
      <c r="A823" s="5">
        <v>1099</v>
      </c>
      <c r="B823" s="5">
        <v>4</v>
      </c>
      <c r="C823" s="5">
        <v>4</v>
      </c>
      <c r="D823" s="5">
        <v>255</v>
      </c>
      <c r="E823" s="5">
        <v>1604</v>
      </c>
      <c r="F823" s="5">
        <v>4</v>
      </c>
      <c r="G823" s="10">
        <v>44141</v>
      </c>
      <c r="H823" s="40">
        <v>1839.5055</v>
      </c>
      <c r="I823" s="40">
        <v>147.16040000000001</v>
      </c>
      <c r="J823" s="40">
        <v>45.9876</v>
      </c>
      <c r="K823" s="40">
        <v>2032.6534999999999</v>
      </c>
      <c r="L823" s="10">
        <v>44150</v>
      </c>
      <c r="M823" t="s">
        <v>2810</v>
      </c>
      <c r="O823" t="b">
        <f>Table9[[#This Row],[SubTotal]]=SUMIF(Purchase_Order_Details!$A$2:$A$2751,Table9[[#This Row],[PurchaseOrderID]],Purchase_Order_Details!$G$2:$G$2751)</f>
        <v>1</v>
      </c>
      <c r="P823" t="b">
        <f>Table9[[#This Row],[TotalDue]]=Table9[[#This Row],[SubTotal]]+Table9[[#This Row],[TaxAmt]]+Table9[[#This Row],[Freight]]</f>
        <v>1</v>
      </c>
      <c r="Q823" t="b">
        <f>COUNTIF(Table9[PurchaseOrderID],Table9[[#This Row],[PurchaseOrderID]])=1</f>
        <v>1</v>
      </c>
    </row>
    <row r="824" spans="1:17" hidden="1" x14ac:dyDescent="0.25">
      <c r="A824" s="4">
        <v>1100</v>
      </c>
      <c r="B824" s="4">
        <v>4</v>
      </c>
      <c r="C824" s="4">
        <v>4</v>
      </c>
      <c r="D824" s="4">
        <v>252</v>
      </c>
      <c r="E824" s="4">
        <v>1690</v>
      </c>
      <c r="F824" s="4">
        <v>5</v>
      </c>
      <c r="G824" s="11">
        <v>44141</v>
      </c>
      <c r="H824" s="41">
        <v>146.286</v>
      </c>
      <c r="I824" s="41">
        <v>11.7029</v>
      </c>
      <c r="J824" s="41">
        <v>3.6572</v>
      </c>
      <c r="K824" s="41">
        <v>161.64609999999999</v>
      </c>
      <c r="L824" s="11">
        <v>44150</v>
      </c>
      <c r="M824" t="s">
        <v>2810</v>
      </c>
      <c r="O824" t="b">
        <f>Table9[[#This Row],[SubTotal]]=SUMIF(Purchase_Order_Details!$A$2:$A$2751,Table9[[#This Row],[PurchaseOrderID]],Purchase_Order_Details!$G$2:$G$2751)</f>
        <v>1</v>
      </c>
      <c r="P824" t="b">
        <f>Table9[[#This Row],[TotalDue]]=Table9[[#This Row],[SubTotal]]+Table9[[#This Row],[TaxAmt]]+Table9[[#This Row],[Freight]]</f>
        <v>1</v>
      </c>
      <c r="Q824" t="b">
        <f>COUNTIF(Table9[PurchaseOrderID],Table9[[#This Row],[PurchaseOrderID]])=1</f>
        <v>1</v>
      </c>
    </row>
    <row r="825" spans="1:17" hidden="1" x14ac:dyDescent="0.25">
      <c r="A825" s="5">
        <v>1101</v>
      </c>
      <c r="B825" s="5">
        <v>4</v>
      </c>
      <c r="C825" s="5">
        <v>4</v>
      </c>
      <c r="D825" s="5">
        <v>259</v>
      </c>
      <c r="E825" s="5">
        <v>1566</v>
      </c>
      <c r="F825" s="5">
        <v>5</v>
      </c>
      <c r="G825" s="10">
        <v>44142</v>
      </c>
      <c r="H825" s="40">
        <v>102.56399999999999</v>
      </c>
      <c r="I825" s="40">
        <v>8.2050999999999998</v>
      </c>
      <c r="J825" s="40">
        <v>2.5640999999999998</v>
      </c>
      <c r="K825" s="40">
        <v>113.33320000000001</v>
      </c>
      <c r="L825" s="10">
        <v>44151</v>
      </c>
      <c r="M825" t="s">
        <v>2810</v>
      </c>
      <c r="O825" t="b">
        <f>Table9[[#This Row],[SubTotal]]=SUMIF(Purchase_Order_Details!$A$2:$A$2751,Table9[[#This Row],[PurchaseOrderID]],Purchase_Order_Details!$G$2:$G$2751)</f>
        <v>1</v>
      </c>
      <c r="P825" t="b">
        <f>Table9[[#This Row],[TotalDue]]=Table9[[#This Row],[SubTotal]]+Table9[[#This Row],[TaxAmt]]+Table9[[#This Row],[Freight]]</f>
        <v>1</v>
      </c>
      <c r="Q825" t="b">
        <f>COUNTIF(Table9[PurchaseOrderID],Table9[[#This Row],[PurchaseOrderID]])=1</f>
        <v>1</v>
      </c>
    </row>
    <row r="826" spans="1:17" hidden="1" x14ac:dyDescent="0.25">
      <c r="A826" s="4">
        <v>1102</v>
      </c>
      <c r="B826" s="4">
        <v>4</v>
      </c>
      <c r="C826" s="4">
        <v>4</v>
      </c>
      <c r="D826" s="4">
        <v>260</v>
      </c>
      <c r="E826" s="4">
        <v>1698</v>
      </c>
      <c r="F826" s="4">
        <v>5</v>
      </c>
      <c r="G826" s="11">
        <v>44142</v>
      </c>
      <c r="H826" s="41">
        <v>150.79050000000001</v>
      </c>
      <c r="I826" s="41">
        <v>12.0632</v>
      </c>
      <c r="J826" s="41">
        <v>3.7698</v>
      </c>
      <c r="K826" s="41">
        <v>166.62350000000001</v>
      </c>
      <c r="L826" s="11">
        <v>44151</v>
      </c>
      <c r="M826" t="s">
        <v>2810</v>
      </c>
      <c r="O826" t="b">
        <f>Table9[[#This Row],[SubTotal]]=SUMIF(Purchase_Order_Details!$A$2:$A$2751,Table9[[#This Row],[PurchaseOrderID]],Purchase_Order_Details!$G$2:$G$2751)</f>
        <v>1</v>
      </c>
      <c r="P826" t="b">
        <f>Table9[[#This Row],[TotalDue]]=Table9[[#This Row],[SubTotal]]+Table9[[#This Row],[TaxAmt]]+Table9[[#This Row],[Freight]]</f>
        <v>1</v>
      </c>
      <c r="Q826" t="b">
        <f>COUNTIF(Table9[PurchaseOrderID],Table9[[#This Row],[PurchaseOrderID]])=1</f>
        <v>1</v>
      </c>
    </row>
    <row r="827" spans="1:17" hidden="1" x14ac:dyDescent="0.25">
      <c r="A827" s="5">
        <v>1103</v>
      </c>
      <c r="B827" s="5">
        <v>4</v>
      </c>
      <c r="C827" s="5">
        <v>4</v>
      </c>
      <c r="D827" s="5">
        <v>258</v>
      </c>
      <c r="E827" s="5">
        <v>1560</v>
      </c>
      <c r="F827" s="5">
        <v>5</v>
      </c>
      <c r="G827" s="10">
        <v>44142</v>
      </c>
      <c r="H827" s="40">
        <v>13669.424999999999</v>
      </c>
      <c r="I827" s="40">
        <v>1093.5540000000001</v>
      </c>
      <c r="J827" s="40">
        <v>341.73559999999998</v>
      </c>
      <c r="K827" s="40">
        <v>15104.714599999999</v>
      </c>
      <c r="L827" s="10">
        <v>44151</v>
      </c>
      <c r="M827" t="s">
        <v>1829</v>
      </c>
      <c r="O827" t="b">
        <f>Table9[[#This Row],[SubTotal]]=SUMIF(Purchase_Order_Details!$A$2:$A$2751,Table9[[#This Row],[PurchaseOrderID]],Purchase_Order_Details!$G$2:$G$2751)</f>
        <v>1</v>
      </c>
      <c r="P827" t="b">
        <f>Table9[[#This Row],[TotalDue]]=Table9[[#This Row],[SubTotal]]+Table9[[#This Row],[TaxAmt]]+Table9[[#This Row],[Freight]]</f>
        <v>1</v>
      </c>
      <c r="Q827" t="b">
        <f>COUNTIF(Table9[PurchaseOrderID],Table9[[#This Row],[PurchaseOrderID]])=1</f>
        <v>1</v>
      </c>
    </row>
    <row r="828" spans="1:17" hidden="1" x14ac:dyDescent="0.25">
      <c r="A828" s="4">
        <v>1104</v>
      </c>
      <c r="B828" s="4">
        <v>4</v>
      </c>
      <c r="C828" s="4">
        <v>3</v>
      </c>
      <c r="D828" s="4">
        <v>250</v>
      </c>
      <c r="E828" s="4">
        <v>1692</v>
      </c>
      <c r="F828" s="4">
        <v>5</v>
      </c>
      <c r="G828" s="11">
        <v>44142</v>
      </c>
      <c r="H828" s="41">
        <v>6444.9</v>
      </c>
      <c r="I828" s="41">
        <v>515.59199999999998</v>
      </c>
      <c r="J828" s="41">
        <v>161.1225</v>
      </c>
      <c r="K828" s="41">
        <v>7121.6144999999997</v>
      </c>
      <c r="L828" s="11">
        <v>44151</v>
      </c>
      <c r="M828" t="s">
        <v>1829</v>
      </c>
      <c r="O828" t="b">
        <f>Table9[[#This Row],[SubTotal]]=SUMIF(Purchase_Order_Details!$A$2:$A$2751,Table9[[#This Row],[PurchaseOrderID]],Purchase_Order_Details!$G$2:$G$2751)</f>
        <v>1</v>
      </c>
      <c r="P828" t="b">
        <f>Table9[[#This Row],[TotalDue]]=Table9[[#This Row],[SubTotal]]+Table9[[#This Row],[TaxAmt]]+Table9[[#This Row],[Freight]]</f>
        <v>1</v>
      </c>
      <c r="Q828" t="b">
        <f>COUNTIF(Table9[PurchaseOrderID],Table9[[#This Row],[PurchaseOrderID]])=1</f>
        <v>1</v>
      </c>
    </row>
    <row r="829" spans="1:17" hidden="1" x14ac:dyDescent="0.25">
      <c r="A829" s="5">
        <v>1105</v>
      </c>
      <c r="B829" s="5">
        <v>4</v>
      </c>
      <c r="C829" s="5">
        <v>4</v>
      </c>
      <c r="D829" s="5">
        <v>257</v>
      </c>
      <c r="E829" s="5">
        <v>1696</v>
      </c>
      <c r="F829" s="5">
        <v>2</v>
      </c>
      <c r="G829" s="10">
        <v>44142</v>
      </c>
      <c r="H829" s="40">
        <v>50860.425000000003</v>
      </c>
      <c r="I829" s="40">
        <v>4068.8339999999998</v>
      </c>
      <c r="J829" s="40">
        <v>1271.5106000000001</v>
      </c>
      <c r="K829" s="40">
        <v>56200.7696</v>
      </c>
      <c r="L829" s="10">
        <v>44151</v>
      </c>
      <c r="M829" t="s">
        <v>1829</v>
      </c>
      <c r="O829" t="b">
        <f>Table9[[#This Row],[SubTotal]]=SUMIF(Purchase_Order_Details!$A$2:$A$2751,Table9[[#This Row],[PurchaseOrderID]],Purchase_Order_Details!$G$2:$G$2751)</f>
        <v>1</v>
      </c>
      <c r="P829" t="b">
        <f>Table9[[#This Row],[TotalDue]]=Table9[[#This Row],[SubTotal]]+Table9[[#This Row],[TaxAmt]]+Table9[[#This Row],[Freight]]</f>
        <v>1</v>
      </c>
      <c r="Q829" t="b">
        <f>COUNTIF(Table9[PurchaseOrderID],Table9[[#This Row],[PurchaseOrderID]])=1</f>
        <v>1</v>
      </c>
    </row>
    <row r="830" spans="1:17" hidden="1" x14ac:dyDescent="0.25">
      <c r="A830" s="4">
        <v>1106</v>
      </c>
      <c r="B830" s="4">
        <v>4</v>
      </c>
      <c r="C830" s="4">
        <v>4</v>
      </c>
      <c r="D830" s="4">
        <v>261</v>
      </c>
      <c r="E830" s="4">
        <v>1504</v>
      </c>
      <c r="F830" s="4">
        <v>1</v>
      </c>
      <c r="G830" s="11">
        <v>44142</v>
      </c>
      <c r="H830" s="41">
        <v>551.88</v>
      </c>
      <c r="I830" s="41">
        <v>44.150399999999998</v>
      </c>
      <c r="J830" s="41">
        <v>13.797000000000001</v>
      </c>
      <c r="K830" s="41">
        <v>609.82740000000001</v>
      </c>
      <c r="L830" s="11">
        <v>44151</v>
      </c>
      <c r="M830" t="s">
        <v>2817</v>
      </c>
      <c r="O830" t="b">
        <f>Table9[[#This Row],[SubTotal]]=SUMIF(Purchase_Order_Details!$A$2:$A$2751,Table9[[#This Row],[PurchaseOrderID]],Purchase_Order_Details!$G$2:$G$2751)</f>
        <v>1</v>
      </c>
      <c r="P830" t="b">
        <f>Table9[[#This Row],[TotalDue]]=Table9[[#This Row],[SubTotal]]+Table9[[#This Row],[TaxAmt]]+Table9[[#This Row],[Freight]]</f>
        <v>1</v>
      </c>
      <c r="Q830" t="b">
        <f>COUNTIF(Table9[PurchaseOrderID],Table9[[#This Row],[PurchaseOrderID]])=1</f>
        <v>1</v>
      </c>
    </row>
    <row r="831" spans="1:17" hidden="1" x14ac:dyDescent="0.25">
      <c r="A831" s="5">
        <v>1107</v>
      </c>
      <c r="B831" s="5">
        <v>4</v>
      </c>
      <c r="C831" s="5">
        <v>4</v>
      </c>
      <c r="D831" s="5">
        <v>251</v>
      </c>
      <c r="E831" s="5">
        <v>1544</v>
      </c>
      <c r="F831" s="5">
        <v>1</v>
      </c>
      <c r="G831" s="10">
        <v>44142</v>
      </c>
      <c r="H831" s="40">
        <v>6987.75</v>
      </c>
      <c r="I831" s="40">
        <v>559.02</v>
      </c>
      <c r="J831" s="40">
        <v>174.69380000000001</v>
      </c>
      <c r="K831" s="40">
        <v>7721.4638000000004</v>
      </c>
      <c r="L831" s="10">
        <v>44151</v>
      </c>
      <c r="M831" t="s">
        <v>2817</v>
      </c>
      <c r="O831" t="b">
        <f>Table9[[#This Row],[SubTotal]]=SUMIF(Purchase_Order_Details!$A$2:$A$2751,Table9[[#This Row],[PurchaseOrderID]],Purchase_Order_Details!$G$2:$G$2751)</f>
        <v>1</v>
      </c>
      <c r="P831" t="b">
        <f>Table9[[#This Row],[TotalDue]]=Table9[[#This Row],[SubTotal]]+Table9[[#This Row],[TaxAmt]]+Table9[[#This Row],[Freight]]</f>
        <v>1</v>
      </c>
      <c r="Q831" t="b">
        <f>COUNTIF(Table9[PurchaseOrderID],Table9[[#This Row],[PurchaseOrderID]])=1</f>
        <v>1</v>
      </c>
    </row>
    <row r="832" spans="1:17" hidden="1" x14ac:dyDescent="0.25">
      <c r="A832" s="4">
        <v>1108</v>
      </c>
      <c r="B832" s="4">
        <v>4</v>
      </c>
      <c r="C832" s="4">
        <v>4</v>
      </c>
      <c r="D832" s="4">
        <v>253</v>
      </c>
      <c r="E832" s="4">
        <v>1530</v>
      </c>
      <c r="F832" s="4">
        <v>2</v>
      </c>
      <c r="G832" s="11">
        <v>44142</v>
      </c>
      <c r="H832" s="41">
        <v>28072.275000000001</v>
      </c>
      <c r="I832" s="41">
        <v>2245.7820000000002</v>
      </c>
      <c r="J832" s="41">
        <v>701.80690000000004</v>
      </c>
      <c r="K832" s="41">
        <v>31019.8639</v>
      </c>
      <c r="L832" s="11">
        <v>44151</v>
      </c>
      <c r="M832" t="s">
        <v>2810</v>
      </c>
      <c r="O832" t="b">
        <f>Table9[[#This Row],[SubTotal]]=SUMIF(Purchase_Order_Details!$A$2:$A$2751,Table9[[#This Row],[PurchaseOrderID]],Purchase_Order_Details!$G$2:$G$2751)</f>
        <v>1</v>
      </c>
      <c r="P832" t="b">
        <f>Table9[[#This Row],[TotalDue]]=Table9[[#This Row],[SubTotal]]+Table9[[#This Row],[TaxAmt]]+Table9[[#This Row],[Freight]]</f>
        <v>1</v>
      </c>
      <c r="Q832" t="b">
        <f>COUNTIF(Table9[PurchaseOrderID],Table9[[#This Row],[PurchaseOrderID]])=1</f>
        <v>1</v>
      </c>
    </row>
    <row r="833" spans="1:17" hidden="1" x14ac:dyDescent="0.25">
      <c r="A833" s="5">
        <v>1109</v>
      </c>
      <c r="B833" s="5">
        <v>4</v>
      </c>
      <c r="C833" s="5">
        <v>4</v>
      </c>
      <c r="D833" s="5">
        <v>255</v>
      </c>
      <c r="E833" s="5">
        <v>1508</v>
      </c>
      <c r="F833" s="5">
        <v>1</v>
      </c>
      <c r="G833" s="10">
        <v>44142</v>
      </c>
      <c r="H833" s="40">
        <v>37312.275000000001</v>
      </c>
      <c r="I833" s="40">
        <v>2984.982</v>
      </c>
      <c r="J833" s="40">
        <v>932.80690000000004</v>
      </c>
      <c r="K833" s="40">
        <v>41230.063900000001</v>
      </c>
      <c r="L833" s="10">
        <v>44151</v>
      </c>
      <c r="M833" t="s">
        <v>2810</v>
      </c>
      <c r="O833" t="b">
        <f>Table9[[#This Row],[SubTotal]]=SUMIF(Purchase_Order_Details!$A$2:$A$2751,Table9[[#This Row],[PurchaseOrderID]],Purchase_Order_Details!$G$2:$G$2751)</f>
        <v>1</v>
      </c>
      <c r="P833" t="b">
        <f>Table9[[#This Row],[TotalDue]]=Table9[[#This Row],[SubTotal]]+Table9[[#This Row],[TaxAmt]]+Table9[[#This Row],[Freight]]</f>
        <v>1</v>
      </c>
      <c r="Q833" t="b">
        <f>COUNTIF(Table9[PurchaseOrderID],Table9[[#This Row],[PurchaseOrderID]])=1</f>
        <v>1</v>
      </c>
    </row>
    <row r="834" spans="1:17" hidden="1" x14ac:dyDescent="0.25">
      <c r="A834" s="4">
        <v>1110</v>
      </c>
      <c r="B834" s="4">
        <v>4</v>
      </c>
      <c r="C834" s="4">
        <v>4</v>
      </c>
      <c r="D834" s="4">
        <v>256</v>
      </c>
      <c r="E834" s="4">
        <v>1694</v>
      </c>
      <c r="F834" s="4">
        <v>1</v>
      </c>
      <c r="G834" s="11">
        <v>44142</v>
      </c>
      <c r="H834" s="41">
        <v>7623</v>
      </c>
      <c r="I834" s="41">
        <v>609.84</v>
      </c>
      <c r="J834" s="41">
        <v>190.57499999999999</v>
      </c>
      <c r="K834" s="41">
        <v>8423.4150000000009</v>
      </c>
      <c r="L834" s="11">
        <v>44151</v>
      </c>
      <c r="M834" t="s">
        <v>2817</v>
      </c>
      <c r="O834" t="b">
        <f>Table9[[#This Row],[SubTotal]]=SUMIF(Purchase_Order_Details!$A$2:$A$2751,Table9[[#This Row],[PurchaseOrderID]],Purchase_Order_Details!$G$2:$G$2751)</f>
        <v>1</v>
      </c>
      <c r="P834" t="b">
        <f>Table9[[#This Row],[TotalDue]]=Table9[[#This Row],[SubTotal]]+Table9[[#This Row],[TaxAmt]]+Table9[[#This Row],[Freight]]</f>
        <v>1</v>
      </c>
      <c r="Q834" t="b">
        <f>COUNTIF(Table9[PurchaseOrderID],Table9[[#This Row],[PurchaseOrderID]])=1</f>
        <v>1</v>
      </c>
    </row>
    <row r="835" spans="1:17" hidden="1" x14ac:dyDescent="0.25">
      <c r="A835" s="5">
        <v>1111</v>
      </c>
      <c r="B835" s="5">
        <v>4</v>
      </c>
      <c r="C835" s="5">
        <v>4</v>
      </c>
      <c r="D835" s="5">
        <v>259</v>
      </c>
      <c r="E835" s="5">
        <v>1624</v>
      </c>
      <c r="F835" s="5">
        <v>2</v>
      </c>
      <c r="G835" s="10">
        <v>44142</v>
      </c>
      <c r="H835" s="40">
        <v>28297.5</v>
      </c>
      <c r="I835" s="40">
        <v>2263.8000000000002</v>
      </c>
      <c r="J835" s="40">
        <v>707.4375</v>
      </c>
      <c r="K835" s="40">
        <v>31268.737499999999</v>
      </c>
      <c r="L835" s="10">
        <v>44151</v>
      </c>
      <c r="M835" t="s">
        <v>1829</v>
      </c>
      <c r="O835" t="b">
        <f>Table9[[#This Row],[SubTotal]]=SUMIF(Purchase_Order_Details!$A$2:$A$2751,Table9[[#This Row],[PurchaseOrderID]],Purchase_Order_Details!$G$2:$G$2751)</f>
        <v>1</v>
      </c>
      <c r="P835" t="b">
        <f>Table9[[#This Row],[TotalDue]]=Table9[[#This Row],[SubTotal]]+Table9[[#This Row],[TaxAmt]]+Table9[[#This Row],[Freight]]</f>
        <v>1</v>
      </c>
      <c r="Q835" t="b">
        <f>COUNTIF(Table9[PurchaseOrderID],Table9[[#This Row],[PurchaseOrderID]])=1</f>
        <v>1</v>
      </c>
    </row>
    <row r="836" spans="1:17" hidden="1" x14ac:dyDescent="0.25">
      <c r="A836" s="4">
        <v>1112</v>
      </c>
      <c r="B836" s="4">
        <v>4</v>
      </c>
      <c r="C836" s="4">
        <v>4</v>
      </c>
      <c r="D836" s="4">
        <v>260</v>
      </c>
      <c r="E836" s="4">
        <v>1548</v>
      </c>
      <c r="F836" s="4">
        <v>2</v>
      </c>
      <c r="G836" s="11">
        <v>44142</v>
      </c>
      <c r="H836" s="41">
        <v>59.944499999999998</v>
      </c>
      <c r="I836" s="41">
        <v>4.7956000000000003</v>
      </c>
      <c r="J836" s="41">
        <v>1.4985999999999999</v>
      </c>
      <c r="K836" s="41">
        <v>66.238699999999994</v>
      </c>
      <c r="L836" s="11">
        <v>44151</v>
      </c>
      <c r="M836" t="s">
        <v>2810</v>
      </c>
      <c r="O836" t="b">
        <f>Table9[[#This Row],[SubTotal]]=SUMIF(Purchase_Order_Details!$A$2:$A$2751,Table9[[#This Row],[PurchaseOrderID]],Purchase_Order_Details!$G$2:$G$2751)</f>
        <v>1</v>
      </c>
      <c r="P836" t="b">
        <f>Table9[[#This Row],[TotalDue]]=Table9[[#This Row],[SubTotal]]+Table9[[#This Row],[TaxAmt]]+Table9[[#This Row],[Freight]]</f>
        <v>1</v>
      </c>
      <c r="Q836" t="b">
        <f>COUNTIF(Table9[PurchaseOrderID],Table9[[#This Row],[PurchaseOrderID]])=1</f>
        <v>1</v>
      </c>
    </row>
    <row r="837" spans="1:17" hidden="1" x14ac:dyDescent="0.25">
      <c r="A837" s="5">
        <v>1113</v>
      </c>
      <c r="B837" s="5">
        <v>4</v>
      </c>
      <c r="C837" s="5">
        <v>4</v>
      </c>
      <c r="D837" s="5">
        <v>258</v>
      </c>
      <c r="E837" s="5">
        <v>1598</v>
      </c>
      <c r="F837" s="5">
        <v>4</v>
      </c>
      <c r="G837" s="10">
        <v>44142</v>
      </c>
      <c r="H837" s="40">
        <v>339.255</v>
      </c>
      <c r="I837" s="40">
        <v>27.1404</v>
      </c>
      <c r="J837" s="40">
        <v>8.4814000000000007</v>
      </c>
      <c r="K837" s="40">
        <v>374.8768</v>
      </c>
      <c r="L837" s="10">
        <v>44151</v>
      </c>
      <c r="M837" t="s">
        <v>2810</v>
      </c>
      <c r="O837" t="b">
        <f>Table9[[#This Row],[SubTotal]]=SUMIF(Purchase_Order_Details!$A$2:$A$2751,Table9[[#This Row],[PurchaseOrderID]],Purchase_Order_Details!$G$2:$G$2751)</f>
        <v>1</v>
      </c>
      <c r="P837" t="b">
        <f>Table9[[#This Row],[TotalDue]]=Table9[[#This Row],[SubTotal]]+Table9[[#This Row],[TaxAmt]]+Table9[[#This Row],[Freight]]</f>
        <v>1</v>
      </c>
      <c r="Q837" t="b">
        <f>COUNTIF(Table9[PurchaseOrderID],Table9[[#This Row],[PurchaseOrderID]])=1</f>
        <v>1</v>
      </c>
    </row>
    <row r="838" spans="1:17" hidden="1" x14ac:dyDescent="0.25">
      <c r="A838" s="4">
        <v>1114</v>
      </c>
      <c r="B838" s="4">
        <v>4</v>
      </c>
      <c r="C838" s="4">
        <v>4</v>
      </c>
      <c r="D838" s="4">
        <v>254</v>
      </c>
      <c r="E838" s="4">
        <v>1658</v>
      </c>
      <c r="F838" s="4">
        <v>5</v>
      </c>
      <c r="G838" s="11">
        <v>44142</v>
      </c>
      <c r="H838" s="41">
        <v>43878.45</v>
      </c>
      <c r="I838" s="41">
        <v>3510.2759999999998</v>
      </c>
      <c r="J838" s="41">
        <v>1096.9612999999999</v>
      </c>
      <c r="K838" s="41">
        <v>48485.687299999998</v>
      </c>
      <c r="L838" s="11">
        <v>44151</v>
      </c>
      <c r="M838" t="s">
        <v>1829</v>
      </c>
      <c r="O838" t="b">
        <f>Table9[[#This Row],[SubTotal]]=SUMIF(Purchase_Order_Details!$A$2:$A$2751,Table9[[#This Row],[PurchaseOrderID]],Purchase_Order_Details!$G$2:$G$2751)</f>
        <v>1</v>
      </c>
      <c r="P838" t="b">
        <f>Table9[[#This Row],[TotalDue]]=Table9[[#This Row],[SubTotal]]+Table9[[#This Row],[TaxAmt]]+Table9[[#This Row],[Freight]]</f>
        <v>1</v>
      </c>
      <c r="Q838" t="b">
        <f>COUNTIF(Table9[PurchaseOrderID],Table9[[#This Row],[PurchaseOrderID]])=1</f>
        <v>1</v>
      </c>
    </row>
    <row r="839" spans="1:17" hidden="1" x14ac:dyDescent="0.25">
      <c r="A839" s="5">
        <v>1115</v>
      </c>
      <c r="B839" s="5">
        <v>4</v>
      </c>
      <c r="C839" s="5">
        <v>4</v>
      </c>
      <c r="D839" s="5">
        <v>257</v>
      </c>
      <c r="E839" s="5">
        <v>1536</v>
      </c>
      <c r="F839" s="5">
        <v>4</v>
      </c>
      <c r="G839" s="10">
        <v>44142</v>
      </c>
      <c r="H839" s="40">
        <v>2423.232</v>
      </c>
      <c r="I839" s="40">
        <v>193.8586</v>
      </c>
      <c r="J839" s="40">
        <v>60.580800000000004</v>
      </c>
      <c r="K839" s="40">
        <v>2677.6714000000002</v>
      </c>
      <c r="L839" s="10">
        <v>44151</v>
      </c>
      <c r="M839" t="s">
        <v>2810</v>
      </c>
      <c r="O839" t="b">
        <f>Table9[[#This Row],[SubTotal]]=SUMIF(Purchase_Order_Details!$A$2:$A$2751,Table9[[#This Row],[PurchaseOrderID]],Purchase_Order_Details!$G$2:$G$2751)</f>
        <v>1</v>
      </c>
      <c r="P839" t="b">
        <f>Table9[[#This Row],[TotalDue]]=Table9[[#This Row],[SubTotal]]+Table9[[#This Row],[TaxAmt]]+Table9[[#This Row],[Freight]]</f>
        <v>1</v>
      </c>
      <c r="Q839" t="b">
        <f>COUNTIF(Table9[PurchaseOrderID],Table9[[#This Row],[PurchaseOrderID]])=1</f>
        <v>1</v>
      </c>
    </row>
    <row r="840" spans="1:17" hidden="1" x14ac:dyDescent="0.25">
      <c r="A840" s="4">
        <v>1116</v>
      </c>
      <c r="B840" s="4">
        <v>4</v>
      </c>
      <c r="C840" s="4">
        <v>4</v>
      </c>
      <c r="D840" s="4">
        <v>261</v>
      </c>
      <c r="E840" s="4">
        <v>1568</v>
      </c>
      <c r="F840" s="4">
        <v>2</v>
      </c>
      <c r="G840" s="11">
        <v>44142</v>
      </c>
      <c r="H840" s="41">
        <v>29989.575000000001</v>
      </c>
      <c r="I840" s="41">
        <v>2399.1660000000002</v>
      </c>
      <c r="J840" s="41">
        <v>749.73940000000005</v>
      </c>
      <c r="K840" s="41">
        <v>33138.4804</v>
      </c>
      <c r="L840" s="11">
        <v>44151</v>
      </c>
      <c r="M840" t="s">
        <v>1829</v>
      </c>
      <c r="O840" t="b">
        <f>Table9[[#This Row],[SubTotal]]=SUMIF(Purchase_Order_Details!$A$2:$A$2751,Table9[[#This Row],[PurchaseOrderID]],Purchase_Order_Details!$G$2:$G$2751)</f>
        <v>1</v>
      </c>
      <c r="P840" t="b">
        <f>Table9[[#This Row],[TotalDue]]=Table9[[#This Row],[SubTotal]]+Table9[[#This Row],[TaxAmt]]+Table9[[#This Row],[Freight]]</f>
        <v>1</v>
      </c>
      <c r="Q840" t="b">
        <f>COUNTIF(Table9[PurchaseOrderID],Table9[[#This Row],[PurchaseOrderID]])=1</f>
        <v>1</v>
      </c>
    </row>
    <row r="841" spans="1:17" hidden="1" x14ac:dyDescent="0.25">
      <c r="A841" s="5">
        <v>1117</v>
      </c>
      <c r="B841" s="5">
        <v>4</v>
      </c>
      <c r="C841" s="5">
        <v>4</v>
      </c>
      <c r="D841" s="5">
        <v>251</v>
      </c>
      <c r="E841" s="5">
        <v>1648</v>
      </c>
      <c r="F841" s="5">
        <v>5</v>
      </c>
      <c r="G841" s="10">
        <v>44143</v>
      </c>
      <c r="H841" s="40">
        <v>142.41149999999999</v>
      </c>
      <c r="I841" s="40">
        <v>11.392899999999999</v>
      </c>
      <c r="J841" s="40">
        <v>3.5602999999999998</v>
      </c>
      <c r="K841" s="40">
        <v>157.3647</v>
      </c>
      <c r="L841" s="10">
        <v>44152</v>
      </c>
      <c r="M841" t="s">
        <v>2810</v>
      </c>
      <c r="O841" t="b">
        <f>Table9[[#This Row],[SubTotal]]=SUMIF(Purchase_Order_Details!$A$2:$A$2751,Table9[[#This Row],[PurchaseOrderID]],Purchase_Order_Details!$G$2:$G$2751)</f>
        <v>1</v>
      </c>
      <c r="P841" t="b">
        <f>Table9[[#This Row],[TotalDue]]=Table9[[#This Row],[SubTotal]]+Table9[[#This Row],[TaxAmt]]+Table9[[#This Row],[Freight]]</f>
        <v>1</v>
      </c>
      <c r="Q841" t="b">
        <f>COUNTIF(Table9[PurchaseOrderID],Table9[[#This Row],[PurchaseOrderID]])=1</f>
        <v>1</v>
      </c>
    </row>
    <row r="842" spans="1:17" hidden="1" x14ac:dyDescent="0.25">
      <c r="A842" s="4">
        <v>1118</v>
      </c>
      <c r="B842" s="4">
        <v>4</v>
      </c>
      <c r="C842" s="4">
        <v>4</v>
      </c>
      <c r="D842" s="4">
        <v>253</v>
      </c>
      <c r="E842" s="4">
        <v>1646</v>
      </c>
      <c r="F842" s="4">
        <v>5</v>
      </c>
      <c r="G842" s="11">
        <v>44143</v>
      </c>
      <c r="H842" s="41">
        <v>19236.525000000001</v>
      </c>
      <c r="I842" s="41">
        <v>1538.922</v>
      </c>
      <c r="J842" s="41">
        <v>480.91309999999999</v>
      </c>
      <c r="K842" s="41">
        <v>21256.360100000002</v>
      </c>
      <c r="L842" s="11">
        <v>44152</v>
      </c>
      <c r="M842" t="s">
        <v>2810</v>
      </c>
      <c r="O842" t="b">
        <f>Table9[[#This Row],[SubTotal]]=SUMIF(Purchase_Order_Details!$A$2:$A$2751,Table9[[#This Row],[PurchaseOrderID]],Purchase_Order_Details!$G$2:$G$2751)</f>
        <v>1</v>
      </c>
      <c r="P842" t="b">
        <f>Table9[[#This Row],[TotalDue]]=Table9[[#This Row],[SubTotal]]+Table9[[#This Row],[TaxAmt]]+Table9[[#This Row],[Freight]]</f>
        <v>1</v>
      </c>
      <c r="Q842" t="b">
        <f>COUNTIF(Table9[PurchaseOrderID],Table9[[#This Row],[PurchaseOrderID]])=1</f>
        <v>1</v>
      </c>
    </row>
    <row r="843" spans="1:17" hidden="1" x14ac:dyDescent="0.25">
      <c r="A843" s="5">
        <v>1119</v>
      </c>
      <c r="B843" s="5">
        <v>4</v>
      </c>
      <c r="C843" s="5">
        <v>4</v>
      </c>
      <c r="D843" s="5">
        <v>255</v>
      </c>
      <c r="E843" s="5">
        <v>1672</v>
      </c>
      <c r="F843" s="5">
        <v>4</v>
      </c>
      <c r="G843" s="10">
        <v>44143</v>
      </c>
      <c r="H843" s="40">
        <v>693.59849999999994</v>
      </c>
      <c r="I843" s="40">
        <v>55.487900000000003</v>
      </c>
      <c r="J843" s="40">
        <v>17.34</v>
      </c>
      <c r="K843" s="40">
        <v>766.42639999999994</v>
      </c>
      <c r="L843" s="10">
        <v>44152</v>
      </c>
      <c r="M843" t="s">
        <v>2817</v>
      </c>
      <c r="O843" t="b">
        <f>Table9[[#This Row],[SubTotal]]=SUMIF(Purchase_Order_Details!$A$2:$A$2751,Table9[[#This Row],[PurchaseOrderID]],Purchase_Order_Details!$G$2:$G$2751)</f>
        <v>1</v>
      </c>
      <c r="P843" t="b">
        <f>Table9[[#This Row],[TotalDue]]=Table9[[#This Row],[SubTotal]]+Table9[[#This Row],[TaxAmt]]+Table9[[#This Row],[Freight]]</f>
        <v>1</v>
      </c>
      <c r="Q843" t="b">
        <f>COUNTIF(Table9[PurchaseOrderID],Table9[[#This Row],[PurchaseOrderID]])=1</f>
        <v>1</v>
      </c>
    </row>
    <row r="844" spans="1:17" hidden="1" x14ac:dyDescent="0.25">
      <c r="A844" s="4">
        <v>1120</v>
      </c>
      <c r="B844" s="4">
        <v>4</v>
      </c>
      <c r="C844" s="4">
        <v>4</v>
      </c>
      <c r="D844" s="4">
        <v>256</v>
      </c>
      <c r="E844" s="4">
        <v>1600</v>
      </c>
      <c r="F844" s="4">
        <v>1</v>
      </c>
      <c r="G844" s="11">
        <v>44143</v>
      </c>
      <c r="H844" s="41">
        <v>1276.2750000000001</v>
      </c>
      <c r="I844" s="41">
        <v>102.102</v>
      </c>
      <c r="J844" s="41">
        <v>31.9069</v>
      </c>
      <c r="K844" s="41">
        <v>1410.2838999999999</v>
      </c>
      <c r="L844" s="11">
        <v>44152</v>
      </c>
      <c r="M844" t="s">
        <v>2810</v>
      </c>
      <c r="O844" t="b">
        <f>Table9[[#This Row],[SubTotal]]=SUMIF(Purchase_Order_Details!$A$2:$A$2751,Table9[[#This Row],[PurchaseOrderID]],Purchase_Order_Details!$G$2:$G$2751)</f>
        <v>1</v>
      </c>
      <c r="P844" t="b">
        <f>Table9[[#This Row],[TotalDue]]=Table9[[#This Row],[SubTotal]]+Table9[[#This Row],[TaxAmt]]+Table9[[#This Row],[Freight]]</f>
        <v>1</v>
      </c>
      <c r="Q844" t="b">
        <f>COUNTIF(Table9[PurchaseOrderID],Table9[[#This Row],[PurchaseOrderID]])=1</f>
        <v>1</v>
      </c>
    </row>
    <row r="845" spans="1:17" hidden="1" x14ac:dyDescent="0.25">
      <c r="A845" s="5">
        <v>1121</v>
      </c>
      <c r="B845" s="5">
        <v>4</v>
      </c>
      <c r="C845" s="5">
        <v>4</v>
      </c>
      <c r="D845" s="5">
        <v>259</v>
      </c>
      <c r="E845" s="5">
        <v>1522</v>
      </c>
      <c r="F845" s="5">
        <v>1</v>
      </c>
      <c r="G845" s="10">
        <v>44143</v>
      </c>
      <c r="H845" s="40">
        <v>2003.925</v>
      </c>
      <c r="I845" s="40">
        <v>160.31399999999999</v>
      </c>
      <c r="J845" s="40">
        <v>50.098100000000002</v>
      </c>
      <c r="K845" s="40">
        <v>2214.3371000000002</v>
      </c>
      <c r="L845" s="10">
        <v>44152</v>
      </c>
      <c r="M845" t="s">
        <v>2810</v>
      </c>
      <c r="O845" t="b">
        <f>Table9[[#This Row],[SubTotal]]=SUMIF(Purchase_Order_Details!$A$2:$A$2751,Table9[[#This Row],[PurchaseOrderID]],Purchase_Order_Details!$G$2:$G$2751)</f>
        <v>1</v>
      </c>
      <c r="P845" t="b">
        <f>Table9[[#This Row],[TotalDue]]=Table9[[#This Row],[SubTotal]]+Table9[[#This Row],[TaxAmt]]+Table9[[#This Row],[Freight]]</f>
        <v>1</v>
      </c>
      <c r="Q845" t="b">
        <f>COUNTIF(Table9[PurchaseOrderID],Table9[[#This Row],[PurchaseOrderID]])=1</f>
        <v>1</v>
      </c>
    </row>
    <row r="846" spans="1:17" hidden="1" x14ac:dyDescent="0.25">
      <c r="A846" s="4">
        <v>1122</v>
      </c>
      <c r="B846" s="4">
        <v>5</v>
      </c>
      <c r="C846" s="4">
        <v>4</v>
      </c>
      <c r="D846" s="4">
        <v>250</v>
      </c>
      <c r="E846" s="4">
        <v>1570</v>
      </c>
      <c r="F846" s="4">
        <v>2</v>
      </c>
      <c r="G846" s="11">
        <v>44143</v>
      </c>
      <c r="H846" s="41">
        <v>28343.7</v>
      </c>
      <c r="I846" s="41">
        <v>2267.4960000000001</v>
      </c>
      <c r="J846" s="41">
        <v>708.59249999999997</v>
      </c>
      <c r="K846" s="41">
        <v>31319.788499999999</v>
      </c>
      <c r="L846" s="11">
        <v>44152</v>
      </c>
      <c r="M846" t="s">
        <v>1829</v>
      </c>
      <c r="O846" t="b">
        <f>Table9[[#This Row],[SubTotal]]=SUMIF(Purchase_Order_Details!$A$2:$A$2751,Table9[[#This Row],[PurchaseOrderID]],Purchase_Order_Details!$G$2:$G$2751)</f>
        <v>1</v>
      </c>
      <c r="P846" t="b">
        <f>Table9[[#This Row],[TotalDue]]=Table9[[#This Row],[SubTotal]]+Table9[[#This Row],[TaxAmt]]+Table9[[#This Row],[Freight]]</f>
        <v>1</v>
      </c>
      <c r="Q846" t="b">
        <f>COUNTIF(Table9[PurchaseOrderID],Table9[[#This Row],[PurchaseOrderID]])=1</f>
        <v>1</v>
      </c>
    </row>
    <row r="847" spans="1:17" hidden="1" x14ac:dyDescent="0.25">
      <c r="A847" s="5">
        <v>1123</v>
      </c>
      <c r="B847" s="5">
        <v>4</v>
      </c>
      <c r="C847" s="5">
        <v>4</v>
      </c>
      <c r="D847" s="5">
        <v>258</v>
      </c>
      <c r="E847" s="5">
        <v>1516</v>
      </c>
      <c r="F847" s="5">
        <v>1</v>
      </c>
      <c r="G847" s="10">
        <v>44143</v>
      </c>
      <c r="H847" s="40">
        <v>454.86</v>
      </c>
      <c r="I847" s="40">
        <v>36.388800000000003</v>
      </c>
      <c r="J847" s="40">
        <v>11.371499999999999</v>
      </c>
      <c r="K847" s="40">
        <v>502.62029999999999</v>
      </c>
      <c r="L847" s="10">
        <v>44152</v>
      </c>
      <c r="M847" t="s">
        <v>1829</v>
      </c>
      <c r="O847" t="b">
        <f>Table9[[#This Row],[SubTotal]]=SUMIF(Purchase_Order_Details!$A$2:$A$2751,Table9[[#This Row],[PurchaseOrderID]],Purchase_Order_Details!$G$2:$G$2751)</f>
        <v>1</v>
      </c>
      <c r="P847" t="b">
        <f>Table9[[#This Row],[TotalDue]]=Table9[[#This Row],[SubTotal]]+Table9[[#This Row],[TaxAmt]]+Table9[[#This Row],[Freight]]</f>
        <v>1</v>
      </c>
      <c r="Q847" t="b">
        <f>COUNTIF(Table9[PurchaseOrderID],Table9[[#This Row],[PurchaseOrderID]])=1</f>
        <v>1</v>
      </c>
    </row>
    <row r="848" spans="1:17" hidden="1" x14ac:dyDescent="0.25">
      <c r="A848" s="4">
        <v>1124</v>
      </c>
      <c r="B848" s="4">
        <v>4</v>
      </c>
      <c r="C848" s="4">
        <v>4</v>
      </c>
      <c r="D848" s="4">
        <v>254</v>
      </c>
      <c r="E848" s="4">
        <v>1506</v>
      </c>
      <c r="F848" s="4">
        <v>5</v>
      </c>
      <c r="G848" s="11">
        <v>44143</v>
      </c>
      <c r="H848" s="41">
        <v>43878.45</v>
      </c>
      <c r="I848" s="41">
        <v>3510.2759999999998</v>
      </c>
      <c r="J848" s="41">
        <v>1096.9612999999999</v>
      </c>
      <c r="K848" s="41">
        <v>48485.687299999998</v>
      </c>
      <c r="L848" s="11">
        <v>44152</v>
      </c>
      <c r="M848" t="s">
        <v>1829</v>
      </c>
      <c r="O848" t="b">
        <f>Table9[[#This Row],[SubTotal]]=SUMIF(Purchase_Order_Details!$A$2:$A$2751,Table9[[#This Row],[PurchaseOrderID]],Purchase_Order_Details!$G$2:$G$2751)</f>
        <v>1</v>
      </c>
      <c r="P848" t="b">
        <f>Table9[[#This Row],[TotalDue]]=Table9[[#This Row],[SubTotal]]+Table9[[#This Row],[TaxAmt]]+Table9[[#This Row],[Freight]]</f>
        <v>1</v>
      </c>
      <c r="Q848" t="b">
        <f>COUNTIF(Table9[PurchaseOrderID],Table9[[#This Row],[PurchaseOrderID]])=1</f>
        <v>1</v>
      </c>
    </row>
    <row r="849" spans="1:17" hidden="1" x14ac:dyDescent="0.25">
      <c r="A849" s="5">
        <v>1125</v>
      </c>
      <c r="B849" s="5">
        <v>4</v>
      </c>
      <c r="C849" s="5">
        <v>4</v>
      </c>
      <c r="D849" s="5">
        <v>257</v>
      </c>
      <c r="E849" s="5">
        <v>1626</v>
      </c>
      <c r="F849" s="5">
        <v>2</v>
      </c>
      <c r="G849" s="10">
        <v>44143</v>
      </c>
      <c r="H849" s="40">
        <v>7132.125</v>
      </c>
      <c r="I849" s="40">
        <v>570.57000000000005</v>
      </c>
      <c r="J849" s="40">
        <v>178.3031</v>
      </c>
      <c r="K849" s="40">
        <v>7880.9980999999998</v>
      </c>
      <c r="L849" s="10">
        <v>44152</v>
      </c>
      <c r="M849" t="s">
        <v>2817</v>
      </c>
      <c r="O849" t="b">
        <f>Table9[[#This Row],[SubTotal]]=SUMIF(Purchase_Order_Details!$A$2:$A$2751,Table9[[#This Row],[PurchaseOrderID]],Purchase_Order_Details!$G$2:$G$2751)</f>
        <v>1</v>
      </c>
      <c r="P849" t="b">
        <f>Table9[[#This Row],[TotalDue]]=Table9[[#This Row],[SubTotal]]+Table9[[#This Row],[TaxAmt]]+Table9[[#This Row],[Freight]]</f>
        <v>1</v>
      </c>
      <c r="Q849" t="b">
        <f>COUNTIF(Table9[PurchaseOrderID],Table9[[#This Row],[PurchaseOrderID]])=1</f>
        <v>1</v>
      </c>
    </row>
    <row r="850" spans="1:17" hidden="1" x14ac:dyDescent="0.25">
      <c r="A850" s="4">
        <v>1126</v>
      </c>
      <c r="B850" s="4">
        <v>4</v>
      </c>
      <c r="C850" s="4">
        <v>4</v>
      </c>
      <c r="D850" s="4">
        <v>261</v>
      </c>
      <c r="E850" s="4">
        <v>1542</v>
      </c>
      <c r="F850" s="4">
        <v>2</v>
      </c>
      <c r="G850" s="11">
        <v>44143</v>
      </c>
      <c r="H850" s="41">
        <v>28343.7</v>
      </c>
      <c r="I850" s="41">
        <v>2267.4960000000001</v>
      </c>
      <c r="J850" s="41">
        <v>708.59249999999997</v>
      </c>
      <c r="K850" s="41">
        <v>31319.788499999999</v>
      </c>
      <c r="L850" s="11">
        <v>44152</v>
      </c>
      <c r="M850" t="s">
        <v>1829</v>
      </c>
      <c r="O850" t="b">
        <f>Table9[[#This Row],[SubTotal]]=SUMIF(Purchase_Order_Details!$A$2:$A$2751,Table9[[#This Row],[PurchaseOrderID]],Purchase_Order_Details!$G$2:$G$2751)</f>
        <v>1</v>
      </c>
      <c r="P850" t="b">
        <f>Table9[[#This Row],[TotalDue]]=Table9[[#This Row],[SubTotal]]+Table9[[#This Row],[TaxAmt]]+Table9[[#This Row],[Freight]]</f>
        <v>1</v>
      </c>
      <c r="Q850" t="b">
        <f>COUNTIF(Table9[PurchaseOrderID],Table9[[#This Row],[PurchaseOrderID]])=1</f>
        <v>1</v>
      </c>
    </row>
    <row r="851" spans="1:17" hidden="1" x14ac:dyDescent="0.25">
      <c r="A851" s="5">
        <v>1127</v>
      </c>
      <c r="B851" s="5">
        <v>4</v>
      </c>
      <c r="C851" s="5">
        <v>4</v>
      </c>
      <c r="D851" s="5">
        <v>251</v>
      </c>
      <c r="E851" s="5">
        <v>1610</v>
      </c>
      <c r="F851" s="5">
        <v>4</v>
      </c>
      <c r="G851" s="10">
        <v>44143</v>
      </c>
      <c r="H851" s="40">
        <v>22516.724999999999</v>
      </c>
      <c r="I851" s="40">
        <v>1801.338</v>
      </c>
      <c r="J851" s="40">
        <v>562.91809999999998</v>
      </c>
      <c r="K851" s="40">
        <v>24880.981100000001</v>
      </c>
      <c r="L851" s="10">
        <v>44152</v>
      </c>
      <c r="M851" t="s">
        <v>2810</v>
      </c>
      <c r="O851" t="b">
        <f>Table9[[#This Row],[SubTotal]]=SUMIF(Purchase_Order_Details!$A$2:$A$2751,Table9[[#This Row],[PurchaseOrderID]],Purchase_Order_Details!$G$2:$G$2751)</f>
        <v>1</v>
      </c>
      <c r="P851" t="b">
        <f>Table9[[#This Row],[TotalDue]]=Table9[[#This Row],[SubTotal]]+Table9[[#This Row],[TaxAmt]]+Table9[[#This Row],[Freight]]</f>
        <v>1</v>
      </c>
      <c r="Q851" t="b">
        <f>COUNTIF(Table9[PurchaseOrderID],Table9[[#This Row],[PurchaseOrderID]])=1</f>
        <v>1</v>
      </c>
    </row>
    <row r="852" spans="1:17" hidden="1" x14ac:dyDescent="0.25">
      <c r="A852" s="4">
        <v>1128</v>
      </c>
      <c r="B852" s="4">
        <v>4</v>
      </c>
      <c r="C852" s="4">
        <v>4</v>
      </c>
      <c r="D852" s="4">
        <v>253</v>
      </c>
      <c r="E852" s="4">
        <v>1638</v>
      </c>
      <c r="F852" s="4">
        <v>5</v>
      </c>
      <c r="G852" s="11">
        <v>44143</v>
      </c>
      <c r="H852" s="41">
        <v>34644.224999999999</v>
      </c>
      <c r="I852" s="41">
        <v>2771.538</v>
      </c>
      <c r="J852" s="41">
        <v>866.10559999999998</v>
      </c>
      <c r="K852" s="41">
        <v>38281.868600000002</v>
      </c>
      <c r="L852" s="11">
        <v>44152</v>
      </c>
      <c r="M852" t="s">
        <v>2817</v>
      </c>
      <c r="O852" t="b">
        <f>Table9[[#This Row],[SubTotal]]=SUMIF(Purchase_Order_Details!$A$2:$A$2751,Table9[[#This Row],[PurchaseOrderID]],Purchase_Order_Details!$G$2:$G$2751)</f>
        <v>1</v>
      </c>
      <c r="P852" t="b">
        <f>Table9[[#This Row],[TotalDue]]=Table9[[#This Row],[SubTotal]]+Table9[[#This Row],[TaxAmt]]+Table9[[#This Row],[Freight]]</f>
        <v>1</v>
      </c>
      <c r="Q852" t="b">
        <f>COUNTIF(Table9[PurchaseOrderID],Table9[[#This Row],[PurchaseOrderID]])=1</f>
        <v>1</v>
      </c>
    </row>
    <row r="853" spans="1:17" hidden="1" x14ac:dyDescent="0.25">
      <c r="A853" s="5">
        <v>1129</v>
      </c>
      <c r="B853" s="5">
        <v>4</v>
      </c>
      <c r="C853" s="5">
        <v>4</v>
      </c>
      <c r="D853" s="5">
        <v>255</v>
      </c>
      <c r="E853" s="5">
        <v>1582</v>
      </c>
      <c r="F853" s="5">
        <v>4</v>
      </c>
      <c r="G853" s="10">
        <v>44143</v>
      </c>
      <c r="H853" s="40">
        <v>662.66549999999995</v>
      </c>
      <c r="I853" s="40">
        <v>53.013199999999998</v>
      </c>
      <c r="J853" s="40">
        <v>16.566600000000001</v>
      </c>
      <c r="K853" s="40">
        <v>732.24530000000004</v>
      </c>
      <c r="L853" s="10">
        <v>44152</v>
      </c>
      <c r="M853" t="s">
        <v>2810</v>
      </c>
      <c r="O853" t="b">
        <f>Table9[[#This Row],[SubTotal]]=SUMIF(Purchase_Order_Details!$A$2:$A$2751,Table9[[#This Row],[PurchaseOrderID]],Purchase_Order_Details!$G$2:$G$2751)</f>
        <v>1</v>
      </c>
      <c r="P853" t="b">
        <f>Table9[[#This Row],[TotalDue]]=Table9[[#This Row],[SubTotal]]+Table9[[#This Row],[TaxAmt]]+Table9[[#This Row],[Freight]]</f>
        <v>1</v>
      </c>
      <c r="Q853" t="b">
        <f>COUNTIF(Table9[PurchaseOrderID],Table9[[#This Row],[PurchaseOrderID]])=1</f>
        <v>1</v>
      </c>
    </row>
    <row r="854" spans="1:17" hidden="1" x14ac:dyDescent="0.25">
      <c r="A854" s="4">
        <v>1130</v>
      </c>
      <c r="B854" s="4">
        <v>4</v>
      </c>
      <c r="C854" s="4">
        <v>4</v>
      </c>
      <c r="D854" s="4">
        <v>256</v>
      </c>
      <c r="E854" s="4">
        <v>1510</v>
      </c>
      <c r="F854" s="4">
        <v>5</v>
      </c>
      <c r="G854" s="11">
        <v>44143</v>
      </c>
      <c r="H854" s="41">
        <v>143.04150000000001</v>
      </c>
      <c r="I854" s="41">
        <v>11.443300000000001</v>
      </c>
      <c r="J854" s="41">
        <v>3.5760000000000001</v>
      </c>
      <c r="K854" s="41">
        <v>158.0608</v>
      </c>
      <c r="L854" s="11">
        <v>44152</v>
      </c>
      <c r="M854" t="s">
        <v>2810</v>
      </c>
      <c r="O854" t="b">
        <f>Table9[[#This Row],[SubTotal]]=SUMIF(Purchase_Order_Details!$A$2:$A$2751,Table9[[#This Row],[PurchaseOrderID]],Purchase_Order_Details!$G$2:$G$2751)</f>
        <v>1</v>
      </c>
      <c r="P854" t="b">
        <f>Table9[[#This Row],[TotalDue]]=Table9[[#This Row],[SubTotal]]+Table9[[#This Row],[TaxAmt]]+Table9[[#This Row],[Freight]]</f>
        <v>1</v>
      </c>
      <c r="Q854" t="b">
        <f>COUNTIF(Table9[PurchaseOrderID],Table9[[#This Row],[PurchaseOrderID]])=1</f>
        <v>1</v>
      </c>
    </row>
    <row r="855" spans="1:17" hidden="1" x14ac:dyDescent="0.25">
      <c r="A855" s="5">
        <v>1131</v>
      </c>
      <c r="B855" s="5">
        <v>4</v>
      </c>
      <c r="C855" s="5">
        <v>4</v>
      </c>
      <c r="D855" s="5">
        <v>259</v>
      </c>
      <c r="E855" s="5">
        <v>1526</v>
      </c>
      <c r="F855" s="5">
        <v>2</v>
      </c>
      <c r="G855" s="10">
        <v>44143</v>
      </c>
      <c r="H855" s="40">
        <v>28199.325000000001</v>
      </c>
      <c r="I855" s="40">
        <v>2255.9459999999999</v>
      </c>
      <c r="J855" s="40">
        <v>704.98310000000004</v>
      </c>
      <c r="K855" s="40">
        <v>31160.254099999998</v>
      </c>
      <c r="L855" s="10">
        <v>44152</v>
      </c>
      <c r="M855" t="s">
        <v>1829</v>
      </c>
      <c r="O855" t="b">
        <f>Table9[[#This Row],[SubTotal]]=SUMIF(Purchase_Order_Details!$A$2:$A$2751,Table9[[#This Row],[PurchaseOrderID]],Purchase_Order_Details!$G$2:$G$2751)</f>
        <v>1</v>
      </c>
      <c r="P855" t="b">
        <f>Table9[[#This Row],[TotalDue]]=Table9[[#This Row],[SubTotal]]+Table9[[#This Row],[TaxAmt]]+Table9[[#This Row],[Freight]]</f>
        <v>1</v>
      </c>
      <c r="Q855" t="b">
        <f>COUNTIF(Table9[PurchaseOrderID],Table9[[#This Row],[PurchaseOrderID]])=1</f>
        <v>1</v>
      </c>
    </row>
    <row r="856" spans="1:17" hidden="1" x14ac:dyDescent="0.25">
      <c r="A856" s="4">
        <v>1132</v>
      </c>
      <c r="B856" s="4">
        <v>4</v>
      </c>
      <c r="C856" s="4">
        <v>4</v>
      </c>
      <c r="D856" s="4">
        <v>260</v>
      </c>
      <c r="E856" s="4">
        <v>1644</v>
      </c>
      <c r="F856" s="4">
        <v>1</v>
      </c>
      <c r="G856" s="11">
        <v>44143</v>
      </c>
      <c r="H856" s="41">
        <v>3713.3249999999998</v>
      </c>
      <c r="I856" s="41">
        <v>297.06599999999997</v>
      </c>
      <c r="J856" s="41">
        <v>92.833100000000002</v>
      </c>
      <c r="K856" s="41">
        <v>4103.2241000000004</v>
      </c>
      <c r="L856" s="11">
        <v>44152</v>
      </c>
      <c r="M856" t="s">
        <v>2817</v>
      </c>
      <c r="O856" t="b">
        <f>Table9[[#This Row],[SubTotal]]=SUMIF(Purchase_Order_Details!$A$2:$A$2751,Table9[[#This Row],[PurchaseOrderID]],Purchase_Order_Details!$G$2:$G$2751)</f>
        <v>1</v>
      </c>
      <c r="P856" t="b">
        <f>Table9[[#This Row],[TotalDue]]=Table9[[#This Row],[SubTotal]]+Table9[[#This Row],[TaxAmt]]+Table9[[#This Row],[Freight]]</f>
        <v>1</v>
      </c>
      <c r="Q856" t="b">
        <f>COUNTIF(Table9[PurchaseOrderID],Table9[[#This Row],[PurchaseOrderID]])=1</f>
        <v>1</v>
      </c>
    </row>
    <row r="857" spans="1:17" hidden="1" x14ac:dyDescent="0.25">
      <c r="A857" s="5">
        <v>1133</v>
      </c>
      <c r="B857" s="5">
        <v>4</v>
      </c>
      <c r="C857" s="5">
        <v>4</v>
      </c>
      <c r="D857" s="5">
        <v>250</v>
      </c>
      <c r="E857" s="5">
        <v>1680</v>
      </c>
      <c r="F857" s="5">
        <v>5</v>
      </c>
      <c r="G857" s="10">
        <v>44146</v>
      </c>
      <c r="H857" s="40">
        <v>63831.074999999997</v>
      </c>
      <c r="I857" s="40">
        <v>5106.4859999999999</v>
      </c>
      <c r="J857" s="40">
        <v>1595.7769000000001</v>
      </c>
      <c r="K857" s="40">
        <v>70533.337899999999</v>
      </c>
      <c r="L857" s="10">
        <v>44155</v>
      </c>
      <c r="M857" t="s">
        <v>1829</v>
      </c>
      <c r="O857" t="b">
        <f>Table9[[#This Row],[SubTotal]]=SUMIF(Purchase_Order_Details!$A$2:$A$2751,Table9[[#This Row],[PurchaseOrderID]],Purchase_Order_Details!$G$2:$G$2751)</f>
        <v>1</v>
      </c>
      <c r="P857" t="b">
        <f>Table9[[#This Row],[TotalDue]]=Table9[[#This Row],[SubTotal]]+Table9[[#This Row],[TaxAmt]]+Table9[[#This Row],[Freight]]</f>
        <v>1</v>
      </c>
      <c r="Q857" t="b">
        <f>COUNTIF(Table9[PurchaseOrderID],Table9[[#This Row],[PurchaseOrderID]])=1</f>
        <v>1</v>
      </c>
    </row>
    <row r="858" spans="1:17" hidden="1" x14ac:dyDescent="0.25">
      <c r="A858" s="4">
        <v>1134</v>
      </c>
      <c r="B858" s="4">
        <v>4</v>
      </c>
      <c r="C858" s="4">
        <v>4</v>
      </c>
      <c r="D858" s="4">
        <v>254</v>
      </c>
      <c r="E858" s="4">
        <v>1584</v>
      </c>
      <c r="F858" s="4">
        <v>5</v>
      </c>
      <c r="G858" s="11">
        <v>44146</v>
      </c>
      <c r="H858" s="41">
        <v>6540.66</v>
      </c>
      <c r="I858" s="41">
        <v>523.25279999999998</v>
      </c>
      <c r="J858" s="41">
        <v>163.51650000000001</v>
      </c>
      <c r="K858" s="41">
        <v>7227.4292999999998</v>
      </c>
      <c r="L858" s="11">
        <v>44155</v>
      </c>
      <c r="M858" t="s">
        <v>1829</v>
      </c>
      <c r="O858" t="b">
        <f>Table9[[#This Row],[SubTotal]]=SUMIF(Purchase_Order_Details!$A$2:$A$2751,Table9[[#This Row],[PurchaseOrderID]],Purchase_Order_Details!$G$2:$G$2751)</f>
        <v>1</v>
      </c>
      <c r="P858" t="b">
        <f>Table9[[#This Row],[TotalDue]]=Table9[[#This Row],[SubTotal]]+Table9[[#This Row],[TaxAmt]]+Table9[[#This Row],[Freight]]</f>
        <v>1</v>
      </c>
      <c r="Q858" t="b">
        <f>COUNTIF(Table9[PurchaseOrderID],Table9[[#This Row],[PurchaseOrderID]])=1</f>
        <v>1</v>
      </c>
    </row>
    <row r="859" spans="1:17" hidden="1" x14ac:dyDescent="0.25">
      <c r="A859" s="5">
        <v>1135</v>
      </c>
      <c r="B859" s="5">
        <v>4</v>
      </c>
      <c r="C859" s="5">
        <v>4</v>
      </c>
      <c r="D859" s="5">
        <v>257</v>
      </c>
      <c r="E859" s="5">
        <v>1620</v>
      </c>
      <c r="F859" s="5">
        <v>5</v>
      </c>
      <c r="G859" s="10">
        <v>44146</v>
      </c>
      <c r="H859" s="40">
        <v>5711.4750000000004</v>
      </c>
      <c r="I859" s="40">
        <v>456.91800000000001</v>
      </c>
      <c r="J859" s="40">
        <v>142.7869</v>
      </c>
      <c r="K859" s="40">
        <v>6311.1799000000001</v>
      </c>
      <c r="L859" s="10">
        <v>44155</v>
      </c>
      <c r="M859" t="s">
        <v>2810</v>
      </c>
      <c r="O859" t="b">
        <f>Table9[[#This Row],[SubTotal]]=SUMIF(Purchase_Order_Details!$A$2:$A$2751,Table9[[#This Row],[PurchaseOrderID]],Purchase_Order_Details!$G$2:$G$2751)</f>
        <v>1</v>
      </c>
      <c r="P859" t="b">
        <f>Table9[[#This Row],[TotalDue]]=Table9[[#This Row],[SubTotal]]+Table9[[#This Row],[TaxAmt]]+Table9[[#This Row],[Freight]]</f>
        <v>1</v>
      </c>
      <c r="Q859" t="b">
        <f>COUNTIF(Table9[PurchaseOrderID],Table9[[#This Row],[PurchaseOrderID]])=1</f>
        <v>1</v>
      </c>
    </row>
    <row r="860" spans="1:17" hidden="1" x14ac:dyDescent="0.25">
      <c r="A860" s="4">
        <v>1136</v>
      </c>
      <c r="B860" s="4">
        <v>4</v>
      </c>
      <c r="C860" s="4">
        <v>4</v>
      </c>
      <c r="D860" s="4">
        <v>261</v>
      </c>
      <c r="E860" s="4">
        <v>1666</v>
      </c>
      <c r="F860" s="4">
        <v>4</v>
      </c>
      <c r="G860" s="11">
        <v>44146</v>
      </c>
      <c r="H860" s="41">
        <v>540.88649999999996</v>
      </c>
      <c r="I860" s="41">
        <v>43.270899999999997</v>
      </c>
      <c r="J860" s="41">
        <v>13.5222</v>
      </c>
      <c r="K860" s="41">
        <v>597.67960000000005</v>
      </c>
      <c r="L860" s="11">
        <v>44155</v>
      </c>
      <c r="M860" t="s">
        <v>2817</v>
      </c>
      <c r="O860" t="b">
        <f>Table9[[#This Row],[SubTotal]]=SUMIF(Purchase_Order_Details!$A$2:$A$2751,Table9[[#This Row],[PurchaseOrderID]],Purchase_Order_Details!$G$2:$G$2751)</f>
        <v>1</v>
      </c>
      <c r="P860" t="b">
        <f>Table9[[#This Row],[TotalDue]]=Table9[[#This Row],[SubTotal]]+Table9[[#This Row],[TaxAmt]]+Table9[[#This Row],[Freight]]</f>
        <v>1</v>
      </c>
      <c r="Q860" t="b">
        <f>COUNTIF(Table9[PurchaseOrderID],Table9[[#This Row],[PurchaseOrderID]])=1</f>
        <v>1</v>
      </c>
    </row>
    <row r="861" spans="1:17" hidden="1" x14ac:dyDescent="0.25">
      <c r="A861" s="5">
        <v>1137</v>
      </c>
      <c r="B861" s="5">
        <v>4</v>
      </c>
      <c r="C861" s="5">
        <v>4</v>
      </c>
      <c r="D861" s="5">
        <v>251</v>
      </c>
      <c r="E861" s="5">
        <v>1592</v>
      </c>
      <c r="F861" s="5">
        <v>2</v>
      </c>
      <c r="G861" s="10">
        <v>44146</v>
      </c>
      <c r="H861" s="40">
        <v>97.965000000000003</v>
      </c>
      <c r="I861" s="40">
        <v>7.8372000000000002</v>
      </c>
      <c r="J861" s="40">
        <v>2.4491000000000001</v>
      </c>
      <c r="K861" s="40">
        <v>108.2513</v>
      </c>
      <c r="L861" s="10">
        <v>44155</v>
      </c>
      <c r="M861" t="s">
        <v>2810</v>
      </c>
      <c r="O861" t="b">
        <f>Table9[[#This Row],[SubTotal]]=SUMIF(Purchase_Order_Details!$A$2:$A$2751,Table9[[#This Row],[PurchaseOrderID]],Purchase_Order_Details!$G$2:$G$2751)</f>
        <v>1</v>
      </c>
      <c r="P861" t="b">
        <f>Table9[[#This Row],[TotalDue]]=Table9[[#This Row],[SubTotal]]+Table9[[#This Row],[TaxAmt]]+Table9[[#This Row],[Freight]]</f>
        <v>1</v>
      </c>
      <c r="Q861" t="b">
        <f>COUNTIF(Table9[PurchaseOrderID],Table9[[#This Row],[PurchaseOrderID]])=1</f>
        <v>1</v>
      </c>
    </row>
    <row r="862" spans="1:17" hidden="1" x14ac:dyDescent="0.25">
      <c r="A862" s="4">
        <v>1138</v>
      </c>
      <c r="B862" s="4">
        <v>4</v>
      </c>
      <c r="C862" s="4">
        <v>4</v>
      </c>
      <c r="D862" s="4">
        <v>253</v>
      </c>
      <c r="E862" s="4">
        <v>1618</v>
      </c>
      <c r="F862" s="4">
        <v>4</v>
      </c>
      <c r="G862" s="11">
        <v>44146</v>
      </c>
      <c r="H862" s="41">
        <v>114.471</v>
      </c>
      <c r="I862" s="41">
        <v>9.1577000000000002</v>
      </c>
      <c r="J862" s="41">
        <v>2.8618000000000001</v>
      </c>
      <c r="K862" s="41">
        <v>126.4905</v>
      </c>
      <c r="L862" s="11">
        <v>44155</v>
      </c>
      <c r="M862" t="s">
        <v>2810</v>
      </c>
      <c r="O862" t="b">
        <f>Table9[[#This Row],[SubTotal]]=SUMIF(Purchase_Order_Details!$A$2:$A$2751,Table9[[#This Row],[PurchaseOrderID]],Purchase_Order_Details!$G$2:$G$2751)</f>
        <v>1</v>
      </c>
      <c r="P862" t="b">
        <f>Table9[[#This Row],[TotalDue]]=Table9[[#This Row],[SubTotal]]+Table9[[#This Row],[TaxAmt]]+Table9[[#This Row],[Freight]]</f>
        <v>1</v>
      </c>
      <c r="Q862" t="b">
        <f>COUNTIF(Table9[PurchaseOrderID],Table9[[#This Row],[PurchaseOrderID]])=1</f>
        <v>1</v>
      </c>
    </row>
    <row r="863" spans="1:17" hidden="1" x14ac:dyDescent="0.25">
      <c r="A863" s="5">
        <v>1139</v>
      </c>
      <c r="B863" s="5">
        <v>4</v>
      </c>
      <c r="C863" s="5">
        <v>4</v>
      </c>
      <c r="D863" s="5">
        <v>255</v>
      </c>
      <c r="E863" s="5">
        <v>1612</v>
      </c>
      <c r="F863" s="5">
        <v>4</v>
      </c>
      <c r="G863" s="10">
        <v>44146</v>
      </c>
      <c r="H863" s="40">
        <v>132.6465</v>
      </c>
      <c r="I863" s="40">
        <v>10.611700000000001</v>
      </c>
      <c r="J863" s="40">
        <v>3.3161999999999998</v>
      </c>
      <c r="K863" s="40">
        <v>146.5744</v>
      </c>
      <c r="L863" s="10">
        <v>44155</v>
      </c>
      <c r="M863" t="s">
        <v>2810</v>
      </c>
      <c r="O863" t="b">
        <f>Table9[[#This Row],[SubTotal]]=SUMIF(Purchase_Order_Details!$A$2:$A$2751,Table9[[#This Row],[PurchaseOrderID]],Purchase_Order_Details!$G$2:$G$2751)</f>
        <v>1</v>
      </c>
      <c r="P863" t="b">
        <f>Table9[[#This Row],[TotalDue]]=Table9[[#This Row],[SubTotal]]+Table9[[#This Row],[TaxAmt]]+Table9[[#This Row],[Freight]]</f>
        <v>1</v>
      </c>
      <c r="Q863" t="b">
        <f>COUNTIF(Table9[PurchaseOrderID],Table9[[#This Row],[PurchaseOrderID]])=1</f>
        <v>1</v>
      </c>
    </row>
    <row r="864" spans="1:17" hidden="1" x14ac:dyDescent="0.25">
      <c r="A864" s="4">
        <v>1140</v>
      </c>
      <c r="B864" s="4">
        <v>5</v>
      </c>
      <c r="C864" s="4">
        <v>4</v>
      </c>
      <c r="D864" s="4">
        <v>256</v>
      </c>
      <c r="E864" s="4">
        <v>1586</v>
      </c>
      <c r="F864" s="4">
        <v>5</v>
      </c>
      <c r="G864" s="11">
        <v>44146</v>
      </c>
      <c r="H864" s="41">
        <v>43878.45</v>
      </c>
      <c r="I864" s="41">
        <v>3510.2759999999998</v>
      </c>
      <c r="J864" s="41">
        <v>1096.9612999999999</v>
      </c>
      <c r="K864" s="41">
        <v>48485.687299999998</v>
      </c>
      <c r="L864" s="11">
        <v>44155</v>
      </c>
      <c r="M864" t="s">
        <v>2817</v>
      </c>
      <c r="O864" t="b">
        <f>Table9[[#This Row],[SubTotal]]=SUMIF(Purchase_Order_Details!$A$2:$A$2751,Table9[[#This Row],[PurchaseOrderID]],Purchase_Order_Details!$G$2:$G$2751)</f>
        <v>1</v>
      </c>
      <c r="P864" t="b">
        <f>Table9[[#This Row],[TotalDue]]=Table9[[#This Row],[SubTotal]]+Table9[[#This Row],[TaxAmt]]+Table9[[#This Row],[Freight]]</f>
        <v>1</v>
      </c>
      <c r="Q864" t="b">
        <f>COUNTIF(Table9[PurchaseOrderID],Table9[[#This Row],[PurchaseOrderID]])=1</f>
        <v>1</v>
      </c>
    </row>
    <row r="865" spans="1:17" hidden="1" x14ac:dyDescent="0.25">
      <c r="A865" s="5">
        <v>1141</v>
      </c>
      <c r="B865" s="5">
        <v>4</v>
      </c>
      <c r="C865" s="5">
        <v>4</v>
      </c>
      <c r="D865" s="5">
        <v>259</v>
      </c>
      <c r="E865" s="5">
        <v>1500</v>
      </c>
      <c r="F865" s="5">
        <v>1</v>
      </c>
      <c r="G865" s="10">
        <v>44146</v>
      </c>
      <c r="H865" s="40">
        <v>418.95</v>
      </c>
      <c r="I865" s="40">
        <v>33.515999999999998</v>
      </c>
      <c r="J865" s="40">
        <v>10.473800000000001</v>
      </c>
      <c r="K865" s="40">
        <v>462.93979999999999</v>
      </c>
      <c r="L865" s="10">
        <v>44155</v>
      </c>
      <c r="M865" t="s">
        <v>2817</v>
      </c>
      <c r="O865" t="b">
        <f>Table9[[#This Row],[SubTotal]]=SUMIF(Purchase_Order_Details!$A$2:$A$2751,Table9[[#This Row],[PurchaseOrderID]],Purchase_Order_Details!$G$2:$G$2751)</f>
        <v>1</v>
      </c>
      <c r="P865" t="b">
        <f>Table9[[#This Row],[TotalDue]]=Table9[[#This Row],[SubTotal]]+Table9[[#This Row],[TaxAmt]]+Table9[[#This Row],[Freight]]</f>
        <v>1</v>
      </c>
      <c r="Q865" t="b">
        <f>COUNTIF(Table9[PurchaseOrderID],Table9[[#This Row],[PurchaseOrderID]])=1</f>
        <v>1</v>
      </c>
    </row>
    <row r="866" spans="1:17" hidden="1" x14ac:dyDescent="0.25">
      <c r="A866" s="4">
        <v>1142</v>
      </c>
      <c r="B866" s="4">
        <v>4</v>
      </c>
      <c r="C866" s="4">
        <v>4</v>
      </c>
      <c r="D866" s="4">
        <v>260</v>
      </c>
      <c r="E866" s="4">
        <v>1656</v>
      </c>
      <c r="F866" s="4">
        <v>4</v>
      </c>
      <c r="G866" s="11">
        <v>44146</v>
      </c>
      <c r="H866" s="41">
        <v>272.44349999999997</v>
      </c>
      <c r="I866" s="41">
        <v>21.795500000000001</v>
      </c>
      <c r="J866" s="41">
        <v>6.8110999999999997</v>
      </c>
      <c r="K866" s="41">
        <v>301.05009999999999</v>
      </c>
      <c r="L866" s="11">
        <v>44155</v>
      </c>
      <c r="M866" t="s">
        <v>2810</v>
      </c>
      <c r="O866" t="b">
        <f>Table9[[#This Row],[SubTotal]]=SUMIF(Purchase_Order_Details!$A$2:$A$2751,Table9[[#This Row],[PurchaseOrderID]],Purchase_Order_Details!$G$2:$G$2751)</f>
        <v>1</v>
      </c>
      <c r="P866" t="b">
        <f>Table9[[#This Row],[TotalDue]]=Table9[[#This Row],[SubTotal]]+Table9[[#This Row],[TaxAmt]]+Table9[[#This Row],[Freight]]</f>
        <v>1</v>
      </c>
      <c r="Q866" t="b">
        <f>COUNTIF(Table9[PurchaseOrderID],Table9[[#This Row],[PurchaseOrderID]])=1</f>
        <v>1</v>
      </c>
    </row>
    <row r="867" spans="1:17" hidden="1" x14ac:dyDescent="0.25">
      <c r="A867" s="5">
        <v>1143</v>
      </c>
      <c r="B867" s="5">
        <v>4</v>
      </c>
      <c r="C867" s="5">
        <v>4</v>
      </c>
      <c r="D867" s="5">
        <v>258</v>
      </c>
      <c r="E867" s="5">
        <v>1572</v>
      </c>
      <c r="F867" s="5">
        <v>1</v>
      </c>
      <c r="G867" s="10">
        <v>44146</v>
      </c>
      <c r="H867" s="40">
        <v>461.79</v>
      </c>
      <c r="I867" s="40">
        <v>36.943199999999997</v>
      </c>
      <c r="J867" s="40">
        <v>11.5448</v>
      </c>
      <c r="K867" s="40">
        <v>510.27800000000002</v>
      </c>
      <c r="L867" s="10">
        <v>44155</v>
      </c>
      <c r="M867" t="s">
        <v>1829</v>
      </c>
      <c r="O867" t="b">
        <f>Table9[[#This Row],[SubTotal]]=SUMIF(Purchase_Order_Details!$A$2:$A$2751,Table9[[#This Row],[PurchaseOrderID]],Purchase_Order_Details!$G$2:$G$2751)</f>
        <v>1</v>
      </c>
      <c r="P867" t="b">
        <f>Table9[[#This Row],[TotalDue]]=Table9[[#This Row],[SubTotal]]+Table9[[#This Row],[TaxAmt]]+Table9[[#This Row],[Freight]]</f>
        <v>1</v>
      </c>
      <c r="Q867" t="b">
        <f>COUNTIF(Table9[PurchaseOrderID],Table9[[#This Row],[PurchaseOrderID]])=1</f>
        <v>1</v>
      </c>
    </row>
    <row r="868" spans="1:17" hidden="1" x14ac:dyDescent="0.25">
      <c r="A868" s="4">
        <v>1144</v>
      </c>
      <c r="B868" s="4">
        <v>4</v>
      </c>
      <c r="C868" s="4">
        <v>4</v>
      </c>
      <c r="D868" s="4">
        <v>254</v>
      </c>
      <c r="E868" s="4">
        <v>1562</v>
      </c>
      <c r="F868" s="4">
        <v>4</v>
      </c>
      <c r="G868" s="11">
        <v>44146</v>
      </c>
      <c r="H868" s="41">
        <v>259.84350000000001</v>
      </c>
      <c r="I868" s="41">
        <v>20.787500000000001</v>
      </c>
      <c r="J868" s="41">
        <v>6.4961000000000002</v>
      </c>
      <c r="K868" s="41">
        <v>287.12709999999998</v>
      </c>
      <c r="L868" s="11">
        <v>44155</v>
      </c>
      <c r="M868" t="s">
        <v>2817</v>
      </c>
      <c r="O868" t="b">
        <f>Table9[[#This Row],[SubTotal]]=SUMIF(Purchase_Order_Details!$A$2:$A$2751,Table9[[#This Row],[PurchaseOrderID]],Purchase_Order_Details!$G$2:$G$2751)</f>
        <v>1</v>
      </c>
      <c r="P868" t="b">
        <f>Table9[[#This Row],[TotalDue]]=Table9[[#This Row],[SubTotal]]+Table9[[#This Row],[TaxAmt]]+Table9[[#This Row],[Freight]]</f>
        <v>1</v>
      </c>
      <c r="Q868" t="b">
        <f>COUNTIF(Table9[PurchaseOrderID],Table9[[#This Row],[PurchaseOrderID]])=1</f>
        <v>1</v>
      </c>
    </row>
    <row r="869" spans="1:17" hidden="1" x14ac:dyDescent="0.25">
      <c r="A869" s="5">
        <v>1145</v>
      </c>
      <c r="B869" s="5">
        <v>4</v>
      </c>
      <c r="C869" s="5">
        <v>4</v>
      </c>
      <c r="D869" s="5">
        <v>257</v>
      </c>
      <c r="E869" s="5">
        <v>1662</v>
      </c>
      <c r="F869" s="5">
        <v>2</v>
      </c>
      <c r="G869" s="10">
        <v>44146</v>
      </c>
      <c r="H869" s="40">
        <v>37.075499999999998</v>
      </c>
      <c r="I869" s="40">
        <v>2.9660000000000002</v>
      </c>
      <c r="J869" s="40">
        <v>0.92689999999999995</v>
      </c>
      <c r="K869" s="40">
        <v>40.968400000000003</v>
      </c>
      <c r="L869" s="10">
        <v>44155</v>
      </c>
      <c r="M869" t="s">
        <v>2810</v>
      </c>
      <c r="O869" t="b">
        <f>Table9[[#This Row],[SubTotal]]=SUMIF(Purchase_Order_Details!$A$2:$A$2751,Table9[[#This Row],[PurchaseOrderID]],Purchase_Order_Details!$G$2:$G$2751)</f>
        <v>1</v>
      </c>
      <c r="P869" t="b">
        <f>Table9[[#This Row],[TotalDue]]=Table9[[#This Row],[SubTotal]]+Table9[[#This Row],[TaxAmt]]+Table9[[#This Row],[Freight]]</f>
        <v>1</v>
      </c>
      <c r="Q869" t="b">
        <f>COUNTIF(Table9[PurchaseOrderID],Table9[[#This Row],[PurchaseOrderID]])=1</f>
        <v>1</v>
      </c>
    </row>
    <row r="870" spans="1:17" hidden="1" x14ac:dyDescent="0.25">
      <c r="A870" s="4">
        <v>1146</v>
      </c>
      <c r="B870" s="4">
        <v>4</v>
      </c>
      <c r="C870" s="4">
        <v>4</v>
      </c>
      <c r="D870" s="4">
        <v>261</v>
      </c>
      <c r="E870" s="4">
        <v>1682</v>
      </c>
      <c r="F870" s="4">
        <v>4</v>
      </c>
      <c r="G870" s="11">
        <v>44146</v>
      </c>
      <c r="H870" s="41">
        <v>21558.075000000001</v>
      </c>
      <c r="I870" s="41">
        <v>1724.646</v>
      </c>
      <c r="J870" s="41">
        <v>538.95190000000002</v>
      </c>
      <c r="K870" s="41">
        <v>23821.672900000001</v>
      </c>
      <c r="L870" s="11">
        <v>44155</v>
      </c>
      <c r="M870" t="s">
        <v>2817</v>
      </c>
      <c r="O870" t="b">
        <f>Table9[[#This Row],[SubTotal]]=SUMIF(Purchase_Order_Details!$A$2:$A$2751,Table9[[#This Row],[PurchaseOrderID]],Purchase_Order_Details!$G$2:$G$2751)</f>
        <v>1</v>
      </c>
      <c r="P870" t="b">
        <f>Table9[[#This Row],[TotalDue]]=Table9[[#This Row],[SubTotal]]+Table9[[#This Row],[TaxAmt]]+Table9[[#This Row],[Freight]]</f>
        <v>1</v>
      </c>
      <c r="Q870" t="b">
        <f>COUNTIF(Table9[PurchaseOrderID],Table9[[#This Row],[PurchaseOrderID]])=1</f>
        <v>1</v>
      </c>
    </row>
    <row r="871" spans="1:17" hidden="1" x14ac:dyDescent="0.25">
      <c r="A871" s="5">
        <v>1147</v>
      </c>
      <c r="B871" s="5">
        <v>4</v>
      </c>
      <c r="C871" s="5">
        <v>4</v>
      </c>
      <c r="D871" s="5">
        <v>251</v>
      </c>
      <c r="E871" s="5">
        <v>1686</v>
      </c>
      <c r="F871" s="5">
        <v>4</v>
      </c>
      <c r="G871" s="10">
        <v>44146</v>
      </c>
      <c r="H871" s="40">
        <v>663.67349999999999</v>
      </c>
      <c r="I871" s="40">
        <v>53.093899999999998</v>
      </c>
      <c r="J871" s="40">
        <v>16.591799999999999</v>
      </c>
      <c r="K871" s="40">
        <v>733.35919999999999</v>
      </c>
      <c r="L871" s="10">
        <v>44155</v>
      </c>
      <c r="M871" t="s">
        <v>2810</v>
      </c>
      <c r="O871" t="b">
        <f>Table9[[#This Row],[SubTotal]]=SUMIF(Purchase_Order_Details!$A$2:$A$2751,Table9[[#This Row],[PurchaseOrderID]],Purchase_Order_Details!$G$2:$G$2751)</f>
        <v>1</v>
      </c>
      <c r="P871" t="b">
        <f>Table9[[#This Row],[TotalDue]]=Table9[[#This Row],[SubTotal]]+Table9[[#This Row],[TaxAmt]]+Table9[[#This Row],[Freight]]</f>
        <v>1</v>
      </c>
      <c r="Q871" t="b">
        <f>COUNTIF(Table9[PurchaseOrderID],Table9[[#This Row],[PurchaseOrderID]])=1</f>
        <v>1</v>
      </c>
    </row>
    <row r="872" spans="1:17" hidden="1" x14ac:dyDescent="0.25">
      <c r="A872" s="4">
        <v>1148</v>
      </c>
      <c r="B872" s="4">
        <v>4</v>
      </c>
      <c r="C872" s="4">
        <v>4</v>
      </c>
      <c r="D872" s="4">
        <v>253</v>
      </c>
      <c r="E872" s="4">
        <v>1684</v>
      </c>
      <c r="F872" s="4">
        <v>5</v>
      </c>
      <c r="G872" s="11">
        <v>44146</v>
      </c>
      <c r="H872" s="41">
        <v>86220.75</v>
      </c>
      <c r="I872" s="41">
        <v>6897.66</v>
      </c>
      <c r="J872" s="41">
        <v>2155.5187999999998</v>
      </c>
      <c r="K872" s="41">
        <v>95273.928799999994</v>
      </c>
      <c r="L872" s="11">
        <v>44155</v>
      </c>
      <c r="M872" t="s">
        <v>2817</v>
      </c>
      <c r="O872" t="b">
        <f>Table9[[#This Row],[SubTotal]]=SUMIF(Purchase_Order_Details!$A$2:$A$2751,Table9[[#This Row],[PurchaseOrderID]],Purchase_Order_Details!$G$2:$G$2751)</f>
        <v>1</v>
      </c>
      <c r="P872" t="b">
        <f>Table9[[#This Row],[TotalDue]]=Table9[[#This Row],[SubTotal]]+Table9[[#This Row],[TaxAmt]]+Table9[[#This Row],[Freight]]</f>
        <v>1</v>
      </c>
      <c r="Q872" t="b">
        <f>COUNTIF(Table9[PurchaseOrderID],Table9[[#This Row],[PurchaseOrderID]])=1</f>
        <v>1</v>
      </c>
    </row>
    <row r="873" spans="1:17" hidden="1" x14ac:dyDescent="0.25">
      <c r="A873" s="5">
        <v>1149</v>
      </c>
      <c r="B873" s="5">
        <v>4</v>
      </c>
      <c r="C873" s="5">
        <v>4</v>
      </c>
      <c r="D873" s="5">
        <v>255</v>
      </c>
      <c r="E873" s="5">
        <v>1534</v>
      </c>
      <c r="F873" s="5">
        <v>4</v>
      </c>
      <c r="G873" s="10">
        <v>44147</v>
      </c>
      <c r="H873" s="40">
        <v>602.24850000000004</v>
      </c>
      <c r="I873" s="40">
        <v>48.179900000000004</v>
      </c>
      <c r="J873" s="40">
        <v>15.0562</v>
      </c>
      <c r="K873" s="40">
        <v>665.4846</v>
      </c>
      <c r="L873" s="10">
        <v>44156</v>
      </c>
      <c r="M873" t="s">
        <v>2817</v>
      </c>
      <c r="O873" t="b">
        <f>Table9[[#This Row],[SubTotal]]=SUMIF(Purchase_Order_Details!$A$2:$A$2751,Table9[[#This Row],[PurchaseOrderID]],Purchase_Order_Details!$G$2:$G$2751)</f>
        <v>1</v>
      </c>
      <c r="P873" t="b">
        <f>Table9[[#This Row],[TotalDue]]=Table9[[#This Row],[SubTotal]]+Table9[[#This Row],[TaxAmt]]+Table9[[#This Row],[Freight]]</f>
        <v>1</v>
      </c>
      <c r="Q873" t="b">
        <f>COUNTIF(Table9[PurchaseOrderID],Table9[[#This Row],[PurchaseOrderID]])=1</f>
        <v>1</v>
      </c>
    </row>
    <row r="874" spans="1:17" hidden="1" x14ac:dyDescent="0.25">
      <c r="A874" s="4">
        <v>1150</v>
      </c>
      <c r="B874" s="4">
        <v>4</v>
      </c>
      <c r="C874" s="4">
        <v>4</v>
      </c>
      <c r="D874" s="4">
        <v>256</v>
      </c>
      <c r="E874" s="4">
        <v>1614</v>
      </c>
      <c r="F874" s="4">
        <v>4</v>
      </c>
      <c r="G874" s="11">
        <v>44147</v>
      </c>
      <c r="H874" s="41">
        <v>409.5</v>
      </c>
      <c r="I874" s="41">
        <v>32.76</v>
      </c>
      <c r="J874" s="41">
        <v>10.237500000000001</v>
      </c>
      <c r="K874" s="41">
        <v>452.4975</v>
      </c>
      <c r="L874" s="11">
        <v>44156</v>
      </c>
      <c r="M874" t="s">
        <v>2810</v>
      </c>
      <c r="O874" t="b">
        <f>Table9[[#This Row],[SubTotal]]=SUMIF(Purchase_Order_Details!$A$2:$A$2751,Table9[[#This Row],[PurchaseOrderID]],Purchase_Order_Details!$G$2:$G$2751)</f>
        <v>1</v>
      </c>
      <c r="P874" t="b">
        <f>Table9[[#This Row],[TotalDue]]=Table9[[#This Row],[SubTotal]]+Table9[[#This Row],[TaxAmt]]+Table9[[#This Row],[Freight]]</f>
        <v>1</v>
      </c>
      <c r="Q874" t="b">
        <f>COUNTIF(Table9[PurchaseOrderID],Table9[[#This Row],[PurchaseOrderID]])=1</f>
        <v>1</v>
      </c>
    </row>
    <row r="875" spans="1:17" hidden="1" x14ac:dyDescent="0.25">
      <c r="A875" s="5">
        <v>1151</v>
      </c>
      <c r="B875" s="5">
        <v>4</v>
      </c>
      <c r="C875" s="5">
        <v>4</v>
      </c>
      <c r="D875" s="5">
        <v>252</v>
      </c>
      <c r="E875" s="5">
        <v>1588</v>
      </c>
      <c r="F875" s="5">
        <v>5</v>
      </c>
      <c r="G875" s="10">
        <v>44147</v>
      </c>
      <c r="H875" s="40">
        <v>40471.199999999997</v>
      </c>
      <c r="I875" s="40">
        <v>3237.6959999999999</v>
      </c>
      <c r="J875" s="40">
        <v>1011.78</v>
      </c>
      <c r="K875" s="40">
        <v>44720.675999999999</v>
      </c>
      <c r="L875" s="10">
        <v>44156</v>
      </c>
      <c r="M875" t="s">
        <v>1829</v>
      </c>
      <c r="O875" t="b">
        <f>Table9[[#This Row],[SubTotal]]=SUMIF(Purchase_Order_Details!$A$2:$A$2751,Table9[[#This Row],[PurchaseOrderID]],Purchase_Order_Details!$G$2:$G$2751)</f>
        <v>1</v>
      </c>
      <c r="P875" t="b">
        <f>Table9[[#This Row],[TotalDue]]=Table9[[#This Row],[SubTotal]]+Table9[[#This Row],[TaxAmt]]+Table9[[#This Row],[Freight]]</f>
        <v>1</v>
      </c>
      <c r="Q875" t="b">
        <f>COUNTIF(Table9[PurchaseOrderID],Table9[[#This Row],[PurchaseOrderID]])=1</f>
        <v>1</v>
      </c>
    </row>
    <row r="876" spans="1:17" hidden="1" x14ac:dyDescent="0.25">
      <c r="A876" s="4">
        <v>1152</v>
      </c>
      <c r="B876" s="4">
        <v>4</v>
      </c>
      <c r="C876" s="4">
        <v>4</v>
      </c>
      <c r="D876" s="4">
        <v>260</v>
      </c>
      <c r="E876" s="4">
        <v>1622</v>
      </c>
      <c r="F876" s="4">
        <v>4</v>
      </c>
      <c r="G876" s="11">
        <v>44147</v>
      </c>
      <c r="H876" s="41">
        <v>253.32300000000001</v>
      </c>
      <c r="I876" s="41">
        <v>20.265799999999999</v>
      </c>
      <c r="J876" s="41">
        <v>6.3331</v>
      </c>
      <c r="K876" s="41">
        <v>279.92189999999999</v>
      </c>
      <c r="L876" s="11">
        <v>44156</v>
      </c>
      <c r="M876" t="s">
        <v>2810</v>
      </c>
      <c r="O876" t="b">
        <f>Table9[[#This Row],[SubTotal]]=SUMIF(Purchase_Order_Details!$A$2:$A$2751,Table9[[#This Row],[PurchaseOrderID]],Purchase_Order_Details!$G$2:$G$2751)</f>
        <v>1</v>
      </c>
      <c r="P876" t="b">
        <f>Table9[[#This Row],[TotalDue]]=Table9[[#This Row],[SubTotal]]+Table9[[#This Row],[TaxAmt]]+Table9[[#This Row],[Freight]]</f>
        <v>1</v>
      </c>
      <c r="Q876" t="b">
        <f>COUNTIF(Table9[PurchaseOrderID],Table9[[#This Row],[PurchaseOrderID]])=1</f>
        <v>1</v>
      </c>
    </row>
    <row r="877" spans="1:17" hidden="1" x14ac:dyDescent="0.25">
      <c r="A877" s="5">
        <v>1153</v>
      </c>
      <c r="B877" s="5">
        <v>4</v>
      </c>
      <c r="C877" s="5">
        <v>4</v>
      </c>
      <c r="D877" s="5">
        <v>258</v>
      </c>
      <c r="E877" s="5">
        <v>1632</v>
      </c>
      <c r="F877" s="5">
        <v>5</v>
      </c>
      <c r="G877" s="10">
        <v>44147</v>
      </c>
      <c r="H877" s="40">
        <v>62092.800000000003</v>
      </c>
      <c r="I877" s="40">
        <v>4967.424</v>
      </c>
      <c r="J877" s="40">
        <v>1552.32</v>
      </c>
      <c r="K877" s="40">
        <v>68612.543999999994</v>
      </c>
      <c r="L877" s="10">
        <v>44156</v>
      </c>
      <c r="M877" t="s">
        <v>1829</v>
      </c>
      <c r="O877" t="b">
        <f>Table9[[#This Row],[SubTotal]]=SUMIF(Purchase_Order_Details!$A$2:$A$2751,Table9[[#This Row],[PurchaseOrderID]],Purchase_Order_Details!$G$2:$G$2751)</f>
        <v>1</v>
      </c>
      <c r="P877" t="b">
        <f>Table9[[#This Row],[TotalDue]]=Table9[[#This Row],[SubTotal]]+Table9[[#This Row],[TaxAmt]]+Table9[[#This Row],[Freight]]</f>
        <v>1</v>
      </c>
      <c r="Q877" t="b">
        <f>COUNTIF(Table9[PurchaseOrderID],Table9[[#This Row],[PurchaseOrderID]])=1</f>
        <v>1</v>
      </c>
    </row>
    <row r="878" spans="1:17" hidden="1" x14ac:dyDescent="0.25">
      <c r="A878" s="4">
        <v>1154</v>
      </c>
      <c r="B878" s="4">
        <v>4</v>
      </c>
      <c r="C878" s="4">
        <v>4</v>
      </c>
      <c r="D878" s="4">
        <v>254</v>
      </c>
      <c r="E878" s="4">
        <v>1608</v>
      </c>
      <c r="F878" s="4">
        <v>5</v>
      </c>
      <c r="G878" s="11">
        <v>44147</v>
      </c>
      <c r="H878" s="41">
        <v>5948.25</v>
      </c>
      <c r="I878" s="41">
        <v>475.86</v>
      </c>
      <c r="J878" s="41">
        <v>148.7063</v>
      </c>
      <c r="K878" s="41">
        <v>6572.8163000000004</v>
      </c>
      <c r="L878" s="11">
        <v>44156</v>
      </c>
      <c r="M878" t="s">
        <v>1829</v>
      </c>
      <c r="O878" t="b">
        <f>Table9[[#This Row],[SubTotal]]=SUMIF(Purchase_Order_Details!$A$2:$A$2751,Table9[[#This Row],[PurchaseOrderID]],Purchase_Order_Details!$G$2:$G$2751)</f>
        <v>1</v>
      </c>
      <c r="P878" t="b">
        <f>Table9[[#This Row],[TotalDue]]=Table9[[#This Row],[SubTotal]]+Table9[[#This Row],[TaxAmt]]+Table9[[#This Row],[Freight]]</f>
        <v>1</v>
      </c>
      <c r="Q878" t="b">
        <f>COUNTIF(Table9[PurchaseOrderID],Table9[[#This Row],[PurchaseOrderID]])=1</f>
        <v>1</v>
      </c>
    </row>
    <row r="879" spans="1:17" hidden="1" x14ac:dyDescent="0.25">
      <c r="A879" s="5">
        <v>1155</v>
      </c>
      <c r="B879" s="5">
        <v>4</v>
      </c>
      <c r="C879" s="5">
        <v>4</v>
      </c>
      <c r="D879" s="5">
        <v>257</v>
      </c>
      <c r="E879" s="5">
        <v>1576</v>
      </c>
      <c r="F879" s="5">
        <v>5</v>
      </c>
      <c r="G879" s="10">
        <v>44147</v>
      </c>
      <c r="H879" s="40">
        <v>91117.95</v>
      </c>
      <c r="I879" s="40">
        <v>7289.4359999999997</v>
      </c>
      <c r="J879" s="40">
        <v>2277.9488000000001</v>
      </c>
      <c r="K879" s="40">
        <v>100685.3348</v>
      </c>
      <c r="L879" s="10">
        <v>44156</v>
      </c>
      <c r="M879" t="s">
        <v>1829</v>
      </c>
      <c r="O879" t="b">
        <f>Table9[[#This Row],[SubTotal]]=SUMIF(Purchase_Order_Details!$A$2:$A$2751,Table9[[#This Row],[PurchaseOrderID]],Purchase_Order_Details!$G$2:$G$2751)</f>
        <v>1</v>
      </c>
      <c r="P879" t="b">
        <f>Table9[[#This Row],[TotalDue]]=Table9[[#This Row],[SubTotal]]+Table9[[#This Row],[TaxAmt]]+Table9[[#This Row],[Freight]]</f>
        <v>1</v>
      </c>
      <c r="Q879" t="b">
        <f>COUNTIF(Table9[PurchaseOrderID],Table9[[#This Row],[PurchaseOrderID]])=1</f>
        <v>1</v>
      </c>
    </row>
    <row r="880" spans="1:17" hidden="1" x14ac:dyDescent="0.25">
      <c r="A880" s="4">
        <v>1156</v>
      </c>
      <c r="B880" s="4">
        <v>4</v>
      </c>
      <c r="C880" s="4">
        <v>4</v>
      </c>
      <c r="D880" s="4">
        <v>261</v>
      </c>
      <c r="E880" s="4">
        <v>1590</v>
      </c>
      <c r="F880" s="4">
        <v>1</v>
      </c>
      <c r="G880" s="11">
        <v>44147</v>
      </c>
      <c r="H880" s="41">
        <v>525</v>
      </c>
      <c r="I880" s="41">
        <v>42</v>
      </c>
      <c r="J880" s="41">
        <v>13.125</v>
      </c>
      <c r="K880" s="41">
        <v>580.125</v>
      </c>
      <c r="L880" s="11">
        <v>44156</v>
      </c>
      <c r="M880" t="s">
        <v>2817</v>
      </c>
      <c r="O880" t="b">
        <f>Table9[[#This Row],[SubTotal]]=SUMIF(Purchase_Order_Details!$A$2:$A$2751,Table9[[#This Row],[PurchaseOrderID]],Purchase_Order_Details!$G$2:$G$2751)</f>
        <v>1</v>
      </c>
      <c r="P880" t="b">
        <f>Table9[[#This Row],[TotalDue]]=Table9[[#This Row],[SubTotal]]+Table9[[#This Row],[TaxAmt]]+Table9[[#This Row],[Freight]]</f>
        <v>1</v>
      </c>
      <c r="Q880" t="b">
        <f>COUNTIF(Table9[PurchaseOrderID],Table9[[#This Row],[PurchaseOrderID]])=1</f>
        <v>1</v>
      </c>
    </row>
    <row r="881" spans="1:17" hidden="1" x14ac:dyDescent="0.25">
      <c r="A881" s="5">
        <v>1157</v>
      </c>
      <c r="B881" s="5">
        <v>4</v>
      </c>
      <c r="C881" s="5">
        <v>4</v>
      </c>
      <c r="D881" s="5">
        <v>250</v>
      </c>
      <c r="E881" s="5">
        <v>1514</v>
      </c>
      <c r="F881" s="5">
        <v>5</v>
      </c>
      <c r="G881" s="10">
        <v>44147</v>
      </c>
      <c r="H881" s="40">
        <v>2003.6835000000001</v>
      </c>
      <c r="I881" s="40">
        <v>160.29470000000001</v>
      </c>
      <c r="J881" s="40">
        <v>50.092100000000002</v>
      </c>
      <c r="K881" s="40">
        <v>2214.0702999999999</v>
      </c>
      <c r="L881" s="10">
        <v>44156</v>
      </c>
      <c r="M881" t="s">
        <v>2810</v>
      </c>
      <c r="O881" t="b">
        <f>Table9[[#This Row],[SubTotal]]=SUMIF(Purchase_Order_Details!$A$2:$A$2751,Table9[[#This Row],[PurchaseOrderID]],Purchase_Order_Details!$G$2:$G$2751)</f>
        <v>1</v>
      </c>
      <c r="P881" t="b">
        <f>Table9[[#This Row],[TotalDue]]=Table9[[#This Row],[SubTotal]]+Table9[[#This Row],[TaxAmt]]+Table9[[#This Row],[Freight]]</f>
        <v>1</v>
      </c>
      <c r="Q881" t="b">
        <f>COUNTIF(Table9[PurchaseOrderID],Table9[[#This Row],[PurchaseOrderID]])=1</f>
        <v>1</v>
      </c>
    </row>
    <row r="882" spans="1:17" hidden="1" x14ac:dyDescent="0.25">
      <c r="A882" s="4">
        <v>1158</v>
      </c>
      <c r="B882" s="4">
        <v>4</v>
      </c>
      <c r="C882" s="4">
        <v>4</v>
      </c>
      <c r="D882" s="4">
        <v>253</v>
      </c>
      <c r="E882" s="4">
        <v>1498</v>
      </c>
      <c r="F882" s="4">
        <v>4</v>
      </c>
      <c r="G882" s="11">
        <v>44147</v>
      </c>
      <c r="H882" s="41">
        <v>26455.275000000001</v>
      </c>
      <c r="I882" s="41">
        <v>2116.422</v>
      </c>
      <c r="J882" s="41">
        <v>661.38189999999997</v>
      </c>
      <c r="K882" s="41">
        <v>29233.0789</v>
      </c>
      <c r="L882" s="11">
        <v>44156</v>
      </c>
      <c r="M882" t="s">
        <v>2810</v>
      </c>
      <c r="O882" t="b">
        <f>Table9[[#This Row],[SubTotal]]=SUMIF(Purchase_Order_Details!$A$2:$A$2751,Table9[[#This Row],[PurchaseOrderID]],Purchase_Order_Details!$G$2:$G$2751)</f>
        <v>1</v>
      </c>
      <c r="P882" t="b">
        <f>Table9[[#This Row],[TotalDue]]=Table9[[#This Row],[SubTotal]]+Table9[[#This Row],[TaxAmt]]+Table9[[#This Row],[Freight]]</f>
        <v>1</v>
      </c>
      <c r="Q882" t="b">
        <f>COUNTIF(Table9[PurchaseOrderID],Table9[[#This Row],[PurchaseOrderID]])=1</f>
        <v>1</v>
      </c>
    </row>
    <row r="883" spans="1:17" hidden="1" x14ac:dyDescent="0.25">
      <c r="A883" s="5">
        <v>1159</v>
      </c>
      <c r="B883" s="5">
        <v>5</v>
      </c>
      <c r="C883" s="5">
        <v>4</v>
      </c>
      <c r="D883" s="5">
        <v>255</v>
      </c>
      <c r="E883" s="5">
        <v>1674</v>
      </c>
      <c r="F883" s="5">
        <v>2</v>
      </c>
      <c r="G883" s="10">
        <v>44147</v>
      </c>
      <c r="H883" s="40">
        <v>944.37</v>
      </c>
      <c r="I883" s="40">
        <v>75.549599999999998</v>
      </c>
      <c r="J883" s="40">
        <v>23.609300000000001</v>
      </c>
      <c r="K883" s="40">
        <v>1043.5289</v>
      </c>
      <c r="L883" s="10">
        <v>44156</v>
      </c>
      <c r="M883" t="s">
        <v>2810</v>
      </c>
      <c r="O883" t="b">
        <f>Table9[[#This Row],[SubTotal]]=SUMIF(Purchase_Order_Details!$A$2:$A$2751,Table9[[#This Row],[PurchaseOrderID]],Purchase_Order_Details!$G$2:$G$2751)</f>
        <v>1</v>
      </c>
      <c r="P883" t="b">
        <f>Table9[[#This Row],[TotalDue]]=Table9[[#This Row],[SubTotal]]+Table9[[#This Row],[TaxAmt]]+Table9[[#This Row],[Freight]]</f>
        <v>1</v>
      </c>
      <c r="Q883" t="b">
        <f>COUNTIF(Table9[PurchaseOrderID],Table9[[#This Row],[PurchaseOrderID]])=1</f>
        <v>1</v>
      </c>
    </row>
    <row r="884" spans="1:17" hidden="1" x14ac:dyDescent="0.25">
      <c r="A884" s="4">
        <v>1160</v>
      </c>
      <c r="B884" s="4">
        <v>4</v>
      </c>
      <c r="C884" s="4">
        <v>4</v>
      </c>
      <c r="D884" s="4">
        <v>256</v>
      </c>
      <c r="E884" s="4">
        <v>1652</v>
      </c>
      <c r="F884" s="4">
        <v>4</v>
      </c>
      <c r="G884" s="11">
        <v>44147</v>
      </c>
      <c r="H884" s="41">
        <v>48186.6</v>
      </c>
      <c r="I884" s="41">
        <v>3854.9279999999999</v>
      </c>
      <c r="J884" s="41">
        <v>1204.665</v>
      </c>
      <c r="K884" s="41">
        <v>53246.192999999999</v>
      </c>
      <c r="L884" s="11">
        <v>44156</v>
      </c>
      <c r="M884" t="s">
        <v>1829</v>
      </c>
      <c r="O884" t="b">
        <f>Table9[[#This Row],[SubTotal]]=SUMIF(Purchase_Order_Details!$A$2:$A$2751,Table9[[#This Row],[PurchaseOrderID]],Purchase_Order_Details!$G$2:$G$2751)</f>
        <v>1</v>
      </c>
      <c r="P884" t="b">
        <f>Table9[[#This Row],[TotalDue]]=Table9[[#This Row],[SubTotal]]+Table9[[#This Row],[TaxAmt]]+Table9[[#This Row],[Freight]]</f>
        <v>1</v>
      </c>
      <c r="Q884" t="b">
        <f>COUNTIF(Table9[PurchaseOrderID],Table9[[#This Row],[PurchaseOrderID]])=1</f>
        <v>1</v>
      </c>
    </row>
    <row r="885" spans="1:17" hidden="1" x14ac:dyDescent="0.25">
      <c r="A885" s="5">
        <v>1161</v>
      </c>
      <c r="B885" s="5">
        <v>4</v>
      </c>
      <c r="C885" s="5">
        <v>4</v>
      </c>
      <c r="D885" s="5">
        <v>259</v>
      </c>
      <c r="E885" s="5">
        <v>1578</v>
      </c>
      <c r="F885" s="5">
        <v>5</v>
      </c>
      <c r="G885" s="10">
        <v>44147</v>
      </c>
      <c r="H885" s="40">
        <v>26720.924999999999</v>
      </c>
      <c r="I885" s="40">
        <v>2137.674</v>
      </c>
      <c r="J885" s="40">
        <v>668.0231</v>
      </c>
      <c r="K885" s="40">
        <v>29526.622100000001</v>
      </c>
      <c r="L885" s="10">
        <v>44156</v>
      </c>
      <c r="M885" t="s">
        <v>1829</v>
      </c>
      <c r="O885" t="b">
        <f>Table9[[#This Row],[SubTotal]]=SUMIF(Purchase_Order_Details!$A$2:$A$2751,Table9[[#This Row],[PurchaseOrderID]],Purchase_Order_Details!$G$2:$G$2751)</f>
        <v>1</v>
      </c>
      <c r="P885" t="b">
        <f>Table9[[#This Row],[TotalDue]]=Table9[[#This Row],[SubTotal]]+Table9[[#This Row],[TaxAmt]]+Table9[[#This Row],[Freight]]</f>
        <v>1</v>
      </c>
      <c r="Q885" t="b">
        <f>COUNTIF(Table9[PurchaseOrderID],Table9[[#This Row],[PurchaseOrderID]])=1</f>
        <v>1</v>
      </c>
    </row>
    <row r="886" spans="1:17" hidden="1" x14ac:dyDescent="0.25">
      <c r="A886" s="4">
        <v>1162</v>
      </c>
      <c r="B886" s="4">
        <v>4</v>
      </c>
      <c r="C886" s="4">
        <v>4</v>
      </c>
      <c r="D886" s="4">
        <v>260</v>
      </c>
      <c r="E886" s="4">
        <v>1538</v>
      </c>
      <c r="F886" s="4">
        <v>5</v>
      </c>
      <c r="G886" s="11">
        <v>44147</v>
      </c>
      <c r="H886" s="41">
        <v>37843.574999999997</v>
      </c>
      <c r="I886" s="41">
        <v>3027.4859999999999</v>
      </c>
      <c r="J886" s="41">
        <v>946.08939999999996</v>
      </c>
      <c r="K886" s="41">
        <v>41817.150399999999</v>
      </c>
      <c r="L886" s="11">
        <v>44156</v>
      </c>
      <c r="M886" t="s">
        <v>1829</v>
      </c>
      <c r="O886" t="b">
        <f>Table9[[#This Row],[SubTotal]]=SUMIF(Purchase_Order_Details!$A$2:$A$2751,Table9[[#This Row],[PurchaseOrderID]],Purchase_Order_Details!$G$2:$G$2751)</f>
        <v>1</v>
      </c>
      <c r="P886" t="b">
        <f>Table9[[#This Row],[TotalDue]]=Table9[[#This Row],[SubTotal]]+Table9[[#This Row],[TaxAmt]]+Table9[[#This Row],[Freight]]</f>
        <v>1</v>
      </c>
      <c r="Q886" t="b">
        <f>COUNTIF(Table9[PurchaseOrderID],Table9[[#This Row],[PurchaseOrderID]])=1</f>
        <v>1</v>
      </c>
    </row>
    <row r="887" spans="1:17" hidden="1" x14ac:dyDescent="0.25">
      <c r="A887" s="5">
        <v>1163</v>
      </c>
      <c r="B887" s="5">
        <v>4</v>
      </c>
      <c r="C887" s="5">
        <v>4</v>
      </c>
      <c r="D887" s="5">
        <v>258</v>
      </c>
      <c r="E887" s="5">
        <v>1556</v>
      </c>
      <c r="F887" s="5">
        <v>4</v>
      </c>
      <c r="G887" s="10">
        <v>44147</v>
      </c>
      <c r="H887" s="40">
        <v>25531.275000000001</v>
      </c>
      <c r="I887" s="40">
        <v>2042.502</v>
      </c>
      <c r="J887" s="40">
        <v>638.28189999999995</v>
      </c>
      <c r="K887" s="40">
        <v>28212.0589</v>
      </c>
      <c r="L887" s="10">
        <v>44156</v>
      </c>
      <c r="M887" t="s">
        <v>1829</v>
      </c>
      <c r="O887" t="b">
        <f>Table9[[#This Row],[SubTotal]]=SUMIF(Purchase_Order_Details!$A$2:$A$2751,Table9[[#This Row],[PurchaseOrderID]],Purchase_Order_Details!$G$2:$G$2751)</f>
        <v>1</v>
      </c>
      <c r="P887" t="b">
        <f>Table9[[#This Row],[TotalDue]]=Table9[[#This Row],[SubTotal]]+Table9[[#This Row],[TaxAmt]]+Table9[[#This Row],[Freight]]</f>
        <v>1</v>
      </c>
      <c r="Q887" t="b">
        <f>COUNTIF(Table9[PurchaseOrderID],Table9[[#This Row],[PurchaseOrderID]])=1</f>
        <v>1</v>
      </c>
    </row>
    <row r="888" spans="1:17" hidden="1" x14ac:dyDescent="0.25">
      <c r="A888" s="4">
        <v>1164</v>
      </c>
      <c r="B888" s="4">
        <v>4</v>
      </c>
      <c r="C888" s="4">
        <v>4</v>
      </c>
      <c r="D888" s="4">
        <v>254</v>
      </c>
      <c r="E888" s="4">
        <v>1554</v>
      </c>
      <c r="F888" s="4">
        <v>5</v>
      </c>
      <c r="G888" s="11">
        <v>44147</v>
      </c>
      <c r="H888" s="41">
        <v>278.83800000000002</v>
      </c>
      <c r="I888" s="41">
        <v>22.306999999999999</v>
      </c>
      <c r="J888" s="41">
        <v>6.9710000000000001</v>
      </c>
      <c r="K888" s="41">
        <v>308.11599999999999</v>
      </c>
      <c r="L888" s="11">
        <v>44156</v>
      </c>
      <c r="M888" t="s">
        <v>2817</v>
      </c>
      <c r="O888" t="b">
        <f>Table9[[#This Row],[SubTotal]]=SUMIF(Purchase_Order_Details!$A$2:$A$2751,Table9[[#This Row],[PurchaseOrderID]],Purchase_Order_Details!$G$2:$G$2751)</f>
        <v>1</v>
      </c>
      <c r="P888" t="b">
        <f>Table9[[#This Row],[TotalDue]]=Table9[[#This Row],[SubTotal]]+Table9[[#This Row],[TaxAmt]]+Table9[[#This Row],[Freight]]</f>
        <v>1</v>
      </c>
      <c r="Q888" t="b">
        <f>COUNTIF(Table9[PurchaseOrderID],Table9[[#This Row],[PurchaseOrderID]])=1</f>
        <v>1</v>
      </c>
    </row>
    <row r="889" spans="1:17" hidden="1" x14ac:dyDescent="0.25">
      <c r="A889" s="5">
        <v>1165</v>
      </c>
      <c r="B889" s="5">
        <v>4</v>
      </c>
      <c r="C889" s="5">
        <v>4</v>
      </c>
      <c r="D889" s="5">
        <v>252</v>
      </c>
      <c r="E889" s="5">
        <v>1688</v>
      </c>
      <c r="F889" s="5">
        <v>4</v>
      </c>
      <c r="G889" s="10">
        <v>44148</v>
      </c>
      <c r="H889" s="40">
        <v>125.748</v>
      </c>
      <c r="I889" s="40">
        <v>10.059799999999999</v>
      </c>
      <c r="J889" s="40">
        <v>3.1436999999999999</v>
      </c>
      <c r="K889" s="40">
        <v>138.95150000000001</v>
      </c>
      <c r="L889" s="10">
        <v>44157</v>
      </c>
      <c r="M889" t="s">
        <v>2810</v>
      </c>
      <c r="O889" t="b">
        <f>Table9[[#This Row],[SubTotal]]=SUMIF(Purchase_Order_Details!$A$2:$A$2751,Table9[[#This Row],[PurchaseOrderID]],Purchase_Order_Details!$G$2:$G$2751)</f>
        <v>1</v>
      </c>
      <c r="P889" t="b">
        <f>Table9[[#This Row],[TotalDue]]=Table9[[#This Row],[SubTotal]]+Table9[[#This Row],[TaxAmt]]+Table9[[#This Row],[Freight]]</f>
        <v>1</v>
      </c>
      <c r="Q889" t="b">
        <f>COUNTIF(Table9[PurchaseOrderID],Table9[[#This Row],[PurchaseOrderID]])=1</f>
        <v>1</v>
      </c>
    </row>
    <row r="890" spans="1:17" hidden="1" x14ac:dyDescent="0.25">
      <c r="A890" s="4">
        <v>1166</v>
      </c>
      <c r="B890" s="4">
        <v>4</v>
      </c>
      <c r="C890" s="4">
        <v>4</v>
      </c>
      <c r="D890" s="4">
        <v>261</v>
      </c>
      <c r="E890" s="4">
        <v>1580</v>
      </c>
      <c r="F890" s="4">
        <v>5</v>
      </c>
      <c r="G890" s="11">
        <v>44148</v>
      </c>
      <c r="H890" s="41">
        <v>150.79050000000001</v>
      </c>
      <c r="I890" s="41">
        <v>12.0632</v>
      </c>
      <c r="J890" s="41">
        <v>3.7698</v>
      </c>
      <c r="K890" s="41">
        <v>166.62350000000001</v>
      </c>
      <c r="L890" s="11">
        <v>44157</v>
      </c>
      <c r="M890" t="s">
        <v>2810</v>
      </c>
      <c r="O890" t="b">
        <f>Table9[[#This Row],[SubTotal]]=SUMIF(Purchase_Order_Details!$A$2:$A$2751,Table9[[#This Row],[PurchaseOrderID]],Purchase_Order_Details!$G$2:$G$2751)</f>
        <v>1</v>
      </c>
      <c r="P890" t="b">
        <f>Table9[[#This Row],[TotalDue]]=Table9[[#This Row],[SubTotal]]+Table9[[#This Row],[TaxAmt]]+Table9[[#This Row],[Freight]]</f>
        <v>1</v>
      </c>
      <c r="Q890" t="b">
        <f>COUNTIF(Table9[PurchaseOrderID],Table9[[#This Row],[PurchaseOrderID]])=1</f>
        <v>1</v>
      </c>
    </row>
    <row r="891" spans="1:17" hidden="1" x14ac:dyDescent="0.25">
      <c r="A891" s="5">
        <v>1167</v>
      </c>
      <c r="B891" s="5">
        <v>4</v>
      </c>
      <c r="C891" s="5">
        <v>4</v>
      </c>
      <c r="D891" s="5">
        <v>251</v>
      </c>
      <c r="E891" s="5">
        <v>1496</v>
      </c>
      <c r="F891" s="5">
        <v>4</v>
      </c>
      <c r="G891" s="10">
        <v>44148</v>
      </c>
      <c r="H891" s="40">
        <v>751.59</v>
      </c>
      <c r="I891" s="40">
        <v>60.127200000000002</v>
      </c>
      <c r="J891" s="40">
        <v>18.7898</v>
      </c>
      <c r="K891" s="40">
        <v>830.50699999999995</v>
      </c>
      <c r="L891" s="10">
        <v>44157</v>
      </c>
      <c r="M891" t="s">
        <v>2817</v>
      </c>
      <c r="O891" t="b">
        <f>Table9[[#This Row],[SubTotal]]=SUMIF(Purchase_Order_Details!$A$2:$A$2751,Table9[[#This Row],[PurchaseOrderID]],Purchase_Order_Details!$G$2:$G$2751)</f>
        <v>1</v>
      </c>
      <c r="P891" t="b">
        <f>Table9[[#This Row],[TotalDue]]=Table9[[#This Row],[SubTotal]]+Table9[[#This Row],[TaxAmt]]+Table9[[#This Row],[Freight]]</f>
        <v>1</v>
      </c>
      <c r="Q891" t="b">
        <f>COUNTIF(Table9[PurchaseOrderID],Table9[[#This Row],[PurchaseOrderID]])=1</f>
        <v>1</v>
      </c>
    </row>
    <row r="892" spans="1:17" hidden="1" x14ac:dyDescent="0.25">
      <c r="A892" s="4">
        <v>1168</v>
      </c>
      <c r="B892" s="4">
        <v>6</v>
      </c>
      <c r="C892" s="4">
        <v>4</v>
      </c>
      <c r="D892" s="4">
        <v>253</v>
      </c>
      <c r="E892" s="4">
        <v>1494</v>
      </c>
      <c r="F892" s="4">
        <v>2</v>
      </c>
      <c r="G892" s="11">
        <v>44148</v>
      </c>
      <c r="H892" s="41">
        <v>8847.2999999999993</v>
      </c>
      <c r="I892" s="41">
        <v>707.78399999999999</v>
      </c>
      <c r="J892" s="41">
        <v>221.1825</v>
      </c>
      <c r="K892" s="41">
        <v>9776.2664999999997</v>
      </c>
      <c r="L892" s="11">
        <v>44157</v>
      </c>
      <c r="M892" t="s">
        <v>2810</v>
      </c>
      <c r="O892" t="b">
        <f>Table9[[#This Row],[SubTotal]]=SUMIF(Purchase_Order_Details!$A$2:$A$2751,Table9[[#This Row],[PurchaseOrderID]],Purchase_Order_Details!$G$2:$G$2751)</f>
        <v>1</v>
      </c>
      <c r="P892" t="b">
        <f>Table9[[#This Row],[TotalDue]]=Table9[[#This Row],[SubTotal]]+Table9[[#This Row],[TaxAmt]]+Table9[[#This Row],[Freight]]</f>
        <v>1</v>
      </c>
      <c r="Q892" t="b">
        <f>COUNTIF(Table9[PurchaseOrderID],Table9[[#This Row],[PurchaseOrderID]])=1</f>
        <v>1</v>
      </c>
    </row>
    <row r="893" spans="1:17" hidden="1" x14ac:dyDescent="0.25">
      <c r="A893" s="5">
        <v>1169</v>
      </c>
      <c r="B893" s="5">
        <v>4</v>
      </c>
      <c r="C893" s="5">
        <v>4</v>
      </c>
      <c r="D893" s="5">
        <v>255</v>
      </c>
      <c r="E893" s="5">
        <v>1650</v>
      </c>
      <c r="F893" s="5">
        <v>5</v>
      </c>
      <c r="G893" s="10">
        <v>44148</v>
      </c>
      <c r="H893" s="40">
        <v>171.07650000000001</v>
      </c>
      <c r="I893" s="40">
        <v>13.6861</v>
      </c>
      <c r="J893" s="40">
        <v>4.2769000000000004</v>
      </c>
      <c r="K893" s="40">
        <v>189.0395</v>
      </c>
      <c r="L893" s="10">
        <v>44157</v>
      </c>
      <c r="M893" t="s">
        <v>2810</v>
      </c>
      <c r="O893" t="b">
        <f>Table9[[#This Row],[SubTotal]]=SUMIF(Purchase_Order_Details!$A$2:$A$2751,Table9[[#This Row],[PurchaseOrderID]],Purchase_Order_Details!$G$2:$G$2751)</f>
        <v>1</v>
      </c>
      <c r="P893" t="b">
        <f>Table9[[#This Row],[TotalDue]]=Table9[[#This Row],[SubTotal]]+Table9[[#This Row],[TaxAmt]]+Table9[[#This Row],[Freight]]</f>
        <v>1</v>
      </c>
      <c r="Q893" t="b">
        <f>COUNTIF(Table9[PurchaseOrderID],Table9[[#This Row],[PurchaseOrderID]])=1</f>
        <v>1</v>
      </c>
    </row>
    <row r="894" spans="1:17" hidden="1" x14ac:dyDescent="0.25">
      <c r="A894" s="4">
        <v>1170</v>
      </c>
      <c r="B894" s="4">
        <v>4</v>
      </c>
      <c r="C894" s="4">
        <v>4</v>
      </c>
      <c r="D894" s="4">
        <v>256</v>
      </c>
      <c r="E894" s="4">
        <v>1654</v>
      </c>
      <c r="F894" s="4">
        <v>4</v>
      </c>
      <c r="G894" s="11">
        <v>44148</v>
      </c>
      <c r="H894" s="41">
        <v>20397.3</v>
      </c>
      <c r="I894" s="41">
        <v>1631.7840000000001</v>
      </c>
      <c r="J894" s="41">
        <v>509.9325</v>
      </c>
      <c r="K894" s="41">
        <v>22539.016500000002</v>
      </c>
      <c r="L894" s="11">
        <v>44157</v>
      </c>
      <c r="M894" t="s">
        <v>2817</v>
      </c>
      <c r="O894" t="b">
        <f>Table9[[#This Row],[SubTotal]]=SUMIF(Purchase_Order_Details!$A$2:$A$2751,Table9[[#This Row],[PurchaseOrderID]],Purchase_Order_Details!$G$2:$G$2751)</f>
        <v>1</v>
      </c>
      <c r="P894" t="b">
        <f>Table9[[#This Row],[TotalDue]]=Table9[[#This Row],[SubTotal]]+Table9[[#This Row],[TaxAmt]]+Table9[[#This Row],[Freight]]</f>
        <v>1</v>
      </c>
      <c r="Q894" t="b">
        <f>COUNTIF(Table9[PurchaseOrderID],Table9[[#This Row],[PurchaseOrderID]])=1</f>
        <v>1</v>
      </c>
    </row>
    <row r="895" spans="1:17" hidden="1" x14ac:dyDescent="0.25">
      <c r="A895" s="5">
        <v>1171</v>
      </c>
      <c r="B895" s="5">
        <v>4</v>
      </c>
      <c r="C895" s="5">
        <v>4</v>
      </c>
      <c r="D895" s="5">
        <v>259</v>
      </c>
      <c r="E895" s="5">
        <v>1664</v>
      </c>
      <c r="F895" s="5">
        <v>3</v>
      </c>
      <c r="G895" s="10">
        <v>44148</v>
      </c>
      <c r="H895" s="40">
        <v>14628.075000000001</v>
      </c>
      <c r="I895" s="40">
        <v>1170.2460000000001</v>
      </c>
      <c r="J895" s="40">
        <v>365.70190000000002</v>
      </c>
      <c r="K895" s="40">
        <v>16164.0229</v>
      </c>
      <c r="L895" s="10">
        <v>44157</v>
      </c>
      <c r="M895" t="s">
        <v>2817</v>
      </c>
      <c r="O895" t="b">
        <f>Table9[[#This Row],[SubTotal]]=SUMIF(Purchase_Order_Details!$A$2:$A$2751,Table9[[#This Row],[PurchaseOrderID]],Purchase_Order_Details!$G$2:$G$2751)</f>
        <v>1</v>
      </c>
      <c r="P895" t="b">
        <f>Table9[[#This Row],[TotalDue]]=Table9[[#This Row],[SubTotal]]+Table9[[#This Row],[TaxAmt]]+Table9[[#This Row],[Freight]]</f>
        <v>1</v>
      </c>
      <c r="Q895" t="b">
        <f>COUNTIF(Table9[PurchaseOrderID],Table9[[#This Row],[PurchaseOrderID]])=1</f>
        <v>1</v>
      </c>
    </row>
    <row r="896" spans="1:17" hidden="1" x14ac:dyDescent="0.25">
      <c r="A896" s="4">
        <v>1172</v>
      </c>
      <c r="B896" s="4">
        <v>4</v>
      </c>
      <c r="C896" s="4">
        <v>4</v>
      </c>
      <c r="D896" s="4">
        <v>260</v>
      </c>
      <c r="E896" s="4">
        <v>1678</v>
      </c>
      <c r="F896" s="4">
        <v>3</v>
      </c>
      <c r="G896" s="11">
        <v>44148</v>
      </c>
      <c r="H896" s="41">
        <v>33350.625</v>
      </c>
      <c r="I896" s="41">
        <v>2668.05</v>
      </c>
      <c r="J896" s="41">
        <v>833.76559999999995</v>
      </c>
      <c r="K896" s="41">
        <v>36852.440600000002</v>
      </c>
      <c r="L896" s="11">
        <v>44157</v>
      </c>
      <c r="M896" t="s">
        <v>1829</v>
      </c>
      <c r="O896" t="b">
        <f>Table9[[#This Row],[SubTotal]]=SUMIF(Purchase_Order_Details!$A$2:$A$2751,Table9[[#This Row],[PurchaseOrderID]],Purchase_Order_Details!$G$2:$G$2751)</f>
        <v>1</v>
      </c>
      <c r="P896" t="b">
        <f>Table9[[#This Row],[TotalDue]]=Table9[[#This Row],[SubTotal]]+Table9[[#This Row],[TaxAmt]]+Table9[[#This Row],[Freight]]</f>
        <v>1</v>
      </c>
      <c r="Q896" t="b">
        <f>COUNTIF(Table9[PurchaseOrderID],Table9[[#This Row],[PurchaseOrderID]])=1</f>
        <v>1</v>
      </c>
    </row>
    <row r="897" spans="1:17" hidden="1" x14ac:dyDescent="0.25">
      <c r="A897" s="5">
        <v>1173</v>
      </c>
      <c r="B897" s="5">
        <v>4</v>
      </c>
      <c r="C897" s="5">
        <v>4</v>
      </c>
      <c r="D897" s="5">
        <v>258</v>
      </c>
      <c r="E897" s="5">
        <v>1616</v>
      </c>
      <c r="F897" s="5">
        <v>4</v>
      </c>
      <c r="G897" s="10">
        <v>44148</v>
      </c>
      <c r="H897" s="40">
        <v>339.255</v>
      </c>
      <c r="I897" s="40">
        <v>27.1404</v>
      </c>
      <c r="J897" s="40">
        <v>8.4814000000000007</v>
      </c>
      <c r="K897" s="40">
        <v>374.8768</v>
      </c>
      <c r="L897" s="10">
        <v>44157</v>
      </c>
      <c r="M897" t="s">
        <v>2817</v>
      </c>
      <c r="O897" t="b">
        <f>Table9[[#This Row],[SubTotal]]=SUMIF(Purchase_Order_Details!$A$2:$A$2751,Table9[[#This Row],[PurchaseOrderID]],Purchase_Order_Details!$G$2:$G$2751)</f>
        <v>1</v>
      </c>
      <c r="P897" t="b">
        <f>Table9[[#This Row],[TotalDue]]=Table9[[#This Row],[SubTotal]]+Table9[[#This Row],[TaxAmt]]+Table9[[#This Row],[Freight]]</f>
        <v>1</v>
      </c>
      <c r="Q897" t="b">
        <f>COUNTIF(Table9[PurchaseOrderID],Table9[[#This Row],[PurchaseOrderID]])=1</f>
        <v>1</v>
      </c>
    </row>
    <row r="898" spans="1:17" hidden="1" x14ac:dyDescent="0.25">
      <c r="A898" s="4">
        <v>1174</v>
      </c>
      <c r="B898" s="4">
        <v>4</v>
      </c>
      <c r="C898" s="4">
        <v>4</v>
      </c>
      <c r="D898" s="4">
        <v>254</v>
      </c>
      <c r="E898" s="4">
        <v>1492</v>
      </c>
      <c r="F898" s="4">
        <v>5</v>
      </c>
      <c r="G898" s="11">
        <v>44148</v>
      </c>
      <c r="H898" s="41">
        <v>278.83800000000002</v>
      </c>
      <c r="I898" s="41">
        <v>22.306999999999999</v>
      </c>
      <c r="J898" s="41">
        <v>6.9710000000000001</v>
      </c>
      <c r="K898" s="41">
        <v>308.11599999999999</v>
      </c>
      <c r="L898" s="11">
        <v>44157</v>
      </c>
      <c r="M898" t="s">
        <v>2817</v>
      </c>
      <c r="O898" t="b">
        <f>Table9[[#This Row],[SubTotal]]=SUMIF(Purchase_Order_Details!$A$2:$A$2751,Table9[[#This Row],[PurchaseOrderID]],Purchase_Order_Details!$G$2:$G$2751)</f>
        <v>1</v>
      </c>
      <c r="P898" t="b">
        <f>Table9[[#This Row],[TotalDue]]=Table9[[#This Row],[SubTotal]]+Table9[[#This Row],[TaxAmt]]+Table9[[#This Row],[Freight]]</f>
        <v>1</v>
      </c>
      <c r="Q898" t="b">
        <f>COUNTIF(Table9[PurchaseOrderID],Table9[[#This Row],[PurchaseOrderID]])=1</f>
        <v>1</v>
      </c>
    </row>
    <row r="899" spans="1:17" hidden="1" x14ac:dyDescent="0.25">
      <c r="A899" s="5">
        <v>1175</v>
      </c>
      <c r="B899" s="5">
        <v>4</v>
      </c>
      <c r="C899" s="5">
        <v>4</v>
      </c>
      <c r="D899" s="5">
        <v>257</v>
      </c>
      <c r="E899" s="5">
        <v>1602</v>
      </c>
      <c r="F899" s="5">
        <v>5</v>
      </c>
      <c r="G899" s="10">
        <v>44148</v>
      </c>
      <c r="H899" s="40">
        <v>1796.0355</v>
      </c>
      <c r="I899" s="40">
        <v>143.68279999999999</v>
      </c>
      <c r="J899" s="40">
        <v>44.9009</v>
      </c>
      <c r="K899" s="40">
        <v>1984.6192000000001</v>
      </c>
      <c r="L899" s="10">
        <v>44157</v>
      </c>
      <c r="M899" t="s">
        <v>2817</v>
      </c>
      <c r="O899" t="b">
        <f>Table9[[#This Row],[SubTotal]]=SUMIF(Purchase_Order_Details!$A$2:$A$2751,Table9[[#This Row],[PurchaseOrderID]],Purchase_Order_Details!$G$2:$G$2751)</f>
        <v>1</v>
      </c>
      <c r="P899" t="b">
        <f>Table9[[#This Row],[TotalDue]]=Table9[[#This Row],[SubTotal]]+Table9[[#This Row],[TaxAmt]]+Table9[[#This Row],[Freight]]</f>
        <v>1</v>
      </c>
      <c r="Q899" t="b">
        <f>COUNTIF(Table9[PurchaseOrderID],Table9[[#This Row],[PurchaseOrderID]])=1</f>
        <v>1</v>
      </c>
    </row>
    <row r="900" spans="1:17" hidden="1" x14ac:dyDescent="0.25">
      <c r="A900" s="4">
        <v>1176</v>
      </c>
      <c r="B900" s="4">
        <v>4</v>
      </c>
      <c r="C900" s="4">
        <v>4</v>
      </c>
      <c r="D900" s="4">
        <v>261</v>
      </c>
      <c r="E900" s="4">
        <v>1540</v>
      </c>
      <c r="F900" s="4">
        <v>4</v>
      </c>
      <c r="G900" s="11">
        <v>44148</v>
      </c>
      <c r="H900" s="41">
        <v>484.40699999999998</v>
      </c>
      <c r="I900" s="41">
        <v>38.752600000000001</v>
      </c>
      <c r="J900" s="41">
        <v>12.110200000000001</v>
      </c>
      <c r="K900" s="41">
        <v>535.26980000000003</v>
      </c>
      <c r="L900" s="11">
        <v>44157</v>
      </c>
      <c r="M900" t="s">
        <v>2810</v>
      </c>
      <c r="O900" t="b">
        <f>Table9[[#This Row],[SubTotal]]=SUMIF(Purchase_Order_Details!$A$2:$A$2751,Table9[[#This Row],[PurchaseOrderID]],Purchase_Order_Details!$G$2:$G$2751)</f>
        <v>1</v>
      </c>
      <c r="P900" t="b">
        <f>Table9[[#This Row],[TotalDue]]=Table9[[#This Row],[SubTotal]]+Table9[[#This Row],[TaxAmt]]+Table9[[#This Row],[Freight]]</f>
        <v>1</v>
      </c>
      <c r="Q900" t="b">
        <f>COUNTIF(Table9[PurchaseOrderID],Table9[[#This Row],[PurchaseOrderID]])=1</f>
        <v>1</v>
      </c>
    </row>
    <row r="901" spans="1:17" hidden="1" x14ac:dyDescent="0.25">
      <c r="A901" s="5">
        <v>1177</v>
      </c>
      <c r="B901" s="5">
        <v>4</v>
      </c>
      <c r="C901" s="5">
        <v>4</v>
      </c>
      <c r="D901" s="5">
        <v>251</v>
      </c>
      <c r="E901" s="5">
        <v>1628</v>
      </c>
      <c r="F901" s="5">
        <v>5</v>
      </c>
      <c r="G901" s="10">
        <v>44150</v>
      </c>
      <c r="H901" s="40">
        <v>34644.224999999999</v>
      </c>
      <c r="I901" s="40">
        <v>2771.538</v>
      </c>
      <c r="J901" s="40">
        <v>866.10559999999998</v>
      </c>
      <c r="K901" s="40">
        <v>38281.868600000002</v>
      </c>
      <c r="L901" s="10">
        <v>44159</v>
      </c>
      <c r="M901" t="s">
        <v>2810</v>
      </c>
      <c r="O901" t="b">
        <f>Table9[[#This Row],[SubTotal]]=SUMIF(Purchase_Order_Details!$A$2:$A$2751,Table9[[#This Row],[PurchaseOrderID]],Purchase_Order_Details!$G$2:$G$2751)</f>
        <v>1</v>
      </c>
      <c r="P901" t="b">
        <f>Table9[[#This Row],[TotalDue]]=Table9[[#This Row],[SubTotal]]+Table9[[#This Row],[TaxAmt]]+Table9[[#This Row],[Freight]]</f>
        <v>1</v>
      </c>
      <c r="Q901" t="b">
        <f>COUNTIF(Table9[PurchaseOrderID],Table9[[#This Row],[PurchaseOrderID]])=1</f>
        <v>1</v>
      </c>
    </row>
    <row r="902" spans="1:17" hidden="1" x14ac:dyDescent="0.25">
      <c r="A902" s="4">
        <v>1178</v>
      </c>
      <c r="B902" s="4">
        <v>4</v>
      </c>
      <c r="C902" s="4">
        <v>4</v>
      </c>
      <c r="D902" s="4">
        <v>253</v>
      </c>
      <c r="E902" s="4">
        <v>1604</v>
      </c>
      <c r="F902" s="4">
        <v>4</v>
      </c>
      <c r="G902" s="11">
        <v>44150</v>
      </c>
      <c r="H902" s="41">
        <v>1839.5055</v>
      </c>
      <c r="I902" s="41">
        <v>147.16040000000001</v>
      </c>
      <c r="J902" s="41">
        <v>45.9876</v>
      </c>
      <c r="K902" s="41">
        <v>2032.6534999999999</v>
      </c>
      <c r="L902" s="11">
        <v>44159</v>
      </c>
      <c r="M902" t="s">
        <v>2810</v>
      </c>
      <c r="O902" t="b">
        <f>Table9[[#This Row],[SubTotal]]=SUMIF(Purchase_Order_Details!$A$2:$A$2751,Table9[[#This Row],[PurchaseOrderID]],Purchase_Order_Details!$G$2:$G$2751)</f>
        <v>1</v>
      </c>
      <c r="P902" t="b">
        <f>Table9[[#This Row],[TotalDue]]=Table9[[#This Row],[SubTotal]]+Table9[[#This Row],[TaxAmt]]+Table9[[#This Row],[Freight]]</f>
        <v>1</v>
      </c>
      <c r="Q902" t="b">
        <f>COUNTIF(Table9[PurchaseOrderID],Table9[[#This Row],[PurchaseOrderID]])=1</f>
        <v>1</v>
      </c>
    </row>
    <row r="903" spans="1:17" hidden="1" x14ac:dyDescent="0.25">
      <c r="A903" s="5">
        <v>1179</v>
      </c>
      <c r="B903" s="5">
        <v>4</v>
      </c>
      <c r="C903" s="5">
        <v>4</v>
      </c>
      <c r="D903" s="5">
        <v>255</v>
      </c>
      <c r="E903" s="5">
        <v>1690</v>
      </c>
      <c r="F903" s="5">
        <v>5</v>
      </c>
      <c r="G903" s="10">
        <v>44150</v>
      </c>
      <c r="H903" s="40">
        <v>146.286</v>
      </c>
      <c r="I903" s="40">
        <v>11.7029</v>
      </c>
      <c r="J903" s="40">
        <v>3.6572</v>
      </c>
      <c r="K903" s="40">
        <v>161.64609999999999</v>
      </c>
      <c r="L903" s="10">
        <v>44159</v>
      </c>
      <c r="M903" t="s">
        <v>2810</v>
      </c>
      <c r="O903" t="b">
        <f>Table9[[#This Row],[SubTotal]]=SUMIF(Purchase_Order_Details!$A$2:$A$2751,Table9[[#This Row],[PurchaseOrderID]],Purchase_Order_Details!$G$2:$G$2751)</f>
        <v>1</v>
      </c>
      <c r="P903" t="b">
        <f>Table9[[#This Row],[TotalDue]]=Table9[[#This Row],[SubTotal]]+Table9[[#This Row],[TaxAmt]]+Table9[[#This Row],[Freight]]</f>
        <v>1</v>
      </c>
      <c r="Q903" t="b">
        <f>COUNTIF(Table9[PurchaseOrderID],Table9[[#This Row],[PurchaseOrderID]])=1</f>
        <v>1</v>
      </c>
    </row>
    <row r="904" spans="1:17" hidden="1" x14ac:dyDescent="0.25">
      <c r="A904" s="4">
        <v>1180</v>
      </c>
      <c r="B904" s="4">
        <v>4</v>
      </c>
      <c r="C904" s="4">
        <v>4</v>
      </c>
      <c r="D904" s="4">
        <v>256</v>
      </c>
      <c r="E904" s="4">
        <v>1566</v>
      </c>
      <c r="F904" s="4">
        <v>5</v>
      </c>
      <c r="G904" s="11">
        <v>44150</v>
      </c>
      <c r="H904" s="41">
        <v>102.56399999999999</v>
      </c>
      <c r="I904" s="41">
        <v>8.2050999999999998</v>
      </c>
      <c r="J904" s="41">
        <v>2.5640999999999998</v>
      </c>
      <c r="K904" s="41">
        <v>113.33320000000001</v>
      </c>
      <c r="L904" s="11">
        <v>44159</v>
      </c>
      <c r="M904" t="s">
        <v>2810</v>
      </c>
      <c r="O904" t="b">
        <f>Table9[[#This Row],[SubTotal]]=SUMIF(Purchase_Order_Details!$A$2:$A$2751,Table9[[#This Row],[PurchaseOrderID]],Purchase_Order_Details!$G$2:$G$2751)</f>
        <v>1</v>
      </c>
      <c r="P904" t="b">
        <f>Table9[[#This Row],[TotalDue]]=Table9[[#This Row],[SubTotal]]+Table9[[#This Row],[TaxAmt]]+Table9[[#This Row],[Freight]]</f>
        <v>1</v>
      </c>
      <c r="Q904" t="b">
        <f>COUNTIF(Table9[PurchaseOrderID],Table9[[#This Row],[PurchaseOrderID]])=1</f>
        <v>1</v>
      </c>
    </row>
    <row r="905" spans="1:17" hidden="1" x14ac:dyDescent="0.25">
      <c r="A905" s="5">
        <v>1181</v>
      </c>
      <c r="B905" s="5">
        <v>4</v>
      </c>
      <c r="C905" s="5">
        <v>4</v>
      </c>
      <c r="D905" s="5">
        <v>259</v>
      </c>
      <c r="E905" s="5">
        <v>1698</v>
      </c>
      <c r="F905" s="5">
        <v>5</v>
      </c>
      <c r="G905" s="10">
        <v>44150</v>
      </c>
      <c r="H905" s="40">
        <v>150.79050000000001</v>
      </c>
      <c r="I905" s="40">
        <v>12.0632</v>
      </c>
      <c r="J905" s="40">
        <v>3.7698</v>
      </c>
      <c r="K905" s="40">
        <v>166.62350000000001</v>
      </c>
      <c r="L905" s="10">
        <v>44159</v>
      </c>
      <c r="M905" t="s">
        <v>2810</v>
      </c>
      <c r="O905" t="b">
        <f>Table9[[#This Row],[SubTotal]]=SUMIF(Purchase_Order_Details!$A$2:$A$2751,Table9[[#This Row],[PurchaseOrderID]],Purchase_Order_Details!$G$2:$G$2751)</f>
        <v>1</v>
      </c>
      <c r="P905" t="b">
        <f>Table9[[#This Row],[TotalDue]]=Table9[[#This Row],[SubTotal]]+Table9[[#This Row],[TaxAmt]]+Table9[[#This Row],[Freight]]</f>
        <v>1</v>
      </c>
      <c r="Q905" t="b">
        <f>COUNTIF(Table9[PurchaseOrderID],Table9[[#This Row],[PurchaseOrderID]])=1</f>
        <v>1</v>
      </c>
    </row>
    <row r="906" spans="1:17" hidden="1" x14ac:dyDescent="0.25">
      <c r="A906" s="4">
        <v>1182</v>
      </c>
      <c r="B906" s="4">
        <v>4</v>
      </c>
      <c r="C906" s="4">
        <v>4</v>
      </c>
      <c r="D906" s="4">
        <v>260</v>
      </c>
      <c r="E906" s="4">
        <v>1560</v>
      </c>
      <c r="F906" s="4">
        <v>5</v>
      </c>
      <c r="G906" s="11">
        <v>44150</v>
      </c>
      <c r="H906" s="41">
        <v>13669.424999999999</v>
      </c>
      <c r="I906" s="41">
        <v>1093.5540000000001</v>
      </c>
      <c r="J906" s="41">
        <v>341.73559999999998</v>
      </c>
      <c r="K906" s="41">
        <v>15104.714599999999</v>
      </c>
      <c r="L906" s="11">
        <v>44159</v>
      </c>
      <c r="M906" t="s">
        <v>1829</v>
      </c>
      <c r="O906" t="b">
        <f>Table9[[#This Row],[SubTotal]]=SUMIF(Purchase_Order_Details!$A$2:$A$2751,Table9[[#This Row],[PurchaseOrderID]],Purchase_Order_Details!$G$2:$G$2751)</f>
        <v>1</v>
      </c>
      <c r="P906" t="b">
        <f>Table9[[#This Row],[TotalDue]]=Table9[[#This Row],[SubTotal]]+Table9[[#This Row],[TaxAmt]]+Table9[[#This Row],[Freight]]</f>
        <v>1</v>
      </c>
      <c r="Q906" t="b">
        <f>COUNTIF(Table9[PurchaseOrderID],Table9[[#This Row],[PurchaseOrderID]])=1</f>
        <v>1</v>
      </c>
    </row>
    <row r="907" spans="1:17" hidden="1" x14ac:dyDescent="0.25">
      <c r="A907" s="5">
        <v>1183</v>
      </c>
      <c r="B907" s="5">
        <v>4</v>
      </c>
      <c r="C907" s="5">
        <v>4</v>
      </c>
      <c r="D907" s="5">
        <v>258</v>
      </c>
      <c r="E907" s="5">
        <v>1692</v>
      </c>
      <c r="F907" s="5">
        <v>5</v>
      </c>
      <c r="G907" s="10">
        <v>44150</v>
      </c>
      <c r="H907" s="40">
        <v>9948.33</v>
      </c>
      <c r="I907" s="40">
        <v>795.8664</v>
      </c>
      <c r="J907" s="40">
        <v>248.70830000000001</v>
      </c>
      <c r="K907" s="40">
        <v>10992.904699999999</v>
      </c>
      <c r="L907" s="10">
        <v>44159</v>
      </c>
      <c r="M907" t="s">
        <v>1829</v>
      </c>
      <c r="O907" t="b">
        <f>Table9[[#This Row],[SubTotal]]=SUMIF(Purchase_Order_Details!$A$2:$A$2751,Table9[[#This Row],[PurchaseOrderID]],Purchase_Order_Details!$G$2:$G$2751)</f>
        <v>1</v>
      </c>
      <c r="P907" t="b">
        <f>Table9[[#This Row],[TotalDue]]=Table9[[#This Row],[SubTotal]]+Table9[[#This Row],[TaxAmt]]+Table9[[#This Row],[Freight]]</f>
        <v>1</v>
      </c>
      <c r="Q907" t="b">
        <f>COUNTIF(Table9[PurchaseOrderID],Table9[[#This Row],[PurchaseOrderID]])=1</f>
        <v>1</v>
      </c>
    </row>
    <row r="908" spans="1:17" hidden="1" x14ac:dyDescent="0.25">
      <c r="A908" s="4">
        <v>1184</v>
      </c>
      <c r="B908" s="4">
        <v>4</v>
      </c>
      <c r="C908" s="4">
        <v>4</v>
      </c>
      <c r="D908" s="4">
        <v>254</v>
      </c>
      <c r="E908" s="4">
        <v>1696</v>
      </c>
      <c r="F908" s="4">
        <v>2</v>
      </c>
      <c r="G908" s="11">
        <v>44150</v>
      </c>
      <c r="H908" s="41">
        <v>28343.7</v>
      </c>
      <c r="I908" s="41">
        <v>2267.4960000000001</v>
      </c>
      <c r="J908" s="41">
        <v>708.59249999999997</v>
      </c>
      <c r="K908" s="41">
        <v>31319.788499999999</v>
      </c>
      <c r="L908" s="11">
        <v>44159</v>
      </c>
      <c r="M908" t="s">
        <v>1829</v>
      </c>
      <c r="O908" t="b">
        <f>Table9[[#This Row],[SubTotal]]=SUMIF(Purchase_Order_Details!$A$2:$A$2751,Table9[[#This Row],[PurchaseOrderID]],Purchase_Order_Details!$G$2:$G$2751)</f>
        <v>1</v>
      </c>
      <c r="P908" t="b">
        <f>Table9[[#This Row],[TotalDue]]=Table9[[#This Row],[SubTotal]]+Table9[[#This Row],[TaxAmt]]+Table9[[#This Row],[Freight]]</f>
        <v>1</v>
      </c>
      <c r="Q908" t="b">
        <f>COUNTIF(Table9[PurchaseOrderID],Table9[[#This Row],[PurchaseOrderID]])=1</f>
        <v>1</v>
      </c>
    </row>
    <row r="909" spans="1:17" hidden="1" x14ac:dyDescent="0.25">
      <c r="A909" s="5">
        <v>1185</v>
      </c>
      <c r="B909" s="5">
        <v>4</v>
      </c>
      <c r="C909" s="5">
        <v>4</v>
      </c>
      <c r="D909" s="5">
        <v>257</v>
      </c>
      <c r="E909" s="5">
        <v>1504</v>
      </c>
      <c r="F909" s="5">
        <v>1</v>
      </c>
      <c r="G909" s="10">
        <v>44150</v>
      </c>
      <c r="H909" s="40">
        <v>551.88</v>
      </c>
      <c r="I909" s="40">
        <v>44.150399999999998</v>
      </c>
      <c r="J909" s="40">
        <v>13.797000000000001</v>
      </c>
      <c r="K909" s="40">
        <v>609.82740000000001</v>
      </c>
      <c r="L909" s="10">
        <v>44159</v>
      </c>
      <c r="M909" t="s">
        <v>2817</v>
      </c>
      <c r="O909" t="b">
        <f>Table9[[#This Row],[SubTotal]]=SUMIF(Purchase_Order_Details!$A$2:$A$2751,Table9[[#This Row],[PurchaseOrderID]],Purchase_Order_Details!$G$2:$G$2751)</f>
        <v>1</v>
      </c>
      <c r="P909" t="b">
        <f>Table9[[#This Row],[TotalDue]]=Table9[[#This Row],[SubTotal]]+Table9[[#This Row],[TaxAmt]]+Table9[[#This Row],[Freight]]</f>
        <v>1</v>
      </c>
      <c r="Q909" t="b">
        <f>COUNTIF(Table9[PurchaseOrderID],Table9[[#This Row],[PurchaseOrderID]])=1</f>
        <v>1</v>
      </c>
    </row>
    <row r="910" spans="1:17" hidden="1" x14ac:dyDescent="0.25">
      <c r="A910" s="4">
        <v>1186</v>
      </c>
      <c r="B910" s="4">
        <v>4</v>
      </c>
      <c r="C910" s="4">
        <v>4</v>
      </c>
      <c r="D910" s="4">
        <v>261</v>
      </c>
      <c r="E910" s="4">
        <v>1544</v>
      </c>
      <c r="F910" s="4">
        <v>1</v>
      </c>
      <c r="G910" s="11">
        <v>44150</v>
      </c>
      <c r="H910" s="41">
        <v>6987.75</v>
      </c>
      <c r="I910" s="41">
        <v>559.02</v>
      </c>
      <c r="J910" s="41">
        <v>174.69380000000001</v>
      </c>
      <c r="K910" s="41">
        <v>7721.4638000000004</v>
      </c>
      <c r="L910" s="11">
        <v>44159</v>
      </c>
      <c r="M910" t="s">
        <v>2817</v>
      </c>
      <c r="O910" t="b">
        <f>Table9[[#This Row],[SubTotal]]=SUMIF(Purchase_Order_Details!$A$2:$A$2751,Table9[[#This Row],[PurchaseOrderID]],Purchase_Order_Details!$G$2:$G$2751)</f>
        <v>1</v>
      </c>
      <c r="P910" t="b">
        <f>Table9[[#This Row],[TotalDue]]=Table9[[#This Row],[SubTotal]]+Table9[[#This Row],[TaxAmt]]+Table9[[#This Row],[Freight]]</f>
        <v>1</v>
      </c>
      <c r="Q910" t="b">
        <f>COUNTIF(Table9[PurchaseOrderID],Table9[[#This Row],[PurchaseOrderID]])=1</f>
        <v>1</v>
      </c>
    </row>
    <row r="911" spans="1:17" hidden="1" x14ac:dyDescent="0.25">
      <c r="A911" s="5">
        <v>1187</v>
      </c>
      <c r="B911" s="5">
        <v>4</v>
      </c>
      <c r="C911" s="5">
        <v>4</v>
      </c>
      <c r="D911" s="5">
        <v>251</v>
      </c>
      <c r="E911" s="5">
        <v>1530</v>
      </c>
      <c r="F911" s="5">
        <v>2</v>
      </c>
      <c r="G911" s="10">
        <v>44150</v>
      </c>
      <c r="H911" s="40">
        <v>28072.275000000001</v>
      </c>
      <c r="I911" s="40">
        <v>2245.7820000000002</v>
      </c>
      <c r="J911" s="40">
        <v>701.80690000000004</v>
      </c>
      <c r="K911" s="40">
        <v>31019.8639</v>
      </c>
      <c r="L911" s="10">
        <v>44159</v>
      </c>
      <c r="M911" t="s">
        <v>2810</v>
      </c>
      <c r="O911" t="b">
        <f>Table9[[#This Row],[SubTotal]]=SUMIF(Purchase_Order_Details!$A$2:$A$2751,Table9[[#This Row],[PurchaseOrderID]],Purchase_Order_Details!$G$2:$G$2751)</f>
        <v>1</v>
      </c>
      <c r="P911" t="b">
        <f>Table9[[#This Row],[TotalDue]]=Table9[[#This Row],[SubTotal]]+Table9[[#This Row],[TaxAmt]]+Table9[[#This Row],[Freight]]</f>
        <v>1</v>
      </c>
      <c r="Q911" t="b">
        <f>COUNTIF(Table9[PurchaseOrderID],Table9[[#This Row],[PurchaseOrderID]])=1</f>
        <v>1</v>
      </c>
    </row>
    <row r="912" spans="1:17" hidden="1" x14ac:dyDescent="0.25">
      <c r="A912" s="4">
        <v>1188</v>
      </c>
      <c r="B912" s="4">
        <v>4</v>
      </c>
      <c r="C912" s="4">
        <v>4</v>
      </c>
      <c r="D912" s="4">
        <v>253</v>
      </c>
      <c r="E912" s="4">
        <v>1508</v>
      </c>
      <c r="F912" s="4">
        <v>1</v>
      </c>
      <c r="G912" s="11">
        <v>44150</v>
      </c>
      <c r="H912" s="41">
        <v>37312.275000000001</v>
      </c>
      <c r="I912" s="41">
        <v>2984.982</v>
      </c>
      <c r="J912" s="41">
        <v>932.80690000000004</v>
      </c>
      <c r="K912" s="41">
        <v>41230.063900000001</v>
      </c>
      <c r="L912" s="11">
        <v>44159</v>
      </c>
      <c r="M912" t="s">
        <v>2810</v>
      </c>
      <c r="O912" t="b">
        <f>Table9[[#This Row],[SubTotal]]=SUMIF(Purchase_Order_Details!$A$2:$A$2751,Table9[[#This Row],[PurchaseOrderID]],Purchase_Order_Details!$G$2:$G$2751)</f>
        <v>1</v>
      </c>
      <c r="P912" t="b">
        <f>Table9[[#This Row],[TotalDue]]=Table9[[#This Row],[SubTotal]]+Table9[[#This Row],[TaxAmt]]+Table9[[#This Row],[Freight]]</f>
        <v>1</v>
      </c>
      <c r="Q912" t="b">
        <f>COUNTIF(Table9[PurchaseOrderID],Table9[[#This Row],[PurchaseOrderID]])=1</f>
        <v>1</v>
      </c>
    </row>
    <row r="913" spans="1:17" hidden="1" x14ac:dyDescent="0.25">
      <c r="A913" s="5">
        <v>1189</v>
      </c>
      <c r="B913" s="5">
        <v>4</v>
      </c>
      <c r="C913" s="5">
        <v>4</v>
      </c>
      <c r="D913" s="5">
        <v>252</v>
      </c>
      <c r="E913" s="5">
        <v>1694</v>
      </c>
      <c r="F913" s="5">
        <v>1</v>
      </c>
      <c r="G913" s="10">
        <v>44153</v>
      </c>
      <c r="H913" s="40">
        <v>7623</v>
      </c>
      <c r="I913" s="40">
        <v>609.84</v>
      </c>
      <c r="J913" s="40">
        <v>190.57499999999999</v>
      </c>
      <c r="K913" s="40">
        <v>8423.4150000000009</v>
      </c>
      <c r="L913" s="10">
        <v>44162</v>
      </c>
      <c r="M913" t="s">
        <v>2817</v>
      </c>
      <c r="O913" t="b">
        <f>Table9[[#This Row],[SubTotal]]=SUMIF(Purchase_Order_Details!$A$2:$A$2751,Table9[[#This Row],[PurchaseOrderID]],Purchase_Order_Details!$G$2:$G$2751)</f>
        <v>1</v>
      </c>
      <c r="P913" t="b">
        <f>Table9[[#This Row],[TotalDue]]=Table9[[#This Row],[SubTotal]]+Table9[[#This Row],[TaxAmt]]+Table9[[#This Row],[Freight]]</f>
        <v>1</v>
      </c>
      <c r="Q913" t="b">
        <f>COUNTIF(Table9[PurchaseOrderID],Table9[[#This Row],[PurchaseOrderID]])=1</f>
        <v>1</v>
      </c>
    </row>
    <row r="914" spans="1:17" hidden="1" x14ac:dyDescent="0.25">
      <c r="A914" s="4">
        <v>1190</v>
      </c>
      <c r="B914" s="4">
        <v>4</v>
      </c>
      <c r="C914" s="4">
        <v>4</v>
      </c>
      <c r="D914" s="4">
        <v>256</v>
      </c>
      <c r="E914" s="4">
        <v>1624</v>
      </c>
      <c r="F914" s="4">
        <v>2</v>
      </c>
      <c r="G914" s="11">
        <v>44153</v>
      </c>
      <c r="H914" s="41">
        <v>28297.5</v>
      </c>
      <c r="I914" s="41">
        <v>2263.8000000000002</v>
      </c>
      <c r="J914" s="41">
        <v>707.4375</v>
      </c>
      <c r="K914" s="41">
        <v>31268.737499999999</v>
      </c>
      <c r="L914" s="11">
        <v>44162</v>
      </c>
      <c r="M914" t="s">
        <v>1829</v>
      </c>
      <c r="O914" t="b">
        <f>Table9[[#This Row],[SubTotal]]=SUMIF(Purchase_Order_Details!$A$2:$A$2751,Table9[[#This Row],[PurchaseOrderID]],Purchase_Order_Details!$G$2:$G$2751)</f>
        <v>1</v>
      </c>
      <c r="P914" t="b">
        <f>Table9[[#This Row],[TotalDue]]=Table9[[#This Row],[SubTotal]]+Table9[[#This Row],[TaxAmt]]+Table9[[#This Row],[Freight]]</f>
        <v>1</v>
      </c>
      <c r="Q914" t="b">
        <f>COUNTIF(Table9[PurchaseOrderID],Table9[[#This Row],[PurchaseOrderID]])=1</f>
        <v>1</v>
      </c>
    </row>
    <row r="915" spans="1:17" hidden="1" x14ac:dyDescent="0.25">
      <c r="A915" s="5">
        <v>1191</v>
      </c>
      <c r="B915" s="5">
        <v>4</v>
      </c>
      <c r="C915" s="5">
        <v>4</v>
      </c>
      <c r="D915" s="5">
        <v>259</v>
      </c>
      <c r="E915" s="5">
        <v>1548</v>
      </c>
      <c r="F915" s="5">
        <v>2</v>
      </c>
      <c r="G915" s="10">
        <v>44153</v>
      </c>
      <c r="H915" s="40">
        <v>59.944499999999998</v>
      </c>
      <c r="I915" s="40">
        <v>4.7956000000000003</v>
      </c>
      <c r="J915" s="40">
        <v>1.4985999999999999</v>
      </c>
      <c r="K915" s="40">
        <v>66.238699999999994</v>
      </c>
      <c r="L915" s="10">
        <v>44162</v>
      </c>
      <c r="M915" t="s">
        <v>2810</v>
      </c>
      <c r="O915" t="b">
        <f>Table9[[#This Row],[SubTotal]]=SUMIF(Purchase_Order_Details!$A$2:$A$2751,Table9[[#This Row],[PurchaseOrderID]],Purchase_Order_Details!$G$2:$G$2751)</f>
        <v>1</v>
      </c>
      <c r="P915" t="b">
        <f>Table9[[#This Row],[TotalDue]]=Table9[[#This Row],[SubTotal]]+Table9[[#This Row],[TaxAmt]]+Table9[[#This Row],[Freight]]</f>
        <v>1</v>
      </c>
      <c r="Q915" t="b">
        <f>COUNTIF(Table9[PurchaseOrderID],Table9[[#This Row],[PurchaseOrderID]])=1</f>
        <v>1</v>
      </c>
    </row>
    <row r="916" spans="1:17" hidden="1" x14ac:dyDescent="0.25">
      <c r="A916" s="4">
        <v>1192</v>
      </c>
      <c r="B916" s="4">
        <v>4</v>
      </c>
      <c r="C916" s="4">
        <v>4</v>
      </c>
      <c r="D916" s="4">
        <v>260</v>
      </c>
      <c r="E916" s="4">
        <v>1598</v>
      </c>
      <c r="F916" s="4">
        <v>4</v>
      </c>
      <c r="G916" s="11">
        <v>44153</v>
      </c>
      <c r="H916" s="41">
        <v>117.432</v>
      </c>
      <c r="I916" s="41">
        <v>9.3946000000000005</v>
      </c>
      <c r="J916" s="41">
        <v>2.9358</v>
      </c>
      <c r="K916" s="41">
        <v>129.76240000000001</v>
      </c>
      <c r="L916" s="11">
        <v>44162</v>
      </c>
      <c r="M916" t="s">
        <v>2810</v>
      </c>
      <c r="O916" t="b">
        <f>Table9[[#This Row],[SubTotal]]=SUMIF(Purchase_Order_Details!$A$2:$A$2751,Table9[[#This Row],[PurchaseOrderID]],Purchase_Order_Details!$G$2:$G$2751)</f>
        <v>1</v>
      </c>
      <c r="P916" t="b">
        <f>Table9[[#This Row],[TotalDue]]=Table9[[#This Row],[SubTotal]]+Table9[[#This Row],[TaxAmt]]+Table9[[#This Row],[Freight]]</f>
        <v>1</v>
      </c>
      <c r="Q916" t="b">
        <f>COUNTIF(Table9[PurchaseOrderID],Table9[[#This Row],[PurchaseOrderID]])=1</f>
        <v>1</v>
      </c>
    </row>
    <row r="917" spans="1:17" hidden="1" x14ac:dyDescent="0.25">
      <c r="A917" s="5">
        <v>1193</v>
      </c>
      <c r="B917" s="5">
        <v>4</v>
      </c>
      <c r="C917" s="5">
        <v>4</v>
      </c>
      <c r="D917" s="5">
        <v>258</v>
      </c>
      <c r="E917" s="5">
        <v>1658</v>
      </c>
      <c r="F917" s="5">
        <v>5</v>
      </c>
      <c r="G917" s="10">
        <v>44153</v>
      </c>
      <c r="H917" s="40">
        <v>43878.45</v>
      </c>
      <c r="I917" s="40">
        <v>3510.2759999999998</v>
      </c>
      <c r="J917" s="40">
        <v>1096.9612999999999</v>
      </c>
      <c r="K917" s="40">
        <v>48485.687299999998</v>
      </c>
      <c r="L917" s="10">
        <v>44162</v>
      </c>
      <c r="M917" t="s">
        <v>1829</v>
      </c>
      <c r="O917" t="b">
        <f>Table9[[#This Row],[SubTotal]]=SUMIF(Purchase_Order_Details!$A$2:$A$2751,Table9[[#This Row],[PurchaseOrderID]],Purchase_Order_Details!$G$2:$G$2751)</f>
        <v>1</v>
      </c>
      <c r="P917" t="b">
        <f>Table9[[#This Row],[TotalDue]]=Table9[[#This Row],[SubTotal]]+Table9[[#This Row],[TaxAmt]]+Table9[[#This Row],[Freight]]</f>
        <v>1</v>
      </c>
      <c r="Q917" t="b">
        <f>COUNTIF(Table9[PurchaseOrderID],Table9[[#This Row],[PurchaseOrderID]])=1</f>
        <v>1</v>
      </c>
    </row>
    <row r="918" spans="1:17" hidden="1" x14ac:dyDescent="0.25">
      <c r="A918" s="4">
        <v>1194</v>
      </c>
      <c r="B918" s="4">
        <v>5</v>
      </c>
      <c r="C918" s="4">
        <v>4</v>
      </c>
      <c r="D918" s="4">
        <v>254</v>
      </c>
      <c r="E918" s="4">
        <v>1536</v>
      </c>
      <c r="F918" s="4">
        <v>4</v>
      </c>
      <c r="G918" s="11">
        <v>44153</v>
      </c>
      <c r="H918" s="41">
        <v>247.24350000000001</v>
      </c>
      <c r="I918" s="41">
        <v>19.779499999999999</v>
      </c>
      <c r="J918" s="41">
        <v>6.1810999999999998</v>
      </c>
      <c r="K918" s="41">
        <v>273.20409999999998</v>
      </c>
      <c r="L918" s="11">
        <v>44162</v>
      </c>
      <c r="M918" t="s">
        <v>2810</v>
      </c>
      <c r="O918" t="b">
        <f>Table9[[#This Row],[SubTotal]]=SUMIF(Purchase_Order_Details!$A$2:$A$2751,Table9[[#This Row],[PurchaseOrderID]],Purchase_Order_Details!$G$2:$G$2751)</f>
        <v>1</v>
      </c>
      <c r="P918" t="b">
        <f>Table9[[#This Row],[TotalDue]]=Table9[[#This Row],[SubTotal]]+Table9[[#This Row],[TaxAmt]]+Table9[[#This Row],[Freight]]</f>
        <v>1</v>
      </c>
      <c r="Q918" t="b">
        <f>COUNTIF(Table9[PurchaseOrderID],Table9[[#This Row],[PurchaseOrderID]])=1</f>
        <v>1</v>
      </c>
    </row>
    <row r="919" spans="1:17" hidden="1" x14ac:dyDescent="0.25">
      <c r="A919" s="5">
        <v>1195</v>
      </c>
      <c r="B919" s="5">
        <v>4</v>
      </c>
      <c r="C919" s="5">
        <v>4</v>
      </c>
      <c r="D919" s="5">
        <v>257</v>
      </c>
      <c r="E919" s="5">
        <v>1568</v>
      </c>
      <c r="F919" s="5">
        <v>2</v>
      </c>
      <c r="G919" s="10">
        <v>44153</v>
      </c>
      <c r="H919" s="40">
        <v>49376.25</v>
      </c>
      <c r="I919" s="40">
        <v>3950.1</v>
      </c>
      <c r="J919" s="40">
        <v>1234.4063000000001</v>
      </c>
      <c r="K919" s="40">
        <v>54560.756300000001</v>
      </c>
      <c r="L919" s="10">
        <v>44162</v>
      </c>
      <c r="M919" t="s">
        <v>1829</v>
      </c>
      <c r="O919" t="b">
        <f>Table9[[#This Row],[SubTotal]]=SUMIF(Purchase_Order_Details!$A$2:$A$2751,Table9[[#This Row],[PurchaseOrderID]],Purchase_Order_Details!$G$2:$G$2751)</f>
        <v>1</v>
      </c>
      <c r="P919" t="b">
        <f>Table9[[#This Row],[TotalDue]]=Table9[[#This Row],[SubTotal]]+Table9[[#This Row],[TaxAmt]]+Table9[[#This Row],[Freight]]</f>
        <v>1</v>
      </c>
      <c r="Q919" t="b">
        <f>COUNTIF(Table9[PurchaseOrderID],Table9[[#This Row],[PurchaseOrderID]])=1</f>
        <v>1</v>
      </c>
    </row>
    <row r="920" spans="1:17" hidden="1" x14ac:dyDescent="0.25">
      <c r="A920" s="4">
        <v>1196</v>
      </c>
      <c r="B920" s="4">
        <v>4</v>
      </c>
      <c r="C920" s="4">
        <v>4</v>
      </c>
      <c r="D920" s="4">
        <v>261</v>
      </c>
      <c r="E920" s="4">
        <v>1648</v>
      </c>
      <c r="F920" s="4">
        <v>5</v>
      </c>
      <c r="G920" s="11">
        <v>44153</v>
      </c>
      <c r="H920" s="41">
        <v>142.41149999999999</v>
      </c>
      <c r="I920" s="41">
        <v>11.392899999999999</v>
      </c>
      <c r="J920" s="41">
        <v>3.5602999999999998</v>
      </c>
      <c r="K920" s="41">
        <v>157.3647</v>
      </c>
      <c r="L920" s="11">
        <v>44162</v>
      </c>
      <c r="M920" t="s">
        <v>2810</v>
      </c>
      <c r="O920" t="b">
        <f>Table9[[#This Row],[SubTotal]]=SUMIF(Purchase_Order_Details!$A$2:$A$2751,Table9[[#This Row],[PurchaseOrderID]],Purchase_Order_Details!$G$2:$G$2751)</f>
        <v>1</v>
      </c>
      <c r="P920" t="b">
        <f>Table9[[#This Row],[TotalDue]]=Table9[[#This Row],[SubTotal]]+Table9[[#This Row],[TaxAmt]]+Table9[[#This Row],[Freight]]</f>
        <v>1</v>
      </c>
      <c r="Q920" t="b">
        <f>COUNTIF(Table9[PurchaseOrderID],Table9[[#This Row],[PurchaseOrderID]])=1</f>
        <v>1</v>
      </c>
    </row>
    <row r="921" spans="1:17" hidden="1" x14ac:dyDescent="0.25">
      <c r="A921" s="5">
        <v>1197</v>
      </c>
      <c r="B921" s="5">
        <v>4</v>
      </c>
      <c r="C921" s="5">
        <v>4</v>
      </c>
      <c r="D921" s="5">
        <v>251</v>
      </c>
      <c r="E921" s="5">
        <v>1646</v>
      </c>
      <c r="F921" s="5">
        <v>2</v>
      </c>
      <c r="G921" s="10">
        <v>44153</v>
      </c>
      <c r="H921" s="40">
        <v>48030.675000000003</v>
      </c>
      <c r="I921" s="40">
        <v>3842.4540000000002</v>
      </c>
      <c r="J921" s="40">
        <v>1200.7669000000001</v>
      </c>
      <c r="K921" s="40">
        <v>53073.895900000003</v>
      </c>
      <c r="L921" s="10">
        <v>44162</v>
      </c>
      <c r="M921" t="s">
        <v>2810</v>
      </c>
      <c r="O921" t="b">
        <f>Table9[[#This Row],[SubTotal]]=SUMIF(Purchase_Order_Details!$A$2:$A$2751,Table9[[#This Row],[PurchaseOrderID]],Purchase_Order_Details!$G$2:$G$2751)</f>
        <v>1</v>
      </c>
      <c r="P921" t="b">
        <f>Table9[[#This Row],[TotalDue]]=Table9[[#This Row],[SubTotal]]+Table9[[#This Row],[TaxAmt]]+Table9[[#This Row],[Freight]]</f>
        <v>1</v>
      </c>
      <c r="Q921" t="b">
        <f>COUNTIF(Table9[PurchaseOrderID],Table9[[#This Row],[PurchaseOrderID]])=1</f>
        <v>1</v>
      </c>
    </row>
    <row r="922" spans="1:17" hidden="1" x14ac:dyDescent="0.25">
      <c r="A922" s="4">
        <v>1198</v>
      </c>
      <c r="B922" s="4">
        <v>4</v>
      </c>
      <c r="C922" s="4">
        <v>4</v>
      </c>
      <c r="D922" s="4">
        <v>253</v>
      </c>
      <c r="E922" s="4">
        <v>1672</v>
      </c>
      <c r="F922" s="4">
        <v>4</v>
      </c>
      <c r="G922" s="11">
        <v>44153</v>
      </c>
      <c r="H922" s="41">
        <v>51113.748</v>
      </c>
      <c r="I922" s="41">
        <v>4089.0998</v>
      </c>
      <c r="J922" s="41">
        <v>1277.8436999999999</v>
      </c>
      <c r="K922" s="41">
        <v>56480.691500000001</v>
      </c>
      <c r="L922" s="11">
        <v>44162</v>
      </c>
      <c r="M922" t="s">
        <v>2817</v>
      </c>
      <c r="O922" t="b">
        <f>Table9[[#This Row],[SubTotal]]=SUMIF(Purchase_Order_Details!$A$2:$A$2751,Table9[[#This Row],[PurchaseOrderID]],Purchase_Order_Details!$G$2:$G$2751)</f>
        <v>1</v>
      </c>
      <c r="P922" t="b">
        <f>Table9[[#This Row],[TotalDue]]=Table9[[#This Row],[SubTotal]]+Table9[[#This Row],[TaxAmt]]+Table9[[#This Row],[Freight]]</f>
        <v>1</v>
      </c>
      <c r="Q922" t="b">
        <f>COUNTIF(Table9[PurchaseOrderID],Table9[[#This Row],[PurchaseOrderID]])=1</f>
        <v>1</v>
      </c>
    </row>
    <row r="923" spans="1:17" hidden="1" x14ac:dyDescent="0.25">
      <c r="A923" s="5">
        <v>1199</v>
      </c>
      <c r="B923" s="5">
        <v>4</v>
      </c>
      <c r="C923" s="5">
        <v>4</v>
      </c>
      <c r="D923" s="5">
        <v>255</v>
      </c>
      <c r="E923" s="5">
        <v>1600</v>
      </c>
      <c r="F923" s="5">
        <v>1</v>
      </c>
      <c r="G923" s="10">
        <v>44153</v>
      </c>
      <c r="H923" s="40">
        <v>1276.2750000000001</v>
      </c>
      <c r="I923" s="40">
        <v>102.102</v>
      </c>
      <c r="J923" s="40">
        <v>31.9069</v>
      </c>
      <c r="K923" s="40">
        <v>1410.2838999999999</v>
      </c>
      <c r="L923" s="10">
        <v>44162</v>
      </c>
      <c r="M923" t="s">
        <v>2810</v>
      </c>
      <c r="O923" t="b">
        <f>Table9[[#This Row],[SubTotal]]=SUMIF(Purchase_Order_Details!$A$2:$A$2751,Table9[[#This Row],[PurchaseOrderID]],Purchase_Order_Details!$G$2:$G$2751)</f>
        <v>1</v>
      </c>
      <c r="P923" t="b">
        <f>Table9[[#This Row],[TotalDue]]=Table9[[#This Row],[SubTotal]]+Table9[[#This Row],[TaxAmt]]+Table9[[#This Row],[Freight]]</f>
        <v>1</v>
      </c>
      <c r="Q923" t="b">
        <f>COUNTIF(Table9[PurchaseOrderID],Table9[[#This Row],[PurchaseOrderID]])=1</f>
        <v>1</v>
      </c>
    </row>
    <row r="924" spans="1:17" hidden="1" x14ac:dyDescent="0.25">
      <c r="A924" s="4">
        <v>1200</v>
      </c>
      <c r="B924" s="4">
        <v>4</v>
      </c>
      <c r="C924" s="4">
        <v>4</v>
      </c>
      <c r="D924" s="4">
        <v>252</v>
      </c>
      <c r="E924" s="4">
        <v>1522</v>
      </c>
      <c r="F924" s="4">
        <v>1</v>
      </c>
      <c r="G924" s="11">
        <v>44153</v>
      </c>
      <c r="H924" s="41">
        <v>2003.925</v>
      </c>
      <c r="I924" s="41">
        <v>160.31399999999999</v>
      </c>
      <c r="J924" s="41">
        <v>50.098100000000002</v>
      </c>
      <c r="K924" s="41">
        <v>2214.3371000000002</v>
      </c>
      <c r="L924" s="11">
        <v>44162</v>
      </c>
      <c r="M924" t="s">
        <v>2810</v>
      </c>
      <c r="O924" t="b">
        <f>Table9[[#This Row],[SubTotal]]=SUMIF(Purchase_Order_Details!$A$2:$A$2751,Table9[[#This Row],[PurchaseOrderID]],Purchase_Order_Details!$G$2:$G$2751)</f>
        <v>1</v>
      </c>
      <c r="P924" t="b">
        <f>Table9[[#This Row],[TotalDue]]=Table9[[#This Row],[SubTotal]]+Table9[[#This Row],[TaxAmt]]+Table9[[#This Row],[Freight]]</f>
        <v>1</v>
      </c>
      <c r="Q924" t="b">
        <f>COUNTIF(Table9[PurchaseOrderID],Table9[[#This Row],[PurchaseOrderID]])=1</f>
        <v>1</v>
      </c>
    </row>
    <row r="925" spans="1:17" hidden="1" x14ac:dyDescent="0.25">
      <c r="A925" s="5">
        <v>1201</v>
      </c>
      <c r="B925" s="5">
        <v>4</v>
      </c>
      <c r="C925" s="5">
        <v>4</v>
      </c>
      <c r="D925" s="5">
        <v>259</v>
      </c>
      <c r="E925" s="5">
        <v>1570</v>
      </c>
      <c r="F925" s="5">
        <v>4</v>
      </c>
      <c r="G925" s="10">
        <v>44154</v>
      </c>
      <c r="H925" s="40">
        <v>22516.724999999999</v>
      </c>
      <c r="I925" s="40">
        <v>1801.338</v>
      </c>
      <c r="J925" s="40">
        <v>562.91809999999998</v>
      </c>
      <c r="K925" s="40">
        <v>24880.981100000001</v>
      </c>
      <c r="L925" s="10">
        <v>44163</v>
      </c>
      <c r="M925" t="s">
        <v>1829</v>
      </c>
      <c r="O925" t="b">
        <f>Table9[[#This Row],[SubTotal]]=SUMIF(Purchase_Order_Details!$A$2:$A$2751,Table9[[#This Row],[PurchaseOrderID]],Purchase_Order_Details!$G$2:$G$2751)</f>
        <v>1</v>
      </c>
      <c r="P925" t="b">
        <f>Table9[[#This Row],[TotalDue]]=Table9[[#This Row],[SubTotal]]+Table9[[#This Row],[TaxAmt]]+Table9[[#This Row],[Freight]]</f>
        <v>1</v>
      </c>
      <c r="Q925" t="b">
        <f>COUNTIF(Table9[PurchaseOrderID],Table9[[#This Row],[PurchaseOrderID]])=1</f>
        <v>1</v>
      </c>
    </row>
    <row r="926" spans="1:17" hidden="1" x14ac:dyDescent="0.25">
      <c r="A926" s="4">
        <v>1202</v>
      </c>
      <c r="B926" s="4">
        <v>4</v>
      </c>
      <c r="C926" s="4">
        <v>4</v>
      </c>
      <c r="D926" s="4">
        <v>260</v>
      </c>
      <c r="E926" s="4">
        <v>1516</v>
      </c>
      <c r="F926" s="4">
        <v>1</v>
      </c>
      <c r="G926" s="11">
        <v>44154</v>
      </c>
      <c r="H926" s="41">
        <v>454.86</v>
      </c>
      <c r="I926" s="41">
        <v>36.388800000000003</v>
      </c>
      <c r="J926" s="41">
        <v>11.371499999999999</v>
      </c>
      <c r="K926" s="41">
        <v>502.62029999999999</v>
      </c>
      <c r="L926" s="11">
        <v>44163</v>
      </c>
      <c r="M926" t="s">
        <v>1829</v>
      </c>
      <c r="O926" t="b">
        <f>Table9[[#This Row],[SubTotal]]=SUMIF(Purchase_Order_Details!$A$2:$A$2751,Table9[[#This Row],[PurchaseOrderID]],Purchase_Order_Details!$G$2:$G$2751)</f>
        <v>1</v>
      </c>
      <c r="P926" t="b">
        <f>Table9[[#This Row],[TotalDue]]=Table9[[#This Row],[SubTotal]]+Table9[[#This Row],[TaxAmt]]+Table9[[#This Row],[Freight]]</f>
        <v>1</v>
      </c>
      <c r="Q926" t="b">
        <f>COUNTIF(Table9[PurchaseOrderID],Table9[[#This Row],[PurchaseOrderID]])=1</f>
        <v>1</v>
      </c>
    </row>
    <row r="927" spans="1:17" hidden="1" x14ac:dyDescent="0.25">
      <c r="A927" s="5">
        <v>1203</v>
      </c>
      <c r="B927" s="5">
        <v>4</v>
      </c>
      <c r="C927" s="5">
        <v>4</v>
      </c>
      <c r="D927" s="5">
        <v>258</v>
      </c>
      <c r="E927" s="5">
        <v>1506</v>
      </c>
      <c r="F927" s="5">
        <v>5</v>
      </c>
      <c r="G927" s="10">
        <v>44154</v>
      </c>
      <c r="H927" s="40">
        <v>43878.45</v>
      </c>
      <c r="I927" s="40">
        <v>3510.2759999999998</v>
      </c>
      <c r="J927" s="40">
        <v>1096.9612999999999</v>
      </c>
      <c r="K927" s="40">
        <v>48485.687299999998</v>
      </c>
      <c r="L927" s="10">
        <v>44163</v>
      </c>
      <c r="M927" t="s">
        <v>1829</v>
      </c>
      <c r="O927" t="b">
        <f>Table9[[#This Row],[SubTotal]]=SUMIF(Purchase_Order_Details!$A$2:$A$2751,Table9[[#This Row],[PurchaseOrderID]],Purchase_Order_Details!$G$2:$G$2751)</f>
        <v>1</v>
      </c>
      <c r="P927" t="b">
        <f>Table9[[#This Row],[TotalDue]]=Table9[[#This Row],[SubTotal]]+Table9[[#This Row],[TaxAmt]]+Table9[[#This Row],[Freight]]</f>
        <v>1</v>
      </c>
      <c r="Q927" t="b">
        <f>COUNTIF(Table9[PurchaseOrderID],Table9[[#This Row],[PurchaseOrderID]])=1</f>
        <v>1</v>
      </c>
    </row>
    <row r="928" spans="1:17" hidden="1" x14ac:dyDescent="0.25">
      <c r="A928" s="4">
        <v>1204</v>
      </c>
      <c r="B928" s="4">
        <v>4</v>
      </c>
      <c r="C928" s="4">
        <v>3</v>
      </c>
      <c r="D928" s="4">
        <v>250</v>
      </c>
      <c r="E928" s="4">
        <v>1626</v>
      </c>
      <c r="F928" s="4">
        <v>2</v>
      </c>
      <c r="G928" s="11">
        <v>44154</v>
      </c>
      <c r="H928" s="41">
        <v>7132.125</v>
      </c>
      <c r="I928" s="41">
        <v>570.57000000000005</v>
      </c>
      <c r="J928" s="41">
        <v>178.3031</v>
      </c>
      <c r="K928" s="41">
        <v>7880.9980999999998</v>
      </c>
      <c r="L928" s="11">
        <v>44163</v>
      </c>
      <c r="M928" t="s">
        <v>2817</v>
      </c>
      <c r="O928" t="b">
        <f>Table9[[#This Row],[SubTotal]]=SUMIF(Purchase_Order_Details!$A$2:$A$2751,Table9[[#This Row],[PurchaseOrderID]],Purchase_Order_Details!$G$2:$G$2751)</f>
        <v>1</v>
      </c>
      <c r="P928" t="b">
        <f>Table9[[#This Row],[TotalDue]]=Table9[[#This Row],[SubTotal]]+Table9[[#This Row],[TaxAmt]]+Table9[[#This Row],[Freight]]</f>
        <v>1</v>
      </c>
      <c r="Q928" t="b">
        <f>COUNTIF(Table9[PurchaseOrderID],Table9[[#This Row],[PurchaseOrderID]])=1</f>
        <v>1</v>
      </c>
    </row>
    <row r="929" spans="1:17" hidden="1" x14ac:dyDescent="0.25">
      <c r="A929" s="5">
        <v>1205</v>
      </c>
      <c r="B929" s="5">
        <v>4</v>
      </c>
      <c r="C929" s="5">
        <v>4</v>
      </c>
      <c r="D929" s="5">
        <v>257</v>
      </c>
      <c r="E929" s="5">
        <v>1542</v>
      </c>
      <c r="F929" s="5">
        <v>2</v>
      </c>
      <c r="G929" s="10">
        <v>44155</v>
      </c>
      <c r="H929" s="40">
        <v>28343.7</v>
      </c>
      <c r="I929" s="40">
        <v>2267.4960000000001</v>
      </c>
      <c r="J929" s="40">
        <v>708.59249999999997</v>
      </c>
      <c r="K929" s="40">
        <v>31319.788499999999</v>
      </c>
      <c r="L929" s="10">
        <v>44164</v>
      </c>
      <c r="M929" t="s">
        <v>1829</v>
      </c>
      <c r="O929" t="b">
        <f>Table9[[#This Row],[SubTotal]]=SUMIF(Purchase_Order_Details!$A$2:$A$2751,Table9[[#This Row],[PurchaseOrderID]],Purchase_Order_Details!$G$2:$G$2751)</f>
        <v>1</v>
      </c>
      <c r="P929" t="b">
        <f>Table9[[#This Row],[TotalDue]]=Table9[[#This Row],[SubTotal]]+Table9[[#This Row],[TaxAmt]]+Table9[[#This Row],[Freight]]</f>
        <v>1</v>
      </c>
      <c r="Q929" t="b">
        <f>COUNTIF(Table9[PurchaseOrderID],Table9[[#This Row],[PurchaseOrderID]])=1</f>
        <v>1</v>
      </c>
    </row>
    <row r="930" spans="1:17" hidden="1" x14ac:dyDescent="0.25">
      <c r="A930" s="4">
        <v>1206</v>
      </c>
      <c r="B930" s="4">
        <v>4</v>
      </c>
      <c r="C930" s="4">
        <v>4</v>
      </c>
      <c r="D930" s="4">
        <v>261</v>
      </c>
      <c r="E930" s="4">
        <v>1610</v>
      </c>
      <c r="F930" s="4">
        <v>4</v>
      </c>
      <c r="G930" s="11">
        <v>44155</v>
      </c>
      <c r="H930" s="41">
        <v>22516.724999999999</v>
      </c>
      <c r="I930" s="41">
        <v>1801.338</v>
      </c>
      <c r="J930" s="41">
        <v>562.91809999999998</v>
      </c>
      <c r="K930" s="41">
        <v>24880.981100000001</v>
      </c>
      <c r="L930" s="11">
        <v>44164</v>
      </c>
      <c r="M930" t="s">
        <v>2810</v>
      </c>
      <c r="O930" t="b">
        <f>Table9[[#This Row],[SubTotal]]=SUMIF(Purchase_Order_Details!$A$2:$A$2751,Table9[[#This Row],[PurchaseOrderID]],Purchase_Order_Details!$G$2:$G$2751)</f>
        <v>1</v>
      </c>
      <c r="P930" t="b">
        <f>Table9[[#This Row],[TotalDue]]=Table9[[#This Row],[SubTotal]]+Table9[[#This Row],[TaxAmt]]+Table9[[#This Row],[Freight]]</f>
        <v>1</v>
      </c>
      <c r="Q930" t="b">
        <f>COUNTIF(Table9[PurchaseOrderID],Table9[[#This Row],[PurchaseOrderID]])=1</f>
        <v>1</v>
      </c>
    </row>
    <row r="931" spans="1:17" hidden="1" x14ac:dyDescent="0.25">
      <c r="A931" s="5">
        <v>1207</v>
      </c>
      <c r="B931" s="5">
        <v>4</v>
      </c>
      <c r="C931" s="5">
        <v>4</v>
      </c>
      <c r="D931" s="5">
        <v>251</v>
      </c>
      <c r="E931" s="5">
        <v>1638</v>
      </c>
      <c r="F931" s="5">
        <v>5</v>
      </c>
      <c r="G931" s="10">
        <v>44155</v>
      </c>
      <c r="H931" s="40">
        <v>34644.224999999999</v>
      </c>
      <c r="I931" s="40">
        <v>2771.538</v>
      </c>
      <c r="J931" s="40">
        <v>866.10559999999998</v>
      </c>
      <c r="K931" s="40">
        <v>38281.868600000002</v>
      </c>
      <c r="L931" s="10">
        <v>44164</v>
      </c>
      <c r="M931" t="s">
        <v>2817</v>
      </c>
      <c r="O931" t="b">
        <f>Table9[[#This Row],[SubTotal]]=SUMIF(Purchase_Order_Details!$A$2:$A$2751,Table9[[#This Row],[PurchaseOrderID]],Purchase_Order_Details!$G$2:$G$2751)</f>
        <v>1</v>
      </c>
      <c r="P931" t="b">
        <f>Table9[[#This Row],[TotalDue]]=Table9[[#This Row],[SubTotal]]+Table9[[#This Row],[TaxAmt]]+Table9[[#This Row],[Freight]]</f>
        <v>1</v>
      </c>
      <c r="Q931" t="b">
        <f>COUNTIF(Table9[PurchaseOrderID],Table9[[#This Row],[PurchaseOrderID]])=1</f>
        <v>1</v>
      </c>
    </row>
    <row r="932" spans="1:17" hidden="1" x14ac:dyDescent="0.25">
      <c r="A932" s="4">
        <v>1208</v>
      </c>
      <c r="B932" s="4">
        <v>4</v>
      </c>
      <c r="C932" s="4">
        <v>4</v>
      </c>
      <c r="D932" s="4">
        <v>253</v>
      </c>
      <c r="E932" s="4">
        <v>1582</v>
      </c>
      <c r="F932" s="4">
        <v>4</v>
      </c>
      <c r="G932" s="11">
        <v>44155</v>
      </c>
      <c r="H932" s="41">
        <v>625.08600000000001</v>
      </c>
      <c r="I932" s="41">
        <v>50.006900000000002</v>
      </c>
      <c r="J932" s="41">
        <v>15.6272</v>
      </c>
      <c r="K932" s="41">
        <v>690.7201</v>
      </c>
      <c r="L932" s="11">
        <v>44164</v>
      </c>
      <c r="M932" t="s">
        <v>2810</v>
      </c>
      <c r="O932" t="b">
        <f>Table9[[#This Row],[SubTotal]]=SUMIF(Purchase_Order_Details!$A$2:$A$2751,Table9[[#This Row],[PurchaseOrderID]],Purchase_Order_Details!$G$2:$G$2751)</f>
        <v>1</v>
      </c>
      <c r="P932" t="b">
        <f>Table9[[#This Row],[TotalDue]]=Table9[[#This Row],[SubTotal]]+Table9[[#This Row],[TaxAmt]]+Table9[[#This Row],[Freight]]</f>
        <v>1</v>
      </c>
      <c r="Q932" t="b">
        <f>COUNTIF(Table9[PurchaseOrderID],Table9[[#This Row],[PurchaseOrderID]])=1</f>
        <v>1</v>
      </c>
    </row>
    <row r="933" spans="1:17" hidden="1" x14ac:dyDescent="0.25">
      <c r="A933" s="5">
        <v>1209</v>
      </c>
      <c r="B933" s="5">
        <v>4</v>
      </c>
      <c r="C933" s="5">
        <v>4</v>
      </c>
      <c r="D933" s="5">
        <v>255</v>
      </c>
      <c r="E933" s="5">
        <v>1510</v>
      </c>
      <c r="F933" s="5">
        <v>5</v>
      </c>
      <c r="G933" s="10">
        <v>44155</v>
      </c>
      <c r="H933" s="40">
        <v>143.04150000000001</v>
      </c>
      <c r="I933" s="40">
        <v>11.443300000000001</v>
      </c>
      <c r="J933" s="40">
        <v>3.5760000000000001</v>
      </c>
      <c r="K933" s="40">
        <v>158.0608</v>
      </c>
      <c r="L933" s="10">
        <v>44164</v>
      </c>
      <c r="M933" t="s">
        <v>2810</v>
      </c>
      <c r="O933" t="b">
        <f>Table9[[#This Row],[SubTotal]]=SUMIF(Purchase_Order_Details!$A$2:$A$2751,Table9[[#This Row],[PurchaseOrderID]],Purchase_Order_Details!$G$2:$G$2751)</f>
        <v>1</v>
      </c>
      <c r="P933" t="b">
        <f>Table9[[#This Row],[TotalDue]]=Table9[[#This Row],[SubTotal]]+Table9[[#This Row],[TaxAmt]]+Table9[[#This Row],[Freight]]</f>
        <v>1</v>
      </c>
      <c r="Q933" t="b">
        <f>COUNTIF(Table9[PurchaseOrderID],Table9[[#This Row],[PurchaseOrderID]])=1</f>
        <v>1</v>
      </c>
    </row>
    <row r="934" spans="1:17" hidden="1" x14ac:dyDescent="0.25">
      <c r="A934" s="4">
        <v>1210</v>
      </c>
      <c r="B934" s="4">
        <v>4</v>
      </c>
      <c r="C934" s="4">
        <v>4</v>
      </c>
      <c r="D934" s="4">
        <v>256</v>
      </c>
      <c r="E934" s="4">
        <v>1526</v>
      </c>
      <c r="F934" s="4">
        <v>2</v>
      </c>
      <c r="G934" s="11">
        <v>44155</v>
      </c>
      <c r="H934" s="41">
        <v>28199.325000000001</v>
      </c>
      <c r="I934" s="41">
        <v>2255.9459999999999</v>
      </c>
      <c r="J934" s="41">
        <v>704.98310000000004</v>
      </c>
      <c r="K934" s="41">
        <v>31160.254099999998</v>
      </c>
      <c r="L934" s="11">
        <v>44164</v>
      </c>
      <c r="M934" t="s">
        <v>1829</v>
      </c>
      <c r="O934" t="b">
        <f>Table9[[#This Row],[SubTotal]]=SUMIF(Purchase_Order_Details!$A$2:$A$2751,Table9[[#This Row],[PurchaseOrderID]],Purchase_Order_Details!$G$2:$G$2751)</f>
        <v>1</v>
      </c>
      <c r="P934" t="b">
        <f>Table9[[#This Row],[TotalDue]]=Table9[[#This Row],[SubTotal]]+Table9[[#This Row],[TaxAmt]]+Table9[[#This Row],[Freight]]</f>
        <v>1</v>
      </c>
      <c r="Q934" t="b">
        <f>COUNTIF(Table9[PurchaseOrderID],Table9[[#This Row],[PurchaseOrderID]])=1</f>
        <v>1</v>
      </c>
    </row>
    <row r="935" spans="1:17" hidden="1" x14ac:dyDescent="0.25">
      <c r="A935" s="5">
        <v>1211</v>
      </c>
      <c r="B935" s="5">
        <v>4</v>
      </c>
      <c r="C935" s="5">
        <v>4</v>
      </c>
      <c r="D935" s="5">
        <v>259</v>
      </c>
      <c r="E935" s="5">
        <v>1644</v>
      </c>
      <c r="F935" s="5">
        <v>1</v>
      </c>
      <c r="G935" s="10">
        <v>44155</v>
      </c>
      <c r="H935" s="40">
        <v>3713.3249999999998</v>
      </c>
      <c r="I935" s="40">
        <v>297.06599999999997</v>
      </c>
      <c r="J935" s="40">
        <v>92.833100000000002</v>
      </c>
      <c r="K935" s="40">
        <v>4103.2241000000004</v>
      </c>
      <c r="L935" s="10">
        <v>44164</v>
      </c>
      <c r="M935" t="s">
        <v>2817</v>
      </c>
      <c r="O935" t="b">
        <f>Table9[[#This Row],[SubTotal]]=SUMIF(Purchase_Order_Details!$A$2:$A$2751,Table9[[#This Row],[PurchaseOrderID]],Purchase_Order_Details!$G$2:$G$2751)</f>
        <v>1</v>
      </c>
      <c r="P935" t="b">
        <f>Table9[[#This Row],[TotalDue]]=Table9[[#This Row],[SubTotal]]+Table9[[#This Row],[TaxAmt]]+Table9[[#This Row],[Freight]]</f>
        <v>1</v>
      </c>
      <c r="Q935" t="b">
        <f>COUNTIF(Table9[PurchaseOrderID],Table9[[#This Row],[PurchaseOrderID]])=1</f>
        <v>1</v>
      </c>
    </row>
    <row r="936" spans="1:17" hidden="1" x14ac:dyDescent="0.25">
      <c r="A936" s="4">
        <v>1212</v>
      </c>
      <c r="B936" s="4">
        <v>4</v>
      </c>
      <c r="C936" s="4">
        <v>4</v>
      </c>
      <c r="D936" s="4">
        <v>260</v>
      </c>
      <c r="E936" s="4">
        <v>1680</v>
      </c>
      <c r="F936" s="4">
        <v>5</v>
      </c>
      <c r="G936" s="11">
        <v>44155</v>
      </c>
      <c r="H936" s="41">
        <v>43878.45</v>
      </c>
      <c r="I936" s="41">
        <v>3510.2759999999998</v>
      </c>
      <c r="J936" s="41">
        <v>1096.9612999999999</v>
      </c>
      <c r="K936" s="41">
        <v>48485.687299999998</v>
      </c>
      <c r="L936" s="11">
        <v>44164</v>
      </c>
      <c r="M936" t="s">
        <v>1829</v>
      </c>
      <c r="O936" t="b">
        <f>Table9[[#This Row],[SubTotal]]=SUMIF(Purchase_Order_Details!$A$2:$A$2751,Table9[[#This Row],[PurchaseOrderID]],Purchase_Order_Details!$G$2:$G$2751)</f>
        <v>1</v>
      </c>
      <c r="P936" t="b">
        <f>Table9[[#This Row],[TotalDue]]=Table9[[#This Row],[SubTotal]]+Table9[[#This Row],[TaxAmt]]+Table9[[#This Row],[Freight]]</f>
        <v>1</v>
      </c>
      <c r="Q936" t="b">
        <f>COUNTIF(Table9[PurchaseOrderID],Table9[[#This Row],[PurchaseOrderID]])=1</f>
        <v>1</v>
      </c>
    </row>
    <row r="937" spans="1:17" hidden="1" x14ac:dyDescent="0.25">
      <c r="A937" s="5">
        <v>1213</v>
      </c>
      <c r="B937" s="5">
        <v>4</v>
      </c>
      <c r="C937" s="5">
        <v>4</v>
      </c>
      <c r="D937" s="5">
        <v>258</v>
      </c>
      <c r="E937" s="5">
        <v>1584</v>
      </c>
      <c r="F937" s="5">
        <v>5</v>
      </c>
      <c r="G937" s="10">
        <v>44155</v>
      </c>
      <c r="H937" s="40">
        <v>9799.65</v>
      </c>
      <c r="I937" s="40">
        <v>783.97199999999998</v>
      </c>
      <c r="J937" s="40">
        <v>244.9913</v>
      </c>
      <c r="K937" s="40">
        <v>10828.613300000001</v>
      </c>
      <c r="L937" s="10">
        <v>44164</v>
      </c>
      <c r="M937" t="s">
        <v>1829</v>
      </c>
      <c r="O937" t="b">
        <f>Table9[[#This Row],[SubTotal]]=SUMIF(Purchase_Order_Details!$A$2:$A$2751,Table9[[#This Row],[PurchaseOrderID]],Purchase_Order_Details!$G$2:$G$2751)</f>
        <v>1</v>
      </c>
      <c r="P937" t="b">
        <f>Table9[[#This Row],[TotalDue]]=Table9[[#This Row],[SubTotal]]+Table9[[#This Row],[TaxAmt]]+Table9[[#This Row],[Freight]]</f>
        <v>1</v>
      </c>
      <c r="Q937" t="b">
        <f>COUNTIF(Table9[PurchaseOrderID],Table9[[#This Row],[PurchaseOrderID]])=1</f>
        <v>1</v>
      </c>
    </row>
    <row r="938" spans="1:17" hidden="1" x14ac:dyDescent="0.25">
      <c r="A938" s="4">
        <v>1214</v>
      </c>
      <c r="B938" s="4">
        <v>4</v>
      </c>
      <c r="C938" s="4">
        <v>4</v>
      </c>
      <c r="D938" s="4">
        <v>254</v>
      </c>
      <c r="E938" s="4">
        <v>1620</v>
      </c>
      <c r="F938" s="4">
        <v>5</v>
      </c>
      <c r="G938" s="11">
        <v>44155</v>
      </c>
      <c r="H938" s="41">
        <v>5711.4750000000004</v>
      </c>
      <c r="I938" s="41">
        <v>456.91800000000001</v>
      </c>
      <c r="J938" s="41">
        <v>142.7869</v>
      </c>
      <c r="K938" s="41">
        <v>6311.1799000000001</v>
      </c>
      <c r="L938" s="11">
        <v>44164</v>
      </c>
      <c r="M938" t="s">
        <v>2817</v>
      </c>
      <c r="O938" t="b">
        <f>Table9[[#This Row],[SubTotal]]=SUMIF(Purchase_Order_Details!$A$2:$A$2751,Table9[[#This Row],[PurchaseOrderID]],Purchase_Order_Details!$G$2:$G$2751)</f>
        <v>1</v>
      </c>
      <c r="P938" t="b">
        <f>Table9[[#This Row],[TotalDue]]=Table9[[#This Row],[SubTotal]]+Table9[[#This Row],[TaxAmt]]+Table9[[#This Row],[Freight]]</f>
        <v>1</v>
      </c>
      <c r="Q938" t="b">
        <f>COUNTIF(Table9[PurchaseOrderID],Table9[[#This Row],[PurchaseOrderID]])=1</f>
        <v>1</v>
      </c>
    </row>
    <row r="939" spans="1:17" hidden="1" x14ac:dyDescent="0.25">
      <c r="A939" s="5">
        <v>1215</v>
      </c>
      <c r="B939" s="5">
        <v>4</v>
      </c>
      <c r="C939" s="5">
        <v>4</v>
      </c>
      <c r="D939" s="5">
        <v>257</v>
      </c>
      <c r="E939" s="5">
        <v>1666</v>
      </c>
      <c r="F939" s="5">
        <v>4</v>
      </c>
      <c r="G939" s="10">
        <v>44155</v>
      </c>
      <c r="H939" s="40">
        <v>1099.0350000000001</v>
      </c>
      <c r="I939" s="40">
        <v>87.922799999999995</v>
      </c>
      <c r="J939" s="40">
        <v>27.475899999999999</v>
      </c>
      <c r="K939" s="40">
        <v>1214.4337</v>
      </c>
      <c r="L939" s="10">
        <v>44164</v>
      </c>
      <c r="M939" t="s">
        <v>2817</v>
      </c>
      <c r="O939" t="b">
        <f>Table9[[#This Row],[SubTotal]]=SUMIF(Purchase_Order_Details!$A$2:$A$2751,Table9[[#This Row],[PurchaseOrderID]],Purchase_Order_Details!$G$2:$G$2751)</f>
        <v>1</v>
      </c>
      <c r="P939" t="b">
        <f>Table9[[#This Row],[TotalDue]]=Table9[[#This Row],[SubTotal]]+Table9[[#This Row],[TaxAmt]]+Table9[[#This Row],[Freight]]</f>
        <v>1</v>
      </c>
      <c r="Q939" t="b">
        <f>COUNTIF(Table9[PurchaseOrderID],Table9[[#This Row],[PurchaseOrderID]])=1</f>
        <v>1</v>
      </c>
    </row>
    <row r="940" spans="1:17" hidden="1" x14ac:dyDescent="0.25">
      <c r="A940" s="4">
        <v>1216</v>
      </c>
      <c r="B940" s="4">
        <v>4</v>
      </c>
      <c r="C940" s="4">
        <v>4</v>
      </c>
      <c r="D940" s="4">
        <v>261</v>
      </c>
      <c r="E940" s="4">
        <v>1592</v>
      </c>
      <c r="F940" s="4">
        <v>2</v>
      </c>
      <c r="G940" s="11">
        <v>44155</v>
      </c>
      <c r="H940" s="41">
        <v>97.965000000000003</v>
      </c>
      <c r="I940" s="41">
        <v>7.8372000000000002</v>
      </c>
      <c r="J940" s="41">
        <v>2.4491000000000001</v>
      </c>
      <c r="K940" s="41">
        <v>108.2513</v>
      </c>
      <c r="L940" s="11">
        <v>44164</v>
      </c>
      <c r="M940" t="s">
        <v>2810</v>
      </c>
      <c r="O940" t="b">
        <f>Table9[[#This Row],[SubTotal]]=SUMIF(Purchase_Order_Details!$A$2:$A$2751,Table9[[#This Row],[PurchaseOrderID]],Purchase_Order_Details!$G$2:$G$2751)</f>
        <v>1</v>
      </c>
      <c r="P940" t="b">
        <f>Table9[[#This Row],[TotalDue]]=Table9[[#This Row],[SubTotal]]+Table9[[#This Row],[TaxAmt]]+Table9[[#This Row],[Freight]]</f>
        <v>1</v>
      </c>
      <c r="Q940" t="b">
        <f>COUNTIF(Table9[PurchaseOrderID],Table9[[#This Row],[PurchaseOrderID]])=1</f>
        <v>1</v>
      </c>
    </row>
    <row r="941" spans="1:17" hidden="1" x14ac:dyDescent="0.25">
      <c r="A941" s="5">
        <v>1217</v>
      </c>
      <c r="B941" s="5">
        <v>4</v>
      </c>
      <c r="C941" s="5">
        <v>4</v>
      </c>
      <c r="D941" s="5">
        <v>251</v>
      </c>
      <c r="E941" s="5">
        <v>1618</v>
      </c>
      <c r="F941" s="5">
        <v>4</v>
      </c>
      <c r="G941" s="10">
        <v>44155</v>
      </c>
      <c r="H941" s="40">
        <v>114.471</v>
      </c>
      <c r="I941" s="40">
        <v>9.1577000000000002</v>
      </c>
      <c r="J941" s="40">
        <v>2.8618000000000001</v>
      </c>
      <c r="K941" s="40">
        <v>126.4905</v>
      </c>
      <c r="L941" s="10">
        <v>44164</v>
      </c>
      <c r="M941" t="s">
        <v>2810</v>
      </c>
      <c r="O941" t="b">
        <f>Table9[[#This Row],[SubTotal]]=SUMIF(Purchase_Order_Details!$A$2:$A$2751,Table9[[#This Row],[PurchaseOrderID]],Purchase_Order_Details!$G$2:$G$2751)</f>
        <v>1</v>
      </c>
      <c r="P941" t="b">
        <f>Table9[[#This Row],[TotalDue]]=Table9[[#This Row],[SubTotal]]+Table9[[#This Row],[TaxAmt]]+Table9[[#This Row],[Freight]]</f>
        <v>1</v>
      </c>
      <c r="Q941" t="b">
        <f>COUNTIF(Table9[PurchaseOrderID],Table9[[#This Row],[PurchaseOrderID]])=1</f>
        <v>1</v>
      </c>
    </row>
    <row r="942" spans="1:17" hidden="1" x14ac:dyDescent="0.25">
      <c r="A942" s="4">
        <v>1218</v>
      </c>
      <c r="B942" s="4">
        <v>5</v>
      </c>
      <c r="C942" s="4">
        <v>4</v>
      </c>
      <c r="D942" s="4">
        <v>253</v>
      </c>
      <c r="E942" s="4">
        <v>1612</v>
      </c>
      <c r="F942" s="4">
        <v>4</v>
      </c>
      <c r="G942" s="11">
        <v>44155</v>
      </c>
      <c r="H942" s="41">
        <v>132.6465</v>
      </c>
      <c r="I942" s="41">
        <v>10.611700000000001</v>
      </c>
      <c r="J942" s="41">
        <v>3.3161999999999998</v>
      </c>
      <c r="K942" s="41">
        <v>146.5744</v>
      </c>
      <c r="L942" s="11">
        <v>44164</v>
      </c>
      <c r="M942" t="s">
        <v>2810</v>
      </c>
      <c r="O942" t="b">
        <f>Table9[[#This Row],[SubTotal]]=SUMIF(Purchase_Order_Details!$A$2:$A$2751,Table9[[#This Row],[PurchaseOrderID]],Purchase_Order_Details!$G$2:$G$2751)</f>
        <v>1</v>
      </c>
      <c r="P942" t="b">
        <f>Table9[[#This Row],[TotalDue]]=Table9[[#This Row],[SubTotal]]+Table9[[#This Row],[TaxAmt]]+Table9[[#This Row],[Freight]]</f>
        <v>1</v>
      </c>
      <c r="Q942" t="b">
        <f>COUNTIF(Table9[PurchaseOrderID],Table9[[#This Row],[PurchaseOrderID]])=1</f>
        <v>1</v>
      </c>
    </row>
    <row r="943" spans="1:17" hidden="1" x14ac:dyDescent="0.25">
      <c r="A943" s="5">
        <v>1219</v>
      </c>
      <c r="B943" s="5">
        <v>4</v>
      </c>
      <c r="C943" s="5">
        <v>4</v>
      </c>
      <c r="D943" s="5">
        <v>255</v>
      </c>
      <c r="E943" s="5">
        <v>1586</v>
      </c>
      <c r="F943" s="5">
        <v>5</v>
      </c>
      <c r="G943" s="10">
        <v>44155</v>
      </c>
      <c r="H943" s="40">
        <v>43878.45</v>
      </c>
      <c r="I943" s="40">
        <v>3510.2759999999998</v>
      </c>
      <c r="J943" s="40">
        <v>1096.9612999999999</v>
      </c>
      <c r="K943" s="40">
        <v>48485.687299999998</v>
      </c>
      <c r="L943" s="10">
        <v>44164</v>
      </c>
      <c r="M943" t="s">
        <v>2817</v>
      </c>
      <c r="O943" t="b">
        <f>Table9[[#This Row],[SubTotal]]=SUMIF(Purchase_Order_Details!$A$2:$A$2751,Table9[[#This Row],[PurchaseOrderID]],Purchase_Order_Details!$G$2:$G$2751)</f>
        <v>1</v>
      </c>
      <c r="P943" t="b">
        <f>Table9[[#This Row],[TotalDue]]=Table9[[#This Row],[SubTotal]]+Table9[[#This Row],[TaxAmt]]+Table9[[#This Row],[Freight]]</f>
        <v>1</v>
      </c>
      <c r="Q943" t="b">
        <f>COUNTIF(Table9[PurchaseOrderID],Table9[[#This Row],[PurchaseOrderID]])=1</f>
        <v>1</v>
      </c>
    </row>
    <row r="944" spans="1:17" hidden="1" x14ac:dyDescent="0.25">
      <c r="A944" s="4">
        <v>1220</v>
      </c>
      <c r="B944" s="4">
        <v>4</v>
      </c>
      <c r="C944" s="4">
        <v>4</v>
      </c>
      <c r="D944" s="4">
        <v>256</v>
      </c>
      <c r="E944" s="4">
        <v>1500</v>
      </c>
      <c r="F944" s="4">
        <v>1</v>
      </c>
      <c r="G944" s="11">
        <v>44155</v>
      </c>
      <c r="H944" s="41">
        <v>418.95</v>
      </c>
      <c r="I944" s="41">
        <v>33.515999999999998</v>
      </c>
      <c r="J944" s="41">
        <v>10.473800000000001</v>
      </c>
      <c r="K944" s="41">
        <v>462.93979999999999</v>
      </c>
      <c r="L944" s="11">
        <v>44164</v>
      </c>
      <c r="M944" t="s">
        <v>2817</v>
      </c>
      <c r="O944" t="b">
        <f>Table9[[#This Row],[SubTotal]]=SUMIF(Purchase_Order_Details!$A$2:$A$2751,Table9[[#This Row],[PurchaseOrderID]],Purchase_Order_Details!$G$2:$G$2751)</f>
        <v>1</v>
      </c>
      <c r="P944" t="b">
        <f>Table9[[#This Row],[TotalDue]]=Table9[[#This Row],[SubTotal]]+Table9[[#This Row],[TaxAmt]]+Table9[[#This Row],[Freight]]</f>
        <v>1</v>
      </c>
      <c r="Q944" t="b">
        <f>COUNTIF(Table9[PurchaseOrderID],Table9[[#This Row],[PurchaseOrderID]])=1</f>
        <v>1</v>
      </c>
    </row>
    <row r="945" spans="1:17" hidden="1" x14ac:dyDescent="0.25">
      <c r="A945" s="5">
        <v>1221</v>
      </c>
      <c r="B945" s="5">
        <v>4</v>
      </c>
      <c r="C945" s="5">
        <v>4</v>
      </c>
      <c r="D945" s="5">
        <v>259</v>
      </c>
      <c r="E945" s="5">
        <v>1656</v>
      </c>
      <c r="F945" s="5">
        <v>4</v>
      </c>
      <c r="G945" s="10">
        <v>44156</v>
      </c>
      <c r="H945" s="40">
        <v>513.16650000000004</v>
      </c>
      <c r="I945" s="40">
        <v>41.0533</v>
      </c>
      <c r="J945" s="40">
        <v>12.8292</v>
      </c>
      <c r="K945" s="40">
        <v>567.04899999999998</v>
      </c>
      <c r="L945" s="10">
        <v>44165</v>
      </c>
      <c r="M945" t="s">
        <v>2810</v>
      </c>
      <c r="O945" t="b">
        <f>Table9[[#This Row],[SubTotal]]=SUMIF(Purchase_Order_Details!$A$2:$A$2751,Table9[[#This Row],[PurchaseOrderID]],Purchase_Order_Details!$G$2:$G$2751)</f>
        <v>1</v>
      </c>
      <c r="P945" t="b">
        <f>Table9[[#This Row],[TotalDue]]=Table9[[#This Row],[SubTotal]]+Table9[[#This Row],[TaxAmt]]+Table9[[#This Row],[Freight]]</f>
        <v>1</v>
      </c>
      <c r="Q945" t="b">
        <f>COUNTIF(Table9[PurchaseOrderID],Table9[[#This Row],[PurchaseOrderID]])=1</f>
        <v>1</v>
      </c>
    </row>
    <row r="946" spans="1:17" hidden="1" x14ac:dyDescent="0.25">
      <c r="A946" s="4">
        <v>1222</v>
      </c>
      <c r="B946" s="4">
        <v>4</v>
      </c>
      <c r="C946" s="4">
        <v>4</v>
      </c>
      <c r="D946" s="4">
        <v>250</v>
      </c>
      <c r="E946" s="4">
        <v>1572</v>
      </c>
      <c r="F946" s="4">
        <v>1</v>
      </c>
      <c r="G946" s="11">
        <v>44156</v>
      </c>
      <c r="H946" s="41">
        <v>461.79</v>
      </c>
      <c r="I946" s="41">
        <v>36.943199999999997</v>
      </c>
      <c r="J946" s="41">
        <v>11.5448</v>
      </c>
      <c r="K946" s="41">
        <v>510.27800000000002</v>
      </c>
      <c r="L946" s="11">
        <v>44165</v>
      </c>
      <c r="M946" t="s">
        <v>1829</v>
      </c>
      <c r="O946" t="b">
        <f>Table9[[#This Row],[SubTotal]]=SUMIF(Purchase_Order_Details!$A$2:$A$2751,Table9[[#This Row],[PurchaseOrderID]],Purchase_Order_Details!$G$2:$G$2751)</f>
        <v>1</v>
      </c>
      <c r="P946" t="b">
        <f>Table9[[#This Row],[TotalDue]]=Table9[[#This Row],[SubTotal]]+Table9[[#This Row],[TaxAmt]]+Table9[[#This Row],[Freight]]</f>
        <v>1</v>
      </c>
      <c r="Q946" t="b">
        <f>COUNTIF(Table9[PurchaseOrderID],Table9[[#This Row],[PurchaseOrderID]])=1</f>
        <v>1</v>
      </c>
    </row>
    <row r="947" spans="1:17" hidden="1" x14ac:dyDescent="0.25">
      <c r="A947" s="5">
        <v>1223</v>
      </c>
      <c r="B947" s="5">
        <v>4</v>
      </c>
      <c r="C947" s="5">
        <v>4</v>
      </c>
      <c r="D947" s="5">
        <v>258</v>
      </c>
      <c r="E947" s="5">
        <v>1562</v>
      </c>
      <c r="F947" s="5">
        <v>4</v>
      </c>
      <c r="G947" s="10">
        <v>44156</v>
      </c>
      <c r="H947" s="40">
        <v>364.45499999999998</v>
      </c>
      <c r="I947" s="40">
        <v>29.156400000000001</v>
      </c>
      <c r="J947" s="40">
        <v>9.1113999999999997</v>
      </c>
      <c r="K947" s="40">
        <v>402.72280000000001</v>
      </c>
      <c r="L947" s="10">
        <v>44165</v>
      </c>
      <c r="M947" t="s">
        <v>2817</v>
      </c>
      <c r="O947" t="b">
        <f>Table9[[#This Row],[SubTotal]]=SUMIF(Purchase_Order_Details!$A$2:$A$2751,Table9[[#This Row],[PurchaseOrderID]],Purchase_Order_Details!$G$2:$G$2751)</f>
        <v>1</v>
      </c>
      <c r="P947" t="b">
        <f>Table9[[#This Row],[TotalDue]]=Table9[[#This Row],[SubTotal]]+Table9[[#This Row],[TaxAmt]]+Table9[[#This Row],[Freight]]</f>
        <v>1</v>
      </c>
      <c r="Q947" t="b">
        <f>COUNTIF(Table9[PurchaseOrderID],Table9[[#This Row],[PurchaseOrderID]])=1</f>
        <v>1</v>
      </c>
    </row>
    <row r="948" spans="1:17" hidden="1" x14ac:dyDescent="0.25">
      <c r="A948" s="4">
        <v>1224</v>
      </c>
      <c r="B948" s="4">
        <v>4</v>
      </c>
      <c r="C948" s="4">
        <v>4</v>
      </c>
      <c r="D948" s="4">
        <v>254</v>
      </c>
      <c r="E948" s="4">
        <v>1662</v>
      </c>
      <c r="F948" s="4">
        <v>2</v>
      </c>
      <c r="G948" s="11">
        <v>44156</v>
      </c>
      <c r="H948" s="41">
        <v>37.075499999999998</v>
      </c>
      <c r="I948" s="41">
        <v>2.9660000000000002</v>
      </c>
      <c r="J948" s="41">
        <v>0.92689999999999995</v>
      </c>
      <c r="K948" s="41">
        <v>40.968400000000003</v>
      </c>
      <c r="L948" s="11">
        <v>44165</v>
      </c>
      <c r="M948" t="s">
        <v>2810</v>
      </c>
      <c r="O948" t="b">
        <f>Table9[[#This Row],[SubTotal]]=SUMIF(Purchase_Order_Details!$A$2:$A$2751,Table9[[#This Row],[PurchaseOrderID]],Purchase_Order_Details!$G$2:$G$2751)</f>
        <v>1</v>
      </c>
      <c r="P948" t="b">
        <f>Table9[[#This Row],[TotalDue]]=Table9[[#This Row],[SubTotal]]+Table9[[#This Row],[TaxAmt]]+Table9[[#This Row],[Freight]]</f>
        <v>1</v>
      </c>
      <c r="Q948" t="b">
        <f>COUNTIF(Table9[PurchaseOrderID],Table9[[#This Row],[PurchaseOrderID]])=1</f>
        <v>1</v>
      </c>
    </row>
    <row r="949" spans="1:17" hidden="1" x14ac:dyDescent="0.25">
      <c r="A949" s="5">
        <v>1225</v>
      </c>
      <c r="B949" s="5">
        <v>4</v>
      </c>
      <c r="C949" s="5">
        <v>4</v>
      </c>
      <c r="D949" s="5">
        <v>257</v>
      </c>
      <c r="E949" s="5">
        <v>1682</v>
      </c>
      <c r="F949" s="5">
        <v>4</v>
      </c>
      <c r="G949" s="10">
        <v>44157</v>
      </c>
      <c r="H949" s="40">
        <v>21558.075000000001</v>
      </c>
      <c r="I949" s="40">
        <v>1724.646</v>
      </c>
      <c r="J949" s="40">
        <v>538.95190000000002</v>
      </c>
      <c r="K949" s="40">
        <v>23821.672900000001</v>
      </c>
      <c r="L949" s="10">
        <v>44166</v>
      </c>
      <c r="M949" t="s">
        <v>2817</v>
      </c>
      <c r="O949" t="b">
        <f>Table9[[#This Row],[SubTotal]]=SUMIF(Purchase_Order_Details!$A$2:$A$2751,Table9[[#This Row],[PurchaseOrderID]],Purchase_Order_Details!$G$2:$G$2751)</f>
        <v>1</v>
      </c>
      <c r="P949" t="b">
        <f>Table9[[#This Row],[TotalDue]]=Table9[[#This Row],[SubTotal]]+Table9[[#This Row],[TaxAmt]]+Table9[[#This Row],[Freight]]</f>
        <v>1</v>
      </c>
      <c r="Q949" t="b">
        <f>COUNTIF(Table9[PurchaseOrderID],Table9[[#This Row],[PurchaseOrderID]])=1</f>
        <v>1</v>
      </c>
    </row>
    <row r="950" spans="1:17" hidden="1" x14ac:dyDescent="0.25">
      <c r="A950" s="4">
        <v>1226</v>
      </c>
      <c r="B950" s="4">
        <v>4</v>
      </c>
      <c r="C950" s="4">
        <v>4</v>
      </c>
      <c r="D950" s="4">
        <v>261</v>
      </c>
      <c r="E950" s="4">
        <v>1686</v>
      </c>
      <c r="F950" s="4">
        <v>4</v>
      </c>
      <c r="G950" s="11">
        <v>44157</v>
      </c>
      <c r="H950" s="41">
        <v>507.08699999999999</v>
      </c>
      <c r="I950" s="41">
        <v>40.567</v>
      </c>
      <c r="J950" s="41">
        <v>12.677199999999999</v>
      </c>
      <c r="K950" s="41">
        <v>560.33119999999997</v>
      </c>
      <c r="L950" s="11">
        <v>44166</v>
      </c>
      <c r="M950" t="s">
        <v>2810</v>
      </c>
      <c r="O950" t="b">
        <f>Table9[[#This Row],[SubTotal]]=SUMIF(Purchase_Order_Details!$A$2:$A$2751,Table9[[#This Row],[PurchaseOrderID]],Purchase_Order_Details!$G$2:$G$2751)</f>
        <v>1</v>
      </c>
      <c r="P950" t="b">
        <f>Table9[[#This Row],[TotalDue]]=Table9[[#This Row],[SubTotal]]+Table9[[#This Row],[TaxAmt]]+Table9[[#This Row],[Freight]]</f>
        <v>1</v>
      </c>
      <c r="Q950" t="b">
        <f>COUNTIF(Table9[PurchaseOrderID],Table9[[#This Row],[PurchaseOrderID]])=1</f>
        <v>1</v>
      </c>
    </row>
    <row r="951" spans="1:17" hidden="1" x14ac:dyDescent="0.25">
      <c r="A951" s="5">
        <v>1227</v>
      </c>
      <c r="B951" s="5">
        <v>4</v>
      </c>
      <c r="C951" s="5">
        <v>4</v>
      </c>
      <c r="D951" s="5">
        <v>251</v>
      </c>
      <c r="E951" s="5">
        <v>1684</v>
      </c>
      <c r="F951" s="5">
        <v>5</v>
      </c>
      <c r="G951" s="10">
        <v>44157</v>
      </c>
      <c r="H951" s="40">
        <v>86220.75</v>
      </c>
      <c r="I951" s="40">
        <v>6897.66</v>
      </c>
      <c r="J951" s="40">
        <v>2155.5187999999998</v>
      </c>
      <c r="K951" s="40">
        <v>95273.928799999994</v>
      </c>
      <c r="L951" s="10">
        <v>44166</v>
      </c>
      <c r="M951" t="s">
        <v>2817</v>
      </c>
      <c r="O951" t="b">
        <f>Table9[[#This Row],[SubTotal]]=SUMIF(Purchase_Order_Details!$A$2:$A$2751,Table9[[#This Row],[PurchaseOrderID]],Purchase_Order_Details!$G$2:$G$2751)</f>
        <v>1</v>
      </c>
      <c r="P951" t="b">
        <f>Table9[[#This Row],[TotalDue]]=Table9[[#This Row],[SubTotal]]+Table9[[#This Row],[TaxAmt]]+Table9[[#This Row],[Freight]]</f>
        <v>1</v>
      </c>
      <c r="Q951" t="b">
        <f>COUNTIF(Table9[PurchaseOrderID],Table9[[#This Row],[PurchaseOrderID]])=1</f>
        <v>1</v>
      </c>
    </row>
    <row r="952" spans="1:17" hidden="1" x14ac:dyDescent="0.25">
      <c r="A952" s="4">
        <v>1228</v>
      </c>
      <c r="B952" s="4">
        <v>4</v>
      </c>
      <c r="C952" s="4">
        <v>4</v>
      </c>
      <c r="D952" s="4">
        <v>253</v>
      </c>
      <c r="E952" s="4">
        <v>1534</v>
      </c>
      <c r="F952" s="4">
        <v>4</v>
      </c>
      <c r="G952" s="11">
        <v>44157</v>
      </c>
      <c r="H952" s="41">
        <v>111.5415</v>
      </c>
      <c r="I952" s="41">
        <v>8.9232999999999993</v>
      </c>
      <c r="J952" s="41">
        <v>2.7885</v>
      </c>
      <c r="K952" s="41">
        <v>123.2533</v>
      </c>
      <c r="L952" s="11">
        <v>44166</v>
      </c>
      <c r="M952" t="s">
        <v>2817</v>
      </c>
      <c r="O952" t="b">
        <f>Table9[[#This Row],[SubTotal]]=SUMIF(Purchase_Order_Details!$A$2:$A$2751,Table9[[#This Row],[PurchaseOrderID]],Purchase_Order_Details!$G$2:$G$2751)</f>
        <v>1</v>
      </c>
      <c r="P952" t="b">
        <f>Table9[[#This Row],[TotalDue]]=Table9[[#This Row],[SubTotal]]+Table9[[#This Row],[TaxAmt]]+Table9[[#This Row],[Freight]]</f>
        <v>1</v>
      </c>
      <c r="Q952" t="b">
        <f>COUNTIF(Table9[PurchaseOrderID],Table9[[#This Row],[PurchaseOrderID]])=1</f>
        <v>1</v>
      </c>
    </row>
    <row r="953" spans="1:17" hidden="1" x14ac:dyDescent="0.25">
      <c r="A953" s="5">
        <v>1229</v>
      </c>
      <c r="B953" s="5">
        <v>4</v>
      </c>
      <c r="C953" s="5">
        <v>4</v>
      </c>
      <c r="D953" s="5">
        <v>255</v>
      </c>
      <c r="E953" s="5">
        <v>1614</v>
      </c>
      <c r="F953" s="5">
        <v>4</v>
      </c>
      <c r="G953" s="10">
        <v>44157</v>
      </c>
      <c r="H953" s="40">
        <v>390.6</v>
      </c>
      <c r="I953" s="40">
        <v>31.248000000000001</v>
      </c>
      <c r="J953" s="40">
        <v>9.7650000000000006</v>
      </c>
      <c r="K953" s="40">
        <v>431.613</v>
      </c>
      <c r="L953" s="10">
        <v>44166</v>
      </c>
      <c r="M953" t="s">
        <v>2810</v>
      </c>
      <c r="O953" t="b">
        <f>Table9[[#This Row],[SubTotal]]=SUMIF(Purchase_Order_Details!$A$2:$A$2751,Table9[[#This Row],[PurchaseOrderID]],Purchase_Order_Details!$G$2:$G$2751)</f>
        <v>1</v>
      </c>
      <c r="P953" t="b">
        <f>Table9[[#This Row],[TotalDue]]=Table9[[#This Row],[SubTotal]]+Table9[[#This Row],[TaxAmt]]+Table9[[#This Row],[Freight]]</f>
        <v>1</v>
      </c>
      <c r="Q953" t="b">
        <f>COUNTIF(Table9[PurchaseOrderID],Table9[[#This Row],[PurchaseOrderID]])=1</f>
        <v>1</v>
      </c>
    </row>
    <row r="954" spans="1:17" hidden="1" x14ac:dyDescent="0.25">
      <c r="A954" s="4">
        <v>1230</v>
      </c>
      <c r="B954" s="4">
        <v>4</v>
      </c>
      <c r="C954" s="4">
        <v>4</v>
      </c>
      <c r="D954" s="4">
        <v>256</v>
      </c>
      <c r="E954" s="4">
        <v>1588</v>
      </c>
      <c r="F954" s="4">
        <v>5</v>
      </c>
      <c r="G954" s="11">
        <v>44157</v>
      </c>
      <c r="H954" s="41">
        <v>40471.199999999997</v>
      </c>
      <c r="I954" s="41">
        <v>3237.6959999999999</v>
      </c>
      <c r="J954" s="41">
        <v>1011.78</v>
      </c>
      <c r="K954" s="41">
        <v>44720.675999999999</v>
      </c>
      <c r="L954" s="11">
        <v>44166</v>
      </c>
      <c r="M954" t="s">
        <v>1829</v>
      </c>
      <c r="O954" t="b">
        <f>Table9[[#This Row],[SubTotal]]=SUMIF(Purchase_Order_Details!$A$2:$A$2751,Table9[[#This Row],[PurchaseOrderID]],Purchase_Order_Details!$G$2:$G$2751)</f>
        <v>1</v>
      </c>
      <c r="P954" t="b">
        <f>Table9[[#This Row],[TotalDue]]=Table9[[#This Row],[SubTotal]]+Table9[[#This Row],[TaxAmt]]+Table9[[#This Row],[Freight]]</f>
        <v>1</v>
      </c>
      <c r="Q954" t="b">
        <f>COUNTIF(Table9[PurchaseOrderID],Table9[[#This Row],[PurchaseOrderID]])=1</f>
        <v>1</v>
      </c>
    </row>
    <row r="955" spans="1:17" hidden="1" x14ac:dyDescent="0.25">
      <c r="A955" s="5">
        <v>1231</v>
      </c>
      <c r="B955" s="5">
        <v>4</v>
      </c>
      <c r="C955" s="5">
        <v>4</v>
      </c>
      <c r="D955" s="5">
        <v>259</v>
      </c>
      <c r="E955" s="5">
        <v>1622</v>
      </c>
      <c r="F955" s="5">
        <v>4</v>
      </c>
      <c r="G955" s="10">
        <v>44157</v>
      </c>
      <c r="H955" s="40">
        <v>136.33199999999999</v>
      </c>
      <c r="I955" s="40">
        <v>10.906599999999999</v>
      </c>
      <c r="J955" s="40">
        <v>3.4083000000000001</v>
      </c>
      <c r="K955" s="40">
        <v>150.64689999999999</v>
      </c>
      <c r="L955" s="10">
        <v>44166</v>
      </c>
      <c r="M955" t="s">
        <v>2810</v>
      </c>
      <c r="O955" t="b">
        <f>Table9[[#This Row],[SubTotal]]=SUMIF(Purchase_Order_Details!$A$2:$A$2751,Table9[[#This Row],[PurchaseOrderID]],Purchase_Order_Details!$G$2:$G$2751)</f>
        <v>1</v>
      </c>
      <c r="P955" t="b">
        <f>Table9[[#This Row],[TotalDue]]=Table9[[#This Row],[SubTotal]]+Table9[[#This Row],[TaxAmt]]+Table9[[#This Row],[Freight]]</f>
        <v>1</v>
      </c>
      <c r="Q955" t="b">
        <f>COUNTIF(Table9[PurchaseOrderID],Table9[[#This Row],[PurchaseOrderID]])=1</f>
        <v>1</v>
      </c>
    </row>
    <row r="956" spans="1:17" hidden="1" x14ac:dyDescent="0.25">
      <c r="A956" s="4">
        <v>1232</v>
      </c>
      <c r="B956" s="4">
        <v>4</v>
      </c>
      <c r="C956" s="4">
        <v>4</v>
      </c>
      <c r="D956" s="4">
        <v>260</v>
      </c>
      <c r="E956" s="4">
        <v>1632</v>
      </c>
      <c r="F956" s="4">
        <v>5</v>
      </c>
      <c r="G956" s="11">
        <v>44157</v>
      </c>
      <c r="H956" s="41">
        <v>38421.074999999997</v>
      </c>
      <c r="I956" s="41">
        <v>3073.6860000000001</v>
      </c>
      <c r="J956" s="41">
        <v>960.52689999999996</v>
      </c>
      <c r="K956" s="41">
        <v>42455.287900000003</v>
      </c>
      <c r="L956" s="11">
        <v>44166</v>
      </c>
      <c r="M956" t="s">
        <v>1829</v>
      </c>
      <c r="O956" t="b">
        <f>Table9[[#This Row],[SubTotal]]=SUMIF(Purchase_Order_Details!$A$2:$A$2751,Table9[[#This Row],[PurchaseOrderID]],Purchase_Order_Details!$G$2:$G$2751)</f>
        <v>1</v>
      </c>
      <c r="P956" t="b">
        <f>Table9[[#This Row],[TotalDue]]=Table9[[#This Row],[SubTotal]]+Table9[[#This Row],[TaxAmt]]+Table9[[#This Row],[Freight]]</f>
        <v>1</v>
      </c>
      <c r="Q956" t="b">
        <f>COUNTIF(Table9[PurchaseOrderID],Table9[[#This Row],[PurchaseOrderID]])=1</f>
        <v>1</v>
      </c>
    </row>
    <row r="957" spans="1:17" hidden="1" x14ac:dyDescent="0.25">
      <c r="A957" s="5">
        <v>1233</v>
      </c>
      <c r="B957" s="5">
        <v>4</v>
      </c>
      <c r="C957" s="5">
        <v>4</v>
      </c>
      <c r="D957" s="5">
        <v>250</v>
      </c>
      <c r="E957" s="5">
        <v>1608</v>
      </c>
      <c r="F957" s="5">
        <v>5</v>
      </c>
      <c r="G957" s="10">
        <v>44157</v>
      </c>
      <c r="H957" s="40">
        <v>5948.25</v>
      </c>
      <c r="I957" s="40">
        <v>475.86</v>
      </c>
      <c r="J957" s="40">
        <v>148.7063</v>
      </c>
      <c r="K957" s="40">
        <v>6572.8163000000004</v>
      </c>
      <c r="L957" s="10">
        <v>44166</v>
      </c>
      <c r="M957" t="s">
        <v>1829</v>
      </c>
      <c r="O957" t="b">
        <f>Table9[[#This Row],[SubTotal]]=SUMIF(Purchase_Order_Details!$A$2:$A$2751,Table9[[#This Row],[PurchaseOrderID]],Purchase_Order_Details!$G$2:$G$2751)</f>
        <v>1</v>
      </c>
      <c r="P957" t="b">
        <f>Table9[[#This Row],[TotalDue]]=Table9[[#This Row],[SubTotal]]+Table9[[#This Row],[TaxAmt]]+Table9[[#This Row],[Freight]]</f>
        <v>1</v>
      </c>
      <c r="Q957" t="b">
        <f>COUNTIF(Table9[PurchaseOrderID],Table9[[#This Row],[PurchaseOrderID]])=1</f>
        <v>1</v>
      </c>
    </row>
    <row r="958" spans="1:17" hidden="1" x14ac:dyDescent="0.25">
      <c r="A958" s="4">
        <v>1234</v>
      </c>
      <c r="B958" s="4">
        <v>4</v>
      </c>
      <c r="C958" s="4">
        <v>4</v>
      </c>
      <c r="D958" s="4">
        <v>254</v>
      </c>
      <c r="E958" s="4">
        <v>1576</v>
      </c>
      <c r="F958" s="4">
        <v>5</v>
      </c>
      <c r="G958" s="11">
        <v>44157</v>
      </c>
      <c r="H958" s="41">
        <v>91117.95</v>
      </c>
      <c r="I958" s="41">
        <v>7289.4359999999997</v>
      </c>
      <c r="J958" s="41">
        <v>2277.9488000000001</v>
      </c>
      <c r="K958" s="41">
        <v>100685.3348</v>
      </c>
      <c r="L958" s="11">
        <v>44166</v>
      </c>
      <c r="M958" t="s">
        <v>1829</v>
      </c>
      <c r="O958" t="b">
        <f>Table9[[#This Row],[SubTotal]]=SUMIF(Purchase_Order_Details!$A$2:$A$2751,Table9[[#This Row],[PurchaseOrderID]],Purchase_Order_Details!$G$2:$G$2751)</f>
        <v>1</v>
      </c>
      <c r="P958" t="b">
        <f>Table9[[#This Row],[TotalDue]]=Table9[[#This Row],[SubTotal]]+Table9[[#This Row],[TaxAmt]]+Table9[[#This Row],[Freight]]</f>
        <v>1</v>
      </c>
      <c r="Q958" t="b">
        <f>COUNTIF(Table9[PurchaseOrderID],Table9[[#This Row],[PurchaseOrderID]])=1</f>
        <v>1</v>
      </c>
    </row>
    <row r="959" spans="1:17" hidden="1" x14ac:dyDescent="0.25">
      <c r="A959" s="5">
        <v>1235</v>
      </c>
      <c r="B959" s="5">
        <v>4</v>
      </c>
      <c r="C959" s="5">
        <v>4</v>
      </c>
      <c r="D959" s="5">
        <v>257</v>
      </c>
      <c r="E959" s="5">
        <v>1590</v>
      </c>
      <c r="F959" s="5">
        <v>1</v>
      </c>
      <c r="G959" s="10">
        <v>44157</v>
      </c>
      <c r="H959" s="40">
        <v>525</v>
      </c>
      <c r="I959" s="40">
        <v>42</v>
      </c>
      <c r="J959" s="40">
        <v>13.125</v>
      </c>
      <c r="K959" s="40">
        <v>580.125</v>
      </c>
      <c r="L959" s="10">
        <v>44166</v>
      </c>
      <c r="M959" t="s">
        <v>2817</v>
      </c>
      <c r="O959" t="b">
        <f>Table9[[#This Row],[SubTotal]]=SUMIF(Purchase_Order_Details!$A$2:$A$2751,Table9[[#This Row],[PurchaseOrderID]],Purchase_Order_Details!$G$2:$G$2751)</f>
        <v>1</v>
      </c>
      <c r="P959" t="b">
        <f>Table9[[#This Row],[TotalDue]]=Table9[[#This Row],[SubTotal]]+Table9[[#This Row],[TaxAmt]]+Table9[[#This Row],[Freight]]</f>
        <v>1</v>
      </c>
      <c r="Q959" t="b">
        <f>COUNTIF(Table9[PurchaseOrderID],Table9[[#This Row],[PurchaseOrderID]])=1</f>
        <v>1</v>
      </c>
    </row>
    <row r="960" spans="1:17" hidden="1" x14ac:dyDescent="0.25">
      <c r="A960" s="4">
        <v>1236</v>
      </c>
      <c r="B960" s="4">
        <v>4</v>
      </c>
      <c r="C960" s="4">
        <v>4</v>
      </c>
      <c r="D960" s="4">
        <v>261</v>
      </c>
      <c r="E960" s="4">
        <v>1514</v>
      </c>
      <c r="F960" s="4">
        <v>5</v>
      </c>
      <c r="G960" s="11">
        <v>44157</v>
      </c>
      <c r="H960" s="41">
        <v>2003.6835000000001</v>
      </c>
      <c r="I960" s="41">
        <v>160.29470000000001</v>
      </c>
      <c r="J960" s="41">
        <v>50.092100000000002</v>
      </c>
      <c r="K960" s="41">
        <v>2214.0702999999999</v>
      </c>
      <c r="L960" s="11">
        <v>44166</v>
      </c>
      <c r="M960" t="s">
        <v>2810</v>
      </c>
      <c r="O960" t="b">
        <f>Table9[[#This Row],[SubTotal]]=SUMIF(Purchase_Order_Details!$A$2:$A$2751,Table9[[#This Row],[PurchaseOrderID]],Purchase_Order_Details!$G$2:$G$2751)</f>
        <v>1</v>
      </c>
      <c r="P960" t="b">
        <f>Table9[[#This Row],[TotalDue]]=Table9[[#This Row],[SubTotal]]+Table9[[#This Row],[TaxAmt]]+Table9[[#This Row],[Freight]]</f>
        <v>1</v>
      </c>
      <c r="Q960" t="b">
        <f>COUNTIF(Table9[PurchaseOrderID],Table9[[#This Row],[PurchaseOrderID]])=1</f>
        <v>1</v>
      </c>
    </row>
    <row r="961" spans="1:17" hidden="1" x14ac:dyDescent="0.25">
      <c r="A961" s="5">
        <v>1237</v>
      </c>
      <c r="B961" s="5">
        <v>4</v>
      </c>
      <c r="C961" s="5">
        <v>4</v>
      </c>
      <c r="D961" s="5">
        <v>251</v>
      </c>
      <c r="E961" s="5">
        <v>1498</v>
      </c>
      <c r="F961" s="5">
        <v>4</v>
      </c>
      <c r="G961" s="10">
        <v>44157</v>
      </c>
      <c r="H961" s="40">
        <v>26455.275000000001</v>
      </c>
      <c r="I961" s="40">
        <v>2116.422</v>
      </c>
      <c r="J961" s="40">
        <v>661.38189999999997</v>
      </c>
      <c r="K961" s="40">
        <v>29233.0789</v>
      </c>
      <c r="L961" s="10">
        <v>44166</v>
      </c>
      <c r="M961" t="s">
        <v>2810</v>
      </c>
      <c r="O961" t="b">
        <f>Table9[[#This Row],[SubTotal]]=SUMIF(Purchase_Order_Details!$A$2:$A$2751,Table9[[#This Row],[PurchaseOrderID]],Purchase_Order_Details!$G$2:$G$2751)</f>
        <v>1</v>
      </c>
      <c r="P961" t="b">
        <f>Table9[[#This Row],[TotalDue]]=Table9[[#This Row],[SubTotal]]+Table9[[#This Row],[TaxAmt]]+Table9[[#This Row],[Freight]]</f>
        <v>1</v>
      </c>
      <c r="Q961" t="b">
        <f>COUNTIF(Table9[PurchaseOrderID],Table9[[#This Row],[PurchaseOrderID]])=1</f>
        <v>1</v>
      </c>
    </row>
    <row r="962" spans="1:17" hidden="1" x14ac:dyDescent="0.25">
      <c r="A962" s="4">
        <v>1238</v>
      </c>
      <c r="B962" s="4">
        <v>4</v>
      </c>
      <c r="C962" s="4">
        <v>4</v>
      </c>
      <c r="D962" s="4">
        <v>253</v>
      </c>
      <c r="E962" s="4">
        <v>1674</v>
      </c>
      <c r="F962" s="4">
        <v>2</v>
      </c>
      <c r="G962" s="11">
        <v>44157</v>
      </c>
      <c r="H962" s="41">
        <v>944.37</v>
      </c>
      <c r="I962" s="41">
        <v>75.549599999999998</v>
      </c>
      <c r="J962" s="41">
        <v>23.609300000000001</v>
      </c>
      <c r="K962" s="41">
        <v>1043.5289</v>
      </c>
      <c r="L962" s="11">
        <v>44166</v>
      </c>
      <c r="M962" t="s">
        <v>2810</v>
      </c>
      <c r="O962" t="b">
        <f>Table9[[#This Row],[SubTotal]]=SUMIF(Purchase_Order_Details!$A$2:$A$2751,Table9[[#This Row],[PurchaseOrderID]],Purchase_Order_Details!$G$2:$G$2751)</f>
        <v>1</v>
      </c>
      <c r="P962" t="b">
        <f>Table9[[#This Row],[TotalDue]]=Table9[[#This Row],[SubTotal]]+Table9[[#This Row],[TaxAmt]]+Table9[[#This Row],[Freight]]</f>
        <v>1</v>
      </c>
      <c r="Q962" t="b">
        <f>COUNTIF(Table9[PurchaseOrderID],Table9[[#This Row],[PurchaseOrderID]])=1</f>
        <v>1</v>
      </c>
    </row>
    <row r="963" spans="1:17" hidden="1" x14ac:dyDescent="0.25">
      <c r="A963" s="5">
        <v>1239</v>
      </c>
      <c r="B963" s="5">
        <v>4</v>
      </c>
      <c r="C963" s="5">
        <v>4</v>
      </c>
      <c r="D963" s="5">
        <v>255</v>
      </c>
      <c r="E963" s="5">
        <v>1652</v>
      </c>
      <c r="F963" s="5">
        <v>1</v>
      </c>
      <c r="G963" s="10">
        <v>44157</v>
      </c>
      <c r="H963" s="40">
        <v>3401.4749999999999</v>
      </c>
      <c r="I963" s="40">
        <v>272.11799999999999</v>
      </c>
      <c r="J963" s="40">
        <v>85.036900000000003</v>
      </c>
      <c r="K963" s="40">
        <v>3758.6298999999999</v>
      </c>
      <c r="L963" s="10">
        <v>44166</v>
      </c>
      <c r="M963" t="s">
        <v>1829</v>
      </c>
      <c r="O963" t="b">
        <f>Table9[[#This Row],[SubTotal]]=SUMIF(Purchase_Order_Details!$A$2:$A$2751,Table9[[#This Row],[PurchaseOrderID]],Purchase_Order_Details!$G$2:$G$2751)</f>
        <v>1</v>
      </c>
      <c r="P963" t="b">
        <f>Table9[[#This Row],[TotalDue]]=Table9[[#This Row],[SubTotal]]+Table9[[#This Row],[TaxAmt]]+Table9[[#This Row],[Freight]]</f>
        <v>1</v>
      </c>
      <c r="Q963" t="b">
        <f>COUNTIF(Table9[PurchaseOrderID],Table9[[#This Row],[PurchaseOrderID]])=1</f>
        <v>1</v>
      </c>
    </row>
    <row r="964" spans="1:17" hidden="1" x14ac:dyDescent="0.25">
      <c r="A964" s="4">
        <v>1240</v>
      </c>
      <c r="B964" s="4">
        <v>4</v>
      </c>
      <c r="C964" s="4">
        <v>4</v>
      </c>
      <c r="D964" s="4">
        <v>256</v>
      </c>
      <c r="E964" s="4">
        <v>1578</v>
      </c>
      <c r="F964" s="4">
        <v>3</v>
      </c>
      <c r="G964" s="11">
        <v>44157</v>
      </c>
      <c r="H964" s="41">
        <v>62843.55</v>
      </c>
      <c r="I964" s="41">
        <v>5027.4840000000004</v>
      </c>
      <c r="J964" s="41">
        <v>1571.0888</v>
      </c>
      <c r="K964" s="41">
        <v>69442.122799999997</v>
      </c>
      <c r="L964" s="11">
        <v>44166</v>
      </c>
      <c r="M964" t="s">
        <v>1829</v>
      </c>
      <c r="O964" t="b">
        <f>Table9[[#This Row],[SubTotal]]=SUMIF(Purchase_Order_Details!$A$2:$A$2751,Table9[[#This Row],[PurchaseOrderID]],Purchase_Order_Details!$G$2:$G$2751)</f>
        <v>1</v>
      </c>
      <c r="P964" t="b">
        <f>Table9[[#This Row],[TotalDue]]=Table9[[#This Row],[SubTotal]]+Table9[[#This Row],[TaxAmt]]+Table9[[#This Row],[Freight]]</f>
        <v>1</v>
      </c>
      <c r="Q964" t="b">
        <f>COUNTIF(Table9[PurchaseOrderID],Table9[[#This Row],[PurchaseOrderID]])=1</f>
        <v>1</v>
      </c>
    </row>
    <row r="965" spans="1:17" hidden="1" x14ac:dyDescent="0.25">
      <c r="A965" s="5">
        <v>1241</v>
      </c>
      <c r="B965" s="5">
        <v>4</v>
      </c>
      <c r="C965" s="5">
        <v>4</v>
      </c>
      <c r="D965" s="5">
        <v>259</v>
      </c>
      <c r="E965" s="5">
        <v>1538</v>
      </c>
      <c r="F965" s="5">
        <v>5</v>
      </c>
      <c r="G965" s="10">
        <v>44160</v>
      </c>
      <c r="H965" s="40">
        <v>37843.574999999997</v>
      </c>
      <c r="I965" s="40">
        <v>3027.4859999999999</v>
      </c>
      <c r="J965" s="40">
        <v>946.08939999999996</v>
      </c>
      <c r="K965" s="40">
        <v>41817.150399999999</v>
      </c>
      <c r="L965" s="10">
        <v>44169</v>
      </c>
      <c r="M965" t="s">
        <v>1829</v>
      </c>
      <c r="O965" t="b">
        <f>Table9[[#This Row],[SubTotal]]=SUMIF(Purchase_Order_Details!$A$2:$A$2751,Table9[[#This Row],[PurchaseOrderID]],Purchase_Order_Details!$G$2:$G$2751)</f>
        <v>1</v>
      </c>
      <c r="P965" t="b">
        <f>Table9[[#This Row],[TotalDue]]=Table9[[#This Row],[SubTotal]]+Table9[[#This Row],[TaxAmt]]+Table9[[#This Row],[Freight]]</f>
        <v>1</v>
      </c>
      <c r="Q965" t="b">
        <f>COUNTIF(Table9[PurchaseOrderID],Table9[[#This Row],[PurchaseOrderID]])=1</f>
        <v>1</v>
      </c>
    </row>
    <row r="966" spans="1:17" hidden="1" x14ac:dyDescent="0.25">
      <c r="A966" s="4">
        <v>1242</v>
      </c>
      <c r="B966" s="4">
        <v>4</v>
      </c>
      <c r="C966" s="4">
        <v>4</v>
      </c>
      <c r="D966" s="4">
        <v>260</v>
      </c>
      <c r="E966" s="4">
        <v>1556</v>
      </c>
      <c r="F966" s="4">
        <v>4</v>
      </c>
      <c r="G966" s="11">
        <v>44160</v>
      </c>
      <c r="H966" s="41">
        <v>25531.275000000001</v>
      </c>
      <c r="I966" s="41">
        <v>2042.502</v>
      </c>
      <c r="J966" s="41">
        <v>638.28189999999995</v>
      </c>
      <c r="K966" s="41">
        <v>28212.0589</v>
      </c>
      <c r="L966" s="11">
        <v>44169</v>
      </c>
      <c r="M966" t="s">
        <v>1829</v>
      </c>
      <c r="O966" t="b">
        <f>Table9[[#This Row],[SubTotal]]=SUMIF(Purchase_Order_Details!$A$2:$A$2751,Table9[[#This Row],[PurchaseOrderID]],Purchase_Order_Details!$G$2:$G$2751)</f>
        <v>1</v>
      </c>
      <c r="P966" t="b">
        <f>Table9[[#This Row],[TotalDue]]=Table9[[#This Row],[SubTotal]]+Table9[[#This Row],[TaxAmt]]+Table9[[#This Row],[Freight]]</f>
        <v>1</v>
      </c>
      <c r="Q966" t="b">
        <f>COUNTIF(Table9[PurchaseOrderID],Table9[[#This Row],[PurchaseOrderID]])=1</f>
        <v>1</v>
      </c>
    </row>
    <row r="967" spans="1:17" hidden="1" x14ac:dyDescent="0.25">
      <c r="A967" s="5">
        <v>1243</v>
      </c>
      <c r="B967" s="5">
        <v>4</v>
      </c>
      <c r="C967" s="5">
        <v>4</v>
      </c>
      <c r="D967" s="5">
        <v>258</v>
      </c>
      <c r="E967" s="5">
        <v>1554</v>
      </c>
      <c r="F967" s="5">
        <v>5</v>
      </c>
      <c r="G967" s="10">
        <v>44160</v>
      </c>
      <c r="H967" s="40">
        <v>415.32749999999999</v>
      </c>
      <c r="I967" s="40">
        <v>33.226199999999999</v>
      </c>
      <c r="J967" s="40">
        <v>10.3832</v>
      </c>
      <c r="K967" s="40">
        <v>458.93689999999998</v>
      </c>
      <c r="L967" s="10">
        <v>44169</v>
      </c>
      <c r="M967" t="s">
        <v>2817</v>
      </c>
      <c r="O967" t="b">
        <f>Table9[[#This Row],[SubTotal]]=SUMIF(Purchase_Order_Details!$A$2:$A$2751,Table9[[#This Row],[PurchaseOrderID]],Purchase_Order_Details!$G$2:$G$2751)</f>
        <v>1</v>
      </c>
      <c r="P967" t="b">
        <f>Table9[[#This Row],[TotalDue]]=Table9[[#This Row],[SubTotal]]+Table9[[#This Row],[TaxAmt]]+Table9[[#This Row],[Freight]]</f>
        <v>1</v>
      </c>
      <c r="Q967" t="b">
        <f>COUNTIF(Table9[PurchaseOrderID],Table9[[#This Row],[PurchaseOrderID]])=1</f>
        <v>1</v>
      </c>
    </row>
    <row r="968" spans="1:17" hidden="1" x14ac:dyDescent="0.25">
      <c r="A968" s="4">
        <v>1244</v>
      </c>
      <c r="B968" s="4">
        <v>4</v>
      </c>
      <c r="C968" s="4">
        <v>4</v>
      </c>
      <c r="D968" s="4">
        <v>254</v>
      </c>
      <c r="E968" s="4">
        <v>1688</v>
      </c>
      <c r="F968" s="4">
        <v>4</v>
      </c>
      <c r="G968" s="11">
        <v>44160</v>
      </c>
      <c r="H968" s="41">
        <v>125.748</v>
      </c>
      <c r="I968" s="41">
        <v>10.059799999999999</v>
      </c>
      <c r="J968" s="41">
        <v>3.1436999999999999</v>
      </c>
      <c r="K968" s="41">
        <v>138.95150000000001</v>
      </c>
      <c r="L968" s="11">
        <v>44169</v>
      </c>
      <c r="M968" t="s">
        <v>2810</v>
      </c>
      <c r="O968" t="b">
        <f>Table9[[#This Row],[SubTotal]]=SUMIF(Purchase_Order_Details!$A$2:$A$2751,Table9[[#This Row],[PurchaseOrderID]],Purchase_Order_Details!$G$2:$G$2751)</f>
        <v>1</v>
      </c>
      <c r="P968" t="b">
        <f>Table9[[#This Row],[TotalDue]]=Table9[[#This Row],[SubTotal]]+Table9[[#This Row],[TaxAmt]]+Table9[[#This Row],[Freight]]</f>
        <v>1</v>
      </c>
      <c r="Q968" t="b">
        <f>COUNTIF(Table9[PurchaseOrderID],Table9[[#This Row],[PurchaseOrderID]])=1</f>
        <v>1</v>
      </c>
    </row>
    <row r="969" spans="1:17" hidden="1" x14ac:dyDescent="0.25">
      <c r="A969" s="5">
        <v>1245</v>
      </c>
      <c r="B969" s="5">
        <v>6</v>
      </c>
      <c r="C969" s="5">
        <v>4</v>
      </c>
      <c r="D969" s="5">
        <v>257</v>
      </c>
      <c r="E969" s="5">
        <v>1580</v>
      </c>
      <c r="F969" s="5">
        <v>5</v>
      </c>
      <c r="G969" s="10">
        <v>44160</v>
      </c>
      <c r="H969" s="40">
        <v>150.79050000000001</v>
      </c>
      <c r="I969" s="40">
        <v>12.0632</v>
      </c>
      <c r="J969" s="40">
        <v>3.7698</v>
      </c>
      <c r="K969" s="40">
        <v>166.62350000000001</v>
      </c>
      <c r="L969" s="10">
        <v>44169</v>
      </c>
      <c r="M969" t="s">
        <v>2810</v>
      </c>
      <c r="O969" t="b">
        <f>Table9[[#This Row],[SubTotal]]=SUMIF(Purchase_Order_Details!$A$2:$A$2751,Table9[[#This Row],[PurchaseOrderID]],Purchase_Order_Details!$G$2:$G$2751)</f>
        <v>1</v>
      </c>
      <c r="P969" t="b">
        <f>Table9[[#This Row],[TotalDue]]=Table9[[#This Row],[SubTotal]]+Table9[[#This Row],[TaxAmt]]+Table9[[#This Row],[Freight]]</f>
        <v>1</v>
      </c>
      <c r="Q969" t="b">
        <f>COUNTIF(Table9[PurchaseOrderID],Table9[[#This Row],[PurchaseOrderID]])=1</f>
        <v>1</v>
      </c>
    </row>
    <row r="970" spans="1:17" hidden="1" x14ac:dyDescent="0.25">
      <c r="A970" s="4">
        <v>1246</v>
      </c>
      <c r="B970" s="4">
        <v>4</v>
      </c>
      <c r="C970" s="4">
        <v>4</v>
      </c>
      <c r="D970" s="4">
        <v>261</v>
      </c>
      <c r="E970" s="4">
        <v>1496</v>
      </c>
      <c r="F970" s="4">
        <v>4</v>
      </c>
      <c r="G970" s="11">
        <v>44160</v>
      </c>
      <c r="H970" s="41">
        <v>347.44499999999999</v>
      </c>
      <c r="I970" s="41">
        <v>27.7956</v>
      </c>
      <c r="J970" s="41">
        <v>8.6860999999999997</v>
      </c>
      <c r="K970" s="41">
        <v>383.92669999999998</v>
      </c>
      <c r="L970" s="11">
        <v>44169</v>
      </c>
      <c r="M970" t="s">
        <v>2817</v>
      </c>
      <c r="O970" t="b">
        <f>Table9[[#This Row],[SubTotal]]=SUMIF(Purchase_Order_Details!$A$2:$A$2751,Table9[[#This Row],[PurchaseOrderID]],Purchase_Order_Details!$G$2:$G$2751)</f>
        <v>1</v>
      </c>
      <c r="P970" t="b">
        <f>Table9[[#This Row],[TotalDue]]=Table9[[#This Row],[SubTotal]]+Table9[[#This Row],[TaxAmt]]+Table9[[#This Row],[Freight]]</f>
        <v>1</v>
      </c>
      <c r="Q970" t="b">
        <f>COUNTIF(Table9[PurchaseOrderID],Table9[[#This Row],[PurchaseOrderID]])=1</f>
        <v>1</v>
      </c>
    </row>
    <row r="971" spans="1:17" hidden="1" x14ac:dyDescent="0.25">
      <c r="A971" s="5">
        <v>1247</v>
      </c>
      <c r="B971" s="5">
        <v>4</v>
      </c>
      <c r="C971" s="5">
        <v>4</v>
      </c>
      <c r="D971" s="5">
        <v>251</v>
      </c>
      <c r="E971" s="5">
        <v>1494</v>
      </c>
      <c r="F971" s="5">
        <v>2</v>
      </c>
      <c r="G971" s="10">
        <v>44160</v>
      </c>
      <c r="H971" s="40">
        <v>8847.2999999999993</v>
      </c>
      <c r="I971" s="40">
        <v>707.78399999999999</v>
      </c>
      <c r="J971" s="40">
        <v>221.1825</v>
      </c>
      <c r="K971" s="40">
        <v>9776.2664999999997</v>
      </c>
      <c r="L971" s="10">
        <v>44169</v>
      </c>
      <c r="M971" t="s">
        <v>2810</v>
      </c>
      <c r="O971" t="b">
        <f>Table9[[#This Row],[SubTotal]]=SUMIF(Purchase_Order_Details!$A$2:$A$2751,Table9[[#This Row],[PurchaseOrderID]],Purchase_Order_Details!$G$2:$G$2751)</f>
        <v>1</v>
      </c>
      <c r="P971" t="b">
        <f>Table9[[#This Row],[TotalDue]]=Table9[[#This Row],[SubTotal]]+Table9[[#This Row],[TaxAmt]]+Table9[[#This Row],[Freight]]</f>
        <v>1</v>
      </c>
      <c r="Q971" t="b">
        <f>COUNTIF(Table9[PurchaseOrderID],Table9[[#This Row],[PurchaseOrderID]])=1</f>
        <v>1</v>
      </c>
    </row>
    <row r="972" spans="1:17" hidden="1" x14ac:dyDescent="0.25">
      <c r="A972" s="4">
        <v>1248</v>
      </c>
      <c r="B972" s="4">
        <v>4</v>
      </c>
      <c r="C972" s="4">
        <v>4</v>
      </c>
      <c r="D972" s="4">
        <v>253</v>
      </c>
      <c r="E972" s="4">
        <v>1650</v>
      </c>
      <c r="F972" s="4">
        <v>5</v>
      </c>
      <c r="G972" s="11">
        <v>44160</v>
      </c>
      <c r="H972" s="41">
        <v>171.07650000000001</v>
      </c>
      <c r="I972" s="41">
        <v>13.6861</v>
      </c>
      <c r="J972" s="41">
        <v>4.2769000000000004</v>
      </c>
      <c r="K972" s="41">
        <v>189.0395</v>
      </c>
      <c r="L972" s="11">
        <v>44169</v>
      </c>
      <c r="M972" t="s">
        <v>2810</v>
      </c>
      <c r="O972" t="b">
        <f>Table9[[#This Row],[SubTotal]]=SUMIF(Purchase_Order_Details!$A$2:$A$2751,Table9[[#This Row],[PurchaseOrderID]],Purchase_Order_Details!$G$2:$G$2751)</f>
        <v>1</v>
      </c>
      <c r="P972" t="b">
        <f>Table9[[#This Row],[TotalDue]]=Table9[[#This Row],[SubTotal]]+Table9[[#This Row],[TaxAmt]]+Table9[[#This Row],[Freight]]</f>
        <v>1</v>
      </c>
      <c r="Q972" t="b">
        <f>COUNTIF(Table9[PurchaseOrderID],Table9[[#This Row],[PurchaseOrderID]])=1</f>
        <v>1</v>
      </c>
    </row>
    <row r="973" spans="1:17" hidden="1" x14ac:dyDescent="0.25">
      <c r="A973" s="5">
        <v>1249</v>
      </c>
      <c r="B973" s="5">
        <v>4</v>
      </c>
      <c r="C973" s="5">
        <v>4</v>
      </c>
      <c r="D973" s="5">
        <v>255</v>
      </c>
      <c r="E973" s="5">
        <v>1654</v>
      </c>
      <c r="F973" s="5">
        <v>4</v>
      </c>
      <c r="G973" s="10">
        <v>44160</v>
      </c>
      <c r="H973" s="40">
        <v>20397.3</v>
      </c>
      <c r="I973" s="40">
        <v>1631.7840000000001</v>
      </c>
      <c r="J973" s="40">
        <v>509.9325</v>
      </c>
      <c r="K973" s="40">
        <v>22539.016500000002</v>
      </c>
      <c r="L973" s="10">
        <v>44169</v>
      </c>
      <c r="M973" t="s">
        <v>2817</v>
      </c>
      <c r="O973" t="b">
        <f>Table9[[#This Row],[SubTotal]]=SUMIF(Purchase_Order_Details!$A$2:$A$2751,Table9[[#This Row],[PurchaseOrderID]],Purchase_Order_Details!$G$2:$G$2751)</f>
        <v>1</v>
      </c>
      <c r="P973" t="b">
        <f>Table9[[#This Row],[TotalDue]]=Table9[[#This Row],[SubTotal]]+Table9[[#This Row],[TaxAmt]]+Table9[[#This Row],[Freight]]</f>
        <v>1</v>
      </c>
      <c r="Q973" t="b">
        <f>COUNTIF(Table9[PurchaseOrderID],Table9[[#This Row],[PurchaseOrderID]])=1</f>
        <v>1</v>
      </c>
    </row>
    <row r="974" spans="1:17" hidden="1" x14ac:dyDescent="0.25">
      <c r="A974" s="4">
        <v>1250</v>
      </c>
      <c r="B974" s="4">
        <v>5</v>
      </c>
      <c r="C974" s="4">
        <v>4</v>
      </c>
      <c r="D974" s="4">
        <v>256</v>
      </c>
      <c r="E974" s="4">
        <v>1664</v>
      </c>
      <c r="F974" s="4">
        <v>3</v>
      </c>
      <c r="G974" s="11">
        <v>44160</v>
      </c>
      <c r="H974" s="41">
        <v>14628.075000000001</v>
      </c>
      <c r="I974" s="41">
        <v>1170.2460000000001</v>
      </c>
      <c r="J974" s="41">
        <v>365.70190000000002</v>
      </c>
      <c r="K974" s="41">
        <v>16164.0229</v>
      </c>
      <c r="L974" s="11">
        <v>44169</v>
      </c>
      <c r="M974" t="s">
        <v>2817</v>
      </c>
      <c r="O974" t="b">
        <f>Table9[[#This Row],[SubTotal]]=SUMIF(Purchase_Order_Details!$A$2:$A$2751,Table9[[#This Row],[PurchaseOrderID]],Purchase_Order_Details!$G$2:$G$2751)</f>
        <v>1</v>
      </c>
      <c r="P974" t="b">
        <f>Table9[[#This Row],[TotalDue]]=Table9[[#This Row],[SubTotal]]+Table9[[#This Row],[TaxAmt]]+Table9[[#This Row],[Freight]]</f>
        <v>1</v>
      </c>
      <c r="Q974" t="b">
        <f>COUNTIF(Table9[PurchaseOrderID],Table9[[#This Row],[PurchaseOrderID]])=1</f>
        <v>1</v>
      </c>
    </row>
    <row r="975" spans="1:17" hidden="1" x14ac:dyDescent="0.25">
      <c r="A975" s="5">
        <v>1251</v>
      </c>
      <c r="B975" s="5">
        <v>4</v>
      </c>
      <c r="C975" s="5">
        <v>4</v>
      </c>
      <c r="D975" s="5">
        <v>252</v>
      </c>
      <c r="E975" s="5">
        <v>1678</v>
      </c>
      <c r="F975" s="5">
        <v>4</v>
      </c>
      <c r="G975" s="10">
        <v>44160</v>
      </c>
      <c r="H975" s="40">
        <v>25334.924999999999</v>
      </c>
      <c r="I975" s="40">
        <v>2026.7940000000001</v>
      </c>
      <c r="J975" s="40">
        <v>633.37310000000002</v>
      </c>
      <c r="K975" s="40">
        <v>27995.092100000002</v>
      </c>
      <c r="L975" s="10">
        <v>44169</v>
      </c>
      <c r="M975" t="s">
        <v>1829</v>
      </c>
      <c r="O975" t="b">
        <f>Table9[[#This Row],[SubTotal]]=SUMIF(Purchase_Order_Details!$A$2:$A$2751,Table9[[#This Row],[PurchaseOrderID]],Purchase_Order_Details!$G$2:$G$2751)</f>
        <v>1</v>
      </c>
      <c r="P975" t="b">
        <f>Table9[[#This Row],[TotalDue]]=Table9[[#This Row],[SubTotal]]+Table9[[#This Row],[TaxAmt]]+Table9[[#This Row],[Freight]]</f>
        <v>1</v>
      </c>
      <c r="Q975" t="b">
        <f>COUNTIF(Table9[PurchaseOrderID],Table9[[#This Row],[PurchaseOrderID]])=1</f>
        <v>1</v>
      </c>
    </row>
    <row r="976" spans="1:17" hidden="1" x14ac:dyDescent="0.25">
      <c r="A976" s="4">
        <v>1252</v>
      </c>
      <c r="B976" s="4">
        <v>4</v>
      </c>
      <c r="C976" s="4">
        <v>4</v>
      </c>
      <c r="D976" s="4">
        <v>260</v>
      </c>
      <c r="E976" s="4">
        <v>1616</v>
      </c>
      <c r="F976" s="4">
        <v>4</v>
      </c>
      <c r="G976" s="11">
        <v>44160</v>
      </c>
      <c r="H976" s="41">
        <v>260.1585</v>
      </c>
      <c r="I976" s="41">
        <v>20.8127</v>
      </c>
      <c r="J976" s="41">
        <v>6.5039999999999996</v>
      </c>
      <c r="K976" s="41">
        <v>287.47519999999997</v>
      </c>
      <c r="L976" s="11">
        <v>44169</v>
      </c>
      <c r="M976" t="s">
        <v>2817</v>
      </c>
      <c r="O976" t="b">
        <f>Table9[[#This Row],[SubTotal]]=SUMIF(Purchase_Order_Details!$A$2:$A$2751,Table9[[#This Row],[PurchaseOrderID]],Purchase_Order_Details!$G$2:$G$2751)</f>
        <v>1</v>
      </c>
      <c r="P976" t="b">
        <f>Table9[[#This Row],[TotalDue]]=Table9[[#This Row],[SubTotal]]+Table9[[#This Row],[TaxAmt]]+Table9[[#This Row],[Freight]]</f>
        <v>1</v>
      </c>
      <c r="Q976" t="b">
        <f>COUNTIF(Table9[PurchaseOrderID],Table9[[#This Row],[PurchaseOrderID]])=1</f>
        <v>1</v>
      </c>
    </row>
    <row r="977" spans="1:17" hidden="1" x14ac:dyDescent="0.25">
      <c r="A977" s="5">
        <v>1253</v>
      </c>
      <c r="B977" s="5">
        <v>4</v>
      </c>
      <c r="C977" s="5">
        <v>4</v>
      </c>
      <c r="D977" s="5">
        <v>258</v>
      </c>
      <c r="E977" s="5">
        <v>1492</v>
      </c>
      <c r="F977" s="5">
        <v>5</v>
      </c>
      <c r="G977" s="10">
        <v>44160</v>
      </c>
      <c r="H977" s="40">
        <v>415.32749999999999</v>
      </c>
      <c r="I977" s="40">
        <v>33.226199999999999</v>
      </c>
      <c r="J977" s="40">
        <v>10.3832</v>
      </c>
      <c r="K977" s="40">
        <v>458.93689999999998</v>
      </c>
      <c r="L977" s="10">
        <v>44169</v>
      </c>
      <c r="M977" t="s">
        <v>2817</v>
      </c>
      <c r="O977" t="b">
        <f>Table9[[#This Row],[SubTotal]]=SUMIF(Purchase_Order_Details!$A$2:$A$2751,Table9[[#This Row],[PurchaseOrderID]],Purchase_Order_Details!$G$2:$G$2751)</f>
        <v>1</v>
      </c>
      <c r="P977" t="b">
        <f>Table9[[#This Row],[TotalDue]]=Table9[[#This Row],[SubTotal]]+Table9[[#This Row],[TaxAmt]]+Table9[[#This Row],[Freight]]</f>
        <v>1</v>
      </c>
      <c r="Q977" t="b">
        <f>COUNTIF(Table9[PurchaseOrderID],Table9[[#This Row],[PurchaseOrderID]])=1</f>
        <v>1</v>
      </c>
    </row>
    <row r="978" spans="1:17" hidden="1" x14ac:dyDescent="0.25">
      <c r="A978" s="4">
        <v>1254</v>
      </c>
      <c r="B978" s="4">
        <v>4</v>
      </c>
      <c r="C978" s="4">
        <v>4</v>
      </c>
      <c r="D978" s="4">
        <v>254</v>
      </c>
      <c r="E978" s="4">
        <v>1602</v>
      </c>
      <c r="F978" s="4">
        <v>5</v>
      </c>
      <c r="G978" s="11">
        <v>44160</v>
      </c>
      <c r="H978" s="41">
        <v>270.80549999999999</v>
      </c>
      <c r="I978" s="41">
        <v>21.664400000000001</v>
      </c>
      <c r="J978" s="41">
        <v>6.7701000000000002</v>
      </c>
      <c r="K978" s="41">
        <v>299.24</v>
      </c>
      <c r="L978" s="11">
        <v>44169</v>
      </c>
      <c r="M978" t="s">
        <v>2817</v>
      </c>
      <c r="O978" t="b">
        <f>Table9[[#This Row],[SubTotal]]=SUMIF(Purchase_Order_Details!$A$2:$A$2751,Table9[[#This Row],[PurchaseOrderID]],Purchase_Order_Details!$G$2:$G$2751)</f>
        <v>1</v>
      </c>
      <c r="P978" t="b">
        <f>Table9[[#This Row],[TotalDue]]=Table9[[#This Row],[SubTotal]]+Table9[[#This Row],[TaxAmt]]+Table9[[#This Row],[Freight]]</f>
        <v>1</v>
      </c>
      <c r="Q978" t="b">
        <f>COUNTIF(Table9[PurchaseOrderID],Table9[[#This Row],[PurchaseOrderID]])=1</f>
        <v>1</v>
      </c>
    </row>
    <row r="979" spans="1:17" hidden="1" x14ac:dyDescent="0.25">
      <c r="A979" s="5">
        <v>1255</v>
      </c>
      <c r="B979" s="5">
        <v>4</v>
      </c>
      <c r="C979" s="5">
        <v>4</v>
      </c>
      <c r="D979" s="5">
        <v>257</v>
      </c>
      <c r="E979" s="5">
        <v>1540</v>
      </c>
      <c r="F979" s="5">
        <v>4</v>
      </c>
      <c r="G979" s="10">
        <v>44160</v>
      </c>
      <c r="H979" s="40">
        <v>3052.5075000000002</v>
      </c>
      <c r="I979" s="40">
        <v>244.20060000000001</v>
      </c>
      <c r="J979" s="40">
        <v>76.312700000000007</v>
      </c>
      <c r="K979" s="40">
        <v>3373.0207999999998</v>
      </c>
      <c r="L979" s="10">
        <v>44169</v>
      </c>
      <c r="M979" t="s">
        <v>2810</v>
      </c>
      <c r="O979" t="b">
        <f>Table9[[#This Row],[SubTotal]]=SUMIF(Purchase_Order_Details!$A$2:$A$2751,Table9[[#This Row],[PurchaseOrderID]],Purchase_Order_Details!$G$2:$G$2751)</f>
        <v>1</v>
      </c>
      <c r="P979" t="b">
        <f>Table9[[#This Row],[TotalDue]]=Table9[[#This Row],[SubTotal]]+Table9[[#This Row],[TaxAmt]]+Table9[[#This Row],[Freight]]</f>
        <v>1</v>
      </c>
      <c r="Q979" t="b">
        <f>COUNTIF(Table9[PurchaseOrderID],Table9[[#This Row],[PurchaseOrderID]])=1</f>
        <v>1</v>
      </c>
    </row>
    <row r="980" spans="1:17" hidden="1" x14ac:dyDescent="0.25">
      <c r="A980" s="4">
        <v>1256</v>
      </c>
      <c r="B980" s="4">
        <v>4</v>
      </c>
      <c r="C980" s="4">
        <v>4</v>
      </c>
      <c r="D980" s="4">
        <v>261</v>
      </c>
      <c r="E980" s="4">
        <v>1628</v>
      </c>
      <c r="F980" s="4">
        <v>5</v>
      </c>
      <c r="G980" s="11">
        <v>44160</v>
      </c>
      <c r="H980" s="41">
        <v>34644.224999999999</v>
      </c>
      <c r="I980" s="41">
        <v>2771.538</v>
      </c>
      <c r="J980" s="41">
        <v>866.10559999999998</v>
      </c>
      <c r="K980" s="41">
        <v>38281.868600000002</v>
      </c>
      <c r="L980" s="11">
        <v>44169</v>
      </c>
      <c r="M980" t="s">
        <v>2810</v>
      </c>
      <c r="O980" t="b">
        <f>Table9[[#This Row],[SubTotal]]=SUMIF(Purchase_Order_Details!$A$2:$A$2751,Table9[[#This Row],[PurchaseOrderID]],Purchase_Order_Details!$G$2:$G$2751)</f>
        <v>1</v>
      </c>
      <c r="P980" t="b">
        <f>Table9[[#This Row],[TotalDue]]=Table9[[#This Row],[SubTotal]]+Table9[[#This Row],[TaxAmt]]+Table9[[#This Row],[Freight]]</f>
        <v>1</v>
      </c>
      <c r="Q980" t="b">
        <f>COUNTIF(Table9[PurchaseOrderID],Table9[[#This Row],[PurchaseOrderID]])=1</f>
        <v>1</v>
      </c>
    </row>
    <row r="981" spans="1:17" hidden="1" x14ac:dyDescent="0.25">
      <c r="A981" s="5">
        <v>1257</v>
      </c>
      <c r="B981" s="5">
        <v>4</v>
      </c>
      <c r="C981" s="5">
        <v>4</v>
      </c>
      <c r="D981" s="5">
        <v>250</v>
      </c>
      <c r="E981" s="5">
        <v>1604</v>
      </c>
      <c r="F981" s="5">
        <v>4</v>
      </c>
      <c r="G981" s="10">
        <v>44161</v>
      </c>
      <c r="H981" s="40">
        <v>1839.5055</v>
      </c>
      <c r="I981" s="40">
        <v>147.16040000000001</v>
      </c>
      <c r="J981" s="40">
        <v>45.9876</v>
      </c>
      <c r="K981" s="40">
        <v>2032.6534999999999</v>
      </c>
      <c r="L981" s="10">
        <v>44170</v>
      </c>
      <c r="M981" t="s">
        <v>2810</v>
      </c>
      <c r="O981" t="b">
        <f>Table9[[#This Row],[SubTotal]]=SUMIF(Purchase_Order_Details!$A$2:$A$2751,Table9[[#This Row],[PurchaseOrderID]],Purchase_Order_Details!$G$2:$G$2751)</f>
        <v>1</v>
      </c>
      <c r="P981" t="b">
        <f>Table9[[#This Row],[TotalDue]]=Table9[[#This Row],[SubTotal]]+Table9[[#This Row],[TaxAmt]]+Table9[[#This Row],[Freight]]</f>
        <v>1</v>
      </c>
      <c r="Q981" t="b">
        <f>COUNTIF(Table9[PurchaseOrderID],Table9[[#This Row],[PurchaseOrderID]])=1</f>
        <v>1</v>
      </c>
    </row>
    <row r="982" spans="1:17" hidden="1" x14ac:dyDescent="0.25">
      <c r="A982" s="4">
        <v>1258</v>
      </c>
      <c r="B982" s="4">
        <v>4</v>
      </c>
      <c r="C982" s="4">
        <v>4</v>
      </c>
      <c r="D982" s="4">
        <v>253</v>
      </c>
      <c r="E982" s="4">
        <v>1690</v>
      </c>
      <c r="F982" s="4">
        <v>5</v>
      </c>
      <c r="G982" s="11">
        <v>44161</v>
      </c>
      <c r="H982" s="41">
        <v>146.286</v>
      </c>
      <c r="I982" s="41">
        <v>11.7029</v>
      </c>
      <c r="J982" s="41">
        <v>3.6572</v>
      </c>
      <c r="K982" s="41">
        <v>161.64609999999999</v>
      </c>
      <c r="L982" s="11">
        <v>44170</v>
      </c>
      <c r="M982" t="s">
        <v>2810</v>
      </c>
      <c r="O982" t="b">
        <f>Table9[[#This Row],[SubTotal]]=SUMIF(Purchase_Order_Details!$A$2:$A$2751,Table9[[#This Row],[PurchaseOrderID]],Purchase_Order_Details!$G$2:$G$2751)</f>
        <v>1</v>
      </c>
      <c r="P982" t="b">
        <f>Table9[[#This Row],[TotalDue]]=Table9[[#This Row],[SubTotal]]+Table9[[#This Row],[TaxAmt]]+Table9[[#This Row],[Freight]]</f>
        <v>1</v>
      </c>
      <c r="Q982" t="b">
        <f>COUNTIF(Table9[PurchaseOrderID],Table9[[#This Row],[PurchaseOrderID]])=1</f>
        <v>1</v>
      </c>
    </row>
    <row r="983" spans="1:17" hidden="1" x14ac:dyDescent="0.25">
      <c r="A983" s="5">
        <v>1259</v>
      </c>
      <c r="B983" s="5">
        <v>4</v>
      </c>
      <c r="C983" s="5">
        <v>4</v>
      </c>
      <c r="D983" s="5">
        <v>255</v>
      </c>
      <c r="E983" s="5">
        <v>1566</v>
      </c>
      <c r="F983" s="5">
        <v>5</v>
      </c>
      <c r="G983" s="10">
        <v>44161</v>
      </c>
      <c r="H983" s="40">
        <v>102.56399999999999</v>
      </c>
      <c r="I983" s="40">
        <v>8.2050999999999998</v>
      </c>
      <c r="J983" s="40">
        <v>2.5640999999999998</v>
      </c>
      <c r="K983" s="40">
        <v>113.33320000000001</v>
      </c>
      <c r="L983" s="10">
        <v>44170</v>
      </c>
      <c r="M983" t="s">
        <v>2810</v>
      </c>
      <c r="O983" t="b">
        <f>Table9[[#This Row],[SubTotal]]=SUMIF(Purchase_Order_Details!$A$2:$A$2751,Table9[[#This Row],[PurchaseOrderID]],Purchase_Order_Details!$G$2:$G$2751)</f>
        <v>1</v>
      </c>
      <c r="P983" t="b">
        <f>Table9[[#This Row],[TotalDue]]=Table9[[#This Row],[SubTotal]]+Table9[[#This Row],[TaxAmt]]+Table9[[#This Row],[Freight]]</f>
        <v>1</v>
      </c>
      <c r="Q983" t="b">
        <f>COUNTIF(Table9[PurchaseOrderID],Table9[[#This Row],[PurchaseOrderID]])=1</f>
        <v>1</v>
      </c>
    </row>
    <row r="984" spans="1:17" hidden="1" x14ac:dyDescent="0.25">
      <c r="A984" s="4">
        <v>1260</v>
      </c>
      <c r="B984" s="4">
        <v>4</v>
      </c>
      <c r="C984" s="4">
        <v>4</v>
      </c>
      <c r="D984" s="4">
        <v>256</v>
      </c>
      <c r="E984" s="4">
        <v>1698</v>
      </c>
      <c r="F984" s="4">
        <v>5</v>
      </c>
      <c r="G984" s="11">
        <v>44161</v>
      </c>
      <c r="H984" s="41">
        <v>150.79050000000001</v>
      </c>
      <c r="I984" s="41">
        <v>12.0632</v>
      </c>
      <c r="J984" s="41">
        <v>3.7698</v>
      </c>
      <c r="K984" s="41">
        <v>166.62350000000001</v>
      </c>
      <c r="L984" s="11">
        <v>44170</v>
      </c>
      <c r="M984" t="s">
        <v>2810</v>
      </c>
      <c r="O984" t="b">
        <f>Table9[[#This Row],[SubTotal]]=SUMIF(Purchase_Order_Details!$A$2:$A$2751,Table9[[#This Row],[PurchaseOrderID]],Purchase_Order_Details!$G$2:$G$2751)</f>
        <v>1</v>
      </c>
      <c r="P984" t="b">
        <f>Table9[[#This Row],[TotalDue]]=Table9[[#This Row],[SubTotal]]+Table9[[#This Row],[TaxAmt]]+Table9[[#This Row],[Freight]]</f>
        <v>1</v>
      </c>
      <c r="Q984" t="b">
        <f>COUNTIF(Table9[PurchaseOrderID],Table9[[#This Row],[PurchaseOrderID]])=1</f>
        <v>1</v>
      </c>
    </row>
    <row r="985" spans="1:17" hidden="1" x14ac:dyDescent="0.25">
      <c r="A985" s="5">
        <v>1261</v>
      </c>
      <c r="B985" s="5">
        <v>4</v>
      </c>
      <c r="C985" s="5">
        <v>4</v>
      </c>
      <c r="D985" s="5">
        <v>259</v>
      </c>
      <c r="E985" s="5">
        <v>1560</v>
      </c>
      <c r="F985" s="5">
        <v>5</v>
      </c>
      <c r="G985" s="10">
        <v>44161</v>
      </c>
      <c r="H985" s="40">
        <v>13669.424999999999</v>
      </c>
      <c r="I985" s="40">
        <v>1093.5540000000001</v>
      </c>
      <c r="J985" s="40">
        <v>341.73559999999998</v>
      </c>
      <c r="K985" s="40">
        <v>15104.714599999999</v>
      </c>
      <c r="L985" s="10">
        <v>44170</v>
      </c>
      <c r="M985" t="s">
        <v>1829</v>
      </c>
      <c r="O985" t="b">
        <f>Table9[[#This Row],[SubTotal]]=SUMIF(Purchase_Order_Details!$A$2:$A$2751,Table9[[#This Row],[PurchaseOrderID]],Purchase_Order_Details!$G$2:$G$2751)</f>
        <v>1</v>
      </c>
      <c r="P985" t="b">
        <f>Table9[[#This Row],[TotalDue]]=Table9[[#This Row],[SubTotal]]+Table9[[#This Row],[TaxAmt]]+Table9[[#This Row],[Freight]]</f>
        <v>1</v>
      </c>
      <c r="Q985" t="b">
        <f>COUNTIF(Table9[PurchaseOrderID],Table9[[#This Row],[PurchaseOrderID]])=1</f>
        <v>1</v>
      </c>
    </row>
    <row r="986" spans="1:17" hidden="1" x14ac:dyDescent="0.25">
      <c r="A986" s="4">
        <v>1262</v>
      </c>
      <c r="B986" s="4">
        <v>4</v>
      </c>
      <c r="C986" s="4">
        <v>4</v>
      </c>
      <c r="D986" s="4">
        <v>260</v>
      </c>
      <c r="E986" s="4">
        <v>1692</v>
      </c>
      <c r="F986" s="4">
        <v>5</v>
      </c>
      <c r="G986" s="11">
        <v>44161</v>
      </c>
      <c r="H986" s="41">
        <v>6444.9</v>
      </c>
      <c r="I986" s="41">
        <v>515.59199999999998</v>
      </c>
      <c r="J986" s="41">
        <v>161.1225</v>
      </c>
      <c r="K986" s="41">
        <v>7121.6144999999997</v>
      </c>
      <c r="L986" s="11">
        <v>44170</v>
      </c>
      <c r="M986" t="s">
        <v>1829</v>
      </c>
      <c r="O986" t="b">
        <f>Table9[[#This Row],[SubTotal]]=SUMIF(Purchase_Order_Details!$A$2:$A$2751,Table9[[#This Row],[PurchaseOrderID]],Purchase_Order_Details!$G$2:$G$2751)</f>
        <v>1</v>
      </c>
      <c r="P986" t="b">
        <f>Table9[[#This Row],[TotalDue]]=Table9[[#This Row],[SubTotal]]+Table9[[#This Row],[TaxAmt]]+Table9[[#This Row],[Freight]]</f>
        <v>1</v>
      </c>
      <c r="Q986" t="b">
        <f>COUNTIF(Table9[PurchaseOrderID],Table9[[#This Row],[PurchaseOrderID]])=1</f>
        <v>1</v>
      </c>
    </row>
    <row r="987" spans="1:17" hidden="1" x14ac:dyDescent="0.25">
      <c r="A987" s="5">
        <v>1263</v>
      </c>
      <c r="B987" s="5">
        <v>4</v>
      </c>
      <c r="C987" s="5">
        <v>4</v>
      </c>
      <c r="D987" s="5">
        <v>258</v>
      </c>
      <c r="E987" s="5">
        <v>1696</v>
      </c>
      <c r="F987" s="5">
        <v>4</v>
      </c>
      <c r="G987" s="10">
        <v>44161</v>
      </c>
      <c r="H987" s="40">
        <v>50860.425000000003</v>
      </c>
      <c r="I987" s="40">
        <v>4068.8339999999998</v>
      </c>
      <c r="J987" s="40">
        <v>1271.5106000000001</v>
      </c>
      <c r="K987" s="40">
        <v>56200.7696</v>
      </c>
      <c r="L987" s="10">
        <v>44170</v>
      </c>
      <c r="M987" t="s">
        <v>1829</v>
      </c>
      <c r="O987" t="b">
        <f>Table9[[#This Row],[SubTotal]]=SUMIF(Purchase_Order_Details!$A$2:$A$2751,Table9[[#This Row],[PurchaseOrderID]],Purchase_Order_Details!$G$2:$G$2751)</f>
        <v>1</v>
      </c>
      <c r="P987" t="b">
        <f>Table9[[#This Row],[TotalDue]]=Table9[[#This Row],[SubTotal]]+Table9[[#This Row],[TaxAmt]]+Table9[[#This Row],[Freight]]</f>
        <v>1</v>
      </c>
      <c r="Q987" t="b">
        <f>COUNTIF(Table9[PurchaseOrderID],Table9[[#This Row],[PurchaseOrderID]])=1</f>
        <v>1</v>
      </c>
    </row>
    <row r="988" spans="1:17" hidden="1" x14ac:dyDescent="0.25">
      <c r="A988" s="4">
        <v>1264</v>
      </c>
      <c r="B988" s="4">
        <v>4</v>
      </c>
      <c r="C988" s="4">
        <v>4</v>
      </c>
      <c r="D988" s="4">
        <v>254</v>
      </c>
      <c r="E988" s="4">
        <v>1504</v>
      </c>
      <c r="F988" s="4">
        <v>1</v>
      </c>
      <c r="G988" s="11">
        <v>44161</v>
      </c>
      <c r="H988" s="41">
        <v>551.88</v>
      </c>
      <c r="I988" s="41">
        <v>44.150399999999998</v>
      </c>
      <c r="J988" s="41">
        <v>13.797000000000001</v>
      </c>
      <c r="K988" s="41">
        <v>609.82740000000001</v>
      </c>
      <c r="L988" s="11">
        <v>44170</v>
      </c>
      <c r="M988" t="s">
        <v>2817</v>
      </c>
      <c r="O988" t="b">
        <f>Table9[[#This Row],[SubTotal]]=SUMIF(Purchase_Order_Details!$A$2:$A$2751,Table9[[#This Row],[PurchaseOrderID]],Purchase_Order_Details!$G$2:$G$2751)</f>
        <v>1</v>
      </c>
      <c r="P988" t="b">
        <f>Table9[[#This Row],[TotalDue]]=Table9[[#This Row],[SubTotal]]+Table9[[#This Row],[TaxAmt]]+Table9[[#This Row],[Freight]]</f>
        <v>1</v>
      </c>
      <c r="Q988" t="b">
        <f>COUNTIF(Table9[PurchaseOrderID],Table9[[#This Row],[PurchaseOrderID]])=1</f>
        <v>1</v>
      </c>
    </row>
    <row r="989" spans="1:17" hidden="1" x14ac:dyDescent="0.25">
      <c r="A989" s="5">
        <v>1265</v>
      </c>
      <c r="B989" s="5">
        <v>4</v>
      </c>
      <c r="C989" s="5">
        <v>4</v>
      </c>
      <c r="D989" s="5">
        <v>252</v>
      </c>
      <c r="E989" s="5">
        <v>1544</v>
      </c>
      <c r="F989" s="5">
        <v>1</v>
      </c>
      <c r="G989" s="10">
        <v>44162</v>
      </c>
      <c r="H989" s="40">
        <v>6987.75</v>
      </c>
      <c r="I989" s="40">
        <v>559.02</v>
      </c>
      <c r="J989" s="40">
        <v>174.69380000000001</v>
      </c>
      <c r="K989" s="40">
        <v>7721.4638000000004</v>
      </c>
      <c r="L989" s="10">
        <v>44171</v>
      </c>
      <c r="M989" t="s">
        <v>2817</v>
      </c>
      <c r="O989" t="b">
        <f>Table9[[#This Row],[SubTotal]]=SUMIF(Purchase_Order_Details!$A$2:$A$2751,Table9[[#This Row],[PurchaseOrderID]],Purchase_Order_Details!$G$2:$G$2751)</f>
        <v>1</v>
      </c>
      <c r="P989" t="b">
        <f>Table9[[#This Row],[TotalDue]]=Table9[[#This Row],[SubTotal]]+Table9[[#This Row],[TaxAmt]]+Table9[[#This Row],[Freight]]</f>
        <v>1</v>
      </c>
      <c r="Q989" t="b">
        <f>COUNTIF(Table9[PurchaseOrderID],Table9[[#This Row],[PurchaseOrderID]])=1</f>
        <v>1</v>
      </c>
    </row>
    <row r="990" spans="1:17" hidden="1" x14ac:dyDescent="0.25">
      <c r="A990" s="4">
        <v>1266</v>
      </c>
      <c r="B990" s="4">
        <v>4</v>
      </c>
      <c r="C990" s="4">
        <v>4</v>
      </c>
      <c r="D990" s="4">
        <v>261</v>
      </c>
      <c r="E990" s="4">
        <v>1530</v>
      </c>
      <c r="F990" s="4">
        <v>2</v>
      </c>
      <c r="G990" s="11">
        <v>44162</v>
      </c>
      <c r="H990" s="41">
        <v>28072.275000000001</v>
      </c>
      <c r="I990" s="41">
        <v>2245.7820000000002</v>
      </c>
      <c r="J990" s="41">
        <v>701.80690000000004</v>
      </c>
      <c r="K990" s="41">
        <v>31019.8639</v>
      </c>
      <c r="L990" s="11">
        <v>44171</v>
      </c>
      <c r="M990" t="s">
        <v>2810</v>
      </c>
      <c r="O990" t="b">
        <f>Table9[[#This Row],[SubTotal]]=SUMIF(Purchase_Order_Details!$A$2:$A$2751,Table9[[#This Row],[PurchaseOrderID]],Purchase_Order_Details!$G$2:$G$2751)</f>
        <v>1</v>
      </c>
      <c r="P990" t="b">
        <f>Table9[[#This Row],[TotalDue]]=Table9[[#This Row],[SubTotal]]+Table9[[#This Row],[TaxAmt]]+Table9[[#This Row],[Freight]]</f>
        <v>1</v>
      </c>
      <c r="Q990" t="b">
        <f>COUNTIF(Table9[PurchaseOrderID],Table9[[#This Row],[PurchaseOrderID]])=1</f>
        <v>1</v>
      </c>
    </row>
    <row r="991" spans="1:17" hidden="1" x14ac:dyDescent="0.25">
      <c r="A991" s="5">
        <v>1267</v>
      </c>
      <c r="B991" s="5">
        <v>4</v>
      </c>
      <c r="C991" s="5">
        <v>4</v>
      </c>
      <c r="D991" s="5">
        <v>251</v>
      </c>
      <c r="E991" s="5">
        <v>1508</v>
      </c>
      <c r="F991" s="5">
        <v>1</v>
      </c>
      <c r="G991" s="10">
        <v>44162</v>
      </c>
      <c r="H991" s="40">
        <v>37312.275000000001</v>
      </c>
      <c r="I991" s="40">
        <v>2984.982</v>
      </c>
      <c r="J991" s="40">
        <v>932.80690000000004</v>
      </c>
      <c r="K991" s="40">
        <v>41230.063900000001</v>
      </c>
      <c r="L991" s="10">
        <v>44171</v>
      </c>
      <c r="M991" t="s">
        <v>2810</v>
      </c>
      <c r="O991" t="b">
        <f>Table9[[#This Row],[SubTotal]]=SUMIF(Purchase_Order_Details!$A$2:$A$2751,Table9[[#This Row],[PurchaseOrderID]],Purchase_Order_Details!$G$2:$G$2751)</f>
        <v>1</v>
      </c>
      <c r="P991" t="b">
        <f>Table9[[#This Row],[TotalDue]]=Table9[[#This Row],[SubTotal]]+Table9[[#This Row],[TaxAmt]]+Table9[[#This Row],[Freight]]</f>
        <v>1</v>
      </c>
      <c r="Q991" t="b">
        <f>COUNTIF(Table9[PurchaseOrderID],Table9[[#This Row],[PurchaseOrderID]])=1</f>
        <v>1</v>
      </c>
    </row>
    <row r="992" spans="1:17" hidden="1" x14ac:dyDescent="0.25">
      <c r="A992" s="4">
        <v>1268</v>
      </c>
      <c r="B992" s="4">
        <v>4</v>
      </c>
      <c r="C992" s="4">
        <v>4</v>
      </c>
      <c r="D992" s="4">
        <v>253</v>
      </c>
      <c r="E992" s="4">
        <v>1694</v>
      </c>
      <c r="F992" s="4">
        <v>1</v>
      </c>
      <c r="G992" s="11">
        <v>44162</v>
      </c>
      <c r="H992" s="41">
        <v>7623</v>
      </c>
      <c r="I992" s="41">
        <v>609.84</v>
      </c>
      <c r="J992" s="41">
        <v>190.57499999999999</v>
      </c>
      <c r="K992" s="41">
        <v>8423.4150000000009</v>
      </c>
      <c r="L992" s="11">
        <v>44171</v>
      </c>
      <c r="M992" t="s">
        <v>2817</v>
      </c>
      <c r="O992" t="b">
        <f>Table9[[#This Row],[SubTotal]]=SUMIF(Purchase_Order_Details!$A$2:$A$2751,Table9[[#This Row],[PurchaseOrderID]],Purchase_Order_Details!$G$2:$G$2751)</f>
        <v>1</v>
      </c>
      <c r="P992" t="b">
        <f>Table9[[#This Row],[TotalDue]]=Table9[[#This Row],[SubTotal]]+Table9[[#This Row],[TaxAmt]]+Table9[[#This Row],[Freight]]</f>
        <v>1</v>
      </c>
      <c r="Q992" t="b">
        <f>COUNTIF(Table9[PurchaseOrderID],Table9[[#This Row],[PurchaseOrderID]])=1</f>
        <v>1</v>
      </c>
    </row>
    <row r="993" spans="1:17" hidden="1" x14ac:dyDescent="0.25">
      <c r="A993" s="5">
        <v>1269</v>
      </c>
      <c r="B993" s="5">
        <v>4</v>
      </c>
      <c r="C993" s="5">
        <v>4</v>
      </c>
      <c r="D993" s="5">
        <v>255</v>
      </c>
      <c r="E993" s="5">
        <v>1624</v>
      </c>
      <c r="F993" s="5">
        <v>2</v>
      </c>
      <c r="G993" s="10">
        <v>44162</v>
      </c>
      <c r="H993" s="40">
        <v>28297.5</v>
      </c>
      <c r="I993" s="40">
        <v>2263.8000000000002</v>
      </c>
      <c r="J993" s="40">
        <v>707.4375</v>
      </c>
      <c r="K993" s="40">
        <v>31268.737499999999</v>
      </c>
      <c r="L993" s="10">
        <v>44171</v>
      </c>
      <c r="M993" t="s">
        <v>1829</v>
      </c>
      <c r="O993" t="b">
        <f>Table9[[#This Row],[SubTotal]]=SUMIF(Purchase_Order_Details!$A$2:$A$2751,Table9[[#This Row],[PurchaseOrderID]],Purchase_Order_Details!$G$2:$G$2751)</f>
        <v>1</v>
      </c>
      <c r="P993" t="b">
        <f>Table9[[#This Row],[TotalDue]]=Table9[[#This Row],[SubTotal]]+Table9[[#This Row],[TaxAmt]]+Table9[[#This Row],[Freight]]</f>
        <v>1</v>
      </c>
      <c r="Q993" t="b">
        <f>COUNTIF(Table9[PurchaseOrderID],Table9[[#This Row],[PurchaseOrderID]])=1</f>
        <v>1</v>
      </c>
    </row>
    <row r="994" spans="1:17" hidden="1" x14ac:dyDescent="0.25">
      <c r="A994" s="4">
        <v>1270</v>
      </c>
      <c r="B994" s="4">
        <v>4</v>
      </c>
      <c r="C994" s="4">
        <v>4</v>
      </c>
      <c r="D994" s="4">
        <v>256</v>
      </c>
      <c r="E994" s="4">
        <v>1548</v>
      </c>
      <c r="F994" s="4">
        <v>2</v>
      </c>
      <c r="G994" s="11">
        <v>44162</v>
      </c>
      <c r="H994" s="41">
        <v>59.944499999999998</v>
      </c>
      <c r="I994" s="41">
        <v>4.7956000000000003</v>
      </c>
      <c r="J994" s="41">
        <v>1.4985999999999999</v>
      </c>
      <c r="K994" s="41">
        <v>66.238699999999994</v>
      </c>
      <c r="L994" s="11">
        <v>44171</v>
      </c>
      <c r="M994" t="s">
        <v>2810</v>
      </c>
      <c r="O994" t="b">
        <f>Table9[[#This Row],[SubTotal]]=SUMIF(Purchase_Order_Details!$A$2:$A$2751,Table9[[#This Row],[PurchaseOrderID]],Purchase_Order_Details!$G$2:$G$2751)</f>
        <v>1</v>
      </c>
      <c r="P994" t="b">
        <f>Table9[[#This Row],[TotalDue]]=Table9[[#This Row],[SubTotal]]+Table9[[#This Row],[TaxAmt]]+Table9[[#This Row],[Freight]]</f>
        <v>1</v>
      </c>
      <c r="Q994" t="b">
        <f>COUNTIF(Table9[PurchaseOrderID],Table9[[#This Row],[PurchaseOrderID]])=1</f>
        <v>1</v>
      </c>
    </row>
    <row r="995" spans="1:17" hidden="1" x14ac:dyDescent="0.25">
      <c r="A995" s="5">
        <v>1271</v>
      </c>
      <c r="B995" s="5">
        <v>4</v>
      </c>
      <c r="C995" s="5">
        <v>4</v>
      </c>
      <c r="D995" s="5">
        <v>259</v>
      </c>
      <c r="E995" s="5">
        <v>1598</v>
      </c>
      <c r="F995" s="5">
        <v>4</v>
      </c>
      <c r="G995" s="10">
        <v>44162</v>
      </c>
      <c r="H995" s="40">
        <v>487.9665</v>
      </c>
      <c r="I995" s="40">
        <v>39.037300000000002</v>
      </c>
      <c r="J995" s="40">
        <v>12.199199999999999</v>
      </c>
      <c r="K995" s="40">
        <v>539.20299999999997</v>
      </c>
      <c r="L995" s="10">
        <v>44171</v>
      </c>
      <c r="M995" t="s">
        <v>2810</v>
      </c>
      <c r="O995" t="b">
        <f>Table9[[#This Row],[SubTotal]]=SUMIF(Purchase_Order_Details!$A$2:$A$2751,Table9[[#This Row],[PurchaseOrderID]],Purchase_Order_Details!$G$2:$G$2751)</f>
        <v>1</v>
      </c>
      <c r="P995" t="b">
        <f>Table9[[#This Row],[TotalDue]]=Table9[[#This Row],[SubTotal]]+Table9[[#This Row],[TaxAmt]]+Table9[[#This Row],[Freight]]</f>
        <v>1</v>
      </c>
      <c r="Q995" t="b">
        <f>COUNTIF(Table9[PurchaseOrderID],Table9[[#This Row],[PurchaseOrderID]])=1</f>
        <v>1</v>
      </c>
    </row>
    <row r="996" spans="1:17" hidden="1" x14ac:dyDescent="0.25">
      <c r="A996" s="4">
        <v>1272</v>
      </c>
      <c r="B996" s="4">
        <v>4</v>
      </c>
      <c r="C996" s="4">
        <v>4</v>
      </c>
      <c r="D996" s="4">
        <v>260</v>
      </c>
      <c r="E996" s="4">
        <v>1658</v>
      </c>
      <c r="F996" s="4">
        <v>5</v>
      </c>
      <c r="G996" s="11">
        <v>44162</v>
      </c>
      <c r="H996" s="41">
        <v>43878.45</v>
      </c>
      <c r="I996" s="41">
        <v>3510.2759999999998</v>
      </c>
      <c r="J996" s="41">
        <v>1096.9612999999999</v>
      </c>
      <c r="K996" s="41">
        <v>48485.687299999998</v>
      </c>
      <c r="L996" s="11">
        <v>44171</v>
      </c>
      <c r="M996" t="s">
        <v>1829</v>
      </c>
      <c r="O996" t="b">
        <f>Table9[[#This Row],[SubTotal]]=SUMIF(Purchase_Order_Details!$A$2:$A$2751,Table9[[#This Row],[PurchaseOrderID]],Purchase_Order_Details!$G$2:$G$2751)</f>
        <v>1</v>
      </c>
      <c r="P996" t="b">
        <f>Table9[[#This Row],[TotalDue]]=Table9[[#This Row],[SubTotal]]+Table9[[#This Row],[TaxAmt]]+Table9[[#This Row],[Freight]]</f>
        <v>1</v>
      </c>
      <c r="Q996" t="b">
        <f>COUNTIF(Table9[PurchaseOrderID],Table9[[#This Row],[PurchaseOrderID]])=1</f>
        <v>1</v>
      </c>
    </row>
    <row r="997" spans="1:17" hidden="1" x14ac:dyDescent="0.25">
      <c r="A997" s="5">
        <v>1273</v>
      </c>
      <c r="B997" s="5">
        <v>4</v>
      </c>
      <c r="C997" s="5">
        <v>4</v>
      </c>
      <c r="D997" s="5">
        <v>258</v>
      </c>
      <c r="E997" s="5">
        <v>1536</v>
      </c>
      <c r="F997" s="5">
        <v>4</v>
      </c>
      <c r="G997" s="10">
        <v>44162</v>
      </c>
      <c r="H997" s="40">
        <v>345.55500000000001</v>
      </c>
      <c r="I997" s="40">
        <v>27.644400000000001</v>
      </c>
      <c r="J997" s="40">
        <v>8.6388999999999996</v>
      </c>
      <c r="K997" s="40">
        <v>381.8383</v>
      </c>
      <c r="L997" s="10">
        <v>44171</v>
      </c>
      <c r="M997" t="s">
        <v>2810</v>
      </c>
      <c r="O997" t="b">
        <f>Table9[[#This Row],[SubTotal]]=SUMIF(Purchase_Order_Details!$A$2:$A$2751,Table9[[#This Row],[PurchaseOrderID]],Purchase_Order_Details!$G$2:$G$2751)</f>
        <v>1</v>
      </c>
      <c r="P997" t="b">
        <f>Table9[[#This Row],[TotalDue]]=Table9[[#This Row],[SubTotal]]+Table9[[#This Row],[TaxAmt]]+Table9[[#This Row],[Freight]]</f>
        <v>1</v>
      </c>
      <c r="Q997" t="b">
        <f>COUNTIF(Table9[PurchaseOrderID],Table9[[#This Row],[PurchaseOrderID]])=1</f>
        <v>1</v>
      </c>
    </row>
    <row r="998" spans="1:17" hidden="1" x14ac:dyDescent="0.25">
      <c r="A998" s="4">
        <v>1274</v>
      </c>
      <c r="B998" s="4">
        <v>4</v>
      </c>
      <c r="C998" s="4">
        <v>4</v>
      </c>
      <c r="D998" s="4">
        <v>254</v>
      </c>
      <c r="E998" s="4">
        <v>1568</v>
      </c>
      <c r="F998" s="4">
        <v>2</v>
      </c>
      <c r="G998" s="11">
        <v>44162</v>
      </c>
      <c r="H998" s="41">
        <v>15153.6</v>
      </c>
      <c r="I998" s="41">
        <v>1212.288</v>
      </c>
      <c r="J998" s="41">
        <v>378.84</v>
      </c>
      <c r="K998" s="41">
        <v>16744.727999999999</v>
      </c>
      <c r="L998" s="11">
        <v>44171</v>
      </c>
      <c r="M998" t="s">
        <v>1829</v>
      </c>
      <c r="O998" t="b">
        <f>Table9[[#This Row],[SubTotal]]=SUMIF(Purchase_Order_Details!$A$2:$A$2751,Table9[[#This Row],[PurchaseOrderID]],Purchase_Order_Details!$G$2:$G$2751)</f>
        <v>1</v>
      </c>
      <c r="P998" t="b">
        <f>Table9[[#This Row],[TotalDue]]=Table9[[#This Row],[SubTotal]]+Table9[[#This Row],[TaxAmt]]+Table9[[#This Row],[Freight]]</f>
        <v>1</v>
      </c>
      <c r="Q998" t="b">
        <f>COUNTIF(Table9[PurchaseOrderID],Table9[[#This Row],[PurchaseOrderID]])=1</f>
        <v>1</v>
      </c>
    </row>
    <row r="999" spans="1:17" hidden="1" x14ac:dyDescent="0.25">
      <c r="A999" s="5">
        <v>1275</v>
      </c>
      <c r="B999" s="5">
        <v>4</v>
      </c>
      <c r="C999" s="5">
        <v>4</v>
      </c>
      <c r="D999" s="5">
        <v>257</v>
      </c>
      <c r="E999" s="5">
        <v>1648</v>
      </c>
      <c r="F999" s="5">
        <v>5</v>
      </c>
      <c r="G999" s="10">
        <v>44162</v>
      </c>
      <c r="H999" s="40">
        <v>142.41149999999999</v>
      </c>
      <c r="I999" s="40">
        <v>11.392899999999999</v>
      </c>
      <c r="J999" s="40">
        <v>3.5602999999999998</v>
      </c>
      <c r="K999" s="40">
        <v>157.3647</v>
      </c>
      <c r="L999" s="10">
        <v>44171</v>
      </c>
      <c r="M999" t="s">
        <v>2810</v>
      </c>
      <c r="O999" t="b">
        <f>Table9[[#This Row],[SubTotal]]=SUMIF(Purchase_Order_Details!$A$2:$A$2751,Table9[[#This Row],[PurchaseOrderID]],Purchase_Order_Details!$G$2:$G$2751)</f>
        <v>1</v>
      </c>
      <c r="P999" t="b">
        <f>Table9[[#This Row],[TotalDue]]=Table9[[#This Row],[SubTotal]]+Table9[[#This Row],[TaxAmt]]+Table9[[#This Row],[Freight]]</f>
        <v>1</v>
      </c>
      <c r="Q999" t="b">
        <f>COUNTIF(Table9[PurchaseOrderID],Table9[[#This Row],[PurchaseOrderID]])=1</f>
        <v>1</v>
      </c>
    </row>
    <row r="1000" spans="1:17" hidden="1" x14ac:dyDescent="0.25">
      <c r="A1000" s="4">
        <v>1276</v>
      </c>
      <c r="B1000" s="4">
        <v>4</v>
      </c>
      <c r="C1000" s="4">
        <v>4</v>
      </c>
      <c r="D1000" s="4">
        <v>261</v>
      </c>
      <c r="E1000" s="4">
        <v>1646</v>
      </c>
      <c r="F1000" s="4">
        <v>2</v>
      </c>
      <c r="G1000" s="11">
        <v>44162</v>
      </c>
      <c r="H1000" s="41">
        <v>48030.675000000003</v>
      </c>
      <c r="I1000" s="41">
        <v>3842.4540000000002</v>
      </c>
      <c r="J1000" s="41">
        <v>1200.7669000000001</v>
      </c>
      <c r="K1000" s="41">
        <v>53073.895900000003</v>
      </c>
      <c r="L1000" s="11">
        <v>44171</v>
      </c>
      <c r="M1000" t="s">
        <v>2810</v>
      </c>
      <c r="O1000" t="b">
        <f>Table9[[#This Row],[SubTotal]]=SUMIF(Purchase_Order_Details!$A$2:$A$2751,Table9[[#This Row],[PurchaseOrderID]],Purchase_Order_Details!$G$2:$G$2751)</f>
        <v>1</v>
      </c>
      <c r="P1000" t="b">
        <f>Table9[[#This Row],[TotalDue]]=Table9[[#This Row],[SubTotal]]+Table9[[#This Row],[TaxAmt]]+Table9[[#This Row],[Freight]]</f>
        <v>1</v>
      </c>
      <c r="Q1000" t="b">
        <f>COUNTIF(Table9[PurchaseOrderID],Table9[[#This Row],[PurchaseOrderID]])=1</f>
        <v>1</v>
      </c>
    </row>
    <row r="1001" spans="1:17" hidden="1" x14ac:dyDescent="0.25">
      <c r="A1001" s="5">
        <v>1277</v>
      </c>
      <c r="B1001" s="5">
        <v>4</v>
      </c>
      <c r="C1001" s="5">
        <v>4</v>
      </c>
      <c r="D1001" s="5">
        <v>251</v>
      </c>
      <c r="E1001" s="5">
        <v>1672</v>
      </c>
      <c r="F1001" s="5">
        <v>4</v>
      </c>
      <c r="G1001" s="10">
        <v>44162</v>
      </c>
      <c r="H1001" s="40">
        <v>823.41</v>
      </c>
      <c r="I1001" s="40">
        <v>65.872799999999998</v>
      </c>
      <c r="J1001" s="40">
        <v>20.5853</v>
      </c>
      <c r="K1001" s="40">
        <v>909.86810000000003</v>
      </c>
      <c r="L1001" s="10">
        <v>44171</v>
      </c>
      <c r="M1001" t="s">
        <v>2817</v>
      </c>
      <c r="O1001" t="b">
        <f>Table9[[#This Row],[SubTotal]]=SUMIF(Purchase_Order_Details!$A$2:$A$2751,Table9[[#This Row],[PurchaseOrderID]],Purchase_Order_Details!$G$2:$G$2751)</f>
        <v>1</v>
      </c>
      <c r="P1001" t="b">
        <f>Table9[[#This Row],[TotalDue]]=Table9[[#This Row],[SubTotal]]+Table9[[#This Row],[TaxAmt]]+Table9[[#This Row],[Freight]]</f>
        <v>1</v>
      </c>
      <c r="Q1001" t="b">
        <f>COUNTIF(Table9[PurchaseOrderID],Table9[[#This Row],[PurchaseOrderID]])=1</f>
        <v>1</v>
      </c>
    </row>
    <row r="1002" spans="1:17" hidden="1" x14ac:dyDescent="0.25">
      <c r="A1002" s="4">
        <v>1278</v>
      </c>
      <c r="B1002" s="4">
        <v>4</v>
      </c>
      <c r="C1002" s="4">
        <v>4</v>
      </c>
      <c r="D1002" s="4">
        <v>253</v>
      </c>
      <c r="E1002" s="4">
        <v>1600</v>
      </c>
      <c r="F1002" s="4">
        <v>1</v>
      </c>
      <c r="G1002" s="11">
        <v>44162</v>
      </c>
      <c r="H1002" s="41">
        <v>1276.2750000000001</v>
      </c>
      <c r="I1002" s="41">
        <v>102.102</v>
      </c>
      <c r="J1002" s="41">
        <v>31.9069</v>
      </c>
      <c r="K1002" s="41">
        <v>1410.2838999999999</v>
      </c>
      <c r="L1002" s="11">
        <v>44171</v>
      </c>
      <c r="M1002" t="s">
        <v>2810</v>
      </c>
      <c r="O1002" t="b">
        <f>Table9[[#This Row],[SubTotal]]=SUMIF(Purchase_Order_Details!$A$2:$A$2751,Table9[[#This Row],[PurchaseOrderID]],Purchase_Order_Details!$G$2:$G$2751)</f>
        <v>1</v>
      </c>
      <c r="P1002" t="b">
        <f>Table9[[#This Row],[TotalDue]]=Table9[[#This Row],[SubTotal]]+Table9[[#This Row],[TaxAmt]]+Table9[[#This Row],[Freight]]</f>
        <v>1</v>
      </c>
      <c r="Q1002" t="b">
        <f>COUNTIF(Table9[PurchaseOrderID],Table9[[#This Row],[PurchaseOrderID]])=1</f>
        <v>1</v>
      </c>
    </row>
    <row r="1003" spans="1:17" hidden="1" x14ac:dyDescent="0.25">
      <c r="A1003" s="5">
        <v>1279</v>
      </c>
      <c r="B1003" s="5">
        <v>4</v>
      </c>
      <c r="C1003" s="5">
        <v>4</v>
      </c>
      <c r="D1003" s="5">
        <v>255</v>
      </c>
      <c r="E1003" s="5">
        <v>1522</v>
      </c>
      <c r="F1003" s="5">
        <v>1</v>
      </c>
      <c r="G1003" s="10">
        <v>44162</v>
      </c>
      <c r="H1003" s="40">
        <v>2003.925</v>
      </c>
      <c r="I1003" s="40">
        <v>160.31399999999999</v>
      </c>
      <c r="J1003" s="40">
        <v>50.098100000000002</v>
      </c>
      <c r="K1003" s="40">
        <v>2214.3371000000002</v>
      </c>
      <c r="L1003" s="10">
        <v>44171</v>
      </c>
      <c r="M1003" t="s">
        <v>2810</v>
      </c>
      <c r="O1003" t="b">
        <f>Table9[[#This Row],[SubTotal]]=SUMIF(Purchase_Order_Details!$A$2:$A$2751,Table9[[#This Row],[PurchaseOrderID]],Purchase_Order_Details!$G$2:$G$2751)</f>
        <v>1</v>
      </c>
      <c r="P1003" t="b">
        <f>Table9[[#This Row],[TotalDue]]=Table9[[#This Row],[SubTotal]]+Table9[[#This Row],[TaxAmt]]+Table9[[#This Row],[Freight]]</f>
        <v>1</v>
      </c>
      <c r="Q1003" t="b">
        <f>COUNTIF(Table9[PurchaseOrderID],Table9[[#This Row],[PurchaseOrderID]])=1</f>
        <v>1</v>
      </c>
    </row>
    <row r="1004" spans="1:17" hidden="1" x14ac:dyDescent="0.25">
      <c r="A1004" s="4">
        <v>1280</v>
      </c>
      <c r="B1004" s="4">
        <v>5</v>
      </c>
      <c r="C1004" s="4">
        <v>4</v>
      </c>
      <c r="D1004" s="4">
        <v>256</v>
      </c>
      <c r="E1004" s="4">
        <v>1570</v>
      </c>
      <c r="F1004" s="4">
        <v>2</v>
      </c>
      <c r="G1004" s="11">
        <v>44162</v>
      </c>
      <c r="H1004" s="41">
        <v>50860.425000000003</v>
      </c>
      <c r="I1004" s="41">
        <v>4068.8339999999998</v>
      </c>
      <c r="J1004" s="41">
        <v>1271.5106000000001</v>
      </c>
      <c r="K1004" s="41">
        <v>56200.7696</v>
      </c>
      <c r="L1004" s="11">
        <v>44171</v>
      </c>
      <c r="M1004" t="s">
        <v>1829</v>
      </c>
      <c r="O1004" t="b">
        <f>Table9[[#This Row],[SubTotal]]=SUMIF(Purchase_Order_Details!$A$2:$A$2751,Table9[[#This Row],[PurchaseOrderID]],Purchase_Order_Details!$G$2:$G$2751)</f>
        <v>1</v>
      </c>
      <c r="P1004" t="b">
        <f>Table9[[#This Row],[TotalDue]]=Table9[[#This Row],[SubTotal]]+Table9[[#This Row],[TaxAmt]]+Table9[[#This Row],[Freight]]</f>
        <v>1</v>
      </c>
      <c r="Q1004" t="b">
        <f>COUNTIF(Table9[PurchaseOrderID],Table9[[#This Row],[PurchaseOrderID]])=1</f>
        <v>1</v>
      </c>
    </row>
    <row r="1005" spans="1:17" hidden="1" x14ac:dyDescent="0.25">
      <c r="A1005" s="5">
        <v>1281</v>
      </c>
      <c r="B1005" s="5">
        <v>4</v>
      </c>
      <c r="C1005" s="5">
        <v>4</v>
      </c>
      <c r="D1005" s="5">
        <v>259</v>
      </c>
      <c r="E1005" s="5">
        <v>1516</v>
      </c>
      <c r="F1005" s="5">
        <v>1</v>
      </c>
      <c r="G1005" s="10">
        <v>44163</v>
      </c>
      <c r="H1005" s="40">
        <v>454.86</v>
      </c>
      <c r="I1005" s="40">
        <v>36.388800000000003</v>
      </c>
      <c r="J1005" s="40">
        <v>11.371499999999999</v>
      </c>
      <c r="K1005" s="40">
        <v>502.62029999999999</v>
      </c>
      <c r="L1005" s="10">
        <v>44172</v>
      </c>
      <c r="M1005" t="s">
        <v>1829</v>
      </c>
      <c r="O1005" t="b">
        <f>Table9[[#This Row],[SubTotal]]=SUMIF(Purchase_Order_Details!$A$2:$A$2751,Table9[[#This Row],[PurchaseOrderID]],Purchase_Order_Details!$G$2:$G$2751)</f>
        <v>1</v>
      </c>
      <c r="P1005" t="b">
        <f>Table9[[#This Row],[TotalDue]]=Table9[[#This Row],[SubTotal]]+Table9[[#This Row],[TaxAmt]]+Table9[[#This Row],[Freight]]</f>
        <v>1</v>
      </c>
      <c r="Q1005" t="b">
        <f>COUNTIF(Table9[PurchaseOrderID],Table9[[#This Row],[PurchaseOrderID]])=1</f>
        <v>1</v>
      </c>
    </row>
    <row r="1006" spans="1:17" hidden="1" x14ac:dyDescent="0.25">
      <c r="A1006" s="4">
        <v>1282</v>
      </c>
      <c r="B1006" s="4">
        <v>4</v>
      </c>
      <c r="C1006" s="4">
        <v>4</v>
      </c>
      <c r="D1006" s="4">
        <v>260</v>
      </c>
      <c r="E1006" s="4">
        <v>1506</v>
      </c>
      <c r="F1006" s="4">
        <v>5</v>
      </c>
      <c r="G1006" s="11">
        <v>44163</v>
      </c>
      <c r="H1006" s="41">
        <v>43878.45</v>
      </c>
      <c r="I1006" s="41">
        <v>3510.2759999999998</v>
      </c>
      <c r="J1006" s="41">
        <v>1096.9612999999999</v>
      </c>
      <c r="K1006" s="41">
        <v>48485.687299999998</v>
      </c>
      <c r="L1006" s="11">
        <v>44172</v>
      </c>
      <c r="M1006" t="s">
        <v>1829</v>
      </c>
      <c r="O1006" t="b">
        <f>Table9[[#This Row],[SubTotal]]=SUMIF(Purchase_Order_Details!$A$2:$A$2751,Table9[[#This Row],[PurchaseOrderID]],Purchase_Order_Details!$G$2:$G$2751)</f>
        <v>1</v>
      </c>
      <c r="P1006" t="b">
        <f>Table9[[#This Row],[TotalDue]]=Table9[[#This Row],[SubTotal]]+Table9[[#This Row],[TaxAmt]]+Table9[[#This Row],[Freight]]</f>
        <v>1</v>
      </c>
      <c r="Q1006" t="b">
        <f>COUNTIF(Table9[PurchaseOrderID],Table9[[#This Row],[PurchaseOrderID]])=1</f>
        <v>1</v>
      </c>
    </row>
    <row r="1007" spans="1:17" hidden="1" x14ac:dyDescent="0.25">
      <c r="A1007" s="5">
        <v>1283</v>
      </c>
      <c r="B1007" s="5">
        <v>4</v>
      </c>
      <c r="C1007" s="5">
        <v>4</v>
      </c>
      <c r="D1007" s="5">
        <v>258</v>
      </c>
      <c r="E1007" s="5">
        <v>1626</v>
      </c>
      <c r="F1007" s="5">
        <v>2</v>
      </c>
      <c r="G1007" s="10">
        <v>44163</v>
      </c>
      <c r="H1007" s="40">
        <v>7132.125</v>
      </c>
      <c r="I1007" s="40">
        <v>570.57000000000005</v>
      </c>
      <c r="J1007" s="40">
        <v>178.3031</v>
      </c>
      <c r="K1007" s="40">
        <v>7880.9980999999998</v>
      </c>
      <c r="L1007" s="10">
        <v>44172</v>
      </c>
      <c r="M1007" t="s">
        <v>2817</v>
      </c>
      <c r="O1007" t="b">
        <f>Table9[[#This Row],[SubTotal]]=SUMIF(Purchase_Order_Details!$A$2:$A$2751,Table9[[#This Row],[PurchaseOrderID]],Purchase_Order_Details!$G$2:$G$2751)</f>
        <v>1</v>
      </c>
      <c r="P1007" t="b">
        <f>Table9[[#This Row],[TotalDue]]=Table9[[#This Row],[SubTotal]]+Table9[[#This Row],[TaxAmt]]+Table9[[#This Row],[Freight]]</f>
        <v>1</v>
      </c>
      <c r="Q1007" t="b">
        <f>COUNTIF(Table9[PurchaseOrderID],Table9[[#This Row],[PurchaseOrderID]])=1</f>
        <v>1</v>
      </c>
    </row>
    <row r="1008" spans="1:17" hidden="1" x14ac:dyDescent="0.25">
      <c r="A1008" s="4">
        <v>1284</v>
      </c>
      <c r="B1008" s="4">
        <v>4</v>
      </c>
      <c r="C1008" s="4">
        <v>4</v>
      </c>
      <c r="D1008" s="4">
        <v>254</v>
      </c>
      <c r="E1008" s="4">
        <v>1542</v>
      </c>
      <c r="F1008" s="4">
        <v>2</v>
      </c>
      <c r="G1008" s="11">
        <v>44163</v>
      </c>
      <c r="H1008" s="41">
        <v>28343.7</v>
      </c>
      <c r="I1008" s="41">
        <v>2267.4960000000001</v>
      </c>
      <c r="J1008" s="41">
        <v>708.59249999999997</v>
      </c>
      <c r="K1008" s="41">
        <v>31319.788499999999</v>
      </c>
      <c r="L1008" s="11">
        <v>44172</v>
      </c>
      <c r="M1008" t="s">
        <v>1829</v>
      </c>
      <c r="O1008" t="b">
        <f>Table9[[#This Row],[SubTotal]]=SUMIF(Purchase_Order_Details!$A$2:$A$2751,Table9[[#This Row],[PurchaseOrderID]],Purchase_Order_Details!$G$2:$G$2751)</f>
        <v>1</v>
      </c>
      <c r="P1008" t="b">
        <f>Table9[[#This Row],[TotalDue]]=Table9[[#This Row],[SubTotal]]+Table9[[#This Row],[TaxAmt]]+Table9[[#This Row],[Freight]]</f>
        <v>1</v>
      </c>
      <c r="Q1008" t="b">
        <f>COUNTIF(Table9[PurchaseOrderID],Table9[[#This Row],[PurchaseOrderID]])=1</f>
        <v>1</v>
      </c>
    </row>
    <row r="1009" spans="1:17" hidden="1" x14ac:dyDescent="0.25">
      <c r="A1009" s="5">
        <v>1285</v>
      </c>
      <c r="B1009" s="5">
        <v>4</v>
      </c>
      <c r="C1009" s="5">
        <v>4</v>
      </c>
      <c r="D1009" s="5">
        <v>257</v>
      </c>
      <c r="E1009" s="5">
        <v>1610</v>
      </c>
      <c r="F1009" s="5">
        <v>4</v>
      </c>
      <c r="G1009" s="10">
        <v>44163</v>
      </c>
      <c r="H1009" s="40">
        <v>22516.724999999999</v>
      </c>
      <c r="I1009" s="40">
        <v>1801.338</v>
      </c>
      <c r="J1009" s="40">
        <v>562.91809999999998</v>
      </c>
      <c r="K1009" s="40">
        <v>24880.981100000001</v>
      </c>
      <c r="L1009" s="10">
        <v>44172</v>
      </c>
      <c r="M1009" t="s">
        <v>2810</v>
      </c>
      <c r="O1009" t="b">
        <f>Table9[[#This Row],[SubTotal]]=SUMIF(Purchase_Order_Details!$A$2:$A$2751,Table9[[#This Row],[PurchaseOrderID]],Purchase_Order_Details!$G$2:$G$2751)</f>
        <v>1</v>
      </c>
      <c r="P1009" t="b">
        <f>Table9[[#This Row],[TotalDue]]=Table9[[#This Row],[SubTotal]]+Table9[[#This Row],[TaxAmt]]+Table9[[#This Row],[Freight]]</f>
        <v>1</v>
      </c>
      <c r="Q1009" t="b">
        <f>COUNTIF(Table9[PurchaseOrderID],Table9[[#This Row],[PurchaseOrderID]])=1</f>
        <v>1</v>
      </c>
    </row>
    <row r="1010" spans="1:17" hidden="1" x14ac:dyDescent="0.25">
      <c r="A1010" s="4">
        <v>1286</v>
      </c>
      <c r="B1010" s="4">
        <v>4</v>
      </c>
      <c r="C1010" s="4">
        <v>4</v>
      </c>
      <c r="D1010" s="4">
        <v>261</v>
      </c>
      <c r="E1010" s="4">
        <v>1638</v>
      </c>
      <c r="F1010" s="4">
        <v>5</v>
      </c>
      <c r="G1010" s="11">
        <v>44163</v>
      </c>
      <c r="H1010" s="41">
        <v>34644.224999999999</v>
      </c>
      <c r="I1010" s="41">
        <v>2771.538</v>
      </c>
      <c r="J1010" s="41">
        <v>866.10559999999998</v>
      </c>
      <c r="K1010" s="41">
        <v>38281.868600000002</v>
      </c>
      <c r="L1010" s="11">
        <v>44172</v>
      </c>
      <c r="M1010" t="s">
        <v>2817</v>
      </c>
      <c r="O1010" t="b">
        <f>Table9[[#This Row],[SubTotal]]=SUMIF(Purchase_Order_Details!$A$2:$A$2751,Table9[[#This Row],[PurchaseOrderID]],Purchase_Order_Details!$G$2:$G$2751)</f>
        <v>1</v>
      </c>
      <c r="P1010" t="b">
        <f>Table9[[#This Row],[TotalDue]]=Table9[[#This Row],[SubTotal]]+Table9[[#This Row],[TaxAmt]]+Table9[[#This Row],[Freight]]</f>
        <v>1</v>
      </c>
      <c r="Q1010" t="b">
        <f>COUNTIF(Table9[PurchaseOrderID],Table9[[#This Row],[PurchaseOrderID]])=1</f>
        <v>1</v>
      </c>
    </row>
    <row r="1011" spans="1:17" hidden="1" x14ac:dyDescent="0.25">
      <c r="A1011" s="5">
        <v>1287</v>
      </c>
      <c r="B1011" s="5">
        <v>4</v>
      </c>
      <c r="C1011" s="5">
        <v>4</v>
      </c>
      <c r="D1011" s="5">
        <v>251</v>
      </c>
      <c r="E1011" s="5">
        <v>1582</v>
      </c>
      <c r="F1011" s="5">
        <v>5</v>
      </c>
      <c r="G1011" s="10">
        <v>44163</v>
      </c>
      <c r="H1011" s="40">
        <v>836.95500000000004</v>
      </c>
      <c r="I1011" s="40">
        <v>66.956400000000002</v>
      </c>
      <c r="J1011" s="40">
        <v>20.9239</v>
      </c>
      <c r="K1011" s="40">
        <v>924.83529999999996</v>
      </c>
      <c r="L1011" s="10">
        <v>44172</v>
      </c>
      <c r="M1011" t="s">
        <v>2810</v>
      </c>
      <c r="O1011" t="b">
        <f>Table9[[#This Row],[SubTotal]]=SUMIF(Purchase_Order_Details!$A$2:$A$2751,Table9[[#This Row],[PurchaseOrderID]],Purchase_Order_Details!$G$2:$G$2751)</f>
        <v>1</v>
      </c>
      <c r="P1011" t="b">
        <f>Table9[[#This Row],[TotalDue]]=Table9[[#This Row],[SubTotal]]+Table9[[#This Row],[TaxAmt]]+Table9[[#This Row],[Freight]]</f>
        <v>1</v>
      </c>
      <c r="Q1011" t="b">
        <f>COUNTIF(Table9[PurchaseOrderID],Table9[[#This Row],[PurchaseOrderID]])=1</f>
        <v>1</v>
      </c>
    </row>
    <row r="1012" spans="1:17" hidden="1" x14ac:dyDescent="0.25">
      <c r="A1012" s="4">
        <v>1288</v>
      </c>
      <c r="B1012" s="4">
        <v>4</v>
      </c>
      <c r="C1012" s="4">
        <v>4</v>
      </c>
      <c r="D1012" s="4">
        <v>253</v>
      </c>
      <c r="E1012" s="4">
        <v>1510</v>
      </c>
      <c r="F1012" s="4">
        <v>5</v>
      </c>
      <c r="G1012" s="11">
        <v>44163</v>
      </c>
      <c r="H1012" s="41">
        <v>143.04150000000001</v>
      </c>
      <c r="I1012" s="41">
        <v>11.443300000000001</v>
      </c>
      <c r="J1012" s="41">
        <v>3.5760000000000001</v>
      </c>
      <c r="K1012" s="41">
        <v>158.0608</v>
      </c>
      <c r="L1012" s="11">
        <v>44172</v>
      </c>
      <c r="M1012" t="s">
        <v>2810</v>
      </c>
      <c r="O1012" t="b">
        <f>Table9[[#This Row],[SubTotal]]=SUMIF(Purchase_Order_Details!$A$2:$A$2751,Table9[[#This Row],[PurchaseOrderID]],Purchase_Order_Details!$G$2:$G$2751)</f>
        <v>1</v>
      </c>
      <c r="P1012" t="b">
        <f>Table9[[#This Row],[TotalDue]]=Table9[[#This Row],[SubTotal]]+Table9[[#This Row],[TaxAmt]]+Table9[[#This Row],[Freight]]</f>
        <v>1</v>
      </c>
      <c r="Q1012" t="b">
        <f>COUNTIF(Table9[PurchaseOrderID],Table9[[#This Row],[PurchaseOrderID]])=1</f>
        <v>1</v>
      </c>
    </row>
    <row r="1013" spans="1:17" hidden="1" x14ac:dyDescent="0.25">
      <c r="A1013" s="5">
        <v>1289</v>
      </c>
      <c r="B1013" s="5">
        <v>4</v>
      </c>
      <c r="C1013" s="5">
        <v>4</v>
      </c>
      <c r="D1013" s="5">
        <v>252</v>
      </c>
      <c r="E1013" s="5">
        <v>1526</v>
      </c>
      <c r="F1013" s="5">
        <v>2</v>
      </c>
      <c r="G1013" s="10">
        <v>44163</v>
      </c>
      <c r="H1013" s="40">
        <v>28199.325000000001</v>
      </c>
      <c r="I1013" s="40">
        <v>2255.9459999999999</v>
      </c>
      <c r="J1013" s="40">
        <v>704.98310000000004</v>
      </c>
      <c r="K1013" s="40">
        <v>31160.254099999998</v>
      </c>
      <c r="L1013" s="10">
        <v>44172</v>
      </c>
      <c r="M1013" t="s">
        <v>1829</v>
      </c>
      <c r="O1013" t="b">
        <f>Table9[[#This Row],[SubTotal]]=SUMIF(Purchase_Order_Details!$A$2:$A$2751,Table9[[#This Row],[PurchaseOrderID]],Purchase_Order_Details!$G$2:$G$2751)</f>
        <v>1</v>
      </c>
      <c r="P1013" t="b">
        <f>Table9[[#This Row],[TotalDue]]=Table9[[#This Row],[SubTotal]]+Table9[[#This Row],[TaxAmt]]+Table9[[#This Row],[Freight]]</f>
        <v>1</v>
      </c>
      <c r="Q1013" t="b">
        <f>COUNTIF(Table9[PurchaseOrderID],Table9[[#This Row],[PurchaseOrderID]])=1</f>
        <v>1</v>
      </c>
    </row>
    <row r="1014" spans="1:17" hidden="1" x14ac:dyDescent="0.25">
      <c r="A1014" s="4">
        <v>1290</v>
      </c>
      <c r="B1014" s="4">
        <v>4</v>
      </c>
      <c r="C1014" s="4">
        <v>4</v>
      </c>
      <c r="D1014" s="4">
        <v>256</v>
      </c>
      <c r="E1014" s="4">
        <v>1644</v>
      </c>
      <c r="F1014" s="4">
        <v>1</v>
      </c>
      <c r="G1014" s="11">
        <v>44163</v>
      </c>
      <c r="H1014" s="41">
        <v>3713.3249999999998</v>
      </c>
      <c r="I1014" s="41">
        <v>297.06599999999997</v>
      </c>
      <c r="J1014" s="41">
        <v>92.833100000000002</v>
      </c>
      <c r="K1014" s="41">
        <v>4103.2241000000004</v>
      </c>
      <c r="L1014" s="11">
        <v>44172</v>
      </c>
      <c r="M1014" t="s">
        <v>2817</v>
      </c>
      <c r="O1014" t="b">
        <f>Table9[[#This Row],[SubTotal]]=SUMIF(Purchase_Order_Details!$A$2:$A$2751,Table9[[#This Row],[PurchaseOrderID]],Purchase_Order_Details!$G$2:$G$2751)</f>
        <v>1</v>
      </c>
      <c r="P1014" t="b">
        <f>Table9[[#This Row],[TotalDue]]=Table9[[#This Row],[SubTotal]]+Table9[[#This Row],[TaxAmt]]+Table9[[#This Row],[Freight]]</f>
        <v>1</v>
      </c>
      <c r="Q1014" t="b">
        <f>COUNTIF(Table9[PurchaseOrderID],Table9[[#This Row],[PurchaseOrderID]])=1</f>
        <v>1</v>
      </c>
    </row>
    <row r="1015" spans="1:17" hidden="1" x14ac:dyDescent="0.25">
      <c r="A1015" s="5">
        <v>1291</v>
      </c>
      <c r="B1015" s="5">
        <v>4</v>
      </c>
      <c r="C1015" s="5">
        <v>4</v>
      </c>
      <c r="D1015" s="5">
        <v>259</v>
      </c>
      <c r="E1015" s="5">
        <v>1680</v>
      </c>
      <c r="F1015" s="5">
        <v>4</v>
      </c>
      <c r="G1015" s="10">
        <v>44163</v>
      </c>
      <c r="H1015" s="40">
        <v>19952.625</v>
      </c>
      <c r="I1015" s="40">
        <v>1596.21</v>
      </c>
      <c r="J1015" s="40">
        <v>498.81560000000002</v>
      </c>
      <c r="K1015" s="40">
        <v>22047.650600000001</v>
      </c>
      <c r="L1015" s="10">
        <v>44172</v>
      </c>
      <c r="M1015" t="s">
        <v>1829</v>
      </c>
      <c r="O1015" t="b">
        <f>Table9[[#This Row],[SubTotal]]=SUMIF(Purchase_Order_Details!$A$2:$A$2751,Table9[[#This Row],[PurchaseOrderID]],Purchase_Order_Details!$G$2:$G$2751)</f>
        <v>1</v>
      </c>
      <c r="P1015" t="b">
        <f>Table9[[#This Row],[TotalDue]]=Table9[[#This Row],[SubTotal]]+Table9[[#This Row],[TaxAmt]]+Table9[[#This Row],[Freight]]</f>
        <v>1</v>
      </c>
      <c r="Q1015" t="b">
        <f>COUNTIF(Table9[PurchaseOrderID],Table9[[#This Row],[PurchaseOrderID]])=1</f>
        <v>1</v>
      </c>
    </row>
    <row r="1016" spans="1:17" hidden="1" x14ac:dyDescent="0.25">
      <c r="A1016" s="4">
        <v>1292</v>
      </c>
      <c r="B1016" s="4">
        <v>4</v>
      </c>
      <c r="C1016" s="4">
        <v>4</v>
      </c>
      <c r="D1016" s="4">
        <v>260</v>
      </c>
      <c r="E1016" s="4">
        <v>1584</v>
      </c>
      <c r="F1016" s="4">
        <v>5</v>
      </c>
      <c r="G1016" s="11">
        <v>44163</v>
      </c>
      <c r="H1016" s="41">
        <v>6540.66</v>
      </c>
      <c r="I1016" s="41">
        <v>523.25279999999998</v>
      </c>
      <c r="J1016" s="41">
        <v>163.51650000000001</v>
      </c>
      <c r="K1016" s="41">
        <v>7227.4292999999998</v>
      </c>
      <c r="L1016" s="11">
        <v>44172</v>
      </c>
      <c r="M1016" t="s">
        <v>1829</v>
      </c>
      <c r="O1016" t="b">
        <f>Table9[[#This Row],[SubTotal]]=SUMIF(Purchase_Order_Details!$A$2:$A$2751,Table9[[#This Row],[PurchaseOrderID]],Purchase_Order_Details!$G$2:$G$2751)</f>
        <v>1</v>
      </c>
      <c r="P1016" t="b">
        <f>Table9[[#This Row],[TotalDue]]=Table9[[#This Row],[SubTotal]]+Table9[[#This Row],[TaxAmt]]+Table9[[#This Row],[Freight]]</f>
        <v>1</v>
      </c>
      <c r="Q1016" t="b">
        <f>COUNTIF(Table9[PurchaseOrderID],Table9[[#This Row],[PurchaseOrderID]])=1</f>
        <v>1</v>
      </c>
    </row>
    <row r="1017" spans="1:17" hidden="1" x14ac:dyDescent="0.25">
      <c r="A1017" s="5">
        <v>1293</v>
      </c>
      <c r="B1017" s="5">
        <v>4</v>
      </c>
      <c r="C1017" s="5">
        <v>4</v>
      </c>
      <c r="D1017" s="5">
        <v>258</v>
      </c>
      <c r="E1017" s="5">
        <v>1620</v>
      </c>
      <c r="F1017" s="5">
        <v>5</v>
      </c>
      <c r="G1017" s="10">
        <v>44163</v>
      </c>
      <c r="H1017" s="40">
        <v>5711.4750000000004</v>
      </c>
      <c r="I1017" s="40">
        <v>456.91800000000001</v>
      </c>
      <c r="J1017" s="40">
        <v>142.7869</v>
      </c>
      <c r="K1017" s="40">
        <v>6311.1799000000001</v>
      </c>
      <c r="L1017" s="10">
        <v>44172</v>
      </c>
      <c r="M1017" t="s">
        <v>2817</v>
      </c>
      <c r="O1017" t="b">
        <f>Table9[[#This Row],[SubTotal]]=SUMIF(Purchase_Order_Details!$A$2:$A$2751,Table9[[#This Row],[PurchaseOrderID]],Purchase_Order_Details!$G$2:$G$2751)</f>
        <v>1</v>
      </c>
      <c r="P1017" t="b">
        <f>Table9[[#This Row],[TotalDue]]=Table9[[#This Row],[SubTotal]]+Table9[[#This Row],[TaxAmt]]+Table9[[#This Row],[Freight]]</f>
        <v>1</v>
      </c>
      <c r="Q1017" t="b">
        <f>COUNTIF(Table9[PurchaseOrderID],Table9[[#This Row],[PurchaseOrderID]])=1</f>
        <v>1</v>
      </c>
    </row>
    <row r="1018" spans="1:17" hidden="1" x14ac:dyDescent="0.25">
      <c r="A1018" s="4">
        <v>1294</v>
      </c>
      <c r="B1018" s="4">
        <v>4</v>
      </c>
      <c r="C1018" s="4">
        <v>4</v>
      </c>
      <c r="D1018" s="4">
        <v>254</v>
      </c>
      <c r="E1018" s="4">
        <v>1666</v>
      </c>
      <c r="F1018" s="4">
        <v>5</v>
      </c>
      <c r="G1018" s="11">
        <v>44163</v>
      </c>
      <c r="H1018" s="41">
        <v>279.78300000000002</v>
      </c>
      <c r="I1018" s="41">
        <v>22.3826</v>
      </c>
      <c r="J1018" s="41">
        <v>6.9946000000000002</v>
      </c>
      <c r="K1018" s="41">
        <v>309.16019999999997</v>
      </c>
      <c r="L1018" s="11">
        <v>44172</v>
      </c>
      <c r="M1018" t="s">
        <v>2817</v>
      </c>
      <c r="O1018" t="b">
        <f>Table9[[#This Row],[SubTotal]]=SUMIF(Purchase_Order_Details!$A$2:$A$2751,Table9[[#This Row],[PurchaseOrderID]],Purchase_Order_Details!$G$2:$G$2751)</f>
        <v>1</v>
      </c>
      <c r="P1018" t="b">
        <f>Table9[[#This Row],[TotalDue]]=Table9[[#This Row],[SubTotal]]+Table9[[#This Row],[TaxAmt]]+Table9[[#This Row],[Freight]]</f>
        <v>1</v>
      </c>
      <c r="Q1018" t="b">
        <f>COUNTIF(Table9[PurchaseOrderID],Table9[[#This Row],[PurchaseOrderID]])=1</f>
        <v>1</v>
      </c>
    </row>
    <row r="1019" spans="1:17" hidden="1" x14ac:dyDescent="0.25">
      <c r="A1019" s="5">
        <v>1295</v>
      </c>
      <c r="B1019" s="5">
        <v>4</v>
      </c>
      <c r="C1019" s="5">
        <v>4</v>
      </c>
      <c r="D1019" s="5">
        <v>257</v>
      </c>
      <c r="E1019" s="5">
        <v>1592</v>
      </c>
      <c r="F1019" s="5">
        <v>2</v>
      </c>
      <c r="G1019" s="10">
        <v>44163</v>
      </c>
      <c r="H1019" s="40">
        <v>97.965000000000003</v>
      </c>
      <c r="I1019" s="40">
        <v>7.8372000000000002</v>
      </c>
      <c r="J1019" s="40">
        <v>2.4491000000000001</v>
      </c>
      <c r="K1019" s="40">
        <v>108.2513</v>
      </c>
      <c r="L1019" s="10">
        <v>44172</v>
      </c>
      <c r="M1019" t="s">
        <v>2810</v>
      </c>
      <c r="O1019" t="b">
        <f>Table9[[#This Row],[SubTotal]]=SUMIF(Purchase_Order_Details!$A$2:$A$2751,Table9[[#This Row],[PurchaseOrderID]],Purchase_Order_Details!$G$2:$G$2751)</f>
        <v>1</v>
      </c>
      <c r="P1019" t="b">
        <f>Table9[[#This Row],[TotalDue]]=Table9[[#This Row],[SubTotal]]+Table9[[#This Row],[TaxAmt]]+Table9[[#This Row],[Freight]]</f>
        <v>1</v>
      </c>
      <c r="Q1019" t="b">
        <f>COUNTIF(Table9[PurchaseOrderID],Table9[[#This Row],[PurchaseOrderID]])=1</f>
        <v>1</v>
      </c>
    </row>
    <row r="1020" spans="1:17" hidden="1" x14ac:dyDescent="0.25">
      <c r="A1020" s="4">
        <v>1296</v>
      </c>
      <c r="B1020" s="4">
        <v>4</v>
      </c>
      <c r="C1020" s="4">
        <v>4</v>
      </c>
      <c r="D1020" s="4">
        <v>261</v>
      </c>
      <c r="E1020" s="4">
        <v>1618</v>
      </c>
      <c r="F1020" s="4">
        <v>4</v>
      </c>
      <c r="G1020" s="11">
        <v>44163</v>
      </c>
      <c r="H1020" s="41">
        <v>114.471</v>
      </c>
      <c r="I1020" s="41">
        <v>9.1577000000000002</v>
      </c>
      <c r="J1020" s="41">
        <v>2.8618000000000001</v>
      </c>
      <c r="K1020" s="41">
        <v>126.4905</v>
      </c>
      <c r="L1020" s="11">
        <v>44172</v>
      </c>
      <c r="M1020" t="s">
        <v>2810</v>
      </c>
      <c r="O1020" t="b">
        <f>Table9[[#This Row],[SubTotal]]=SUMIF(Purchase_Order_Details!$A$2:$A$2751,Table9[[#This Row],[PurchaseOrderID]],Purchase_Order_Details!$G$2:$G$2751)</f>
        <v>1</v>
      </c>
      <c r="P1020" t="b">
        <f>Table9[[#This Row],[TotalDue]]=Table9[[#This Row],[SubTotal]]+Table9[[#This Row],[TaxAmt]]+Table9[[#This Row],[Freight]]</f>
        <v>1</v>
      </c>
      <c r="Q1020" t="b">
        <f>COUNTIF(Table9[PurchaseOrderID],Table9[[#This Row],[PurchaseOrderID]])=1</f>
        <v>1</v>
      </c>
    </row>
    <row r="1021" spans="1:17" hidden="1" x14ac:dyDescent="0.25">
      <c r="A1021" s="5">
        <v>1297</v>
      </c>
      <c r="B1021" s="5">
        <v>4</v>
      </c>
      <c r="C1021" s="5">
        <v>4</v>
      </c>
      <c r="D1021" s="5">
        <v>251</v>
      </c>
      <c r="E1021" s="5">
        <v>1612</v>
      </c>
      <c r="F1021" s="5">
        <v>4</v>
      </c>
      <c r="G1021" s="10">
        <v>44164</v>
      </c>
      <c r="H1021" s="40">
        <v>132.6465</v>
      </c>
      <c r="I1021" s="40">
        <v>10.611700000000001</v>
      </c>
      <c r="J1021" s="40">
        <v>3.3161999999999998</v>
      </c>
      <c r="K1021" s="40">
        <v>146.5744</v>
      </c>
      <c r="L1021" s="10">
        <v>44173</v>
      </c>
      <c r="M1021" t="s">
        <v>2810</v>
      </c>
      <c r="O1021" t="b">
        <f>Table9[[#This Row],[SubTotal]]=SUMIF(Purchase_Order_Details!$A$2:$A$2751,Table9[[#This Row],[PurchaseOrderID]],Purchase_Order_Details!$G$2:$G$2751)</f>
        <v>1</v>
      </c>
      <c r="P1021" t="b">
        <f>Table9[[#This Row],[TotalDue]]=Table9[[#This Row],[SubTotal]]+Table9[[#This Row],[TaxAmt]]+Table9[[#This Row],[Freight]]</f>
        <v>1</v>
      </c>
      <c r="Q1021" t="b">
        <f>COUNTIF(Table9[PurchaseOrderID],Table9[[#This Row],[PurchaseOrderID]])=1</f>
        <v>1</v>
      </c>
    </row>
    <row r="1022" spans="1:17" hidden="1" x14ac:dyDescent="0.25">
      <c r="A1022" s="4">
        <v>1298</v>
      </c>
      <c r="B1022" s="4">
        <v>4</v>
      </c>
      <c r="C1022" s="4">
        <v>4</v>
      </c>
      <c r="D1022" s="4">
        <v>253</v>
      </c>
      <c r="E1022" s="4">
        <v>1586</v>
      </c>
      <c r="F1022" s="4">
        <v>5</v>
      </c>
      <c r="G1022" s="11">
        <v>44164</v>
      </c>
      <c r="H1022" s="41">
        <v>43878.45</v>
      </c>
      <c r="I1022" s="41">
        <v>3510.2759999999998</v>
      </c>
      <c r="J1022" s="41">
        <v>1096.9612999999999</v>
      </c>
      <c r="K1022" s="41">
        <v>48485.687299999998</v>
      </c>
      <c r="L1022" s="11">
        <v>44173</v>
      </c>
      <c r="M1022" t="s">
        <v>2817</v>
      </c>
      <c r="O1022" t="b">
        <f>Table9[[#This Row],[SubTotal]]=SUMIF(Purchase_Order_Details!$A$2:$A$2751,Table9[[#This Row],[PurchaseOrderID]],Purchase_Order_Details!$G$2:$G$2751)</f>
        <v>1</v>
      </c>
      <c r="P1022" t="b">
        <f>Table9[[#This Row],[TotalDue]]=Table9[[#This Row],[SubTotal]]+Table9[[#This Row],[TaxAmt]]+Table9[[#This Row],[Freight]]</f>
        <v>1</v>
      </c>
      <c r="Q1022" t="b">
        <f>COUNTIF(Table9[PurchaseOrderID],Table9[[#This Row],[PurchaseOrderID]])=1</f>
        <v>1</v>
      </c>
    </row>
    <row r="1023" spans="1:17" hidden="1" x14ac:dyDescent="0.25">
      <c r="A1023" s="5">
        <v>1299</v>
      </c>
      <c r="B1023" s="5">
        <v>4</v>
      </c>
      <c r="C1023" s="5">
        <v>4</v>
      </c>
      <c r="D1023" s="5">
        <v>255</v>
      </c>
      <c r="E1023" s="5">
        <v>1500</v>
      </c>
      <c r="F1023" s="5">
        <v>1</v>
      </c>
      <c r="G1023" s="10">
        <v>44164</v>
      </c>
      <c r="H1023" s="40">
        <v>418.95</v>
      </c>
      <c r="I1023" s="40">
        <v>33.515999999999998</v>
      </c>
      <c r="J1023" s="40">
        <v>10.473800000000001</v>
      </c>
      <c r="K1023" s="40">
        <v>462.93979999999999</v>
      </c>
      <c r="L1023" s="10">
        <v>44173</v>
      </c>
      <c r="M1023" t="s">
        <v>2817</v>
      </c>
      <c r="O1023" t="b">
        <f>Table9[[#This Row],[SubTotal]]=SUMIF(Purchase_Order_Details!$A$2:$A$2751,Table9[[#This Row],[PurchaseOrderID]],Purchase_Order_Details!$G$2:$G$2751)</f>
        <v>1</v>
      </c>
      <c r="P1023" t="b">
        <f>Table9[[#This Row],[TotalDue]]=Table9[[#This Row],[SubTotal]]+Table9[[#This Row],[TaxAmt]]+Table9[[#This Row],[Freight]]</f>
        <v>1</v>
      </c>
      <c r="Q1023" t="b">
        <f>COUNTIF(Table9[PurchaseOrderID],Table9[[#This Row],[PurchaseOrderID]])=1</f>
        <v>1</v>
      </c>
    </row>
    <row r="1024" spans="1:17" hidden="1" x14ac:dyDescent="0.25">
      <c r="A1024" s="4">
        <v>1300</v>
      </c>
      <c r="B1024" s="4">
        <v>4</v>
      </c>
      <c r="C1024" s="4">
        <v>4</v>
      </c>
      <c r="D1024" s="4">
        <v>252</v>
      </c>
      <c r="E1024" s="4">
        <v>1656</v>
      </c>
      <c r="F1024" s="4">
        <v>4</v>
      </c>
      <c r="G1024" s="11">
        <v>44164</v>
      </c>
      <c r="H1024" s="41">
        <v>396.99450000000002</v>
      </c>
      <c r="I1024" s="41">
        <v>31.759599999999999</v>
      </c>
      <c r="J1024" s="41">
        <v>9.9248999999999992</v>
      </c>
      <c r="K1024" s="41">
        <v>438.67899999999997</v>
      </c>
      <c r="L1024" s="11">
        <v>44173</v>
      </c>
      <c r="M1024" t="s">
        <v>2810</v>
      </c>
      <c r="O1024" t="b">
        <f>Table9[[#This Row],[SubTotal]]=SUMIF(Purchase_Order_Details!$A$2:$A$2751,Table9[[#This Row],[PurchaseOrderID]],Purchase_Order_Details!$G$2:$G$2751)</f>
        <v>1</v>
      </c>
      <c r="P1024" t="b">
        <f>Table9[[#This Row],[TotalDue]]=Table9[[#This Row],[SubTotal]]+Table9[[#This Row],[TaxAmt]]+Table9[[#This Row],[Freight]]</f>
        <v>1</v>
      </c>
      <c r="Q1024" t="b">
        <f>COUNTIF(Table9[PurchaseOrderID],Table9[[#This Row],[PurchaseOrderID]])=1</f>
        <v>1</v>
      </c>
    </row>
    <row r="1025" spans="1:17" hidden="1" x14ac:dyDescent="0.25">
      <c r="A1025" s="5">
        <v>1301</v>
      </c>
      <c r="B1025" s="5">
        <v>4</v>
      </c>
      <c r="C1025" s="5">
        <v>4</v>
      </c>
      <c r="D1025" s="5">
        <v>259</v>
      </c>
      <c r="E1025" s="5">
        <v>1572</v>
      </c>
      <c r="F1025" s="5">
        <v>1</v>
      </c>
      <c r="G1025" s="10">
        <v>44164</v>
      </c>
      <c r="H1025" s="40">
        <v>461.79</v>
      </c>
      <c r="I1025" s="40">
        <v>36.943199999999997</v>
      </c>
      <c r="J1025" s="40">
        <v>11.5448</v>
      </c>
      <c r="K1025" s="40">
        <v>510.27800000000002</v>
      </c>
      <c r="L1025" s="10">
        <v>44173</v>
      </c>
      <c r="M1025" t="s">
        <v>1829</v>
      </c>
      <c r="O1025" t="b">
        <f>Table9[[#This Row],[SubTotal]]=SUMIF(Purchase_Order_Details!$A$2:$A$2751,Table9[[#This Row],[PurchaseOrderID]],Purchase_Order_Details!$G$2:$G$2751)</f>
        <v>1</v>
      </c>
      <c r="P1025" t="b">
        <f>Table9[[#This Row],[TotalDue]]=Table9[[#This Row],[SubTotal]]+Table9[[#This Row],[TaxAmt]]+Table9[[#This Row],[Freight]]</f>
        <v>1</v>
      </c>
      <c r="Q1025" t="b">
        <f>COUNTIF(Table9[PurchaseOrderID],Table9[[#This Row],[PurchaseOrderID]])=1</f>
        <v>1</v>
      </c>
    </row>
    <row r="1026" spans="1:17" hidden="1" x14ac:dyDescent="0.25">
      <c r="A1026" s="4">
        <v>1302</v>
      </c>
      <c r="B1026" s="4">
        <v>4</v>
      </c>
      <c r="C1026" s="4">
        <v>4</v>
      </c>
      <c r="D1026" s="4">
        <v>260</v>
      </c>
      <c r="E1026" s="4">
        <v>1562</v>
      </c>
      <c r="F1026" s="4">
        <v>4</v>
      </c>
      <c r="G1026" s="11">
        <v>44164</v>
      </c>
      <c r="H1026" s="41">
        <v>234.64349999999999</v>
      </c>
      <c r="I1026" s="41">
        <v>18.7715</v>
      </c>
      <c r="J1026" s="41">
        <v>5.8661000000000003</v>
      </c>
      <c r="K1026" s="41">
        <v>259.28109999999998</v>
      </c>
      <c r="L1026" s="11">
        <v>44173</v>
      </c>
      <c r="M1026" t="s">
        <v>2817</v>
      </c>
      <c r="O1026" t="b">
        <f>Table9[[#This Row],[SubTotal]]=SUMIF(Purchase_Order_Details!$A$2:$A$2751,Table9[[#This Row],[PurchaseOrderID]],Purchase_Order_Details!$G$2:$G$2751)</f>
        <v>1</v>
      </c>
      <c r="P1026" t="b">
        <f>Table9[[#This Row],[TotalDue]]=Table9[[#This Row],[SubTotal]]+Table9[[#This Row],[TaxAmt]]+Table9[[#This Row],[Freight]]</f>
        <v>1</v>
      </c>
      <c r="Q1026" t="b">
        <f>COUNTIF(Table9[PurchaseOrderID],Table9[[#This Row],[PurchaseOrderID]])=1</f>
        <v>1</v>
      </c>
    </row>
    <row r="1027" spans="1:17" hidden="1" x14ac:dyDescent="0.25">
      <c r="A1027" s="5">
        <v>1303</v>
      </c>
      <c r="B1027" s="5">
        <v>4</v>
      </c>
      <c r="C1027" s="5">
        <v>4</v>
      </c>
      <c r="D1027" s="5">
        <v>258</v>
      </c>
      <c r="E1027" s="5">
        <v>1662</v>
      </c>
      <c r="F1027" s="5">
        <v>2</v>
      </c>
      <c r="G1027" s="10">
        <v>44164</v>
      </c>
      <c r="H1027" s="40">
        <v>37.075499999999998</v>
      </c>
      <c r="I1027" s="40">
        <v>2.9660000000000002</v>
      </c>
      <c r="J1027" s="40">
        <v>0.92689999999999995</v>
      </c>
      <c r="K1027" s="40">
        <v>40.968400000000003</v>
      </c>
      <c r="L1027" s="10">
        <v>44173</v>
      </c>
      <c r="M1027" t="s">
        <v>2810</v>
      </c>
      <c r="O1027" t="b">
        <f>Table9[[#This Row],[SubTotal]]=SUMIF(Purchase_Order_Details!$A$2:$A$2751,Table9[[#This Row],[PurchaseOrderID]],Purchase_Order_Details!$G$2:$G$2751)</f>
        <v>1</v>
      </c>
      <c r="P1027" t="b">
        <f>Table9[[#This Row],[TotalDue]]=Table9[[#This Row],[SubTotal]]+Table9[[#This Row],[TaxAmt]]+Table9[[#This Row],[Freight]]</f>
        <v>1</v>
      </c>
      <c r="Q1027" t="b">
        <f>COUNTIF(Table9[PurchaseOrderID],Table9[[#This Row],[PurchaseOrderID]])=1</f>
        <v>1</v>
      </c>
    </row>
    <row r="1028" spans="1:17" hidden="1" x14ac:dyDescent="0.25">
      <c r="A1028" s="4">
        <v>1304</v>
      </c>
      <c r="B1028" s="4">
        <v>4</v>
      </c>
      <c r="C1028" s="4">
        <v>3</v>
      </c>
      <c r="D1028" s="4">
        <v>250</v>
      </c>
      <c r="E1028" s="4">
        <v>1682</v>
      </c>
      <c r="F1028" s="4">
        <v>4</v>
      </c>
      <c r="G1028" s="11">
        <v>44164</v>
      </c>
      <c r="H1028" s="41">
        <v>21558.075000000001</v>
      </c>
      <c r="I1028" s="41">
        <v>1724.646</v>
      </c>
      <c r="J1028" s="41">
        <v>538.95190000000002</v>
      </c>
      <c r="K1028" s="41">
        <v>23821.672900000001</v>
      </c>
      <c r="L1028" s="11">
        <v>44173</v>
      </c>
      <c r="M1028" t="s">
        <v>2817</v>
      </c>
      <c r="O1028" t="b">
        <f>Table9[[#This Row],[SubTotal]]=SUMIF(Purchase_Order_Details!$A$2:$A$2751,Table9[[#This Row],[PurchaseOrderID]],Purchase_Order_Details!$G$2:$G$2751)</f>
        <v>1</v>
      </c>
      <c r="P1028" t="b">
        <f>Table9[[#This Row],[TotalDue]]=Table9[[#This Row],[SubTotal]]+Table9[[#This Row],[TaxAmt]]+Table9[[#This Row],[Freight]]</f>
        <v>1</v>
      </c>
      <c r="Q1028" t="b">
        <f>COUNTIF(Table9[PurchaseOrderID],Table9[[#This Row],[PurchaseOrderID]])=1</f>
        <v>1</v>
      </c>
    </row>
    <row r="1029" spans="1:17" hidden="1" x14ac:dyDescent="0.25">
      <c r="A1029" s="5">
        <v>1305</v>
      </c>
      <c r="B1029" s="5">
        <v>6</v>
      </c>
      <c r="C1029" s="5">
        <v>4</v>
      </c>
      <c r="D1029" s="5">
        <v>257</v>
      </c>
      <c r="E1029" s="5">
        <v>1686</v>
      </c>
      <c r="F1029" s="5">
        <v>4</v>
      </c>
      <c r="G1029" s="10">
        <v>44164</v>
      </c>
      <c r="H1029" s="40">
        <v>1913.31</v>
      </c>
      <c r="I1029" s="40">
        <v>153.06479999999999</v>
      </c>
      <c r="J1029" s="40">
        <v>47.832799999999999</v>
      </c>
      <c r="K1029" s="40">
        <v>2114.2076000000002</v>
      </c>
      <c r="L1029" s="10">
        <v>44173</v>
      </c>
      <c r="M1029" t="s">
        <v>2810</v>
      </c>
      <c r="O1029" t="b">
        <f>Table9[[#This Row],[SubTotal]]=SUMIF(Purchase_Order_Details!$A$2:$A$2751,Table9[[#This Row],[PurchaseOrderID]],Purchase_Order_Details!$G$2:$G$2751)</f>
        <v>1</v>
      </c>
      <c r="P1029" t="b">
        <f>Table9[[#This Row],[TotalDue]]=Table9[[#This Row],[SubTotal]]+Table9[[#This Row],[TaxAmt]]+Table9[[#This Row],[Freight]]</f>
        <v>1</v>
      </c>
      <c r="Q1029" t="b">
        <f>COUNTIF(Table9[PurchaseOrderID],Table9[[#This Row],[PurchaseOrderID]])=1</f>
        <v>1</v>
      </c>
    </row>
    <row r="1030" spans="1:17" x14ac:dyDescent="0.25">
      <c r="A1030" s="4">
        <v>1306</v>
      </c>
      <c r="B1030" s="4">
        <v>4</v>
      </c>
      <c r="C1030" s="4">
        <v>4</v>
      </c>
      <c r="D1030" s="4">
        <v>261</v>
      </c>
      <c r="E1030" s="4">
        <v>1684</v>
      </c>
      <c r="F1030" s="4">
        <v>5</v>
      </c>
      <c r="G1030" s="11">
        <v>44164</v>
      </c>
      <c r="H1030" s="41">
        <v>86220.75</v>
      </c>
      <c r="I1030" s="41">
        <v>6897.66</v>
      </c>
      <c r="J1030" s="41">
        <v>2155.5187999999998</v>
      </c>
      <c r="K1030" s="41">
        <v>95273.928799999994</v>
      </c>
      <c r="L1030" s="11">
        <v>44173</v>
      </c>
      <c r="M1030" t="s">
        <v>2817</v>
      </c>
      <c r="O1030" t="b">
        <f>Table9[[#This Row],[SubTotal]]=SUMIF(Purchase_Order_Details!$A$2:$A$2751,Table9[[#This Row],[PurchaseOrderID]],Purchase_Order_Details!$G$2:$G$2751)</f>
        <v>1</v>
      </c>
      <c r="P1030" t="b">
        <f>Table9[[#This Row],[TotalDue]]=Table9[[#This Row],[SubTotal]]+Table9[[#This Row],[TaxAmt]]+Table9[[#This Row],[Freight]]</f>
        <v>1</v>
      </c>
      <c r="Q1030" t="b">
        <f>COUNTIF(Table9[PurchaseOrderID],Table9[[#This Row],[PurchaseOrderID]])=1</f>
        <v>0</v>
      </c>
    </row>
    <row r="1031" spans="1:17" hidden="1" x14ac:dyDescent="0.25">
      <c r="A1031" s="5">
        <v>1307</v>
      </c>
      <c r="B1031" s="5">
        <v>4</v>
      </c>
      <c r="C1031" s="5">
        <v>4</v>
      </c>
      <c r="D1031" s="5">
        <v>251</v>
      </c>
      <c r="E1031" s="5">
        <v>1534</v>
      </c>
      <c r="F1031" s="5">
        <v>5</v>
      </c>
      <c r="G1031" s="10">
        <v>44164</v>
      </c>
      <c r="H1031" s="40">
        <v>839.79</v>
      </c>
      <c r="I1031" s="40">
        <v>67.183199999999999</v>
      </c>
      <c r="J1031" s="40">
        <v>20.994800000000001</v>
      </c>
      <c r="K1031" s="40">
        <v>927.96799999999996</v>
      </c>
      <c r="L1031" s="10">
        <v>44173</v>
      </c>
      <c r="M1031" t="s">
        <v>2817</v>
      </c>
      <c r="O1031" t="b">
        <f>Table9[[#This Row],[SubTotal]]=SUMIF(Purchase_Order_Details!$A$2:$A$2751,Table9[[#This Row],[PurchaseOrderID]],Purchase_Order_Details!$G$2:$G$2751)</f>
        <v>1</v>
      </c>
      <c r="P1031" t="b">
        <f>Table9[[#This Row],[TotalDue]]=Table9[[#This Row],[SubTotal]]+Table9[[#This Row],[TaxAmt]]+Table9[[#This Row],[Freight]]</f>
        <v>1</v>
      </c>
      <c r="Q1031" t="b">
        <f>COUNTIF(Table9[PurchaseOrderID],Table9[[#This Row],[PurchaseOrderID]])=1</f>
        <v>1</v>
      </c>
    </row>
    <row r="1032" spans="1:17" hidden="1" x14ac:dyDescent="0.25">
      <c r="A1032" s="4">
        <v>1308</v>
      </c>
      <c r="B1032" s="4">
        <v>4</v>
      </c>
      <c r="C1032" s="4">
        <v>4</v>
      </c>
      <c r="D1032" s="4">
        <v>253</v>
      </c>
      <c r="E1032" s="4">
        <v>1614</v>
      </c>
      <c r="F1032" s="4">
        <v>5</v>
      </c>
      <c r="G1032" s="11">
        <v>44164</v>
      </c>
      <c r="H1032" s="41">
        <v>694.95299999999997</v>
      </c>
      <c r="I1032" s="41">
        <v>55.596200000000003</v>
      </c>
      <c r="J1032" s="41">
        <v>17.373799999999999</v>
      </c>
      <c r="K1032" s="41">
        <v>767.923</v>
      </c>
      <c r="L1032" s="11">
        <v>44173</v>
      </c>
      <c r="M1032" t="s">
        <v>2810</v>
      </c>
      <c r="O1032" t="b">
        <f>Table9[[#This Row],[SubTotal]]=SUMIF(Purchase_Order_Details!$A$2:$A$2751,Table9[[#This Row],[PurchaseOrderID]],Purchase_Order_Details!$G$2:$G$2751)</f>
        <v>1</v>
      </c>
      <c r="P1032" t="b">
        <f>Table9[[#This Row],[TotalDue]]=Table9[[#This Row],[SubTotal]]+Table9[[#This Row],[TaxAmt]]+Table9[[#This Row],[Freight]]</f>
        <v>1</v>
      </c>
      <c r="Q1032" t="b">
        <f>COUNTIF(Table9[PurchaseOrderID],Table9[[#This Row],[PurchaseOrderID]])=1</f>
        <v>1</v>
      </c>
    </row>
    <row r="1033" spans="1:17" hidden="1" x14ac:dyDescent="0.25">
      <c r="A1033" s="5">
        <v>1309</v>
      </c>
      <c r="B1033" s="5">
        <v>4</v>
      </c>
      <c r="C1033" s="5">
        <v>4</v>
      </c>
      <c r="D1033" s="5">
        <v>255</v>
      </c>
      <c r="E1033" s="5">
        <v>1588</v>
      </c>
      <c r="F1033" s="5">
        <v>5</v>
      </c>
      <c r="G1033" s="10">
        <v>44164</v>
      </c>
      <c r="H1033" s="40">
        <v>40471.199999999997</v>
      </c>
      <c r="I1033" s="40">
        <v>3237.6959999999999</v>
      </c>
      <c r="J1033" s="40">
        <v>1011.78</v>
      </c>
      <c r="K1033" s="40">
        <v>44720.675999999999</v>
      </c>
      <c r="L1033" s="10">
        <v>44173</v>
      </c>
      <c r="M1033" t="s">
        <v>1829</v>
      </c>
      <c r="O1033" t="b">
        <f>Table9[[#This Row],[SubTotal]]=SUMIF(Purchase_Order_Details!$A$2:$A$2751,Table9[[#This Row],[PurchaseOrderID]],Purchase_Order_Details!$G$2:$G$2751)</f>
        <v>1</v>
      </c>
      <c r="P1033" t="b">
        <f>Table9[[#This Row],[TotalDue]]=Table9[[#This Row],[SubTotal]]+Table9[[#This Row],[TaxAmt]]+Table9[[#This Row],[Freight]]</f>
        <v>1</v>
      </c>
      <c r="Q1033" t="b">
        <f>COUNTIF(Table9[PurchaseOrderID],Table9[[#This Row],[PurchaseOrderID]])=1</f>
        <v>1</v>
      </c>
    </row>
    <row r="1034" spans="1:17" hidden="1" x14ac:dyDescent="0.25">
      <c r="A1034" s="4">
        <v>1310</v>
      </c>
      <c r="B1034" s="4">
        <v>4</v>
      </c>
      <c r="C1034" s="4">
        <v>4</v>
      </c>
      <c r="D1034" s="4">
        <v>256</v>
      </c>
      <c r="E1034" s="4">
        <v>1622</v>
      </c>
      <c r="F1034" s="4">
        <v>5</v>
      </c>
      <c r="G1034" s="11">
        <v>44164</v>
      </c>
      <c r="H1034" s="41">
        <v>427.45499999999998</v>
      </c>
      <c r="I1034" s="41">
        <v>34.196399999999997</v>
      </c>
      <c r="J1034" s="41">
        <v>10.686400000000001</v>
      </c>
      <c r="K1034" s="41">
        <v>472.33780000000002</v>
      </c>
      <c r="L1034" s="11">
        <v>44173</v>
      </c>
      <c r="M1034" t="s">
        <v>2810</v>
      </c>
      <c r="O1034" t="b">
        <f>Table9[[#This Row],[SubTotal]]=SUMIF(Purchase_Order_Details!$A$2:$A$2751,Table9[[#This Row],[PurchaseOrderID]],Purchase_Order_Details!$G$2:$G$2751)</f>
        <v>1</v>
      </c>
      <c r="P1034" t="b">
        <f>Table9[[#This Row],[TotalDue]]=Table9[[#This Row],[SubTotal]]+Table9[[#This Row],[TaxAmt]]+Table9[[#This Row],[Freight]]</f>
        <v>1</v>
      </c>
      <c r="Q1034" t="b">
        <f>COUNTIF(Table9[PurchaseOrderID],Table9[[#This Row],[PurchaseOrderID]])=1</f>
        <v>1</v>
      </c>
    </row>
    <row r="1035" spans="1:17" hidden="1" x14ac:dyDescent="0.25">
      <c r="A1035" s="5">
        <v>1311</v>
      </c>
      <c r="B1035" s="5">
        <v>4</v>
      </c>
      <c r="C1035" s="5">
        <v>4</v>
      </c>
      <c r="D1035" s="5">
        <v>259</v>
      </c>
      <c r="E1035" s="5">
        <v>1632</v>
      </c>
      <c r="F1035" s="5">
        <v>4</v>
      </c>
      <c r="G1035" s="10">
        <v>44164</v>
      </c>
      <c r="H1035" s="40">
        <v>23671.724999999999</v>
      </c>
      <c r="I1035" s="40">
        <v>1893.7380000000001</v>
      </c>
      <c r="J1035" s="40">
        <v>591.79309999999998</v>
      </c>
      <c r="K1035" s="40">
        <v>26157.256099999999</v>
      </c>
      <c r="L1035" s="10">
        <v>44173</v>
      </c>
      <c r="M1035" t="s">
        <v>1829</v>
      </c>
      <c r="O1035" t="b">
        <f>Table9[[#This Row],[SubTotal]]=SUMIF(Purchase_Order_Details!$A$2:$A$2751,Table9[[#This Row],[PurchaseOrderID]],Purchase_Order_Details!$G$2:$G$2751)</f>
        <v>1</v>
      </c>
      <c r="P1035" t="b">
        <f>Table9[[#This Row],[TotalDue]]=Table9[[#This Row],[SubTotal]]+Table9[[#This Row],[TaxAmt]]+Table9[[#This Row],[Freight]]</f>
        <v>1</v>
      </c>
      <c r="Q1035" t="b">
        <f>COUNTIF(Table9[PurchaseOrderID],Table9[[#This Row],[PurchaseOrderID]])=1</f>
        <v>1</v>
      </c>
    </row>
    <row r="1036" spans="1:17" hidden="1" x14ac:dyDescent="0.25">
      <c r="A1036" s="4">
        <v>1312</v>
      </c>
      <c r="B1036" s="4">
        <v>4</v>
      </c>
      <c r="C1036" s="4">
        <v>4</v>
      </c>
      <c r="D1036" s="4">
        <v>260</v>
      </c>
      <c r="E1036" s="4">
        <v>1608</v>
      </c>
      <c r="F1036" s="4">
        <v>5</v>
      </c>
      <c r="G1036" s="11">
        <v>44164</v>
      </c>
      <c r="H1036" s="41">
        <v>5948.25</v>
      </c>
      <c r="I1036" s="41">
        <v>475.86</v>
      </c>
      <c r="J1036" s="41">
        <v>148.7063</v>
      </c>
      <c r="K1036" s="41">
        <v>6572.8163000000004</v>
      </c>
      <c r="L1036" s="11">
        <v>44173</v>
      </c>
      <c r="M1036" t="s">
        <v>1829</v>
      </c>
      <c r="O1036" t="b">
        <f>Table9[[#This Row],[SubTotal]]=SUMIF(Purchase_Order_Details!$A$2:$A$2751,Table9[[#This Row],[PurchaseOrderID]],Purchase_Order_Details!$G$2:$G$2751)</f>
        <v>1</v>
      </c>
      <c r="P1036" t="b">
        <f>Table9[[#This Row],[TotalDue]]=Table9[[#This Row],[SubTotal]]+Table9[[#This Row],[TaxAmt]]+Table9[[#This Row],[Freight]]</f>
        <v>1</v>
      </c>
      <c r="Q1036" t="b">
        <f>COUNTIF(Table9[PurchaseOrderID],Table9[[#This Row],[PurchaseOrderID]])=1</f>
        <v>1</v>
      </c>
    </row>
    <row r="1037" spans="1:17" hidden="1" x14ac:dyDescent="0.25">
      <c r="A1037" s="5">
        <v>1313</v>
      </c>
      <c r="B1037" s="5">
        <v>4</v>
      </c>
      <c r="C1037" s="5">
        <v>4</v>
      </c>
      <c r="D1037" s="5">
        <v>258</v>
      </c>
      <c r="E1037" s="5">
        <v>1576</v>
      </c>
      <c r="F1037" s="5">
        <v>5</v>
      </c>
      <c r="G1037" s="10">
        <v>44167</v>
      </c>
      <c r="H1037" s="40">
        <v>91117.95</v>
      </c>
      <c r="I1037" s="40">
        <v>7289.4359999999997</v>
      </c>
      <c r="J1037" s="40">
        <v>2277.9488000000001</v>
      </c>
      <c r="K1037" s="40">
        <v>100685.3348</v>
      </c>
      <c r="L1037" s="10">
        <v>44176</v>
      </c>
      <c r="M1037" t="s">
        <v>1829</v>
      </c>
      <c r="O1037" t="b">
        <f>Table9[[#This Row],[SubTotal]]=SUMIF(Purchase_Order_Details!$A$2:$A$2751,Table9[[#This Row],[PurchaseOrderID]],Purchase_Order_Details!$G$2:$G$2751)</f>
        <v>1</v>
      </c>
      <c r="P1037" t="b">
        <f>Table9[[#This Row],[TotalDue]]=Table9[[#This Row],[SubTotal]]+Table9[[#This Row],[TaxAmt]]+Table9[[#This Row],[Freight]]</f>
        <v>1</v>
      </c>
      <c r="Q1037" t="b">
        <f>COUNTIF(Table9[PurchaseOrderID],Table9[[#This Row],[PurchaseOrderID]])=1</f>
        <v>1</v>
      </c>
    </row>
    <row r="1038" spans="1:17" hidden="1" x14ac:dyDescent="0.25">
      <c r="A1038" s="4">
        <v>1314</v>
      </c>
      <c r="B1038" s="4">
        <v>5</v>
      </c>
      <c r="C1038" s="4">
        <v>4</v>
      </c>
      <c r="D1038" s="4">
        <v>254</v>
      </c>
      <c r="E1038" s="4">
        <v>1590</v>
      </c>
      <c r="F1038" s="4">
        <v>1</v>
      </c>
      <c r="G1038" s="11">
        <v>44167</v>
      </c>
      <c r="H1038" s="41">
        <v>525</v>
      </c>
      <c r="I1038" s="41">
        <v>42</v>
      </c>
      <c r="J1038" s="41">
        <v>13.125</v>
      </c>
      <c r="K1038" s="41">
        <v>580.125</v>
      </c>
      <c r="L1038" s="11">
        <v>44176</v>
      </c>
      <c r="M1038" t="s">
        <v>2817</v>
      </c>
      <c r="O1038" t="b">
        <f>Table9[[#This Row],[SubTotal]]=SUMIF(Purchase_Order_Details!$A$2:$A$2751,Table9[[#This Row],[PurchaseOrderID]],Purchase_Order_Details!$G$2:$G$2751)</f>
        <v>1</v>
      </c>
      <c r="P1038" t="b">
        <f>Table9[[#This Row],[TotalDue]]=Table9[[#This Row],[SubTotal]]+Table9[[#This Row],[TaxAmt]]+Table9[[#This Row],[Freight]]</f>
        <v>1</v>
      </c>
      <c r="Q1038" t="b">
        <f>COUNTIF(Table9[PurchaseOrderID],Table9[[#This Row],[PurchaseOrderID]])=1</f>
        <v>1</v>
      </c>
    </row>
    <row r="1039" spans="1:17" hidden="1" x14ac:dyDescent="0.25">
      <c r="A1039" s="5">
        <v>1315</v>
      </c>
      <c r="B1039" s="5">
        <v>4</v>
      </c>
      <c r="C1039" s="5">
        <v>4</v>
      </c>
      <c r="D1039" s="5">
        <v>257</v>
      </c>
      <c r="E1039" s="5">
        <v>1514</v>
      </c>
      <c r="F1039" s="5">
        <v>5</v>
      </c>
      <c r="G1039" s="10">
        <v>44167</v>
      </c>
      <c r="H1039" s="40">
        <v>2003.6835000000001</v>
      </c>
      <c r="I1039" s="40">
        <v>160.29470000000001</v>
      </c>
      <c r="J1039" s="40">
        <v>50.092100000000002</v>
      </c>
      <c r="K1039" s="40">
        <v>2214.0702999999999</v>
      </c>
      <c r="L1039" s="10">
        <v>44176</v>
      </c>
      <c r="M1039" t="s">
        <v>2810</v>
      </c>
      <c r="O1039" t="b">
        <f>Table9[[#This Row],[SubTotal]]=SUMIF(Purchase_Order_Details!$A$2:$A$2751,Table9[[#This Row],[PurchaseOrderID]],Purchase_Order_Details!$G$2:$G$2751)</f>
        <v>1</v>
      </c>
      <c r="P1039" t="b">
        <f>Table9[[#This Row],[TotalDue]]=Table9[[#This Row],[SubTotal]]+Table9[[#This Row],[TaxAmt]]+Table9[[#This Row],[Freight]]</f>
        <v>1</v>
      </c>
      <c r="Q1039" t="b">
        <f>COUNTIF(Table9[PurchaseOrderID],Table9[[#This Row],[PurchaseOrderID]])=1</f>
        <v>1</v>
      </c>
    </row>
    <row r="1040" spans="1:17" hidden="1" x14ac:dyDescent="0.25">
      <c r="A1040" s="4">
        <v>1316</v>
      </c>
      <c r="B1040" s="4">
        <v>4</v>
      </c>
      <c r="C1040" s="4">
        <v>4</v>
      </c>
      <c r="D1040" s="4">
        <v>261</v>
      </c>
      <c r="E1040" s="4">
        <v>1498</v>
      </c>
      <c r="F1040" s="4">
        <v>4</v>
      </c>
      <c r="G1040" s="11">
        <v>44167</v>
      </c>
      <c r="H1040" s="41">
        <v>26455.275000000001</v>
      </c>
      <c r="I1040" s="41">
        <v>2116.422</v>
      </c>
      <c r="J1040" s="41">
        <v>661.38189999999997</v>
      </c>
      <c r="K1040" s="41">
        <v>29233.0789</v>
      </c>
      <c r="L1040" s="11">
        <v>44176</v>
      </c>
      <c r="M1040" t="s">
        <v>2810</v>
      </c>
      <c r="O1040" t="b">
        <f>Table9[[#This Row],[SubTotal]]=SUMIF(Purchase_Order_Details!$A$2:$A$2751,Table9[[#This Row],[PurchaseOrderID]],Purchase_Order_Details!$G$2:$G$2751)</f>
        <v>1</v>
      </c>
      <c r="P1040" t="b">
        <f>Table9[[#This Row],[TotalDue]]=Table9[[#This Row],[SubTotal]]+Table9[[#This Row],[TaxAmt]]+Table9[[#This Row],[Freight]]</f>
        <v>1</v>
      </c>
      <c r="Q1040" t="b">
        <f>COUNTIF(Table9[PurchaseOrderID],Table9[[#This Row],[PurchaseOrderID]])=1</f>
        <v>1</v>
      </c>
    </row>
    <row r="1041" spans="1:17" hidden="1" x14ac:dyDescent="0.25">
      <c r="A1041" s="5">
        <v>1317</v>
      </c>
      <c r="B1041" s="5">
        <v>4</v>
      </c>
      <c r="C1041" s="5">
        <v>4</v>
      </c>
      <c r="D1041" s="5">
        <v>251</v>
      </c>
      <c r="E1041" s="5">
        <v>1674</v>
      </c>
      <c r="F1041" s="5">
        <v>2</v>
      </c>
      <c r="G1041" s="10">
        <v>44167</v>
      </c>
      <c r="H1041" s="40">
        <v>944.37</v>
      </c>
      <c r="I1041" s="40">
        <v>75.549599999999998</v>
      </c>
      <c r="J1041" s="40">
        <v>23.609300000000001</v>
      </c>
      <c r="K1041" s="40">
        <v>1043.5289</v>
      </c>
      <c r="L1041" s="10">
        <v>44176</v>
      </c>
      <c r="M1041" t="s">
        <v>2810</v>
      </c>
      <c r="O1041" t="b">
        <f>Table9[[#This Row],[SubTotal]]=SUMIF(Purchase_Order_Details!$A$2:$A$2751,Table9[[#This Row],[PurchaseOrderID]],Purchase_Order_Details!$G$2:$G$2751)</f>
        <v>1</v>
      </c>
      <c r="P1041" t="b">
        <f>Table9[[#This Row],[TotalDue]]=Table9[[#This Row],[SubTotal]]+Table9[[#This Row],[TaxAmt]]+Table9[[#This Row],[Freight]]</f>
        <v>1</v>
      </c>
      <c r="Q1041" t="b">
        <f>COUNTIF(Table9[PurchaseOrderID],Table9[[#This Row],[PurchaseOrderID]])=1</f>
        <v>1</v>
      </c>
    </row>
    <row r="1042" spans="1:17" hidden="1" x14ac:dyDescent="0.25">
      <c r="A1042" s="4">
        <v>1318</v>
      </c>
      <c r="B1042" s="4">
        <v>4</v>
      </c>
      <c r="C1042" s="4">
        <v>4</v>
      </c>
      <c r="D1042" s="4">
        <v>253</v>
      </c>
      <c r="E1042" s="4">
        <v>1652</v>
      </c>
      <c r="F1042" s="4">
        <v>4</v>
      </c>
      <c r="G1042" s="11">
        <v>44167</v>
      </c>
      <c r="H1042" s="41">
        <v>51588.074999999997</v>
      </c>
      <c r="I1042" s="41">
        <v>4127.0460000000003</v>
      </c>
      <c r="J1042" s="41">
        <v>1289.7019</v>
      </c>
      <c r="K1042" s="41">
        <v>57004.822899999999</v>
      </c>
      <c r="L1042" s="11">
        <v>44176</v>
      </c>
      <c r="M1042" t="s">
        <v>1829</v>
      </c>
      <c r="O1042" t="b">
        <f>Table9[[#This Row],[SubTotal]]=SUMIF(Purchase_Order_Details!$A$2:$A$2751,Table9[[#This Row],[PurchaseOrderID]],Purchase_Order_Details!$G$2:$G$2751)</f>
        <v>1</v>
      </c>
      <c r="P1042" t="b">
        <f>Table9[[#This Row],[TotalDue]]=Table9[[#This Row],[SubTotal]]+Table9[[#This Row],[TaxAmt]]+Table9[[#This Row],[Freight]]</f>
        <v>1</v>
      </c>
      <c r="Q1042" t="b">
        <f>COUNTIF(Table9[PurchaseOrderID],Table9[[#This Row],[PurchaseOrderID]])=1</f>
        <v>1</v>
      </c>
    </row>
    <row r="1043" spans="1:17" hidden="1" x14ac:dyDescent="0.25">
      <c r="A1043" s="5">
        <v>1319</v>
      </c>
      <c r="B1043" s="5">
        <v>4</v>
      </c>
      <c r="C1043" s="5">
        <v>4</v>
      </c>
      <c r="D1043" s="5">
        <v>255</v>
      </c>
      <c r="E1043" s="5">
        <v>1578</v>
      </c>
      <c r="F1043" s="5">
        <v>3</v>
      </c>
      <c r="G1043" s="10">
        <v>44167</v>
      </c>
      <c r="H1043" s="40">
        <v>62843.55</v>
      </c>
      <c r="I1043" s="40">
        <v>5027.4840000000004</v>
      </c>
      <c r="J1043" s="40">
        <v>1571.0888</v>
      </c>
      <c r="K1043" s="40">
        <v>69442.122799999997</v>
      </c>
      <c r="L1043" s="10">
        <v>44176</v>
      </c>
      <c r="M1043" t="s">
        <v>1829</v>
      </c>
      <c r="O1043" t="b">
        <f>Table9[[#This Row],[SubTotal]]=SUMIF(Purchase_Order_Details!$A$2:$A$2751,Table9[[#This Row],[PurchaseOrderID]],Purchase_Order_Details!$G$2:$G$2751)</f>
        <v>1</v>
      </c>
      <c r="P1043" t="b">
        <f>Table9[[#This Row],[TotalDue]]=Table9[[#This Row],[SubTotal]]+Table9[[#This Row],[TaxAmt]]+Table9[[#This Row],[Freight]]</f>
        <v>1</v>
      </c>
      <c r="Q1043" t="b">
        <f>COUNTIF(Table9[PurchaseOrderID],Table9[[#This Row],[PurchaseOrderID]])=1</f>
        <v>1</v>
      </c>
    </row>
    <row r="1044" spans="1:17" hidden="1" x14ac:dyDescent="0.25">
      <c r="A1044" s="4">
        <v>1320</v>
      </c>
      <c r="B1044" s="4">
        <v>4</v>
      </c>
      <c r="C1044" s="4">
        <v>4</v>
      </c>
      <c r="D1044" s="4">
        <v>256</v>
      </c>
      <c r="E1044" s="4">
        <v>1538</v>
      </c>
      <c r="F1044" s="4">
        <v>5</v>
      </c>
      <c r="G1044" s="11">
        <v>44167</v>
      </c>
      <c r="H1044" s="41">
        <v>37843.574999999997</v>
      </c>
      <c r="I1044" s="41">
        <v>3027.4859999999999</v>
      </c>
      <c r="J1044" s="41">
        <v>946.08939999999996</v>
      </c>
      <c r="K1044" s="41">
        <v>41817.150399999999</v>
      </c>
      <c r="L1044" s="11">
        <v>44176</v>
      </c>
      <c r="M1044" t="s">
        <v>1829</v>
      </c>
      <c r="O1044" t="b">
        <f>Table9[[#This Row],[SubTotal]]=SUMIF(Purchase_Order_Details!$A$2:$A$2751,Table9[[#This Row],[PurchaseOrderID]],Purchase_Order_Details!$G$2:$G$2751)</f>
        <v>1</v>
      </c>
      <c r="P1044" t="b">
        <f>Table9[[#This Row],[TotalDue]]=Table9[[#This Row],[SubTotal]]+Table9[[#This Row],[TaxAmt]]+Table9[[#This Row],[Freight]]</f>
        <v>1</v>
      </c>
      <c r="Q1044" t="b">
        <f>COUNTIF(Table9[PurchaseOrderID],Table9[[#This Row],[PurchaseOrderID]])=1</f>
        <v>1</v>
      </c>
    </row>
    <row r="1045" spans="1:17" hidden="1" x14ac:dyDescent="0.25">
      <c r="A1045" s="5">
        <v>1321</v>
      </c>
      <c r="B1045" s="5">
        <v>4</v>
      </c>
      <c r="C1045" s="5">
        <v>4</v>
      </c>
      <c r="D1045" s="5">
        <v>259</v>
      </c>
      <c r="E1045" s="5">
        <v>1556</v>
      </c>
      <c r="F1045" s="5">
        <v>4</v>
      </c>
      <c r="G1045" s="10">
        <v>44168</v>
      </c>
      <c r="H1045" s="40">
        <v>25531.275000000001</v>
      </c>
      <c r="I1045" s="40">
        <v>2042.502</v>
      </c>
      <c r="J1045" s="40">
        <v>638.28189999999995</v>
      </c>
      <c r="K1045" s="40">
        <v>28212.0589</v>
      </c>
      <c r="L1045" s="10">
        <v>44177</v>
      </c>
      <c r="M1045" t="s">
        <v>1829</v>
      </c>
      <c r="O1045" t="b">
        <f>Table9[[#This Row],[SubTotal]]=SUMIF(Purchase_Order_Details!$A$2:$A$2751,Table9[[#This Row],[PurchaseOrderID]],Purchase_Order_Details!$G$2:$G$2751)</f>
        <v>1</v>
      </c>
      <c r="P1045" t="b">
        <f>Table9[[#This Row],[TotalDue]]=Table9[[#This Row],[SubTotal]]+Table9[[#This Row],[TaxAmt]]+Table9[[#This Row],[Freight]]</f>
        <v>1</v>
      </c>
      <c r="Q1045" t="b">
        <f>COUNTIF(Table9[PurchaseOrderID],Table9[[#This Row],[PurchaseOrderID]])=1</f>
        <v>1</v>
      </c>
    </row>
    <row r="1046" spans="1:17" hidden="1" x14ac:dyDescent="0.25">
      <c r="A1046" s="4">
        <v>1322</v>
      </c>
      <c r="B1046" s="4">
        <v>4</v>
      </c>
      <c r="C1046" s="4">
        <v>4</v>
      </c>
      <c r="D1046" s="4">
        <v>250</v>
      </c>
      <c r="E1046" s="4">
        <v>1554</v>
      </c>
      <c r="F1046" s="4">
        <v>5</v>
      </c>
      <c r="G1046" s="11">
        <v>44168</v>
      </c>
      <c r="H1046" s="41">
        <v>272.75850000000003</v>
      </c>
      <c r="I1046" s="41">
        <v>21.820699999999999</v>
      </c>
      <c r="J1046" s="41">
        <v>6.819</v>
      </c>
      <c r="K1046" s="41">
        <v>301.39819999999997</v>
      </c>
      <c r="L1046" s="11">
        <v>44177</v>
      </c>
      <c r="M1046" t="s">
        <v>2817</v>
      </c>
      <c r="O1046" t="b">
        <f>Table9[[#This Row],[SubTotal]]=SUMIF(Purchase_Order_Details!$A$2:$A$2751,Table9[[#This Row],[PurchaseOrderID]],Purchase_Order_Details!$G$2:$G$2751)</f>
        <v>1</v>
      </c>
      <c r="P1046" t="b">
        <f>Table9[[#This Row],[TotalDue]]=Table9[[#This Row],[SubTotal]]+Table9[[#This Row],[TaxAmt]]+Table9[[#This Row],[Freight]]</f>
        <v>1</v>
      </c>
      <c r="Q1046" t="b">
        <f>COUNTIF(Table9[PurchaseOrderID],Table9[[#This Row],[PurchaseOrderID]])=1</f>
        <v>1</v>
      </c>
    </row>
    <row r="1047" spans="1:17" hidden="1" x14ac:dyDescent="0.25">
      <c r="A1047" s="5">
        <v>1323</v>
      </c>
      <c r="B1047" s="5">
        <v>4</v>
      </c>
      <c r="C1047" s="5">
        <v>4</v>
      </c>
      <c r="D1047" s="5">
        <v>258</v>
      </c>
      <c r="E1047" s="5">
        <v>1688</v>
      </c>
      <c r="F1047" s="5">
        <v>4</v>
      </c>
      <c r="G1047" s="10">
        <v>44168</v>
      </c>
      <c r="H1047" s="40">
        <v>125.748</v>
      </c>
      <c r="I1047" s="40">
        <v>10.059799999999999</v>
      </c>
      <c r="J1047" s="40">
        <v>3.1436999999999999</v>
      </c>
      <c r="K1047" s="40">
        <v>138.95150000000001</v>
      </c>
      <c r="L1047" s="10">
        <v>44177</v>
      </c>
      <c r="M1047" t="s">
        <v>2810</v>
      </c>
      <c r="O1047" t="b">
        <f>Table9[[#This Row],[SubTotal]]=SUMIF(Purchase_Order_Details!$A$2:$A$2751,Table9[[#This Row],[PurchaseOrderID]],Purchase_Order_Details!$G$2:$G$2751)</f>
        <v>1</v>
      </c>
      <c r="P1047" t="b">
        <f>Table9[[#This Row],[TotalDue]]=Table9[[#This Row],[SubTotal]]+Table9[[#This Row],[TaxAmt]]+Table9[[#This Row],[Freight]]</f>
        <v>1</v>
      </c>
      <c r="Q1047" t="b">
        <f>COUNTIF(Table9[PurchaseOrderID],Table9[[#This Row],[PurchaseOrderID]])=1</f>
        <v>1</v>
      </c>
    </row>
    <row r="1048" spans="1:17" hidden="1" x14ac:dyDescent="0.25">
      <c r="A1048" s="4">
        <v>1324</v>
      </c>
      <c r="B1048" s="4">
        <v>4</v>
      </c>
      <c r="C1048" s="4">
        <v>4</v>
      </c>
      <c r="D1048" s="4">
        <v>254</v>
      </c>
      <c r="E1048" s="4">
        <v>1580</v>
      </c>
      <c r="F1048" s="4">
        <v>5</v>
      </c>
      <c r="G1048" s="11">
        <v>44168</v>
      </c>
      <c r="H1048" s="41">
        <v>150.79050000000001</v>
      </c>
      <c r="I1048" s="41">
        <v>12.0632</v>
      </c>
      <c r="J1048" s="41">
        <v>3.7698</v>
      </c>
      <c r="K1048" s="41">
        <v>166.62350000000001</v>
      </c>
      <c r="L1048" s="11">
        <v>44177</v>
      </c>
      <c r="M1048" t="s">
        <v>2810</v>
      </c>
      <c r="O1048" t="b">
        <f>Table9[[#This Row],[SubTotal]]=SUMIF(Purchase_Order_Details!$A$2:$A$2751,Table9[[#This Row],[PurchaseOrderID]],Purchase_Order_Details!$G$2:$G$2751)</f>
        <v>1</v>
      </c>
      <c r="P1048" t="b">
        <f>Table9[[#This Row],[TotalDue]]=Table9[[#This Row],[SubTotal]]+Table9[[#This Row],[TaxAmt]]+Table9[[#This Row],[Freight]]</f>
        <v>1</v>
      </c>
      <c r="Q1048" t="b">
        <f>COUNTIF(Table9[PurchaseOrderID],Table9[[#This Row],[PurchaseOrderID]])=1</f>
        <v>1</v>
      </c>
    </row>
    <row r="1049" spans="1:17" hidden="1" x14ac:dyDescent="0.25">
      <c r="A1049" s="5">
        <v>1325</v>
      </c>
      <c r="B1049" s="5">
        <v>4</v>
      </c>
      <c r="C1049" s="5">
        <v>4</v>
      </c>
      <c r="D1049" s="5">
        <v>257</v>
      </c>
      <c r="E1049" s="5">
        <v>1496</v>
      </c>
      <c r="F1049" s="5">
        <v>5</v>
      </c>
      <c r="G1049" s="10">
        <v>44169</v>
      </c>
      <c r="H1049" s="40">
        <v>2069.2665000000002</v>
      </c>
      <c r="I1049" s="40">
        <v>165.54130000000001</v>
      </c>
      <c r="J1049" s="40">
        <v>51.731699999999996</v>
      </c>
      <c r="K1049" s="40">
        <v>2286.5394999999999</v>
      </c>
      <c r="L1049" s="10">
        <v>44178</v>
      </c>
      <c r="M1049" t="s">
        <v>2817</v>
      </c>
      <c r="O1049" t="b">
        <f>Table9[[#This Row],[SubTotal]]=SUMIF(Purchase_Order_Details!$A$2:$A$2751,Table9[[#This Row],[PurchaseOrderID]],Purchase_Order_Details!$G$2:$G$2751)</f>
        <v>1</v>
      </c>
      <c r="P1049" t="b">
        <f>Table9[[#This Row],[TotalDue]]=Table9[[#This Row],[SubTotal]]+Table9[[#This Row],[TaxAmt]]+Table9[[#This Row],[Freight]]</f>
        <v>1</v>
      </c>
      <c r="Q1049" t="b">
        <f>COUNTIF(Table9[PurchaseOrderID],Table9[[#This Row],[PurchaseOrderID]])=1</f>
        <v>1</v>
      </c>
    </row>
    <row r="1050" spans="1:17" hidden="1" x14ac:dyDescent="0.25">
      <c r="A1050" s="4">
        <v>1326</v>
      </c>
      <c r="B1050" s="4">
        <v>4</v>
      </c>
      <c r="C1050" s="4">
        <v>4</v>
      </c>
      <c r="D1050" s="4">
        <v>261</v>
      </c>
      <c r="E1050" s="4">
        <v>1494</v>
      </c>
      <c r="F1050" s="4">
        <v>2</v>
      </c>
      <c r="G1050" s="11">
        <v>44169</v>
      </c>
      <c r="H1050" s="41">
        <v>8847.2999999999993</v>
      </c>
      <c r="I1050" s="41">
        <v>707.78399999999999</v>
      </c>
      <c r="J1050" s="41">
        <v>221.1825</v>
      </c>
      <c r="K1050" s="41">
        <v>9776.2664999999997</v>
      </c>
      <c r="L1050" s="11">
        <v>44178</v>
      </c>
      <c r="M1050" t="s">
        <v>2810</v>
      </c>
      <c r="O1050" t="b">
        <f>Table9[[#This Row],[SubTotal]]=SUMIF(Purchase_Order_Details!$A$2:$A$2751,Table9[[#This Row],[PurchaseOrderID]],Purchase_Order_Details!$G$2:$G$2751)</f>
        <v>1</v>
      </c>
      <c r="P1050" t="b">
        <f>Table9[[#This Row],[TotalDue]]=Table9[[#This Row],[SubTotal]]+Table9[[#This Row],[TaxAmt]]+Table9[[#This Row],[Freight]]</f>
        <v>1</v>
      </c>
      <c r="Q1050" t="b">
        <f>COUNTIF(Table9[PurchaseOrderID],Table9[[#This Row],[PurchaseOrderID]])=1</f>
        <v>1</v>
      </c>
    </row>
    <row r="1051" spans="1:17" hidden="1" x14ac:dyDescent="0.25">
      <c r="A1051" s="5">
        <v>1327</v>
      </c>
      <c r="B1051" s="5">
        <v>4</v>
      </c>
      <c r="C1051" s="5">
        <v>4</v>
      </c>
      <c r="D1051" s="5">
        <v>251</v>
      </c>
      <c r="E1051" s="5">
        <v>1650</v>
      </c>
      <c r="F1051" s="5">
        <v>5</v>
      </c>
      <c r="G1051" s="10">
        <v>44169</v>
      </c>
      <c r="H1051" s="40">
        <v>171.07650000000001</v>
      </c>
      <c r="I1051" s="40">
        <v>13.6861</v>
      </c>
      <c r="J1051" s="40">
        <v>4.2769000000000004</v>
      </c>
      <c r="K1051" s="40">
        <v>189.0395</v>
      </c>
      <c r="L1051" s="10">
        <v>44178</v>
      </c>
      <c r="M1051" t="s">
        <v>2810</v>
      </c>
      <c r="O1051" t="b">
        <f>Table9[[#This Row],[SubTotal]]=SUMIF(Purchase_Order_Details!$A$2:$A$2751,Table9[[#This Row],[PurchaseOrderID]],Purchase_Order_Details!$G$2:$G$2751)</f>
        <v>1</v>
      </c>
      <c r="P1051" t="b">
        <f>Table9[[#This Row],[TotalDue]]=Table9[[#This Row],[SubTotal]]+Table9[[#This Row],[TaxAmt]]+Table9[[#This Row],[Freight]]</f>
        <v>1</v>
      </c>
      <c r="Q1051" t="b">
        <f>COUNTIF(Table9[PurchaseOrderID],Table9[[#This Row],[PurchaseOrderID]])=1</f>
        <v>1</v>
      </c>
    </row>
    <row r="1052" spans="1:17" hidden="1" x14ac:dyDescent="0.25">
      <c r="A1052" s="4">
        <v>1328</v>
      </c>
      <c r="B1052" s="4">
        <v>4</v>
      </c>
      <c r="C1052" s="4">
        <v>4</v>
      </c>
      <c r="D1052" s="4">
        <v>253</v>
      </c>
      <c r="E1052" s="4">
        <v>1654</v>
      </c>
      <c r="F1052" s="4">
        <v>4</v>
      </c>
      <c r="G1052" s="11">
        <v>44169</v>
      </c>
      <c r="H1052" s="41">
        <v>20397.3</v>
      </c>
      <c r="I1052" s="41">
        <v>1631.7840000000001</v>
      </c>
      <c r="J1052" s="41">
        <v>509.9325</v>
      </c>
      <c r="K1052" s="41">
        <v>22539.016500000002</v>
      </c>
      <c r="L1052" s="11">
        <v>44178</v>
      </c>
      <c r="M1052" t="s">
        <v>2817</v>
      </c>
      <c r="O1052" t="b">
        <f>Table9[[#This Row],[SubTotal]]=SUMIF(Purchase_Order_Details!$A$2:$A$2751,Table9[[#This Row],[PurchaseOrderID]],Purchase_Order_Details!$G$2:$G$2751)</f>
        <v>1</v>
      </c>
      <c r="P1052" t="b">
        <f>Table9[[#This Row],[TotalDue]]=Table9[[#This Row],[SubTotal]]+Table9[[#This Row],[TaxAmt]]+Table9[[#This Row],[Freight]]</f>
        <v>1</v>
      </c>
      <c r="Q1052" t="b">
        <f>COUNTIF(Table9[PurchaseOrderID],Table9[[#This Row],[PurchaseOrderID]])=1</f>
        <v>1</v>
      </c>
    </row>
    <row r="1053" spans="1:17" hidden="1" x14ac:dyDescent="0.25">
      <c r="A1053" s="5">
        <v>1329</v>
      </c>
      <c r="B1053" s="5">
        <v>4</v>
      </c>
      <c r="C1053" s="5">
        <v>4</v>
      </c>
      <c r="D1053" s="5">
        <v>255</v>
      </c>
      <c r="E1053" s="5">
        <v>1664</v>
      </c>
      <c r="F1053" s="5">
        <v>3</v>
      </c>
      <c r="G1053" s="10">
        <v>44169</v>
      </c>
      <c r="H1053" s="40">
        <v>14628.075000000001</v>
      </c>
      <c r="I1053" s="40">
        <v>1170.2460000000001</v>
      </c>
      <c r="J1053" s="40">
        <v>365.70190000000002</v>
      </c>
      <c r="K1053" s="40">
        <v>16164.0229</v>
      </c>
      <c r="L1053" s="10">
        <v>44178</v>
      </c>
      <c r="M1053" t="s">
        <v>2817</v>
      </c>
      <c r="O1053" t="b">
        <f>Table9[[#This Row],[SubTotal]]=SUMIF(Purchase_Order_Details!$A$2:$A$2751,Table9[[#This Row],[PurchaseOrderID]],Purchase_Order_Details!$G$2:$G$2751)</f>
        <v>1</v>
      </c>
      <c r="P1053" t="b">
        <f>Table9[[#This Row],[TotalDue]]=Table9[[#This Row],[SubTotal]]+Table9[[#This Row],[TaxAmt]]+Table9[[#This Row],[Freight]]</f>
        <v>1</v>
      </c>
      <c r="Q1053" t="b">
        <f>COUNTIF(Table9[PurchaseOrderID],Table9[[#This Row],[PurchaseOrderID]])=1</f>
        <v>1</v>
      </c>
    </row>
    <row r="1054" spans="1:17" hidden="1" x14ac:dyDescent="0.25">
      <c r="A1054" s="4">
        <v>1330</v>
      </c>
      <c r="B1054" s="4">
        <v>4</v>
      </c>
      <c r="C1054" s="4">
        <v>4</v>
      </c>
      <c r="D1054" s="4">
        <v>256</v>
      </c>
      <c r="E1054" s="4">
        <v>1678</v>
      </c>
      <c r="F1054" s="4">
        <v>3</v>
      </c>
      <c r="G1054" s="11">
        <v>44169</v>
      </c>
      <c r="H1054" s="41">
        <v>58685.55</v>
      </c>
      <c r="I1054" s="41">
        <v>4694.8440000000001</v>
      </c>
      <c r="J1054" s="41">
        <v>1467.1387999999999</v>
      </c>
      <c r="K1054" s="41">
        <v>64847.532800000001</v>
      </c>
      <c r="L1054" s="11">
        <v>44178</v>
      </c>
      <c r="M1054" t="s">
        <v>1829</v>
      </c>
      <c r="O1054" t="b">
        <f>Table9[[#This Row],[SubTotal]]=SUMIF(Purchase_Order_Details!$A$2:$A$2751,Table9[[#This Row],[PurchaseOrderID]],Purchase_Order_Details!$G$2:$G$2751)</f>
        <v>1</v>
      </c>
      <c r="P1054" t="b">
        <f>Table9[[#This Row],[TotalDue]]=Table9[[#This Row],[SubTotal]]+Table9[[#This Row],[TaxAmt]]+Table9[[#This Row],[Freight]]</f>
        <v>1</v>
      </c>
      <c r="Q1054" t="b">
        <f>COUNTIF(Table9[PurchaseOrderID],Table9[[#This Row],[PurchaseOrderID]])=1</f>
        <v>1</v>
      </c>
    </row>
    <row r="1055" spans="1:17" hidden="1" x14ac:dyDescent="0.25">
      <c r="A1055" s="5">
        <v>1331</v>
      </c>
      <c r="B1055" s="5">
        <v>4</v>
      </c>
      <c r="C1055" s="5">
        <v>4</v>
      </c>
      <c r="D1055" s="5">
        <v>259</v>
      </c>
      <c r="E1055" s="5">
        <v>1616</v>
      </c>
      <c r="F1055" s="5">
        <v>5</v>
      </c>
      <c r="G1055" s="10">
        <v>44169</v>
      </c>
      <c r="H1055" s="40">
        <v>563.56650000000002</v>
      </c>
      <c r="I1055" s="40">
        <v>45.085299999999997</v>
      </c>
      <c r="J1055" s="40">
        <v>14.0892</v>
      </c>
      <c r="K1055" s="40">
        <v>622.74099999999999</v>
      </c>
      <c r="L1055" s="10">
        <v>44178</v>
      </c>
      <c r="M1055" t="s">
        <v>2817</v>
      </c>
      <c r="O1055" t="b">
        <f>Table9[[#This Row],[SubTotal]]=SUMIF(Purchase_Order_Details!$A$2:$A$2751,Table9[[#This Row],[PurchaseOrderID]],Purchase_Order_Details!$G$2:$G$2751)</f>
        <v>1</v>
      </c>
      <c r="P1055" t="b">
        <f>Table9[[#This Row],[TotalDue]]=Table9[[#This Row],[SubTotal]]+Table9[[#This Row],[TaxAmt]]+Table9[[#This Row],[Freight]]</f>
        <v>1</v>
      </c>
      <c r="Q1055" t="b">
        <f>COUNTIF(Table9[PurchaseOrderID],Table9[[#This Row],[PurchaseOrderID]])=1</f>
        <v>1</v>
      </c>
    </row>
    <row r="1056" spans="1:17" hidden="1" x14ac:dyDescent="0.25">
      <c r="A1056" s="4">
        <v>1332</v>
      </c>
      <c r="B1056" s="4">
        <v>4</v>
      </c>
      <c r="C1056" s="4">
        <v>4</v>
      </c>
      <c r="D1056" s="4">
        <v>260</v>
      </c>
      <c r="E1056" s="4">
        <v>1492</v>
      </c>
      <c r="F1056" s="4">
        <v>5</v>
      </c>
      <c r="G1056" s="11">
        <v>44169</v>
      </c>
      <c r="H1056" s="41">
        <v>272.75850000000003</v>
      </c>
      <c r="I1056" s="41">
        <v>21.820699999999999</v>
      </c>
      <c r="J1056" s="41">
        <v>6.819</v>
      </c>
      <c r="K1056" s="41">
        <v>301.39819999999997</v>
      </c>
      <c r="L1056" s="11">
        <v>44178</v>
      </c>
      <c r="M1056" t="s">
        <v>2817</v>
      </c>
      <c r="O1056" t="b">
        <f>Table9[[#This Row],[SubTotal]]=SUMIF(Purchase_Order_Details!$A$2:$A$2751,Table9[[#This Row],[PurchaseOrderID]],Purchase_Order_Details!$G$2:$G$2751)</f>
        <v>1</v>
      </c>
      <c r="P1056" t="b">
        <f>Table9[[#This Row],[TotalDue]]=Table9[[#This Row],[SubTotal]]+Table9[[#This Row],[TaxAmt]]+Table9[[#This Row],[Freight]]</f>
        <v>1</v>
      </c>
      <c r="Q1056" t="b">
        <f>COUNTIF(Table9[PurchaseOrderID],Table9[[#This Row],[PurchaseOrderID]])=1</f>
        <v>1</v>
      </c>
    </row>
    <row r="1057" spans="1:17" hidden="1" x14ac:dyDescent="0.25">
      <c r="A1057" s="5">
        <v>1333</v>
      </c>
      <c r="B1057" s="5">
        <v>4</v>
      </c>
      <c r="C1057" s="5">
        <v>4</v>
      </c>
      <c r="D1057" s="5">
        <v>250</v>
      </c>
      <c r="E1057" s="5">
        <v>1602</v>
      </c>
      <c r="F1057" s="5">
        <v>5</v>
      </c>
      <c r="G1057" s="10">
        <v>44169</v>
      </c>
      <c r="H1057" s="40">
        <v>1525.23</v>
      </c>
      <c r="I1057" s="40">
        <v>122.0184</v>
      </c>
      <c r="J1057" s="40">
        <v>38.130800000000001</v>
      </c>
      <c r="K1057" s="40">
        <v>1685.3792000000001</v>
      </c>
      <c r="L1057" s="10">
        <v>44178</v>
      </c>
      <c r="M1057" t="s">
        <v>2817</v>
      </c>
      <c r="O1057" t="b">
        <f>Table9[[#This Row],[SubTotal]]=SUMIF(Purchase_Order_Details!$A$2:$A$2751,Table9[[#This Row],[PurchaseOrderID]],Purchase_Order_Details!$G$2:$G$2751)</f>
        <v>1</v>
      </c>
      <c r="P1057" t="b">
        <f>Table9[[#This Row],[TotalDue]]=Table9[[#This Row],[SubTotal]]+Table9[[#This Row],[TaxAmt]]+Table9[[#This Row],[Freight]]</f>
        <v>1</v>
      </c>
      <c r="Q1057" t="b">
        <f>COUNTIF(Table9[PurchaseOrderID],Table9[[#This Row],[PurchaseOrderID]])=1</f>
        <v>1</v>
      </c>
    </row>
    <row r="1058" spans="1:17" hidden="1" x14ac:dyDescent="0.25">
      <c r="A1058" s="4">
        <v>1334</v>
      </c>
      <c r="B1058" s="4">
        <v>4</v>
      </c>
      <c r="C1058" s="4">
        <v>4</v>
      </c>
      <c r="D1058" s="4">
        <v>254</v>
      </c>
      <c r="E1058" s="4">
        <v>1540</v>
      </c>
      <c r="F1058" s="4">
        <v>4</v>
      </c>
      <c r="G1058" s="11">
        <v>44169</v>
      </c>
      <c r="H1058" s="41">
        <v>260.1585</v>
      </c>
      <c r="I1058" s="41">
        <v>20.8127</v>
      </c>
      <c r="J1058" s="41">
        <v>6.5039999999999996</v>
      </c>
      <c r="K1058" s="41">
        <v>287.47519999999997</v>
      </c>
      <c r="L1058" s="11">
        <v>44178</v>
      </c>
      <c r="M1058" t="s">
        <v>2810</v>
      </c>
      <c r="O1058" t="b">
        <f>Table9[[#This Row],[SubTotal]]=SUMIF(Purchase_Order_Details!$A$2:$A$2751,Table9[[#This Row],[PurchaseOrderID]],Purchase_Order_Details!$G$2:$G$2751)</f>
        <v>1</v>
      </c>
      <c r="P1058" t="b">
        <f>Table9[[#This Row],[TotalDue]]=Table9[[#This Row],[SubTotal]]+Table9[[#This Row],[TaxAmt]]+Table9[[#This Row],[Freight]]</f>
        <v>1</v>
      </c>
      <c r="Q1058" t="b">
        <f>COUNTIF(Table9[PurchaseOrderID],Table9[[#This Row],[PurchaseOrderID]])=1</f>
        <v>1</v>
      </c>
    </row>
    <row r="1059" spans="1:17" hidden="1" x14ac:dyDescent="0.25">
      <c r="A1059" s="5">
        <v>1335</v>
      </c>
      <c r="B1059" s="5">
        <v>4</v>
      </c>
      <c r="C1059" s="5">
        <v>4</v>
      </c>
      <c r="D1059" s="5">
        <v>257</v>
      </c>
      <c r="E1059" s="5">
        <v>1628</v>
      </c>
      <c r="F1059" s="5">
        <v>5</v>
      </c>
      <c r="G1059" s="10">
        <v>44169</v>
      </c>
      <c r="H1059" s="40">
        <v>34644.224999999999</v>
      </c>
      <c r="I1059" s="40">
        <v>2771.538</v>
      </c>
      <c r="J1059" s="40">
        <v>866.10559999999998</v>
      </c>
      <c r="K1059" s="40">
        <v>38281.868600000002</v>
      </c>
      <c r="L1059" s="10">
        <v>44178</v>
      </c>
      <c r="M1059" t="s">
        <v>2810</v>
      </c>
      <c r="O1059" t="b">
        <f>Table9[[#This Row],[SubTotal]]=SUMIF(Purchase_Order_Details!$A$2:$A$2751,Table9[[#This Row],[PurchaseOrderID]],Purchase_Order_Details!$G$2:$G$2751)</f>
        <v>1</v>
      </c>
      <c r="P1059" t="b">
        <f>Table9[[#This Row],[TotalDue]]=Table9[[#This Row],[SubTotal]]+Table9[[#This Row],[TaxAmt]]+Table9[[#This Row],[Freight]]</f>
        <v>1</v>
      </c>
      <c r="Q1059" t="b">
        <f>COUNTIF(Table9[PurchaseOrderID],Table9[[#This Row],[PurchaseOrderID]])=1</f>
        <v>1</v>
      </c>
    </row>
    <row r="1060" spans="1:17" hidden="1" x14ac:dyDescent="0.25">
      <c r="A1060" s="4">
        <v>1336</v>
      </c>
      <c r="B1060" s="4">
        <v>4</v>
      </c>
      <c r="C1060" s="4">
        <v>4</v>
      </c>
      <c r="D1060" s="4">
        <v>261</v>
      </c>
      <c r="E1060" s="4">
        <v>1604</v>
      </c>
      <c r="F1060" s="4">
        <v>4</v>
      </c>
      <c r="G1060" s="11">
        <v>44169</v>
      </c>
      <c r="H1060" s="41">
        <v>1839.5055</v>
      </c>
      <c r="I1060" s="41">
        <v>147.16040000000001</v>
      </c>
      <c r="J1060" s="41">
        <v>45.9876</v>
      </c>
      <c r="K1060" s="41">
        <v>2032.6534999999999</v>
      </c>
      <c r="L1060" s="11">
        <v>44178</v>
      </c>
      <c r="M1060" t="s">
        <v>2810</v>
      </c>
      <c r="O1060" t="b">
        <f>Table9[[#This Row],[SubTotal]]=SUMIF(Purchase_Order_Details!$A$2:$A$2751,Table9[[#This Row],[PurchaseOrderID]],Purchase_Order_Details!$G$2:$G$2751)</f>
        <v>1</v>
      </c>
      <c r="P1060" t="b">
        <f>Table9[[#This Row],[TotalDue]]=Table9[[#This Row],[SubTotal]]+Table9[[#This Row],[TaxAmt]]+Table9[[#This Row],[Freight]]</f>
        <v>1</v>
      </c>
      <c r="Q1060" t="b">
        <f>COUNTIF(Table9[PurchaseOrderID],Table9[[#This Row],[PurchaseOrderID]])=1</f>
        <v>1</v>
      </c>
    </row>
    <row r="1061" spans="1:17" hidden="1" x14ac:dyDescent="0.25">
      <c r="A1061" s="5">
        <v>1337</v>
      </c>
      <c r="B1061" s="5">
        <v>4</v>
      </c>
      <c r="C1061" s="5">
        <v>4</v>
      </c>
      <c r="D1061" s="5">
        <v>251</v>
      </c>
      <c r="E1061" s="5">
        <v>1690</v>
      </c>
      <c r="F1061" s="5">
        <v>5</v>
      </c>
      <c r="G1061" s="10">
        <v>44169</v>
      </c>
      <c r="H1061" s="40">
        <v>146.286</v>
      </c>
      <c r="I1061" s="40">
        <v>11.7029</v>
      </c>
      <c r="J1061" s="40">
        <v>3.6572</v>
      </c>
      <c r="K1061" s="40">
        <v>161.64609999999999</v>
      </c>
      <c r="L1061" s="10">
        <v>44178</v>
      </c>
      <c r="M1061" t="s">
        <v>2810</v>
      </c>
      <c r="O1061" t="b">
        <f>Table9[[#This Row],[SubTotal]]=SUMIF(Purchase_Order_Details!$A$2:$A$2751,Table9[[#This Row],[PurchaseOrderID]],Purchase_Order_Details!$G$2:$G$2751)</f>
        <v>1</v>
      </c>
      <c r="P1061" t="b">
        <f>Table9[[#This Row],[TotalDue]]=Table9[[#This Row],[SubTotal]]+Table9[[#This Row],[TaxAmt]]+Table9[[#This Row],[Freight]]</f>
        <v>1</v>
      </c>
      <c r="Q1061" t="b">
        <f>COUNTIF(Table9[PurchaseOrderID],Table9[[#This Row],[PurchaseOrderID]])=1</f>
        <v>1</v>
      </c>
    </row>
    <row r="1062" spans="1:17" hidden="1" x14ac:dyDescent="0.25">
      <c r="A1062" s="4">
        <v>1338</v>
      </c>
      <c r="B1062" s="4">
        <v>4</v>
      </c>
      <c r="C1062" s="4">
        <v>4</v>
      </c>
      <c r="D1062" s="4">
        <v>253</v>
      </c>
      <c r="E1062" s="4">
        <v>1566</v>
      </c>
      <c r="F1062" s="4">
        <v>5</v>
      </c>
      <c r="G1062" s="11">
        <v>44169</v>
      </c>
      <c r="H1062" s="41">
        <v>102.56399999999999</v>
      </c>
      <c r="I1062" s="41">
        <v>8.2050999999999998</v>
      </c>
      <c r="J1062" s="41">
        <v>2.5640999999999998</v>
      </c>
      <c r="K1062" s="41">
        <v>113.33320000000001</v>
      </c>
      <c r="L1062" s="11">
        <v>44178</v>
      </c>
      <c r="M1062" t="s">
        <v>2810</v>
      </c>
      <c r="O1062" t="b">
        <f>Table9[[#This Row],[SubTotal]]=SUMIF(Purchase_Order_Details!$A$2:$A$2751,Table9[[#This Row],[PurchaseOrderID]],Purchase_Order_Details!$G$2:$G$2751)</f>
        <v>1</v>
      </c>
      <c r="P1062" t="b">
        <f>Table9[[#This Row],[TotalDue]]=Table9[[#This Row],[SubTotal]]+Table9[[#This Row],[TaxAmt]]+Table9[[#This Row],[Freight]]</f>
        <v>1</v>
      </c>
      <c r="Q1062" t="b">
        <f>COUNTIF(Table9[PurchaseOrderID],Table9[[#This Row],[PurchaseOrderID]])=1</f>
        <v>1</v>
      </c>
    </row>
    <row r="1063" spans="1:17" hidden="1" x14ac:dyDescent="0.25">
      <c r="A1063" s="5">
        <v>1339</v>
      </c>
      <c r="B1063" s="5">
        <v>4</v>
      </c>
      <c r="C1063" s="5">
        <v>4</v>
      </c>
      <c r="D1063" s="5">
        <v>255</v>
      </c>
      <c r="E1063" s="5">
        <v>1698</v>
      </c>
      <c r="F1063" s="5">
        <v>5</v>
      </c>
      <c r="G1063" s="10">
        <v>44169</v>
      </c>
      <c r="H1063" s="40">
        <v>150.79050000000001</v>
      </c>
      <c r="I1063" s="40">
        <v>12.0632</v>
      </c>
      <c r="J1063" s="40">
        <v>3.7698</v>
      </c>
      <c r="K1063" s="40">
        <v>166.62350000000001</v>
      </c>
      <c r="L1063" s="10">
        <v>44178</v>
      </c>
      <c r="M1063" t="s">
        <v>2810</v>
      </c>
      <c r="O1063" t="b">
        <f>Table9[[#This Row],[SubTotal]]=SUMIF(Purchase_Order_Details!$A$2:$A$2751,Table9[[#This Row],[PurchaseOrderID]],Purchase_Order_Details!$G$2:$G$2751)</f>
        <v>1</v>
      </c>
      <c r="P1063" t="b">
        <f>Table9[[#This Row],[TotalDue]]=Table9[[#This Row],[SubTotal]]+Table9[[#This Row],[TaxAmt]]+Table9[[#This Row],[Freight]]</f>
        <v>1</v>
      </c>
      <c r="Q1063" t="b">
        <f>COUNTIF(Table9[PurchaseOrderID],Table9[[#This Row],[PurchaseOrderID]])=1</f>
        <v>1</v>
      </c>
    </row>
    <row r="1064" spans="1:17" hidden="1" x14ac:dyDescent="0.25">
      <c r="A1064" s="4">
        <v>1340</v>
      </c>
      <c r="B1064" s="4">
        <v>4</v>
      </c>
      <c r="C1064" s="4">
        <v>4</v>
      </c>
      <c r="D1064" s="4">
        <v>256</v>
      </c>
      <c r="E1064" s="4">
        <v>1560</v>
      </c>
      <c r="F1064" s="4">
        <v>5</v>
      </c>
      <c r="G1064" s="11">
        <v>44169</v>
      </c>
      <c r="H1064" s="41">
        <v>13669.424999999999</v>
      </c>
      <c r="I1064" s="41">
        <v>1093.5540000000001</v>
      </c>
      <c r="J1064" s="41">
        <v>341.73559999999998</v>
      </c>
      <c r="K1064" s="41">
        <v>15104.714599999999</v>
      </c>
      <c r="L1064" s="11">
        <v>44178</v>
      </c>
      <c r="M1064" t="s">
        <v>1829</v>
      </c>
      <c r="O1064" t="b">
        <f>Table9[[#This Row],[SubTotal]]=SUMIF(Purchase_Order_Details!$A$2:$A$2751,Table9[[#This Row],[PurchaseOrderID]],Purchase_Order_Details!$G$2:$G$2751)</f>
        <v>1</v>
      </c>
      <c r="P1064" t="b">
        <f>Table9[[#This Row],[TotalDue]]=Table9[[#This Row],[SubTotal]]+Table9[[#This Row],[TaxAmt]]+Table9[[#This Row],[Freight]]</f>
        <v>1</v>
      </c>
      <c r="Q1064" t="b">
        <f>COUNTIF(Table9[PurchaseOrderID],Table9[[#This Row],[PurchaseOrderID]])=1</f>
        <v>1</v>
      </c>
    </row>
    <row r="1065" spans="1:17" hidden="1" x14ac:dyDescent="0.25">
      <c r="A1065" s="5">
        <v>1341</v>
      </c>
      <c r="B1065" s="5">
        <v>4</v>
      </c>
      <c r="C1065" s="5">
        <v>4</v>
      </c>
      <c r="D1065" s="5">
        <v>259</v>
      </c>
      <c r="E1065" s="5">
        <v>1692</v>
      </c>
      <c r="F1065" s="5">
        <v>5</v>
      </c>
      <c r="G1065" s="10">
        <v>44170</v>
      </c>
      <c r="H1065" s="40">
        <v>9948.33</v>
      </c>
      <c r="I1065" s="40">
        <v>795.8664</v>
      </c>
      <c r="J1065" s="40">
        <v>248.70830000000001</v>
      </c>
      <c r="K1065" s="40">
        <v>10992.904699999999</v>
      </c>
      <c r="L1065" s="10">
        <v>44179</v>
      </c>
      <c r="M1065" t="s">
        <v>1829</v>
      </c>
      <c r="O1065" t="b">
        <f>Table9[[#This Row],[SubTotal]]=SUMIF(Purchase_Order_Details!$A$2:$A$2751,Table9[[#This Row],[PurchaseOrderID]],Purchase_Order_Details!$G$2:$G$2751)</f>
        <v>1</v>
      </c>
      <c r="P1065" t="b">
        <f>Table9[[#This Row],[TotalDue]]=Table9[[#This Row],[SubTotal]]+Table9[[#This Row],[TaxAmt]]+Table9[[#This Row],[Freight]]</f>
        <v>1</v>
      </c>
      <c r="Q1065" t="b">
        <f>COUNTIF(Table9[PurchaseOrderID],Table9[[#This Row],[PurchaseOrderID]])=1</f>
        <v>1</v>
      </c>
    </row>
    <row r="1066" spans="1:17" hidden="1" x14ac:dyDescent="0.25">
      <c r="A1066" s="4">
        <v>1342</v>
      </c>
      <c r="B1066" s="4">
        <v>4</v>
      </c>
      <c r="C1066" s="4">
        <v>4</v>
      </c>
      <c r="D1066" s="4">
        <v>260</v>
      </c>
      <c r="E1066" s="4">
        <v>1696</v>
      </c>
      <c r="F1066" s="4">
        <v>4</v>
      </c>
      <c r="G1066" s="11">
        <v>44170</v>
      </c>
      <c r="H1066" s="41">
        <v>34118.699999999997</v>
      </c>
      <c r="I1066" s="41">
        <v>2729.4960000000001</v>
      </c>
      <c r="J1066" s="41">
        <v>852.96749999999997</v>
      </c>
      <c r="K1066" s="41">
        <v>37701.163500000002</v>
      </c>
      <c r="L1066" s="11">
        <v>44179</v>
      </c>
      <c r="M1066" t="s">
        <v>1829</v>
      </c>
      <c r="O1066" t="b">
        <f>Table9[[#This Row],[SubTotal]]=SUMIF(Purchase_Order_Details!$A$2:$A$2751,Table9[[#This Row],[PurchaseOrderID]],Purchase_Order_Details!$G$2:$G$2751)</f>
        <v>1</v>
      </c>
      <c r="P1066" t="b">
        <f>Table9[[#This Row],[TotalDue]]=Table9[[#This Row],[SubTotal]]+Table9[[#This Row],[TaxAmt]]+Table9[[#This Row],[Freight]]</f>
        <v>1</v>
      </c>
      <c r="Q1066" t="b">
        <f>COUNTIF(Table9[PurchaseOrderID],Table9[[#This Row],[PurchaseOrderID]])=1</f>
        <v>1</v>
      </c>
    </row>
    <row r="1067" spans="1:17" hidden="1" x14ac:dyDescent="0.25">
      <c r="A1067" s="5">
        <v>1343</v>
      </c>
      <c r="B1067" s="5">
        <v>4</v>
      </c>
      <c r="C1067" s="5">
        <v>4</v>
      </c>
      <c r="D1067" s="5">
        <v>258</v>
      </c>
      <c r="E1067" s="5">
        <v>1504</v>
      </c>
      <c r="F1067" s="5">
        <v>1</v>
      </c>
      <c r="G1067" s="10">
        <v>44170</v>
      </c>
      <c r="H1067" s="40">
        <v>551.88</v>
      </c>
      <c r="I1067" s="40">
        <v>44.150399999999998</v>
      </c>
      <c r="J1067" s="40">
        <v>13.797000000000001</v>
      </c>
      <c r="K1067" s="40">
        <v>609.82740000000001</v>
      </c>
      <c r="L1067" s="10">
        <v>44179</v>
      </c>
      <c r="M1067" t="s">
        <v>2817</v>
      </c>
      <c r="O1067" t="b">
        <f>Table9[[#This Row],[SubTotal]]=SUMIF(Purchase_Order_Details!$A$2:$A$2751,Table9[[#This Row],[PurchaseOrderID]],Purchase_Order_Details!$G$2:$G$2751)</f>
        <v>1</v>
      </c>
      <c r="P1067" t="b">
        <f>Table9[[#This Row],[TotalDue]]=Table9[[#This Row],[SubTotal]]+Table9[[#This Row],[TaxAmt]]+Table9[[#This Row],[Freight]]</f>
        <v>1</v>
      </c>
      <c r="Q1067" t="b">
        <f>COUNTIF(Table9[PurchaseOrderID],Table9[[#This Row],[PurchaseOrderID]])=1</f>
        <v>1</v>
      </c>
    </row>
    <row r="1068" spans="1:17" hidden="1" x14ac:dyDescent="0.25">
      <c r="A1068" s="4">
        <v>1344</v>
      </c>
      <c r="B1068" s="4">
        <v>4</v>
      </c>
      <c r="C1068" s="4">
        <v>4</v>
      </c>
      <c r="D1068" s="4">
        <v>254</v>
      </c>
      <c r="E1068" s="4">
        <v>1544</v>
      </c>
      <c r="F1068" s="4">
        <v>1</v>
      </c>
      <c r="G1068" s="11">
        <v>44170</v>
      </c>
      <c r="H1068" s="41">
        <v>3811.5</v>
      </c>
      <c r="I1068" s="41">
        <v>304.92</v>
      </c>
      <c r="J1068" s="41">
        <v>95.287499999999994</v>
      </c>
      <c r="K1068" s="41">
        <v>4211.7075000000004</v>
      </c>
      <c r="L1068" s="11">
        <v>44179</v>
      </c>
      <c r="M1068" t="s">
        <v>2817</v>
      </c>
      <c r="O1068" t="b">
        <f>Table9[[#This Row],[SubTotal]]=SUMIF(Purchase_Order_Details!$A$2:$A$2751,Table9[[#This Row],[PurchaseOrderID]],Purchase_Order_Details!$G$2:$G$2751)</f>
        <v>1</v>
      </c>
      <c r="P1068" t="b">
        <f>Table9[[#This Row],[TotalDue]]=Table9[[#This Row],[SubTotal]]+Table9[[#This Row],[TaxAmt]]+Table9[[#This Row],[Freight]]</f>
        <v>1</v>
      </c>
      <c r="Q1068" t="b">
        <f>COUNTIF(Table9[PurchaseOrderID],Table9[[#This Row],[PurchaseOrderID]])=1</f>
        <v>1</v>
      </c>
    </row>
    <row r="1069" spans="1:17" hidden="1" x14ac:dyDescent="0.25">
      <c r="A1069" s="5">
        <v>1345</v>
      </c>
      <c r="B1069" s="5">
        <v>4</v>
      </c>
      <c r="C1069" s="5">
        <v>4</v>
      </c>
      <c r="D1069" s="5">
        <v>257</v>
      </c>
      <c r="E1069" s="5">
        <v>1530</v>
      </c>
      <c r="F1069" s="5">
        <v>2</v>
      </c>
      <c r="G1069" s="10">
        <v>44170</v>
      </c>
      <c r="H1069" s="40">
        <v>28072.275000000001</v>
      </c>
      <c r="I1069" s="40">
        <v>2245.7820000000002</v>
      </c>
      <c r="J1069" s="40">
        <v>701.80690000000004</v>
      </c>
      <c r="K1069" s="40">
        <v>31019.8639</v>
      </c>
      <c r="L1069" s="10">
        <v>44179</v>
      </c>
      <c r="M1069" t="s">
        <v>2810</v>
      </c>
      <c r="O1069" t="b">
        <f>Table9[[#This Row],[SubTotal]]=SUMIF(Purchase_Order_Details!$A$2:$A$2751,Table9[[#This Row],[PurchaseOrderID]],Purchase_Order_Details!$G$2:$G$2751)</f>
        <v>1</v>
      </c>
      <c r="P1069" t="b">
        <f>Table9[[#This Row],[TotalDue]]=Table9[[#This Row],[SubTotal]]+Table9[[#This Row],[TaxAmt]]+Table9[[#This Row],[Freight]]</f>
        <v>1</v>
      </c>
      <c r="Q1069" t="b">
        <f>COUNTIF(Table9[PurchaseOrderID],Table9[[#This Row],[PurchaseOrderID]])=1</f>
        <v>1</v>
      </c>
    </row>
    <row r="1070" spans="1:17" hidden="1" x14ac:dyDescent="0.25">
      <c r="A1070" s="4">
        <v>1346</v>
      </c>
      <c r="B1070" s="4">
        <v>4</v>
      </c>
      <c r="C1070" s="4">
        <v>4</v>
      </c>
      <c r="D1070" s="4">
        <v>261</v>
      </c>
      <c r="E1070" s="4">
        <v>1508</v>
      </c>
      <c r="F1070" s="4">
        <v>1</v>
      </c>
      <c r="G1070" s="11">
        <v>44170</v>
      </c>
      <c r="H1070" s="41">
        <v>37312.275000000001</v>
      </c>
      <c r="I1070" s="41">
        <v>2984.982</v>
      </c>
      <c r="J1070" s="41">
        <v>932.80690000000004</v>
      </c>
      <c r="K1070" s="41">
        <v>41230.063900000001</v>
      </c>
      <c r="L1070" s="11">
        <v>44179</v>
      </c>
      <c r="M1070" t="s">
        <v>2810</v>
      </c>
      <c r="O1070" t="b">
        <f>Table9[[#This Row],[SubTotal]]=SUMIF(Purchase_Order_Details!$A$2:$A$2751,Table9[[#This Row],[PurchaseOrderID]],Purchase_Order_Details!$G$2:$G$2751)</f>
        <v>1</v>
      </c>
      <c r="P1070" t="b">
        <f>Table9[[#This Row],[TotalDue]]=Table9[[#This Row],[SubTotal]]+Table9[[#This Row],[TaxAmt]]+Table9[[#This Row],[Freight]]</f>
        <v>1</v>
      </c>
      <c r="Q1070" t="b">
        <f>COUNTIF(Table9[PurchaseOrderID],Table9[[#This Row],[PurchaseOrderID]])=1</f>
        <v>1</v>
      </c>
    </row>
    <row r="1071" spans="1:17" hidden="1" x14ac:dyDescent="0.25">
      <c r="A1071" s="5">
        <v>1347</v>
      </c>
      <c r="B1071" s="5">
        <v>4</v>
      </c>
      <c r="C1071" s="5">
        <v>4</v>
      </c>
      <c r="D1071" s="5">
        <v>251</v>
      </c>
      <c r="E1071" s="5">
        <v>1694</v>
      </c>
      <c r="F1071" s="5">
        <v>1</v>
      </c>
      <c r="G1071" s="10">
        <v>44170</v>
      </c>
      <c r="H1071" s="40">
        <v>7623</v>
      </c>
      <c r="I1071" s="40">
        <v>609.84</v>
      </c>
      <c r="J1071" s="40">
        <v>190.57499999999999</v>
      </c>
      <c r="K1071" s="40">
        <v>8423.4150000000009</v>
      </c>
      <c r="L1071" s="10">
        <v>44179</v>
      </c>
      <c r="M1071" t="s">
        <v>2817</v>
      </c>
      <c r="O1071" t="b">
        <f>Table9[[#This Row],[SubTotal]]=SUMIF(Purchase_Order_Details!$A$2:$A$2751,Table9[[#This Row],[PurchaseOrderID]],Purchase_Order_Details!$G$2:$G$2751)</f>
        <v>1</v>
      </c>
      <c r="P1071" t="b">
        <f>Table9[[#This Row],[TotalDue]]=Table9[[#This Row],[SubTotal]]+Table9[[#This Row],[TaxAmt]]+Table9[[#This Row],[Freight]]</f>
        <v>1</v>
      </c>
      <c r="Q1071" t="b">
        <f>COUNTIF(Table9[PurchaseOrderID],Table9[[#This Row],[PurchaseOrderID]])=1</f>
        <v>1</v>
      </c>
    </row>
    <row r="1072" spans="1:17" hidden="1" x14ac:dyDescent="0.25">
      <c r="A1072" s="4">
        <v>1348</v>
      </c>
      <c r="B1072" s="4">
        <v>4</v>
      </c>
      <c r="C1072" s="4">
        <v>4</v>
      </c>
      <c r="D1072" s="4">
        <v>253</v>
      </c>
      <c r="E1072" s="4">
        <v>1624</v>
      </c>
      <c r="F1072" s="4">
        <v>2</v>
      </c>
      <c r="G1072" s="11">
        <v>44170</v>
      </c>
      <c r="H1072" s="41">
        <v>28297.5</v>
      </c>
      <c r="I1072" s="41">
        <v>2263.8000000000002</v>
      </c>
      <c r="J1072" s="41">
        <v>707.4375</v>
      </c>
      <c r="K1072" s="41">
        <v>31268.737499999999</v>
      </c>
      <c r="L1072" s="11">
        <v>44179</v>
      </c>
      <c r="M1072" t="s">
        <v>1829</v>
      </c>
      <c r="O1072" t="b">
        <f>Table9[[#This Row],[SubTotal]]=SUMIF(Purchase_Order_Details!$A$2:$A$2751,Table9[[#This Row],[PurchaseOrderID]],Purchase_Order_Details!$G$2:$G$2751)</f>
        <v>1</v>
      </c>
      <c r="P1072" t="b">
        <f>Table9[[#This Row],[TotalDue]]=Table9[[#This Row],[SubTotal]]+Table9[[#This Row],[TaxAmt]]+Table9[[#This Row],[Freight]]</f>
        <v>1</v>
      </c>
      <c r="Q1072" t="b">
        <f>COUNTIF(Table9[PurchaseOrderID],Table9[[#This Row],[PurchaseOrderID]])=1</f>
        <v>1</v>
      </c>
    </row>
    <row r="1073" spans="1:17" hidden="1" x14ac:dyDescent="0.25">
      <c r="A1073" s="5">
        <v>1349</v>
      </c>
      <c r="B1073" s="5">
        <v>4</v>
      </c>
      <c r="C1073" s="5">
        <v>4</v>
      </c>
      <c r="D1073" s="5">
        <v>255</v>
      </c>
      <c r="E1073" s="5">
        <v>1548</v>
      </c>
      <c r="F1073" s="5">
        <v>2</v>
      </c>
      <c r="G1073" s="10">
        <v>44170</v>
      </c>
      <c r="H1073" s="40">
        <v>59.944499999999998</v>
      </c>
      <c r="I1073" s="40">
        <v>4.7956000000000003</v>
      </c>
      <c r="J1073" s="40">
        <v>1.4985999999999999</v>
      </c>
      <c r="K1073" s="40">
        <v>66.238699999999994</v>
      </c>
      <c r="L1073" s="10">
        <v>44179</v>
      </c>
      <c r="M1073" t="s">
        <v>2810</v>
      </c>
      <c r="O1073" t="b">
        <f>Table9[[#This Row],[SubTotal]]=SUMIF(Purchase_Order_Details!$A$2:$A$2751,Table9[[#This Row],[PurchaseOrderID]],Purchase_Order_Details!$G$2:$G$2751)</f>
        <v>1</v>
      </c>
      <c r="P1073" t="b">
        <f>Table9[[#This Row],[TotalDue]]=Table9[[#This Row],[SubTotal]]+Table9[[#This Row],[TaxAmt]]+Table9[[#This Row],[Freight]]</f>
        <v>1</v>
      </c>
      <c r="Q1073" t="b">
        <f>COUNTIF(Table9[PurchaseOrderID],Table9[[#This Row],[PurchaseOrderID]])=1</f>
        <v>1</v>
      </c>
    </row>
    <row r="1074" spans="1:17" hidden="1" x14ac:dyDescent="0.25">
      <c r="A1074" s="4">
        <v>1350</v>
      </c>
      <c r="B1074" s="4">
        <v>4</v>
      </c>
      <c r="C1074" s="4">
        <v>4</v>
      </c>
      <c r="D1074" s="4">
        <v>256</v>
      </c>
      <c r="E1074" s="4">
        <v>1598</v>
      </c>
      <c r="F1074" s="4">
        <v>4</v>
      </c>
      <c r="G1074" s="11">
        <v>44170</v>
      </c>
      <c r="H1074" s="41">
        <v>345.55500000000001</v>
      </c>
      <c r="I1074" s="41">
        <v>27.644400000000001</v>
      </c>
      <c r="J1074" s="41">
        <v>8.6388999999999996</v>
      </c>
      <c r="K1074" s="41">
        <v>381.8383</v>
      </c>
      <c r="L1074" s="11">
        <v>44179</v>
      </c>
      <c r="M1074" t="s">
        <v>2810</v>
      </c>
      <c r="O1074" t="b">
        <f>Table9[[#This Row],[SubTotal]]=SUMIF(Purchase_Order_Details!$A$2:$A$2751,Table9[[#This Row],[PurchaseOrderID]],Purchase_Order_Details!$G$2:$G$2751)</f>
        <v>1</v>
      </c>
      <c r="P1074" t="b">
        <f>Table9[[#This Row],[TotalDue]]=Table9[[#This Row],[SubTotal]]+Table9[[#This Row],[TaxAmt]]+Table9[[#This Row],[Freight]]</f>
        <v>1</v>
      </c>
      <c r="Q1074" t="b">
        <f>COUNTIF(Table9[PurchaseOrderID],Table9[[#This Row],[PurchaseOrderID]])=1</f>
        <v>1</v>
      </c>
    </row>
    <row r="1075" spans="1:17" hidden="1" x14ac:dyDescent="0.25">
      <c r="A1075" s="5">
        <v>1351</v>
      </c>
      <c r="B1075" s="5">
        <v>4</v>
      </c>
      <c r="C1075" s="5">
        <v>4</v>
      </c>
      <c r="D1075" s="5">
        <v>252</v>
      </c>
      <c r="E1075" s="5">
        <v>1658</v>
      </c>
      <c r="F1075" s="5">
        <v>5</v>
      </c>
      <c r="G1075" s="10">
        <v>44170</v>
      </c>
      <c r="H1075" s="40">
        <v>43878.45</v>
      </c>
      <c r="I1075" s="40">
        <v>3510.2759999999998</v>
      </c>
      <c r="J1075" s="40">
        <v>1096.9612999999999</v>
      </c>
      <c r="K1075" s="40">
        <v>48485.687299999998</v>
      </c>
      <c r="L1075" s="10">
        <v>44179</v>
      </c>
      <c r="M1075" t="s">
        <v>2810</v>
      </c>
      <c r="O1075" t="b">
        <f>Table9[[#This Row],[SubTotal]]=SUMIF(Purchase_Order_Details!$A$2:$A$2751,Table9[[#This Row],[PurchaseOrderID]],Purchase_Order_Details!$G$2:$G$2751)</f>
        <v>1</v>
      </c>
      <c r="P1075" t="b">
        <f>Table9[[#This Row],[TotalDue]]=Table9[[#This Row],[SubTotal]]+Table9[[#This Row],[TaxAmt]]+Table9[[#This Row],[Freight]]</f>
        <v>1</v>
      </c>
      <c r="Q1075" t="b">
        <f>COUNTIF(Table9[PurchaseOrderID],Table9[[#This Row],[PurchaseOrderID]])=1</f>
        <v>1</v>
      </c>
    </row>
    <row r="1076" spans="1:17" hidden="1" x14ac:dyDescent="0.25">
      <c r="A1076" s="4">
        <v>1352</v>
      </c>
      <c r="B1076" s="4">
        <v>4</v>
      </c>
      <c r="C1076" s="4">
        <v>4</v>
      </c>
      <c r="D1076" s="4">
        <v>260</v>
      </c>
      <c r="E1076" s="4">
        <v>1536</v>
      </c>
      <c r="F1076" s="4">
        <v>4</v>
      </c>
      <c r="G1076" s="11">
        <v>44170</v>
      </c>
      <c r="H1076" s="41">
        <v>272.12849999999997</v>
      </c>
      <c r="I1076" s="41">
        <v>21.770299999999999</v>
      </c>
      <c r="J1076" s="41">
        <v>6.8032000000000004</v>
      </c>
      <c r="K1076" s="41">
        <v>300.702</v>
      </c>
      <c r="L1076" s="11">
        <v>44179</v>
      </c>
      <c r="M1076" t="s">
        <v>2810</v>
      </c>
      <c r="O1076" t="b">
        <f>Table9[[#This Row],[SubTotal]]=SUMIF(Purchase_Order_Details!$A$2:$A$2751,Table9[[#This Row],[PurchaseOrderID]],Purchase_Order_Details!$G$2:$G$2751)</f>
        <v>1</v>
      </c>
      <c r="P1076" t="b">
        <f>Table9[[#This Row],[TotalDue]]=Table9[[#This Row],[SubTotal]]+Table9[[#This Row],[TaxAmt]]+Table9[[#This Row],[Freight]]</f>
        <v>1</v>
      </c>
      <c r="Q1076" t="b">
        <f>COUNTIF(Table9[PurchaseOrderID],Table9[[#This Row],[PurchaseOrderID]])=1</f>
        <v>1</v>
      </c>
    </row>
    <row r="1077" spans="1:17" hidden="1" x14ac:dyDescent="0.25">
      <c r="A1077" s="5">
        <v>1353</v>
      </c>
      <c r="B1077" s="5">
        <v>4</v>
      </c>
      <c r="C1077" s="5">
        <v>4</v>
      </c>
      <c r="D1077" s="5">
        <v>258</v>
      </c>
      <c r="E1077" s="5">
        <v>1568</v>
      </c>
      <c r="F1077" s="5">
        <v>2</v>
      </c>
      <c r="G1077" s="10">
        <v>44170</v>
      </c>
      <c r="H1077" s="40">
        <v>21252</v>
      </c>
      <c r="I1077" s="40">
        <v>1700.16</v>
      </c>
      <c r="J1077" s="40">
        <v>531.29999999999995</v>
      </c>
      <c r="K1077" s="40">
        <v>23483.46</v>
      </c>
      <c r="L1077" s="10">
        <v>44179</v>
      </c>
      <c r="M1077" t="s">
        <v>1829</v>
      </c>
      <c r="O1077" t="b">
        <f>Table9[[#This Row],[SubTotal]]=SUMIF(Purchase_Order_Details!$A$2:$A$2751,Table9[[#This Row],[PurchaseOrderID]],Purchase_Order_Details!$G$2:$G$2751)</f>
        <v>1</v>
      </c>
      <c r="P1077" t="b">
        <f>Table9[[#This Row],[TotalDue]]=Table9[[#This Row],[SubTotal]]+Table9[[#This Row],[TaxAmt]]+Table9[[#This Row],[Freight]]</f>
        <v>1</v>
      </c>
      <c r="Q1077" t="b">
        <f>COUNTIF(Table9[PurchaseOrderID],Table9[[#This Row],[PurchaseOrderID]])=1</f>
        <v>1</v>
      </c>
    </row>
    <row r="1078" spans="1:17" hidden="1" x14ac:dyDescent="0.25">
      <c r="A1078" s="4">
        <v>1354</v>
      </c>
      <c r="B1078" s="4">
        <v>4</v>
      </c>
      <c r="C1078" s="4">
        <v>4</v>
      </c>
      <c r="D1078" s="4">
        <v>254</v>
      </c>
      <c r="E1078" s="4">
        <v>1648</v>
      </c>
      <c r="F1078" s="4">
        <v>5</v>
      </c>
      <c r="G1078" s="11">
        <v>44170</v>
      </c>
      <c r="H1078" s="41">
        <v>142.41149999999999</v>
      </c>
      <c r="I1078" s="41">
        <v>11.392899999999999</v>
      </c>
      <c r="J1078" s="41">
        <v>3.5602999999999998</v>
      </c>
      <c r="K1078" s="41">
        <v>157.3647</v>
      </c>
      <c r="L1078" s="11">
        <v>44179</v>
      </c>
      <c r="M1078" t="s">
        <v>2810</v>
      </c>
      <c r="O1078" t="b">
        <f>Table9[[#This Row],[SubTotal]]=SUMIF(Purchase_Order_Details!$A$2:$A$2751,Table9[[#This Row],[PurchaseOrderID]],Purchase_Order_Details!$G$2:$G$2751)</f>
        <v>1</v>
      </c>
      <c r="P1078" t="b">
        <f>Table9[[#This Row],[TotalDue]]=Table9[[#This Row],[SubTotal]]+Table9[[#This Row],[TaxAmt]]+Table9[[#This Row],[Freight]]</f>
        <v>1</v>
      </c>
      <c r="Q1078" t="b">
        <f>COUNTIF(Table9[PurchaseOrderID],Table9[[#This Row],[PurchaseOrderID]])=1</f>
        <v>1</v>
      </c>
    </row>
    <row r="1079" spans="1:17" hidden="1" x14ac:dyDescent="0.25">
      <c r="A1079" s="5">
        <v>1355</v>
      </c>
      <c r="B1079" s="5">
        <v>4</v>
      </c>
      <c r="C1079" s="5">
        <v>4</v>
      </c>
      <c r="D1079" s="5">
        <v>257</v>
      </c>
      <c r="E1079" s="5">
        <v>1646</v>
      </c>
      <c r="F1079" s="5">
        <v>2</v>
      </c>
      <c r="G1079" s="10">
        <v>44170</v>
      </c>
      <c r="H1079" s="40">
        <v>48030.675000000003</v>
      </c>
      <c r="I1079" s="40">
        <v>3842.4540000000002</v>
      </c>
      <c r="J1079" s="40">
        <v>1200.7669000000001</v>
      </c>
      <c r="K1079" s="40">
        <v>53073.895900000003</v>
      </c>
      <c r="L1079" s="10">
        <v>44179</v>
      </c>
      <c r="M1079" t="s">
        <v>2810</v>
      </c>
      <c r="O1079" t="b">
        <f>Table9[[#This Row],[SubTotal]]=SUMIF(Purchase_Order_Details!$A$2:$A$2751,Table9[[#This Row],[PurchaseOrderID]],Purchase_Order_Details!$G$2:$G$2751)</f>
        <v>1</v>
      </c>
      <c r="P1079" t="b">
        <f>Table9[[#This Row],[TotalDue]]=Table9[[#This Row],[SubTotal]]+Table9[[#This Row],[TaxAmt]]+Table9[[#This Row],[Freight]]</f>
        <v>1</v>
      </c>
      <c r="Q1079" t="b">
        <f>COUNTIF(Table9[PurchaseOrderID],Table9[[#This Row],[PurchaseOrderID]])=1</f>
        <v>1</v>
      </c>
    </row>
    <row r="1080" spans="1:17" hidden="1" x14ac:dyDescent="0.25">
      <c r="A1080" s="4">
        <v>1356</v>
      </c>
      <c r="B1080" s="4">
        <v>4</v>
      </c>
      <c r="C1080" s="4">
        <v>4</v>
      </c>
      <c r="D1080" s="4">
        <v>261</v>
      </c>
      <c r="E1080" s="4">
        <v>1672</v>
      </c>
      <c r="F1080" s="4">
        <v>4</v>
      </c>
      <c r="G1080" s="11">
        <v>44170</v>
      </c>
      <c r="H1080" s="41">
        <v>50983.936500000003</v>
      </c>
      <c r="I1080" s="41">
        <v>4078.7148999999999</v>
      </c>
      <c r="J1080" s="41">
        <v>1274.5984000000001</v>
      </c>
      <c r="K1080" s="41">
        <v>56337.249799999998</v>
      </c>
      <c r="L1080" s="11">
        <v>44179</v>
      </c>
      <c r="M1080" t="s">
        <v>2817</v>
      </c>
      <c r="O1080" t="b">
        <f>Table9[[#This Row],[SubTotal]]=SUMIF(Purchase_Order_Details!$A$2:$A$2751,Table9[[#This Row],[PurchaseOrderID]],Purchase_Order_Details!$G$2:$G$2751)</f>
        <v>1</v>
      </c>
      <c r="P1080" t="b">
        <f>Table9[[#This Row],[TotalDue]]=Table9[[#This Row],[SubTotal]]+Table9[[#This Row],[TaxAmt]]+Table9[[#This Row],[Freight]]</f>
        <v>1</v>
      </c>
      <c r="Q1080" t="b">
        <f>COUNTIF(Table9[PurchaseOrderID],Table9[[#This Row],[PurchaseOrderID]])=1</f>
        <v>1</v>
      </c>
    </row>
    <row r="1081" spans="1:17" hidden="1" x14ac:dyDescent="0.25">
      <c r="A1081" s="5">
        <v>1357</v>
      </c>
      <c r="B1081" s="5">
        <v>4</v>
      </c>
      <c r="C1081" s="5">
        <v>4</v>
      </c>
      <c r="D1081" s="5">
        <v>250</v>
      </c>
      <c r="E1081" s="5">
        <v>1600</v>
      </c>
      <c r="F1081" s="5">
        <v>1</v>
      </c>
      <c r="G1081" s="10">
        <v>44171</v>
      </c>
      <c r="H1081" s="40">
        <v>1276.2750000000001</v>
      </c>
      <c r="I1081" s="40">
        <v>102.102</v>
      </c>
      <c r="J1081" s="40">
        <v>31.9069</v>
      </c>
      <c r="K1081" s="40">
        <v>1410.2838999999999</v>
      </c>
      <c r="L1081" s="10">
        <v>44180</v>
      </c>
      <c r="M1081" t="s">
        <v>2810</v>
      </c>
      <c r="O1081" t="b">
        <f>Table9[[#This Row],[SubTotal]]=SUMIF(Purchase_Order_Details!$A$2:$A$2751,Table9[[#This Row],[PurchaseOrderID]],Purchase_Order_Details!$G$2:$G$2751)</f>
        <v>1</v>
      </c>
      <c r="P1081" t="b">
        <f>Table9[[#This Row],[TotalDue]]=Table9[[#This Row],[SubTotal]]+Table9[[#This Row],[TaxAmt]]+Table9[[#This Row],[Freight]]</f>
        <v>1</v>
      </c>
      <c r="Q1081" t="b">
        <f>COUNTIF(Table9[PurchaseOrderID],Table9[[#This Row],[PurchaseOrderID]])=1</f>
        <v>1</v>
      </c>
    </row>
    <row r="1082" spans="1:17" hidden="1" x14ac:dyDescent="0.25">
      <c r="A1082" s="4">
        <v>1358</v>
      </c>
      <c r="B1082" s="4">
        <v>4</v>
      </c>
      <c r="C1082" s="4">
        <v>4</v>
      </c>
      <c r="D1082" s="4">
        <v>253</v>
      </c>
      <c r="E1082" s="4">
        <v>1522</v>
      </c>
      <c r="F1082" s="4">
        <v>1</v>
      </c>
      <c r="G1082" s="11">
        <v>44171</v>
      </c>
      <c r="H1082" s="41">
        <v>2003.925</v>
      </c>
      <c r="I1082" s="41">
        <v>160.31399999999999</v>
      </c>
      <c r="J1082" s="41">
        <v>50.098100000000002</v>
      </c>
      <c r="K1082" s="41">
        <v>2214.3371000000002</v>
      </c>
      <c r="L1082" s="11">
        <v>44180</v>
      </c>
      <c r="M1082" t="s">
        <v>2810</v>
      </c>
      <c r="O1082" t="b">
        <f>Table9[[#This Row],[SubTotal]]=SUMIF(Purchase_Order_Details!$A$2:$A$2751,Table9[[#This Row],[PurchaseOrderID]],Purchase_Order_Details!$G$2:$G$2751)</f>
        <v>1</v>
      </c>
      <c r="P1082" t="b">
        <f>Table9[[#This Row],[TotalDue]]=Table9[[#This Row],[SubTotal]]+Table9[[#This Row],[TaxAmt]]+Table9[[#This Row],[Freight]]</f>
        <v>1</v>
      </c>
      <c r="Q1082" t="b">
        <f>COUNTIF(Table9[PurchaseOrderID],Table9[[#This Row],[PurchaseOrderID]])=1</f>
        <v>1</v>
      </c>
    </row>
    <row r="1083" spans="1:17" hidden="1" x14ac:dyDescent="0.25">
      <c r="A1083" s="5">
        <v>1359</v>
      </c>
      <c r="B1083" s="5">
        <v>4</v>
      </c>
      <c r="C1083" s="5">
        <v>4</v>
      </c>
      <c r="D1083" s="5">
        <v>255</v>
      </c>
      <c r="E1083" s="5">
        <v>1570</v>
      </c>
      <c r="F1083" s="5">
        <v>2</v>
      </c>
      <c r="G1083" s="10">
        <v>44171</v>
      </c>
      <c r="H1083" s="40">
        <v>50860.425000000003</v>
      </c>
      <c r="I1083" s="40">
        <v>4068.8339999999998</v>
      </c>
      <c r="J1083" s="40">
        <v>1271.5106000000001</v>
      </c>
      <c r="K1083" s="40">
        <v>56200.7696</v>
      </c>
      <c r="L1083" s="10">
        <v>44180</v>
      </c>
      <c r="M1083" t="s">
        <v>1829</v>
      </c>
      <c r="O1083" t="b">
        <f>Table9[[#This Row],[SubTotal]]=SUMIF(Purchase_Order_Details!$A$2:$A$2751,Table9[[#This Row],[PurchaseOrderID]],Purchase_Order_Details!$G$2:$G$2751)</f>
        <v>1</v>
      </c>
      <c r="P1083" t="b">
        <f>Table9[[#This Row],[TotalDue]]=Table9[[#This Row],[SubTotal]]+Table9[[#This Row],[TaxAmt]]+Table9[[#This Row],[Freight]]</f>
        <v>1</v>
      </c>
      <c r="Q1083" t="b">
        <f>COUNTIF(Table9[PurchaseOrderID],Table9[[#This Row],[PurchaseOrderID]])=1</f>
        <v>1</v>
      </c>
    </row>
    <row r="1084" spans="1:17" hidden="1" x14ac:dyDescent="0.25">
      <c r="A1084" s="4">
        <v>1360</v>
      </c>
      <c r="B1084" s="4">
        <v>4</v>
      </c>
      <c r="C1084" s="4">
        <v>4</v>
      </c>
      <c r="D1084" s="4">
        <v>256</v>
      </c>
      <c r="E1084" s="4">
        <v>1516</v>
      </c>
      <c r="F1084" s="4">
        <v>1</v>
      </c>
      <c r="G1084" s="11">
        <v>44171</v>
      </c>
      <c r="H1084" s="41">
        <v>454.86</v>
      </c>
      <c r="I1084" s="41">
        <v>36.388800000000003</v>
      </c>
      <c r="J1084" s="41">
        <v>11.371499999999999</v>
      </c>
      <c r="K1084" s="41">
        <v>502.62029999999999</v>
      </c>
      <c r="L1084" s="11">
        <v>44180</v>
      </c>
      <c r="M1084" t="s">
        <v>1829</v>
      </c>
      <c r="O1084" t="b">
        <f>Table9[[#This Row],[SubTotal]]=SUMIF(Purchase_Order_Details!$A$2:$A$2751,Table9[[#This Row],[PurchaseOrderID]],Purchase_Order_Details!$G$2:$G$2751)</f>
        <v>1</v>
      </c>
      <c r="P1084" t="b">
        <f>Table9[[#This Row],[TotalDue]]=Table9[[#This Row],[SubTotal]]+Table9[[#This Row],[TaxAmt]]+Table9[[#This Row],[Freight]]</f>
        <v>1</v>
      </c>
      <c r="Q1084" t="b">
        <f>COUNTIF(Table9[PurchaseOrderID],Table9[[#This Row],[PurchaseOrderID]])=1</f>
        <v>1</v>
      </c>
    </row>
    <row r="1085" spans="1:17" hidden="1" x14ac:dyDescent="0.25">
      <c r="A1085" s="5">
        <v>1361</v>
      </c>
      <c r="B1085" s="5">
        <v>4</v>
      </c>
      <c r="C1085" s="5">
        <v>4</v>
      </c>
      <c r="D1085" s="5">
        <v>259</v>
      </c>
      <c r="E1085" s="5">
        <v>1506</v>
      </c>
      <c r="F1085" s="5">
        <v>5</v>
      </c>
      <c r="G1085" s="10">
        <v>44171</v>
      </c>
      <c r="H1085" s="40">
        <v>43878.45</v>
      </c>
      <c r="I1085" s="40">
        <v>3510.2759999999998</v>
      </c>
      <c r="J1085" s="40">
        <v>1096.9612999999999</v>
      </c>
      <c r="K1085" s="40">
        <v>48485.687299999998</v>
      </c>
      <c r="L1085" s="10">
        <v>44180</v>
      </c>
      <c r="M1085" t="s">
        <v>1829</v>
      </c>
      <c r="O1085" t="b">
        <f>Table9[[#This Row],[SubTotal]]=SUMIF(Purchase_Order_Details!$A$2:$A$2751,Table9[[#This Row],[PurchaseOrderID]],Purchase_Order_Details!$G$2:$G$2751)</f>
        <v>1</v>
      </c>
      <c r="P1085" t="b">
        <f>Table9[[#This Row],[TotalDue]]=Table9[[#This Row],[SubTotal]]+Table9[[#This Row],[TaxAmt]]+Table9[[#This Row],[Freight]]</f>
        <v>1</v>
      </c>
      <c r="Q1085" t="b">
        <f>COUNTIF(Table9[PurchaseOrderID],Table9[[#This Row],[PurchaseOrderID]])=1</f>
        <v>1</v>
      </c>
    </row>
    <row r="1086" spans="1:17" hidden="1" x14ac:dyDescent="0.25">
      <c r="A1086" s="4">
        <v>1362</v>
      </c>
      <c r="B1086" s="4">
        <v>4</v>
      </c>
      <c r="C1086" s="4">
        <v>4</v>
      </c>
      <c r="D1086" s="4">
        <v>260</v>
      </c>
      <c r="E1086" s="4">
        <v>1626</v>
      </c>
      <c r="F1086" s="4">
        <v>2</v>
      </c>
      <c r="G1086" s="11">
        <v>44171</v>
      </c>
      <c r="H1086" s="41">
        <v>7132.125</v>
      </c>
      <c r="I1086" s="41">
        <v>570.57000000000005</v>
      </c>
      <c r="J1086" s="41">
        <v>178.3031</v>
      </c>
      <c r="K1086" s="41">
        <v>7880.9980999999998</v>
      </c>
      <c r="L1086" s="11">
        <v>44180</v>
      </c>
      <c r="M1086" t="s">
        <v>2817</v>
      </c>
      <c r="O1086" t="b">
        <f>Table9[[#This Row],[SubTotal]]=SUMIF(Purchase_Order_Details!$A$2:$A$2751,Table9[[#This Row],[PurchaseOrderID]],Purchase_Order_Details!$G$2:$G$2751)</f>
        <v>1</v>
      </c>
      <c r="P1086" t="b">
        <f>Table9[[#This Row],[TotalDue]]=Table9[[#This Row],[SubTotal]]+Table9[[#This Row],[TaxAmt]]+Table9[[#This Row],[Freight]]</f>
        <v>1</v>
      </c>
      <c r="Q1086" t="b">
        <f>COUNTIF(Table9[PurchaseOrderID],Table9[[#This Row],[PurchaseOrderID]])=1</f>
        <v>1</v>
      </c>
    </row>
    <row r="1087" spans="1:17" hidden="1" x14ac:dyDescent="0.25">
      <c r="A1087" s="5">
        <v>1363</v>
      </c>
      <c r="B1087" s="5">
        <v>6</v>
      </c>
      <c r="C1087" s="5">
        <v>4</v>
      </c>
      <c r="D1087" s="5">
        <v>258</v>
      </c>
      <c r="E1087" s="5">
        <v>1542</v>
      </c>
      <c r="F1087" s="5">
        <v>2</v>
      </c>
      <c r="G1087" s="10">
        <v>44171</v>
      </c>
      <c r="H1087" s="40">
        <v>28343.7</v>
      </c>
      <c r="I1087" s="40">
        <v>2267.4960000000001</v>
      </c>
      <c r="J1087" s="40">
        <v>708.59249999999997</v>
      </c>
      <c r="K1087" s="40">
        <v>31319.788499999999</v>
      </c>
      <c r="L1087" s="10">
        <v>44180</v>
      </c>
      <c r="M1087" t="s">
        <v>1829</v>
      </c>
      <c r="O1087" t="b">
        <f>Table9[[#This Row],[SubTotal]]=SUMIF(Purchase_Order_Details!$A$2:$A$2751,Table9[[#This Row],[PurchaseOrderID]],Purchase_Order_Details!$G$2:$G$2751)</f>
        <v>1</v>
      </c>
      <c r="P1087" t="b">
        <f>Table9[[#This Row],[TotalDue]]=Table9[[#This Row],[SubTotal]]+Table9[[#This Row],[TaxAmt]]+Table9[[#This Row],[Freight]]</f>
        <v>1</v>
      </c>
      <c r="Q1087" t="b">
        <f>COUNTIF(Table9[PurchaseOrderID],Table9[[#This Row],[PurchaseOrderID]])=1</f>
        <v>1</v>
      </c>
    </row>
    <row r="1088" spans="1:17" hidden="1" x14ac:dyDescent="0.25">
      <c r="A1088" s="4">
        <v>1364</v>
      </c>
      <c r="B1088" s="4">
        <v>4</v>
      </c>
      <c r="C1088" s="4">
        <v>4</v>
      </c>
      <c r="D1088" s="4">
        <v>254</v>
      </c>
      <c r="E1088" s="4">
        <v>1610</v>
      </c>
      <c r="F1088" s="4">
        <v>4</v>
      </c>
      <c r="G1088" s="11">
        <v>44171</v>
      </c>
      <c r="H1088" s="41">
        <v>22516.724999999999</v>
      </c>
      <c r="I1088" s="41">
        <v>1801.338</v>
      </c>
      <c r="J1088" s="41">
        <v>562.91809999999998</v>
      </c>
      <c r="K1088" s="41">
        <v>24880.981100000001</v>
      </c>
      <c r="L1088" s="11">
        <v>44180</v>
      </c>
      <c r="M1088" t="s">
        <v>2810</v>
      </c>
      <c r="O1088" t="b">
        <f>Table9[[#This Row],[SubTotal]]=SUMIF(Purchase_Order_Details!$A$2:$A$2751,Table9[[#This Row],[PurchaseOrderID]],Purchase_Order_Details!$G$2:$G$2751)</f>
        <v>1</v>
      </c>
      <c r="P1088" t="b">
        <f>Table9[[#This Row],[TotalDue]]=Table9[[#This Row],[SubTotal]]+Table9[[#This Row],[TaxAmt]]+Table9[[#This Row],[Freight]]</f>
        <v>1</v>
      </c>
      <c r="Q1088" t="b">
        <f>COUNTIF(Table9[PurchaseOrderID],Table9[[#This Row],[PurchaseOrderID]])=1</f>
        <v>1</v>
      </c>
    </row>
    <row r="1089" spans="1:17" hidden="1" x14ac:dyDescent="0.25">
      <c r="A1089" s="5">
        <v>1365</v>
      </c>
      <c r="B1089" s="5">
        <v>4</v>
      </c>
      <c r="C1089" s="5">
        <v>4</v>
      </c>
      <c r="D1089" s="5">
        <v>252</v>
      </c>
      <c r="E1089" s="5">
        <v>1638</v>
      </c>
      <c r="F1089" s="5">
        <v>5</v>
      </c>
      <c r="G1089" s="10">
        <v>44171</v>
      </c>
      <c r="H1089" s="40">
        <v>34644.224999999999</v>
      </c>
      <c r="I1089" s="40">
        <v>2771.538</v>
      </c>
      <c r="J1089" s="40">
        <v>866.10559999999998</v>
      </c>
      <c r="K1089" s="40">
        <v>38281.868600000002</v>
      </c>
      <c r="L1089" s="10">
        <v>44180</v>
      </c>
      <c r="M1089" t="s">
        <v>2817</v>
      </c>
      <c r="O1089" t="b">
        <f>Table9[[#This Row],[SubTotal]]=SUMIF(Purchase_Order_Details!$A$2:$A$2751,Table9[[#This Row],[PurchaseOrderID]],Purchase_Order_Details!$G$2:$G$2751)</f>
        <v>1</v>
      </c>
      <c r="P1089" t="b">
        <f>Table9[[#This Row],[TotalDue]]=Table9[[#This Row],[SubTotal]]+Table9[[#This Row],[TaxAmt]]+Table9[[#This Row],[Freight]]</f>
        <v>1</v>
      </c>
      <c r="Q1089" t="b">
        <f>COUNTIF(Table9[PurchaseOrderID],Table9[[#This Row],[PurchaseOrderID]])=1</f>
        <v>1</v>
      </c>
    </row>
    <row r="1090" spans="1:17" hidden="1" x14ac:dyDescent="0.25">
      <c r="A1090" s="4">
        <v>1366</v>
      </c>
      <c r="B1090" s="4">
        <v>4</v>
      </c>
      <c r="C1090" s="4">
        <v>4</v>
      </c>
      <c r="D1090" s="4">
        <v>261</v>
      </c>
      <c r="E1090" s="4">
        <v>1582</v>
      </c>
      <c r="F1090" s="4">
        <v>4</v>
      </c>
      <c r="G1090" s="11">
        <v>44171</v>
      </c>
      <c r="H1090" s="41">
        <v>513.79650000000004</v>
      </c>
      <c r="I1090" s="41">
        <v>41.103700000000003</v>
      </c>
      <c r="J1090" s="41">
        <v>12.844900000000001</v>
      </c>
      <c r="K1090" s="41">
        <v>567.74509999999998</v>
      </c>
      <c r="L1090" s="11">
        <v>44180</v>
      </c>
      <c r="M1090" t="s">
        <v>2810</v>
      </c>
      <c r="O1090" t="b">
        <f>Table9[[#This Row],[SubTotal]]=SUMIF(Purchase_Order_Details!$A$2:$A$2751,Table9[[#This Row],[PurchaseOrderID]],Purchase_Order_Details!$G$2:$G$2751)</f>
        <v>1</v>
      </c>
      <c r="P1090" t="b">
        <f>Table9[[#This Row],[TotalDue]]=Table9[[#This Row],[SubTotal]]+Table9[[#This Row],[TaxAmt]]+Table9[[#This Row],[Freight]]</f>
        <v>1</v>
      </c>
      <c r="Q1090" t="b">
        <f>COUNTIF(Table9[PurchaseOrderID],Table9[[#This Row],[PurchaseOrderID]])=1</f>
        <v>1</v>
      </c>
    </row>
    <row r="1091" spans="1:17" hidden="1" x14ac:dyDescent="0.25">
      <c r="A1091" s="5">
        <v>1367</v>
      </c>
      <c r="B1091" s="5">
        <v>4</v>
      </c>
      <c r="C1091" s="5">
        <v>4</v>
      </c>
      <c r="D1091" s="5">
        <v>251</v>
      </c>
      <c r="E1091" s="5">
        <v>1510</v>
      </c>
      <c r="F1091" s="5">
        <v>5</v>
      </c>
      <c r="G1091" s="10">
        <v>44171</v>
      </c>
      <c r="H1091" s="40">
        <v>143.04150000000001</v>
      </c>
      <c r="I1091" s="40">
        <v>11.443300000000001</v>
      </c>
      <c r="J1091" s="40">
        <v>3.5760000000000001</v>
      </c>
      <c r="K1091" s="40">
        <v>158.0608</v>
      </c>
      <c r="L1091" s="10">
        <v>44180</v>
      </c>
      <c r="M1091" t="s">
        <v>2810</v>
      </c>
      <c r="O1091" t="b">
        <f>Table9[[#This Row],[SubTotal]]=SUMIF(Purchase_Order_Details!$A$2:$A$2751,Table9[[#This Row],[PurchaseOrderID]],Purchase_Order_Details!$G$2:$G$2751)</f>
        <v>1</v>
      </c>
      <c r="P1091" t="b">
        <f>Table9[[#This Row],[TotalDue]]=Table9[[#This Row],[SubTotal]]+Table9[[#This Row],[TaxAmt]]+Table9[[#This Row],[Freight]]</f>
        <v>1</v>
      </c>
      <c r="Q1091" t="b">
        <f>COUNTIF(Table9[PurchaseOrderID],Table9[[#This Row],[PurchaseOrderID]])=1</f>
        <v>1</v>
      </c>
    </row>
    <row r="1092" spans="1:17" hidden="1" x14ac:dyDescent="0.25">
      <c r="A1092" s="4">
        <v>1368</v>
      </c>
      <c r="B1092" s="4">
        <v>4</v>
      </c>
      <c r="C1092" s="4">
        <v>4</v>
      </c>
      <c r="D1092" s="4">
        <v>253</v>
      </c>
      <c r="E1092" s="4">
        <v>1526</v>
      </c>
      <c r="F1092" s="4">
        <v>2</v>
      </c>
      <c r="G1092" s="11">
        <v>44171</v>
      </c>
      <c r="H1092" s="41">
        <v>28199.325000000001</v>
      </c>
      <c r="I1092" s="41">
        <v>2255.9459999999999</v>
      </c>
      <c r="J1092" s="41">
        <v>704.98310000000004</v>
      </c>
      <c r="K1092" s="41">
        <v>31160.254099999998</v>
      </c>
      <c r="L1092" s="11">
        <v>44180</v>
      </c>
      <c r="M1092" t="s">
        <v>1829</v>
      </c>
      <c r="O1092" t="b">
        <f>Table9[[#This Row],[SubTotal]]=SUMIF(Purchase_Order_Details!$A$2:$A$2751,Table9[[#This Row],[PurchaseOrderID]],Purchase_Order_Details!$G$2:$G$2751)</f>
        <v>1</v>
      </c>
      <c r="P1092" t="b">
        <f>Table9[[#This Row],[TotalDue]]=Table9[[#This Row],[SubTotal]]+Table9[[#This Row],[TaxAmt]]+Table9[[#This Row],[Freight]]</f>
        <v>1</v>
      </c>
      <c r="Q1092" t="b">
        <f>COUNTIF(Table9[PurchaseOrderID],Table9[[#This Row],[PurchaseOrderID]])=1</f>
        <v>1</v>
      </c>
    </row>
    <row r="1093" spans="1:17" hidden="1" x14ac:dyDescent="0.25">
      <c r="A1093" s="5">
        <v>1369</v>
      </c>
      <c r="B1093" s="5">
        <v>4</v>
      </c>
      <c r="C1093" s="5">
        <v>4</v>
      </c>
      <c r="D1093" s="5">
        <v>255</v>
      </c>
      <c r="E1093" s="5">
        <v>1644</v>
      </c>
      <c r="F1093" s="5">
        <v>1</v>
      </c>
      <c r="G1093" s="10">
        <v>44171</v>
      </c>
      <c r="H1093" s="40">
        <v>3713.3249999999998</v>
      </c>
      <c r="I1093" s="40">
        <v>297.06599999999997</v>
      </c>
      <c r="J1093" s="40">
        <v>92.833100000000002</v>
      </c>
      <c r="K1093" s="40">
        <v>4103.2241000000004</v>
      </c>
      <c r="L1093" s="10">
        <v>44180</v>
      </c>
      <c r="M1093" t="s">
        <v>2817</v>
      </c>
      <c r="O1093" t="b">
        <f>Table9[[#This Row],[SubTotal]]=SUMIF(Purchase_Order_Details!$A$2:$A$2751,Table9[[#This Row],[PurchaseOrderID]],Purchase_Order_Details!$G$2:$G$2751)</f>
        <v>1</v>
      </c>
      <c r="P1093" t="b">
        <f>Table9[[#This Row],[TotalDue]]=Table9[[#This Row],[SubTotal]]+Table9[[#This Row],[TaxAmt]]+Table9[[#This Row],[Freight]]</f>
        <v>1</v>
      </c>
      <c r="Q1093" t="b">
        <f>COUNTIF(Table9[PurchaseOrderID],Table9[[#This Row],[PurchaseOrderID]])=1</f>
        <v>1</v>
      </c>
    </row>
    <row r="1094" spans="1:17" hidden="1" x14ac:dyDescent="0.25">
      <c r="A1094" s="4">
        <v>1370</v>
      </c>
      <c r="B1094" s="4">
        <v>4</v>
      </c>
      <c r="C1094" s="4">
        <v>4</v>
      </c>
      <c r="D1094" s="4">
        <v>256</v>
      </c>
      <c r="E1094" s="4">
        <v>1680</v>
      </c>
      <c r="F1094" s="4">
        <v>5</v>
      </c>
      <c r="G1094" s="11">
        <v>44171</v>
      </c>
      <c r="H1094" s="41">
        <v>63831.074999999997</v>
      </c>
      <c r="I1094" s="41">
        <v>5106.4859999999999</v>
      </c>
      <c r="J1094" s="41">
        <v>1595.7769000000001</v>
      </c>
      <c r="K1094" s="41">
        <v>70533.337899999999</v>
      </c>
      <c r="L1094" s="11">
        <v>44180</v>
      </c>
      <c r="M1094" t="s">
        <v>1829</v>
      </c>
      <c r="O1094" t="b">
        <f>Table9[[#This Row],[SubTotal]]=SUMIF(Purchase_Order_Details!$A$2:$A$2751,Table9[[#This Row],[PurchaseOrderID]],Purchase_Order_Details!$G$2:$G$2751)</f>
        <v>1</v>
      </c>
      <c r="P1094" t="b">
        <f>Table9[[#This Row],[TotalDue]]=Table9[[#This Row],[SubTotal]]+Table9[[#This Row],[TaxAmt]]+Table9[[#This Row],[Freight]]</f>
        <v>1</v>
      </c>
      <c r="Q1094" t="b">
        <f>COUNTIF(Table9[PurchaseOrderID],Table9[[#This Row],[PurchaseOrderID]])=1</f>
        <v>1</v>
      </c>
    </row>
    <row r="1095" spans="1:17" hidden="1" x14ac:dyDescent="0.25">
      <c r="A1095" s="5">
        <v>1371</v>
      </c>
      <c r="B1095" s="5">
        <v>4</v>
      </c>
      <c r="C1095" s="5">
        <v>4</v>
      </c>
      <c r="D1095" s="5">
        <v>259</v>
      </c>
      <c r="E1095" s="5">
        <v>1584</v>
      </c>
      <c r="F1095" s="5">
        <v>5</v>
      </c>
      <c r="G1095" s="10">
        <v>44171</v>
      </c>
      <c r="H1095" s="40">
        <v>9799.65</v>
      </c>
      <c r="I1095" s="40">
        <v>783.97199999999998</v>
      </c>
      <c r="J1095" s="40">
        <v>244.9913</v>
      </c>
      <c r="K1095" s="40">
        <v>10828.613300000001</v>
      </c>
      <c r="L1095" s="10">
        <v>44180</v>
      </c>
      <c r="M1095" t="s">
        <v>1829</v>
      </c>
      <c r="O1095" t="b">
        <f>Table9[[#This Row],[SubTotal]]=SUMIF(Purchase_Order_Details!$A$2:$A$2751,Table9[[#This Row],[PurchaseOrderID]],Purchase_Order_Details!$G$2:$G$2751)</f>
        <v>1</v>
      </c>
      <c r="P1095" t="b">
        <f>Table9[[#This Row],[TotalDue]]=Table9[[#This Row],[SubTotal]]+Table9[[#This Row],[TaxAmt]]+Table9[[#This Row],[Freight]]</f>
        <v>1</v>
      </c>
      <c r="Q1095" t="b">
        <f>COUNTIF(Table9[PurchaseOrderID],Table9[[#This Row],[PurchaseOrderID]])=1</f>
        <v>1</v>
      </c>
    </row>
    <row r="1096" spans="1:17" hidden="1" x14ac:dyDescent="0.25">
      <c r="A1096" s="4">
        <v>1372</v>
      </c>
      <c r="B1096" s="4">
        <v>4</v>
      </c>
      <c r="C1096" s="4">
        <v>4</v>
      </c>
      <c r="D1096" s="4">
        <v>260</v>
      </c>
      <c r="E1096" s="4">
        <v>1620</v>
      </c>
      <c r="F1096" s="4">
        <v>5</v>
      </c>
      <c r="G1096" s="11">
        <v>44171</v>
      </c>
      <c r="H1096" s="41">
        <v>5711.4750000000004</v>
      </c>
      <c r="I1096" s="41">
        <v>456.91800000000001</v>
      </c>
      <c r="J1096" s="41">
        <v>142.7869</v>
      </c>
      <c r="K1096" s="41">
        <v>6311.1799000000001</v>
      </c>
      <c r="L1096" s="11">
        <v>44180</v>
      </c>
      <c r="M1096" t="s">
        <v>2817</v>
      </c>
      <c r="O1096" t="b">
        <f>Table9[[#This Row],[SubTotal]]=SUMIF(Purchase_Order_Details!$A$2:$A$2751,Table9[[#This Row],[PurchaseOrderID]],Purchase_Order_Details!$G$2:$G$2751)</f>
        <v>1</v>
      </c>
      <c r="P1096" t="b">
        <f>Table9[[#This Row],[TotalDue]]=Table9[[#This Row],[SubTotal]]+Table9[[#This Row],[TaxAmt]]+Table9[[#This Row],[Freight]]</f>
        <v>1</v>
      </c>
      <c r="Q1096" t="b">
        <f>COUNTIF(Table9[PurchaseOrderID],Table9[[#This Row],[PurchaseOrderID]])=1</f>
        <v>1</v>
      </c>
    </row>
    <row r="1097" spans="1:17" hidden="1" x14ac:dyDescent="0.25">
      <c r="A1097" s="5">
        <v>1373</v>
      </c>
      <c r="B1097" s="5">
        <v>4</v>
      </c>
      <c r="C1097" s="5">
        <v>4</v>
      </c>
      <c r="D1097" s="5">
        <v>258</v>
      </c>
      <c r="E1097" s="5">
        <v>1666</v>
      </c>
      <c r="F1097" s="5">
        <v>5</v>
      </c>
      <c r="G1097" s="10">
        <v>44174</v>
      </c>
      <c r="H1097" s="40">
        <v>416.745</v>
      </c>
      <c r="I1097" s="40">
        <v>33.339599999999997</v>
      </c>
      <c r="J1097" s="40">
        <v>10.4186</v>
      </c>
      <c r="K1097" s="40">
        <v>460.50319999999999</v>
      </c>
      <c r="L1097" s="10">
        <v>44183</v>
      </c>
      <c r="M1097" t="s">
        <v>2817</v>
      </c>
      <c r="O1097" t="b">
        <f>Table9[[#This Row],[SubTotal]]=SUMIF(Purchase_Order_Details!$A$2:$A$2751,Table9[[#This Row],[PurchaseOrderID]],Purchase_Order_Details!$G$2:$G$2751)</f>
        <v>1</v>
      </c>
      <c r="P1097" t="b">
        <f>Table9[[#This Row],[TotalDue]]=Table9[[#This Row],[SubTotal]]+Table9[[#This Row],[TaxAmt]]+Table9[[#This Row],[Freight]]</f>
        <v>1</v>
      </c>
      <c r="Q1097" t="b">
        <f>COUNTIF(Table9[PurchaseOrderID],Table9[[#This Row],[PurchaseOrderID]])=1</f>
        <v>1</v>
      </c>
    </row>
    <row r="1098" spans="1:17" hidden="1" x14ac:dyDescent="0.25">
      <c r="A1098" s="4">
        <v>1374</v>
      </c>
      <c r="B1098" s="4">
        <v>4</v>
      </c>
      <c r="C1098" s="4">
        <v>4</v>
      </c>
      <c r="D1098" s="4">
        <v>254</v>
      </c>
      <c r="E1098" s="4">
        <v>1592</v>
      </c>
      <c r="F1098" s="4">
        <v>2</v>
      </c>
      <c r="G1098" s="11">
        <v>44174</v>
      </c>
      <c r="H1098" s="41">
        <v>97.965000000000003</v>
      </c>
      <c r="I1098" s="41">
        <v>7.8372000000000002</v>
      </c>
      <c r="J1098" s="41">
        <v>2.4491000000000001</v>
      </c>
      <c r="K1098" s="41">
        <v>108.2513</v>
      </c>
      <c r="L1098" s="11">
        <v>44183</v>
      </c>
      <c r="M1098" t="s">
        <v>2810</v>
      </c>
      <c r="O1098" t="b">
        <f>Table9[[#This Row],[SubTotal]]=SUMIF(Purchase_Order_Details!$A$2:$A$2751,Table9[[#This Row],[PurchaseOrderID]],Purchase_Order_Details!$G$2:$G$2751)</f>
        <v>1</v>
      </c>
      <c r="P1098" t="b">
        <f>Table9[[#This Row],[TotalDue]]=Table9[[#This Row],[SubTotal]]+Table9[[#This Row],[TaxAmt]]+Table9[[#This Row],[Freight]]</f>
        <v>1</v>
      </c>
      <c r="Q1098" t="b">
        <f>COUNTIF(Table9[PurchaseOrderID],Table9[[#This Row],[PurchaseOrderID]])=1</f>
        <v>1</v>
      </c>
    </row>
    <row r="1099" spans="1:17" hidden="1" x14ac:dyDescent="0.25">
      <c r="A1099" s="5">
        <v>1375</v>
      </c>
      <c r="B1099" s="5">
        <v>4</v>
      </c>
      <c r="C1099" s="5">
        <v>4</v>
      </c>
      <c r="D1099" s="5">
        <v>257</v>
      </c>
      <c r="E1099" s="5">
        <v>1618</v>
      </c>
      <c r="F1099" s="5">
        <v>4</v>
      </c>
      <c r="G1099" s="10">
        <v>44174</v>
      </c>
      <c r="H1099" s="40">
        <v>114.471</v>
      </c>
      <c r="I1099" s="40">
        <v>9.1577000000000002</v>
      </c>
      <c r="J1099" s="40">
        <v>2.8618000000000001</v>
      </c>
      <c r="K1099" s="40">
        <v>126.4905</v>
      </c>
      <c r="L1099" s="10">
        <v>44183</v>
      </c>
      <c r="M1099" t="s">
        <v>2810</v>
      </c>
      <c r="O1099" t="b">
        <f>Table9[[#This Row],[SubTotal]]=SUMIF(Purchase_Order_Details!$A$2:$A$2751,Table9[[#This Row],[PurchaseOrderID]],Purchase_Order_Details!$G$2:$G$2751)</f>
        <v>1</v>
      </c>
      <c r="P1099" t="b">
        <f>Table9[[#This Row],[TotalDue]]=Table9[[#This Row],[SubTotal]]+Table9[[#This Row],[TaxAmt]]+Table9[[#This Row],[Freight]]</f>
        <v>1</v>
      </c>
      <c r="Q1099" t="b">
        <f>COUNTIF(Table9[PurchaseOrderID],Table9[[#This Row],[PurchaseOrderID]])=1</f>
        <v>1</v>
      </c>
    </row>
    <row r="1100" spans="1:17" hidden="1" x14ac:dyDescent="0.25">
      <c r="A1100" s="4">
        <v>1376</v>
      </c>
      <c r="B1100" s="4">
        <v>4</v>
      </c>
      <c r="C1100" s="4">
        <v>4</v>
      </c>
      <c r="D1100" s="4">
        <v>261</v>
      </c>
      <c r="E1100" s="4">
        <v>1612</v>
      </c>
      <c r="F1100" s="4">
        <v>4</v>
      </c>
      <c r="G1100" s="11">
        <v>44174</v>
      </c>
      <c r="H1100" s="41">
        <v>132.6465</v>
      </c>
      <c r="I1100" s="41">
        <v>10.611700000000001</v>
      </c>
      <c r="J1100" s="41">
        <v>3.3161999999999998</v>
      </c>
      <c r="K1100" s="41">
        <v>146.5744</v>
      </c>
      <c r="L1100" s="11">
        <v>44183</v>
      </c>
      <c r="M1100" t="s">
        <v>2810</v>
      </c>
      <c r="O1100" t="b">
        <f>Table9[[#This Row],[SubTotal]]=SUMIF(Purchase_Order_Details!$A$2:$A$2751,Table9[[#This Row],[PurchaseOrderID]],Purchase_Order_Details!$G$2:$G$2751)</f>
        <v>1</v>
      </c>
      <c r="P1100" t="b">
        <f>Table9[[#This Row],[TotalDue]]=Table9[[#This Row],[SubTotal]]+Table9[[#This Row],[TaxAmt]]+Table9[[#This Row],[Freight]]</f>
        <v>1</v>
      </c>
      <c r="Q1100" t="b">
        <f>COUNTIF(Table9[PurchaseOrderID],Table9[[#This Row],[PurchaseOrderID]])=1</f>
        <v>1</v>
      </c>
    </row>
    <row r="1101" spans="1:17" hidden="1" x14ac:dyDescent="0.25">
      <c r="A1101" s="5">
        <v>1377</v>
      </c>
      <c r="B1101" s="5">
        <v>4</v>
      </c>
      <c r="C1101" s="5">
        <v>4</v>
      </c>
      <c r="D1101" s="5">
        <v>251</v>
      </c>
      <c r="E1101" s="5">
        <v>1586</v>
      </c>
      <c r="F1101" s="5">
        <v>5</v>
      </c>
      <c r="G1101" s="10">
        <v>44174</v>
      </c>
      <c r="H1101" s="40">
        <v>43878.45</v>
      </c>
      <c r="I1101" s="40">
        <v>3510.2759999999998</v>
      </c>
      <c r="J1101" s="40">
        <v>1096.9612999999999</v>
      </c>
      <c r="K1101" s="40">
        <v>48485.687299999998</v>
      </c>
      <c r="L1101" s="10">
        <v>44183</v>
      </c>
      <c r="M1101" t="s">
        <v>2817</v>
      </c>
      <c r="O1101" t="b">
        <f>Table9[[#This Row],[SubTotal]]=SUMIF(Purchase_Order_Details!$A$2:$A$2751,Table9[[#This Row],[PurchaseOrderID]],Purchase_Order_Details!$G$2:$G$2751)</f>
        <v>1</v>
      </c>
      <c r="P1101" t="b">
        <f>Table9[[#This Row],[TotalDue]]=Table9[[#This Row],[SubTotal]]+Table9[[#This Row],[TaxAmt]]+Table9[[#This Row],[Freight]]</f>
        <v>1</v>
      </c>
      <c r="Q1101" t="b">
        <f>COUNTIF(Table9[PurchaseOrderID],Table9[[#This Row],[PurchaseOrderID]])=1</f>
        <v>1</v>
      </c>
    </row>
    <row r="1102" spans="1:17" hidden="1" x14ac:dyDescent="0.25">
      <c r="A1102" s="4">
        <v>1378</v>
      </c>
      <c r="B1102" s="4">
        <v>4</v>
      </c>
      <c r="C1102" s="4">
        <v>4</v>
      </c>
      <c r="D1102" s="4">
        <v>253</v>
      </c>
      <c r="E1102" s="4">
        <v>1500</v>
      </c>
      <c r="F1102" s="4">
        <v>1</v>
      </c>
      <c r="G1102" s="11">
        <v>44174</v>
      </c>
      <c r="H1102" s="41">
        <v>418.95</v>
      </c>
      <c r="I1102" s="41">
        <v>33.515999999999998</v>
      </c>
      <c r="J1102" s="41">
        <v>10.473800000000001</v>
      </c>
      <c r="K1102" s="41">
        <v>462.93979999999999</v>
      </c>
      <c r="L1102" s="11">
        <v>44183</v>
      </c>
      <c r="M1102" t="s">
        <v>2817</v>
      </c>
      <c r="O1102" t="b">
        <f>Table9[[#This Row],[SubTotal]]=SUMIF(Purchase_Order_Details!$A$2:$A$2751,Table9[[#This Row],[PurchaseOrderID]],Purchase_Order_Details!$G$2:$G$2751)</f>
        <v>1</v>
      </c>
      <c r="P1102" t="b">
        <f>Table9[[#This Row],[TotalDue]]=Table9[[#This Row],[SubTotal]]+Table9[[#This Row],[TaxAmt]]+Table9[[#This Row],[Freight]]</f>
        <v>1</v>
      </c>
      <c r="Q1102" t="b">
        <f>COUNTIF(Table9[PurchaseOrderID],Table9[[#This Row],[PurchaseOrderID]])=1</f>
        <v>1</v>
      </c>
    </row>
    <row r="1103" spans="1:17" hidden="1" x14ac:dyDescent="0.25">
      <c r="A1103" s="5">
        <v>1379</v>
      </c>
      <c r="B1103" s="5">
        <v>4</v>
      </c>
      <c r="C1103" s="5">
        <v>4</v>
      </c>
      <c r="D1103" s="5">
        <v>255</v>
      </c>
      <c r="E1103" s="5">
        <v>1656</v>
      </c>
      <c r="F1103" s="5">
        <v>5</v>
      </c>
      <c r="G1103" s="10">
        <v>44174</v>
      </c>
      <c r="H1103" s="40">
        <v>690.44849999999997</v>
      </c>
      <c r="I1103" s="40">
        <v>55.235900000000001</v>
      </c>
      <c r="J1103" s="40">
        <v>17.261199999999999</v>
      </c>
      <c r="K1103" s="40">
        <v>762.94560000000001</v>
      </c>
      <c r="L1103" s="10">
        <v>44183</v>
      </c>
      <c r="M1103" t="s">
        <v>2810</v>
      </c>
      <c r="O1103" t="b">
        <f>Table9[[#This Row],[SubTotal]]=SUMIF(Purchase_Order_Details!$A$2:$A$2751,Table9[[#This Row],[PurchaseOrderID]],Purchase_Order_Details!$G$2:$G$2751)</f>
        <v>1</v>
      </c>
      <c r="P1103" t="b">
        <f>Table9[[#This Row],[TotalDue]]=Table9[[#This Row],[SubTotal]]+Table9[[#This Row],[TaxAmt]]+Table9[[#This Row],[Freight]]</f>
        <v>1</v>
      </c>
      <c r="Q1103" t="b">
        <f>COUNTIF(Table9[PurchaseOrderID],Table9[[#This Row],[PurchaseOrderID]])=1</f>
        <v>1</v>
      </c>
    </row>
    <row r="1104" spans="1:17" hidden="1" x14ac:dyDescent="0.25">
      <c r="A1104" s="4">
        <v>1380</v>
      </c>
      <c r="B1104" s="4">
        <v>4</v>
      </c>
      <c r="C1104" s="4">
        <v>4</v>
      </c>
      <c r="D1104" s="4">
        <v>256</v>
      </c>
      <c r="E1104" s="4">
        <v>1572</v>
      </c>
      <c r="F1104" s="4">
        <v>1</v>
      </c>
      <c r="G1104" s="11">
        <v>44174</v>
      </c>
      <c r="H1104" s="41">
        <v>461.79</v>
      </c>
      <c r="I1104" s="41">
        <v>36.943199999999997</v>
      </c>
      <c r="J1104" s="41">
        <v>11.5448</v>
      </c>
      <c r="K1104" s="41">
        <v>510.27800000000002</v>
      </c>
      <c r="L1104" s="11">
        <v>44183</v>
      </c>
      <c r="M1104" t="s">
        <v>1829</v>
      </c>
      <c r="O1104" t="b">
        <f>Table9[[#This Row],[SubTotal]]=SUMIF(Purchase_Order_Details!$A$2:$A$2751,Table9[[#This Row],[PurchaseOrderID]],Purchase_Order_Details!$G$2:$G$2751)</f>
        <v>1</v>
      </c>
      <c r="P1104" t="b">
        <f>Table9[[#This Row],[TotalDue]]=Table9[[#This Row],[SubTotal]]+Table9[[#This Row],[TaxAmt]]+Table9[[#This Row],[Freight]]</f>
        <v>1</v>
      </c>
      <c r="Q1104" t="b">
        <f>COUNTIF(Table9[PurchaseOrderID],Table9[[#This Row],[PurchaseOrderID]])=1</f>
        <v>1</v>
      </c>
    </row>
    <row r="1105" spans="1:17" hidden="1" x14ac:dyDescent="0.25">
      <c r="A1105" s="5">
        <v>1381</v>
      </c>
      <c r="B1105" s="5">
        <v>4</v>
      </c>
      <c r="C1105" s="5">
        <v>4</v>
      </c>
      <c r="D1105" s="5">
        <v>259</v>
      </c>
      <c r="E1105" s="5">
        <v>1562</v>
      </c>
      <c r="F1105" s="5">
        <v>4</v>
      </c>
      <c r="G1105" s="10">
        <v>44174</v>
      </c>
      <c r="H1105" s="40">
        <v>513.16650000000004</v>
      </c>
      <c r="I1105" s="40">
        <v>41.0533</v>
      </c>
      <c r="J1105" s="40">
        <v>12.8292</v>
      </c>
      <c r="K1105" s="40">
        <v>567.04899999999998</v>
      </c>
      <c r="L1105" s="10">
        <v>44183</v>
      </c>
      <c r="M1105" t="s">
        <v>2817</v>
      </c>
      <c r="O1105" t="b">
        <f>Table9[[#This Row],[SubTotal]]=SUMIF(Purchase_Order_Details!$A$2:$A$2751,Table9[[#This Row],[PurchaseOrderID]],Purchase_Order_Details!$G$2:$G$2751)</f>
        <v>1</v>
      </c>
      <c r="P1105" t="b">
        <f>Table9[[#This Row],[TotalDue]]=Table9[[#This Row],[SubTotal]]+Table9[[#This Row],[TaxAmt]]+Table9[[#This Row],[Freight]]</f>
        <v>1</v>
      </c>
      <c r="Q1105" t="b">
        <f>COUNTIF(Table9[PurchaseOrderID],Table9[[#This Row],[PurchaseOrderID]])=1</f>
        <v>1</v>
      </c>
    </row>
    <row r="1106" spans="1:17" hidden="1" x14ac:dyDescent="0.25">
      <c r="A1106" s="4">
        <v>1382</v>
      </c>
      <c r="B1106" s="4">
        <v>4</v>
      </c>
      <c r="C1106" s="4">
        <v>4</v>
      </c>
      <c r="D1106" s="4">
        <v>260</v>
      </c>
      <c r="E1106" s="4">
        <v>1662</v>
      </c>
      <c r="F1106" s="4">
        <v>2</v>
      </c>
      <c r="G1106" s="11">
        <v>44174</v>
      </c>
      <c r="H1106" s="41">
        <v>37.075499999999998</v>
      </c>
      <c r="I1106" s="41">
        <v>2.9660000000000002</v>
      </c>
      <c r="J1106" s="41">
        <v>0.92689999999999995</v>
      </c>
      <c r="K1106" s="41">
        <v>40.968400000000003</v>
      </c>
      <c r="L1106" s="11">
        <v>44183</v>
      </c>
      <c r="M1106" t="s">
        <v>2810</v>
      </c>
      <c r="O1106" t="b">
        <f>Table9[[#This Row],[SubTotal]]=SUMIF(Purchase_Order_Details!$A$2:$A$2751,Table9[[#This Row],[PurchaseOrderID]],Purchase_Order_Details!$G$2:$G$2751)</f>
        <v>1</v>
      </c>
      <c r="P1106" t="b">
        <f>Table9[[#This Row],[TotalDue]]=Table9[[#This Row],[SubTotal]]+Table9[[#This Row],[TaxAmt]]+Table9[[#This Row],[Freight]]</f>
        <v>1</v>
      </c>
      <c r="Q1106" t="b">
        <f>COUNTIF(Table9[PurchaseOrderID],Table9[[#This Row],[PurchaseOrderID]])=1</f>
        <v>1</v>
      </c>
    </row>
    <row r="1107" spans="1:17" hidden="1" x14ac:dyDescent="0.25">
      <c r="A1107" s="5">
        <v>1383</v>
      </c>
      <c r="B1107" s="5">
        <v>4</v>
      </c>
      <c r="C1107" s="5">
        <v>4</v>
      </c>
      <c r="D1107" s="5">
        <v>258</v>
      </c>
      <c r="E1107" s="5">
        <v>1682</v>
      </c>
      <c r="F1107" s="5">
        <v>4</v>
      </c>
      <c r="G1107" s="10">
        <v>44174</v>
      </c>
      <c r="H1107" s="40">
        <v>21558.075000000001</v>
      </c>
      <c r="I1107" s="40">
        <v>1724.646</v>
      </c>
      <c r="J1107" s="40">
        <v>538.95190000000002</v>
      </c>
      <c r="K1107" s="40">
        <v>23821.672900000001</v>
      </c>
      <c r="L1107" s="10">
        <v>44183</v>
      </c>
      <c r="M1107" t="s">
        <v>2817</v>
      </c>
      <c r="O1107" t="b">
        <f>Table9[[#This Row],[SubTotal]]=SUMIF(Purchase_Order_Details!$A$2:$A$2751,Table9[[#This Row],[PurchaseOrderID]],Purchase_Order_Details!$G$2:$G$2751)</f>
        <v>1</v>
      </c>
      <c r="P1107" t="b">
        <f>Table9[[#This Row],[TotalDue]]=Table9[[#This Row],[SubTotal]]+Table9[[#This Row],[TaxAmt]]+Table9[[#This Row],[Freight]]</f>
        <v>1</v>
      </c>
      <c r="Q1107" t="b">
        <f>COUNTIF(Table9[PurchaseOrderID],Table9[[#This Row],[PurchaseOrderID]])=1</f>
        <v>1</v>
      </c>
    </row>
    <row r="1108" spans="1:17" hidden="1" x14ac:dyDescent="0.25">
      <c r="A1108" s="4">
        <v>1384</v>
      </c>
      <c r="B1108" s="4">
        <v>4</v>
      </c>
      <c r="C1108" s="4">
        <v>4</v>
      </c>
      <c r="D1108" s="4">
        <v>254</v>
      </c>
      <c r="E1108" s="4">
        <v>1686</v>
      </c>
      <c r="F1108" s="4">
        <v>4</v>
      </c>
      <c r="G1108" s="11">
        <v>44174</v>
      </c>
      <c r="H1108" s="41">
        <v>259.84350000000001</v>
      </c>
      <c r="I1108" s="41">
        <v>20.787500000000001</v>
      </c>
      <c r="J1108" s="41">
        <v>6.4961000000000002</v>
      </c>
      <c r="K1108" s="41">
        <v>287.12709999999998</v>
      </c>
      <c r="L1108" s="11">
        <v>44183</v>
      </c>
      <c r="M1108" t="s">
        <v>2810</v>
      </c>
      <c r="O1108" t="b">
        <f>Table9[[#This Row],[SubTotal]]=SUMIF(Purchase_Order_Details!$A$2:$A$2751,Table9[[#This Row],[PurchaseOrderID]],Purchase_Order_Details!$G$2:$G$2751)</f>
        <v>1</v>
      </c>
      <c r="P1108" t="b">
        <f>Table9[[#This Row],[TotalDue]]=Table9[[#This Row],[SubTotal]]+Table9[[#This Row],[TaxAmt]]+Table9[[#This Row],[Freight]]</f>
        <v>1</v>
      </c>
      <c r="Q1108" t="b">
        <f>COUNTIF(Table9[PurchaseOrderID],Table9[[#This Row],[PurchaseOrderID]])=1</f>
        <v>1</v>
      </c>
    </row>
    <row r="1109" spans="1:17" x14ac:dyDescent="0.25">
      <c r="A1109" s="4">
        <v>1306</v>
      </c>
      <c r="B1109" s="4">
        <v>4</v>
      </c>
      <c r="C1109" s="4">
        <v>4</v>
      </c>
      <c r="D1109" s="4">
        <v>261</v>
      </c>
      <c r="E1109" s="4">
        <v>1684</v>
      </c>
      <c r="F1109" s="4">
        <v>5</v>
      </c>
      <c r="G1109" s="11">
        <v>44164</v>
      </c>
      <c r="H1109" s="41">
        <v>86220.75</v>
      </c>
      <c r="I1109" s="41">
        <v>6897.66</v>
      </c>
      <c r="J1109" s="41">
        <v>2155.5187999999998</v>
      </c>
      <c r="K1109" s="41">
        <v>95273.928799999994</v>
      </c>
      <c r="L1109" s="11">
        <v>44173</v>
      </c>
      <c r="M1109" t="s">
        <v>2817</v>
      </c>
      <c r="O1109" t="b">
        <f>Table9[[#This Row],[SubTotal]]=SUMIF(Purchase_Order_Details!$A$2:$A$2751,Table9[[#This Row],[PurchaseOrderID]],Purchase_Order_Details!$G$2:$G$2751)</f>
        <v>1</v>
      </c>
      <c r="P1109" t="b">
        <f>Table9[[#This Row],[TotalDue]]=Table9[[#This Row],[SubTotal]]+Table9[[#This Row],[TaxAmt]]+Table9[[#This Row],[Freight]]</f>
        <v>1</v>
      </c>
      <c r="Q1109" t="b">
        <f>COUNTIF(Table9[PurchaseOrderID],Table9[[#This Row],[PurchaseOrderID]])=1</f>
        <v>0</v>
      </c>
    </row>
    <row r="1110" spans="1:17" hidden="1" x14ac:dyDescent="0.25">
      <c r="A1110" s="5">
        <v>1385</v>
      </c>
      <c r="B1110" s="5">
        <v>4</v>
      </c>
      <c r="C1110" s="5">
        <v>4</v>
      </c>
      <c r="D1110" s="5">
        <v>257</v>
      </c>
      <c r="E1110" s="5">
        <v>1684</v>
      </c>
      <c r="F1110" s="5">
        <v>5</v>
      </c>
      <c r="G1110" s="10">
        <v>44174</v>
      </c>
      <c r="H1110" s="40">
        <v>86220.75</v>
      </c>
      <c r="I1110" s="40">
        <v>6897.66</v>
      </c>
      <c r="J1110" s="40">
        <v>2155.5187999999998</v>
      </c>
      <c r="K1110" s="40">
        <v>95273.928799999994</v>
      </c>
      <c r="L1110" s="10">
        <v>44183</v>
      </c>
      <c r="M1110" t="s">
        <v>2817</v>
      </c>
      <c r="O1110" t="b">
        <f>Table9[[#This Row],[SubTotal]]=SUMIF(Purchase_Order_Details!$A$2:$A$2751,Table9[[#This Row],[PurchaseOrderID]],Purchase_Order_Details!$G$2:$G$2751)</f>
        <v>1</v>
      </c>
      <c r="P1110" t="b">
        <f>Table9[[#This Row],[TotalDue]]=Table9[[#This Row],[SubTotal]]+Table9[[#This Row],[TaxAmt]]+Table9[[#This Row],[Freight]]</f>
        <v>1</v>
      </c>
      <c r="Q1110" t="b">
        <f>COUNTIF(Table9[PurchaseOrderID],Table9[[#This Row],[PurchaseOrderID]])=1</f>
        <v>1</v>
      </c>
    </row>
    <row r="1111" spans="1:17" hidden="1" x14ac:dyDescent="0.25">
      <c r="A1111" s="4">
        <v>1386</v>
      </c>
      <c r="B1111" s="4">
        <v>4</v>
      </c>
      <c r="C1111" s="4">
        <v>4</v>
      </c>
      <c r="D1111" s="4">
        <v>261</v>
      </c>
      <c r="E1111" s="4">
        <v>1534</v>
      </c>
      <c r="F1111" s="4">
        <v>4</v>
      </c>
      <c r="G1111" s="11">
        <v>44174</v>
      </c>
      <c r="H1111" s="41">
        <v>515.68650000000002</v>
      </c>
      <c r="I1111" s="41">
        <v>41.254899999999999</v>
      </c>
      <c r="J1111" s="41">
        <v>12.892200000000001</v>
      </c>
      <c r="K1111" s="41">
        <v>569.83360000000005</v>
      </c>
      <c r="L1111" s="11">
        <v>44183</v>
      </c>
      <c r="M1111" t="s">
        <v>2817</v>
      </c>
      <c r="O1111" t="b">
        <f>Table9[[#This Row],[SubTotal]]=SUMIF(Purchase_Order_Details!$A$2:$A$2751,Table9[[#This Row],[PurchaseOrderID]],Purchase_Order_Details!$G$2:$G$2751)</f>
        <v>1</v>
      </c>
      <c r="P1111" t="b">
        <f>Table9[[#This Row],[TotalDue]]=Table9[[#This Row],[SubTotal]]+Table9[[#This Row],[TaxAmt]]+Table9[[#This Row],[Freight]]</f>
        <v>1</v>
      </c>
      <c r="Q1111" t="b">
        <f>COUNTIF(Table9[PurchaseOrderID],Table9[[#This Row],[PurchaseOrderID]])=1</f>
        <v>1</v>
      </c>
    </row>
    <row r="1112" spans="1:17" hidden="1" x14ac:dyDescent="0.25">
      <c r="A1112" s="5">
        <v>1387</v>
      </c>
      <c r="B1112" s="5">
        <v>4</v>
      </c>
      <c r="C1112" s="5">
        <v>4</v>
      </c>
      <c r="D1112" s="5">
        <v>251</v>
      </c>
      <c r="E1112" s="5">
        <v>1614</v>
      </c>
      <c r="F1112" s="5">
        <v>5</v>
      </c>
      <c r="G1112" s="10">
        <v>44174</v>
      </c>
      <c r="H1112" s="40">
        <v>533.54700000000003</v>
      </c>
      <c r="I1112" s="40">
        <v>42.683799999999998</v>
      </c>
      <c r="J1112" s="40">
        <v>13.338699999999999</v>
      </c>
      <c r="K1112" s="40">
        <v>589.56949999999995</v>
      </c>
      <c r="L1112" s="10">
        <v>44183</v>
      </c>
      <c r="M1112" t="s">
        <v>2810</v>
      </c>
      <c r="O1112" t="b">
        <f>Table9[[#This Row],[SubTotal]]=SUMIF(Purchase_Order_Details!$A$2:$A$2751,Table9[[#This Row],[PurchaseOrderID]],Purchase_Order_Details!$G$2:$G$2751)</f>
        <v>1</v>
      </c>
      <c r="P1112" t="b">
        <f>Table9[[#This Row],[TotalDue]]=Table9[[#This Row],[SubTotal]]+Table9[[#This Row],[TaxAmt]]+Table9[[#This Row],[Freight]]</f>
        <v>1</v>
      </c>
      <c r="Q1112" t="b">
        <f>COUNTIF(Table9[PurchaseOrderID],Table9[[#This Row],[PurchaseOrderID]])=1</f>
        <v>1</v>
      </c>
    </row>
    <row r="1113" spans="1:17" hidden="1" x14ac:dyDescent="0.25">
      <c r="A1113" s="4">
        <v>1388</v>
      </c>
      <c r="B1113" s="4">
        <v>4</v>
      </c>
      <c r="C1113" s="4">
        <v>4</v>
      </c>
      <c r="D1113" s="4">
        <v>253</v>
      </c>
      <c r="E1113" s="4">
        <v>1588</v>
      </c>
      <c r="F1113" s="4">
        <v>5</v>
      </c>
      <c r="G1113" s="11">
        <v>44174</v>
      </c>
      <c r="H1113" s="41">
        <v>40471.199999999997</v>
      </c>
      <c r="I1113" s="41">
        <v>3237.6959999999999</v>
      </c>
      <c r="J1113" s="41">
        <v>1011.78</v>
      </c>
      <c r="K1113" s="41">
        <v>44720.675999999999</v>
      </c>
      <c r="L1113" s="11">
        <v>44183</v>
      </c>
      <c r="M1113" t="s">
        <v>1829</v>
      </c>
      <c r="O1113" t="b">
        <f>Table9[[#This Row],[SubTotal]]=SUMIF(Purchase_Order_Details!$A$2:$A$2751,Table9[[#This Row],[PurchaseOrderID]],Purchase_Order_Details!$G$2:$G$2751)</f>
        <v>1</v>
      </c>
      <c r="P1113" t="b">
        <f>Table9[[#This Row],[TotalDue]]=Table9[[#This Row],[SubTotal]]+Table9[[#This Row],[TaxAmt]]+Table9[[#This Row],[Freight]]</f>
        <v>1</v>
      </c>
      <c r="Q1113" t="b">
        <f>COUNTIF(Table9[PurchaseOrderID],Table9[[#This Row],[PurchaseOrderID]])=1</f>
        <v>1</v>
      </c>
    </row>
    <row r="1114" spans="1:17" hidden="1" x14ac:dyDescent="0.25">
      <c r="A1114" s="5">
        <v>1389</v>
      </c>
      <c r="B1114" s="5">
        <v>4</v>
      </c>
      <c r="C1114" s="5">
        <v>4</v>
      </c>
      <c r="D1114" s="5">
        <v>252</v>
      </c>
      <c r="E1114" s="5">
        <v>1622</v>
      </c>
      <c r="F1114" s="5">
        <v>4</v>
      </c>
      <c r="G1114" s="10">
        <v>44176</v>
      </c>
      <c r="H1114" s="40">
        <v>661.87800000000004</v>
      </c>
      <c r="I1114" s="40">
        <v>52.950200000000002</v>
      </c>
      <c r="J1114" s="40">
        <v>16.547000000000001</v>
      </c>
      <c r="K1114" s="40">
        <v>731.37519999999995</v>
      </c>
      <c r="L1114" s="10">
        <v>44185</v>
      </c>
      <c r="M1114" t="s">
        <v>2810</v>
      </c>
      <c r="O1114" t="b">
        <f>Table9[[#This Row],[SubTotal]]=SUMIF(Purchase_Order_Details!$A$2:$A$2751,Table9[[#This Row],[PurchaseOrderID]],Purchase_Order_Details!$G$2:$G$2751)</f>
        <v>1</v>
      </c>
      <c r="P1114" t="b">
        <f>Table9[[#This Row],[TotalDue]]=Table9[[#This Row],[SubTotal]]+Table9[[#This Row],[TaxAmt]]+Table9[[#This Row],[Freight]]</f>
        <v>1</v>
      </c>
      <c r="Q1114" t="b">
        <f>COUNTIF(Table9[PurchaseOrderID],Table9[[#This Row],[PurchaseOrderID]])=1</f>
        <v>1</v>
      </c>
    </row>
    <row r="1115" spans="1:17" hidden="1" x14ac:dyDescent="0.25">
      <c r="A1115" s="4">
        <v>1390</v>
      </c>
      <c r="B1115" s="4">
        <v>4</v>
      </c>
      <c r="C1115" s="4">
        <v>4</v>
      </c>
      <c r="D1115" s="4">
        <v>256</v>
      </c>
      <c r="E1115" s="4">
        <v>1632</v>
      </c>
      <c r="F1115" s="4">
        <v>5</v>
      </c>
      <c r="G1115" s="11">
        <v>44176</v>
      </c>
      <c r="H1115" s="41">
        <v>62092.800000000003</v>
      </c>
      <c r="I1115" s="41">
        <v>4967.424</v>
      </c>
      <c r="J1115" s="41">
        <v>1552.32</v>
      </c>
      <c r="K1115" s="41">
        <v>68612.543999999994</v>
      </c>
      <c r="L1115" s="11">
        <v>44185</v>
      </c>
      <c r="M1115" t="s">
        <v>1829</v>
      </c>
      <c r="O1115" t="b">
        <f>Table9[[#This Row],[SubTotal]]=SUMIF(Purchase_Order_Details!$A$2:$A$2751,Table9[[#This Row],[PurchaseOrderID]],Purchase_Order_Details!$G$2:$G$2751)</f>
        <v>1</v>
      </c>
      <c r="P1115" t="b">
        <f>Table9[[#This Row],[TotalDue]]=Table9[[#This Row],[SubTotal]]+Table9[[#This Row],[TaxAmt]]+Table9[[#This Row],[Freight]]</f>
        <v>1</v>
      </c>
      <c r="Q1115" t="b">
        <f>COUNTIF(Table9[PurchaseOrderID],Table9[[#This Row],[PurchaseOrderID]])=1</f>
        <v>1</v>
      </c>
    </row>
    <row r="1116" spans="1:17" hidden="1" x14ac:dyDescent="0.25">
      <c r="A1116" s="5">
        <v>1391</v>
      </c>
      <c r="B1116" s="5">
        <v>5</v>
      </c>
      <c r="C1116" s="5">
        <v>4</v>
      </c>
      <c r="D1116" s="5">
        <v>259</v>
      </c>
      <c r="E1116" s="5">
        <v>1608</v>
      </c>
      <c r="F1116" s="5">
        <v>5</v>
      </c>
      <c r="G1116" s="10">
        <v>44176</v>
      </c>
      <c r="H1116" s="40">
        <v>5948.25</v>
      </c>
      <c r="I1116" s="40">
        <v>475.86</v>
      </c>
      <c r="J1116" s="40">
        <v>148.7063</v>
      </c>
      <c r="K1116" s="40">
        <v>6572.8163000000004</v>
      </c>
      <c r="L1116" s="10">
        <v>44185</v>
      </c>
      <c r="M1116" t="s">
        <v>1829</v>
      </c>
      <c r="O1116" t="b">
        <f>Table9[[#This Row],[SubTotal]]=SUMIF(Purchase_Order_Details!$A$2:$A$2751,Table9[[#This Row],[PurchaseOrderID]],Purchase_Order_Details!$G$2:$G$2751)</f>
        <v>1</v>
      </c>
      <c r="P1116" t="b">
        <f>Table9[[#This Row],[TotalDue]]=Table9[[#This Row],[SubTotal]]+Table9[[#This Row],[TaxAmt]]+Table9[[#This Row],[Freight]]</f>
        <v>1</v>
      </c>
      <c r="Q1116" t="b">
        <f>COUNTIF(Table9[PurchaseOrderID],Table9[[#This Row],[PurchaseOrderID]])=1</f>
        <v>1</v>
      </c>
    </row>
    <row r="1117" spans="1:17" hidden="1" x14ac:dyDescent="0.25">
      <c r="A1117" s="4">
        <v>1392</v>
      </c>
      <c r="B1117" s="4">
        <v>4</v>
      </c>
      <c r="C1117" s="4">
        <v>4</v>
      </c>
      <c r="D1117" s="4">
        <v>260</v>
      </c>
      <c r="E1117" s="4">
        <v>1576</v>
      </c>
      <c r="F1117" s="4">
        <v>5</v>
      </c>
      <c r="G1117" s="11">
        <v>44176</v>
      </c>
      <c r="H1117" s="41">
        <v>91117.95</v>
      </c>
      <c r="I1117" s="41">
        <v>7289.4359999999997</v>
      </c>
      <c r="J1117" s="41">
        <v>2277.9488000000001</v>
      </c>
      <c r="K1117" s="41">
        <v>100685.3348</v>
      </c>
      <c r="L1117" s="11">
        <v>44185</v>
      </c>
      <c r="M1117" t="s">
        <v>1829</v>
      </c>
      <c r="O1117" t="b">
        <f>Table9[[#This Row],[SubTotal]]=SUMIF(Purchase_Order_Details!$A$2:$A$2751,Table9[[#This Row],[PurchaseOrderID]],Purchase_Order_Details!$G$2:$G$2751)</f>
        <v>1</v>
      </c>
      <c r="P1117" t="b">
        <f>Table9[[#This Row],[TotalDue]]=Table9[[#This Row],[SubTotal]]+Table9[[#This Row],[TaxAmt]]+Table9[[#This Row],[Freight]]</f>
        <v>1</v>
      </c>
      <c r="Q1117" t="b">
        <f>COUNTIF(Table9[PurchaseOrderID],Table9[[#This Row],[PurchaseOrderID]])=1</f>
        <v>1</v>
      </c>
    </row>
    <row r="1118" spans="1:17" hidden="1" x14ac:dyDescent="0.25">
      <c r="A1118" s="5">
        <v>1393</v>
      </c>
      <c r="B1118" s="5">
        <v>4</v>
      </c>
      <c r="C1118" s="5">
        <v>4</v>
      </c>
      <c r="D1118" s="5">
        <v>258</v>
      </c>
      <c r="E1118" s="5">
        <v>1590</v>
      </c>
      <c r="F1118" s="5">
        <v>1</v>
      </c>
      <c r="G1118" s="10">
        <v>44176</v>
      </c>
      <c r="H1118" s="40">
        <v>525</v>
      </c>
      <c r="I1118" s="40">
        <v>42</v>
      </c>
      <c r="J1118" s="40">
        <v>13.125</v>
      </c>
      <c r="K1118" s="40">
        <v>580.125</v>
      </c>
      <c r="L1118" s="10">
        <v>44185</v>
      </c>
      <c r="M1118" t="s">
        <v>2817</v>
      </c>
      <c r="O1118" t="b">
        <f>Table9[[#This Row],[SubTotal]]=SUMIF(Purchase_Order_Details!$A$2:$A$2751,Table9[[#This Row],[PurchaseOrderID]],Purchase_Order_Details!$G$2:$G$2751)</f>
        <v>1</v>
      </c>
      <c r="P1118" t="b">
        <f>Table9[[#This Row],[TotalDue]]=Table9[[#This Row],[SubTotal]]+Table9[[#This Row],[TaxAmt]]+Table9[[#This Row],[Freight]]</f>
        <v>1</v>
      </c>
      <c r="Q1118" t="b">
        <f>COUNTIF(Table9[PurchaseOrderID],Table9[[#This Row],[PurchaseOrderID]])=1</f>
        <v>1</v>
      </c>
    </row>
    <row r="1119" spans="1:17" hidden="1" x14ac:dyDescent="0.25">
      <c r="A1119" s="4">
        <v>1394</v>
      </c>
      <c r="B1119" s="4">
        <v>4</v>
      </c>
      <c r="C1119" s="4">
        <v>4</v>
      </c>
      <c r="D1119" s="4">
        <v>254</v>
      </c>
      <c r="E1119" s="4">
        <v>1514</v>
      </c>
      <c r="F1119" s="4">
        <v>5</v>
      </c>
      <c r="G1119" s="11">
        <v>44176</v>
      </c>
      <c r="H1119" s="41">
        <v>281.89350000000002</v>
      </c>
      <c r="I1119" s="41">
        <v>22.551500000000001</v>
      </c>
      <c r="J1119" s="41">
        <v>7.0472999999999999</v>
      </c>
      <c r="K1119" s="41">
        <v>311.4923</v>
      </c>
      <c r="L1119" s="11">
        <v>44185</v>
      </c>
      <c r="M1119" t="s">
        <v>2810</v>
      </c>
      <c r="O1119" t="b">
        <f>Table9[[#This Row],[SubTotal]]=SUMIF(Purchase_Order_Details!$A$2:$A$2751,Table9[[#This Row],[PurchaseOrderID]],Purchase_Order_Details!$G$2:$G$2751)</f>
        <v>1</v>
      </c>
      <c r="P1119" t="b">
        <f>Table9[[#This Row],[TotalDue]]=Table9[[#This Row],[SubTotal]]+Table9[[#This Row],[TaxAmt]]+Table9[[#This Row],[Freight]]</f>
        <v>1</v>
      </c>
      <c r="Q1119" t="b">
        <f>COUNTIF(Table9[PurchaseOrderID],Table9[[#This Row],[PurchaseOrderID]])=1</f>
        <v>1</v>
      </c>
    </row>
    <row r="1120" spans="1:17" hidden="1" x14ac:dyDescent="0.25">
      <c r="A1120" s="5">
        <v>1395</v>
      </c>
      <c r="B1120" s="5">
        <v>4</v>
      </c>
      <c r="C1120" s="5">
        <v>4</v>
      </c>
      <c r="D1120" s="5">
        <v>257</v>
      </c>
      <c r="E1120" s="5">
        <v>1498</v>
      </c>
      <c r="F1120" s="5">
        <v>4</v>
      </c>
      <c r="G1120" s="10">
        <v>44176</v>
      </c>
      <c r="H1120" s="40">
        <v>26455.275000000001</v>
      </c>
      <c r="I1120" s="40">
        <v>2116.422</v>
      </c>
      <c r="J1120" s="40">
        <v>661.38189999999997</v>
      </c>
      <c r="K1120" s="40">
        <v>29233.0789</v>
      </c>
      <c r="L1120" s="10">
        <v>44185</v>
      </c>
      <c r="M1120" t="s">
        <v>2810</v>
      </c>
      <c r="O1120" t="b">
        <f>Table9[[#This Row],[SubTotal]]=SUMIF(Purchase_Order_Details!$A$2:$A$2751,Table9[[#This Row],[PurchaseOrderID]],Purchase_Order_Details!$G$2:$G$2751)</f>
        <v>1</v>
      </c>
      <c r="P1120" t="b">
        <f>Table9[[#This Row],[TotalDue]]=Table9[[#This Row],[SubTotal]]+Table9[[#This Row],[TaxAmt]]+Table9[[#This Row],[Freight]]</f>
        <v>1</v>
      </c>
      <c r="Q1120" t="b">
        <f>COUNTIF(Table9[PurchaseOrderID],Table9[[#This Row],[PurchaseOrderID]])=1</f>
        <v>1</v>
      </c>
    </row>
    <row r="1121" spans="1:17" hidden="1" x14ac:dyDescent="0.25">
      <c r="A1121" s="4">
        <v>1396</v>
      </c>
      <c r="B1121" s="4">
        <v>4</v>
      </c>
      <c r="C1121" s="4">
        <v>4</v>
      </c>
      <c r="D1121" s="4">
        <v>261</v>
      </c>
      <c r="E1121" s="4">
        <v>1674</v>
      </c>
      <c r="F1121" s="4">
        <v>2</v>
      </c>
      <c r="G1121" s="11">
        <v>44176</v>
      </c>
      <c r="H1121" s="41">
        <v>944.37</v>
      </c>
      <c r="I1121" s="41">
        <v>75.549599999999998</v>
      </c>
      <c r="J1121" s="41">
        <v>23.609300000000001</v>
      </c>
      <c r="K1121" s="41">
        <v>1043.5289</v>
      </c>
      <c r="L1121" s="11">
        <v>44185</v>
      </c>
      <c r="M1121" t="s">
        <v>2810</v>
      </c>
      <c r="O1121" t="b">
        <f>Table9[[#This Row],[SubTotal]]=SUMIF(Purchase_Order_Details!$A$2:$A$2751,Table9[[#This Row],[PurchaseOrderID]],Purchase_Order_Details!$G$2:$G$2751)</f>
        <v>1</v>
      </c>
      <c r="P1121" t="b">
        <f>Table9[[#This Row],[TotalDue]]=Table9[[#This Row],[SubTotal]]+Table9[[#This Row],[TaxAmt]]+Table9[[#This Row],[Freight]]</f>
        <v>1</v>
      </c>
      <c r="Q1121" t="b">
        <f>COUNTIF(Table9[PurchaseOrderID],Table9[[#This Row],[PurchaseOrderID]])=1</f>
        <v>1</v>
      </c>
    </row>
    <row r="1122" spans="1:17" hidden="1" x14ac:dyDescent="0.25">
      <c r="A1122" s="5">
        <v>1397</v>
      </c>
      <c r="B1122" s="5">
        <v>4</v>
      </c>
      <c r="C1122" s="5">
        <v>4</v>
      </c>
      <c r="D1122" s="5">
        <v>251</v>
      </c>
      <c r="E1122" s="5">
        <v>1652</v>
      </c>
      <c r="F1122" s="5">
        <v>4</v>
      </c>
      <c r="G1122" s="10">
        <v>44176</v>
      </c>
      <c r="H1122" s="40">
        <v>51588.074999999997</v>
      </c>
      <c r="I1122" s="40">
        <v>4127.0460000000003</v>
      </c>
      <c r="J1122" s="40">
        <v>1289.7019</v>
      </c>
      <c r="K1122" s="40">
        <v>57004.822899999999</v>
      </c>
      <c r="L1122" s="10">
        <v>44185</v>
      </c>
      <c r="M1122" t="s">
        <v>1829</v>
      </c>
      <c r="O1122" t="b">
        <f>Table9[[#This Row],[SubTotal]]=SUMIF(Purchase_Order_Details!$A$2:$A$2751,Table9[[#This Row],[PurchaseOrderID]],Purchase_Order_Details!$G$2:$G$2751)</f>
        <v>1</v>
      </c>
      <c r="P1122" t="b">
        <f>Table9[[#This Row],[TotalDue]]=Table9[[#This Row],[SubTotal]]+Table9[[#This Row],[TaxAmt]]+Table9[[#This Row],[Freight]]</f>
        <v>1</v>
      </c>
      <c r="Q1122" t="b">
        <f>COUNTIF(Table9[PurchaseOrderID],Table9[[#This Row],[PurchaseOrderID]])=1</f>
        <v>1</v>
      </c>
    </row>
    <row r="1123" spans="1:17" hidden="1" x14ac:dyDescent="0.25">
      <c r="A1123" s="4">
        <v>1398</v>
      </c>
      <c r="B1123" s="4">
        <v>4</v>
      </c>
      <c r="C1123" s="4">
        <v>4</v>
      </c>
      <c r="D1123" s="4">
        <v>253</v>
      </c>
      <c r="E1123" s="4">
        <v>1578</v>
      </c>
      <c r="F1123" s="4">
        <v>3</v>
      </c>
      <c r="G1123" s="11">
        <v>44176</v>
      </c>
      <c r="H1123" s="41">
        <v>62843.55</v>
      </c>
      <c r="I1123" s="41">
        <v>5027.4840000000004</v>
      </c>
      <c r="J1123" s="41">
        <v>1571.0888</v>
      </c>
      <c r="K1123" s="41">
        <v>69442.122799999997</v>
      </c>
      <c r="L1123" s="11">
        <v>44185</v>
      </c>
      <c r="M1123" t="s">
        <v>1829</v>
      </c>
      <c r="O1123" t="b">
        <f>Table9[[#This Row],[SubTotal]]=SUMIF(Purchase_Order_Details!$A$2:$A$2751,Table9[[#This Row],[PurchaseOrderID]],Purchase_Order_Details!$G$2:$G$2751)</f>
        <v>1</v>
      </c>
      <c r="P1123" t="b">
        <f>Table9[[#This Row],[TotalDue]]=Table9[[#This Row],[SubTotal]]+Table9[[#This Row],[TaxAmt]]+Table9[[#This Row],[Freight]]</f>
        <v>1</v>
      </c>
      <c r="Q1123" t="b">
        <f>COUNTIF(Table9[PurchaseOrderID],Table9[[#This Row],[PurchaseOrderID]])=1</f>
        <v>1</v>
      </c>
    </row>
    <row r="1124" spans="1:17" hidden="1" x14ac:dyDescent="0.25">
      <c r="A1124" s="5">
        <v>1399</v>
      </c>
      <c r="B1124" s="5">
        <v>4</v>
      </c>
      <c r="C1124" s="5">
        <v>4</v>
      </c>
      <c r="D1124" s="5">
        <v>255</v>
      </c>
      <c r="E1124" s="5">
        <v>1538</v>
      </c>
      <c r="F1124" s="5">
        <v>5</v>
      </c>
      <c r="G1124" s="10">
        <v>44176</v>
      </c>
      <c r="H1124" s="40">
        <v>37843.574999999997</v>
      </c>
      <c r="I1124" s="40">
        <v>3027.4859999999999</v>
      </c>
      <c r="J1124" s="40">
        <v>946.08939999999996</v>
      </c>
      <c r="K1124" s="40">
        <v>41817.150399999999</v>
      </c>
      <c r="L1124" s="10">
        <v>44185</v>
      </c>
      <c r="M1124" t="s">
        <v>1829</v>
      </c>
      <c r="O1124" t="b">
        <f>Table9[[#This Row],[SubTotal]]=SUMIF(Purchase_Order_Details!$A$2:$A$2751,Table9[[#This Row],[PurchaseOrderID]],Purchase_Order_Details!$G$2:$G$2751)</f>
        <v>1</v>
      </c>
      <c r="P1124" t="b">
        <f>Table9[[#This Row],[TotalDue]]=Table9[[#This Row],[SubTotal]]+Table9[[#This Row],[TaxAmt]]+Table9[[#This Row],[Freight]]</f>
        <v>1</v>
      </c>
      <c r="Q1124" t="b">
        <f>COUNTIF(Table9[PurchaseOrderID],Table9[[#This Row],[PurchaseOrderID]])=1</f>
        <v>1</v>
      </c>
    </row>
    <row r="1125" spans="1:17" hidden="1" x14ac:dyDescent="0.25">
      <c r="A1125" s="4">
        <v>1400</v>
      </c>
      <c r="B1125" s="4">
        <v>4</v>
      </c>
      <c r="C1125" s="4">
        <v>4</v>
      </c>
      <c r="D1125" s="4">
        <v>252</v>
      </c>
      <c r="E1125" s="4">
        <v>1556</v>
      </c>
      <c r="F1125" s="4">
        <v>4</v>
      </c>
      <c r="G1125" s="11">
        <v>44176</v>
      </c>
      <c r="H1125" s="41">
        <v>25531.275000000001</v>
      </c>
      <c r="I1125" s="41">
        <v>2042.502</v>
      </c>
      <c r="J1125" s="41">
        <v>638.28189999999995</v>
      </c>
      <c r="K1125" s="41">
        <v>28212.0589</v>
      </c>
      <c r="L1125" s="11">
        <v>44185</v>
      </c>
      <c r="M1125" t="s">
        <v>1829</v>
      </c>
      <c r="O1125" t="b">
        <f>Table9[[#This Row],[SubTotal]]=SUMIF(Purchase_Order_Details!$A$2:$A$2751,Table9[[#This Row],[PurchaseOrderID]],Purchase_Order_Details!$G$2:$G$2751)</f>
        <v>1</v>
      </c>
      <c r="P1125" t="b">
        <f>Table9[[#This Row],[TotalDue]]=Table9[[#This Row],[SubTotal]]+Table9[[#This Row],[TaxAmt]]+Table9[[#This Row],[Freight]]</f>
        <v>1</v>
      </c>
      <c r="Q1125" t="b">
        <f>COUNTIF(Table9[PurchaseOrderID],Table9[[#This Row],[PurchaseOrderID]])=1</f>
        <v>1</v>
      </c>
    </row>
    <row r="1126" spans="1:17" hidden="1" x14ac:dyDescent="0.25">
      <c r="A1126" s="5">
        <v>1401</v>
      </c>
      <c r="B1126" s="5">
        <v>4</v>
      </c>
      <c r="C1126" s="5">
        <v>4</v>
      </c>
      <c r="D1126" s="5">
        <v>259</v>
      </c>
      <c r="E1126" s="5">
        <v>1554</v>
      </c>
      <c r="F1126" s="5">
        <v>4</v>
      </c>
      <c r="G1126" s="10">
        <v>44177</v>
      </c>
      <c r="H1126" s="40">
        <v>501.19650000000001</v>
      </c>
      <c r="I1126" s="40">
        <v>40.095700000000001</v>
      </c>
      <c r="J1126" s="40">
        <v>12.5299</v>
      </c>
      <c r="K1126" s="40">
        <v>553.82209999999998</v>
      </c>
      <c r="L1126" s="10">
        <v>44186</v>
      </c>
      <c r="M1126" t="s">
        <v>2817</v>
      </c>
      <c r="O1126" t="b">
        <f>Table9[[#This Row],[SubTotal]]=SUMIF(Purchase_Order_Details!$A$2:$A$2751,Table9[[#This Row],[PurchaseOrderID]],Purchase_Order_Details!$G$2:$G$2751)</f>
        <v>1</v>
      </c>
      <c r="P1126" t="b">
        <f>Table9[[#This Row],[TotalDue]]=Table9[[#This Row],[SubTotal]]+Table9[[#This Row],[TaxAmt]]+Table9[[#This Row],[Freight]]</f>
        <v>1</v>
      </c>
      <c r="Q1126" t="b">
        <f>COUNTIF(Table9[PurchaseOrderID],Table9[[#This Row],[PurchaseOrderID]])=1</f>
        <v>1</v>
      </c>
    </row>
    <row r="1127" spans="1:17" hidden="1" x14ac:dyDescent="0.25">
      <c r="A1127" s="4">
        <v>1402</v>
      </c>
      <c r="B1127" s="4">
        <v>4</v>
      </c>
      <c r="C1127" s="4">
        <v>4</v>
      </c>
      <c r="D1127" s="4">
        <v>260</v>
      </c>
      <c r="E1127" s="4">
        <v>1688</v>
      </c>
      <c r="F1127" s="4">
        <v>4</v>
      </c>
      <c r="G1127" s="11">
        <v>44177</v>
      </c>
      <c r="H1127" s="41">
        <v>125.748</v>
      </c>
      <c r="I1127" s="41">
        <v>10.059799999999999</v>
      </c>
      <c r="J1127" s="41">
        <v>3.1436999999999999</v>
      </c>
      <c r="K1127" s="41">
        <v>138.95150000000001</v>
      </c>
      <c r="L1127" s="11">
        <v>44186</v>
      </c>
      <c r="M1127" t="s">
        <v>2810</v>
      </c>
      <c r="O1127" t="b">
        <f>Table9[[#This Row],[SubTotal]]=SUMIF(Purchase_Order_Details!$A$2:$A$2751,Table9[[#This Row],[PurchaseOrderID]],Purchase_Order_Details!$G$2:$G$2751)</f>
        <v>1</v>
      </c>
      <c r="P1127" t="b">
        <f>Table9[[#This Row],[TotalDue]]=Table9[[#This Row],[SubTotal]]+Table9[[#This Row],[TaxAmt]]+Table9[[#This Row],[Freight]]</f>
        <v>1</v>
      </c>
      <c r="Q1127" t="b">
        <f>COUNTIF(Table9[PurchaseOrderID],Table9[[#This Row],[PurchaseOrderID]])=1</f>
        <v>1</v>
      </c>
    </row>
    <row r="1128" spans="1:17" hidden="1" x14ac:dyDescent="0.25">
      <c r="A1128" s="5">
        <v>1403</v>
      </c>
      <c r="B1128" s="5">
        <v>4</v>
      </c>
      <c r="C1128" s="5">
        <v>4</v>
      </c>
      <c r="D1128" s="5">
        <v>258</v>
      </c>
      <c r="E1128" s="5">
        <v>1580</v>
      </c>
      <c r="F1128" s="5">
        <v>5</v>
      </c>
      <c r="G1128" s="10">
        <v>44177</v>
      </c>
      <c r="H1128" s="40">
        <v>150.79050000000001</v>
      </c>
      <c r="I1128" s="40">
        <v>12.0632</v>
      </c>
      <c r="J1128" s="40">
        <v>3.7698</v>
      </c>
      <c r="K1128" s="40">
        <v>166.62350000000001</v>
      </c>
      <c r="L1128" s="10">
        <v>44186</v>
      </c>
      <c r="M1128" t="s">
        <v>2810</v>
      </c>
      <c r="O1128" t="b">
        <f>Table9[[#This Row],[SubTotal]]=SUMIF(Purchase_Order_Details!$A$2:$A$2751,Table9[[#This Row],[PurchaseOrderID]],Purchase_Order_Details!$G$2:$G$2751)</f>
        <v>1</v>
      </c>
      <c r="P1128" t="b">
        <f>Table9[[#This Row],[TotalDue]]=Table9[[#This Row],[SubTotal]]+Table9[[#This Row],[TaxAmt]]+Table9[[#This Row],[Freight]]</f>
        <v>1</v>
      </c>
      <c r="Q1128" t="b">
        <f>COUNTIF(Table9[PurchaseOrderID],Table9[[#This Row],[PurchaseOrderID]])=1</f>
        <v>1</v>
      </c>
    </row>
    <row r="1129" spans="1:17" hidden="1" x14ac:dyDescent="0.25">
      <c r="A1129" s="4">
        <v>1404</v>
      </c>
      <c r="B1129" s="4">
        <v>4</v>
      </c>
      <c r="C1129" s="4">
        <v>3</v>
      </c>
      <c r="D1129" s="4">
        <v>250</v>
      </c>
      <c r="E1129" s="4">
        <v>1496</v>
      </c>
      <c r="F1129" s="4">
        <v>5</v>
      </c>
      <c r="G1129" s="11">
        <v>44177</v>
      </c>
      <c r="H1129" s="41">
        <v>279.78300000000002</v>
      </c>
      <c r="I1129" s="41">
        <v>22.3826</v>
      </c>
      <c r="J1129" s="41">
        <v>6.9946000000000002</v>
      </c>
      <c r="K1129" s="41">
        <v>309.16019999999997</v>
      </c>
      <c r="L1129" s="11">
        <v>44186</v>
      </c>
      <c r="M1129" t="s">
        <v>2817</v>
      </c>
      <c r="O1129" t="b">
        <f>Table9[[#This Row],[SubTotal]]=SUMIF(Purchase_Order_Details!$A$2:$A$2751,Table9[[#This Row],[PurchaseOrderID]],Purchase_Order_Details!$G$2:$G$2751)</f>
        <v>1</v>
      </c>
      <c r="P1129" t="b">
        <f>Table9[[#This Row],[TotalDue]]=Table9[[#This Row],[SubTotal]]+Table9[[#This Row],[TaxAmt]]+Table9[[#This Row],[Freight]]</f>
        <v>1</v>
      </c>
      <c r="Q1129" t="b">
        <f>COUNTIF(Table9[PurchaseOrderID],Table9[[#This Row],[PurchaseOrderID]])=1</f>
        <v>1</v>
      </c>
    </row>
    <row r="1130" spans="1:17" hidden="1" x14ac:dyDescent="0.25">
      <c r="A1130" s="5">
        <v>1405</v>
      </c>
      <c r="B1130" s="5">
        <v>4</v>
      </c>
      <c r="C1130" s="5">
        <v>4</v>
      </c>
      <c r="D1130" s="5">
        <v>257</v>
      </c>
      <c r="E1130" s="5">
        <v>1494</v>
      </c>
      <c r="F1130" s="5">
        <v>2</v>
      </c>
      <c r="G1130" s="10">
        <v>44177</v>
      </c>
      <c r="H1130" s="40">
        <v>8847.2999999999993</v>
      </c>
      <c r="I1130" s="40">
        <v>707.78399999999999</v>
      </c>
      <c r="J1130" s="40">
        <v>221.1825</v>
      </c>
      <c r="K1130" s="40">
        <v>9776.2664999999997</v>
      </c>
      <c r="L1130" s="10">
        <v>44186</v>
      </c>
      <c r="M1130" t="s">
        <v>2810</v>
      </c>
      <c r="O1130" t="b">
        <f>Table9[[#This Row],[SubTotal]]=SUMIF(Purchase_Order_Details!$A$2:$A$2751,Table9[[#This Row],[PurchaseOrderID]],Purchase_Order_Details!$G$2:$G$2751)</f>
        <v>1</v>
      </c>
      <c r="P1130" t="b">
        <f>Table9[[#This Row],[TotalDue]]=Table9[[#This Row],[SubTotal]]+Table9[[#This Row],[TaxAmt]]+Table9[[#This Row],[Freight]]</f>
        <v>1</v>
      </c>
      <c r="Q1130" t="b">
        <f>COUNTIF(Table9[PurchaseOrderID],Table9[[#This Row],[PurchaseOrderID]])=1</f>
        <v>1</v>
      </c>
    </row>
    <row r="1131" spans="1:17" hidden="1" x14ac:dyDescent="0.25">
      <c r="A1131" s="4">
        <v>1406</v>
      </c>
      <c r="B1131" s="4">
        <v>4</v>
      </c>
      <c r="C1131" s="4">
        <v>4</v>
      </c>
      <c r="D1131" s="4">
        <v>261</v>
      </c>
      <c r="E1131" s="4">
        <v>1650</v>
      </c>
      <c r="F1131" s="4">
        <v>5</v>
      </c>
      <c r="G1131" s="11">
        <v>44177</v>
      </c>
      <c r="H1131" s="41">
        <v>171.07650000000001</v>
      </c>
      <c r="I1131" s="41">
        <v>13.6861</v>
      </c>
      <c r="J1131" s="41">
        <v>4.2769000000000004</v>
      </c>
      <c r="K1131" s="41">
        <v>189.0395</v>
      </c>
      <c r="L1131" s="11">
        <v>44186</v>
      </c>
      <c r="M1131" t="s">
        <v>2810</v>
      </c>
      <c r="O1131" t="b">
        <f>Table9[[#This Row],[SubTotal]]=SUMIF(Purchase_Order_Details!$A$2:$A$2751,Table9[[#This Row],[PurchaseOrderID]],Purchase_Order_Details!$G$2:$G$2751)</f>
        <v>1</v>
      </c>
      <c r="P1131" t="b">
        <f>Table9[[#This Row],[TotalDue]]=Table9[[#This Row],[SubTotal]]+Table9[[#This Row],[TaxAmt]]+Table9[[#This Row],[Freight]]</f>
        <v>1</v>
      </c>
      <c r="Q1131" t="b">
        <f>COUNTIF(Table9[PurchaseOrderID],Table9[[#This Row],[PurchaseOrderID]])=1</f>
        <v>1</v>
      </c>
    </row>
    <row r="1132" spans="1:17" hidden="1" x14ac:dyDescent="0.25">
      <c r="A1132" s="5">
        <v>1407</v>
      </c>
      <c r="B1132" s="5">
        <v>4</v>
      </c>
      <c r="C1132" s="5">
        <v>4</v>
      </c>
      <c r="D1132" s="5">
        <v>251</v>
      </c>
      <c r="E1132" s="5">
        <v>1654</v>
      </c>
      <c r="F1132" s="5">
        <v>4</v>
      </c>
      <c r="G1132" s="10">
        <v>44177</v>
      </c>
      <c r="H1132" s="40">
        <v>20397.3</v>
      </c>
      <c r="I1132" s="40">
        <v>1631.7840000000001</v>
      </c>
      <c r="J1132" s="40">
        <v>509.9325</v>
      </c>
      <c r="K1132" s="40">
        <v>22539.016500000002</v>
      </c>
      <c r="L1132" s="10">
        <v>44186</v>
      </c>
      <c r="M1132" t="s">
        <v>2817</v>
      </c>
      <c r="O1132" t="b">
        <f>Table9[[#This Row],[SubTotal]]=SUMIF(Purchase_Order_Details!$A$2:$A$2751,Table9[[#This Row],[PurchaseOrderID]],Purchase_Order_Details!$G$2:$G$2751)</f>
        <v>1</v>
      </c>
      <c r="P1132" t="b">
        <f>Table9[[#This Row],[TotalDue]]=Table9[[#This Row],[SubTotal]]+Table9[[#This Row],[TaxAmt]]+Table9[[#This Row],[Freight]]</f>
        <v>1</v>
      </c>
      <c r="Q1132" t="b">
        <f>COUNTIF(Table9[PurchaseOrderID],Table9[[#This Row],[PurchaseOrderID]])=1</f>
        <v>1</v>
      </c>
    </row>
    <row r="1133" spans="1:17" hidden="1" x14ac:dyDescent="0.25">
      <c r="A1133" s="4">
        <v>1408</v>
      </c>
      <c r="B1133" s="4">
        <v>4</v>
      </c>
      <c r="C1133" s="4">
        <v>4</v>
      </c>
      <c r="D1133" s="4">
        <v>253</v>
      </c>
      <c r="E1133" s="4">
        <v>1664</v>
      </c>
      <c r="F1133" s="4">
        <v>3</v>
      </c>
      <c r="G1133" s="11">
        <v>44177</v>
      </c>
      <c r="H1133" s="41">
        <v>14628.075000000001</v>
      </c>
      <c r="I1133" s="41">
        <v>1170.2460000000001</v>
      </c>
      <c r="J1133" s="41">
        <v>365.70190000000002</v>
      </c>
      <c r="K1133" s="41">
        <v>16164.0229</v>
      </c>
      <c r="L1133" s="11">
        <v>44186</v>
      </c>
      <c r="M1133" t="s">
        <v>2817</v>
      </c>
      <c r="O1133" t="b">
        <f>Table9[[#This Row],[SubTotal]]=SUMIF(Purchase_Order_Details!$A$2:$A$2751,Table9[[#This Row],[PurchaseOrderID]],Purchase_Order_Details!$G$2:$G$2751)</f>
        <v>1</v>
      </c>
      <c r="P1133" t="b">
        <f>Table9[[#This Row],[TotalDue]]=Table9[[#This Row],[SubTotal]]+Table9[[#This Row],[TaxAmt]]+Table9[[#This Row],[Freight]]</f>
        <v>1</v>
      </c>
      <c r="Q1133" t="b">
        <f>COUNTIF(Table9[PurchaseOrderID],Table9[[#This Row],[PurchaseOrderID]])=1</f>
        <v>1</v>
      </c>
    </row>
    <row r="1134" spans="1:17" hidden="1" x14ac:dyDescent="0.25">
      <c r="A1134" s="5">
        <v>1409</v>
      </c>
      <c r="B1134" s="5">
        <v>4</v>
      </c>
      <c r="C1134" s="5">
        <v>4</v>
      </c>
      <c r="D1134" s="5">
        <v>255</v>
      </c>
      <c r="E1134" s="5">
        <v>1678</v>
      </c>
      <c r="F1134" s="5">
        <v>3</v>
      </c>
      <c r="G1134" s="10">
        <v>44177</v>
      </c>
      <c r="H1134" s="40">
        <v>58685.55</v>
      </c>
      <c r="I1134" s="40">
        <v>4694.8440000000001</v>
      </c>
      <c r="J1134" s="40">
        <v>1467.1387999999999</v>
      </c>
      <c r="K1134" s="40">
        <v>64847.532800000001</v>
      </c>
      <c r="L1134" s="10">
        <v>44186</v>
      </c>
      <c r="M1134" t="s">
        <v>1829</v>
      </c>
      <c r="O1134" t="b">
        <f>Table9[[#This Row],[SubTotal]]=SUMIF(Purchase_Order_Details!$A$2:$A$2751,Table9[[#This Row],[PurchaseOrderID]],Purchase_Order_Details!$G$2:$G$2751)</f>
        <v>1</v>
      </c>
      <c r="P1134" t="b">
        <f>Table9[[#This Row],[TotalDue]]=Table9[[#This Row],[SubTotal]]+Table9[[#This Row],[TaxAmt]]+Table9[[#This Row],[Freight]]</f>
        <v>1</v>
      </c>
      <c r="Q1134" t="b">
        <f>COUNTIF(Table9[PurchaseOrderID],Table9[[#This Row],[PurchaseOrderID]])=1</f>
        <v>1</v>
      </c>
    </row>
    <row r="1135" spans="1:17" hidden="1" x14ac:dyDescent="0.25">
      <c r="A1135" s="4">
        <v>1410</v>
      </c>
      <c r="B1135" s="4">
        <v>4</v>
      </c>
      <c r="C1135" s="4">
        <v>4</v>
      </c>
      <c r="D1135" s="4">
        <v>256</v>
      </c>
      <c r="E1135" s="4">
        <v>1616</v>
      </c>
      <c r="F1135" s="4">
        <v>4</v>
      </c>
      <c r="G1135" s="11">
        <v>44177</v>
      </c>
      <c r="H1135" s="41">
        <v>402.255</v>
      </c>
      <c r="I1135" s="41">
        <v>32.180399999999999</v>
      </c>
      <c r="J1135" s="41">
        <v>10.0564</v>
      </c>
      <c r="K1135" s="41">
        <v>444.49180000000001</v>
      </c>
      <c r="L1135" s="11">
        <v>44186</v>
      </c>
      <c r="M1135" t="s">
        <v>2817</v>
      </c>
      <c r="O1135" t="b">
        <f>Table9[[#This Row],[SubTotal]]=SUMIF(Purchase_Order_Details!$A$2:$A$2751,Table9[[#This Row],[PurchaseOrderID]],Purchase_Order_Details!$G$2:$G$2751)</f>
        <v>1</v>
      </c>
      <c r="P1135" t="b">
        <f>Table9[[#This Row],[TotalDue]]=Table9[[#This Row],[SubTotal]]+Table9[[#This Row],[TaxAmt]]+Table9[[#This Row],[Freight]]</f>
        <v>1</v>
      </c>
      <c r="Q1135" t="b">
        <f>COUNTIF(Table9[PurchaseOrderID],Table9[[#This Row],[PurchaseOrderID]])=1</f>
        <v>1</v>
      </c>
    </row>
    <row r="1136" spans="1:17" hidden="1" x14ac:dyDescent="0.25">
      <c r="A1136" s="5">
        <v>1411</v>
      </c>
      <c r="B1136" s="5">
        <v>4</v>
      </c>
      <c r="C1136" s="5">
        <v>4</v>
      </c>
      <c r="D1136" s="5">
        <v>259</v>
      </c>
      <c r="E1136" s="5">
        <v>1492</v>
      </c>
      <c r="F1136" s="5">
        <v>4</v>
      </c>
      <c r="G1136" s="10">
        <v>44177</v>
      </c>
      <c r="H1136" s="40">
        <v>501.19650000000001</v>
      </c>
      <c r="I1136" s="40">
        <v>40.095700000000001</v>
      </c>
      <c r="J1136" s="40">
        <v>12.5299</v>
      </c>
      <c r="K1136" s="40">
        <v>553.82209999999998</v>
      </c>
      <c r="L1136" s="10">
        <v>44186</v>
      </c>
      <c r="M1136" t="s">
        <v>2817</v>
      </c>
      <c r="O1136" t="b">
        <f>Table9[[#This Row],[SubTotal]]=SUMIF(Purchase_Order_Details!$A$2:$A$2751,Table9[[#This Row],[PurchaseOrderID]],Purchase_Order_Details!$G$2:$G$2751)</f>
        <v>1</v>
      </c>
      <c r="P1136" t="b">
        <f>Table9[[#This Row],[TotalDue]]=Table9[[#This Row],[SubTotal]]+Table9[[#This Row],[TaxAmt]]+Table9[[#This Row],[Freight]]</f>
        <v>1</v>
      </c>
      <c r="Q1136" t="b">
        <f>COUNTIF(Table9[PurchaseOrderID],Table9[[#This Row],[PurchaseOrderID]])=1</f>
        <v>1</v>
      </c>
    </row>
    <row r="1137" spans="1:17" hidden="1" x14ac:dyDescent="0.25">
      <c r="A1137" s="4">
        <v>1412</v>
      </c>
      <c r="B1137" s="4">
        <v>4</v>
      </c>
      <c r="C1137" s="4">
        <v>4</v>
      </c>
      <c r="D1137" s="4">
        <v>260</v>
      </c>
      <c r="E1137" s="4">
        <v>1602</v>
      </c>
      <c r="F1137" s="4">
        <v>5</v>
      </c>
      <c r="G1137" s="11">
        <v>44177</v>
      </c>
      <c r="H1137" s="41">
        <v>270.80549999999999</v>
      </c>
      <c r="I1137" s="41">
        <v>21.664400000000001</v>
      </c>
      <c r="J1137" s="41">
        <v>6.7701000000000002</v>
      </c>
      <c r="K1137" s="41">
        <v>299.24</v>
      </c>
      <c r="L1137" s="11">
        <v>44186</v>
      </c>
      <c r="M1137" t="s">
        <v>2817</v>
      </c>
      <c r="O1137" t="b">
        <f>Table9[[#This Row],[SubTotal]]=SUMIF(Purchase_Order_Details!$A$2:$A$2751,Table9[[#This Row],[PurchaseOrderID]],Purchase_Order_Details!$G$2:$G$2751)</f>
        <v>1</v>
      </c>
      <c r="P1137" t="b">
        <f>Table9[[#This Row],[TotalDue]]=Table9[[#This Row],[SubTotal]]+Table9[[#This Row],[TaxAmt]]+Table9[[#This Row],[Freight]]</f>
        <v>1</v>
      </c>
      <c r="Q1137" t="b">
        <f>COUNTIF(Table9[PurchaseOrderID],Table9[[#This Row],[PurchaseOrderID]])=1</f>
        <v>1</v>
      </c>
    </row>
    <row r="1138" spans="1:17" hidden="1" x14ac:dyDescent="0.25">
      <c r="A1138" s="5">
        <v>1413</v>
      </c>
      <c r="B1138" s="5">
        <v>4</v>
      </c>
      <c r="C1138" s="5">
        <v>4</v>
      </c>
      <c r="D1138" s="5">
        <v>258</v>
      </c>
      <c r="E1138" s="5">
        <v>1540</v>
      </c>
      <c r="F1138" s="5">
        <v>4</v>
      </c>
      <c r="G1138" s="10">
        <v>44177</v>
      </c>
      <c r="H1138" s="40">
        <v>371.22750000000002</v>
      </c>
      <c r="I1138" s="40">
        <v>29.6982</v>
      </c>
      <c r="J1138" s="40">
        <v>9.2806999999999995</v>
      </c>
      <c r="K1138" s="40">
        <v>410.20639999999997</v>
      </c>
      <c r="L1138" s="10">
        <v>44186</v>
      </c>
      <c r="M1138" t="s">
        <v>2810</v>
      </c>
      <c r="O1138" t="b">
        <f>Table9[[#This Row],[SubTotal]]=SUMIF(Purchase_Order_Details!$A$2:$A$2751,Table9[[#This Row],[PurchaseOrderID]],Purchase_Order_Details!$G$2:$G$2751)</f>
        <v>1</v>
      </c>
      <c r="P1138" t="b">
        <f>Table9[[#This Row],[TotalDue]]=Table9[[#This Row],[SubTotal]]+Table9[[#This Row],[TaxAmt]]+Table9[[#This Row],[Freight]]</f>
        <v>1</v>
      </c>
      <c r="Q1138" t="b">
        <f>COUNTIF(Table9[PurchaseOrderID],Table9[[#This Row],[PurchaseOrderID]])=1</f>
        <v>1</v>
      </c>
    </row>
    <row r="1139" spans="1:17" hidden="1" x14ac:dyDescent="0.25">
      <c r="A1139" s="4">
        <v>1414</v>
      </c>
      <c r="B1139" s="4">
        <v>4</v>
      </c>
      <c r="C1139" s="4">
        <v>4</v>
      </c>
      <c r="D1139" s="4">
        <v>254</v>
      </c>
      <c r="E1139" s="4">
        <v>1628</v>
      </c>
      <c r="F1139" s="4">
        <v>5</v>
      </c>
      <c r="G1139" s="11">
        <v>44177</v>
      </c>
      <c r="H1139" s="41">
        <v>34644.224999999999</v>
      </c>
      <c r="I1139" s="41">
        <v>2771.538</v>
      </c>
      <c r="J1139" s="41">
        <v>866.10559999999998</v>
      </c>
      <c r="K1139" s="41">
        <v>38281.868600000002</v>
      </c>
      <c r="L1139" s="11">
        <v>44186</v>
      </c>
      <c r="M1139" t="s">
        <v>2810</v>
      </c>
      <c r="O1139" t="b">
        <f>Table9[[#This Row],[SubTotal]]=SUMIF(Purchase_Order_Details!$A$2:$A$2751,Table9[[#This Row],[PurchaseOrderID]],Purchase_Order_Details!$G$2:$G$2751)</f>
        <v>1</v>
      </c>
      <c r="P1139" t="b">
        <f>Table9[[#This Row],[TotalDue]]=Table9[[#This Row],[SubTotal]]+Table9[[#This Row],[TaxAmt]]+Table9[[#This Row],[Freight]]</f>
        <v>1</v>
      </c>
      <c r="Q1139" t="b">
        <f>COUNTIF(Table9[PurchaseOrderID],Table9[[#This Row],[PurchaseOrderID]])=1</f>
        <v>1</v>
      </c>
    </row>
    <row r="1140" spans="1:17" hidden="1" x14ac:dyDescent="0.25">
      <c r="A1140" s="5">
        <v>1415</v>
      </c>
      <c r="B1140" s="5">
        <v>4</v>
      </c>
      <c r="C1140" s="5">
        <v>4</v>
      </c>
      <c r="D1140" s="5">
        <v>257</v>
      </c>
      <c r="E1140" s="5">
        <v>1604</v>
      </c>
      <c r="F1140" s="5">
        <v>4</v>
      </c>
      <c r="G1140" s="10">
        <v>44177</v>
      </c>
      <c r="H1140" s="40">
        <v>1839.5055</v>
      </c>
      <c r="I1140" s="40">
        <v>147.16040000000001</v>
      </c>
      <c r="J1140" s="40">
        <v>45.9876</v>
      </c>
      <c r="K1140" s="40">
        <v>2032.6534999999999</v>
      </c>
      <c r="L1140" s="10">
        <v>44186</v>
      </c>
      <c r="M1140" t="s">
        <v>2810</v>
      </c>
      <c r="O1140" t="b">
        <f>Table9[[#This Row],[SubTotal]]=SUMIF(Purchase_Order_Details!$A$2:$A$2751,Table9[[#This Row],[PurchaseOrderID]],Purchase_Order_Details!$G$2:$G$2751)</f>
        <v>1</v>
      </c>
      <c r="P1140" t="b">
        <f>Table9[[#This Row],[TotalDue]]=Table9[[#This Row],[SubTotal]]+Table9[[#This Row],[TaxAmt]]+Table9[[#This Row],[Freight]]</f>
        <v>1</v>
      </c>
      <c r="Q1140" t="b">
        <f>COUNTIF(Table9[PurchaseOrderID],Table9[[#This Row],[PurchaseOrderID]])=1</f>
        <v>1</v>
      </c>
    </row>
    <row r="1141" spans="1:17" hidden="1" x14ac:dyDescent="0.25">
      <c r="A1141" s="4">
        <v>1416</v>
      </c>
      <c r="B1141" s="4">
        <v>4</v>
      </c>
      <c r="C1141" s="4">
        <v>4</v>
      </c>
      <c r="D1141" s="4">
        <v>261</v>
      </c>
      <c r="E1141" s="4">
        <v>1690</v>
      </c>
      <c r="F1141" s="4">
        <v>5</v>
      </c>
      <c r="G1141" s="11">
        <v>44177</v>
      </c>
      <c r="H1141" s="41">
        <v>146.286</v>
      </c>
      <c r="I1141" s="41">
        <v>11.7029</v>
      </c>
      <c r="J1141" s="41">
        <v>3.6572</v>
      </c>
      <c r="K1141" s="41">
        <v>161.64609999999999</v>
      </c>
      <c r="L1141" s="11">
        <v>44186</v>
      </c>
      <c r="M1141" t="s">
        <v>2810</v>
      </c>
      <c r="O1141" t="b">
        <f>Table9[[#This Row],[SubTotal]]=SUMIF(Purchase_Order_Details!$A$2:$A$2751,Table9[[#This Row],[PurchaseOrderID]],Purchase_Order_Details!$G$2:$G$2751)</f>
        <v>1</v>
      </c>
      <c r="P1141" t="b">
        <f>Table9[[#This Row],[TotalDue]]=Table9[[#This Row],[SubTotal]]+Table9[[#This Row],[TaxAmt]]+Table9[[#This Row],[Freight]]</f>
        <v>1</v>
      </c>
      <c r="Q1141" t="b">
        <f>COUNTIF(Table9[PurchaseOrderID],Table9[[#This Row],[PurchaseOrderID]])=1</f>
        <v>1</v>
      </c>
    </row>
    <row r="1142" spans="1:17" hidden="1" x14ac:dyDescent="0.25">
      <c r="A1142" s="5">
        <v>1417</v>
      </c>
      <c r="B1142" s="5">
        <v>4</v>
      </c>
      <c r="C1142" s="5">
        <v>4</v>
      </c>
      <c r="D1142" s="5">
        <v>251</v>
      </c>
      <c r="E1142" s="5">
        <v>1566</v>
      </c>
      <c r="F1142" s="5">
        <v>5</v>
      </c>
      <c r="G1142" s="10">
        <v>44178</v>
      </c>
      <c r="H1142" s="40">
        <v>102.56399999999999</v>
      </c>
      <c r="I1142" s="40">
        <v>8.2050999999999998</v>
      </c>
      <c r="J1142" s="40">
        <v>2.5640999999999998</v>
      </c>
      <c r="K1142" s="40">
        <v>113.33320000000001</v>
      </c>
      <c r="L1142" s="10">
        <v>44187</v>
      </c>
      <c r="M1142" t="s">
        <v>2810</v>
      </c>
      <c r="O1142" t="b">
        <f>Table9[[#This Row],[SubTotal]]=SUMIF(Purchase_Order_Details!$A$2:$A$2751,Table9[[#This Row],[PurchaseOrderID]],Purchase_Order_Details!$G$2:$G$2751)</f>
        <v>1</v>
      </c>
      <c r="P1142" t="b">
        <f>Table9[[#This Row],[TotalDue]]=Table9[[#This Row],[SubTotal]]+Table9[[#This Row],[TaxAmt]]+Table9[[#This Row],[Freight]]</f>
        <v>1</v>
      </c>
      <c r="Q1142" t="b">
        <f>COUNTIF(Table9[PurchaseOrderID],Table9[[#This Row],[PurchaseOrderID]])=1</f>
        <v>1</v>
      </c>
    </row>
    <row r="1143" spans="1:17" hidden="1" x14ac:dyDescent="0.25">
      <c r="A1143" s="4">
        <v>1418</v>
      </c>
      <c r="B1143" s="4">
        <v>4</v>
      </c>
      <c r="C1143" s="4">
        <v>4</v>
      </c>
      <c r="D1143" s="4">
        <v>253</v>
      </c>
      <c r="E1143" s="4">
        <v>1698</v>
      </c>
      <c r="F1143" s="4">
        <v>5</v>
      </c>
      <c r="G1143" s="11">
        <v>44178</v>
      </c>
      <c r="H1143" s="41">
        <v>150.79050000000001</v>
      </c>
      <c r="I1143" s="41">
        <v>12.0632</v>
      </c>
      <c r="J1143" s="41">
        <v>3.7698</v>
      </c>
      <c r="K1143" s="41">
        <v>166.62350000000001</v>
      </c>
      <c r="L1143" s="11">
        <v>44187</v>
      </c>
      <c r="M1143" t="s">
        <v>2810</v>
      </c>
      <c r="O1143" t="b">
        <f>Table9[[#This Row],[SubTotal]]=SUMIF(Purchase_Order_Details!$A$2:$A$2751,Table9[[#This Row],[PurchaseOrderID]],Purchase_Order_Details!$G$2:$G$2751)</f>
        <v>1</v>
      </c>
      <c r="P1143" t="b">
        <f>Table9[[#This Row],[TotalDue]]=Table9[[#This Row],[SubTotal]]+Table9[[#This Row],[TaxAmt]]+Table9[[#This Row],[Freight]]</f>
        <v>1</v>
      </c>
      <c r="Q1143" t="b">
        <f>COUNTIF(Table9[PurchaseOrderID],Table9[[#This Row],[PurchaseOrderID]])=1</f>
        <v>1</v>
      </c>
    </row>
    <row r="1144" spans="1:17" hidden="1" x14ac:dyDescent="0.25">
      <c r="A1144" s="5">
        <v>1419</v>
      </c>
      <c r="B1144" s="5">
        <v>4</v>
      </c>
      <c r="C1144" s="5">
        <v>4</v>
      </c>
      <c r="D1144" s="5">
        <v>255</v>
      </c>
      <c r="E1144" s="5">
        <v>1560</v>
      </c>
      <c r="F1144" s="5">
        <v>5</v>
      </c>
      <c r="G1144" s="10">
        <v>44178</v>
      </c>
      <c r="H1144" s="40">
        <v>13669.424999999999</v>
      </c>
      <c r="I1144" s="40">
        <v>1093.5540000000001</v>
      </c>
      <c r="J1144" s="40">
        <v>341.73559999999998</v>
      </c>
      <c r="K1144" s="40">
        <v>15104.714599999999</v>
      </c>
      <c r="L1144" s="10">
        <v>44187</v>
      </c>
      <c r="M1144" t="s">
        <v>1829</v>
      </c>
      <c r="O1144" t="b">
        <f>Table9[[#This Row],[SubTotal]]=SUMIF(Purchase_Order_Details!$A$2:$A$2751,Table9[[#This Row],[PurchaseOrderID]],Purchase_Order_Details!$G$2:$G$2751)</f>
        <v>1</v>
      </c>
      <c r="P1144" t="b">
        <f>Table9[[#This Row],[TotalDue]]=Table9[[#This Row],[SubTotal]]+Table9[[#This Row],[TaxAmt]]+Table9[[#This Row],[Freight]]</f>
        <v>1</v>
      </c>
      <c r="Q1144" t="b">
        <f>COUNTIF(Table9[PurchaseOrderID],Table9[[#This Row],[PurchaseOrderID]])=1</f>
        <v>1</v>
      </c>
    </row>
    <row r="1145" spans="1:17" hidden="1" x14ac:dyDescent="0.25">
      <c r="A1145" s="4">
        <v>1420</v>
      </c>
      <c r="B1145" s="4">
        <v>4</v>
      </c>
      <c r="C1145" s="4">
        <v>4</v>
      </c>
      <c r="D1145" s="4">
        <v>256</v>
      </c>
      <c r="E1145" s="4">
        <v>1692</v>
      </c>
      <c r="F1145" s="4">
        <v>5</v>
      </c>
      <c r="G1145" s="11">
        <v>44178</v>
      </c>
      <c r="H1145" s="41">
        <v>9637.11</v>
      </c>
      <c r="I1145" s="41">
        <v>770.96879999999999</v>
      </c>
      <c r="J1145" s="41">
        <v>240.92779999999999</v>
      </c>
      <c r="K1145" s="41">
        <v>10649.006600000001</v>
      </c>
      <c r="L1145" s="11">
        <v>44187</v>
      </c>
      <c r="M1145" t="s">
        <v>1829</v>
      </c>
      <c r="O1145" t="b">
        <f>Table9[[#This Row],[SubTotal]]=SUMIF(Purchase_Order_Details!$A$2:$A$2751,Table9[[#This Row],[PurchaseOrderID]],Purchase_Order_Details!$G$2:$G$2751)</f>
        <v>1</v>
      </c>
      <c r="P1145" t="b">
        <f>Table9[[#This Row],[TotalDue]]=Table9[[#This Row],[SubTotal]]+Table9[[#This Row],[TaxAmt]]+Table9[[#This Row],[Freight]]</f>
        <v>1</v>
      </c>
      <c r="Q1145" t="b">
        <f>COUNTIF(Table9[PurchaseOrderID],Table9[[#This Row],[PurchaseOrderID]])=1</f>
        <v>1</v>
      </c>
    </row>
    <row r="1146" spans="1:17" hidden="1" x14ac:dyDescent="0.25">
      <c r="A1146" s="5">
        <v>1421</v>
      </c>
      <c r="B1146" s="5">
        <v>4</v>
      </c>
      <c r="C1146" s="5">
        <v>4</v>
      </c>
      <c r="D1146" s="5">
        <v>259</v>
      </c>
      <c r="E1146" s="5">
        <v>1696</v>
      </c>
      <c r="F1146" s="5">
        <v>5</v>
      </c>
      <c r="G1146" s="10">
        <v>44178</v>
      </c>
      <c r="H1146" s="40">
        <v>39258.449999999997</v>
      </c>
      <c r="I1146" s="40">
        <v>3140.6759999999999</v>
      </c>
      <c r="J1146" s="40">
        <v>981.46130000000005</v>
      </c>
      <c r="K1146" s="40">
        <v>43380.587299999999</v>
      </c>
      <c r="L1146" s="10">
        <v>44187</v>
      </c>
      <c r="M1146" t="s">
        <v>1829</v>
      </c>
      <c r="O1146" t="b">
        <f>Table9[[#This Row],[SubTotal]]=SUMIF(Purchase_Order_Details!$A$2:$A$2751,Table9[[#This Row],[PurchaseOrderID]],Purchase_Order_Details!$G$2:$G$2751)</f>
        <v>1</v>
      </c>
      <c r="P1146" t="b">
        <f>Table9[[#This Row],[TotalDue]]=Table9[[#This Row],[SubTotal]]+Table9[[#This Row],[TaxAmt]]+Table9[[#This Row],[Freight]]</f>
        <v>1</v>
      </c>
      <c r="Q1146" t="b">
        <f>COUNTIF(Table9[PurchaseOrderID],Table9[[#This Row],[PurchaseOrderID]])=1</f>
        <v>1</v>
      </c>
    </row>
    <row r="1147" spans="1:17" hidden="1" x14ac:dyDescent="0.25">
      <c r="A1147" s="4">
        <v>1422</v>
      </c>
      <c r="B1147" s="4">
        <v>4</v>
      </c>
      <c r="C1147" s="4">
        <v>4</v>
      </c>
      <c r="D1147" s="4">
        <v>250</v>
      </c>
      <c r="E1147" s="4">
        <v>1504</v>
      </c>
      <c r="F1147" s="4">
        <v>1</v>
      </c>
      <c r="G1147" s="11">
        <v>44178</v>
      </c>
      <c r="H1147" s="41">
        <v>551.88</v>
      </c>
      <c r="I1147" s="41">
        <v>44.150399999999998</v>
      </c>
      <c r="J1147" s="41">
        <v>13.797000000000001</v>
      </c>
      <c r="K1147" s="41">
        <v>609.82740000000001</v>
      </c>
      <c r="L1147" s="11">
        <v>44187</v>
      </c>
      <c r="M1147" t="s">
        <v>2817</v>
      </c>
      <c r="O1147" t="b">
        <f>Table9[[#This Row],[SubTotal]]=SUMIF(Purchase_Order_Details!$A$2:$A$2751,Table9[[#This Row],[PurchaseOrderID]],Purchase_Order_Details!$G$2:$G$2751)</f>
        <v>1</v>
      </c>
      <c r="P1147" t="b">
        <f>Table9[[#This Row],[TotalDue]]=Table9[[#This Row],[SubTotal]]+Table9[[#This Row],[TaxAmt]]+Table9[[#This Row],[Freight]]</f>
        <v>1</v>
      </c>
      <c r="Q1147" t="b">
        <f>COUNTIF(Table9[PurchaseOrderID],Table9[[#This Row],[PurchaseOrderID]])=1</f>
        <v>1</v>
      </c>
    </row>
    <row r="1148" spans="1:17" hidden="1" x14ac:dyDescent="0.25">
      <c r="A1148" s="5">
        <v>1423</v>
      </c>
      <c r="B1148" s="5">
        <v>4</v>
      </c>
      <c r="C1148" s="5">
        <v>4</v>
      </c>
      <c r="D1148" s="5">
        <v>258</v>
      </c>
      <c r="E1148" s="5">
        <v>1544</v>
      </c>
      <c r="F1148" s="5">
        <v>1</v>
      </c>
      <c r="G1148" s="10">
        <v>44178</v>
      </c>
      <c r="H1148" s="40">
        <v>3176.25</v>
      </c>
      <c r="I1148" s="40">
        <v>254.1</v>
      </c>
      <c r="J1148" s="40">
        <v>79.406300000000002</v>
      </c>
      <c r="K1148" s="40">
        <v>3509.7563</v>
      </c>
      <c r="L1148" s="10">
        <v>44187</v>
      </c>
      <c r="M1148" t="s">
        <v>2817</v>
      </c>
      <c r="O1148" t="b">
        <f>Table9[[#This Row],[SubTotal]]=SUMIF(Purchase_Order_Details!$A$2:$A$2751,Table9[[#This Row],[PurchaseOrderID]],Purchase_Order_Details!$G$2:$G$2751)</f>
        <v>1</v>
      </c>
      <c r="P1148" t="b">
        <f>Table9[[#This Row],[TotalDue]]=Table9[[#This Row],[SubTotal]]+Table9[[#This Row],[TaxAmt]]+Table9[[#This Row],[Freight]]</f>
        <v>1</v>
      </c>
      <c r="Q1148" t="b">
        <f>COUNTIF(Table9[PurchaseOrderID],Table9[[#This Row],[PurchaseOrderID]])=1</f>
        <v>1</v>
      </c>
    </row>
    <row r="1149" spans="1:17" hidden="1" x14ac:dyDescent="0.25">
      <c r="A1149" s="4">
        <v>1424</v>
      </c>
      <c r="B1149" s="4">
        <v>5</v>
      </c>
      <c r="C1149" s="4">
        <v>4</v>
      </c>
      <c r="D1149" s="4">
        <v>254</v>
      </c>
      <c r="E1149" s="4">
        <v>1530</v>
      </c>
      <c r="F1149" s="4">
        <v>2</v>
      </c>
      <c r="G1149" s="11">
        <v>44178</v>
      </c>
      <c r="H1149" s="41">
        <v>28072.275000000001</v>
      </c>
      <c r="I1149" s="41">
        <v>2245.7820000000002</v>
      </c>
      <c r="J1149" s="41">
        <v>701.80690000000004</v>
      </c>
      <c r="K1149" s="41">
        <v>31019.8639</v>
      </c>
      <c r="L1149" s="11">
        <v>44187</v>
      </c>
      <c r="M1149" t="s">
        <v>2810</v>
      </c>
      <c r="O1149" t="b">
        <f>Table9[[#This Row],[SubTotal]]=SUMIF(Purchase_Order_Details!$A$2:$A$2751,Table9[[#This Row],[PurchaseOrderID]],Purchase_Order_Details!$G$2:$G$2751)</f>
        <v>1</v>
      </c>
      <c r="P1149" t="b">
        <f>Table9[[#This Row],[TotalDue]]=Table9[[#This Row],[SubTotal]]+Table9[[#This Row],[TaxAmt]]+Table9[[#This Row],[Freight]]</f>
        <v>1</v>
      </c>
      <c r="Q1149" t="b">
        <f>COUNTIF(Table9[PurchaseOrderID],Table9[[#This Row],[PurchaseOrderID]])=1</f>
        <v>1</v>
      </c>
    </row>
    <row r="1150" spans="1:17" hidden="1" x14ac:dyDescent="0.25">
      <c r="A1150" s="5">
        <v>1425</v>
      </c>
      <c r="B1150" s="5">
        <v>4</v>
      </c>
      <c r="C1150" s="5">
        <v>4</v>
      </c>
      <c r="D1150" s="5">
        <v>257</v>
      </c>
      <c r="E1150" s="5">
        <v>1508</v>
      </c>
      <c r="F1150" s="5">
        <v>1</v>
      </c>
      <c r="G1150" s="10">
        <v>44178</v>
      </c>
      <c r="H1150" s="40">
        <v>37312.275000000001</v>
      </c>
      <c r="I1150" s="40">
        <v>2984.982</v>
      </c>
      <c r="J1150" s="40">
        <v>932.80690000000004</v>
      </c>
      <c r="K1150" s="40">
        <v>41230.063900000001</v>
      </c>
      <c r="L1150" s="10">
        <v>44187</v>
      </c>
      <c r="M1150" t="s">
        <v>2810</v>
      </c>
      <c r="O1150" t="b">
        <f>Table9[[#This Row],[SubTotal]]=SUMIF(Purchase_Order_Details!$A$2:$A$2751,Table9[[#This Row],[PurchaseOrderID]],Purchase_Order_Details!$G$2:$G$2751)</f>
        <v>1</v>
      </c>
      <c r="P1150" t="b">
        <f>Table9[[#This Row],[TotalDue]]=Table9[[#This Row],[SubTotal]]+Table9[[#This Row],[TaxAmt]]+Table9[[#This Row],[Freight]]</f>
        <v>1</v>
      </c>
      <c r="Q1150" t="b">
        <f>COUNTIF(Table9[PurchaseOrderID],Table9[[#This Row],[PurchaseOrderID]])=1</f>
        <v>1</v>
      </c>
    </row>
    <row r="1151" spans="1:17" hidden="1" x14ac:dyDescent="0.25">
      <c r="A1151" s="4">
        <v>1426</v>
      </c>
      <c r="B1151" s="4">
        <v>4</v>
      </c>
      <c r="C1151" s="4">
        <v>4</v>
      </c>
      <c r="D1151" s="4">
        <v>261</v>
      </c>
      <c r="E1151" s="4">
        <v>1694</v>
      </c>
      <c r="F1151" s="4">
        <v>1</v>
      </c>
      <c r="G1151" s="11">
        <v>44178</v>
      </c>
      <c r="H1151" s="41">
        <v>7623</v>
      </c>
      <c r="I1151" s="41">
        <v>609.84</v>
      </c>
      <c r="J1151" s="41">
        <v>190.57499999999999</v>
      </c>
      <c r="K1151" s="41">
        <v>8423.4150000000009</v>
      </c>
      <c r="L1151" s="11">
        <v>44187</v>
      </c>
      <c r="M1151" t="s">
        <v>2817</v>
      </c>
      <c r="O1151" t="b">
        <f>Table9[[#This Row],[SubTotal]]=SUMIF(Purchase_Order_Details!$A$2:$A$2751,Table9[[#This Row],[PurchaseOrderID]],Purchase_Order_Details!$G$2:$G$2751)</f>
        <v>1</v>
      </c>
      <c r="P1151" t="b">
        <f>Table9[[#This Row],[TotalDue]]=Table9[[#This Row],[SubTotal]]+Table9[[#This Row],[TaxAmt]]+Table9[[#This Row],[Freight]]</f>
        <v>1</v>
      </c>
      <c r="Q1151" t="b">
        <f>COUNTIF(Table9[PurchaseOrderID],Table9[[#This Row],[PurchaseOrderID]])=1</f>
        <v>1</v>
      </c>
    </row>
    <row r="1152" spans="1:17" hidden="1" x14ac:dyDescent="0.25">
      <c r="A1152" s="5">
        <v>1427</v>
      </c>
      <c r="B1152" s="5">
        <v>4</v>
      </c>
      <c r="C1152" s="5">
        <v>4</v>
      </c>
      <c r="D1152" s="5">
        <v>251</v>
      </c>
      <c r="E1152" s="5">
        <v>1624</v>
      </c>
      <c r="F1152" s="5">
        <v>2</v>
      </c>
      <c r="G1152" s="10">
        <v>44178</v>
      </c>
      <c r="H1152" s="40">
        <v>28297.5</v>
      </c>
      <c r="I1152" s="40">
        <v>2263.8000000000002</v>
      </c>
      <c r="J1152" s="40">
        <v>707.4375</v>
      </c>
      <c r="K1152" s="40">
        <v>31268.737499999999</v>
      </c>
      <c r="L1152" s="10">
        <v>44187</v>
      </c>
      <c r="M1152" t="s">
        <v>1829</v>
      </c>
      <c r="O1152" t="b">
        <f>Table9[[#This Row],[SubTotal]]=SUMIF(Purchase_Order_Details!$A$2:$A$2751,Table9[[#This Row],[PurchaseOrderID]],Purchase_Order_Details!$G$2:$G$2751)</f>
        <v>1</v>
      </c>
      <c r="P1152" t="b">
        <f>Table9[[#This Row],[TotalDue]]=Table9[[#This Row],[SubTotal]]+Table9[[#This Row],[TaxAmt]]+Table9[[#This Row],[Freight]]</f>
        <v>1</v>
      </c>
      <c r="Q1152" t="b">
        <f>COUNTIF(Table9[PurchaseOrderID],Table9[[#This Row],[PurchaseOrderID]])=1</f>
        <v>1</v>
      </c>
    </row>
    <row r="1153" spans="1:17" hidden="1" x14ac:dyDescent="0.25">
      <c r="A1153" s="4">
        <v>1428</v>
      </c>
      <c r="B1153" s="4">
        <v>4</v>
      </c>
      <c r="C1153" s="4">
        <v>4</v>
      </c>
      <c r="D1153" s="4">
        <v>253</v>
      </c>
      <c r="E1153" s="4">
        <v>1548</v>
      </c>
      <c r="F1153" s="4">
        <v>2</v>
      </c>
      <c r="G1153" s="11">
        <v>44178</v>
      </c>
      <c r="H1153" s="41">
        <v>59.944499999999998</v>
      </c>
      <c r="I1153" s="41">
        <v>4.7956000000000003</v>
      </c>
      <c r="J1153" s="41">
        <v>1.4985999999999999</v>
      </c>
      <c r="K1153" s="41">
        <v>66.238699999999994</v>
      </c>
      <c r="L1153" s="11">
        <v>44187</v>
      </c>
      <c r="M1153" t="s">
        <v>2810</v>
      </c>
      <c r="O1153" t="b">
        <f>Table9[[#This Row],[SubTotal]]=SUMIF(Purchase_Order_Details!$A$2:$A$2751,Table9[[#This Row],[PurchaseOrderID]],Purchase_Order_Details!$G$2:$G$2751)</f>
        <v>1</v>
      </c>
      <c r="P1153" t="b">
        <f>Table9[[#This Row],[TotalDue]]=Table9[[#This Row],[SubTotal]]+Table9[[#This Row],[TaxAmt]]+Table9[[#This Row],[Freight]]</f>
        <v>1</v>
      </c>
      <c r="Q1153" t="b">
        <f>COUNTIF(Table9[PurchaseOrderID],Table9[[#This Row],[PurchaseOrderID]])=1</f>
        <v>1</v>
      </c>
    </row>
    <row r="1154" spans="1:17" hidden="1" x14ac:dyDescent="0.25">
      <c r="A1154" s="5">
        <v>1429</v>
      </c>
      <c r="B1154" s="5">
        <v>4</v>
      </c>
      <c r="C1154" s="5">
        <v>4</v>
      </c>
      <c r="D1154" s="5">
        <v>255</v>
      </c>
      <c r="E1154" s="5">
        <v>1598</v>
      </c>
      <c r="F1154" s="5">
        <v>5</v>
      </c>
      <c r="G1154" s="10">
        <v>44178</v>
      </c>
      <c r="H1154" s="40">
        <v>222.04349999999999</v>
      </c>
      <c r="I1154" s="40">
        <v>17.763500000000001</v>
      </c>
      <c r="J1154" s="40">
        <v>5.5510999999999999</v>
      </c>
      <c r="K1154" s="40">
        <v>245.35810000000001</v>
      </c>
      <c r="L1154" s="10">
        <v>44187</v>
      </c>
      <c r="M1154" t="s">
        <v>2810</v>
      </c>
      <c r="O1154" t="b">
        <f>Table9[[#This Row],[SubTotal]]=SUMIF(Purchase_Order_Details!$A$2:$A$2751,Table9[[#This Row],[PurchaseOrderID]],Purchase_Order_Details!$G$2:$G$2751)</f>
        <v>1</v>
      </c>
      <c r="P1154" t="b">
        <f>Table9[[#This Row],[TotalDue]]=Table9[[#This Row],[SubTotal]]+Table9[[#This Row],[TaxAmt]]+Table9[[#This Row],[Freight]]</f>
        <v>1</v>
      </c>
      <c r="Q1154" t="b">
        <f>COUNTIF(Table9[PurchaseOrderID],Table9[[#This Row],[PurchaseOrderID]])=1</f>
        <v>1</v>
      </c>
    </row>
    <row r="1155" spans="1:17" hidden="1" x14ac:dyDescent="0.25">
      <c r="A1155" s="4">
        <v>1430</v>
      </c>
      <c r="B1155" s="4">
        <v>4</v>
      </c>
      <c r="C1155" s="4">
        <v>4</v>
      </c>
      <c r="D1155" s="4">
        <v>256</v>
      </c>
      <c r="E1155" s="4">
        <v>1658</v>
      </c>
      <c r="F1155" s="4">
        <v>5</v>
      </c>
      <c r="G1155" s="11">
        <v>44178</v>
      </c>
      <c r="H1155" s="41">
        <v>43878.45</v>
      </c>
      <c r="I1155" s="41">
        <v>3510.2759999999998</v>
      </c>
      <c r="J1155" s="41">
        <v>1096.9612999999999</v>
      </c>
      <c r="K1155" s="41">
        <v>48485.687299999998</v>
      </c>
      <c r="L1155" s="11">
        <v>44187</v>
      </c>
      <c r="M1155" t="s">
        <v>1829</v>
      </c>
      <c r="O1155" t="b">
        <f>Table9[[#This Row],[SubTotal]]=SUMIF(Purchase_Order_Details!$A$2:$A$2751,Table9[[#This Row],[PurchaseOrderID]],Purchase_Order_Details!$G$2:$G$2751)</f>
        <v>1</v>
      </c>
      <c r="P1155" t="b">
        <f>Table9[[#This Row],[TotalDue]]=Table9[[#This Row],[SubTotal]]+Table9[[#This Row],[TaxAmt]]+Table9[[#This Row],[Freight]]</f>
        <v>1</v>
      </c>
      <c r="Q1155" t="b">
        <f>COUNTIF(Table9[PurchaseOrderID],Table9[[#This Row],[PurchaseOrderID]])=1</f>
        <v>1</v>
      </c>
    </row>
    <row r="1156" spans="1:17" hidden="1" x14ac:dyDescent="0.25">
      <c r="A1156" s="5">
        <v>1431</v>
      </c>
      <c r="B1156" s="5">
        <v>4</v>
      </c>
      <c r="C1156" s="5">
        <v>4</v>
      </c>
      <c r="D1156" s="5">
        <v>259</v>
      </c>
      <c r="E1156" s="5">
        <v>1536</v>
      </c>
      <c r="F1156" s="5">
        <v>4</v>
      </c>
      <c r="G1156" s="10">
        <v>44178</v>
      </c>
      <c r="H1156" s="40">
        <v>525.76649999999995</v>
      </c>
      <c r="I1156" s="40">
        <v>42.061300000000003</v>
      </c>
      <c r="J1156" s="40">
        <v>13.1442</v>
      </c>
      <c r="K1156" s="40">
        <v>580.97199999999998</v>
      </c>
      <c r="L1156" s="10">
        <v>44187</v>
      </c>
      <c r="M1156" t="s">
        <v>2810</v>
      </c>
      <c r="O1156" t="b">
        <f>Table9[[#This Row],[SubTotal]]=SUMIF(Purchase_Order_Details!$A$2:$A$2751,Table9[[#This Row],[PurchaseOrderID]],Purchase_Order_Details!$G$2:$G$2751)</f>
        <v>1</v>
      </c>
      <c r="P1156" t="b">
        <f>Table9[[#This Row],[TotalDue]]=Table9[[#This Row],[SubTotal]]+Table9[[#This Row],[TaxAmt]]+Table9[[#This Row],[Freight]]</f>
        <v>1</v>
      </c>
      <c r="Q1156" t="b">
        <f>COUNTIF(Table9[PurchaseOrderID],Table9[[#This Row],[PurchaseOrderID]])=1</f>
        <v>1</v>
      </c>
    </row>
    <row r="1157" spans="1:17" hidden="1" x14ac:dyDescent="0.25">
      <c r="A1157" s="4">
        <v>1432</v>
      </c>
      <c r="B1157" s="4">
        <v>4</v>
      </c>
      <c r="C1157" s="4">
        <v>4</v>
      </c>
      <c r="D1157" s="4">
        <v>260</v>
      </c>
      <c r="E1157" s="4">
        <v>1568</v>
      </c>
      <c r="F1157" s="4">
        <v>2</v>
      </c>
      <c r="G1157" s="11">
        <v>44178</v>
      </c>
      <c r="H1157" s="41">
        <v>10914.75</v>
      </c>
      <c r="I1157" s="41">
        <v>873.18</v>
      </c>
      <c r="J1157" s="41">
        <v>272.86880000000002</v>
      </c>
      <c r="K1157" s="41">
        <v>12060.7988</v>
      </c>
      <c r="L1157" s="11">
        <v>44187</v>
      </c>
      <c r="M1157" t="s">
        <v>1829</v>
      </c>
      <c r="O1157" t="b">
        <f>Table9[[#This Row],[SubTotal]]=SUMIF(Purchase_Order_Details!$A$2:$A$2751,Table9[[#This Row],[PurchaseOrderID]],Purchase_Order_Details!$G$2:$G$2751)</f>
        <v>1</v>
      </c>
      <c r="P1157" t="b">
        <f>Table9[[#This Row],[TotalDue]]=Table9[[#This Row],[SubTotal]]+Table9[[#This Row],[TaxAmt]]+Table9[[#This Row],[Freight]]</f>
        <v>1</v>
      </c>
      <c r="Q1157" t="b">
        <f>COUNTIF(Table9[PurchaseOrderID],Table9[[#This Row],[PurchaseOrderID]])=1</f>
        <v>1</v>
      </c>
    </row>
    <row r="1158" spans="1:17" hidden="1" x14ac:dyDescent="0.25">
      <c r="A1158" s="5">
        <v>1433</v>
      </c>
      <c r="B1158" s="5">
        <v>4</v>
      </c>
      <c r="C1158" s="5">
        <v>4</v>
      </c>
      <c r="D1158" s="5">
        <v>250</v>
      </c>
      <c r="E1158" s="5">
        <v>1648</v>
      </c>
      <c r="F1158" s="5">
        <v>5</v>
      </c>
      <c r="G1158" s="10">
        <v>44179</v>
      </c>
      <c r="H1158" s="40">
        <v>142.41149999999999</v>
      </c>
      <c r="I1158" s="40">
        <v>11.392899999999999</v>
      </c>
      <c r="J1158" s="40">
        <v>3.5602999999999998</v>
      </c>
      <c r="K1158" s="40">
        <v>157.3647</v>
      </c>
      <c r="L1158" s="10">
        <v>44188</v>
      </c>
      <c r="M1158" t="s">
        <v>2810</v>
      </c>
      <c r="O1158" t="b">
        <f>Table9[[#This Row],[SubTotal]]=SUMIF(Purchase_Order_Details!$A$2:$A$2751,Table9[[#This Row],[PurchaseOrderID]],Purchase_Order_Details!$G$2:$G$2751)</f>
        <v>1</v>
      </c>
      <c r="P1158" t="b">
        <f>Table9[[#This Row],[TotalDue]]=Table9[[#This Row],[SubTotal]]+Table9[[#This Row],[TaxAmt]]+Table9[[#This Row],[Freight]]</f>
        <v>1</v>
      </c>
      <c r="Q1158" t="b">
        <f>COUNTIF(Table9[PurchaseOrderID],Table9[[#This Row],[PurchaseOrderID]])=1</f>
        <v>1</v>
      </c>
    </row>
    <row r="1159" spans="1:17" hidden="1" x14ac:dyDescent="0.25">
      <c r="A1159" s="4">
        <v>1434</v>
      </c>
      <c r="B1159" s="4">
        <v>4</v>
      </c>
      <c r="C1159" s="4">
        <v>4</v>
      </c>
      <c r="D1159" s="4">
        <v>254</v>
      </c>
      <c r="E1159" s="4">
        <v>1646</v>
      </c>
      <c r="F1159" s="4">
        <v>2</v>
      </c>
      <c r="G1159" s="11">
        <v>44179</v>
      </c>
      <c r="H1159" s="41">
        <v>28794.15</v>
      </c>
      <c r="I1159" s="41">
        <v>2303.5320000000002</v>
      </c>
      <c r="J1159" s="41">
        <v>719.85379999999998</v>
      </c>
      <c r="K1159" s="41">
        <v>31817.535800000001</v>
      </c>
      <c r="L1159" s="11">
        <v>44188</v>
      </c>
      <c r="M1159" t="s">
        <v>2810</v>
      </c>
      <c r="O1159" t="b">
        <f>Table9[[#This Row],[SubTotal]]=SUMIF(Purchase_Order_Details!$A$2:$A$2751,Table9[[#This Row],[PurchaseOrderID]],Purchase_Order_Details!$G$2:$G$2751)</f>
        <v>1</v>
      </c>
      <c r="P1159" t="b">
        <f>Table9[[#This Row],[TotalDue]]=Table9[[#This Row],[SubTotal]]+Table9[[#This Row],[TaxAmt]]+Table9[[#This Row],[Freight]]</f>
        <v>1</v>
      </c>
      <c r="Q1159" t="b">
        <f>COUNTIF(Table9[PurchaseOrderID],Table9[[#This Row],[PurchaseOrderID]])=1</f>
        <v>1</v>
      </c>
    </row>
    <row r="1160" spans="1:17" hidden="1" x14ac:dyDescent="0.25">
      <c r="A1160" s="5">
        <v>1435</v>
      </c>
      <c r="B1160" s="5">
        <v>4</v>
      </c>
      <c r="C1160" s="5">
        <v>4</v>
      </c>
      <c r="D1160" s="5">
        <v>257</v>
      </c>
      <c r="E1160" s="5">
        <v>1672</v>
      </c>
      <c r="F1160" s="5">
        <v>4</v>
      </c>
      <c r="G1160" s="10">
        <v>44179</v>
      </c>
      <c r="H1160" s="40">
        <v>51807.3465</v>
      </c>
      <c r="I1160" s="40">
        <v>4144.5877</v>
      </c>
      <c r="J1160" s="40">
        <v>1295.1837</v>
      </c>
      <c r="K1160" s="40">
        <v>57247.117899999997</v>
      </c>
      <c r="L1160" s="10">
        <v>44188</v>
      </c>
      <c r="M1160" t="s">
        <v>2817</v>
      </c>
      <c r="O1160" t="b">
        <f>Table9[[#This Row],[SubTotal]]=SUMIF(Purchase_Order_Details!$A$2:$A$2751,Table9[[#This Row],[PurchaseOrderID]],Purchase_Order_Details!$G$2:$G$2751)</f>
        <v>1</v>
      </c>
      <c r="P1160" t="b">
        <f>Table9[[#This Row],[TotalDue]]=Table9[[#This Row],[SubTotal]]+Table9[[#This Row],[TaxAmt]]+Table9[[#This Row],[Freight]]</f>
        <v>1</v>
      </c>
      <c r="Q1160" t="b">
        <f>COUNTIF(Table9[PurchaseOrderID],Table9[[#This Row],[PurchaseOrderID]])=1</f>
        <v>1</v>
      </c>
    </row>
    <row r="1161" spans="1:17" hidden="1" x14ac:dyDescent="0.25">
      <c r="A1161" s="4">
        <v>1436</v>
      </c>
      <c r="B1161" s="4">
        <v>4</v>
      </c>
      <c r="C1161" s="4">
        <v>4</v>
      </c>
      <c r="D1161" s="4">
        <v>261</v>
      </c>
      <c r="E1161" s="4">
        <v>1600</v>
      </c>
      <c r="F1161" s="4">
        <v>1</v>
      </c>
      <c r="G1161" s="11">
        <v>44179</v>
      </c>
      <c r="H1161" s="41">
        <v>1276.2750000000001</v>
      </c>
      <c r="I1161" s="41">
        <v>102.102</v>
      </c>
      <c r="J1161" s="41">
        <v>31.9069</v>
      </c>
      <c r="K1161" s="41">
        <v>1410.2838999999999</v>
      </c>
      <c r="L1161" s="11">
        <v>44188</v>
      </c>
      <c r="M1161" t="s">
        <v>2810</v>
      </c>
      <c r="O1161" t="b">
        <f>Table9[[#This Row],[SubTotal]]=SUMIF(Purchase_Order_Details!$A$2:$A$2751,Table9[[#This Row],[PurchaseOrderID]],Purchase_Order_Details!$G$2:$G$2751)</f>
        <v>1</v>
      </c>
      <c r="P1161" t="b">
        <f>Table9[[#This Row],[TotalDue]]=Table9[[#This Row],[SubTotal]]+Table9[[#This Row],[TaxAmt]]+Table9[[#This Row],[Freight]]</f>
        <v>1</v>
      </c>
      <c r="Q1161" t="b">
        <f>COUNTIF(Table9[PurchaseOrderID],Table9[[#This Row],[PurchaseOrderID]])=1</f>
        <v>1</v>
      </c>
    </row>
    <row r="1162" spans="1:17" hidden="1" x14ac:dyDescent="0.25">
      <c r="A1162" s="5">
        <v>1437</v>
      </c>
      <c r="B1162" s="5">
        <v>4</v>
      </c>
      <c r="C1162" s="5">
        <v>4</v>
      </c>
      <c r="D1162" s="5">
        <v>251</v>
      </c>
      <c r="E1162" s="5">
        <v>1522</v>
      </c>
      <c r="F1162" s="5">
        <v>1</v>
      </c>
      <c r="G1162" s="10">
        <v>44182</v>
      </c>
      <c r="H1162" s="40">
        <v>2003.925</v>
      </c>
      <c r="I1162" s="40">
        <v>160.31399999999999</v>
      </c>
      <c r="J1162" s="40">
        <v>50.098100000000002</v>
      </c>
      <c r="K1162" s="40">
        <v>2214.3371000000002</v>
      </c>
      <c r="L1162" s="10">
        <v>44191</v>
      </c>
      <c r="M1162" t="s">
        <v>2810</v>
      </c>
      <c r="O1162" t="b">
        <f>Table9[[#This Row],[SubTotal]]=SUMIF(Purchase_Order_Details!$A$2:$A$2751,Table9[[#This Row],[PurchaseOrderID]],Purchase_Order_Details!$G$2:$G$2751)</f>
        <v>1</v>
      </c>
      <c r="P1162" t="b">
        <f>Table9[[#This Row],[TotalDue]]=Table9[[#This Row],[SubTotal]]+Table9[[#This Row],[TaxAmt]]+Table9[[#This Row],[Freight]]</f>
        <v>1</v>
      </c>
      <c r="Q1162" t="b">
        <f>COUNTIF(Table9[PurchaseOrderID],Table9[[#This Row],[PurchaseOrderID]])=1</f>
        <v>1</v>
      </c>
    </row>
    <row r="1163" spans="1:17" hidden="1" x14ac:dyDescent="0.25">
      <c r="A1163" s="4">
        <v>1438</v>
      </c>
      <c r="B1163" s="4">
        <v>4</v>
      </c>
      <c r="C1163" s="4">
        <v>4</v>
      </c>
      <c r="D1163" s="4">
        <v>253</v>
      </c>
      <c r="E1163" s="4">
        <v>1570</v>
      </c>
      <c r="F1163" s="4">
        <v>2</v>
      </c>
      <c r="G1163" s="11">
        <v>44182</v>
      </c>
      <c r="H1163" s="41">
        <v>50860.425000000003</v>
      </c>
      <c r="I1163" s="41">
        <v>4068.8339999999998</v>
      </c>
      <c r="J1163" s="41">
        <v>1271.5106000000001</v>
      </c>
      <c r="K1163" s="41">
        <v>56200.7696</v>
      </c>
      <c r="L1163" s="11">
        <v>44191</v>
      </c>
      <c r="M1163" t="s">
        <v>1829</v>
      </c>
      <c r="O1163" t="b">
        <f>Table9[[#This Row],[SubTotal]]=SUMIF(Purchase_Order_Details!$A$2:$A$2751,Table9[[#This Row],[PurchaseOrderID]],Purchase_Order_Details!$G$2:$G$2751)</f>
        <v>1</v>
      </c>
      <c r="P1163" t="b">
        <f>Table9[[#This Row],[TotalDue]]=Table9[[#This Row],[SubTotal]]+Table9[[#This Row],[TaxAmt]]+Table9[[#This Row],[Freight]]</f>
        <v>1</v>
      </c>
      <c r="Q1163" t="b">
        <f>COUNTIF(Table9[PurchaseOrderID],Table9[[#This Row],[PurchaseOrderID]])=1</f>
        <v>1</v>
      </c>
    </row>
    <row r="1164" spans="1:17" hidden="1" x14ac:dyDescent="0.25">
      <c r="A1164" s="5">
        <v>1439</v>
      </c>
      <c r="B1164" s="5">
        <v>4</v>
      </c>
      <c r="C1164" s="5">
        <v>4</v>
      </c>
      <c r="D1164" s="5">
        <v>255</v>
      </c>
      <c r="E1164" s="5">
        <v>1516</v>
      </c>
      <c r="F1164" s="5">
        <v>1</v>
      </c>
      <c r="G1164" s="10">
        <v>44182</v>
      </c>
      <c r="H1164" s="40">
        <v>454.86</v>
      </c>
      <c r="I1164" s="40">
        <v>36.388800000000003</v>
      </c>
      <c r="J1164" s="40">
        <v>11.371499999999999</v>
      </c>
      <c r="K1164" s="40">
        <v>502.62029999999999</v>
      </c>
      <c r="L1164" s="10">
        <v>44191</v>
      </c>
      <c r="M1164" t="s">
        <v>1829</v>
      </c>
      <c r="O1164" t="b">
        <f>Table9[[#This Row],[SubTotal]]=SUMIF(Purchase_Order_Details!$A$2:$A$2751,Table9[[#This Row],[PurchaseOrderID]],Purchase_Order_Details!$G$2:$G$2751)</f>
        <v>1</v>
      </c>
      <c r="P1164" t="b">
        <f>Table9[[#This Row],[TotalDue]]=Table9[[#This Row],[SubTotal]]+Table9[[#This Row],[TaxAmt]]+Table9[[#This Row],[Freight]]</f>
        <v>1</v>
      </c>
      <c r="Q1164" t="b">
        <f>COUNTIF(Table9[PurchaseOrderID],Table9[[#This Row],[PurchaseOrderID]])=1</f>
        <v>1</v>
      </c>
    </row>
    <row r="1165" spans="1:17" hidden="1" x14ac:dyDescent="0.25">
      <c r="A1165" s="4">
        <v>1440</v>
      </c>
      <c r="B1165" s="4">
        <v>4</v>
      </c>
      <c r="C1165" s="4">
        <v>4</v>
      </c>
      <c r="D1165" s="4">
        <v>256</v>
      </c>
      <c r="E1165" s="4">
        <v>1506</v>
      </c>
      <c r="F1165" s="4">
        <v>5</v>
      </c>
      <c r="G1165" s="11">
        <v>44182</v>
      </c>
      <c r="H1165" s="41">
        <v>43878.45</v>
      </c>
      <c r="I1165" s="41">
        <v>3510.2759999999998</v>
      </c>
      <c r="J1165" s="41">
        <v>1096.9612999999999</v>
      </c>
      <c r="K1165" s="41">
        <v>48485.687299999998</v>
      </c>
      <c r="L1165" s="11">
        <v>44191</v>
      </c>
      <c r="M1165" t="s">
        <v>1829</v>
      </c>
      <c r="O1165" t="b">
        <f>Table9[[#This Row],[SubTotal]]=SUMIF(Purchase_Order_Details!$A$2:$A$2751,Table9[[#This Row],[PurchaseOrderID]],Purchase_Order_Details!$G$2:$G$2751)</f>
        <v>1</v>
      </c>
      <c r="P1165" t="b">
        <f>Table9[[#This Row],[TotalDue]]=Table9[[#This Row],[SubTotal]]+Table9[[#This Row],[TaxAmt]]+Table9[[#This Row],[Freight]]</f>
        <v>1</v>
      </c>
      <c r="Q1165" t="b">
        <f>COUNTIF(Table9[PurchaseOrderID],Table9[[#This Row],[PurchaseOrderID]])=1</f>
        <v>1</v>
      </c>
    </row>
    <row r="1166" spans="1:17" hidden="1" x14ac:dyDescent="0.25">
      <c r="A1166" s="5">
        <v>1441</v>
      </c>
      <c r="B1166" s="5">
        <v>4</v>
      </c>
      <c r="C1166" s="5">
        <v>4</v>
      </c>
      <c r="D1166" s="5">
        <v>259</v>
      </c>
      <c r="E1166" s="5">
        <v>1626</v>
      </c>
      <c r="F1166" s="5">
        <v>2</v>
      </c>
      <c r="G1166" s="10">
        <v>44182</v>
      </c>
      <c r="H1166" s="40">
        <v>7132.125</v>
      </c>
      <c r="I1166" s="40">
        <v>570.57000000000005</v>
      </c>
      <c r="J1166" s="40">
        <v>178.3031</v>
      </c>
      <c r="K1166" s="40">
        <v>7880.9980999999998</v>
      </c>
      <c r="L1166" s="10">
        <v>44191</v>
      </c>
      <c r="M1166" t="s">
        <v>2817</v>
      </c>
      <c r="O1166" t="b">
        <f>Table9[[#This Row],[SubTotal]]=SUMIF(Purchase_Order_Details!$A$2:$A$2751,Table9[[#This Row],[PurchaseOrderID]],Purchase_Order_Details!$G$2:$G$2751)</f>
        <v>1</v>
      </c>
      <c r="P1166" t="b">
        <f>Table9[[#This Row],[TotalDue]]=Table9[[#This Row],[SubTotal]]+Table9[[#This Row],[TaxAmt]]+Table9[[#This Row],[Freight]]</f>
        <v>1</v>
      </c>
      <c r="Q1166" t="b">
        <f>COUNTIF(Table9[PurchaseOrderID],Table9[[#This Row],[PurchaseOrderID]])=1</f>
        <v>1</v>
      </c>
    </row>
    <row r="1167" spans="1:17" hidden="1" x14ac:dyDescent="0.25">
      <c r="A1167" s="4">
        <v>1442</v>
      </c>
      <c r="B1167" s="4">
        <v>5</v>
      </c>
      <c r="C1167" s="4">
        <v>4</v>
      </c>
      <c r="D1167" s="4">
        <v>260</v>
      </c>
      <c r="E1167" s="4">
        <v>1542</v>
      </c>
      <c r="F1167" s="4">
        <v>2</v>
      </c>
      <c r="G1167" s="11">
        <v>44182</v>
      </c>
      <c r="H1167" s="41">
        <v>28343.7</v>
      </c>
      <c r="I1167" s="41">
        <v>2267.4960000000001</v>
      </c>
      <c r="J1167" s="41">
        <v>708.59249999999997</v>
      </c>
      <c r="K1167" s="41">
        <v>31319.788499999999</v>
      </c>
      <c r="L1167" s="11">
        <v>44191</v>
      </c>
      <c r="M1167" t="s">
        <v>1829</v>
      </c>
      <c r="O1167" t="b">
        <f>Table9[[#This Row],[SubTotal]]=SUMIF(Purchase_Order_Details!$A$2:$A$2751,Table9[[#This Row],[PurchaseOrderID]],Purchase_Order_Details!$G$2:$G$2751)</f>
        <v>1</v>
      </c>
      <c r="P1167" t="b">
        <f>Table9[[#This Row],[TotalDue]]=Table9[[#This Row],[SubTotal]]+Table9[[#This Row],[TaxAmt]]+Table9[[#This Row],[Freight]]</f>
        <v>1</v>
      </c>
      <c r="Q1167" t="b">
        <f>COUNTIF(Table9[PurchaseOrderID],Table9[[#This Row],[PurchaseOrderID]])=1</f>
        <v>1</v>
      </c>
    </row>
    <row r="1168" spans="1:17" hidden="1" x14ac:dyDescent="0.25">
      <c r="A1168" s="5">
        <v>1443</v>
      </c>
      <c r="B1168" s="5">
        <v>4</v>
      </c>
      <c r="C1168" s="5">
        <v>4</v>
      </c>
      <c r="D1168" s="5">
        <v>258</v>
      </c>
      <c r="E1168" s="5">
        <v>1610</v>
      </c>
      <c r="F1168" s="5">
        <v>4</v>
      </c>
      <c r="G1168" s="10">
        <v>44182</v>
      </c>
      <c r="H1168" s="40">
        <v>22516.724999999999</v>
      </c>
      <c r="I1168" s="40">
        <v>1801.338</v>
      </c>
      <c r="J1168" s="40">
        <v>562.91809999999998</v>
      </c>
      <c r="K1168" s="40">
        <v>24880.981100000001</v>
      </c>
      <c r="L1168" s="10">
        <v>44191</v>
      </c>
      <c r="M1168" t="s">
        <v>2810</v>
      </c>
      <c r="O1168" t="b">
        <f>Table9[[#This Row],[SubTotal]]=SUMIF(Purchase_Order_Details!$A$2:$A$2751,Table9[[#This Row],[PurchaseOrderID]],Purchase_Order_Details!$G$2:$G$2751)</f>
        <v>1</v>
      </c>
      <c r="P1168" t="b">
        <f>Table9[[#This Row],[TotalDue]]=Table9[[#This Row],[SubTotal]]+Table9[[#This Row],[TaxAmt]]+Table9[[#This Row],[Freight]]</f>
        <v>1</v>
      </c>
      <c r="Q1168" t="b">
        <f>COUNTIF(Table9[PurchaseOrderID],Table9[[#This Row],[PurchaseOrderID]])=1</f>
        <v>1</v>
      </c>
    </row>
    <row r="1169" spans="1:17" hidden="1" x14ac:dyDescent="0.25">
      <c r="A1169" s="4">
        <v>1444</v>
      </c>
      <c r="B1169" s="4">
        <v>4</v>
      </c>
      <c r="C1169" s="4">
        <v>4</v>
      </c>
      <c r="D1169" s="4">
        <v>254</v>
      </c>
      <c r="E1169" s="4">
        <v>1638</v>
      </c>
      <c r="F1169" s="4">
        <v>5</v>
      </c>
      <c r="G1169" s="11">
        <v>44182</v>
      </c>
      <c r="H1169" s="41">
        <v>34644.224999999999</v>
      </c>
      <c r="I1169" s="41">
        <v>2771.538</v>
      </c>
      <c r="J1169" s="41">
        <v>866.10559999999998</v>
      </c>
      <c r="K1169" s="41">
        <v>38281.868600000002</v>
      </c>
      <c r="L1169" s="11">
        <v>44191</v>
      </c>
      <c r="M1169" t="s">
        <v>2817</v>
      </c>
      <c r="O1169" t="b">
        <f>Table9[[#This Row],[SubTotal]]=SUMIF(Purchase_Order_Details!$A$2:$A$2751,Table9[[#This Row],[PurchaseOrderID]],Purchase_Order_Details!$G$2:$G$2751)</f>
        <v>1</v>
      </c>
      <c r="P1169" t="b">
        <f>Table9[[#This Row],[TotalDue]]=Table9[[#This Row],[SubTotal]]+Table9[[#This Row],[TaxAmt]]+Table9[[#This Row],[Freight]]</f>
        <v>1</v>
      </c>
      <c r="Q1169" t="b">
        <f>COUNTIF(Table9[PurchaseOrderID],Table9[[#This Row],[PurchaseOrderID]])=1</f>
        <v>1</v>
      </c>
    </row>
    <row r="1170" spans="1:17" hidden="1" x14ac:dyDescent="0.25">
      <c r="A1170" s="5">
        <v>1445</v>
      </c>
      <c r="B1170" s="5">
        <v>4</v>
      </c>
      <c r="C1170" s="5">
        <v>4</v>
      </c>
      <c r="D1170" s="5">
        <v>257</v>
      </c>
      <c r="E1170" s="5">
        <v>1582</v>
      </c>
      <c r="F1170" s="5">
        <v>4</v>
      </c>
      <c r="G1170" s="10">
        <v>44182</v>
      </c>
      <c r="H1170" s="40">
        <v>364.92750000000001</v>
      </c>
      <c r="I1170" s="40">
        <v>29.194199999999999</v>
      </c>
      <c r="J1170" s="40">
        <v>9.1232000000000006</v>
      </c>
      <c r="K1170" s="40">
        <v>403.24489999999997</v>
      </c>
      <c r="L1170" s="10">
        <v>44191</v>
      </c>
      <c r="M1170" t="s">
        <v>2810</v>
      </c>
      <c r="O1170" t="b">
        <f>Table9[[#This Row],[SubTotal]]=SUMIF(Purchase_Order_Details!$A$2:$A$2751,Table9[[#This Row],[PurchaseOrderID]],Purchase_Order_Details!$G$2:$G$2751)</f>
        <v>1</v>
      </c>
      <c r="P1170" t="b">
        <f>Table9[[#This Row],[TotalDue]]=Table9[[#This Row],[SubTotal]]+Table9[[#This Row],[TaxAmt]]+Table9[[#This Row],[Freight]]</f>
        <v>1</v>
      </c>
      <c r="Q1170" t="b">
        <f>COUNTIF(Table9[PurchaseOrderID],Table9[[#This Row],[PurchaseOrderID]])=1</f>
        <v>1</v>
      </c>
    </row>
    <row r="1171" spans="1:17" hidden="1" x14ac:dyDescent="0.25">
      <c r="A1171" s="4">
        <v>1446</v>
      </c>
      <c r="B1171" s="4">
        <v>4</v>
      </c>
      <c r="C1171" s="4">
        <v>4</v>
      </c>
      <c r="D1171" s="4">
        <v>261</v>
      </c>
      <c r="E1171" s="4">
        <v>1510</v>
      </c>
      <c r="F1171" s="4">
        <v>5</v>
      </c>
      <c r="G1171" s="11">
        <v>44182</v>
      </c>
      <c r="H1171" s="41">
        <v>143.04150000000001</v>
      </c>
      <c r="I1171" s="41">
        <v>11.443300000000001</v>
      </c>
      <c r="J1171" s="41">
        <v>3.5760000000000001</v>
      </c>
      <c r="K1171" s="41">
        <v>158.0608</v>
      </c>
      <c r="L1171" s="11">
        <v>44191</v>
      </c>
      <c r="M1171" t="s">
        <v>2810</v>
      </c>
      <c r="O1171" t="b">
        <f>Table9[[#This Row],[SubTotal]]=SUMIF(Purchase_Order_Details!$A$2:$A$2751,Table9[[#This Row],[PurchaseOrderID]],Purchase_Order_Details!$G$2:$G$2751)</f>
        <v>1</v>
      </c>
      <c r="P1171" t="b">
        <f>Table9[[#This Row],[TotalDue]]=Table9[[#This Row],[SubTotal]]+Table9[[#This Row],[TaxAmt]]+Table9[[#This Row],[Freight]]</f>
        <v>1</v>
      </c>
      <c r="Q1171" t="b">
        <f>COUNTIF(Table9[PurchaseOrderID],Table9[[#This Row],[PurchaseOrderID]])=1</f>
        <v>1</v>
      </c>
    </row>
    <row r="1172" spans="1:17" hidden="1" x14ac:dyDescent="0.25">
      <c r="A1172" s="5">
        <v>1447</v>
      </c>
      <c r="B1172" s="5">
        <v>4</v>
      </c>
      <c r="C1172" s="5">
        <v>4</v>
      </c>
      <c r="D1172" s="5">
        <v>251</v>
      </c>
      <c r="E1172" s="5">
        <v>1526</v>
      </c>
      <c r="F1172" s="5">
        <v>2</v>
      </c>
      <c r="G1172" s="10">
        <v>44182</v>
      </c>
      <c r="H1172" s="40">
        <v>28199.325000000001</v>
      </c>
      <c r="I1172" s="40">
        <v>2255.9459999999999</v>
      </c>
      <c r="J1172" s="40">
        <v>704.98310000000004</v>
      </c>
      <c r="K1172" s="40">
        <v>31160.254099999998</v>
      </c>
      <c r="L1172" s="10">
        <v>44191</v>
      </c>
      <c r="M1172" t="s">
        <v>1829</v>
      </c>
      <c r="O1172" t="b">
        <f>Table9[[#This Row],[SubTotal]]=SUMIF(Purchase_Order_Details!$A$2:$A$2751,Table9[[#This Row],[PurchaseOrderID]],Purchase_Order_Details!$G$2:$G$2751)</f>
        <v>1</v>
      </c>
      <c r="P1172" t="b">
        <f>Table9[[#This Row],[TotalDue]]=Table9[[#This Row],[SubTotal]]+Table9[[#This Row],[TaxAmt]]+Table9[[#This Row],[Freight]]</f>
        <v>1</v>
      </c>
      <c r="Q1172" t="b">
        <f>COUNTIF(Table9[PurchaseOrderID],Table9[[#This Row],[PurchaseOrderID]])=1</f>
        <v>1</v>
      </c>
    </row>
    <row r="1173" spans="1:17" hidden="1" x14ac:dyDescent="0.25">
      <c r="A1173" s="4">
        <v>1448</v>
      </c>
      <c r="B1173" s="4">
        <v>4</v>
      </c>
      <c r="C1173" s="4">
        <v>4</v>
      </c>
      <c r="D1173" s="4">
        <v>253</v>
      </c>
      <c r="E1173" s="4">
        <v>1644</v>
      </c>
      <c r="F1173" s="4">
        <v>1</v>
      </c>
      <c r="G1173" s="11">
        <v>44182</v>
      </c>
      <c r="H1173" s="41">
        <v>3713.3249999999998</v>
      </c>
      <c r="I1173" s="41">
        <v>297.06599999999997</v>
      </c>
      <c r="J1173" s="41">
        <v>92.833100000000002</v>
      </c>
      <c r="K1173" s="41">
        <v>4103.2241000000004</v>
      </c>
      <c r="L1173" s="11">
        <v>44191</v>
      </c>
      <c r="M1173" t="s">
        <v>2817</v>
      </c>
      <c r="O1173" t="b">
        <f>Table9[[#This Row],[SubTotal]]=SUMIF(Purchase_Order_Details!$A$2:$A$2751,Table9[[#This Row],[PurchaseOrderID]],Purchase_Order_Details!$G$2:$G$2751)</f>
        <v>1</v>
      </c>
      <c r="P1173" t="b">
        <f>Table9[[#This Row],[TotalDue]]=Table9[[#This Row],[SubTotal]]+Table9[[#This Row],[TaxAmt]]+Table9[[#This Row],[Freight]]</f>
        <v>1</v>
      </c>
      <c r="Q1173" t="b">
        <f>COUNTIF(Table9[PurchaseOrderID],Table9[[#This Row],[PurchaseOrderID]])=1</f>
        <v>1</v>
      </c>
    </row>
    <row r="1174" spans="1:17" hidden="1" x14ac:dyDescent="0.25">
      <c r="A1174" s="5">
        <v>1449</v>
      </c>
      <c r="B1174" s="5">
        <v>4</v>
      </c>
      <c r="C1174" s="5">
        <v>4</v>
      </c>
      <c r="D1174" s="5">
        <v>255</v>
      </c>
      <c r="E1174" s="5">
        <v>1680</v>
      </c>
      <c r="F1174" s="5">
        <v>5</v>
      </c>
      <c r="G1174" s="10">
        <v>44182</v>
      </c>
      <c r="H1174" s="40">
        <v>63831.074999999997</v>
      </c>
      <c r="I1174" s="40">
        <v>5106.4859999999999</v>
      </c>
      <c r="J1174" s="40">
        <v>1595.7769000000001</v>
      </c>
      <c r="K1174" s="40">
        <v>70533.337899999999</v>
      </c>
      <c r="L1174" s="10">
        <v>44191</v>
      </c>
      <c r="M1174" t="s">
        <v>1829</v>
      </c>
      <c r="O1174" t="b">
        <f>Table9[[#This Row],[SubTotal]]=SUMIF(Purchase_Order_Details!$A$2:$A$2751,Table9[[#This Row],[PurchaseOrderID]],Purchase_Order_Details!$G$2:$G$2751)</f>
        <v>1</v>
      </c>
      <c r="P1174" t="b">
        <f>Table9[[#This Row],[TotalDue]]=Table9[[#This Row],[SubTotal]]+Table9[[#This Row],[TaxAmt]]+Table9[[#This Row],[Freight]]</f>
        <v>1</v>
      </c>
      <c r="Q1174" t="b">
        <f>COUNTIF(Table9[PurchaseOrderID],Table9[[#This Row],[PurchaseOrderID]])=1</f>
        <v>1</v>
      </c>
    </row>
    <row r="1175" spans="1:17" hidden="1" x14ac:dyDescent="0.25">
      <c r="A1175" s="4">
        <v>1450</v>
      </c>
      <c r="B1175" s="4">
        <v>4</v>
      </c>
      <c r="C1175" s="4">
        <v>4</v>
      </c>
      <c r="D1175" s="4">
        <v>256</v>
      </c>
      <c r="E1175" s="4">
        <v>1584</v>
      </c>
      <c r="F1175" s="4">
        <v>5</v>
      </c>
      <c r="G1175" s="11">
        <v>44182</v>
      </c>
      <c r="H1175" s="41">
        <v>9585.4500000000007</v>
      </c>
      <c r="I1175" s="41">
        <v>766.83600000000001</v>
      </c>
      <c r="J1175" s="41">
        <v>239.63630000000001</v>
      </c>
      <c r="K1175" s="41">
        <v>10591.9223</v>
      </c>
      <c r="L1175" s="11">
        <v>44191</v>
      </c>
      <c r="M1175" t="s">
        <v>1829</v>
      </c>
      <c r="O1175" t="b">
        <f>Table9[[#This Row],[SubTotal]]=SUMIF(Purchase_Order_Details!$A$2:$A$2751,Table9[[#This Row],[PurchaseOrderID]],Purchase_Order_Details!$G$2:$G$2751)</f>
        <v>1</v>
      </c>
      <c r="P1175" t="b">
        <f>Table9[[#This Row],[TotalDue]]=Table9[[#This Row],[SubTotal]]+Table9[[#This Row],[TaxAmt]]+Table9[[#This Row],[Freight]]</f>
        <v>1</v>
      </c>
      <c r="Q1175" t="b">
        <f>COUNTIF(Table9[PurchaseOrderID],Table9[[#This Row],[PurchaseOrderID]])=1</f>
        <v>1</v>
      </c>
    </row>
    <row r="1176" spans="1:17" hidden="1" x14ac:dyDescent="0.25">
      <c r="A1176" s="5">
        <v>1451</v>
      </c>
      <c r="B1176" s="5">
        <v>4</v>
      </c>
      <c r="C1176" s="5">
        <v>4</v>
      </c>
      <c r="D1176" s="5">
        <v>252</v>
      </c>
      <c r="E1176" s="5">
        <v>1620</v>
      </c>
      <c r="F1176" s="5">
        <v>5</v>
      </c>
      <c r="G1176" s="10">
        <v>44182</v>
      </c>
      <c r="H1176" s="40">
        <v>5711.4750000000004</v>
      </c>
      <c r="I1176" s="40">
        <v>456.91800000000001</v>
      </c>
      <c r="J1176" s="40">
        <v>142.7869</v>
      </c>
      <c r="K1176" s="40">
        <v>6311.1799000000001</v>
      </c>
      <c r="L1176" s="10">
        <v>44191</v>
      </c>
      <c r="M1176" t="s">
        <v>2817</v>
      </c>
      <c r="O1176" t="b">
        <f>Table9[[#This Row],[SubTotal]]=SUMIF(Purchase_Order_Details!$A$2:$A$2751,Table9[[#This Row],[PurchaseOrderID]],Purchase_Order_Details!$G$2:$G$2751)</f>
        <v>1</v>
      </c>
      <c r="P1176" t="b">
        <f>Table9[[#This Row],[TotalDue]]=Table9[[#This Row],[SubTotal]]+Table9[[#This Row],[TaxAmt]]+Table9[[#This Row],[Freight]]</f>
        <v>1</v>
      </c>
      <c r="Q1176" t="b">
        <f>COUNTIF(Table9[PurchaseOrderID],Table9[[#This Row],[PurchaseOrderID]])=1</f>
        <v>1</v>
      </c>
    </row>
    <row r="1177" spans="1:17" hidden="1" x14ac:dyDescent="0.25">
      <c r="A1177" s="4">
        <v>1452</v>
      </c>
      <c r="B1177" s="4">
        <v>4</v>
      </c>
      <c r="C1177" s="4">
        <v>4</v>
      </c>
      <c r="D1177" s="4">
        <v>260</v>
      </c>
      <c r="E1177" s="4">
        <v>1666</v>
      </c>
      <c r="F1177" s="4">
        <v>5</v>
      </c>
      <c r="G1177" s="11">
        <v>44182</v>
      </c>
      <c r="H1177" s="41">
        <v>273.70350000000002</v>
      </c>
      <c r="I1177" s="41">
        <v>21.8963</v>
      </c>
      <c r="J1177" s="41">
        <v>6.8426</v>
      </c>
      <c r="K1177" s="41">
        <v>302.44240000000002</v>
      </c>
      <c r="L1177" s="11">
        <v>44191</v>
      </c>
      <c r="M1177" t="s">
        <v>2817</v>
      </c>
      <c r="O1177" t="b">
        <f>Table9[[#This Row],[SubTotal]]=SUMIF(Purchase_Order_Details!$A$2:$A$2751,Table9[[#This Row],[PurchaseOrderID]],Purchase_Order_Details!$G$2:$G$2751)</f>
        <v>1</v>
      </c>
      <c r="P1177" t="b">
        <f>Table9[[#This Row],[TotalDue]]=Table9[[#This Row],[SubTotal]]+Table9[[#This Row],[TaxAmt]]+Table9[[#This Row],[Freight]]</f>
        <v>1</v>
      </c>
      <c r="Q1177" t="b">
        <f>COUNTIF(Table9[PurchaseOrderID],Table9[[#This Row],[PurchaseOrderID]])=1</f>
        <v>1</v>
      </c>
    </row>
    <row r="1178" spans="1:17" hidden="1" x14ac:dyDescent="0.25">
      <c r="A1178" s="5">
        <v>1453</v>
      </c>
      <c r="B1178" s="5">
        <v>4</v>
      </c>
      <c r="C1178" s="5">
        <v>4</v>
      </c>
      <c r="D1178" s="5">
        <v>258</v>
      </c>
      <c r="E1178" s="5">
        <v>1592</v>
      </c>
      <c r="F1178" s="5">
        <v>2</v>
      </c>
      <c r="G1178" s="10">
        <v>44183</v>
      </c>
      <c r="H1178" s="40">
        <v>97.965000000000003</v>
      </c>
      <c r="I1178" s="40">
        <v>7.8372000000000002</v>
      </c>
      <c r="J1178" s="40">
        <v>2.4491000000000001</v>
      </c>
      <c r="K1178" s="40">
        <v>108.2513</v>
      </c>
      <c r="L1178" s="10">
        <v>44192</v>
      </c>
      <c r="M1178" t="s">
        <v>2810</v>
      </c>
      <c r="O1178" t="b">
        <f>Table9[[#This Row],[SubTotal]]=SUMIF(Purchase_Order_Details!$A$2:$A$2751,Table9[[#This Row],[PurchaseOrderID]],Purchase_Order_Details!$G$2:$G$2751)</f>
        <v>1</v>
      </c>
      <c r="P1178" t="b">
        <f>Table9[[#This Row],[TotalDue]]=Table9[[#This Row],[SubTotal]]+Table9[[#This Row],[TaxAmt]]+Table9[[#This Row],[Freight]]</f>
        <v>1</v>
      </c>
      <c r="Q1178" t="b">
        <f>COUNTIF(Table9[PurchaseOrderID],Table9[[#This Row],[PurchaseOrderID]])=1</f>
        <v>1</v>
      </c>
    </row>
    <row r="1179" spans="1:17" hidden="1" x14ac:dyDescent="0.25">
      <c r="A1179" s="4">
        <v>1454</v>
      </c>
      <c r="B1179" s="4">
        <v>4</v>
      </c>
      <c r="C1179" s="4">
        <v>4</v>
      </c>
      <c r="D1179" s="4">
        <v>254</v>
      </c>
      <c r="E1179" s="4">
        <v>1618</v>
      </c>
      <c r="F1179" s="4">
        <v>4</v>
      </c>
      <c r="G1179" s="11">
        <v>44183</v>
      </c>
      <c r="H1179" s="41">
        <v>114.471</v>
      </c>
      <c r="I1179" s="41">
        <v>9.1577000000000002</v>
      </c>
      <c r="J1179" s="41">
        <v>2.8618000000000001</v>
      </c>
      <c r="K1179" s="41">
        <v>126.4905</v>
      </c>
      <c r="L1179" s="11">
        <v>44192</v>
      </c>
      <c r="M1179" t="s">
        <v>2810</v>
      </c>
      <c r="O1179" t="b">
        <f>Table9[[#This Row],[SubTotal]]=SUMIF(Purchase_Order_Details!$A$2:$A$2751,Table9[[#This Row],[PurchaseOrderID]],Purchase_Order_Details!$G$2:$G$2751)</f>
        <v>1</v>
      </c>
      <c r="P1179" t="b">
        <f>Table9[[#This Row],[TotalDue]]=Table9[[#This Row],[SubTotal]]+Table9[[#This Row],[TaxAmt]]+Table9[[#This Row],[Freight]]</f>
        <v>1</v>
      </c>
      <c r="Q1179" t="b">
        <f>COUNTIF(Table9[PurchaseOrderID],Table9[[#This Row],[PurchaseOrderID]])=1</f>
        <v>1</v>
      </c>
    </row>
    <row r="1180" spans="1:17" hidden="1" x14ac:dyDescent="0.25">
      <c r="A1180" s="5">
        <v>1455</v>
      </c>
      <c r="B1180" s="5">
        <v>4</v>
      </c>
      <c r="C1180" s="5">
        <v>4</v>
      </c>
      <c r="D1180" s="5">
        <v>257</v>
      </c>
      <c r="E1180" s="5">
        <v>1612</v>
      </c>
      <c r="F1180" s="5">
        <v>4</v>
      </c>
      <c r="G1180" s="10">
        <v>44183</v>
      </c>
      <c r="H1180" s="40">
        <v>132.6465</v>
      </c>
      <c r="I1180" s="40">
        <v>10.611700000000001</v>
      </c>
      <c r="J1180" s="40">
        <v>3.3161999999999998</v>
      </c>
      <c r="K1180" s="40">
        <v>146.5744</v>
      </c>
      <c r="L1180" s="10">
        <v>44192</v>
      </c>
      <c r="M1180" t="s">
        <v>2810</v>
      </c>
      <c r="O1180" t="b">
        <f>Table9[[#This Row],[SubTotal]]=SUMIF(Purchase_Order_Details!$A$2:$A$2751,Table9[[#This Row],[PurchaseOrderID]],Purchase_Order_Details!$G$2:$G$2751)</f>
        <v>1</v>
      </c>
      <c r="P1180" t="b">
        <f>Table9[[#This Row],[TotalDue]]=Table9[[#This Row],[SubTotal]]+Table9[[#This Row],[TaxAmt]]+Table9[[#This Row],[Freight]]</f>
        <v>1</v>
      </c>
      <c r="Q1180" t="b">
        <f>COUNTIF(Table9[PurchaseOrderID],Table9[[#This Row],[PurchaseOrderID]])=1</f>
        <v>1</v>
      </c>
    </row>
    <row r="1181" spans="1:17" hidden="1" x14ac:dyDescent="0.25">
      <c r="A1181" s="4">
        <v>1456</v>
      </c>
      <c r="B1181" s="4">
        <v>4</v>
      </c>
      <c r="C1181" s="4">
        <v>4</v>
      </c>
      <c r="D1181" s="4">
        <v>261</v>
      </c>
      <c r="E1181" s="4">
        <v>1586</v>
      </c>
      <c r="F1181" s="4">
        <v>5</v>
      </c>
      <c r="G1181" s="11">
        <v>44183</v>
      </c>
      <c r="H1181" s="41">
        <v>43878.45</v>
      </c>
      <c r="I1181" s="41">
        <v>3510.2759999999998</v>
      </c>
      <c r="J1181" s="41">
        <v>1096.9612999999999</v>
      </c>
      <c r="K1181" s="41">
        <v>48485.687299999998</v>
      </c>
      <c r="L1181" s="11">
        <v>44192</v>
      </c>
      <c r="M1181" t="s">
        <v>2817</v>
      </c>
      <c r="O1181" t="b">
        <f>Table9[[#This Row],[SubTotal]]=SUMIF(Purchase_Order_Details!$A$2:$A$2751,Table9[[#This Row],[PurchaseOrderID]],Purchase_Order_Details!$G$2:$G$2751)</f>
        <v>1</v>
      </c>
      <c r="P1181" t="b">
        <f>Table9[[#This Row],[TotalDue]]=Table9[[#This Row],[SubTotal]]+Table9[[#This Row],[TaxAmt]]+Table9[[#This Row],[Freight]]</f>
        <v>1</v>
      </c>
      <c r="Q1181" t="b">
        <f>COUNTIF(Table9[PurchaseOrderID],Table9[[#This Row],[PurchaseOrderID]])=1</f>
        <v>1</v>
      </c>
    </row>
    <row r="1182" spans="1:17" hidden="1" x14ac:dyDescent="0.25">
      <c r="A1182" s="5">
        <v>1457</v>
      </c>
      <c r="B1182" s="5">
        <v>4</v>
      </c>
      <c r="C1182" s="5">
        <v>4</v>
      </c>
      <c r="D1182" s="5">
        <v>250</v>
      </c>
      <c r="E1182" s="5">
        <v>1500</v>
      </c>
      <c r="F1182" s="5">
        <v>1</v>
      </c>
      <c r="G1182" s="10">
        <v>44183</v>
      </c>
      <c r="H1182" s="40">
        <v>418.95</v>
      </c>
      <c r="I1182" s="40">
        <v>33.515999999999998</v>
      </c>
      <c r="J1182" s="40">
        <v>10.473800000000001</v>
      </c>
      <c r="K1182" s="40">
        <v>462.93979999999999</v>
      </c>
      <c r="L1182" s="10">
        <v>44192</v>
      </c>
      <c r="M1182" t="s">
        <v>2817</v>
      </c>
      <c r="O1182" t="b">
        <f>Table9[[#This Row],[SubTotal]]=SUMIF(Purchase_Order_Details!$A$2:$A$2751,Table9[[#This Row],[PurchaseOrderID]],Purchase_Order_Details!$G$2:$G$2751)</f>
        <v>1</v>
      </c>
      <c r="P1182" t="b">
        <f>Table9[[#This Row],[TotalDue]]=Table9[[#This Row],[SubTotal]]+Table9[[#This Row],[TaxAmt]]+Table9[[#This Row],[Freight]]</f>
        <v>1</v>
      </c>
      <c r="Q1182" t="b">
        <f>COUNTIF(Table9[PurchaseOrderID],Table9[[#This Row],[PurchaseOrderID]])=1</f>
        <v>1</v>
      </c>
    </row>
    <row r="1183" spans="1:17" hidden="1" x14ac:dyDescent="0.25">
      <c r="A1183" s="4">
        <v>1458</v>
      </c>
      <c r="B1183" s="4">
        <v>4</v>
      </c>
      <c r="C1183" s="4">
        <v>4</v>
      </c>
      <c r="D1183" s="4">
        <v>253</v>
      </c>
      <c r="E1183" s="4">
        <v>1656</v>
      </c>
      <c r="F1183" s="4">
        <v>4</v>
      </c>
      <c r="G1183" s="11">
        <v>44183</v>
      </c>
      <c r="H1183" s="41">
        <v>633.74850000000004</v>
      </c>
      <c r="I1183" s="41">
        <v>50.6999</v>
      </c>
      <c r="J1183" s="41">
        <v>15.8437</v>
      </c>
      <c r="K1183" s="41">
        <v>700.2921</v>
      </c>
      <c r="L1183" s="11">
        <v>44192</v>
      </c>
      <c r="M1183" t="s">
        <v>2810</v>
      </c>
      <c r="O1183" t="b">
        <f>Table9[[#This Row],[SubTotal]]=SUMIF(Purchase_Order_Details!$A$2:$A$2751,Table9[[#This Row],[PurchaseOrderID]],Purchase_Order_Details!$G$2:$G$2751)</f>
        <v>1</v>
      </c>
      <c r="P1183" t="b">
        <f>Table9[[#This Row],[TotalDue]]=Table9[[#This Row],[SubTotal]]+Table9[[#This Row],[TaxAmt]]+Table9[[#This Row],[Freight]]</f>
        <v>1</v>
      </c>
      <c r="Q1183" t="b">
        <f>COUNTIF(Table9[PurchaseOrderID],Table9[[#This Row],[PurchaseOrderID]])=1</f>
        <v>1</v>
      </c>
    </row>
    <row r="1184" spans="1:17" hidden="1" x14ac:dyDescent="0.25">
      <c r="A1184" s="5">
        <v>1459</v>
      </c>
      <c r="B1184" s="5">
        <v>4</v>
      </c>
      <c r="C1184" s="5">
        <v>4</v>
      </c>
      <c r="D1184" s="5">
        <v>255</v>
      </c>
      <c r="E1184" s="5">
        <v>1572</v>
      </c>
      <c r="F1184" s="5">
        <v>1</v>
      </c>
      <c r="G1184" s="10">
        <v>44183</v>
      </c>
      <c r="H1184" s="40">
        <v>461.79</v>
      </c>
      <c r="I1184" s="40">
        <v>36.943199999999997</v>
      </c>
      <c r="J1184" s="40">
        <v>11.5448</v>
      </c>
      <c r="K1184" s="40">
        <v>510.27800000000002</v>
      </c>
      <c r="L1184" s="10">
        <v>44192</v>
      </c>
      <c r="M1184" t="s">
        <v>1829</v>
      </c>
      <c r="O1184" t="b">
        <f>Table9[[#This Row],[SubTotal]]=SUMIF(Purchase_Order_Details!$A$2:$A$2751,Table9[[#This Row],[PurchaseOrderID]],Purchase_Order_Details!$G$2:$G$2751)</f>
        <v>1</v>
      </c>
      <c r="P1184" t="b">
        <f>Table9[[#This Row],[TotalDue]]=Table9[[#This Row],[SubTotal]]+Table9[[#This Row],[TaxAmt]]+Table9[[#This Row],[Freight]]</f>
        <v>1</v>
      </c>
      <c r="Q1184" t="b">
        <f>COUNTIF(Table9[PurchaseOrderID],Table9[[#This Row],[PurchaseOrderID]])=1</f>
        <v>1</v>
      </c>
    </row>
    <row r="1185" spans="1:17" hidden="1" x14ac:dyDescent="0.25">
      <c r="A1185" s="4">
        <v>1460</v>
      </c>
      <c r="B1185" s="4">
        <v>4</v>
      </c>
      <c r="C1185" s="4">
        <v>4</v>
      </c>
      <c r="D1185" s="4">
        <v>256</v>
      </c>
      <c r="E1185" s="4">
        <v>1562</v>
      </c>
      <c r="F1185" s="4">
        <v>4</v>
      </c>
      <c r="G1185" s="11">
        <v>44183</v>
      </c>
      <c r="H1185" s="41">
        <v>364.45499999999998</v>
      </c>
      <c r="I1185" s="41">
        <v>29.156400000000001</v>
      </c>
      <c r="J1185" s="41">
        <v>9.1113999999999997</v>
      </c>
      <c r="K1185" s="41">
        <v>402.72280000000001</v>
      </c>
      <c r="L1185" s="11">
        <v>44192</v>
      </c>
      <c r="M1185" t="s">
        <v>2817</v>
      </c>
      <c r="O1185" t="b">
        <f>Table9[[#This Row],[SubTotal]]=SUMIF(Purchase_Order_Details!$A$2:$A$2751,Table9[[#This Row],[PurchaseOrderID]],Purchase_Order_Details!$G$2:$G$2751)</f>
        <v>1</v>
      </c>
      <c r="P1185" t="b">
        <f>Table9[[#This Row],[TotalDue]]=Table9[[#This Row],[SubTotal]]+Table9[[#This Row],[TaxAmt]]+Table9[[#This Row],[Freight]]</f>
        <v>1</v>
      </c>
      <c r="Q1185" t="b">
        <f>COUNTIF(Table9[PurchaseOrderID],Table9[[#This Row],[PurchaseOrderID]])=1</f>
        <v>1</v>
      </c>
    </row>
    <row r="1186" spans="1:17" hidden="1" x14ac:dyDescent="0.25">
      <c r="A1186" s="5">
        <v>1461</v>
      </c>
      <c r="B1186" s="5">
        <v>4</v>
      </c>
      <c r="C1186" s="5">
        <v>4</v>
      </c>
      <c r="D1186" s="5">
        <v>259</v>
      </c>
      <c r="E1186" s="5">
        <v>1662</v>
      </c>
      <c r="F1186" s="5">
        <v>2</v>
      </c>
      <c r="G1186" s="10">
        <v>44183</v>
      </c>
      <c r="H1186" s="40">
        <v>37.075499999999998</v>
      </c>
      <c r="I1186" s="40">
        <v>2.9660000000000002</v>
      </c>
      <c r="J1186" s="40">
        <v>0.92689999999999995</v>
      </c>
      <c r="K1186" s="40">
        <v>40.968400000000003</v>
      </c>
      <c r="L1186" s="10">
        <v>44192</v>
      </c>
      <c r="M1186" t="s">
        <v>2810</v>
      </c>
      <c r="O1186" t="b">
        <f>Table9[[#This Row],[SubTotal]]=SUMIF(Purchase_Order_Details!$A$2:$A$2751,Table9[[#This Row],[PurchaseOrderID]],Purchase_Order_Details!$G$2:$G$2751)</f>
        <v>1</v>
      </c>
      <c r="P1186" t="b">
        <f>Table9[[#This Row],[TotalDue]]=Table9[[#This Row],[SubTotal]]+Table9[[#This Row],[TaxAmt]]+Table9[[#This Row],[Freight]]</f>
        <v>1</v>
      </c>
      <c r="Q1186" t="b">
        <f>COUNTIF(Table9[PurchaseOrderID],Table9[[#This Row],[PurchaseOrderID]])=1</f>
        <v>1</v>
      </c>
    </row>
    <row r="1187" spans="1:17" hidden="1" x14ac:dyDescent="0.25">
      <c r="A1187" s="4">
        <v>1462</v>
      </c>
      <c r="B1187" s="4">
        <v>4</v>
      </c>
      <c r="C1187" s="4">
        <v>4</v>
      </c>
      <c r="D1187" s="4">
        <v>260</v>
      </c>
      <c r="E1187" s="4">
        <v>1682</v>
      </c>
      <c r="F1187" s="4">
        <v>4</v>
      </c>
      <c r="G1187" s="11">
        <v>44183</v>
      </c>
      <c r="H1187" s="41">
        <v>21558.075000000001</v>
      </c>
      <c r="I1187" s="41">
        <v>1724.646</v>
      </c>
      <c r="J1187" s="41">
        <v>538.95190000000002</v>
      </c>
      <c r="K1187" s="41">
        <v>23821.672900000001</v>
      </c>
      <c r="L1187" s="11">
        <v>44192</v>
      </c>
      <c r="M1187" t="s">
        <v>2817</v>
      </c>
      <c r="O1187" t="b">
        <f>Table9[[#This Row],[SubTotal]]=SUMIF(Purchase_Order_Details!$A$2:$A$2751,Table9[[#This Row],[PurchaseOrderID]],Purchase_Order_Details!$G$2:$G$2751)</f>
        <v>1</v>
      </c>
      <c r="P1187" t="b">
        <f>Table9[[#This Row],[TotalDue]]=Table9[[#This Row],[SubTotal]]+Table9[[#This Row],[TaxAmt]]+Table9[[#This Row],[Freight]]</f>
        <v>1</v>
      </c>
      <c r="Q1187" t="b">
        <f>COUNTIF(Table9[PurchaseOrderID],Table9[[#This Row],[PurchaseOrderID]])=1</f>
        <v>1</v>
      </c>
    </row>
    <row r="1188" spans="1:17" hidden="1" x14ac:dyDescent="0.25">
      <c r="A1188" s="5">
        <v>1463</v>
      </c>
      <c r="B1188" s="5">
        <v>4</v>
      </c>
      <c r="C1188" s="5">
        <v>4</v>
      </c>
      <c r="D1188" s="5">
        <v>258</v>
      </c>
      <c r="E1188" s="5">
        <v>1686</v>
      </c>
      <c r="F1188" s="5">
        <v>4</v>
      </c>
      <c r="G1188" s="10">
        <v>44183</v>
      </c>
      <c r="H1188" s="40">
        <v>364.45499999999998</v>
      </c>
      <c r="I1188" s="40">
        <v>29.156400000000001</v>
      </c>
      <c r="J1188" s="40">
        <v>9.1113999999999997</v>
      </c>
      <c r="K1188" s="40">
        <v>402.72280000000001</v>
      </c>
      <c r="L1188" s="10">
        <v>44192</v>
      </c>
      <c r="M1188" t="s">
        <v>2810</v>
      </c>
      <c r="O1188" t="b">
        <f>Table9[[#This Row],[SubTotal]]=SUMIF(Purchase_Order_Details!$A$2:$A$2751,Table9[[#This Row],[PurchaseOrderID]],Purchase_Order_Details!$G$2:$G$2751)</f>
        <v>1</v>
      </c>
      <c r="P1188" t="b">
        <f>Table9[[#This Row],[TotalDue]]=Table9[[#This Row],[SubTotal]]+Table9[[#This Row],[TaxAmt]]+Table9[[#This Row],[Freight]]</f>
        <v>1</v>
      </c>
      <c r="Q1188" t="b">
        <f>COUNTIF(Table9[PurchaseOrderID],Table9[[#This Row],[PurchaseOrderID]])=1</f>
        <v>1</v>
      </c>
    </row>
    <row r="1189" spans="1:17" hidden="1" x14ac:dyDescent="0.25">
      <c r="A1189" s="4">
        <v>1464</v>
      </c>
      <c r="B1189" s="4">
        <v>6</v>
      </c>
      <c r="C1189" s="4">
        <v>4</v>
      </c>
      <c r="D1189" s="4">
        <v>254</v>
      </c>
      <c r="E1189" s="4">
        <v>1684</v>
      </c>
      <c r="F1189" s="4">
        <v>5</v>
      </c>
      <c r="G1189" s="11">
        <v>44183</v>
      </c>
      <c r="H1189" s="41">
        <v>41048.699999999997</v>
      </c>
      <c r="I1189" s="41">
        <v>3283.8960000000002</v>
      </c>
      <c r="J1189" s="41">
        <v>1026.2175</v>
      </c>
      <c r="K1189" s="41">
        <v>45358.813499999997</v>
      </c>
      <c r="L1189" s="11">
        <v>44192</v>
      </c>
      <c r="M1189" t="s">
        <v>2817</v>
      </c>
      <c r="O1189" t="b">
        <f>Table9[[#This Row],[SubTotal]]=SUMIF(Purchase_Order_Details!$A$2:$A$2751,Table9[[#This Row],[PurchaseOrderID]],Purchase_Order_Details!$G$2:$G$2751)</f>
        <v>1</v>
      </c>
      <c r="P1189" t="b">
        <f>Table9[[#This Row],[TotalDue]]=Table9[[#This Row],[SubTotal]]+Table9[[#This Row],[TaxAmt]]+Table9[[#This Row],[Freight]]</f>
        <v>1</v>
      </c>
      <c r="Q1189" t="b">
        <f>COUNTIF(Table9[PurchaseOrderID],Table9[[#This Row],[PurchaseOrderID]])=1</f>
        <v>1</v>
      </c>
    </row>
    <row r="1190" spans="1:17" hidden="1" x14ac:dyDescent="0.25">
      <c r="A1190" s="5">
        <v>1465</v>
      </c>
      <c r="B1190" s="5">
        <v>4</v>
      </c>
      <c r="C1190" s="5">
        <v>4</v>
      </c>
      <c r="D1190" s="5">
        <v>252</v>
      </c>
      <c r="E1190" s="5">
        <v>1534</v>
      </c>
      <c r="F1190" s="5">
        <v>4</v>
      </c>
      <c r="G1190" s="10">
        <v>44183</v>
      </c>
      <c r="H1190" s="40">
        <v>713.79</v>
      </c>
      <c r="I1190" s="40">
        <v>57.103200000000001</v>
      </c>
      <c r="J1190" s="40">
        <v>17.844799999999999</v>
      </c>
      <c r="K1190" s="40">
        <v>788.73800000000006</v>
      </c>
      <c r="L1190" s="10">
        <v>44192</v>
      </c>
      <c r="M1190" t="s">
        <v>2817</v>
      </c>
      <c r="O1190" t="b">
        <f>Table9[[#This Row],[SubTotal]]=SUMIF(Purchase_Order_Details!$A$2:$A$2751,Table9[[#This Row],[PurchaseOrderID]],Purchase_Order_Details!$G$2:$G$2751)</f>
        <v>1</v>
      </c>
      <c r="P1190" t="b">
        <f>Table9[[#This Row],[TotalDue]]=Table9[[#This Row],[SubTotal]]+Table9[[#This Row],[TaxAmt]]+Table9[[#This Row],[Freight]]</f>
        <v>1</v>
      </c>
      <c r="Q1190" t="b">
        <f>COUNTIF(Table9[PurchaseOrderID],Table9[[#This Row],[PurchaseOrderID]])=1</f>
        <v>1</v>
      </c>
    </row>
    <row r="1191" spans="1:17" hidden="1" x14ac:dyDescent="0.25">
      <c r="A1191" s="4">
        <v>1466</v>
      </c>
      <c r="B1191" s="4">
        <v>4</v>
      </c>
      <c r="C1191" s="4">
        <v>4</v>
      </c>
      <c r="D1191" s="4">
        <v>261</v>
      </c>
      <c r="E1191" s="4">
        <v>1614</v>
      </c>
      <c r="F1191" s="4">
        <v>5</v>
      </c>
      <c r="G1191" s="11">
        <v>44183</v>
      </c>
      <c r="H1191" s="41">
        <v>564.82650000000001</v>
      </c>
      <c r="I1191" s="41">
        <v>45.186100000000003</v>
      </c>
      <c r="J1191" s="41">
        <v>14.120699999999999</v>
      </c>
      <c r="K1191" s="41">
        <v>624.13329999999996</v>
      </c>
      <c r="L1191" s="11">
        <v>44192</v>
      </c>
      <c r="M1191" t="s">
        <v>2810</v>
      </c>
      <c r="O1191" t="b">
        <f>Table9[[#This Row],[SubTotal]]=SUMIF(Purchase_Order_Details!$A$2:$A$2751,Table9[[#This Row],[PurchaseOrderID]],Purchase_Order_Details!$G$2:$G$2751)</f>
        <v>1</v>
      </c>
      <c r="P1191" t="b">
        <f>Table9[[#This Row],[TotalDue]]=Table9[[#This Row],[SubTotal]]+Table9[[#This Row],[TaxAmt]]+Table9[[#This Row],[Freight]]</f>
        <v>1</v>
      </c>
      <c r="Q1191" t="b">
        <f>COUNTIF(Table9[PurchaseOrderID],Table9[[#This Row],[PurchaseOrderID]])=1</f>
        <v>1</v>
      </c>
    </row>
    <row r="1192" spans="1:17" hidden="1" x14ac:dyDescent="0.25">
      <c r="A1192" s="5">
        <v>1467</v>
      </c>
      <c r="B1192" s="5">
        <v>4</v>
      </c>
      <c r="C1192" s="5">
        <v>4</v>
      </c>
      <c r="D1192" s="5">
        <v>251</v>
      </c>
      <c r="E1192" s="5">
        <v>1588</v>
      </c>
      <c r="F1192" s="5">
        <v>5</v>
      </c>
      <c r="G1192" s="10">
        <v>44183</v>
      </c>
      <c r="H1192" s="40">
        <v>40471.199999999997</v>
      </c>
      <c r="I1192" s="40">
        <v>3237.6959999999999</v>
      </c>
      <c r="J1192" s="40">
        <v>1011.78</v>
      </c>
      <c r="K1192" s="40">
        <v>44720.675999999999</v>
      </c>
      <c r="L1192" s="10">
        <v>44192</v>
      </c>
      <c r="M1192" t="s">
        <v>1829</v>
      </c>
      <c r="O1192" t="b">
        <f>Table9[[#This Row],[SubTotal]]=SUMIF(Purchase_Order_Details!$A$2:$A$2751,Table9[[#This Row],[PurchaseOrderID]],Purchase_Order_Details!$G$2:$G$2751)</f>
        <v>1</v>
      </c>
      <c r="P1192" t="b">
        <f>Table9[[#This Row],[TotalDue]]=Table9[[#This Row],[SubTotal]]+Table9[[#This Row],[TaxAmt]]+Table9[[#This Row],[Freight]]</f>
        <v>1</v>
      </c>
      <c r="Q1192" t="b">
        <f>COUNTIF(Table9[PurchaseOrderID],Table9[[#This Row],[PurchaseOrderID]])=1</f>
        <v>1</v>
      </c>
    </row>
    <row r="1193" spans="1:17" hidden="1" x14ac:dyDescent="0.25">
      <c r="A1193" s="4">
        <v>1468</v>
      </c>
      <c r="B1193" s="4">
        <v>4</v>
      </c>
      <c r="C1193" s="4">
        <v>4</v>
      </c>
      <c r="D1193" s="4">
        <v>253</v>
      </c>
      <c r="E1193" s="4">
        <v>1622</v>
      </c>
      <c r="F1193" s="4">
        <v>4</v>
      </c>
      <c r="G1193" s="11">
        <v>44183</v>
      </c>
      <c r="H1193" s="41">
        <v>136.33199999999999</v>
      </c>
      <c r="I1193" s="41">
        <v>10.906599999999999</v>
      </c>
      <c r="J1193" s="41">
        <v>3.4083000000000001</v>
      </c>
      <c r="K1193" s="41">
        <v>150.64689999999999</v>
      </c>
      <c r="L1193" s="11">
        <v>44192</v>
      </c>
      <c r="M1193" t="s">
        <v>2810</v>
      </c>
      <c r="O1193" t="b">
        <f>Table9[[#This Row],[SubTotal]]=SUMIF(Purchase_Order_Details!$A$2:$A$2751,Table9[[#This Row],[PurchaseOrderID]],Purchase_Order_Details!$G$2:$G$2751)</f>
        <v>1</v>
      </c>
      <c r="P1193" t="b">
        <f>Table9[[#This Row],[TotalDue]]=Table9[[#This Row],[SubTotal]]+Table9[[#This Row],[TaxAmt]]+Table9[[#This Row],[Freight]]</f>
        <v>1</v>
      </c>
      <c r="Q1193" t="b">
        <f>COUNTIF(Table9[PurchaseOrderID],Table9[[#This Row],[PurchaseOrderID]])=1</f>
        <v>1</v>
      </c>
    </row>
    <row r="1194" spans="1:17" hidden="1" x14ac:dyDescent="0.25">
      <c r="A1194" s="5">
        <v>1469</v>
      </c>
      <c r="B1194" s="5">
        <v>4</v>
      </c>
      <c r="C1194" s="5">
        <v>4</v>
      </c>
      <c r="D1194" s="5">
        <v>255</v>
      </c>
      <c r="E1194" s="5">
        <v>1632</v>
      </c>
      <c r="F1194" s="5">
        <v>5</v>
      </c>
      <c r="G1194" s="10">
        <v>44184</v>
      </c>
      <c r="H1194" s="40">
        <v>62092.800000000003</v>
      </c>
      <c r="I1194" s="40">
        <v>4967.424</v>
      </c>
      <c r="J1194" s="40">
        <v>1552.32</v>
      </c>
      <c r="K1194" s="40">
        <v>68612.543999999994</v>
      </c>
      <c r="L1194" s="10">
        <v>44193</v>
      </c>
      <c r="M1194" t="s">
        <v>1829</v>
      </c>
      <c r="O1194" t="b">
        <f>Table9[[#This Row],[SubTotal]]=SUMIF(Purchase_Order_Details!$A$2:$A$2751,Table9[[#This Row],[PurchaseOrderID]],Purchase_Order_Details!$G$2:$G$2751)</f>
        <v>1</v>
      </c>
      <c r="P1194" t="b">
        <f>Table9[[#This Row],[TotalDue]]=Table9[[#This Row],[SubTotal]]+Table9[[#This Row],[TaxAmt]]+Table9[[#This Row],[Freight]]</f>
        <v>1</v>
      </c>
      <c r="Q1194" t="b">
        <f>COUNTIF(Table9[PurchaseOrderID],Table9[[#This Row],[PurchaseOrderID]])=1</f>
        <v>1</v>
      </c>
    </row>
    <row r="1195" spans="1:17" hidden="1" x14ac:dyDescent="0.25">
      <c r="A1195" s="4">
        <v>1470</v>
      </c>
      <c r="B1195" s="4">
        <v>4</v>
      </c>
      <c r="C1195" s="4">
        <v>4</v>
      </c>
      <c r="D1195" s="4">
        <v>256</v>
      </c>
      <c r="E1195" s="4">
        <v>1608</v>
      </c>
      <c r="F1195" s="4">
        <v>5</v>
      </c>
      <c r="G1195" s="11">
        <v>44184</v>
      </c>
      <c r="H1195" s="41">
        <v>5948.25</v>
      </c>
      <c r="I1195" s="41">
        <v>475.86</v>
      </c>
      <c r="J1195" s="41">
        <v>148.7063</v>
      </c>
      <c r="K1195" s="41">
        <v>6572.8163000000004</v>
      </c>
      <c r="L1195" s="11">
        <v>44193</v>
      </c>
      <c r="M1195" t="s">
        <v>1829</v>
      </c>
      <c r="O1195" t="b">
        <f>Table9[[#This Row],[SubTotal]]=SUMIF(Purchase_Order_Details!$A$2:$A$2751,Table9[[#This Row],[PurchaseOrderID]],Purchase_Order_Details!$G$2:$G$2751)</f>
        <v>1</v>
      </c>
      <c r="P1195" t="b">
        <f>Table9[[#This Row],[TotalDue]]=Table9[[#This Row],[SubTotal]]+Table9[[#This Row],[TaxAmt]]+Table9[[#This Row],[Freight]]</f>
        <v>1</v>
      </c>
      <c r="Q1195" t="b">
        <f>COUNTIF(Table9[PurchaseOrderID],Table9[[#This Row],[PurchaseOrderID]])=1</f>
        <v>1</v>
      </c>
    </row>
    <row r="1196" spans="1:17" hidden="1" x14ac:dyDescent="0.25">
      <c r="A1196" s="5">
        <v>1471</v>
      </c>
      <c r="B1196" s="5">
        <v>4</v>
      </c>
      <c r="C1196" s="5">
        <v>4</v>
      </c>
      <c r="D1196" s="5">
        <v>259</v>
      </c>
      <c r="E1196" s="5">
        <v>1576</v>
      </c>
      <c r="F1196" s="5">
        <v>5</v>
      </c>
      <c r="G1196" s="10">
        <v>44184</v>
      </c>
      <c r="H1196" s="40">
        <v>91117.95</v>
      </c>
      <c r="I1196" s="40">
        <v>7289.4359999999997</v>
      </c>
      <c r="J1196" s="40">
        <v>2277.9488000000001</v>
      </c>
      <c r="K1196" s="40">
        <v>100685.3348</v>
      </c>
      <c r="L1196" s="10">
        <v>44193</v>
      </c>
      <c r="M1196" t="s">
        <v>1829</v>
      </c>
      <c r="O1196" t="b">
        <f>Table9[[#This Row],[SubTotal]]=SUMIF(Purchase_Order_Details!$A$2:$A$2751,Table9[[#This Row],[PurchaseOrderID]],Purchase_Order_Details!$G$2:$G$2751)</f>
        <v>1</v>
      </c>
      <c r="P1196" t="b">
        <f>Table9[[#This Row],[TotalDue]]=Table9[[#This Row],[SubTotal]]+Table9[[#This Row],[TaxAmt]]+Table9[[#This Row],[Freight]]</f>
        <v>1</v>
      </c>
      <c r="Q1196" t="b">
        <f>COUNTIF(Table9[PurchaseOrderID],Table9[[#This Row],[PurchaseOrderID]])=1</f>
        <v>1</v>
      </c>
    </row>
    <row r="1197" spans="1:17" hidden="1" x14ac:dyDescent="0.25">
      <c r="A1197" s="4">
        <v>1472</v>
      </c>
      <c r="B1197" s="4">
        <v>4</v>
      </c>
      <c r="C1197" s="4">
        <v>4</v>
      </c>
      <c r="D1197" s="4">
        <v>260</v>
      </c>
      <c r="E1197" s="4">
        <v>1590</v>
      </c>
      <c r="F1197" s="4">
        <v>1</v>
      </c>
      <c r="G1197" s="11">
        <v>44184</v>
      </c>
      <c r="H1197" s="41">
        <v>525</v>
      </c>
      <c r="I1197" s="41">
        <v>42</v>
      </c>
      <c r="J1197" s="41">
        <v>13.125</v>
      </c>
      <c r="K1197" s="41">
        <v>580.125</v>
      </c>
      <c r="L1197" s="11">
        <v>44193</v>
      </c>
      <c r="M1197" t="s">
        <v>2817</v>
      </c>
      <c r="O1197" t="b">
        <f>Table9[[#This Row],[SubTotal]]=SUMIF(Purchase_Order_Details!$A$2:$A$2751,Table9[[#This Row],[PurchaseOrderID]],Purchase_Order_Details!$G$2:$G$2751)</f>
        <v>1</v>
      </c>
      <c r="P1197" t="b">
        <f>Table9[[#This Row],[TotalDue]]=Table9[[#This Row],[SubTotal]]+Table9[[#This Row],[TaxAmt]]+Table9[[#This Row],[Freight]]</f>
        <v>1</v>
      </c>
      <c r="Q1197" t="b">
        <f>COUNTIF(Table9[PurchaseOrderID],Table9[[#This Row],[PurchaseOrderID]])=1</f>
        <v>1</v>
      </c>
    </row>
    <row r="1198" spans="1:17" hidden="1" x14ac:dyDescent="0.25">
      <c r="A1198" s="5">
        <v>1473</v>
      </c>
      <c r="B1198" s="5">
        <v>4</v>
      </c>
      <c r="C1198" s="5">
        <v>4</v>
      </c>
      <c r="D1198" s="5">
        <v>258</v>
      </c>
      <c r="E1198" s="5">
        <v>1514</v>
      </c>
      <c r="F1198" s="5">
        <v>3</v>
      </c>
      <c r="G1198" s="10">
        <v>44184</v>
      </c>
      <c r="H1198" s="40">
        <v>1721.79</v>
      </c>
      <c r="I1198" s="40">
        <v>137.7432</v>
      </c>
      <c r="J1198" s="40">
        <v>43.044800000000002</v>
      </c>
      <c r="K1198" s="40">
        <v>1902.578</v>
      </c>
      <c r="L1198" s="10">
        <v>44193</v>
      </c>
      <c r="M1198" t="s">
        <v>2810</v>
      </c>
      <c r="O1198" t="b">
        <f>Table9[[#This Row],[SubTotal]]=SUMIF(Purchase_Order_Details!$A$2:$A$2751,Table9[[#This Row],[PurchaseOrderID]],Purchase_Order_Details!$G$2:$G$2751)</f>
        <v>1</v>
      </c>
      <c r="P1198" t="b">
        <f>Table9[[#This Row],[TotalDue]]=Table9[[#This Row],[SubTotal]]+Table9[[#This Row],[TaxAmt]]+Table9[[#This Row],[Freight]]</f>
        <v>1</v>
      </c>
      <c r="Q1198" t="b">
        <f>COUNTIF(Table9[PurchaseOrderID],Table9[[#This Row],[PurchaseOrderID]])=1</f>
        <v>1</v>
      </c>
    </row>
    <row r="1199" spans="1:17" hidden="1" x14ac:dyDescent="0.25">
      <c r="A1199" s="4">
        <v>1474</v>
      </c>
      <c r="B1199" s="4">
        <v>4</v>
      </c>
      <c r="C1199" s="4">
        <v>4</v>
      </c>
      <c r="D1199" s="4">
        <v>254</v>
      </c>
      <c r="E1199" s="4">
        <v>1498</v>
      </c>
      <c r="F1199" s="4">
        <v>4</v>
      </c>
      <c r="G1199" s="11">
        <v>44184</v>
      </c>
      <c r="H1199" s="41">
        <v>26455.275000000001</v>
      </c>
      <c r="I1199" s="41">
        <v>2116.422</v>
      </c>
      <c r="J1199" s="41">
        <v>661.38189999999997</v>
      </c>
      <c r="K1199" s="41">
        <v>29233.0789</v>
      </c>
      <c r="L1199" s="11">
        <v>44193</v>
      </c>
      <c r="M1199" t="s">
        <v>2810</v>
      </c>
      <c r="O1199" t="b">
        <f>Table9[[#This Row],[SubTotal]]=SUMIF(Purchase_Order_Details!$A$2:$A$2751,Table9[[#This Row],[PurchaseOrderID]],Purchase_Order_Details!$G$2:$G$2751)</f>
        <v>1</v>
      </c>
      <c r="P1199" t="b">
        <f>Table9[[#This Row],[TotalDue]]=Table9[[#This Row],[SubTotal]]+Table9[[#This Row],[TaxAmt]]+Table9[[#This Row],[Freight]]</f>
        <v>1</v>
      </c>
      <c r="Q1199" t="b">
        <f>COUNTIF(Table9[PurchaseOrderID],Table9[[#This Row],[PurchaseOrderID]])=1</f>
        <v>1</v>
      </c>
    </row>
    <row r="1200" spans="1:17" hidden="1" x14ac:dyDescent="0.25">
      <c r="A1200" s="5">
        <v>1475</v>
      </c>
      <c r="B1200" s="5">
        <v>4</v>
      </c>
      <c r="C1200" s="5">
        <v>4</v>
      </c>
      <c r="D1200" s="5">
        <v>257</v>
      </c>
      <c r="E1200" s="5">
        <v>1674</v>
      </c>
      <c r="F1200" s="5">
        <v>2</v>
      </c>
      <c r="G1200" s="10">
        <v>44184</v>
      </c>
      <c r="H1200" s="40">
        <v>944.37</v>
      </c>
      <c r="I1200" s="40">
        <v>75.549599999999998</v>
      </c>
      <c r="J1200" s="40">
        <v>23.609300000000001</v>
      </c>
      <c r="K1200" s="40">
        <v>1043.5289</v>
      </c>
      <c r="L1200" s="10">
        <v>44193</v>
      </c>
      <c r="M1200" t="s">
        <v>2810</v>
      </c>
      <c r="O1200" t="b">
        <f>Table9[[#This Row],[SubTotal]]=SUMIF(Purchase_Order_Details!$A$2:$A$2751,Table9[[#This Row],[PurchaseOrderID]],Purchase_Order_Details!$G$2:$G$2751)</f>
        <v>1</v>
      </c>
      <c r="P1200" t="b">
        <f>Table9[[#This Row],[TotalDue]]=Table9[[#This Row],[SubTotal]]+Table9[[#This Row],[TaxAmt]]+Table9[[#This Row],[Freight]]</f>
        <v>1</v>
      </c>
      <c r="Q1200" t="b">
        <f>COUNTIF(Table9[PurchaseOrderID],Table9[[#This Row],[PurchaseOrderID]])=1</f>
        <v>1</v>
      </c>
    </row>
    <row r="1201" spans="1:17" hidden="1" x14ac:dyDescent="0.25">
      <c r="A1201" s="4">
        <v>1476</v>
      </c>
      <c r="B1201" s="4">
        <v>5</v>
      </c>
      <c r="C1201" s="4">
        <v>4</v>
      </c>
      <c r="D1201" s="4">
        <v>261</v>
      </c>
      <c r="E1201" s="4">
        <v>1652</v>
      </c>
      <c r="F1201" s="4">
        <v>4</v>
      </c>
      <c r="G1201" s="11">
        <v>44184</v>
      </c>
      <c r="H1201" s="41">
        <v>51588.074999999997</v>
      </c>
      <c r="I1201" s="41">
        <v>4127.0460000000003</v>
      </c>
      <c r="J1201" s="41">
        <v>1289.7019</v>
      </c>
      <c r="K1201" s="41">
        <v>57004.822899999999</v>
      </c>
      <c r="L1201" s="11">
        <v>44193</v>
      </c>
      <c r="M1201" t="s">
        <v>1829</v>
      </c>
      <c r="O1201" t="b">
        <f>Table9[[#This Row],[SubTotal]]=SUMIF(Purchase_Order_Details!$A$2:$A$2751,Table9[[#This Row],[PurchaseOrderID]],Purchase_Order_Details!$G$2:$G$2751)</f>
        <v>1</v>
      </c>
      <c r="P1201" t="b">
        <f>Table9[[#This Row],[TotalDue]]=Table9[[#This Row],[SubTotal]]+Table9[[#This Row],[TaxAmt]]+Table9[[#This Row],[Freight]]</f>
        <v>1</v>
      </c>
      <c r="Q1201" t="b">
        <f>COUNTIF(Table9[PurchaseOrderID],Table9[[#This Row],[PurchaseOrderID]])=1</f>
        <v>1</v>
      </c>
    </row>
    <row r="1202" spans="1:17" hidden="1" x14ac:dyDescent="0.25">
      <c r="A1202" s="5">
        <v>1477</v>
      </c>
      <c r="B1202" s="5">
        <v>4</v>
      </c>
      <c r="C1202" s="5">
        <v>4</v>
      </c>
      <c r="D1202" s="5">
        <v>251</v>
      </c>
      <c r="E1202" s="5">
        <v>1578</v>
      </c>
      <c r="F1202" s="5">
        <v>3</v>
      </c>
      <c r="G1202" s="10">
        <v>44184</v>
      </c>
      <c r="H1202" s="40">
        <v>62843.55</v>
      </c>
      <c r="I1202" s="40">
        <v>5027.4840000000004</v>
      </c>
      <c r="J1202" s="40">
        <v>1571.0888</v>
      </c>
      <c r="K1202" s="40">
        <v>69442.122799999997</v>
      </c>
      <c r="L1202" s="10">
        <v>44193</v>
      </c>
      <c r="M1202" t="s">
        <v>1829</v>
      </c>
      <c r="O1202" t="b">
        <f>Table9[[#This Row],[SubTotal]]=SUMIF(Purchase_Order_Details!$A$2:$A$2751,Table9[[#This Row],[PurchaseOrderID]],Purchase_Order_Details!$G$2:$G$2751)</f>
        <v>1</v>
      </c>
      <c r="P1202" t="b">
        <f>Table9[[#This Row],[TotalDue]]=Table9[[#This Row],[SubTotal]]+Table9[[#This Row],[TaxAmt]]+Table9[[#This Row],[Freight]]</f>
        <v>1</v>
      </c>
      <c r="Q1202" t="b">
        <f>COUNTIF(Table9[PurchaseOrderID],Table9[[#This Row],[PurchaseOrderID]])=1</f>
        <v>1</v>
      </c>
    </row>
    <row r="1203" spans="1:17" hidden="1" x14ac:dyDescent="0.25">
      <c r="A1203" s="4">
        <v>1478</v>
      </c>
      <c r="B1203" s="4">
        <v>4</v>
      </c>
      <c r="C1203" s="4">
        <v>4</v>
      </c>
      <c r="D1203" s="4">
        <v>253</v>
      </c>
      <c r="E1203" s="4">
        <v>1538</v>
      </c>
      <c r="F1203" s="4">
        <v>5</v>
      </c>
      <c r="G1203" s="11">
        <v>44184</v>
      </c>
      <c r="H1203" s="41">
        <v>37843.574999999997</v>
      </c>
      <c r="I1203" s="41">
        <v>3027.4859999999999</v>
      </c>
      <c r="J1203" s="41">
        <v>946.08939999999996</v>
      </c>
      <c r="K1203" s="41">
        <v>41817.150399999999</v>
      </c>
      <c r="L1203" s="11">
        <v>44193</v>
      </c>
      <c r="M1203" t="s">
        <v>1829</v>
      </c>
      <c r="O1203" t="b">
        <f>Table9[[#This Row],[SubTotal]]=SUMIF(Purchase_Order_Details!$A$2:$A$2751,Table9[[#This Row],[PurchaseOrderID]],Purchase_Order_Details!$G$2:$G$2751)</f>
        <v>1</v>
      </c>
      <c r="P1203" t="b">
        <f>Table9[[#This Row],[TotalDue]]=Table9[[#This Row],[SubTotal]]+Table9[[#This Row],[TaxAmt]]+Table9[[#This Row],[Freight]]</f>
        <v>1</v>
      </c>
      <c r="Q1203" t="b">
        <f>COUNTIF(Table9[PurchaseOrderID],Table9[[#This Row],[PurchaseOrderID]])=1</f>
        <v>1</v>
      </c>
    </row>
    <row r="1204" spans="1:17" hidden="1" x14ac:dyDescent="0.25">
      <c r="A1204" s="5">
        <v>1479</v>
      </c>
      <c r="B1204" s="5">
        <v>4</v>
      </c>
      <c r="C1204" s="5">
        <v>4</v>
      </c>
      <c r="D1204" s="5">
        <v>255</v>
      </c>
      <c r="E1204" s="5">
        <v>1556</v>
      </c>
      <c r="F1204" s="5">
        <v>4</v>
      </c>
      <c r="G1204" s="10">
        <v>44184</v>
      </c>
      <c r="H1204" s="40">
        <v>25531.275000000001</v>
      </c>
      <c r="I1204" s="40">
        <v>2042.502</v>
      </c>
      <c r="J1204" s="40">
        <v>638.28189999999995</v>
      </c>
      <c r="K1204" s="40">
        <v>28212.0589</v>
      </c>
      <c r="L1204" s="10">
        <v>44193</v>
      </c>
      <c r="M1204" t="s">
        <v>1829</v>
      </c>
      <c r="O1204" t="b">
        <f>Table9[[#This Row],[SubTotal]]=SUMIF(Purchase_Order_Details!$A$2:$A$2751,Table9[[#This Row],[PurchaseOrderID]],Purchase_Order_Details!$G$2:$G$2751)</f>
        <v>1</v>
      </c>
      <c r="P1204" t="b">
        <f>Table9[[#This Row],[TotalDue]]=Table9[[#This Row],[SubTotal]]+Table9[[#This Row],[TaxAmt]]+Table9[[#This Row],[Freight]]</f>
        <v>1</v>
      </c>
      <c r="Q1204" t="b">
        <f>COUNTIF(Table9[PurchaseOrderID],Table9[[#This Row],[PurchaseOrderID]])=1</f>
        <v>1</v>
      </c>
    </row>
    <row r="1205" spans="1:17" hidden="1" x14ac:dyDescent="0.25">
      <c r="A1205" s="4">
        <v>1480</v>
      </c>
      <c r="B1205" s="4">
        <v>4</v>
      </c>
      <c r="C1205" s="4">
        <v>4</v>
      </c>
      <c r="D1205" s="4">
        <v>256</v>
      </c>
      <c r="E1205" s="4">
        <v>1554</v>
      </c>
      <c r="F1205" s="4">
        <v>4</v>
      </c>
      <c r="G1205" s="11">
        <v>44184</v>
      </c>
      <c r="H1205" s="41">
        <v>358.6275</v>
      </c>
      <c r="I1205" s="41">
        <v>28.690200000000001</v>
      </c>
      <c r="J1205" s="41">
        <v>8.9657</v>
      </c>
      <c r="K1205" s="41">
        <v>396.28339999999997</v>
      </c>
      <c r="L1205" s="11">
        <v>44193</v>
      </c>
      <c r="M1205" t="s">
        <v>2817</v>
      </c>
      <c r="O1205" t="b">
        <f>Table9[[#This Row],[SubTotal]]=SUMIF(Purchase_Order_Details!$A$2:$A$2751,Table9[[#This Row],[PurchaseOrderID]],Purchase_Order_Details!$G$2:$G$2751)</f>
        <v>1</v>
      </c>
      <c r="P1205" t="b">
        <f>Table9[[#This Row],[TotalDue]]=Table9[[#This Row],[SubTotal]]+Table9[[#This Row],[TaxAmt]]+Table9[[#This Row],[Freight]]</f>
        <v>1</v>
      </c>
      <c r="Q1205" t="b">
        <f>COUNTIF(Table9[PurchaseOrderID],Table9[[#This Row],[PurchaseOrderID]])=1</f>
        <v>1</v>
      </c>
    </row>
    <row r="1206" spans="1:17" hidden="1" x14ac:dyDescent="0.25">
      <c r="A1206" s="5">
        <v>1481</v>
      </c>
      <c r="B1206" s="5">
        <v>4</v>
      </c>
      <c r="C1206" s="5">
        <v>4</v>
      </c>
      <c r="D1206" s="5">
        <v>259</v>
      </c>
      <c r="E1206" s="5">
        <v>1688</v>
      </c>
      <c r="F1206" s="5">
        <v>4</v>
      </c>
      <c r="G1206" s="10">
        <v>44184</v>
      </c>
      <c r="H1206" s="40">
        <v>125.748</v>
      </c>
      <c r="I1206" s="40">
        <v>10.059799999999999</v>
      </c>
      <c r="J1206" s="40">
        <v>3.1436999999999999</v>
      </c>
      <c r="K1206" s="40">
        <v>138.95150000000001</v>
      </c>
      <c r="L1206" s="10">
        <v>44193</v>
      </c>
      <c r="M1206" t="s">
        <v>2810</v>
      </c>
      <c r="O1206" t="b">
        <f>Table9[[#This Row],[SubTotal]]=SUMIF(Purchase_Order_Details!$A$2:$A$2751,Table9[[#This Row],[PurchaseOrderID]],Purchase_Order_Details!$G$2:$G$2751)</f>
        <v>1</v>
      </c>
      <c r="P1206" t="b">
        <f>Table9[[#This Row],[TotalDue]]=Table9[[#This Row],[SubTotal]]+Table9[[#This Row],[TaxAmt]]+Table9[[#This Row],[Freight]]</f>
        <v>1</v>
      </c>
      <c r="Q1206" t="b">
        <f>COUNTIF(Table9[PurchaseOrderID],Table9[[#This Row],[PurchaseOrderID]])=1</f>
        <v>1</v>
      </c>
    </row>
    <row r="1207" spans="1:17" hidden="1" x14ac:dyDescent="0.25">
      <c r="A1207" s="4">
        <v>1482</v>
      </c>
      <c r="B1207" s="4">
        <v>4</v>
      </c>
      <c r="C1207" s="4">
        <v>4</v>
      </c>
      <c r="D1207" s="4">
        <v>260</v>
      </c>
      <c r="E1207" s="4">
        <v>1580</v>
      </c>
      <c r="F1207" s="4">
        <v>5</v>
      </c>
      <c r="G1207" s="11">
        <v>44184</v>
      </c>
      <c r="H1207" s="41">
        <v>150.79050000000001</v>
      </c>
      <c r="I1207" s="41">
        <v>12.0632</v>
      </c>
      <c r="J1207" s="41">
        <v>3.7698</v>
      </c>
      <c r="K1207" s="41">
        <v>166.62350000000001</v>
      </c>
      <c r="L1207" s="11">
        <v>44193</v>
      </c>
      <c r="M1207" t="s">
        <v>2810</v>
      </c>
      <c r="O1207" t="b">
        <f>Table9[[#This Row],[SubTotal]]=SUMIF(Purchase_Order_Details!$A$2:$A$2751,Table9[[#This Row],[PurchaseOrderID]],Purchase_Order_Details!$G$2:$G$2751)</f>
        <v>1</v>
      </c>
      <c r="P1207" t="b">
        <f>Table9[[#This Row],[TotalDue]]=Table9[[#This Row],[SubTotal]]+Table9[[#This Row],[TaxAmt]]+Table9[[#This Row],[Freight]]</f>
        <v>1</v>
      </c>
      <c r="Q1207" t="b">
        <f>COUNTIF(Table9[PurchaseOrderID],Table9[[#This Row],[PurchaseOrderID]])=1</f>
        <v>1</v>
      </c>
    </row>
    <row r="1208" spans="1:17" hidden="1" x14ac:dyDescent="0.25">
      <c r="A1208" s="5">
        <v>1483</v>
      </c>
      <c r="B1208" s="5">
        <v>4</v>
      </c>
      <c r="C1208" s="5">
        <v>4</v>
      </c>
      <c r="D1208" s="5">
        <v>258</v>
      </c>
      <c r="E1208" s="5">
        <v>1496</v>
      </c>
      <c r="F1208" s="5">
        <v>5</v>
      </c>
      <c r="G1208" s="10">
        <v>44184</v>
      </c>
      <c r="H1208" s="40">
        <v>416.745</v>
      </c>
      <c r="I1208" s="40">
        <v>33.339599999999997</v>
      </c>
      <c r="J1208" s="40">
        <v>10.4186</v>
      </c>
      <c r="K1208" s="40">
        <v>460.50319999999999</v>
      </c>
      <c r="L1208" s="10">
        <v>44193</v>
      </c>
      <c r="M1208" t="s">
        <v>2817</v>
      </c>
      <c r="O1208" t="b">
        <f>Table9[[#This Row],[SubTotal]]=SUMIF(Purchase_Order_Details!$A$2:$A$2751,Table9[[#This Row],[PurchaseOrderID]],Purchase_Order_Details!$G$2:$G$2751)</f>
        <v>1</v>
      </c>
      <c r="P1208" t="b">
        <f>Table9[[#This Row],[TotalDue]]=Table9[[#This Row],[SubTotal]]+Table9[[#This Row],[TaxAmt]]+Table9[[#This Row],[Freight]]</f>
        <v>1</v>
      </c>
      <c r="Q1208" t="b">
        <f>COUNTIF(Table9[PurchaseOrderID],Table9[[#This Row],[PurchaseOrderID]])=1</f>
        <v>1</v>
      </c>
    </row>
    <row r="1209" spans="1:17" hidden="1" x14ac:dyDescent="0.25">
      <c r="A1209" s="4">
        <v>1484</v>
      </c>
      <c r="B1209" s="4">
        <v>4</v>
      </c>
      <c r="C1209" s="4">
        <v>4</v>
      </c>
      <c r="D1209" s="4">
        <v>254</v>
      </c>
      <c r="E1209" s="4">
        <v>1494</v>
      </c>
      <c r="F1209" s="4">
        <v>2</v>
      </c>
      <c r="G1209" s="11">
        <v>44184</v>
      </c>
      <c r="H1209" s="41">
        <v>8847.2999999999993</v>
      </c>
      <c r="I1209" s="41">
        <v>707.78399999999999</v>
      </c>
      <c r="J1209" s="41">
        <v>221.1825</v>
      </c>
      <c r="K1209" s="41">
        <v>9776.2664999999997</v>
      </c>
      <c r="L1209" s="11">
        <v>44193</v>
      </c>
      <c r="M1209" t="s">
        <v>2810</v>
      </c>
      <c r="O1209" t="b">
        <f>Table9[[#This Row],[SubTotal]]=SUMIF(Purchase_Order_Details!$A$2:$A$2751,Table9[[#This Row],[PurchaseOrderID]],Purchase_Order_Details!$G$2:$G$2751)</f>
        <v>1</v>
      </c>
      <c r="P1209" t="b">
        <f>Table9[[#This Row],[TotalDue]]=Table9[[#This Row],[SubTotal]]+Table9[[#This Row],[TaxAmt]]+Table9[[#This Row],[Freight]]</f>
        <v>1</v>
      </c>
      <c r="Q1209" t="b">
        <f>COUNTIF(Table9[PurchaseOrderID],Table9[[#This Row],[PurchaseOrderID]])=1</f>
        <v>1</v>
      </c>
    </row>
    <row r="1210" spans="1:17" hidden="1" x14ac:dyDescent="0.25">
      <c r="A1210" s="5">
        <v>1485</v>
      </c>
      <c r="B1210" s="5">
        <v>4</v>
      </c>
      <c r="C1210" s="5">
        <v>4</v>
      </c>
      <c r="D1210" s="5">
        <v>257</v>
      </c>
      <c r="E1210" s="5">
        <v>1650</v>
      </c>
      <c r="F1210" s="5">
        <v>5</v>
      </c>
      <c r="G1210" s="10">
        <v>44185</v>
      </c>
      <c r="H1210" s="40">
        <v>171.07650000000001</v>
      </c>
      <c r="I1210" s="40">
        <v>13.6861</v>
      </c>
      <c r="J1210" s="40">
        <v>4.2769000000000004</v>
      </c>
      <c r="K1210" s="40">
        <v>189.0395</v>
      </c>
      <c r="L1210" s="10">
        <v>44194</v>
      </c>
      <c r="M1210" t="s">
        <v>2810</v>
      </c>
      <c r="O1210" t="b">
        <f>Table9[[#This Row],[SubTotal]]=SUMIF(Purchase_Order_Details!$A$2:$A$2751,Table9[[#This Row],[PurchaseOrderID]],Purchase_Order_Details!$G$2:$G$2751)</f>
        <v>1</v>
      </c>
      <c r="P1210" t="b">
        <f>Table9[[#This Row],[TotalDue]]=Table9[[#This Row],[SubTotal]]+Table9[[#This Row],[TaxAmt]]+Table9[[#This Row],[Freight]]</f>
        <v>1</v>
      </c>
      <c r="Q1210" t="b">
        <f>COUNTIF(Table9[PurchaseOrderID],Table9[[#This Row],[PurchaseOrderID]])=1</f>
        <v>1</v>
      </c>
    </row>
    <row r="1211" spans="1:17" hidden="1" x14ac:dyDescent="0.25">
      <c r="A1211" s="4">
        <v>1486</v>
      </c>
      <c r="B1211" s="4">
        <v>4</v>
      </c>
      <c r="C1211" s="4">
        <v>4</v>
      </c>
      <c r="D1211" s="4">
        <v>261</v>
      </c>
      <c r="E1211" s="4">
        <v>1654</v>
      </c>
      <c r="F1211" s="4">
        <v>4</v>
      </c>
      <c r="G1211" s="11">
        <v>44185</v>
      </c>
      <c r="H1211" s="41">
        <v>20397.3</v>
      </c>
      <c r="I1211" s="41">
        <v>1631.7840000000001</v>
      </c>
      <c r="J1211" s="41">
        <v>509.9325</v>
      </c>
      <c r="K1211" s="41">
        <v>22539.016500000002</v>
      </c>
      <c r="L1211" s="11">
        <v>44194</v>
      </c>
      <c r="M1211" t="s">
        <v>2817</v>
      </c>
      <c r="O1211" t="b">
        <f>Table9[[#This Row],[SubTotal]]=SUMIF(Purchase_Order_Details!$A$2:$A$2751,Table9[[#This Row],[PurchaseOrderID]],Purchase_Order_Details!$G$2:$G$2751)</f>
        <v>1</v>
      </c>
      <c r="P1211" t="b">
        <f>Table9[[#This Row],[TotalDue]]=Table9[[#This Row],[SubTotal]]+Table9[[#This Row],[TaxAmt]]+Table9[[#This Row],[Freight]]</f>
        <v>1</v>
      </c>
      <c r="Q1211" t="b">
        <f>COUNTIF(Table9[PurchaseOrderID],Table9[[#This Row],[PurchaseOrderID]])=1</f>
        <v>1</v>
      </c>
    </row>
    <row r="1212" spans="1:17" hidden="1" x14ac:dyDescent="0.25">
      <c r="A1212" s="5">
        <v>1487</v>
      </c>
      <c r="B1212" s="5">
        <v>4</v>
      </c>
      <c r="C1212" s="5">
        <v>4</v>
      </c>
      <c r="D1212" s="5">
        <v>251</v>
      </c>
      <c r="E1212" s="5">
        <v>1664</v>
      </c>
      <c r="F1212" s="5">
        <v>3</v>
      </c>
      <c r="G1212" s="10">
        <v>44185</v>
      </c>
      <c r="H1212" s="40">
        <v>14628.075000000001</v>
      </c>
      <c r="I1212" s="40">
        <v>1170.2460000000001</v>
      </c>
      <c r="J1212" s="40">
        <v>365.70190000000002</v>
      </c>
      <c r="K1212" s="40">
        <v>16164.0229</v>
      </c>
      <c r="L1212" s="10">
        <v>44194</v>
      </c>
      <c r="M1212" t="s">
        <v>2817</v>
      </c>
      <c r="O1212" t="b">
        <f>Table9[[#This Row],[SubTotal]]=SUMIF(Purchase_Order_Details!$A$2:$A$2751,Table9[[#This Row],[PurchaseOrderID]],Purchase_Order_Details!$G$2:$G$2751)</f>
        <v>1</v>
      </c>
      <c r="P1212" t="b">
        <f>Table9[[#This Row],[TotalDue]]=Table9[[#This Row],[SubTotal]]+Table9[[#This Row],[TaxAmt]]+Table9[[#This Row],[Freight]]</f>
        <v>1</v>
      </c>
      <c r="Q1212" t="b">
        <f>COUNTIF(Table9[PurchaseOrderID],Table9[[#This Row],[PurchaseOrderID]])=1</f>
        <v>1</v>
      </c>
    </row>
    <row r="1213" spans="1:17" hidden="1" x14ac:dyDescent="0.25">
      <c r="A1213" s="4">
        <v>1488</v>
      </c>
      <c r="B1213" s="4">
        <v>4</v>
      </c>
      <c r="C1213" s="4">
        <v>4</v>
      </c>
      <c r="D1213" s="4">
        <v>253</v>
      </c>
      <c r="E1213" s="4">
        <v>1678</v>
      </c>
      <c r="F1213" s="4">
        <v>3</v>
      </c>
      <c r="G1213" s="11">
        <v>44185</v>
      </c>
      <c r="H1213" s="41">
        <v>58685.55</v>
      </c>
      <c r="I1213" s="41">
        <v>4694.8440000000001</v>
      </c>
      <c r="J1213" s="41">
        <v>1467.1387999999999</v>
      </c>
      <c r="K1213" s="41">
        <v>64847.532800000001</v>
      </c>
      <c r="L1213" s="11">
        <v>44194</v>
      </c>
      <c r="M1213" t="s">
        <v>1829</v>
      </c>
      <c r="O1213" t="b">
        <f>Table9[[#This Row],[SubTotal]]=SUMIF(Purchase_Order_Details!$A$2:$A$2751,Table9[[#This Row],[PurchaseOrderID]],Purchase_Order_Details!$G$2:$G$2751)</f>
        <v>1</v>
      </c>
      <c r="P1213" t="b">
        <f>Table9[[#This Row],[TotalDue]]=Table9[[#This Row],[SubTotal]]+Table9[[#This Row],[TaxAmt]]+Table9[[#This Row],[Freight]]</f>
        <v>1</v>
      </c>
      <c r="Q1213" t="b">
        <f>COUNTIF(Table9[PurchaseOrderID],Table9[[#This Row],[PurchaseOrderID]])=1</f>
        <v>1</v>
      </c>
    </row>
    <row r="1214" spans="1:17" hidden="1" x14ac:dyDescent="0.25">
      <c r="A1214" s="5">
        <v>1489</v>
      </c>
      <c r="B1214" s="5">
        <v>4</v>
      </c>
      <c r="C1214" s="5">
        <v>4</v>
      </c>
      <c r="D1214" s="5">
        <v>252</v>
      </c>
      <c r="E1214" s="5">
        <v>1616</v>
      </c>
      <c r="F1214" s="5">
        <v>4</v>
      </c>
      <c r="G1214" s="10">
        <v>44185</v>
      </c>
      <c r="H1214" s="40">
        <v>630.59849999999994</v>
      </c>
      <c r="I1214" s="40">
        <v>50.447899999999997</v>
      </c>
      <c r="J1214" s="40">
        <v>15.765000000000001</v>
      </c>
      <c r="K1214" s="40">
        <v>696.81140000000005</v>
      </c>
      <c r="L1214" s="10">
        <v>44194</v>
      </c>
      <c r="M1214" t="s">
        <v>2817</v>
      </c>
      <c r="O1214" t="b">
        <f>Table9[[#This Row],[SubTotal]]=SUMIF(Purchase_Order_Details!$A$2:$A$2751,Table9[[#This Row],[PurchaseOrderID]],Purchase_Order_Details!$G$2:$G$2751)</f>
        <v>1</v>
      </c>
      <c r="P1214" t="b">
        <f>Table9[[#This Row],[TotalDue]]=Table9[[#This Row],[SubTotal]]+Table9[[#This Row],[TaxAmt]]+Table9[[#This Row],[Freight]]</f>
        <v>1</v>
      </c>
      <c r="Q1214" t="b">
        <f>COUNTIF(Table9[PurchaseOrderID],Table9[[#This Row],[PurchaseOrderID]])=1</f>
        <v>1</v>
      </c>
    </row>
    <row r="1215" spans="1:17" hidden="1" x14ac:dyDescent="0.25">
      <c r="A1215" s="4">
        <v>1490</v>
      </c>
      <c r="B1215" s="4">
        <v>4</v>
      </c>
      <c r="C1215" s="4">
        <v>4</v>
      </c>
      <c r="D1215" s="4">
        <v>256</v>
      </c>
      <c r="E1215" s="4">
        <v>1492</v>
      </c>
      <c r="F1215" s="4">
        <v>4</v>
      </c>
      <c r="G1215" s="11">
        <v>44185</v>
      </c>
      <c r="H1215" s="41">
        <v>358.6275</v>
      </c>
      <c r="I1215" s="41">
        <v>28.690200000000001</v>
      </c>
      <c r="J1215" s="41">
        <v>8.9657</v>
      </c>
      <c r="K1215" s="41">
        <v>396.28339999999997</v>
      </c>
      <c r="L1215" s="11">
        <v>44194</v>
      </c>
      <c r="M1215" t="s">
        <v>2817</v>
      </c>
      <c r="O1215" t="b">
        <f>Table9[[#This Row],[SubTotal]]=SUMIF(Purchase_Order_Details!$A$2:$A$2751,Table9[[#This Row],[PurchaseOrderID]],Purchase_Order_Details!$G$2:$G$2751)</f>
        <v>1</v>
      </c>
      <c r="P1215" t="b">
        <f>Table9[[#This Row],[TotalDue]]=Table9[[#This Row],[SubTotal]]+Table9[[#This Row],[TaxAmt]]+Table9[[#This Row],[Freight]]</f>
        <v>1</v>
      </c>
      <c r="Q1215" t="b">
        <f>COUNTIF(Table9[PurchaseOrderID],Table9[[#This Row],[PurchaseOrderID]])=1</f>
        <v>1</v>
      </c>
    </row>
    <row r="1216" spans="1:17" hidden="1" x14ac:dyDescent="0.25">
      <c r="A1216" s="5">
        <v>1491</v>
      </c>
      <c r="B1216" s="5">
        <v>4</v>
      </c>
      <c r="C1216" s="5">
        <v>4</v>
      </c>
      <c r="D1216" s="5">
        <v>259</v>
      </c>
      <c r="E1216" s="5">
        <v>1602</v>
      </c>
      <c r="F1216" s="5">
        <v>5</v>
      </c>
      <c r="G1216" s="10">
        <v>44185</v>
      </c>
      <c r="H1216" s="40">
        <v>1525.23</v>
      </c>
      <c r="I1216" s="40">
        <v>122.0184</v>
      </c>
      <c r="J1216" s="40">
        <v>38.130800000000001</v>
      </c>
      <c r="K1216" s="40">
        <v>1685.3792000000001</v>
      </c>
      <c r="L1216" s="10">
        <v>44194</v>
      </c>
      <c r="M1216" t="s">
        <v>2817</v>
      </c>
      <c r="O1216" t="b">
        <f>Table9[[#This Row],[SubTotal]]=SUMIF(Purchase_Order_Details!$A$2:$A$2751,Table9[[#This Row],[PurchaseOrderID]],Purchase_Order_Details!$G$2:$G$2751)</f>
        <v>1</v>
      </c>
      <c r="P1216" t="b">
        <f>Table9[[#This Row],[TotalDue]]=Table9[[#This Row],[SubTotal]]+Table9[[#This Row],[TaxAmt]]+Table9[[#This Row],[Freight]]</f>
        <v>1</v>
      </c>
      <c r="Q1216" t="b">
        <f>COUNTIF(Table9[PurchaseOrderID],Table9[[#This Row],[PurchaseOrderID]])=1</f>
        <v>1</v>
      </c>
    </row>
    <row r="1217" spans="1:17" hidden="1" x14ac:dyDescent="0.25">
      <c r="A1217" s="4">
        <v>1492</v>
      </c>
      <c r="B1217" s="4">
        <v>4</v>
      </c>
      <c r="C1217" s="4">
        <v>4</v>
      </c>
      <c r="D1217" s="4">
        <v>260</v>
      </c>
      <c r="E1217" s="4">
        <v>1540</v>
      </c>
      <c r="F1217" s="4">
        <v>4</v>
      </c>
      <c r="G1217" s="11">
        <v>44185</v>
      </c>
      <c r="H1217" s="41">
        <v>228.43799999999999</v>
      </c>
      <c r="I1217" s="41">
        <v>18.274999999999999</v>
      </c>
      <c r="J1217" s="41">
        <v>5.7110000000000003</v>
      </c>
      <c r="K1217" s="41">
        <v>252.42400000000001</v>
      </c>
      <c r="L1217" s="11">
        <v>44194</v>
      </c>
      <c r="M1217" t="s">
        <v>2810</v>
      </c>
      <c r="O1217" t="b">
        <f>Table9[[#This Row],[SubTotal]]=SUMIF(Purchase_Order_Details!$A$2:$A$2751,Table9[[#This Row],[PurchaseOrderID]],Purchase_Order_Details!$G$2:$G$2751)</f>
        <v>1</v>
      </c>
      <c r="P1217" t="b">
        <f>Table9[[#This Row],[TotalDue]]=Table9[[#This Row],[SubTotal]]+Table9[[#This Row],[TaxAmt]]+Table9[[#This Row],[Freight]]</f>
        <v>1</v>
      </c>
      <c r="Q1217" t="b">
        <f>COUNTIF(Table9[PurchaseOrderID],Table9[[#This Row],[PurchaseOrderID]])=1</f>
        <v>1</v>
      </c>
    </row>
    <row r="1218" spans="1:17" hidden="1" x14ac:dyDescent="0.25">
      <c r="A1218" s="5">
        <v>1493</v>
      </c>
      <c r="B1218" s="5">
        <v>4</v>
      </c>
      <c r="C1218" s="5">
        <v>4</v>
      </c>
      <c r="D1218" s="5">
        <v>258</v>
      </c>
      <c r="E1218" s="5">
        <v>1628</v>
      </c>
      <c r="F1218" s="5">
        <v>5</v>
      </c>
      <c r="G1218" s="10">
        <v>44185</v>
      </c>
      <c r="H1218" s="40">
        <v>34644.224999999999</v>
      </c>
      <c r="I1218" s="40">
        <v>2771.538</v>
      </c>
      <c r="J1218" s="40">
        <v>866.10559999999998</v>
      </c>
      <c r="K1218" s="40">
        <v>38281.868600000002</v>
      </c>
      <c r="L1218" s="10">
        <v>44194</v>
      </c>
      <c r="M1218" t="s">
        <v>2810</v>
      </c>
      <c r="O1218" t="b">
        <f>Table9[[#This Row],[SubTotal]]=SUMIF(Purchase_Order_Details!$A$2:$A$2751,Table9[[#This Row],[PurchaseOrderID]],Purchase_Order_Details!$G$2:$G$2751)</f>
        <v>1</v>
      </c>
      <c r="P1218" t="b">
        <f>Table9[[#This Row],[TotalDue]]=Table9[[#This Row],[SubTotal]]+Table9[[#This Row],[TaxAmt]]+Table9[[#This Row],[Freight]]</f>
        <v>1</v>
      </c>
      <c r="Q1218" t="b">
        <f>COUNTIF(Table9[PurchaseOrderID],Table9[[#This Row],[PurchaseOrderID]])=1</f>
        <v>1</v>
      </c>
    </row>
    <row r="1219" spans="1:17" hidden="1" x14ac:dyDescent="0.25">
      <c r="A1219" s="4">
        <v>1494</v>
      </c>
      <c r="B1219" s="4">
        <v>4</v>
      </c>
      <c r="C1219" s="4">
        <v>4</v>
      </c>
      <c r="D1219" s="4">
        <v>254</v>
      </c>
      <c r="E1219" s="4">
        <v>1604</v>
      </c>
      <c r="F1219" s="4">
        <v>4</v>
      </c>
      <c r="G1219" s="11">
        <v>44185</v>
      </c>
      <c r="H1219" s="41">
        <v>257.57549999999998</v>
      </c>
      <c r="I1219" s="41">
        <v>20.606000000000002</v>
      </c>
      <c r="J1219" s="41">
        <v>6.4394</v>
      </c>
      <c r="K1219" s="41">
        <v>284.62090000000001</v>
      </c>
      <c r="L1219" s="11">
        <v>44194</v>
      </c>
      <c r="M1219" t="s">
        <v>2810</v>
      </c>
      <c r="O1219" t="b">
        <f>Table9[[#This Row],[SubTotal]]=SUMIF(Purchase_Order_Details!$A$2:$A$2751,Table9[[#This Row],[PurchaseOrderID]],Purchase_Order_Details!$G$2:$G$2751)</f>
        <v>1</v>
      </c>
      <c r="P1219" t="b">
        <f>Table9[[#This Row],[TotalDue]]=Table9[[#This Row],[SubTotal]]+Table9[[#This Row],[TaxAmt]]+Table9[[#This Row],[Freight]]</f>
        <v>1</v>
      </c>
      <c r="Q1219" t="b">
        <f>COUNTIF(Table9[PurchaseOrderID],Table9[[#This Row],[PurchaseOrderID]])=1</f>
        <v>1</v>
      </c>
    </row>
    <row r="1220" spans="1:17" hidden="1" x14ac:dyDescent="0.25">
      <c r="A1220" s="5">
        <v>1495</v>
      </c>
      <c r="B1220" s="5">
        <v>4</v>
      </c>
      <c r="C1220" s="5">
        <v>4</v>
      </c>
      <c r="D1220" s="5">
        <v>257</v>
      </c>
      <c r="E1220" s="5">
        <v>1690</v>
      </c>
      <c r="F1220" s="5">
        <v>5</v>
      </c>
      <c r="G1220" s="10">
        <v>44185</v>
      </c>
      <c r="H1220" s="40">
        <v>146.286</v>
      </c>
      <c r="I1220" s="40">
        <v>11.7029</v>
      </c>
      <c r="J1220" s="40">
        <v>3.6572</v>
      </c>
      <c r="K1220" s="40">
        <v>161.64609999999999</v>
      </c>
      <c r="L1220" s="10">
        <v>44194</v>
      </c>
      <c r="M1220" t="s">
        <v>2810</v>
      </c>
      <c r="O1220" t="b">
        <f>Table9[[#This Row],[SubTotal]]=SUMIF(Purchase_Order_Details!$A$2:$A$2751,Table9[[#This Row],[PurchaseOrderID]],Purchase_Order_Details!$G$2:$G$2751)</f>
        <v>1</v>
      </c>
      <c r="P1220" t="b">
        <f>Table9[[#This Row],[TotalDue]]=Table9[[#This Row],[SubTotal]]+Table9[[#This Row],[TaxAmt]]+Table9[[#This Row],[Freight]]</f>
        <v>1</v>
      </c>
      <c r="Q1220" t="b">
        <f>COUNTIF(Table9[PurchaseOrderID],Table9[[#This Row],[PurchaseOrderID]])=1</f>
        <v>1</v>
      </c>
    </row>
    <row r="1221" spans="1:17" hidden="1" x14ac:dyDescent="0.25">
      <c r="A1221" s="4">
        <v>1496</v>
      </c>
      <c r="B1221" s="4">
        <v>4</v>
      </c>
      <c r="C1221" s="4">
        <v>4</v>
      </c>
      <c r="D1221" s="4">
        <v>261</v>
      </c>
      <c r="E1221" s="4">
        <v>1566</v>
      </c>
      <c r="F1221" s="4">
        <v>5</v>
      </c>
      <c r="G1221" s="11">
        <v>44185</v>
      </c>
      <c r="H1221" s="41">
        <v>102.56399999999999</v>
      </c>
      <c r="I1221" s="41">
        <v>8.2050999999999998</v>
      </c>
      <c r="J1221" s="41">
        <v>2.5640999999999998</v>
      </c>
      <c r="K1221" s="41">
        <v>113.33320000000001</v>
      </c>
      <c r="L1221" s="11">
        <v>44194</v>
      </c>
      <c r="M1221" t="s">
        <v>2810</v>
      </c>
      <c r="O1221" t="b">
        <f>Table9[[#This Row],[SubTotal]]=SUMIF(Purchase_Order_Details!$A$2:$A$2751,Table9[[#This Row],[PurchaseOrderID]],Purchase_Order_Details!$G$2:$G$2751)</f>
        <v>1</v>
      </c>
      <c r="P1221" t="b">
        <f>Table9[[#This Row],[TotalDue]]=Table9[[#This Row],[SubTotal]]+Table9[[#This Row],[TaxAmt]]+Table9[[#This Row],[Freight]]</f>
        <v>1</v>
      </c>
      <c r="Q1221" t="b">
        <f>COUNTIF(Table9[PurchaseOrderID],Table9[[#This Row],[PurchaseOrderID]])=1</f>
        <v>1</v>
      </c>
    </row>
    <row r="1222" spans="1:17" hidden="1" x14ac:dyDescent="0.25">
      <c r="A1222" s="5">
        <v>1497</v>
      </c>
      <c r="B1222" s="5">
        <v>4</v>
      </c>
      <c r="C1222" s="5">
        <v>4</v>
      </c>
      <c r="D1222" s="5">
        <v>251</v>
      </c>
      <c r="E1222" s="5">
        <v>1698</v>
      </c>
      <c r="F1222" s="5">
        <v>5</v>
      </c>
      <c r="G1222" s="10">
        <v>44185</v>
      </c>
      <c r="H1222" s="40">
        <v>150.79050000000001</v>
      </c>
      <c r="I1222" s="40">
        <v>12.0632</v>
      </c>
      <c r="J1222" s="40">
        <v>3.7698</v>
      </c>
      <c r="K1222" s="40">
        <v>166.62350000000001</v>
      </c>
      <c r="L1222" s="10">
        <v>44194</v>
      </c>
      <c r="M1222" t="s">
        <v>2810</v>
      </c>
      <c r="O1222" t="b">
        <f>Table9[[#This Row],[SubTotal]]=SUMIF(Purchase_Order_Details!$A$2:$A$2751,Table9[[#This Row],[PurchaseOrderID]],Purchase_Order_Details!$G$2:$G$2751)</f>
        <v>1</v>
      </c>
      <c r="P1222" t="b">
        <f>Table9[[#This Row],[TotalDue]]=Table9[[#This Row],[SubTotal]]+Table9[[#This Row],[TaxAmt]]+Table9[[#This Row],[Freight]]</f>
        <v>1</v>
      </c>
      <c r="Q1222" t="b">
        <f>COUNTIF(Table9[PurchaseOrderID],Table9[[#This Row],[PurchaseOrderID]])=1</f>
        <v>1</v>
      </c>
    </row>
    <row r="1223" spans="1:17" hidden="1" x14ac:dyDescent="0.25">
      <c r="A1223" s="4">
        <v>1498</v>
      </c>
      <c r="B1223" s="4">
        <v>4</v>
      </c>
      <c r="C1223" s="4">
        <v>4</v>
      </c>
      <c r="D1223" s="4">
        <v>253</v>
      </c>
      <c r="E1223" s="4">
        <v>1560</v>
      </c>
      <c r="F1223" s="4">
        <v>5</v>
      </c>
      <c r="G1223" s="11">
        <v>44185</v>
      </c>
      <c r="H1223" s="41">
        <v>13669.424999999999</v>
      </c>
      <c r="I1223" s="41">
        <v>1093.5540000000001</v>
      </c>
      <c r="J1223" s="41">
        <v>341.73559999999998</v>
      </c>
      <c r="K1223" s="41">
        <v>15104.714599999999</v>
      </c>
      <c r="L1223" s="11">
        <v>44194</v>
      </c>
      <c r="M1223" t="s">
        <v>1829</v>
      </c>
      <c r="O1223" t="b">
        <f>Table9[[#This Row],[SubTotal]]=SUMIF(Purchase_Order_Details!$A$2:$A$2751,Table9[[#This Row],[PurchaseOrderID]],Purchase_Order_Details!$G$2:$G$2751)</f>
        <v>1</v>
      </c>
      <c r="P1223" t="b">
        <f>Table9[[#This Row],[TotalDue]]=Table9[[#This Row],[SubTotal]]+Table9[[#This Row],[TaxAmt]]+Table9[[#This Row],[Freight]]</f>
        <v>1</v>
      </c>
      <c r="Q1223" t="b">
        <f>COUNTIF(Table9[PurchaseOrderID],Table9[[#This Row],[PurchaseOrderID]])=1</f>
        <v>1</v>
      </c>
    </row>
    <row r="1224" spans="1:17" hidden="1" x14ac:dyDescent="0.25">
      <c r="A1224" s="5">
        <v>1499</v>
      </c>
      <c r="B1224" s="5">
        <v>4</v>
      </c>
      <c r="C1224" s="5">
        <v>4</v>
      </c>
      <c r="D1224" s="5">
        <v>255</v>
      </c>
      <c r="E1224" s="5">
        <v>1692</v>
      </c>
      <c r="F1224" s="5">
        <v>5</v>
      </c>
      <c r="G1224" s="10">
        <v>44185</v>
      </c>
      <c r="H1224" s="40">
        <v>6756.12</v>
      </c>
      <c r="I1224" s="40">
        <v>540.4896</v>
      </c>
      <c r="J1224" s="40">
        <v>168.90299999999999</v>
      </c>
      <c r="K1224" s="40">
        <v>7465.5126</v>
      </c>
      <c r="L1224" s="10">
        <v>44194</v>
      </c>
      <c r="M1224" t="s">
        <v>1829</v>
      </c>
      <c r="O1224" t="b">
        <f>Table9[[#This Row],[SubTotal]]=SUMIF(Purchase_Order_Details!$A$2:$A$2751,Table9[[#This Row],[PurchaseOrderID]],Purchase_Order_Details!$G$2:$G$2751)</f>
        <v>1</v>
      </c>
      <c r="P1224" t="b">
        <f>Table9[[#This Row],[TotalDue]]=Table9[[#This Row],[SubTotal]]+Table9[[#This Row],[TaxAmt]]+Table9[[#This Row],[Freight]]</f>
        <v>1</v>
      </c>
      <c r="Q1224" t="b">
        <f>COUNTIF(Table9[PurchaseOrderID],Table9[[#This Row],[PurchaseOrderID]])=1</f>
        <v>1</v>
      </c>
    </row>
    <row r="1225" spans="1:17" hidden="1" x14ac:dyDescent="0.25">
      <c r="A1225" s="4">
        <v>1500</v>
      </c>
      <c r="B1225" s="4">
        <v>4</v>
      </c>
      <c r="C1225" s="4">
        <v>4</v>
      </c>
      <c r="D1225" s="4">
        <v>252</v>
      </c>
      <c r="E1225" s="4">
        <v>1696</v>
      </c>
      <c r="F1225" s="4">
        <v>2</v>
      </c>
      <c r="G1225" s="11">
        <v>44185</v>
      </c>
      <c r="H1225" s="41">
        <v>50860.425000000003</v>
      </c>
      <c r="I1225" s="41">
        <v>4068.8339999999998</v>
      </c>
      <c r="J1225" s="41">
        <v>1271.5106000000001</v>
      </c>
      <c r="K1225" s="41">
        <v>56200.7696</v>
      </c>
      <c r="L1225" s="11">
        <v>44194</v>
      </c>
      <c r="M1225" t="s">
        <v>1829</v>
      </c>
      <c r="O1225" t="b">
        <f>Table9[[#This Row],[SubTotal]]=SUMIF(Purchase_Order_Details!$A$2:$A$2751,Table9[[#This Row],[PurchaseOrderID]],Purchase_Order_Details!$G$2:$G$2751)</f>
        <v>1</v>
      </c>
      <c r="P1225" t="b">
        <f>Table9[[#This Row],[TotalDue]]=Table9[[#This Row],[SubTotal]]+Table9[[#This Row],[TaxAmt]]+Table9[[#This Row],[Freight]]</f>
        <v>1</v>
      </c>
      <c r="Q1225" t="b">
        <f>COUNTIF(Table9[PurchaseOrderID],Table9[[#This Row],[PurchaseOrderID]])=1</f>
        <v>1</v>
      </c>
    </row>
    <row r="1226" spans="1:17" hidden="1" x14ac:dyDescent="0.25">
      <c r="A1226" s="5">
        <v>4004</v>
      </c>
      <c r="B1226" s="5">
        <v>8</v>
      </c>
      <c r="C1226" s="5">
        <v>2</v>
      </c>
      <c r="D1226" s="5">
        <v>14</v>
      </c>
      <c r="E1226" s="5">
        <v>1636</v>
      </c>
      <c r="F1226" s="5">
        <v>3</v>
      </c>
      <c r="G1226" s="10">
        <v>44138</v>
      </c>
      <c r="H1226" s="40">
        <v>46383</v>
      </c>
      <c r="I1226" s="40">
        <v>3710.64</v>
      </c>
      <c r="J1226" s="40">
        <v>927.66</v>
      </c>
      <c r="K1226" s="40">
        <v>51021.3</v>
      </c>
      <c r="L1226" s="10">
        <v>42228.517893518518</v>
      </c>
      <c r="M1226" t="s">
        <v>2810</v>
      </c>
      <c r="O1226" t="b">
        <f>Table9[[#This Row],[SubTotal]]=SUMIF(Purchase_Order_Details!$A$2:$A$2751,Table9[[#This Row],[PurchaseOrderID]],Purchase_Order_Details!$G$2:$G$2751)</f>
        <v>1</v>
      </c>
      <c r="P1226" t="b">
        <f>Table9[[#This Row],[TotalDue]]=Table9[[#This Row],[SubTotal]]+Table9[[#This Row],[TaxAmt]]+Table9[[#This Row],[Freight]]</f>
        <v>1</v>
      </c>
      <c r="Q1226" t="b">
        <f>COUNTIF(Table9[PurchaseOrderID],Table9[[#This Row],[PurchaseOrderID]])=1</f>
        <v>1</v>
      </c>
    </row>
    <row r="1227" spans="1:17" hidden="1" x14ac:dyDescent="0.25">
      <c r="A1227" s="4">
        <v>4009</v>
      </c>
      <c r="B1227" s="4">
        <v>9</v>
      </c>
      <c r="C1227" s="4">
        <v>2</v>
      </c>
      <c r="D1227" s="4">
        <v>261</v>
      </c>
      <c r="E1227" s="4">
        <v>1492</v>
      </c>
      <c r="F1227" s="4">
        <v>3</v>
      </c>
      <c r="G1227" s="11">
        <v>44144</v>
      </c>
      <c r="H1227" s="41">
        <v>14915</v>
      </c>
      <c r="I1227" s="41">
        <v>1193.2</v>
      </c>
      <c r="J1227" s="41">
        <v>298.3</v>
      </c>
      <c r="K1227" s="41">
        <v>16406.5</v>
      </c>
      <c r="L1227" s="11">
        <v>42228.517893518518</v>
      </c>
      <c r="M1227" t="s">
        <v>2817</v>
      </c>
      <c r="O1227" t="b">
        <f>Table9[[#This Row],[SubTotal]]=SUMIF(Purchase_Order_Details!$A$2:$A$2751,Table9[[#This Row],[PurchaseOrderID]],Purchase_Order_Details!$G$2:$G$2751)</f>
        <v>1</v>
      </c>
      <c r="P1227" t="b">
        <f>Table9[[#This Row],[TotalDue]]=Table9[[#This Row],[SubTotal]]+Table9[[#This Row],[TaxAmt]]+Table9[[#This Row],[Freight]]</f>
        <v>1</v>
      </c>
      <c r="Q1227" t="b">
        <f>COUNTIF(Table9[PurchaseOrderID],Table9[[#This Row],[PurchaseOrderID]])=1</f>
        <v>1</v>
      </c>
    </row>
    <row r="1228" spans="1:17" hidden="1" x14ac:dyDescent="0.25">
      <c r="A1228" s="6">
        <v>4010</v>
      </c>
      <c r="B1228" s="6">
        <v>7</v>
      </c>
      <c r="C1228" s="6">
        <v>2</v>
      </c>
      <c r="D1228" s="6">
        <v>25</v>
      </c>
      <c r="E1228" s="6">
        <v>1574</v>
      </c>
      <c r="F1228" s="6">
        <v>3</v>
      </c>
      <c r="G1228" s="12">
        <v>44144</v>
      </c>
      <c r="H1228" s="42">
        <v>80000</v>
      </c>
      <c r="I1228" s="42">
        <v>6400</v>
      </c>
      <c r="J1228" s="42">
        <v>755.2</v>
      </c>
      <c r="K1228" s="42">
        <v>87155.199999999997</v>
      </c>
      <c r="L1228" s="12">
        <v>42228.517893518518</v>
      </c>
      <c r="M1228" t="s">
        <v>2810</v>
      </c>
      <c r="O1228" t="b">
        <f>Table9[[#This Row],[SubTotal]]=SUMIF(Purchase_Order_Details!$A$2:$A$2751,Table9[[#This Row],[PurchaseOrderID]],Purchase_Order_Details!$G$2:$G$2751)</f>
        <v>0</v>
      </c>
      <c r="P1228" t="b">
        <f>Table9[[#This Row],[TotalDue]]=Table9[[#This Row],[SubTotal]]+Table9[[#This Row],[TaxAmt]]+Table9[[#This Row],[Freight]]</f>
        <v>1</v>
      </c>
      <c r="Q1228" t="b">
        <f>COUNTIF(Table9[PurchaseOrderID],Table9[[#This Row],[PurchaseOrderID]])=1</f>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4AC10-4DCE-4E2B-81BB-4775651D329B}">
  <sheetPr>
    <tabColor theme="4" tint="-0.249977111117893"/>
  </sheetPr>
  <dimension ref="A1:K2751"/>
  <sheetViews>
    <sheetView workbookViewId="0">
      <selection activeCell="G12" sqref="G12"/>
    </sheetView>
  </sheetViews>
  <sheetFormatPr defaultRowHeight="15" x14ac:dyDescent="0.25"/>
  <cols>
    <col min="1" max="1" width="18.140625" customWidth="1"/>
    <col min="2" max="2" width="23.42578125" customWidth="1"/>
    <col min="3" max="3" width="15.85546875" bestFit="1" customWidth="1"/>
    <col min="4" max="4" width="11.42578125" customWidth="1"/>
    <col min="5" max="5" width="11.85546875" customWidth="1"/>
    <col min="6" max="6" width="12.85546875" style="40" customWidth="1"/>
    <col min="7" max="7" width="12.7109375" style="40" customWidth="1"/>
    <col min="8" max="8" width="19.140625" customWidth="1"/>
    <col min="9" max="9" width="10.5703125" customWidth="1"/>
    <col min="10" max="10" width="12.7109375" customWidth="1"/>
  </cols>
  <sheetData>
    <row r="1" spans="1:11" x14ac:dyDescent="0.25">
      <c r="A1" s="7" t="s">
        <v>0</v>
      </c>
      <c r="B1" s="7" t="s">
        <v>19</v>
      </c>
      <c r="C1" s="7" t="s">
        <v>18</v>
      </c>
      <c r="D1" s="7" t="s">
        <v>17</v>
      </c>
      <c r="E1" s="7" t="s">
        <v>16</v>
      </c>
      <c r="F1" s="38" t="s">
        <v>15</v>
      </c>
      <c r="G1" s="38" t="s">
        <v>14</v>
      </c>
      <c r="H1" s="43" t="s">
        <v>2809</v>
      </c>
      <c r="I1" s="43" t="s">
        <v>2839</v>
      </c>
      <c r="J1" s="43" t="s">
        <v>2840</v>
      </c>
      <c r="K1" s="72" t="s">
        <v>2882</v>
      </c>
    </row>
    <row r="2" spans="1:11" x14ac:dyDescent="0.25">
      <c r="A2" s="8">
        <v>281</v>
      </c>
      <c r="B2" s="8">
        <v>645</v>
      </c>
      <c r="C2" s="9">
        <v>43883</v>
      </c>
      <c r="D2" s="8">
        <v>3</v>
      </c>
      <c r="E2" s="8">
        <v>462</v>
      </c>
      <c r="F2" s="39">
        <v>47.680500000000002</v>
      </c>
      <c r="G2" s="39">
        <v>143.04150000000001</v>
      </c>
      <c r="K2" t="b">
        <f>NOT(ISNA(VLOOKUP(Table10[[#This Row],[PurchaseOrderID]],Purchase_Order!$A$2:$A$1228,1,0)))</f>
        <v>1</v>
      </c>
    </row>
    <row r="3" spans="1:11" x14ac:dyDescent="0.25">
      <c r="A3" s="5">
        <v>282</v>
      </c>
      <c r="B3" s="5">
        <v>646</v>
      </c>
      <c r="C3" s="10">
        <v>43883</v>
      </c>
      <c r="D3" s="5">
        <v>550</v>
      </c>
      <c r="E3" s="5">
        <v>510</v>
      </c>
      <c r="F3" s="40">
        <v>23.404499999999999</v>
      </c>
      <c r="G3" s="40">
        <v>12872.475</v>
      </c>
      <c r="K3" t="b">
        <f>NOT(ISNA(VLOOKUP(Table10[[#This Row],[PurchaseOrderID]],Purchase_Order!$A$2:$A$1228,1,0)))</f>
        <v>1</v>
      </c>
    </row>
    <row r="4" spans="1:11" x14ac:dyDescent="0.25">
      <c r="A4" s="4">
        <v>282</v>
      </c>
      <c r="B4" s="4">
        <v>647</v>
      </c>
      <c r="C4" s="11">
        <v>43883</v>
      </c>
      <c r="D4" s="4">
        <v>550</v>
      </c>
      <c r="E4" s="4">
        <v>511</v>
      </c>
      <c r="F4" s="41">
        <v>27.867000000000001</v>
      </c>
      <c r="G4" s="41">
        <v>15326.85</v>
      </c>
      <c r="K4" t="b">
        <f>NOT(ISNA(VLOOKUP(Table10[[#This Row],[PurchaseOrderID]],Purchase_Order!$A$2:$A$1228,1,0)))</f>
        <v>1</v>
      </c>
    </row>
    <row r="5" spans="1:11" x14ac:dyDescent="0.25">
      <c r="A5" s="5">
        <v>283</v>
      </c>
      <c r="B5" s="5">
        <v>648</v>
      </c>
      <c r="C5" s="10">
        <v>43883</v>
      </c>
      <c r="D5" s="5">
        <v>550</v>
      </c>
      <c r="E5" s="5">
        <v>527</v>
      </c>
      <c r="F5" s="40">
        <v>6.7515000000000001</v>
      </c>
      <c r="G5" s="40">
        <v>3713.3249999999998</v>
      </c>
      <c r="K5" t="b">
        <f>NOT(ISNA(VLOOKUP(Table10[[#This Row],[PurchaseOrderID]],Purchase_Order!$A$2:$A$1228,1,0)))</f>
        <v>1</v>
      </c>
    </row>
    <row r="6" spans="1:11" x14ac:dyDescent="0.25">
      <c r="A6" s="4">
        <v>284</v>
      </c>
      <c r="B6" s="4">
        <v>649</v>
      </c>
      <c r="C6" s="11">
        <v>43883</v>
      </c>
      <c r="D6" s="4">
        <v>550</v>
      </c>
      <c r="E6" s="4">
        <v>938</v>
      </c>
      <c r="F6" s="41">
        <v>31.4895</v>
      </c>
      <c r="G6" s="41">
        <v>17319.224999999999</v>
      </c>
      <c r="K6" t="b">
        <f>NOT(ISNA(VLOOKUP(Table10[[#This Row],[PurchaseOrderID]],Purchase_Order!$A$2:$A$1228,1,0)))</f>
        <v>1</v>
      </c>
    </row>
    <row r="7" spans="1:11" x14ac:dyDescent="0.25">
      <c r="A7" s="5">
        <v>284</v>
      </c>
      <c r="B7" s="5">
        <v>650</v>
      </c>
      <c r="C7" s="10">
        <v>43883</v>
      </c>
      <c r="D7" s="5">
        <v>550</v>
      </c>
      <c r="E7" s="5">
        <v>939</v>
      </c>
      <c r="F7" s="40">
        <v>48.289499999999997</v>
      </c>
      <c r="G7" s="40">
        <v>26559.224999999999</v>
      </c>
      <c r="K7" t="b">
        <f>NOT(ISNA(VLOOKUP(Table10[[#This Row],[PurchaseOrderID]],Purchase_Order!$A$2:$A$1228,1,0)))</f>
        <v>1</v>
      </c>
    </row>
    <row r="8" spans="1:11" x14ac:dyDescent="0.25">
      <c r="A8" s="4">
        <v>285</v>
      </c>
      <c r="B8" s="4">
        <v>651</v>
      </c>
      <c r="C8" s="11">
        <v>43883</v>
      </c>
      <c r="D8" s="4">
        <v>60</v>
      </c>
      <c r="E8" s="4">
        <v>496</v>
      </c>
      <c r="F8" s="41">
        <v>49.654499999999999</v>
      </c>
      <c r="G8" s="41">
        <v>2979.27</v>
      </c>
      <c r="K8" t="b">
        <f>NOT(ISNA(VLOOKUP(Table10[[#This Row],[PurchaseOrderID]],Purchase_Order!$A$2:$A$1228,1,0)))</f>
        <v>1</v>
      </c>
    </row>
    <row r="9" spans="1:11" x14ac:dyDescent="0.25">
      <c r="A9" s="5">
        <v>286</v>
      </c>
      <c r="B9" s="5">
        <v>652</v>
      </c>
      <c r="C9" s="10">
        <v>43883</v>
      </c>
      <c r="D9" s="5">
        <v>550</v>
      </c>
      <c r="E9" s="5">
        <v>523</v>
      </c>
      <c r="F9" s="40">
        <v>10.384499999999999</v>
      </c>
      <c r="G9" s="40">
        <v>5711.4750000000004</v>
      </c>
      <c r="K9" t="b">
        <f>NOT(ISNA(VLOOKUP(Table10[[#This Row],[PurchaseOrderID]],Purchase_Order!$A$2:$A$1228,1,0)))</f>
        <v>1</v>
      </c>
    </row>
    <row r="10" spans="1:11" x14ac:dyDescent="0.25">
      <c r="A10" s="4">
        <v>287</v>
      </c>
      <c r="B10" s="4">
        <v>653</v>
      </c>
      <c r="C10" s="11">
        <v>43883</v>
      </c>
      <c r="D10" s="4">
        <v>3</v>
      </c>
      <c r="E10" s="4">
        <v>435</v>
      </c>
      <c r="F10" s="41">
        <v>37.180500000000002</v>
      </c>
      <c r="G10" s="41">
        <v>111.5415</v>
      </c>
      <c r="K10" t="b">
        <f>NOT(ISNA(VLOOKUP(Table10[[#This Row],[PurchaseOrderID]],Purchase_Order!$A$2:$A$1228,1,0)))</f>
        <v>1</v>
      </c>
    </row>
    <row r="11" spans="1:11" x14ac:dyDescent="0.25">
      <c r="A11" s="5">
        <v>287</v>
      </c>
      <c r="B11" s="5">
        <v>654</v>
      </c>
      <c r="C11" s="10">
        <v>43883</v>
      </c>
      <c r="D11" s="5">
        <v>3</v>
      </c>
      <c r="E11" s="5">
        <v>436</v>
      </c>
      <c r="F11" s="40">
        <v>41.454000000000001</v>
      </c>
      <c r="G11" s="40">
        <v>124.36199999999999</v>
      </c>
      <c r="K11" t="b">
        <f>NOT(ISNA(VLOOKUP(Table10[[#This Row],[PurchaseOrderID]],Purchase_Order!$A$2:$A$1228,1,0)))</f>
        <v>1</v>
      </c>
    </row>
    <row r="12" spans="1:11" x14ac:dyDescent="0.25">
      <c r="A12" s="4">
        <v>287</v>
      </c>
      <c r="B12" s="4">
        <v>655</v>
      </c>
      <c r="C12" s="11">
        <v>43883</v>
      </c>
      <c r="D12" s="4">
        <v>3</v>
      </c>
      <c r="E12" s="4">
        <v>437</v>
      </c>
      <c r="F12" s="41">
        <v>37.180500000000002</v>
      </c>
      <c r="G12" s="41">
        <v>111.5415</v>
      </c>
      <c r="K12" t="b">
        <f>NOT(ISNA(VLOOKUP(Table10[[#This Row],[PurchaseOrderID]],Purchase_Order!$A$2:$A$1228,1,0)))</f>
        <v>1</v>
      </c>
    </row>
    <row r="13" spans="1:11" x14ac:dyDescent="0.25">
      <c r="A13" s="5">
        <v>288</v>
      </c>
      <c r="B13" s="5">
        <v>656</v>
      </c>
      <c r="C13" s="10">
        <v>43883</v>
      </c>
      <c r="D13" s="5">
        <v>3</v>
      </c>
      <c r="E13" s="5">
        <v>490</v>
      </c>
      <c r="F13" s="40">
        <v>12.7155</v>
      </c>
      <c r="G13" s="40">
        <v>38.146500000000003</v>
      </c>
      <c r="K13" t="b">
        <f>NOT(ISNA(VLOOKUP(Table10[[#This Row],[PurchaseOrderID]],Purchase_Order!$A$2:$A$1228,1,0)))</f>
        <v>1</v>
      </c>
    </row>
    <row r="14" spans="1:11" x14ac:dyDescent="0.25">
      <c r="A14" s="4">
        <v>288</v>
      </c>
      <c r="B14" s="4">
        <v>657</v>
      </c>
      <c r="C14" s="11">
        <v>43883</v>
      </c>
      <c r="D14" s="4">
        <v>3</v>
      </c>
      <c r="E14" s="4">
        <v>491</v>
      </c>
      <c r="F14" s="41">
        <v>19.939499999999999</v>
      </c>
      <c r="G14" s="41">
        <v>59.8185</v>
      </c>
      <c r="K14" t="b">
        <f>NOT(ISNA(VLOOKUP(Table10[[#This Row],[PurchaseOrderID]],Purchase_Order!$A$2:$A$1228,1,0)))</f>
        <v>1</v>
      </c>
    </row>
    <row r="15" spans="1:11" x14ac:dyDescent="0.25">
      <c r="A15" s="5">
        <v>289</v>
      </c>
      <c r="B15" s="5">
        <v>658</v>
      </c>
      <c r="C15" s="10">
        <v>43888</v>
      </c>
      <c r="D15" s="5">
        <v>3</v>
      </c>
      <c r="E15" s="5">
        <v>528</v>
      </c>
      <c r="F15" s="40">
        <v>38.156999999999996</v>
      </c>
      <c r="G15" s="40">
        <v>114.471</v>
      </c>
      <c r="K15" t="b">
        <f>NOT(ISNA(VLOOKUP(Table10[[#This Row],[PurchaseOrderID]],Purchase_Order!$A$2:$A$1228,1,0)))</f>
        <v>1</v>
      </c>
    </row>
    <row r="16" spans="1:11" x14ac:dyDescent="0.25">
      <c r="A16" s="4">
        <v>290</v>
      </c>
      <c r="B16" s="4">
        <v>659</v>
      </c>
      <c r="C16" s="11">
        <v>43888</v>
      </c>
      <c r="D16" s="4">
        <v>3</v>
      </c>
      <c r="E16" s="4">
        <v>505</v>
      </c>
      <c r="F16" s="41">
        <v>44.215499999999999</v>
      </c>
      <c r="G16" s="41">
        <v>132.6465</v>
      </c>
      <c r="K16" t="b">
        <f>NOT(ISNA(VLOOKUP(Table10[[#This Row],[PurchaseOrderID]],Purchase_Order!$A$2:$A$1228,1,0)))</f>
        <v>1</v>
      </c>
    </row>
    <row r="17" spans="1:11" x14ac:dyDescent="0.25">
      <c r="A17" s="5">
        <v>291</v>
      </c>
      <c r="B17" s="5">
        <v>660</v>
      </c>
      <c r="C17" s="10">
        <v>43888</v>
      </c>
      <c r="D17" s="5">
        <v>50</v>
      </c>
      <c r="E17" s="5">
        <v>938</v>
      </c>
      <c r="F17" s="40">
        <v>1.4895</v>
      </c>
      <c r="G17" s="40">
        <v>319.22500000000002</v>
      </c>
      <c r="K17" t="b">
        <f>NOT(ISNA(VLOOKUP(Table10[[#This Row],[PurchaseOrderID]],Purchase_Order!$A$2:$A$1228,1,0)))</f>
        <v>1</v>
      </c>
    </row>
    <row r="18" spans="1:11" x14ac:dyDescent="0.25">
      <c r="A18" s="4">
        <v>291</v>
      </c>
      <c r="B18" s="4">
        <v>661</v>
      </c>
      <c r="C18" s="11">
        <v>43888</v>
      </c>
      <c r="D18" s="4">
        <v>550</v>
      </c>
      <c r="E18" s="4">
        <v>939</v>
      </c>
      <c r="F18" s="41">
        <v>48.289499999999997</v>
      </c>
      <c r="G18" s="41">
        <v>26559.224999999999</v>
      </c>
      <c r="K18" t="b">
        <f>NOT(ISNA(VLOOKUP(Table10[[#This Row],[PurchaseOrderID]],Purchase_Order!$A$2:$A$1228,1,0)))</f>
        <v>1</v>
      </c>
    </row>
    <row r="19" spans="1:11" x14ac:dyDescent="0.25">
      <c r="A19" s="5">
        <v>292</v>
      </c>
      <c r="B19" s="5">
        <v>662</v>
      </c>
      <c r="C19" s="10">
        <v>43888</v>
      </c>
      <c r="D19" s="5">
        <v>60</v>
      </c>
      <c r="E19" s="5">
        <v>358</v>
      </c>
      <c r="F19" s="40">
        <v>6.9824999999999999</v>
      </c>
      <c r="G19" s="40">
        <v>418.95</v>
      </c>
      <c r="K19" t="b">
        <f>NOT(ISNA(VLOOKUP(Table10[[#This Row],[PurchaseOrderID]],Purchase_Order!$A$2:$A$1228,1,0)))</f>
        <v>1</v>
      </c>
    </row>
    <row r="20" spans="1:11" x14ac:dyDescent="0.25">
      <c r="A20" s="4">
        <v>293</v>
      </c>
      <c r="B20" s="4">
        <v>663</v>
      </c>
      <c r="C20" s="11">
        <v>43888</v>
      </c>
      <c r="D20" s="4">
        <v>3</v>
      </c>
      <c r="E20" s="4">
        <v>377</v>
      </c>
      <c r="F20" s="41">
        <v>43.270499999999998</v>
      </c>
      <c r="G20" s="41">
        <v>129.8115</v>
      </c>
      <c r="K20" t="b">
        <f>NOT(ISNA(VLOOKUP(Table10[[#This Row],[PurchaseOrderID]],Purchase_Order!$A$2:$A$1228,1,0)))</f>
        <v>1</v>
      </c>
    </row>
    <row r="21" spans="1:11" x14ac:dyDescent="0.25">
      <c r="A21" s="5">
        <v>293</v>
      </c>
      <c r="B21" s="5">
        <v>664</v>
      </c>
      <c r="C21" s="10">
        <v>43888</v>
      </c>
      <c r="D21" s="5">
        <v>3</v>
      </c>
      <c r="E21" s="5">
        <v>378</v>
      </c>
      <c r="F21" s="40">
        <v>41.170499999999997</v>
      </c>
      <c r="G21" s="40">
        <v>123.5115</v>
      </c>
      <c r="K21" t="b">
        <f>NOT(ISNA(VLOOKUP(Table10[[#This Row],[PurchaseOrderID]],Purchase_Order!$A$2:$A$1228,1,0)))</f>
        <v>1</v>
      </c>
    </row>
    <row r="22" spans="1:11" x14ac:dyDescent="0.25">
      <c r="A22" s="4">
        <v>293</v>
      </c>
      <c r="B22" s="4">
        <v>665</v>
      </c>
      <c r="C22" s="11">
        <v>43888</v>
      </c>
      <c r="D22" s="4">
        <v>3</v>
      </c>
      <c r="E22" s="4">
        <v>379</v>
      </c>
      <c r="F22" s="41">
        <v>45.444000000000003</v>
      </c>
      <c r="G22" s="41">
        <v>136.33199999999999</v>
      </c>
      <c r="K22" t="b">
        <f>NOT(ISNA(VLOOKUP(Table10[[#This Row],[PurchaseOrderID]],Purchase_Order!$A$2:$A$1228,1,0)))</f>
        <v>1</v>
      </c>
    </row>
    <row r="23" spans="1:11" x14ac:dyDescent="0.25">
      <c r="A23" s="5">
        <v>294</v>
      </c>
      <c r="B23" s="5">
        <v>666</v>
      </c>
      <c r="C23" s="10">
        <v>43888</v>
      </c>
      <c r="D23" s="5">
        <v>60</v>
      </c>
      <c r="E23" s="5">
        <v>356</v>
      </c>
      <c r="F23" s="40">
        <v>3.3809999999999998</v>
      </c>
      <c r="G23" s="40">
        <v>202.86</v>
      </c>
      <c r="K23" t="b">
        <f>NOT(ISNA(VLOOKUP(Table10[[#This Row],[PurchaseOrderID]],Purchase_Order!$A$2:$A$1228,1,0)))</f>
        <v>1</v>
      </c>
    </row>
    <row r="24" spans="1:11" x14ac:dyDescent="0.25">
      <c r="A24" s="4">
        <v>294</v>
      </c>
      <c r="B24" s="4">
        <v>667</v>
      </c>
      <c r="C24" s="11">
        <v>43888</v>
      </c>
      <c r="D24" s="4">
        <v>60</v>
      </c>
      <c r="E24" s="4">
        <v>357</v>
      </c>
      <c r="F24" s="41">
        <v>4.3155000000000001</v>
      </c>
      <c r="G24" s="41">
        <v>258.93</v>
      </c>
      <c r="K24" t="b">
        <f>NOT(ISNA(VLOOKUP(Table10[[#This Row],[PurchaseOrderID]],Purchase_Order!$A$2:$A$1228,1,0)))</f>
        <v>1</v>
      </c>
    </row>
    <row r="25" spans="1:11" x14ac:dyDescent="0.25">
      <c r="A25" s="5">
        <v>295</v>
      </c>
      <c r="B25" s="5">
        <v>668</v>
      </c>
      <c r="C25" s="10">
        <v>43888</v>
      </c>
      <c r="D25" s="5">
        <v>3</v>
      </c>
      <c r="E25" s="5">
        <v>390</v>
      </c>
      <c r="F25" s="40">
        <v>41.170499999999997</v>
      </c>
      <c r="G25" s="40">
        <v>123.5115</v>
      </c>
      <c r="K25" t="b">
        <f>NOT(ISNA(VLOOKUP(Table10[[#This Row],[PurchaseOrderID]],Purchase_Order!$A$2:$A$1228,1,0)))</f>
        <v>1</v>
      </c>
    </row>
    <row r="26" spans="1:11" x14ac:dyDescent="0.25">
      <c r="A26" s="4">
        <v>295</v>
      </c>
      <c r="B26" s="4">
        <v>669</v>
      </c>
      <c r="C26" s="11">
        <v>43888</v>
      </c>
      <c r="D26" s="4">
        <v>3</v>
      </c>
      <c r="E26" s="4">
        <v>391</v>
      </c>
      <c r="F26" s="41">
        <v>45.444000000000003</v>
      </c>
      <c r="G26" s="41">
        <v>136.33199999999999</v>
      </c>
      <c r="K26" t="b">
        <f>NOT(ISNA(VLOOKUP(Table10[[#This Row],[PurchaseOrderID]],Purchase_Order!$A$2:$A$1228,1,0)))</f>
        <v>1</v>
      </c>
    </row>
    <row r="27" spans="1:11" x14ac:dyDescent="0.25">
      <c r="A27" s="5">
        <v>295</v>
      </c>
      <c r="B27" s="5">
        <v>670</v>
      </c>
      <c r="C27" s="10">
        <v>43888</v>
      </c>
      <c r="D27" s="5">
        <v>3</v>
      </c>
      <c r="E27" s="5">
        <v>392</v>
      </c>
      <c r="F27" s="40">
        <v>41.170499999999997</v>
      </c>
      <c r="G27" s="40">
        <v>123.5115</v>
      </c>
      <c r="K27" t="b">
        <f>NOT(ISNA(VLOOKUP(Table10[[#This Row],[PurchaseOrderID]],Purchase_Order!$A$2:$A$1228,1,0)))</f>
        <v>1</v>
      </c>
    </row>
    <row r="28" spans="1:11" x14ac:dyDescent="0.25">
      <c r="A28" s="4">
        <v>295</v>
      </c>
      <c r="B28" s="4">
        <v>671</v>
      </c>
      <c r="C28" s="11">
        <v>43888</v>
      </c>
      <c r="D28" s="4">
        <v>3</v>
      </c>
      <c r="E28" s="4">
        <v>393</v>
      </c>
      <c r="F28" s="41">
        <v>39.070500000000003</v>
      </c>
      <c r="G28" s="41">
        <v>117.2115</v>
      </c>
      <c r="K28" t="b">
        <f>NOT(ISNA(VLOOKUP(Table10[[#This Row],[PurchaseOrderID]],Purchase_Order!$A$2:$A$1228,1,0)))</f>
        <v>1</v>
      </c>
    </row>
    <row r="29" spans="1:11" x14ac:dyDescent="0.25">
      <c r="A29" s="5">
        <v>295</v>
      </c>
      <c r="B29" s="5">
        <v>672</v>
      </c>
      <c r="C29" s="10">
        <v>43888</v>
      </c>
      <c r="D29" s="5">
        <v>3</v>
      </c>
      <c r="E29" s="5">
        <v>394</v>
      </c>
      <c r="F29" s="40">
        <v>43.344000000000001</v>
      </c>
      <c r="G29" s="40">
        <v>130.03200000000001</v>
      </c>
      <c r="K29" t="b">
        <f>NOT(ISNA(VLOOKUP(Table10[[#This Row],[PurchaseOrderID]],Purchase_Order!$A$2:$A$1228,1,0)))</f>
        <v>1</v>
      </c>
    </row>
    <row r="30" spans="1:11" x14ac:dyDescent="0.25">
      <c r="A30" s="4">
        <v>295</v>
      </c>
      <c r="B30" s="4">
        <v>673</v>
      </c>
      <c r="C30" s="11">
        <v>43888</v>
      </c>
      <c r="D30" s="4">
        <v>3</v>
      </c>
      <c r="E30" s="4">
        <v>395</v>
      </c>
      <c r="F30" s="41">
        <v>39.070500000000003</v>
      </c>
      <c r="G30" s="41">
        <v>117.2115</v>
      </c>
      <c r="K30" t="b">
        <f>NOT(ISNA(VLOOKUP(Table10[[#This Row],[PurchaseOrderID]],Purchase_Order!$A$2:$A$1228,1,0)))</f>
        <v>1</v>
      </c>
    </row>
    <row r="31" spans="1:11" x14ac:dyDescent="0.25">
      <c r="A31" s="5">
        <v>295</v>
      </c>
      <c r="B31" s="5">
        <v>674</v>
      </c>
      <c r="C31" s="10">
        <v>43888</v>
      </c>
      <c r="D31" s="5">
        <v>3</v>
      </c>
      <c r="E31" s="5">
        <v>396</v>
      </c>
      <c r="F31" s="40">
        <v>36.970500000000001</v>
      </c>
      <c r="G31" s="40">
        <v>110.9115</v>
      </c>
      <c r="K31" t="b">
        <f>NOT(ISNA(VLOOKUP(Table10[[#This Row],[PurchaseOrderID]],Purchase_Order!$A$2:$A$1228,1,0)))</f>
        <v>1</v>
      </c>
    </row>
    <row r="32" spans="1:11" x14ac:dyDescent="0.25">
      <c r="A32" s="4">
        <v>295</v>
      </c>
      <c r="B32" s="4">
        <v>675</v>
      </c>
      <c r="C32" s="11">
        <v>43888</v>
      </c>
      <c r="D32" s="4">
        <v>3</v>
      </c>
      <c r="E32" s="4">
        <v>397</v>
      </c>
      <c r="F32" s="41">
        <v>41.244</v>
      </c>
      <c r="G32" s="41">
        <v>123.732</v>
      </c>
      <c r="K32" t="b">
        <f>NOT(ISNA(VLOOKUP(Table10[[#This Row],[PurchaseOrderID]],Purchase_Order!$A$2:$A$1228,1,0)))</f>
        <v>1</v>
      </c>
    </row>
    <row r="33" spans="1:11" x14ac:dyDescent="0.25">
      <c r="A33" s="5">
        <v>296</v>
      </c>
      <c r="B33" s="5">
        <v>676</v>
      </c>
      <c r="C33" s="10">
        <v>43888</v>
      </c>
      <c r="D33" s="5">
        <v>3</v>
      </c>
      <c r="E33" s="5">
        <v>490</v>
      </c>
      <c r="F33" s="40">
        <v>12.358499999999999</v>
      </c>
      <c r="G33" s="40">
        <v>37.075499999999998</v>
      </c>
      <c r="K33" t="b">
        <f>NOT(ISNA(VLOOKUP(Table10[[#This Row],[PurchaseOrderID]],Purchase_Order!$A$2:$A$1228,1,0)))</f>
        <v>1</v>
      </c>
    </row>
    <row r="34" spans="1:11" x14ac:dyDescent="0.25">
      <c r="A34" s="4">
        <v>297</v>
      </c>
      <c r="B34" s="4">
        <v>677</v>
      </c>
      <c r="C34" s="11">
        <v>43940</v>
      </c>
      <c r="D34" s="4">
        <v>550</v>
      </c>
      <c r="E34" s="4">
        <v>513</v>
      </c>
      <c r="F34" s="41">
        <v>39.1965</v>
      </c>
      <c r="G34" s="41">
        <v>21558.075000000001</v>
      </c>
      <c r="K34" t="b">
        <f>NOT(ISNA(VLOOKUP(Table10[[#This Row],[PurchaseOrderID]],Purchase_Order!$A$2:$A$1228,1,0)))</f>
        <v>1</v>
      </c>
    </row>
    <row r="35" spans="1:11" x14ac:dyDescent="0.25">
      <c r="A35" s="5">
        <v>298</v>
      </c>
      <c r="B35" s="5">
        <v>678</v>
      </c>
      <c r="C35" s="10">
        <v>43940</v>
      </c>
      <c r="D35" s="5">
        <v>3</v>
      </c>
      <c r="E35" s="5">
        <v>415</v>
      </c>
      <c r="F35" s="40">
        <v>49.749000000000002</v>
      </c>
      <c r="G35" s="40">
        <v>149.24700000000001</v>
      </c>
      <c r="K35" t="b">
        <f>NOT(ISNA(VLOOKUP(Table10[[#This Row],[PurchaseOrderID]],Purchase_Order!$A$2:$A$1228,1,0)))</f>
        <v>1</v>
      </c>
    </row>
    <row r="36" spans="1:11" x14ac:dyDescent="0.25">
      <c r="A36" s="4">
        <v>298</v>
      </c>
      <c r="B36" s="4">
        <v>679</v>
      </c>
      <c r="C36" s="11">
        <v>43940</v>
      </c>
      <c r="D36" s="4">
        <v>3</v>
      </c>
      <c r="E36" s="4">
        <v>416</v>
      </c>
      <c r="F36" s="41">
        <v>45.475499999999997</v>
      </c>
      <c r="G36" s="41">
        <v>136.4265</v>
      </c>
      <c r="K36" t="b">
        <f>NOT(ISNA(VLOOKUP(Table10[[#This Row],[PurchaseOrderID]],Purchase_Order!$A$2:$A$1228,1,0)))</f>
        <v>1</v>
      </c>
    </row>
    <row r="37" spans="1:11" x14ac:dyDescent="0.25">
      <c r="A37" s="5">
        <v>298</v>
      </c>
      <c r="B37" s="5">
        <v>680</v>
      </c>
      <c r="C37" s="10">
        <v>43940</v>
      </c>
      <c r="D37" s="5">
        <v>3</v>
      </c>
      <c r="E37" s="5">
        <v>417</v>
      </c>
      <c r="F37" s="40">
        <v>43.375500000000002</v>
      </c>
      <c r="G37" s="40">
        <v>130.12649999999999</v>
      </c>
      <c r="K37" t="b">
        <f>NOT(ISNA(VLOOKUP(Table10[[#This Row],[PurchaseOrderID]],Purchase_Order!$A$2:$A$1228,1,0)))</f>
        <v>1</v>
      </c>
    </row>
    <row r="38" spans="1:11" x14ac:dyDescent="0.25">
      <c r="A38" s="4">
        <v>298</v>
      </c>
      <c r="B38" s="4">
        <v>681</v>
      </c>
      <c r="C38" s="11">
        <v>43940</v>
      </c>
      <c r="D38" s="4">
        <v>3</v>
      </c>
      <c r="E38" s="4">
        <v>418</v>
      </c>
      <c r="F38" s="41">
        <v>47.649000000000001</v>
      </c>
      <c r="G38" s="41">
        <v>142.947</v>
      </c>
      <c r="K38" t="b">
        <f>NOT(ISNA(VLOOKUP(Table10[[#This Row],[PurchaseOrderID]],Purchase_Order!$A$2:$A$1228,1,0)))</f>
        <v>1</v>
      </c>
    </row>
    <row r="39" spans="1:11" x14ac:dyDescent="0.25">
      <c r="A39" s="5">
        <v>298</v>
      </c>
      <c r="B39" s="5">
        <v>682</v>
      </c>
      <c r="C39" s="10">
        <v>43940</v>
      </c>
      <c r="D39" s="5">
        <v>3</v>
      </c>
      <c r="E39" s="5">
        <v>419</v>
      </c>
      <c r="F39" s="40">
        <v>43.375500000000002</v>
      </c>
      <c r="G39" s="40">
        <v>130.12649999999999</v>
      </c>
      <c r="K39" t="b">
        <f>NOT(ISNA(VLOOKUP(Table10[[#This Row],[PurchaseOrderID]],Purchase_Order!$A$2:$A$1228,1,0)))</f>
        <v>1</v>
      </c>
    </row>
    <row r="40" spans="1:11" x14ac:dyDescent="0.25">
      <c r="A40" s="4">
        <v>299</v>
      </c>
      <c r="B40" s="4">
        <v>683</v>
      </c>
      <c r="C40" s="11">
        <v>43940</v>
      </c>
      <c r="D40" s="4">
        <v>550</v>
      </c>
      <c r="E40" s="4">
        <v>934</v>
      </c>
      <c r="F40" s="41">
        <v>38.146500000000003</v>
      </c>
      <c r="G40" s="41">
        <v>20980.575000000001</v>
      </c>
      <c r="K40" t="b">
        <f>NOT(ISNA(VLOOKUP(Table10[[#This Row],[PurchaseOrderID]],Purchase_Order!$A$2:$A$1228,1,0)))</f>
        <v>1</v>
      </c>
    </row>
    <row r="41" spans="1:11" x14ac:dyDescent="0.25">
      <c r="A41" s="5">
        <v>300</v>
      </c>
      <c r="B41" s="5">
        <v>684</v>
      </c>
      <c r="C41" s="10">
        <v>43940</v>
      </c>
      <c r="D41" s="5">
        <v>3</v>
      </c>
      <c r="E41" s="5">
        <v>431</v>
      </c>
      <c r="F41" s="40">
        <v>41.380499999999998</v>
      </c>
      <c r="G41" s="40">
        <v>124.14149999999999</v>
      </c>
      <c r="K41" t="b">
        <f>NOT(ISNA(VLOOKUP(Table10[[#This Row],[PurchaseOrderID]],Purchase_Order!$A$2:$A$1228,1,0)))</f>
        <v>1</v>
      </c>
    </row>
    <row r="42" spans="1:11" x14ac:dyDescent="0.25">
      <c r="A42" s="4">
        <v>300</v>
      </c>
      <c r="B42" s="4">
        <v>685</v>
      </c>
      <c r="C42" s="11">
        <v>43940</v>
      </c>
      <c r="D42" s="4">
        <v>3</v>
      </c>
      <c r="E42" s="4">
        <v>432</v>
      </c>
      <c r="F42" s="41">
        <v>39.280500000000004</v>
      </c>
      <c r="G42" s="41">
        <v>117.8415</v>
      </c>
      <c r="K42" t="b">
        <f>NOT(ISNA(VLOOKUP(Table10[[#This Row],[PurchaseOrderID]],Purchase_Order!$A$2:$A$1228,1,0)))</f>
        <v>1</v>
      </c>
    </row>
    <row r="43" spans="1:11" x14ac:dyDescent="0.25">
      <c r="A43" s="5">
        <v>300</v>
      </c>
      <c r="B43" s="5">
        <v>686</v>
      </c>
      <c r="C43" s="10">
        <v>43940</v>
      </c>
      <c r="D43" s="5">
        <v>3</v>
      </c>
      <c r="E43" s="5">
        <v>433</v>
      </c>
      <c r="F43" s="40">
        <v>43.554000000000002</v>
      </c>
      <c r="G43" s="40">
        <v>130.66200000000001</v>
      </c>
      <c r="K43" t="b">
        <f>NOT(ISNA(VLOOKUP(Table10[[#This Row],[PurchaseOrderID]],Purchase_Order!$A$2:$A$1228,1,0)))</f>
        <v>1</v>
      </c>
    </row>
    <row r="44" spans="1:11" x14ac:dyDescent="0.25">
      <c r="A44" s="4">
        <v>301</v>
      </c>
      <c r="B44" s="4">
        <v>687</v>
      </c>
      <c r="C44" s="11">
        <v>43947</v>
      </c>
      <c r="D44" s="4">
        <v>3</v>
      </c>
      <c r="E44" s="4">
        <v>348</v>
      </c>
      <c r="F44" s="41">
        <v>41.275500000000001</v>
      </c>
      <c r="G44" s="41">
        <v>123.8265</v>
      </c>
      <c r="K44" t="b">
        <f>NOT(ISNA(VLOOKUP(Table10[[#This Row],[PurchaseOrderID]],Purchase_Order!$A$2:$A$1228,1,0)))</f>
        <v>1</v>
      </c>
    </row>
    <row r="45" spans="1:11" x14ac:dyDescent="0.25">
      <c r="A45" s="5">
        <v>301</v>
      </c>
      <c r="B45" s="5">
        <v>688</v>
      </c>
      <c r="C45" s="10">
        <v>43947</v>
      </c>
      <c r="D45" s="5">
        <v>3</v>
      </c>
      <c r="E45" s="5">
        <v>349</v>
      </c>
      <c r="F45" s="40">
        <v>45.548999999999999</v>
      </c>
      <c r="G45" s="40">
        <v>136.64699999999999</v>
      </c>
      <c r="K45" t="b">
        <f>NOT(ISNA(VLOOKUP(Table10[[#This Row],[PurchaseOrderID]],Purchase_Order!$A$2:$A$1228,1,0)))</f>
        <v>1</v>
      </c>
    </row>
    <row r="46" spans="1:11" x14ac:dyDescent="0.25">
      <c r="A46" s="4">
        <v>302</v>
      </c>
      <c r="B46" s="4">
        <v>689</v>
      </c>
      <c r="C46" s="11">
        <v>43947</v>
      </c>
      <c r="D46" s="4">
        <v>550</v>
      </c>
      <c r="E46" s="4">
        <v>931</v>
      </c>
      <c r="F46" s="41">
        <v>34.345500000000001</v>
      </c>
      <c r="G46" s="41">
        <v>18890.025000000001</v>
      </c>
      <c r="K46" t="b">
        <f>NOT(ISNA(VLOOKUP(Table10[[#This Row],[PurchaseOrderID]],Purchase_Order!$A$2:$A$1228,1,0)))</f>
        <v>1</v>
      </c>
    </row>
    <row r="47" spans="1:11" x14ac:dyDescent="0.25">
      <c r="A47" s="5">
        <v>302</v>
      </c>
      <c r="B47" s="5">
        <v>690</v>
      </c>
      <c r="C47" s="10">
        <v>43947</v>
      </c>
      <c r="D47" s="5">
        <v>550</v>
      </c>
      <c r="E47" s="5">
        <v>932</v>
      </c>
      <c r="F47" s="40">
        <v>39.238500000000002</v>
      </c>
      <c r="G47" s="40">
        <v>21581.174999999999</v>
      </c>
      <c r="K47" t="b">
        <f>NOT(ISNA(VLOOKUP(Table10[[#This Row],[PurchaseOrderID]],Purchase_Order!$A$2:$A$1228,1,0)))</f>
        <v>1</v>
      </c>
    </row>
    <row r="48" spans="1:11" x14ac:dyDescent="0.25">
      <c r="A48" s="4">
        <v>303</v>
      </c>
      <c r="B48" s="4">
        <v>691</v>
      </c>
      <c r="C48" s="11">
        <v>43947</v>
      </c>
      <c r="D48" s="4">
        <v>3</v>
      </c>
      <c r="E48" s="4">
        <v>343</v>
      </c>
      <c r="F48" s="41">
        <v>49.643999999999998</v>
      </c>
      <c r="G48" s="41">
        <v>148.93199999999999</v>
      </c>
      <c r="K48" t="b">
        <f>NOT(ISNA(VLOOKUP(Table10[[#This Row],[PurchaseOrderID]],Purchase_Order!$A$2:$A$1228,1,0)))</f>
        <v>1</v>
      </c>
    </row>
    <row r="49" spans="1:11" x14ac:dyDescent="0.25">
      <c r="A49" s="5">
        <v>303</v>
      </c>
      <c r="B49" s="5">
        <v>692</v>
      </c>
      <c r="C49" s="10">
        <v>43947</v>
      </c>
      <c r="D49" s="5">
        <v>3</v>
      </c>
      <c r="E49" s="5">
        <v>344</v>
      </c>
      <c r="F49" s="40">
        <v>45.3705</v>
      </c>
      <c r="G49" s="40">
        <v>136.11150000000001</v>
      </c>
      <c r="K49" t="b">
        <f>NOT(ISNA(VLOOKUP(Table10[[#This Row],[PurchaseOrderID]],Purchase_Order!$A$2:$A$1228,1,0)))</f>
        <v>1</v>
      </c>
    </row>
    <row r="50" spans="1:11" x14ac:dyDescent="0.25">
      <c r="A50" s="4">
        <v>303</v>
      </c>
      <c r="B50" s="4">
        <v>693</v>
      </c>
      <c r="C50" s="11">
        <v>43947</v>
      </c>
      <c r="D50" s="4">
        <v>3</v>
      </c>
      <c r="E50" s="4">
        <v>345</v>
      </c>
      <c r="F50" s="41">
        <v>43.270499999999998</v>
      </c>
      <c r="G50" s="41">
        <v>129.8115</v>
      </c>
      <c r="K50" t="b">
        <f>NOT(ISNA(VLOOKUP(Table10[[#This Row],[PurchaseOrderID]],Purchase_Order!$A$2:$A$1228,1,0)))</f>
        <v>1</v>
      </c>
    </row>
    <row r="51" spans="1:11" x14ac:dyDescent="0.25">
      <c r="A51" s="5">
        <v>304</v>
      </c>
      <c r="B51" s="5">
        <v>694</v>
      </c>
      <c r="C51" s="10">
        <v>43947</v>
      </c>
      <c r="D51" s="5">
        <v>550</v>
      </c>
      <c r="E51" s="5">
        <v>928</v>
      </c>
      <c r="F51" s="40">
        <v>32.770499999999998</v>
      </c>
      <c r="G51" s="40">
        <v>18023.775000000001</v>
      </c>
      <c r="K51" t="b">
        <f>NOT(ISNA(VLOOKUP(Table10[[#This Row],[PurchaseOrderID]],Purchase_Order!$A$2:$A$1228,1,0)))</f>
        <v>1</v>
      </c>
    </row>
    <row r="52" spans="1:11" x14ac:dyDescent="0.25">
      <c r="A52" s="4">
        <v>304</v>
      </c>
      <c r="B52" s="4">
        <v>695</v>
      </c>
      <c r="C52" s="11">
        <v>43947</v>
      </c>
      <c r="D52" s="4">
        <v>550</v>
      </c>
      <c r="E52" s="4">
        <v>929</v>
      </c>
      <c r="F52" s="41">
        <v>37.085999999999999</v>
      </c>
      <c r="G52" s="41">
        <v>20397.3</v>
      </c>
      <c r="K52" t="b">
        <f>NOT(ISNA(VLOOKUP(Table10[[#This Row],[PurchaseOrderID]],Purchase_Order!$A$2:$A$1228,1,0)))</f>
        <v>1</v>
      </c>
    </row>
    <row r="53" spans="1:11" x14ac:dyDescent="0.25">
      <c r="A53" s="5">
        <v>305</v>
      </c>
      <c r="B53" s="5">
        <v>696</v>
      </c>
      <c r="C53" s="10">
        <v>43959</v>
      </c>
      <c r="D53" s="5">
        <v>550</v>
      </c>
      <c r="E53" s="5">
        <v>332</v>
      </c>
      <c r="F53" s="40">
        <v>10.815</v>
      </c>
      <c r="G53" s="40">
        <v>5948.25</v>
      </c>
      <c r="K53" t="b">
        <f>NOT(ISNA(VLOOKUP(Table10[[#This Row],[PurchaseOrderID]],Purchase_Order!$A$2:$A$1228,1,0)))</f>
        <v>1</v>
      </c>
    </row>
    <row r="54" spans="1:11" x14ac:dyDescent="0.25">
      <c r="A54" s="4">
        <v>306</v>
      </c>
      <c r="B54" s="4">
        <v>697</v>
      </c>
      <c r="C54" s="11">
        <v>43959</v>
      </c>
      <c r="D54" s="4">
        <v>550</v>
      </c>
      <c r="E54" s="4">
        <v>948</v>
      </c>
      <c r="F54" s="41">
        <v>82.834500000000006</v>
      </c>
      <c r="G54" s="41">
        <v>45558.974999999999</v>
      </c>
      <c r="K54" t="b">
        <f>NOT(ISNA(VLOOKUP(Table10[[#This Row],[PurchaseOrderID]],Purchase_Order!$A$2:$A$1228,1,0)))</f>
        <v>0</v>
      </c>
    </row>
    <row r="55" spans="1:11" x14ac:dyDescent="0.25">
      <c r="A55" s="5">
        <v>306</v>
      </c>
      <c r="B55" s="5">
        <v>698</v>
      </c>
      <c r="C55" s="10">
        <v>43959</v>
      </c>
      <c r="D55" s="5">
        <v>550</v>
      </c>
      <c r="E55" s="5">
        <v>907</v>
      </c>
      <c r="F55" s="40">
        <v>82.834500000000006</v>
      </c>
      <c r="G55" s="40">
        <v>45558.974999999999</v>
      </c>
      <c r="K55" t="b">
        <f>NOT(ISNA(VLOOKUP(Table10[[#This Row],[PurchaseOrderID]],Purchase_Order!$A$2:$A$1228,1,0)))</f>
        <v>0</v>
      </c>
    </row>
    <row r="56" spans="1:11" x14ac:dyDescent="0.25">
      <c r="A56" s="4">
        <v>307</v>
      </c>
      <c r="B56" s="4">
        <v>699</v>
      </c>
      <c r="C56" s="11">
        <v>43959</v>
      </c>
      <c r="D56" s="4">
        <v>1250</v>
      </c>
      <c r="E56" s="4">
        <v>325</v>
      </c>
      <c r="F56" s="41">
        <v>0.21</v>
      </c>
      <c r="G56" s="41">
        <v>262.5</v>
      </c>
      <c r="K56" t="b">
        <f>NOT(ISNA(VLOOKUP(Table10[[#This Row],[PurchaseOrderID]],Purchase_Order!$A$2:$A$1228,1,0)))</f>
        <v>1</v>
      </c>
    </row>
    <row r="57" spans="1:11" x14ac:dyDescent="0.25">
      <c r="A57" s="5">
        <v>307</v>
      </c>
      <c r="B57" s="5">
        <v>700</v>
      </c>
      <c r="C57" s="10">
        <v>43959</v>
      </c>
      <c r="D57" s="5">
        <v>1250</v>
      </c>
      <c r="E57" s="5">
        <v>326</v>
      </c>
      <c r="F57" s="40">
        <v>0.21</v>
      </c>
      <c r="G57" s="40">
        <v>262.5</v>
      </c>
      <c r="K57" t="b">
        <f>NOT(ISNA(VLOOKUP(Table10[[#This Row],[PurchaseOrderID]],Purchase_Order!$A$2:$A$1228,1,0)))</f>
        <v>1</v>
      </c>
    </row>
    <row r="58" spans="1:11" x14ac:dyDescent="0.25">
      <c r="A58" s="4">
        <v>308</v>
      </c>
      <c r="B58" s="4">
        <v>701</v>
      </c>
      <c r="C58" s="11">
        <v>43959</v>
      </c>
      <c r="D58" s="4">
        <v>3</v>
      </c>
      <c r="E58" s="4">
        <v>320</v>
      </c>
      <c r="F58" s="41">
        <v>49.643999999999998</v>
      </c>
      <c r="G58" s="41">
        <v>148.93199999999999</v>
      </c>
      <c r="K58" t="b">
        <f>NOT(ISNA(VLOOKUP(Table10[[#This Row],[PurchaseOrderID]],Purchase_Order!$A$2:$A$1228,1,0)))</f>
        <v>1</v>
      </c>
    </row>
    <row r="59" spans="1:11" x14ac:dyDescent="0.25">
      <c r="A59" s="5">
        <v>308</v>
      </c>
      <c r="B59" s="5">
        <v>702</v>
      </c>
      <c r="C59" s="10">
        <v>43959</v>
      </c>
      <c r="D59" s="5">
        <v>3</v>
      </c>
      <c r="E59" s="5">
        <v>321</v>
      </c>
      <c r="F59" s="40">
        <v>44.320500000000003</v>
      </c>
      <c r="G59" s="40">
        <v>132.9615</v>
      </c>
      <c r="K59" t="b">
        <f>NOT(ISNA(VLOOKUP(Table10[[#This Row],[PurchaseOrderID]],Purchase_Order!$A$2:$A$1228,1,0)))</f>
        <v>1</v>
      </c>
    </row>
    <row r="60" spans="1:11" x14ac:dyDescent="0.25">
      <c r="A60" s="4">
        <v>308</v>
      </c>
      <c r="B60" s="4">
        <v>703</v>
      </c>
      <c r="C60" s="11">
        <v>43959</v>
      </c>
      <c r="D60" s="4">
        <v>60</v>
      </c>
      <c r="E60" s="4">
        <v>322</v>
      </c>
      <c r="F60" s="41">
        <v>28.6965</v>
      </c>
      <c r="G60" s="41">
        <v>1721.79</v>
      </c>
      <c r="K60" t="b">
        <f>NOT(ISNA(VLOOKUP(Table10[[#This Row],[PurchaseOrderID]],Purchase_Order!$A$2:$A$1228,1,0)))</f>
        <v>1</v>
      </c>
    </row>
    <row r="61" spans="1:11" x14ac:dyDescent="0.25">
      <c r="A61" s="5">
        <v>309</v>
      </c>
      <c r="B61" s="5">
        <v>704</v>
      </c>
      <c r="C61" s="10">
        <v>43959</v>
      </c>
      <c r="D61" s="5">
        <v>550</v>
      </c>
      <c r="E61" s="5">
        <v>930</v>
      </c>
      <c r="F61" s="40">
        <v>42.514499999999998</v>
      </c>
      <c r="G61" s="40">
        <v>23382.974999999999</v>
      </c>
      <c r="K61" t="b">
        <f>NOT(ISNA(VLOOKUP(Table10[[#This Row],[PurchaseOrderID]],Purchase_Order!$A$2:$A$1228,1,0)))</f>
        <v>1</v>
      </c>
    </row>
    <row r="62" spans="1:11" x14ac:dyDescent="0.25">
      <c r="A62" s="4">
        <v>309</v>
      </c>
      <c r="B62" s="4">
        <v>705</v>
      </c>
      <c r="C62" s="11">
        <v>43959</v>
      </c>
      <c r="D62" s="4">
        <v>550</v>
      </c>
      <c r="E62" s="4">
        <v>921</v>
      </c>
      <c r="F62" s="41">
        <v>5.5860000000000003</v>
      </c>
      <c r="G62" s="41">
        <v>3072.3</v>
      </c>
      <c r="K62" t="b">
        <f>NOT(ISNA(VLOOKUP(Table10[[#This Row],[PurchaseOrderID]],Purchase_Order!$A$2:$A$1228,1,0)))</f>
        <v>1</v>
      </c>
    </row>
    <row r="63" spans="1:11" x14ac:dyDescent="0.25">
      <c r="A63" s="5">
        <v>310</v>
      </c>
      <c r="B63" s="5">
        <v>706</v>
      </c>
      <c r="C63" s="10">
        <v>43959</v>
      </c>
      <c r="D63" s="5">
        <v>60</v>
      </c>
      <c r="E63" s="5">
        <v>952</v>
      </c>
      <c r="F63" s="40">
        <v>15.7395</v>
      </c>
      <c r="G63" s="40">
        <v>944.37</v>
      </c>
      <c r="K63" t="b">
        <f>NOT(ISNA(VLOOKUP(Table10[[#This Row],[PurchaseOrderID]],Purchase_Order!$A$2:$A$1228,1,0)))</f>
        <v>1</v>
      </c>
    </row>
    <row r="64" spans="1:11" x14ac:dyDescent="0.25">
      <c r="A64" s="4">
        <v>311</v>
      </c>
      <c r="B64" s="4">
        <v>707</v>
      </c>
      <c r="C64" s="11">
        <v>43959</v>
      </c>
      <c r="D64" s="4">
        <v>550</v>
      </c>
      <c r="E64" s="4">
        <v>922</v>
      </c>
      <c r="F64" s="41">
        <v>6.5309999999999997</v>
      </c>
      <c r="G64" s="41">
        <v>3592.05</v>
      </c>
      <c r="K64" t="b">
        <f>NOT(ISNA(VLOOKUP(Table10[[#This Row],[PurchaseOrderID]],Purchase_Order!$A$2:$A$1228,1,0)))</f>
        <v>1</v>
      </c>
    </row>
    <row r="65" spans="1:11" x14ac:dyDescent="0.25">
      <c r="A65" s="5">
        <v>311</v>
      </c>
      <c r="B65" s="5">
        <v>708</v>
      </c>
      <c r="C65" s="10">
        <v>43959</v>
      </c>
      <c r="D65" s="5">
        <v>550</v>
      </c>
      <c r="E65" s="5">
        <v>923</v>
      </c>
      <c r="F65" s="40">
        <v>6.1844999999999999</v>
      </c>
      <c r="G65" s="40">
        <v>3401.4749999999999</v>
      </c>
      <c r="K65" t="b">
        <f>NOT(ISNA(VLOOKUP(Table10[[#This Row],[PurchaseOrderID]],Purchase_Order!$A$2:$A$1228,1,0)))</f>
        <v>1</v>
      </c>
    </row>
    <row r="66" spans="1:11" x14ac:dyDescent="0.25">
      <c r="A66" s="4">
        <v>312</v>
      </c>
      <c r="B66" s="4">
        <v>709</v>
      </c>
      <c r="C66" s="11">
        <v>43959</v>
      </c>
      <c r="D66" s="4">
        <v>550</v>
      </c>
      <c r="E66" s="4">
        <v>317</v>
      </c>
      <c r="F66" s="41">
        <v>29.578499999999998</v>
      </c>
      <c r="G66" s="41">
        <v>16268.174999999999</v>
      </c>
      <c r="K66" t="b">
        <f>NOT(ISNA(VLOOKUP(Table10[[#This Row],[PurchaseOrderID]],Purchase_Order!$A$2:$A$1228,1,0)))</f>
        <v>1</v>
      </c>
    </row>
    <row r="67" spans="1:11" x14ac:dyDescent="0.25">
      <c r="A67" s="5">
        <v>312</v>
      </c>
      <c r="B67" s="5">
        <v>710</v>
      </c>
      <c r="C67" s="10">
        <v>43959</v>
      </c>
      <c r="D67" s="5">
        <v>550</v>
      </c>
      <c r="E67" s="5">
        <v>318</v>
      </c>
      <c r="F67" s="40">
        <v>36.098999999999997</v>
      </c>
      <c r="G67" s="40">
        <v>19854.45</v>
      </c>
      <c r="K67" t="b">
        <f>NOT(ISNA(VLOOKUP(Table10[[#This Row],[PurchaseOrderID]],Purchase_Order!$A$2:$A$1228,1,0)))</f>
        <v>1</v>
      </c>
    </row>
    <row r="68" spans="1:11" x14ac:dyDescent="0.25">
      <c r="A68" s="4">
        <v>313</v>
      </c>
      <c r="B68" s="4">
        <v>711</v>
      </c>
      <c r="C68" s="11">
        <v>43959</v>
      </c>
      <c r="D68" s="4">
        <v>550</v>
      </c>
      <c r="E68" s="4">
        <v>928</v>
      </c>
      <c r="F68" s="41">
        <v>32.2455</v>
      </c>
      <c r="G68" s="41">
        <v>17735.025000000001</v>
      </c>
      <c r="K68" t="b">
        <f>NOT(ISNA(VLOOKUP(Table10[[#This Row],[PurchaseOrderID]],Purchase_Order!$A$2:$A$1228,1,0)))</f>
        <v>1</v>
      </c>
    </row>
    <row r="69" spans="1:11" x14ac:dyDescent="0.25">
      <c r="A69" s="5">
        <v>313</v>
      </c>
      <c r="B69" s="5">
        <v>712</v>
      </c>
      <c r="C69" s="10">
        <v>43959</v>
      </c>
      <c r="D69" s="5">
        <v>550</v>
      </c>
      <c r="E69" s="5">
        <v>929</v>
      </c>
      <c r="F69" s="40">
        <v>36.561</v>
      </c>
      <c r="G69" s="40">
        <v>20108.55</v>
      </c>
      <c r="K69" t="b">
        <f>NOT(ISNA(VLOOKUP(Table10[[#This Row],[PurchaseOrderID]],Purchase_Order!$A$2:$A$1228,1,0)))</f>
        <v>1</v>
      </c>
    </row>
    <row r="70" spans="1:11" x14ac:dyDescent="0.25">
      <c r="A70" s="4">
        <v>314</v>
      </c>
      <c r="B70" s="4">
        <v>713</v>
      </c>
      <c r="C70" s="11">
        <v>43959</v>
      </c>
      <c r="D70" s="4">
        <v>550</v>
      </c>
      <c r="E70" s="4">
        <v>319</v>
      </c>
      <c r="F70" s="41">
        <v>46.420499999999997</v>
      </c>
      <c r="G70" s="41">
        <v>25531.275000000001</v>
      </c>
      <c r="K70" t="b">
        <f>NOT(ISNA(VLOOKUP(Table10[[#This Row],[PurchaseOrderID]],Purchase_Order!$A$2:$A$1228,1,0)))</f>
        <v>1</v>
      </c>
    </row>
    <row r="71" spans="1:11" x14ac:dyDescent="0.25">
      <c r="A71" s="5">
        <v>315</v>
      </c>
      <c r="B71" s="5">
        <v>714</v>
      </c>
      <c r="C71" s="10">
        <v>43959</v>
      </c>
      <c r="D71" s="5">
        <v>3</v>
      </c>
      <c r="E71" s="5">
        <v>374</v>
      </c>
      <c r="F71" s="40">
        <v>37.023000000000003</v>
      </c>
      <c r="G71" s="40">
        <v>111.069</v>
      </c>
      <c r="K71" t="b">
        <f>NOT(ISNA(VLOOKUP(Table10[[#This Row],[PurchaseOrderID]],Purchase_Order!$A$2:$A$1228,1,0)))</f>
        <v>1</v>
      </c>
    </row>
    <row r="72" spans="1:11" x14ac:dyDescent="0.25">
      <c r="A72" s="4">
        <v>316</v>
      </c>
      <c r="B72" s="4">
        <v>715</v>
      </c>
      <c r="C72" s="11">
        <v>43959</v>
      </c>
      <c r="D72" s="4">
        <v>3</v>
      </c>
      <c r="E72" s="4">
        <v>312</v>
      </c>
      <c r="F72" s="41">
        <v>41.915999999999997</v>
      </c>
      <c r="G72" s="41">
        <v>125.748</v>
      </c>
      <c r="K72" t="b">
        <f>NOT(ISNA(VLOOKUP(Table10[[#This Row],[PurchaseOrderID]],Purchase_Order!$A$2:$A$1228,1,0)))</f>
        <v>1</v>
      </c>
    </row>
    <row r="73" spans="1:11" x14ac:dyDescent="0.25">
      <c r="A73" s="5">
        <v>317</v>
      </c>
      <c r="B73" s="5">
        <v>716</v>
      </c>
      <c r="C73" s="10">
        <v>43959</v>
      </c>
      <c r="D73" s="5">
        <v>3</v>
      </c>
      <c r="E73" s="5">
        <v>311</v>
      </c>
      <c r="F73" s="40">
        <v>50.263500000000001</v>
      </c>
      <c r="G73" s="40">
        <v>150.79050000000001</v>
      </c>
      <c r="K73" t="b">
        <f>NOT(ISNA(VLOOKUP(Table10[[#This Row],[PurchaseOrderID]],Purchase_Order!$A$2:$A$1228,1,0)))</f>
        <v>1</v>
      </c>
    </row>
    <row r="74" spans="1:11" x14ac:dyDescent="0.25">
      <c r="A74" s="4">
        <v>318</v>
      </c>
      <c r="B74" s="4">
        <v>717</v>
      </c>
      <c r="C74" s="11">
        <v>43959</v>
      </c>
      <c r="D74" s="4">
        <v>3</v>
      </c>
      <c r="E74" s="4">
        <v>373</v>
      </c>
      <c r="F74" s="41">
        <v>41.454000000000001</v>
      </c>
      <c r="G74" s="41">
        <v>124.36199999999999</v>
      </c>
      <c r="K74" t="b">
        <f>NOT(ISNA(VLOOKUP(Table10[[#This Row],[PurchaseOrderID]],Purchase_Order!$A$2:$A$1228,1,0)))</f>
        <v>1</v>
      </c>
    </row>
    <row r="75" spans="1:11" x14ac:dyDescent="0.25">
      <c r="A75" s="5">
        <v>318</v>
      </c>
      <c r="B75" s="5">
        <v>718</v>
      </c>
      <c r="C75" s="10">
        <v>43959</v>
      </c>
      <c r="D75" s="5">
        <v>3</v>
      </c>
      <c r="E75" s="5">
        <v>374</v>
      </c>
      <c r="F75" s="40">
        <v>37.180500000000002</v>
      </c>
      <c r="G75" s="40">
        <v>111.5415</v>
      </c>
      <c r="K75" t="b">
        <f>NOT(ISNA(VLOOKUP(Table10[[#This Row],[PurchaseOrderID]],Purchase_Order!$A$2:$A$1228,1,0)))</f>
        <v>1</v>
      </c>
    </row>
    <row r="76" spans="1:11" x14ac:dyDescent="0.25">
      <c r="A76" s="4">
        <v>319</v>
      </c>
      <c r="B76" s="4">
        <v>719</v>
      </c>
      <c r="C76" s="11">
        <v>43959</v>
      </c>
      <c r="D76" s="4">
        <v>550</v>
      </c>
      <c r="E76" s="4">
        <v>530</v>
      </c>
      <c r="F76" s="41">
        <v>16.085999999999999</v>
      </c>
      <c r="G76" s="41">
        <v>8847.2999999999993</v>
      </c>
      <c r="K76" t="b">
        <f>NOT(ISNA(VLOOKUP(Table10[[#This Row],[PurchaseOrderID]],Purchase_Order!$A$2:$A$1228,1,0)))</f>
        <v>1</v>
      </c>
    </row>
    <row r="77" spans="1:11" x14ac:dyDescent="0.25">
      <c r="A77" s="5">
        <v>320</v>
      </c>
      <c r="B77" s="5">
        <v>720</v>
      </c>
      <c r="C77" s="10">
        <v>43959</v>
      </c>
      <c r="D77" s="5">
        <v>3</v>
      </c>
      <c r="E77" s="5">
        <v>314</v>
      </c>
      <c r="F77" s="40">
        <v>57.025500000000001</v>
      </c>
      <c r="G77" s="40">
        <v>171.07650000000001</v>
      </c>
      <c r="K77" t="b">
        <f>NOT(ISNA(VLOOKUP(Table10[[#This Row],[PurchaseOrderID]],Purchase_Order!$A$2:$A$1228,1,0)))</f>
        <v>1</v>
      </c>
    </row>
    <row r="78" spans="1:11" x14ac:dyDescent="0.25">
      <c r="A78" s="4">
        <v>321</v>
      </c>
      <c r="B78" s="4">
        <v>721</v>
      </c>
      <c r="C78" s="11">
        <v>43960</v>
      </c>
      <c r="D78" s="4">
        <v>550</v>
      </c>
      <c r="E78" s="4">
        <v>512</v>
      </c>
      <c r="F78" s="41">
        <v>37.085999999999999</v>
      </c>
      <c r="G78" s="41">
        <v>20397.3</v>
      </c>
      <c r="K78" t="b">
        <f>NOT(ISNA(VLOOKUP(Table10[[#This Row],[PurchaseOrderID]],Purchase_Order!$A$2:$A$1228,1,0)))</f>
        <v>1</v>
      </c>
    </row>
    <row r="79" spans="1:11" x14ac:dyDescent="0.25">
      <c r="A79" s="5">
        <v>322</v>
      </c>
      <c r="B79" s="5">
        <v>722</v>
      </c>
      <c r="C79" s="10">
        <v>43960</v>
      </c>
      <c r="D79" s="5">
        <v>550</v>
      </c>
      <c r="E79" s="5">
        <v>513</v>
      </c>
      <c r="F79" s="40">
        <v>26.596499999999999</v>
      </c>
      <c r="G79" s="40">
        <v>14628.075000000001</v>
      </c>
      <c r="K79" t="b">
        <f>NOT(ISNA(VLOOKUP(Table10[[#This Row],[PurchaseOrderID]],Purchase_Order!$A$2:$A$1228,1,0)))</f>
        <v>1</v>
      </c>
    </row>
    <row r="80" spans="1:11" x14ac:dyDescent="0.25">
      <c r="A80" s="4">
        <v>323</v>
      </c>
      <c r="B80" s="4">
        <v>723</v>
      </c>
      <c r="C80" s="11">
        <v>43960</v>
      </c>
      <c r="D80" s="4">
        <v>550</v>
      </c>
      <c r="E80" s="4">
        <v>319</v>
      </c>
      <c r="F80" s="41">
        <v>46.063499999999998</v>
      </c>
      <c r="G80" s="41">
        <v>25334.924999999999</v>
      </c>
      <c r="K80" t="b">
        <f>NOT(ISNA(VLOOKUP(Table10[[#This Row],[PurchaseOrderID]],Purchase_Order!$A$2:$A$1228,1,0)))</f>
        <v>1</v>
      </c>
    </row>
    <row r="81" spans="1:11" x14ac:dyDescent="0.25">
      <c r="A81" s="5">
        <v>324</v>
      </c>
      <c r="B81" s="5">
        <v>724</v>
      </c>
      <c r="C81" s="10">
        <v>43960</v>
      </c>
      <c r="D81" s="5">
        <v>3</v>
      </c>
      <c r="E81" s="5">
        <v>403</v>
      </c>
      <c r="F81" s="40">
        <v>47.470500000000001</v>
      </c>
      <c r="G81" s="40">
        <v>142.41149999999999</v>
      </c>
      <c r="K81" t="b">
        <f>NOT(ISNA(VLOOKUP(Table10[[#This Row],[PurchaseOrderID]],Purchase_Order!$A$2:$A$1228,1,0)))</f>
        <v>1</v>
      </c>
    </row>
    <row r="82" spans="1:11" x14ac:dyDescent="0.25">
      <c r="A82" s="4">
        <v>324</v>
      </c>
      <c r="B82" s="4">
        <v>725</v>
      </c>
      <c r="C82" s="11">
        <v>43960</v>
      </c>
      <c r="D82" s="4">
        <v>3</v>
      </c>
      <c r="E82" s="4">
        <v>404</v>
      </c>
      <c r="F82" s="41">
        <v>45.3705</v>
      </c>
      <c r="G82" s="41">
        <v>136.11150000000001</v>
      </c>
      <c r="K82" t="b">
        <f>NOT(ISNA(VLOOKUP(Table10[[#This Row],[PurchaseOrderID]],Purchase_Order!$A$2:$A$1228,1,0)))</f>
        <v>1</v>
      </c>
    </row>
    <row r="83" spans="1:11" x14ac:dyDescent="0.25">
      <c r="A83" s="5">
        <v>325</v>
      </c>
      <c r="B83" s="5">
        <v>726</v>
      </c>
      <c r="C83" s="10">
        <v>43960</v>
      </c>
      <c r="D83" s="5">
        <v>3</v>
      </c>
      <c r="E83" s="5">
        <v>426</v>
      </c>
      <c r="F83" s="40">
        <v>43.323</v>
      </c>
      <c r="G83" s="40">
        <v>129.96899999999999</v>
      </c>
      <c r="K83" t="b">
        <f>NOT(ISNA(VLOOKUP(Table10[[#This Row],[PurchaseOrderID]],Purchase_Order!$A$2:$A$1228,1,0)))</f>
        <v>1</v>
      </c>
    </row>
    <row r="84" spans="1:11" x14ac:dyDescent="0.25">
      <c r="A84" s="4">
        <v>325</v>
      </c>
      <c r="B84" s="4">
        <v>727</v>
      </c>
      <c r="C84" s="11">
        <v>43960</v>
      </c>
      <c r="D84" s="4">
        <v>3</v>
      </c>
      <c r="E84" s="4">
        <v>427</v>
      </c>
      <c r="F84" s="41">
        <v>47.596499999999999</v>
      </c>
      <c r="G84" s="41">
        <v>142.7895</v>
      </c>
      <c r="K84" t="b">
        <f>NOT(ISNA(VLOOKUP(Table10[[#This Row],[PurchaseOrderID]],Purchase_Order!$A$2:$A$1228,1,0)))</f>
        <v>1</v>
      </c>
    </row>
    <row r="85" spans="1:11" x14ac:dyDescent="0.25">
      <c r="A85" s="5">
        <v>325</v>
      </c>
      <c r="B85" s="5">
        <v>728</v>
      </c>
      <c r="C85" s="10">
        <v>43960</v>
      </c>
      <c r="D85" s="5">
        <v>3</v>
      </c>
      <c r="E85" s="5">
        <v>428</v>
      </c>
      <c r="F85" s="40">
        <v>43.323</v>
      </c>
      <c r="G85" s="40">
        <v>129.96899999999999</v>
      </c>
      <c r="K85" t="b">
        <f>NOT(ISNA(VLOOKUP(Table10[[#This Row],[PurchaseOrderID]],Purchase_Order!$A$2:$A$1228,1,0)))</f>
        <v>1</v>
      </c>
    </row>
    <row r="86" spans="1:11" x14ac:dyDescent="0.25">
      <c r="A86" s="4">
        <v>325</v>
      </c>
      <c r="B86" s="4">
        <v>729</v>
      </c>
      <c r="C86" s="11">
        <v>43960</v>
      </c>
      <c r="D86" s="4">
        <v>3</v>
      </c>
      <c r="E86" s="4">
        <v>429</v>
      </c>
      <c r="F86" s="41">
        <v>41.222999999999999</v>
      </c>
      <c r="G86" s="41">
        <v>123.669</v>
      </c>
      <c r="K86" t="b">
        <f>NOT(ISNA(VLOOKUP(Table10[[#This Row],[PurchaseOrderID]],Purchase_Order!$A$2:$A$1228,1,0)))</f>
        <v>1</v>
      </c>
    </row>
    <row r="87" spans="1:11" x14ac:dyDescent="0.25">
      <c r="A87" s="5">
        <v>325</v>
      </c>
      <c r="B87" s="5">
        <v>730</v>
      </c>
      <c r="C87" s="10">
        <v>43960</v>
      </c>
      <c r="D87" s="5">
        <v>3</v>
      </c>
      <c r="E87" s="5">
        <v>430</v>
      </c>
      <c r="F87" s="40">
        <v>45.496499999999997</v>
      </c>
      <c r="G87" s="40">
        <v>136.48949999999999</v>
      </c>
      <c r="K87" t="b">
        <f>NOT(ISNA(VLOOKUP(Table10[[#This Row],[PurchaseOrderID]],Purchase_Order!$A$2:$A$1228,1,0)))</f>
        <v>1</v>
      </c>
    </row>
    <row r="88" spans="1:11" x14ac:dyDescent="0.25">
      <c r="A88" s="4">
        <v>325</v>
      </c>
      <c r="B88" s="4">
        <v>731</v>
      </c>
      <c r="C88" s="11">
        <v>43960</v>
      </c>
      <c r="D88" s="4">
        <v>3</v>
      </c>
      <c r="E88" s="4">
        <v>431</v>
      </c>
      <c r="F88" s="41">
        <v>41.222999999999999</v>
      </c>
      <c r="G88" s="41">
        <v>123.669</v>
      </c>
      <c r="K88" t="b">
        <f>NOT(ISNA(VLOOKUP(Table10[[#This Row],[PurchaseOrderID]],Purchase_Order!$A$2:$A$1228,1,0)))</f>
        <v>1</v>
      </c>
    </row>
    <row r="89" spans="1:11" x14ac:dyDescent="0.25">
      <c r="A89" s="5">
        <v>325</v>
      </c>
      <c r="B89" s="5">
        <v>732</v>
      </c>
      <c r="C89" s="10">
        <v>43960</v>
      </c>
      <c r="D89" s="5">
        <v>3</v>
      </c>
      <c r="E89" s="5">
        <v>432</v>
      </c>
      <c r="F89" s="40">
        <v>39.122999999999998</v>
      </c>
      <c r="G89" s="40">
        <v>117.369</v>
      </c>
      <c r="K89" t="b">
        <f>NOT(ISNA(VLOOKUP(Table10[[#This Row],[PurchaseOrderID]],Purchase_Order!$A$2:$A$1228,1,0)))</f>
        <v>1</v>
      </c>
    </row>
    <row r="90" spans="1:11" x14ac:dyDescent="0.25">
      <c r="A90" s="4">
        <v>325</v>
      </c>
      <c r="B90" s="4">
        <v>733</v>
      </c>
      <c r="C90" s="11">
        <v>43960</v>
      </c>
      <c r="D90" s="4">
        <v>3</v>
      </c>
      <c r="E90" s="4">
        <v>433</v>
      </c>
      <c r="F90" s="41">
        <v>43.396500000000003</v>
      </c>
      <c r="G90" s="41">
        <v>130.18950000000001</v>
      </c>
      <c r="K90" t="b">
        <f>NOT(ISNA(VLOOKUP(Table10[[#This Row],[PurchaseOrderID]],Purchase_Order!$A$2:$A$1228,1,0)))</f>
        <v>1</v>
      </c>
    </row>
    <row r="91" spans="1:11" x14ac:dyDescent="0.25">
      <c r="A91" s="5">
        <v>325</v>
      </c>
      <c r="B91" s="5">
        <v>734</v>
      </c>
      <c r="C91" s="10">
        <v>43960</v>
      </c>
      <c r="D91" s="5">
        <v>3</v>
      </c>
      <c r="E91" s="5">
        <v>434</v>
      </c>
      <c r="F91" s="40">
        <v>39.122999999999998</v>
      </c>
      <c r="G91" s="40">
        <v>117.369</v>
      </c>
      <c r="K91" t="b">
        <f>NOT(ISNA(VLOOKUP(Table10[[#This Row],[PurchaseOrderID]],Purchase_Order!$A$2:$A$1228,1,0)))</f>
        <v>1</v>
      </c>
    </row>
    <row r="92" spans="1:11" x14ac:dyDescent="0.25">
      <c r="A92" s="4">
        <v>325</v>
      </c>
      <c r="B92" s="4">
        <v>735</v>
      </c>
      <c r="C92" s="11">
        <v>43960</v>
      </c>
      <c r="D92" s="4">
        <v>3</v>
      </c>
      <c r="E92" s="4">
        <v>435</v>
      </c>
      <c r="F92" s="41">
        <v>37.023000000000003</v>
      </c>
      <c r="G92" s="41">
        <v>111.069</v>
      </c>
      <c r="K92" t="b">
        <f>NOT(ISNA(VLOOKUP(Table10[[#This Row],[PurchaseOrderID]],Purchase_Order!$A$2:$A$1228,1,0)))</f>
        <v>1</v>
      </c>
    </row>
    <row r="93" spans="1:11" x14ac:dyDescent="0.25">
      <c r="A93" s="5">
        <v>325</v>
      </c>
      <c r="B93" s="5">
        <v>736</v>
      </c>
      <c r="C93" s="10">
        <v>43960</v>
      </c>
      <c r="D93" s="5">
        <v>3</v>
      </c>
      <c r="E93" s="5">
        <v>436</v>
      </c>
      <c r="F93" s="40">
        <v>41.296500000000002</v>
      </c>
      <c r="G93" s="40">
        <v>123.8895</v>
      </c>
      <c r="K93" t="b">
        <f>NOT(ISNA(VLOOKUP(Table10[[#This Row],[PurchaseOrderID]],Purchase_Order!$A$2:$A$1228,1,0)))</f>
        <v>1</v>
      </c>
    </row>
    <row r="94" spans="1:11" x14ac:dyDescent="0.25">
      <c r="A94" s="4">
        <v>325</v>
      </c>
      <c r="B94" s="4">
        <v>737</v>
      </c>
      <c r="C94" s="11">
        <v>43960</v>
      </c>
      <c r="D94" s="4">
        <v>3</v>
      </c>
      <c r="E94" s="4">
        <v>437</v>
      </c>
      <c r="F94" s="41">
        <v>37.023000000000003</v>
      </c>
      <c r="G94" s="41">
        <v>111.069</v>
      </c>
      <c r="K94" t="b">
        <f>NOT(ISNA(VLOOKUP(Table10[[#This Row],[PurchaseOrderID]],Purchase_Order!$A$2:$A$1228,1,0)))</f>
        <v>1</v>
      </c>
    </row>
    <row r="95" spans="1:11" x14ac:dyDescent="0.25">
      <c r="A95" s="5">
        <v>326</v>
      </c>
      <c r="B95" s="5">
        <v>738</v>
      </c>
      <c r="C95" s="10">
        <v>43960</v>
      </c>
      <c r="D95" s="5">
        <v>3</v>
      </c>
      <c r="E95" s="5">
        <v>320</v>
      </c>
      <c r="F95" s="40">
        <v>47.470500000000001</v>
      </c>
      <c r="G95" s="40">
        <v>142.41149999999999</v>
      </c>
      <c r="K95" t="b">
        <f>NOT(ISNA(VLOOKUP(Table10[[#This Row],[PurchaseOrderID]],Purchase_Order!$A$2:$A$1228,1,0)))</f>
        <v>1</v>
      </c>
    </row>
    <row r="96" spans="1:11" x14ac:dyDescent="0.25">
      <c r="A96" s="4">
        <v>326</v>
      </c>
      <c r="B96" s="4">
        <v>739</v>
      </c>
      <c r="C96" s="11">
        <v>43960</v>
      </c>
      <c r="D96" s="4">
        <v>3</v>
      </c>
      <c r="E96" s="4">
        <v>321</v>
      </c>
      <c r="F96" s="41">
        <v>42.798000000000002</v>
      </c>
      <c r="G96" s="41">
        <v>128.39400000000001</v>
      </c>
      <c r="K96" t="b">
        <f>NOT(ISNA(VLOOKUP(Table10[[#This Row],[PurchaseOrderID]],Purchase_Order!$A$2:$A$1228,1,0)))</f>
        <v>1</v>
      </c>
    </row>
    <row r="97" spans="1:11" x14ac:dyDescent="0.25">
      <c r="A97" s="5">
        <v>326</v>
      </c>
      <c r="B97" s="5">
        <v>740</v>
      </c>
      <c r="C97" s="10">
        <v>43960</v>
      </c>
      <c r="D97" s="5">
        <v>6</v>
      </c>
      <c r="E97" s="5">
        <v>322</v>
      </c>
      <c r="F97" s="40">
        <v>2.4205000000000001</v>
      </c>
      <c r="G97" s="40">
        <v>525.23</v>
      </c>
      <c r="K97" t="b">
        <f>NOT(ISNA(VLOOKUP(Table10[[#This Row],[PurchaseOrderID]],Purchase_Order!$A$2:$A$1228,1,0)))</f>
        <v>1</v>
      </c>
    </row>
    <row r="98" spans="1:11" x14ac:dyDescent="0.25">
      <c r="A98" s="4">
        <v>327</v>
      </c>
      <c r="B98" s="4">
        <v>741</v>
      </c>
      <c r="C98" s="11">
        <v>43960</v>
      </c>
      <c r="D98" s="4">
        <v>3</v>
      </c>
      <c r="E98" s="4">
        <v>455</v>
      </c>
      <c r="F98" s="41">
        <v>45.654000000000003</v>
      </c>
      <c r="G98" s="41">
        <v>136.96199999999999</v>
      </c>
      <c r="K98" t="b">
        <f>NOT(ISNA(VLOOKUP(Table10[[#This Row],[PurchaseOrderID]],Purchase_Order!$A$2:$A$1228,1,0)))</f>
        <v>1</v>
      </c>
    </row>
    <row r="99" spans="1:11" x14ac:dyDescent="0.25">
      <c r="A99" s="5">
        <v>327</v>
      </c>
      <c r="B99" s="5">
        <v>742</v>
      </c>
      <c r="C99" s="10">
        <v>43960</v>
      </c>
      <c r="D99" s="5">
        <v>3</v>
      </c>
      <c r="E99" s="5">
        <v>456</v>
      </c>
      <c r="F99" s="40">
        <v>41.380499999999998</v>
      </c>
      <c r="G99" s="40">
        <v>124.14149999999999</v>
      </c>
      <c r="K99" t="b">
        <f>NOT(ISNA(VLOOKUP(Table10[[#This Row],[PurchaseOrderID]],Purchase_Order!$A$2:$A$1228,1,0)))</f>
        <v>1</v>
      </c>
    </row>
    <row r="100" spans="1:11" x14ac:dyDescent="0.25">
      <c r="A100" s="4">
        <v>327</v>
      </c>
      <c r="B100" s="4">
        <v>743</v>
      </c>
      <c r="C100" s="11">
        <v>43960</v>
      </c>
      <c r="D100" s="4">
        <v>3</v>
      </c>
      <c r="E100" s="4">
        <v>457</v>
      </c>
      <c r="F100" s="41">
        <v>39.280500000000004</v>
      </c>
      <c r="G100" s="41">
        <v>117.8415</v>
      </c>
      <c r="K100" t="b">
        <f>NOT(ISNA(VLOOKUP(Table10[[#This Row],[PurchaseOrderID]],Purchase_Order!$A$2:$A$1228,1,0)))</f>
        <v>1</v>
      </c>
    </row>
    <row r="101" spans="1:11" x14ac:dyDescent="0.25">
      <c r="A101" s="5">
        <v>327</v>
      </c>
      <c r="B101" s="5">
        <v>744</v>
      </c>
      <c r="C101" s="10">
        <v>43960</v>
      </c>
      <c r="D101" s="5">
        <v>3</v>
      </c>
      <c r="E101" s="5">
        <v>458</v>
      </c>
      <c r="F101" s="40">
        <v>43.554000000000002</v>
      </c>
      <c r="G101" s="40">
        <v>130.66200000000001</v>
      </c>
      <c r="K101" t="b">
        <f>NOT(ISNA(VLOOKUP(Table10[[#This Row],[PurchaseOrderID]],Purchase_Order!$A$2:$A$1228,1,0)))</f>
        <v>1</v>
      </c>
    </row>
    <row r="102" spans="1:11" x14ac:dyDescent="0.25">
      <c r="A102" s="4">
        <v>327</v>
      </c>
      <c r="B102" s="4">
        <v>745</v>
      </c>
      <c r="C102" s="11">
        <v>43960</v>
      </c>
      <c r="D102" s="4">
        <v>3</v>
      </c>
      <c r="E102" s="4">
        <v>459</v>
      </c>
      <c r="F102" s="41">
        <v>39.280500000000004</v>
      </c>
      <c r="G102" s="41">
        <v>117.8415</v>
      </c>
      <c r="K102" t="b">
        <f>NOT(ISNA(VLOOKUP(Table10[[#This Row],[PurchaseOrderID]],Purchase_Order!$A$2:$A$1228,1,0)))</f>
        <v>1</v>
      </c>
    </row>
    <row r="103" spans="1:11" x14ac:dyDescent="0.25">
      <c r="A103" s="5">
        <v>327</v>
      </c>
      <c r="B103" s="5">
        <v>746</v>
      </c>
      <c r="C103" s="10">
        <v>43960</v>
      </c>
      <c r="D103" s="5">
        <v>3</v>
      </c>
      <c r="E103" s="5">
        <v>460</v>
      </c>
      <c r="F103" s="40">
        <v>37.180500000000002</v>
      </c>
      <c r="G103" s="40">
        <v>111.5415</v>
      </c>
      <c r="K103" t="b">
        <f>NOT(ISNA(VLOOKUP(Table10[[#This Row],[PurchaseOrderID]],Purchase_Order!$A$2:$A$1228,1,0)))</f>
        <v>1</v>
      </c>
    </row>
    <row r="104" spans="1:11" x14ac:dyDescent="0.25">
      <c r="A104" s="4">
        <v>328</v>
      </c>
      <c r="B104" s="4">
        <v>747</v>
      </c>
      <c r="C104" s="11">
        <v>43960</v>
      </c>
      <c r="D104" s="4">
        <v>550</v>
      </c>
      <c r="E104" s="4">
        <v>941</v>
      </c>
      <c r="F104" s="41">
        <v>62.9895</v>
      </c>
      <c r="G104" s="41">
        <v>34644.224999999999</v>
      </c>
      <c r="K104" t="b">
        <f>NOT(ISNA(VLOOKUP(Table10[[#This Row],[PurchaseOrderID]],Purchase_Order!$A$2:$A$1228,1,0)))</f>
        <v>1</v>
      </c>
    </row>
    <row r="105" spans="1:11" x14ac:dyDescent="0.25">
      <c r="A105" s="5">
        <v>329</v>
      </c>
      <c r="B105" s="5">
        <v>748</v>
      </c>
      <c r="C105" s="10">
        <v>43960</v>
      </c>
      <c r="D105" s="5">
        <v>3</v>
      </c>
      <c r="E105" s="5">
        <v>320</v>
      </c>
      <c r="F105" s="40">
        <v>45.3705</v>
      </c>
      <c r="G105" s="40">
        <v>136.11150000000001</v>
      </c>
      <c r="K105" t="b">
        <f>NOT(ISNA(VLOOKUP(Table10[[#This Row],[PurchaseOrderID]],Purchase_Order!$A$2:$A$1228,1,0)))</f>
        <v>1</v>
      </c>
    </row>
    <row r="106" spans="1:11" x14ac:dyDescent="0.25">
      <c r="A106" s="4">
        <v>329</v>
      </c>
      <c r="B106" s="4">
        <v>749</v>
      </c>
      <c r="C106" s="11">
        <v>43960</v>
      </c>
      <c r="D106" s="4">
        <v>3</v>
      </c>
      <c r="E106" s="4">
        <v>321</v>
      </c>
      <c r="F106" s="41">
        <v>40.488</v>
      </c>
      <c r="G106" s="41">
        <v>121.464</v>
      </c>
      <c r="K106" t="b">
        <f>NOT(ISNA(VLOOKUP(Table10[[#This Row],[PurchaseOrderID]],Purchase_Order!$A$2:$A$1228,1,0)))</f>
        <v>1</v>
      </c>
    </row>
    <row r="107" spans="1:11" x14ac:dyDescent="0.25">
      <c r="A107" s="5">
        <v>329</v>
      </c>
      <c r="B107" s="5">
        <v>750</v>
      </c>
      <c r="C107" s="10">
        <v>43960</v>
      </c>
      <c r="D107" s="5">
        <v>60</v>
      </c>
      <c r="E107" s="5">
        <v>322</v>
      </c>
      <c r="F107" s="40">
        <v>26.365500000000001</v>
      </c>
      <c r="G107" s="40">
        <v>1581.93</v>
      </c>
      <c r="K107" t="b">
        <f>NOT(ISNA(VLOOKUP(Table10[[#This Row],[PurchaseOrderID]],Purchase_Order!$A$2:$A$1228,1,0)))</f>
        <v>1</v>
      </c>
    </row>
    <row r="108" spans="1:11" x14ac:dyDescent="0.25">
      <c r="A108" s="4">
        <v>330</v>
      </c>
      <c r="B108" s="4">
        <v>751</v>
      </c>
      <c r="C108" s="11">
        <v>43960</v>
      </c>
      <c r="D108" s="4">
        <v>3</v>
      </c>
      <c r="E108" s="4">
        <v>504</v>
      </c>
      <c r="F108" s="41">
        <v>48.762</v>
      </c>
      <c r="G108" s="41">
        <v>146.286</v>
      </c>
      <c r="K108" t="b">
        <f>NOT(ISNA(VLOOKUP(Table10[[#This Row],[PurchaseOrderID]],Purchase_Order!$A$2:$A$1228,1,0)))</f>
        <v>1</v>
      </c>
    </row>
    <row r="109" spans="1:11" x14ac:dyDescent="0.25">
      <c r="A109" s="5">
        <v>331</v>
      </c>
      <c r="B109" s="5">
        <v>752</v>
      </c>
      <c r="C109" s="10">
        <v>43960</v>
      </c>
      <c r="D109" s="5">
        <v>3</v>
      </c>
      <c r="E109" s="5">
        <v>497</v>
      </c>
      <c r="F109" s="40">
        <v>34.188000000000002</v>
      </c>
      <c r="G109" s="40">
        <v>102.56399999999999</v>
      </c>
      <c r="K109" t="b">
        <f>NOT(ISNA(VLOOKUP(Table10[[#This Row],[PurchaseOrderID]],Purchase_Order!$A$2:$A$1228,1,0)))</f>
        <v>1</v>
      </c>
    </row>
    <row r="110" spans="1:11" x14ac:dyDescent="0.25">
      <c r="A110" s="4">
        <v>332</v>
      </c>
      <c r="B110" s="4">
        <v>753</v>
      </c>
      <c r="C110" s="11">
        <v>43960</v>
      </c>
      <c r="D110" s="4">
        <v>3</v>
      </c>
      <c r="E110" s="4">
        <v>323</v>
      </c>
      <c r="F110" s="41">
        <v>50.263500000000001</v>
      </c>
      <c r="G110" s="41">
        <v>150.79050000000001</v>
      </c>
      <c r="K110" t="b">
        <f>NOT(ISNA(VLOOKUP(Table10[[#This Row],[PurchaseOrderID]],Purchase_Order!$A$2:$A$1228,1,0)))</f>
        <v>1</v>
      </c>
    </row>
    <row r="111" spans="1:11" x14ac:dyDescent="0.25">
      <c r="A111" s="5">
        <v>333</v>
      </c>
      <c r="B111" s="5">
        <v>754</v>
      </c>
      <c r="C111" s="10">
        <v>43960</v>
      </c>
      <c r="D111" s="5">
        <v>550</v>
      </c>
      <c r="E111" s="5">
        <v>523</v>
      </c>
      <c r="F111" s="40">
        <v>10.731</v>
      </c>
      <c r="G111" s="40">
        <v>5902.05</v>
      </c>
      <c r="K111" t="b">
        <f>NOT(ISNA(VLOOKUP(Table10[[#This Row],[PurchaseOrderID]],Purchase_Order!$A$2:$A$1228,1,0)))</f>
        <v>1</v>
      </c>
    </row>
    <row r="112" spans="1:11" x14ac:dyDescent="0.25">
      <c r="A112" s="4">
        <v>333</v>
      </c>
      <c r="B112" s="4">
        <v>755</v>
      </c>
      <c r="C112" s="11">
        <v>43960</v>
      </c>
      <c r="D112" s="4">
        <v>550</v>
      </c>
      <c r="E112" s="4">
        <v>524</v>
      </c>
      <c r="F112" s="41">
        <v>14.1225</v>
      </c>
      <c r="G112" s="41">
        <v>7767.375</v>
      </c>
      <c r="K112" t="b">
        <f>NOT(ISNA(VLOOKUP(Table10[[#This Row],[PurchaseOrderID]],Purchase_Order!$A$2:$A$1228,1,0)))</f>
        <v>1</v>
      </c>
    </row>
    <row r="113" spans="1:11" x14ac:dyDescent="0.25">
      <c r="A113" s="5">
        <v>334</v>
      </c>
      <c r="B113" s="5">
        <v>756</v>
      </c>
      <c r="C113" s="10">
        <v>43960</v>
      </c>
      <c r="D113" s="5">
        <v>60</v>
      </c>
      <c r="E113" s="5">
        <v>492</v>
      </c>
      <c r="F113" s="40">
        <v>50.263500000000001</v>
      </c>
      <c r="G113" s="40">
        <v>3015.81</v>
      </c>
      <c r="K113" t="b">
        <f>NOT(ISNA(VLOOKUP(Table10[[#This Row],[PurchaseOrderID]],Purchase_Order!$A$2:$A$1228,1,0)))</f>
        <v>1</v>
      </c>
    </row>
    <row r="114" spans="1:11" x14ac:dyDescent="0.25">
      <c r="A114" s="4">
        <v>334</v>
      </c>
      <c r="B114" s="4">
        <v>757</v>
      </c>
      <c r="C114" s="11">
        <v>43960</v>
      </c>
      <c r="D114" s="4">
        <v>60</v>
      </c>
      <c r="E114" s="4">
        <v>493</v>
      </c>
      <c r="F114" s="41">
        <v>57.151499999999999</v>
      </c>
      <c r="G114" s="41">
        <v>3429.09</v>
      </c>
      <c r="K114" t="b">
        <f>NOT(ISNA(VLOOKUP(Table10[[#This Row],[PurchaseOrderID]],Purchase_Order!$A$2:$A$1228,1,0)))</f>
        <v>1</v>
      </c>
    </row>
    <row r="115" spans="1:11" x14ac:dyDescent="0.25">
      <c r="A115" s="5">
        <v>335</v>
      </c>
      <c r="B115" s="5">
        <v>758</v>
      </c>
      <c r="C115" s="10">
        <v>43960</v>
      </c>
      <c r="D115" s="5">
        <v>550</v>
      </c>
      <c r="E115" s="5">
        <v>908</v>
      </c>
      <c r="F115" s="40">
        <v>21.0945</v>
      </c>
      <c r="G115" s="40">
        <v>11601.975</v>
      </c>
      <c r="K115" t="b">
        <f>NOT(ISNA(VLOOKUP(Table10[[#This Row],[PurchaseOrderID]],Purchase_Order!$A$2:$A$1228,1,0)))</f>
        <v>1</v>
      </c>
    </row>
    <row r="116" spans="1:11" x14ac:dyDescent="0.25">
      <c r="A116" s="4">
        <v>335</v>
      </c>
      <c r="B116" s="4">
        <v>759</v>
      </c>
      <c r="C116" s="11">
        <v>43960</v>
      </c>
      <c r="D116" s="4">
        <v>550</v>
      </c>
      <c r="E116" s="4">
        <v>909</v>
      </c>
      <c r="F116" s="41">
        <v>30.439499999999999</v>
      </c>
      <c r="G116" s="41">
        <v>16741.724999999999</v>
      </c>
      <c r="K116" t="b">
        <f>NOT(ISNA(VLOOKUP(Table10[[#This Row],[PurchaseOrderID]],Purchase_Order!$A$2:$A$1228,1,0)))</f>
        <v>1</v>
      </c>
    </row>
    <row r="117" spans="1:11" x14ac:dyDescent="0.25">
      <c r="A117" s="5">
        <v>335</v>
      </c>
      <c r="B117" s="5">
        <v>760</v>
      </c>
      <c r="C117" s="10">
        <v>43960</v>
      </c>
      <c r="D117" s="5">
        <v>550</v>
      </c>
      <c r="E117" s="5">
        <v>910</v>
      </c>
      <c r="F117" s="40">
        <v>40.939500000000002</v>
      </c>
      <c r="G117" s="40">
        <v>22516.724999999999</v>
      </c>
      <c r="K117" t="b">
        <f>NOT(ISNA(VLOOKUP(Table10[[#This Row],[PurchaseOrderID]],Purchase_Order!$A$2:$A$1228,1,0)))</f>
        <v>1</v>
      </c>
    </row>
    <row r="118" spans="1:11" x14ac:dyDescent="0.25">
      <c r="A118" s="4">
        <v>335</v>
      </c>
      <c r="B118" s="4">
        <v>761</v>
      </c>
      <c r="C118" s="11">
        <v>43960</v>
      </c>
      <c r="D118" s="4">
        <v>550</v>
      </c>
      <c r="E118" s="4">
        <v>911</v>
      </c>
      <c r="F118" s="41">
        <v>21.0945</v>
      </c>
      <c r="G118" s="41">
        <v>11601.975</v>
      </c>
      <c r="K118" t="b">
        <f>NOT(ISNA(VLOOKUP(Table10[[#This Row],[PurchaseOrderID]],Purchase_Order!$A$2:$A$1228,1,0)))</f>
        <v>1</v>
      </c>
    </row>
    <row r="119" spans="1:11" x14ac:dyDescent="0.25">
      <c r="A119" s="5">
        <v>335</v>
      </c>
      <c r="B119" s="5">
        <v>762</v>
      </c>
      <c r="C119" s="10">
        <v>43960</v>
      </c>
      <c r="D119" s="5">
        <v>550</v>
      </c>
      <c r="E119" s="5">
        <v>912</v>
      </c>
      <c r="F119" s="40">
        <v>30.439499999999999</v>
      </c>
      <c r="G119" s="40">
        <v>16741.724999999999</v>
      </c>
      <c r="K119" t="b">
        <f>NOT(ISNA(VLOOKUP(Table10[[#This Row],[PurchaseOrderID]],Purchase_Order!$A$2:$A$1228,1,0)))</f>
        <v>1</v>
      </c>
    </row>
    <row r="120" spans="1:11" x14ac:dyDescent="0.25">
      <c r="A120" s="4">
        <v>335</v>
      </c>
      <c r="B120" s="4">
        <v>763</v>
      </c>
      <c r="C120" s="11">
        <v>43960</v>
      </c>
      <c r="D120" s="4">
        <v>550</v>
      </c>
      <c r="E120" s="4">
        <v>913</v>
      </c>
      <c r="F120" s="41">
        <v>40.939500000000002</v>
      </c>
      <c r="G120" s="41">
        <v>22516.724999999999</v>
      </c>
      <c r="K120" t="b">
        <f>NOT(ISNA(VLOOKUP(Table10[[#This Row],[PurchaseOrderID]],Purchase_Order!$A$2:$A$1228,1,0)))</f>
        <v>1</v>
      </c>
    </row>
    <row r="121" spans="1:11" x14ac:dyDescent="0.25">
      <c r="A121" s="5">
        <v>335</v>
      </c>
      <c r="B121" s="5">
        <v>764</v>
      </c>
      <c r="C121" s="10">
        <v>43960</v>
      </c>
      <c r="D121" s="5">
        <v>550</v>
      </c>
      <c r="E121" s="5">
        <v>914</v>
      </c>
      <c r="F121" s="40">
        <v>21.0945</v>
      </c>
      <c r="G121" s="40">
        <v>11601.975</v>
      </c>
      <c r="K121" t="b">
        <f>NOT(ISNA(VLOOKUP(Table10[[#This Row],[PurchaseOrderID]],Purchase_Order!$A$2:$A$1228,1,0)))</f>
        <v>1</v>
      </c>
    </row>
    <row r="122" spans="1:11" x14ac:dyDescent="0.25">
      <c r="A122" s="4">
        <v>335</v>
      </c>
      <c r="B122" s="4">
        <v>765</v>
      </c>
      <c r="C122" s="11">
        <v>43960</v>
      </c>
      <c r="D122" s="4">
        <v>550</v>
      </c>
      <c r="E122" s="4">
        <v>915</v>
      </c>
      <c r="F122" s="41">
        <v>30.439499999999999</v>
      </c>
      <c r="G122" s="41">
        <v>16741.724999999999</v>
      </c>
      <c r="K122" t="b">
        <f>NOT(ISNA(VLOOKUP(Table10[[#This Row],[PurchaseOrderID]],Purchase_Order!$A$2:$A$1228,1,0)))</f>
        <v>1</v>
      </c>
    </row>
    <row r="123" spans="1:11" x14ac:dyDescent="0.25">
      <c r="A123" s="5">
        <v>335</v>
      </c>
      <c r="B123" s="5">
        <v>766</v>
      </c>
      <c r="C123" s="10">
        <v>43960</v>
      </c>
      <c r="D123" s="5">
        <v>550</v>
      </c>
      <c r="E123" s="5">
        <v>916</v>
      </c>
      <c r="F123" s="40">
        <v>40.939500000000002</v>
      </c>
      <c r="G123" s="40">
        <v>22516.724999999999</v>
      </c>
      <c r="K123" t="b">
        <f>NOT(ISNA(VLOOKUP(Table10[[#This Row],[PurchaseOrderID]],Purchase_Order!$A$2:$A$1228,1,0)))</f>
        <v>1</v>
      </c>
    </row>
    <row r="124" spans="1:11" x14ac:dyDescent="0.25">
      <c r="A124" s="4">
        <v>336</v>
      </c>
      <c r="B124" s="4">
        <v>767</v>
      </c>
      <c r="C124" s="11">
        <v>43960</v>
      </c>
      <c r="D124" s="4">
        <v>60</v>
      </c>
      <c r="E124" s="4">
        <v>506</v>
      </c>
      <c r="F124" s="41">
        <v>9.1980000000000004</v>
      </c>
      <c r="G124" s="41">
        <v>551.88</v>
      </c>
      <c r="K124" t="b">
        <f>NOT(ISNA(VLOOKUP(Table10[[#This Row],[PurchaseOrderID]],Purchase_Order!$A$2:$A$1228,1,0)))</f>
        <v>1</v>
      </c>
    </row>
    <row r="125" spans="1:11" x14ac:dyDescent="0.25">
      <c r="A125" s="5">
        <v>337</v>
      </c>
      <c r="B125" s="5">
        <v>768</v>
      </c>
      <c r="C125" s="10">
        <v>43974</v>
      </c>
      <c r="D125" s="5">
        <v>550</v>
      </c>
      <c r="E125" s="5">
        <v>351</v>
      </c>
      <c r="F125" s="40">
        <v>5.7750000000000004</v>
      </c>
      <c r="G125" s="40">
        <v>3176.25</v>
      </c>
      <c r="K125" t="b">
        <f>NOT(ISNA(VLOOKUP(Table10[[#This Row],[PurchaseOrderID]],Purchase_Order!$A$2:$A$1228,1,0)))</f>
        <v>1</v>
      </c>
    </row>
    <row r="126" spans="1:11" x14ac:dyDescent="0.25">
      <c r="A126" s="4">
        <v>337</v>
      </c>
      <c r="B126" s="4">
        <v>769</v>
      </c>
      <c r="C126" s="11">
        <v>43974</v>
      </c>
      <c r="D126" s="4">
        <v>550</v>
      </c>
      <c r="E126" s="4">
        <v>352</v>
      </c>
      <c r="F126" s="41">
        <v>1.155</v>
      </c>
      <c r="G126" s="41">
        <v>635.25</v>
      </c>
      <c r="K126" t="b">
        <f>NOT(ISNA(VLOOKUP(Table10[[#This Row],[PurchaseOrderID]],Purchase_Order!$A$2:$A$1228,1,0)))</f>
        <v>1</v>
      </c>
    </row>
    <row r="127" spans="1:11" x14ac:dyDescent="0.25">
      <c r="A127" s="5">
        <v>337</v>
      </c>
      <c r="B127" s="5">
        <v>770</v>
      </c>
      <c r="C127" s="10">
        <v>43974</v>
      </c>
      <c r="D127" s="5">
        <v>550</v>
      </c>
      <c r="E127" s="5">
        <v>679</v>
      </c>
      <c r="F127" s="40">
        <v>5.7750000000000004</v>
      </c>
      <c r="G127" s="40">
        <v>3176.25</v>
      </c>
      <c r="K127" t="b">
        <f>NOT(ISNA(VLOOKUP(Table10[[#This Row],[PurchaseOrderID]],Purchase_Order!$A$2:$A$1228,1,0)))</f>
        <v>1</v>
      </c>
    </row>
    <row r="128" spans="1:11" x14ac:dyDescent="0.25">
      <c r="A128" s="4">
        <v>338</v>
      </c>
      <c r="B128" s="4">
        <v>771</v>
      </c>
      <c r="C128" s="11">
        <v>43974</v>
      </c>
      <c r="D128" s="4">
        <v>550</v>
      </c>
      <c r="E128" s="4">
        <v>507</v>
      </c>
      <c r="F128" s="41">
        <v>23.393999999999998</v>
      </c>
      <c r="G128" s="41">
        <v>12866.7</v>
      </c>
      <c r="K128" t="b">
        <f>NOT(ISNA(VLOOKUP(Table10[[#This Row],[PurchaseOrderID]],Purchase_Order!$A$2:$A$1228,1,0)))</f>
        <v>1</v>
      </c>
    </row>
    <row r="129" spans="1:11" x14ac:dyDescent="0.25">
      <c r="A129" s="5">
        <v>338</v>
      </c>
      <c r="B129" s="5">
        <v>772</v>
      </c>
      <c r="C129" s="10">
        <v>43974</v>
      </c>
      <c r="D129" s="5">
        <v>550</v>
      </c>
      <c r="E129" s="5">
        <v>508</v>
      </c>
      <c r="F129" s="40">
        <v>27.6465</v>
      </c>
      <c r="G129" s="40">
        <v>15205.575000000001</v>
      </c>
      <c r="K129" t="b">
        <f>NOT(ISNA(VLOOKUP(Table10[[#This Row],[PurchaseOrderID]],Purchase_Order!$A$2:$A$1228,1,0)))</f>
        <v>1</v>
      </c>
    </row>
    <row r="130" spans="1:11" x14ac:dyDescent="0.25">
      <c r="A130" s="4">
        <v>339</v>
      </c>
      <c r="B130" s="4">
        <v>773</v>
      </c>
      <c r="C130" s="11">
        <v>43974</v>
      </c>
      <c r="D130" s="4">
        <v>550</v>
      </c>
      <c r="E130" s="4">
        <v>355</v>
      </c>
      <c r="F130" s="41">
        <v>1.365</v>
      </c>
      <c r="G130" s="41">
        <v>750.75</v>
      </c>
      <c r="K130" t="b">
        <f>NOT(ISNA(VLOOKUP(Table10[[#This Row],[PurchaseOrderID]],Purchase_Order!$A$2:$A$1228,1,0)))</f>
        <v>1</v>
      </c>
    </row>
    <row r="131" spans="1:11" x14ac:dyDescent="0.25">
      <c r="A131" s="5">
        <v>339</v>
      </c>
      <c r="B131" s="5">
        <v>774</v>
      </c>
      <c r="C131" s="10">
        <v>43974</v>
      </c>
      <c r="D131" s="5">
        <v>550</v>
      </c>
      <c r="E131" s="5">
        <v>940</v>
      </c>
      <c r="F131" s="40">
        <v>62.9895</v>
      </c>
      <c r="G131" s="40">
        <v>34644.224999999999</v>
      </c>
      <c r="K131" t="b">
        <f>NOT(ISNA(VLOOKUP(Table10[[#This Row],[PurchaseOrderID]],Purchase_Order!$A$2:$A$1228,1,0)))</f>
        <v>1</v>
      </c>
    </row>
    <row r="132" spans="1:11" x14ac:dyDescent="0.25">
      <c r="A132" s="4">
        <v>339</v>
      </c>
      <c r="B132" s="4">
        <v>775</v>
      </c>
      <c r="C132" s="11">
        <v>43974</v>
      </c>
      <c r="D132" s="4">
        <v>550</v>
      </c>
      <c r="E132" s="4">
        <v>535</v>
      </c>
      <c r="F132" s="41">
        <v>93.486000000000004</v>
      </c>
      <c r="G132" s="41">
        <v>51417.3</v>
      </c>
      <c r="K132" t="b">
        <f>NOT(ISNA(VLOOKUP(Table10[[#This Row],[PurchaseOrderID]],Purchase_Order!$A$2:$A$1228,1,0)))</f>
        <v>1</v>
      </c>
    </row>
    <row r="133" spans="1:11" x14ac:dyDescent="0.25">
      <c r="A133" s="5">
        <v>340</v>
      </c>
      <c r="B133" s="5">
        <v>776</v>
      </c>
      <c r="C133" s="10">
        <v>43974</v>
      </c>
      <c r="D133" s="5">
        <v>550</v>
      </c>
      <c r="E133" s="5">
        <v>351</v>
      </c>
      <c r="F133" s="40">
        <v>6.1950000000000003</v>
      </c>
      <c r="G133" s="40">
        <v>3407.25</v>
      </c>
      <c r="K133" t="b">
        <f>NOT(ISNA(VLOOKUP(Table10[[#This Row],[PurchaseOrderID]],Purchase_Order!$A$2:$A$1228,1,0)))</f>
        <v>1</v>
      </c>
    </row>
    <row r="134" spans="1:11" x14ac:dyDescent="0.25">
      <c r="A134" s="4">
        <v>340</v>
      </c>
      <c r="B134" s="4">
        <v>777</v>
      </c>
      <c r="C134" s="11">
        <v>43974</v>
      </c>
      <c r="D134" s="4">
        <v>550</v>
      </c>
      <c r="E134" s="4">
        <v>352</v>
      </c>
      <c r="F134" s="41">
        <v>1.47</v>
      </c>
      <c r="G134" s="41">
        <v>808.5</v>
      </c>
      <c r="K134" t="b">
        <f>NOT(ISNA(VLOOKUP(Table10[[#This Row],[PurchaseOrderID]],Purchase_Order!$A$2:$A$1228,1,0)))</f>
        <v>1</v>
      </c>
    </row>
    <row r="135" spans="1:11" x14ac:dyDescent="0.25">
      <c r="A135" s="5">
        <v>340</v>
      </c>
      <c r="B135" s="5">
        <v>778</v>
      </c>
      <c r="C135" s="10">
        <v>43974</v>
      </c>
      <c r="D135" s="5">
        <v>550</v>
      </c>
      <c r="E135" s="5">
        <v>679</v>
      </c>
      <c r="F135" s="40">
        <v>6.1950000000000003</v>
      </c>
      <c r="G135" s="40">
        <v>3407.25</v>
      </c>
      <c r="K135" t="b">
        <f>NOT(ISNA(VLOOKUP(Table10[[#This Row],[PurchaseOrderID]],Purchase_Order!$A$2:$A$1228,1,0)))</f>
        <v>1</v>
      </c>
    </row>
    <row r="136" spans="1:11" x14ac:dyDescent="0.25">
      <c r="A136" s="4">
        <v>341</v>
      </c>
      <c r="B136" s="4">
        <v>779</v>
      </c>
      <c r="C136" s="11">
        <v>43974</v>
      </c>
      <c r="D136" s="4">
        <v>550</v>
      </c>
      <c r="E136" s="4">
        <v>507</v>
      </c>
      <c r="F136" s="41">
        <v>22.165500000000002</v>
      </c>
      <c r="G136" s="41">
        <v>12191.025</v>
      </c>
      <c r="K136" t="b">
        <f>NOT(ISNA(VLOOKUP(Table10[[#This Row],[PurchaseOrderID]],Purchase_Order!$A$2:$A$1228,1,0)))</f>
        <v>1</v>
      </c>
    </row>
    <row r="137" spans="1:11" x14ac:dyDescent="0.25">
      <c r="A137" s="5">
        <v>341</v>
      </c>
      <c r="B137" s="5">
        <v>780</v>
      </c>
      <c r="C137" s="10">
        <v>43974</v>
      </c>
      <c r="D137" s="5">
        <v>550</v>
      </c>
      <c r="E137" s="5">
        <v>508</v>
      </c>
      <c r="F137" s="40">
        <v>29.284500000000001</v>
      </c>
      <c r="G137" s="40">
        <v>16106.475</v>
      </c>
      <c r="K137" t="b">
        <f>NOT(ISNA(VLOOKUP(Table10[[#This Row],[PurchaseOrderID]],Purchase_Order!$A$2:$A$1228,1,0)))</f>
        <v>1</v>
      </c>
    </row>
    <row r="138" spans="1:11" x14ac:dyDescent="0.25">
      <c r="A138" s="4">
        <v>342</v>
      </c>
      <c r="B138" s="4">
        <v>781</v>
      </c>
      <c r="C138" s="11">
        <v>43974</v>
      </c>
      <c r="D138" s="4">
        <v>3</v>
      </c>
      <c r="E138" s="4">
        <v>491</v>
      </c>
      <c r="F138" s="41">
        <v>19.9815</v>
      </c>
      <c r="G138" s="41">
        <v>59.944499999999998</v>
      </c>
      <c r="K138" t="b">
        <f>NOT(ISNA(VLOOKUP(Table10[[#This Row],[PurchaseOrderID]],Purchase_Order!$A$2:$A$1228,1,0)))</f>
        <v>1</v>
      </c>
    </row>
    <row r="139" spans="1:11" x14ac:dyDescent="0.25">
      <c r="A139" s="5">
        <v>343</v>
      </c>
      <c r="B139" s="5">
        <v>782</v>
      </c>
      <c r="C139" s="10">
        <v>43974</v>
      </c>
      <c r="D139" s="5">
        <v>3</v>
      </c>
      <c r="E139" s="5">
        <v>343</v>
      </c>
      <c r="F139" s="40">
        <v>43.344000000000001</v>
      </c>
      <c r="G139" s="40">
        <v>130.03200000000001</v>
      </c>
      <c r="K139" t="b">
        <f>NOT(ISNA(VLOOKUP(Table10[[#This Row],[PurchaseOrderID]],Purchase_Order!$A$2:$A$1228,1,0)))</f>
        <v>1</v>
      </c>
    </row>
    <row r="140" spans="1:11" x14ac:dyDescent="0.25">
      <c r="A140" s="4">
        <v>343</v>
      </c>
      <c r="B140" s="4">
        <v>783</v>
      </c>
      <c r="C140" s="11">
        <v>43974</v>
      </c>
      <c r="D140" s="4">
        <v>3</v>
      </c>
      <c r="E140" s="4">
        <v>344</v>
      </c>
      <c r="F140" s="41">
        <v>39.070500000000003</v>
      </c>
      <c r="G140" s="41">
        <v>117.2115</v>
      </c>
      <c r="K140" t="b">
        <f>NOT(ISNA(VLOOKUP(Table10[[#This Row],[PurchaseOrderID]],Purchase_Order!$A$2:$A$1228,1,0)))</f>
        <v>1</v>
      </c>
    </row>
    <row r="141" spans="1:11" x14ac:dyDescent="0.25">
      <c r="A141" s="5">
        <v>343</v>
      </c>
      <c r="B141" s="5">
        <v>784</v>
      </c>
      <c r="C141" s="10">
        <v>43974</v>
      </c>
      <c r="D141" s="5">
        <v>3</v>
      </c>
      <c r="E141" s="5">
        <v>345</v>
      </c>
      <c r="F141" s="40">
        <v>36.970500000000001</v>
      </c>
      <c r="G141" s="40">
        <v>110.9115</v>
      </c>
      <c r="K141" t="b">
        <f>NOT(ISNA(VLOOKUP(Table10[[#This Row],[PurchaseOrderID]],Purchase_Order!$A$2:$A$1228,1,0)))</f>
        <v>1</v>
      </c>
    </row>
    <row r="142" spans="1:11" x14ac:dyDescent="0.25">
      <c r="A142" s="4">
        <v>344</v>
      </c>
      <c r="B142" s="4">
        <v>785</v>
      </c>
      <c r="C142" s="11">
        <v>43974</v>
      </c>
      <c r="D142" s="4">
        <v>550</v>
      </c>
      <c r="E142" s="4">
        <v>935</v>
      </c>
      <c r="F142" s="41">
        <v>31.4895</v>
      </c>
      <c r="G142" s="41">
        <v>17319.224999999999</v>
      </c>
      <c r="K142" t="b">
        <f>NOT(ISNA(VLOOKUP(Table10[[#This Row],[PurchaseOrderID]],Purchase_Order!$A$2:$A$1228,1,0)))</f>
        <v>1</v>
      </c>
    </row>
    <row r="143" spans="1:11" x14ac:dyDescent="0.25">
      <c r="A143" s="5">
        <v>344</v>
      </c>
      <c r="B143" s="5">
        <v>786</v>
      </c>
      <c r="C143" s="10">
        <v>43974</v>
      </c>
      <c r="D143" s="5">
        <v>550</v>
      </c>
      <c r="E143" s="5">
        <v>936</v>
      </c>
      <c r="F143" s="40">
        <v>148.2895</v>
      </c>
      <c r="G143" s="40">
        <v>81559.225000000006</v>
      </c>
      <c r="K143" t="b">
        <f>NOT(ISNA(VLOOKUP(Table10[[#This Row],[PurchaseOrderID]],Purchase_Order!$A$2:$A$1228,1,0)))</f>
        <v>1</v>
      </c>
    </row>
    <row r="144" spans="1:11" x14ac:dyDescent="0.25">
      <c r="A144" s="4">
        <v>345</v>
      </c>
      <c r="B144" s="4">
        <v>787</v>
      </c>
      <c r="C144" s="11">
        <v>43979</v>
      </c>
      <c r="D144" s="4">
        <v>3</v>
      </c>
      <c r="E144" s="4">
        <v>395</v>
      </c>
      <c r="F144" s="41">
        <v>47.491500000000002</v>
      </c>
      <c r="G144" s="41">
        <v>142.47450000000001</v>
      </c>
      <c r="K144" t="b">
        <f>NOT(ISNA(VLOOKUP(Table10[[#This Row],[PurchaseOrderID]],Purchase_Order!$A$2:$A$1228,1,0)))</f>
        <v>1</v>
      </c>
    </row>
    <row r="145" spans="1:11" x14ac:dyDescent="0.25">
      <c r="A145" s="5">
        <v>345</v>
      </c>
      <c r="B145" s="5">
        <v>788</v>
      </c>
      <c r="C145" s="10">
        <v>43979</v>
      </c>
      <c r="D145" s="5">
        <v>3</v>
      </c>
      <c r="E145" s="5">
        <v>396</v>
      </c>
      <c r="F145" s="40">
        <v>43.270499999999998</v>
      </c>
      <c r="G145" s="40">
        <v>129.8115</v>
      </c>
      <c r="K145" t="b">
        <f>NOT(ISNA(VLOOKUP(Table10[[#This Row],[PurchaseOrderID]],Purchase_Order!$A$2:$A$1228,1,0)))</f>
        <v>1</v>
      </c>
    </row>
    <row r="146" spans="1:11" x14ac:dyDescent="0.25">
      <c r="A146" s="4">
        <v>345</v>
      </c>
      <c r="B146" s="4">
        <v>789</v>
      </c>
      <c r="C146" s="11">
        <v>43979</v>
      </c>
      <c r="D146" s="4">
        <v>3</v>
      </c>
      <c r="E146" s="4">
        <v>397</v>
      </c>
      <c r="F146" s="41">
        <v>47.543999999999997</v>
      </c>
      <c r="G146" s="41">
        <v>142.63200000000001</v>
      </c>
      <c r="K146" t="b">
        <f>NOT(ISNA(VLOOKUP(Table10[[#This Row],[PurchaseOrderID]],Purchase_Order!$A$2:$A$1228,1,0)))</f>
        <v>1</v>
      </c>
    </row>
    <row r="147" spans="1:11" x14ac:dyDescent="0.25">
      <c r="A147" s="5">
        <v>346</v>
      </c>
      <c r="B147" s="5">
        <v>790</v>
      </c>
      <c r="C147" s="10">
        <v>43979</v>
      </c>
      <c r="D147" s="5">
        <v>550</v>
      </c>
      <c r="E147" s="5">
        <v>476</v>
      </c>
      <c r="F147" s="40">
        <v>15.8865</v>
      </c>
      <c r="G147" s="40">
        <v>8737.5750000000007</v>
      </c>
      <c r="K147" t="b">
        <f>NOT(ISNA(VLOOKUP(Table10[[#This Row],[PurchaseOrderID]],Purchase_Order!$A$2:$A$1228,1,0)))</f>
        <v>1</v>
      </c>
    </row>
    <row r="148" spans="1:11" x14ac:dyDescent="0.25">
      <c r="A148" s="4">
        <v>346</v>
      </c>
      <c r="B148" s="4">
        <v>791</v>
      </c>
      <c r="C148" s="11">
        <v>43979</v>
      </c>
      <c r="D148" s="4">
        <v>550</v>
      </c>
      <c r="E148" s="4">
        <v>477</v>
      </c>
      <c r="F148" s="41">
        <v>11.6655</v>
      </c>
      <c r="G148" s="41">
        <v>6416.0249999999996</v>
      </c>
      <c r="K148" t="b">
        <f>NOT(ISNA(VLOOKUP(Table10[[#This Row],[PurchaseOrderID]],Purchase_Order!$A$2:$A$1228,1,0)))</f>
        <v>1</v>
      </c>
    </row>
    <row r="149" spans="1:11" x14ac:dyDescent="0.25">
      <c r="A149" s="5">
        <v>346</v>
      </c>
      <c r="B149" s="5">
        <v>792</v>
      </c>
      <c r="C149" s="10">
        <v>43979</v>
      </c>
      <c r="D149" s="5">
        <v>550</v>
      </c>
      <c r="E149" s="5">
        <v>478</v>
      </c>
      <c r="F149" s="40">
        <v>11.087999999999999</v>
      </c>
      <c r="G149" s="40">
        <v>6098.4</v>
      </c>
      <c r="K149" t="b">
        <f>NOT(ISNA(VLOOKUP(Table10[[#This Row],[PurchaseOrderID]],Purchase_Order!$A$2:$A$1228,1,0)))</f>
        <v>1</v>
      </c>
    </row>
    <row r="150" spans="1:11" x14ac:dyDescent="0.25">
      <c r="A150" s="4">
        <v>346</v>
      </c>
      <c r="B150" s="4">
        <v>793</v>
      </c>
      <c r="C150" s="11">
        <v>43979</v>
      </c>
      <c r="D150" s="4">
        <v>550</v>
      </c>
      <c r="E150" s="4">
        <v>479</v>
      </c>
      <c r="F150" s="41">
        <v>15.8865</v>
      </c>
      <c r="G150" s="41">
        <v>8737.5750000000007</v>
      </c>
      <c r="K150" t="b">
        <f>NOT(ISNA(VLOOKUP(Table10[[#This Row],[PurchaseOrderID]],Purchase_Order!$A$2:$A$1228,1,0)))</f>
        <v>1</v>
      </c>
    </row>
    <row r="151" spans="1:11" x14ac:dyDescent="0.25">
      <c r="A151" s="5">
        <v>347</v>
      </c>
      <c r="B151" s="5">
        <v>794</v>
      </c>
      <c r="C151" s="10">
        <v>43979</v>
      </c>
      <c r="D151" s="5">
        <v>3</v>
      </c>
      <c r="E151" s="5">
        <v>402</v>
      </c>
      <c r="F151" s="40">
        <v>47.470500000000001</v>
      </c>
      <c r="G151" s="40">
        <v>142.41149999999999</v>
      </c>
      <c r="K151" t="b">
        <f>NOT(ISNA(VLOOKUP(Table10[[#This Row],[PurchaseOrderID]],Purchase_Order!$A$2:$A$1228,1,0)))</f>
        <v>1</v>
      </c>
    </row>
    <row r="152" spans="1:11" x14ac:dyDescent="0.25">
      <c r="A152" s="4">
        <v>348</v>
      </c>
      <c r="B152" s="4">
        <v>795</v>
      </c>
      <c r="C152" s="11">
        <v>43979</v>
      </c>
      <c r="D152" s="4">
        <v>550</v>
      </c>
      <c r="E152" s="4">
        <v>510</v>
      </c>
      <c r="F152" s="41">
        <v>23.079000000000001</v>
      </c>
      <c r="G152" s="41">
        <v>12693.45</v>
      </c>
      <c r="K152" t="b">
        <f>NOT(ISNA(VLOOKUP(Table10[[#This Row],[PurchaseOrderID]],Purchase_Order!$A$2:$A$1228,1,0)))</f>
        <v>1</v>
      </c>
    </row>
    <row r="153" spans="1:11" x14ac:dyDescent="0.25">
      <c r="A153" s="5">
        <v>348</v>
      </c>
      <c r="B153" s="5">
        <v>796</v>
      </c>
      <c r="C153" s="10">
        <v>43979</v>
      </c>
      <c r="D153" s="5">
        <v>550</v>
      </c>
      <c r="E153" s="5">
        <v>511</v>
      </c>
      <c r="F153" s="40">
        <v>29.274000000000001</v>
      </c>
      <c r="G153" s="40">
        <v>16100.7</v>
      </c>
      <c r="K153" t="b">
        <f>NOT(ISNA(VLOOKUP(Table10[[#This Row],[PurchaseOrderID]],Purchase_Order!$A$2:$A$1228,1,0)))</f>
        <v>1</v>
      </c>
    </row>
    <row r="154" spans="1:11" x14ac:dyDescent="0.25">
      <c r="A154" s="4">
        <v>348</v>
      </c>
      <c r="B154" s="4">
        <v>797</v>
      </c>
      <c r="C154" s="11">
        <v>43979</v>
      </c>
      <c r="D154" s="4">
        <v>550</v>
      </c>
      <c r="E154" s="4">
        <v>512</v>
      </c>
      <c r="F154" s="41">
        <v>34.975499999999997</v>
      </c>
      <c r="G154" s="41">
        <v>19236.525000000001</v>
      </c>
      <c r="K154" t="b">
        <f>NOT(ISNA(VLOOKUP(Table10[[#This Row],[PurchaseOrderID]],Purchase_Order!$A$2:$A$1228,1,0)))</f>
        <v>1</v>
      </c>
    </row>
    <row r="155" spans="1:11" x14ac:dyDescent="0.25">
      <c r="A155" s="5">
        <v>349</v>
      </c>
      <c r="B155" s="5">
        <v>798</v>
      </c>
      <c r="C155" s="10">
        <v>43987</v>
      </c>
      <c r="D155" s="5">
        <v>3</v>
      </c>
      <c r="E155" s="5">
        <v>403</v>
      </c>
      <c r="F155" s="40">
        <v>45.3705</v>
      </c>
      <c r="G155" s="40">
        <v>136.11150000000001</v>
      </c>
      <c r="K155" t="b">
        <f>NOT(ISNA(VLOOKUP(Table10[[#This Row],[PurchaseOrderID]],Purchase_Order!$A$2:$A$1228,1,0)))</f>
        <v>1</v>
      </c>
    </row>
    <row r="156" spans="1:11" x14ac:dyDescent="0.25">
      <c r="A156" s="4">
        <v>349</v>
      </c>
      <c r="B156" s="4">
        <v>799</v>
      </c>
      <c r="C156" s="11">
        <v>43987</v>
      </c>
      <c r="D156" s="4">
        <v>3</v>
      </c>
      <c r="E156" s="4">
        <v>404</v>
      </c>
      <c r="F156" s="41">
        <v>49.643999999999998</v>
      </c>
      <c r="G156" s="41">
        <v>148.93199999999999</v>
      </c>
      <c r="K156" t="b">
        <f>NOT(ISNA(VLOOKUP(Table10[[#This Row],[PurchaseOrderID]],Purchase_Order!$A$2:$A$1228,1,0)))</f>
        <v>1</v>
      </c>
    </row>
    <row r="157" spans="1:11" x14ac:dyDescent="0.25">
      <c r="A157" s="5">
        <v>349</v>
      </c>
      <c r="B157" s="5">
        <v>800</v>
      </c>
      <c r="C157" s="10">
        <v>43987</v>
      </c>
      <c r="D157" s="5">
        <v>3</v>
      </c>
      <c r="E157" s="5">
        <v>405</v>
      </c>
      <c r="F157" s="40">
        <v>45.3705</v>
      </c>
      <c r="G157" s="40">
        <v>136.11150000000001</v>
      </c>
      <c r="K157" t="b">
        <f>NOT(ISNA(VLOOKUP(Table10[[#This Row],[PurchaseOrderID]],Purchase_Order!$A$2:$A$1228,1,0)))</f>
        <v>1</v>
      </c>
    </row>
    <row r="158" spans="1:11" x14ac:dyDescent="0.25">
      <c r="A158" s="4">
        <v>349</v>
      </c>
      <c r="B158" s="4">
        <v>801</v>
      </c>
      <c r="C158" s="11">
        <v>43987</v>
      </c>
      <c r="D158" s="4">
        <v>3</v>
      </c>
      <c r="E158" s="4">
        <v>406</v>
      </c>
      <c r="F158" s="41">
        <v>43.270499999999998</v>
      </c>
      <c r="G158" s="41">
        <v>129.8115</v>
      </c>
      <c r="K158" t="b">
        <f>NOT(ISNA(VLOOKUP(Table10[[#This Row],[PurchaseOrderID]],Purchase_Order!$A$2:$A$1228,1,0)))</f>
        <v>1</v>
      </c>
    </row>
    <row r="159" spans="1:11" x14ac:dyDescent="0.25">
      <c r="A159" s="5">
        <v>349</v>
      </c>
      <c r="B159" s="5">
        <v>802</v>
      </c>
      <c r="C159" s="10">
        <v>43987</v>
      </c>
      <c r="D159" s="5">
        <v>3</v>
      </c>
      <c r="E159" s="5">
        <v>407</v>
      </c>
      <c r="F159" s="40">
        <v>47.543999999999997</v>
      </c>
      <c r="G159" s="40">
        <v>142.63200000000001</v>
      </c>
      <c r="K159" t="b">
        <f>NOT(ISNA(VLOOKUP(Table10[[#This Row],[PurchaseOrderID]],Purchase_Order!$A$2:$A$1228,1,0)))</f>
        <v>1</v>
      </c>
    </row>
    <row r="160" spans="1:11" x14ac:dyDescent="0.25">
      <c r="A160" s="4">
        <v>350</v>
      </c>
      <c r="B160" s="4">
        <v>803</v>
      </c>
      <c r="C160" s="11">
        <v>43987</v>
      </c>
      <c r="D160" s="4">
        <v>550</v>
      </c>
      <c r="E160" s="4">
        <v>525</v>
      </c>
      <c r="F160" s="41">
        <v>2.3205</v>
      </c>
      <c r="G160" s="41">
        <v>1276.2750000000001</v>
      </c>
      <c r="K160" t="b">
        <f>NOT(ISNA(VLOOKUP(Table10[[#This Row],[PurchaseOrderID]],Purchase_Order!$A$2:$A$1228,1,0)))</f>
        <v>1</v>
      </c>
    </row>
    <row r="161" spans="1:11" x14ac:dyDescent="0.25">
      <c r="A161" s="5">
        <v>351</v>
      </c>
      <c r="B161" s="5">
        <v>804</v>
      </c>
      <c r="C161" s="10">
        <v>43987</v>
      </c>
      <c r="D161" s="5">
        <v>550</v>
      </c>
      <c r="E161" s="5">
        <v>526</v>
      </c>
      <c r="F161" s="40">
        <v>3.6435</v>
      </c>
      <c r="G161" s="40">
        <v>2003.925</v>
      </c>
      <c r="K161" t="b">
        <f>NOT(ISNA(VLOOKUP(Table10[[#This Row],[PurchaseOrderID]],Purchase_Order!$A$2:$A$1228,1,0)))</f>
        <v>1</v>
      </c>
    </row>
    <row r="162" spans="1:11" x14ac:dyDescent="0.25">
      <c r="A162" s="4">
        <v>352</v>
      </c>
      <c r="B162" s="4">
        <v>805</v>
      </c>
      <c r="C162" s="11">
        <v>43987</v>
      </c>
      <c r="D162" s="4">
        <v>550</v>
      </c>
      <c r="E162" s="4">
        <v>908</v>
      </c>
      <c r="F162" s="41">
        <v>21.0945</v>
      </c>
      <c r="G162" s="41">
        <v>11601.975</v>
      </c>
      <c r="K162" t="b">
        <f>NOT(ISNA(VLOOKUP(Table10[[#This Row],[PurchaseOrderID]],Purchase_Order!$A$2:$A$1228,1,0)))</f>
        <v>1</v>
      </c>
    </row>
    <row r="163" spans="1:11" x14ac:dyDescent="0.25">
      <c r="A163" s="5">
        <v>352</v>
      </c>
      <c r="B163" s="5">
        <v>806</v>
      </c>
      <c r="C163" s="10">
        <v>43987</v>
      </c>
      <c r="D163" s="5">
        <v>550</v>
      </c>
      <c r="E163" s="5">
        <v>909</v>
      </c>
      <c r="F163" s="40">
        <v>30.439499999999999</v>
      </c>
      <c r="G163" s="40">
        <v>16741.724999999999</v>
      </c>
      <c r="K163" t="b">
        <f>NOT(ISNA(VLOOKUP(Table10[[#This Row],[PurchaseOrderID]],Purchase_Order!$A$2:$A$1228,1,0)))</f>
        <v>1</v>
      </c>
    </row>
    <row r="164" spans="1:11" x14ac:dyDescent="0.25">
      <c r="A164" s="4">
        <v>353</v>
      </c>
      <c r="B164" s="4">
        <v>807</v>
      </c>
      <c r="C164" s="11">
        <v>43987</v>
      </c>
      <c r="D164" s="4">
        <v>60</v>
      </c>
      <c r="E164" s="4">
        <v>356</v>
      </c>
      <c r="F164" s="41">
        <v>3.6015000000000001</v>
      </c>
      <c r="G164" s="41">
        <v>216.09</v>
      </c>
      <c r="K164" t="b">
        <f>NOT(ISNA(VLOOKUP(Table10[[#This Row],[PurchaseOrderID]],Purchase_Order!$A$2:$A$1228,1,0)))</f>
        <v>1</v>
      </c>
    </row>
    <row r="165" spans="1:11" x14ac:dyDescent="0.25">
      <c r="A165" s="5">
        <v>353</v>
      </c>
      <c r="B165" s="5">
        <v>808</v>
      </c>
      <c r="C165" s="10">
        <v>43987</v>
      </c>
      <c r="D165" s="5">
        <v>60</v>
      </c>
      <c r="E165" s="5">
        <v>357</v>
      </c>
      <c r="F165" s="40">
        <v>3.9794999999999998</v>
      </c>
      <c r="G165" s="40">
        <v>238.77</v>
      </c>
      <c r="K165" t="b">
        <f>NOT(ISNA(VLOOKUP(Table10[[#This Row],[PurchaseOrderID]],Purchase_Order!$A$2:$A$1228,1,0)))</f>
        <v>1</v>
      </c>
    </row>
    <row r="166" spans="1:11" x14ac:dyDescent="0.25">
      <c r="A166" s="4">
        <v>354</v>
      </c>
      <c r="B166" s="4">
        <v>809</v>
      </c>
      <c r="C166" s="11">
        <v>43987</v>
      </c>
      <c r="D166" s="4">
        <v>550</v>
      </c>
      <c r="E166" s="4">
        <v>935</v>
      </c>
      <c r="F166" s="41">
        <v>31.4895</v>
      </c>
      <c r="G166" s="41">
        <v>17319.224999999999</v>
      </c>
      <c r="K166" t="b">
        <f>NOT(ISNA(VLOOKUP(Table10[[#This Row],[PurchaseOrderID]],Purchase_Order!$A$2:$A$1228,1,0)))</f>
        <v>1</v>
      </c>
    </row>
    <row r="167" spans="1:11" x14ac:dyDescent="0.25">
      <c r="A167" s="5">
        <v>354</v>
      </c>
      <c r="B167" s="5">
        <v>810</v>
      </c>
      <c r="C167" s="10">
        <v>43987</v>
      </c>
      <c r="D167" s="5">
        <v>550</v>
      </c>
      <c r="E167" s="5">
        <v>936</v>
      </c>
      <c r="F167" s="40">
        <v>48.289499999999997</v>
      </c>
      <c r="G167" s="40">
        <v>26559.224999999999</v>
      </c>
      <c r="K167" t="b">
        <f>NOT(ISNA(VLOOKUP(Table10[[#This Row],[PurchaseOrderID]],Purchase_Order!$A$2:$A$1228,1,0)))</f>
        <v>1</v>
      </c>
    </row>
    <row r="168" spans="1:11" x14ac:dyDescent="0.25">
      <c r="A168" s="4">
        <v>355</v>
      </c>
      <c r="B168" s="4">
        <v>811</v>
      </c>
      <c r="C168" s="11">
        <v>43987</v>
      </c>
      <c r="D168" s="4">
        <v>550</v>
      </c>
      <c r="E168" s="4">
        <v>524</v>
      </c>
      <c r="F168" s="41">
        <v>12.967499999999999</v>
      </c>
      <c r="G168" s="41">
        <v>7132.125</v>
      </c>
      <c r="K168" t="b">
        <f>NOT(ISNA(VLOOKUP(Table10[[#This Row],[PurchaseOrderID]],Purchase_Order!$A$2:$A$1228,1,0)))</f>
        <v>1</v>
      </c>
    </row>
    <row r="169" spans="1:11" x14ac:dyDescent="0.25">
      <c r="A169" s="5">
        <v>356</v>
      </c>
      <c r="B169" s="5">
        <v>812</v>
      </c>
      <c r="C169" s="10">
        <v>43987</v>
      </c>
      <c r="D169" s="5">
        <v>550</v>
      </c>
      <c r="E169" s="5">
        <v>911</v>
      </c>
      <c r="F169" s="40">
        <v>21.0945</v>
      </c>
      <c r="G169" s="40">
        <v>11601.975</v>
      </c>
      <c r="K169" t="b">
        <f>NOT(ISNA(VLOOKUP(Table10[[#This Row],[PurchaseOrderID]],Purchase_Order!$A$2:$A$1228,1,0)))</f>
        <v>1</v>
      </c>
    </row>
    <row r="170" spans="1:11" x14ac:dyDescent="0.25">
      <c r="A170" s="4">
        <v>356</v>
      </c>
      <c r="B170" s="4">
        <v>813</v>
      </c>
      <c r="C170" s="11">
        <v>43987</v>
      </c>
      <c r="D170" s="4">
        <v>550</v>
      </c>
      <c r="E170" s="4">
        <v>912</v>
      </c>
      <c r="F170" s="41">
        <v>30.439499999999999</v>
      </c>
      <c r="G170" s="41">
        <v>16741.724999999999</v>
      </c>
      <c r="K170" t="b">
        <f>NOT(ISNA(VLOOKUP(Table10[[#This Row],[PurchaseOrderID]],Purchase_Order!$A$2:$A$1228,1,0)))</f>
        <v>1</v>
      </c>
    </row>
    <row r="171" spans="1:11" x14ac:dyDescent="0.25">
      <c r="A171" s="5">
        <v>357</v>
      </c>
      <c r="B171" s="5">
        <v>814</v>
      </c>
      <c r="C171" s="10">
        <v>43987</v>
      </c>
      <c r="D171" s="5">
        <v>550</v>
      </c>
      <c r="E171" s="5">
        <v>910</v>
      </c>
      <c r="F171" s="40">
        <v>40.939500000000002</v>
      </c>
      <c r="G171" s="40">
        <v>22516.724999999999</v>
      </c>
      <c r="K171" t="b">
        <f>NOT(ISNA(VLOOKUP(Table10[[#This Row],[PurchaseOrderID]],Purchase_Order!$A$2:$A$1228,1,0)))</f>
        <v>1</v>
      </c>
    </row>
    <row r="172" spans="1:11" x14ac:dyDescent="0.25">
      <c r="A172" s="4">
        <v>358</v>
      </c>
      <c r="B172" s="4">
        <v>815</v>
      </c>
      <c r="C172" s="11">
        <v>43987</v>
      </c>
      <c r="D172" s="4">
        <v>550</v>
      </c>
      <c r="E172" s="4">
        <v>937</v>
      </c>
      <c r="F172" s="41">
        <v>62.9895</v>
      </c>
      <c r="G172" s="41">
        <v>34644.224999999999</v>
      </c>
      <c r="K172" t="b">
        <f>NOT(ISNA(VLOOKUP(Table10[[#This Row],[PurchaseOrderID]],Purchase_Order!$A$2:$A$1228,1,0)))</f>
        <v>1</v>
      </c>
    </row>
    <row r="173" spans="1:11" x14ac:dyDescent="0.25">
      <c r="A173" s="5">
        <v>359</v>
      </c>
      <c r="B173" s="5">
        <v>816</v>
      </c>
      <c r="C173" s="10">
        <v>43987</v>
      </c>
      <c r="D173" s="5">
        <v>3</v>
      </c>
      <c r="E173" s="5">
        <v>475</v>
      </c>
      <c r="F173" s="40">
        <v>39.122999999999998</v>
      </c>
      <c r="G173" s="40">
        <v>117.369</v>
      </c>
      <c r="K173" t="b">
        <f>NOT(ISNA(VLOOKUP(Table10[[#This Row],[PurchaseOrderID]],Purchase_Order!$A$2:$A$1228,1,0)))</f>
        <v>1</v>
      </c>
    </row>
    <row r="174" spans="1:11" x14ac:dyDescent="0.25">
      <c r="A174" s="4">
        <v>360</v>
      </c>
      <c r="B174" s="4">
        <v>817</v>
      </c>
      <c r="C174" s="11">
        <v>43987</v>
      </c>
      <c r="D174" s="4">
        <v>3</v>
      </c>
      <c r="E174" s="4">
        <v>462</v>
      </c>
      <c r="F174" s="41">
        <v>47.680500000000002</v>
      </c>
      <c r="G174" s="41">
        <v>143.04150000000001</v>
      </c>
      <c r="K174" t="b">
        <f>NOT(ISNA(VLOOKUP(Table10[[#This Row],[PurchaseOrderID]],Purchase_Order!$A$2:$A$1228,1,0)))</f>
        <v>1</v>
      </c>
    </row>
    <row r="175" spans="1:11" x14ac:dyDescent="0.25">
      <c r="A175" s="5">
        <v>361</v>
      </c>
      <c r="B175" s="5">
        <v>818</v>
      </c>
      <c r="C175" s="10">
        <v>43987</v>
      </c>
      <c r="D175" s="5">
        <v>550</v>
      </c>
      <c r="E175" s="5">
        <v>510</v>
      </c>
      <c r="F175" s="40">
        <v>23.404499999999999</v>
      </c>
      <c r="G175" s="40">
        <v>12872.475</v>
      </c>
      <c r="K175" t="b">
        <f>NOT(ISNA(VLOOKUP(Table10[[#This Row],[PurchaseOrderID]],Purchase_Order!$A$2:$A$1228,1,0)))</f>
        <v>1</v>
      </c>
    </row>
    <row r="176" spans="1:11" x14ac:dyDescent="0.25">
      <c r="A176" s="4">
        <v>361</v>
      </c>
      <c r="B176" s="4">
        <v>819</v>
      </c>
      <c r="C176" s="11">
        <v>43987</v>
      </c>
      <c r="D176" s="4">
        <v>550</v>
      </c>
      <c r="E176" s="4">
        <v>511</v>
      </c>
      <c r="F176" s="41">
        <v>27.867000000000001</v>
      </c>
      <c r="G176" s="41">
        <v>15326.85</v>
      </c>
      <c r="K176" t="b">
        <f>NOT(ISNA(VLOOKUP(Table10[[#This Row],[PurchaseOrderID]],Purchase_Order!$A$2:$A$1228,1,0)))</f>
        <v>1</v>
      </c>
    </row>
    <row r="177" spans="1:11" x14ac:dyDescent="0.25">
      <c r="A177" s="5">
        <v>362</v>
      </c>
      <c r="B177" s="5">
        <v>820</v>
      </c>
      <c r="C177" s="10">
        <v>43987</v>
      </c>
      <c r="D177" s="5">
        <v>550</v>
      </c>
      <c r="E177" s="5">
        <v>527</v>
      </c>
      <c r="F177" s="40">
        <v>6.7515000000000001</v>
      </c>
      <c r="G177" s="40">
        <v>3713.3249999999998</v>
      </c>
      <c r="K177" t="b">
        <f>NOT(ISNA(VLOOKUP(Table10[[#This Row],[PurchaseOrderID]],Purchase_Order!$A$2:$A$1228,1,0)))</f>
        <v>1</v>
      </c>
    </row>
    <row r="178" spans="1:11" x14ac:dyDescent="0.25">
      <c r="A178" s="4">
        <v>363</v>
      </c>
      <c r="B178" s="4">
        <v>821</v>
      </c>
      <c r="C178" s="11">
        <v>43987</v>
      </c>
      <c r="D178" s="4">
        <v>550</v>
      </c>
      <c r="E178" s="4">
        <v>509</v>
      </c>
      <c r="F178" s="41">
        <v>36.277500000000003</v>
      </c>
      <c r="G178" s="41">
        <v>19952.625</v>
      </c>
      <c r="K178" t="b">
        <f>NOT(ISNA(VLOOKUP(Table10[[#This Row],[PurchaseOrderID]],Purchase_Order!$A$2:$A$1228,1,0)))</f>
        <v>1</v>
      </c>
    </row>
    <row r="179" spans="1:11" x14ac:dyDescent="0.25">
      <c r="A179" s="5">
        <v>364</v>
      </c>
      <c r="B179" s="5">
        <v>822</v>
      </c>
      <c r="C179" s="10">
        <v>43987</v>
      </c>
      <c r="D179" s="5">
        <v>60</v>
      </c>
      <c r="E179" s="5">
        <v>492</v>
      </c>
      <c r="F179" s="40">
        <v>50.746499999999997</v>
      </c>
      <c r="G179" s="40">
        <v>3044.79</v>
      </c>
      <c r="K179" t="b">
        <f>NOT(ISNA(VLOOKUP(Table10[[#This Row],[PurchaseOrderID]],Purchase_Order!$A$2:$A$1228,1,0)))</f>
        <v>1</v>
      </c>
    </row>
    <row r="180" spans="1:11" x14ac:dyDescent="0.25">
      <c r="A180" s="4">
        <v>364</v>
      </c>
      <c r="B180" s="4">
        <v>823</v>
      </c>
      <c r="C180" s="11">
        <v>43987</v>
      </c>
      <c r="D180" s="4">
        <v>60</v>
      </c>
      <c r="E180" s="4">
        <v>493</v>
      </c>
      <c r="F180" s="41">
        <v>58.264499999999998</v>
      </c>
      <c r="G180" s="41">
        <v>3495.87</v>
      </c>
      <c r="K180" t="b">
        <f>NOT(ISNA(VLOOKUP(Table10[[#This Row],[PurchaseOrderID]],Purchase_Order!$A$2:$A$1228,1,0)))</f>
        <v>1</v>
      </c>
    </row>
    <row r="181" spans="1:11" x14ac:dyDescent="0.25">
      <c r="A181" s="5">
        <v>365</v>
      </c>
      <c r="B181" s="5">
        <v>824</v>
      </c>
      <c r="C181" s="10">
        <v>43988</v>
      </c>
      <c r="D181" s="5">
        <v>550</v>
      </c>
      <c r="E181" s="5">
        <v>523</v>
      </c>
      <c r="F181" s="40">
        <v>10.384499999999999</v>
      </c>
      <c r="G181" s="40">
        <v>5711.4750000000004</v>
      </c>
      <c r="K181" t="b">
        <f>NOT(ISNA(VLOOKUP(Table10[[#This Row],[PurchaseOrderID]],Purchase_Order!$A$2:$A$1228,1,0)))</f>
        <v>1</v>
      </c>
    </row>
    <row r="182" spans="1:11" x14ac:dyDescent="0.25">
      <c r="A182" s="4">
        <v>366</v>
      </c>
      <c r="B182" s="4">
        <v>825</v>
      </c>
      <c r="C182" s="11">
        <v>43988</v>
      </c>
      <c r="D182" s="4">
        <v>3</v>
      </c>
      <c r="E182" s="4">
        <v>422</v>
      </c>
      <c r="F182" s="41">
        <v>47.680500000000002</v>
      </c>
      <c r="G182" s="41">
        <v>143.04150000000001</v>
      </c>
      <c r="K182" t="b">
        <f>NOT(ISNA(VLOOKUP(Table10[[#This Row],[PurchaseOrderID]],Purchase_Order!$A$2:$A$1228,1,0)))</f>
        <v>1</v>
      </c>
    </row>
    <row r="183" spans="1:11" x14ac:dyDescent="0.25">
      <c r="A183" s="5">
        <v>366</v>
      </c>
      <c r="B183" s="5">
        <v>826</v>
      </c>
      <c r="C183" s="10">
        <v>43988</v>
      </c>
      <c r="D183" s="5">
        <v>3</v>
      </c>
      <c r="E183" s="5">
        <v>423</v>
      </c>
      <c r="F183" s="40">
        <v>45.580500000000001</v>
      </c>
      <c r="G183" s="40">
        <v>136.7415</v>
      </c>
      <c r="K183" t="b">
        <f>NOT(ISNA(VLOOKUP(Table10[[#This Row],[PurchaseOrderID]],Purchase_Order!$A$2:$A$1228,1,0)))</f>
        <v>1</v>
      </c>
    </row>
    <row r="184" spans="1:11" x14ac:dyDescent="0.25">
      <c r="A184" s="4">
        <v>366</v>
      </c>
      <c r="B184" s="4">
        <v>827</v>
      </c>
      <c r="C184" s="11">
        <v>43988</v>
      </c>
      <c r="D184" s="4">
        <v>3</v>
      </c>
      <c r="E184" s="4">
        <v>424</v>
      </c>
      <c r="F184" s="41">
        <v>49.853999999999999</v>
      </c>
      <c r="G184" s="41">
        <v>149.56200000000001</v>
      </c>
      <c r="K184" t="b">
        <f>NOT(ISNA(VLOOKUP(Table10[[#This Row],[PurchaseOrderID]],Purchase_Order!$A$2:$A$1228,1,0)))</f>
        <v>1</v>
      </c>
    </row>
    <row r="185" spans="1:11" x14ac:dyDescent="0.25">
      <c r="A185" s="5">
        <v>366</v>
      </c>
      <c r="B185" s="5">
        <v>828</v>
      </c>
      <c r="C185" s="10">
        <v>43988</v>
      </c>
      <c r="D185" s="5">
        <v>3</v>
      </c>
      <c r="E185" s="5">
        <v>425</v>
      </c>
      <c r="F185" s="40">
        <v>45.580500000000001</v>
      </c>
      <c r="G185" s="40">
        <v>136.7415</v>
      </c>
      <c r="K185" t="b">
        <f>NOT(ISNA(VLOOKUP(Table10[[#This Row],[PurchaseOrderID]],Purchase_Order!$A$2:$A$1228,1,0)))</f>
        <v>1</v>
      </c>
    </row>
    <row r="186" spans="1:11" x14ac:dyDescent="0.25">
      <c r="A186" s="4">
        <v>367</v>
      </c>
      <c r="B186" s="4">
        <v>829</v>
      </c>
      <c r="C186" s="11">
        <v>43988</v>
      </c>
      <c r="D186" s="4">
        <v>3</v>
      </c>
      <c r="E186" s="4">
        <v>490</v>
      </c>
      <c r="F186" s="41">
        <v>12.7155</v>
      </c>
      <c r="G186" s="41">
        <v>38.146500000000003</v>
      </c>
      <c r="K186" t="b">
        <f>NOT(ISNA(VLOOKUP(Table10[[#This Row],[PurchaseOrderID]],Purchase_Order!$A$2:$A$1228,1,0)))</f>
        <v>1</v>
      </c>
    </row>
    <row r="187" spans="1:11" x14ac:dyDescent="0.25">
      <c r="A187" s="5">
        <v>367</v>
      </c>
      <c r="B187" s="5">
        <v>830</v>
      </c>
      <c r="C187" s="10">
        <v>43988</v>
      </c>
      <c r="D187" s="5">
        <v>3</v>
      </c>
      <c r="E187" s="5">
        <v>491</v>
      </c>
      <c r="F187" s="40">
        <v>19.939499999999999</v>
      </c>
      <c r="G187" s="40">
        <v>59.8185</v>
      </c>
      <c r="K187" t="b">
        <f>NOT(ISNA(VLOOKUP(Table10[[#This Row],[PurchaseOrderID]],Purchase_Order!$A$2:$A$1228,1,0)))</f>
        <v>1</v>
      </c>
    </row>
    <row r="188" spans="1:11" x14ac:dyDescent="0.25">
      <c r="A188" s="4">
        <v>368</v>
      </c>
      <c r="B188" s="4">
        <v>831</v>
      </c>
      <c r="C188" s="11">
        <v>43988</v>
      </c>
      <c r="D188" s="4">
        <v>3</v>
      </c>
      <c r="E188" s="4">
        <v>528</v>
      </c>
      <c r="F188" s="41">
        <v>38.156999999999996</v>
      </c>
      <c r="G188" s="41">
        <v>114.471</v>
      </c>
      <c r="K188" t="b">
        <f>NOT(ISNA(VLOOKUP(Table10[[#This Row],[PurchaseOrderID]],Purchase_Order!$A$2:$A$1228,1,0)))</f>
        <v>1</v>
      </c>
    </row>
    <row r="189" spans="1:11" x14ac:dyDescent="0.25">
      <c r="A189" s="5">
        <v>369</v>
      </c>
      <c r="B189" s="5">
        <v>832</v>
      </c>
      <c r="C189" s="10">
        <v>43988</v>
      </c>
      <c r="D189" s="5">
        <v>3</v>
      </c>
      <c r="E189" s="5">
        <v>505</v>
      </c>
      <c r="F189" s="40">
        <v>44.215499999999999</v>
      </c>
      <c r="G189" s="40">
        <v>132.6465</v>
      </c>
      <c r="K189" t="b">
        <f>NOT(ISNA(VLOOKUP(Table10[[#This Row],[PurchaseOrderID]],Purchase_Order!$A$2:$A$1228,1,0)))</f>
        <v>1</v>
      </c>
    </row>
    <row r="190" spans="1:11" x14ac:dyDescent="0.25">
      <c r="A190" s="4">
        <v>370</v>
      </c>
      <c r="B190" s="4">
        <v>833</v>
      </c>
      <c r="C190" s="11">
        <v>43988</v>
      </c>
      <c r="D190" s="4">
        <v>550</v>
      </c>
      <c r="E190" s="4">
        <v>938</v>
      </c>
      <c r="F190" s="41">
        <v>31.4895</v>
      </c>
      <c r="G190" s="41">
        <v>17319.224999999999</v>
      </c>
      <c r="K190" t="b">
        <f>NOT(ISNA(VLOOKUP(Table10[[#This Row],[PurchaseOrderID]],Purchase_Order!$A$2:$A$1228,1,0)))</f>
        <v>1</v>
      </c>
    </row>
    <row r="191" spans="1:11" x14ac:dyDescent="0.25">
      <c r="A191" s="5">
        <v>370</v>
      </c>
      <c r="B191" s="5">
        <v>834</v>
      </c>
      <c r="C191" s="10">
        <v>43988</v>
      </c>
      <c r="D191" s="5">
        <v>550</v>
      </c>
      <c r="E191" s="5">
        <v>939</v>
      </c>
      <c r="F191" s="40">
        <v>48.289499999999997</v>
      </c>
      <c r="G191" s="40">
        <v>26559.224999999999</v>
      </c>
      <c r="K191" t="b">
        <f>NOT(ISNA(VLOOKUP(Table10[[#This Row],[PurchaseOrderID]],Purchase_Order!$A$2:$A$1228,1,0)))</f>
        <v>1</v>
      </c>
    </row>
    <row r="192" spans="1:11" x14ac:dyDescent="0.25">
      <c r="A192" s="4">
        <v>371</v>
      </c>
      <c r="B192" s="4">
        <v>835</v>
      </c>
      <c r="C192" s="11">
        <v>43988</v>
      </c>
      <c r="D192" s="4">
        <v>60</v>
      </c>
      <c r="E192" s="4">
        <v>358</v>
      </c>
      <c r="F192" s="41">
        <v>6.9824999999999999</v>
      </c>
      <c r="G192" s="41">
        <v>418.95</v>
      </c>
      <c r="K192" t="b">
        <f>NOT(ISNA(VLOOKUP(Table10[[#This Row],[PurchaseOrderID]],Purchase_Order!$A$2:$A$1228,1,0)))</f>
        <v>1</v>
      </c>
    </row>
    <row r="193" spans="1:11" x14ac:dyDescent="0.25">
      <c r="A193" s="5">
        <v>372</v>
      </c>
      <c r="B193" s="5">
        <v>836</v>
      </c>
      <c r="C193" s="10">
        <v>43988</v>
      </c>
      <c r="D193" s="5">
        <v>3</v>
      </c>
      <c r="E193" s="5">
        <v>380</v>
      </c>
      <c r="F193" s="40">
        <v>41.170499999999997</v>
      </c>
      <c r="G193" s="40">
        <v>123.5115</v>
      </c>
      <c r="K193" t="b">
        <f>NOT(ISNA(VLOOKUP(Table10[[#This Row],[PurchaseOrderID]],Purchase_Order!$A$2:$A$1228,1,0)))</f>
        <v>1</v>
      </c>
    </row>
    <row r="194" spans="1:11" x14ac:dyDescent="0.25">
      <c r="A194" s="4">
        <v>372</v>
      </c>
      <c r="B194" s="4">
        <v>837</v>
      </c>
      <c r="C194" s="11">
        <v>43988</v>
      </c>
      <c r="D194" s="4">
        <v>3</v>
      </c>
      <c r="E194" s="4">
        <v>381</v>
      </c>
      <c r="F194" s="41">
        <v>39.070500000000003</v>
      </c>
      <c r="G194" s="41">
        <v>117.2115</v>
      </c>
      <c r="K194" t="b">
        <f>NOT(ISNA(VLOOKUP(Table10[[#This Row],[PurchaseOrderID]],Purchase_Order!$A$2:$A$1228,1,0)))</f>
        <v>1</v>
      </c>
    </row>
    <row r="195" spans="1:11" x14ac:dyDescent="0.25">
      <c r="A195" s="5">
        <v>373</v>
      </c>
      <c r="B195" s="5">
        <v>838</v>
      </c>
      <c r="C195" s="10">
        <v>43988</v>
      </c>
      <c r="D195" s="5">
        <v>60</v>
      </c>
      <c r="E195" s="5">
        <v>356</v>
      </c>
      <c r="F195" s="40">
        <v>3.3809999999999998</v>
      </c>
      <c r="G195" s="40">
        <v>202.86</v>
      </c>
      <c r="K195" t="b">
        <f>NOT(ISNA(VLOOKUP(Table10[[#This Row],[PurchaseOrderID]],Purchase_Order!$A$2:$A$1228,1,0)))</f>
        <v>1</v>
      </c>
    </row>
    <row r="196" spans="1:11" x14ac:dyDescent="0.25">
      <c r="A196" s="4">
        <v>373</v>
      </c>
      <c r="B196" s="4">
        <v>839</v>
      </c>
      <c r="C196" s="11">
        <v>43988</v>
      </c>
      <c r="D196" s="4">
        <v>60</v>
      </c>
      <c r="E196" s="4">
        <v>357</v>
      </c>
      <c r="F196" s="41">
        <v>4.3155000000000001</v>
      </c>
      <c r="G196" s="41">
        <v>258.93</v>
      </c>
      <c r="K196" t="b">
        <f>NOT(ISNA(VLOOKUP(Table10[[#This Row],[PurchaseOrderID]],Purchase_Order!$A$2:$A$1228,1,0)))</f>
        <v>1</v>
      </c>
    </row>
    <row r="197" spans="1:11" x14ac:dyDescent="0.25">
      <c r="A197" s="5">
        <v>374</v>
      </c>
      <c r="B197" s="5">
        <v>840</v>
      </c>
      <c r="C197" s="10">
        <v>43988</v>
      </c>
      <c r="D197" s="5">
        <v>3</v>
      </c>
      <c r="E197" s="5">
        <v>375</v>
      </c>
      <c r="F197" s="40">
        <v>43.270499999999998</v>
      </c>
      <c r="G197" s="40">
        <v>129.8115</v>
      </c>
      <c r="K197" t="b">
        <f>NOT(ISNA(VLOOKUP(Table10[[#This Row],[PurchaseOrderID]],Purchase_Order!$A$2:$A$1228,1,0)))</f>
        <v>1</v>
      </c>
    </row>
    <row r="198" spans="1:11" x14ac:dyDescent="0.25">
      <c r="A198" s="4">
        <v>374</v>
      </c>
      <c r="B198" s="4">
        <v>841</v>
      </c>
      <c r="C198" s="11">
        <v>43988</v>
      </c>
      <c r="D198" s="4">
        <v>3</v>
      </c>
      <c r="E198" s="4">
        <v>376</v>
      </c>
      <c r="F198" s="41">
        <v>41.170499999999997</v>
      </c>
      <c r="G198" s="41">
        <v>123.5115</v>
      </c>
      <c r="K198" t="b">
        <f>NOT(ISNA(VLOOKUP(Table10[[#This Row],[PurchaseOrderID]],Purchase_Order!$A$2:$A$1228,1,0)))</f>
        <v>1</v>
      </c>
    </row>
    <row r="199" spans="1:11" x14ac:dyDescent="0.25">
      <c r="A199" s="5">
        <v>375</v>
      </c>
      <c r="B199" s="5">
        <v>842</v>
      </c>
      <c r="C199" s="10">
        <v>43988</v>
      </c>
      <c r="D199" s="5">
        <v>3</v>
      </c>
      <c r="E199" s="5">
        <v>490</v>
      </c>
      <c r="F199" s="40">
        <v>12.358499999999999</v>
      </c>
      <c r="G199" s="40">
        <v>37.075499999999998</v>
      </c>
      <c r="K199" t="b">
        <f>NOT(ISNA(VLOOKUP(Table10[[#This Row],[PurchaseOrderID]],Purchase_Order!$A$2:$A$1228,1,0)))</f>
        <v>1</v>
      </c>
    </row>
    <row r="200" spans="1:11" x14ac:dyDescent="0.25">
      <c r="A200" s="4">
        <v>376</v>
      </c>
      <c r="B200" s="4">
        <v>843</v>
      </c>
      <c r="C200" s="11">
        <v>43988</v>
      </c>
      <c r="D200" s="4">
        <v>550</v>
      </c>
      <c r="E200" s="4">
        <v>513</v>
      </c>
      <c r="F200" s="41">
        <v>39.1965</v>
      </c>
      <c r="G200" s="41">
        <v>21558.075000000001</v>
      </c>
      <c r="K200" t="b">
        <f>NOT(ISNA(VLOOKUP(Table10[[#This Row],[PurchaseOrderID]],Purchase_Order!$A$2:$A$1228,1,0)))</f>
        <v>0</v>
      </c>
    </row>
    <row r="201" spans="1:11" x14ac:dyDescent="0.25">
      <c r="A201" s="5">
        <v>377</v>
      </c>
      <c r="B201" s="5">
        <v>844</v>
      </c>
      <c r="C201" s="10">
        <v>43988</v>
      </c>
      <c r="D201" s="5">
        <v>3</v>
      </c>
      <c r="E201" s="5">
        <v>420</v>
      </c>
      <c r="F201" s="40">
        <v>41.275500000000001</v>
      </c>
      <c r="G201" s="40">
        <v>123.8265</v>
      </c>
      <c r="K201" t="b">
        <f>NOT(ISNA(VLOOKUP(Table10[[#This Row],[PurchaseOrderID]],Purchase_Order!$A$2:$A$1228,1,0)))</f>
        <v>1</v>
      </c>
    </row>
    <row r="202" spans="1:11" x14ac:dyDescent="0.25">
      <c r="A202" s="4">
        <v>377</v>
      </c>
      <c r="B202" s="4">
        <v>845</v>
      </c>
      <c r="C202" s="11">
        <v>43988</v>
      </c>
      <c r="D202" s="4">
        <v>3</v>
      </c>
      <c r="E202" s="4">
        <v>421</v>
      </c>
      <c r="F202" s="41">
        <v>45.548999999999999</v>
      </c>
      <c r="G202" s="41">
        <v>136.64699999999999</v>
      </c>
      <c r="K202" t="b">
        <f>NOT(ISNA(VLOOKUP(Table10[[#This Row],[PurchaseOrderID]],Purchase_Order!$A$2:$A$1228,1,0)))</f>
        <v>1</v>
      </c>
    </row>
    <row r="203" spans="1:11" x14ac:dyDescent="0.25">
      <c r="A203" s="5">
        <v>378</v>
      </c>
      <c r="B203" s="5">
        <v>846</v>
      </c>
      <c r="C203" s="10">
        <v>43988</v>
      </c>
      <c r="D203" s="5">
        <v>550</v>
      </c>
      <c r="E203" s="5">
        <v>931</v>
      </c>
      <c r="F203" s="40">
        <v>34.8705</v>
      </c>
      <c r="G203" s="40">
        <v>19178.775000000001</v>
      </c>
      <c r="K203" t="b">
        <f>NOT(ISNA(VLOOKUP(Table10[[#This Row],[PurchaseOrderID]],Purchase_Order!$A$2:$A$1228,1,0)))</f>
        <v>1</v>
      </c>
    </row>
    <row r="204" spans="1:11" x14ac:dyDescent="0.25">
      <c r="A204" s="4">
        <v>378</v>
      </c>
      <c r="B204" s="4">
        <v>847</v>
      </c>
      <c r="C204" s="11">
        <v>43988</v>
      </c>
      <c r="D204" s="4">
        <v>550</v>
      </c>
      <c r="E204" s="4">
        <v>932</v>
      </c>
      <c r="F204" s="41">
        <v>39.763500000000001</v>
      </c>
      <c r="G204" s="41">
        <v>21869.924999999999</v>
      </c>
      <c r="K204" t="b">
        <f>NOT(ISNA(VLOOKUP(Table10[[#This Row],[PurchaseOrderID]],Purchase_Order!$A$2:$A$1228,1,0)))</f>
        <v>1</v>
      </c>
    </row>
    <row r="205" spans="1:11" x14ac:dyDescent="0.25">
      <c r="A205" s="5">
        <v>378</v>
      </c>
      <c r="B205" s="5">
        <v>848</v>
      </c>
      <c r="C205" s="10">
        <v>43988</v>
      </c>
      <c r="D205" s="5">
        <v>550</v>
      </c>
      <c r="E205" s="5">
        <v>933</v>
      </c>
      <c r="F205" s="40">
        <v>43.984499999999997</v>
      </c>
      <c r="G205" s="40">
        <v>24191.474999999999</v>
      </c>
      <c r="K205" t="b">
        <f>NOT(ISNA(VLOOKUP(Table10[[#This Row],[PurchaseOrderID]],Purchase_Order!$A$2:$A$1228,1,0)))</f>
        <v>1</v>
      </c>
    </row>
    <row r="206" spans="1:11" x14ac:dyDescent="0.25">
      <c r="A206" s="4">
        <v>378</v>
      </c>
      <c r="B206" s="4">
        <v>849</v>
      </c>
      <c r="C206" s="11">
        <v>43988</v>
      </c>
      <c r="D206" s="4">
        <v>550</v>
      </c>
      <c r="E206" s="4">
        <v>934</v>
      </c>
      <c r="F206" s="41">
        <v>38.146500000000003</v>
      </c>
      <c r="G206" s="41">
        <v>20980.575000000001</v>
      </c>
      <c r="K206" t="b">
        <f>NOT(ISNA(VLOOKUP(Table10[[#This Row],[PurchaseOrderID]],Purchase_Order!$A$2:$A$1228,1,0)))</f>
        <v>1</v>
      </c>
    </row>
    <row r="207" spans="1:11" x14ac:dyDescent="0.25">
      <c r="A207" s="5">
        <v>379</v>
      </c>
      <c r="B207" s="5">
        <v>850</v>
      </c>
      <c r="C207" s="10">
        <v>43988</v>
      </c>
      <c r="D207" s="5">
        <v>3</v>
      </c>
      <c r="E207" s="5">
        <v>434</v>
      </c>
      <c r="F207" s="40">
        <v>39.280500000000004</v>
      </c>
      <c r="G207" s="40">
        <v>117.8415</v>
      </c>
      <c r="K207" t="b">
        <f>NOT(ISNA(VLOOKUP(Table10[[#This Row],[PurchaseOrderID]],Purchase_Order!$A$2:$A$1228,1,0)))</f>
        <v>1</v>
      </c>
    </row>
    <row r="208" spans="1:11" x14ac:dyDescent="0.25">
      <c r="A208" s="4">
        <v>379</v>
      </c>
      <c r="B208" s="4">
        <v>851</v>
      </c>
      <c r="C208" s="11">
        <v>43988</v>
      </c>
      <c r="D208" s="4">
        <v>3</v>
      </c>
      <c r="E208" s="4">
        <v>435</v>
      </c>
      <c r="F208" s="41">
        <v>37.180500000000002</v>
      </c>
      <c r="G208" s="41">
        <v>111.5415</v>
      </c>
      <c r="K208" t="b">
        <f>NOT(ISNA(VLOOKUP(Table10[[#This Row],[PurchaseOrderID]],Purchase_Order!$A$2:$A$1228,1,0)))</f>
        <v>1</v>
      </c>
    </row>
    <row r="209" spans="1:11" x14ac:dyDescent="0.25">
      <c r="A209" s="5">
        <v>379</v>
      </c>
      <c r="B209" s="5">
        <v>852</v>
      </c>
      <c r="C209" s="10">
        <v>43988</v>
      </c>
      <c r="D209" s="5">
        <v>3</v>
      </c>
      <c r="E209" s="5">
        <v>436</v>
      </c>
      <c r="F209" s="40">
        <v>41.454000000000001</v>
      </c>
      <c r="G209" s="40">
        <v>124.36199999999999</v>
      </c>
      <c r="K209" t="b">
        <f>NOT(ISNA(VLOOKUP(Table10[[#This Row],[PurchaseOrderID]],Purchase_Order!$A$2:$A$1228,1,0)))</f>
        <v>1</v>
      </c>
    </row>
    <row r="210" spans="1:11" x14ac:dyDescent="0.25">
      <c r="A210" s="4">
        <v>379</v>
      </c>
      <c r="B210" s="4">
        <v>853</v>
      </c>
      <c r="C210" s="11">
        <v>43988</v>
      </c>
      <c r="D210" s="4">
        <v>3</v>
      </c>
      <c r="E210" s="4">
        <v>437</v>
      </c>
      <c r="F210" s="41">
        <v>37.180500000000002</v>
      </c>
      <c r="G210" s="41">
        <v>111.5415</v>
      </c>
      <c r="K210" t="b">
        <f>NOT(ISNA(VLOOKUP(Table10[[#This Row],[PurchaseOrderID]],Purchase_Order!$A$2:$A$1228,1,0)))</f>
        <v>1</v>
      </c>
    </row>
    <row r="211" spans="1:11" x14ac:dyDescent="0.25">
      <c r="A211" s="5">
        <v>380</v>
      </c>
      <c r="B211" s="5">
        <v>854</v>
      </c>
      <c r="C211" s="10">
        <v>43988</v>
      </c>
      <c r="D211" s="5">
        <v>3</v>
      </c>
      <c r="E211" s="5">
        <v>341</v>
      </c>
      <c r="F211" s="40">
        <v>47.575499999999998</v>
      </c>
      <c r="G211" s="40">
        <v>142.72649999999999</v>
      </c>
      <c r="K211" t="b">
        <f>NOT(ISNA(VLOOKUP(Table10[[#This Row],[PurchaseOrderID]],Purchase_Order!$A$2:$A$1228,1,0)))</f>
        <v>1</v>
      </c>
    </row>
    <row r="212" spans="1:11" x14ac:dyDescent="0.25">
      <c r="A212" s="4">
        <v>380</v>
      </c>
      <c r="B212" s="4">
        <v>855</v>
      </c>
      <c r="C212" s="11">
        <v>43988</v>
      </c>
      <c r="D212" s="4">
        <v>3</v>
      </c>
      <c r="E212" s="4">
        <v>342</v>
      </c>
      <c r="F212" s="41">
        <v>45.475499999999997</v>
      </c>
      <c r="G212" s="41">
        <v>136.4265</v>
      </c>
      <c r="K212" t="b">
        <f>NOT(ISNA(VLOOKUP(Table10[[#This Row],[PurchaseOrderID]],Purchase_Order!$A$2:$A$1228,1,0)))</f>
        <v>1</v>
      </c>
    </row>
    <row r="213" spans="1:11" x14ac:dyDescent="0.25">
      <c r="A213" s="5">
        <v>380</v>
      </c>
      <c r="B213" s="5">
        <v>856</v>
      </c>
      <c r="C213" s="10">
        <v>43988</v>
      </c>
      <c r="D213" s="5">
        <v>3</v>
      </c>
      <c r="E213" s="5">
        <v>343</v>
      </c>
      <c r="F213" s="40">
        <v>49.749000000000002</v>
      </c>
      <c r="G213" s="40">
        <v>149.24700000000001</v>
      </c>
      <c r="K213" t="b">
        <f>NOT(ISNA(VLOOKUP(Table10[[#This Row],[PurchaseOrderID]],Purchase_Order!$A$2:$A$1228,1,0)))</f>
        <v>1</v>
      </c>
    </row>
    <row r="214" spans="1:11" x14ac:dyDescent="0.25">
      <c r="A214" s="4">
        <v>381</v>
      </c>
      <c r="B214" s="4">
        <v>857</v>
      </c>
      <c r="C214" s="11">
        <v>43994</v>
      </c>
      <c r="D214" s="4">
        <v>550</v>
      </c>
      <c r="E214" s="4">
        <v>931</v>
      </c>
      <c r="F214" s="41">
        <v>34.345500000000001</v>
      </c>
      <c r="G214" s="41">
        <v>18890.025000000001</v>
      </c>
      <c r="K214" t="b">
        <f>NOT(ISNA(VLOOKUP(Table10[[#This Row],[PurchaseOrderID]],Purchase_Order!$A$2:$A$1228,1,0)))</f>
        <v>1</v>
      </c>
    </row>
    <row r="215" spans="1:11" x14ac:dyDescent="0.25">
      <c r="A215" s="5">
        <v>381</v>
      </c>
      <c r="B215" s="5">
        <v>858</v>
      </c>
      <c r="C215" s="10">
        <v>43994</v>
      </c>
      <c r="D215" s="5">
        <v>550</v>
      </c>
      <c r="E215" s="5">
        <v>932</v>
      </c>
      <c r="F215" s="40">
        <v>39.238500000000002</v>
      </c>
      <c r="G215" s="40">
        <v>21581.174999999999</v>
      </c>
      <c r="K215" t="b">
        <f>NOT(ISNA(VLOOKUP(Table10[[#This Row],[PurchaseOrderID]],Purchase_Order!$A$2:$A$1228,1,0)))</f>
        <v>1</v>
      </c>
    </row>
    <row r="216" spans="1:11" x14ac:dyDescent="0.25">
      <c r="A216" s="4">
        <v>382</v>
      </c>
      <c r="B216" s="4">
        <v>859</v>
      </c>
      <c r="C216" s="11">
        <v>43994</v>
      </c>
      <c r="D216" s="4">
        <v>3</v>
      </c>
      <c r="E216" s="4">
        <v>346</v>
      </c>
      <c r="F216" s="41">
        <v>47.543999999999997</v>
      </c>
      <c r="G216" s="41">
        <v>142.63200000000001</v>
      </c>
      <c r="K216" t="b">
        <f>NOT(ISNA(VLOOKUP(Table10[[#This Row],[PurchaseOrderID]],Purchase_Order!$A$2:$A$1228,1,0)))</f>
        <v>1</v>
      </c>
    </row>
    <row r="217" spans="1:11" x14ac:dyDescent="0.25">
      <c r="A217" s="5">
        <v>382</v>
      </c>
      <c r="B217" s="5">
        <v>860</v>
      </c>
      <c r="C217" s="10">
        <v>43994</v>
      </c>
      <c r="D217" s="5">
        <v>3</v>
      </c>
      <c r="E217" s="5">
        <v>347</v>
      </c>
      <c r="F217" s="40">
        <v>43.270499999999998</v>
      </c>
      <c r="G217" s="40">
        <v>129.8115</v>
      </c>
      <c r="K217" t="b">
        <f>NOT(ISNA(VLOOKUP(Table10[[#This Row],[PurchaseOrderID]],Purchase_Order!$A$2:$A$1228,1,0)))</f>
        <v>1</v>
      </c>
    </row>
    <row r="218" spans="1:11" x14ac:dyDescent="0.25">
      <c r="A218" s="4">
        <v>383</v>
      </c>
      <c r="B218" s="4">
        <v>861</v>
      </c>
      <c r="C218" s="11">
        <v>43994</v>
      </c>
      <c r="D218" s="4">
        <v>550</v>
      </c>
      <c r="E218" s="4">
        <v>930</v>
      </c>
      <c r="F218" s="41">
        <v>43.039499999999997</v>
      </c>
      <c r="G218" s="41">
        <v>23671.724999999999</v>
      </c>
      <c r="K218" t="b">
        <f>NOT(ISNA(VLOOKUP(Table10[[#This Row],[PurchaseOrderID]],Purchase_Order!$A$2:$A$1228,1,0)))</f>
        <v>1</v>
      </c>
    </row>
    <row r="219" spans="1:11" x14ac:dyDescent="0.25">
      <c r="A219" s="5">
        <v>384</v>
      </c>
      <c r="B219" s="5">
        <v>862</v>
      </c>
      <c r="C219" s="10">
        <v>43994</v>
      </c>
      <c r="D219" s="5">
        <v>550</v>
      </c>
      <c r="E219" s="5">
        <v>332</v>
      </c>
      <c r="F219" s="40">
        <v>10.815</v>
      </c>
      <c r="G219" s="40">
        <v>5948.25</v>
      </c>
      <c r="K219" t="b">
        <f>NOT(ISNA(VLOOKUP(Table10[[#This Row],[PurchaseOrderID]],Purchase_Order!$A$2:$A$1228,1,0)))</f>
        <v>1</v>
      </c>
    </row>
    <row r="220" spans="1:11" x14ac:dyDescent="0.25">
      <c r="A220" s="4">
        <v>385</v>
      </c>
      <c r="B220" s="4">
        <v>863</v>
      </c>
      <c r="C220" s="11">
        <v>43994</v>
      </c>
      <c r="D220" s="4">
        <v>550</v>
      </c>
      <c r="E220" s="4">
        <v>948</v>
      </c>
      <c r="F220" s="41">
        <v>82.834500000000006</v>
      </c>
      <c r="G220" s="41">
        <v>45558.974999999999</v>
      </c>
      <c r="K220" t="b">
        <f>NOT(ISNA(VLOOKUP(Table10[[#This Row],[PurchaseOrderID]],Purchase_Order!$A$2:$A$1228,1,0)))</f>
        <v>1</v>
      </c>
    </row>
    <row r="221" spans="1:11" x14ac:dyDescent="0.25">
      <c r="A221" s="5">
        <v>385</v>
      </c>
      <c r="B221" s="5">
        <v>864</v>
      </c>
      <c r="C221" s="10">
        <v>43994</v>
      </c>
      <c r="D221" s="5">
        <v>550</v>
      </c>
      <c r="E221" s="5">
        <v>907</v>
      </c>
      <c r="F221" s="40">
        <v>82.834500000000006</v>
      </c>
      <c r="G221" s="40">
        <v>45558.974999999999</v>
      </c>
      <c r="K221" t="b">
        <f>NOT(ISNA(VLOOKUP(Table10[[#This Row],[PurchaseOrderID]],Purchase_Order!$A$2:$A$1228,1,0)))</f>
        <v>1</v>
      </c>
    </row>
    <row r="222" spans="1:11" x14ac:dyDescent="0.25">
      <c r="A222" s="4">
        <v>386</v>
      </c>
      <c r="B222" s="4">
        <v>865</v>
      </c>
      <c r="C222" s="11">
        <v>43994</v>
      </c>
      <c r="D222" s="4">
        <v>1250</v>
      </c>
      <c r="E222" s="4">
        <v>325</v>
      </c>
      <c r="F222" s="41">
        <v>0.21</v>
      </c>
      <c r="G222" s="41">
        <v>262.5</v>
      </c>
      <c r="K222" t="b">
        <f>NOT(ISNA(VLOOKUP(Table10[[#This Row],[PurchaseOrderID]],Purchase_Order!$A$2:$A$1228,1,0)))</f>
        <v>1</v>
      </c>
    </row>
    <row r="223" spans="1:11" x14ac:dyDescent="0.25">
      <c r="A223" s="5">
        <v>386</v>
      </c>
      <c r="B223" s="5">
        <v>866</v>
      </c>
      <c r="C223" s="10">
        <v>43994</v>
      </c>
      <c r="D223" s="5">
        <v>1250</v>
      </c>
      <c r="E223" s="5">
        <v>326</v>
      </c>
      <c r="F223" s="40">
        <v>0.21</v>
      </c>
      <c r="G223" s="40">
        <v>262.5</v>
      </c>
      <c r="K223" t="b">
        <f>NOT(ISNA(VLOOKUP(Table10[[#This Row],[PurchaseOrderID]],Purchase_Order!$A$2:$A$1228,1,0)))</f>
        <v>1</v>
      </c>
    </row>
    <row r="224" spans="1:11" x14ac:dyDescent="0.25">
      <c r="A224" s="4">
        <v>387</v>
      </c>
      <c r="B224" s="4">
        <v>867</v>
      </c>
      <c r="C224" s="11">
        <v>43994</v>
      </c>
      <c r="D224" s="4">
        <v>3</v>
      </c>
      <c r="E224" s="4">
        <v>320</v>
      </c>
      <c r="F224" s="41">
        <v>49.643999999999998</v>
      </c>
      <c r="G224" s="41">
        <v>148.93199999999999</v>
      </c>
      <c r="K224" t="b">
        <f>NOT(ISNA(VLOOKUP(Table10[[#This Row],[PurchaseOrderID]],Purchase_Order!$A$2:$A$1228,1,0)))</f>
        <v>1</v>
      </c>
    </row>
    <row r="225" spans="1:11" x14ac:dyDescent="0.25">
      <c r="A225" s="5">
        <v>387</v>
      </c>
      <c r="B225" s="5">
        <v>868</v>
      </c>
      <c r="C225" s="10">
        <v>43994</v>
      </c>
      <c r="D225" s="5">
        <v>3</v>
      </c>
      <c r="E225" s="5">
        <v>321</v>
      </c>
      <c r="F225" s="40">
        <v>44.320500000000003</v>
      </c>
      <c r="G225" s="40">
        <v>132.9615</v>
      </c>
      <c r="K225" t="b">
        <f>NOT(ISNA(VLOOKUP(Table10[[#This Row],[PurchaseOrderID]],Purchase_Order!$A$2:$A$1228,1,0)))</f>
        <v>1</v>
      </c>
    </row>
    <row r="226" spans="1:11" x14ac:dyDescent="0.25">
      <c r="A226" s="4">
        <v>387</v>
      </c>
      <c r="B226" s="4">
        <v>869</v>
      </c>
      <c r="C226" s="11">
        <v>43994</v>
      </c>
      <c r="D226" s="4">
        <v>60</v>
      </c>
      <c r="E226" s="4">
        <v>322</v>
      </c>
      <c r="F226" s="41">
        <v>28.6965</v>
      </c>
      <c r="G226" s="41">
        <v>1721.79</v>
      </c>
      <c r="K226" t="b">
        <f>NOT(ISNA(VLOOKUP(Table10[[#This Row],[PurchaseOrderID]],Purchase_Order!$A$2:$A$1228,1,0)))</f>
        <v>1</v>
      </c>
    </row>
    <row r="227" spans="1:11" x14ac:dyDescent="0.25">
      <c r="A227" s="5">
        <v>388</v>
      </c>
      <c r="B227" s="5">
        <v>870</v>
      </c>
      <c r="C227" s="10">
        <v>43994</v>
      </c>
      <c r="D227" s="5">
        <v>550</v>
      </c>
      <c r="E227" s="5">
        <v>930</v>
      </c>
      <c r="F227" s="40">
        <v>42.514499999999998</v>
      </c>
      <c r="G227" s="40">
        <v>23382.974999999999</v>
      </c>
      <c r="K227" t="b">
        <f>NOT(ISNA(VLOOKUP(Table10[[#This Row],[PurchaseOrderID]],Purchase_Order!$A$2:$A$1228,1,0)))</f>
        <v>1</v>
      </c>
    </row>
    <row r="228" spans="1:11" x14ac:dyDescent="0.25">
      <c r="A228" s="4">
        <v>388</v>
      </c>
      <c r="B228" s="4">
        <v>871</v>
      </c>
      <c r="C228" s="11">
        <v>43994</v>
      </c>
      <c r="D228" s="4">
        <v>550</v>
      </c>
      <c r="E228" s="4">
        <v>921</v>
      </c>
      <c r="F228" s="41">
        <v>5.5860000000000003</v>
      </c>
      <c r="G228" s="41">
        <v>3072.3</v>
      </c>
      <c r="K228" t="b">
        <f>NOT(ISNA(VLOOKUP(Table10[[#This Row],[PurchaseOrderID]],Purchase_Order!$A$2:$A$1228,1,0)))</f>
        <v>1</v>
      </c>
    </row>
    <row r="229" spans="1:11" x14ac:dyDescent="0.25">
      <c r="A229" s="5">
        <v>389</v>
      </c>
      <c r="B229" s="5">
        <v>872</v>
      </c>
      <c r="C229" s="10">
        <v>43994</v>
      </c>
      <c r="D229" s="5">
        <v>60</v>
      </c>
      <c r="E229" s="5">
        <v>952</v>
      </c>
      <c r="F229" s="40">
        <v>15.7395</v>
      </c>
      <c r="G229" s="40">
        <v>944.37</v>
      </c>
      <c r="K229" t="b">
        <f>NOT(ISNA(VLOOKUP(Table10[[#This Row],[PurchaseOrderID]],Purchase_Order!$A$2:$A$1228,1,0)))</f>
        <v>1</v>
      </c>
    </row>
    <row r="230" spans="1:11" x14ac:dyDescent="0.25">
      <c r="A230" s="4">
        <v>390</v>
      </c>
      <c r="B230" s="4">
        <v>873</v>
      </c>
      <c r="C230" s="11">
        <v>43994</v>
      </c>
      <c r="D230" s="4">
        <v>550</v>
      </c>
      <c r="E230" s="4">
        <v>933</v>
      </c>
      <c r="F230" s="41">
        <v>43.459499999999998</v>
      </c>
      <c r="G230" s="41">
        <v>23902.724999999999</v>
      </c>
      <c r="K230" t="b">
        <f>NOT(ISNA(VLOOKUP(Table10[[#This Row],[PurchaseOrderID]],Purchase_Order!$A$2:$A$1228,1,0)))</f>
        <v>1</v>
      </c>
    </row>
    <row r="231" spans="1:11" x14ac:dyDescent="0.25">
      <c r="A231" s="5">
        <v>390</v>
      </c>
      <c r="B231" s="5">
        <v>874</v>
      </c>
      <c r="C231" s="10">
        <v>43994</v>
      </c>
      <c r="D231" s="5">
        <v>550</v>
      </c>
      <c r="E231" s="5">
        <v>934</v>
      </c>
      <c r="F231" s="40">
        <v>37.621499999999997</v>
      </c>
      <c r="G231" s="40">
        <v>20691.825000000001</v>
      </c>
      <c r="K231" t="b">
        <f>NOT(ISNA(VLOOKUP(Table10[[#This Row],[PurchaseOrderID]],Purchase_Order!$A$2:$A$1228,1,0)))</f>
        <v>1</v>
      </c>
    </row>
    <row r="232" spans="1:11" x14ac:dyDescent="0.25">
      <c r="A232" s="4">
        <v>390</v>
      </c>
      <c r="B232" s="4">
        <v>875</v>
      </c>
      <c r="C232" s="11">
        <v>43994</v>
      </c>
      <c r="D232" s="4">
        <v>550</v>
      </c>
      <c r="E232" s="4">
        <v>922</v>
      </c>
      <c r="F232" s="41">
        <v>6.5309999999999997</v>
      </c>
      <c r="G232" s="41">
        <v>3592.05</v>
      </c>
      <c r="K232" t="b">
        <f>NOT(ISNA(VLOOKUP(Table10[[#This Row],[PurchaseOrderID]],Purchase_Order!$A$2:$A$1228,1,0)))</f>
        <v>1</v>
      </c>
    </row>
    <row r="233" spans="1:11" x14ac:dyDescent="0.25">
      <c r="A233" s="5">
        <v>391</v>
      </c>
      <c r="B233" s="5">
        <v>876</v>
      </c>
      <c r="C233" s="10">
        <v>43994</v>
      </c>
      <c r="D233" s="5">
        <v>550</v>
      </c>
      <c r="E233" s="5">
        <v>319</v>
      </c>
      <c r="F233" s="40">
        <v>48.583500000000001</v>
      </c>
      <c r="G233" s="40">
        <v>26720.924999999999</v>
      </c>
      <c r="K233" t="b">
        <f>NOT(ISNA(VLOOKUP(Table10[[#This Row],[PurchaseOrderID]],Purchase_Order!$A$2:$A$1228,1,0)))</f>
        <v>1</v>
      </c>
    </row>
    <row r="234" spans="1:11" x14ac:dyDescent="0.25">
      <c r="A234" s="4">
        <v>392</v>
      </c>
      <c r="B234" s="4">
        <v>877</v>
      </c>
      <c r="C234" s="11">
        <v>43994</v>
      </c>
      <c r="D234" s="4">
        <v>550</v>
      </c>
      <c r="E234" s="4">
        <v>928</v>
      </c>
      <c r="F234" s="41">
        <v>32.2455</v>
      </c>
      <c r="G234" s="41">
        <v>17735.025000000001</v>
      </c>
      <c r="K234" t="b">
        <f>NOT(ISNA(VLOOKUP(Table10[[#This Row],[PurchaseOrderID]],Purchase_Order!$A$2:$A$1228,1,0)))</f>
        <v>1</v>
      </c>
    </row>
    <row r="235" spans="1:11" x14ac:dyDescent="0.25">
      <c r="A235" s="5">
        <v>392</v>
      </c>
      <c r="B235" s="5">
        <v>878</v>
      </c>
      <c r="C235" s="10">
        <v>43994</v>
      </c>
      <c r="D235" s="5">
        <v>550</v>
      </c>
      <c r="E235" s="5">
        <v>929</v>
      </c>
      <c r="F235" s="40">
        <v>36.561</v>
      </c>
      <c r="G235" s="40">
        <v>20108.55</v>
      </c>
      <c r="K235" t="b">
        <f>NOT(ISNA(VLOOKUP(Table10[[#This Row],[PurchaseOrderID]],Purchase_Order!$A$2:$A$1228,1,0)))</f>
        <v>1</v>
      </c>
    </row>
    <row r="236" spans="1:11" x14ac:dyDescent="0.25">
      <c r="A236" s="4">
        <v>393</v>
      </c>
      <c r="B236" s="4">
        <v>879</v>
      </c>
      <c r="C236" s="11">
        <v>44007</v>
      </c>
      <c r="D236" s="4">
        <v>550</v>
      </c>
      <c r="E236" s="4">
        <v>319</v>
      </c>
      <c r="F236" s="41">
        <v>46.420499999999997</v>
      </c>
      <c r="G236" s="41">
        <v>25531.275000000001</v>
      </c>
      <c r="K236" t="b">
        <f>NOT(ISNA(VLOOKUP(Table10[[#This Row],[PurchaseOrderID]],Purchase_Order!$A$2:$A$1228,1,0)))</f>
        <v>1</v>
      </c>
    </row>
    <row r="237" spans="1:11" x14ac:dyDescent="0.25">
      <c r="A237" s="5">
        <v>394</v>
      </c>
      <c r="B237" s="5">
        <v>880</v>
      </c>
      <c r="C237" s="10">
        <v>44007</v>
      </c>
      <c r="D237" s="5">
        <v>3</v>
      </c>
      <c r="E237" s="5">
        <v>359</v>
      </c>
      <c r="F237" s="40">
        <v>47.523000000000003</v>
      </c>
      <c r="G237" s="40">
        <v>142.56899999999999</v>
      </c>
      <c r="K237" t="b">
        <f>NOT(ISNA(VLOOKUP(Table10[[#This Row],[PurchaseOrderID]],Purchase_Order!$A$2:$A$1228,1,0)))</f>
        <v>1</v>
      </c>
    </row>
    <row r="238" spans="1:11" x14ac:dyDescent="0.25">
      <c r="A238" s="4">
        <v>394</v>
      </c>
      <c r="B238" s="4">
        <v>881</v>
      </c>
      <c r="C238" s="11">
        <v>44007</v>
      </c>
      <c r="D238" s="4">
        <v>3</v>
      </c>
      <c r="E238" s="4">
        <v>360</v>
      </c>
      <c r="F238" s="41">
        <v>45.423000000000002</v>
      </c>
      <c r="G238" s="41">
        <v>136.26900000000001</v>
      </c>
      <c r="K238" t="b">
        <f>NOT(ISNA(VLOOKUP(Table10[[#This Row],[PurchaseOrderID]],Purchase_Order!$A$2:$A$1228,1,0)))</f>
        <v>1</v>
      </c>
    </row>
    <row r="239" spans="1:11" x14ac:dyDescent="0.25">
      <c r="A239" s="5">
        <v>395</v>
      </c>
      <c r="B239" s="5">
        <v>882</v>
      </c>
      <c r="C239" s="10">
        <v>44007</v>
      </c>
      <c r="D239" s="5">
        <v>3</v>
      </c>
      <c r="E239" s="5">
        <v>312</v>
      </c>
      <c r="F239" s="40">
        <v>41.915999999999997</v>
      </c>
      <c r="G239" s="40">
        <v>125.748</v>
      </c>
      <c r="K239" t="b">
        <f>NOT(ISNA(VLOOKUP(Table10[[#This Row],[PurchaseOrderID]],Purchase_Order!$A$2:$A$1228,1,0)))</f>
        <v>1</v>
      </c>
    </row>
    <row r="240" spans="1:11" x14ac:dyDescent="0.25">
      <c r="A240" s="4">
        <v>396</v>
      </c>
      <c r="B240" s="4">
        <v>883</v>
      </c>
      <c r="C240" s="11">
        <v>44007</v>
      </c>
      <c r="D240" s="4">
        <v>3</v>
      </c>
      <c r="E240" s="4">
        <v>311</v>
      </c>
      <c r="F240" s="41">
        <v>50.263500000000001</v>
      </c>
      <c r="G240" s="41">
        <v>150.79050000000001</v>
      </c>
      <c r="K240" t="b">
        <f>NOT(ISNA(VLOOKUP(Table10[[#This Row],[PurchaseOrderID]],Purchase_Order!$A$2:$A$1228,1,0)))</f>
        <v>1</v>
      </c>
    </row>
    <row r="241" spans="1:11" x14ac:dyDescent="0.25">
      <c r="A241" s="5">
        <v>397</v>
      </c>
      <c r="B241" s="5">
        <v>884</v>
      </c>
      <c r="C241" s="10">
        <v>44021</v>
      </c>
      <c r="D241" s="5">
        <v>3</v>
      </c>
      <c r="E241" s="5">
        <v>359</v>
      </c>
      <c r="F241" s="40">
        <v>47.680500000000002</v>
      </c>
      <c r="G241" s="40">
        <v>143.04150000000001</v>
      </c>
      <c r="K241" t="b">
        <f>NOT(ISNA(VLOOKUP(Table10[[#This Row],[PurchaseOrderID]],Purchase_Order!$A$2:$A$1228,1,0)))</f>
        <v>1</v>
      </c>
    </row>
    <row r="242" spans="1:11" x14ac:dyDescent="0.25">
      <c r="A242" s="4">
        <v>397</v>
      </c>
      <c r="B242" s="4">
        <v>885</v>
      </c>
      <c r="C242" s="11">
        <v>44021</v>
      </c>
      <c r="D242" s="4">
        <v>3</v>
      </c>
      <c r="E242" s="4">
        <v>360</v>
      </c>
      <c r="F242" s="41">
        <v>45.580500000000001</v>
      </c>
      <c r="G242" s="41">
        <v>136.7415</v>
      </c>
      <c r="K242" t="b">
        <f>NOT(ISNA(VLOOKUP(Table10[[#This Row],[PurchaseOrderID]],Purchase_Order!$A$2:$A$1228,1,0)))</f>
        <v>1</v>
      </c>
    </row>
    <row r="243" spans="1:11" x14ac:dyDescent="0.25">
      <c r="A243" s="5">
        <v>397</v>
      </c>
      <c r="B243" s="5">
        <v>886</v>
      </c>
      <c r="C243" s="10">
        <v>44021</v>
      </c>
      <c r="D243" s="5">
        <v>3</v>
      </c>
      <c r="E243" s="5">
        <v>361</v>
      </c>
      <c r="F243" s="40">
        <v>49.853999999999999</v>
      </c>
      <c r="G243" s="40">
        <v>149.56200000000001</v>
      </c>
      <c r="K243" t="b">
        <f>NOT(ISNA(VLOOKUP(Table10[[#This Row],[PurchaseOrderID]],Purchase_Order!$A$2:$A$1228,1,0)))</f>
        <v>1</v>
      </c>
    </row>
    <row r="244" spans="1:11" x14ac:dyDescent="0.25">
      <c r="A244" s="4">
        <v>397</v>
      </c>
      <c r="B244" s="4">
        <v>887</v>
      </c>
      <c r="C244" s="11">
        <v>44021</v>
      </c>
      <c r="D244" s="4">
        <v>3</v>
      </c>
      <c r="E244" s="4">
        <v>362</v>
      </c>
      <c r="F244" s="41">
        <v>45.580500000000001</v>
      </c>
      <c r="G244" s="41">
        <v>136.7415</v>
      </c>
      <c r="K244" t="b">
        <f>NOT(ISNA(VLOOKUP(Table10[[#This Row],[PurchaseOrderID]],Purchase_Order!$A$2:$A$1228,1,0)))</f>
        <v>1</v>
      </c>
    </row>
    <row r="245" spans="1:11" x14ac:dyDescent="0.25">
      <c r="A245" s="5">
        <v>397</v>
      </c>
      <c r="B245" s="5">
        <v>888</v>
      </c>
      <c r="C245" s="10">
        <v>44021</v>
      </c>
      <c r="D245" s="5">
        <v>3</v>
      </c>
      <c r="E245" s="5">
        <v>363</v>
      </c>
      <c r="F245" s="40">
        <v>43.480499999999999</v>
      </c>
      <c r="G245" s="40">
        <v>130.44149999999999</v>
      </c>
      <c r="K245" t="b">
        <f>NOT(ISNA(VLOOKUP(Table10[[#This Row],[PurchaseOrderID]],Purchase_Order!$A$2:$A$1228,1,0)))</f>
        <v>1</v>
      </c>
    </row>
    <row r="246" spans="1:11" x14ac:dyDescent="0.25">
      <c r="A246" s="4">
        <v>397</v>
      </c>
      <c r="B246" s="4">
        <v>889</v>
      </c>
      <c r="C246" s="11">
        <v>44021</v>
      </c>
      <c r="D246" s="4">
        <v>3</v>
      </c>
      <c r="E246" s="4">
        <v>364</v>
      </c>
      <c r="F246" s="41">
        <v>47.753999999999998</v>
      </c>
      <c r="G246" s="41">
        <v>143.262</v>
      </c>
      <c r="K246" t="b">
        <f>NOT(ISNA(VLOOKUP(Table10[[#This Row],[PurchaseOrderID]],Purchase_Order!$A$2:$A$1228,1,0)))</f>
        <v>1</v>
      </c>
    </row>
    <row r="247" spans="1:11" x14ac:dyDescent="0.25">
      <c r="A247" s="5">
        <v>398</v>
      </c>
      <c r="B247" s="5">
        <v>890</v>
      </c>
      <c r="C247" s="10">
        <v>44021</v>
      </c>
      <c r="D247" s="5">
        <v>550</v>
      </c>
      <c r="E247" s="5">
        <v>530</v>
      </c>
      <c r="F247" s="40">
        <v>16.085999999999999</v>
      </c>
      <c r="G247" s="40">
        <v>8847.2999999999993</v>
      </c>
      <c r="K247" t="b">
        <f>NOT(ISNA(VLOOKUP(Table10[[#This Row],[PurchaseOrderID]],Purchase_Order!$A$2:$A$1228,1,0)))</f>
        <v>1</v>
      </c>
    </row>
    <row r="248" spans="1:11" x14ac:dyDescent="0.25">
      <c r="A248" s="4">
        <v>399</v>
      </c>
      <c r="B248" s="4">
        <v>891</v>
      </c>
      <c r="C248" s="11">
        <v>44021</v>
      </c>
      <c r="D248" s="4">
        <v>3</v>
      </c>
      <c r="E248" s="4">
        <v>314</v>
      </c>
      <c r="F248" s="41">
        <v>57.025500000000001</v>
      </c>
      <c r="G248" s="41">
        <v>171.07650000000001</v>
      </c>
      <c r="K248" t="b">
        <f>NOT(ISNA(VLOOKUP(Table10[[#This Row],[PurchaseOrderID]],Purchase_Order!$A$2:$A$1228,1,0)))</f>
        <v>1</v>
      </c>
    </row>
    <row r="249" spans="1:11" x14ac:dyDescent="0.25">
      <c r="A249" s="5">
        <v>400</v>
      </c>
      <c r="B249" s="5">
        <v>892</v>
      </c>
      <c r="C249" s="10">
        <v>44021</v>
      </c>
      <c r="D249" s="5">
        <v>550</v>
      </c>
      <c r="E249" s="5">
        <v>512</v>
      </c>
      <c r="F249" s="40">
        <v>37.085999999999999</v>
      </c>
      <c r="G249" s="40">
        <v>20397.3</v>
      </c>
      <c r="K249" t="b">
        <f>NOT(ISNA(VLOOKUP(Table10[[#This Row],[PurchaseOrderID]],Purchase_Order!$A$2:$A$1228,1,0)))</f>
        <v>1</v>
      </c>
    </row>
    <row r="250" spans="1:11" x14ac:dyDescent="0.25">
      <c r="A250" s="4">
        <v>401</v>
      </c>
      <c r="B250" s="4">
        <v>893</v>
      </c>
      <c r="C250" s="11">
        <v>44021</v>
      </c>
      <c r="D250" s="4">
        <v>550</v>
      </c>
      <c r="E250" s="4">
        <v>513</v>
      </c>
      <c r="F250" s="41">
        <v>26.596499999999999</v>
      </c>
      <c r="G250" s="41">
        <v>14628.075000000001</v>
      </c>
      <c r="K250" t="b">
        <f>NOT(ISNA(VLOOKUP(Table10[[#This Row],[PurchaseOrderID]],Purchase_Order!$A$2:$A$1228,1,0)))</f>
        <v>1</v>
      </c>
    </row>
    <row r="251" spans="1:11" x14ac:dyDescent="0.25">
      <c r="A251" s="5">
        <v>402</v>
      </c>
      <c r="B251" s="5">
        <v>894</v>
      </c>
      <c r="C251" s="10">
        <v>44021</v>
      </c>
      <c r="D251" s="5">
        <v>550</v>
      </c>
      <c r="E251" s="5">
        <v>317</v>
      </c>
      <c r="F251" s="40">
        <v>27.058499999999999</v>
      </c>
      <c r="G251" s="40">
        <v>14882.174999999999</v>
      </c>
      <c r="K251" t="b">
        <f>NOT(ISNA(VLOOKUP(Table10[[#This Row],[PurchaseOrderID]],Purchase_Order!$A$2:$A$1228,1,0)))</f>
        <v>1</v>
      </c>
    </row>
    <row r="252" spans="1:11" x14ac:dyDescent="0.25">
      <c r="A252" s="4">
        <v>402</v>
      </c>
      <c r="B252" s="4">
        <v>895</v>
      </c>
      <c r="C252" s="11">
        <v>44021</v>
      </c>
      <c r="D252" s="4">
        <v>550</v>
      </c>
      <c r="E252" s="4">
        <v>318</v>
      </c>
      <c r="F252" s="41">
        <v>33.579000000000001</v>
      </c>
      <c r="G252" s="41">
        <v>18468.45</v>
      </c>
      <c r="K252" t="b">
        <f>NOT(ISNA(VLOOKUP(Table10[[#This Row],[PurchaseOrderID]],Purchase_Order!$A$2:$A$1228,1,0)))</f>
        <v>1</v>
      </c>
    </row>
    <row r="253" spans="1:11" x14ac:dyDescent="0.25">
      <c r="A253" s="5">
        <v>403</v>
      </c>
      <c r="B253" s="5">
        <v>896</v>
      </c>
      <c r="C253" s="10">
        <v>44021</v>
      </c>
      <c r="D253" s="5">
        <v>3</v>
      </c>
      <c r="E253" s="5">
        <v>405</v>
      </c>
      <c r="F253" s="40">
        <v>49.643999999999998</v>
      </c>
      <c r="G253" s="40">
        <v>148.93199999999999</v>
      </c>
      <c r="K253" t="b">
        <f>NOT(ISNA(VLOOKUP(Table10[[#This Row],[PurchaseOrderID]],Purchase_Order!$A$2:$A$1228,1,0)))</f>
        <v>1</v>
      </c>
    </row>
    <row r="254" spans="1:11" x14ac:dyDescent="0.25">
      <c r="A254" s="4">
        <v>403</v>
      </c>
      <c r="B254" s="4">
        <v>897</v>
      </c>
      <c r="C254" s="11">
        <v>44021</v>
      </c>
      <c r="D254" s="4">
        <v>3</v>
      </c>
      <c r="E254" s="4">
        <v>406</v>
      </c>
      <c r="F254" s="41">
        <v>45.3705</v>
      </c>
      <c r="G254" s="41">
        <v>136.11150000000001</v>
      </c>
      <c r="K254" t="b">
        <f>NOT(ISNA(VLOOKUP(Table10[[#This Row],[PurchaseOrderID]],Purchase_Order!$A$2:$A$1228,1,0)))</f>
        <v>1</v>
      </c>
    </row>
    <row r="255" spans="1:11" x14ac:dyDescent="0.25">
      <c r="A255" s="5">
        <v>403</v>
      </c>
      <c r="B255" s="5">
        <v>898</v>
      </c>
      <c r="C255" s="10">
        <v>44021</v>
      </c>
      <c r="D255" s="5">
        <v>3</v>
      </c>
      <c r="E255" s="5">
        <v>407</v>
      </c>
      <c r="F255" s="40">
        <v>43.270499999999998</v>
      </c>
      <c r="G255" s="40">
        <v>129.8115</v>
      </c>
      <c r="K255" t="b">
        <f>NOT(ISNA(VLOOKUP(Table10[[#This Row],[PurchaseOrderID]],Purchase_Order!$A$2:$A$1228,1,0)))</f>
        <v>1</v>
      </c>
    </row>
    <row r="256" spans="1:11" x14ac:dyDescent="0.25">
      <c r="A256" s="4">
        <v>404</v>
      </c>
      <c r="B256" s="4">
        <v>899</v>
      </c>
      <c r="C256" s="11">
        <v>44021</v>
      </c>
      <c r="D256" s="4">
        <v>3</v>
      </c>
      <c r="E256" s="4">
        <v>422</v>
      </c>
      <c r="F256" s="41">
        <v>47.523000000000003</v>
      </c>
      <c r="G256" s="41">
        <v>142.56899999999999</v>
      </c>
      <c r="K256" t="b">
        <f>NOT(ISNA(VLOOKUP(Table10[[#This Row],[PurchaseOrderID]],Purchase_Order!$A$2:$A$1228,1,0)))</f>
        <v>1</v>
      </c>
    </row>
    <row r="257" spans="1:11" x14ac:dyDescent="0.25">
      <c r="A257" s="5">
        <v>404</v>
      </c>
      <c r="B257" s="5">
        <v>900</v>
      </c>
      <c r="C257" s="10">
        <v>44021</v>
      </c>
      <c r="D257" s="5">
        <v>3</v>
      </c>
      <c r="E257" s="5">
        <v>423</v>
      </c>
      <c r="F257" s="40">
        <v>45.423000000000002</v>
      </c>
      <c r="G257" s="40">
        <v>136.26900000000001</v>
      </c>
      <c r="K257" t="b">
        <f>NOT(ISNA(VLOOKUP(Table10[[#This Row],[PurchaseOrderID]],Purchase_Order!$A$2:$A$1228,1,0)))</f>
        <v>1</v>
      </c>
    </row>
    <row r="258" spans="1:11" x14ac:dyDescent="0.25">
      <c r="A258" s="4">
        <v>405</v>
      </c>
      <c r="B258" s="4">
        <v>901</v>
      </c>
      <c r="C258" s="11">
        <v>44038</v>
      </c>
      <c r="D258" s="4">
        <v>3</v>
      </c>
      <c r="E258" s="4">
        <v>320</v>
      </c>
      <c r="F258" s="41">
        <v>47.470500000000001</v>
      </c>
      <c r="G258" s="41">
        <v>142.41149999999999</v>
      </c>
      <c r="K258" t="b">
        <f>NOT(ISNA(VLOOKUP(Table10[[#This Row],[PurchaseOrderID]],Purchase_Order!$A$2:$A$1228,1,0)))</f>
        <v>1</v>
      </c>
    </row>
    <row r="259" spans="1:11" x14ac:dyDescent="0.25">
      <c r="A259" s="5">
        <v>405</v>
      </c>
      <c r="B259" s="5">
        <v>902</v>
      </c>
      <c r="C259" s="10">
        <v>44038</v>
      </c>
      <c r="D259" s="5">
        <v>3</v>
      </c>
      <c r="E259" s="5">
        <v>321</v>
      </c>
      <c r="F259" s="40">
        <v>42.798000000000002</v>
      </c>
      <c r="G259" s="40">
        <v>128.39400000000001</v>
      </c>
      <c r="K259" t="b">
        <f>NOT(ISNA(VLOOKUP(Table10[[#This Row],[PurchaseOrderID]],Purchase_Order!$A$2:$A$1228,1,0)))</f>
        <v>1</v>
      </c>
    </row>
    <row r="260" spans="1:11" x14ac:dyDescent="0.25">
      <c r="A260" s="4">
        <v>405</v>
      </c>
      <c r="B260" s="4">
        <v>903</v>
      </c>
      <c r="C260" s="11">
        <v>44038</v>
      </c>
      <c r="D260" s="4">
        <v>60</v>
      </c>
      <c r="E260" s="4">
        <v>322</v>
      </c>
      <c r="F260" s="41">
        <v>25.420500000000001</v>
      </c>
      <c r="G260" s="41">
        <v>1525.23</v>
      </c>
      <c r="K260" t="b">
        <f>NOT(ISNA(VLOOKUP(Table10[[#This Row],[PurchaseOrderID]],Purchase_Order!$A$2:$A$1228,1,0)))</f>
        <v>1</v>
      </c>
    </row>
    <row r="261" spans="1:11" x14ac:dyDescent="0.25">
      <c r="A261" s="5">
        <v>406</v>
      </c>
      <c r="B261" s="5">
        <v>904</v>
      </c>
      <c r="C261" s="10">
        <v>44038</v>
      </c>
      <c r="D261" s="5">
        <v>3</v>
      </c>
      <c r="E261" s="5">
        <v>461</v>
      </c>
      <c r="F261" s="40">
        <v>41.454000000000001</v>
      </c>
      <c r="G261" s="40">
        <v>124.36199999999999</v>
      </c>
      <c r="K261" t="b">
        <f>NOT(ISNA(VLOOKUP(Table10[[#This Row],[PurchaseOrderID]],Purchase_Order!$A$2:$A$1228,1,0)))</f>
        <v>1</v>
      </c>
    </row>
    <row r="262" spans="1:11" x14ac:dyDescent="0.25">
      <c r="A262" s="4">
        <v>407</v>
      </c>
      <c r="B262" s="4">
        <v>905</v>
      </c>
      <c r="C262" s="11">
        <v>44038</v>
      </c>
      <c r="D262" s="4">
        <v>550</v>
      </c>
      <c r="E262" s="4">
        <v>941</v>
      </c>
      <c r="F262" s="41">
        <v>62.9895</v>
      </c>
      <c r="G262" s="41">
        <v>34644.224999999999</v>
      </c>
      <c r="K262" t="b">
        <f>NOT(ISNA(VLOOKUP(Table10[[#This Row],[PurchaseOrderID]],Purchase_Order!$A$2:$A$1228,1,0)))</f>
        <v>1</v>
      </c>
    </row>
    <row r="263" spans="1:11" x14ac:dyDescent="0.25">
      <c r="A263" s="5">
        <v>408</v>
      </c>
      <c r="B263" s="5">
        <v>906</v>
      </c>
      <c r="C263" s="10">
        <v>44038</v>
      </c>
      <c r="D263" s="5">
        <v>3</v>
      </c>
      <c r="E263" s="5">
        <v>320</v>
      </c>
      <c r="F263" s="40">
        <v>45.3705</v>
      </c>
      <c r="G263" s="40">
        <v>136.11150000000001</v>
      </c>
      <c r="K263" t="b">
        <f>NOT(ISNA(VLOOKUP(Table10[[#This Row],[PurchaseOrderID]],Purchase_Order!$A$2:$A$1228,1,0)))</f>
        <v>1</v>
      </c>
    </row>
    <row r="264" spans="1:11" x14ac:dyDescent="0.25">
      <c r="A264" s="4">
        <v>408</v>
      </c>
      <c r="B264" s="4">
        <v>907</v>
      </c>
      <c r="C264" s="11">
        <v>44038</v>
      </c>
      <c r="D264" s="4">
        <v>3</v>
      </c>
      <c r="E264" s="4">
        <v>321</v>
      </c>
      <c r="F264" s="41">
        <v>40.488</v>
      </c>
      <c r="G264" s="41">
        <v>121.464</v>
      </c>
      <c r="K264" t="b">
        <f>NOT(ISNA(VLOOKUP(Table10[[#This Row],[PurchaseOrderID]],Purchase_Order!$A$2:$A$1228,1,0)))</f>
        <v>1</v>
      </c>
    </row>
    <row r="265" spans="1:11" x14ac:dyDescent="0.25">
      <c r="A265" s="5">
        <v>408</v>
      </c>
      <c r="B265" s="5">
        <v>908</v>
      </c>
      <c r="C265" s="10">
        <v>44038</v>
      </c>
      <c r="D265" s="5">
        <v>60</v>
      </c>
      <c r="E265" s="5">
        <v>322</v>
      </c>
      <c r="F265" s="40">
        <v>26.365500000000001</v>
      </c>
      <c r="G265" s="40">
        <v>1581.93</v>
      </c>
      <c r="K265" t="b">
        <f>NOT(ISNA(VLOOKUP(Table10[[#This Row],[PurchaseOrderID]],Purchase_Order!$A$2:$A$1228,1,0)))</f>
        <v>1</v>
      </c>
    </row>
    <row r="266" spans="1:11" x14ac:dyDescent="0.25">
      <c r="A266" s="4">
        <v>409</v>
      </c>
      <c r="B266" s="4">
        <v>909</v>
      </c>
      <c r="C266" s="11">
        <v>44048</v>
      </c>
      <c r="D266" s="4">
        <v>3</v>
      </c>
      <c r="E266" s="4">
        <v>504</v>
      </c>
      <c r="F266" s="41">
        <v>48.762</v>
      </c>
      <c r="G266" s="41">
        <v>146.286</v>
      </c>
      <c r="K266" t="b">
        <f>NOT(ISNA(VLOOKUP(Table10[[#This Row],[PurchaseOrderID]],Purchase_Order!$A$2:$A$1228,1,0)))</f>
        <v>1</v>
      </c>
    </row>
    <row r="267" spans="1:11" x14ac:dyDescent="0.25">
      <c r="A267" s="5">
        <v>410</v>
      </c>
      <c r="B267" s="5">
        <v>910</v>
      </c>
      <c r="C267" s="10">
        <v>44048</v>
      </c>
      <c r="D267" s="5">
        <v>3</v>
      </c>
      <c r="E267" s="5">
        <v>497</v>
      </c>
      <c r="F267" s="40">
        <v>34.188000000000002</v>
      </c>
      <c r="G267" s="40">
        <v>102.56399999999999</v>
      </c>
      <c r="K267" t="b">
        <f>NOT(ISNA(VLOOKUP(Table10[[#This Row],[PurchaseOrderID]],Purchase_Order!$A$2:$A$1228,1,0)))</f>
        <v>1</v>
      </c>
    </row>
    <row r="268" spans="1:11" x14ac:dyDescent="0.25">
      <c r="A268" s="4">
        <v>411</v>
      </c>
      <c r="B268" s="4">
        <v>911</v>
      </c>
      <c r="C268" s="11">
        <v>44048</v>
      </c>
      <c r="D268" s="4">
        <v>3</v>
      </c>
      <c r="E268" s="4">
        <v>323</v>
      </c>
      <c r="F268" s="41">
        <v>50.263500000000001</v>
      </c>
      <c r="G268" s="41">
        <v>150.79050000000001</v>
      </c>
      <c r="K268" t="b">
        <f>NOT(ISNA(VLOOKUP(Table10[[#This Row],[PurchaseOrderID]],Purchase_Order!$A$2:$A$1228,1,0)))</f>
        <v>1</v>
      </c>
    </row>
    <row r="269" spans="1:11" x14ac:dyDescent="0.25">
      <c r="A269" s="5">
        <v>412</v>
      </c>
      <c r="B269" s="5">
        <v>912</v>
      </c>
      <c r="C269" s="10">
        <v>44048</v>
      </c>
      <c r="D269" s="5">
        <v>550</v>
      </c>
      <c r="E269" s="5">
        <v>523</v>
      </c>
      <c r="F269" s="40">
        <v>10.731</v>
      </c>
      <c r="G269" s="40">
        <v>5902.05</v>
      </c>
      <c r="K269" t="b">
        <f>NOT(ISNA(VLOOKUP(Table10[[#This Row],[PurchaseOrderID]],Purchase_Order!$A$2:$A$1228,1,0)))</f>
        <v>1</v>
      </c>
    </row>
    <row r="270" spans="1:11" x14ac:dyDescent="0.25">
      <c r="A270" s="4">
        <v>412</v>
      </c>
      <c r="B270" s="4">
        <v>913</v>
      </c>
      <c r="C270" s="11">
        <v>44048</v>
      </c>
      <c r="D270" s="4">
        <v>550</v>
      </c>
      <c r="E270" s="4">
        <v>524</v>
      </c>
      <c r="F270" s="41">
        <v>14.1225</v>
      </c>
      <c r="G270" s="41">
        <v>7767.375</v>
      </c>
      <c r="K270" t="b">
        <f>NOT(ISNA(VLOOKUP(Table10[[#This Row],[PurchaseOrderID]],Purchase_Order!$A$2:$A$1228,1,0)))</f>
        <v>1</v>
      </c>
    </row>
    <row r="271" spans="1:11" x14ac:dyDescent="0.25">
      <c r="A271" s="5">
        <v>413</v>
      </c>
      <c r="B271" s="5">
        <v>914</v>
      </c>
      <c r="C271" s="10">
        <v>44056</v>
      </c>
      <c r="D271" s="5">
        <v>60</v>
      </c>
      <c r="E271" s="5">
        <v>494</v>
      </c>
      <c r="F271" s="40">
        <v>53.203499999999998</v>
      </c>
      <c r="G271" s="40">
        <v>3192.21</v>
      </c>
      <c r="K271" t="b">
        <f>NOT(ISNA(VLOOKUP(Table10[[#This Row],[PurchaseOrderID]],Purchase_Order!$A$2:$A$1228,1,0)))</f>
        <v>1</v>
      </c>
    </row>
    <row r="272" spans="1:11" x14ac:dyDescent="0.25">
      <c r="A272" s="4">
        <v>413</v>
      </c>
      <c r="B272" s="4">
        <v>915</v>
      </c>
      <c r="C272" s="11">
        <v>44056</v>
      </c>
      <c r="D272" s="4">
        <v>60</v>
      </c>
      <c r="E272" s="4">
        <v>495</v>
      </c>
      <c r="F272" s="41">
        <v>63.692999999999998</v>
      </c>
      <c r="G272" s="41">
        <v>3821.58</v>
      </c>
      <c r="K272" t="b">
        <f>NOT(ISNA(VLOOKUP(Table10[[#This Row],[PurchaseOrderID]],Purchase_Order!$A$2:$A$1228,1,0)))</f>
        <v>1</v>
      </c>
    </row>
    <row r="273" spans="1:11" x14ac:dyDescent="0.25">
      <c r="A273" s="5">
        <v>413</v>
      </c>
      <c r="B273" s="5">
        <v>916</v>
      </c>
      <c r="C273" s="10">
        <v>44056</v>
      </c>
      <c r="D273" s="5">
        <v>60</v>
      </c>
      <c r="E273" s="5">
        <v>496</v>
      </c>
      <c r="F273" s="40">
        <v>48.908999999999999</v>
      </c>
      <c r="G273" s="40">
        <v>2934.54</v>
      </c>
      <c r="K273" t="b">
        <f>NOT(ISNA(VLOOKUP(Table10[[#This Row],[PurchaseOrderID]],Purchase_Order!$A$2:$A$1228,1,0)))</f>
        <v>1</v>
      </c>
    </row>
    <row r="274" spans="1:11" x14ac:dyDescent="0.25">
      <c r="A274" s="4">
        <v>414</v>
      </c>
      <c r="B274" s="4">
        <v>917</v>
      </c>
      <c r="C274" s="11">
        <v>44056</v>
      </c>
      <c r="D274" s="4">
        <v>550</v>
      </c>
      <c r="E274" s="4">
        <v>908</v>
      </c>
      <c r="F274" s="41">
        <v>21.0945</v>
      </c>
      <c r="G274" s="41">
        <v>11601.975</v>
      </c>
      <c r="K274" t="b">
        <f>NOT(ISNA(VLOOKUP(Table10[[#This Row],[PurchaseOrderID]],Purchase_Order!$A$2:$A$1228,1,0)))</f>
        <v>1</v>
      </c>
    </row>
    <row r="275" spans="1:11" x14ac:dyDescent="0.25">
      <c r="A275" s="5">
        <v>414</v>
      </c>
      <c r="B275" s="5">
        <v>918</v>
      </c>
      <c r="C275" s="10">
        <v>44056</v>
      </c>
      <c r="D275" s="5">
        <v>550</v>
      </c>
      <c r="E275" s="5">
        <v>909</v>
      </c>
      <c r="F275" s="40">
        <v>30.439499999999999</v>
      </c>
      <c r="G275" s="40">
        <v>16741.724999999999</v>
      </c>
      <c r="K275" t="b">
        <f>NOT(ISNA(VLOOKUP(Table10[[#This Row],[PurchaseOrderID]],Purchase_Order!$A$2:$A$1228,1,0)))</f>
        <v>1</v>
      </c>
    </row>
    <row r="276" spans="1:11" x14ac:dyDescent="0.25">
      <c r="A276" s="4">
        <v>415</v>
      </c>
      <c r="B276" s="4">
        <v>919</v>
      </c>
      <c r="C276" s="11">
        <v>44056</v>
      </c>
      <c r="D276" s="4">
        <v>60</v>
      </c>
      <c r="E276" s="4">
        <v>506</v>
      </c>
      <c r="F276" s="41">
        <v>9.1980000000000004</v>
      </c>
      <c r="G276" s="41">
        <v>551.88</v>
      </c>
      <c r="K276" t="b">
        <f>NOT(ISNA(VLOOKUP(Table10[[#This Row],[PurchaseOrderID]],Purchase_Order!$A$2:$A$1228,1,0)))</f>
        <v>1</v>
      </c>
    </row>
    <row r="277" spans="1:11" x14ac:dyDescent="0.25">
      <c r="A277" s="5">
        <v>416</v>
      </c>
      <c r="B277" s="5">
        <v>920</v>
      </c>
      <c r="C277" s="10">
        <v>44056</v>
      </c>
      <c r="D277" s="5">
        <v>550</v>
      </c>
      <c r="E277" s="5">
        <v>351</v>
      </c>
      <c r="F277" s="40">
        <v>5.7750000000000004</v>
      </c>
      <c r="G277" s="40">
        <v>3176.25</v>
      </c>
      <c r="K277" t="b">
        <f>NOT(ISNA(VLOOKUP(Table10[[#This Row],[PurchaseOrderID]],Purchase_Order!$A$2:$A$1228,1,0)))</f>
        <v>1</v>
      </c>
    </row>
    <row r="278" spans="1:11" x14ac:dyDescent="0.25">
      <c r="A278" s="4">
        <v>416</v>
      </c>
      <c r="B278" s="4">
        <v>921</v>
      </c>
      <c r="C278" s="11">
        <v>44056</v>
      </c>
      <c r="D278" s="4">
        <v>550</v>
      </c>
      <c r="E278" s="4">
        <v>352</v>
      </c>
      <c r="F278" s="41">
        <v>1.155</v>
      </c>
      <c r="G278" s="41">
        <v>635.25</v>
      </c>
      <c r="K278" t="b">
        <f>NOT(ISNA(VLOOKUP(Table10[[#This Row],[PurchaseOrderID]],Purchase_Order!$A$2:$A$1228,1,0)))</f>
        <v>1</v>
      </c>
    </row>
    <row r="279" spans="1:11" x14ac:dyDescent="0.25">
      <c r="A279" s="5">
        <v>416</v>
      </c>
      <c r="B279" s="5">
        <v>922</v>
      </c>
      <c r="C279" s="10">
        <v>44056</v>
      </c>
      <c r="D279" s="5">
        <v>550</v>
      </c>
      <c r="E279" s="5">
        <v>679</v>
      </c>
      <c r="F279" s="40">
        <v>5.7750000000000004</v>
      </c>
      <c r="G279" s="40">
        <v>3176.25</v>
      </c>
      <c r="K279" t="b">
        <f>NOT(ISNA(VLOOKUP(Table10[[#This Row],[PurchaseOrderID]],Purchase_Order!$A$2:$A$1228,1,0)))</f>
        <v>1</v>
      </c>
    </row>
    <row r="280" spans="1:11" x14ac:dyDescent="0.25">
      <c r="A280" s="4">
        <v>417</v>
      </c>
      <c r="B280" s="4">
        <v>923</v>
      </c>
      <c r="C280" s="11">
        <v>44061</v>
      </c>
      <c r="D280" s="4">
        <v>3</v>
      </c>
      <c r="E280" s="4">
        <v>320</v>
      </c>
      <c r="F280" s="41">
        <v>49.643999999999998</v>
      </c>
      <c r="G280" s="41">
        <v>148.93199999999999</v>
      </c>
      <c r="K280" t="b">
        <f>NOT(ISNA(VLOOKUP(Table10[[#This Row],[PurchaseOrderID]],Purchase_Order!$A$2:$A$1228,1,0)))</f>
        <v>1</v>
      </c>
    </row>
    <row r="281" spans="1:11" x14ac:dyDescent="0.25">
      <c r="A281" s="5">
        <v>417</v>
      </c>
      <c r="B281" s="5">
        <v>924</v>
      </c>
      <c r="C281" s="10">
        <v>44061</v>
      </c>
      <c r="D281" s="5">
        <v>3</v>
      </c>
      <c r="E281" s="5">
        <v>321</v>
      </c>
      <c r="F281" s="40">
        <v>44.320500000000003</v>
      </c>
      <c r="G281" s="40">
        <v>132.9615</v>
      </c>
      <c r="K281" t="b">
        <f>NOT(ISNA(VLOOKUP(Table10[[#This Row],[PurchaseOrderID]],Purchase_Order!$A$2:$A$1228,1,0)))</f>
        <v>1</v>
      </c>
    </row>
    <row r="282" spans="1:11" x14ac:dyDescent="0.25">
      <c r="A282" s="4">
        <v>417</v>
      </c>
      <c r="B282" s="4">
        <v>925</v>
      </c>
      <c r="C282" s="11">
        <v>44061</v>
      </c>
      <c r="D282" s="4">
        <v>60</v>
      </c>
      <c r="E282" s="4">
        <v>322</v>
      </c>
      <c r="F282" s="41">
        <v>28.6965</v>
      </c>
      <c r="G282" s="41">
        <v>1721.79</v>
      </c>
      <c r="K282" t="b">
        <f>NOT(ISNA(VLOOKUP(Table10[[#This Row],[PurchaseOrderID]],Purchase_Order!$A$2:$A$1228,1,0)))</f>
        <v>1</v>
      </c>
    </row>
    <row r="283" spans="1:11" x14ac:dyDescent="0.25">
      <c r="A283" s="5">
        <v>418</v>
      </c>
      <c r="B283" s="5">
        <v>926</v>
      </c>
      <c r="C283" s="10">
        <v>44061</v>
      </c>
      <c r="D283" s="5">
        <v>550</v>
      </c>
      <c r="E283" s="5">
        <v>930</v>
      </c>
      <c r="F283" s="40">
        <v>42.514499999999998</v>
      </c>
      <c r="G283" s="40">
        <v>23382.974999999999</v>
      </c>
      <c r="K283" t="b">
        <f>NOT(ISNA(VLOOKUP(Table10[[#This Row],[PurchaseOrderID]],Purchase_Order!$A$2:$A$1228,1,0)))</f>
        <v>1</v>
      </c>
    </row>
    <row r="284" spans="1:11" x14ac:dyDescent="0.25">
      <c r="A284" s="4">
        <v>418</v>
      </c>
      <c r="B284" s="4">
        <v>927</v>
      </c>
      <c r="C284" s="11">
        <v>44061</v>
      </c>
      <c r="D284" s="4">
        <v>550</v>
      </c>
      <c r="E284" s="4">
        <v>921</v>
      </c>
      <c r="F284" s="41">
        <v>5.5860000000000003</v>
      </c>
      <c r="G284" s="41">
        <v>3072.3</v>
      </c>
      <c r="K284" t="b">
        <f>NOT(ISNA(VLOOKUP(Table10[[#This Row],[PurchaseOrderID]],Purchase_Order!$A$2:$A$1228,1,0)))</f>
        <v>1</v>
      </c>
    </row>
    <row r="285" spans="1:11" x14ac:dyDescent="0.25">
      <c r="A285" s="5">
        <v>419</v>
      </c>
      <c r="B285" s="5">
        <v>928</v>
      </c>
      <c r="C285" s="10">
        <v>44061</v>
      </c>
      <c r="D285" s="5">
        <v>60</v>
      </c>
      <c r="E285" s="5">
        <v>952</v>
      </c>
      <c r="F285" s="40">
        <v>15.7395</v>
      </c>
      <c r="G285" s="40">
        <v>944.37</v>
      </c>
      <c r="K285" t="b">
        <f>NOT(ISNA(VLOOKUP(Table10[[#This Row],[PurchaseOrderID]],Purchase_Order!$A$2:$A$1228,1,0)))</f>
        <v>1</v>
      </c>
    </row>
    <row r="286" spans="1:11" x14ac:dyDescent="0.25">
      <c r="A286" s="4">
        <v>420</v>
      </c>
      <c r="B286" s="4">
        <v>929</v>
      </c>
      <c r="C286" s="11">
        <v>44061</v>
      </c>
      <c r="D286" s="4">
        <v>550</v>
      </c>
      <c r="E286" s="4">
        <v>923</v>
      </c>
      <c r="F286" s="41">
        <v>6.1844999999999999</v>
      </c>
      <c r="G286" s="41">
        <v>3401.4749999999999</v>
      </c>
      <c r="K286" t="b">
        <f>NOT(ISNA(VLOOKUP(Table10[[#This Row],[PurchaseOrderID]],Purchase_Order!$A$2:$A$1228,1,0)))</f>
        <v>1</v>
      </c>
    </row>
    <row r="287" spans="1:11" x14ac:dyDescent="0.25">
      <c r="A287" s="5">
        <v>421</v>
      </c>
      <c r="B287" s="5">
        <v>930</v>
      </c>
      <c r="C287" s="10">
        <v>44061</v>
      </c>
      <c r="D287" s="5">
        <v>550</v>
      </c>
      <c r="E287" s="5">
        <v>317</v>
      </c>
      <c r="F287" s="40">
        <v>29.578499999999998</v>
      </c>
      <c r="G287" s="40">
        <v>16268.174999999999</v>
      </c>
      <c r="K287" t="b">
        <f>NOT(ISNA(VLOOKUP(Table10[[#This Row],[PurchaseOrderID]],Purchase_Order!$A$2:$A$1228,1,0)))</f>
        <v>1</v>
      </c>
    </row>
    <row r="288" spans="1:11" x14ac:dyDescent="0.25">
      <c r="A288" s="4">
        <v>421</v>
      </c>
      <c r="B288" s="4">
        <v>931</v>
      </c>
      <c r="C288" s="11">
        <v>44061</v>
      </c>
      <c r="D288" s="4">
        <v>550</v>
      </c>
      <c r="E288" s="4">
        <v>318</v>
      </c>
      <c r="F288" s="41">
        <v>36.098999999999997</v>
      </c>
      <c r="G288" s="41">
        <v>19854.45</v>
      </c>
      <c r="K288" t="b">
        <f>NOT(ISNA(VLOOKUP(Table10[[#This Row],[PurchaseOrderID]],Purchase_Order!$A$2:$A$1228,1,0)))</f>
        <v>1</v>
      </c>
    </row>
    <row r="289" spans="1:11" x14ac:dyDescent="0.25">
      <c r="A289" s="5">
        <v>421</v>
      </c>
      <c r="B289" s="5">
        <v>932</v>
      </c>
      <c r="C289" s="10">
        <v>44061</v>
      </c>
      <c r="D289" s="5">
        <v>550</v>
      </c>
      <c r="E289" s="5">
        <v>319</v>
      </c>
      <c r="F289" s="40">
        <v>48.583500000000001</v>
      </c>
      <c r="G289" s="40">
        <v>26720.924999999999</v>
      </c>
      <c r="K289" t="b">
        <f>NOT(ISNA(VLOOKUP(Table10[[#This Row],[PurchaseOrderID]],Purchase_Order!$A$2:$A$1228,1,0)))</f>
        <v>1</v>
      </c>
    </row>
    <row r="290" spans="1:11" x14ac:dyDescent="0.25">
      <c r="A290" s="4">
        <v>422</v>
      </c>
      <c r="B290" s="4">
        <v>933</v>
      </c>
      <c r="C290" s="11">
        <v>44061</v>
      </c>
      <c r="D290" s="4">
        <v>550</v>
      </c>
      <c r="E290" s="4">
        <v>928</v>
      </c>
      <c r="F290" s="41">
        <v>32.2455</v>
      </c>
      <c r="G290" s="41">
        <v>17735.025000000001</v>
      </c>
      <c r="K290" t="b">
        <f>NOT(ISNA(VLOOKUP(Table10[[#This Row],[PurchaseOrderID]],Purchase_Order!$A$2:$A$1228,1,0)))</f>
        <v>1</v>
      </c>
    </row>
    <row r="291" spans="1:11" x14ac:dyDescent="0.25">
      <c r="A291" s="5">
        <v>422</v>
      </c>
      <c r="B291" s="5">
        <v>934</v>
      </c>
      <c r="C291" s="10">
        <v>44061</v>
      </c>
      <c r="D291" s="5">
        <v>550</v>
      </c>
      <c r="E291" s="5">
        <v>929</v>
      </c>
      <c r="F291" s="40">
        <v>36.561</v>
      </c>
      <c r="G291" s="40">
        <v>20108.55</v>
      </c>
      <c r="K291" t="b">
        <f>NOT(ISNA(VLOOKUP(Table10[[#This Row],[PurchaseOrderID]],Purchase_Order!$A$2:$A$1228,1,0)))</f>
        <v>1</v>
      </c>
    </row>
    <row r="292" spans="1:11" x14ac:dyDescent="0.25">
      <c r="A292" s="4">
        <v>423</v>
      </c>
      <c r="B292" s="4">
        <v>935</v>
      </c>
      <c r="C292" s="11">
        <v>44061</v>
      </c>
      <c r="D292" s="4">
        <v>550</v>
      </c>
      <c r="E292" s="4">
        <v>319</v>
      </c>
      <c r="F292" s="41">
        <v>46.420499999999997</v>
      </c>
      <c r="G292" s="41">
        <v>25531.275000000001</v>
      </c>
      <c r="K292" t="b">
        <f>NOT(ISNA(VLOOKUP(Table10[[#This Row],[PurchaseOrderID]],Purchase_Order!$A$2:$A$1228,1,0)))</f>
        <v>1</v>
      </c>
    </row>
    <row r="293" spans="1:11" x14ac:dyDescent="0.25">
      <c r="A293" s="5">
        <v>424</v>
      </c>
      <c r="B293" s="5">
        <v>936</v>
      </c>
      <c r="C293" s="10">
        <v>44061</v>
      </c>
      <c r="D293" s="5">
        <v>3</v>
      </c>
      <c r="E293" s="5">
        <v>361</v>
      </c>
      <c r="F293" s="40">
        <v>49.6965</v>
      </c>
      <c r="G293" s="40">
        <v>149.08949999999999</v>
      </c>
      <c r="K293" t="b">
        <f>NOT(ISNA(VLOOKUP(Table10[[#This Row],[PurchaseOrderID]],Purchase_Order!$A$2:$A$1228,1,0)))</f>
        <v>1</v>
      </c>
    </row>
    <row r="294" spans="1:11" x14ac:dyDescent="0.25">
      <c r="A294" s="4">
        <v>424</v>
      </c>
      <c r="B294" s="4">
        <v>937</v>
      </c>
      <c r="C294" s="11">
        <v>44061</v>
      </c>
      <c r="D294" s="4">
        <v>3</v>
      </c>
      <c r="E294" s="4">
        <v>362</v>
      </c>
      <c r="F294" s="41">
        <v>45.423000000000002</v>
      </c>
      <c r="G294" s="41">
        <v>136.26900000000001</v>
      </c>
      <c r="K294" t="b">
        <f>NOT(ISNA(VLOOKUP(Table10[[#This Row],[PurchaseOrderID]],Purchase_Order!$A$2:$A$1228,1,0)))</f>
        <v>1</v>
      </c>
    </row>
    <row r="295" spans="1:11" x14ac:dyDescent="0.25">
      <c r="A295" s="5">
        <v>425</v>
      </c>
      <c r="B295" s="5">
        <v>938</v>
      </c>
      <c r="C295" s="10">
        <v>44061</v>
      </c>
      <c r="D295" s="5">
        <v>3</v>
      </c>
      <c r="E295" s="5">
        <v>312</v>
      </c>
      <c r="F295" s="40">
        <v>41.915999999999997</v>
      </c>
      <c r="G295" s="40">
        <v>125.748</v>
      </c>
      <c r="K295" t="b">
        <f>NOT(ISNA(VLOOKUP(Table10[[#This Row],[PurchaseOrderID]],Purchase_Order!$A$2:$A$1228,1,0)))</f>
        <v>1</v>
      </c>
    </row>
    <row r="296" spans="1:11" x14ac:dyDescent="0.25">
      <c r="A296" s="4">
        <v>426</v>
      </c>
      <c r="B296" s="4">
        <v>939</v>
      </c>
      <c r="C296" s="11">
        <v>44061</v>
      </c>
      <c r="D296" s="4">
        <v>3</v>
      </c>
      <c r="E296" s="4">
        <v>311</v>
      </c>
      <c r="F296" s="41">
        <v>50.263500000000001</v>
      </c>
      <c r="G296" s="41">
        <v>150.79050000000001</v>
      </c>
      <c r="K296" t="b">
        <f>NOT(ISNA(VLOOKUP(Table10[[#This Row],[PurchaseOrderID]],Purchase_Order!$A$2:$A$1228,1,0)))</f>
        <v>1</v>
      </c>
    </row>
    <row r="297" spans="1:11" x14ac:dyDescent="0.25">
      <c r="A297" s="5">
        <v>427</v>
      </c>
      <c r="B297" s="5">
        <v>940</v>
      </c>
      <c r="C297" s="10">
        <v>44061</v>
      </c>
      <c r="D297" s="5">
        <v>3</v>
      </c>
      <c r="E297" s="5">
        <v>365</v>
      </c>
      <c r="F297" s="40">
        <v>43.480499999999999</v>
      </c>
      <c r="G297" s="40">
        <v>130.44149999999999</v>
      </c>
      <c r="K297" t="b">
        <f>NOT(ISNA(VLOOKUP(Table10[[#This Row],[PurchaseOrderID]],Purchase_Order!$A$2:$A$1228,1,0)))</f>
        <v>1</v>
      </c>
    </row>
    <row r="298" spans="1:11" x14ac:dyDescent="0.25">
      <c r="A298" s="4">
        <v>427</v>
      </c>
      <c r="B298" s="4">
        <v>941</v>
      </c>
      <c r="C298" s="11">
        <v>44061</v>
      </c>
      <c r="D298" s="4">
        <v>3</v>
      </c>
      <c r="E298" s="4">
        <v>366</v>
      </c>
      <c r="F298" s="41">
        <v>41.380499999999998</v>
      </c>
      <c r="G298" s="41">
        <v>124.14149999999999</v>
      </c>
      <c r="K298" t="b">
        <f>NOT(ISNA(VLOOKUP(Table10[[#This Row],[PurchaseOrderID]],Purchase_Order!$A$2:$A$1228,1,0)))</f>
        <v>1</v>
      </c>
    </row>
    <row r="299" spans="1:11" x14ac:dyDescent="0.25">
      <c r="A299" s="5">
        <v>427</v>
      </c>
      <c r="B299" s="5">
        <v>942</v>
      </c>
      <c r="C299" s="10">
        <v>44061</v>
      </c>
      <c r="D299" s="5">
        <v>3</v>
      </c>
      <c r="E299" s="5">
        <v>367</v>
      </c>
      <c r="F299" s="40">
        <v>45.654000000000003</v>
      </c>
      <c r="G299" s="40">
        <v>136.96199999999999</v>
      </c>
      <c r="K299" t="b">
        <f>NOT(ISNA(VLOOKUP(Table10[[#This Row],[PurchaseOrderID]],Purchase_Order!$A$2:$A$1228,1,0)))</f>
        <v>1</v>
      </c>
    </row>
    <row r="300" spans="1:11" x14ac:dyDescent="0.25">
      <c r="A300" s="4">
        <v>427</v>
      </c>
      <c r="B300" s="4">
        <v>943</v>
      </c>
      <c r="C300" s="11">
        <v>44061</v>
      </c>
      <c r="D300" s="4">
        <v>3</v>
      </c>
      <c r="E300" s="4">
        <v>368</v>
      </c>
      <c r="F300" s="41">
        <v>41.380499999999998</v>
      </c>
      <c r="G300" s="41">
        <v>124.14149999999999</v>
      </c>
      <c r="K300" t="b">
        <f>NOT(ISNA(VLOOKUP(Table10[[#This Row],[PurchaseOrderID]],Purchase_Order!$A$2:$A$1228,1,0)))</f>
        <v>1</v>
      </c>
    </row>
    <row r="301" spans="1:11" x14ac:dyDescent="0.25">
      <c r="A301" s="5">
        <v>427</v>
      </c>
      <c r="B301" s="5">
        <v>944</v>
      </c>
      <c r="C301" s="10">
        <v>44061</v>
      </c>
      <c r="D301" s="5">
        <v>3</v>
      </c>
      <c r="E301" s="5">
        <v>369</v>
      </c>
      <c r="F301" s="40">
        <v>39.280500000000004</v>
      </c>
      <c r="G301" s="40">
        <v>117.8415</v>
      </c>
      <c r="K301" t="b">
        <f>NOT(ISNA(VLOOKUP(Table10[[#This Row],[PurchaseOrderID]],Purchase_Order!$A$2:$A$1228,1,0)))</f>
        <v>1</v>
      </c>
    </row>
    <row r="302" spans="1:11" x14ac:dyDescent="0.25">
      <c r="A302" s="4">
        <v>427</v>
      </c>
      <c r="B302" s="4">
        <v>945</v>
      </c>
      <c r="C302" s="11">
        <v>44061</v>
      </c>
      <c r="D302" s="4">
        <v>3</v>
      </c>
      <c r="E302" s="4">
        <v>370</v>
      </c>
      <c r="F302" s="41">
        <v>43.554000000000002</v>
      </c>
      <c r="G302" s="41">
        <v>130.66200000000001</v>
      </c>
      <c r="K302" t="b">
        <f>NOT(ISNA(VLOOKUP(Table10[[#This Row],[PurchaseOrderID]],Purchase_Order!$A$2:$A$1228,1,0)))</f>
        <v>1</v>
      </c>
    </row>
    <row r="303" spans="1:11" x14ac:dyDescent="0.25">
      <c r="A303" s="5">
        <v>428</v>
      </c>
      <c r="B303" s="5">
        <v>946</v>
      </c>
      <c r="C303" s="10">
        <v>44061</v>
      </c>
      <c r="D303" s="5">
        <v>550</v>
      </c>
      <c r="E303" s="5">
        <v>530</v>
      </c>
      <c r="F303" s="40">
        <v>16.085999999999999</v>
      </c>
      <c r="G303" s="40">
        <v>8847.2999999999993</v>
      </c>
      <c r="K303" t="b">
        <f>NOT(ISNA(VLOOKUP(Table10[[#This Row],[PurchaseOrderID]],Purchase_Order!$A$2:$A$1228,1,0)))</f>
        <v>1</v>
      </c>
    </row>
    <row r="304" spans="1:11" x14ac:dyDescent="0.25">
      <c r="A304" s="4">
        <v>429</v>
      </c>
      <c r="B304" s="4">
        <v>947</v>
      </c>
      <c r="C304" s="11">
        <v>44061</v>
      </c>
      <c r="D304" s="4">
        <v>3</v>
      </c>
      <c r="E304" s="4">
        <v>314</v>
      </c>
      <c r="F304" s="41">
        <v>57.025500000000001</v>
      </c>
      <c r="G304" s="41">
        <v>171.07650000000001</v>
      </c>
      <c r="K304" t="b">
        <f>NOT(ISNA(VLOOKUP(Table10[[#This Row],[PurchaseOrderID]],Purchase_Order!$A$2:$A$1228,1,0)))</f>
        <v>1</v>
      </c>
    </row>
    <row r="305" spans="1:11" x14ac:dyDescent="0.25">
      <c r="A305" s="5">
        <v>430</v>
      </c>
      <c r="B305" s="5">
        <v>948</v>
      </c>
      <c r="C305" s="10">
        <v>44061</v>
      </c>
      <c r="D305" s="5">
        <v>550</v>
      </c>
      <c r="E305" s="5">
        <v>512</v>
      </c>
      <c r="F305" s="40">
        <v>37.085999999999999</v>
      </c>
      <c r="G305" s="40">
        <v>20397.3</v>
      </c>
      <c r="K305" t="b">
        <f>NOT(ISNA(VLOOKUP(Table10[[#This Row],[PurchaseOrderID]],Purchase_Order!$A$2:$A$1228,1,0)))</f>
        <v>1</v>
      </c>
    </row>
    <row r="306" spans="1:11" x14ac:dyDescent="0.25">
      <c r="A306" s="4">
        <v>431</v>
      </c>
      <c r="B306" s="4">
        <v>949</v>
      </c>
      <c r="C306" s="11">
        <v>44061</v>
      </c>
      <c r="D306" s="4">
        <v>550</v>
      </c>
      <c r="E306" s="4">
        <v>513</v>
      </c>
      <c r="F306" s="41">
        <v>26.596499999999999</v>
      </c>
      <c r="G306" s="41">
        <v>14628.075000000001</v>
      </c>
      <c r="K306" t="b">
        <f>NOT(ISNA(VLOOKUP(Table10[[#This Row],[PurchaseOrderID]],Purchase_Order!$A$2:$A$1228,1,0)))</f>
        <v>1</v>
      </c>
    </row>
    <row r="307" spans="1:11" x14ac:dyDescent="0.25">
      <c r="A307" s="5">
        <v>432</v>
      </c>
      <c r="B307" s="5">
        <v>950</v>
      </c>
      <c r="C307" s="10">
        <v>44061</v>
      </c>
      <c r="D307" s="5">
        <v>550</v>
      </c>
      <c r="E307" s="5">
        <v>319</v>
      </c>
      <c r="F307" s="40">
        <v>46.063499999999998</v>
      </c>
      <c r="G307" s="40">
        <v>25334.924999999999</v>
      </c>
      <c r="K307" t="b">
        <f>NOT(ISNA(VLOOKUP(Table10[[#This Row],[PurchaseOrderID]],Purchase_Order!$A$2:$A$1228,1,0)))</f>
        <v>1</v>
      </c>
    </row>
    <row r="308" spans="1:11" x14ac:dyDescent="0.25">
      <c r="A308" s="4">
        <v>433</v>
      </c>
      <c r="B308" s="4">
        <v>951</v>
      </c>
      <c r="C308" s="11">
        <v>44062</v>
      </c>
      <c r="D308" s="4">
        <v>3</v>
      </c>
      <c r="E308" s="4">
        <v>408</v>
      </c>
      <c r="F308" s="41">
        <v>47.543999999999997</v>
      </c>
      <c r="G308" s="41">
        <v>142.63200000000001</v>
      </c>
      <c r="K308" t="b">
        <f>NOT(ISNA(VLOOKUP(Table10[[#This Row],[PurchaseOrderID]],Purchase_Order!$A$2:$A$1228,1,0)))</f>
        <v>1</v>
      </c>
    </row>
    <row r="309" spans="1:11" x14ac:dyDescent="0.25">
      <c r="A309" s="5">
        <v>433</v>
      </c>
      <c r="B309" s="5">
        <v>952</v>
      </c>
      <c r="C309" s="10">
        <v>44062</v>
      </c>
      <c r="D309" s="5">
        <v>3</v>
      </c>
      <c r="E309" s="5">
        <v>409</v>
      </c>
      <c r="F309" s="40">
        <v>43.270499999999998</v>
      </c>
      <c r="G309" s="40">
        <v>129.8115</v>
      </c>
      <c r="K309" t="b">
        <f>NOT(ISNA(VLOOKUP(Table10[[#This Row],[PurchaseOrderID]],Purchase_Order!$A$2:$A$1228,1,0)))</f>
        <v>1</v>
      </c>
    </row>
    <row r="310" spans="1:11" x14ac:dyDescent="0.25">
      <c r="A310" s="4">
        <v>433</v>
      </c>
      <c r="B310" s="4">
        <v>953</v>
      </c>
      <c r="C310" s="11">
        <v>44062</v>
      </c>
      <c r="D310" s="4">
        <v>3</v>
      </c>
      <c r="E310" s="4">
        <v>410</v>
      </c>
      <c r="F310" s="41">
        <v>41.170499999999997</v>
      </c>
      <c r="G310" s="41">
        <v>123.5115</v>
      </c>
      <c r="K310" t="b">
        <f>NOT(ISNA(VLOOKUP(Table10[[#This Row],[PurchaseOrderID]],Purchase_Order!$A$2:$A$1228,1,0)))</f>
        <v>1</v>
      </c>
    </row>
    <row r="311" spans="1:11" x14ac:dyDescent="0.25">
      <c r="A311" s="5">
        <v>434</v>
      </c>
      <c r="B311" s="5">
        <v>954</v>
      </c>
      <c r="C311" s="10">
        <v>44062</v>
      </c>
      <c r="D311" s="5">
        <v>3</v>
      </c>
      <c r="E311" s="5">
        <v>424</v>
      </c>
      <c r="F311" s="40">
        <v>49.6965</v>
      </c>
      <c r="G311" s="40">
        <v>149.08949999999999</v>
      </c>
      <c r="K311" t="b">
        <f>NOT(ISNA(VLOOKUP(Table10[[#This Row],[PurchaseOrderID]],Purchase_Order!$A$2:$A$1228,1,0)))</f>
        <v>1</v>
      </c>
    </row>
    <row r="312" spans="1:11" x14ac:dyDescent="0.25">
      <c r="A312" s="4">
        <v>434</v>
      </c>
      <c r="B312" s="4">
        <v>955</v>
      </c>
      <c r="C312" s="11">
        <v>44062</v>
      </c>
      <c r="D312" s="4">
        <v>3</v>
      </c>
      <c r="E312" s="4">
        <v>425</v>
      </c>
      <c r="F312" s="41">
        <v>45.423000000000002</v>
      </c>
      <c r="G312" s="41">
        <v>136.26900000000001</v>
      </c>
      <c r="K312" t="b">
        <f>NOT(ISNA(VLOOKUP(Table10[[#This Row],[PurchaseOrderID]],Purchase_Order!$A$2:$A$1228,1,0)))</f>
        <v>1</v>
      </c>
    </row>
    <row r="313" spans="1:11" x14ac:dyDescent="0.25">
      <c r="A313" s="5">
        <v>435</v>
      </c>
      <c r="B313" s="5">
        <v>956</v>
      </c>
      <c r="C313" s="10">
        <v>44062</v>
      </c>
      <c r="D313" s="5">
        <v>3</v>
      </c>
      <c r="E313" s="5">
        <v>320</v>
      </c>
      <c r="F313" s="40">
        <v>47.470500000000001</v>
      </c>
      <c r="G313" s="40">
        <v>142.41149999999999</v>
      </c>
      <c r="K313" t="b">
        <f>NOT(ISNA(VLOOKUP(Table10[[#This Row],[PurchaseOrderID]],Purchase_Order!$A$2:$A$1228,1,0)))</f>
        <v>1</v>
      </c>
    </row>
    <row r="314" spans="1:11" x14ac:dyDescent="0.25">
      <c r="A314" s="4">
        <v>435</v>
      </c>
      <c r="B314" s="4">
        <v>957</v>
      </c>
      <c r="C314" s="11">
        <v>44062</v>
      </c>
      <c r="D314" s="4">
        <v>3</v>
      </c>
      <c r="E314" s="4">
        <v>321</v>
      </c>
      <c r="F314" s="41">
        <v>42.798000000000002</v>
      </c>
      <c r="G314" s="41">
        <v>128.39400000000001</v>
      </c>
      <c r="K314" t="b">
        <f>NOT(ISNA(VLOOKUP(Table10[[#This Row],[PurchaseOrderID]],Purchase_Order!$A$2:$A$1228,1,0)))</f>
        <v>1</v>
      </c>
    </row>
    <row r="315" spans="1:11" x14ac:dyDescent="0.25">
      <c r="A315" s="5">
        <v>435</v>
      </c>
      <c r="B315" s="5">
        <v>958</v>
      </c>
      <c r="C315" s="10">
        <v>44062</v>
      </c>
      <c r="D315" s="5">
        <v>60</v>
      </c>
      <c r="E315" s="5">
        <v>322</v>
      </c>
      <c r="F315" s="40">
        <v>25.420500000000001</v>
      </c>
      <c r="G315" s="40">
        <v>1525.23</v>
      </c>
      <c r="K315" t="b">
        <f>NOT(ISNA(VLOOKUP(Table10[[#This Row],[PurchaseOrderID]],Purchase_Order!$A$2:$A$1228,1,0)))</f>
        <v>1</v>
      </c>
    </row>
    <row r="316" spans="1:11" x14ac:dyDescent="0.25">
      <c r="A316" s="4">
        <v>436</v>
      </c>
      <c r="B316" s="4">
        <v>959</v>
      </c>
      <c r="C316" s="11">
        <v>44062</v>
      </c>
      <c r="D316" s="4">
        <v>3</v>
      </c>
      <c r="E316" s="4">
        <v>438</v>
      </c>
      <c r="F316" s="41">
        <v>41.222999999999999</v>
      </c>
      <c r="G316" s="41">
        <v>123.669</v>
      </c>
      <c r="K316" t="b">
        <f>NOT(ISNA(VLOOKUP(Table10[[#This Row],[PurchaseOrderID]],Purchase_Order!$A$2:$A$1228,1,0)))</f>
        <v>1</v>
      </c>
    </row>
    <row r="317" spans="1:11" x14ac:dyDescent="0.25">
      <c r="A317" s="5">
        <v>436</v>
      </c>
      <c r="B317" s="5">
        <v>960</v>
      </c>
      <c r="C317" s="10">
        <v>44062</v>
      </c>
      <c r="D317" s="5">
        <v>3</v>
      </c>
      <c r="E317" s="5">
        <v>439</v>
      </c>
      <c r="F317" s="40">
        <v>45.496499999999997</v>
      </c>
      <c r="G317" s="40">
        <v>136.48949999999999</v>
      </c>
      <c r="K317" t="b">
        <f>NOT(ISNA(VLOOKUP(Table10[[#This Row],[PurchaseOrderID]],Purchase_Order!$A$2:$A$1228,1,0)))</f>
        <v>1</v>
      </c>
    </row>
    <row r="318" spans="1:11" x14ac:dyDescent="0.25">
      <c r="A318" s="4">
        <v>436</v>
      </c>
      <c r="B318" s="4">
        <v>961</v>
      </c>
      <c r="C318" s="11">
        <v>44062</v>
      </c>
      <c r="D318" s="4">
        <v>3</v>
      </c>
      <c r="E318" s="4">
        <v>440</v>
      </c>
      <c r="F318" s="41">
        <v>41.222999999999999</v>
      </c>
      <c r="G318" s="41">
        <v>123.669</v>
      </c>
      <c r="K318" t="b">
        <f>NOT(ISNA(VLOOKUP(Table10[[#This Row],[PurchaseOrderID]],Purchase_Order!$A$2:$A$1228,1,0)))</f>
        <v>1</v>
      </c>
    </row>
    <row r="319" spans="1:11" x14ac:dyDescent="0.25">
      <c r="A319" s="5">
        <v>436</v>
      </c>
      <c r="B319" s="5">
        <v>962</v>
      </c>
      <c r="C319" s="10">
        <v>44062</v>
      </c>
      <c r="D319" s="5">
        <v>3</v>
      </c>
      <c r="E319" s="5">
        <v>441</v>
      </c>
      <c r="F319" s="40">
        <v>39.122999999999998</v>
      </c>
      <c r="G319" s="40">
        <v>117.369</v>
      </c>
      <c r="K319" t="b">
        <f>NOT(ISNA(VLOOKUP(Table10[[#This Row],[PurchaseOrderID]],Purchase_Order!$A$2:$A$1228,1,0)))</f>
        <v>1</v>
      </c>
    </row>
    <row r="320" spans="1:11" x14ac:dyDescent="0.25">
      <c r="A320" s="4">
        <v>437</v>
      </c>
      <c r="B320" s="4">
        <v>963</v>
      </c>
      <c r="C320" s="11">
        <v>44062</v>
      </c>
      <c r="D320" s="4">
        <v>550</v>
      </c>
      <c r="E320" s="4">
        <v>941</v>
      </c>
      <c r="F320" s="41">
        <v>62.9895</v>
      </c>
      <c r="G320" s="41">
        <v>34644.224999999999</v>
      </c>
      <c r="K320" t="b">
        <f>NOT(ISNA(VLOOKUP(Table10[[#This Row],[PurchaseOrderID]],Purchase_Order!$A$2:$A$1228,1,0)))</f>
        <v>1</v>
      </c>
    </row>
    <row r="321" spans="1:11" x14ac:dyDescent="0.25">
      <c r="A321" s="5">
        <v>438</v>
      </c>
      <c r="B321" s="5">
        <v>964</v>
      </c>
      <c r="C321" s="10">
        <v>44062</v>
      </c>
      <c r="D321" s="5">
        <v>3</v>
      </c>
      <c r="E321" s="5">
        <v>320</v>
      </c>
      <c r="F321" s="40">
        <v>45.3705</v>
      </c>
      <c r="G321" s="40">
        <v>136.11150000000001</v>
      </c>
      <c r="K321" t="b">
        <f>NOT(ISNA(VLOOKUP(Table10[[#This Row],[PurchaseOrderID]],Purchase_Order!$A$2:$A$1228,1,0)))</f>
        <v>1</v>
      </c>
    </row>
    <row r="322" spans="1:11" x14ac:dyDescent="0.25">
      <c r="A322" s="4">
        <v>438</v>
      </c>
      <c r="B322" s="4">
        <v>965</v>
      </c>
      <c r="C322" s="11">
        <v>44062</v>
      </c>
      <c r="D322" s="4">
        <v>3</v>
      </c>
      <c r="E322" s="4">
        <v>321</v>
      </c>
      <c r="F322" s="41">
        <v>40.488</v>
      </c>
      <c r="G322" s="41">
        <v>121.464</v>
      </c>
      <c r="K322" t="b">
        <f>NOT(ISNA(VLOOKUP(Table10[[#This Row],[PurchaseOrderID]],Purchase_Order!$A$2:$A$1228,1,0)))</f>
        <v>1</v>
      </c>
    </row>
    <row r="323" spans="1:11" x14ac:dyDescent="0.25">
      <c r="A323" s="5">
        <v>438</v>
      </c>
      <c r="B323" s="5">
        <v>966</v>
      </c>
      <c r="C323" s="10">
        <v>44062</v>
      </c>
      <c r="D323" s="5">
        <v>60</v>
      </c>
      <c r="E323" s="5">
        <v>322</v>
      </c>
      <c r="F323" s="40">
        <v>26.365500000000001</v>
      </c>
      <c r="G323" s="40">
        <v>1581.93</v>
      </c>
      <c r="K323" t="b">
        <f>NOT(ISNA(VLOOKUP(Table10[[#This Row],[PurchaseOrderID]],Purchase_Order!$A$2:$A$1228,1,0)))</f>
        <v>1</v>
      </c>
    </row>
    <row r="324" spans="1:11" x14ac:dyDescent="0.25">
      <c r="A324" s="4">
        <v>439</v>
      </c>
      <c r="B324" s="4">
        <v>967</v>
      </c>
      <c r="C324" s="11">
        <v>44062</v>
      </c>
      <c r="D324" s="4">
        <v>3</v>
      </c>
      <c r="E324" s="4">
        <v>504</v>
      </c>
      <c r="F324" s="41">
        <v>48.762</v>
      </c>
      <c r="G324" s="41">
        <v>146.286</v>
      </c>
      <c r="K324" t="b">
        <f>NOT(ISNA(VLOOKUP(Table10[[#This Row],[PurchaseOrderID]],Purchase_Order!$A$2:$A$1228,1,0)))</f>
        <v>1</v>
      </c>
    </row>
    <row r="325" spans="1:11" x14ac:dyDescent="0.25">
      <c r="A325" s="5">
        <v>440</v>
      </c>
      <c r="B325" s="5">
        <v>968</v>
      </c>
      <c r="C325" s="10">
        <v>44062</v>
      </c>
      <c r="D325" s="5">
        <v>3</v>
      </c>
      <c r="E325" s="5">
        <v>497</v>
      </c>
      <c r="F325" s="40">
        <v>34.188000000000002</v>
      </c>
      <c r="G325" s="40">
        <v>102.56399999999999</v>
      </c>
      <c r="K325" t="b">
        <f>NOT(ISNA(VLOOKUP(Table10[[#This Row],[PurchaseOrderID]],Purchase_Order!$A$2:$A$1228,1,0)))</f>
        <v>1</v>
      </c>
    </row>
    <row r="326" spans="1:11" x14ac:dyDescent="0.25">
      <c r="A326" s="4">
        <v>441</v>
      </c>
      <c r="B326" s="4">
        <v>969</v>
      </c>
      <c r="C326" s="11">
        <v>44062</v>
      </c>
      <c r="D326" s="4">
        <v>3</v>
      </c>
      <c r="E326" s="4">
        <v>323</v>
      </c>
      <c r="F326" s="41">
        <v>50.263500000000001</v>
      </c>
      <c r="G326" s="41">
        <v>150.79050000000001</v>
      </c>
      <c r="K326" t="b">
        <f>NOT(ISNA(VLOOKUP(Table10[[#This Row],[PurchaseOrderID]],Purchase_Order!$A$2:$A$1228,1,0)))</f>
        <v>1</v>
      </c>
    </row>
    <row r="327" spans="1:11" x14ac:dyDescent="0.25">
      <c r="A327" s="5">
        <v>442</v>
      </c>
      <c r="B327" s="5">
        <v>970</v>
      </c>
      <c r="C327" s="10">
        <v>44062</v>
      </c>
      <c r="D327" s="5">
        <v>550</v>
      </c>
      <c r="E327" s="5">
        <v>523</v>
      </c>
      <c r="F327" s="40">
        <v>10.731</v>
      </c>
      <c r="G327" s="40">
        <v>5902.05</v>
      </c>
      <c r="K327" t="b">
        <f>NOT(ISNA(VLOOKUP(Table10[[#This Row],[PurchaseOrderID]],Purchase_Order!$A$2:$A$1228,1,0)))</f>
        <v>1</v>
      </c>
    </row>
    <row r="328" spans="1:11" x14ac:dyDescent="0.25">
      <c r="A328" s="4">
        <v>442</v>
      </c>
      <c r="B328" s="4">
        <v>971</v>
      </c>
      <c r="C328" s="11">
        <v>44062</v>
      </c>
      <c r="D328" s="4">
        <v>550</v>
      </c>
      <c r="E328" s="4">
        <v>524</v>
      </c>
      <c r="F328" s="41">
        <v>14.1225</v>
      </c>
      <c r="G328" s="41">
        <v>7767.375</v>
      </c>
      <c r="K328" t="b">
        <f>NOT(ISNA(VLOOKUP(Table10[[#This Row],[PurchaseOrderID]],Purchase_Order!$A$2:$A$1228,1,0)))</f>
        <v>1</v>
      </c>
    </row>
    <row r="329" spans="1:11" x14ac:dyDescent="0.25">
      <c r="A329" s="5">
        <v>443</v>
      </c>
      <c r="B329" s="5">
        <v>972</v>
      </c>
      <c r="C329" s="10">
        <v>44062</v>
      </c>
      <c r="D329" s="5">
        <v>60</v>
      </c>
      <c r="E329" s="5">
        <v>492</v>
      </c>
      <c r="F329" s="40">
        <v>50.263500000000001</v>
      </c>
      <c r="G329" s="40">
        <v>3015.81</v>
      </c>
      <c r="K329" t="b">
        <f>NOT(ISNA(VLOOKUP(Table10[[#This Row],[PurchaseOrderID]],Purchase_Order!$A$2:$A$1228,1,0)))</f>
        <v>1</v>
      </c>
    </row>
    <row r="330" spans="1:11" x14ac:dyDescent="0.25">
      <c r="A330" s="4">
        <v>443</v>
      </c>
      <c r="B330" s="4">
        <v>973</v>
      </c>
      <c r="C330" s="11">
        <v>44062</v>
      </c>
      <c r="D330" s="4">
        <v>60</v>
      </c>
      <c r="E330" s="4">
        <v>493</v>
      </c>
      <c r="F330" s="41">
        <v>57.151499999999999</v>
      </c>
      <c r="G330" s="41">
        <v>3429.09</v>
      </c>
      <c r="K330" t="b">
        <f>NOT(ISNA(VLOOKUP(Table10[[#This Row],[PurchaseOrderID]],Purchase_Order!$A$2:$A$1228,1,0)))</f>
        <v>1</v>
      </c>
    </row>
    <row r="331" spans="1:11" x14ac:dyDescent="0.25">
      <c r="A331" s="5">
        <v>443</v>
      </c>
      <c r="B331" s="5">
        <v>974</v>
      </c>
      <c r="C331" s="10">
        <v>44062</v>
      </c>
      <c r="D331" s="5">
        <v>60</v>
      </c>
      <c r="E331" s="5">
        <v>494</v>
      </c>
      <c r="F331" s="40">
        <v>53.203499999999998</v>
      </c>
      <c r="G331" s="40">
        <v>3192.21</v>
      </c>
      <c r="K331" t="b">
        <f>NOT(ISNA(VLOOKUP(Table10[[#This Row],[PurchaseOrderID]],Purchase_Order!$A$2:$A$1228,1,0)))</f>
        <v>1</v>
      </c>
    </row>
    <row r="332" spans="1:11" x14ac:dyDescent="0.25">
      <c r="A332" s="4">
        <v>444</v>
      </c>
      <c r="B332" s="4">
        <v>975</v>
      </c>
      <c r="C332" s="11">
        <v>44062</v>
      </c>
      <c r="D332" s="4">
        <v>550</v>
      </c>
      <c r="E332" s="4">
        <v>910</v>
      </c>
      <c r="F332" s="41">
        <v>40.939500000000002</v>
      </c>
      <c r="G332" s="41">
        <v>22516.724999999999</v>
      </c>
      <c r="K332" t="b">
        <f>NOT(ISNA(VLOOKUP(Table10[[#This Row],[PurchaseOrderID]],Purchase_Order!$A$2:$A$1228,1,0)))</f>
        <v>1</v>
      </c>
    </row>
    <row r="333" spans="1:11" x14ac:dyDescent="0.25">
      <c r="A333" s="5">
        <v>444</v>
      </c>
      <c r="B333" s="5">
        <v>976</v>
      </c>
      <c r="C333" s="10">
        <v>44062</v>
      </c>
      <c r="D333" s="5">
        <v>550</v>
      </c>
      <c r="E333" s="5">
        <v>911</v>
      </c>
      <c r="F333" s="40">
        <v>21.0945</v>
      </c>
      <c r="G333" s="40">
        <v>11601.975</v>
      </c>
      <c r="K333" t="b">
        <f>NOT(ISNA(VLOOKUP(Table10[[#This Row],[PurchaseOrderID]],Purchase_Order!$A$2:$A$1228,1,0)))</f>
        <v>1</v>
      </c>
    </row>
    <row r="334" spans="1:11" x14ac:dyDescent="0.25">
      <c r="A334" s="4">
        <v>445</v>
      </c>
      <c r="B334" s="4">
        <v>977</v>
      </c>
      <c r="C334" s="11">
        <v>44062</v>
      </c>
      <c r="D334" s="4">
        <v>60</v>
      </c>
      <c r="E334" s="4">
        <v>506</v>
      </c>
      <c r="F334" s="41">
        <v>9.1980000000000004</v>
      </c>
      <c r="G334" s="41">
        <v>551.88</v>
      </c>
      <c r="K334" t="b">
        <f>NOT(ISNA(VLOOKUP(Table10[[#This Row],[PurchaseOrderID]],Purchase_Order!$A$2:$A$1228,1,0)))</f>
        <v>1</v>
      </c>
    </row>
    <row r="335" spans="1:11" x14ac:dyDescent="0.25">
      <c r="A335" s="5">
        <v>446</v>
      </c>
      <c r="B335" s="5">
        <v>978</v>
      </c>
      <c r="C335" s="10">
        <v>44062</v>
      </c>
      <c r="D335" s="5">
        <v>550</v>
      </c>
      <c r="E335" s="5">
        <v>351</v>
      </c>
      <c r="F335" s="40">
        <v>5.7750000000000004</v>
      </c>
      <c r="G335" s="40">
        <v>3176.25</v>
      </c>
      <c r="K335" t="b">
        <f>NOT(ISNA(VLOOKUP(Table10[[#This Row],[PurchaseOrderID]],Purchase_Order!$A$2:$A$1228,1,0)))</f>
        <v>1</v>
      </c>
    </row>
    <row r="336" spans="1:11" x14ac:dyDescent="0.25">
      <c r="A336" s="4">
        <v>446</v>
      </c>
      <c r="B336" s="4">
        <v>979</v>
      </c>
      <c r="C336" s="11">
        <v>44062</v>
      </c>
      <c r="D336" s="4">
        <v>550</v>
      </c>
      <c r="E336" s="4">
        <v>352</v>
      </c>
      <c r="F336" s="41">
        <v>1.155</v>
      </c>
      <c r="G336" s="41">
        <v>635.25</v>
      </c>
      <c r="K336" t="b">
        <f>NOT(ISNA(VLOOKUP(Table10[[#This Row],[PurchaseOrderID]],Purchase_Order!$A$2:$A$1228,1,0)))</f>
        <v>1</v>
      </c>
    </row>
    <row r="337" spans="1:11" x14ac:dyDescent="0.25">
      <c r="A337" s="5">
        <v>446</v>
      </c>
      <c r="B337" s="5">
        <v>980</v>
      </c>
      <c r="C337" s="10">
        <v>44062</v>
      </c>
      <c r="D337" s="5">
        <v>550</v>
      </c>
      <c r="E337" s="5">
        <v>679</v>
      </c>
      <c r="F337" s="40">
        <v>5.7750000000000004</v>
      </c>
      <c r="G337" s="40">
        <v>3176.25</v>
      </c>
      <c r="K337" t="b">
        <f>NOT(ISNA(VLOOKUP(Table10[[#This Row],[PurchaseOrderID]],Purchase_Order!$A$2:$A$1228,1,0)))</f>
        <v>1</v>
      </c>
    </row>
    <row r="338" spans="1:11" x14ac:dyDescent="0.25">
      <c r="A338" s="4">
        <v>447</v>
      </c>
      <c r="B338" s="4">
        <v>981</v>
      </c>
      <c r="C338" s="11">
        <v>44062</v>
      </c>
      <c r="D338" s="4">
        <v>550</v>
      </c>
      <c r="E338" s="4">
        <v>507</v>
      </c>
      <c r="F338" s="41">
        <v>23.393999999999998</v>
      </c>
      <c r="G338" s="41">
        <v>12866.7</v>
      </c>
      <c r="K338" t="b">
        <f>NOT(ISNA(VLOOKUP(Table10[[#This Row],[PurchaseOrderID]],Purchase_Order!$A$2:$A$1228,1,0)))</f>
        <v>1</v>
      </c>
    </row>
    <row r="339" spans="1:11" x14ac:dyDescent="0.25">
      <c r="A339" s="5">
        <v>447</v>
      </c>
      <c r="B339" s="5">
        <v>982</v>
      </c>
      <c r="C339" s="10">
        <v>44062</v>
      </c>
      <c r="D339" s="5">
        <v>550</v>
      </c>
      <c r="E339" s="5">
        <v>508</v>
      </c>
      <c r="F339" s="40">
        <v>27.6465</v>
      </c>
      <c r="G339" s="40">
        <v>15205.575000000001</v>
      </c>
      <c r="K339" t="b">
        <f>NOT(ISNA(VLOOKUP(Table10[[#This Row],[PurchaseOrderID]],Purchase_Order!$A$2:$A$1228,1,0)))</f>
        <v>1</v>
      </c>
    </row>
    <row r="340" spans="1:11" x14ac:dyDescent="0.25">
      <c r="A340" s="4">
        <v>448</v>
      </c>
      <c r="B340" s="4">
        <v>983</v>
      </c>
      <c r="C340" s="11">
        <v>44062</v>
      </c>
      <c r="D340" s="4">
        <v>550</v>
      </c>
      <c r="E340" s="4">
        <v>355</v>
      </c>
      <c r="F340" s="41">
        <v>1.365</v>
      </c>
      <c r="G340" s="41">
        <v>750.75</v>
      </c>
      <c r="K340" t="b">
        <f>NOT(ISNA(VLOOKUP(Table10[[#This Row],[PurchaseOrderID]],Purchase_Order!$A$2:$A$1228,1,0)))</f>
        <v>1</v>
      </c>
    </row>
    <row r="341" spans="1:11" x14ac:dyDescent="0.25">
      <c r="A341" s="5">
        <v>448</v>
      </c>
      <c r="B341" s="5">
        <v>984</v>
      </c>
      <c r="C341" s="10">
        <v>44062</v>
      </c>
      <c r="D341" s="5">
        <v>550</v>
      </c>
      <c r="E341" s="5">
        <v>940</v>
      </c>
      <c r="F341" s="40">
        <v>62.9895</v>
      </c>
      <c r="G341" s="40">
        <v>34644.224999999999</v>
      </c>
      <c r="K341" t="b">
        <f>NOT(ISNA(VLOOKUP(Table10[[#This Row],[PurchaseOrderID]],Purchase_Order!$A$2:$A$1228,1,0)))</f>
        <v>1</v>
      </c>
    </row>
    <row r="342" spans="1:11" x14ac:dyDescent="0.25">
      <c r="A342" s="4">
        <v>448</v>
      </c>
      <c r="B342" s="4">
        <v>985</v>
      </c>
      <c r="C342" s="11">
        <v>44062</v>
      </c>
      <c r="D342" s="4">
        <v>550</v>
      </c>
      <c r="E342" s="4">
        <v>535</v>
      </c>
      <c r="F342" s="41">
        <v>3.4860000000000002</v>
      </c>
      <c r="G342" s="41">
        <v>1917.3</v>
      </c>
      <c r="K342" t="b">
        <f>NOT(ISNA(VLOOKUP(Table10[[#This Row],[PurchaseOrderID]],Purchase_Order!$A$2:$A$1228,1,0)))</f>
        <v>1</v>
      </c>
    </row>
    <row r="343" spans="1:11" x14ac:dyDescent="0.25">
      <c r="A343" s="5">
        <v>449</v>
      </c>
      <c r="B343" s="5">
        <v>986</v>
      </c>
      <c r="C343" s="10">
        <v>44063</v>
      </c>
      <c r="D343" s="5">
        <v>550</v>
      </c>
      <c r="E343" s="5">
        <v>351</v>
      </c>
      <c r="F343" s="40">
        <v>6.1950000000000003</v>
      </c>
      <c r="G343" s="40">
        <v>3407.25</v>
      </c>
      <c r="K343" t="b">
        <f>NOT(ISNA(VLOOKUP(Table10[[#This Row],[PurchaseOrderID]],Purchase_Order!$A$2:$A$1228,1,0)))</f>
        <v>1</v>
      </c>
    </row>
    <row r="344" spans="1:11" x14ac:dyDescent="0.25">
      <c r="A344" s="4">
        <v>449</v>
      </c>
      <c r="B344" s="4">
        <v>987</v>
      </c>
      <c r="C344" s="11">
        <v>44063</v>
      </c>
      <c r="D344" s="4">
        <v>550</v>
      </c>
      <c r="E344" s="4">
        <v>352</v>
      </c>
      <c r="F344" s="41">
        <v>1.47</v>
      </c>
      <c r="G344" s="41">
        <v>808.5</v>
      </c>
      <c r="K344" t="b">
        <f>NOT(ISNA(VLOOKUP(Table10[[#This Row],[PurchaseOrderID]],Purchase_Order!$A$2:$A$1228,1,0)))</f>
        <v>1</v>
      </c>
    </row>
    <row r="345" spans="1:11" x14ac:dyDescent="0.25">
      <c r="A345" s="5">
        <v>449</v>
      </c>
      <c r="B345" s="5">
        <v>988</v>
      </c>
      <c r="C345" s="10">
        <v>44063</v>
      </c>
      <c r="D345" s="5">
        <v>550</v>
      </c>
      <c r="E345" s="5">
        <v>679</v>
      </c>
      <c r="F345" s="40">
        <v>6.1950000000000003</v>
      </c>
      <c r="G345" s="40">
        <v>3407.25</v>
      </c>
      <c r="K345" t="b">
        <f>NOT(ISNA(VLOOKUP(Table10[[#This Row],[PurchaseOrderID]],Purchase_Order!$A$2:$A$1228,1,0)))</f>
        <v>1</v>
      </c>
    </row>
    <row r="346" spans="1:11" x14ac:dyDescent="0.25">
      <c r="A346" s="4">
        <v>450</v>
      </c>
      <c r="B346" s="4">
        <v>989</v>
      </c>
      <c r="C346" s="11">
        <v>44063</v>
      </c>
      <c r="D346" s="4">
        <v>550</v>
      </c>
      <c r="E346" s="4">
        <v>507</v>
      </c>
      <c r="F346" s="41">
        <v>22.165500000000002</v>
      </c>
      <c r="G346" s="41">
        <v>12191.025</v>
      </c>
      <c r="K346" t="b">
        <f>NOT(ISNA(VLOOKUP(Table10[[#This Row],[PurchaseOrderID]],Purchase_Order!$A$2:$A$1228,1,0)))</f>
        <v>1</v>
      </c>
    </row>
    <row r="347" spans="1:11" x14ac:dyDescent="0.25">
      <c r="A347" s="5">
        <v>450</v>
      </c>
      <c r="B347" s="5">
        <v>990</v>
      </c>
      <c r="C347" s="10">
        <v>44063</v>
      </c>
      <c r="D347" s="5">
        <v>550</v>
      </c>
      <c r="E347" s="5">
        <v>508</v>
      </c>
      <c r="F347" s="40">
        <v>29.284500000000001</v>
      </c>
      <c r="G347" s="40">
        <v>16106.475</v>
      </c>
      <c r="K347" t="b">
        <f>NOT(ISNA(VLOOKUP(Table10[[#This Row],[PurchaseOrderID]],Purchase_Order!$A$2:$A$1228,1,0)))</f>
        <v>1</v>
      </c>
    </row>
    <row r="348" spans="1:11" x14ac:dyDescent="0.25">
      <c r="A348" s="4">
        <v>451</v>
      </c>
      <c r="B348" s="4">
        <v>991</v>
      </c>
      <c r="C348" s="11">
        <v>44063</v>
      </c>
      <c r="D348" s="4">
        <v>3</v>
      </c>
      <c r="E348" s="4">
        <v>491</v>
      </c>
      <c r="F348" s="41">
        <v>19.9815</v>
      </c>
      <c r="G348" s="41">
        <v>59.944499999999998</v>
      </c>
      <c r="K348" t="b">
        <f>NOT(ISNA(VLOOKUP(Table10[[#This Row],[PurchaseOrderID]],Purchase_Order!$A$2:$A$1228,1,0)))</f>
        <v>1</v>
      </c>
    </row>
    <row r="349" spans="1:11" x14ac:dyDescent="0.25">
      <c r="A349" s="5">
        <v>452</v>
      </c>
      <c r="B349" s="5">
        <v>992</v>
      </c>
      <c r="C349" s="10">
        <v>44063</v>
      </c>
      <c r="D349" s="5">
        <v>3</v>
      </c>
      <c r="E349" s="5">
        <v>346</v>
      </c>
      <c r="F349" s="40">
        <v>41.244</v>
      </c>
      <c r="G349" s="40">
        <v>123.732</v>
      </c>
      <c r="K349" t="b">
        <f>NOT(ISNA(VLOOKUP(Table10[[#This Row],[PurchaseOrderID]],Purchase_Order!$A$2:$A$1228,1,0)))</f>
        <v>1</v>
      </c>
    </row>
    <row r="350" spans="1:11" x14ac:dyDescent="0.25">
      <c r="A350" s="4">
        <v>452</v>
      </c>
      <c r="B350" s="4">
        <v>993</v>
      </c>
      <c r="C350" s="11">
        <v>44063</v>
      </c>
      <c r="D350" s="4">
        <v>3</v>
      </c>
      <c r="E350" s="4">
        <v>347</v>
      </c>
      <c r="F350" s="41">
        <v>36.970500000000001</v>
      </c>
      <c r="G350" s="41">
        <v>110.9115</v>
      </c>
      <c r="K350" t="b">
        <f>NOT(ISNA(VLOOKUP(Table10[[#This Row],[PurchaseOrderID]],Purchase_Order!$A$2:$A$1228,1,0)))</f>
        <v>1</v>
      </c>
    </row>
    <row r="351" spans="1:11" x14ac:dyDescent="0.25">
      <c r="A351" s="5">
        <v>453</v>
      </c>
      <c r="B351" s="5">
        <v>994</v>
      </c>
      <c r="C351" s="10">
        <v>44063</v>
      </c>
      <c r="D351" s="5">
        <v>550</v>
      </c>
      <c r="E351" s="5">
        <v>935</v>
      </c>
      <c r="F351" s="40">
        <v>31.4895</v>
      </c>
      <c r="G351" s="40">
        <v>17319.224999999999</v>
      </c>
      <c r="K351" t="b">
        <f>NOT(ISNA(VLOOKUP(Table10[[#This Row],[PurchaseOrderID]],Purchase_Order!$A$2:$A$1228,1,0)))</f>
        <v>1</v>
      </c>
    </row>
    <row r="352" spans="1:11" x14ac:dyDescent="0.25">
      <c r="A352" s="4">
        <v>453</v>
      </c>
      <c r="B352" s="4">
        <v>995</v>
      </c>
      <c r="C352" s="11">
        <v>44063</v>
      </c>
      <c r="D352" s="4">
        <v>550</v>
      </c>
      <c r="E352" s="4">
        <v>936</v>
      </c>
      <c r="F352" s="41">
        <v>48.289499999999997</v>
      </c>
      <c r="G352" s="41">
        <v>26559.224999999999</v>
      </c>
      <c r="K352" t="b">
        <f>NOT(ISNA(VLOOKUP(Table10[[#This Row],[PurchaseOrderID]],Purchase_Order!$A$2:$A$1228,1,0)))</f>
        <v>1</v>
      </c>
    </row>
    <row r="353" spans="1:11" x14ac:dyDescent="0.25">
      <c r="A353" s="5">
        <v>454</v>
      </c>
      <c r="B353" s="5">
        <v>996</v>
      </c>
      <c r="C353" s="10">
        <v>44063</v>
      </c>
      <c r="D353" s="5">
        <v>3</v>
      </c>
      <c r="E353" s="5">
        <v>375</v>
      </c>
      <c r="F353" s="40">
        <v>43.344000000000001</v>
      </c>
      <c r="G353" s="40">
        <v>130.03200000000001</v>
      </c>
      <c r="K353" t="b">
        <f>NOT(ISNA(VLOOKUP(Table10[[#This Row],[PurchaseOrderID]],Purchase_Order!$A$2:$A$1228,1,0)))</f>
        <v>1</v>
      </c>
    </row>
    <row r="354" spans="1:11" x14ac:dyDescent="0.25">
      <c r="A354" s="4">
        <v>454</v>
      </c>
      <c r="B354" s="4">
        <v>997</v>
      </c>
      <c r="C354" s="11">
        <v>44063</v>
      </c>
      <c r="D354" s="4">
        <v>3</v>
      </c>
      <c r="E354" s="4">
        <v>376</v>
      </c>
      <c r="F354" s="41">
        <v>39.070500000000003</v>
      </c>
      <c r="G354" s="41">
        <v>117.2115</v>
      </c>
      <c r="K354" t="b">
        <f>NOT(ISNA(VLOOKUP(Table10[[#This Row],[PurchaseOrderID]],Purchase_Order!$A$2:$A$1228,1,0)))</f>
        <v>1</v>
      </c>
    </row>
    <row r="355" spans="1:11" x14ac:dyDescent="0.25">
      <c r="A355" s="5">
        <v>455</v>
      </c>
      <c r="B355" s="5">
        <v>998</v>
      </c>
      <c r="C355" s="10">
        <v>44063</v>
      </c>
      <c r="D355" s="5">
        <v>550</v>
      </c>
      <c r="E355" s="5">
        <v>480</v>
      </c>
      <c r="F355" s="40">
        <v>11.6655</v>
      </c>
      <c r="G355" s="40">
        <v>6416.0249999999996</v>
      </c>
      <c r="K355" t="b">
        <f>NOT(ISNA(VLOOKUP(Table10[[#This Row],[PurchaseOrderID]],Purchase_Order!$A$2:$A$1228,1,0)))</f>
        <v>1</v>
      </c>
    </row>
    <row r="356" spans="1:11" x14ac:dyDescent="0.25">
      <c r="A356" s="4">
        <v>455</v>
      </c>
      <c r="B356" s="4">
        <v>999</v>
      </c>
      <c r="C356" s="11">
        <v>44063</v>
      </c>
      <c r="D356" s="4">
        <v>550</v>
      </c>
      <c r="E356" s="4">
        <v>481</v>
      </c>
      <c r="F356" s="41">
        <v>11.087999999999999</v>
      </c>
      <c r="G356" s="41">
        <v>6098.4</v>
      </c>
      <c r="K356" t="b">
        <f>NOT(ISNA(VLOOKUP(Table10[[#This Row],[PurchaseOrderID]],Purchase_Order!$A$2:$A$1228,1,0)))</f>
        <v>1</v>
      </c>
    </row>
    <row r="357" spans="1:11" x14ac:dyDescent="0.25">
      <c r="A357" s="5">
        <v>455</v>
      </c>
      <c r="B357" s="5">
        <v>1000</v>
      </c>
      <c r="C357" s="10">
        <v>44063</v>
      </c>
      <c r="D357" s="5">
        <v>550</v>
      </c>
      <c r="E357" s="5">
        <v>482</v>
      </c>
      <c r="F357" s="40">
        <v>8.7569999999999997</v>
      </c>
      <c r="G357" s="40">
        <v>4816.3500000000004</v>
      </c>
      <c r="K357" t="b">
        <f>NOT(ISNA(VLOOKUP(Table10[[#This Row],[PurchaseOrderID]],Purchase_Order!$A$2:$A$1228,1,0)))</f>
        <v>1</v>
      </c>
    </row>
    <row r="358" spans="1:11" x14ac:dyDescent="0.25">
      <c r="A358" s="4">
        <v>455</v>
      </c>
      <c r="B358" s="4">
        <v>1001</v>
      </c>
      <c r="C358" s="11">
        <v>44063</v>
      </c>
      <c r="D358" s="4">
        <v>550</v>
      </c>
      <c r="E358" s="4">
        <v>483</v>
      </c>
      <c r="F358" s="41">
        <v>9.6914999999999996</v>
      </c>
      <c r="G358" s="41">
        <v>5330.3249999999998</v>
      </c>
      <c r="K358" t="b">
        <f>NOT(ISNA(VLOOKUP(Table10[[#This Row],[PurchaseOrderID]],Purchase_Order!$A$2:$A$1228,1,0)))</f>
        <v>1</v>
      </c>
    </row>
    <row r="359" spans="1:11" x14ac:dyDescent="0.25">
      <c r="A359" s="5">
        <v>455</v>
      </c>
      <c r="B359" s="5">
        <v>1002</v>
      </c>
      <c r="C359" s="10">
        <v>44063</v>
      </c>
      <c r="D359" s="5">
        <v>550</v>
      </c>
      <c r="E359" s="5">
        <v>484</v>
      </c>
      <c r="F359" s="40">
        <v>6.8775000000000004</v>
      </c>
      <c r="G359" s="40">
        <v>3782.625</v>
      </c>
      <c r="K359" t="b">
        <f>NOT(ISNA(VLOOKUP(Table10[[#This Row],[PurchaseOrderID]],Purchase_Order!$A$2:$A$1228,1,0)))</f>
        <v>1</v>
      </c>
    </row>
    <row r="360" spans="1:11" x14ac:dyDescent="0.25">
      <c r="A360" s="4">
        <v>455</v>
      </c>
      <c r="B360" s="4">
        <v>1003</v>
      </c>
      <c r="C360" s="11">
        <v>44063</v>
      </c>
      <c r="D360" s="4">
        <v>550</v>
      </c>
      <c r="E360" s="4">
        <v>485</v>
      </c>
      <c r="F360" s="41">
        <v>7.8014999999999999</v>
      </c>
      <c r="G360" s="41">
        <v>4290.8249999999998</v>
      </c>
      <c r="K360" t="b">
        <f>NOT(ISNA(VLOOKUP(Table10[[#This Row],[PurchaseOrderID]],Purchase_Order!$A$2:$A$1228,1,0)))</f>
        <v>1</v>
      </c>
    </row>
    <row r="361" spans="1:11" x14ac:dyDescent="0.25">
      <c r="A361" s="5">
        <v>455</v>
      </c>
      <c r="B361" s="5">
        <v>1004</v>
      </c>
      <c r="C361" s="10">
        <v>44063</v>
      </c>
      <c r="D361" s="5">
        <v>550</v>
      </c>
      <c r="E361" s="5">
        <v>486</v>
      </c>
      <c r="F361" s="40">
        <v>8.7569999999999997</v>
      </c>
      <c r="G361" s="40">
        <v>4816.3500000000004</v>
      </c>
      <c r="K361" t="b">
        <f>NOT(ISNA(VLOOKUP(Table10[[#This Row],[PurchaseOrderID]],Purchase_Order!$A$2:$A$1228,1,0)))</f>
        <v>1</v>
      </c>
    </row>
    <row r="362" spans="1:11" x14ac:dyDescent="0.25">
      <c r="A362" s="4">
        <v>455</v>
      </c>
      <c r="B362" s="4">
        <v>1005</v>
      </c>
      <c r="C362" s="11">
        <v>44063</v>
      </c>
      <c r="D362" s="4">
        <v>550</v>
      </c>
      <c r="E362" s="4">
        <v>487</v>
      </c>
      <c r="F362" s="41">
        <v>5.8064999999999998</v>
      </c>
      <c r="G362" s="41">
        <v>3193.5749999999998</v>
      </c>
      <c r="K362" t="b">
        <f>NOT(ISNA(VLOOKUP(Table10[[#This Row],[PurchaseOrderID]],Purchase_Order!$A$2:$A$1228,1,0)))</f>
        <v>1</v>
      </c>
    </row>
    <row r="363" spans="1:11" x14ac:dyDescent="0.25">
      <c r="A363" s="5">
        <v>455</v>
      </c>
      <c r="B363" s="5">
        <v>1006</v>
      </c>
      <c r="C363" s="10">
        <v>44063</v>
      </c>
      <c r="D363" s="5">
        <v>550</v>
      </c>
      <c r="E363" s="5">
        <v>488</v>
      </c>
      <c r="F363" s="40">
        <v>8.8620000000000001</v>
      </c>
      <c r="G363" s="40">
        <v>4874.1000000000004</v>
      </c>
      <c r="K363" t="b">
        <f>NOT(ISNA(VLOOKUP(Table10[[#This Row],[PurchaseOrderID]],Purchase_Order!$A$2:$A$1228,1,0)))</f>
        <v>1</v>
      </c>
    </row>
    <row r="364" spans="1:11" x14ac:dyDescent="0.25">
      <c r="A364" s="4">
        <v>455</v>
      </c>
      <c r="B364" s="4">
        <v>1007</v>
      </c>
      <c r="C364" s="11">
        <v>44063</v>
      </c>
      <c r="D364" s="4">
        <v>550</v>
      </c>
      <c r="E364" s="4">
        <v>489</v>
      </c>
      <c r="F364" s="41">
        <v>10.468500000000001</v>
      </c>
      <c r="G364" s="41">
        <v>5757.6750000000002</v>
      </c>
      <c r="K364" t="b">
        <f>NOT(ISNA(VLOOKUP(Table10[[#This Row],[PurchaseOrderID]],Purchase_Order!$A$2:$A$1228,1,0)))</f>
        <v>1</v>
      </c>
    </row>
    <row r="365" spans="1:11" x14ac:dyDescent="0.25">
      <c r="A365" s="5">
        <v>456</v>
      </c>
      <c r="B365" s="5">
        <v>1008</v>
      </c>
      <c r="C365" s="10">
        <v>44063</v>
      </c>
      <c r="D365" s="5">
        <v>3</v>
      </c>
      <c r="E365" s="5">
        <v>402</v>
      </c>
      <c r="F365" s="40">
        <v>47.470500000000001</v>
      </c>
      <c r="G365" s="40">
        <v>142.41149999999999</v>
      </c>
      <c r="K365" t="b">
        <f>NOT(ISNA(VLOOKUP(Table10[[#This Row],[PurchaseOrderID]],Purchase_Order!$A$2:$A$1228,1,0)))</f>
        <v>1</v>
      </c>
    </row>
    <row r="366" spans="1:11" x14ac:dyDescent="0.25">
      <c r="A366" s="4">
        <v>457</v>
      </c>
      <c r="B366" s="4">
        <v>1009</v>
      </c>
      <c r="C366" s="11">
        <v>44063</v>
      </c>
      <c r="D366" s="4">
        <v>550</v>
      </c>
      <c r="E366" s="4">
        <v>510</v>
      </c>
      <c r="F366" s="41">
        <v>23.079000000000001</v>
      </c>
      <c r="G366" s="41">
        <v>12693.45</v>
      </c>
      <c r="K366" t="b">
        <f>NOT(ISNA(VLOOKUP(Table10[[#This Row],[PurchaseOrderID]],Purchase_Order!$A$2:$A$1228,1,0)))</f>
        <v>1</v>
      </c>
    </row>
    <row r="367" spans="1:11" x14ac:dyDescent="0.25">
      <c r="A367" s="5">
        <v>457</v>
      </c>
      <c r="B367" s="5">
        <v>1010</v>
      </c>
      <c r="C367" s="10">
        <v>44063</v>
      </c>
      <c r="D367" s="5">
        <v>550</v>
      </c>
      <c r="E367" s="5">
        <v>511</v>
      </c>
      <c r="F367" s="40">
        <v>29.274000000000001</v>
      </c>
      <c r="G367" s="40">
        <v>16100.7</v>
      </c>
      <c r="K367" t="b">
        <f>NOT(ISNA(VLOOKUP(Table10[[#This Row],[PurchaseOrderID]],Purchase_Order!$A$2:$A$1228,1,0)))</f>
        <v>1</v>
      </c>
    </row>
    <row r="368" spans="1:11" x14ac:dyDescent="0.25">
      <c r="A368" s="4">
        <v>457</v>
      </c>
      <c r="B368" s="4">
        <v>1011</v>
      </c>
      <c r="C368" s="11">
        <v>44063</v>
      </c>
      <c r="D368" s="4">
        <v>550</v>
      </c>
      <c r="E368" s="4">
        <v>512</v>
      </c>
      <c r="F368" s="41">
        <v>34.975499999999997</v>
      </c>
      <c r="G368" s="41">
        <v>19236.525000000001</v>
      </c>
      <c r="K368" t="b">
        <f>NOT(ISNA(VLOOKUP(Table10[[#This Row],[PurchaseOrderID]],Purchase_Order!$A$2:$A$1228,1,0)))</f>
        <v>1</v>
      </c>
    </row>
    <row r="369" spans="1:11" x14ac:dyDescent="0.25">
      <c r="A369" s="5">
        <v>458</v>
      </c>
      <c r="B369" s="5">
        <v>1012</v>
      </c>
      <c r="C369" s="10">
        <v>44063</v>
      </c>
      <c r="D369" s="5">
        <v>3</v>
      </c>
      <c r="E369" s="5">
        <v>408</v>
      </c>
      <c r="F369" s="40">
        <v>43.270499999999998</v>
      </c>
      <c r="G369" s="40">
        <v>129.8115</v>
      </c>
      <c r="K369" t="b">
        <f>NOT(ISNA(VLOOKUP(Table10[[#This Row],[PurchaseOrderID]],Purchase_Order!$A$2:$A$1228,1,0)))</f>
        <v>1</v>
      </c>
    </row>
    <row r="370" spans="1:11" x14ac:dyDescent="0.25">
      <c r="A370" s="4">
        <v>458</v>
      </c>
      <c r="B370" s="4">
        <v>1013</v>
      </c>
      <c r="C370" s="11">
        <v>44063</v>
      </c>
      <c r="D370" s="4">
        <v>3</v>
      </c>
      <c r="E370" s="4">
        <v>409</v>
      </c>
      <c r="F370" s="41">
        <v>41.170499999999997</v>
      </c>
      <c r="G370" s="41">
        <v>123.5115</v>
      </c>
      <c r="K370" t="b">
        <f>NOT(ISNA(VLOOKUP(Table10[[#This Row],[PurchaseOrderID]],Purchase_Order!$A$2:$A$1228,1,0)))</f>
        <v>1</v>
      </c>
    </row>
    <row r="371" spans="1:11" x14ac:dyDescent="0.25">
      <c r="A371" s="5">
        <v>458</v>
      </c>
      <c r="B371" s="5">
        <v>1014</v>
      </c>
      <c r="C371" s="10">
        <v>44063</v>
      </c>
      <c r="D371" s="5">
        <v>550</v>
      </c>
      <c r="E371" s="5">
        <v>914</v>
      </c>
      <c r="F371" s="40">
        <v>21.0945</v>
      </c>
      <c r="G371" s="40">
        <v>11601.975</v>
      </c>
      <c r="K371" t="b">
        <f>NOT(ISNA(VLOOKUP(Table10[[#This Row],[PurchaseOrderID]],Purchase_Order!$A$2:$A$1228,1,0)))</f>
        <v>1</v>
      </c>
    </row>
    <row r="372" spans="1:11" x14ac:dyDescent="0.25">
      <c r="A372" s="4">
        <v>458</v>
      </c>
      <c r="B372" s="4">
        <v>1015</v>
      </c>
      <c r="C372" s="11">
        <v>44063</v>
      </c>
      <c r="D372" s="4">
        <v>550</v>
      </c>
      <c r="E372" s="4">
        <v>915</v>
      </c>
      <c r="F372" s="41">
        <v>30.439499999999999</v>
      </c>
      <c r="G372" s="41">
        <v>16741.724999999999</v>
      </c>
      <c r="K372" t="b">
        <f>NOT(ISNA(VLOOKUP(Table10[[#This Row],[PurchaseOrderID]],Purchase_Order!$A$2:$A$1228,1,0)))</f>
        <v>1</v>
      </c>
    </row>
    <row r="373" spans="1:11" x14ac:dyDescent="0.25">
      <c r="A373" s="5">
        <v>458</v>
      </c>
      <c r="B373" s="5">
        <v>1016</v>
      </c>
      <c r="C373" s="10">
        <v>44063</v>
      </c>
      <c r="D373" s="5">
        <v>550</v>
      </c>
      <c r="E373" s="5">
        <v>916</v>
      </c>
      <c r="F373" s="40">
        <v>40.939500000000002</v>
      </c>
      <c r="G373" s="40">
        <v>22516.724999999999</v>
      </c>
      <c r="K373" t="b">
        <f>NOT(ISNA(VLOOKUP(Table10[[#This Row],[PurchaseOrderID]],Purchase_Order!$A$2:$A$1228,1,0)))</f>
        <v>1</v>
      </c>
    </row>
    <row r="374" spans="1:11" x14ac:dyDescent="0.25">
      <c r="A374" s="4">
        <v>459</v>
      </c>
      <c r="B374" s="4">
        <v>1017</v>
      </c>
      <c r="C374" s="11">
        <v>44063</v>
      </c>
      <c r="D374" s="4">
        <v>550</v>
      </c>
      <c r="E374" s="4">
        <v>525</v>
      </c>
      <c r="F374" s="41">
        <v>2.3205</v>
      </c>
      <c r="G374" s="41">
        <v>1276.2750000000001</v>
      </c>
      <c r="K374" t="b">
        <f>NOT(ISNA(VLOOKUP(Table10[[#This Row],[PurchaseOrderID]],Purchase_Order!$A$2:$A$1228,1,0)))</f>
        <v>1</v>
      </c>
    </row>
    <row r="375" spans="1:11" x14ac:dyDescent="0.25">
      <c r="A375" s="5">
        <v>460</v>
      </c>
      <c r="B375" s="5">
        <v>1018</v>
      </c>
      <c r="C375" s="10">
        <v>44063</v>
      </c>
      <c r="D375" s="5">
        <v>550</v>
      </c>
      <c r="E375" s="5">
        <v>526</v>
      </c>
      <c r="F375" s="40">
        <v>3.6435</v>
      </c>
      <c r="G375" s="40">
        <v>2003.925</v>
      </c>
      <c r="K375" t="b">
        <f>NOT(ISNA(VLOOKUP(Table10[[#This Row],[PurchaseOrderID]],Purchase_Order!$A$2:$A$1228,1,0)))</f>
        <v>1</v>
      </c>
    </row>
    <row r="376" spans="1:11" x14ac:dyDescent="0.25">
      <c r="A376" s="4">
        <v>461</v>
      </c>
      <c r="B376" s="4">
        <v>1019</v>
      </c>
      <c r="C376" s="11">
        <v>44063</v>
      </c>
      <c r="D376" s="4">
        <v>550</v>
      </c>
      <c r="E376" s="4">
        <v>913</v>
      </c>
      <c r="F376" s="41">
        <v>40.939500000000002</v>
      </c>
      <c r="G376" s="41">
        <v>22516.724999999999</v>
      </c>
      <c r="K376" t="b">
        <f>NOT(ISNA(VLOOKUP(Table10[[#This Row],[PurchaseOrderID]],Purchase_Order!$A$2:$A$1228,1,0)))</f>
        <v>1</v>
      </c>
    </row>
    <row r="377" spans="1:11" x14ac:dyDescent="0.25">
      <c r="A377" s="5">
        <v>462</v>
      </c>
      <c r="B377" s="5">
        <v>1020</v>
      </c>
      <c r="C377" s="10">
        <v>44063</v>
      </c>
      <c r="D377" s="5">
        <v>60</v>
      </c>
      <c r="E377" s="5">
        <v>356</v>
      </c>
      <c r="F377" s="40">
        <v>3.6015000000000001</v>
      </c>
      <c r="G377" s="40">
        <v>216.09</v>
      </c>
      <c r="K377" t="b">
        <f>NOT(ISNA(VLOOKUP(Table10[[#This Row],[PurchaseOrderID]],Purchase_Order!$A$2:$A$1228,1,0)))</f>
        <v>1</v>
      </c>
    </row>
    <row r="378" spans="1:11" x14ac:dyDescent="0.25">
      <c r="A378" s="4">
        <v>462</v>
      </c>
      <c r="B378" s="4">
        <v>1021</v>
      </c>
      <c r="C378" s="11">
        <v>44063</v>
      </c>
      <c r="D378" s="4">
        <v>60</v>
      </c>
      <c r="E378" s="4">
        <v>357</v>
      </c>
      <c r="F378" s="41">
        <v>3.9794999999999998</v>
      </c>
      <c r="G378" s="41">
        <v>238.77</v>
      </c>
      <c r="K378" t="b">
        <f>NOT(ISNA(VLOOKUP(Table10[[#This Row],[PurchaseOrderID]],Purchase_Order!$A$2:$A$1228,1,0)))</f>
        <v>1</v>
      </c>
    </row>
    <row r="379" spans="1:11" x14ac:dyDescent="0.25">
      <c r="A379" s="5">
        <v>463</v>
      </c>
      <c r="B379" s="5">
        <v>1022</v>
      </c>
      <c r="C379" s="10">
        <v>44063</v>
      </c>
      <c r="D379" s="5">
        <v>550</v>
      </c>
      <c r="E379" s="5">
        <v>935</v>
      </c>
      <c r="F379" s="40">
        <v>31.4895</v>
      </c>
      <c r="G379" s="40">
        <v>17319.224999999999</v>
      </c>
      <c r="K379" t="b">
        <f>NOT(ISNA(VLOOKUP(Table10[[#This Row],[PurchaseOrderID]],Purchase_Order!$A$2:$A$1228,1,0)))</f>
        <v>1</v>
      </c>
    </row>
    <row r="380" spans="1:11" x14ac:dyDescent="0.25">
      <c r="A380" s="4">
        <v>463</v>
      </c>
      <c r="B380" s="4">
        <v>1023</v>
      </c>
      <c r="C380" s="11">
        <v>44063</v>
      </c>
      <c r="D380" s="4">
        <v>550</v>
      </c>
      <c r="E380" s="4">
        <v>936</v>
      </c>
      <c r="F380" s="41">
        <v>48.289499999999997</v>
      </c>
      <c r="G380" s="41">
        <v>26559.224999999999</v>
      </c>
      <c r="K380" t="b">
        <f>NOT(ISNA(VLOOKUP(Table10[[#This Row],[PurchaseOrderID]],Purchase_Order!$A$2:$A$1228,1,0)))</f>
        <v>1</v>
      </c>
    </row>
    <row r="381" spans="1:11" x14ac:dyDescent="0.25">
      <c r="A381" s="5">
        <v>464</v>
      </c>
      <c r="B381" s="5">
        <v>1024</v>
      </c>
      <c r="C381" s="10">
        <v>44063</v>
      </c>
      <c r="D381" s="5">
        <v>550</v>
      </c>
      <c r="E381" s="5">
        <v>524</v>
      </c>
      <c r="F381" s="40">
        <v>12.967499999999999</v>
      </c>
      <c r="G381" s="40">
        <v>7132.125</v>
      </c>
      <c r="K381" t="b">
        <f>NOT(ISNA(VLOOKUP(Table10[[#This Row],[PurchaseOrderID]],Purchase_Order!$A$2:$A$1228,1,0)))</f>
        <v>1</v>
      </c>
    </row>
    <row r="382" spans="1:11" x14ac:dyDescent="0.25">
      <c r="A382" s="4">
        <v>465</v>
      </c>
      <c r="B382" s="4">
        <v>1025</v>
      </c>
      <c r="C382" s="11">
        <v>44064</v>
      </c>
      <c r="D382" s="4">
        <v>550</v>
      </c>
      <c r="E382" s="4">
        <v>911</v>
      </c>
      <c r="F382" s="41">
        <v>21.0945</v>
      </c>
      <c r="G382" s="41">
        <v>11601.975</v>
      </c>
      <c r="K382" t="b">
        <f>NOT(ISNA(VLOOKUP(Table10[[#This Row],[PurchaseOrderID]],Purchase_Order!$A$2:$A$1228,1,0)))</f>
        <v>1</v>
      </c>
    </row>
    <row r="383" spans="1:11" x14ac:dyDescent="0.25">
      <c r="A383" s="5">
        <v>465</v>
      </c>
      <c r="B383" s="5">
        <v>1026</v>
      </c>
      <c r="C383" s="10">
        <v>44064</v>
      </c>
      <c r="D383" s="5">
        <v>550</v>
      </c>
      <c r="E383" s="5">
        <v>912</v>
      </c>
      <c r="F383" s="40">
        <v>30.439499999999999</v>
      </c>
      <c r="G383" s="40">
        <v>16741.724999999999</v>
      </c>
      <c r="K383" t="b">
        <f>NOT(ISNA(VLOOKUP(Table10[[#This Row],[PurchaseOrderID]],Purchase_Order!$A$2:$A$1228,1,0)))</f>
        <v>1</v>
      </c>
    </row>
    <row r="384" spans="1:11" x14ac:dyDescent="0.25">
      <c r="A384" s="4">
        <v>466</v>
      </c>
      <c r="B384" s="4">
        <v>1027</v>
      </c>
      <c r="C384" s="11">
        <v>44064</v>
      </c>
      <c r="D384" s="4">
        <v>550</v>
      </c>
      <c r="E384" s="4">
        <v>910</v>
      </c>
      <c r="F384" s="41">
        <v>40.939500000000002</v>
      </c>
      <c r="G384" s="41">
        <v>22516.724999999999</v>
      </c>
      <c r="K384" t="b">
        <f>NOT(ISNA(VLOOKUP(Table10[[#This Row],[PurchaseOrderID]],Purchase_Order!$A$2:$A$1228,1,0)))</f>
        <v>1</v>
      </c>
    </row>
    <row r="385" spans="1:11" x14ac:dyDescent="0.25">
      <c r="A385" s="5">
        <v>467</v>
      </c>
      <c r="B385" s="5">
        <v>1028</v>
      </c>
      <c r="C385" s="10">
        <v>44064</v>
      </c>
      <c r="D385" s="5">
        <v>550</v>
      </c>
      <c r="E385" s="5">
        <v>937</v>
      </c>
      <c r="F385" s="40">
        <v>62.9895</v>
      </c>
      <c r="G385" s="40">
        <v>34644.224999999999</v>
      </c>
      <c r="K385" t="b">
        <f>NOT(ISNA(VLOOKUP(Table10[[#This Row],[PurchaseOrderID]],Purchase_Order!$A$2:$A$1228,1,0)))</f>
        <v>1</v>
      </c>
    </row>
    <row r="386" spans="1:11" x14ac:dyDescent="0.25">
      <c r="A386" s="4">
        <v>468</v>
      </c>
      <c r="B386" s="4">
        <v>1029</v>
      </c>
      <c r="C386" s="11">
        <v>44064</v>
      </c>
      <c r="D386" s="4">
        <v>3</v>
      </c>
      <c r="E386" s="4">
        <v>463</v>
      </c>
      <c r="F386" s="41">
        <v>47.523000000000003</v>
      </c>
      <c r="G386" s="41">
        <v>142.56899999999999</v>
      </c>
      <c r="K386" t="b">
        <f>NOT(ISNA(VLOOKUP(Table10[[#This Row],[PurchaseOrderID]],Purchase_Order!$A$2:$A$1228,1,0)))</f>
        <v>1</v>
      </c>
    </row>
    <row r="387" spans="1:11" x14ac:dyDescent="0.25">
      <c r="A387" s="5">
        <v>468</v>
      </c>
      <c r="B387" s="5">
        <v>1030</v>
      </c>
      <c r="C387" s="10">
        <v>44064</v>
      </c>
      <c r="D387" s="5">
        <v>3</v>
      </c>
      <c r="E387" s="5">
        <v>464</v>
      </c>
      <c r="F387" s="40">
        <v>45.423000000000002</v>
      </c>
      <c r="G387" s="40">
        <v>136.26900000000001</v>
      </c>
      <c r="K387" t="b">
        <f>NOT(ISNA(VLOOKUP(Table10[[#This Row],[PurchaseOrderID]],Purchase_Order!$A$2:$A$1228,1,0)))</f>
        <v>1</v>
      </c>
    </row>
    <row r="388" spans="1:11" x14ac:dyDescent="0.25">
      <c r="A388" s="4">
        <v>468</v>
      </c>
      <c r="B388" s="4">
        <v>1031</v>
      </c>
      <c r="C388" s="11">
        <v>44064</v>
      </c>
      <c r="D388" s="4">
        <v>3</v>
      </c>
      <c r="E388" s="4">
        <v>465</v>
      </c>
      <c r="F388" s="41">
        <v>49.6965</v>
      </c>
      <c r="G388" s="41">
        <v>149.08949999999999</v>
      </c>
      <c r="K388" t="b">
        <f>NOT(ISNA(VLOOKUP(Table10[[#This Row],[PurchaseOrderID]],Purchase_Order!$A$2:$A$1228,1,0)))</f>
        <v>1</v>
      </c>
    </row>
    <row r="389" spans="1:11" x14ac:dyDescent="0.25">
      <c r="A389" s="5">
        <v>468</v>
      </c>
      <c r="B389" s="5">
        <v>1032</v>
      </c>
      <c r="C389" s="10">
        <v>44064</v>
      </c>
      <c r="D389" s="5">
        <v>3</v>
      </c>
      <c r="E389" s="5">
        <v>466</v>
      </c>
      <c r="F389" s="40">
        <v>45.423000000000002</v>
      </c>
      <c r="G389" s="40">
        <v>136.26900000000001</v>
      </c>
      <c r="K389" t="b">
        <f>NOT(ISNA(VLOOKUP(Table10[[#This Row],[PurchaseOrderID]],Purchase_Order!$A$2:$A$1228,1,0)))</f>
        <v>1</v>
      </c>
    </row>
    <row r="390" spans="1:11" x14ac:dyDescent="0.25">
      <c r="A390" s="4">
        <v>468</v>
      </c>
      <c r="B390" s="4">
        <v>1033</v>
      </c>
      <c r="C390" s="11">
        <v>44064</v>
      </c>
      <c r="D390" s="4">
        <v>3</v>
      </c>
      <c r="E390" s="4">
        <v>467</v>
      </c>
      <c r="F390" s="41">
        <v>43.323</v>
      </c>
      <c r="G390" s="41">
        <v>129.96899999999999</v>
      </c>
      <c r="K390" t="b">
        <f>NOT(ISNA(VLOOKUP(Table10[[#This Row],[PurchaseOrderID]],Purchase_Order!$A$2:$A$1228,1,0)))</f>
        <v>1</v>
      </c>
    </row>
    <row r="391" spans="1:11" x14ac:dyDescent="0.25">
      <c r="A391" s="5">
        <v>469</v>
      </c>
      <c r="B391" s="5">
        <v>1034</v>
      </c>
      <c r="C391" s="10">
        <v>44064</v>
      </c>
      <c r="D391" s="5">
        <v>3</v>
      </c>
      <c r="E391" s="5">
        <v>462</v>
      </c>
      <c r="F391" s="40">
        <v>47.680500000000002</v>
      </c>
      <c r="G391" s="40">
        <v>143.04150000000001</v>
      </c>
      <c r="K391" t="b">
        <f>NOT(ISNA(VLOOKUP(Table10[[#This Row],[PurchaseOrderID]],Purchase_Order!$A$2:$A$1228,1,0)))</f>
        <v>1</v>
      </c>
    </row>
    <row r="392" spans="1:11" x14ac:dyDescent="0.25">
      <c r="A392" s="4">
        <v>470</v>
      </c>
      <c r="B392" s="4">
        <v>1035</v>
      </c>
      <c r="C392" s="11">
        <v>44064</v>
      </c>
      <c r="D392" s="4">
        <v>550</v>
      </c>
      <c r="E392" s="4">
        <v>510</v>
      </c>
      <c r="F392" s="41">
        <v>23.404499999999999</v>
      </c>
      <c r="G392" s="41">
        <v>12872.475</v>
      </c>
      <c r="K392" t="b">
        <f>NOT(ISNA(VLOOKUP(Table10[[#This Row],[PurchaseOrderID]],Purchase_Order!$A$2:$A$1228,1,0)))</f>
        <v>1</v>
      </c>
    </row>
    <row r="393" spans="1:11" x14ac:dyDescent="0.25">
      <c r="A393" s="5">
        <v>470</v>
      </c>
      <c r="B393" s="5">
        <v>1036</v>
      </c>
      <c r="C393" s="10">
        <v>44064</v>
      </c>
      <c r="D393" s="5">
        <v>550</v>
      </c>
      <c r="E393" s="5">
        <v>511</v>
      </c>
      <c r="F393" s="40">
        <v>27.867000000000001</v>
      </c>
      <c r="G393" s="40">
        <v>15326.85</v>
      </c>
      <c r="K393" t="b">
        <f>NOT(ISNA(VLOOKUP(Table10[[#This Row],[PurchaseOrderID]],Purchase_Order!$A$2:$A$1228,1,0)))</f>
        <v>1</v>
      </c>
    </row>
    <row r="394" spans="1:11" x14ac:dyDescent="0.25">
      <c r="A394" s="4">
        <v>471</v>
      </c>
      <c r="B394" s="4">
        <v>1037</v>
      </c>
      <c r="C394" s="11">
        <v>44064</v>
      </c>
      <c r="D394" s="4">
        <v>550</v>
      </c>
      <c r="E394" s="4">
        <v>527</v>
      </c>
      <c r="F394" s="41">
        <v>6.7515000000000001</v>
      </c>
      <c r="G394" s="41">
        <v>3713.3249999999998</v>
      </c>
      <c r="K394" t="b">
        <f>NOT(ISNA(VLOOKUP(Table10[[#This Row],[PurchaseOrderID]],Purchase_Order!$A$2:$A$1228,1,0)))</f>
        <v>1</v>
      </c>
    </row>
    <row r="395" spans="1:11" x14ac:dyDescent="0.25">
      <c r="A395" s="5">
        <v>472</v>
      </c>
      <c r="B395" s="5">
        <v>1038</v>
      </c>
      <c r="C395" s="10">
        <v>44064</v>
      </c>
      <c r="D395" s="5">
        <v>550</v>
      </c>
      <c r="E395" s="5">
        <v>938</v>
      </c>
      <c r="F395" s="40">
        <v>31.4895</v>
      </c>
      <c r="G395" s="40">
        <v>17319.224999999999</v>
      </c>
      <c r="K395" t="b">
        <f>NOT(ISNA(VLOOKUP(Table10[[#This Row],[PurchaseOrderID]],Purchase_Order!$A$2:$A$1228,1,0)))</f>
        <v>1</v>
      </c>
    </row>
    <row r="396" spans="1:11" x14ac:dyDescent="0.25">
      <c r="A396" s="4">
        <v>472</v>
      </c>
      <c r="B396" s="4">
        <v>1039</v>
      </c>
      <c r="C396" s="11">
        <v>44064</v>
      </c>
      <c r="D396" s="4">
        <v>550</v>
      </c>
      <c r="E396" s="4">
        <v>939</v>
      </c>
      <c r="F396" s="41">
        <v>48.289499999999997</v>
      </c>
      <c r="G396" s="41">
        <v>26559.224999999999</v>
      </c>
      <c r="K396" t="b">
        <f>NOT(ISNA(VLOOKUP(Table10[[#This Row],[PurchaseOrderID]],Purchase_Order!$A$2:$A$1228,1,0)))</f>
        <v>1</v>
      </c>
    </row>
    <row r="397" spans="1:11" x14ac:dyDescent="0.25">
      <c r="A397" s="5">
        <v>473</v>
      </c>
      <c r="B397" s="5">
        <v>1040</v>
      </c>
      <c r="C397" s="10">
        <v>44064</v>
      </c>
      <c r="D397" s="5">
        <v>60</v>
      </c>
      <c r="E397" s="5">
        <v>494</v>
      </c>
      <c r="F397" s="40">
        <v>50.746499999999997</v>
      </c>
      <c r="G397" s="40">
        <v>3044.79</v>
      </c>
      <c r="K397" t="b">
        <f>NOT(ISNA(VLOOKUP(Table10[[#This Row],[PurchaseOrderID]],Purchase_Order!$A$2:$A$1228,1,0)))</f>
        <v>1</v>
      </c>
    </row>
    <row r="398" spans="1:11" x14ac:dyDescent="0.25">
      <c r="A398" s="4">
        <v>473</v>
      </c>
      <c r="B398" s="4">
        <v>1041</v>
      </c>
      <c r="C398" s="11">
        <v>44064</v>
      </c>
      <c r="D398" s="4">
        <v>60</v>
      </c>
      <c r="E398" s="4">
        <v>495</v>
      </c>
      <c r="F398" s="41">
        <v>62.926499999999997</v>
      </c>
      <c r="G398" s="41">
        <v>3775.59</v>
      </c>
      <c r="K398" t="b">
        <f>NOT(ISNA(VLOOKUP(Table10[[#This Row],[PurchaseOrderID]],Purchase_Order!$A$2:$A$1228,1,0)))</f>
        <v>1</v>
      </c>
    </row>
    <row r="399" spans="1:11" x14ac:dyDescent="0.25">
      <c r="A399" s="5">
        <v>473</v>
      </c>
      <c r="B399" s="5">
        <v>1042</v>
      </c>
      <c r="C399" s="10">
        <v>44064</v>
      </c>
      <c r="D399" s="5">
        <v>60</v>
      </c>
      <c r="E399" s="5">
        <v>496</v>
      </c>
      <c r="F399" s="40">
        <v>49.654499999999999</v>
      </c>
      <c r="G399" s="40">
        <v>2979.27</v>
      </c>
      <c r="K399" t="b">
        <f>NOT(ISNA(VLOOKUP(Table10[[#This Row],[PurchaseOrderID]],Purchase_Order!$A$2:$A$1228,1,0)))</f>
        <v>1</v>
      </c>
    </row>
    <row r="400" spans="1:11" x14ac:dyDescent="0.25">
      <c r="A400" s="4">
        <v>474</v>
      </c>
      <c r="B400" s="4">
        <v>1043</v>
      </c>
      <c r="C400" s="11">
        <v>44064</v>
      </c>
      <c r="D400" s="4">
        <v>550</v>
      </c>
      <c r="E400" s="4">
        <v>523</v>
      </c>
      <c r="F400" s="41">
        <v>10.384499999999999</v>
      </c>
      <c r="G400" s="41">
        <v>5711.4750000000004</v>
      </c>
      <c r="K400" t="b">
        <f>NOT(ISNA(VLOOKUP(Table10[[#This Row],[PurchaseOrderID]],Purchase_Order!$A$2:$A$1228,1,0)))</f>
        <v>1</v>
      </c>
    </row>
    <row r="401" spans="1:11" x14ac:dyDescent="0.25">
      <c r="A401" s="5">
        <v>475</v>
      </c>
      <c r="B401" s="5">
        <v>1044</v>
      </c>
      <c r="C401" s="10">
        <v>44064</v>
      </c>
      <c r="D401" s="5">
        <v>3</v>
      </c>
      <c r="E401" s="5">
        <v>426</v>
      </c>
      <c r="F401" s="40">
        <v>43.480499999999999</v>
      </c>
      <c r="G401" s="40">
        <v>130.44149999999999</v>
      </c>
      <c r="K401" t="b">
        <f>NOT(ISNA(VLOOKUP(Table10[[#This Row],[PurchaseOrderID]],Purchase_Order!$A$2:$A$1228,1,0)))</f>
        <v>1</v>
      </c>
    </row>
    <row r="402" spans="1:11" x14ac:dyDescent="0.25">
      <c r="A402" s="4">
        <v>475</v>
      </c>
      <c r="B402" s="4">
        <v>1045</v>
      </c>
      <c r="C402" s="11">
        <v>44064</v>
      </c>
      <c r="D402" s="4">
        <v>3</v>
      </c>
      <c r="E402" s="4">
        <v>427</v>
      </c>
      <c r="F402" s="41">
        <v>47.753999999999998</v>
      </c>
      <c r="G402" s="41">
        <v>143.262</v>
      </c>
      <c r="K402" t="b">
        <f>NOT(ISNA(VLOOKUP(Table10[[#This Row],[PurchaseOrderID]],Purchase_Order!$A$2:$A$1228,1,0)))</f>
        <v>1</v>
      </c>
    </row>
    <row r="403" spans="1:11" x14ac:dyDescent="0.25">
      <c r="A403" s="5">
        <v>475</v>
      </c>
      <c r="B403" s="5">
        <v>1046</v>
      </c>
      <c r="C403" s="10">
        <v>44064</v>
      </c>
      <c r="D403" s="5">
        <v>3</v>
      </c>
      <c r="E403" s="5">
        <v>428</v>
      </c>
      <c r="F403" s="40">
        <v>43.480499999999999</v>
      </c>
      <c r="G403" s="40">
        <v>130.44149999999999</v>
      </c>
      <c r="K403" t="b">
        <f>NOT(ISNA(VLOOKUP(Table10[[#This Row],[PurchaseOrderID]],Purchase_Order!$A$2:$A$1228,1,0)))</f>
        <v>1</v>
      </c>
    </row>
    <row r="404" spans="1:11" x14ac:dyDescent="0.25">
      <c r="A404" s="4">
        <v>475</v>
      </c>
      <c r="B404" s="4">
        <v>1047</v>
      </c>
      <c r="C404" s="11">
        <v>44064</v>
      </c>
      <c r="D404" s="4">
        <v>3</v>
      </c>
      <c r="E404" s="4">
        <v>429</v>
      </c>
      <c r="F404" s="41">
        <v>41.380499999999998</v>
      </c>
      <c r="G404" s="41">
        <v>124.14149999999999</v>
      </c>
      <c r="K404" t="b">
        <f>NOT(ISNA(VLOOKUP(Table10[[#This Row],[PurchaseOrderID]],Purchase_Order!$A$2:$A$1228,1,0)))</f>
        <v>1</v>
      </c>
    </row>
    <row r="405" spans="1:11" x14ac:dyDescent="0.25">
      <c r="A405" s="5">
        <v>475</v>
      </c>
      <c r="B405" s="5">
        <v>1048</v>
      </c>
      <c r="C405" s="10">
        <v>44064</v>
      </c>
      <c r="D405" s="5">
        <v>3</v>
      </c>
      <c r="E405" s="5">
        <v>430</v>
      </c>
      <c r="F405" s="40">
        <v>45.654000000000003</v>
      </c>
      <c r="G405" s="40">
        <v>136.96199999999999</v>
      </c>
      <c r="K405" t="b">
        <f>NOT(ISNA(VLOOKUP(Table10[[#This Row],[PurchaseOrderID]],Purchase_Order!$A$2:$A$1228,1,0)))</f>
        <v>1</v>
      </c>
    </row>
    <row r="406" spans="1:11" x14ac:dyDescent="0.25">
      <c r="A406" s="4">
        <v>475</v>
      </c>
      <c r="B406" s="4">
        <v>1049</v>
      </c>
      <c r="C406" s="11">
        <v>44064</v>
      </c>
      <c r="D406" s="4">
        <v>3</v>
      </c>
      <c r="E406" s="4">
        <v>431</v>
      </c>
      <c r="F406" s="41">
        <v>41.380499999999998</v>
      </c>
      <c r="G406" s="41">
        <v>124.14149999999999</v>
      </c>
      <c r="K406" t="b">
        <f>NOT(ISNA(VLOOKUP(Table10[[#This Row],[PurchaseOrderID]],Purchase_Order!$A$2:$A$1228,1,0)))</f>
        <v>1</v>
      </c>
    </row>
    <row r="407" spans="1:11" x14ac:dyDescent="0.25">
      <c r="A407" s="5">
        <v>475</v>
      </c>
      <c r="B407" s="5">
        <v>1050</v>
      </c>
      <c r="C407" s="10">
        <v>44064</v>
      </c>
      <c r="D407" s="5">
        <v>3</v>
      </c>
      <c r="E407" s="5">
        <v>432</v>
      </c>
      <c r="F407" s="40">
        <v>39.280500000000004</v>
      </c>
      <c r="G407" s="40">
        <v>117.8415</v>
      </c>
      <c r="K407" t="b">
        <f>NOT(ISNA(VLOOKUP(Table10[[#This Row],[PurchaseOrderID]],Purchase_Order!$A$2:$A$1228,1,0)))</f>
        <v>1</v>
      </c>
    </row>
    <row r="408" spans="1:11" x14ac:dyDescent="0.25">
      <c r="A408" s="4">
        <v>475</v>
      </c>
      <c r="B408" s="4">
        <v>1051</v>
      </c>
      <c r="C408" s="11">
        <v>44064</v>
      </c>
      <c r="D408" s="4">
        <v>3</v>
      </c>
      <c r="E408" s="4">
        <v>433</v>
      </c>
      <c r="F408" s="41">
        <v>43.554000000000002</v>
      </c>
      <c r="G408" s="41">
        <v>130.66200000000001</v>
      </c>
      <c r="K408" t="b">
        <f>NOT(ISNA(VLOOKUP(Table10[[#This Row],[PurchaseOrderID]],Purchase_Order!$A$2:$A$1228,1,0)))</f>
        <v>1</v>
      </c>
    </row>
    <row r="409" spans="1:11" x14ac:dyDescent="0.25">
      <c r="A409" s="5">
        <v>475</v>
      </c>
      <c r="B409" s="5">
        <v>1052</v>
      </c>
      <c r="C409" s="10">
        <v>44064</v>
      </c>
      <c r="D409" s="5">
        <v>3</v>
      </c>
      <c r="E409" s="5">
        <v>434</v>
      </c>
      <c r="F409" s="40">
        <v>39.280500000000004</v>
      </c>
      <c r="G409" s="40">
        <v>117.8415</v>
      </c>
      <c r="K409" t="b">
        <f>NOT(ISNA(VLOOKUP(Table10[[#This Row],[PurchaseOrderID]],Purchase_Order!$A$2:$A$1228,1,0)))</f>
        <v>1</v>
      </c>
    </row>
    <row r="410" spans="1:11" x14ac:dyDescent="0.25">
      <c r="A410" s="4">
        <v>475</v>
      </c>
      <c r="B410" s="4">
        <v>1053</v>
      </c>
      <c r="C410" s="11">
        <v>44064</v>
      </c>
      <c r="D410" s="4">
        <v>3</v>
      </c>
      <c r="E410" s="4">
        <v>435</v>
      </c>
      <c r="F410" s="41">
        <v>37.180500000000002</v>
      </c>
      <c r="G410" s="41">
        <v>111.5415</v>
      </c>
      <c r="K410" t="b">
        <f>NOT(ISNA(VLOOKUP(Table10[[#This Row],[PurchaseOrderID]],Purchase_Order!$A$2:$A$1228,1,0)))</f>
        <v>1</v>
      </c>
    </row>
    <row r="411" spans="1:11" x14ac:dyDescent="0.25">
      <c r="A411" s="5">
        <v>475</v>
      </c>
      <c r="B411" s="5">
        <v>1054</v>
      </c>
      <c r="C411" s="10">
        <v>44064</v>
      </c>
      <c r="D411" s="5">
        <v>3</v>
      </c>
      <c r="E411" s="5">
        <v>436</v>
      </c>
      <c r="F411" s="40">
        <v>41.454000000000001</v>
      </c>
      <c r="G411" s="40">
        <v>124.36199999999999</v>
      </c>
      <c r="K411" t="b">
        <f>NOT(ISNA(VLOOKUP(Table10[[#This Row],[PurchaseOrderID]],Purchase_Order!$A$2:$A$1228,1,0)))</f>
        <v>1</v>
      </c>
    </row>
    <row r="412" spans="1:11" x14ac:dyDescent="0.25">
      <c r="A412" s="4">
        <v>475</v>
      </c>
      <c r="B412" s="4">
        <v>1055</v>
      </c>
      <c r="C412" s="11">
        <v>44064</v>
      </c>
      <c r="D412" s="4">
        <v>3</v>
      </c>
      <c r="E412" s="4">
        <v>437</v>
      </c>
      <c r="F412" s="41">
        <v>37.180500000000002</v>
      </c>
      <c r="G412" s="41">
        <v>111.5415</v>
      </c>
      <c r="K412" t="b">
        <f>NOT(ISNA(VLOOKUP(Table10[[#This Row],[PurchaseOrderID]],Purchase_Order!$A$2:$A$1228,1,0)))</f>
        <v>1</v>
      </c>
    </row>
    <row r="413" spans="1:11" x14ac:dyDescent="0.25">
      <c r="A413" s="5">
        <v>476</v>
      </c>
      <c r="B413" s="5">
        <v>1056</v>
      </c>
      <c r="C413" s="10">
        <v>44064</v>
      </c>
      <c r="D413" s="5">
        <v>3</v>
      </c>
      <c r="E413" s="5">
        <v>490</v>
      </c>
      <c r="F413" s="40">
        <v>12.7155</v>
      </c>
      <c r="G413" s="40">
        <v>38.146500000000003</v>
      </c>
      <c r="K413" t="b">
        <f>NOT(ISNA(VLOOKUP(Table10[[#This Row],[PurchaseOrderID]],Purchase_Order!$A$2:$A$1228,1,0)))</f>
        <v>1</v>
      </c>
    </row>
    <row r="414" spans="1:11" x14ac:dyDescent="0.25">
      <c r="A414" s="4">
        <v>476</v>
      </c>
      <c r="B414" s="4">
        <v>1057</v>
      </c>
      <c r="C414" s="11">
        <v>44064</v>
      </c>
      <c r="D414" s="4">
        <v>3</v>
      </c>
      <c r="E414" s="4">
        <v>491</v>
      </c>
      <c r="F414" s="41">
        <v>19.939499999999999</v>
      </c>
      <c r="G414" s="41">
        <v>59.8185</v>
      </c>
      <c r="K414" t="b">
        <f>NOT(ISNA(VLOOKUP(Table10[[#This Row],[PurchaseOrderID]],Purchase_Order!$A$2:$A$1228,1,0)))</f>
        <v>1</v>
      </c>
    </row>
    <row r="415" spans="1:11" x14ac:dyDescent="0.25">
      <c r="A415" s="5">
        <v>477</v>
      </c>
      <c r="B415" s="5">
        <v>1058</v>
      </c>
      <c r="C415" s="10">
        <v>44064</v>
      </c>
      <c r="D415" s="5">
        <v>3</v>
      </c>
      <c r="E415" s="5">
        <v>528</v>
      </c>
      <c r="F415" s="40">
        <v>38.156999999999996</v>
      </c>
      <c r="G415" s="40">
        <v>114.471</v>
      </c>
      <c r="K415" t="b">
        <f>NOT(ISNA(VLOOKUP(Table10[[#This Row],[PurchaseOrderID]],Purchase_Order!$A$2:$A$1228,1,0)))</f>
        <v>1</v>
      </c>
    </row>
    <row r="416" spans="1:11" x14ac:dyDescent="0.25">
      <c r="A416" s="4">
        <v>478</v>
      </c>
      <c r="B416" s="4">
        <v>1059</v>
      </c>
      <c r="C416" s="11">
        <v>44064</v>
      </c>
      <c r="D416" s="4">
        <v>3</v>
      </c>
      <c r="E416" s="4">
        <v>505</v>
      </c>
      <c r="F416" s="41">
        <v>44.215499999999999</v>
      </c>
      <c r="G416" s="41">
        <v>132.6465</v>
      </c>
      <c r="K416" t="b">
        <f>NOT(ISNA(VLOOKUP(Table10[[#This Row],[PurchaseOrderID]],Purchase_Order!$A$2:$A$1228,1,0)))</f>
        <v>1</v>
      </c>
    </row>
    <row r="417" spans="1:11" x14ac:dyDescent="0.25">
      <c r="A417" s="5">
        <v>479</v>
      </c>
      <c r="B417" s="5">
        <v>1060</v>
      </c>
      <c r="C417" s="10">
        <v>44064</v>
      </c>
      <c r="D417" s="5">
        <v>550</v>
      </c>
      <c r="E417" s="5">
        <v>938</v>
      </c>
      <c r="F417" s="40">
        <v>31.4895</v>
      </c>
      <c r="G417" s="40">
        <v>17319.224999999999</v>
      </c>
      <c r="K417" t="b">
        <f>NOT(ISNA(VLOOKUP(Table10[[#This Row],[PurchaseOrderID]],Purchase_Order!$A$2:$A$1228,1,0)))</f>
        <v>1</v>
      </c>
    </row>
    <row r="418" spans="1:11" x14ac:dyDescent="0.25">
      <c r="A418" s="4">
        <v>479</v>
      </c>
      <c r="B418" s="4">
        <v>1061</v>
      </c>
      <c r="C418" s="11">
        <v>44064</v>
      </c>
      <c r="D418" s="4">
        <v>550</v>
      </c>
      <c r="E418" s="4">
        <v>939</v>
      </c>
      <c r="F418" s="41">
        <v>48.289499999999997</v>
      </c>
      <c r="G418" s="41">
        <v>26559.224999999999</v>
      </c>
      <c r="K418" t="b">
        <f>NOT(ISNA(VLOOKUP(Table10[[#This Row],[PurchaseOrderID]],Purchase_Order!$A$2:$A$1228,1,0)))</f>
        <v>1</v>
      </c>
    </row>
    <row r="419" spans="1:11" x14ac:dyDescent="0.25">
      <c r="A419" s="5">
        <v>480</v>
      </c>
      <c r="B419" s="5">
        <v>1062</v>
      </c>
      <c r="C419" s="10">
        <v>44064</v>
      </c>
      <c r="D419" s="5">
        <v>60</v>
      </c>
      <c r="E419" s="5">
        <v>358</v>
      </c>
      <c r="F419" s="40">
        <v>6.9824999999999999</v>
      </c>
      <c r="G419" s="40">
        <v>418.95</v>
      </c>
      <c r="K419" t="b">
        <f>NOT(ISNA(VLOOKUP(Table10[[#This Row],[PurchaseOrderID]],Purchase_Order!$A$2:$A$1228,1,0)))</f>
        <v>1</v>
      </c>
    </row>
    <row r="420" spans="1:11" x14ac:dyDescent="0.25">
      <c r="A420" s="4">
        <v>481</v>
      </c>
      <c r="B420" s="4">
        <v>1063</v>
      </c>
      <c r="C420" s="11">
        <v>44065</v>
      </c>
      <c r="D420" s="4">
        <v>3</v>
      </c>
      <c r="E420" s="4">
        <v>438</v>
      </c>
      <c r="F420" s="41">
        <v>47.680500000000002</v>
      </c>
      <c r="G420" s="41">
        <v>143.04150000000001</v>
      </c>
      <c r="K420" t="b">
        <f>NOT(ISNA(VLOOKUP(Table10[[#This Row],[PurchaseOrderID]],Purchase_Order!$A$2:$A$1228,1,0)))</f>
        <v>1</v>
      </c>
    </row>
    <row r="421" spans="1:11" x14ac:dyDescent="0.25">
      <c r="A421" s="5">
        <v>481</v>
      </c>
      <c r="B421" s="5">
        <v>1064</v>
      </c>
      <c r="C421" s="10">
        <v>44065</v>
      </c>
      <c r="D421" s="5">
        <v>3</v>
      </c>
      <c r="E421" s="5">
        <v>439</v>
      </c>
      <c r="F421" s="40">
        <v>45.580500000000001</v>
      </c>
      <c r="G421" s="40">
        <v>136.7415</v>
      </c>
      <c r="K421" t="b">
        <f>NOT(ISNA(VLOOKUP(Table10[[#This Row],[PurchaseOrderID]],Purchase_Order!$A$2:$A$1228,1,0)))</f>
        <v>1</v>
      </c>
    </row>
    <row r="422" spans="1:11" x14ac:dyDescent="0.25">
      <c r="A422" s="4">
        <v>481</v>
      </c>
      <c r="B422" s="4">
        <v>1065</v>
      </c>
      <c r="C422" s="11">
        <v>44065</v>
      </c>
      <c r="D422" s="4">
        <v>3</v>
      </c>
      <c r="E422" s="4">
        <v>440</v>
      </c>
      <c r="F422" s="41">
        <v>49.853999999999999</v>
      </c>
      <c r="G422" s="41">
        <v>149.56200000000001</v>
      </c>
      <c r="K422" t="b">
        <f>NOT(ISNA(VLOOKUP(Table10[[#This Row],[PurchaseOrderID]],Purchase_Order!$A$2:$A$1228,1,0)))</f>
        <v>1</v>
      </c>
    </row>
    <row r="423" spans="1:11" x14ac:dyDescent="0.25">
      <c r="A423" s="5">
        <v>481</v>
      </c>
      <c r="B423" s="5">
        <v>1066</v>
      </c>
      <c r="C423" s="10">
        <v>44065</v>
      </c>
      <c r="D423" s="5">
        <v>3</v>
      </c>
      <c r="E423" s="5">
        <v>441</v>
      </c>
      <c r="F423" s="40">
        <v>45.580500000000001</v>
      </c>
      <c r="G423" s="40">
        <v>136.7415</v>
      </c>
      <c r="K423" t="b">
        <f>NOT(ISNA(VLOOKUP(Table10[[#This Row],[PurchaseOrderID]],Purchase_Order!$A$2:$A$1228,1,0)))</f>
        <v>1</v>
      </c>
    </row>
    <row r="424" spans="1:11" x14ac:dyDescent="0.25">
      <c r="A424" s="4">
        <v>482</v>
      </c>
      <c r="B424" s="4">
        <v>1067</v>
      </c>
      <c r="C424" s="11">
        <v>44065</v>
      </c>
      <c r="D424" s="4">
        <v>60</v>
      </c>
      <c r="E424" s="4">
        <v>356</v>
      </c>
      <c r="F424" s="41">
        <v>3.3809999999999998</v>
      </c>
      <c r="G424" s="41">
        <v>202.86</v>
      </c>
      <c r="K424" t="b">
        <f>NOT(ISNA(VLOOKUP(Table10[[#This Row],[PurchaseOrderID]],Purchase_Order!$A$2:$A$1228,1,0)))</f>
        <v>1</v>
      </c>
    </row>
    <row r="425" spans="1:11" x14ac:dyDescent="0.25">
      <c r="A425" s="5">
        <v>482</v>
      </c>
      <c r="B425" s="5">
        <v>1068</v>
      </c>
      <c r="C425" s="10">
        <v>44065</v>
      </c>
      <c r="D425" s="5">
        <v>60</v>
      </c>
      <c r="E425" s="5">
        <v>357</v>
      </c>
      <c r="F425" s="40">
        <v>4.3155000000000001</v>
      </c>
      <c r="G425" s="40">
        <v>258.93</v>
      </c>
      <c r="K425" t="b">
        <f>NOT(ISNA(VLOOKUP(Table10[[#This Row],[PurchaseOrderID]],Purchase_Order!$A$2:$A$1228,1,0)))</f>
        <v>1</v>
      </c>
    </row>
    <row r="426" spans="1:11" x14ac:dyDescent="0.25">
      <c r="A426" s="4">
        <v>483</v>
      </c>
      <c r="B426" s="4">
        <v>1069</v>
      </c>
      <c r="C426" s="11">
        <v>44065</v>
      </c>
      <c r="D426" s="4">
        <v>3</v>
      </c>
      <c r="E426" s="4">
        <v>377</v>
      </c>
      <c r="F426" s="41">
        <v>45.444000000000003</v>
      </c>
      <c r="G426" s="41">
        <v>136.33199999999999</v>
      </c>
      <c r="K426" t="b">
        <f>NOT(ISNA(VLOOKUP(Table10[[#This Row],[PurchaseOrderID]],Purchase_Order!$A$2:$A$1228,1,0)))</f>
        <v>1</v>
      </c>
    </row>
    <row r="427" spans="1:11" x14ac:dyDescent="0.25">
      <c r="A427" s="5">
        <v>483</v>
      </c>
      <c r="B427" s="5">
        <v>1070</v>
      </c>
      <c r="C427" s="10">
        <v>44065</v>
      </c>
      <c r="D427" s="5">
        <v>3</v>
      </c>
      <c r="E427" s="5">
        <v>378</v>
      </c>
      <c r="F427" s="40">
        <v>41.170499999999997</v>
      </c>
      <c r="G427" s="40">
        <v>123.5115</v>
      </c>
      <c r="K427" t="b">
        <f>NOT(ISNA(VLOOKUP(Table10[[#This Row],[PurchaseOrderID]],Purchase_Order!$A$2:$A$1228,1,0)))</f>
        <v>1</v>
      </c>
    </row>
    <row r="428" spans="1:11" x14ac:dyDescent="0.25">
      <c r="A428" s="4">
        <v>483</v>
      </c>
      <c r="B428" s="4">
        <v>1071</v>
      </c>
      <c r="C428" s="11">
        <v>44065</v>
      </c>
      <c r="D428" s="4">
        <v>3</v>
      </c>
      <c r="E428" s="4">
        <v>379</v>
      </c>
      <c r="F428" s="41">
        <v>39.070500000000003</v>
      </c>
      <c r="G428" s="41">
        <v>117.2115</v>
      </c>
      <c r="K428" t="b">
        <f>NOT(ISNA(VLOOKUP(Table10[[#This Row],[PurchaseOrderID]],Purchase_Order!$A$2:$A$1228,1,0)))</f>
        <v>1</v>
      </c>
    </row>
    <row r="429" spans="1:11" x14ac:dyDescent="0.25">
      <c r="A429" s="5">
        <v>484</v>
      </c>
      <c r="B429" s="5">
        <v>1072</v>
      </c>
      <c r="C429" s="10">
        <v>44065</v>
      </c>
      <c r="D429" s="5">
        <v>3</v>
      </c>
      <c r="E429" s="5">
        <v>490</v>
      </c>
      <c r="F429" s="40">
        <v>12.358499999999999</v>
      </c>
      <c r="G429" s="40">
        <v>37.075499999999998</v>
      </c>
      <c r="K429" t="b">
        <f>NOT(ISNA(VLOOKUP(Table10[[#This Row],[PurchaseOrderID]],Purchase_Order!$A$2:$A$1228,1,0)))</f>
        <v>1</v>
      </c>
    </row>
    <row r="430" spans="1:11" x14ac:dyDescent="0.25">
      <c r="A430" s="4">
        <v>485</v>
      </c>
      <c r="B430" s="4">
        <v>1073</v>
      </c>
      <c r="C430" s="11">
        <v>44065</v>
      </c>
      <c r="D430" s="4">
        <v>550</v>
      </c>
      <c r="E430" s="4">
        <v>513</v>
      </c>
      <c r="F430" s="41">
        <v>39.1965</v>
      </c>
      <c r="G430" s="41">
        <v>21558.075000000001</v>
      </c>
      <c r="K430" t="b">
        <f>NOT(ISNA(VLOOKUP(Table10[[#This Row],[PurchaseOrderID]],Purchase_Order!$A$2:$A$1228,1,0)))</f>
        <v>1</v>
      </c>
    </row>
    <row r="431" spans="1:11" x14ac:dyDescent="0.25">
      <c r="A431" s="5">
        <v>486</v>
      </c>
      <c r="B431" s="5">
        <v>1074</v>
      </c>
      <c r="C431" s="10">
        <v>44065</v>
      </c>
      <c r="D431" s="5">
        <v>3</v>
      </c>
      <c r="E431" s="5">
        <v>403</v>
      </c>
      <c r="F431" s="40">
        <v>45.444000000000003</v>
      </c>
      <c r="G431" s="40">
        <v>136.33199999999999</v>
      </c>
      <c r="K431" t="b">
        <f>NOT(ISNA(VLOOKUP(Table10[[#This Row],[PurchaseOrderID]],Purchase_Order!$A$2:$A$1228,1,0)))</f>
        <v>1</v>
      </c>
    </row>
    <row r="432" spans="1:11" x14ac:dyDescent="0.25">
      <c r="A432" s="4">
        <v>486</v>
      </c>
      <c r="B432" s="4">
        <v>1075</v>
      </c>
      <c r="C432" s="11">
        <v>44065</v>
      </c>
      <c r="D432" s="4">
        <v>3</v>
      </c>
      <c r="E432" s="4">
        <v>404</v>
      </c>
      <c r="F432" s="41">
        <v>41.170499999999997</v>
      </c>
      <c r="G432" s="41">
        <v>123.5115</v>
      </c>
      <c r="K432" t="b">
        <f>NOT(ISNA(VLOOKUP(Table10[[#This Row],[PurchaseOrderID]],Purchase_Order!$A$2:$A$1228,1,0)))</f>
        <v>1</v>
      </c>
    </row>
    <row r="433" spans="1:11" x14ac:dyDescent="0.25">
      <c r="A433" s="5">
        <v>486</v>
      </c>
      <c r="B433" s="5">
        <v>1076</v>
      </c>
      <c r="C433" s="10">
        <v>44065</v>
      </c>
      <c r="D433" s="5">
        <v>3</v>
      </c>
      <c r="E433" s="5">
        <v>405</v>
      </c>
      <c r="F433" s="40">
        <v>39.070500000000003</v>
      </c>
      <c r="G433" s="40">
        <v>117.2115</v>
      </c>
      <c r="K433" t="b">
        <f>NOT(ISNA(VLOOKUP(Table10[[#This Row],[PurchaseOrderID]],Purchase_Order!$A$2:$A$1228,1,0)))</f>
        <v>1</v>
      </c>
    </row>
    <row r="434" spans="1:11" x14ac:dyDescent="0.25">
      <c r="A434" s="4">
        <v>486</v>
      </c>
      <c r="B434" s="4">
        <v>1077</v>
      </c>
      <c r="C434" s="11">
        <v>44065</v>
      </c>
      <c r="D434" s="4">
        <v>3</v>
      </c>
      <c r="E434" s="4">
        <v>406</v>
      </c>
      <c r="F434" s="41">
        <v>43.344000000000001</v>
      </c>
      <c r="G434" s="41">
        <v>130.03200000000001</v>
      </c>
      <c r="K434" t="b">
        <f>NOT(ISNA(VLOOKUP(Table10[[#This Row],[PurchaseOrderID]],Purchase_Order!$A$2:$A$1228,1,0)))</f>
        <v>1</v>
      </c>
    </row>
    <row r="435" spans="1:11" x14ac:dyDescent="0.25">
      <c r="A435" s="5">
        <v>487</v>
      </c>
      <c r="B435" s="5">
        <v>1078</v>
      </c>
      <c r="C435" s="10">
        <v>44065</v>
      </c>
      <c r="D435" s="5">
        <v>550</v>
      </c>
      <c r="E435" s="5">
        <v>931</v>
      </c>
      <c r="F435" s="40">
        <v>34.8705</v>
      </c>
      <c r="G435" s="40">
        <v>19178.775000000001</v>
      </c>
      <c r="K435" t="b">
        <f>NOT(ISNA(VLOOKUP(Table10[[#This Row],[PurchaseOrderID]],Purchase_Order!$A$2:$A$1228,1,0)))</f>
        <v>1</v>
      </c>
    </row>
    <row r="436" spans="1:11" x14ac:dyDescent="0.25">
      <c r="A436" s="4">
        <v>487</v>
      </c>
      <c r="B436" s="4">
        <v>1079</v>
      </c>
      <c r="C436" s="11">
        <v>44065</v>
      </c>
      <c r="D436" s="4">
        <v>550</v>
      </c>
      <c r="E436" s="4">
        <v>932</v>
      </c>
      <c r="F436" s="41">
        <v>39.763500000000001</v>
      </c>
      <c r="G436" s="41">
        <v>21869.924999999999</v>
      </c>
      <c r="K436" t="b">
        <f>NOT(ISNA(VLOOKUP(Table10[[#This Row],[PurchaseOrderID]],Purchase_Order!$A$2:$A$1228,1,0)))</f>
        <v>1</v>
      </c>
    </row>
    <row r="437" spans="1:11" x14ac:dyDescent="0.25">
      <c r="A437" s="5">
        <v>487</v>
      </c>
      <c r="B437" s="5">
        <v>1080</v>
      </c>
      <c r="C437" s="10">
        <v>44065</v>
      </c>
      <c r="D437" s="5">
        <v>550</v>
      </c>
      <c r="E437" s="5">
        <v>933</v>
      </c>
      <c r="F437" s="40">
        <v>43.984499999999997</v>
      </c>
      <c r="G437" s="40">
        <v>24191.474999999999</v>
      </c>
      <c r="K437" t="b">
        <f>NOT(ISNA(VLOOKUP(Table10[[#This Row],[PurchaseOrderID]],Purchase_Order!$A$2:$A$1228,1,0)))</f>
        <v>1</v>
      </c>
    </row>
    <row r="438" spans="1:11" x14ac:dyDescent="0.25">
      <c r="A438" s="4">
        <v>487</v>
      </c>
      <c r="B438" s="4">
        <v>1081</v>
      </c>
      <c r="C438" s="11">
        <v>44065</v>
      </c>
      <c r="D438" s="4">
        <v>550</v>
      </c>
      <c r="E438" s="4">
        <v>934</v>
      </c>
      <c r="F438" s="41">
        <v>38.146500000000003</v>
      </c>
      <c r="G438" s="41">
        <v>20980.575000000001</v>
      </c>
      <c r="K438" t="b">
        <f>NOT(ISNA(VLOOKUP(Table10[[#This Row],[PurchaseOrderID]],Purchase_Order!$A$2:$A$1228,1,0)))</f>
        <v>1</v>
      </c>
    </row>
    <row r="439" spans="1:11" x14ac:dyDescent="0.25">
      <c r="A439" s="5">
        <v>488</v>
      </c>
      <c r="B439" s="5">
        <v>1082</v>
      </c>
      <c r="C439" s="10">
        <v>44065</v>
      </c>
      <c r="D439" s="5">
        <v>3</v>
      </c>
      <c r="E439" s="5">
        <v>422</v>
      </c>
      <c r="F439" s="40">
        <v>47.680500000000002</v>
      </c>
      <c r="G439" s="40">
        <v>143.04150000000001</v>
      </c>
      <c r="K439" t="b">
        <f>NOT(ISNA(VLOOKUP(Table10[[#This Row],[PurchaseOrderID]],Purchase_Order!$A$2:$A$1228,1,0)))</f>
        <v>1</v>
      </c>
    </row>
    <row r="440" spans="1:11" x14ac:dyDescent="0.25">
      <c r="A440" s="4">
        <v>488</v>
      </c>
      <c r="B440" s="4">
        <v>1083</v>
      </c>
      <c r="C440" s="11">
        <v>44065</v>
      </c>
      <c r="D440" s="4">
        <v>3</v>
      </c>
      <c r="E440" s="4">
        <v>423</v>
      </c>
      <c r="F440" s="41">
        <v>45.580500000000001</v>
      </c>
      <c r="G440" s="41">
        <v>136.7415</v>
      </c>
      <c r="K440" t="b">
        <f>NOT(ISNA(VLOOKUP(Table10[[#This Row],[PurchaseOrderID]],Purchase_Order!$A$2:$A$1228,1,0)))</f>
        <v>1</v>
      </c>
    </row>
    <row r="441" spans="1:11" x14ac:dyDescent="0.25">
      <c r="A441" s="5">
        <v>488</v>
      </c>
      <c r="B441" s="5">
        <v>1084</v>
      </c>
      <c r="C441" s="10">
        <v>44065</v>
      </c>
      <c r="D441" s="5">
        <v>3</v>
      </c>
      <c r="E441" s="5">
        <v>424</v>
      </c>
      <c r="F441" s="40">
        <v>49.853999999999999</v>
      </c>
      <c r="G441" s="40">
        <v>149.56200000000001</v>
      </c>
      <c r="K441" t="b">
        <f>NOT(ISNA(VLOOKUP(Table10[[#This Row],[PurchaseOrderID]],Purchase_Order!$A$2:$A$1228,1,0)))</f>
        <v>1</v>
      </c>
    </row>
    <row r="442" spans="1:11" x14ac:dyDescent="0.25">
      <c r="A442" s="4">
        <v>488</v>
      </c>
      <c r="B442" s="4">
        <v>1085</v>
      </c>
      <c r="C442" s="11">
        <v>44065</v>
      </c>
      <c r="D442" s="4">
        <v>3</v>
      </c>
      <c r="E442" s="4">
        <v>425</v>
      </c>
      <c r="F442" s="41">
        <v>45.580500000000001</v>
      </c>
      <c r="G442" s="41">
        <v>136.7415</v>
      </c>
      <c r="K442" t="b">
        <f>NOT(ISNA(VLOOKUP(Table10[[#This Row],[PurchaseOrderID]],Purchase_Order!$A$2:$A$1228,1,0)))</f>
        <v>1</v>
      </c>
    </row>
    <row r="443" spans="1:11" x14ac:dyDescent="0.25">
      <c r="A443" s="5">
        <v>488</v>
      </c>
      <c r="B443" s="5">
        <v>1086</v>
      </c>
      <c r="C443" s="10">
        <v>44065</v>
      </c>
      <c r="D443" s="5">
        <v>3</v>
      </c>
      <c r="E443" s="5">
        <v>426</v>
      </c>
      <c r="F443" s="40">
        <v>43.480499999999999</v>
      </c>
      <c r="G443" s="40">
        <v>130.44149999999999</v>
      </c>
      <c r="K443" t="b">
        <f>NOT(ISNA(VLOOKUP(Table10[[#This Row],[PurchaseOrderID]],Purchase_Order!$A$2:$A$1228,1,0)))</f>
        <v>1</v>
      </c>
    </row>
    <row r="444" spans="1:11" x14ac:dyDescent="0.25">
      <c r="A444" s="4">
        <v>489</v>
      </c>
      <c r="B444" s="4">
        <v>1087</v>
      </c>
      <c r="C444" s="11">
        <v>44065</v>
      </c>
      <c r="D444" s="4">
        <v>3</v>
      </c>
      <c r="E444" s="4">
        <v>344</v>
      </c>
      <c r="F444" s="41">
        <v>45.475499999999997</v>
      </c>
      <c r="G444" s="41">
        <v>136.4265</v>
      </c>
      <c r="K444" t="b">
        <f>NOT(ISNA(VLOOKUP(Table10[[#This Row],[PurchaseOrderID]],Purchase_Order!$A$2:$A$1228,1,0)))</f>
        <v>1</v>
      </c>
    </row>
    <row r="445" spans="1:11" x14ac:dyDescent="0.25">
      <c r="A445" s="5">
        <v>489</v>
      </c>
      <c r="B445" s="5">
        <v>1088</v>
      </c>
      <c r="C445" s="10">
        <v>44065</v>
      </c>
      <c r="D445" s="5">
        <v>3</v>
      </c>
      <c r="E445" s="5">
        <v>345</v>
      </c>
      <c r="F445" s="40">
        <v>43.375500000000002</v>
      </c>
      <c r="G445" s="40">
        <v>130.12649999999999</v>
      </c>
      <c r="K445" t="b">
        <f>NOT(ISNA(VLOOKUP(Table10[[#This Row],[PurchaseOrderID]],Purchase_Order!$A$2:$A$1228,1,0)))</f>
        <v>1</v>
      </c>
    </row>
    <row r="446" spans="1:11" x14ac:dyDescent="0.25">
      <c r="A446" s="4">
        <v>489</v>
      </c>
      <c r="B446" s="4">
        <v>1089</v>
      </c>
      <c r="C446" s="11">
        <v>44065</v>
      </c>
      <c r="D446" s="4">
        <v>3</v>
      </c>
      <c r="E446" s="4">
        <v>346</v>
      </c>
      <c r="F446" s="41">
        <v>47.649000000000001</v>
      </c>
      <c r="G446" s="41">
        <v>142.947</v>
      </c>
      <c r="K446" t="b">
        <f>NOT(ISNA(VLOOKUP(Table10[[#This Row],[PurchaseOrderID]],Purchase_Order!$A$2:$A$1228,1,0)))</f>
        <v>1</v>
      </c>
    </row>
    <row r="447" spans="1:11" x14ac:dyDescent="0.25">
      <c r="A447" s="5">
        <v>489</v>
      </c>
      <c r="B447" s="5">
        <v>1090</v>
      </c>
      <c r="C447" s="10">
        <v>44065</v>
      </c>
      <c r="D447" s="5">
        <v>3</v>
      </c>
      <c r="E447" s="5">
        <v>347</v>
      </c>
      <c r="F447" s="40">
        <v>43.375500000000002</v>
      </c>
      <c r="G447" s="40">
        <v>130.12649999999999</v>
      </c>
      <c r="K447" t="b">
        <f>NOT(ISNA(VLOOKUP(Table10[[#This Row],[PurchaseOrderID]],Purchase_Order!$A$2:$A$1228,1,0)))</f>
        <v>1</v>
      </c>
    </row>
    <row r="448" spans="1:11" x14ac:dyDescent="0.25">
      <c r="A448" s="4">
        <v>489</v>
      </c>
      <c r="B448" s="4">
        <v>1091</v>
      </c>
      <c r="C448" s="11">
        <v>44065</v>
      </c>
      <c r="D448" s="4">
        <v>3</v>
      </c>
      <c r="E448" s="4">
        <v>348</v>
      </c>
      <c r="F448" s="41">
        <v>41.275500000000001</v>
      </c>
      <c r="G448" s="41">
        <v>123.8265</v>
      </c>
      <c r="K448" t="b">
        <f>NOT(ISNA(VLOOKUP(Table10[[#This Row],[PurchaseOrderID]],Purchase_Order!$A$2:$A$1228,1,0)))</f>
        <v>1</v>
      </c>
    </row>
    <row r="449" spans="1:11" x14ac:dyDescent="0.25">
      <c r="A449" s="5">
        <v>490</v>
      </c>
      <c r="B449" s="5">
        <v>1092</v>
      </c>
      <c r="C449" s="10">
        <v>44065</v>
      </c>
      <c r="D449" s="5">
        <v>550</v>
      </c>
      <c r="E449" s="5">
        <v>931</v>
      </c>
      <c r="F449" s="40">
        <v>34.345500000000001</v>
      </c>
      <c r="G449" s="40">
        <v>18890.025000000001</v>
      </c>
      <c r="K449" t="b">
        <f>NOT(ISNA(VLOOKUP(Table10[[#This Row],[PurchaseOrderID]],Purchase_Order!$A$2:$A$1228,1,0)))</f>
        <v>1</v>
      </c>
    </row>
    <row r="450" spans="1:11" x14ac:dyDescent="0.25">
      <c r="A450" s="4">
        <v>490</v>
      </c>
      <c r="B450" s="4">
        <v>1093</v>
      </c>
      <c r="C450" s="11">
        <v>44065</v>
      </c>
      <c r="D450" s="4">
        <v>550</v>
      </c>
      <c r="E450" s="4">
        <v>932</v>
      </c>
      <c r="F450" s="41">
        <v>39.238500000000002</v>
      </c>
      <c r="G450" s="41">
        <v>21581.174999999999</v>
      </c>
      <c r="K450" t="b">
        <f>NOT(ISNA(VLOOKUP(Table10[[#This Row],[PurchaseOrderID]],Purchase_Order!$A$2:$A$1228,1,0)))</f>
        <v>1</v>
      </c>
    </row>
    <row r="451" spans="1:11" x14ac:dyDescent="0.25">
      <c r="A451" s="5">
        <v>491</v>
      </c>
      <c r="B451" s="5">
        <v>1094</v>
      </c>
      <c r="C451" s="10">
        <v>44065</v>
      </c>
      <c r="D451" s="5">
        <v>3</v>
      </c>
      <c r="E451" s="5">
        <v>348</v>
      </c>
      <c r="F451" s="40">
        <v>41.170499999999997</v>
      </c>
      <c r="G451" s="40">
        <v>123.5115</v>
      </c>
      <c r="K451" t="b">
        <f>NOT(ISNA(VLOOKUP(Table10[[#This Row],[PurchaseOrderID]],Purchase_Order!$A$2:$A$1228,1,0)))</f>
        <v>1</v>
      </c>
    </row>
    <row r="452" spans="1:11" x14ac:dyDescent="0.25">
      <c r="A452" s="4">
        <v>491</v>
      </c>
      <c r="B452" s="4">
        <v>1095</v>
      </c>
      <c r="C452" s="11">
        <v>44065</v>
      </c>
      <c r="D452" s="4">
        <v>3</v>
      </c>
      <c r="E452" s="4">
        <v>349</v>
      </c>
      <c r="F452" s="41">
        <v>45.444000000000003</v>
      </c>
      <c r="G452" s="41">
        <v>136.33199999999999</v>
      </c>
      <c r="K452" t="b">
        <f>NOT(ISNA(VLOOKUP(Table10[[#This Row],[PurchaseOrderID]],Purchase_Order!$A$2:$A$1228,1,0)))</f>
        <v>1</v>
      </c>
    </row>
    <row r="453" spans="1:11" x14ac:dyDescent="0.25">
      <c r="A453" s="5">
        <v>492</v>
      </c>
      <c r="B453" s="5">
        <v>1096</v>
      </c>
      <c r="C453" s="10">
        <v>44065</v>
      </c>
      <c r="D453" s="5">
        <v>550</v>
      </c>
      <c r="E453" s="5">
        <v>928</v>
      </c>
      <c r="F453" s="40">
        <v>32.770499999999998</v>
      </c>
      <c r="G453" s="40">
        <v>18023.775000000001</v>
      </c>
      <c r="K453" t="b">
        <f>NOT(ISNA(VLOOKUP(Table10[[#This Row],[PurchaseOrderID]],Purchase_Order!$A$2:$A$1228,1,0)))</f>
        <v>1</v>
      </c>
    </row>
    <row r="454" spans="1:11" x14ac:dyDescent="0.25">
      <c r="A454" s="4">
        <v>492</v>
      </c>
      <c r="B454" s="4">
        <v>1097</v>
      </c>
      <c r="C454" s="11">
        <v>44065</v>
      </c>
      <c r="D454" s="4">
        <v>550</v>
      </c>
      <c r="E454" s="4">
        <v>929</v>
      </c>
      <c r="F454" s="41">
        <v>37.085999999999999</v>
      </c>
      <c r="G454" s="41">
        <v>20397.3</v>
      </c>
      <c r="K454" t="b">
        <f>NOT(ISNA(VLOOKUP(Table10[[#This Row],[PurchaseOrderID]],Purchase_Order!$A$2:$A$1228,1,0)))</f>
        <v>1</v>
      </c>
    </row>
    <row r="455" spans="1:11" x14ac:dyDescent="0.25">
      <c r="A455" s="5">
        <v>493</v>
      </c>
      <c r="B455" s="5">
        <v>1098</v>
      </c>
      <c r="C455" s="10">
        <v>44065</v>
      </c>
      <c r="D455" s="5">
        <v>550</v>
      </c>
      <c r="E455" s="5">
        <v>332</v>
      </c>
      <c r="F455" s="40">
        <v>10.815</v>
      </c>
      <c r="G455" s="40">
        <v>5948.25</v>
      </c>
      <c r="K455" t="b">
        <f>NOT(ISNA(VLOOKUP(Table10[[#This Row],[PurchaseOrderID]],Purchase_Order!$A$2:$A$1228,1,0)))</f>
        <v>1</v>
      </c>
    </row>
    <row r="456" spans="1:11" x14ac:dyDescent="0.25">
      <c r="A456" s="4">
        <v>494</v>
      </c>
      <c r="B456" s="4">
        <v>1099</v>
      </c>
      <c r="C456" s="11">
        <v>44065</v>
      </c>
      <c r="D456" s="4">
        <v>550</v>
      </c>
      <c r="E456" s="4">
        <v>948</v>
      </c>
      <c r="F456" s="41">
        <v>82.834500000000006</v>
      </c>
      <c r="G456" s="41">
        <v>45558.974999999999</v>
      </c>
      <c r="K456" t="b">
        <f>NOT(ISNA(VLOOKUP(Table10[[#This Row],[PurchaseOrderID]],Purchase_Order!$A$2:$A$1228,1,0)))</f>
        <v>1</v>
      </c>
    </row>
    <row r="457" spans="1:11" x14ac:dyDescent="0.25">
      <c r="A457" s="5">
        <v>494</v>
      </c>
      <c r="B457" s="5">
        <v>1100</v>
      </c>
      <c r="C457" s="10">
        <v>44065</v>
      </c>
      <c r="D457" s="5">
        <v>550</v>
      </c>
      <c r="E457" s="5">
        <v>907</v>
      </c>
      <c r="F457" s="40">
        <v>82.834500000000006</v>
      </c>
      <c r="G457" s="40">
        <v>45558.974999999999</v>
      </c>
      <c r="K457" t="b">
        <f>NOT(ISNA(VLOOKUP(Table10[[#This Row],[PurchaseOrderID]],Purchase_Order!$A$2:$A$1228,1,0)))</f>
        <v>1</v>
      </c>
    </row>
    <row r="458" spans="1:11" x14ac:dyDescent="0.25">
      <c r="A458" s="4">
        <v>495</v>
      </c>
      <c r="B458" s="4">
        <v>1101</v>
      </c>
      <c r="C458" s="11">
        <v>44065</v>
      </c>
      <c r="D458" s="4">
        <v>1250</v>
      </c>
      <c r="E458" s="4">
        <v>325</v>
      </c>
      <c r="F458" s="41">
        <v>0.21</v>
      </c>
      <c r="G458" s="41">
        <v>262.5</v>
      </c>
      <c r="K458" t="b">
        <f>NOT(ISNA(VLOOKUP(Table10[[#This Row],[PurchaseOrderID]],Purchase_Order!$A$2:$A$1228,1,0)))</f>
        <v>1</v>
      </c>
    </row>
    <row r="459" spans="1:11" x14ac:dyDescent="0.25">
      <c r="A459" s="5">
        <v>495</v>
      </c>
      <c r="B459" s="5">
        <v>1102</v>
      </c>
      <c r="C459" s="10">
        <v>44065</v>
      </c>
      <c r="D459" s="5">
        <v>1250</v>
      </c>
      <c r="E459" s="5">
        <v>326</v>
      </c>
      <c r="F459" s="40">
        <v>0.21</v>
      </c>
      <c r="G459" s="40">
        <v>262.5</v>
      </c>
      <c r="K459" t="b">
        <f>NOT(ISNA(VLOOKUP(Table10[[#This Row],[PurchaseOrderID]],Purchase_Order!$A$2:$A$1228,1,0)))</f>
        <v>1</v>
      </c>
    </row>
    <row r="460" spans="1:11" x14ac:dyDescent="0.25">
      <c r="A460" s="4">
        <v>496</v>
      </c>
      <c r="B460" s="4">
        <v>1103</v>
      </c>
      <c r="C460" s="11">
        <v>44065</v>
      </c>
      <c r="D460" s="4">
        <v>3</v>
      </c>
      <c r="E460" s="4">
        <v>320</v>
      </c>
      <c r="F460" s="41">
        <v>49.643999999999998</v>
      </c>
      <c r="G460" s="41">
        <v>148.93199999999999</v>
      </c>
      <c r="K460" t="b">
        <f>NOT(ISNA(VLOOKUP(Table10[[#This Row],[PurchaseOrderID]],Purchase_Order!$A$2:$A$1228,1,0)))</f>
        <v>1</v>
      </c>
    </row>
    <row r="461" spans="1:11" x14ac:dyDescent="0.25">
      <c r="A461" s="5">
        <v>496</v>
      </c>
      <c r="B461" s="5">
        <v>1104</v>
      </c>
      <c r="C461" s="10">
        <v>44065</v>
      </c>
      <c r="D461" s="5">
        <v>3</v>
      </c>
      <c r="E461" s="5">
        <v>321</v>
      </c>
      <c r="F461" s="40">
        <v>44.320500000000003</v>
      </c>
      <c r="G461" s="40">
        <v>132.9615</v>
      </c>
      <c r="K461" t="b">
        <f>NOT(ISNA(VLOOKUP(Table10[[#This Row],[PurchaseOrderID]],Purchase_Order!$A$2:$A$1228,1,0)))</f>
        <v>1</v>
      </c>
    </row>
    <row r="462" spans="1:11" x14ac:dyDescent="0.25">
      <c r="A462" s="4">
        <v>496</v>
      </c>
      <c r="B462" s="4">
        <v>1105</v>
      </c>
      <c r="C462" s="11">
        <v>44065</v>
      </c>
      <c r="D462" s="4">
        <v>60</v>
      </c>
      <c r="E462" s="4">
        <v>322</v>
      </c>
      <c r="F462" s="41">
        <v>28.6965</v>
      </c>
      <c r="G462" s="41">
        <v>1721.79</v>
      </c>
      <c r="K462" t="b">
        <f>NOT(ISNA(VLOOKUP(Table10[[#This Row],[PurchaseOrderID]],Purchase_Order!$A$2:$A$1228,1,0)))</f>
        <v>1</v>
      </c>
    </row>
    <row r="463" spans="1:11" x14ac:dyDescent="0.25">
      <c r="A463" s="5">
        <v>497</v>
      </c>
      <c r="B463" s="5">
        <v>1106</v>
      </c>
      <c r="C463" s="10">
        <v>44067</v>
      </c>
      <c r="D463" s="5">
        <v>550</v>
      </c>
      <c r="E463" s="5">
        <v>930</v>
      </c>
      <c r="F463" s="40">
        <v>42.514499999999998</v>
      </c>
      <c r="G463" s="40">
        <v>23382.974999999999</v>
      </c>
      <c r="K463" t="b">
        <f>NOT(ISNA(VLOOKUP(Table10[[#This Row],[PurchaseOrderID]],Purchase_Order!$A$2:$A$1228,1,0)))</f>
        <v>1</v>
      </c>
    </row>
    <row r="464" spans="1:11" x14ac:dyDescent="0.25">
      <c r="A464" s="4">
        <v>497</v>
      </c>
      <c r="B464" s="4">
        <v>1107</v>
      </c>
      <c r="C464" s="11">
        <v>44067</v>
      </c>
      <c r="D464" s="4">
        <v>550</v>
      </c>
      <c r="E464" s="4">
        <v>921</v>
      </c>
      <c r="F464" s="41">
        <v>5.5860000000000003</v>
      </c>
      <c r="G464" s="41">
        <v>3072.3</v>
      </c>
      <c r="K464" t="b">
        <f>NOT(ISNA(VLOOKUP(Table10[[#This Row],[PurchaseOrderID]],Purchase_Order!$A$2:$A$1228,1,0)))</f>
        <v>1</v>
      </c>
    </row>
    <row r="465" spans="1:11" x14ac:dyDescent="0.25">
      <c r="A465" s="5">
        <v>498</v>
      </c>
      <c r="B465" s="5">
        <v>1108</v>
      </c>
      <c r="C465" s="10">
        <v>44067</v>
      </c>
      <c r="D465" s="5">
        <v>60</v>
      </c>
      <c r="E465" s="5">
        <v>952</v>
      </c>
      <c r="F465" s="40">
        <v>15.7395</v>
      </c>
      <c r="G465" s="40">
        <v>944.37</v>
      </c>
      <c r="K465" t="b">
        <f>NOT(ISNA(VLOOKUP(Table10[[#This Row],[PurchaseOrderID]],Purchase_Order!$A$2:$A$1228,1,0)))</f>
        <v>1</v>
      </c>
    </row>
    <row r="466" spans="1:11" x14ac:dyDescent="0.25">
      <c r="A466" s="4">
        <v>499</v>
      </c>
      <c r="B466" s="4">
        <v>1109</v>
      </c>
      <c r="C466" s="11">
        <v>44067</v>
      </c>
      <c r="D466" s="4">
        <v>550</v>
      </c>
      <c r="E466" s="4">
        <v>933</v>
      </c>
      <c r="F466" s="41">
        <v>43.459499999999998</v>
      </c>
      <c r="G466" s="41">
        <v>23902.724999999999</v>
      </c>
      <c r="K466" t="b">
        <f>NOT(ISNA(VLOOKUP(Table10[[#This Row],[PurchaseOrderID]],Purchase_Order!$A$2:$A$1228,1,0)))</f>
        <v>1</v>
      </c>
    </row>
    <row r="467" spans="1:11" x14ac:dyDescent="0.25">
      <c r="A467" s="5">
        <v>499</v>
      </c>
      <c r="B467" s="5">
        <v>1110</v>
      </c>
      <c r="C467" s="10">
        <v>44067</v>
      </c>
      <c r="D467" s="5">
        <v>550</v>
      </c>
      <c r="E467" s="5">
        <v>934</v>
      </c>
      <c r="F467" s="40">
        <v>37.621499999999997</v>
      </c>
      <c r="G467" s="40">
        <v>20691.825000000001</v>
      </c>
      <c r="K467" t="b">
        <f>NOT(ISNA(VLOOKUP(Table10[[#This Row],[PurchaseOrderID]],Purchase_Order!$A$2:$A$1228,1,0)))</f>
        <v>1</v>
      </c>
    </row>
    <row r="468" spans="1:11" x14ac:dyDescent="0.25">
      <c r="A468" s="4">
        <v>499</v>
      </c>
      <c r="B468" s="4">
        <v>1111</v>
      </c>
      <c r="C468" s="11">
        <v>44067</v>
      </c>
      <c r="D468" s="4">
        <v>550</v>
      </c>
      <c r="E468" s="4">
        <v>922</v>
      </c>
      <c r="F468" s="41">
        <v>6.5309999999999997</v>
      </c>
      <c r="G468" s="41">
        <v>3592.05</v>
      </c>
      <c r="K468" t="b">
        <f>NOT(ISNA(VLOOKUP(Table10[[#This Row],[PurchaseOrderID]],Purchase_Order!$A$2:$A$1228,1,0)))</f>
        <v>1</v>
      </c>
    </row>
    <row r="469" spans="1:11" x14ac:dyDescent="0.25">
      <c r="A469" s="5">
        <v>499</v>
      </c>
      <c r="B469" s="5">
        <v>1112</v>
      </c>
      <c r="C469" s="10">
        <v>44067</v>
      </c>
      <c r="D469" s="5">
        <v>550</v>
      </c>
      <c r="E469" s="5">
        <v>923</v>
      </c>
      <c r="F469" s="40">
        <v>6.1844999999999999</v>
      </c>
      <c r="G469" s="40">
        <v>3401.4749999999999</v>
      </c>
      <c r="K469" t="b">
        <f>NOT(ISNA(VLOOKUP(Table10[[#This Row],[PurchaseOrderID]],Purchase_Order!$A$2:$A$1228,1,0)))</f>
        <v>1</v>
      </c>
    </row>
    <row r="470" spans="1:11" x14ac:dyDescent="0.25">
      <c r="A470" s="4">
        <v>500</v>
      </c>
      <c r="B470" s="4">
        <v>1113</v>
      </c>
      <c r="C470" s="11">
        <v>44067</v>
      </c>
      <c r="D470" s="4">
        <v>550</v>
      </c>
      <c r="E470" s="4">
        <v>317</v>
      </c>
      <c r="F470" s="41">
        <v>29.578499999999998</v>
      </c>
      <c r="G470" s="41">
        <v>16268.174999999999</v>
      </c>
      <c r="K470" t="b">
        <f>NOT(ISNA(VLOOKUP(Table10[[#This Row],[PurchaseOrderID]],Purchase_Order!$A$2:$A$1228,1,0)))</f>
        <v>1</v>
      </c>
    </row>
    <row r="471" spans="1:11" x14ac:dyDescent="0.25">
      <c r="A471" s="5">
        <v>500</v>
      </c>
      <c r="B471" s="5">
        <v>1114</v>
      </c>
      <c r="C471" s="10">
        <v>44067</v>
      </c>
      <c r="D471" s="5">
        <v>550</v>
      </c>
      <c r="E471" s="5">
        <v>318</v>
      </c>
      <c r="F471" s="40">
        <v>36.098999999999997</v>
      </c>
      <c r="G471" s="40">
        <v>19854.45</v>
      </c>
      <c r="K471" t="b">
        <f>NOT(ISNA(VLOOKUP(Table10[[#This Row],[PurchaseOrderID]],Purchase_Order!$A$2:$A$1228,1,0)))</f>
        <v>1</v>
      </c>
    </row>
    <row r="472" spans="1:11" x14ac:dyDescent="0.25">
      <c r="A472" s="4">
        <v>500</v>
      </c>
      <c r="B472" s="4">
        <v>1115</v>
      </c>
      <c r="C472" s="11">
        <v>44067</v>
      </c>
      <c r="D472" s="4">
        <v>550</v>
      </c>
      <c r="E472" s="4">
        <v>319</v>
      </c>
      <c r="F472" s="41">
        <v>48.583500000000001</v>
      </c>
      <c r="G472" s="41">
        <v>26720.924999999999</v>
      </c>
      <c r="K472" t="b">
        <f>NOT(ISNA(VLOOKUP(Table10[[#This Row],[PurchaseOrderID]],Purchase_Order!$A$2:$A$1228,1,0)))</f>
        <v>1</v>
      </c>
    </row>
    <row r="473" spans="1:11" x14ac:dyDescent="0.25">
      <c r="A473" s="5">
        <v>501</v>
      </c>
      <c r="B473" s="5">
        <v>1116</v>
      </c>
      <c r="C473" s="10">
        <v>44067</v>
      </c>
      <c r="D473" s="5">
        <v>550</v>
      </c>
      <c r="E473" s="5">
        <v>928</v>
      </c>
      <c r="F473" s="40">
        <v>32.2455</v>
      </c>
      <c r="G473" s="40">
        <v>17735.025000000001</v>
      </c>
      <c r="K473" t="b">
        <f>NOT(ISNA(VLOOKUP(Table10[[#This Row],[PurchaseOrderID]],Purchase_Order!$A$2:$A$1228,1,0)))</f>
        <v>1</v>
      </c>
    </row>
    <row r="474" spans="1:11" x14ac:dyDescent="0.25">
      <c r="A474" s="4">
        <v>501</v>
      </c>
      <c r="B474" s="4">
        <v>1117</v>
      </c>
      <c r="C474" s="11">
        <v>44067</v>
      </c>
      <c r="D474" s="4">
        <v>550</v>
      </c>
      <c r="E474" s="4">
        <v>929</v>
      </c>
      <c r="F474" s="41">
        <v>36.561</v>
      </c>
      <c r="G474" s="41">
        <v>20108.55</v>
      </c>
      <c r="K474" t="b">
        <f>NOT(ISNA(VLOOKUP(Table10[[#This Row],[PurchaseOrderID]],Purchase_Order!$A$2:$A$1228,1,0)))</f>
        <v>1</v>
      </c>
    </row>
    <row r="475" spans="1:11" x14ac:dyDescent="0.25">
      <c r="A475" s="5">
        <v>502</v>
      </c>
      <c r="B475" s="5">
        <v>1118</v>
      </c>
      <c r="C475" s="10">
        <v>44067</v>
      </c>
      <c r="D475" s="5">
        <v>550</v>
      </c>
      <c r="E475" s="5">
        <v>319</v>
      </c>
      <c r="F475" s="40">
        <v>46.420499999999997</v>
      </c>
      <c r="G475" s="40">
        <v>25531.275000000001</v>
      </c>
      <c r="K475" t="b">
        <f>NOT(ISNA(VLOOKUP(Table10[[#This Row],[PurchaseOrderID]],Purchase_Order!$A$2:$A$1228,1,0)))</f>
        <v>1</v>
      </c>
    </row>
    <row r="476" spans="1:11" x14ac:dyDescent="0.25">
      <c r="A476" s="4">
        <v>503</v>
      </c>
      <c r="B476" s="4">
        <v>1119</v>
      </c>
      <c r="C476" s="11">
        <v>44067</v>
      </c>
      <c r="D476" s="4">
        <v>3</v>
      </c>
      <c r="E476" s="4">
        <v>363</v>
      </c>
      <c r="F476" s="41">
        <v>43.323</v>
      </c>
      <c r="G476" s="41">
        <v>129.96899999999999</v>
      </c>
      <c r="K476" t="b">
        <f>NOT(ISNA(VLOOKUP(Table10[[#This Row],[PurchaseOrderID]],Purchase_Order!$A$2:$A$1228,1,0)))</f>
        <v>1</v>
      </c>
    </row>
    <row r="477" spans="1:11" x14ac:dyDescent="0.25">
      <c r="A477" s="5">
        <v>503</v>
      </c>
      <c r="B477" s="5">
        <v>1120</v>
      </c>
      <c r="C477" s="10">
        <v>44067</v>
      </c>
      <c r="D477" s="5">
        <v>3</v>
      </c>
      <c r="E477" s="5">
        <v>364</v>
      </c>
      <c r="F477" s="40">
        <v>47.596499999999999</v>
      </c>
      <c r="G477" s="40">
        <v>142.7895</v>
      </c>
      <c r="K477" t="b">
        <f>NOT(ISNA(VLOOKUP(Table10[[#This Row],[PurchaseOrderID]],Purchase_Order!$A$2:$A$1228,1,0)))</f>
        <v>1</v>
      </c>
    </row>
    <row r="478" spans="1:11" x14ac:dyDescent="0.25">
      <c r="A478" s="4">
        <v>503</v>
      </c>
      <c r="B478" s="4">
        <v>1121</v>
      </c>
      <c r="C478" s="11">
        <v>44067</v>
      </c>
      <c r="D478" s="4">
        <v>3</v>
      </c>
      <c r="E478" s="4">
        <v>365</v>
      </c>
      <c r="F478" s="41">
        <v>43.323</v>
      </c>
      <c r="G478" s="41">
        <v>129.96899999999999</v>
      </c>
      <c r="K478" t="b">
        <f>NOT(ISNA(VLOOKUP(Table10[[#This Row],[PurchaseOrderID]],Purchase_Order!$A$2:$A$1228,1,0)))</f>
        <v>1</v>
      </c>
    </row>
    <row r="479" spans="1:11" x14ac:dyDescent="0.25">
      <c r="A479" s="5">
        <v>504</v>
      </c>
      <c r="B479" s="5">
        <v>1122</v>
      </c>
      <c r="C479" s="10">
        <v>44067</v>
      </c>
      <c r="D479" s="5">
        <v>3</v>
      </c>
      <c r="E479" s="5">
        <v>312</v>
      </c>
      <c r="F479" s="40">
        <v>41.915999999999997</v>
      </c>
      <c r="G479" s="40">
        <v>125.748</v>
      </c>
      <c r="K479" t="b">
        <f>NOT(ISNA(VLOOKUP(Table10[[#This Row],[PurchaseOrderID]],Purchase_Order!$A$2:$A$1228,1,0)))</f>
        <v>1</v>
      </c>
    </row>
    <row r="480" spans="1:11" x14ac:dyDescent="0.25">
      <c r="A480" s="4">
        <v>505</v>
      </c>
      <c r="B480" s="4">
        <v>1123</v>
      </c>
      <c r="C480" s="11">
        <v>44068</v>
      </c>
      <c r="D480" s="4">
        <v>3</v>
      </c>
      <c r="E480" s="4">
        <v>311</v>
      </c>
      <c r="F480" s="41">
        <v>50.263500000000001</v>
      </c>
      <c r="G480" s="41">
        <v>150.79050000000001</v>
      </c>
      <c r="K480" t="b">
        <f>NOT(ISNA(VLOOKUP(Table10[[#This Row],[PurchaseOrderID]],Purchase_Order!$A$2:$A$1228,1,0)))</f>
        <v>1</v>
      </c>
    </row>
    <row r="481" spans="1:11" x14ac:dyDescent="0.25">
      <c r="A481" s="5">
        <v>506</v>
      </c>
      <c r="B481" s="5">
        <v>1124</v>
      </c>
      <c r="C481" s="10">
        <v>44068</v>
      </c>
      <c r="D481" s="5">
        <v>3</v>
      </c>
      <c r="E481" s="5">
        <v>371</v>
      </c>
      <c r="F481" s="40">
        <v>39.280500000000004</v>
      </c>
      <c r="G481" s="40">
        <v>117.8415</v>
      </c>
      <c r="K481" t="b">
        <f>NOT(ISNA(VLOOKUP(Table10[[#This Row],[PurchaseOrderID]],Purchase_Order!$A$2:$A$1228,1,0)))</f>
        <v>1</v>
      </c>
    </row>
    <row r="482" spans="1:11" x14ac:dyDescent="0.25">
      <c r="A482" s="4">
        <v>506</v>
      </c>
      <c r="B482" s="4">
        <v>1125</v>
      </c>
      <c r="C482" s="11">
        <v>44068</v>
      </c>
      <c r="D482" s="4">
        <v>3</v>
      </c>
      <c r="E482" s="4">
        <v>372</v>
      </c>
      <c r="F482" s="41">
        <v>37.180500000000002</v>
      </c>
      <c r="G482" s="41">
        <v>111.5415</v>
      </c>
      <c r="K482" t="b">
        <f>NOT(ISNA(VLOOKUP(Table10[[#This Row],[PurchaseOrderID]],Purchase_Order!$A$2:$A$1228,1,0)))</f>
        <v>1</v>
      </c>
    </row>
    <row r="483" spans="1:11" x14ac:dyDescent="0.25">
      <c r="A483" s="5">
        <v>506</v>
      </c>
      <c r="B483" s="5">
        <v>1126</v>
      </c>
      <c r="C483" s="10">
        <v>44068</v>
      </c>
      <c r="D483" s="5">
        <v>3</v>
      </c>
      <c r="E483" s="5">
        <v>373</v>
      </c>
      <c r="F483" s="40">
        <v>41.454000000000001</v>
      </c>
      <c r="G483" s="40">
        <v>124.36199999999999</v>
      </c>
      <c r="K483" t="b">
        <f>NOT(ISNA(VLOOKUP(Table10[[#This Row],[PurchaseOrderID]],Purchase_Order!$A$2:$A$1228,1,0)))</f>
        <v>1</v>
      </c>
    </row>
    <row r="484" spans="1:11" x14ac:dyDescent="0.25">
      <c r="A484" s="4">
        <v>506</v>
      </c>
      <c r="B484" s="4">
        <v>1127</v>
      </c>
      <c r="C484" s="11">
        <v>44068</v>
      </c>
      <c r="D484" s="4">
        <v>3</v>
      </c>
      <c r="E484" s="4">
        <v>374</v>
      </c>
      <c r="F484" s="41">
        <v>37.180500000000002</v>
      </c>
      <c r="G484" s="41">
        <v>111.5415</v>
      </c>
      <c r="K484" t="b">
        <f>NOT(ISNA(VLOOKUP(Table10[[#This Row],[PurchaseOrderID]],Purchase_Order!$A$2:$A$1228,1,0)))</f>
        <v>1</v>
      </c>
    </row>
    <row r="485" spans="1:11" x14ac:dyDescent="0.25">
      <c r="A485" s="5">
        <v>507</v>
      </c>
      <c r="B485" s="5">
        <v>1128</v>
      </c>
      <c r="C485" s="10">
        <v>44068</v>
      </c>
      <c r="D485" s="5">
        <v>550</v>
      </c>
      <c r="E485" s="5">
        <v>530</v>
      </c>
      <c r="F485" s="40">
        <v>16.085999999999999</v>
      </c>
      <c r="G485" s="40">
        <v>8847.2999999999993</v>
      </c>
      <c r="K485" t="b">
        <f>NOT(ISNA(VLOOKUP(Table10[[#This Row],[PurchaseOrderID]],Purchase_Order!$A$2:$A$1228,1,0)))</f>
        <v>1</v>
      </c>
    </row>
    <row r="486" spans="1:11" x14ac:dyDescent="0.25">
      <c r="A486" s="4">
        <v>508</v>
      </c>
      <c r="B486" s="4">
        <v>1129</v>
      </c>
      <c r="C486" s="11">
        <v>44068</v>
      </c>
      <c r="D486" s="4">
        <v>3</v>
      </c>
      <c r="E486" s="4">
        <v>314</v>
      </c>
      <c r="F486" s="41">
        <v>57.025500000000001</v>
      </c>
      <c r="G486" s="41">
        <v>171.07650000000001</v>
      </c>
      <c r="K486" t="b">
        <f>NOT(ISNA(VLOOKUP(Table10[[#This Row],[PurchaseOrderID]],Purchase_Order!$A$2:$A$1228,1,0)))</f>
        <v>1</v>
      </c>
    </row>
    <row r="487" spans="1:11" x14ac:dyDescent="0.25">
      <c r="A487" s="5">
        <v>509</v>
      </c>
      <c r="B487" s="5">
        <v>1130</v>
      </c>
      <c r="C487" s="10">
        <v>44068</v>
      </c>
      <c r="D487" s="5">
        <v>550</v>
      </c>
      <c r="E487" s="5">
        <v>512</v>
      </c>
      <c r="F487" s="40">
        <v>37.085999999999999</v>
      </c>
      <c r="G487" s="40">
        <v>20397.3</v>
      </c>
      <c r="K487" t="b">
        <f>NOT(ISNA(VLOOKUP(Table10[[#This Row],[PurchaseOrderID]],Purchase_Order!$A$2:$A$1228,1,0)))</f>
        <v>1</v>
      </c>
    </row>
    <row r="488" spans="1:11" x14ac:dyDescent="0.25">
      <c r="A488" s="4">
        <v>510</v>
      </c>
      <c r="B488" s="4">
        <v>1131</v>
      </c>
      <c r="C488" s="11">
        <v>44068</v>
      </c>
      <c r="D488" s="4">
        <v>550</v>
      </c>
      <c r="E488" s="4">
        <v>513</v>
      </c>
      <c r="F488" s="41">
        <v>26.596499999999999</v>
      </c>
      <c r="G488" s="41">
        <v>14628.075000000001</v>
      </c>
      <c r="K488" t="b">
        <f>NOT(ISNA(VLOOKUP(Table10[[#This Row],[PurchaseOrderID]],Purchase_Order!$A$2:$A$1228,1,0)))</f>
        <v>1</v>
      </c>
    </row>
    <row r="489" spans="1:11" x14ac:dyDescent="0.25">
      <c r="A489" s="5">
        <v>511</v>
      </c>
      <c r="B489" s="5">
        <v>1132</v>
      </c>
      <c r="C489" s="10">
        <v>44068</v>
      </c>
      <c r="D489" s="5">
        <v>550</v>
      </c>
      <c r="E489" s="5">
        <v>317</v>
      </c>
      <c r="F489" s="40">
        <v>27.058499999999999</v>
      </c>
      <c r="G489" s="40">
        <v>14882.174999999999</v>
      </c>
      <c r="K489" t="b">
        <f>NOT(ISNA(VLOOKUP(Table10[[#This Row],[PurchaseOrderID]],Purchase_Order!$A$2:$A$1228,1,0)))</f>
        <v>1</v>
      </c>
    </row>
    <row r="490" spans="1:11" x14ac:dyDescent="0.25">
      <c r="A490" s="4">
        <v>511</v>
      </c>
      <c r="B490" s="4">
        <v>1133</v>
      </c>
      <c r="C490" s="11">
        <v>44068</v>
      </c>
      <c r="D490" s="4">
        <v>550</v>
      </c>
      <c r="E490" s="4">
        <v>318</v>
      </c>
      <c r="F490" s="41">
        <v>33.579000000000001</v>
      </c>
      <c r="G490" s="41">
        <v>18468.45</v>
      </c>
      <c r="K490" t="b">
        <f>NOT(ISNA(VLOOKUP(Table10[[#This Row],[PurchaseOrderID]],Purchase_Order!$A$2:$A$1228,1,0)))</f>
        <v>1</v>
      </c>
    </row>
    <row r="491" spans="1:11" x14ac:dyDescent="0.25">
      <c r="A491" s="5">
        <v>511</v>
      </c>
      <c r="B491" s="5">
        <v>1134</v>
      </c>
      <c r="C491" s="10">
        <v>44068</v>
      </c>
      <c r="D491" s="5">
        <v>550</v>
      </c>
      <c r="E491" s="5">
        <v>319</v>
      </c>
      <c r="F491" s="40">
        <v>46.063499999999998</v>
      </c>
      <c r="G491" s="40">
        <v>25334.924999999999</v>
      </c>
      <c r="K491" t="b">
        <f>NOT(ISNA(VLOOKUP(Table10[[#This Row],[PurchaseOrderID]],Purchase_Order!$A$2:$A$1228,1,0)))</f>
        <v>1</v>
      </c>
    </row>
    <row r="492" spans="1:11" x14ac:dyDescent="0.25">
      <c r="A492" s="4">
        <v>512</v>
      </c>
      <c r="B492" s="4">
        <v>1135</v>
      </c>
      <c r="C492" s="11">
        <v>44068</v>
      </c>
      <c r="D492" s="4">
        <v>3</v>
      </c>
      <c r="E492" s="4">
        <v>411</v>
      </c>
      <c r="F492" s="41">
        <v>45.444000000000003</v>
      </c>
      <c r="G492" s="41">
        <v>136.33199999999999</v>
      </c>
      <c r="K492" t="b">
        <f>NOT(ISNA(VLOOKUP(Table10[[#This Row],[PurchaseOrderID]],Purchase_Order!$A$2:$A$1228,1,0)))</f>
        <v>1</v>
      </c>
    </row>
    <row r="493" spans="1:11" x14ac:dyDescent="0.25">
      <c r="A493" s="5">
        <v>512</v>
      </c>
      <c r="B493" s="5">
        <v>1136</v>
      </c>
      <c r="C493" s="10">
        <v>44068</v>
      </c>
      <c r="D493" s="5">
        <v>3</v>
      </c>
      <c r="E493" s="5">
        <v>412</v>
      </c>
      <c r="F493" s="40">
        <v>41.170499999999997</v>
      </c>
      <c r="G493" s="40">
        <v>123.5115</v>
      </c>
      <c r="K493" t="b">
        <f>NOT(ISNA(VLOOKUP(Table10[[#This Row],[PurchaseOrderID]],Purchase_Order!$A$2:$A$1228,1,0)))</f>
        <v>1</v>
      </c>
    </row>
    <row r="494" spans="1:11" x14ac:dyDescent="0.25">
      <c r="A494" s="4">
        <v>513</v>
      </c>
      <c r="B494" s="4">
        <v>1137</v>
      </c>
      <c r="C494" s="11">
        <v>44068</v>
      </c>
      <c r="D494" s="4">
        <v>3</v>
      </c>
      <c r="E494" s="4">
        <v>426</v>
      </c>
      <c r="F494" s="41">
        <v>43.323</v>
      </c>
      <c r="G494" s="41">
        <v>129.96899999999999</v>
      </c>
      <c r="K494" t="b">
        <f>NOT(ISNA(VLOOKUP(Table10[[#This Row],[PurchaseOrderID]],Purchase_Order!$A$2:$A$1228,1,0)))</f>
        <v>1</v>
      </c>
    </row>
    <row r="495" spans="1:11" x14ac:dyDescent="0.25">
      <c r="A495" s="5">
        <v>513</v>
      </c>
      <c r="B495" s="5">
        <v>1138</v>
      </c>
      <c r="C495" s="10">
        <v>44068</v>
      </c>
      <c r="D495" s="5">
        <v>3</v>
      </c>
      <c r="E495" s="5">
        <v>427</v>
      </c>
      <c r="F495" s="40">
        <v>47.596499999999999</v>
      </c>
      <c r="G495" s="40">
        <v>142.7895</v>
      </c>
      <c r="K495" t="b">
        <f>NOT(ISNA(VLOOKUP(Table10[[#This Row],[PurchaseOrderID]],Purchase_Order!$A$2:$A$1228,1,0)))</f>
        <v>1</v>
      </c>
    </row>
    <row r="496" spans="1:11" x14ac:dyDescent="0.25">
      <c r="A496" s="4">
        <v>513</v>
      </c>
      <c r="B496" s="4">
        <v>1139</v>
      </c>
      <c r="C496" s="11">
        <v>44068</v>
      </c>
      <c r="D496" s="4">
        <v>3</v>
      </c>
      <c r="E496" s="4">
        <v>428</v>
      </c>
      <c r="F496" s="41">
        <v>43.323</v>
      </c>
      <c r="G496" s="41">
        <v>129.96899999999999</v>
      </c>
      <c r="K496" t="b">
        <f>NOT(ISNA(VLOOKUP(Table10[[#This Row],[PurchaseOrderID]],Purchase_Order!$A$2:$A$1228,1,0)))</f>
        <v>1</v>
      </c>
    </row>
    <row r="497" spans="1:11" x14ac:dyDescent="0.25">
      <c r="A497" s="5">
        <v>514</v>
      </c>
      <c r="B497" s="5">
        <v>1140</v>
      </c>
      <c r="C497" s="10">
        <v>44068</v>
      </c>
      <c r="D497" s="5">
        <v>3</v>
      </c>
      <c r="E497" s="5">
        <v>320</v>
      </c>
      <c r="F497" s="40">
        <v>47.470500000000001</v>
      </c>
      <c r="G497" s="40">
        <v>142.41149999999999</v>
      </c>
      <c r="K497" t="b">
        <f>NOT(ISNA(VLOOKUP(Table10[[#This Row],[PurchaseOrderID]],Purchase_Order!$A$2:$A$1228,1,0)))</f>
        <v>1</v>
      </c>
    </row>
    <row r="498" spans="1:11" x14ac:dyDescent="0.25">
      <c r="A498" s="4">
        <v>514</v>
      </c>
      <c r="B498" s="4">
        <v>1141</v>
      </c>
      <c r="C498" s="11">
        <v>44068</v>
      </c>
      <c r="D498" s="4">
        <v>3</v>
      </c>
      <c r="E498" s="4">
        <v>321</v>
      </c>
      <c r="F498" s="41">
        <v>42.798000000000002</v>
      </c>
      <c r="G498" s="41">
        <v>128.39400000000001</v>
      </c>
      <c r="K498" t="b">
        <f>NOT(ISNA(VLOOKUP(Table10[[#This Row],[PurchaseOrderID]],Purchase_Order!$A$2:$A$1228,1,0)))</f>
        <v>1</v>
      </c>
    </row>
    <row r="499" spans="1:11" x14ac:dyDescent="0.25">
      <c r="A499" s="5">
        <v>515</v>
      </c>
      <c r="B499" s="5">
        <v>1142</v>
      </c>
      <c r="C499" s="10">
        <v>44068</v>
      </c>
      <c r="D499" s="5">
        <v>3</v>
      </c>
      <c r="E499" s="5">
        <v>442</v>
      </c>
      <c r="F499" s="40">
        <v>43.396500000000003</v>
      </c>
      <c r="G499" s="40">
        <v>130.18950000000001</v>
      </c>
      <c r="K499" t="b">
        <f>NOT(ISNA(VLOOKUP(Table10[[#This Row],[PurchaseOrderID]],Purchase_Order!$A$2:$A$1228,1,0)))</f>
        <v>1</v>
      </c>
    </row>
    <row r="500" spans="1:11" x14ac:dyDescent="0.25">
      <c r="A500" s="4">
        <v>515</v>
      </c>
      <c r="B500" s="4">
        <v>1143</v>
      </c>
      <c r="C500" s="11">
        <v>44068</v>
      </c>
      <c r="D500" s="4">
        <v>3</v>
      </c>
      <c r="E500" s="4">
        <v>443</v>
      </c>
      <c r="F500" s="41">
        <v>39.122999999999998</v>
      </c>
      <c r="G500" s="41">
        <v>117.369</v>
      </c>
      <c r="K500" t="b">
        <f>NOT(ISNA(VLOOKUP(Table10[[#This Row],[PurchaseOrderID]],Purchase_Order!$A$2:$A$1228,1,0)))</f>
        <v>1</v>
      </c>
    </row>
    <row r="501" spans="1:11" x14ac:dyDescent="0.25">
      <c r="A501" s="5">
        <v>515</v>
      </c>
      <c r="B501" s="5">
        <v>1144</v>
      </c>
      <c r="C501" s="10">
        <v>44068</v>
      </c>
      <c r="D501" s="5">
        <v>3</v>
      </c>
      <c r="E501" s="5">
        <v>444</v>
      </c>
      <c r="F501" s="40">
        <v>37.023000000000003</v>
      </c>
      <c r="G501" s="40">
        <v>111.069</v>
      </c>
      <c r="K501" t="b">
        <f>NOT(ISNA(VLOOKUP(Table10[[#This Row],[PurchaseOrderID]],Purchase_Order!$A$2:$A$1228,1,0)))</f>
        <v>1</v>
      </c>
    </row>
    <row r="502" spans="1:11" x14ac:dyDescent="0.25">
      <c r="A502" s="4">
        <v>515</v>
      </c>
      <c r="B502" s="4">
        <v>1145</v>
      </c>
      <c r="C502" s="11">
        <v>44068</v>
      </c>
      <c r="D502" s="4">
        <v>3</v>
      </c>
      <c r="E502" s="4">
        <v>445</v>
      </c>
      <c r="F502" s="41">
        <v>41.296500000000002</v>
      </c>
      <c r="G502" s="41">
        <v>123.8895</v>
      </c>
      <c r="K502" t="b">
        <f>NOT(ISNA(VLOOKUP(Table10[[#This Row],[PurchaseOrderID]],Purchase_Order!$A$2:$A$1228,1,0)))</f>
        <v>1</v>
      </c>
    </row>
    <row r="503" spans="1:11" x14ac:dyDescent="0.25">
      <c r="A503" s="5">
        <v>515</v>
      </c>
      <c r="B503" s="5">
        <v>1146</v>
      </c>
      <c r="C503" s="10">
        <v>44068</v>
      </c>
      <c r="D503" s="5">
        <v>3</v>
      </c>
      <c r="E503" s="5">
        <v>446</v>
      </c>
      <c r="F503" s="40">
        <v>37.023000000000003</v>
      </c>
      <c r="G503" s="40">
        <v>111.069</v>
      </c>
      <c r="K503" t="b">
        <f>NOT(ISNA(VLOOKUP(Table10[[#This Row],[PurchaseOrderID]],Purchase_Order!$A$2:$A$1228,1,0)))</f>
        <v>1</v>
      </c>
    </row>
    <row r="504" spans="1:11" x14ac:dyDescent="0.25">
      <c r="A504" s="4">
        <v>515</v>
      </c>
      <c r="B504" s="4">
        <v>1147</v>
      </c>
      <c r="C504" s="11">
        <v>44068</v>
      </c>
      <c r="D504" s="4">
        <v>3</v>
      </c>
      <c r="E504" s="4">
        <v>447</v>
      </c>
      <c r="F504" s="41">
        <v>47.680500000000002</v>
      </c>
      <c r="G504" s="41">
        <v>143.04150000000001</v>
      </c>
      <c r="K504" t="b">
        <f>NOT(ISNA(VLOOKUP(Table10[[#This Row],[PurchaseOrderID]],Purchase_Order!$A$2:$A$1228,1,0)))</f>
        <v>1</v>
      </c>
    </row>
    <row r="505" spans="1:11" x14ac:dyDescent="0.25">
      <c r="A505" s="5">
        <v>515</v>
      </c>
      <c r="B505" s="5">
        <v>1148</v>
      </c>
      <c r="C505" s="10">
        <v>44068</v>
      </c>
      <c r="D505" s="5">
        <v>3</v>
      </c>
      <c r="E505" s="5">
        <v>448</v>
      </c>
      <c r="F505" s="40">
        <v>45.580500000000001</v>
      </c>
      <c r="G505" s="40">
        <v>136.7415</v>
      </c>
      <c r="K505" t="b">
        <f>NOT(ISNA(VLOOKUP(Table10[[#This Row],[PurchaseOrderID]],Purchase_Order!$A$2:$A$1228,1,0)))</f>
        <v>1</v>
      </c>
    </row>
    <row r="506" spans="1:11" x14ac:dyDescent="0.25">
      <c r="A506" s="4">
        <v>515</v>
      </c>
      <c r="B506" s="4">
        <v>1149</v>
      </c>
      <c r="C506" s="11">
        <v>44068</v>
      </c>
      <c r="D506" s="4">
        <v>3</v>
      </c>
      <c r="E506" s="4">
        <v>449</v>
      </c>
      <c r="F506" s="41">
        <v>49.853999999999999</v>
      </c>
      <c r="G506" s="41">
        <v>149.56200000000001</v>
      </c>
      <c r="K506" t="b">
        <f>NOT(ISNA(VLOOKUP(Table10[[#This Row],[PurchaseOrderID]],Purchase_Order!$A$2:$A$1228,1,0)))</f>
        <v>1</v>
      </c>
    </row>
    <row r="507" spans="1:11" x14ac:dyDescent="0.25">
      <c r="A507" s="5">
        <v>515</v>
      </c>
      <c r="B507" s="5">
        <v>1150</v>
      </c>
      <c r="C507" s="10">
        <v>44068</v>
      </c>
      <c r="D507" s="5">
        <v>3</v>
      </c>
      <c r="E507" s="5">
        <v>450</v>
      </c>
      <c r="F507" s="40">
        <v>45.580500000000001</v>
      </c>
      <c r="G507" s="40">
        <v>136.7415</v>
      </c>
      <c r="K507" t="b">
        <f>NOT(ISNA(VLOOKUP(Table10[[#This Row],[PurchaseOrderID]],Purchase_Order!$A$2:$A$1228,1,0)))</f>
        <v>1</v>
      </c>
    </row>
    <row r="508" spans="1:11" x14ac:dyDescent="0.25">
      <c r="A508" s="4">
        <v>515</v>
      </c>
      <c r="B508" s="4">
        <v>1151</v>
      </c>
      <c r="C508" s="11">
        <v>44068</v>
      </c>
      <c r="D508" s="4">
        <v>3</v>
      </c>
      <c r="E508" s="4">
        <v>451</v>
      </c>
      <c r="F508" s="41">
        <v>43.480499999999999</v>
      </c>
      <c r="G508" s="41">
        <v>130.44149999999999</v>
      </c>
      <c r="K508" t="b">
        <f>NOT(ISNA(VLOOKUP(Table10[[#This Row],[PurchaseOrderID]],Purchase_Order!$A$2:$A$1228,1,0)))</f>
        <v>1</v>
      </c>
    </row>
    <row r="509" spans="1:11" x14ac:dyDescent="0.25">
      <c r="A509" s="5">
        <v>515</v>
      </c>
      <c r="B509" s="5">
        <v>1152</v>
      </c>
      <c r="C509" s="10">
        <v>44068</v>
      </c>
      <c r="D509" s="5">
        <v>3</v>
      </c>
      <c r="E509" s="5">
        <v>452</v>
      </c>
      <c r="F509" s="40">
        <v>47.753999999999998</v>
      </c>
      <c r="G509" s="40">
        <v>143.262</v>
      </c>
      <c r="K509" t="b">
        <f>NOT(ISNA(VLOOKUP(Table10[[#This Row],[PurchaseOrderID]],Purchase_Order!$A$2:$A$1228,1,0)))</f>
        <v>1</v>
      </c>
    </row>
    <row r="510" spans="1:11" x14ac:dyDescent="0.25">
      <c r="A510" s="4">
        <v>515</v>
      </c>
      <c r="B510" s="4">
        <v>1153</v>
      </c>
      <c r="C510" s="11">
        <v>44068</v>
      </c>
      <c r="D510" s="4">
        <v>3</v>
      </c>
      <c r="E510" s="4">
        <v>453</v>
      </c>
      <c r="F510" s="41">
        <v>43.480499999999999</v>
      </c>
      <c r="G510" s="41">
        <v>130.44149999999999</v>
      </c>
      <c r="K510" t="b">
        <f>NOT(ISNA(VLOOKUP(Table10[[#This Row],[PurchaseOrderID]],Purchase_Order!$A$2:$A$1228,1,0)))</f>
        <v>1</v>
      </c>
    </row>
    <row r="511" spans="1:11" x14ac:dyDescent="0.25">
      <c r="A511" s="5">
        <v>515</v>
      </c>
      <c r="B511" s="5">
        <v>1154</v>
      </c>
      <c r="C511" s="10">
        <v>44068</v>
      </c>
      <c r="D511" s="5">
        <v>3</v>
      </c>
      <c r="E511" s="5">
        <v>454</v>
      </c>
      <c r="F511" s="40">
        <v>41.380499999999998</v>
      </c>
      <c r="G511" s="40">
        <v>124.14149999999999</v>
      </c>
      <c r="K511" t="b">
        <f>NOT(ISNA(VLOOKUP(Table10[[#This Row],[PurchaseOrderID]],Purchase_Order!$A$2:$A$1228,1,0)))</f>
        <v>1</v>
      </c>
    </row>
    <row r="512" spans="1:11" x14ac:dyDescent="0.25">
      <c r="A512" s="4">
        <v>515</v>
      </c>
      <c r="B512" s="4">
        <v>1155</v>
      </c>
      <c r="C512" s="11">
        <v>44068</v>
      </c>
      <c r="D512" s="4">
        <v>3</v>
      </c>
      <c r="E512" s="4">
        <v>455</v>
      </c>
      <c r="F512" s="41">
        <v>45.654000000000003</v>
      </c>
      <c r="G512" s="41">
        <v>136.96199999999999</v>
      </c>
      <c r="K512" t="b">
        <f>NOT(ISNA(VLOOKUP(Table10[[#This Row],[PurchaseOrderID]],Purchase_Order!$A$2:$A$1228,1,0)))</f>
        <v>1</v>
      </c>
    </row>
    <row r="513" spans="1:11" x14ac:dyDescent="0.25">
      <c r="A513" s="5">
        <v>515</v>
      </c>
      <c r="B513" s="5">
        <v>1156</v>
      </c>
      <c r="C513" s="10">
        <v>44068</v>
      </c>
      <c r="D513" s="5">
        <v>3</v>
      </c>
      <c r="E513" s="5">
        <v>456</v>
      </c>
      <c r="F513" s="40">
        <v>41.380499999999998</v>
      </c>
      <c r="G513" s="40">
        <v>124.14149999999999</v>
      </c>
      <c r="K513" t="b">
        <f>NOT(ISNA(VLOOKUP(Table10[[#This Row],[PurchaseOrderID]],Purchase_Order!$A$2:$A$1228,1,0)))</f>
        <v>1</v>
      </c>
    </row>
    <row r="514" spans="1:11" x14ac:dyDescent="0.25">
      <c r="A514" s="4">
        <v>515</v>
      </c>
      <c r="B514" s="4">
        <v>1157</v>
      </c>
      <c r="C514" s="11">
        <v>44068</v>
      </c>
      <c r="D514" s="4">
        <v>3</v>
      </c>
      <c r="E514" s="4">
        <v>457</v>
      </c>
      <c r="F514" s="41">
        <v>39.280500000000004</v>
      </c>
      <c r="G514" s="41">
        <v>117.8415</v>
      </c>
      <c r="K514" t="b">
        <f>NOT(ISNA(VLOOKUP(Table10[[#This Row],[PurchaseOrderID]],Purchase_Order!$A$2:$A$1228,1,0)))</f>
        <v>1</v>
      </c>
    </row>
    <row r="515" spans="1:11" x14ac:dyDescent="0.25">
      <c r="A515" s="5">
        <v>515</v>
      </c>
      <c r="B515" s="5">
        <v>1158</v>
      </c>
      <c r="C515" s="10">
        <v>44068</v>
      </c>
      <c r="D515" s="5">
        <v>3</v>
      </c>
      <c r="E515" s="5">
        <v>458</v>
      </c>
      <c r="F515" s="40">
        <v>43.554000000000002</v>
      </c>
      <c r="G515" s="40">
        <v>130.66200000000001</v>
      </c>
      <c r="K515" t="b">
        <f>NOT(ISNA(VLOOKUP(Table10[[#This Row],[PurchaseOrderID]],Purchase_Order!$A$2:$A$1228,1,0)))</f>
        <v>1</v>
      </c>
    </row>
    <row r="516" spans="1:11" x14ac:dyDescent="0.25">
      <c r="A516" s="4">
        <v>515</v>
      </c>
      <c r="B516" s="4">
        <v>1159</v>
      </c>
      <c r="C516" s="11">
        <v>44068</v>
      </c>
      <c r="D516" s="4">
        <v>3</v>
      </c>
      <c r="E516" s="4">
        <v>459</v>
      </c>
      <c r="F516" s="41">
        <v>39.280500000000004</v>
      </c>
      <c r="G516" s="41">
        <v>117.8415</v>
      </c>
      <c r="K516" t="b">
        <f>NOT(ISNA(VLOOKUP(Table10[[#This Row],[PurchaseOrderID]],Purchase_Order!$A$2:$A$1228,1,0)))</f>
        <v>1</v>
      </c>
    </row>
    <row r="517" spans="1:11" x14ac:dyDescent="0.25">
      <c r="A517" s="5">
        <v>515</v>
      </c>
      <c r="B517" s="5">
        <v>1160</v>
      </c>
      <c r="C517" s="10">
        <v>44068</v>
      </c>
      <c r="D517" s="5">
        <v>3</v>
      </c>
      <c r="E517" s="5">
        <v>460</v>
      </c>
      <c r="F517" s="40">
        <v>37.180500000000002</v>
      </c>
      <c r="G517" s="40">
        <v>111.5415</v>
      </c>
      <c r="K517" t="b">
        <f>NOT(ISNA(VLOOKUP(Table10[[#This Row],[PurchaseOrderID]],Purchase_Order!$A$2:$A$1228,1,0)))</f>
        <v>1</v>
      </c>
    </row>
    <row r="518" spans="1:11" x14ac:dyDescent="0.25">
      <c r="A518" s="4">
        <v>515</v>
      </c>
      <c r="B518" s="4">
        <v>1161</v>
      </c>
      <c r="C518" s="11">
        <v>44068</v>
      </c>
      <c r="D518" s="4">
        <v>3</v>
      </c>
      <c r="E518" s="4">
        <v>461</v>
      </c>
      <c r="F518" s="41">
        <v>41.454000000000001</v>
      </c>
      <c r="G518" s="41">
        <v>124.36199999999999</v>
      </c>
      <c r="K518" t="b">
        <f>NOT(ISNA(VLOOKUP(Table10[[#This Row],[PurchaseOrderID]],Purchase_Order!$A$2:$A$1228,1,0)))</f>
        <v>1</v>
      </c>
    </row>
    <row r="519" spans="1:11" x14ac:dyDescent="0.25">
      <c r="A519" s="5">
        <v>516</v>
      </c>
      <c r="B519" s="5">
        <v>1162</v>
      </c>
      <c r="C519" s="10">
        <v>44068</v>
      </c>
      <c r="D519" s="5">
        <v>550</v>
      </c>
      <c r="E519" s="5">
        <v>941</v>
      </c>
      <c r="F519" s="40">
        <v>62.9895</v>
      </c>
      <c r="G519" s="40">
        <v>34644.224999999999</v>
      </c>
      <c r="K519" t="b">
        <f>NOT(ISNA(VLOOKUP(Table10[[#This Row],[PurchaseOrderID]],Purchase_Order!$A$2:$A$1228,1,0)))</f>
        <v>1</v>
      </c>
    </row>
    <row r="520" spans="1:11" x14ac:dyDescent="0.25">
      <c r="A520" s="4">
        <v>517</v>
      </c>
      <c r="B520" s="4">
        <v>1163</v>
      </c>
      <c r="C520" s="11">
        <v>44068</v>
      </c>
      <c r="D520" s="4">
        <v>3</v>
      </c>
      <c r="E520" s="4">
        <v>320</v>
      </c>
      <c r="F520" s="41">
        <v>45.3705</v>
      </c>
      <c r="G520" s="41">
        <v>136.11150000000001</v>
      </c>
      <c r="K520" t="b">
        <f>NOT(ISNA(VLOOKUP(Table10[[#This Row],[PurchaseOrderID]],Purchase_Order!$A$2:$A$1228,1,0)))</f>
        <v>1</v>
      </c>
    </row>
    <row r="521" spans="1:11" x14ac:dyDescent="0.25">
      <c r="A521" s="5">
        <v>517</v>
      </c>
      <c r="B521" s="5">
        <v>1164</v>
      </c>
      <c r="C521" s="10">
        <v>44068</v>
      </c>
      <c r="D521" s="5">
        <v>3</v>
      </c>
      <c r="E521" s="5">
        <v>321</v>
      </c>
      <c r="F521" s="40">
        <v>40.488</v>
      </c>
      <c r="G521" s="40">
        <v>121.464</v>
      </c>
      <c r="K521" t="b">
        <f>NOT(ISNA(VLOOKUP(Table10[[#This Row],[PurchaseOrderID]],Purchase_Order!$A$2:$A$1228,1,0)))</f>
        <v>1</v>
      </c>
    </row>
    <row r="522" spans="1:11" x14ac:dyDescent="0.25">
      <c r="A522" s="4">
        <v>517</v>
      </c>
      <c r="B522" s="4">
        <v>1165</v>
      </c>
      <c r="C522" s="11">
        <v>44068</v>
      </c>
      <c r="D522" s="4">
        <v>60</v>
      </c>
      <c r="E522" s="4">
        <v>322</v>
      </c>
      <c r="F522" s="41">
        <v>26.365500000000001</v>
      </c>
      <c r="G522" s="41">
        <v>1581.93</v>
      </c>
      <c r="K522" t="b">
        <f>NOT(ISNA(VLOOKUP(Table10[[#This Row],[PurchaseOrderID]],Purchase_Order!$A$2:$A$1228,1,0)))</f>
        <v>1</v>
      </c>
    </row>
    <row r="523" spans="1:11" x14ac:dyDescent="0.25">
      <c r="A523" s="5">
        <v>518</v>
      </c>
      <c r="B523" s="5">
        <v>1166</v>
      </c>
      <c r="C523" s="10">
        <v>44068</v>
      </c>
      <c r="D523" s="5">
        <v>3</v>
      </c>
      <c r="E523" s="5">
        <v>504</v>
      </c>
      <c r="F523" s="40">
        <v>48.762</v>
      </c>
      <c r="G523" s="40">
        <v>146.286</v>
      </c>
      <c r="K523" t="b">
        <f>NOT(ISNA(VLOOKUP(Table10[[#This Row],[PurchaseOrderID]],Purchase_Order!$A$2:$A$1228,1,0)))</f>
        <v>1</v>
      </c>
    </row>
    <row r="524" spans="1:11" x14ac:dyDescent="0.25">
      <c r="A524" s="4">
        <v>519</v>
      </c>
      <c r="B524" s="4">
        <v>1167</v>
      </c>
      <c r="C524" s="11">
        <v>44068</v>
      </c>
      <c r="D524" s="4">
        <v>3</v>
      </c>
      <c r="E524" s="4">
        <v>497</v>
      </c>
      <c r="F524" s="41">
        <v>34.188000000000002</v>
      </c>
      <c r="G524" s="41">
        <v>102.56399999999999</v>
      </c>
      <c r="K524" t="b">
        <f>NOT(ISNA(VLOOKUP(Table10[[#This Row],[PurchaseOrderID]],Purchase_Order!$A$2:$A$1228,1,0)))</f>
        <v>1</v>
      </c>
    </row>
    <row r="525" spans="1:11" x14ac:dyDescent="0.25">
      <c r="A525" s="5">
        <v>520</v>
      </c>
      <c r="B525" s="5">
        <v>1168</v>
      </c>
      <c r="C525" s="10">
        <v>44068</v>
      </c>
      <c r="D525" s="5">
        <v>3</v>
      </c>
      <c r="E525" s="5">
        <v>323</v>
      </c>
      <c r="F525" s="40">
        <v>50.263500000000001</v>
      </c>
      <c r="G525" s="40">
        <v>150.79050000000001</v>
      </c>
      <c r="K525" t="b">
        <f>NOT(ISNA(VLOOKUP(Table10[[#This Row],[PurchaseOrderID]],Purchase_Order!$A$2:$A$1228,1,0)))</f>
        <v>1</v>
      </c>
    </row>
    <row r="526" spans="1:11" x14ac:dyDescent="0.25">
      <c r="A526" s="4">
        <v>521</v>
      </c>
      <c r="B526" s="4">
        <v>1169</v>
      </c>
      <c r="C526" s="11">
        <v>44069</v>
      </c>
      <c r="D526" s="4">
        <v>550</v>
      </c>
      <c r="E526" s="4">
        <v>523</v>
      </c>
      <c r="F526" s="41">
        <v>10.731</v>
      </c>
      <c r="G526" s="41">
        <v>5902.05</v>
      </c>
      <c r="K526" t="b">
        <f>NOT(ISNA(VLOOKUP(Table10[[#This Row],[PurchaseOrderID]],Purchase_Order!$A$2:$A$1228,1,0)))</f>
        <v>1</v>
      </c>
    </row>
    <row r="527" spans="1:11" x14ac:dyDescent="0.25">
      <c r="A527" s="5">
        <v>521</v>
      </c>
      <c r="B527" s="5">
        <v>1170</v>
      </c>
      <c r="C527" s="10">
        <v>44069</v>
      </c>
      <c r="D527" s="5">
        <v>550</v>
      </c>
      <c r="E527" s="5">
        <v>524</v>
      </c>
      <c r="F527" s="40">
        <v>14.1225</v>
      </c>
      <c r="G527" s="40">
        <v>7767.375</v>
      </c>
      <c r="K527" t="b">
        <f>NOT(ISNA(VLOOKUP(Table10[[#This Row],[PurchaseOrderID]],Purchase_Order!$A$2:$A$1228,1,0)))</f>
        <v>1</v>
      </c>
    </row>
    <row r="528" spans="1:11" x14ac:dyDescent="0.25">
      <c r="A528" s="4">
        <v>522</v>
      </c>
      <c r="B528" s="4">
        <v>1171</v>
      </c>
      <c r="C528" s="11">
        <v>44069</v>
      </c>
      <c r="D528" s="4">
        <v>60</v>
      </c>
      <c r="E528" s="4">
        <v>495</v>
      </c>
      <c r="F528" s="41">
        <v>63.692999999999998</v>
      </c>
      <c r="G528" s="41">
        <v>3821.58</v>
      </c>
      <c r="K528" t="b">
        <f>NOT(ISNA(VLOOKUP(Table10[[#This Row],[PurchaseOrderID]],Purchase_Order!$A$2:$A$1228,1,0)))</f>
        <v>1</v>
      </c>
    </row>
    <row r="529" spans="1:11" x14ac:dyDescent="0.25">
      <c r="A529" s="5">
        <v>522</v>
      </c>
      <c r="B529" s="5">
        <v>1172</v>
      </c>
      <c r="C529" s="10">
        <v>44069</v>
      </c>
      <c r="D529" s="5">
        <v>60</v>
      </c>
      <c r="E529" s="5">
        <v>496</v>
      </c>
      <c r="F529" s="40">
        <v>48.908999999999999</v>
      </c>
      <c r="G529" s="40">
        <v>2934.54</v>
      </c>
      <c r="K529" t="b">
        <f>NOT(ISNA(VLOOKUP(Table10[[#This Row],[PurchaseOrderID]],Purchase_Order!$A$2:$A$1228,1,0)))</f>
        <v>1</v>
      </c>
    </row>
    <row r="530" spans="1:11" x14ac:dyDescent="0.25">
      <c r="A530" s="4">
        <v>523</v>
      </c>
      <c r="B530" s="4">
        <v>1173</v>
      </c>
      <c r="C530" s="11">
        <v>44069</v>
      </c>
      <c r="D530" s="4">
        <v>550</v>
      </c>
      <c r="E530" s="4">
        <v>912</v>
      </c>
      <c r="F530" s="41">
        <v>30.439499999999999</v>
      </c>
      <c r="G530" s="41">
        <v>16741.724999999999</v>
      </c>
      <c r="K530" t="b">
        <f>NOT(ISNA(VLOOKUP(Table10[[#This Row],[PurchaseOrderID]],Purchase_Order!$A$2:$A$1228,1,0)))</f>
        <v>1</v>
      </c>
    </row>
    <row r="531" spans="1:11" x14ac:dyDescent="0.25">
      <c r="A531" s="5">
        <v>523</v>
      </c>
      <c r="B531" s="5">
        <v>1174</v>
      </c>
      <c r="C531" s="10">
        <v>44069</v>
      </c>
      <c r="D531" s="5">
        <v>550</v>
      </c>
      <c r="E531" s="5">
        <v>913</v>
      </c>
      <c r="F531" s="40">
        <v>40.939500000000002</v>
      </c>
      <c r="G531" s="40">
        <v>22516.724999999999</v>
      </c>
      <c r="K531" t="b">
        <f>NOT(ISNA(VLOOKUP(Table10[[#This Row],[PurchaseOrderID]],Purchase_Order!$A$2:$A$1228,1,0)))</f>
        <v>1</v>
      </c>
    </row>
    <row r="532" spans="1:11" x14ac:dyDescent="0.25">
      <c r="A532" s="4">
        <v>523</v>
      </c>
      <c r="B532" s="4">
        <v>1175</v>
      </c>
      <c r="C532" s="11">
        <v>44069</v>
      </c>
      <c r="D532" s="4">
        <v>550</v>
      </c>
      <c r="E532" s="4">
        <v>914</v>
      </c>
      <c r="F532" s="41">
        <v>21.0945</v>
      </c>
      <c r="G532" s="41">
        <v>11601.975</v>
      </c>
      <c r="K532" t="b">
        <f>NOT(ISNA(VLOOKUP(Table10[[#This Row],[PurchaseOrderID]],Purchase_Order!$A$2:$A$1228,1,0)))</f>
        <v>1</v>
      </c>
    </row>
    <row r="533" spans="1:11" x14ac:dyDescent="0.25">
      <c r="A533" s="5">
        <v>524</v>
      </c>
      <c r="B533" s="5">
        <v>1176</v>
      </c>
      <c r="C533" s="10">
        <v>44069</v>
      </c>
      <c r="D533" s="5">
        <v>60</v>
      </c>
      <c r="E533" s="5">
        <v>506</v>
      </c>
      <c r="F533" s="40">
        <v>9.1980000000000004</v>
      </c>
      <c r="G533" s="40">
        <v>551.88</v>
      </c>
      <c r="K533" t="b">
        <f>NOT(ISNA(VLOOKUP(Table10[[#This Row],[PurchaseOrderID]],Purchase_Order!$A$2:$A$1228,1,0)))</f>
        <v>1</v>
      </c>
    </row>
    <row r="534" spans="1:11" x14ac:dyDescent="0.25">
      <c r="A534" s="4">
        <v>525</v>
      </c>
      <c r="B534" s="4">
        <v>1177</v>
      </c>
      <c r="C534" s="11">
        <v>44069</v>
      </c>
      <c r="D534" s="4">
        <v>550</v>
      </c>
      <c r="E534" s="4">
        <v>351</v>
      </c>
      <c r="F534" s="41">
        <v>5.7750000000000004</v>
      </c>
      <c r="G534" s="41">
        <v>3176.25</v>
      </c>
      <c r="K534" t="b">
        <f>NOT(ISNA(VLOOKUP(Table10[[#This Row],[PurchaseOrderID]],Purchase_Order!$A$2:$A$1228,1,0)))</f>
        <v>1</v>
      </c>
    </row>
    <row r="535" spans="1:11" x14ac:dyDescent="0.25">
      <c r="A535" s="5">
        <v>525</v>
      </c>
      <c r="B535" s="5">
        <v>1178</v>
      </c>
      <c r="C535" s="10">
        <v>44069</v>
      </c>
      <c r="D535" s="5">
        <v>550</v>
      </c>
      <c r="E535" s="5">
        <v>352</v>
      </c>
      <c r="F535" s="40">
        <v>1.155</v>
      </c>
      <c r="G535" s="40">
        <v>635.25</v>
      </c>
      <c r="K535" t="b">
        <f>NOT(ISNA(VLOOKUP(Table10[[#This Row],[PurchaseOrderID]],Purchase_Order!$A$2:$A$1228,1,0)))</f>
        <v>1</v>
      </c>
    </row>
    <row r="536" spans="1:11" x14ac:dyDescent="0.25">
      <c r="A536" s="4">
        <v>525</v>
      </c>
      <c r="B536" s="4">
        <v>1179</v>
      </c>
      <c r="C536" s="11">
        <v>44069</v>
      </c>
      <c r="D536" s="4">
        <v>550</v>
      </c>
      <c r="E536" s="4">
        <v>679</v>
      </c>
      <c r="F536" s="41">
        <v>5.7750000000000004</v>
      </c>
      <c r="G536" s="41">
        <v>3176.25</v>
      </c>
      <c r="K536" t="b">
        <f>NOT(ISNA(VLOOKUP(Table10[[#This Row],[PurchaseOrderID]],Purchase_Order!$A$2:$A$1228,1,0)))</f>
        <v>1</v>
      </c>
    </row>
    <row r="537" spans="1:11" x14ac:dyDescent="0.25">
      <c r="A537" s="5">
        <v>526</v>
      </c>
      <c r="B537" s="5">
        <v>1180</v>
      </c>
      <c r="C537" s="10">
        <v>44069</v>
      </c>
      <c r="D537" s="5">
        <v>550</v>
      </c>
      <c r="E537" s="5">
        <v>507</v>
      </c>
      <c r="F537" s="40">
        <v>23.393999999999998</v>
      </c>
      <c r="G537" s="40">
        <v>12866.7</v>
      </c>
      <c r="K537" t="b">
        <f>NOT(ISNA(VLOOKUP(Table10[[#This Row],[PurchaseOrderID]],Purchase_Order!$A$2:$A$1228,1,0)))</f>
        <v>1</v>
      </c>
    </row>
    <row r="538" spans="1:11" x14ac:dyDescent="0.25">
      <c r="A538" s="4">
        <v>526</v>
      </c>
      <c r="B538" s="4">
        <v>1181</v>
      </c>
      <c r="C538" s="11">
        <v>44069</v>
      </c>
      <c r="D538" s="4">
        <v>550</v>
      </c>
      <c r="E538" s="4">
        <v>508</v>
      </c>
      <c r="F538" s="41">
        <v>27.6465</v>
      </c>
      <c r="G538" s="41">
        <v>15205.575000000001</v>
      </c>
      <c r="K538" t="b">
        <f>NOT(ISNA(VLOOKUP(Table10[[#This Row],[PurchaseOrderID]],Purchase_Order!$A$2:$A$1228,1,0)))</f>
        <v>1</v>
      </c>
    </row>
    <row r="539" spans="1:11" x14ac:dyDescent="0.25">
      <c r="A539" s="5">
        <v>527</v>
      </c>
      <c r="B539" s="5">
        <v>1182</v>
      </c>
      <c r="C539" s="10">
        <v>44069</v>
      </c>
      <c r="D539" s="5">
        <v>550</v>
      </c>
      <c r="E539" s="5">
        <v>355</v>
      </c>
      <c r="F539" s="40">
        <v>1.365</v>
      </c>
      <c r="G539" s="40">
        <v>750.75</v>
      </c>
      <c r="K539" t="b">
        <f>NOT(ISNA(VLOOKUP(Table10[[#This Row],[PurchaseOrderID]],Purchase_Order!$A$2:$A$1228,1,0)))</f>
        <v>1</v>
      </c>
    </row>
    <row r="540" spans="1:11" x14ac:dyDescent="0.25">
      <c r="A540" s="4">
        <v>527</v>
      </c>
      <c r="B540" s="4">
        <v>1183</v>
      </c>
      <c r="C540" s="11">
        <v>44069</v>
      </c>
      <c r="D540" s="4">
        <v>550</v>
      </c>
      <c r="E540" s="4">
        <v>940</v>
      </c>
      <c r="F540" s="41">
        <v>62.9895</v>
      </c>
      <c r="G540" s="41">
        <v>34644.224999999999</v>
      </c>
      <c r="K540" t="b">
        <f>NOT(ISNA(VLOOKUP(Table10[[#This Row],[PurchaseOrderID]],Purchase_Order!$A$2:$A$1228,1,0)))</f>
        <v>1</v>
      </c>
    </row>
    <row r="541" spans="1:11" x14ac:dyDescent="0.25">
      <c r="A541" s="5">
        <v>527</v>
      </c>
      <c r="B541" s="5">
        <v>1184</v>
      </c>
      <c r="C541" s="10">
        <v>44069</v>
      </c>
      <c r="D541" s="5">
        <v>550</v>
      </c>
      <c r="E541" s="5">
        <v>535</v>
      </c>
      <c r="F541" s="40">
        <v>3.4860000000000002</v>
      </c>
      <c r="G541" s="40">
        <v>1917.3</v>
      </c>
      <c r="K541" t="b">
        <f>NOT(ISNA(VLOOKUP(Table10[[#This Row],[PurchaseOrderID]],Purchase_Order!$A$2:$A$1228,1,0)))</f>
        <v>1</v>
      </c>
    </row>
    <row r="542" spans="1:11" x14ac:dyDescent="0.25">
      <c r="A542" s="4">
        <v>528</v>
      </c>
      <c r="B542" s="4">
        <v>1185</v>
      </c>
      <c r="C542" s="11">
        <v>44069</v>
      </c>
      <c r="D542" s="4">
        <v>550</v>
      </c>
      <c r="E542" s="4">
        <v>351</v>
      </c>
      <c r="F542" s="41">
        <v>6.1950000000000003</v>
      </c>
      <c r="G542" s="41">
        <v>3407.25</v>
      </c>
      <c r="K542" t="b">
        <f>NOT(ISNA(VLOOKUP(Table10[[#This Row],[PurchaseOrderID]],Purchase_Order!$A$2:$A$1228,1,0)))</f>
        <v>1</v>
      </c>
    </row>
    <row r="543" spans="1:11" x14ac:dyDescent="0.25">
      <c r="A543" s="5">
        <v>528</v>
      </c>
      <c r="B543" s="5">
        <v>1186</v>
      </c>
      <c r="C543" s="10">
        <v>44069</v>
      </c>
      <c r="D543" s="5">
        <v>550</v>
      </c>
      <c r="E543" s="5">
        <v>352</v>
      </c>
      <c r="F543" s="40">
        <v>1.47</v>
      </c>
      <c r="G543" s="40">
        <v>808.5</v>
      </c>
      <c r="K543" t="b">
        <f>NOT(ISNA(VLOOKUP(Table10[[#This Row],[PurchaseOrderID]],Purchase_Order!$A$2:$A$1228,1,0)))</f>
        <v>1</v>
      </c>
    </row>
    <row r="544" spans="1:11" x14ac:dyDescent="0.25">
      <c r="A544" s="4">
        <v>528</v>
      </c>
      <c r="B544" s="4">
        <v>1187</v>
      </c>
      <c r="C544" s="11">
        <v>44069</v>
      </c>
      <c r="D544" s="4">
        <v>550</v>
      </c>
      <c r="E544" s="4">
        <v>679</v>
      </c>
      <c r="F544" s="41">
        <v>6.1950000000000003</v>
      </c>
      <c r="G544" s="41">
        <v>3407.25</v>
      </c>
      <c r="K544" t="b">
        <f>NOT(ISNA(VLOOKUP(Table10[[#This Row],[PurchaseOrderID]],Purchase_Order!$A$2:$A$1228,1,0)))</f>
        <v>1</v>
      </c>
    </row>
    <row r="545" spans="1:11" x14ac:dyDescent="0.25">
      <c r="A545" s="5">
        <v>529</v>
      </c>
      <c r="B545" s="5">
        <v>1188</v>
      </c>
      <c r="C545" s="10">
        <v>44069</v>
      </c>
      <c r="D545" s="5">
        <v>550</v>
      </c>
      <c r="E545" s="5">
        <v>507</v>
      </c>
      <c r="F545" s="40">
        <v>22.165500000000002</v>
      </c>
      <c r="G545" s="40">
        <v>12191.025</v>
      </c>
      <c r="K545" t="b">
        <f>NOT(ISNA(VLOOKUP(Table10[[#This Row],[PurchaseOrderID]],Purchase_Order!$A$2:$A$1228,1,0)))</f>
        <v>1</v>
      </c>
    </row>
    <row r="546" spans="1:11" x14ac:dyDescent="0.25">
      <c r="A546" s="4">
        <v>529</v>
      </c>
      <c r="B546" s="4">
        <v>1189</v>
      </c>
      <c r="C546" s="11">
        <v>44069</v>
      </c>
      <c r="D546" s="4">
        <v>550</v>
      </c>
      <c r="E546" s="4">
        <v>508</v>
      </c>
      <c r="F546" s="41">
        <v>29.284500000000001</v>
      </c>
      <c r="G546" s="41">
        <v>16106.475</v>
      </c>
      <c r="K546" t="b">
        <f>NOT(ISNA(VLOOKUP(Table10[[#This Row],[PurchaseOrderID]],Purchase_Order!$A$2:$A$1228,1,0)))</f>
        <v>1</v>
      </c>
    </row>
    <row r="547" spans="1:11" x14ac:dyDescent="0.25">
      <c r="A547" s="5">
        <v>530</v>
      </c>
      <c r="B547" s="5">
        <v>1190</v>
      </c>
      <c r="C547" s="10">
        <v>44069</v>
      </c>
      <c r="D547" s="5">
        <v>3</v>
      </c>
      <c r="E547" s="5">
        <v>491</v>
      </c>
      <c r="F547" s="40">
        <v>19.9815</v>
      </c>
      <c r="G547" s="40">
        <v>59.944499999999998</v>
      </c>
      <c r="K547" t="b">
        <f>NOT(ISNA(VLOOKUP(Table10[[#This Row],[PurchaseOrderID]],Purchase_Order!$A$2:$A$1228,1,0)))</f>
        <v>1</v>
      </c>
    </row>
    <row r="548" spans="1:11" x14ac:dyDescent="0.25">
      <c r="A548" s="4">
        <v>531</v>
      </c>
      <c r="B548" s="4">
        <v>1191</v>
      </c>
      <c r="C548" s="11">
        <v>44069</v>
      </c>
      <c r="D548" s="4">
        <v>3</v>
      </c>
      <c r="E548" s="4">
        <v>348</v>
      </c>
      <c r="F548" s="41">
        <v>34.8705</v>
      </c>
      <c r="G548" s="41">
        <v>104.61150000000001</v>
      </c>
      <c r="K548" t="b">
        <f>NOT(ISNA(VLOOKUP(Table10[[#This Row],[PurchaseOrderID]],Purchase_Order!$A$2:$A$1228,1,0)))</f>
        <v>1</v>
      </c>
    </row>
    <row r="549" spans="1:11" x14ac:dyDescent="0.25">
      <c r="A549" s="5">
        <v>531</v>
      </c>
      <c r="B549" s="5">
        <v>1192</v>
      </c>
      <c r="C549" s="10">
        <v>44069</v>
      </c>
      <c r="D549" s="5">
        <v>3</v>
      </c>
      <c r="E549" s="5">
        <v>349</v>
      </c>
      <c r="F549" s="40">
        <v>39.143999999999998</v>
      </c>
      <c r="G549" s="40">
        <v>117.432</v>
      </c>
      <c r="K549" t="b">
        <f>NOT(ISNA(VLOOKUP(Table10[[#This Row],[PurchaseOrderID]],Purchase_Order!$A$2:$A$1228,1,0)))</f>
        <v>1</v>
      </c>
    </row>
    <row r="550" spans="1:11" x14ac:dyDescent="0.25">
      <c r="A550" s="4">
        <v>532</v>
      </c>
      <c r="B550" s="4">
        <v>1193</v>
      </c>
      <c r="C550" s="11">
        <v>44069</v>
      </c>
      <c r="D550" s="4">
        <v>550</v>
      </c>
      <c r="E550" s="4">
        <v>935</v>
      </c>
      <c r="F550" s="41">
        <v>31.4895</v>
      </c>
      <c r="G550" s="41">
        <v>17319.224999999999</v>
      </c>
      <c r="K550" t="b">
        <f>NOT(ISNA(VLOOKUP(Table10[[#This Row],[PurchaseOrderID]],Purchase_Order!$A$2:$A$1228,1,0)))</f>
        <v>1</v>
      </c>
    </row>
    <row r="551" spans="1:11" x14ac:dyDescent="0.25">
      <c r="A551" s="5">
        <v>532</v>
      </c>
      <c r="B551" s="5">
        <v>1194</v>
      </c>
      <c r="C551" s="10">
        <v>44069</v>
      </c>
      <c r="D551" s="5">
        <v>550</v>
      </c>
      <c r="E551" s="5">
        <v>936</v>
      </c>
      <c r="F551" s="40">
        <v>48.289499999999997</v>
      </c>
      <c r="G551" s="40">
        <v>26559.224999999999</v>
      </c>
      <c r="K551" t="b">
        <f>NOT(ISNA(VLOOKUP(Table10[[#This Row],[PurchaseOrderID]],Purchase_Order!$A$2:$A$1228,1,0)))</f>
        <v>1</v>
      </c>
    </row>
    <row r="552" spans="1:11" x14ac:dyDescent="0.25">
      <c r="A552" s="4">
        <v>533</v>
      </c>
      <c r="B552" s="4">
        <v>1195</v>
      </c>
      <c r="C552" s="11">
        <v>44069</v>
      </c>
      <c r="D552" s="4">
        <v>3</v>
      </c>
      <c r="E552" s="4">
        <v>377</v>
      </c>
      <c r="F552" s="41">
        <v>36.970500000000001</v>
      </c>
      <c r="G552" s="41">
        <v>110.9115</v>
      </c>
      <c r="K552" t="b">
        <f>NOT(ISNA(VLOOKUP(Table10[[#This Row],[PurchaseOrderID]],Purchase_Order!$A$2:$A$1228,1,0)))</f>
        <v>1</v>
      </c>
    </row>
    <row r="553" spans="1:11" x14ac:dyDescent="0.25">
      <c r="A553" s="5">
        <v>533</v>
      </c>
      <c r="B553" s="5">
        <v>1196</v>
      </c>
      <c r="C553" s="10">
        <v>44069</v>
      </c>
      <c r="D553" s="5">
        <v>3</v>
      </c>
      <c r="E553" s="5">
        <v>378</v>
      </c>
      <c r="F553" s="40">
        <v>41.244</v>
      </c>
      <c r="G553" s="40">
        <v>123.732</v>
      </c>
      <c r="K553" t="b">
        <f>NOT(ISNA(VLOOKUP(Table10[[#This Row],[PurchaseOrderID]],Purchase_Order!$A$2:$A$1228,1,0)))</f>
        <v>1</v>
      </c>
    </row>
    <row r="554" spans="1:11" x14ac:dyDescent="0.25">
      <c r="A554" s="4">
        <v>533</v>
      </c>
      <c r="B554" s="4">
        <v>1197</v>
      </c>
      <c r="C554" s="11">
        <v>44069</v>
      </c>
      <c r="D554" s="4">
        <v>3</v>
      </c>
      <c r="E554" s="4">
        <v>379</v>
      </c>
      <c r="F554" s="41">
        <v>36.970500000000001</v>
      </c>
      <c r="G554" s="41">
        <v>110.9115</v>
      </c>
      <c r="K554" t="b">
        <f>NOT(ISNA(VLOOKUP(Table10[[#This Row],[PurchaseOrderID]],Purchase_Order!$A$2:$A$1228,1,0)))</f>
        <v>1</v>
      </c>
    </row>
    <row r="555" spans="1:11" x14ac:dyDescent="0.25">
      <c r="A555" s="5">
        <v>534</v>
      </c>
      <c r="B555" s="5">
        <v>1198</v>
      </c>
      <c r="C555" s="10">
        <v>44069</v>
      </c>
      <c r="D555" s="5">
        <v>550</v>
      </c>
      <c r="E555" s="5">
        <v>476</v>
      </c>
      <c r="F555" s="40">
        <v>15.8865</v>
      </c>
      <c r="G555" s="40">
        <v>8737.5750000000007</v>
      </c>
      <c r="K555" t="b">
        <f>NOT(ISNA(VLOOKUP(Table10[[#This Row],[PurchaseOrderID]],Purchase_Order!$A$2:$A$1228,1,0)))</f>
        <v>1</v>
      </c>
    </row>
    <row r="556" spans="1:11" x14ac:dyDescent="0.25">
      <c r="A556" s="4">
        <v>534</v>
      </c>
      <c r="B556" s="4">
        <v>1199</v>
      </c>
      <c r="C556" s="11">
        <v>44069</v>
      </c>
      <c r="D556" s="4">
        <v>550</v>
      </c>
      <c r="E556" s="4">
        <v>477</v>
      </c>
      <c r="F556" s="41">
        <v>11.6655</v>
      </c>
      <c r="G556" s="41">
        <v>6416.0249999999996</v>
      </c>
      <c r="K556" t="b">
        <f>NOT(ISNA(VLOOKUP(Table10[[#This Row],[PurchaseOrderID]],Purchase_Order!$A$2:$A$1228,1,0)))</f>
        <v>1</v>
      </c>
    </row>
    <row r="557" spans="1:11" x14ac:dyDescent="0.25">
      <c r="A557" s="5">
        <v>535</v>
      </c>
      <c r="B557" s="5">
        <v>1200</v>
      </c>
      <c r="C557" s="10">
        <v>44069</v>
      </c>
      <c r="D557" s="5">
        <v>3</v>
      </c>
      <c r="E557" s="5">
        <v>402</v>
      </c>
      <c r="F557" s="40">
        <v>47.470500000000001</v>
      </c>
      <c r="G557" s="40">
        <v>142.41149999999999</v>
      </c>
      <c r="K557" t="b">
        <f>NOT(ISNA(VLOOKUP(Table10[[#This Row],[PurchaseOrderID]],Purchase_Order!$A$2:$A$1228,1,0)))</f>
        <v>1</v>
      </c>
    </row>
    <row r="558" spans="1:11" x14ac:dyDescent="0.25">
      <c r="A558" s="4">
        <v>536</v>
      </c>
      <c r="B558" s="4">
        <v>1201</v>
      </c>
      <c r="C558" s="11">
        <v>44069</v>
      </c>
      <c r="D558" s="4">
        <v>550</v>
      </c>
      <c r="E558" s="4">
        <v>510</v>
      </c>
      <c r="F558" s="41">
        <v>23.079000000000001</v>
      </c>
      <c r="G558" s="41">
        <v>12693.45</v>
      </c>
      <c r="K558" t="b">
        <f>NOT(ISNA(VLOOKUP(Table10[[#This Row],[PurchaseOrderID]],Purchase_Order!$A$2:$A$1228,1,0)))</f>
        <v>1</v>
      </c>
    </row>
    <row r="559" spans="1:11" x14ac:dyDescent="0.25">
      <c r="A559" s="5">
        <v>536</v>
      </c>
      <c r="B559" s="5">
        <v>1202</v>
      </c>
      <c r="C559" s="10">
        <v>44069</v>
      </c>
      <c r="D559" s="5">
        <v>550</v>
      </c>
      <c r="E559" s="5">
        <v>511</v>
      </c>
      <c r="F559" s="40">
        <v>29.274000000000001</v>
      </c>
      <c r="G559" s="40">
        <v>16100.7</v>
      </c>
      <c r="K559" t="b">
        <f>NOT(ISNA(VLOOKUP(Table10[[#This Row],[PurchaseOrderID]],Purchase_Order!$A$2:$A$1228,1,0)))</f>
        <v>1</v>
      </c>
    </row>
    <row r="560" spans="1:11" x14ac:dyDescent="0.25">
      <c r="A560" s="4">
        <v>536</v>
      </c>
      <c r="B560" s="4">
        <v>1203</v>
      </c>
      <c r="C560" s="11">
        <v>44069</v>
      </c>
      <c r="D560" s="4">
        <v>550</v>
      </c>
      <c r="E560" s="4">
        <v>512</v>
      </c>
      <c r="F560" s="41">
        <v>34.975499999999997</v>
      </c>
      <c r="G560" s="41">
        <v>19236.525000000001</v>
      </c>
      <c r="K560" t="b">
        <f>NOT(ISNA(VLOOKUP(Table10[[#This Row],[PurchaseOrderID]],Purchase_Order!$A$2:$A$1228,1,0)))</f>
        <v>1</v>
      </c>
    </row>
    <row r="561" spans="1:11" x14ac:dyDescent="0.25">
      <c r="A561" s="5">
        <v>537</v>
      </c>
      <c r="B561" s="5">
        <v>1204</v>
      </c>
      <c r="C561" s="10">
        <v>44070</v>
      </c>
      <c r="D561" s="5">
        <v>550</v>
      </c>
      <c r="E561" s="5">
        <v>507</v>
      </c>
      <c r="F561" s="40">
        <v>23.393999999999998</v>
      </c>
      <c r="G561" s="40">
        <v>12866.7</v>
      </c>
      <c r="K561" t="b">
        <f>NOT(ISNA(VLOOKUP(Table10[[#This Row],[PurchaseOrderID]],Purchase_Order!$A$2:$A$1228,1,0)))</f>
        <v>1</v>
      </c>
    </row>
    <row r="562" spans="1:11" x14ac:dyDescent="0.25">
      <c r="A562" s="4">
        <v>537</v>
      </c>
      <c r="B562" s="4">
        <v>1205</v>
      </c>
      <c r="C562" s="11">
        <v>44070</v>
      </c>
      <c r="D562" s="4">
        <v>550</v>
      </c>
      <c r="E562" s="4">
        <v>508</v>
      </c>
      <c r="F562" s="41">
        <v>27.6465</v>
      </c>
      <c r="G562" s="41">
        <v>15205.575000000001</v>
      </c>
      <c r="K562" t="b">
        <f>NOT(ISNA(VLOOKUP(Table10[[#This Row],[PurchaseOrderID]],Purchase_Order!$A$2:$A$1228,1,0)))</f>
        <v>1</v>
      </c>
    </row>
    <row r="563" spans="1:11" x14ac:dyDescent="0.25">
      <c r="A563" s="5">
        <v>538</v>
      </c>
      <c r="B563" s="5">
        <v>1206</v>
      </c>
      <c r="C563" s="10">
        <v>44070</v>
      </c>
      <c r="D563" s="5">
        <v>550</v>
      </c>
      <c r="E563" s="5">
        <v>355</v>
      </c>
      <c r="F563" s="40">
        <v>1.365</v>
      </c>
      <c r="G563" s="40">
        <v>750.75</v>
      </c>
      <c r="K563" t="b">
        <f>NOT(ISNA(VLOOKUP(Table10[[#This Row],[PurchaseOrderID]],Purchase_Order!$A$2:$A$1228,1,0)))</f>
        <v>1</v>
      </c>
    </row>
    <row r="564" spans="1:11" x14ac:dyDescent="0.25">
      <c r="A564" s="4">
        <v>538</v>
      </c>
      <c r="B564" s="4">
        <v>1207</v>
      </c>
      <c r="C564" s="11">
        <v>44070</v>
      </c>
      <c r="D564" s="4">
        <v>550</v>
      </c>
      <c r="E564" s="4">
        <v>940</v>
      </c>
      <c r="F564" s="41">
        <v>62.9895</v>
      </c>
      <c r="G564" s="41">
        <v>34644.224999999999</v>
      </c>
      <c r="K564" t="b">
        <f>NOT(ISNA(VLOOKUP(Table10[[#This Row],[PurchaseOrderID]],Purchase_Order!$A$2:$A$1228,1,0)))</f>
        <v>1</v>
      </c>
    </row>
    <row r="565" spans="1:11" x14ac:dyDescent="0.25">
      <c r="A565" s="5">
        <v>538</v>
      </c>
      <c r="B565" s="5">
        <v>1208</v>
      </c>
      <c r="C565" s="10">
        <v>44070</v>
      </c>
      <c r="D565" s="5">
        <v>550</v>
      </c>
      <c r="E565" s="5">
        <v>535</v>
      </c>
      <c r="F565" s="40">
        <v>3.4860000000000002</v>
      </c>
      <c r="G565" s="40">
        <v>1917.3</v>
      </c>
      <c r="K565" t="b">
        <f>NOT(ISNA(VLOOKUP(Table10[[#This Row],[PurchaseOrderID]],Purchase_Order!$A$2:$A$1228,1,0)))</f>
        <v>1</v>
      </c>
    </row>
    <row r="566" spans="1:11" x14ac:dyDescent="0.25">
      <c r="A566" s="4">
        <v>539</v>
      </c>
      <c r="B566" s="4">
        <v>1209</v>
      </c>
      <c r="C566" s="11">
        <v>44070</v>
      </c>
      <c r="D566" s="4">
        <v>550</v>
      </c>
      <c r="E566" s="4">
        <v>351</v>
      </c>
      <c r="F566" s="41">
        <v>6.1950000000000003</v>
      </c>
      <c r="G566" s="41">
        <v>3407.25</v>
      </c>
      <c r="K566" t="b">
        <f>NOT(ISNA(VLOOKUP(Table10[[#This Row],[PurchaseOrderID]],Purchase_Order!$A$2:$A$1228,1,0)))</f>
        <v>1</v>
      </c>
    </row>
    <row r="567" spans="1:11" x14ac:dyDescent="0.25">
      <c r="A567" s="5">
        <v>539</v>
      </c>
      <c r="B567" s="5">
        <v>1210</v>
      </c>
      <c r="C567" s="10">
        <v>44070</v>
      </c>
      <c r="D567" s="5">
        <v>550</v>
      </c>
      <c r="E567" s="5">
        <v>352</v>
      </c>
      <c r="F567" s="40">
        <v>1.47</v>
      </c>
      <c r="G567" s="40">
        <v>808.5</v>
      </c>
      <c r="K567" t="b">
        <f>NOT(ISNA(VLOOKUP(Table10[[#This Row],[PurchaseOrderID]],Purchase_Order!$A$2:$A$1228,1,0)))</f>
        <v>1</v>
      </c>
    </row>
    <row r="568" spans="1:11" x14ac:dyDescent="0.25">
      <c r="A568" s="4">
        <v>539</v>
      </c>
      <c r="B568" s="4">
        <v>1211</v>
      </c>
      <c r="C568" s="11">
        <v>44070</v>
      </c>
      <c r="D568" s="4">
        <v>550</v>
      </c>
      <c r="E568" s="4">
        <v>679</v>
      </c>
      <c r="F568" s="41">
        <v>6.1950000000000003</v>
      </c>
      <c r="G568" s="41">
        <v>3407.25</v>
      </c>
      <c r="K568" t="b">
        <f>NOT(ISNA(VLOOKUP(Table10[[#This Row],[PurchaseOrderID]],Purchase_Order!$A$2:$A$1228,1,0)))</f>
        <v>1</v>
      </c>
    </row>
    <row r="569" spans="1:11" x14ac:dyDescent="0.25">
      <c r="A569" s="5">
        <v>540</v>
      </c>
      <c r="B569" s="5">
        <v>1212</v>
      </c>
      <c r="C569" s="10">
        <v>44070</v>
      </c>
      <c r="D569" s="5">
        <v>550</v>
      </c>
      <c r="E569" s="5">
        <v>507</v>
      </c>
      <c r="F569" s="40">
        <v>22.165500000000002</v>
      </c>
      <c r="G569" s="40">
        <v>12191.025</v>
      </c>
      <c r="K569" t="b">
        <f>NOT(ISNA(VLOOKUP(Table10[[#This Row],[PurchaseOrderID]],Purchase_Order!$A$2:$A$1228,1,0)))</f>
        <v>1</v>
      </c>
    </row>
    <row r="570" spans="1:11" x14ac:dyDescent="0.25">
      <c r="A570" s="4">
        <v>540</v>
      </c>
      <c r="B570" s="4">
        <v>1213</v>
      </c>
      <c r="C570" s="11">
        <v>44070</v>
      </c>
      <c r="D570" s="4">
        <v>550</v>
      </c>
      <c r="E570" s="4">
        <v>508</v>
      </c>
      <c r="F570" s="41">
        <v>29.284500000000001</v>
      </c>
      <c r="G570" s="41">
        <v>16106.475</v>
      </c>
      <c r="K570" t="b">
        <f>NOT(ISNA(VLOOKUP(Table10[[#This Row],[PurchaseOrderID]],Purchase_Order!$A$2:$A$1228,1,0)))</f>
        <v>1</v>
      </c>
    </row>
    <row r="571" spans="1:11" x14ac:dyDescent="0.25">
      <c r="A571" s="5">
        <v>541</v>
      </c>
      <c r="B571" s="5">
        <v>1214</v>
      </c>
      <c r="C571" s="10">
        <v>44070</v>
      </c>
      <c r="D571" s="5">
        <v>3</v>
      </c>
      <c r="E571" s="5">
        <v>403</v>
      </c>
      <c r="F571" s="40">
        <v>45.3705</v>
      </c>
      <c r="G571" s="40">
        <v>136.11150000000001</v>
      </c>
      <c r="K571" t="b">
        <f>NOT(ISNA(VLOOKUP(Table10[[#This Row],[PurchaseOrderID]],Purchase_Order!$A$2:$A$1228,1,0)))</f>
        <v>1</v>
      </c>
    </row>
    <row r="572" spans="1:11" x14ac:dyDescent="0.25">
      <c r="A572" s="4">
        <v>541</v>
      </c>
      <c r="B572" s="4">
        <v>1215</v>
      </c>
      <c r="C572" s="11">
        <v>44070</v>
      </c>
      <c r="D572" s="4">
        <v>3</v>
      </c>
      <c r="E572" s="4">
        <v>404</v>
      </c>
      <c r="F572" s="41">
        <v>49.643999999999998</v>
      </c>
      <c r="G572" s="41">
        <v>148.93199999999999</v>
      </c>
      <c r="K572" t="b">
        <f>NOT(ISNA(VLOOKUP(Table10[[#This Row],[PurchaseOrderID]],Purchase_Order!$A$2:$A$1228,1,0)))</f>
        <v>1</v>
      </c>
    </row>
    <row r="573" spans="1:11" x14ac:dyDescent="0.25">
      <c r="A573" s="5">
        <v>541</v>
      </c>
      <c r="B573" s="5">
        <v>1216</v>
      </c>
      <c r="C573" s="10">
        <v>44070</v>
      </c>
      <c r="D573" s="5">
        <v>3</v>
      </c>
      <c r="E573" s="5">
        <v>405</v>
      </c>
      <c r="F573" s="40">
        <v>45.3705</v>
      </c>
      <c r="G573" s="40">
        <v>136.11150000000001</v>
      </c>
      <c r="K573" t="b">
        <f>NOT(ISNA(VLOOKUP(Table10[[#This Row],[PurchaseOrderID]],Purchase_Order!$A$2:$A$1228,1,0)))</f>
        <v>1</v>
      </c>
    </row>
    <row r="574" spans="1:11" x14ac:dyDescent="0.25">
      <c r="A574" s="4">
        <v>541</v>
      </c>
      <c r="B574" s="4">
        <v>1217</v>
      </c>
      <c r="C574" s="11">
        <v>44070</v>
      </c>
      <c r="D574" s="4">
        <v>3</v>
      </c>
      <c r="E574" s="4">
        <v>406</v>
      </c>
      <c r="F574" s="41">
        <v>43.270499999999998</v>
      </c>
      <c r="G574" s="41">
        <v>129.8115</v>
      </c>
      <c r="K574" t="b">
        <f>NOT(ISNA(VLOOKUP(Table10[[#This Row],[PurchaseOrderID]],Purchase_Order!$A$2:$A$1228,1,0)))</f>
        <v>1</v>
      </c>
    </row>
    <row r="575" spans="1:11" x14ac:dyDescent="0.25">
      <c r="A575" s="5">
        <v>542</v>
      </c>
      <c r="B575" s="5">
        <v>1218</v>
      </c>
      <c r="C575" s="10">
        <v>44070</v>
      </c>
      <c r="D575" s="5">
        <v>550</v>
      </c>
      <c r="E575" s="5">
        <v>525</v>
      </c>
      <c r="F575" s="40">
        <v>2.3205</v>
      </c>
      <c r="G575" s="40">
        <v>1276.2750000000001</v>
      </c>
      <c r="K575" t="b">
        <f>NOT(ISNA(VLOOKUP(Table10[[#This Row],[PurchaseOrderID]],Purchase_Order!$A$2:$A$1228,1,0)))</f>
        <v>1</v>
      </c>
    </row>
    <row r="576" spans="1:11" x14ac:dyDescent="0.25">
      <c r="A576" s="4">
        <v>543</v>
      </c>
      <c r="B576" s="4">
        <v>1219</v>
      </c>
      <c r="C576" s="11">
        <v>44070</v>
      </c>
      <c r="D576" s="4">
        <v>550</v>
      </c>
      <c r="E576" s="4">
        <v>526</v>
      </c>
      <c r="F576" s="41">
        <v>3.6435</v>
      </c>
      <c r="G576" s="41">
        <v>2003.925</v>
      </c>
      <c r="K576" t="b">
        <f>NOT(ISNA(VLOOKUP(Table10[[#This Row],[PurchaseOrderID]],Purchase_Order!$A$2:$A$1228,1,0)))</f>
        <v>1</v>
      </c>
    </row>
    <row r="577" spans="1:11" x14ac:dyDescent="0.25">
      <c r="A577" s="5">
        <v>544</v>
      </c>
      <c r="B577" s="5">
        <v>1220</v>
      </c>
      <c r="C577" s="10">
        <v>44070</v>
      </c>
      <c r="D577" s="5">
        <v>550</v>
      </c>
      <c r="E577" s="5">
        <v>908</v>
      </c>
      <c r="F577" s="40">
        <v>21.0945</v>
      </c>
      <c r="G577" s="40">
        <v>11601.975</v>
      </c>
      <c r="K577" t="b">
        <f>NOT(ISNA(VLOOKUP(Table10[[#This Row],[PurchaseOrderID]],Purchase_Order!$A$2:$A$1228,1,0)))</f>
        <v>1</v>
      </c>
    </row>
    <row r="578" spans="1:11" x14ac:dyDescent="0.25">
      <c r="A578" s="4">
        <v>544</v>
      </c>
      <c r="B578" s="4">
        <v>1221</v>
      </c>
      <c r="C578" s="11">
        <v>44070</v>
      </c>
      <c r="D578" s="4">
        <v>550</v>
      </c>
      <c r="E578" s="4">
        <v>909</v>
      </c>
      <c r="F578" s="41">
        <v>30.439499999999999</v>
      </c>
      <c r="G578" s="41">
        <v>16741.724999999999</v>
      </c>
      <c r="K578" t="b">
        <f>NOT(ISNA(VLOOKUP(Table10[[#This Row],[PurchaseOrderID]],Purchase_Order!$A$2:$A$1228,1,0)))</f>
        <v>1</v>
      </c>
    </row>
    <row r="579" spans="1:11" x14ac:dyDescent="0.25">
      <c r="A579" s="5">
        <v>545</v>
      </c>
      <c r="B579" s="5">
        <v>1222</v>
      </c>
      <c r="C579" s="10">
        <v>44070</v>
      </c>
      <c r="D579" s="5">
        <v>60</v>
      </c>
      <c r="E579" s="5">
        <v>356</v>
      </c>
      <c r="F579" s="40">
        <v>3.6015000000000001</v>
      </c>
      <c r="G579" s="40">
        <v>216.09</v>
      </c>
      <c r="K579" t="b">
        <f>NOT(ISNA(VLOOKUP(Table10[[#This Row],[PurchaseOrderID]],Purchase_Order!$A$2:$A$1228,1,0)))</f>
        <v>1</v>
      </c>
    </row>
    <row r="580" spans="1:11" x14ac:dyDescent="0.25">
      <c r="A580" s="4">
        <v>545</v>
      </c>
      <c r="B580" s="4">
        <v>1223</v>
      </c>
      <c r="C580" s="11">
        <v>44070</v>
      </c>
      <c r="D580" s="4">
        <v>60</v>
      </c>
      <c r="E580" s="4">
        <v>357</v>
      </c>
      <c r="F580" s="41">
        <v>3.9794999999999998</v>
      </c>
      <c r="G580" s="41">
        <v>238.77</v>
      </c>
      <c r="K580" t="b">
        <f>NOT(ISNA(VLOOKUP(Table10[[#This Row],[PurchaseOrderID]],Purchase_Order!$A$2:$A$1228,1,0)))</f>
        <v>1</v>
      </c>
    </row>
    <row r="581" spans="1:11" x14ac:dyDescent="0.25">
      <c r="A581" s="5">
        <v>546</v>
      </c>
      <c r="B581" s="5">
        <v>1224</v>
      </c>
      <c r="C581" s="10">
        <v>44070</v>
      </c>
      <c r="D581" s="5">
        <v>550</v>
      </c>
      <c r="E581" s="5">
        <v>935</v>
      </c>
      <c r="F581" s="40">
        <v>31.4895</v>
      </c>
      <c r="G581" s="40">
        <v>17319.224999999999</v>
      </c>
      <c r="K581" t="b">
        <f>NOT(ISNA(VLOOKUP(Table10[[#This Row],[PurchaseOrderID]],Purchase_Order!$A$2:$A$1228,1,0)))</f>
        <v>1</v>
      </c>
    </row>
    <row r="582" spans="1:11" x14ac:dyDescent="0.25">
      <c r="A582" s="4">
        <v>546</v>
      </c>
      <c r="B582" s="4">
        <v>1225</v>
      </c>
      <c r="C582" s="11">
        <v>44070</v>
      </c>
      <c r="D582" s="4">
        <v>550</v>
      </c>
      <c r="E582" s="4">
        <v>936</v>
      </c>
      <c r="F582" s="41">
        <v>48.289499999999997</v>
      </c>
      <c r="G582" s="41">
        <v>26559.224999999999</v>
      </c>
      <c r="K582" t="b">
        <f>NOT(ISNA(VLOOKUP(Table10[[#This Row],[PurchaseOrderID]],Purchase_Order!$A$2:$A$1228,1,0)))</f>
        <v>1</v>
      </c>
    </row>
    <row r="583" spans="1:11" x14ac:dyDescent="0.25">
      <c r="A583" s="5">
        <v>547</v>
      </c>
      <c r="B583" s="5">
        <v>1226</v>
      </c>
      <c r="C583" s="10">
        <v>44070</v>
      </c>
      <c r="D583" s="5">
        <v>550</v>
      </c>
      <c r="E583" s="5">
        <v>524</v>
      </c>
      <c r="F583" s="40">
        <v>12.967499999999999</v>
      </c>
      <c r="G583" s="40">
        <v>7132.125</v>
      </c>
      <c r="K583" t="b">
        <f>NOT(ISNA(VLOOKUP(Table10[[#This Row],[PurchaseOrderID]],Purchase_Order!$A$2:$A$1228,1,0)))</f>
        <v>1</v>
      </c>
    </row>
    <row r="584" spans="1:11" x14ac:dyDescent="0.25">
      <c r="A584" s="4">
        <v>548</v>
      </c>
      <c r="B584" s="4">
        <v>1227</v>
      </c>
      <c r="C584" s="11">
        <v>44070</v>
      </c>
      <c r="D584" s="4">
        <v>550</v>
      </c>
      <c r="E584" s="4">
        <v>911</v>
      </c>
      <c r="F584" s="41">
        <v>21.0945</v>
      </c>
      <c r="G584" s="41">
        <v>11601.975</v>
      </c>
      <c r="K584" t="b">
        <f>NOT(ISNA(VLOOKUP(Table10[[#This Row],[PurchaseOrderID]],Purchase_Order!$A$2:$A$1228,1,0)))</f>
        <v>1</v>
      </c>
    </row>
    <row r="585" spans="1:11" x14ac:dyDescent="0.25">
      <c r="A585" s="5">
        <v>548</v>
      </c>
      <c r="B585" s="5">
        <v>1228</v>
      </c>
      <c r="C585" s="10">
        <v>44070</v>
      </c>
      <c r="D585" s="5">
        <v>550</v>
      </c>
      <c r="E585" s="5">
        <v>912</v>
      </c>
      <c r="F585" s="40">
        <v>30.439499999999999</v>
      </c>
      <c r="G585" s="40">
        <v>16741.724999999999</v>
      </c>
      <c r="K585" t="b">
        <f>NOT(ISNA(VLOOKUP(Table10[[#This Row],[PurchaseOrderID]],Purchase_Order!$A$2:$A$1228,1,0)))</f>
        <v>1</v>
      </c>
    </row>
    <row r="586" spans="1:11" x14ac:dyDescent="0.25">
      <c r="A586" s="4">
        <v>549</v>
      </c>
      <c r="B586" s="4">
        <v>1229</v>
      </c>
      <c r="C586" s="11">
        <v>44070</v>
      </c>
      <c r="D586" s="4">
        <v>550</v>
      </c>
      <c r="E586" s="4">
        <v>910</v>
      </c>
      <c r="F586" s="41">
        <v>40.939500000000002</v>
      </c>
      <c r="G586" s="41">
        <v>22516.724999999999</v>
      </c>
      <c r="K586" t="b">
        <f>NOT(ISNA(VLOOKUP(Table10[[#This Row],[PurchaseOrderID]],Purchase_Order!$A$2:$A$1228,1,0)))</f>
        <v>1</v>
      </c>
    </row>
    <row r="587" spans="1:11" x14ac:dyDescent="0.25">
      <c r="A587" s="5">
        <v>550</v>
      </c>
      <c r="B587" s="5">
        <v>1230</v>
      </c>
      <c r="C587" s="10">
        <v>44070</v>
      </c>
      <c r="D587" s="5">
        <v>550</v>
      </c>
      <c r="E587" s="5">
        <v>937</v>
      </c>
      <c r="F587" s="40">
        <v>62.9895</v>
      </c>
      <c r="G587" s="40">
        <v>34644.224999999999</v>
      </c>
      <c r="K587" t="b">
        <f>NOT(ISNA(VLOOKUP(Table10[[#This Row],[PurchaseOrderID]],Purchase_Order!$A$2:$A$1228,1,0)))</f>
        <v>1</v>
      </c>
    </row>
    <row r="588" spans="1:11" x14ac:dyDescent="0.25">
      <c r="A588" s="4">
        <v>551</v>
      </c>
      <c r="B588" s="4">
        <v>1231</v>
      </c>
      <c r="C588" s="11">
        <v>44070</v>
      </c>
      <c r="D588" s="4">
        <v>3</v>
      </c>
      <c r="E588" s="4">
        <v>468</v>
      </c>
      <c r="F588" s="41">
        <v>47.596499999999999</v>
      </c>
      <c r="G588" s="41">
        <v>142.7895</v>
      </c>
      <c r="K588" t="b">
        <f>NOT(ISNA(VLOOKUP(Table10[[#This Row],[PurchaseOrderID]],Purchase_Order!$A$2:$A$1228,1,0)))</f>
        <v>1</v>
      </c>
    </row>
    <row r="589" spans="1:11" x14ac:dyDescent="0.25">
      <c r="A589" s="5">
        <v>551</v>
      </c>
      <c r="B589" s="5">
        <v>1232</v>
      </c>
      <c r="C589" s="10">
        <v>44070</v>
      </c>
      <c r="D589" s="5">
        <v>3</v>
      </c>
      <c r="E589" s="5">
        <v>469</v>
      </c>
      <c r="F589" s="40">
        <v>43.323</v>
      </c>
      <c r="G589" s="40">
        <v>129.96899999999999</v>
      </c>
      <c r="K589" t="b">
        <f>NOT(ISNA(VLOOKUP(Table10[[#This Row],[PurchaseOrderID]],Purchase_Order!$A$2:$A$1228,1,0)))</f>
        <v>1</v>
      </c>
    </row>
    <row r="590" spans="1:11" x14ac:dyDescent="0.25">
      <c r="A590" s="4">
        <v>551</v>
      </c>
      <c r="B590" s="4">
        <v>1233</v>
      </c>
      <c r="C590" s="11">
        <v>44070</v>
      </c>
      <c r="D590" s="4">
        <v>3</v>
      </c>
      <c r="E590" s="4">
        <v>470</v>
      </c>
      <c r="F590" s="41">
        <v>41.222999999999999</v>
      </c>
      <c r="G590" s="41">
        <v>123.669</v>
      </c>
      <c r="K590" t="b">
        <f>NOT(ISNA(VLOOKUP(Table10[[#This Row],[PurchaseOrderID]],Purchase_Order!$A$2:$A$1228,1,0)))</f>
        <v>1</v>
      </c>
    </row>
    <row r="591" spans="1:11" x14ac:dyDescent="0.25">
      <c r="A591" s="5">
        <v>551</v>
      </c>
      <c r="B591" s="5">
        <v>1234</v>
      </c>
      <c r="C591" s="10">
        <v>44070</v>
      </c>
      <c r="D591" s="5">
        <v>3</v>
      </c>
      <c r="E591" s="5">
        <v>471</v>
      </c>
      <c r="F591" s="40">
        <v>45.496499999999997</v>
      </c>
      <c r="G591" s="40">
        <v>136.48949999999999</v>
      </c>
      <c r="K591" t="b">
        <f>NOT(ISNA(VLOOKUP(Table10[[#This Row],[PurchaseOrderID]],Purchase_Order!$A$2:$A$1228,1,0)))</f>
        <v>1</v>
      </c>
    </row>
    <row r="592" spans="1:11" x14ac:dyDescent="0.25">
      <c r="A592" s="4">
        <v>552</v>
      </c>
      <c r="B592" s="4">
        <v>1235</v>
      </c>
      <c r="C592" s="11">
        <v>44070</v>
      </c>
      <c r="D592" s="4">
        <v>3</v>
      </c>
      <c r="E592" s="4">
        <v>462</v>
      </c>
      <c r="F592" s="41">
        <v>47.680500000000002</v>
      </c>
      <c r="G592" s="41">
        <v>143.04150000000001</v>
      </c>
      <c r="K592" t="b">
        <f>NOT(ISNA(VLOOKUP(Table10[[#This Row],[PurchaseOrderID]],Purchase_Order!$A$2:$A$1228,1,0)))</f>
        <v>1</v>
      </c>
    </row>
    <row r="593" spans="1:11" x14ac:dyDescent="0.25">
      <c r="A593" s="5">
        <v>553</v>
      </c>
      <c r="B593" s="5">
        <v>1236</v>
      </c>
      <c r="C593" s="10">
        <v>44070</v>
      </c>
      <c r="D593" s="5">
        <v>550</v>
      </c>
      <c r="E593" s="5">
        <v>510</v>
      </c>
      <c r="F593" s="40">
        <v>23.404499999999999</v>
      </c>
      <c r="G593" s="40">
        <v>12872.475</v>
      </c>
      <c r="K593" t="b">
        <f>NOT(ISNA(VLOOKUP(Table10[[#This Row],[PurchaseOrderID]],Purchase_Order!$A$2:$A$1228,1,0)))</f>
        <v>1</v>
      </c>
    </row>
    <row r="594" spans="1:11" x14ac:dyDescent="0.25">
      <c r="A594" s="4">
        <v>553</v>
      </c>
      <c r="B594" s="4">
        <v>1237</v>
      </c>
      <c r="C594" s="11">
        <v>44070</v>
      </c>
      <c r="D594" s="4">
        <v>550</v>
      </c>
      <c r="E594" s="4">
        <v>511</v>
      </c>
      <c r="F594" s="41">
        <v>27.867000000000001</v>
      </c>
      <c r="G594" s="41">
        <v>15326.85</v>
      </c>
      <c r="K594" t="b">
        <f>NOT(ISNA(VLOOKUP(Table10[[#This Row],[PurchaseOrderID]],Purchase_Order!$A$2:$A$1228,1,0)))</f>
        <v>1</v>
      </c>
    </row>
    <row r="595" spans="1:11" x14ac:dyDescent="0.25">
      <c r="A595" s="5">
        <v>554</v>
      </c>
      <c r="B595" s="5">
        <v>1238</v>
      </c>
      <c r="C595" s="10">
        <v>44070</v>
      </c>
      <c r="D595" s="5">
        <v>550</v>
      </c>
      <c r="E595" s="5">
        <v>527</v>
      </c>
      <c r="F595" s="40">
        <v>6.7515000000000001</v>
      </c>
      <c r="G595" s="40">
        <v>3713.3249999999998</v>
      </c>
      <c r="K595" t="b">
        <f>NOT(ISNA(VLOOKUP(Table10[[#This Row],[PurchaseOrderID]],Purchase_Order!$A$2:$A$1228,1,0)))</f>
        <v>1</v>
      </c>
    </row>
    <row r="596" spans="1:11" x14ac:dyDescent="0.25">
      <c r="A596" s="4">
        <v>555</v>
      </c>
      <c r="B596" s="4">
        <v>1239</v>
      </c>
      <c r="C596" s="11">
        <v>44070</v>
      </c>
      <c r="D596" s="4">
        <v>550</v>
      </c>
      <c r="E596" s="4">
        <v>509</v>
      </c>
      <c r="F596" s="41">
        <v>36.277500000000003</v>
      </c>
      <c r="G596" s="41">
        <v>19952.625</v>
      </c>
      <c r="K596" t="b">
        <f>NOT(ISNA(VLOOKUP(Table10[[#This Row],[PurchaseOrderID]],Purchase_Order!$A$2:$A$1228,1,0)))</f>
        <v>1</v>
      </c>
    </row>
    <row r="597" spans="1:11" x14ac:dyDescent="0.25">
      <c r="A597" s="5">
        <v>556</v>
      </c>
      <c r="B597" s="5">
        <v>1240</v>
      </c>
      <c r="C597" s="10">
        <v>44070</v>
      </c>
      <c r="D597" s="5">
        <v>60</v>
      </c>
      <c r="E597" s="5">
        <v>492</v>
      </c>
      <c r="F597" s="40">
        <v>50.746499999999997</v>
      </c>
      <c r="G597" s="40">
        <v>3044.79</v>
      </c>
      <c r="K597" t="b">
        <f>NOT(ISNA(VLOOKUP(Table10[[#This Row],[PurchaseOrderID]],Purchase_Order!$A$2:$A$1228,1,0)))</f>
        <v>1</v>
      </c>
    </row>
    <row r="598" spans="1:11" x14ac:dyDescent="0.25">
      <c r="A598" s="4">
        <v>556</v>
      </c>
      <c r="B598" s="4">
        <v>1241</v>
      </c>
      <c r="C598" s="11">
        <v>44070</v>
      </c>
      <c r="D598" s="4">
        <v>60</v>
      </c>
      <c r="E598" s="4">
        <v>493</v>
      </c>
      <c r="F598" s="41">
        <v>58.264499999999998</v>
      </c>
      <c r="G598" s="41">
        <v>3495.87</v>
      </c>
      <c r="K598" t="b">
        <f>NOT(ISNA(VLOOKUP(Table10[[#This Row],[PurchaseOrderID]],Purchase_Order!$A$2:$A$1228,1,0)))</f>
        <v>1</v>
      </c>
    </row>
    <row r="599" spans="1:11" x14ac:dyDescent="0.25">
      <c r="A599" s="5">
        <v>556</v>
      </c>
      <c r="B599" s="5">
        <v>1242</v>
      </c>
      <c r="C599" s="10">
        <v>44070</v>
      </c>
      <c r="D599" s="5">
        <v>60</v>
      </c>
      <c r="E599" s="5">
        <v>494</v>
      </c>
      <c r="F599" s="40">
        <v>50.746499999999997</v>
      </c>
      <c r="G599" s="40">
        <v>3044.79</v>
      </c>
      <c r="K599" t="b">
        <f>NOT(ISNA(VLOOKUP(Table10[[#This Row],[PurchaseOrderID]],Purchase_Order!$A$2:$A$1228,1,0)))</f>
        <v>1</v>
      </c>
    </row>
    <row r="600" spans="1:11" x14ac:dyDescent="0.25">
      <c r="A600" s="4">
        <v>556</v>
      </c>
      <c r="B600" s="4">
        <v>1243</v>
      </c>
      <c r="C600" s="11">
        <v>44070</v>
      </c>
      <c r="D600" s="4">
        <v>60</v>
      </c>
      <c r="E600" s="4">
        <v>495</v>
      </c>
      <c r="F600" s="41">
        <v>62.926499999999997</v>
      </c>
      <c r="G600" s="41">
        <v>3775.59</v>
      </c>
      <c r="K600" t="b">
        <f>NOT(ISNA(VLOOKUP(Table10[[#This Row],[PurchaseOrderID]],Purchase_Order!$A$2:$A$1228,1,0)))</f>
        <v>1</v>
      </c>
    </row>
    <row r="601" spans="1:11" x14ac:dyDescent="0.25">
      <c r="A601" s="5">
        <v>557</v>
      </c>
      <c r="B601" s="5">
        <v>1244</v>
      </c>
      <c r="C601" s="10">
        <v>44071</v>
      </c>
      <c r="D601" s="5">
        <v>550</v>
      </c>
      <c r="E601" s="5">
        <v>523</v>
      </c>
      <c r="F601" s="40">
        <v>10.384499999999999</v>
      </c>
      <c r="G601" s="40">
        <v>5711.4750000000004</v>
      </c>
      <c r="K601" t="b">
        <f>NOT(ISNA(VLOOKUP(Table10[[#This Row],[PurchaseOrderID]],Purchase_Order!$A$2:$A$1228,1,0)))</f>
        <v>1</v>
      </c>
    </row>
    <row r="602" spans="1:11" x14ac:dyDescent="0.25">
      <c r="A602" s="4">
        <v>558</v>
      </c>
      <c r="B602" s="4">
        <v>1245</v>
      </c>
      <c r="C602" s="11">
        <v>44071</v>
      </c>
      <c r="D602" s="4">
        <v>3</v>
      </c>
      <c r="E602" s="4">
        <v>422</v>
      </c>
      <c r="F602" s="41">
        <v>47.680500000000002</v>
      </c>
      <c r="G602" s="41">
        <v>143.04150000000001</v>
      </c>
      <c r="K602" t="b">
        <f>NOT(ISNA(VLOOKUP(Table10[[#This Row],[PurchaseOrderID]],Purchase_Order!$A$2:$A$1228,1,0)))</f>
        <v>1</v>
      </c>
    </row>
    <row r="603" spans="1:11" x14ac:dyDescent="0.25">
      <c r="A603" s="5">
        <v>558</v>
      </c>
      <c r="B603" s="5">
        <v>1246</v>
      </c>
      <c r="C603" s="10">
        <v>44071</v>
      </c>
      <c r="D603" s="5">
        <v>3</v>
      </c>
      <c r="E603" s="5">
        <v>423</v>
      </c>
      <c r="F603" s="40">
        <v>45.580500000000001</v>
      </c>
      <c r="G603" s="40">
        <v>136.7415</v>
      </c>
      <c r="K603" t="b">
        <f>NOT(ISNA(VLOOKUP(Table10[[#This Row],[PurchaseOrderID]],Purchase_Order!$A$2:$A$1228,1,0)))</f>
        <v>1</v>
      </c>
    </row>
    <row r="604" spans="1:11" x14ac:dyDescent="0.25">
      <c r="A604" s="4">
        <v>558</v>
      </c>
      <c r="B604" s="4">
        <v>1247</v>
      </c>
      <c r="C604" s="11">
        <v>44071</v>
      </c>
      <c r="D604" s="4">
        <v>3</v>
      </c>
      <c r="E604" s="4">
        <v>424</v>
      </c>
      <c r="F604" s="41">
        <v>49.853999999999999</v>
      </c>
      <c r="G604" s="41">
        <v>149.56200000000001</v>
      </c>
      <c r="K604" t="b">
        <f>NOT(ISNA(VLOOKUP(Table10[[#This Row],[PurchaseOrderID]],Purchase_Order!$A$2:$A$1228,1,0)))</f>
        <v>1</v>
      </c>
    </row>
    <row r="605" spans="1:11" x14ac:dyDescent="0.25">
      <c r="A605" s="5">
        <v>558</v>
      </c>
      <c r="B605" s="5">
        <v>1248</v>
      </c>
      <c r="C605" s="10">
        <v>44071</v>
      </c>
      <c r="D605" s="5">
        <v>3</v>
      </c>
      <c r="E605" s="5">
        <v>425</v>
      </c>
      <c r="F605" s="40">
        <v>45.580500000000001</v>
      </c>
      <c r="G605" s="40">
        <v>136.7415</v>
      </c>
      <c r="K605" t="b">
        <f>NOT(ISNA(VLOOKUP(Table10[[#This Row],[PurchaseOrderID]],Purchase_Order!$A$2:$A$1228,1,0)))</f>
        <v>1</v>
      </c>
    </row>
    <row r="606" spans="1:11" x14ac:dyDescent="0.25">
      <c r="A606" s="4">
        <v>558</v>
      </c>
      <c r="B606" s="4">
        <v>1249</v>
      </c>
      <c r="C606" s="11">
        <v>44071</v>
      </c>
      <c r="D606" s="4">
        <v>3</v>
      </c>
      <c r="E606" s="4">
        <v>426</v>
      </c>
      <c r="F606" s="41">
        <v>43.480499999999999</v>
      </c>
      <c r="G606" s="41">
        <v>130.44149999999999</v>
      </c>
      <c r="K606" t="b">
        <f>NOT(ISNA(VLOOKUP(Table10[[#This Row],[PurchaseOrderID]],Purchase_Order!$A$2:$A$1228,1,0)))</f>
        <v>1</v>
      </c>
    </row>
    <row r="607" spans="1:11" x14ac:dyDescent="0.25">
      <c r="A607" s="5">
        <v>559</v>
      </c>
      <c r="B607" s="5">
        <v>1250</v>
      </c>
      <c r="C607" s="10">
        <v>44071</v>
      </c>
      <c r="D607" s="5">
        <v>3</v>
      </c>
      <c r="E607" s="5">
        <v>490</v>
      </c>
      <c r="F607" s="40">
        <v>12.7155</v>
      </c>
      <c r="G607" s="40">
        <v>38.146500000000003</v>
      </c>
      <c r="K607" t="b">
        <f>NOT(ISNA(VLOOKUP(Table10[[#This Row],[PurchaseOrderID]],Purchase_Order!$A$2:$A$1228,1,0)))</f>
        <v>1</v>
      </c>
    </row>
    <row r="608" spans="1:11" x14ac:dyDescent="0.25">
      <c r="A608" s="4">
        <v>559</v>
      </c>
      <c r="B608" s="4">
        <v>1251</v>
      </c>
      <c r="C608" s="11">
        <v>44071</v>
      </c>
      <c r="D608" s="4">
        <v>3</v>
      </c>
      <c r="E608" s="4">
        <v>491</v>
      </c>
      <c r="F608" s="41">
        <v>19.939499999999999</v>
      </c>
      <c r="G608" s="41">
        <v>59.8185</v>
      </c>
      <c r="K608" t="b">
        <f>NOT(ISNA(VLOOKUP(Table10[[#This Row],[PurchaseOrderID]],Purchase_Order!$A$2:$A$1228,1,0)))</f>
        <v>1</v>
      </c>
    </row>
    <row r="609" spans="1:11" x14ac:dyDescent="0.25">
      <c r="A609" s="5">
        <v>560</v>
      </c>
      <c r="B609" s="5">
        <v>1252</v>
      </c>
      <c r="C609" s="10">
        <v>44071</v>
      </c>
      <c r="D609" s="5">
        <v>3</v>
      </c>
      <c r="E609" s="5">
        <v>528</v>
      </c>
      <c r="F609" s="40">
        <v>38.156999999999996</v>
      </c>
      <c r="G609" s="40">
        <v>114.471</v>
      </c>
      <c r="K609" t="b">
        <f>NOT(ISNA(VLOOKUP(Table10[[#This Row],[PurchaseOrderID]],Purchase_Order!$A$2:$A$1228,1,0)))</f>
        <v>1</v>
      </c>
    </row>
    <row r="610" spans="1:11" x14ac:dyDescent="0.25">
      <c r="A610" s="4">
        <v>561</v>
      </c>
      <c r="B610" s="4">
        <v>1253</v>
      </c>
      <c r="C610" s="11">
        <v>44071</v>
      </c>
      <c r="D610" s="4">
        <v>3</v>
      </c>
      <c r="E610" s="4">
        <v>505</v>
      </c>
      <c r="F610" s="41">
        <v>44.215499999999999</v>
      </c>
      <c r="G610" s="41">
        <v>132.6465</v>
      </c>
      <c r="K610" t="b">
        <f>NOT(ISNA(VLOOKUP(Table10[[#This Row],[PurchaseOrderID]],Purchase_Order!$A$2:$A$1228,1,0)))</f>
        <v>1</v>
      </c>
    </row>
    <row r="611" spans="1:11" x14ac:dyDescent="0.25">
      <c r="A611" s="5">
        <v>562</v>
      </c>
      <c r="B611" s="5">
        <v>1254</v>
      </c>
      <c r="C611" s="10">
        <v>44071</v>
      </c>
      <c r="D611" s="5">
        <v>550</v>
      </c>
      <c r="E611" s="5">
        <v>938</v>
      </c>
      <c r="F611" s="40">
        <v>31.4895</v>
      </c>
      <c r="G611" s="40">
        <v>17319.224999999999</v>
      </c>
      <c r="K611" t="b">
        <f>NOT(ISNA(VLOOKUP(Table10[[#This Row],[PurchaseOrderID]],Purchase_Order!$A$2:$A$1228,1,0)))</f>
        <v>1</v>
      </c>
    </row>
    <row r="612" spans="1:11" x14ac:dyDescent="0.25">
      <c r="A612" s="4">
        <v>562</v>
      </c>
      <c r="B612" s="4">
        <v>1255</v>
      </c>
      <c r="C612" s="11">
        <v>44071</v>
      </c>
      <c r="D612" s="4">
        <v>550</v>
      </c>
      <c r="E612" s="4">
        <v>939</v>
      </c>
      <c r="F612" s="41">
        <v>48.289499999999997</v>
      </c>
      <c r="G612" s="41">
        <v>26559.224999999999</v>
      </c>
      <c r="K612" t="b">
        <f>NOT(ISNA(VLOOKUP(Table10[[#This Row],[PurchaseOrderID]],Purchase_Order!$A$2:$A$1228,1,0)))</f>
        <v>1</v>
      </c>
    </row>
    <row r="613" spans="1:11" x14ac:dyDescent="0.25">
      <c r="A613" s="5">
        <v>563</v>
      </c>
      <c r="B613" s="5">
        <v>1256</v>
      </c>
      <c r="C613" s="10">
        <v>44071</v>
      </c>
      <c r="D613" s="5">
        <v>60</v>
      </c>
      <c r="E613" s="5">
        <v>358</v>
      </c>
      <c r="F613" s="40">
        <v>6.9824999999999999</v>
      </c>
      <c r="G613" s="40">
        <v>418.95</v>
      </c>
      <c r="K613" t="b">
        <f>NOT(ISNA(VLOOKUP(Table10[[#This Row],[PurchaseOrderID]],Purchase_Order!$A$2:$A$1228,1,0)))</f>
        <v>1</v>
      </c>
    </row>
    <row r="614" spans="1:11" x14ac:dyDescent="0.25">
      <c r="A614" s="4">
        <v>564</v>
      </c>
      <c r="B614" s="4">
        <v>1257</v>
      </c>
      <c r="C614" s="11">
        <v>44071</v>
      </c>
      <c r="D614" s="4">
        <v>3</v>
      </c>
      <c r="E614" s="4">
        <v>442</v>
      </c>
      <c r="F614" s="41">
        <v>43.480499999999999</v>
      </c>
      <c r="G614" s="41">
        <v>130.44149999999999</v>
      </c>
      <c r="K614" t="b">
        <f>NOT(ISNA(VLOOKUP(Table10[[#This Row],[PurchaseOrderID]],Purchase_Order!$A$2:$A$1228,1,0)))</f>
        <v>1</v>
      </c>
    </row>
    <row r="615" spans="1:11" x14ac:dyDescent="0.25">
      <c r="A615" s="5">
        <v>564</v>
      </c>
      <c r="B615" s="5">
        <v>1258</v>
      </c>
      <c r="C615" s="10">
        <v>44071</v>
      </c>
      <c r="D615" s="5">
        <v>3</v>
      </c>
      <c r="E615" s="5">
        <v>443</v>
      </c>
      <c r="F615" s="40">
        <v>47.753999999999998</v>
      </c>
      <c r="G615" s="40">
        <v>143.262</v>
      </c>
      <c r="K615" t="b">
        <f>NOT(ISNA(VLOOKUP(Table10[[#This Row],[PurchaseOrderID]],Purchase_Order!$A$2:$A$1228,1,0)))</f>
        <v>1</v>
      </c>
    </row>
    <row r="616" spans="1:11" x14ac:dyDescent="0.25">
      <c r="A616" s="4">
        <v>565</v>
      </c>
      <c r="B616" s="4">
        <v>1259</v>
      </c>
      <c r="C616" s="11">
        <v>44071</v>
      </c>
      <c r="D616" s="4">
        <v>60</v>
      </c>
      <c r="E616" s="4">
        <v>356</v>
      </c>
      <c r="F616" s="41">
        <v>3.3809999999999998</v>
      </c>
      <c r="G616" s="41">
        <v>202.86</v>
      </c>
      <c r="K616" t="b">
        <f>NOT(ISNA(VLOOKUP(Table10[[#This Row],[PurchaseOrderID]],Purchase_Order!$A$2:$A$1228,1,0)))</f>
        <v>1</v>
      </c>
    </row>
    <row r="617" spans="1:11" x14ac:dyDescent="0.25">
      <c r="A617" s="5">
        <v>565</v>
      </c>
      <c r="B617" s="5">
        <v>1260</v>
      </c>
      <c r="C617" s="10">
        <v>44071</v>
      </c>
      <c r="D617" s="5">
        <v>60</v>
      </c>
      <c r="E617" s="5">
        <v>357</v>
      </c>
      <c r="F617" s="40">
        <v>4.3155000000000001</v>
      </c>
      <c r="G617" s="40">
        <v>258.93</v>
      </c>
      <c r="K617" t="b">
        <f>NOT(ISNA(VLOOKUP(Table10[[#This Row],[PurchaseOrderID]],Purchase_Order!$A$2:$A$1228,1,0)))</f>
        <v>1</v>
      </c>
    </row>
    <row r="618" spans="1:11" x14ac:dyDescent="0.25">
      <c r="A618" s="4">
        <v>566</v>
      </c>
      <c r="B618" s="4">
        <v>1261</v>
      </c>
      <c r="C618" s="11">
        <v>44071</v>
      </c>
      <c r="D618" s="4">
        <v>3</v>
      </c>
      <c r="E618" s="4">
        <v>380</v>
      </c>
      <c r="F618" s="41">
        <v>43.344000000000001</v>
      </c>
      <c r="G618" s="41">
        <v>130.03200000000001</v>
      </c>
      <c r="K618" t="b">
        <f>NOT(ISNA(VLOOKUP(Table10[[#This Row],[PurchaseOrderID]],Purchase_Order!$A$2:$A$1228,1,0)))</f>
        <v>1</v>
      </c>
    </row>
    <row r="619" spans="1:11" x14ac:dyDescent="0.25">
      <c r="A619" s="5">
        <v>566</v>
      </c>
      <c r="B619" s="5">
        <v>1262</v>
      </c>
      <c r="C619" s="10">
        <v>44071</v>
      </c>
      <c r="D619" s="5">
        <v>3</v>
      </c>
      <c r="E619" s="5">
        <v>381</v>
      </c>
      <c r="F619" s="40">
        <v>39.070500000000003</v>
      </c>
      <c r="G619" s="40">
        <v>117.2115</v>
      </c>
      <c r="K619" t="b">
        <f>NOT(ISNA(VLOOKUP(Table10[[#This Row],[PurchaseOrderID]],Purchase_Order!$A$2:$A$1228,1,0)))</f>
        <v>1</v>
      </c>
    </row>
    <row r="620" spans="1:11" x14ac:dyDescent="0.25">
      <c r="A620" s="4">
        <v>566</v>
      </c>
      <c r="B620" s="4">
        <v>1263</v>
      </c>
      <c r="C620" s="11">
        <v>44071</v>
      </c>
      <c r="D620" s="4">
        <v>3</v>
      </c>
      <c r="E620" s="4">
        <v>382</v>
      </c>
      <c r="F620" s="41">
        <v>36.970500000000001</v>
      </c>
      <c r="G620" s="41">
        <v>110.9115</v>
      </c>
      <c r="K620" t="b">
        <f>NOT(ISNA(VLOOKUP(Table10[[#This Row],[PurchaseOrderID]],Purchase_Order!$A$2:$A$1228,1,0)))</f>
        <v>1</v>
      </c>
    </row>
    <row r="621" spans="1:11" x14ac:dyDescent="0.25">
      <c r="A621" s="5">
        <v>566</v>
      </c>
      <c r="B621" s="5">
        <v>1264</v>
      </c>
      <c r="C621" s="10">
        <v>44071</v>
      </c>
      <c r="D621" s="5">
        <v>3</v>
      </c>
      <c r="E621" s="5">
        <v>383</v>
      </c>
      <c r="F621" s="40">
        <v>41.244</v>
      </c>
      <c r="G621" s="40">
        <v>123.732</v>
      </c>
      <c r="K621" t="b">
        <f>NOT(ISNA(VLOOKUP(Table10[[#This Row],[PurchaseOrderID]],Purchase_Order!$A$2:$A$1228,1,0)))</f>
        <v>1</v>
      </c>
    </row>
    <row r="622" spans="1:11" x14ac:dyDescent="0.25">
      <c r="A622" s="4">
        <v>567</v>
      </c>
      <c r="B622" s="4">
        <v>1265</v>
      </c>
      <c r="C622" s="11">
        <v>44071</v>
      </c>
      <c r="D622" s="4">
        <v>3</v>
      </c>
      <c r="E622" s="4">
        <v>490</v>
      </c>
      <c r="F622" s="41">
        <v>12.358499999999999</v>
      </c>
      <c r="G622" s="41">
        <v>37.075499999999998</v>
      </c>
      <c r="K622" t="b">
        <f>NOT(ISNA(VLOOKUP(Table10[[#This Row],[PurchaseOrderID]],Purchase_Order!$A$2:$A$1228,1,0)))</f>
        <v>1</v>
      </c>
    </row>
    <row r="623" spans="1:11" x14ac:dyDescent="0.25">
      <c r="A623" s="5">
        <v>568</v>
      </c>
      <c r="B623" s="5">
        <v>1266</v>
      </c>
      <c r="C623" s="10">
        <v>44071</v>
      </c>
      <c r="D623" s="5">
        <v>550</v>
      </c>
      <c r="E623" s="5">
        <v>513</v>
      </c>
      <c r="F623" s="40">
        <v>39.1965</v>
      </c>
      <c r="G623" s="40">
        <v>21558.075000000001</v>
      </c>
      <c r="K623" t="b">
        <f>NOT(ISNA(VLOOKUP(Table10[[#This Row],[PurchaseOrderID]],Purchase_Order!$A$2:$A$1228,1,0)))</f>
        <v>1</v>
      </c>
    </row>
    <row r="624" spans="1:11" x14ac:dyDescent="0.25">
      <c r="A624" s="4">
        <v>569</v>
      </c>
      <c r="B624" s="4">
        <v>1267</v>
      </c>
      <c r="C624" s="11">
        <v>44071</v>
      </c>
      <c r="D624" s="4">
        <v>3</v>
      </c>
      <c r="E624" s="4">
        <v>407</v>
      </c>
      <c r="F624" s="41">
        <v>39.070500000000003</v>
      </c>
      <c r="G624" s="41">
        <v>117.2115</v>
      </c>
      <c r="K624" t="b">
        <f>NOT(ISNA(VLOOKUP(Table10[[#This Row],[PurchaseOrderID]],Purchase_Order!$A$2:$A$1228,1,0)))</f>
        <v>1</v>
      </c>
    </row>
    <row r="625" spans="1:11" x14ac:dyDescent="0.25">
      <c r="A625" s="5">
        <v>569</v>
      </c>
      <c r="B625" s="5">
        <v>1268</v>
      </c>
      <c r="C625" s="10">
        <v>44071</v>
      </c>
      <c r="D625" s="5">
        <v>3</v>
      </c>
      <c r="E625" s="5">
        <v>408</v>
      </c>
      <c r="F625" s="40">
        <v>36.970500000000001</v>
      </c>
      <c r="G625" s="40">
        <v>110.9115</v>
      </c>
      <c r="K625" t="b">
        <f>NOT(ISNA(VLOOKUP(Table10[[#This Row],[PurchaseOrderID]],Purchase_Order!$A$2:$A$1228,1,0)))</f>
        <v>1</v>
      </c>
    </row>
    <row r="626" spans="1:11" x14ac:dyDescent="0.25">
      <c r="A626" s="4">
        <v>569</v>
      </c>
      <c r="B626" s="4">
        <v>1269</v>
      </c>
      <c r="C626" s="11">
        <v>44071</v>
      </c>
      <c r="D626" s="4">
        <v>3</v>
      </c>
      <c r="E626" s="4">
        <v>409</v>
      </c>
      <c r="F626" s="41">
        <v>41.244</v>
      </c>
      <c r="G626" s="41">
        <v>123.732</v>
      </c>
      <c r="K626" t="b">
        <f>NOT(ISNA(VLOOKUP(Table10[[#This Row],[PurchaseOrderID]],Purchase_Order!$A$2:$A$1228,1,0)))</f>
        <v>1</v>
      </c>
    </row>
    <row r="627" spans="1:11" x14ac:dyDescent="0.25">
      <c r="A627" s="5">
        <v>569</v>
      </c>
      <c r="B627" s="5">
        <v>1270</v>
      </c>
      <c r="C627" s="10">
        <v>44071</v>
      </c>
      <c r="D627" s="5">
        <v>3</v>
      </c>
      <c r="E627" s="5">
        <v>410</v>
      </c>
      <c r="F627" s="40">
        <v>36.970500000000001</v>
      </c>
      <c r="G627" s="40">
        <v>110.9115</v>
      </c>
      <c r="K627" t="b">
        <f>NOT(ISNA(VLOOKUP(Table10[[#This Row],[PurchaseOrderID]],Purchase_Order!$A$2:$A$1228,1,0)))</f>
        <v>1</v>
      </c>
    </row>
    <row r="628" spans="1:11" x14ac:dyDescent="0.25">
      <c r="A628" s="4">
        <v>569</v>
      </c>
      <c r="B628" s="4">
        <v>1271</v>
      </c>
      <c r="C628" s="11">
        <v>44071</v>
      </c>
      <c r="D628" s="4">
        <v>3</v>
      </c>
      <c r="E628" s="4">
        <v>411</v>
      </c>
      <c r="F628" s="41">
        <v>34.8705</v>
      </c>
      <c r="G628" s="41">
        <v>104.61150000000001</v>
      </c>
      <c r="K628" t="b">
        <f>NOT(ISNA(VLOOKUP(Table10[[#This Row],[PurchaseOrderID]],Purchase_Order!$A$2:$A$1228,1,0)))</f>
        <v>1</v>
      </c>
    </row>
    <row r="629" spans="1:11" x14ac:dyDescent="0.25">
      <c r="A629" s="5">
        <v>570</v>
      </c>
      <c r="B629" s="5">
        <v>1272</v>
      </c>
      <c r="C629" s="10">
        <v>44071</v>
      </c>
      <c r="D629" s="5">
        <v>550</v>
      </c>
      <c r="E629" s="5">
        <v>931</v>
      </c>
      <c r="F629" s="40">
        <v>34.8705</v>
      </c>
      <c r="G629" s="40">
        <v>19178.775000000001</v>
      </c>
      <c r="K629" t="b">
        <f>NOT(ISNA(VLOOKUP(Table10[[#This Row],[PurchaseOrderID]],Purchase_Order!$A$2:$A$1228,1,0)))</f>
        <v>1</v>
      </c>
    </row>
    <row r="630" spans="1:11" x14ac:dyDescent="0.25">
      <c r="A630" s="4">
        <v>570</v>
      </c>
      <c r="B630" s="4">
        <v>1273</v>
      </c>
      <c r="C630" s="11">
        <v>44071</v>
      </c>
      <c r="D630" s="4">
        <v>550</v>
      </c>
      <c r="E630" s="4">
        <v>932</v>
      </c>
      <c r="F630" s="41">
        <v>39.763500000000001</v>
      </c>
      <c r="G630" s="41">
        <v>21869.924999999999</v>
      </c>
      <c r="K630" t="b">
        <f>NOT(ISNA(VLOOKUP(Table10[[#This Row],[PurchaseOrderID]],Purchase_Order!$A$2:$A$1228,1,0)))</f>
        <v>1</v>
      </c>
    </row>
    <row r="631" spans="1:11" x14ac:dyDescent="0.25">
      <c r="A631" s="5">
        <v>570</v>
      </c>
      <c r="B631" s="5">
        <v>1274</v>
      </c>
      <c r="C631" s="10">
        <v>44071</v>
      </c>
      <c r="D631" s="5">
        <v>550</v>
      </c>
      <c r="E631" s="5">
        <v>933</v>
      </c>
      <c r="F631" s="40">
        <v>43.984499999999997</v>
      </c>
      <c r="G631" s="40">
        <v>24191.474999999999</v>
      </c>
      <c r="K631" t="b">
        <f>NOT(ISNA(VLOOKUP(Table10[[#This Row],[PurchaseOrderID]],Purchase_Order!$A$2:$A$1228,1,0)))</f>
        <v>1</v>
      </c>
    </row>
    <row r="632" spans="1:11" x14ac:dyDescent="0.25">
      <c r="A632" s="4">
        <v>571</v>
      </c>
      <c r="B632" s="4">
        <v>1275</v>
      </c>
      <c r="C632" s="11">
        <v>44071</v>
      </c>
      <c r="D632" s="4">
        <v>3</v>
      </c>
      <c r="E632" s="4">
        <v>427</v>
      </c>
      <c r="F632" s="41">
        <v>47.753999999999998</v>
      </c>
      <c r="G632" s="41">
        <v>143.262</v>
      </c>
      <c r="K632" t="b">
        <f>NOT(ISNA(VLOOKUP(Table10[[#This Row],[PurchaseOrderID]],Purchase_Order!$A$2:$A$1228,1,0)))</f>
        <v>1</v>
      </c>
    </row>
    <row r="633" spans="1:11" x14ac:dyDescent="0.25">
      <c r="A633" s="5">
        <v>571</v>
      </c>
      <c r="B633" s="5">
        <v>1276</v>
      </c>
      <c r="C633" s="10">
        <v>44071</v>
      </c>
      <c r="D633" s="5">
        <v>3</v>
      </c>
      <c r="E633" s="5">
        <v>428</v>
      </c>
      <c r="F633" s="40">
        <v>43.480499999999999</v>
      </c>
      <c r="G633" s="40">
        <v>130.44149999999999</v>
      </c>
      <c r="K633" t="b">
        <f>NOT(ISNA(VLOOKUP(Table10[[#This Row],[PurchaseOrderID]],Purchase_Order!$A$2:$A$1228,1,0)))</f>
        <v>1</v>
      </c>
    </row>
    <row r="634" spans="1:11" x14ac:dyDescent="0.25">
      <c r="A634" s="4">
        <v>571</v>
      </c>
      <c r="B634" s="4">
        <v>1277</v>
      </c>
      <c r="C634" s="11">
        <v>44071</v>
      </c>
      <c r="D634" s="4">
        <v>3</v>
      </c>
      <c r="E634" s="4">
        <v>429</v>
      </c>
      <c r="F634" s="41">
        <v>41.380499999999998</v>
      </c>
      <c r="G634" s="41">
        <v>124.14149999999999</v>
      </c>
      <c r="K634" t="b">
        <f>NOT(ISNA(VLOOKUP(Table10[[#This Row],[PurchaseOrderID]],Purchase_Order!$A$2:$A$1228,1,0)))</f>
        <v>1</v>
      </c>
    </row>
    <row r="635" spans="1:11" x14ac:dyDescent="0.25">
      <c r="A635" s="5">
        <v>571</v>
      </c>
      <c r="B635" s="5">
        <v>1278</v>
      </c>
      <c r="C635" s="10">
        <v>44071</v>
      </c>
      <c r="D635" s="5">
        <v>3</v>
      </c>
      <c r="E635" s="5">
        <v>430</v>
      </c>
      <c r="F635" s="40">
        <v>45.654000000000003</v>
      </c>
      <c r="G635" s="40">
        <v>136.96199999999999</v>
      </c>
      <c r="K635" t="b">
        <f>NOT(ISNA(VLOOKUP(Table10[[#This Row],[PurchaseOrderID]],Purchase_Order!$A$2:$A$1228,1,0)))</f>
        <v>1</v>
      </c>
    </row>
    <row r="636" spans="1:11" x14ac:dyDescent="0.25">
      <c r="A636" s="4">
        <v>572</v>
      </c>
      <c r="B636" s="4">
        <v>1279</v>
      </c>
      <c r="C636" s="11">
        <v>44071</v>
      </c>
      <c r="D636" s="4">
        <v>3</v>
      </c>
      <c r="E636" s="4">
        <v>349</v>
      </c>
      <c r="F636" s="41">
        <v>45.548999999999999</v>
      </c>
      <c r="G636" s="41">
        <v>136.64699999999999</v>
      </c>
      <c r="K636" t="b">
        <f>NOT(ISNA(VLOOKUP(Table10[[#This Row],[PurchaseOrderID]],Purchase_Order!$A$2:$A$1228,1,0)))</f>
        <v>1</v>
      </c>
    </row>
    <row r="637" spans="1:11" x14ac:dyDescent="0.25">
      <c r="A637" s="5">
        <v>573</v>
      </c>
      <c r="B637" s="5">
        <v>1280</v>
      </c>
      <c r="C637" s="10">
        <v>44072</v>
      </c>
      <c r="D637" s="5">
        <v>550</v>
      </c>
      <c r="E637" s="5">
        <v>931</v>
      </c>
      <c r="F637" s="40">
        <v>34.345500000000001</v>
      </c>
      <c r="G637" s="40">
        <v>18890.025000000001</v>
      </c>
      <c r="K637" t="b">
        <f>NOT(ISNA(VLOOKUP(Table10[[#This Row],[PurchaseOrderID]],Purchase_Order!$A$2:$A$1228,1,0)))</f>
        <v>1</v>
      </c>
    </row>
    <row r="638" spans="1:11" x14ac:dyDescent="0.25">
      <c r="A638" s="4">
        <v>573</v>
      </c>
      <c r="B638" s="4">
        <v>1281</v>
      </c>
      <c r="C638" s="11">
        <v>44072</v>
      </c>
      <c r="D638" s="4">
        <v>550</v>
      </c>
      <c r="E638" s="4">
        <v>932</v>
      </c>
      <c r="F638" s="41">
        <v>39.238500000000002</v>
      </c>
      <c r="G638" s="41">
        <v>21581.174999999999</v>
      </c>
      <c r="K638" t="b">
        <f>NOT(ISNA(VLOOKUP(Table10[[#This Row],[PurchaseOrderID]],Purchase_Order!$A$2:$A$1228,1,0)))</f>
        <v>1</v>
      </c>
    </row>
    <row r="639" spans="1:11" x14ac:dyDescent="0.25">
      <c r="A639" s="5">
        <v>574</v>
      </c>
      <c r="B639" s="5">
        <v>1282</v>
      </c>
      <c r="C639" s="10">
        <v>44072</v>
      </c>
      <c r="D639" s="5">
        <v>3</v>
      </c>
      <c r="E639" s="5">
        <v>341</v>
      </c>
      <c r="F639" s="40">
        <v>47.470500000000001</v>
      </c>
      <c r="G639" s="40">
        <v>142.41149999999999</v>
      </c>
      <c r="K639" t="b">
        <f>NOT(ISNA(VLOOKUP(Table10[[#This Row],[PurchaseOrderID]],Purchase_Order!$A$2:$A$1228,1,0)))</f>
        <v>1</v>
      </c>
    </row>
    <row r="640" spans="1:11" x14ac:dyDescent="0.25">
      <c r="A640" s="4">
        <v>574</v>
      </c>
      <c r="B640" s="4">
        <v>1283</v>
      </c>
      <c r="C640" s="11">
        <v>44072</v>
      </c>
      <c r="D640" s="4">
        <v>3</v>
      </c>
      <c r="E640" s="4">
        <v>342</v>
      </c>
      <c r="F640" s="41">
        <v>45.3705</v>
      </c>
      <c r="G640" s="41">
        <v>136.11150000000001</v>
      </c>
      <c r="K640" t="b">
        <f>NOT(ISNA(VLOOKUP(Table10[[#This Row],[PurchaseOrderID]],Purchase_Order!$A$2:$A$1228,1,0)))</f>
        <v>1</v>
      </c>
    </row>
    <row r="641" spans="1:11" x14ac:dyDescent="0.25">
      <c r="A641" s="5">
        <v>575</v>
      </c>
      <c r="B641" s="5">
        <v>1284</v>
      </c>
      <c r="C641" s="10">
        <v>44072</v>
      </c>
      <c r="D641" s="5">
        <v>550</v>
      </c>
      <c r="E641" s="5">
        <v>930</v>
      </c>
      <c r="F641" s="40">
        <v>43.039499999999997</v>
      </c>
      <c r="G641" s="40">
        <v>23671.724999999999</v>
      </c>
      <c r="K641" t="b">
        <f>NOT(ISNA(VLOOKUP(Table10[[#This Row],[PurchaseOrderID]],Purchase_Order!$A$2:$A$1228,1,0)))</f>
        <v>1</v>
      </c>
    </row>
    <row r="642" spans="1:11" x14ac:dyDescent="0.25">
      <c r="A642" s="4">
        <v>576</v>
      </c>
      <c r="B642" s="4">
        <v>1285</v>
      </c>
      <c r="C642" s="11">
        <v>44072</v>
      </c>
      <c r="D642" s="4">
        <v>550</v>
      </c>
      <c r="E642" s="4">
        <v>332</v>
      </c>
      <c r="F642" s="41">
        <v>10.815</v>
      </c>
      <c r="G642" s="41">
        <v>5948.25</v>
      </c>
      <c r="K642" t="b">
        <f>NOT(ISNA(VLOOKUP(Table10[[#This Row],[PurchaseOrderID]],Purchase_Order!$A$2:$A$1228,1,0)))</f>
        <v>1</v>
      </c>
    </row>
    <row r="643" spans="1:11" x14ac:dyDescent="0.25">
      <c r="A643" s="5">
        <v>577</v>
      </c>
      <c r="B643" s="5">
        <v>1286</v>
      </c>
      <c r="C643" s="10">
        <v>44072</v>
      </c>
      <c r="D643" s="5">
        <v>550</v>
      </c>
      <c r="E643" s="5">
        <v>948</v>
      </c>
      <c r="F643" s="40">
        <v>82.834500000000006</v>
      </c>
      <c r="G643" s="40">
        <v>45558.974999999999</v>
      </c>
      <c r="K643" t="b">
        <f>NOT(ISNA(VLOOKUP(Table10[[#This Row],[PurchaseOrderID]],Purchase_Order!$A$2:$A$1228,1,0)))</f>
        <v>1</v>
      </c>
    </row>
    <row r="644" spans="1:11" x14ac:dyDescent="0.25">
      <c r="A644" s="4">
        <v>577</v>
      </c>
      <c r="B644" s="4">
        <v>1287</v>
      </c>
      <c r="C644" s="11">
        <v>44072</v>
      </c>
      <c r="D644" s="4">
        <v>550</v>
      </c>
      <c r="E644" s="4">
        <v>907</v>
      </c>
      <c r="F644" s="41">
        <v>82.834500000000006</v>
      </c>
      <c r="G644" s="41">
        <v>45558.974999999999</v>
      </c>
      <c r="K644" t="b">
        <f>NOT(ISNA(VLOOKUP(Table10[[#This Row],[PurchaseOrderID]],Purchase_Order!$A$2:$A$1228,1,0)))</f>
        <v>1</v>
      </c>
    </row>
    <row r="645" spans="1:11" x14ac:dyDescent="0.25">
      <c r="A645" s="5">
        <v>578</v>
      </c>
      <c r="B645" s="5">
        <v>1288</v>
      </c>
      <c r="C645" s="10">
        <v>44072</v>
      </c>
      <c r="D645" s="5">
        <v>1250</v>
      </c>
      <c r="E645" s="5">
        <v>325</v>
      </c>
      <c r="F645" s="40">
        <v>0.21</v>
      </c>
      <c r="G645" s="40">
        <v>262.5</v>
      </c>
      <c r="K645" t="b">
        <f>NOT(ISNA(VLOOKUP(Table10[[#This Row],[PurchaseOrderID]],Purchase_Order!$A$2:$A$1228,1,0)))</f>
        <v>1</v>
      </c>
    </row>
    <row r="646" spans="1:11" x14ac:dyDescent="0.25">
      <c r="A646" s="4">
        <v>578</v>
      </c>
      <c r="B646" s="4">
        <v>1289</v>
      </c>
      <c r="C646" s="11">
        <v>44072</v>
      </c>
      <c r="D646" s="4">
        <v>1250</v>
      </c>
      <c r="E646" s="4">
        <v>326</v>
      </c>
      <c r="F646" s="41">
        <v>0.21</v>
      </c>
      <c r="G646" s="41">
        <v>262.5</v>
      </c>
      <c r="K646" t="b">
        <f>NOT(ISNA(VLOOKUP(Table10[[#This Row],[PurchaseOrderID]],Purchase_Order!$A$2:$A$1228,1,0)))</f>
        <v>1</v>
      </c>
    </row>
    <row r="647" spans="1:11" x14ac:dyDescent="0.25">
      <c r="A647" s="5">
        <v>579</v>
      </c>
      <c r="B647" s="5">
        <v>1290</v>
      </c>
      <c r="C647" s="10">
        <v>44072</v>
      </c>
      <c r="D647" s="5">
        <v>3</v>
      </c>
      <c r="E647" s="5">
        <v>320</v>
      </c>
      <c r="F647" s="40">
        <v>49.643999999999998</v>
      </c>
      <c r="G647" s="40">
        <v>148.93199999999999</v>
      </c>
      <c r="K647" t="b">
        <f>NOT(ISNA(VLOOKUP(Table10[[#This Row],[PurchaseOrderID]],Purchase_Order!$A$2:$A$1228,1,0)))</f>
        <v>1</v>
      </c>
    </row>
    <row r="648" spans="1:11" x14ac:dyDescent="0.25">
      <c r="A648" s="4">
        <v>579</v>
      </c>
      <c r="B648" s="4">
        <v>1291</v>
      </c>
      <c r="C648" s="11">
        <v>44072</v>
      </c>
      <c r="D648" s="4">
        <v>3</v>
      </c>
      <c r="E648" s="4">
        <v>321</v>
      </c>
      <c r="F648" s="41">
        <v>44.320500000000003</v>
      </c>
      <c r="G648" s="41">
        <v>132.9615</v>
      </c>
      <c r="K648" t="b">
        <f>NOT(ISNA(VLOOKUP(Table10[[#This Row],[PurchaseOrderID]],Purchase_Order!$A$2:$A$1228,1,0)))</f>
        <v>1</v>
      </c>
    </row>
    <row r="649" spans="1:11" x14ac:dyDescent="0.25">
      <c r="A649" s="5">
        <v>579</v>
      </c>
      <c r="B649" s="5">
        <v>1292</v>
      </c>
      <c r="C649" s="10">
        <v>44072</v>
      </c>
      <c r="D649" s="5">
        <v>60</v>
      </c>
      <c r="E649" s="5">
        <v>322</v>
      </c>
      <c r="F649" s="40">
        <v>28.6965</v>
      </c>
      <c r="G649" s="40">
        <v>1721.79</v>
      </c>
      <c r="K649" t="b">
        <f>NOT(ISNA(VLOOKUP(Table10[[#This Row],[PurchaseOrderID]],Purchase_Order!$A$2:$A$1228,1,0)))</f>
        <v>1</v>
      </c>
    </row>
    <row r="650" spans="1:11" x14ac:dyDescent="0.25">
      <c r="A650" s="4">
        <v>580</v>
      </c>
      <c r="B650" s="4">
        <v>1293</v>
      </c>
      <c r="C650" s="11">
        <v>44072</v>
      </c>
      <c r="D650" s="4">
        <v>550</v>
      </c>
      <c r="E650" s="4">
        <v>930</v>
      </c>
      <c r="F650" s="41">
        <v>42.514499999999998</v>
      </c>
      <c r="G650" s="41">
        <v>23382.974999999999</v>
      </c>
      <c r="K650" t="b">
        <f>NOT(ISNA(VLOOKUP(Table10[[#This Row],[PurchaseOrderID]],Purchase_Order!$A$2:$A$1228,1,0)))</f>
        <v>1</v>
      </c>
    </row>
    <row r="651" spans="1:11" x14ac:dyDescent="0.25">
      <c r="A651" s="5">
        <v>580</v>
      </c>
      <c r="B651" s="5">
        <v>1294</v>
      </c>
      <c r="C651" s="10">
        <v>44072</v>
      </c>
      <c r="D651" s="5">
        <v>550</v>
      </c>
      <c r="E651" s="5">
        <v>921</v>
      </c>
      <c r="F651" s="40">
        <v>5.5860000000000003</v>
      </c>
      <c r="G651" s="40">
        <v>3072.3</v>
      </c>
      <c r="K651" t="b">
        <f>NOT(ISNA(VLOOKUP(Table10[[#This Row],[PurchaseOrderID]],Purchase_Order!$A$2:$A$1228,1,0)))</f>
        <v>1</v>
      </c>
    </row>
    <row r="652" spans="1:11" x14ac:dyDescent="0.25">
      <c r="A652" s="4">
        <v>581</v>
      </c>
      <c r="B652" s="4">
        <v>1295</v>
      </c>
      <c r="C652" s="11">
        <v>44072</v>
      </c>
      <c r="D652" s="4">
        <v>60</v>
      </c>
      <c r="E652" s="4">
        <v>952</v>
      </c>
      <c r="F652" s="41">
        <v>15.7395</v>
      </c>
      <c r="G652" s="41">
        <v>944.37</v>
      </c>
      <c r="K652" t="b">
        <f>NOT(ISNA(VLOOKUP(Table10[[#This Row],[PurchaseOrderID]],Purchase_Order!$A$2:$A$1228,1,0)))</f>
        <v>1</v>
      </c>
    </row>
    <row r="653" spans="1:11" x14ac:dyDescent="0.25">
      <c r="A653" s="5">
        <v>582</v>
      </c>
      <c r="B653" s="5">
        <v>1296</v>
      </c>
      <c r="C653" s="10">
        <v>44072</v>
      </c>
      <c r="D653" s="5">
        <v>550</v>
      </c>
      <c r="E653" s="5">
        <v>933</v>
      </c>
      <c r="F653" s="40">
        <v>43.459499999999998</v>
      </c>
      <c r="G653" s="40">
        <v>23902.724999999999</v>
      </c>
      <c r="K653" t="b">
        <f>NOT(ISNA(VLOOKUP(Table10[[#This Row],[PurchaseOrderID]],Purchase_Order!$A$2:$A$1228,1,0)))</f>
        <v>1</v>
      </c>
    </row>
    <row r="654" spans="1:11" x14ac:dyDescent="0.25">
      <c r="A654" s="4">
        <v>582</v>
      </c>
      <c r="B654" s="4">
        <v>1297</v>
      </c>
      <c r="C654" s="11">
        <v>44072</v>
      </c>
      <c r="D654" s="4">
        <v>550</v>
      </c>
      <c r="E654" s="4">
        <v>934</v>
      </c>
      <c r="F654" s="41">
        <v>37.621499999999997</v>
      </c>
      <c r="G654" s="41">
        <v>20691.825000000001</v>
      </c>
      <c r="K654" t="b">
        <f>NOT(ISNA(VLOOKUP(Table10[[#This Row],[PurchaseOrderID]],Purchase_Order!$A$2:$A$1228,1,0)))</f>
        <v>1</v>
      </c>
    </row>
    <row r="655" spans="1:11" x14ac:dyDescent="0.25">
      <c r="A655" s="5">
        <v>583</v>
      </c>
      <c r="B655" s="5">
        <v>1298</v>
      </c>
      <c r="C655" s="10">
        <v>44072</v>
      </c>
      <c r="D655" s="5">
        <v>550</v>
      </c>
      <c r="E655" s="5">
        <v>317</v>
      </c>
      <c r="F655" s="40">
        <v>29.578499999999998</v>
      </c>
      <c r="G655" s="40">
        <v>16268.174999999999</v>
      </c>
      <c r="K655" t="b">
        <f>NOT(ISNA(VLOOKUP(Table10[[#This Row],[PurchaseOrderID]],Purchase_Order!$A$2:$A$1228,1,0)))</f>
        <v>1</v>
      </c>
    </row>
    <row r="656" spans="1:11" x14ac:dyDescent="0.25">
      <c r="A656" s="4">
        <v>583</v>
      </c>
      <c r="B656" s="4">
        <v>1299</v>
      </c>
      <c r="C656" s="11">
        <v>44072</v>
      </c>
      <c r="D656" s="4">
        <v>550</v>
      </c>
      <c r="E656" s="4">
        <v>318</v>
      </c>
      <c r="F656" s="41">
        <v>36.098999999999997</v>
      </c>
      <c r="G656" s="41">
        <v>19854.45</v>
      </c>
      <c r="K656" t="b">
        <f>NOT(ISNA(VLOOKUP(Table10[[#This Row],[PurchaseOrderID]],Purchase_Order!$A$2:$A$1228,1,0)))</f>
        <v>1</v>
      </c>
    </row>
    <row r="657" spans="1:11" x14ac:dyDescent="0.25">
      <c r="A657" s="5">
        <v>583</v>
      </c>
      <c r="B657" s="5">
        <v>1300</v>
      </c>
      <c r="C657" s="10">
        <v>44072</v>
      </c>
      <c r="D657" s="5">
        <v>550</v>
      </c>
      <c r="E657" s="5">
        <v>319</v>
      </c>
      <c r="F657" s="40">
        <v>48.583500000000001</v>
      </c>
      <c r="G657" s="40">
        <v>26720.924999999999</v>
      </c>
      <c r="K657" t="b">
        <f>NOT(ISNA(VLOOKUP(Table10[[#This Row],[PurchaseOrderID]],Purchase_Order!$A$2:$A$1228,1,0)))</f>
        <v>1</v>
      </c>
    </row>
    <row r="658" spans="1:11" x14ac:dyDescent="0.25">
      <c r="A658" s="4">
        <v>584</v>
      </c>
      <c r="B658" s="4">
        <v>1301</v>
      </c>
      <c r="C658" s="11">
        <v>44072</v>
      </c>
      <c r="D658" s="4">
        <v>550</v>
      </c>
      <c r="E658" s="4">
        <v>928</v>
      </c>
      <c r="F658" s="41">
        <v>32.2455</v>
      </c>
      <c r="G658" s="41">
        <v>17735.025000000001</v>
      </c>
      <c r="K658" t="b">
        <f>NOT(ISNA(VLOOKUP(Table10[[#This Row],[PurchaseOrderID]],Purchase_Order!$A$2:$A$1228,1,0)))</f>
        <v>1</v>
      </c>
    </row>
    <row r="659" spans="1:11" x14ac:dyDescent="0.25">
      <c r="A659" s="5">
        <v>584</v>
      </c>
      <c r="B659" s="5">
        <v>1302</v>
      </c>
      <c r="C659" s="10">
        <v>44072</v>
      </c>
      <c r="D659" s="5">
        <v>550</v>
      </c>
      <c r="E659" s="5">
        <v>929</v>
      </c>
      <c r="F659" s="40">
        <v>36.561</v>
      </c>
      <c r="G659" s="40">
        <v>20108.55</v>
      </c>
      <c r="K659" t="b">
        <f>NOT(ISNA(VLOOKUP(Table10[[#This Row],[PurchaseOrderID]],Purchase_Order!$A$2:$A$1228,1,0)))</f>
        <v>1</v>
      </c>
    </row>
    <row r="660" spans="1:11" x14ac:dyDescent="0.25">
      <c r="A660" s="4">
        <v>585</v>
      </c>
      <c r="B660" s="4">
        <v>1303</v>
      </c>
      <c r="C660" s="11">
        <v>44072</v>
      </c>
      <c r="D660" s="4">
        <v>550</v>
      </c>
      <c r="E660" s="4">
        <v>319</v>
      </c>
      <c r="F660" s="41">
        <v>46.420499999999997</v>
      </c>
      <c r="G660" s="41">
        <v>25531.275000000001</v>
      </c>
      <c r="K660" t="b">
        <f>NOT(ISNA(VLOOKUP(Table10[[#This Row],[PurchaseOrderID]],Purchase_Order!$A$2:$A$1228,1,0)))</f>
        <v>1</v>
      </c>
    </row>
    <row r="661" spans="1:11" x14ac:dyDescent="0.25">
      <c r="A661" s="5">
        <v>586</v>
      </c>
      <c r="B661" s="5">
        <v>1304</v>
      </c>
      <c r="C661" s="10">
        <v>44072</v>
      </c>
      <c r="D661" s="5">
        <v>3</v>
      </c>
      <c r="E661" s="5">
        <v>366</v>
      </c>
      <c r="F661" s="40">
        <v>41.222999999999999</v>
      </c>
      <c r="G661" s="40">
        <v>123.669</v>
      </c>
      <c r="K661" t="b">
        <f>NOT(ISNA(VLOOKUP(Table10[[#This Row],[PurchaseOrderID]],Purchase_Order!$A$2:$A$1228,1,0)))</f>
        <v>1</v>
      </c>
    </row>
    <row r="662" spans="1:11" x14ac:dyDescent="0.25">
      <c r="A662" s="4">
        <v>586</v>
      </c>
      <c r="B662" s="4">
        <v>1305</v>
      </c>
      <c r="C662" s="11">
        <v>44072</v>
      </c>
      <c r="D662" s="4">
        <v>3</v>
      </c>
      <c r="E662" s="4">
        <v>367</v>
      </c>
      <c r="F662" s="41">
        <v>45.496499999999997</v>
      </c>
      <c r="G662" s="41">
        <v>136.48949999999999</v>
      </c>
      <c r="K662" t="b">
        <f>NOT(ISNA(VLOOKUP(Table10[[#This Row],[PurchaseOrderID]],Purchase_Order!$A$2:$A$1228,1,0)))</f>
        <v>1</v>
      </c>
    </row>
    <row r="663" spans="1:11" x14ac:dyDescent="0.25">
      <c r="A663" s="5">
        <v>586</v>
      </c>
      <c r="B663" s="5">
        <v>1306</v>
      </c>
      <c r="C663" s="10">
        <v>44072</v>
      </c>
      <c r="D663" s="5">
        <v>3</v>
      </c>
      <c r="E663" s="5">
        <v>368</v>
      </c>
      <c r="F663" s="40">
        <v>41.222999999999999</v>
      </c>
      <c r="G663" s="40">
        <v>123.669</v>
      </c>
      <c r="K663" t="b">
        <f>NOT(ISNA(VLOOKUP(Table10[[#This Row],[PurchaseOrderID]],Purchase_Order!$A$2:$A$1228,1,0)))</f>
        <v>1</v>
      </c>
    </row>
    <row r="664" spans="1:11" x14ac:dyDescent="0.25">
      <c r="A664" s="4">
        <v>586</v>
      </c>
      <c r="B664" s="4">
        <v>1307</v>
      </c>
      <c r="C664" s="11">
        <v>44072</v>
      </c>
      <c r="D664" s="4">
        <v>3</v>
      </c>
      <c r="E664" s="4">
        <v>369</v>
      </c>
      <c r="F664" s="41">
        <v>39.122999999999998</v>
      </c>
      <c r="G664" s="41">
        <v>117.369</v>
      </c>
      <c r="K664" t="b">
        <f>NOT(ISNA(VLOOKUP(Table10[[#This Row],[PurchaseOrderID]],Purchase_Order!$A$2:$A$1228,1,0)))</f>
        <v>1</v>
      </c>
    </row>
    <row r="665" spans="1:11" x14ac:dyDescent="0.25">
      <c r="A665" s="5">
        <v>587</v>
      </c>
      <c r="B665" s="5">
        <v>1308</v>
      </c>
      <c r="C665" s="10">
        <v>44072</v>
      </c>
      <c r="D665" s="5">
        <v>3</v>
      </c>
      <c r="E665" s="5">
        <v>312</v>
      </c>
      <c r="F665" s="40">
        <v>41.915999999999997</v>
      </c>
      <c r="G665" s="40">
        <v>125.748</v>
      </c>
      <c r="K665" t="b">
        <f>NOT(ISNA(VLOOKUP(Table10[[#This Row],[PurchaseOrderID]],Purchase_Order!$A$2:$A$1228,1,0)))</f>
        <v>1</v>
      </c>
    </row>
    <row r="666" spans="1:11" x14ac:dyDescent="0.25">
      <c r="A666" s="4">
        <v>588</v>
      </c>
      <c r="B666" s="4">
        <v>1309</v>
      </c>
      <c r="C666" s="11">
        <v>44072</v>
      </c>
      <c r="D666" s="4">
        <v>3</v>
      </c>
      <c r="E666" s="4">
        <v>311</v>
      </c>
      <c r="F666" s="41">
        <v>50.263500000000001</v>
      </c>
      <c r="G666" s="41">
        <v>150.79050000000001</v>
      </c>
      <c r="K666" t="b">
        <f>NOT(ISNA(VLOOKUP(Table10[[#This Row],[PurchaseOrderID]],Purchase_Order!$A$2:$A$1228,1,0)))</f>
        <v>1</v>
      </c>
    </row>
    <row r="667" spans="1:11" x14ac:dyDescent="0.25">
      <c r="A667" s="5">
        <v>589</v>
      </c>
      <c r="B667" s="5">
        <v>1310</v>
      </c>
      <c r="C667" s="10">
        <v>44074</v>
      </c>
      <c r="D667" s="5">
        <v>3</v>
      </c>
      <c r="E667" s="5">
        <v>359</v>
      </c>
      <c r="F667" s="40">
        <v>47.680500000000002</v>
      </c>
      <c r="G667" s="40">
        <v>143.04150000000001</v>
      </c>
      <c r="K667" t="b">
        <f>NOT(ISNA(VLOOKUP(Table10[[#This Row],[PurchaseOrderID]],Purchase_Order!$A$2:$A$1228,1,0)))</f>
        <v>1</v>
      </c>
    </row>
    <row r="668" spans="1:11" x14ac:dyDescent="0.25">
      <c r="A668" s="4">
        <v>589</v>
      </c>
      <c r="B668" s="4">
        <v>1311</v>
      </c>
      <c r="C668" s="11">
        <v>44074</v>
      </c>
      <c r="D668" s="4">
        <v>3</v>
      </c>
      <c r="E668" s="4">
        <v>360</v>
      </c>
      <c r="F668" s="41">
        <v>45.580500000000001</v>
      </c>
      <c r="G668" s="41">
        <v>136.7415</v>
      </c>
      <c r="K668" t="b">
        <f>NOT(ISNA(VLOOKUP(Table10[[#This Row],[PurchaseOrderID]],Purchase_Order!$A$2:$A$1228,1,0)))</f>
        <v>1</v>
      </c>
    </row>
    <row r="669" spans="1:11" x14ac:dyDescent="0.25">
      <c r="A669" s="5">
        <v>589</v>
      </c>
      <c r="B669" s="5">
        <v>1312</v>
      </c>
      <c r="C669" s="10">
        <v>44074</v>
      </c>
      <c r="D669" s="5">
        <v>3</v>
      </c>
      <c r="E669" s="5">
        <v>361</v>
      </c>
      <c r="F669" s="40">
        <v>49.853999999999999</v>
      </c>
      <c r="G669" s="40">
        <v>149.56200000000001</v>
      </c>
      <c r="K669" t="b">
        <f>NOT(ISNA(VLOOKUP(Table10[[#This Row],[PurchaseOrderID]],Purchase_Order!$A$2:$A$1228,1,0)))</f>
        <v>1</v>
      </c>
    </row>
    <row r="670" spans="1:11" x14ac:dyDescent="0.25">
      <c r="A670" s="4">
        <v>589</v>
      </c>
      <c r="B670" s="4">
        <v>1313</v>
      </c>
      <c r="C670" s="11">
        <v>44074</v>
      </c>
      <c r="D670" s="4">
        <v>3</v>
      </c>
      <c r="E670" s="4">
        <v>362</v>
      </c>
      <c r="F670" s="41">
        <v>45.580500000000001</v>
      </c>
      <c r="G670" s="41">
        <v>136.7415</v>
      </c>
      <c r="K670" t="b">
        <f>NOT(ISNA(VLOOKUP(Table10[[#This Row],[PurchaseOrderID]],Purchase_Order!$A$2:$A$1228,1,0)))</f>
        <v>1</v>
      </c>
    </row>
    <row r="671" spans="1:11" x14ac:dyDescent="0.25">
      <c r="A671" s="5">
        <v>589</v>
      </c>
      <c r="B671" s="5">
        <v>1314</v>
      </c>
      <c r="C671" s="10">
        <v>44074</v>
      </c>
      <c r="D671" s="5">
        <v>3</v>
      </c>
      <c r="E671" s="5">
        <v>363</v>
      </c>
      <c r="F671" s="40">
        <v>43.480499999999999</v>
      </c>
      <c r="G671" s="40">
        <v>130.44149999999999</v>
      </c>
      <c r="K671" t="b">
        <f>NOT(ISNA(VLOOKUP(Table10[[#This Row],[PurchaseOrderID]],Purchase_Order!$A$2:$A$1228,1,0)))</f>
        <v>1</v>
      </c>
    </row>
    <row r="672" spans="1:11" x14ac:dyDescent="0.25">
      <c r="A672" s="4">
        <v>590</v>
      </c>
      <c r="B672" s="4">
        <v>1315</v>
      </c>
      <c r="C672" s="11">
        <v>44074</v>
      </c>
      <c r="D672" s="4">
        <v>550</v>
      </c>
      <c r="E672" s="4">
        <v>530</v>
      </c>
      <c r="F672" s="41">
        <v>16.085999999999999</v>
      </c>
      <c r="G672" s="41">
        <v>8847.2999999999993</v>
      </c>
      <c r="K672" t="b">
        <f>NOT(ISNA(VLOOKUP(Table10[[#This Row],[PurchaseOrderID]],Purchase_Order!$A$2:$A$1228,1,0)))</f>
        <v>1</v>
      </c>
    </row>
    <row r="673" spans="1:11" x14ac:dyDescent="0.25">
      <c r="A673" s="5">
        <v>591</v>
      </c>
      <c r="B673" s="5">
        <v>1316</v>
      </c>
      <c r="C673" s="10">
        <v>44074</v>
      </c>
      <c r="D673" s="5">
        <v>3</v>
      </c>
      <c r="E673" s="5">
        <v>314</v>
      </c>
      <c r="F673" s="40">
        <v>57.025500000000001</v>
      </c>
      <c r="G673" s="40">
        <v>171.07650000000001</v>
      </c>
      <c r="K673" t="b">
        <f>NOT(ISNA(VLOOKUP(Table10[[#This Row],[PurchaseOrderID]],Purchase_Order!$A$2:$A$1228,1,0)))</f>
        <v>1</v>
      </c>
    </row>
    <row r="674" spans="1:11" x14ac:dyDescent="0.25">
      <c r="A674" s="4">
        <v>592</v>
      </c>
      <c r="B674" s="4">
        <v>1317</v>
      </c>
      <c r="C674" s="11">
        <v>44074</v>
      </c>
      <c r="D674" s="4">
        <v>550</v>
      </c>
      <c r="E674" s="4">
        <v>512</v>
      </c>
      <c r="F674" s="41">
        <v>37.085999999999999</v>
      </c>
      <c r="G674" s="41">
        <v>20397.3</v>
      </c>
      <c r="K674" t="b">
        <f>NOT(ISNA(VLOOKUP(Table10[[#This Row],[PurchaseOrderID]],Purchase_Order!$A$2:$A$1228,1,0)))</f>
        <v>1</v>
      </c>
    </row>
    <row r="675" spans="1:11" x14ac:dyDescent="0.25">
      <c r="A675" s="5">
        <v>593</v>
      </c>
      <c r="B675" s="5">
        <v>1318</v>
      </c>
      <c r="C675" s="10">
        <v>44075</v>
      </c>
      <c r="D675" s="5">
        <v>550</v>
      </c>
      <c r="E675" s="5">
        <v>513</v>
      </c>
      <c r="F675" s="40">
        <v>26.596499999999999</v>
      </c>
      <c r="G675" s="40">
        <v>14628.075000000001</v>
      </c>
      <c r="K675" t="b">
        <f>NOT(ISNA(VLOOKUP(Table10[[#This Row],[PurchaseOrderID]],Purchase_Order!$A$2:$A$1228,1,0)))</f>
        <v>1</v>
      </c>
    </row>
    <row r="676" spans="1:11" x14ac:dyDescent="0.25">
      <c r="A676" s="4">
        <v>594</v>
      </c>
      <c r="B676" s="4">
        <v>1319</v>
      </c>
      <c r="C676" s="11">
        <v>44075</v>
      </c>
      <c r="D676" s="4">
        <v>550</v>
      </c>
      <c r="E676" s="4">
        <v>317</v>
      </c>
      <c r="F676" s="41">
        <v>27.058499999999999</v>
      </c>
      <c r="G676" s="41">
        <v>14882.174999999999</v>
      </c>
      <c r="K676" t="b">
        <f>NOT(ISNA(VLOOKUP(Table10[[#This Row],[PurchaseOrderID]],Purchase_Order!$A$2:$A$1228,1,0)))</f>
        <v>1</v>
      </c>
    </row>
    <row r="677" spans="1:11" x14ac:dyDescent="0.25">
      <c r="A677" s="5">
        <v>594</v>
      </c>
      <c r="B677" s="5">
        <v>1320</v>
      </c>
      <c r="C677" s="10">
        <v>44075</v>
      </c>
      <c r="D677" s="5">
        <v>550</v>
      </c>
      <c r="E677" s="5">
        <v>318</v>
      </c>
      <c r="F677" s="40">
        <v>33.579000000000001</v>
      </c>
      <c r="G677" s="40">
        <v>18468.45</v>
      </c>
      <c r="K677" t="b">
        <f>NOT(ISNA(VLOOKUP(Table10[[#This Row],[PurchaseOrderID]],Purchase_Order!$A$2:$A$1228,1,0)))</f>
        <v>1</v>
      </c>
    </row>
    <row r="678" spans="1:11" x14ac:dyDescent="0.25">
      <c r="A678" s="4">
        <v>595</v>
      </c>
      <c r="B678" s="4">
        <v>1321</v>
      </c>
      <c r="C678" s="11">
        <v>44075</v>
      </c>
      <c r="D678" s="4">
        <v>3</v>
      </c>
      <c r="E678" s="4">
        <v>413</v>
      </c>
      <c r="F678" s="41">
        <v>39.070500000000003</v>
      </c>
      <c r="G678" s="41">
        <v>117.2115</v>
      </c>
      <c r="K678" t="b">
        <f>NOT(ISNA(VLOOKUP(Table10[[#This Row],[PurchaseOrderID]],Purchase_Order!$A$2:$A$1228,1,0)))</f>
        <v>1</v>
      </c>
    </row>
    <row r="679" spans="1:11" x14ac:dyDescent="0.25">
      <c r="A679" s="5">
        <v>595</v>
      </c>
      <c r="B679" s="5">
        <v>1322</v>
      </c>
      <c r="C679" s="10">
        <v>44075</v>
      </c>
      <c r="D679" s="5">
        <v>3</v>
      </c>
      <c r="E679" s="5">
        <v>414</v>
      </c>
      <c r="F679" s="40">
        <v>43.344000000000001</v>
      </c>
      <c r="G679" s="40">
        <v>130.03200000000001</v>
      </c>
      <c r="K679" t="b">
        <f>NOT(ISNA(VLOOKUP(Table10[[#This Row],[PurchaseOrderID]],Purchase_Order!$A$2:$A$1228,1,0)))</f>
        <v>1</v>
      </c>
    </row>
    <row r="680" spans="1:11" x14ac:dyDescent="0.25">
      <c r="A680" s="4">
        <v>595</v>
      </c>
      <c r="B680" s="4">
        <v>1323</v>
      </c>
      <c r="C680" s="11">
        <v>44075</v>
      </c>
      <c r="D680" s="4">
        <v>3</v>
      </c>
      <c r="E680" s="4">
        <v>415</v>
      </c>
      <c r="F680" s="41">
        <v>39.070500000000003</v>
      </c>
      <c r="G680" s="41">
        <v>117.2115</v>
      </c>
      <c r="K680" t="b">
        <f>NOT(ISNA(VLOOKUP(Table10[[#This Row],[PurchaseOrderID]],Purchase_Order!$A$2:$A$1228,1,0)))</f>
        <v>1</v>
      </c>
    </row>
    <row r="681" spans="1:11" x14ac:dyDescent="0.25">
      <c r="A681" s="5">
        <v>595</v>
      </c>
      <c r="B681" s="5">
        <v>1324</v>
      </c>
      <c r="C681" s="10">
        <v>44075</v>
      </c>
      <c r="D681" s="5">
        <v>3</v>
      </c>
      <c r="E681" s="5">
        <v>416</v>
      </c>
      <c r="F681" s="40">
        <v>36.970500000000001</v>
      </c>
      <c r="G681" s="40">
        <v>110.9115</v>
      </c>
      <c r="K681" t="b">
        <f>NOT(ISNA(VLOOKUP(Table10[[#This Row],[PurchaseOrderID]],Purchase_Order!$A$2:$A$1228,1,0)))</f>
        <v>1</v>
      </c>
    </row>
    <row r="682" spans="1:11" x14ac:dyDescent="0.25">
      <c r="A682" s="4">
        <v>595</v>
      </c>
      <c r="B682" s="4">
        <v>1325</v>
      </c>
      <c r="C682" s="11">
        <v>44075</v>
      </c>
      <c r="D682" s="4">
        <v>3</v>
      </c>
      <c r="E682" s="4">
        <v>417</v>
      </c>
      <c r="F682" s="41">
        <v>41.244</v>
      </c>
      <c r="G682" s="41">
        <v>123.732</v>
      </c>
      <c r="K682" t="b">
        <f>NOT(ISNA(VLOOKUP(Table10[[#This Row],[PurchaseOrderID]],Purchase_Order!$A$2:$A$1228,1,0)))</f>
        <v>1</v>
      </c>
    </row>
    <row r="683" spans="1:11" x14ac:dyDescent="0.25">
      <c r="A683" s="5">
        <v>595</v>
      </c>
      <c r="B683" s="5">
        <v>1326</v>
      </c>
      <c r="C683" s="10">
        <v>44075</v>
      </c>
      <c r="D683" s="5">
        <v>3</v>
      </c>
      <c r="E683" s="5">
        <v>418</v>
      </c>
      <c r="F683" s="40">
        <v>36.970500000000001</v>
      </c>
      <c r="G683" s="40">
        <v>110.9115</v>
      </c>
      <c r="K683" t="b">
        <f>NOT(ISNA(VLOOKUP(Table10[[#This Row],[PurchaseOrderID]],Purchase_Order!$A$2:$A$1228,1,0)))</f>
        <v>1</v>
      </c>
    </row>
    <row r="684" spans="1:11" x14ac:dyDescent="0.25">
      <c r="A684" s="4">
        <v>595</v>
      </c>
      <c r="B684" s="4">
        <v>1327</v>
      </c>
      <c r="C684" s="11">
        <v>44075</v>
      </c>
      <c r="D684" s="4">
        <v>3</v>
      </c>
      <c r="E684" s="4">
        <v>419</v>
      </c>
      <c r="F684" s="41">
        <v>34.8705</v>
      </c>
      <c r="G684" s="41">
        <v>104.61150000000001</v>
      </c>
      <c r="K684" t="b">
        <f>NOT(ISNA(VLOOKUP(Table10[[#This Row],[PurchaseOrderID]],Purchase_Order!$A$2:$A$1228,1,0)))</f>
        <v>1</v>
      </c>
    </row>
    <row r="685" spans="1:11" x14ac:dyDescent="0.25">
      <c r="A685" s="5">
        <v>595</v>
      </c>
      <c r="B685" s="5">
        <v>1328</v>
      </c>
      <c r="C685" s="10">
        <v>44075</v>
      </c>
      <c r="D685" s="5">
        <v>3</v>
      </c>
      <c r="E685" s="5">
        <v>420</v>
      </c>
      <c r="F685" s="40">
        <v>39.143999999999998</v>
      </c>
      <c r="G685" s="40">
        <v>117.432</v>
      </c>
      <c r="K685" t="b">
        <f>NOT(ISNA(VLOOKUP(Table10[[#This Row],[PurchaseOrderID]],Purchase_Order!$A$2:$A$1228,1,0)))</f>
        <v>1</v>
      </c>
    </row>
    <row r="686" spans="1:11" x14ac:dyDescent="0.25">
      <c r="A686" s="4">
        <v>595</v>
      </c>
      <c r="B686" s="4">
        <v>1329</v>
      </c>
      <c r="C686" s="11">
        <v>44075</v>
      </c>
      <c r="D686" s="4">
        <v>3</v>
      </c>
      <c r="E686" s="4">
        <v>421</v>
      </c>
      <c r="F686" s="41">
        <v>47.575499999999998</v>
      </c>
      <c r="G686" s="41">
        <v>142.72649999999999</v>
      </c>
      <c r="K686" t="b">
        <f>NOT(ISNA(VLOOKUP(Table10[[#This Row],[PurchaseOrderID]],Purchase_Order!$A$2:$A$1228,1,0)))</f>
        <v>1</v>
      </c>
    </row>
    <row r="687" spans="1:11" x14ac:dyDescent="0.25">
      <c r="A687" s="5">
        <v>596</v>
      </c>
      <c r="B687" s="5">
        <v>1330</v>
      </c>
      <c r="C687" s="10">
        <v>44075</v>
      </c>
      <c r="D687" s="5">
        <v>3</v>
      </c>
      <c r="E687" s="5">
        <v>429</v>
      </c>
      <c r="F687" s="40">
        <v>41.222999999999999</v>
      </c>
      <c r="G687" s="40">
        <v>123.669</v>
      </c>
      <c r="K687" t="b">
        <f>NOT(ISNA(VLOOKUP(Table10[[#This Row],[PurchaseOrderID]],Purchase_Order!$A$2:$A$1228,1,0)))</f>
        <v>1</v>
      </c>
    </row>
    <row r="688" spans="1:11" x14ac:dyDescent="0.25">
      <c r="A688" s="4">
        <v>596</v>
      </c>
      <c r="B688" s="4">
        <v>1331</v>
      </c>
      <c r="C688" s="11">
        <v>44075</v>
      </c>
      <c r="D688" s="4">
        <v>3</v>
      </c>
      <c r="E688" s="4">
        <v>430</v>
      </c>
      <c r="F688" s="41">
        <v>45.496499999999997</v>
      </c>
      <c r="G688" s="41">
        <v>136.48949999999999</v>
      </c>
      <c r="K688" t="b">
        <f>NOT(ISNA(VLOOKUP(Table10[[#This Row],[PurchaseOrderID]],Purchase_Order!$A$2:$A$1228,1,0)))</f>
        <v>1</v>
      </c>
    </row>
    <row r="689" spans="1:11" x14ac:dyDescent="0.25">
      <c r="A689" s="5">
        <v>596</v>
      </c>
      <c r="B689" s="5">
        <v>1332</v>
      </c>
      <c r="C689" s="10">
        <v>44075</v>
      </c>
      <c r="D689" s="5">
        <v>3</v>
      </c>
      <c r="E689" s="5">
        <v>431</v>
      </c>
      <c r="F689" s="40">
        <v>41.222999999999999</v>
      </c>
      <c r="G689" s="40">
        <v>123.669</v>
      </c>
      <c r="K689" t="b">
        <f>NOT(ISNA(VLOOKUP(Table10[[#This Row],[PurchaseOrderID]],Purchase_Order!$A$2:$A$1228,1,0)))</f>
        <v>1</v>
      </c>
    </row>
    <row r="690" spans="1:11" x14ac:dyDescent="0.25">
      <c r="A690" s="4">
        <v>596</v>
      </c>
      <c r="B690" s="4">
        <v>1333</v>
      </c>
      <c r="C690" s="11">
        <v>44075</v>
      </c>
      <c r="D690" s="4">
        <v>3</v>
      </c>
      <c r="E690" s="4">
        <v>432</v>
      </c>
      <c r="F690" s="41">
        <v>39.122999999999998</v>
      </c>
      <c r="G690" s="41">
        <v>117.369</v>
      </c>
      <c r="K690" t="b">
        <f>NOT(ISNA(VLOOKUP(Table10[[#This Row],[PurchaseOrderID]],Purchase_Order!$A$2:$A$1228,1,0)))</f>
        <v>1</v>
      </c>
    </row>
    <row r="691" spans="1:11" x14ac:dyDescent="0.25">
      <c r="A691" s="5">
        <v>597</v>
      </c>
      <c r="B691" s="5">
        <v>1334</v>
      </c>
      <c r="C691" s="10">
        <v>44075</v>
      </c>
      <c r="D691" s="5">
        <v>60</v>
      </c>
      <c r="E691" s="5">
        <v>322</v>
      </c>
      <c r="F691" s="40">
        <v>25.420500000000001</v>
      </c>
      <c r="G691" s="40">
        <v>1525.23</v>
      </c>
      <c r="K691" t="b">
        <f>NOT(ISNA(VLOOKUP(Table10[[#This Row],[PurchaseOrderID]],Purchase_Order!$A$2:$A$1228,1,0)))</f>
        <v>1</v>
      </c>
    </row>
    <row r="692" spans="1:11" x14ac:dyDescent="0.25">
      <c r="A692" s="4">
        <v>598</v>
      </c>
      <c r="B692" s="4">
        <v>1335</v>
      </c>
      <c r="C692" s="11">
        <v>44075</v>
      </c>
      <c r="D692" s="4">
        <v>3</v>
      </c>
      <c r="E692" s="4">
        <v>438</v>
      </c>
      <c r="F692" s="41">
        <v>41.222999999999999</v>
      </c>
      <c r="G692" s="41">
        <v>123.669</v>
      </c>
      <c r="K692" t="b">
        <f>NOT(ISNA(VLOOKUP(Table10[[#This Row],[PurchaseOrderID]],Purchase_Order!$A$2:$A$1228,1,0)))</f>
        <v>1</v>
      </c>
    </row>
    <row r="693" spans="1:11" x14ac:dyDescent="0.25">
      <c r="A693" s="5">
        <v>598</v>
      </c>
      <c r="B693" s="5">
        <v>1336</v>
      </c>
      <c r="C693" s="10">
        <v>44075</v>
      </c>
      <c r="D693" s="5">
        <v>3</v>
      </c>
      <c r="E693" s="5">
        <v>439</v>
      </c>
      <c r="F693" s="40">
        <v>45.496499999999997</v>
      </c>
      <c r="G693" s="40">
        <v>136.48949999999999</v>
      </c>
      <c r="K693" t="b">
        <f>NOT(ISNA(VLOOKUP(Table10[[#This Row],[PurchaseOrderID]],Purchase_Order!$A$2:$A$1228,1,0)))</f>
        <v>1</v>
      </c>
    </row>
    <row r="694" spans="1:11" x14ac:dyDescent="0.25">
      <c r="A694" s="4">
        <v>598</v>
      </c>
      <c r="B694" s="4">
        <v>1337</v>
      </c>
      <c r="C694" s="11">
        <v>44075</v>
      </c>
      <c r="D694" s="4">
        <v>3</v>
      </c>
      <c r="E694" s="4">
        <v>440</v>
      </c>
      <c r="F694" s="41">
        <v>41.222999999999999</v>
      </c>
      <c r="G694" s="41">
        <v>123.669</v>
      </c>
      <c r="K694" t="b">
        <f>NOT(ISNA(VLOOKUP(Table10[[#This Row],[PurchaseOrderID]],Purchase_Order!$A$2:$A$1228,1,0)))</f>
        <v>1</v>
      </c>
    </row>
    <row r="695" spans="1:11" x14ac:dyDescent="0.25">
      <c r="A695" s="5">
        <v>598</v>
      </c>
      <c r="B695" s="5">
        <v>1338</v>
      </c>
      <c r="C695" s="10">
        <v>44075</v>
      </c>
      <c r="D695" s="5">
        <v>3</v>
      </c>
      <c r="E695" s="5">
        <v>441</v>
      </c>
      <c r="F695" s="40">
        <v>39.122999999999998</v>
      </c>
      <c r="G695" s="40">
        <v>117.369</v>
      </c>
      <c r="K695" t="b">
        <f>NOT(ISNA(VLOOKUP(Table10[[#This Row],[PurchaseOrderID]],Purchase_Order!$A$2:$A$1228,1,0)))</f>
        <v>1</v>
      </c>
    </row>
    <row r="696" spans="1:11" x14ac:dyDescent="0.25">
      <c r="A696" s="4">
        <v>598</v>
      </c>
      <c r="B696" s="4">
        <v>1339</v>
      </c>
      <c r="C696" s="11">
        <v>44075</v>
      </c>
      <c r="D696" s="4">
        <v>3</v>
      </c>
      <c r="E696" s="4">
        <v>442</v>
      </c>
      <c r="F696" s="41">
        <v>43.396500000000003</v>
      </c>
      <c r="G696" s="41">
        <v>130.18950000000001</v>
      </c>
      <c r="K696" t="b">
        <f>NOT(ISNA(VLOOKUP(Table10[[#This Row],[PurchaseOrderID]],Purchase_Order!$A$2:$A$1228,1,0)))</f>
        <v>1</v>
      </c>
    </row>
    <row r="697" spans="1:11" x14ac:dyDescent="0.25">
      <c r="A697" s="5">
        <v>599</v>
      </c>
      <c r="B697" s="5">
        <v>1340</v>
      </c>
      <c r="C697" s="10">
        <v>44075</v>
      </c>
      <c r="D697" s="5">
        <v>550</v>
      </c>
      <c r="E697" s="5">
        <v>941</v>
      </c>
      <c r="F697" s="40">
        <v>62.9895</v>
      </c>
      <c r="G697" s="40">
        <v>34644.224999999999</v>
      </c>
      <c r="K697" t="b">
        <f>NOT(ISNA(VLOOKUP(Table10[[#This Row],[PurchaseOrderID]],Purchase_Order!$A$2:$A$1228,1,0)))</f>
        <v>1</v>
      </c>
    </row>
    <row r="698" spans="1:11" x14ac:dyDescent="0.25">
      <c r="A698" s="4">
        <v>600</v>
      </c>
      <c r="B698" s="4">
        <v>1341</v>
      </c>
      <c r="C698" s="11">
        <v>44075</v>
      </c>
      <c r="D698" s="4">
        <v>3</v>
      </c>
      <c r="E698" s="4">
        <v>320</v>
      </c>
      <c r="F698" s="41">
        <v>45.3705</v>
      </c>
      <c r="G698" s="41">
        <v>136.11150000000001</v>
      </c>
      <c r="K698" t="b">
        <f>NOT(ISNA(VLOOKUP(Table10[[#This Row],[PurchaseOrderID]],Purchase_Order!$A$2:$A$1228,1,0)))</f>
        <v>1</v>
      </c>
    </row>
    <row r="699" spans="1:11" x14ac:dyDescent="0.25">
      <c r="A699" s="5">
        <v>600</v>
      </c>
      <c r="B699" s="5">
        <v>1342</v>
      </c>
      <c r="C699" s="10">
        <v>44075</v>
      </c>
      <c r="D699" s="5">
        <v>3</v>
      </c>
      <c r="E699" s="5">
        <v>321</v>
      </c>
      <c r="F699" s="40">
        <v>40.488</v>
      </c>
      <c r="G699" s="40">
        <v>121.464</v>
      </c>
      <c r="K699" t="b">
        <f>NOT(ISNA(VLOOKUP(Table10[[#This Row],[PurchaseOrderID]],Purchase_Order!$A$2:$A$1228,1,0)))</f>
        <v>1</v>
      </c>
    </row>
    <row r="700" spans="1:11" x14ac:dyDescent="0.25">
      <c r="A700" s="4">
        <v>600</v>
      </c>
      <c r="B700" s="4">
        <v>1343</v>
      </c>
      <c r="C700" s="11">
        <v>44075</v>
      </c>
      <c r="D700" s="4">
        <v>60</v>
      </c>
      <c r="E700" s="4">
        <v>322</v>
      </c>
      <c r="F700" s="41">
        <v>26.365500000000001</v>
      </c>
      <c r="G700" s="41">
        <v>1581.93</v>
      </c>
      <c r="K700" t="b">
        <f>NOT(ISNA(VLOOKUP(Table10[[#This Row],[PurchaseOrderID]],Purchase_Order!$A$2:$A$1228,1,0)))</f>
        <v>1</v>
      </c>
    </row>
    <row r="701" spans="1:11" x14ac:dyDescent="0.25">
      <c r="A701" s="5">
        <v>601</v>
      </c>
      <c r="B701" s="5">
        <v>1344</v>
      </c>
      <c r="C701" s="10">
        <v>44075</v>
      </c>
      <c r="D701" s="5">
        <v>3</v>
      </c>
      <c r="E701" s="5">
        <v>504</v>
      </c>
      <c r="F701" s="40">
        <v>48.762</v>
      </c>
      <c r="G701" s="40">
        <v>146.286</v>
      </c>
      <c r="K701" t="b">
        <f>NOT(ISNA(VLOOKUP(Table10[[#This Row],[PurchaseOrderID]],Purchase_Order!$A$2:$A$1228,1,0)))</f>
        <v>1</v>
      </c>
    </row>
    <row r="702" spans="1:11" x14ac:dyDescent="0.25">
      <c r="A702" s="4">
        <v>602</v>
      </c>
      <c r="B702" s="4">
        <v>1345</v>
      </c>
      <c r="C702" s="11">
        <v>44075</v>
      </c>
      <c r="D702" s="4">
        <v>3</v>
      </c>
      <c r="E702" s="4">
        <v>497</v>
      </c>
      <c r="F702" s="41">
        <v>34.188000000000002</v>
      </c>
      <c r="G702" s="41">
        <v>102.56399999999999</v>
      </c>
      <c r="K702" t="b">
        <f>NOT(ISNA(VLOOKUP(Table10[[#This Row],[PurchaseOrderID]],Purchase_Order!$A$2:$A$1228,1,0)))</f>
        <v>1</v>
      </c>
    </row>
    <row r="703" spans="1:11" x14ac:dyDescent="0.25">
      <c r="A703" s="5">
        <v>603</v>
      </c>
      <c r="B703" s="5">
        <v>1346</v>
      </c>
      <c r="C703" s="10">
        <v>44075</v>
      </c>
      <c r="D703" s="5">
        <v>3</v>
      </c>
      <c r="E703" s="5">
        <v>323</v>
      </c>
      <c r="F703" s="40">
        <v>50.263500000000001</v>
      </c>
      <c r="G703" s="40">
        <v>150.79050000000001</v>
      </c>
      <c r="K703" t="b">
        <f>NOT(ISNA(VLOOKUP(Table10[[#This Row],[PurchaseOrderID]],Purchase_Order!$A$2:$A$1228,1,0)))</f>
        <v>1</v>
      </c>
    </row>
    <row r="704" spans="1:11" x14ac:dyDescent="0.25">
      <c r="A704" s="4">
        <v>604</v>
      </c>
      <c r="B704" s="4">
        <v>1347</v>
      </c>
      <c r="C704" s="11">
        <v>44075</v>
      </c>
      <c r="D704" s="4">
        <v>550</v>
      </c>
      <c r="E704" s="4">
        <v>523</v>
      </c>
      <c r="F704" s="41">
        <v>10.731</v>
      </c>
      <c r="G704" s="41">
        <v>5902.05</v>
      </c>
      <c r="K704" t="b">
        <f>NOT(ISNA(VLOOKUP(Table10[[#This Row],[PurchaseOrderID]],Purchase_Order!$A$2:$A$1228,1,0)))</f>
        <v>1</v>
      </c>
    </row>
    <row r="705" spans="1:11" x14ac:dyDescent="0.25">
      <c r="A705" s="5">
        <v>604</v>
      </c>
      <c r="B705" s="5">
        <v>1348</v>
      </c>
      <c r="C705" s="10">
        <v>44075</v>
      </c>
      <c r="D705" s="5">
        <v>550</v>
      </c>
      <c r="E705" s="5">
        <v>524</v>
      </c>
      <c r="F705" s="40">
        <v>14.1225</v>
      </c>
      <c r="G705" s="40">
        <v>7767.375</v>
      </c>
      <c r="K705" t="b">
        <f>NOT(ISNA(VLOOKUP(Table10[[#This Row],[PurchaseOrderID]],Purchase_Order!$A$2:$A$1228,1,0)))</f>
        <v>1</v>
      </c>
    </row>
    <row r="706" spans="1:11" x14ac:dyDescent="0.25">
      <c r="A706" s="4">
        <v>605</v>
      </c>
      <c r="B706" s="4">
        <v>1349</v>
      </c>
      <c r="C706" s="11">
        <v>44075</v>
      </c>
      <c r="D706" s="4">
        <v>60</v>
      </c>
      <c r="E706" s="4">
        <v>492</v>
      </c>
      <c r="F706" s="41">
        <v>50.263500000000001</v>
      </c>
      <c r="G706" s="41">
        <v>3015.81</v>
      </c>
      <c r="K706" t="b">
        <f>NOT(ISNA(VLOOKUP(Table10[[#This Row],[PurchaseOrderID]],Purchase_Order!$A$2:$A$1228,1,0)))</f>
        <v>1</v>
      </c>
    </row>
    <row r="707" spans="1:11" x14ac:dyDescent="0.25">
      <c r="A707" s="5">
        <v>605</v>
      </c>
      <c r="B707" s="5">
        <v>1350</v>
      </c>
      <c r="C707" s="10">
        <v>44075</v>
      </c>
      <c r="D707" s="5">
        <v>60</v>
      </c>
      <c r="E707" s="5">
        <v>493</v>
      </c>
      <c r="F707" s="40">
        <v>57.151499999999999</v>
      </c>
      <c r="G707" s="40">
        <v>3429.09</v>
      </c>
      <c r="K707" t="b">
        <f>NOT(ISNA(VLOOKUP(Table10[[#This Row],[PurchaseOrderID]],Purchase_Order!$A$2:$A$1228,1,0)))</f>
        <v>1</v>
      </c>
    </row>
    <row r="708" spans="1:11" x14ac:dyDescent="0.25">
      <c r="A708" s="4">
        <v>605</v>
      </c>
      <c r="B708" s="4">
        <v>1351</v>
      </c>
      <c r="C708" s="11">
        <v>44075</v>
      </c>
      <c r="D708" s="4">
        <v>60</v>
      </c>
      <c r="E708" s="4">
        <v>494</v>
      </c>
      <c r="F708" s="41">
        <v>53.203499999999998</v>
      </c>
      <c r="G708" s="41">
        <v>3192.21</v>
      </c>
      <c r="K708" t="b">
        <f>NOT(ISNA(VLOOKUP(Table10[[#This Row],[PurchaseOrderID]],Purchase_Order!$A$2:$A$1228,1,0)))</f>
        <v>1</v>
      </c>
    </row>
    <row r="709" spans="1:11" x14ac:dyDescent="0.25">
      <c r="A709" s="5">
        <v>605</v>
      </c>
      <c r="B709" s="5">
        <v>1352</v>
      </c>
      <c r="C709" s="10">
        <v>44075</v>
      </c>
      <c r="D709" s="5">
        <v>60</v>
      </c>
      <c r="E709" s="5">
        <v>495</v>
      </c>
      <c r="F709" s="40">
        <v>63.692999999999998</v>
      </c>
      <c r="G709" s="40">
        <v>3821.58</v>
      </c>
      <c r="K709" t="b">
        <f>NOT(ISNA(VLOOKUP(Table10[[#This Row],[PurchaseOrderID]],Purchase_Order!$A$2:$A$1228,1,0)))</f>
        <v>1</v>
      </c>
    </row>
    <row r="710" spans="1:11" x14ac:dyDescent="0.25">
      <c r="A710" s="4">
        <v>605</v>
      </c>
      <c r="B710" s="4">
        <v>1353</v>
      </c>
      <c r="C710" s="11">
        <v>44075</v>
      </c>
      <c r="D710" s="4">
        <v>60</v>
      </c>
      <c r="E710" s="4">
        <v>496</v>
      </c>
      <c r="F710" s="41">
        <v>48.908999999999999</v>
      </c>
      <c r="G710" s="41">
        <v>2934.54</v>
      </c>
      <c r="K710" t="b">
        <f>NOT(ISNA(VLOOKUP(Table10[[#This Row],[PurchaseOrderID]],Purchase_Order!$A$2:$A$1228,1,0)))</f>
        <v>1</v>
      </c>
    </row>
    <row r="711" spans="1:11" x14ac:dyDescent="0.25">
      <c r="A711" s="5">
        <v>606</v>
      </c>
      <c r="B711" s="5">
        <v>1354</v>
      </c>
      <c r="C711" s="10">
        <v>44075</v>
      </c>
      <c r="D711" s="5">
        <v>550</v>
      </c>
      <c r="E711" s="5">
        <v>915</v>
      </c>
      <c r="F711" s="40">
        <v>30.439499999999999</v>
      </c>
      <c r="G711" s="40">
        <v>16741.724999999999</v>
      </c>
      <c r="K711" t="b">
        <f>NOT(ISNA(VLOOKUP(Table10[[#This Row],[PurchaseOrderID]],Purchase_Order!$A$2:$A$1228,1,0)))</f>
        <v>1</v>
      </c>
    </row>
    <row r="712" spans="1:11" x14ac:dyDescent="0.25">
      <c r="A712" s="4">
        <v>606</v>
      </c>
      <c r="B712" s="4">
        <v>1355</v>
      </c>
      <c r="C712" s="11">
        <v>44075</v>
      </c>
      <c r="D712" s="4">
        <v>550</v>
      </c>
      <c r="E712" s="4">
        <v>916</v>
      </c>
      <c r="F712" s="41">
        <v>40.939500000000002</v>
      </c>
      <c r="G712" s="41">
        <v>22516.724999999999</v>
      </c>
      <c r="K712" t="b">
        <f>NOT(ISNA(VLOOKUP(Table10[[#This Row],[PurchaseOrderID]],Purchase_Order!$A$2:$A$1228,1,0)))</f>
        <v>1</v>
      </c>
    </row>
    <row r="713" spans="1:11" x14ac:dyDescent="0.25">
      <c r="A713" s="5">
        <v>607</v>
      </c>
      <c r="B713" s="5">
        <v>1356</v>
      </c>
      <c r="C713" s="10">
        <v>44075</v>
      </c>
      <c r="D713" s="5">
        <v>60</v>
      </c>
      <c r="E713" s="5">
        <v>506</v>
      </c>
      <c r="F713" s="40">
        <v>9.1980000000000004</v>
      </c>
      <c r="G713" s="40">
        <v>551.88</v>
      </c>
      <c r="K713" t="b">
        <f>NOT(ISNA(VLOOKUP(Table10[[#This Row],[PurchaseOrderID]],Purchase_Order!$A$2:$A$1228,1,0)))</f>
        <v>1</v>
      </c>
    </row>
    <row r="714" spans="1:11" x14ac:dyDescent="0.25">
      <c r="A714" s="4">
        <v>608</v>
      </c>
      <c r="B714" s="4">
        <v>1357</v>
      </c>
      <c r="C714" s="11">
        <v>44075</v>
      </c>
      <c r="D714" s="4">
        <v>550</v>
      </c>
      <c r="E714" s="4">
        <v>351</v>
      </c>
      <c r="F714" s="41">
        <v>5.7750000000000004</v>
      </c>
      <c r="G714" s="41">
        <v>3176.25</v>
      </c>
      <c r="K714" t="b">
        <f>NOT(ISNA(VLOOKUP(Table10[[#This Row],[PurchaseOrderID]],Purchase_Order!$A$2:$A$1228,1,0)))</f>
        <v>1</v>
      </c>
    </row>
    <row r="715" spans="1:11" x14ac:dyDescent="0.25">
      <c r="A715" s="5">
        <v>608</v>
      </c>
      <c r="B715" s="5">
        <v>1358</v>
      </c>
      <c r="C715" s="10">
        <v>44075</v>
      </c>
      <c r="D715" s="5">
        <v>550</v>
      </c>
      <c r="E715" s="5">
        <v>352</v>
      </c>
      <c r="F715" s="40">
        <v>1.155</v>
      </c>
      <c r="G715" s="40">
        <v>635.25</v>
      </c>
      <c r="K715" t="b">
        <f>NOT(ISNA(VLOOKUP(Table10[[#This Row],[PurchaseOrderID]],Purchase_Order!$A$2:$A$1228,1,0)))</f>
        <v>1</v>
      </c>
    </row>
    <row r="716" spans="1:11" x14ac:dyDescent="0.25">
      <c r="A716" s="4">
        <v>608</v>
      </c>
      <c r="B716" s="4">
        <v>1359</v>
      </c>
      <c r="C716" s="11">
        <v>44075</v>
      </c>
      <c r="D716" s="4">
        <v>550</v>
      </c>
      <c r="E716" s="4">
        <v>679</v>
      </c>
      <c r="F716" s="41">
        <v>5.7750000000000004</v>
      </c>
      <c r="G716" s="41">
        <v>3176.25</v>
      </c>
      <c r="K716" t="b">
        <f>NOT(ISNA(VLOOKUP(Table10[[#This Row],[PurchaseOrderID]],Purchase_Order!$A$2:$A$1228,1,0)))</f>
        <v>1</v>
      </c>
    </row>
    <row r="717" spans="1:11" x14ac:dyDescent="0.25">
      <c r="A717" s="5">
        <v>609</v>
      </c>
      <c r="B717" s="5">
        <v>1360</v>
      </c>
      <c r="C717" s="10">
        <v>44076</v>
      </c>
      <c r="D717" s="5">
        <v>3</v>
      </c>
      <c r="E717" s="5">
        <v>491</v>
      </c>
      <c r="F717" s="40">
        <v>19.9815</v>
      </c>
      <c r="G717" s="40">
        <v>59.944499999999998</v>
      </c>
      <c r="K717" t="b">
        <f>NOT(ISNA(VLOOKUP(Table10[[#This Row],[PurchaseOrderID]],Purchase_Order!$A$2:$A$1228,1,0)))</f>
        <v>1</v>
      </c>
    </row>
    <row r="718" spans="1:11" x14ac:dyDescent="0.25">
      <c r="A718" s="4">
        <v>610</v>
      </c>
      <c r="B718" s="4">
        <v>1361</v>
      </c>
      <c r="C718" s="11">
        <v>44076</v>
      </c>
      <c r="D718" s="4">
        <v>3</v>
      </c>
      <c r="E718" s="4">
        <v>341</v>
      </c>
      <c r="F718" s="41">
        <v>41.170499999999997</v>
      </c>
      <c r="G718" s="41">
        <v>123.5115</v>
      </c>
      <c r="K718" t="b">
        <f>NOT(ISNA(VLOOKUP(Table10[[#This Row],[PurchaseOrderID]],Purchase_Order!$A$2:$A$1228,1,0)))</f>
        <v>1</v>
      </c>
    </row>
    <row r="719" spans="1:11" x14ac:dyDescent="0.25">
      <c r="A719" s="5">
        <v>610</v>
      </c>
      <c r="B719" s="5">
        <v>1362</v>
      </c>
      <c r="C719" s="10">
        <v>44076</v>
      </c>
      <c r="D719" s="5">
        <v>3</v>
      </c>
      <c r="E719" s="5">
        <v>342</v>
      </c>
      <c r="F719" s="40">
        <v>39.070500000000003</v>
      </c>
      <c r="G719" s="40">
        <v>117.2115</v>
      </c>
      <c r="K719" t="b">
        <f>NOT(ISNA(VLOOKUP(Table10[[#This Row],[PurchaseOrderID]],Purchase_Order!$A$2:$A$1228,1,0)))</f>
        <v>1</v>
      </c>
    </row>
    <row r="720" spans="1:11" x14ac:dyDescent="0.25">
      <c r="A720" s="4">
        <v>610</v>
      </c>
      <c r="B720" s="4">
        <v>1363</v>
      </c>
      <c r="C720" s="11">
        <v>44076</v>
      </c>
      <c r="D720" s="4">
        <v>3</v>
      </c>
      <c r="E720" s="4">
        <v>343</v>
      </c>
      <c r="F720" s="41">
        <v>43.344000000000001</v>
      </c>
      <c r="G720" s="41">
        <v>130.03200000000001</v>
      </c>
      <c r="K720" t="b">
        <f>NOT(ISNA(VLOOKUP(Table10[[#This Row],[PurchaseOrderID]],Purchase_Order!$A$2:$A$1228,1,0)))</f>
        <v>1</v>
      </c>
    </row>
    <row r="721" spans="1:11" x14ac:dyDescent="0.25">
      <c r="A721" s="5">
        <v>611</v>
      </c>
      <c r="B721" s="5">
        <v>1364</v>
      </c>
      <c r="C721" s="10">
        <v>44076</v>
      </c>
      <c r="D721" s="5">
        <v>550</v>
      </c>
      <c r="E721" s="5">
        <v>935</v>
      </c>
      <c r="F721" s="40">
        <v>31.4895</v>
      </c>
      <c r="G721" s="40">
        <v>17319.224999999999</v>
      </c>
      <c r="K721" t="b">
        <f>NOT(ISNA(VLOOKUP(Table10[[#This Row],[PurchaseOrderID]],Purchase_Order!$A$2:$A$1228,1,0)))</f>
        <v>1</v>
      </c>
    </row>
    <row r="722" spans="1:11" x14ac:dyDescent="0.25">
      <c r="A722" s="4">
        <v>611</v>
      </c>
      <c r="B722" s="4">
        <v>1365</v>
      </c>
      <c r="C722" s="11">
        <v>44076</v>
      </c>
      <c r="D722" s="4">
        <v>550</v>
      </c>
      <c r="E722" s="4">
        <v>936</v>
      </c>
      <c r="F722" s="41">
        <v>48.289499999999997</v>
      </c>
      <c r="G722" s="41">
        <v>26559.224999999999</v>
      </c>
      <c r="K722" t="b">
        <f>NOT(ISNA(VLOOKUP(Table10[[#This Row],[PurchaseOrderID]],Purchase_Order!$A$2:$A$1228,1,0)))</f>
        <v>1</v>
      </c>
    </row>
    <row r="723" spans="1:11" x14ac:dyDescent="0.25">
      <c r="A723" s="5">
        <v>612</v>
      </c>
      <c r="B723" s="5">
        <v>1366</v>
      </c>
      <c r="C723" s="10">
        <v>44076</v>
      </c>
      <c r="D723" s="5">
        <v>3</v>
      </c>
      <c r="E723" s="5">
        <v>380</v>
      </c>
      <c r="F723" s="40">
        <v>43.218000000000004</v>
      </c>
      <c r="G723" s="40">
        <v>129.654</v>
      </c>
      <c r="K723" t="b">
        <f>NOT(ISNA(VLOOKUP(Table10[[#This Row],[PurchaseOrderID]],Purchase_Order!$A$2:$A$1228,1,0)))</f>
        <v>1</v>
      </c>
    </row>
    <row r="724" spans="1:11" x14ac:dyDescent="0.25">
      <c r="A724" s="4">
        <v>612</v>
      </c>
      <c r="B724" s="4">
        <v>1367</v>
      </c>
      <c r="C724" s="11">
        <v>44076</v>
      </c>
      <c r="D724" s="4">
        <v>3</v>
      </c>
      <c r="E724" s="4">
        <v>381</v>
      </c>
      <c r="F724" s="41">
        <v>47.491500000000002</v>
      </c>
      <c r="G724" s="41">
        <v>142.47450000000001</v>
      </c>
      <c r="K724" t="b">
        <f>NOT(ISNA(VLOOKUP(Table10[[#This Row],[PurchaseOrderID]],Purchase_Order!$A$2:$A$1228,1,0)))</f>
        <v>1</v>
      </c>
    </row>
    <row r="725" spans="1:11" x14ac:dyDescent="0.25">
      <c r="A725" s="5">
        <v>613</v>
      </c>
      <c r="B725" s="5">
        <v>1368</v>
      </c>
      <c r="C725" s="10">
        <v>44076</v>
      </c>
      <c r="D725" s="5">
        <v>550</v>
      </c>
      <c r="E725" s="5">
        <v>507</v>
      </c>
      <c r="F725" s="40">
        <v>23.393999999999998</v>
      </c>
      <c r="G725" s="40">
        <v>12866.7</v>
      </c>
      <c r="K725" t="b">
        <f>NOT(ISNA(VLOOKUP(Table10[[#This Row],[PurchaseOrderID]],Purchase_Order!$A$2:$A$1228,1,0)))</f>
        <v>1</v>
      </c>
    </row>
    <row r="726" spans="1:11" x14ac:dyDescent="0.25">
      <c r="A726" s="4">
        <v>613</v>
      </c>
      <c r="B726" s="4">
        <v>1369</v>
      </c>
      <c r="C726" s="11">
        <v>44076</v>
      </c>
      <c r="D726" s="4">
        <v>550</v>
      </c>
      <c r="E726" s="4">
        <v>508</v>
      </c>
      <c r="F726" s="41">
        <v>27.6465</v>
      </c>
      <c r="G726" s="41">
        <v>15205.575000000001</v>
      </c>
      <c r="K726" t="b">
        <f>NOT(ISNA(VLOOKUP(Table10[[#This Row],[PurchaseOrderID]],Purchase_Order!$A$2:$A$1228,1,0)))</f>
        <v>1</v>
      </c>
    </row>
    <row r="727" spans="1:11" x14ac:dyDescent="0.25">
      <c r="A727" s="5">
        <v>614</v>
      </c>
      <c r="B727" s="5">
        <v>1370</v>
      </c>
      <c r="C727" s="10">
        <v>44076</v>
      </c>
      <c r="D727" s="5">
        <v>550</v>
      </c>
      <c r="E727" s="5">
        <v>355</v>
      </c>
      <c r="F727" s="40">
        <v>1.365</v>
      </c>
      <c r="G727" s="40">
        <v>750.75</v>
      </c>
      <c r="K727" t="b">
        <f>NOT(ISNA(VLOOKUP(Table10[[#This Row],[PurchaseOrderID]],Purchase_Order!$A$2:$A$1228,1,0)))</f>
        <v>1</v>
      </c>
    </row>
    <row r="728" spans="1:11" x14ac:dyDescent="0.25">
      <c r="A728" s="4">
        <v>614</v>
      </c>
      <c r="B728" s="4">
        <v>1371</v>
      </c>
      <c r="C728" s="11">
        <v>44076</v>
      </c>
      <c r="D728" s="4">
        <v>550</v>
      </c>
      <c r="E728" s="4">
        <v>940</v>
      </c>
      <c r="F728" s="41">
        <v>62.9895</v>
      </c>
      <c r="G728" s="41">
        <v>34644.224999999999</v>
      </c>
      <c r="K728" t="b">
        <f>NOT(ISNA(VLOOKUP(Table10[[#This Row],[PurchaseOrderID]],Purchase_Order!$A$2:$A$1228,1,0)))</f>
        <v>1</v>
      </c>
    </row>
    <row r="729" spans="1:11" x14ac:dyDescent="0.25">
      <c r="A729" s="5">
        <v>615</v>
      </c>
      <c r="B729" s="5">
        <v>1372</v>
      </c>
      <c r="C729" s="10">
        <v>44076</v>
      </c>
      <c r="D729" s="5">
        <v>550</v>
      </c>
      <c r="E729" s="5">
        <v>351</v>
      </c>
      <c r="F729" s="40">
        <v>6.1950000000000003</v>
      </c>
      <c r="G729" s="40">
        <v>3407.25</v>
      </c>
      <c r="K729" t="b">
        <f>NOT(ISNA(VLOOKUP(Table10[[#This Row],[PurchaseOrderID]],Purchase_Order!$A$2:$A$1228,1,0)))</f>
        <v>1</v>
      </c>
    </row>
    <row r="730" spans="1:11" x14ac:dyDescent="0.25">
      <c r="A730" s="4">
        <v>615</v>
      </c>
      <c r="B730" s="4">
        <v>1373</v>
      </c>
      <c r="C730" s="11">
        <v>44076</v>
      </c>
      <c r="D730" s="4">
        <v>550</v>
      </c>
      <c r="E730" s="4">
        <v>352</v>
      </c>
      <c r="F730" s="41">
        <v>1.47</v>
      </c>
      <c r="G730" s="41">
        <v>808.5</v>
      </c>
      <c r="K730" t="b">
        <f>NOT(ISNA(VLOOKUP(Table10[[#This Row],[PurchaseOrderID]],Purchase_Order!$A$2:$A$1228,1,0)))</f>
        <v>1</v>
      </c>
    </row>
    <row r="731" spans="1:11" x14ac:dyDescent="0.25">
      <c r="A731" s="5">
        <v>615</v>
      </c>
      <c r="B731" s="5">
        <v>1374</v>
      </c>
      <c r="C731" s="10">
        <v>44076</v>
      </c>
      <c r="D731" s="5">
        <v>550</v>
      </c>
      <c r="E731" s="5">
        <v>679</v>
      </c>
      <c r="F731" s="40">
        <v>6.1950000000000003</v>
      </c>
      <c r="G731" s="40">
        <v>3407.25</v>
      </c>
      <c r="K731" t="b">
        <f>NOT(ISNA(VLOOKUP(Table10[[#This Row],[PurchaseOrderID]],Purchase_Order!$A$2:$A$1228,1,0)))</f>
        <v>1</v>
      </c>
    </row>
    <row r="732" spans="1:11" x14ac:dyDescent="0.25">
      <c r="A732" s="4">
        <v>616</v>
      </c>
      <c r="B732" s="4">
        <v>1375</v>
      </c>
      <c r="C732" s="11">
        <v>44076</v>
      </c>
      <c r="D732" s="4">
        <v>550</v>
      </c>
      <c r="E732" s="4">
        <v>507</v>
      </c>
      <c r="F732" s="41">
        <v>22.165500000000002</v>
      </c>
      <c r="G732" s="41">
        <v>12191.025</v>
      </c>
      <c r="K732" t="b">
        <f>NOT(ISNA(VLOOKUP(Table10[[#This Row],[PurchaseOrderID]],Purchase_Order!$A$2:$A$1228,1,0)))</f>
        <v>1</v>
      </c>
    </row>
    <row r="733" spans="1:11" x14ac:dyDescent="0.25">
      <c r="A733" s="5">
        <v>616</v>
      </c>
      <c r="B733" s="5">
        <v>1376</v>
      </c>
      <c r="C733" s="10">
        <v>44076</v>
      </c>
      <c r="D733" s="5">
        <v>550</v>
      </c>
      <c r="E733" s="5">
        <v>508</v>
      </c>
      <c r="F733" s="40">
        <v>29.284500000000001</v>
      </c>
      <c r="G733" s="40">
        <v>16106.475</v>
      </c>
      <c r="K733" t="b">
        <f>NOT(ISNA(VLOOKUP(Table10[[#This Row],[PurchaseOrderID]],Purchase_Order!$A$2:$A$1228,1,0)))</f>
        <v>1</v>
      </c>
    </row>
    <row r="734" spans="1:11" x14ac:dyDescent="0.25">
      <c r="A734" s="4">
        <v>617</v>
      </c>
      <c r="B734" s="4">
        <v>1377</v>
      </c>
      <c r="C734" s="11">
        <v>44076</v>
      </c>
      <c r="D734" s="4">
        <v>3</v>
      </c>
      <c r="E734" s="4">
        <v>491</v>
      </c>
      <c r="F734" s="41">
        <v>19.9815</v>
      </c>
      <c r="G734" s="41">
        <v>59.944499999999998</v>
      </c>
      <c r="K734" t="b">
        <f>NOT(ISNA(VLOOKUP(Table10[[#This Row],[PurchaseOrderID]],Purchase_Order!$A$2:$A$1228,1,0)))</f>
        <v>1</v>
      </c>
    </row>
    <row r="735" spans="1:11" x14ac:dyDescent="0.25">
      <c r="A735" s="5">
        <v>618</v>
      </c>
      <c r="B735" s="5">
        <v>1378</v>
      </c>
      <c r="C735" s="10">
        <v>44076</v>
      </c>
      <c r="D735" s="5">
        <v>3</v>
      </c>
      <c r="E735" s="5">
        <v>344</v>
      </c>
      <c r="F735" s="40">
        <v>39.070500000000003</v>
      </c>
      <c r="G735" s="40">
        <v>117.2115</v>
      </c>
      <c r="K735" t="b">
        <f>NOT(ISNA(VLOOKUP(Table10[[#This Row],[PurchaseOrderID]],Purchase_Order!$A$2:$A$1228,1,0)))</f>
        <v>1</v>
      </c>
    </row>
    <row r="736" spans="1:11" x14ac:dyDescent="0.25">
      <c r="A736" s="4">
        <v>618</v>
      </c>
      <c r="B736" s="4">
        <v>1379</v>
      </c>
      <c r="C736" s="11">
        <v>44076</v>
      </c>
      <c r="D736" s="4">
        <v>3</v>
      </c>
      <c r="E736" s="4">
        <v>345</v>
      </c>
      <c r="F736" s="41">
        <v>36.970500000000001</v>
      </c>
      <c r="G736" s="41">
        <v>110.9115</v>
      </c>
      <c r="K736" t="b">
        <f>NOT(ISNA(VLOOKUP(Table10[[#This Row],[PurchaseOrderID]],Purchase_Order!$A$2:$A$1228,1,0)))</f>
        <v>1</v>
      </c>
    </row>
    <row r="737" spans="1:11" x14ac:dyDescent="0.25">
      <c r="A737" s="5">
        <v>618</v>
      </c>
      <c r="B737" s="5">
        <v>1380</v>
      </c>
      <c r="C737" s="10">
        <v>44076</v>
      </c>
      <c r="D737" s="5">
        <v>3</v>
      </c>
      <c r="E737" s="5">
        <v>346</v>
      </c>
      <c r="F737" s="40">
        <v>41.244</v>
      </c>
      <c r="G737" s="40">
        <v>123.732</v>
      </c>
      <c r="K737" t="b">
        <f>NOT(ISNA(VLOOKUP(Table10[[#This Row],[PurchaseOrderID]],Purchase_Order!$A$2:$A$1228,1,0)))</f>
        <v>1</v>
      </c>
    </row>
    <row r="738" spans="1:11" x14ac:dyDescent="0.25">
      <c r="A738" s="4">
        <v>618</v>
      </c>
      <c r="B738" s="4">
        <v>1381</v>
      </c>
      <c r="C738" s="11">
        <v>44076</v>
      </c>
      <c r="D738" s="4">
        <v>3</v>
      </c>
      <c r="E738" s="4">
        <v>347</v>
      </c>
      <c r="F738" s="41">
        <v>36.970500000000001</v>
      </c>
      <c r="G738" s="41">
        <v>110.9115</v>
      </c>
      <c r="K738" t="b">
        <f>NOT(ISNA(VLOOKUP(Table10[[#This Row],[PurchaseOrderID]],Purchase_Order!$A$2:$A$1228,1,0)))</f>
        <v>1</v>
      </c>
    </row>
    <row r="739" spans="1:11" x14ac:dyDescent="0.25">
      <c r="A739" s="5">
        <v>618</v>
      </c>
      <c r="B739" s="5">
        <v>1382</v>
      </c>
      <c r="C739" s="10">
        <v>44076</v>
      </c>
      <c r="D739" s="5">
        <v>3</v>
      </c>
      <c r="E739" s="5">
        <v>348</v>
      </c>
      <c r="F739" s="40">
        <v>34.8705</v>
      </c>
      <c r="G739" s="40">
        <v>104.61150000000001</v>
      </c>
      <c r="K739" t="b">
        <f>NOT(ISNA(VLOOKUP(Table10[[#This Row],[PurchaseOrderID]],Purchase_Order!$A$2:$A$1228,1,0)))</f>
        <v>1</v>
      </c>
    </row>
    <row r="740" spans="1:11" x14ac:dyDescent="0.25">
      <c r="A740" s="4">
        <v>619</v>
      </c>
      <c r="B740" s="4">
        <v>1383</v>
      </c>
      <c r="C740" s="11">
        <v>44076</v>
      </c>
      <c r="D740" s="4">
        <v>550</v>
      </c>
      <c r="E740" s="4">
        <v>935</v>
      </c>
      <c r="F740" s="41">
        <v>31.4895</v>
      </c>
      <c r="G740" s="41">
        <v>17319.224999999999</v>
      </c>
      <c r="K740" t="b">
        <f>NOT(ISNA(VLOOKUP(Table10[[#This Row],[PurchaseOrderID]],Purchase_Order!$A$2:$A$1228,1,0)))</f>
        <v>1</v>
      </c>
    </row>
    <row r="741" spans="1:11" x14ac:dyDescent="0.25">
      <c r="A741" s="5">
        <v>619</v>
      </c>
      <c r="B741" s="5">
        <v>1384</v>
      </c>
      <c r="C741" s="10">
        <v>44076</v>
      </c>
      <c r="D741" s="5">
        <v>550</v>
      </c>
      <c r="E741" s="5">
        <v>936</v>
      </c>
      <c r="F741" s="40">
        <v>48.289499999999997</v>
      </c>
      <c r="G741" s="40">
        <v>26559.224999999999</v>
      </c>
      <c r="K741" t="b">
        <f>NOT(ISNA(VLOOKUP(Table10[[#This Row],[PurchaseOrderID]],Purchase_Order!$A$2:$A$1228,1,0)))</f>
        <v>1</v>
      </c>
    </row>
    <row r="742" spans="1:11" x14ac:dyDescent="0.25">
      <c r="A742" s="4">
        <v>620</v>
      </c>
      <c r="B742" s="4">
        <v>1385</v>
      </c>
      <c r="C742" s="11">
        <v>44076</v>
      </c>
      <c r="D742" s="4">
        <v>3</v>
      </c>
      <c r="E742" s="4">
        <v>382</v>
      </c>
      <c r="F742" s="41">
        <v>43.270499999999998</v>
      </c>
      <c r="G742" s="41">
        <v>129.8115</v>
      </c>
      <c r="K742" t="b">
        <f>NOT(ISNA(VLOOKUP(Table10[[#This Row],[PurchaseOrderID]],Purchase_Order!$A$2:$A$1228,1,0)))</f>
        <v>1</v>
      </c>
    </row>
    <row r="743" spans="1:11" x14ac:dyDescent="0.25">
      <c r="A743" s="5">
        <v>620</v>
      </c>
      <c r="B743" s="5">
        <v>1386</v>
      </c>
      <c r="C743" s="10">
        <v>44076</v>
      </c>
      <c r="D743" s="5">
        <v>3</v>
      </c>
      <c r="E743" s="5">
        <v>383</v>
      </c>
      <c r="F743" s="40">
        <v>47.543999999999997</v>
      </c>
      <c r="G743" s="40">
        <v>142.63200000000001</v>
      </c>
      <c r="K743" t="b">
        <f>NOT(ISNA(VLOOKUP(Table10[[#This Row],[PurchaseOrderID]],Purchase_Order!$A$2:$A$1228,1,0)))</f>
        <v>1</v>
      </c>
    </row>
    <row r="744" spans="1:11" x14ac:dyDescent="0.25">
      <c r="A744" s="4">
        <v>620</v>
      </c>
      <c r="B744" s="4">
        <v>1387</v>
      </c>
      <c r="C744" s="11">
        <v>44076</v>
      </c>
      <c r="D744" s="4">
        <v>3</v>
      </c>
      <c r="E744" s="4">
        <v>384</v>
      </c>
      <c r="F744" s="41">
        <v>43.270499999999998</v>
      </c>
      <c r="G744" s="41">
        <v>129.8115</v>
      </c>
      <c r="K744" t="b">
        <f>NOT(ISNA(VLOOKUP(Table10[[#This Row],[PurchaseOrderID]],Purchase_Order!$A$2:$A$1228,1,0)))</f>
        <v>1</v>
      </c>
    </row>
    <row r="745" spans="1:11" x14ac:dyDescent="0.25">
      <c r="A745" s="5">
        <v>621</v>
      </c>
      <c r="B745" s="5">
        <v>1388</v>
      </c>
      <c r="C745" s="10">
        <v>44076</v>
      </c>
      <c r="D745" s="5">
        <v>550</v>
      </c>
      <c r="E745" s="5">
        <v>478</v>
      </c>
      <c r="F745" s="40">
        <v>11.087999999999999</v>
      </c>
      <c r="G745" s="40">
        <v>6098.4</v>
      </c>
      <c r="K745" t="b">
        <f>NOT(ISNA(VLOOKUP(Table10[[#This Row],[PurchaseOrderID]],Purchase_Order!$A$2:$A$1228,1,0)))</f>
        <v>1</v>
      </c>
    </row>
    <row r="746" spans="1:11" x14ac:dyDescent="0.25">
      <c r="A746" s="4">
        <v>621</v>
      </c>
      <c r="B746" s="4">
        <v>1389</v>
      </c>
      <c r="C746" s="11">
        <v>44076</v>
      </c>
      <c r="D746" s="4">
        <v>550</v>
      </c>
      <c r="E746" s="4">
        <v>479</v>
      </c>
      <c r="F746" s="41">
        <v>15.8865</v>
      </c>
      <c r="G746" s="41">
        <v>8737.5750000000007</v>
      </c>
      <c r="K746" t="b">
        <f>NOT(ISNA(VLOOKUP(Table10[[#This Row],[PurchaseOrderID]],Purchase_Order!$A$2:$A$1228,1,0)))</f>
        <v>1</v>
      </c>
    </row>
    <row r="747" spans="1:11" x14ac:dyDescent="0.25">
      <c r="A747" s="5">
        <v>621</v>
      </c>
      <c r="B747" s="5">
        <v>1390</v>
      </c>
      <c r="C747" s="10">
        <v>44076</v>
      </c>
      <c r="D747" s="5">
        <v>550</v>
      </c>
      <c r="E747" s="5">
        <v>480</v>
      </c>
      <c r="F747" s="40">
        <v>11.6655</v>
      </c>
      <c r="G747" s="40">
        <v>6416.0249999999996</v>
      </c>
      <c r="K747" t="b">
        <f>NOT(ISNA(VLOOKUP(Table10[[#This Row],[PurchaseOrderID]],Purchase_Order!$A$2:$A$1228,1,0)))</f>
        <v>1</v>
      </c>
    </row>
    <row r="748" spans="1:11" x14ac:dyDescent="0.25">
      <c r="A748" s="4">
        <v>621</v>
      </c>
      <c r="B748" s="4">
        <v>1391</v>
      </c>
      <c r="C748" s="11">
        <v>44076</v>
      </c>
      <c r="D748" s="4">
        <v>550</v>
      </c>
      <c r="E748" s="4">
        <v>481</v>
      </c>
      <c r="F748" s="41">
        <v>11.087999999999999</v>
      </c>
      <c r="G748" s="41">
        <v>6098.4</v>
      </c>
      <c r="K748" t="b">
        <f>NOT(ISNA(VLOOKUP(Table10[[#This Row],[PurchaseOrderID]],Purchase_Order!$A$2:$A$1228,1,0)))</f>
        <v>1</v>
      </c>
    </row>
    <row r="749" spans="1:11" x14ac:dyDescent="0.25">
      <c r="A749" s="5">
        <v>622</v>
      </c>
      <c r="B749" s="5">
        <v>1392</v>
      </c>
      <c r="C749" s="10">
        <v>44076</v>
      </c>
      <c r="D749" s="5">
        <v>3</v>
      </c>
      <c r="E749" s="5">
        <v>402</v>
      </c>
      <c r="F749" s="40">
        <v>47.470500000000001</v>
      </c>
      <c r="G749" s="40">
        <v>142.41149999999999</v>
      </c>
      <c r="K749" t="b">
        <f>NOT(ISNA(VLOOKUP(Table10[[#This Row],[PurchaseOrderID]],Purchase_Order!$A$2:$A$1228,1,0)))</f>
        <v>1</v>
      </c>
    </row>
    <row r="750" spans="1:11" x14ac:dyDescent="0.25">
      <c r="A750" s="4">
        <v>623</v>
      </c>
      <c r="B750" s="4">
        <v>1393</v>
      </c>
      <c r="C750" s="11">
        <v>44076</v>
      </c>
      <c r="D750" s="4">
        <v>550</v>
      </c>
      <c r="E750" s="4">
        <v>510</v>
      </c>
      <c r="F750" s="41">
        <v>23.079000000000001</v>
      </c>
      <c r="G750" s="41">
        <v>12693.45</v>
      </c>
      <c r="K750" t="b">
        <f>NOT(ISNA(VLOOKUP(Table10[[#This Row],[PurchaseOrderID]],Purchase_Order!$A$2:$A$1228,1,0)))</f>
        <v>1</v>
      </c>
    </row>
    <row r="751" spans="1:11" x14ac:dyDescent="0.25">
      <c r="A751" s="5">
        <v>623</v>
      </c>
      <c r="B751" s="5">
        <v>1394</v>
      </c>
      <c r="C751" s="10">
        <v>44076</v>
      </c>
      <c r="D751" s="5">
        <v>550</v>
      </c>
      <c r="E751" s="5">
        <v>511</v>
      </c>
      <c r="F751" s="40">
        <v>29.274000000000001</v>
      </c>
      <c r="G751" s="40">
        <v>16100.7</v>
      </c>
      <c r="K751" t="b">
        <f>NOT(ISNA(VLOOKUP(Table10[[#This Row],[PurchaseOrderID]],Purchase_Order!$A$2:$A$1228,1,0)))</f>
        <v>1</v>
      </c>
    </row>
    <row r="752" spans="1:11" x14ac:dyDescent="0.25">
      <c r="A752" s="4">
        <v>623</v>
      </c>
      <c r="B752" s="4">
        <v>1395</v>
      </c>
      <c r="C752" s="11">
        <v>44076</v>
      </c>
      <c r="D752" s="4">
        <v>550</v>
      </c>
      <c r="E752" s="4">
        <v>512</v>
      </c>
      <c r="F752" s="41">
        <v>34.975499999999997</v>
      </c>
      <c r="G752" s="41">
        <v>19236.525000000001</v>
      </c>
      <c r="K752" t="b">
        <f>NOT(ISNA(VLOOKUP(Table10[[#This Row],[PurchaseOrderID]],Purchase_Order!$A$2:$A$1228,1,0)))</f>
        <v>1</v>
      </c>
    </row>
    <row r="753" spans="1:11" x14ac:dyDescent="0.25">
      <c r="A753" s="5">
        <v>624</v>
      </c>
      <c r="B753" s="5">
        <v>1396</v>
      </c>
      <c r="C753" s="10">
        <v>44076</v>
      </c>
      <c r="D753" s="5">
        <v>3</v>
      </c>
      <c r="E753" s="5">
        <v>407</v>
      </c>
      <c r="F753" s="40">
        <v>47.543999999999997</v>
      </c>
      <c r="G753" s="40">
        <v>142.63200000000001</v>
      </c>
      <c r="K753" t="b">
        <f>NOT(ISNA(VLOOKUP(Table10[[#This Row],[PurchaseOrderID]],Purchase_Order!$A$2:$A$1228,1,0)))</f>
        <v>1</v>
      </c>
    </row>
    <row r="754" spans="1:11" x14ac:dyDescent="0.25">
      <c r="A754" s="4">
        <v>624</v>
      </c>
      <c r="B754" s="4">
        <v>1397</v>
      </c>
      <c r="C754" s="11">
        <v>44076</v>
      </c>
      <c r="D754" s="4">
        <v>3</v>
      </c>
      <c r="E754" s="4">
        <v>408</v>
      </c>
      <c r="F754" s="41">
        <v>43.270499999999998</v>
      </c>
      <c r="G754" s="41">
        <v>129.8115</v>
      </c>
      <c r="K754" t="b">
        <f>NOT(ISNA(VLOOKUP(Table10[[#This Row],[PurchaseOrderID]],Purchase_Order!$A$2:$A$1228,1,0)))</f>
        <v>1</v>
      </c>
    </row>
    <row r="755" spans="1:11" x14ac:dyDescent="0.25">
      <c r="A755" s="5">
        <v>625</v>
      </c>
      <c r="B755" s="5">
        <v>1398</v>
      </c>
      <c r="C755" s="10">
        <v>44076</v>
      </c>
      <c r="D755" s="5">
        <v>550</v>
      </c>
      <c r="E755" s="5">
        <v>525</v>
      </c>
      <c r="F755" s="40">
        <v>2.3205</v>
      </c>
      <c r="G755" s="40">
        <v>1276.2750000000001</v>
      </c>
      <c r="K755" t="b">
        <f>NOT(ISNA(VLOOKUP(Table10[[#This Row],[PurchaseOrderID]],Purchase_Order!$A$2:$A$1228,1,0)))</f>
        <v>1</v>
      </c>
    </row>
    <row r="756" spans="1:11" x14ac:dyDescent="0.25">
      <c r="A756" s="4">
        <v>626</v>
      </c>
      <c r="B756" s="4">
        <v>1399</v>
      </c>
      <c r="C756" s="11">
        <v>44076</v>
      </c>
      <c r="D756" s="4">
        <v>550</v>
      </c>
      <c r="E756" s="4">
        <v>526</v>
      </c>
      <c r="F756" s="41">
        <v>3.6435</v>
      </c>
      <c r="G756" s="41">
        <v>2003.925</v>
      </c>
      <c r="K756" t="b">
        <f>NOT(ISNA(VLOOKUP(Table10[[#This Row],[PurchaseOrderID]],Purchase_Order!$A$2:$A$1228,1,0)))</f>
        <v>1</v>
      </c>
    </row>
    <row r="757" spans="1:11" x14ac:dyDescent="0.25">
      <c r="A757" s="5">
        <v>627</v>
      </c>
      <c r="B757" s="5">
        <v>1400</v>
      </c>
      <c r="C757" s="10">
        <v>44076</v>
      </c>
      <c r="D757" s="5">
        <v>550</v>
      </c>
      <c r="E757" s="5">
        <v>913</v>
      </c>
      <c r="F757" s="40">
        <v>40.939500000000002</v>
      </c>
      <c r="G757" s="40">
        <v>22516.724999999999</v>
      </c>
      <c r="K757" t="b">
        <f>NOT(ISNA(VLOOKUP(Table10[[#This Row],[PurchaseOrderID]],Purchase_Order!$A$2:$A$1228,1,0)))</f>
        <v>1</v>
      </c>
    </row>
    <row r="758" spans="1:11" x14ac:dyDescent="0.25">
      <c r="A758" s="4">
        <v>628</v>
      </c>
      <c r="B758" s="4">
        <v>1401</v>
      </c>
      <c r="C758" s="11">
        <v>44076</v>
      </c>
      <c r="D758" s="4">
        <v>60</v>
      </c>
      <c r="E758" s="4">
        <v>356</v>
      </c>
      <c r="F758" s="41">
        <v>3.6015000000000001</v>
      </c>
      <c r="G758" s="41">
        <v>216.09</v>
      </c>
      <c r="K758" t="b">
        <f>NOT(ISNA(VLOOKUP(Table10[[#This Row],[PurchaseOrderID]],Purchase_Order!$A$2:$A$1228,1,0)))</f>
        <v>1</v>
      </c>
    </row>
    <row r="759" spans="1:11" x14ac:dyDescent="0.25">
      <c r="A759" s="5">
        <v>628</v>
      </c>
      <c r="B759" s="5">
        <v>1402</v>
      </c>
      <c r="C759" s="10">
        <v>44076</v>
      </c>
      <c r="D759" s="5">
        <v>60</v>
      </c>
      <c r="E759" s="5">
        <v>357</v>
      </c>
      <c r="F759" s="40">
        <v>3.9794999999999998</v>
      </c>
      <c r="G759" s="40">
        <v>238.77</v>
      </c>
      <c r="K759" t="b">
        <f>NOT(ISNA(VLOOKUP(Table10[[#This Row],[PurchaseOrderID]],Purchase_Order!$A$2:$A$1228,1,0)))</f>
        <v>1</v>
      </c>
    </row>
    <row r="760" spans="1:11" x14ac:dyDescent="0.25">
      <c r="A760" s="4">
        <v>629</v>
      </c>
      <c r="B760" s="4">
        <v>1403</v>
      </c>
      <c r="C760" s="11">
        <v>44077</v>
      </c>
      <c r="D760" s="4">
        <v>550</v>
      </c>
      <c r="E760" s="4">
        <v>935</v>
      </c>
      <c r="F760" s="41">
        <v>31.4895</v>
      </c>
      <c r="G760" s="41">
        <v>17319.224999999999</v>
      </c>
      <c r="K760" t="b">
        <f>NOT(ISNA(VLOOKUP(Table10[[#This Row],[PurchaseOrderID]],Purchase_Order!$A$2:$A$1228,1,0)))</f>
        <v>1</v>
      </c>
    </row>
    <row r="761" spans="1:11" x14ac:dyDescent="0.25">
      <c r="A761" s="5">
        <v>629</v>
      </c>
      <c r="B761" s="5">
        <v>1404</v>
      </c>
      <c r="C761" s="10">
        <v>44077</v>
      </c>
      <c r="D761" s="5">
        <v>550</v>
      </c>
      <c r="E761" s="5">
        <v>936</v>
      </c>
      <c r="F761" s="40">
        <v>48.289499999999997</v>
      </c>
      <c r="G761" s="40">
        <v>26559.224999999999</v>
      </c>
      <c r="K761" t="b">
        <f>NOT(ISNA(VLOOKUP(Table10[[#This Row],[PurchaseOrderID]],Purchase_Order!$A$2:$A$1228,1,0)))</f>
        <v>1</v>
      </c>
    </row>
    <row r="762" spans="1:11" x14ac:dyDescent="0.25">
      <c r="A762" s="4">
        <v>630</v>
      </c>
      <c r="B762" s="4">
        <v>1405</v>
      </c>
      <c r="C762" s="11">
        <v>44077</v>
      </c>
      <c r="D762" s="4">
        <v>550</v>
      </c>
      <c r="E762" s="4">
        <v>524</v>
      </c>
      <c r="F762" s="41">
        <v>12.967499999999999</v>
      </c>
      <c r="G762" s="41">
        <v>7132.125</v>
      </c>
      <c r="K762" t="b">
        <f>NOT(ISNA(VLOOKUP(Table10[[#This Row],[PurchaseOrderID]],Purchase_Order!$A$2:$A$1228,1,0)))</f>
        <v>1</v>
      </c>
    </row>
    <row r="763" spans="1:11" x14ac:dyDescent="0.25">
      <c r="A763" s="5">
        <v>631</v>
      </c>
      <c r="B763" s="5">
        <v>1406</v>
      </c>
      <c r="C763" s="10">
        <v>44077</v>
      </c>
      <c r="D763" s="5">
        <v>550</v>
      </c>
      <c r="E763" s="5">
        <v>911</v>
      </c>
      <c r="F763" s="40">
        <v>21.0945</v>
      </c>
      <c r="G763" s="40">
        <v>11601.975</v>
      </c>
      <c r="K763" t="b">
        <f>NOT(ISNA(VLOOKUP(Table10[[#This Row],[PurchaseOrderID]],Purchase_Order!$A$2:$A$1228,1,0)))</f>
        <v>1</v>
      </c>
    </row>
    <row r="764" spans="1:11" x14ac:dyDescent="0.25">
      <c r="A764" s="4">
        <v>631</v>
      </c>
      <c r="B764" s="4">
        <v>1407</v>
      </c>
      <c r="C764" s="11">
        <v>44077</v>
      </c>
      <c r="D764" s="4">
        <v>550</v>
      </c>
      <c r="E764" s="4">
        <v>912</v>
      </c>
      <c r="F764" s="41">
        <v>30.439499999999999</v>
      </c>
      <c r="G764" s="41">
        <v>16741.724999999999</v>
      </c>
      <c r="K764" t="b">
        <f>NOT(ISNA(VLOOKUP(Table10[[#This Row],[PurchaseOrderID]],Purchase_Order!$A$2:$A$1228,1,0)))</f>
        <v>1</v>
      </c>
    </row>
    <row r="765" spans="1:11" x14ac:dyDescent="0.25">
      <c r="A765" s="5">
        <v>632</v>
      </c>
      <c r="B765" s="5">
        <v>1408</v>
      </c>
      <c r="C765" s="10">
        <v>44077</v>
      </c>
      <c r="D765" s="5">
        <v>550</v>
      </c>
      <c r="E765" s="5">
        <v>910</v>
      </c>
      <c r="F765" s="40">
        <v>40.939500000000002</v>
      </c>
      <c r="G765" s="40">
        <v>22516.724999999999</v>
      </c>
      <c r="K765" t="b">
        <f>NOT(ISNA(VLOOKUP(Table10[[#This Row],[PurchaseOrderID]],Purchase_Order!$A$2:$A$1228,1,0)))</f>
        <v>1</v>
      </c>
    </row>
    <row r="766" spans="1:11" x14ac:dyDescent="0.25">
      <c r="A766" s="4">
        <v>633</v>
      </c>
      <c r="B766" s="4">
        <v>1409</v>
      </c>
      <c r="C766" s="11">
        <v>44077</v>
      </c>
      <c r="D766" s="4">
        <v>550</v>
      </c>
      <c r="E766" s="4">
        <v>937</v>
      </c>
      <c r="F766" s="41">
        <v>62.9895</v>
      </c>
      <c r="G766" s="41">
        <v>34644.224999999999</v>
      </c>
      <c r="K766" t="b">
        <f>NOT(ISNA(VLOOKUP(Table10[[#This Row],[PurchaseOrderID]],Purchase_Order!$A$2:$A$1228,1,0)))</f>
        <v>1</v>
      </c>
    </row>
    <row r="767" spans="1:11" x14ac:dyDescent="0.25">
      <c r="A767" s="5">
        <v>634</v>
      </c>
      <c r="B767" s="5">
        <v>1410</v>
      </c>
      <c r="C767" s="10">
        <v>44077</v>
      </c>
      <c r="D767" s="5">
        <v>3</v>
      </c>
      <c r="E767" s="5">
        <v>472</v>
      </c>
      <c r="F767" s="40">
        <v>41.222999999999999</v>
      </c>
      <c r="G767" s="40">
        <v>123.669</v>
      </c>
      <c r="K767" t="b">
        <f>NOT(ISNA(VLOOKUP(Table10[[#This Row],[PurchaseOrderID]],Purchase_Order!$A$2:$A$1228,1,0)))</f>
        <v>1</v>
      </c>
    </row>
    <row r="768" spans="1:11" x14ac:dyDescent="0.25">
      <c r="A768" s="4">
        <v>634</v>
      </c>
      <c r="B768" s="4">
        <v>1411</v>
      </c>
      <c r="C768" s="11">
        <v>44077</v>
      </c>
      <c r="D768" s="4">
        <v>3</v>
      </c>
      <c r="E768" s="4">
        <v>473</v>
      </c>
      <c r="F768" s="41">
        <v>39.122999999999998</v>
      </c>
      <c r="G768" s="41">
        <v>117.369</v>
      </c>
      <c r="K768" t="b">
        <f>NOT(ISNA(VLOOKUP(Table10[[#This Row],[PurchaseOrderID]],Purchase_Order!$A$2:$A$1228,1,0)))</f>
        <v>1</v>
      </c>
    </row>
    <row r="769" spans="1:11" x14ac:dyDescent="0.25">
      <c r="A769" s="5">
        <v>635</v>
      </c>
      <c r="B769" s="5">
        <v>1412</v>
      </c>
      <c r="C769" s="10">
        <v>44077</v>
      </c>
      <c r="D769" s="5">
        <v>3</v>
      </c>
      <c r="E769" s="5">
        <v>462</v>
      </c>
      <c r="F769" s="40">
        <v>47.680500000000002</v>
      </c>
      <c r="G769" s="40">
        <v>143.04150000000001</v>
      </c>
      <c r="K769" t="b">
        <f>NOT(ISNA(VLOOKUP(Table10[[#This Row],[PurchaseOrderID]],Purchase_Order!$A$2:$A$1228,1,0)))</f>
        <v>1</v>
      </c>
    </row>
    <row r="770" spans="1:11" x14ac:dyDescent="0.25">
      <c r="A770" s="4">
        <v>636</v>
      </c>
      <c r="B770" s="4">
        <v>1413</v>
      </c>
      <c r="C770" s="11">
        <v>44077</v>
      </c>
      <c r="D770" s="4">
        <v>550</v>
      </c>
      <c r="E770" s="4">
        <v>510</v>
      </c>
      <c r="F770" s="41">
        <v>23.404499999999999</v>
      </c>
      <c r="G770" s="41">
        <v>12872.475</v>
      </c>
      <c r="K770" t="b">
        <f>NOT(ISNA(VLOOKUP(Table10[[#This Row],[PurchaseOrderID]],Purchase_Order!$A$2:$A$1228,1,0)))</f>
        <v>1</v>
      </c>
    </row>
    <row r="771" spans="1:11" x14ac:dyDescent="0.25">
      <c r="A771" s="5">
        <v>636</v>
      </c>
      <c r="B771" s="5">
        <v>1414</v>
      </c>
      <c r="C771" s="10">
        <v>44077</v>
      </c>
      <c r="D771" s="5">
        <v>550</v>
      </c>
      <c r="E771" s="5">
        <v>511</v>
      </c>
      <c r="F771" s="40">
        <v>27.867000000000001</v>
      </c>
      <c r="G771" s="40">
        <v>15326.85</v>
      </c>
      <c r="K771" t="b">
        <f>NOT(ISNA(VLOOKUP(Table10[[#This Row],[PurchaseOrderID]],Purchase_Order!$A$2:$A$1228,1,0)))</f>
        <v>1</v>
      </c>
    </row>
    <row r="772" spans="1:11" x14ac:dyDescent="0.25">
      <c r="A772" s="4">
        <v>637</v>
      </c>
      <c r="B772" s="4">
        <v>1415</v>
      </c>
      <c r="C772" s="11">
        <v>44078</v>
      </c>
      <c r="D772" s="4">
        <v>550</v>
      </c>
      <c r="E772" s="4">
        <v>482</v>
      </c>
      <c r="F772" s="41">
        <v>8.7569999999999997</v>
      </c>
      <c r="G772" s="41">
        <v>4816.3500000000004</v>
      </c>
      <c r="K772" t="b">
        <f>NOT(ISNA(VLOOKUP(Table10[[#This Row],[PurchaseOrderID]],Purchase_Order!$A$2:$A$1228,1,0)))</f>
        <v>1</v>
      </c>
    </row>
    <row r="773" spans="1:11" x14ac:dyDescent="0.25">
      <c r="A773" s="5">
        <v>637</v>
      </c>
      <c r="B773" s="5">
        <v>1416</v>
      </c>
      <c r="C773" s="10">
        <v>44078</v>
      </c>
      <c r="D773" s="5">
        <v>550</v>
      </c>
      <c r="E773" s="5">
        <v>483</v>
      </c>
      <c r="F773" s="40">
        <v>9.6914999999999996</v>
      </c>
      <c r="G773" s="40">
        <v>5330.3249999999998</v>
      </c>
      <c r="K773" t="b">
        <f>NOT(ISNA(VLOOKUP(Table10[[#This Row],[PurchaseOrderID]],Purchase_Order!$A$2:$A$1228,1,0)))</f>
        <v>1</v>
      </c>
    </row>
    <row r="774" spans="1:11" x14ac:dyDescent="0.25">
      <c r="A774" s="4">
        <v>637</v>
      </c>
      <c r="B774" s="4">
        <v>1417</v>
      </c>
      <c r="C774" s="11">
        <v>44078</v>
      </c>
      <c r="D774" s="4">
        <v>550</v>
      </c>
      <c r="E774" s="4">
        <v>484</v>
      </c>
      <c r="F774" s="41">
        <v>6.8775000000000004</v>
      </c>
      <c r="G774" s="41">
        <v>3782.625</v>
      </c>
      <c r="K774" t="b">
        <f>NOT(ISNA(VLOOKUP(Table10[[#This Row],[PurchaseOrderID]],Purchase_Order!$A$2:$A$1228,1,0)))</f>
        <v>1</v>
      </c>
    </row>
    <row r="775" spans="1:11" x14ac:dyDescent="0.25">
      <c r="A775" s="5">
        <v>637</v>
      </c>
      <c r="B775" s="5">
        <v>1418</v>
      </c>
      <c r="C775" s="10">
        <v>44078</v>
      </c>
      <c r="D775" s="5">
        <v>550</v>
      </c>
      <c r="E775" s="5">
        <v>485</v>
      </c>
      <c r="F775" s="40">
        <v>7.8014999999999999</v>
      </c>
      <c r="G775" s="40">
        <v>4290.8249999999998</v>
      </c>
      <c r="K775" t="b">
        <f>NOT(ISNA(VLOOKUP(Table10[[#This Row],[PurchaseOrderID]],Purchase_Order!$A$2:$A$1228,1,0)))</f>
        <v>1</v>
      </c>
    </row>
    <row r="776" spans="1:11" x14ac:dyDescent="0.25">
      <c r="A776" s="4">
        <v>637</v>
      </c>
      <c r="B776" s="4">
        <v>1419</v>
      </c>
      <c r="C776" s="11">
        <v>44078</v>
      </c>
      <c r="D776" s="4">
        <v>550</v>
      </c>
      <c r="E776" s="4">
        <v>486</v>
      </c>
      <c r="F776" s="41">
        <v>8.7569999999999997</v>
      </c>
      <c r="G776" s="41">
        <v>4816.3500000000004</v>
      </c>
      <c r="K776" t="b">
        <f>NOT(ISNA(VLOOKUP(Table10[[#This Row],[PurchaseOrderID]],Purchase_Order!$A$2:$A$1228,1,0)))</f>
        <v>1</v>
      </c>
    </row>
    <row r="777" spans="1:11" x14ac:dyDescent="0.25">
      <c r="A777" s="5">
        <v>637</v>
      </c>
      <c r="B777" s="5">
        <v>1420</v>
      </c>
      <c r="C777" s="10">
        <v>44078</v>
      </c>
      <c r="D777" s="5">
        <v>550</v>
      </c>
      <c r="E777" s="5">
        <v>487</v>
      </c>
      <c r="F777" s="40">
        <v>5.8064999999999998</v>
      </c>
      <c r="G777" s="40">
        <v>3193.5749999999998</v>
      </c>
      <c r="K777" t="b">
        <f>NOT(ISNA(VLOOKUP(Table10[[#This Row],[PurchaseOrderID]],Purchase_Order!$A$2:$A$1228,1,0)))</f>
        <v>1</v>
      </c>
    </row>
    <row r="778" spans="1:11" x14ac:dyDescent="0.25">
      <c r="A778" s="4">
        <v>638</v>
      </c>
      <c r="B778" s="4">
        <v>1421</v>
      </c>
      <c r="C778" s="11">
        <v>44078</v>
      </c>
      <c r="D778" s="4">
        <v>3</v>
      </c>
      <c r="E778" s="4">
        <v>402</v>
      </c>
      <c r="F778" s="41">
        <v>47.470500000000001</v>
      </c>
      <c r="G778" s="41">
        <v>142.41149999999999</v>
      </c>
      <c r="K778" t="b">
        <f>NOT(ISNA(VLOOKUP(Table10[[#This Row],[PurchaseOrderID]],Purchase_Order!$A$2:$A$1228,1,0)))</f>
        <v>1</v>
      </c>
    </row>
    <row r="779" spans="1:11" x14ac:dyDescent="0.25">
      <c r="A779" s="5">
        <v>639</v>
      </c>
      <c r="B779" s="5">
        <v>1422</v>
      </c>
      <c r="C779" s="10">
        <v>44078</v>
      </c>
      <c r="D779" s="5">
        <v>550</v>
      </c>
      <c r="E779" s="5">
        <v>510</v>
      </c>
      <c r="F779" s="40">
        <v>23.079000000000001</v>
      </c>
      <c r="G779" s="40">
        <v>12693.45</v>
      </c>
      <c r="K779" t="b">
        <f>NOT(ISNA(VLOOKUP(Table10[[#This Row],[PurchaseOrderID]],Purchase_Order!$A$2:$A$1228,1,0)))</f>
        <v>1</v>
      </c>
    </row>
    <row r="780" spans="1:11" x14ac:dyDescent="0.25">
      <c r="A780" s="4">
        <v>639</v>
      </c>
      <c r="B780" s="4">
        <v>1423</v>
      </c>
      <c r="C780" s="11">
        <v>44078</v>
      </c>
      <c r="D780" s="4">
        <v>550</v>
      </c>
      <c r="E780" s="4">
        <v>511</v>
      </c>
      <c r="F780" s="41">
        <v>29.274000000000001</v>
      </c>
      <c r="G780" s="41">
        <v>16100.7</v>
      </c>
      <c r="K780" t="b">
        <f>NOT(ISNA(VLOOKUP(Table10[[#This Row],[PurchaseOrderID]],Purchase_Order!$A$2:$A$1228,1,0)))</f>
        <v>1</v>
      </c>
    </row>
    <row r="781" spans="1:11" x14ac:dyDescent="0.25">
      <c r="A781" s="5">
        <v>639</v>
      </c>
      <c r="B781" s="5">
        <v>1424</v>
      </c>
      <c r="C781" s="10">
        <v>44078</v>
      </c>
      <c r="D781" s="5">
        <v>550</v>
      </c>
      <c r="E781" s="5">
        <v>512</v>
      </c>
      <c r="F781" s="40">
        <v>34.975499999999997</v>
      </c>
      <c r="G781" s="40">
        <v>19236.525000000001</v>
      </c>
      <c r="K781" t="b">
        <f>NOT(ISNA(VLOOKUP(Table10[[#This Row],[PurchaseOrderID]],Purchase_Order!$A$2:$A$1228,1,0)))</f>
        <v>1</v>
      </c>
    </row>
    <row r="782" spans="1:11" x14ac:dyDescent="0.25">
      <c r="A782" s="4">
        <v>640</v>
      </c>
      <c r="B782" s="4">
        <v>1425</v>
      </c>
      <c r="C782" s="11">
        <v>44078</v>
      </c>
      <c r="D782" s="4">
        <v>3</v>
      </c>
      <c r="E782" s="4">
        <v>409</v>
      </c>
      <c r="F782" s="41">
        <v>41.170499999999997</v>
      </c>
      <c r="G782" s="41">
        <v>123.5115</v>
      </c>
      <c r="K782" t="b">
        <f>NOT(ISNA(VLOOKUP(Table10[[#This Row],[PurchaseOrderID]],Purchase_Order!$A$2:$A$1228,1,0)))</f>
        <v>1</v>
      </c>
    </row>
    <row r="783" spans="1:11" x14ac:dyDescent="0.25">
      <c r="A783" s="5">
        <v>640</v>
      </c>
      <c r="B783" s="5">
        <v>1426</v>
      </c>
      <c r="C783" s="10">
        <v>44078</v>
      </c>
      <c r="D783" s="5">
        <v>550</v>
      </c>
      <c r="E783" s="5">
        <v>914</v>
      </c>
      <c r="F783" s="40">
        <v>21.0945</v>
      </c>
      <c r="G783" s="40">
        <v>11601.975</v>
      </c>
      <c r="K783" t="b">
        <f>NOT(ISNA(VLOOKUP(Table10[[#This Row],[PurchaseOrderID]],Purchase_Order!$A$2:$A$1228,1,0)))</f>
        <v>1</v>
      </c>
    </row>
    <row r="784" spans="1:11" x14ac:dyDescent="0.25">
      <c r="A784" s="4">
        <v>640</v>
      </c>
      <c r="B784" s="4">
        <v>1427</v>
      </c>
      <c r="C784" s="11">
        <v>44078</v>
      </c>
      <c r="D784" s="4">
        <v>550</v>
      </c>
      <c r="E784" s="4">
        <v>915</v>
      </c>
      <c r="F784" s="41">
        <v>30.439499999999999</v>
      </c>
      <c r="G784" s="41">
        <v>16741.724999999999</v>
      </c>
      <c r="K784" t="b">
        <f>NOT(ISNA(VLOOKUP(Table10[[#This Row],[PurchaseOrderID]],Purchase_Order!$A$2:$A$1228,1,0)))</f>
        <v>1</v>
      </c>
    </row>
    <row r="785" spans="1:11" x14ac:dyDescent="0.25">
      <c r="A785" s="5">
        <v>641</v>
      </c>
      <c r="B785" s="5">
        <v>1428</v>
      </c>
      <c r="C785" s="10">
        <v>44078</v>
      </c>
      <c r="D785" s="5">
        <v>550</v>
      </c>
      <c r="E785" s="5">
        <v>527</v>
      </c>
      <c r="F785" s="40">
        <v>6.7515000000000001</v>
      </c>
      <c r="G785" s="40">
        <v>3713.3249999999998</v>
      </c>
      <c r="K785" t="b">
        <f>NOT(ISNA(VLOOKUP(Table10[[#This Row],[PurchaseOrderID]],Purchase_Order!$A$2:$A$1228,1,0)))</f>
        <v>1</v>
      </c>
    </row>
    <row r="786" spans="1:11" x14ac:dyDescent="0.25">
      <c r="A786" s="4">
        <v>642</v>
      </c>
      <c r="B786" s="4">
        <v>1429</v>
      </c>
      <c r="C786" s="11">
        <v>44078</v>
      </c>
      <c r="D786" s="4">
        <v>550</v>
      </c>
      <c r="E786" s="4">
        <v>938</v>
      </c>
      <c r="F786" s="41">
        <v>31.4895</v>
      </c>
      <c r="G786" s="41">
        <v>17319.224999999999</v>
      </c>
      <c r="K786" t="b">
        <f>NOT(ISNA(VLOOKUP(Table10[[#This Row],[PurchaseOrderID]],Purchase_Order!$A$2:$A$1228,1,0)))</f>
        <v>1</v>
      </c>
    </row>
    <row r="787" spans="1:11" x14ac:dyDescent="0.25">
      <c r="A787" s="5">
        <v>642</v>
      </c>
      <c r="B787" s="5">
        <v>1430</v>
      </c>
      <c r="C787" s="10">
        <v>44078</v>
      </c>
      <c r="D787" s="5">
        <v>550</v>
      </c>
      <c r="E787" s="5">
        <v>939</v>
      </c>
      <c r="F787" s="40">
        <v>48.289499999999997</v>
      </c>
      <c r="G787" s="40">
        <v>26559.224999999999</v>
      </c>
      <c r="K787" t="b">
        <f>NOT(ISNA(VLOOKUP(Table10[[#This Row],[PurchaseOrderID]],Purchase_Order!$A$2:$A$1228,1,0)))</f>
        <v>1</v>
      </c>
    </row>
    <row r="788" spans="1:11" x14ac:dyDescent="0.25">
      <c r="A788" s="4">
        <v>643</v>
      </c>
      <c r="B788" s="4">
        <v>1431</v>
      </c>
      <c r="C788" s="11">
        <v>44078</v>
      </c>
      <c r="D788" s="4">
        <v>60</v>
      </c>
      <c r="E788" s="4">
        <v>496</v>
      </c>
      <c r="F788" s="41">
        <v>49.654499999999999</v>
      </c>
      <c r="G788" s="41">
        <v>2979.27</v>
      </c>
      <c r="K788" t="b">
        <f>NOT(ISNA(VLOOKUP(Table10[[#This Row],[PurchaseOrderID]],Purchase_Order!$A$2:$A$1228,1,0)))</f>
        <v>1</v>
      </c>
    </row>
    <row r="789" spans="1:11" x14ac:dyDescent="0.25">
      <c r="A789" s="5">
        <v>644</v>
      </c>
      <c r="B789" s="5">
        <v>1432</v>
      </c>
      <c r="C789" s="10">
        <v>44078</v>
      </c>
      <c r="D789" s="5">
        <v>550</v>
      </c>
      <c r="E789" s="5">
        <v>523</v>
      </c>
      <c r="F789" s="40">
        <v>10.384499999999999</v>
      </c>
      <c r="G789" s="40">
        <v>5711.4750000000004</v>
      </c>
      <c r="K789" t="b">
        <f>NOT(ISNA(VLOOKUP(Table10[[#This Row],[PurchaseOrderID]],Purchase_Order!$A$2:$A$1228,1,0)))</f>
        <v>1</v>
      </c>
    </row>
    <row r="790" spans="1:11" x14ac:dyDescent="0.25">
      <c r="A790" s="4">
        <v>645</v>
      </c>
      <c r="B790" s="4">
        <v>1433</v>
      </c>
      <c r="C790" s="11">
        <v>44078</v>
      </c>
      <c r="D790" s="4">
        <v>3</v>
      </c>
      <c r="E790" s="4">
        <v>427</v>
      </c>
      <c r="F790" s="41">
        <v>47.753999999999998</v>
      </c>
      <c r="G790" s="41">
        <v>143.262</v>
      </c>
      <c r="K790" t="b">
        <f>NOT(ISNA(VLOOKUP(Table10[[#This Row],[PurchaseOrderID]],Purchase_Order!$A$2:$A$1228,1,0)))</f>
        <v>1</v>
      </c>
    </row>
    <row r="791" spans="1:11" x14ac:dyDescent="0.25">
      <c r="A791" s="5">
        <v>645</v>
      </c>
      <c r="B791" s="5">
        <v>1434</v>
      </c>
      <c r="C791" s="10">
        <v>44078</v>
      </c>
      <c r="D791" s="5">
        <v>3</v>
      </c>
      <c r="E791" s="5">
        <v>428</v>
      </c>
      <c r="F791" s="40">
        <v>43.480499999999999</v>
      </c>
      <c r="G791" s="40">
        <v>130.44149999999999</v>
      </c>
      <c r="K791" t="b">
        <f>NOT(ISNA(VLOOKUP(Table10[[#This Row],[PurchaseOrderID]],Purchase_Order!$A$2:$A$1228,1,0)))</f>
        <v>1</v>
      </c>
    </row>
    <row r="792" spans="1:11" x14ac:dyDescent="0.25">
      <c r="A792" s="4">
        <v>645</v>
      </c>
      <c r="B792" s="4">
        <v>1435</v>
      </c>
      <c r="C792" s="11">
        <v>44078</v>
      </c>
      <c r="D792" s="4">
        <v>3</v>
      </c>
      <c r="E792" s="4">
        <v>429</v>
      </c>
      <c r="F792" s="41">
        <v>41.380499999999998</v>
      </c>
      <c r="G792" s="41">
        <v>124.14149999999999</v>
      </c>
      <c r="K792" t="b">
        <f>NOT(ISNA(VLOOKUP(Table10[[#This Row],[PurchaseOrderID]],Purchase_Order!$A$2:$A$1228,1,0)))</f>
        <v>1</v>
      </c>
    </row>
    <row r="793" spans="1:11" x14ac:dyDescent="0.25">
      <c r="A793" s="5">
        <v>645</v>
      </c>
      <c r="B793" s="5">
        <v>1436</v>
      </c>
      <c r="C793" s="10">
        <v>44078</v>
      </c>
      <c r="D793" s="5">
        <v>3</v>
      </c>
      <c r="E793" s="5">
        <v>430</v>
      </c>
      <c r="F793" s="40">
        <v>45.654000000000003</v>
      </c>
      <c r="G793" s="40">
        <v>136.96199999999999</v>
      </c>
      <c r="K793" t="b">
        <f>NOT(ISNA(VLOOKUP(Table10[[#This Row],[PurchaseOrderID]],Purchase_Order!$A$2:$A$1228,1,0)))</f>
        <v>1</v>
      </c>
    </row>
    <row r="794" spans="1:11" x14ac:dyDescent="0.25">
      <c r="A794" s="4">
        <v>645</v>
      </c>
      <c r="B794" s="4">
        <v>1437</v>
      </c>
      <c r="C794" s="11">
        <v>44078</v>
      </c>
      <c r="D794" s="4">
        <v>3</v>
      </c>
      <c r="E794" s="4">
        <v>431</v>
      </c>
      <c r="F794" s="41">
        <v>41.380499999999998</v>
      </c>
      <c r="G794" s="41">
        <v>124.14149999999999</v>
      </c>
      <c r="K794" t="b">
        <f>NOT(ISNA(VLOOKUP(Table10[[#This Row],[PurchaseOrderID]],Purchase_Order!$A$2:$A$1228,1,0)))</f>
        <v>1</v>
      </c>
    </row>
    <row r="795" spans="1:11" x14ac:dyDescent="0.25">
      <c r="A795" s="5">
        <v>645</v>
      </c>
      <c r="B795" s="5">
        <v>1438</v>
      </c>
      <c r="C795" s="10">
        <v>44078</v>
      </c>
      <c r="D795" s="5">
        <v>3</v>
      </c>
      <c r="E795" s="5">
        <v>432</v>
      </c>
      <c r="F795" s="40">
        <v>39.280500000000004</v>
      </c>
      <c r="G795" s="40">
        <v>117.8415</v>
      </c>
      <c r="K795" t="b">
        <f>NOT(ISNA(VLOOKUP(Table10[[#This Row],[PurchaseOrderID]],Purchase_Order!$A$2:$A$1228,1,0)))</f>
        <v>1</v>
      </c>
    </row>
    <row r="796" spans="1:11" x14ac:dyDescent="0.25">
      <c r="A796" s="4">
        <v>645</v>
      </c>
      <c r="B796" s="4">
        <v>1439</v>
      </c>
      <c r="C796" s="11">
        <v>44078</v>
      </c>
      <c r="D796" s="4">
        <v>3</v>
      </c>
      <c r="E796" s="4">
        <v>433</v>
      </c>
      <c r="F796" s="41">
        <v>43.554000000000002</v>
      </c>
      <c r="G796" s="41">
        <v>130.66200000000001</v>
      </c>
      <c r="K796" t="b">
        <f>NOT(ISNA(VLOOKUP(Table10[[#This Row],[PurchaseOrderID]],Purchase_Order!$A$2:$A$1228,1,0)))</f>
        <v>1</v>
      </c>
    </row>
    <row r="797" spans="1:11" x14ac:dyDescent="0.25">
      <c r="A797" s="5">
        <v>645</v>
      </c>
      <c r="B797" s="5">
        <v>1440</v>
      </c>
      <c r="C797" s="10">
        <v>44078</v>
      </c>
      <c r="D797" s="5">
        <v>3</v>
      </c>
      <c r="E797" s="5">
        <v>434</v>
      </c>
      <c r="F797" s="40">
        <v>39.280500000000004</v>
      </c>
      <c r="G797" s="40">
        <v>117.8415</v>
      </c>
      <c r="K797" t="b">
        <f>NOT(ISNA(VLOOKUP(Table10[[#This Row],[PurchaseOrderID]],Purchase_Order!$A$2:$A$1228,1,0)))</f>
        <v>1</v>
      </c>
    </row>
    <row r="798" spans="1:11" x14ac:dyDescent="0.25">
      <c r="A798" s="4">
        <v>645</v>
      </c>
      <c r="B798" s="4">
        <v>1441</v>
      </c>
      <c r="C798" s="11">
        <v>44078</v>
      </c>
      <c r="D798" s="4">
        <v>3</v>
      </c>
      <c r="E798" s="4">
        <v>435</v>
      </c>
      <c r="F798" s="41">
        <v>37.180500000000002</v>
      </c>
      <c r="G798" s="41">
        <v>111.5415</v>
      </c>
      <c r="K798" t="b">
        <f>NOT(ISNA(VLOOKUP(Table10[[#This Row],[PurchaseOrderID]],Purchase_Order!$A$2:$A$1228,1,0)))</f>
        <v>1</v>
      </c>
    </row>
    <row r="799" spans="1:11" x14ac:dyDescent="0.25">
      <c r="A799" s="5">
        <v>645</v>
      </c>
      <c r="B799" s="5">
        <v>1442</v>
      </c>
      <c r="C799" s="10">
        <v>44078</v>
      </c>
      <c r="D799" s="5">
        <v>3</v>
      </c>
      <c r="E799" s="5">
        <v>436</v>
      </c>
      <c r="F799" s="40">
        <v>41.454000000000001</v>
      </c>
      <c r="G799" s="40">
        <v>124.36199999999999</v>
      </c>
      <c r="K799" t="b">
        <f>NOT(ISNA(VLOOKUP(Table10[[#This Row],[PurchaseOrderID]],Purchase_Order!$A$2:$A$1228,1,0)))</f>
        <v>1</v>
      </c>
    </row>
    <row r="800" spans="1:11" x14ac:dyDescent="0.25">
      <c r="A800" s="4">
        <v>645</v>
      </c>
      <c r="B800" s="4">
        <v>1443</v>
      </c>
      <c r="C800" s="11">
        <v>44078</v>
      </c>
      <c r="D800" s="4">
        <v>3</v>
      </c>
      <c r="E800" s="4">
        <v>437</v>
      </c>
      <c r="F800" s="41">
        <v>37.180500000000002</v>
      </c>
      <c r="G800" s="41">
        <v>111.5415</v>
      </c>
      <c r="K800" t="b">
        <f>NOT(ISNA(VLOOKUP(Table10[[#This Row],[PurchaseOrderID]],Purchase_Order!$A$2:$A$1228,1,0)))</f>
        <v>1</v>
      </c>
    </row>
    <row r="801" spans="1:11" x14ac:dyDescent="0.25">
      <c r="A801" s="5">
        <v>646</v>
      </c>
      <c r="B801" s="5">
        <v>1444</v>
      </c>
      <c r="C801" s="10">
        <v>44078</v>
      </c>
      <c r="D801" s="5">
        <v>3</v>
      </c>
      <c r="E801" s="5">
        <v>490</v>
      </c>
      <c r="F801" s="40">
        <v>12.7155</v>
      </c>
      <c r="G801" s="40">
        <v>38.146500000000003</v>
      </c>
      <c r="K801" t="b">
        <f>NOT(ISNA(VLOOKUP(Table10[[#This Row],[PurchaseOrderID]],Purchase_Order!$A$2:$A$1228,1,0)))</f>
        <v>1</v>
      </c>
    </row>
    <row r="802" spans="1:11" x14ac:dyDescent="0.25">
      <c r="A802" s="4">
        <v>646</v>
      </c>
      <c r="B802" s="4">
        <v>1445</v>
      </c>
      <c r="C802" s="11">
        <v>44078</v>
      </c>
      <c r="D802" s="4">
        <v>3</v>
      </c>
      <c r="E802" s="4">
        <v>491</v>
      </c>
      <c r="F802" s="41">
        <v>19.939499999999999</v>
      </c>
      <c r="G802" s="41">
        <v>59.8185</v>
      </c>
      <c r="K802" t="b">
        <f>NOT(ISNA(VLOOKUP(Table10[[#This Row],[PurchaseOrderID]],Purchase_Order!$A$2:$A$1228,1,0)))</f>
        <v>1</v>
      </c>
    </row>
    <row r="803" spans="1:11" x14ac:dyDescent="0.25">
      <c r="A803" s="5">
        <v>647</v>
      </c>
      <c r="B803" s="5">
        <v>1446</v>
      </c>
      <c r="C803" s="10">
        <v>44078</v>
      </c>
      <c r="D803" s="5">
        <v>3</v>
      </c>
      <c r="E803" s="5">
        <v>528</v>
      </c>
      <c r="F803" s="40">
        <v>38.156999999999996</v>
      </c>
      <c r="G803" s="40">
        <v>114.471</v>
      </c>
      <c r="K803" t="b">
        <f>NOT(ISNA(VLOOKUP(Table10[[#This Row],[PurchaseOrderID]],Purchase_Order!$A$2:$A$1228,1,0)))</f>
        <v>1</v>
      </c>
    </row>
    <row r="804" spans="1:11" x14ac:dyDescent="0.25">
      <c r="A804" s="4">
        <v>648</v>
      </c>
      <c r="B804" s="4">
        <v>1447</v>
      </c>
      <c r="C804" s="11">
        <v>44078</v>
      </c>
      <c r="D804" s="4">
        <v>3</v>
      </c>
      <c r="E804" s="4">
        <v>505</v>
      </c>
      <c r="F804" s="41">
        <v>44.215499999999999</v>
      </c>
      <c r="G804" s="41">
        <v>132.6465</v>
      </c>
      <c r="K804" t="b">
        <f>NOT(ISNA(VLOOKUP(Table10[[#This Row],[PurchaseOrderID]],Purchase_Order!$A$2:$A$1228,1,0)))</f>
        <v>1</v>
      </c>
    </row>
    <row r="805" spans="1:11" x14ac:dyDescent="0.25">
      <c r="A805" s="5">
        <v>649</v>
      </c>
      <c r="B805" s="5">
        <v>1448</v>
      </c>
      <c r="C805" s="10">
        <v>44078</v>
      </c>
      <c r="D805" s="5">
        <v>550</v>
      </c>
      <c r="E805" s="5">
        <v>938</v>
      </c>
      <c r="F805" s="40">
        <v>31.4895</v>
      </c>
      <c r="G805" s="40">
        <v>17319.224999999999</v>
      </c>
      <c r="K805" t="b">
        <f>NOT(ISNA(VLOOKUP(Table10[[#This Row],[PurchaseOrderID]],Purchase_Order!$A$2:$A$1228,1,0)))</f>
        <v>1</v>
      </c>
    </row>
    <row r="806" spans="1:11" x14ac:dyDescent="0.25">
      <c r="A806" s="4">
        <v>649</v>
      </c>
      <c r="B806" s="4">
        <v>1449</v>
      </c>
      <c r="C806" s="11">
        <v>44078</v>
      </c>
      <c r="D806" s="4">
        <v>550</v>
      </c>
      <c r="E806" s="4">
        <v>939</v>
      </c>
      <c r="F806" s="41">
        <v>48.289499999999997</v>
      </c>
      <c r="G806" s="41">
        <v>26559.224999999999</v>
      </c>
      <c r="K806" t="b">
        <f>NOT(ISNA(VLOOKUP(Table10[[#This Row],[PurchaseOrderID]],Purchase_Order!$A$2:$A$1228,1,0)))</f>
        <v>1</v>
      </c>
    </row>
    <row r="807" spans="1:11" x14ac:dyDescent="0.25">
      <c r="A807" s="5">
        <v>650</v>
      </c>
      <c r="B807" s="5">
        <v>1450</v>
      </c>
      <c r="C807" s="10">
        <v>44078</v>
      </c>
      <c r="D807" s="5">
        <v>60</v>
      </c>
      <c r="E807" s="5">
        <v>358</v>
      </c>
      <c r="F807" s="40">
        <v>6.9824999999999999</v>
      </c>
      <c r="G807" s="40">
        <v>418.95</v>
      </c>
      <c r="K807" t="b">
        <f>NOT(ISNA(VLOOKUP(Table10[[#This Row],[PurchaseOrderID]],Purchase_Order!$A$2:$A$1228,1,0)))</f>
        <v>1</v>
      </c>
    </row>
    <row r="808" spans="1:11" x14ac:dyDescent="0.25">
      <c r="A808" s="4">
        <v>651</v>
      </c>
      <c r="B808" s="4">
        <v>1451</v>
      </c>
      <c r="C808" s="11">
        <v>44078</v>
      </c>
      <c r="D808" s="4">
        <v>3</v>
      </c>
      <c r="E808" s="4">
        <v>444</v>
      </c>
      <c r="F808" s="41">
        <v>43.480499999999999</v>
      </c>
      <c r="G808" s="41">
        <v>130.44149999999999</v>
      </c>
      <c r="K808" t="b">
        <f>NOT(ISNA(VLOOKUP(Table10[[#This Row],[PurchaseOrderID]],Purchase_Order!$A$2:$A$1228,1,0)))</f>
        <v>1</v>
      </c>
    </row>
    <row r="809" spans="1:11" x14ac:dyDescent="0.25">
      <c r="A809" s="5">
        <v>651</v>
      </c>
      <c r="B809" s="5">
        <v>1452</v>
      </c>
      <c r="C809" s="10">
        <v>44078</v>
      </c>
      <c r="D809" s="5">
        <v>3</v>
      </c>
      <c r="E809" s="5">
        <v>445</v>
      </c>
      <c r="F809" s="40">
        <v>41.380499999999998</v>
      </c>
      <c r="G809" s="40">
        <v>124.14149999999999</v>
      </c>
      <c r="K809" t="b">
        <f>NOT(ISNA(VLOOKUP(Table10[[#This Row],[PurchaseOrderID]],Purchase_Order!$A$2:$A$1228,1,0)))</f>
        <v>1</v>
      </c>
    </row>
    <row r="810" spans="1:11" x14ac:dyDescent="0.25">
      <c r="A810" s="4">
        <v>651</v>
      </c>
      <c r="B810" s="4">
        <v>1453</v>
      </c>
      <c r="C810" s="11">
        <v>44078</v>
      </c>
      <c r="D810" s="4">
        <v>3</v>
      </c>
      <c r="E810" s="4">
        <v>446</v>
      </c>
      <c r="F810" s="41">
        <v>45.654000000000003</v>
      </c>
      <c r="G810" s="41">
        <v>136.96199999999999</v>
      </c>
      <c r="K810" t="b">
        <f>NOT(ISNA(VLOOKUP(Table10[[#This Row],[PurchaseOrderID]],Purchase_Order!$A$2:$A$1228,1,0)))</f>
        <v>1</v>
      </c>
    </row>
    <row r="811" spans="1:11" x14ac:dyDescent="0.25">
      <c r="A811" s="5">
        <v>651</v>
      </c>
      <c r="B811" s="5">
        <v>1454</v>
      </c>
      <c r="C811" s="10">
        <v>44078</v>
      </c>
      <c r="D811" s="5">
        <v>3</v>
      </c>
      <c r="E811" s="5">
        <v>447</v>
      </c>
      <c r="F811" s="40">
        <v>41.380499999999998</v>
      </c>
      <c r="G811" s="40">
        <v>124.14149999999999</v>
      </c>
      <c r="K811" t="b">
        <f>NOT(ISNA(VLOOKUP(Table10[[#This Row],[PurchaseOrderID]],Purchase_Order!$A$2:$A$1228,1,0)))</f>
        <v>1</v>
      </c>
    </row>
    <row r="812" spans="1:11" x14ac:dyDescent="0.25">
      <c r="A812" s="4">
        <v>652</v>
      </c>
      <c r="B812" s="4">
        <v>1455</v>
      </c>
      <c r="C812" s="11">
        <v>44078</v>
      </c>
      <c r="D812" s="4">
        <v>60</v>
      </c>
      <c r="E812" s="4">
        <v>356</v>
      </c>
      <c r="F812" s="41">
        <v>3.3809999999999998</v>
      </c>
      <c r="G812" s="41">
        <v>202.86</v>
      </c>
      <c r="K812" t="b">
        <f>NOT(ISNA(VLOOKUP(Table10[[#This Row],[PurchaseOrderID]],Purchase_Order!$A$2:$A$1228,1,0)))</f>
        <v>1</v>
      </c>
    </row>
    <row r="813" spans="1:11" x14ac:dyDescent="0.25">
      <c r="A813" s="5">
        <v>652</v>
      </c>
      <c r="B813" s="5">
        <v>1456</v>
      </c>
      <c r="C813" s="10">
        <v>44078</v>
      </c>
      <c r="D813" s="5">
        <v>60</v>
      </c>
      <c r="E813" s="5">
        <v>357</v>
      </c>
      <c r="F813" s="40">
        <v>4.3155000000000001</v>
      </c>
      <c r="G813" s="40">
        <v>258.93</v>
      </c>
      <c r="K813" t="b">
        <f>NOT(ISNA(VLOOKUP(Table10[[#This Row],[PurchaseOrderID]],Purchase_Order!$A$2:$A$1228,1,0)))</f>
        <v>1</v>
      </c>
    </row>
    <row r="814" spans="1:11" x14ac:dyDescent="0.25">
      <c r="A814" s="4">
        <v>653</v>
      </c>
      <c r="B814" s="4">
        <v>1457</v>
      </c>
      <c r="C814" s="11">
        <v>44078</v>
      </c>
      <c r="D814" s="4">
        <v>3</v>
      </c>
      <c r="E814" s="4">
        <v>384</v>
      </c>
      <c r="F814" s="41">
        <v>36.970500000000001</v>
      </c>
      <c r="G814" s="41">
        <v>110.9115</v>
      </c>
      <c r="K814" t="b">
        <f>NOT(ISNA(VLOOKUP(Table10[[#This Row],[PurchaseOrderID]],Purchase_Order!$A$2:$A$1228,1,0)))</f>
        <v>1</v>
      </c>
    </row>
    <row r="815" spans="1:11" x14ac:dyDescent="0.25">
      <c r="A815" s="5">
        <v>653</v>
      </c>
      <c r="B815" s="5">
        <v>1458</v>
      </c>
      <c r="C815" s="10">
        <v>44078</v>
      </c>
      <c r="D815" s="5">
        <v>3</v>
      </c>
      <c r="E815" s="5">
        <v>385</v>
      </c>
      <c r="F815" s="40">
        <v>43.218000000000004</v>
      </c>
      <c r="G815" s="40">
        <v>129.654</v>
      </c>
      <c r="K815" t="b">
        <f>NOT(ISNA(VLOOKUP(Table10[[#This Row],[PurchaseOrderID]],Purchase_Order!$A$2:$A$1228,1,0)))</f>
        <v>1</v>
      </c>
    </row>
    <row r="816" spans="1:11" x14ac:dyDescent="0.25">
      <c r="A816" s="4">
        <v>653</v>
      </c>
      <c r="B816" s="4">
        <v>1459</v>
      </c>
      <c r="C816" s="11">
        <v>44078</v>
      </c>
      <c r="D816" s="4">
        <v>3</v>
      </c>
      <c r="E816" s="4">
        <v>386</v>
      </c>
      <c r="F816" s="41">
        <v>47.491500000000002</v>
      </c>
      <c r="G816" s="41">
        <v>142.47450000000001</v>
      </c>
      <c r="K816" t="b">
        <f>NOT(ISNA(VLOOKUP(Table10[[#This Row],[PurchaseOrderID]],Purchase_Order!$A$2:$A$1228,1,0)))</f>
        <v>1</v>
      </c>
    </row>
    <row r="817" spans="1:11" x14ac:dyDescent="0.25">
      <c r="A817" s="5">
        <v>654</v>
      </c>
      <c r="B817" s="5">
        <v>1460</v>
      </c>
      <c r="C817" s="10">
        <v>44078</v>
      </c>
      <c r="D817" s="5">
        <v>3</v>
      </c>
      <c r="E817" s="5">
        <v>490</v>
      </c>
      <c r="F817" s="40">
        <v>12.358499999999999</v>
      </c>
      <c r="G817" s="40">
        <v>37.075499999999998</v>
      </c>
      <c r="K817" t="b">
        <f>NOT(ISNA(VLOOKUP(Table10[[#This Row],[PurchaseOrderID]],Purchase_Order!$A$2:$A$1228,1,0)))</f>
        <v>1</v>
      </c>
    </row>
    <row r="818" spans="1:11" x14ac:dyDescent="0.25">
      <c r="A818" s="4">
        <v>655</v>
      </c>
      <c r="B818" s="4">
        <v>1461</v>
      </c>
      <c r="C818" s="11">
        <v>44078</v>
      </c>
      <c r="D818" s="4">
        <v>550</v>
      </c>
      <c r="E818" s="4">
        <v>513</v>
      </c>
      <c r="F818" s="41">
        <v>39.1965</v>
      </c>
      <c r="G818" s="41">
        <v>21558.075000000001</v>
      </c>
      <c r="K818" t="b">
        <f>NOT(ISNA(VLOOKUP(Table10[[#This Row],[PurchaseOrderID]],Purchase_Order!$A$2:$A$1228,1,0)))</f>
        <v>1</v>
      </c>
    </row>
    <row r="819" spans="1:11" x14ac:dyDescent="0.25">
      <c r="A819" s="5">
        <v>656</v>
      </c>
      <c r="B819" s="5">
        <v>1462</v>
      </c>
      <c r="C819" s="10">
        <v>44078</v>
      </c>
      <c r="D819" s="5">
        <v>3</v>
      </c>
      <c r="E819" s="5">
        <v>412</v>
      </c>
      <c r="F819" s="40">
        <v>39.143999999999998</v>
      </c>
      <c r="G819" s="40">
        <v>117.432</v>
      </c>
      <c r="K819" t="b">
        <f>NOT(ISNA(VLOOKUP(Table10[[#This Row],[PurchaseOrderID]],Purchase_Order!$A$2:$A$1228,1,0)))</f>
        <v>1</v>
      </c>
    </row>
    <row r="820" spans="1:11" x14ac:dyDescent="0.25">
      <c r="A820" s="4">
        <v>656</v>
      </c>
      <c r="B820" s="4">
        <v>1463</v>
      </c>
      <c r="C820" s="11">
        <v>44078</v>
      </c>
      <c r="D820" s="4">
        <v>3</v>
      </c>
      <c r="E820" s="4">
        <v>413</v>
      </c>
      <c r="F820" s="41">
        <v>47.575499999999998</v>
      </c>
      <c r="G820" s="41">
        <v>142.72649999999999</v>
      </c>
      <c r="K820" t="b">
        <f>NOT(ISNA(VLOOKUP(Table10[[#This Row],[PurchaseOrderID]],Purchase_Order!$A$2:$A$1228,1,0)))</f>
        <v>1</v>
      </c>
    </row>
    <row r="821" spans="1:11" x14ac:dyDescent="0.25">
      <c r="A821" s="5">
        <v>656</v>
      </c>
      <c r="B821" s="5">
        <v>1464</v>
      </c>
      <c r="C821" s="10">
        <v>44078</v>
      </c>
      <c r="D821" s="5">
        <v>3</v>
      </c>
      <c r="E821" s="5">
        <v>414</v>
      </c>
      <c r="F821" s="40">
        <v>45.475499999999997</v>
      </c>
      <c r="G821" s="40">
        <v>136.4265</v>
      </c>
      <c r="K821" t="b">
        <f>NOT(ISNA(VLOOKUP(Table10[[#This Row],[PurchaseOrderID]],Purchase_Order!$A$2:$A$1228,1,0)))</f>
        <v>1</v>
      </c>
    </row>
    <row r="822" spans="1:11" x14ac:dyDescent="0.25">
      <c r="A822" s="4">
        <v>656</v>
      </c>
      <c r="B822" s="4">
        <v>1465</v>
      </c>
      <c r="C822" s="11">
        <v>44078</v>
      </c>
      <c r="D822" s="4">
        <v>3</v>
      </c>
      <c r="E822" s="4">
        <v>415</v>
      </c>
      <c r="F822" s="41">
        <v>49.749000000000002</v>
      </c>
      <c r="G822" s="41">
        <v>149.24700000000001</v>
      </c>
      <c r="K822" t="b">
        <f>NOT(ISNA(VLOOKUP(Table10[[#This Row],[PurchaseOrderID]],Purchase_Order!$A$2:$A$1228,1,0)))</f>
        <v>1</v>
      </c>
    </row>
    <row r="823" spans="1:11" x14ac:dyDescent="0.25">
      <c r="A823" s="5">
        <v>657</v>
      </c>
      <c r="B823" s="5">
        <v>1466</v>
      </c>
      <c r="C823" s="10">
        <v>44079</v>
      </c>
      <c r="D823" s="5">
        <v>550</v>
      </c>
      <c r="E823" s="5">
        <v>934</v>
      </c>
      <c r="F823" s="40">
        <v>38.146500000000003</v>
      </c>
      <c r="G823" s="40">
        <v>20980.575000000001</v>
      </c>
      <c r="K823" t="b">
        <f>NOT(ISNA(VLOOKUP(Table10[[#This Row],[PurchaseOrderID]],Purchase_Order!$A$2:$A$1228,1,0)))</f>
        <v>1</v>
      </c>
    </row>
    <row r="824" spans="1:11" x14ac:dyDescent="0.25">
      <c r="A824" s="4">
        <v>658</v>
      </c>
      <c r="B824" s="4">
        <v>1467</v>
      </c>
      <c r="C824" s="11">
        <v>44079</v>
      </c>
      <c r="D824" s="4">
        <v>3</v>
      </c>
      <c r="E824" s="4">
        <v>431</v>
      </c>
      <c r="F824" s="41">
        <v>41.380499999999998</v>
      </c>
      <c r="G824" s="41">
        <v>124.14149999999999</v>
      </c>
      <c r="K824" t="b">
        <f>NOT(ISNA(VLOOKUP(Table10[[#This Row],[PurchaseOrderID]],Purchase_Order!$A$2:$A$1228,1,0)))</f>
        <v>1</v>
      </c>
    </row>
    <row r="825" spans="1:11" x14ac:dyDescent="0.25">
      <c r="A825" s="5">
        <v>658</v>
      </c>
      <c r="B825" s="5">
        <v>1468</v>
      </c>
      <c r="C825" s="10">
        <v>44079</v>
      </c>
      <c r="D825" s="5">
        <v>3</v>
      </c>
      <c r="E825" s="5">
        <v>432</v>
      </c>
      <c r="F825" s="40">
        <v>39.280500000000004</v>
      </c>
      <c r="G825" s="40">
        <v>117.8415</v>
      </c>
      <c r="K825" t="b">
        <f>NOT(ISNA(VLOOKUP(Table10[[#This Row],[PurchaseOrderID]],Purchase_Order!$A$2:$A$1228,1,0)))</f>
        <v>1</v>
      </c>
    </row>
    <row r="826" spans="1:11" x14ac:dyDescent="0.25">
      <c r="A826" s="4">
        <v>658</v>
      </c>
      <c r="B826" s="4">
        <v>1469</v>
      </c>
      <c r="C826" s="11">
        <v>44079</v>
      </c>
      <c r="D826" s="4">
        <v>3</v>
      </c>
      <c r="E826" s="4">
        <v>433</v>
      </c>
      <c r="F826" s="41">
        <v>43.554000000000002</v>
      </c>
      <c r="G826" s="41">
        <v>130.66200000000001</v>
      </c>
      <c r="K826" t="b">
        <f>NOT(ISNA(VLOOKUP(Table10[[#This Row],[PurchaseOrderID]],Purchase_Order!$A$2:$A$1228,1,0)))</f>
        <v>1</v>
      </c>
    </row>
    <row r="827" spans="1:11" x14ac:dyDescent="0.25">
      <c r="A827" s="5">
        <v>658</v>
      </c>
      <c r="B827" s="5">
        <v>1470</v>
      </c>
      <c r="C827" s="10">
        <v>44079</v>
      </c>
      <c r="D827" s="5">
        <v>3</v>
      </c>
      <c r="E827" s="5">
        <v>434</v>
      </c>
      <c r="F827" s="40">
        <v>39.280500000000004</v>
      </c>
      <c r="G827" s="40">
        <v>117.8415</v>
      </c>
      <c r="K827" t="b">
        <f>NOT(ISNA(VLOOKUP(Table10[[#This Row],[PurchaseOrderID]],Purchase_Order!$A$2:$A$1228,1,0)))</f>
        <v>1</v>
      </c>
    </row>
    <row r="828" spans="1:11" x14ac:dyDescent="0.25">
      <c r="A828" s="4">
        <v>658</v>
      </c>
      <c r="B828" s="4">
        <v>1471</v>
      </c>
      <c r="C828" s="11">
        <v>44079</v>
      </c>
      <c r="D828" s="4">
        <v>3</v>
      </c>
      <c r="E828" s="4">
        <v>435</v>
      </c>
      <c r="F828" s="41">
        <v>37.180500000000002</v>
      </c>
      <c r="G828" s="41">
        <v>111.5415</v>
      </c>
      <c r="K828" t="b">
        <f>NOT(ISNA(VLOOKUP(Table10[[#This Row],[PurchaseOrderID]],Purchase_Order!$A$2:$A$1228,1,0)))</f>
        <v>1</v>
      </c>
    </row>
    <row r="829" spans="1:11" x14ac:dyDescent="0.25">
      <c r="A829" s="5">
        <v>659</v>
      </c>
      <c r="B829" s="5">
        <v>1472</v>
      </c>
      <c r="C829" s="10">
        <v>44079</v>
      </c>
      <c r="D829" s="5">
        <v>3</v>
      </c>
      <c r="E829" s="5">
        <v>341</v>
      </c>
      <c r="F829" s="40">
        <v>47.575499999999998</v>
      </c>
      <c r="G829" s="40">
        <v>142.72649999999999</v>
      </c>
      <c r="K829" t="b">
        <f>NOT(ISNA(VLOOKUP(Table10[[#This Row],[PurchaseOrderID]],Purchase_Order!$A$2:$A$1228,1,0)))</f>
        <v>1</v>
      </c>
    </row>
    <row r="830" spans="1:11" x14ac:dyDescent="0.25">
      <c r="A830" s="4">
        <v>659</v>
      </c>
      <c r="B830" s="4">
        <v>1473</v>
      </c>
      <c r="C830" s="11">
        <v>44079</v>
      </c>
      <c r="D830" s="4">
        <v>3</v>
      </c>
      <c r="E830" s="4">
        <v>342</v>
      </c>
      <c r="F830" s="41">
        <v>45.475499999999997</v>
      </c>
      <c r="G830" s="41">
        <v>136.4265</v>
      </c>
      <c r="K830" t="b">
        <f>NOT(ISNA(VLOOKUP(Table10[[#This Row],[PurchaseOrderID]],Purchase_Order!$A$2:$A$1228,1,0)))</f>
        <v>1</v>
      </c>
    </row>
    <row r="831" spans="1:11" x14ac:dyDescent="0.25">
      <c r="A831" s="5">
        <v>659</v>
      </c>
      <c r="B831" s="5">
        <v>1474</v>
      </c>
      <c r="C831" s="10">
        <v>44079</v>
      </c>
      <c r="D831" s="5">
        <v>3</v>
      </c>
      <c r="E831" s="5">
        <v>343</v>
      </c>
      <c r="F831" s="40">
        <v>49.749000000000002</v>
      </c>
      <c r="G831" s="40">
        <v>149.24700000000001</v>
      </c>
      <c r="K831" t="b">
        <f>NOT(ISNA(VLOOKUP(Table10[[#This Row],[PurchaseOrderID]],Purchase_Order!$A$2:$A$1228,1,0)))</f>
        <v>1</v>
      </c>
    </row>
    <row r="832" spans="1:11" x14ac:dyDescent="0.25">
      <c r="A832" s="4">
        <v>659</v>
      </c>
      <c r="B832" s="4">
        <v>1475</v>
      </c>
      <c r="C832" s="11">
        <v>44079</v>
      </c>
      <c r="D832" s="4">
        <v>3</v>
      </c>
      <c r="E832" s="4">
        <v>344</v>
      </c>
      <c r="F832" s="41">
        <v>45.475499999999997</v>
      </c>
      <c r="G832" s="41">
        <v>136.4265</v>
      </c>
      <c r="K832" t="b">
        <f>NOT(ISNA(VLOOKUP(Table10[[#This Row],[PurchaseOrderID]],Purchase_Order!$A$2:$A$1228,1,0)))</f>
        <v>1</v>
      </c>
    </row>
    <row r="833" spans="1:11" x14ac:dyDescent="0.25">
      <c r="A833" s="5">
        <v>659</v>
      </c>
      <c r="B833" s="5">
        <v>1476</v>
      </c>
      <c r="C833" s="10">
        <v>44079</v>
      </c>
      <c r="D833" s="5">
        <v>3</v>
      </c>
      <c r="E833" s="5">
        <v>345</v>
      </c>
      <c r="F833" s="40">
        <v>43.375500000000002</v>
      </c>
      <c r="G833" s="40">
        <v>130.12649999999999</v>
      </c>
      <c r="K833" t="b">
        <f>NOT(ISNA(VLOOKUP(Table10[[#This Row],[PurchaseOrderID]],Purchase_Order!$A$2:$A$1228,1,0)))</f>
        <v>1</v>
      </c>
    </row>
    <row r="834" spans="1:11" x14ac:dyDescent="0.25">
      <c r="A834" s="4">
        <v>660</v>
      </c>
      <c r="B834" s="4">
        <v>1477</v>
      </c>
      <c r="C834" s="11">
        <v>44079</v>
      </c>
      <c r="D834" s="4">
        <v>550</v>
      </c>
      <c r="E834" s="4">
        <v>931</v>
      </c>
      <c r="F834" s="41">
        <v>34.345500000000001</v>
      </c>
      <c r="G834" s="41">
        <v>18890.025000000001</v>
      </c>
      <c r="K834" t="b">
        <f>NOT(ISNA(VLOOKUP(Table10[[#This Row],[PurchaseOrderID]],Purchase_Order!$A$2:$A$1228,1,0)))</f>
        <v>1</v>
      </c>
    </row>
    <row r="835" spans="1:11" x14ac:dyDescent="0.25">
      <c r="A835" s="5">
        <v>660</v>
      </c>
      <c r="B835" s="5">
        <v>1478</v>
      </c>
      <c r="C835" s="10">
        <v>44079</v>
      </c>
      <c r="D835" s="5">
        <v>550</v>
      </c>
      <c r="E835" s="5">
        <v>932</v>
      </c>
      <c r="F835" s="40">
        <v>39.238500000000002</v>
      </c>
      <c r="G835" s="40">
        <v>21581.174999999999</v>
      </c>
      <c r="K835" t="b">
        <f>NOT(ISNA(VLOOKUP(Table10[[#This Row],[PurchaseOrderID]],Purchase_Order!$A$2:$A$1228,1,0)))</f>
        <v>1</v>
      </c>
    </row>
    <row r="836" spans="1:11" x14ac:dyDescent="0.25">
      <c r="A836" s="4">
        <v>661</v>
      </c>
      <c r="B836" s="4">
        <v>1479</v>
      </c>
      <c r="C836" s="11">
        <v>44079</v>
      </c>
      <c r="D836" s="4">
        <v>3</v>
      </c>
      <c r="E836" s="4">
        <v>343</v>
      </c>
      <c r="F836" s="41">
        <v>49.643999999999998</v>
      </c>
      <c r="G836" s="41">
        <v>148.93199999999999</v>
      </c>
      <c r="K836" t="b">
        <f>NOT(ISNA(VLOOKUP(Table10[[#This Row],[PurchaseOrderID]],Purchase_Order!$A$2:$A$1228,1,0)))</f>
        <v>1</v>
      </c>
    </row>
    <row r="837" spans="1:11" x14ac:dyDescent="0.25">
      <c r="A837" s="5">
        <v>661</v>
      </c>
      <c r="B837" s="5">
        <v>1480</v>
      </c>
      <c r="C837" s="10">
        <v>44079</v>
      </c>
      <c r="D837" s="5">
        <v>3</v>
      </c>
      <c r="E837" s="5">
        <v>344</v>
      </c>
      <c r="F837" s="40">
        <v>45.3705</v>
      </c>
      <c r="G837" s="40">
        <v>136.11150000000001</v>
      </c>
      <c r="K837" t="b">
        <f>NOT(ISNA(VLOOKUP(Table10[[#This Row],[PurchaseOrderID]],Purchase_Order!$A$2:$A$1228,1,0)))</f>
        <v>1</v>
      </c>
    </row>
    <row r="838" spans="1:11" x14ac:dyDescent="0.25">
      <c r="A838" s="4">
        <v>661</v>
      </c>
      <c r="B838" s="4">
        <v>1481</v>
      </c>
      <c r="C838" s="11">
        <v>44079</v>
      </c>
      <c r="D838" s="4">
        <v>3</v>
      </c>
      <c r="E838" s="4">
        <v>345</v>
      </c>
      <c r="F838" s="41">
        <v>43.270499999999998</v>
      </c>
      <c r="G838" s="41">
        <v>129.8115</v>
      </c>
      <c r="K838" t="b">
        <f>NOT(ISNA(VLOOKUP(Table10[[#This Row],[PurchaseOrderID]],Purchase_Order!$A$2:$A$1228,1,0)))</f>
        <v>1</v>
      </c>
    </row>
    <row r="839" spans="1:11" x14ac:dyDescent="0.25">
      <c r="A839" s="5">
        <v>661</v>
      </c>
      <c r="B839" s="5">
        <v>1482</v>
      </c>
      <c r="C839" s="10">
        <v>44079</v>
      </c>
      <c r="D839" s="5">
        <v>3</v>
      </c>
      <c r="E839" s="5">
        <v>346</v>
      </c>
      <c r="F839" s="40">
        <v>47.543999999999997</v>
      </c>
      <c r="G839" s="40">
        <v>142.63200000000001</v>
      </c>
      <c r="K839" t="b">
        <f>NOT(ISNA(VLOOKUP(Table10[[#This Row],[PurchaseOrderID]],Purchase_Order!$A$2:$A$1228,1,0)))</f>
        <v>1</v>
      </c>
    </row>
    <row r="840" spans="1:11" x14ac:dyDescent="0.25">
      <c r="A840" s="4">
        <v>662</v>
      </c>
      <c r="B840" s="4">
        <v>1483</v>
      </c>
      <c r="C840" s="11">
        <v>44079</v>
      </c>
      <c r="D840" s="4">
        <v>550</v>
      </c>
      <c r="E840" s="4">
        <v>928</v>
      </c>
      <c r="F840" s="41">
        <v>32.770499999999998</v>
      </c>
      <c r="G840" s="41">
        <v>18023.775000000001</v>
      </c>
      <c r="K840" t="b">
        <f>NOT(ISNA(VLOOKUP(Table10[[#This Row],[PurchaseOrderID]],Purchase_Order!$A$2:$A$1228,1,0)))</f>
        <v>1</v>
      </c>
    </row>
    <row r="841" spans="1:11" x14ac:dyDescent="0.25">
      <c r="A841" s="5">
        <v>662</v>
      </c>
      <c r="B841" s="5">
        <v>1484</v>
      </c>
      <c r="C841" s="10">
        <v>44079</v>
      </c>
      <c r="D841" s="5">
        <v>550</v>
      </c>
      <c r="E841" s="5">
        <v>929</v>
      </c>
      <c r="F841" s="40">
        <v>37.085999999999999</v>
      </c>
      <c r="G841" s="40">
        <v>20397.3</v>
      </c>
      <c r="K841" t="b">
        <f>NOT(ISNA(VLOOKUP(Table10[[#This Row],[PurchaseOrderID]],Purchase_Order!$A$2:$A$1228,1,0)))</f>
        <v>1</v>
      </c>
    </row>
    <row r="842" spans="1:11" x14ac:dyDescent="0.25">
      <c r="A842" s="4">
        <v>663</v>
      </c>
      <c r="B842" s="4">
        <v>1485</v>
      </c>
      <c r="C842" s="11">
        <v>44079</v>
      </c>
      <c r="D842" s="4">
        <v>550</v>
      </c>
      <c r="E842" s="4">
        <v>332</v>
      </c>
      <c r="F842" s="41">
        <v>10.815</v>
      </c>
      <c r="G842" s="41">
        <v>5948.25</v>
      </c>
      <c r="K842" t="b">
        <f>NOT(ISNA(VLOOKUP(Table10[[#This Row],[PurchaseOrderID]],Purchase_Order!$A$2:$A$1228,1,0)))</f>
        <v>1</v>
      </c>
    </row>
    <row r="843" spans="1:11" x14ac:dyDescent="0.25">
      <c r="A843" s="5">
        <v>664</v>
      </c>
      <c r="B843" s="5">
        <v>1486</v>
      </c>
      <c r="C843" s="10">
        <v>44079</v>
      </c>
      <c r="D843" s="5">
        <v>550</v>
      </c>
      <c r="E843" s="5">
        <v>948</v>
      </c>
      <c r="F843" s="40">
        <v>82.834500000000006</v>
      </c>
      <c r="G843" s="40">
        <v>45558.974999999999</v>
      </c>
      <c r="K843" t="b">
        <f>NOT(ISNA(VLOOKUP(Table10[[#This Row],[PurchaseOrderID]],Purchase_Order!$A$2:$A$1228,1,0)))</f>
        <v>1</v>
      </c>
    </row>
    <row r="844" spans="1:11" x14ac:dyDescent="0.25">
      <c r="A844" s="4">
        <v>664</v>
      </c>
      <c r="B844" s="4">
        <v>1487</v>
      </c>
      <c r="C844" s="11">
        <v>44079</v>
      </c>
      <c r="D844" s="4">
        <v>550</v>
      </c>
      <c r="E844" s="4">
        <v>907</v>
      </c>
      <c r="F844" s="41">
        <v>82.834500000000006</v>
      </c>
      <c r="G844" s="41">
        <v>45558.974999999999</v>
      </c>
      <c r="K844" t="b">
        <f>NOT(ISNA(VLOOKUP(Table10[[#This Row],[PurchaseOrderID]],Purchase_Order!$A$2:$A$1228,1,0)))</f>
        <v>1</v>
      </c>
    </row>
    <row r="845" spans="1:11" x14ac:dyDescent="0.25">
      <c r="A845" s="5">
        <v>665</v>
      </c>
      <c r="B845" s="5">
        <v>1488</v>
      </c>
      <c r="C845" s="10">
        <v>44079</v>
      </c>
      <c r="D845" s="5">
        <v>1250</v>
      </c>
      <c r="E845" s="5">
        <v>325</v>
      </c>
      <c r="F845" s="40">
        <v>0.21</v>
      </c>
      <c r="G845" s="40">
        <v>262.5</v>
      </c>
      <c r="K845" t="b">
        <f>NOT(ISNA(VLOOKUP(Table10[[#This Row],[PurchaseOrderID]],Purchase_Order!$A$2:$A$1228,1,0)))</f>
        <v>1</v>
      </c>
    </row>
    <row r="846" spans="1:11" x14ac:dyDescent="0.25">
      <c r="A846" s="4">
        <v>665</v>
      </c>
      <c r="B846" s="4">
        <v>1489</v>
      </c>
      <c r="C846" s="11">
        <v>44079</v>
      </c>
      <c r="D846" s="4">
        <v>1250</v>
      </c>
      <c r="E846" s="4">
        <v>326</v>
      </c>
      <c r="F846" s="41">
        <v>0.21</v>
      </c>
      <c r="G846" s="41">
        <v>262.5</v>
      </c>
      <c r="K846" t="b">
        <f>NOT(ISNA(VLOOKUP(Table10[[#This Row],[PurchaseOrderID]],Purchase_Order!$A$2:$A$1228,1,0)))</f>
        <v>1</v>
      </c>
    </row>
    <row r="847" spans="1:11" x14ac:dyDescent="0.25">
      <c r="A847" s="5">
        <v>666</v>
      </c>
      <c r="B847" s="5">
        <v>1490</v>
      </c>
      <c r="C847" s="10">
        <v>44079</v>
      </c>
      <c r="D847" s="5">
        <v>3</v>
      </c>
      <c r="E847" s="5">
        <v>320</v>
      </c>
      <c r="F847" s="40">
        <v>49.643999999999998</v>
      </c>
      <c r="G847" s="40">
        <v>148.93199999999999</v>
      </c>
      <c r="K847" t="b">
        <f>NOT(ISNA(VLOOKUP(Table10[[#This Row],[PurchaseOrderID]],Purchase_Order!$A$2:$A$1228,1,0)))</f>
        <v>1</v>
      </c>
    </row>
    <row r="848" spans="1:11" x14ac:dyDescent="0.25">
      <c r="A848" s="4">
        <v>666</v>
      </c>
      <c r="B848" s="4">
        <v>1491</v>
      </c>
      <c r="C848" s="11">
        <v>44079</v>
      </c>
      <c r="D848" s="4">
        <v>3</v>
      </c>
      <c r="E848" s="4">
        <v>321</v>
      </c>
      <c r="F848" s="41">
        <v>44.320500000000003</v>
      </c>
      <c r="G848" s="41">
        <v>132.9615</v>
      </c>
      <c r="K848" t="b">
        <f>NOT(ISNA(VLOOKUP(Table10[[#This Row],[PurchaseOrderID]],Purchase_Order!$A$2:$A$1228,1,0)))</f>
        <v>1</v>
      </c>
    </row>
    <row r="849" spans="1:11" x14ac:dyDescent="0.25">
      <c r="A849" s="5">
        <v>666</v>
      </c>
      <c r="B849" s="5">
        <v>1492</v>
      </c>
      <c r="C849" s="10">
        <v>44079</v>
      </c>
      <c r="D849" s="5">
        <v>60</v>
      </c>
      <c r="E849" s="5">
        <v>322</v>
      </c>
      <c r="F849" s="40">
        <v>28.6965</v>
      </c>
      <c r="G849" s="40">
        <v>1721.79</v>
      </c>
      <c r="K849" t="b">
        <f>NOT(ISNA(VLOOKUP(Table10[[#This Row],[PurchaseOrderID]],Purchase_Order!$A$2:$A$1228,1,0)))</f>
        <v>1</v>
      </c>
    </row>
    <row r="850" spans="1:11" x14ac:dyDescent="0.25">
      <c r="A850" s="4">
        <v>667</v>
      </c>
      <c r="B850" s="4">
        <v>1493</v>
      </c>
      <c r="C850" s="11">
        <v>44079</v>
      </c>
      <c r="D850" s="4">
        <v>550</v>
      </c>
      <c r="E850" s="4">
        <v>930</v>
      </c>
      <c r="F850" s="41">
        <v>42.514499999999998</v>
      </c>
      <c r="G850" s="41">
        <v>23382.974999999999</v>
      </c>
      <c r="K850" t="b">
        <f>NOT(ISNA(VLOOKUP(Table10[[#This Row],[PurchaseOrderID]],Purchase_Order!$A$2:$A$1228,1,0)))</f>
        <v>1</v>
      </c>
    </row>
    <row r="851" spans="1:11" x14ac:dyDescent="0.25">
      <c r="A851" s="5">
        <v>667</v>
      </c>
      <c r="B851" s="5">
        <v>1494</v>
      </c>
      <c r="C851" s="10">
        <v>44079</v>
      </c>
      <c r="D851" s="5">
        <v>550</v>
      </c>
      <c r="E851" s="5">
        <v>921</v>
      </c>
      <c r="F851" s="40">
        <v>5.5860000000000003</v>
      </c>
      <c r="G851" s="40">
        <v>3072.3</v>
      </c>
      <c r="K851" t="b">
        <f>NOT(ISNA(VLOOKUP(Table10[[#This Row],[PurchaseOrderID]],Purchase_Order!$A$2:$A$1228,1,0)))</f>
        <v>1</v>
      </c>
    </row>
    <row r="852" spans="1:11" x14ac:dyDescent="0.25">
      <c r="A852" s="4">
        <v>668</v>
      </c>
      <c r="B852" s="4">
        <v>1495</v>
      </c>
      <c r="C852" s="11">
        <v>44079</v>
      </c>
      <c r="D852" s="4">
        <v>60</v>
      </c>
      <c r="E852" s="4">
        <v>952</v>
      </c>
      <c r="F852" s="41">
        <v>15.7395</v>
      </c>
      <c r="G852" s="41">
        <v>944.37</v>
      </c>
      <c r="K852" t="b">
        <f>NOT(ISNA(VLOOKUP(Table10[[#This Row],[PurchaseOrderID]],Purchase_Order!$A$2:$A$1228,1,0)))</f>
        <v>1</v>
      </c>
    </row>
    <row r="853" spans="1:11" x14ac:dyDescent="0.25">
      <c r="A853" s="5">
        <v>669</v>
      </c>
      <c r="B853" s="5">
        <v>1496</v>
      </c>
      <c r="C853" s="10">
        <v>44079</v>
      </c>
      <c r="D853" s="5">
        <v>550</v>
      </c>
      <c r="E853" s="5">
        <v>922</v>
      </c>
      <c r="F853" s="40">
        <v>6.5309999999999997</v>
      </c>
      <c r="G853" s="40">
        <v>3592.05</v>
      </c>
      <c r="K853" t="b">
        <f>NOT(ISNA(VLOOKUP(Table10[[#This Row],[PurchaseOrderID]],Purchase_Order!$A$2:$A$1228,1,0)))</f>
        <v>1</v>
      </c>
    </row>
    <row r="854" spans="1:11" x14ac:dyDescent="0.25">
      <c r="A854" s="4">
        <v>669</v>
      </c>
      <c r="B854" s="4">
        <v>1497</v>
      </c>
      <c r="C854" s="11">
        <v>44079</v>
      </c>
      <c r="D854" s="4">
        <v>550</v>
      </c>
      <c r="E854" s="4">
        <v>923</v>
      </c>
      <c r="F854" s="41">
        <v>6.1844999999999999</v>
      </c>
      <c r="G854" s="41">
        <v>3401.4749999999999</v>
      </c>
      <c r="K854" t="b">
        <f>NOT(ISNA(VLOOKUP(Table10[[#This Row],[PurchaseOrderID]],Purchase_Order!$A$2:$A$1228,1,0)))</f>
        <v>1</v>
      </c>
    </row>
    <row r="855" spans="1:11" x14ac:dyDescent="0.25">
      <c r="A855" s="5">
        <v>670</v>
      </c>
      <c r="B855" s="5">
        <v>1498</v>
      </c>
      <c r="C855" s="10">
        <v>44079</v>
      </c>
      <c r="D855" s="5">
        <v>550</v>
      </c>
      <c r="E855" s="5">
        <v>317</v>
      </c>
      <c r="F855" s="40">
        <v>29.578499999999998</v>
      </c>
      <c r="G855" s="40">
        <v>16268.174999999999</v>
      </c>
      <c r="K855" t="b">
        <f>NOT(ISNA(VLOOKUP(Table10[[#This Row],[PurchaseOrderID]],Purchase_Order!$A$2:$A$1228,1,0)))</f>
        <v>1</v>
      </c>
    </row>
    <row r="856" spans="1:11" x14ac:dyDescent="0.25">
      <c r="A856" s="4">
        <v>670</v>
      </c>
      <c r="B856" s="4">
        <v>1499</v>
      </c>
      <c r="C856" s="11">
        <v>44079</v>
      </c>
      <c r="D856" s="4">
        <v>550</v>
      </c>
      <c r="E856" s="4">
        <v>318</v>
      </c>
      <c r="F856" s="41">
        <v>36.098999999999997</v>
      </c>
      <c r="G856" s="41">
        <v>19854.45</v>
      </c>
      <c r="K856" t="b">
        <f>NOT(ISNA(VLOOKUP(Table10[[#This Row],[PurchaseOrderID]],Purchase_Order!$A$2:$A$1228,1,0)))</f>
        <v>1</v>
      </c>
    </row>
    <row r="857" spans="1:11" x14ac:dyDescent="0.25">
      <c r="A857" s="5">
        <v>670</v>
      </c>
      <c r="B857" s="5">
        <v>1500</v>
      </c>
      <c r="C857" s="10">
        <v>44079</v>
      </c>
      <c r="D857" s="5">
        <v>550</v>
      </c>
      <c r="E857" s="5">
        <v>319</v>
      </c>
      <c r="F857" s="40">
        <v>48.583500000000001</v>
      </c>
      <c r="G857" s="40">
        <v>26720.924999999999</v>
      </c>
      <c r="K857" t="b">
        <f>NOT(ISNA(VLOOKUP(Table10[[#This Row],[PurchaseOrderID]],Purchase_Order!$A$2:$A$1228,1,0)))</f>
        <v>1</v>
      </c>
    </row>
    <row r="858" spans="1:11" x14ac:dyDescent="0.25">
      <c r="A858" s="4">
        <v>671</v>
      </c>
      <c r="B858" s="4">
        <v>1501</v>
      </c>
      <c r="C858" s="11">
        <v>44079</v>
      </c>
      <c r="D858" s="4">
        <v>550</v>
      </c>
      <c r="E858" s="4">
        <v>928</v>
      </c>
      <c r="F858" s="41">
        <v>32.2455</v>
      </c>
      <c r="G858" s="41">
        <v>17735.025000000001</v>
      </c>
      <c r="K858" t="b">
        <f>NOT(ISNA(VLOOKUP(Table10[[#This Row],[PurchaseOrderID]],Purchase_Order!$A$2:$A$1228,1,0)))</f>
        <v>1</v>
      </c>
    </row>
    <row r="859" spans="1:11" x14ac:dyDescent="0.25">
      <c r="A859" s="5">
        <v>671</v>
      </c>
      <c r="B859" s="5">
        <v>1502</v>
      </c>
      <c r="C859" s="10">
        <v>44079</v>
      </c>
      <c r="D859" s="5">
        <v>550</v>
      </c>
      <c r="E859" s="5">
        <v>929</v>
      </c>
      <c r="F859" s="40">
        <v>36.561</v>
      </c>
      <c r="G859" s="40">
        <v>20108.55</v>
      </c>
      <c r="K859" t="b">
        <f>NOT(ISNA(VLOOKUP(Table10[[#This Row],[PurchaseOrderID]],Purchase_Order!$A$2:$A$1228,1,0)))</f>
        <v>1</v>
      </c>
    </row>
    <row r="860" spans="1:11" x14ac:dyDescent="0.25">
      <c r="A860" s="4">
        <v>672</v>
      </c>
      <c r="B860" s="4">
        <v>1503</v>
      </c>
      <c r="C860" s="11">
        <v>44079</v>
      </c>
      <c r="D860" s="4">
        <v>550</v>
      </c>
      <c r="E860" s="4">
        <v>319</v>
      </c>
      <c r="F860" s="41">
        <v>46.420499999999997</v>
      </c>
      <c r="G860" s="41">
        <v>25531.275000000001</v>
      </c>
      <c r="K860" t="b">
        <f>NOT(ISNA(VLOOKUP(Table10[[#This Row],[PurchaseOrderID]],Purchase_Order!$A$2:$A$1228,1,0)))</f>
        <v>1</v>
      </c>
    </row>
    <row r="861" spans="1:11" x14ac:dyDescent="0.25">
      <c r="A861" s="5">
        <v>673</v>
      </c>
      <c r="B861" s="5">
        <v>1504</v>
      </c>
      <c r="C861" s="10">
        <v>44082</v>
      </c>
      <c r="D861" s="5">
        <v>3</v>
      </c>
      <c r="E861" s="5">
        <v>370</v>
      </c>
      <c r="F861" s="40">
        <v>43.396500000000003</v>
      </c>
      <c r="G861" s="40">
        <v>130.18950000000001</v>
      </c>
      <c r="K861" t="b">
        <f>NOT(ISNA(VLOOKUP(Table10[[#This Row],[PurchaseOrderID]],Purchase_Order!$A$2:$A$1228,1,0)))</f>
        <v>1</v>
      </c>
    </row>
    <row r="862" spans="1:11" x14ac:dyDescent="0.25">
      <c r="A862" s="4">
        <v>673</v>
      </c>
      <c r="B862" s="4">
        <v>1505</v>
      </c>
      <c r="C862" s="11">
        <v>44082</v>
      </c>
      <c r="D862" s="4">
        <v>3</v>
      </c>
      <c r="E862" s="4">
        <v>371</v>
      </c>
      <c r="F862" s="41">
        <v>39.122999999999998</v>
      </c>
      <c r="G862" s="41">
        <v>117.369</v>
      </c>
      <c r="K862" t="b">
        <f>NOT(ISNA(VLOOKUP(Table10[[#This Row],[PurchaseOrderID]],Purchase_Order!$A$2:$A$1228,1,0)))</f>
        <v>1</v>
      </c>
    </row>
    <row r="863" spans="1:11" x14ac:dyDescent="0.25">
      <c r="A863" s="5">
        <v>673</v>
      </c>
      <c r="B863" s="5">
        <v>1506</v>
      </c>
      <c r="C863" s="10">
        <v>44082</v>
      </c>
      <c r="D863" s="5">
        <v>3</v>
      </c>
      <c r="E863" s="5">
        <v>372</v>
      </c>
      <c r="F863" s="40">
        <v>37.023000000000003</v>
      </c>
      <c r="G863" s="40">
        <v>111.069</v>
      </c>
      <c r="K863" t="b">
        <f>NOT(ISNA(VLOOKUP(Table10[[#This Row],[PurchaseOrderID]],Purchase_Order!$A$2:$A$1228,1,0)))</f>
        <v>1</v>
      </c>
    </row>
    <row r="864" spans="1:11" x14ac:dyDescent="0.25">
      <c r="A864" s="4">
        <v>674</v>
      </c>
      <c r="B864" s="4">
        <v>1507</v>
      </c>
      <c r="C864" s="11">
        <v>44082</v>
      </c>
      <c r="D864" s="4">
        <v>3</v>
      </c>
      <c r="E864" s="4">
        <v>312</v>
      </c>
      <c r="F864" s="41">
        <v>41.915999999999997</v>
      </c>
      <c r="G864" s="41">
        <v>125.748</v>
      </c>
      <c r="K864" t="b">
        <f>NOT(ISNA(VLOOKUP(Table10[[#This Row],[PurchaseOrderID]],Purchase_Order!$A$2:$A$1228,1,0)))</f>
        <v>1</v>
      </c>
    </row>
    <row r="865" spans="1:11" x14ac:dyDescent="0.25">
      <c r="A865" s="5">
        <v>675</v>
      </c>
      <c r="B865" s="5">
        <v>1508</v>
      </c>
      <c r="C865" s="10">
        <v>44082</v>
      </c>
      <c r="D865" s="5">
        <v>3</v>
      </c>
      <c r="E865" s="5">
        <v>311</v>
      </c>
      <c r="F865" s="40">
        <v>50.263500000000001</v>
      </c>
      <c r="G865" s="40">
        <v>150.79050000000001</v>
      </c>
      <c r="K865" t="b">
        <f>NOT(ISNA(VLOOKUP(Table10[[#This Row],[PurchaseOrderID]],Purchase_Order!$A$2:$A$1228,1,0)))</f>
        <v>1</v>
      </c>
    </row>
    <row r="866" spans="1:11" x14ac:dyDescent="0.25">
      <c r="A866" s="4">
        <v>676</v>
      </c>
      <c r="B866" s="4">
        <v>1509</v>
      </c>
      <c r="C866" s="11">
        <v>44082</v>
      </c>
      <c r="D866" s="4">
        <v>3</v>
      </c>
      <c r="E866" s="4">
        <v>364</v>
      </c>
      <c r="F866" s="41">
        <v>47.753999999999998</v>
      </c>
      <c r="G866" s="41">
        <v>143.262</v>
      </c>
      <c r="K866" t="b">
        <f>NOT(ISNA(VLOOKUP(Table10[[#This Row],[PurchaseOrderID]],Purchase_Order!$A$2:$A$1228,1,0)))</f>
        <v>1</v>
      </c>
    </row>
    <row r="867" spans="1:11" x14ac:dyDescent="0.25">
      <c r="A867" s="5">
        <v>676</v>
      </c>
      <c r="B867" s="5">
        <v>1510</v>
      </c>
      <c r="C867" s="10">
        <v>44082</v>
      </c>
      <c r="D867" s="5">
        <v>3</v>
      </c>
      <c r="E867" s="5">
        <v>365</v>
      </c>
      <c r="F867" s="40">
        <v>43.480499999999999</v>
      </c>
      <c r="G867" s="40">
        <v>130.44149999999999</v>
      </c>
      <c r="K867" t="b">
        <f>NOT(ISNA(VLOOKUP(Table10[[#This Row],[PurchaseOrderID]],Purchase_Order!$A$2:$A$1228,1,0)))</f>
        <v>1</v>
      </c>
    </row>
    <row r="868" spans="1:11" x14ac:dyDescent="0.25">
      <c r="A868" s="4">
        <v>676</v>
      </c>
      <c r="B868" s="4">
        <v>1511</v>
      </c>
      <c r="C868" s="11">
        <v>44082</v>
      </c>
      <c r="D868" s="4">
        <v>3</v>
      </c>
      <c r="E868" s="4">
        <v>366</v>
      </c>
      <c r="F868" s="41">
        <v>41.380499999999998</v>
      </c>
      <c r="G868" s="41">
        <v>124.14149999999999</v>
      </c>
      <c r="K868" t="b">
        <f>NOT(ISNA(VLOOKUP(Table10[[#This Row],[PurchaseOrderID]],Purchase_Order!$A$2:$A$1228,1,0)))</f>
        <v>1</v>
      </c>
    </row>
    <row r="869" spans="1:11" x14ac:dyDescent="0.25">
      <c r="A869" s="5">
        <v>676</v>
      </c>
      <c r="B869" s="5">
        <v>1512</v>
      </c>
      <c r="C869" s="10">
        <v>44082</v>
      </c>
      <c r="D869" s="5">
        <v>3</v>
      </c>
      <c r="E869" s="5">
        <v>367</v>
      </c>
      <c r="F869" s="40">
        <v>45.654000000000003</v>
      </c>
      <c r="G869" s="40">
        <v>136.96199999999999</v>
      </c>
      <c r="K869" t="b">
        <f>NOT(ISNA(VLOOKUP(Table10[[#This Row],[PurchaseOrderID]],Purchase_Order!$A$2:$A$1228,1,0)))</f>
        <v>1</v>
      </c>
    </row>
    <row r="870" spans="1:11" x14ac:dyDescent="0.25">
      <c r="A870" s="4">
        <v>677</v>
      </c>
      <c r="B870" s="4">
        <v>1513</v>
      </c>
      <c r="C870" s="11">
        <v>44082</v>
      </c>
      <c r="D870" s="4">
        <v>550</v>
      </c>
      <c r="E870" s="4">
        <v>530</v>
      </c>
      <c r="F870" s="41">
        <v>16.085999999999999</v>
      </c>
      <c r="G870" s="41">
        <v>8847.2999999999993</v>
      </c>
      <c r="K870" t="b">
        <f>NOT(ISNA(VLOOKUP(Table10[[#This Row],[PurchaseOrderID]],Purchase_Order!$A$2:$A$1228,1,0)))</f>
        <v>1</v>
      </c>
    </row>
    <row r="871" spans="1:11" x14ac:dyDescent="0.25">
      <c r="A871" s="5">
        <v>678</v>
      </c>
      <c r="B871" s="5">
        <v>1514</v>
      </c>
      <c r="C871" s="10">
        <v>44082</v>
      </c>
      <c r="D871" s="5">
        <v>3</v>
      </c>
      <c r="E871" s="5">
        <v>314</v>
      </c>
      <c r="F871" s="40">
        <v>57.025500000000001</v>
      </c>
      <c r="G871" s="40">
        <v>171.07650000000001</v>
      </c>
      <c r="K871" t="b">
        <f>NOT(ISNA(VLOOKUP(Table10[[#This Row],[PurchaseOrderID]],Purchase_Order!$A$2:$A$1228,1,0)))</f>
        <v>1</v>
      </c>
    </row>
    <row r="872" spans="1:11" x14ac:dyDescent="0.25">
      <c r="A872" s="4">
        <v>679</v>
      </c>
      <c r="B872" s="4">
        <v>1515</v>
      </c>
      <c r="C872" s="11">
        <v>44082</v>
      </c>
      <c r="D872" s="4">
        <v>550</v>
      </c>
      <c r="E872" s="4">
        <v>512</v>
      </c>
      <c r="F872" s="41">
        <v>37.085999999999999</v>
      </c>
      <c r="G872" s="41">
        <v>20397.3</v>
      </c>
      <c r="K872" t="b">
        <f>NOT(ISNA(VLOOKUP(Table10[[#This Row],[PurchaseOrderID]],Purchase_Order!$A$2:$A$1228,1,0)))</f>
        <v>1</v>
      </c>
    </row>
    <row r="873" spans="1:11" x14ac:dyDescent="0.25">
      <c r="A873" s="5">
        <v>680</v>
      </c>
      <c r="B873" s="5">
        <v>1516</v>
      </c>
      <c r="C873" s="10">
        <v>44082</v>
      </c>
      <c r="D873" s="5">
        <v>550</v>
      </c>
      <c r="E873" s="5">
        <v>513</v>
      </c>
      <c r="F873" s="40">
        <v>26.596499999999999</v>
      </c>
      <c r="G873" s="40">
        <v>14628.075000000001</v>
      </c>
      <c r="K873" t="b">
        <f>NOT(ISNA(VLOOKUP(Table10[[#This Row],[PurchaseOrderID]],Purchase_Order!$A$2:$A$1228,1,0)))</f>
        <v>1</v>
      </c>
    </row>
    <row r="874" spans="1:11" x14ac:dyDescent="0.25">
      <c r="A874" s="4">
        <v>681</v>
      </c>
      <c r="B874" s="4">
        <v>1517</v>
      </c>
      <c r="C874" s="11">
        <v>44082</v>
      </c>
      <c r="D874" s="4">
        <v>550</v>
      </c>
      <c r="E874" s="4">
        <v>319</v>
      </c>
      <c r="F874" s="41">
        <v>46.063499999999998</v>
      </c>
      <c r="G874" s="41">
        <v>25334.924999999999</v>
      </c>
      <c r="K874" t="b">
        <f>NOT(ISNA(VLOOKUP(Table10[[#This Row],[PurchaseOrderID]],Purchase_Order!$A$2:$A$1228,1,0)))</f>
        <v>1</v>
      </c>
    </row>
    <row r="875" spans="1:11" x14ac:dyDescent="0.25">
      <c r="A875" s="5">
        <v>682</v>
      </c>
      <c r="B875" s="5">
        <v>1518</v>
      </c>
      <c r="C875" s="10">
        <v>44082</v>
      </c>
      <c r="D875" s="5">
        <v>3</v>
      </c>
      <c r="E875" s="5">
        <v>403</v>
      </c>
      <c r="F875" s="40">
        <v>47.470500000000001</v>
      </c>
      <c r="G875" s="40">
        <v>142.41149999999999</v>
      </c>
      <c r="K875" t="b">
        <f>NOT(ISNA(VLOOKUP(Table10[[#This Row],[PurchaseOrderID]],Purchase_Order!$A$2:$A$1228,1,0)))</f>
        <v>1</v>
      </c>
    </row>
    <row r="876" spans="1:11" x14ac:dyDescent="0.25">
      <c r="A876" s="4">
        <v>682</v>
      </c>
      <c r="B876" s="4">
        <v>1519</v>
      </c>
      <c r="C876" s="11">
        <v>44082</v>
      </c>
      <c r="D876" s="4">
        <v>3</v>
      </c>
      <c r="E876" s="4">
        <v>404</v>
      </c>
      <c r="F876" s="41">
        <v>45.3705</v>
      </c>
      <c r="G876" s="41">
        <v>136.11150000000001</v>
      </c>
      <c r="K876" t="b">
        <f>NOT(ISNA(VLOOKUP(Table10[[#This Row],[PurchaseOrderID]],Purchase_Order!$A$2:$A$1228,1,0)))</f>
        <v>1</v>
      </c>
    </row>
    <row r="877" spans="1:11" x14ac:dyDescent="0.25">
      <c r="A877" s="5">
        <v>683</v>
      </c>
      <c r="B877" s="5">
        <v>1520</v>
      </c>
      <c r="C877" s="10">
        <v>44082</v>
      </c>
      <c r="D877" s="5">
        <v>3</v>
      </c>
      <c r="E877" s="5">
        <v>433</v>
      </c>
      <c r="F877" s="40">
        <v>43.396500000000003</v>
      </c>
      <c r="G877" s="40">
        <v>130.18950000000001</v>
      </c>
      <c r="K877" t="b">
        <f>NOT(ISNA(VLOOKUP(Table10[[#This Row],[PurchaseOrderID]],Purchase_Order!$A$2:$A$1228,1,0)))</f>
        <v>1</v>
      </c>
    </row>
    <row r="878" spans="1:11" x14ac:dyDescent="0.25">
      <c r="A878" s="4">
        <v>683</v>
      </c>
      <c r="B878" s="4">
        <v>1521</v>
      </c>
      <c r="C878" s="11">
        <v>44082</v>
      </c>
      <c r="D878" s="4">
        <v>3</v>
      </c>
      <c r="E878" s="4">
        <v>434</v>
      </c>
      <c r="F878" s="41">
        <v>39.122999999999998</v>
      </c>
      <c r="G878" s="41">
        <v>117.369</v>
      </c>
      <c r="K878" t="b">
        <f>NOT(ISNA(VLOOKUP(Table10[[#This Row],[PurchaseOrderID]],Purchase_Order!$A$2:$A$1228,1,0)))</f>
        <v>1</v>
      </c>
    </row>
    <row r="879" spans="1:11" x14ac:dyDescent="0.25">
      <c r="A879" s="5">
        <v>683</v>
      </c>
      <c r="B879" s="5">
        <v>1522</v>
      </c>
      <c r="C879" s="10">
        <v>44082</v>
      </c>
      <c r="D879" s="5">
        <v>3</v>
      </c>
      <c r="E879" s="5">
        <v>435</v>
      </c>
      <c r="F879" s="40">
        <v>37.023000000000003</v>
      </c>
      <c r="G879" s="40">
        <v>111.069</v>
      </c>
      <c r="K879" t="b">
        <f>NOT(ISNA(VLOOKUP(Table10[[#This Row],[PurchaseOrderID]],Purchase_Order!$A$2:$A$1228,1,0)))</f>
        <v>1</v>
      </c>
    </row>
    <row r="880" spans="1:11" x14ac:dyDescent="0.25">
      <c r="A880" s="4">
        <v>684</v>
      </c>
      <c r="B880" s="4">
        <v>1523</v>
      </c>
      <c r="C880" s="11">
        <v>44082</v>
      </c>
      <c r="D880" s="4">
        <v>3</v>
      </c>
      <c r="E880" s="4">
        <v>320</v>
      </c>
      <c r="F880" s="41">
        <v>47.470500000000001</v>
      </c>
      <c r="G880" s="41">
        <v>142.41149999999999</v>
      </c>
      <c r="K880" t="b">
        <f>NOT(ISNA(VLOOKUP(Table10[[#This Row],[PurchaseOrderID]],Purchase_Order!$A$2:$A$1228,1,0)))</f>
        <v>1</v>
      </c>
    </row>
    <row r="881" spans="1:11" x14ac:dyDescent="0.25">
      <c r="A881" s="5">
        <v>684</v>
      </c>
      <c r="B881" s="5">
        <v>1524</v>
      </c>
      <c r="C881" s="10">
        <v>44082</v>
      </c>
      <c r="D881" s="5">
        <v>3</v>
      </c>
      <c r="E881" s="5">
        <v>321</v>
      </c>
      <c r="F881" s="40">
        <v>42.798000000000002</v>
      </c>
      <c r="G881" s="40">
        <v>128.39400000000001</v>
      </c>
      <c r="K881" t="b">
        <f>NOT(ISNA(VLOOKUP(Table10[[#This Row],[PurchaseOrderID]],Purchase_Order!$A$2:$A$1228,1,0)))</f>
        <v>1</v>
      </c>
    </row>
    <row r="882" spans="1:11" x14ac:dyDescent="0.25">
      <c r="A882" s="4">
        <v>685</v>
      </c>
      <c r="B882" s="4">
        <v>1525</v>
      </c>
      <c r="C882" s="11">
        <v>44082</v>
      </c>
      <c r="D882" s="4">
        <v>3</v>
      </c>
      <c r="E882" s="4">
        <v>443</v>
      </c>
      <c r="F882" s="41">
        <v>39.122999999999998</v>
      </c>
      <c r="G882" s="41">
        <v>117.369</v>
      </c>
      <c r="K882" t="b">
        <f>NOT(ISNA(VLOOKUP(Table10[[#This Row],[PurchaseOrderID]],Purchase_Order!$A$2:$A$1228,1,0)))</f>
        <v>1</v>
      </c>
    </row>
    <row r="883" spans="1:11" x14ac:dyDescent="0.25">
      <c r="A883" s="5">
        <v>685</v>
      </c>
      <c r="B883" s="5">
        <v>1526</v>
      </c>
      <c r="C883" s="10">
        <v>44082</v>
      </c>
      <c r="D883" s="5">
        <v>3</v>
      </c>
      <c r="E883" s="5">
        <v>444</v>
      </c>
      <c r="F883" s="40">
        <v>37.023000000000003</v>
      </c>
      <c r="G883" s="40">
        <v>111.069</v>
      </c>
      <c r="K883" t="b">
        <f>NOT(ISNA(VLOOKUP(Table10[[#This Row],[PurchaseOrderID]],Purchase_Order!$A$2:$A$1228,1,0)))</f>
        <v>1</v>
      </c>
    </row>
    <row r="884" spans="1:11" x14ac:dyDescent="0.25">
      <c r="A884" s="4">
        <v>685</v>
      </c>
      <c r="B884" s="4">
        <v>1527</v>
      </c>
      <c r="C884" s="11">
        <v>44082</v>
      </c>
      <c r="D884" s="4">
        <v>3</v>
      </c>
      <c r="E884" s="4">
        <v>445</v>
      </c>
      <c r="F884" s="41">
        <v>41.296500000000002</v>
      </c>
      <c r="G884" s="41">
        <v>123.8895</v>
      </c>
      <c r="K884" t="b">
        <f>NOT(ISNA(VLOOKUP(Table10[[#This Row],[PurchaseOrderID]],Purchase_Order!$A$2:$A$1228,1,0)))</f>
        <v>1</v>
      </c>
    </row>
    <row r="885" spans="1:11" x14ac:dyDescent="0.25">
      <c r="A885" s="5">
        <v>685</v>
      </c>
      <c r="B885" s="5">
        <v>1528</v>
      </c>
      <c r="C885" s="10">
        <v>44082</v>
      </c>
      <c r="D885" s="5">
        <v>3</v>
      </c>
      <c r="E885" s="5">
        <v>446</v>
      </c>
      <c r="F885" s="40">
        <v>37.023000000000003</v>
      </c>
      <c r="G885" s="40">
        <v>111.069</v>
      </c>
      <c r="K885" t="b">
        <f>NOT(ISNA(VLOOKUP(Table10[[#This Row],[PurchaseOrderID]],Purchase_Order!$A$2:$A$1228,1,0)))</f>
        <v>1</v>
      </c>
    </row>
    <row r="886" spans="1:11" x14ac:dyDescent="0.25">
      <c r="A886" s="4">
        <v>685</v>
      </c>
      <c r="B886" s="4">
        <v>1529</v>
      </c>
      <c r="C886" s="11">
        <v>44082</v>
      </c>
      <c r="D886" s="4">
        <v>3</v>
      </c>
      <c r="E886" s="4">
        <v>447</v>
      </c>
      <c r="F886" s="41">
        <v>47.680500000000002</v>
      </c>
      <c r="G886" s="41">
        <v>143.04150000000001</v>
      </c>
      <c r="K886" t="b">
        <f>NOT(ISNA(VLOOKUP(Table10[[#This Row],[PurchaseOrderID]],Purchase_Order!$A$2:$A$1228,1,0)))</f>
        <v>1</v>
      </c>
    </row>
    <row r="887" spans="1:11" x14ac:dyDescent="0.25">
      <c r="A887" s="5">
        <v>685</v>
      </c>
      <c r="B887" s="5">
        <v>1530</v>
      </c>
      <c r="C887" s="10">
        <v>44082</v>
      </c>
      <c r="D887" s="5">
        <v>3</v>
      </c>
      <c r="E887" s="5">
        <v>448</v>
      </c>
      <c r="F887" s="40">
        <v>45.580500000000001</v>
      </c>
      <c r="G887" s="40">
        <v>136.7415</v>
      </c>
      <c r="K887" t="b">
        <f>NOT(ISNA(VLOOKUP(Table10[[#This Row],[PurchaseOrderID]],Purchase_Order!$A$2:$A$1228,1,0)))</f>
        <v>1</v>
      </c>
    </row>
    <row r="888" spans="1:11" x14ac:dyDescent="0.25">
      <c r="A888" s="4">
        <v>685</v>
      </c>
      <c r="B888" s="4">
        <v>1531</v>
      </c>
      <c r="C888" s="11">
        <v>44082</v>
      </c>
      <c r="D888" s="4">
        <v>3</v>
      </c>
      <c r="E888" s="4">
        <v>449</v>
      </c>
      <c r="F888" s="41">
        <v>49.853999999999999</v>
      </c>
      <c r="G888" s="41">
        <v>149.56200000000001</v>
      </c>
      <c r="K888" t="b">
        <f>NOT(ISNA(VLOOKUP(Table10[[#This Row],[PurchaseOrderID]],Purchase_Order!$A$2:$A$1228,1,0)))</f>
        <v>1</v>
      </c>
    </row>
    <row r="889" spans="1:11" x14ac:dyDescent="0.25">
      <c r="A889" s="5">
        <v>685</v>
      </c>
      <c r="B889" s="5">
        <v>1532</v>
      </c>
      <c r="C889" s="10">
        <v>44082</v>
      </c>
      <c r="D889" s="5">
        <v>3</v>
      </c>
      <c r="E889" s="5">
        <v>450</v>
      </c>
      <c r="F889" s="40">
        <v>45.580500000000001</v>
      </c>
      <c r="G889" s="40">
        <v>136.7415</v>
      </c>
      <c r="K889" t="b">
        <f>NOT(ISNA(VLOOKUP(Table10[[#This Row],[PurchaseOrderID]],Purchase_Order!$A$2:$A$1228,1,0)))</f>
        <v>1</v>
      </c>
    </row>
    <row r="890" spans="1:11" x14ac:dyDescent="0.25">
      <c r="A890" s="4">
        <v>685</v>
      </c>
      <c r="B890" s="4">
        <v>1533</v>
      </c>
      <c r="C890" s="11">
        <v>44082</v>
      </c>
      <c r="D890" s="4">
        <v>3</v>
      </c>
      <c r="E890" s="4">
        <v>451</v>
      </c>
      <c r="F890" s="41">
        <v>43.480499999999999</v>
      </c>
      <c r="G890" s="41">
        <v>130.44149999999999</v>
      </c>
      <c r="K890" t="b">
        <f>NOT(ISNA(VLOOKUP(Table10[[#This Row],[PurchaseOrderID]],Purchase_Order!$A$2:$A$1228,1,0)))</f>
        <v>1</v>
      </c>
    </row>
    <row r="891" spans="1:11" x14ac:dyDescent="0.25">
      <c r="A891" s="5">
        <v>685</v>
      </c>
      <c r="B891" s="5">
        <v>1534</v>
      </c>
      <c r="C891" s="10">
        <v>44082</v>
      </c>
      <c r="D891" s="5">
        <v>3</v>
      </c>
      <c r="E891" s="5">
        <v>452</v>
      </c>
      <c r="F891" s="40">
        <v>47.753999999999998</v>
      </c>
      <c r="G891" s="40">
        <v>143.262</v>
      </c>
      <c r="K891" t="b">
        <f>NOT(ISNA(VLOOKUP(Table10[[#This Row],[PurchaseOrderID]],Purchase_Order!$A$2:$A$1228,1,0)))</f>
        <v>1</v>
      </c>
    </row>
    <row r="892" spans="1:11" x14ac:dyDescent="0.25">
      <c r="A892" s="4">
        <v>685</v>
      </c>
      <c r="B892" s="4">
        <v>1535</v>
      </c>
      <c r="C892" s="11">
        <v>44082</v>
      </c>
      <c r="D892" s="4">
        <v>3</v>
      </c>
      <c r="E892" s="4">
        <v>453</v>
      </c>
      <c r="F892" s="41">
        <v>43.480499999999999</v>
      </c>
      <c r="G892" s="41">
        <v>130.44149999999999</v>
      </c>
      <c r="K892" t="b">
        <f>NOT(ISNA(VLOOKUP(Table10[[#This Row],[PurchaseOrderID]],Purchase_Order!$A$2:$A$1228,1,0)))</f>
        <v>1</v>
      </c>
    </row>
    <row r="893" spans="1:11" x14ac:dyDescent="0.25">
      <c r="A893" s="5">
        <v>685</v>
      </c>
      <c r="B893" s="5">
        <v>1536</v>
      </c>
      <c r="C893" s="10">
        <v>44082</v>
      </c>
      <c r="D893" s="5">
        <v>3</v>
      </c>
      <c r="E893" s="5">
        <v>454</v>
      </c>
      <c r="F893" s="40">
        <v>41.380499999999998</v>
      </c>
      <c r="G893" s="40">
        <v>124.14149999999999</v>
      </c>
      <c r="K893" t="b">
        <f>NOT(ISNA(VLOOKUP(Table10[[#This Row],[PurchaseOrderID]],Purchase_Order!$A$2:$A$1228,1,0)))</f>
        <v>1</v>
      </c>
    </row>
    <row r="894" spans="1:11" x14ac:dyDescent="0.25">
      <c r="A894" s="4">
        <v>685</v>
      </c>
      <c r="B894" s="4">
        <v>1537</v>
      </c>
      <c r="C894" s="11">
        <v>44082</v>
      </c>
      <c r="D894" s="4">
        <v>3</v>
      </c>
      <c r="E894" s="4">
        <v>455</v>
      </c>
      <c r="F894" s="41">
        <v>45.654000000000003</v>
      </c>
      <c r="G894" s="41">
        <v>136.96199999999999</v>
      </c>
      <c r="K894" t="b">
        <f>NOT(ISNA(VLOOKUP(Table10[[#This Row],[PurchaseOrderID]],Purchase_Order!$A$2:$A$1228,1,0)))</f>
        <v>1</v>
      </c>
    </row>
    <row r="895" spans="1:11" x14ac:dyDescent="0.25">
      <c r="A895" s="5">
        <v>685</v>
      </c>
      <c r="B895" s="5">
        <v>1538</v>
      </c>
      <c r="C895" s="10">
        <v>44082</v>
      </c>
      <c r="D895" s="5">
        <v>3</v>
      </c>
      <c r="E895" s="5">
        <v>456</v>
      </c>
      <c r="F895" s="40">
        <v>41.380499999999998</v>
      </c>
      <c r="G895" s="40">
        <v>124.14149999999999</v>
      </c>
      <c r="K895" t="b">
        <f>NOT(ISNA(VLOOKUP(Table10[[#This Row],[PurchaseOrderID]],Purchase_Order!$A$2:$A$1228,1,0)))</f>
        <v>1</v>
      </c>
    </row>
    <row r="896" spans="1:11" x14ac:dyDescent="0.25">
      <c r="A896" s="4">
        <v>685</v>
      </c>
      <c r="B896" s="4">
        <v>1539</v>
      </c>
      <c r="C896" s="11">
        <v>44082</v>
      </c>
      <c r="D896" s="4">
        <v>3</v>
      </c>
      <c r="E896" s="4">
        <v>457</v>
      </c>
      <c r="F896" s="41">
        <v>39.280500000000004</v>
      </c>
      <c r="G896" s="41">
        <v>117.8415</v>
      </c>
      <c r="K896" t="b">
        <f>NOT(ISNA(VLOOKUP(Table10[[#This Row],[PurchaseOrderID]],Purchase_Order!$A$2:$A$1228,1,0)))</f>
        <v>1</v>
      </c>
    </row>
    <row r="897" spans="1:11" x14ac:dyDescent="0.25">
      <c r="A897" s="5">
        <v>685</v>
      </c>
      <c r="B897" s="5">
        <v>1540</v>
      </c>
      <c r="C897" s="10">
        <v>44082</v>
      </c>
      <c r="D897" s="5">
        <v>3</v>
      </c>
      <c r="E897" s="5">
        <v>458</v>
      </c>
      <c r="F897" s="40">
        <v>43.554000000000002</v>
      </c>
      <c r="G897" s="40">
        <v>130.66200000000001</v>
      </c>
      <c r="K897" t="b">
        <f>NOT(ISNA(VLOOKUP(Table10[[#This Row],[PurchaseOrderID]],Purchase_Order!$A$2:$A$1228,1,0)))</f>
        <v>1</v>
      </c>
    </row>
    <row r="898" spans="1:11" x14ac:dyDescent="0.25">
      <c r="A898" s="4">
        <v>685</v>
      </c>
      <c r="B898" s="4">
        <v>1541</v>
      </c>
      <c r="C898" s="11">
        <v>44082</v>
      </c>
      <c r="D898" s="4">
        <v>3</v>
      </c>
      <c r="E898" s="4">
        <v>459</v>
      </c>
      <c r="F898" s="41">
        <v>39.280500000000004</v>
      </c>
      <c r="G898" s="41">
        <v>117.8415</v>
      </c>
      <c r="K898" t="b">
        <f>NOT(ISNA(VLOOKUP(Table10[[#This Row],[PurchaseOrderID]],Purchase_Order!$A$2:$A$1228,1,0)))</f>
        <v>1</v>
      </c>
    </row>
    <row r="899" spans="1:11" x14ac:dyDescent="0.25">
      <c r="A899" s="5">
        <v>685</v>
      </c>
      <c r="B899" s="5">
        <v>1542</v>
      </c>
      <c r="C899" s="10">
        <v>44082</v>
      </c>
      <c r="D899" s="5">
        <v>3</v>
      </c>
      <c r="E899" s="5">
        <v>460</v>
      </c>
      <c r="F899" s="40">
        <v>37.180500000000002</v>
      </c>
      <c r="G899" s="40">
        <v>111.5415</v>
      </c>
      <c r="K899" t="b">
        <f>NOT(ISNA(VLOOKUP(Table10[[#This Row],[PurchaseOrderID]],Purchase_Order!$A$2:$A$1228,1,0)))</f>
        <v>1</v>
      </c>
    </row>
    <row r="900" spans="1:11" x14ac:dyDescent="0.25">
      <c r="A900" s="4">
        <v>685</v>
      </c>
      <c r="B900" s="4">
        <v>1543</v>
      </c>
      <c r="C900" s="11">
        <v>44082</v>
      </c>
      <c r="D900" s="4">
        <v>3</v>
      </c>
      <c r="E900" s="4">
        <v>461</v>
      </c>
      <c r="F900" s="41">
        <v>41.454000000000001</v>
      </c>
      <c r="G900" s="41">
        <v>124.36199999999999</v>
      </c>
      <c r="K900" t="b">
        <f>NOT(ISNA(VLOOKUP(Table10[[#This Row],[PurchaseOrderID]],Purchase_Order!$A$2:$A$1228,1,0)))</f>
        <v>1</v>
      </c>
    </row>
    <row r="901" spans="1:11" x14ac:dyDescent="0.25">
      <c r="A901" s="5">
        <v>686</v>
      </c>
      <c r="B901" s="5">
        <v>1544</v>
      </c>
      <c r="C901" s="10">
        <v>44082</v>
      </c>
      <c r="D901" s="5">
        <v>550</v>
      </c>
      <c r="E901" s="5">
        <v>941</v>
      </c>
      <c r="F901" s="40">
        <v>62.9895</v>
      </c>
      <c r="G901" s="40">
        <v>34644.224999999999</v>
      </c>
      <c r="K901" t="b">
        <f>NOT(ISNA(VLOOKUP(Table10[[#This Row],[PurchaseOrderID]],Purchase_Order!$A$2:$A$1228,1,0)))</f>
        <v>1</v>
      </c>
    </row>
    <row r="902" spans="1:11" x14ac:dyDescent="0.25">
      <c r="A902" s="4">
        <v>687</v>
      </c>
      <c r="B902" s="4">
        <v>1545</v>
      </c>
      <c r="C902" s="11">
        <v>44082</v>
      </c>
      <c r="D902" s="4">
        <v>3</v>
      </c>
      <c r="E902" s="4">
        <v>320</v>
      </c>
      <c r="F902" s="41">
        <v>45.3705</v>
      </c>
      <c r="G902" s="41">
        <v>136.11150000000001</v>
      </c>
      <c r="K902" t="b">
        <f>NOT(ISNA(VLOOKUP(Table10[[#This Row],[PurchaseOrderID]],Purchase_Order!$A$2:$A$1228,1,0)))</f>
        <v>1</v>
      </c>
    </row>
    <row r="903" spans="1:11" x14ac:dyDescent="0.25">
      <c r="A903" s="5">
        <v>687</v>
      </c>
      <c r="B903" s="5">
        <v>1546</v>
      </c>
      <c r="C903" s="10">
        <v>44082</v>
      </c>
      <c r="D903" s="5">
        <v>3</v>
      </c>
      <c r="E903" s="5">
        <v>321</v>
      </c>
      <c r="F903" s="40">
        <v>40.488</v>
      </c>
      <c r="G903" s="40">
        <v>121.464</v>
      </c>
      <c r="K903" t="b">
        <f>NOT(ISNA(VLOOKUP(Table10[[#This Row],[PurchaseOrderID]],Purchase_Order!$A$2:$A$1228,1,0)))</f>
        <v>1</v>
      </c>
    </row>
    <row r="904" spans="1:11" x14ac:dyDescent="0.25">
      <c r="A904" s="4">
        <v>687</v>
      </c>
      <c r="B904" s="4">
        <v>1547</v>
      </c>
      <c r="C904" s="11">
        <v>44082</v>
      </c>
      <c r="D904" s="4">
        <v>60</v>
      </c>
      <c r="E904" s="4">
        <v>322</v>
      </c>
      <c r="F904" s="41">
        <v>26.365500000000001</v>
      </c>
      <c r="G904" s="41">
        <v>1581.93</v>
      </c>
      <c r="K904" t="b">
        <f>NOT(ISNA(VLOOKUP(Table10[[#This Row],[PurchaseOrderID]],Purchase_Order!$A$2:$A$1228,1,0)))</f>
        <v>1</v>
      </c>
    </row>
    <row r="905" spans="1:11" x14ac:dyDescent="0.25">
      <c r="A905" s="5">
        <v>688</v>
      </c>
      <c r="B905" s="5">
        <v>1548</v>
      </c>
      <c r="C905" s="10">
        <v>44082</v>
      </c>
      <c r="D905" s="5">
        <v>3</v>
      </c>
      <c r="E905" s="5">
        <v>504</v>
      </c>
      <c r="F905" s="40">
        <v>48.762</v>
      </c>
      <c r="G905" s="40">
        <v>146.286</v>
      </c>
      <c r="K905" t="b">
        <f>NOT(ISNA(VLOOKUP(Table10[[#This Row],[PurchaseOrderID]],Purchase_Order!$A$2:$A$1228,1,0)))</f>
        <v>1</v>
      </c>
    </row>
    <row r="906" spans="1:11" x14ac:dyDescent="0.25">
      <c r="A906" s="4">
        <v>689</v>
      </c>
      <c r="B906" s="4">
        <v>1549</v>
      </c>
      <c r="C906" s="11">
        <v>44083</v>
      </c>
      <c r="D906" s="4">
        <v>3</v>
      </c>
      <c r="E906" s="4">
        <v>497</v>
      </c>
      <c r="F906" s="41">
        <v>34.188000000000002</v>
      </c>
      <c r="G906" s="41">
        <v>102.56399999999999</v>
      </c>
      <c r="K906" t="b">
        <f>NOT(ISNA(VLOOKUP(Table10[[#This Row],[PurchaseOrderID]],Purchase_Order!$A$2:$A$1228,1,0)))</f>
        <v>1</v>
      </c>
    </row>
    <row r="907" spans="1:11" x14ac:dyDescent="0.25">
      <c r="A907" s="5">
        <v>690</v>
      </c>
      <c r="B907" s="5">
        <v>1550</v>
      </c>
      <c r="C907" s="10">
        <v>44083</v>
      </c>
      <c r="D907" s="5">
        <v>3</v>
      </c>
      <c r="E907" s="5">
        <v>323</v>
      </c>
      <c r="F907" s="40">
        <v>50.263500000000001</v>
      </c>
      <c r="G907" s="40">
        <v>150.79050000000001</v>
      </c>
      <c r="K907" t="b">
        <f>NOT(ISNA(VLOOKUP(Table10[[#This Row],[PurchaseOrderID]],Purchase_Order!$A$2:$A$1228,1,0)))</f>
        <v>1</v>
      </c>
    </row>
    <row r="908" spans="1:11" x14ac:dyDescent="0.25">
      <c r="A908" s="4">
        <v>691</v>
      </c>
      <c r="B908" s="4">
        <v>1551</v>
      </c>
      <c r="C908" s="11">
        <v>44083</v>
      </c>
      <c r="D908" s="4">
        <v>550</v>
      </c>
      <c r="E908" s="4">
        <v>523</v>
      </c>
      <c r="F908" s="41">
        <v>10.731</v>
      </c>
      <c r="G908" s="41">
        <v>5902.05</v>
      </c>
      <c r="K908" t="b">
        <f>NOT(ISNA(VLOOKUP(Table10[[#This Row],[PurchaseOrderID]],Purchase_Order!$A$2:$A$1228,1,0)))</f>
        <v>1</v>
      </c>
    </row>
    <row r="909" spans="1:11" x14ac:dyDescent="0.25">
      <c r="A909" s="5">
        <v>691</v>
      </c>
      <c r="B909" s="5">
        <v>1552</v>
      </c>
      <c r="C909" s="10">
        <v>44083</v>
      </c>
      <c r="D909" s="5">
        <v>550</v>
      </c>
      <c r="E909" s="5">
        <v>524</v>
      </c>
      <c r="F909" s="40">
        <v>14.1225</v>
      </c>
      <c r="G909" s="40">
        <v>7767.375</v>
      </c>
      <c r="K909" t="b">
        <f>NOT(ISNA(VLOOKUP(Table10[[#This Row],[PurchaseOrderID]],Purchase_Order!$A$2:$A$1228,1,0)))</f>
        <v>1</v>
      </c>
    </row>
    <row r="910" spans="1:11" x14ac:dyDescent="0.25">
      <c r="A910" s="4">
        <v>692</v>
      </c>
      <c r="B910" s="4">
        <v>1553</v>
      </c>
      <c r="C910" s="11">
        <v>44083</v>
      </c>
      <c r="D910" s="4">
        <v>60</v>
      </c>
      <c r="E910" s="4">
        <v>492</v>
      </c>
      <c r="F910" s="41">
        <v>50.263500000000001</v>
      </c>
      <c r="G910" s="41">
        <v>3015.81</v>
      </c>
      <c r="K910" t="b">
        <f>NOT(ISNA(VLOOKUP(Table10[[#This Row],[PurchaseOrderID]],Purchase_Order!$A$2:$A$1228,1,0)))</f>
        <v>1</v>
      </c>
    </row>
    <row r="911" spans="1:11" x14ac:dyDescent="0.25">
      <c r="A911" s="5">
        <v>692</v>
      </c>
      <c r="B911" s="5">
        <v>1554</v>
      </c>
      <c r="C911" s="10">
        <v>44083</v>
      </c>
      <c r="D911" s="5">
        <v>60</v>
      </c>
      <c r="E911" s="5">
        <v>493</v>
      </c>
      <c r="F911" s="40">
        <v>57.151499999999999</v>
      </c>
      <c r="G911" s="40">
        <v>3429.09</v>
      </c>
      <c r="K911" t="b">
        <f>NOT(ISNA(VLOOKUP(Table10[[#This Row],[PurchaseOrderID]],Purchase_Order!$A$2:$A$1228,1,0)))</f>
        <v>1</v>
      </c>
    </row>
    <row r="912" spans="1:11" x14ac:dyDescent="0.25">
      <c r="A912" s="4">
        <v>693</v>
      </c>
      <c r="B912" s="4">
        <v>1555</v>
      </c>
      <c r="C912" s="11">
        <v>44083</v>
      </c>
      <c r="D912" s="4">
        <v>550</v>
      </c>
      <c r="E912" s="4">
        <v>908</v>
      </c>
      <c r="F912" s="41">
        <v>21.0945</v>
      </c>
      <c r="G912" s="41">
        <v>11601.975</v>
      </c>
      <c r="K912" t="b">
        <f>NOT(ISNA(VLOOKUP(Table10[[#This Row],[PurchaseOrderID]],Purchase_Order!$A$2:$A$1228,1,0)))</f>
        <v>1</v>
      </c>
    </row>
    <row r="913" spans="1:11" x14ac:dyDescent="0.25">
      <c r="A913" s="5">
        <v>693</v>
      </c>
      <c r="B913" s="5">
        <v>1556</v>
      </c>
      <c r="C913" s="10">
        <v>44083</v>
      </c>
      <c r="D913" s="5">
        <v>550</v>
      </c>
      <c r="E913" s="5">
        <v>909</v>
      </c>
      <c r="F913" s="40">
        <v>30.439499999999999</v>
      </c>
      <c r="G913" s="40">
        <v>16741.724999999999</v>
      </c>
      <c r="K913" t="b">
        <f>NOT(ISNA(VLOOKUP(Table10[[#This Row],[PurchaseOrderID]],Purchase_Order!$A$2:$A$1228,1,0)))</f>
        <v>1</v>
      </c>
    </row>
    <row r="914" spans="1:11" x14ac:dyDescent="0.25">
      <c r="A914" s="4">
        <v>693</v>
      </c>
      <c r="B914" s="4">
        <v>1557</v>
      </c>
      <c r="C914" s="11">
        <v>44083</v>
      </c>
      <c r="D914" s="4">
        <v>550</v>
      </c>
      <c r="E914" s="4">
        <v>910</v>
      </c>
      <c r="F914" s="41">
        <v>40.939500000000002</v>
      </c>
      <c r="G914" s="41">
        <v>22516.724999999999</v>
      </c>
      <c r="K914" t="b">
        <f>NOT(ISNA(VLOOKUP(Table10[[#This Row],[PurchaseOrderID]],Purchase_Order!$A$2:$A$1228,1,0)))</f>
        <v>1</v>
      </c>
    </row>
    <row r="915" spans="1:11" x14ac:dyDescent="0.25">
      <c r="A915" s="5">
        <v>694</v>
      </c>
      <c r="B915" s="5">
        <v>1558</v>
      </c>
      <c r="C915" s="10">
        <v>44083</v>
      </c>
      <c r="D915" s="5">
        <v>60</v>
      </c>
      <c r="E915" s="5">
        <v>506</v>
      </c>
      <c r="F915" s="40">
        <v>9.1980000000000004</v>
      </c>
      <c r="G915" s="40">
        <v>551.88</v>
      </c>
      <c r="K915" t="b">
        <f>NOT(ISNA(VLOOKUP(Table10[[#This Row],[PurchaseOrderID]],Purchase_Order!$A$2:$A$1228,1,0)))</f>
        <v>1</v>
      </c>
    </row>
    <row r="916" spans="1:11" x14ac:dyDescent="0.25">
      <c r="A916" s="4">
        <v>695</v>
      </c>
      <c r="B916" s="4">
        <v>1559</v>
      </c>
      <c r="C916" s="11">
        <v>44083</v>
      </c>
      <c r="D916" s="4">
        <v>550</v>
      </c>
      <c r="E916" s="4">
        <v>351</v>
      </c>
      <c r="F916" s="41">
        <v>5.7750000000000004</v>
      </c>
      <c r="G916" s="41">
        <v>3176.25</v>
      </c>
      <c r="K916" t="b">
        <f>NOT(ISNA(VLOOKUP(Table10[[#This Row],[PurchaseOrderID]],Purchase_Order!$A$2:$A$1228,1,0)))</f>
        <v>1</v>
      </c>
    </row>
    <row r="917" spans="1:11" x14ac:dyDescent="0.25">
      <c r="A917" s="5">
        <v>695</v>
      </c>
      <c r="B917" s="5">
        <v>1560</v>
      </c>
      <c r="C917" s="10">
        <v>44083</v>
      </c>
      <c r="D917" s="5">
        <v>550</v>
      </c>
      <c r="E917" s="5">
        <v>352</v>
      </c>
      <c r="F917" s="40">
        <v>1.155</v>
      </c>
      <c r="G917" s="40">
        <v>635.25</v>
      </c>
      <c r="K917" t="b">
        <f>NOT(ISNA(VLOOKUP(Table10[[#This Row],[PurchaseOrderID]],Purchase_Order!$A$2:$A$1228,1,0)))</f>
        <v>1</v>
      </c>
    </row>
    <row r="918" spans="1:11" x14ac:dyDescent="0.25">
      <c r="A918" s="4">
        <v>695</v>
      </c>
      <c r="B918" s="4">
        <v>1561</v>
      </c>
      <c r="C918" s="11">
        <v>44083</v>
      </c>
      <c r="D918" s="4">
        <v>550</v>
      </c>
      <c r="E918" s="4">
        <v>679</v>
      </c>
      <c r="F918" s="41">
        <v>5.7750000000000004</v>
      </c>
      <c r="G918" s="41">
        <v>3176.25</v>
      </c>
      <c r="K918" t="b">
        <f>NOT(ISNA(VLOOKUP(Table10[[#This Row],[PurchaseOrderID]],Purchase_Order!$A$2:$A$1228,1,0)))</f>
        <v>1</v>
      </c>
    </row>
    <row r="919" spans="1:11" x14ac:dyDescent="0.25">
      <c r="A919" s="5">
        <v>696</v>
      </c>
      <c r="B919" s="5">
        <v>1562</v>
      </c>
      <c r="C919" s="10">
        <v>44083</v>
      </c>
      <c r="D919" s="5">
        <v>550</v>
      </c>
      <c r="E919" s="5">
        <v>507</v>
      </c>
      <c r="F919" s="40">
        <v>23.393999999999998</v>
      </c>
      <c r="G919" s="40">
        <v>12866.7</v>
      </c>
      <c r="K919" t="b">
        <f>NOT(ISNA(VLOOKUP(Table10[[#This Row],[PurchaseOrderID]],Purchase_Order!$A$2:$A$1228,1,0)))</f>
        <v>1</v>
      </c>
    </row>
    <row r="920" spans="1:11" x14ac:dyDescent="0.25">
      <c r="A920" s="4">
        <v>696</v>
      </c>
      <c r="B920" s="4">
        <v>1563</v>
      </c>
      <c r="C920" s="11">
        <v>44083</v>
      </c>
      <c r="D920" s="4">
        <v>550</v>
      </c>
      <c r="E920" s="4">
        <v>508</v>
      </c>
      <c r="F920" s="41">
        <v>27.6465</v>
      </c>
      <c r="G920" s="41">
        <v>15205.575000000001</v>
      </c>
      <c r="K920" t="b">
        <f>NOT(ISNA(VLOOKUP(Table10[[#This Row],[PurchaseOrderID]],Purchase_Order!$A$2:$A$1228,1,0)))</f>
        <v>1</v>
      </c>
    </row>
    <row r="921" spans="1:11" x14ac:dyDescent="0.25">
      <c r="A921" s="5">
        <v>697</v>
      </c>
      <c r="B921" s="5">
        <v>1564</v>
      </c>
      <c r="C921" s="10">
        <v>44083</v>
      </c>
      <c r="D921" s="5">
        <v>550</v>
      </c>
      <c r="E921" s="5">
        <v>535</v>
      </c>
      <c r="F921" s="40">
        <v>3.4860000000000002</v>
      </c>
      <c r="G921" s="40">
        <v>1917.3</v>
      </c>
      <c r="K921" t="b">
        <f>NOT(ISNA(VLOOKUP(Table10[[#This Row],[PurchaseOrderID]],Purchase_Order!$A$2:$A$1228,1,0)))</f>
        <v>1</v>
      </c>
    </row>
    <row r="922" spans="1:11" x14ac:dyDescent="0.25">
      <c r="A922" s="4">
        <v>698</v>
      </c>
      <c r="B922" s="4">
        <v>1565</v>
      </c>
      <c r="C922" s="11">
        <v>44083</v>
      </c>
      <c r="D922" s="4">
        <v>550</v>
      </c>
      <c r="E922" s="4">
        <v>351</v>
      </c>
      <c r="F922" s="41">
        <v>6.1950000000000003</v>
      </c>
      <c r="G922" s="41">
        <v>3407.25</v>
      </c>
      <c r="K922" t="b">
        <f>NOT(ISNA(VLOOKUP(Table10[[#This Row],[PurchaseOrderID]],Purchase_Order!$A$2:$A$1228,1,0)))</f>
        <v>1</v>
      </c>
    </row>
    <row r="923" spans="1:11" x14ac:dyDescent="0.25">
      <c r="A923" s="5">
        <v>698</v>
      </c>
      <c r="B923" s="5">
        <v>1566</v>
      </c>
      <c r="C923" s="10">
        <v>44083</v>
      </c>
      <c r="D923" s="5">
        <v>550</v>
      </c>
      <c r="E923" s="5">
        <v>352</v>
      </c>
      <c r="F923" s="40">
        <v>1.47</v>
      </c>
      <c r="G923" s="40">
        <v>808.5</v>
      </c>
      <c r="K923" t="b">
        <f>NOT(ISNA(VLOOKUP(Table10[[#This Row],[PurchaseOrderID]],Purchase_Order!$A$2:$A$1228,1,0)))</f>
        <v>1</v>
      </c>
    </row>
    <row r="924" spans="1:11" x14ac:dyDescent="0.25">
      <c r="A924" s="4">
        <v>698</v>
      </c>
      <c r="B924" s="4">
        <v>1567</v>
      </c>
      <c r="C924" s="11">
        <v>44083</v>
      </c>
      <c r="D924" s="4">
        <v>550</v>
      </c>
      <c r="E924" s="4">
        <v>679</v>
      </c>
      <c r="F924" s="41">
        <v>6.1950000000000003</v>
      </c>
      <c r="G924" s="41">
        <v>3407.25</v>
      </c>
      <c r="K924" t="b">
        <f>NOT(ISNA(VLOOKUP(Table10[[#This Row],[PurchaseOrderID]],Purchase_Order!$A$2:$A$1228,1,0)))</f>
        <v>1</v>
      </c>
    </row>
    <row r="925" spans="1:11" x14ac:dyDescent="0.25">
      <c r="A925" s="5">
        <v>699</v>
      </c>
      <c r="B925" s="5">
        <v>1568</v>
      </c>
      <c r="C925" s="10">
        <v>44083</v>
      </c>
      <c r="D925" s="5">
        <v>550</v>
      </c>
      <c r="E925" s="5">
        <v>507</v>
      </c>
      <c r="F925" s="40">
        <v>22.165500000000002</v>
      </c>
      <c r="G925" s="40">
        <v>12191.025</v>
      </c>
      <c r="K925" t="b">
        <f>NOT(ISNA(VLOOKUP(Table10[[#This Row],[PurchaseOrderID]],Purchase_Order!$A$2:$A$1228,1,0)))</f>
        <v>1</v>
      </c>
    </row>
    <row r="926" spans="1:11" x14ac:dyDescent="0.25">
      <c r="A926" s="4">
        <v>699</v>
      </c>
      <c r="B926" s="4">
        <v>1569</v>
      </c>
      <c r="C926" s="11">
        <v>44083</v>
      </c>
      <c r="D926" s="4">
        <v>550</v>
      </c>
      <c r="E926" s="4">
        <v>508</v>
      </c>
      <c r="F926" s="41">
        <v>29.284500000000001</v>
      </c>
      <c r="G926" s="41">
        <v>16106.475</v>
      </c>
      <c r="K926" t="b">
        <f>NOT(ISNA(VLOOKUP(Table10[[#This Row],[PurchaseOrderID]],Purchase_Order!$A$2:$A$1228,1,0)))</f>
        <v>1</v>
      </c>
    </row>
    <row r="927" spans="1:11" x14ac:dyDescent="0.25">
      <c r="A927" s="5">
        <v>700</v>
      </c>
      <c r="B927" s="5">
        <v>1570</v>
      </c>
      <c r="C927" s="10">
        <v>44083</v>
      </c>
      <c r="D927" s="5">
        <v>3</v>
      </c>
      <c r="E927" s="5">
        <v>491</v>
      </c>
      <c r="F927" s="40">
        <v>19.9815</v>
      </c>
      <c r="G927" s="40">
        <v>59.944499999999998</v>
      </c>
      <c r="K927" t="b">
        <f>NOT(ISNA(VLOOKUP(Table10[[#This Row],[PurchaseOrderID]],Purchase_Order!$A$2:$A$1228,1,0)))</f>
        <v>1</v>
      </c>
    </row>
    <row r="928" spans="1:11" x14ac:dyDescent="0.25">
      <c r="A928" s="4">
        <v>701</v>
      </c>
      <c r="B928" s="4">
        <v>1571</v>
      </c>
      <c r="C928" s="11">
        <v>44083</v>
      </c>
      <c r="D928" s="4">
        <v>3</v>
      </c>
      <c r="E928" s="4">
        <v>349</v>
      </c>
      <c r="F928" s="41">
        <v>39.143999999999998</v>
      </c>
      <c r="G928" s="41">
        <v>117.432</v>
      </c>
      <c r="K928" t="b">
        <f>NOT(ISNA(VLOOKUP(Table10[[#This Row],[PurchaseOrderID]],Purchase_Order!$A$2:$A$1228,1,0)))</f>
        <v>1</v>
      </c>
    </row>
    <row r="929" spans="1:11" x14ac:dyDescent="0.25">
      <c r="A929" s="5">
        <v>702</v>
      </c>
      <c r="B929" s="5">
        <v>1572</v>
      </c>
      <c r="C929" s="10">
        <v>44083</v>
      </c>
      <c r="D929" s="5">
        <v>550</v>
      </c>
      <c r="E929" s="5">
        <v>935</v>
      </c>
      <c r="F929" s="40">
        <v>31.4895</v>
      </c>
      <c r="G929" s="40">
        <v>17319.224999999999</v>
      </c>
      <c r="K929" t="b">
        <f>NOT(ISNA(VLOOKUP(Table10[[#This Row],[PurchaseOrderID]],Purchase_Order!$A$2:$A$1228,1,0)))</f>
        <v>1</v>
      </c>
    </row>
    <row r="930" spans="1:11" x14ac:dyDescent="0.25">
      <c r="A930" s="4">
        <v>702</v>
      </c>
      <c r="B930" s="4">
        <v>1573</v>
      </c>
      <c r="C930" s="11">
        <v>44083</v>
      </c>
      <c r="D930" s="4">
        <v>550</v>
      </c>
      <c r="E930" s="4">
        <v>936</v>
      </c>
      <c r="F930" s="41">
        <v>48.289499999999997</v>
      </c>
      <c r="G930" s="41">
        <v>26559.224999999999</v>
      </c>
      <c r="K930" t="b">
        <f>NOT(ISNA(VLOOKUP(Table10[[#This Row],[PurchaseOrderID]],Purchase_Order!$A$2:$A$1228,1,0)))</f>
        <v>1</v>
      </c>
    </row>
    <row r="931" spans="1:11" x14ac:dyDescent="0.25">
      <c r="A931" s="5">
        <v>703</v>
      </c>
      <c r="B931" s="5">
        <v>1574</v>
      </c>
      <c r="C931" s="10">
        <v>44083</v>
      </c>
      <c r="D931" s="5">
        <v>3</v>
      </c>
      <c r="E931" s="5">
        <v>385</v>
      </c>
      <c r="F931" s="40">
        <v>41.170499999999997</v>
      </c>
      <c r="G931" s="40">
        <v>123.5115</v>
      </c>
      <c r="K931" t="b">
        <f>NOT(ISNA(VLOOKUP(Table10[[#This Row],[PurchaseOrderID]],Purchase_Order!$A$2:$A$1228,1,0)))</f>
        <v>1</v>
      </c>
    </row>
    <row r="932" spans="1:11" x14ac:dyDescent="0.25">
      <c r="A932" s="4">
        <v>703</v>
      </c>
      <c r="B932" s="4">
        <v>1575</v>
      </c>
      <c r="C932" s="11">
        <v>44083</v>
      </c>
      <c r="D932" s="4">
        <v>3</v>
      </c>
      <c r="E932" s="4">
        <v>386</v>
      </c>
      <c r="F932" s="41">
        <v>45.444000000000003</v>
      </c>
      <c r="G932" s="41">
        <v>136.33199999999999</v>
      </c>
      <c r="K932" t="b">
        <f>NOT(ISNA(VLOOKUP(Table10[[#This Row],[PurchaseOrderID]],Purchase_Order!$A$2:$A$1228,1,0)))</f>
        <v>1</v>
      </c>
    </row>
    <row r="933" spans="1:11" x14ac:dyDescent="0.25">
      <c r="A933" s="5">
        <v>703</v>
      </c>
      <c r="B933" s="5">
        <v>1576</v>
      </c>
      <c r="C933" s="10">
        <v>44083</v>
      </c>
      <c r="D933" s="5">
        <v>3</v>
      </c>
      <c r="E933" s="5">
        <v>387</v>
      </c>
      <c r="F933" s="40">
        <v>41.170499999999997</v>
      </c>
      <c r="G933" s="40">
        <v>123.5115</v>
      </c>
      <c r="K933" t="b">
        <f>NOT(ISNA(VLOOKUP(Table10[[#This Row],[PurchaseOrderID]],Purchase_Order!$A$2:$A$1228,1,0)))</f>
        <v>1</v>
      </c>
    </row>
    <row r="934" spans="1:11" x14ac:dyDescent="0.25">
      <c r="A934" s="4">
        <v>704</v>
      </c>
      <c r="B934" s="4">
        <v>1577</v>
      </c>
      <c r="C934" s="11">
        <v>44083</v>
      </c>
      <c r="D934" s="4">
        <v>550</v>
      </c>
      <c r="E934" s="4">
        <v>488</v>
      </c>
      <c r="F934" s="41">
        <v>8.8620000000000001</v>
      </c>
      <c r="G934" s="41">
        <v>4874.1000000000004</v>
      </c>
      <c r="K934" t="b">
        <f>NOT(ISNA(VLOOKUP(Table10[[#This Row],[PurchaseOrderID]],Purchase_Order!$A$2:$A$1228,1,0)))</f>
        <v>1</v>
      </c>
    </row>
    <row r="935" spans="1:11" x14ac:dyDescent="0.25">
      <c r="A935" s="5">
        <v>704</v>
      </c>
      <c r="B935" s="5">
        <v>1578</v>
      </c>
      <c r="C935" s="10">
        <v>44083</v>
      </c>
      <c r="D935" s="5">
        <v>550</v>
      </c>
      <c r="E935" s="5">
        <v>489</v>
      </c>
      <c r="F935" s="40">
        <v>10.468500000000001</v>
      </c>
      <c r="G935" s="40">
        <v>5757.6750000000002</v>
      </c>
      <c r="K935" t="b">
        <f>NOT(ISNA(VLOOKUP(Table10[[#This Row],[PurchaseOrderID]],Purchase_Order!$A$2:$A$1228,1,0)))</f>
        <v>1</v>
      </c>
    </row>
    <row r="936" spans="1:11" x14ac:dyDescent="0.25">
      <c r="A936" s="4">
        <v>705</v>
      </c>
      <c r="B936" s="4">
        <v>1579</v>
      </c>
      <c r="C936" s="11">
        <v>44084</v>
      </c>
      <c r="D936" s="4">
        <v>3</v>
      </c>
      <c r="E936" s="4">
        <v>402</v>
      </c>
      <c r="F936" s="41">
        <v>47.470500000000001</v>
      </c>
      <c r="G936" s="41">
        <v>142.41149999999999</v>
      </c>
      <c r="K936" t="b">
        <f>NOT(ISNA(VLOOKUP(Table10[[#This Row],[PurchaseOrderID]],Purchase_Order!$A$2:$A$1228,1,0)))</f>
        <v>1</v>
      </c>
    </row>
    <row r="937" spans="1:11" x14ac:dyDescent="0.25">
      <c r="A937" s="5">
        <v>706</v>
      </c>
      <c r="B937" s="5">
        <v>1580</v>
      </c>
      <c r="C937" s="10">
        <v>44084</v>
      </c>
      <c r="D937" s="5">
        <v>550</v>
      </c>
      <c r="E937" s="5">
        <v>510</v>
      </c>
      <c r="F937" s="40">
        <v>23.079000000000001</v>
      </c>
      <c r="G937" s="40">
        <v>12693.45</v>
      </c>
      <c r="K937" t="b">
        <f>NOT(ISNA(VLOOKUP(Table10[[#This Row],[PurchaseOrderID]],Purchase_Order!$A$2:$A$1228,1,0)))</f>
        <v>1</v>
      </c>
    </row>
    <row r="938" spans="1:11" x14ac:dyDescent="0.25">
      <c r="A938" s="4">
        <v>706</v>
      </c>
      <c r="B938" s="4">
        <v>1581</v>
      </c>
      <c r="C938" s="11">
        <v>44084</v>
      </c>
      <c r="D938" s="4">
        <v>550</v>
      </c>
      <c r="E938" s="4">
        <v>511</v>
      </c>
      <c r="F938" s="41">
        <v>29.274000000000001</v>
      </c>
      <c r="G938" s="41">
        <v>16100.7</v>
      </c>
      <c r="K938" t="b">
        <f>NOT(ISNA(VLOOKUP(Table10[[#This Row],[PurchaseOrderID]],Purchase_Order!$A$2:$A$1228,1,0)))</f>
        <v>1</v>
      </c>
    </row>
    <row r="939" spans="1:11" x14ac:dyDescent="0.25">
      <c r="A939" s="5">
        <v>706</v>
      </c>
      <c r="B939" s="5">
        <v>1582</v>
      </c>
      <c r="C939" s="10">
        <v>44084</v>
      </c>
      <c r="D939" s="5">
        <v>550</v>
      </c>
      <c r="E939" s="5">
        <v>512</v>
      </c>
      <c r="F939" s="40">
        <v>34.975499999999997</v>
      </c>
      <c r="G939" s="40">
        <v>19236.525000000001</v>
      </c>
      <c r="K939" t="b">
        <f>NOT(ISNA(VLOOKUP(Table10[[#This Row],[PurchaseOrderID]],Purchase_Order!$A$2:$A$1228,1,0)))</f>
        <v>1</v>
      </c>
    </row>
    <row r="940" spans="1:11" x14ac:dyDescent="0.25">
      <c r="A940" s="4">
        <v>707</v>
      </c>
      <c r="B940" s="4">
        <v>1583</v>
      </c>
      <c r="C940" s="11">
        <v>44084</v>
      </c>
      <c r="D940" s="4">
        <v>550</v>
      </c>
      <c r="E940" s="4">
        <v>916</v>
      </c>
      <c r="F940" s="41">
        <v>40.939500000000002</v>
      </c>
      <c r="G940" s="41">
        <v>22516.724999999999</v>
      </c>
      <c r="K940" t="b">
        <f>NOT(ISNA(VLOOKUP(Table10[[#This Row],[PurchaseOrderID]],Purchase_Order!$A$2:$A$1228,1,0)))</f>
        <v>1</v>
      </c>
    </row>
    <row r="941" spans="1:11" x14ac:dyDescent="0.25">
      <c r="A941" s="5">
        <v>708</v>
      </c>
      <c r="B941" s="5">
        <v>1584</v>
      </c>
      <c r="C941" s="10">
        <v>44084</v>
      </c>
      <c r="D941" s="5">
        <v>550</v>
      </c>
      <c r="E941" s="5">
        <v>525</v>
      </c>
      <c r="F941" s="40">
        <v>2.3205</v>
      </c>
      <c r="G941" s="40">
        <v>1276.2750000000001</v>
      </c>
      <c r="K941" t="b">
        <f>NOT(ISNA(VLOOKUP(Table10[[#This Row],[PurchaseOrderID]],Purchase_Order!$A$2:$A$1228,1,0)))</f>
        <v>1</v>
      </c>
    </row>
    <row r="942" spans="1:11" x14ac:dyDescent="0.25">
      <c r="A942" s="4">
        <v>709</v>
      </c>
      <c r="B942" s="4">
        <v>1585</v>
      </c>
      <c r="C942" s="11">
        <v>44084</v>
      </c>
      <c r="D942" s="4">
        <v>550</v>
      </c>
      <c r="E942" s="4">
        <v>526</v>
      </c>
      <c r="F942" s="41">
        <v>3.6435</v>
      </c>
      <c r="G942" s="41">
        <v>2003.925</v>
      </c>
      <c r="K942" t="b">
        <f>NOT(ISNA(VLOOKUP(Table10[[#This Row],[PurchaseOrderID]],Purchase_Order!$A$2:$A$1228,1,0)))</f>
        <v>1</v>
      </c>
    </row>
    <row r="943" spans="1:11" x14ac:dyDescent="0.25">
      <c r="A943" s="5">
        <v>710</v>
      </c>
      <c r="B943" s="5">
        <v>1586</v>
      </c>
      <c r="C943" s="10">
        <v>44084</v>
      </c>
      <c r="D943" s="5">
        <v>550</v>
      </c>
      <c r="E943" s="5">
        <v>908</v>
      </c>
      <c r="F943" s="40">
        <v>21.0945</v>
      </c>
      <c r="G943" s="40">
        <v>11601.975</v>
      </c>
      <c r="K943" t="b">
        <f>NOT(ISNA(VLOOKUP(Table10[[#This Row],[PurchaseOrderID]],Purchase_Order!$A$2:$A$1228,1,0)))</f>
        <v>1</v>
      </c>
    </row>
    <row r="944" spans="1:11" x14ac:dyDescent="0.25">
      <c r="A944" s="4">
        <v>710</v>
      </c>
      <c r="B944" s="4">
        <v>1587</v>
      </c>
      <c r="C944" s="11">
        <v>44084</v>
      </c>
      <c r="D944" s="4">
        <v>550</v>
      </c>
      <c r="E944" s="4">
        <v>909</v>
      </c>
      <c r="F944" s="41">
        <v>30.439499999999999</v>
      </c>
      <c r="G944" s="41">
        <v>16741.724999999999</v>
      </c>
      <c r="K944" t="b">
        <f>NOT(ISNA(VLOOKUP(Table10[[#This Row],[PurchaseOrderID]],Purchase_Order!$A$2:$A$1228,1,0)))</f>
        <v>1</v>
      </c>
    </row>
    <row r="945" spans="1:11" x14ac:dyDescent="0.25">
      <c r="A945" s="5">
        <v>710</v>
      </c>
      <c r="B945" s="5">
        <v>1588</v>
      </c>
      <c r="C945" s="10">
        <v>44084</v>
      </c>
      <c r="D945" s="5">
        <v>550</v>
      </c>
      <c r="E945" s="5">
        <v>913</v>
      </c>
      <c r="F945" s="40">
        <v>40.939500000000002</v>
      </c>
      <c r="G945" s="40">
        <v>22516.724999999999</v>
      </c>
      <c r="K945" t="b">
        <f>NOT(ISNA(VLOOKUP(Table10[[#This Row],[PurchaseOrderID]],Purchase_Order!$A$2:$A$1228,1,0)))</f>
        <v>1</v>
      </c>
    </row>
    <row r="946" spans="1:11" x14ac:dyDescent="0.25">
      <c r="A946" s="4">
        <v>711</v>
      </c>
      <c r="B946" s="4">
        <v>1589</v>
      </c>
      <c r="C946" s="11">
        <v>44084</v>
      </c>
      <c r="D946" s="4">
        <v>60</v>
      </c>
      <c r="E946" s="4">
        <v>356</v>
      </c>
      <c r="F946" s="41">
        <v>3.6015000000000001</v>
      </c>
      <c r="G946" s="41">
        <v>216.09</v>
      </c>
      <c r="K946" t="b">
        <f>NOT(ISNA(VLOOKUP(Table10[[#This Row],[PurchaseOrderID]],Purchase_Order!$A$2:$A$1228,1,0)))</f>
        <v>1</v>
      </c>
    </row>
    <row r="947" spans="1:11" x14ac:dyDescent="0.25">
      <c r="A947" s="5">
        <v>711</v>
      </c>
      <c r="B947" s="5">
        <v>1590</v>
      </c>
      <c r="C947" s="10">
        <v>44084</v>
      </c>
      <c r="D947" s="5">
        <v>60</v>
      </c>
      <c r="E947" s="5">
        <v>357</v>
      </c>
      <c r="F947" s="40">
        <v>3.9794999999999998</v>
      </c>
      <c r="G947" s="40">
        <v>238.77</v>
      </c>
      <c r="K947" t="b">
        <f>NOT(ISNA(VLOOKUP(Table10[[#This Row],[PurchaseOrderID]],Purchase_Order!$A$2:$A$1228,1,0)))</f>
        <v>1</v>
      </c>
    </row>
    <row r="948" spans="1:11" x14ac:dyDescent="0.25">
      <c r="A948" s="4">
        <v>712</v>
      </c>
      <c r="B948" s="4">
        <v>1591</v>
      </c>
      <c r="C948" s="11">
        <v>44084</v>
      </c>
      <c r="D948" s="4">
        <v>550</v>
      </c>
      <c r="E948" s="4">
        <v>935</v>
      </c>
      <c r="F948" s="41">
        <v>31.4895</v>
      </c>
      <c r="G948" s="41">
        <v>17319.224999999999</v>
      </c>
      <c r="K948" t="b">
        <f>NOT(ISNA(VLOOKUP(Table10[[#This Row],[PurchaseOrderID]],Purchase_Order!$A$2:$A$1228,1,0)))</f>
        <v>1</v>
      </c>
    </row>
    <row r="949" spans="1:11" x14ac:dyDescent="0.25">
      <c r="A949" s="5">
        <v>712</v>
      </c>
      <c r="B949" s="5">
        <v>1592</v>
      </c>
      <c r="C949" s="10">
        <v>44084</v>
      </c>
      <c r="D949" s="5">
        <v>550</v>
      </c>
      <c r="E949" s="5">
        <v>936</v>
      </c>
      <c r="F949" s="40">
        <v>48.289499999999997</v>
      </c>
      <c r="G949" s="40">
        <v>26559.224999999999</v>
      </c>
      <c r="K949" t="b">
        <f>NOT(ISNA(VLOOKUP(Table10[[#This Row],[PurchaseOrderID]],Purchase_Order!$A$2:$A$1228,1,0)))</f>
        <v>1</v>
      </c>
    </row>
    <row r="950" spans="1:11" x14ac:dyDescent="0.25">
      <c r="A950" s="4">
        <v>713</v>
      </c>
      <c r="B950" s="4">
        <v>1593</v>
      </c>
      <c r="C950" s="11">
        <v>44084</v>
      </c>
      <c r="D950" s="4">
        <v>550</v>
      </c>
      <c r="E950" s="4">
        <v>524</v>
      </c>
      <c r="F950" s="41">
        <v>12.967499999999999</v>
      </c>
      <c r="G950" s="41">
        <v>7132.125</v>
      </c>
      <c r="K950" t="b">
        <f>NOT(ISNA(VLOOKUP(Table10[[#This Row],[PurchaseOrderID]],Purchase_Order!$A$2:$A$1228,1,0)))</f>
        <v>1</v>
      </c>
    </row>
    <row r="951" spans="1:11" x14ac:dyDescent="0.25">
      <c r="A951" s="5">
        <v>714</v>
      </c>
      <c r="B951" s="5">
        <v>1594</v>
      </c>
      <c r="C951" s="10">
        <v>44084</v>
      </c>
      <c r="D951" s="5">
        <v>550</v>
      </c>
      <c r="E951" s="5">
        <v>911</v>
      </c>
      <c r="F951" s="40">
        <v>21.0945</v>
      </c>
      <c r="G951" s="40">
        <v>11601.975</v>
      </c>
      <c r="K951" t="b">
        <f>NOT(ISNA(VLOOKUP(Table10[[#This Row],[PurchaseOrderID]],Purchase_Order!$A$2:$A$1228,1,0)))</f>
        <v>1</v>
      </c>
    </row>
    <row r="952" spans="1:11" x14ac:dyDescent="0.25">
      <c r="A952" s="4">
        <v>714</v>
      </c>
      <c r="B952" s="4">
        <v>1595</v>
      </c>
      <c r="C952" s="11">
        <v>44084</v>
      </c>
      <c r="D952" s="4">
        <v>550</v>
      </c>
      <c r="E952" s="4">
        <v>912</v>
      </c>
      <c r="F952" s="41">
        <v>30.439499999999999</v>
      </c>
      <c r="G952" s="41">
        <v>16741.724999999999</v>
      </c>
      <c r="K952" t="b">
        <f>NOT(ISNA(VLOOKUP(Table10[[#This Row],[PurchaseOrderID]],Purchase_Order!$A$2:$A$1228,1,0)))</f>
        <v>1</v>
      </c>
    </row>
    <row r="953" spans="1:11" x14ac:dyDescent="0.25">
      <c r="A953" s="5">
        <v>715</v>
      </c>
      <c r="B953" s="5">
        <v>1596</v>
      </c>
      <c r="C953" s="10">
        <v>44084</v>
      </c>
      <c r="D953" s="5">
        <v>550</v>
      </c>
      <c r="E953" s="5">
        <v>910</v>
      </c>
      <c r="F953" s="40">
        <v>40.939500000000002</v>
      </c>
      <c r="G953" s="40">
        <v>22516.724999999999</v>
      </c>
      <c r="K953" t="b">
        <f>NOT(ISNA(VLOOKUP(Table10[[#This Row],[PurchaseOrderID]],Purchase_Order!$A$2:$A$1228,1,0)))</f>
        <v>1</v>
      </c>
    </row>
    <row r="954" spans="1:11" x14ac:dyDescent="0.25">
      <c r="A954" s="4">
        <v>716</v>
      </c>
      <c r="B954" s="4">
        <v>1597</v>
      </c>
      <c r="C954" s="11">
        <v>44084</v>
      </c>
      <c r="D954" s="4">
        <v>550</v>
      </c>
      <c r="E954" s="4">
        <v>937</v>
      </c>
      <c r="F954" s="41">
        <v>62.9895</v>
      </c>
      <c r="G954" s="41">
        <v>34644.224999999999</v>
      </c>
      <c r="K954" t="b">
        <f>NOT(ISNA(VLOOKUP(Table10[[#This Row],[PurchaseOrderID]],Purchase_Order!$A$2:$A$1228,1,0)))</f>
        <v>1</v>
      </c>
    </row>
    <row r="955" spans="1:11" x14ac:dyDescent="0.25">
      <c r="A955" s="5">
        <v>717</v>
      </c>
      <c r="B955" s="5">
        <v>1598</v>
      </c>
      <c r="C955" s="10">
        <v>44084</v>
      </c>
      <c r="D955" s="5">
        <v>3</v>
      </c>
      <c r="E955" s="5">
        <v>474</v>
      </c>
      <c r="F955" s="40">
        <v>43.396500000000003</v>
      </c>
      <c r="G955" s="40">
        <v>130.18950000000001</v>
      </c>
      <c r="K955" t="b">
        <f>NOT(ISNA(VLOOKUP(Table10[[#This Row],[PurchaseOrderID]],Purchase_Order!$A$2:$A$1228,1,0)))</f>
        <v>1</v>
      </c>
    </row>
    <row r="956" spans="1:11" x14ac:dyDescent="0.25">
      <c r="A956" s="4">
        <v>717</v>
      </c>
      <c r="B956" s="4">
        <v>1599</v>
      </c>
      <c r="C956" s="11">
        <v>44084</v>
      </c>
      <c r="D956" s="4">
        <v>3</v>
      </c>
      <c r="E956" s="4">
        <v>475</v>
      </c>
      <c r="F956" s="41">
        <v>39.122999999999998</v>
      </c>
      <c r="G956" s="41">
        <v>117.369</v>
      </c>
      <c r="K956" t="b">
        <f>NOT(ISNA(VLOOKUP(Table10[[#This Row],[PurchaseOrderID]],Purchase_Order!$A$2:$A$1228,1,0)))</f>
        <v>1</v>
      </c>
    </row>
    <row r="957" spans="1:11" x14ac:dyDescent="0.25">
      <c r="A957" s="5">
        <v>718</v>
      </c>
      <c r="B957" s="5">
        <v>1600</v>
      </c>
      <c r="C957" s="10">
        <v>44084</v>
      </c>
      <c r="D957" s="5">
        <v>3</v>
      </c>
      <c r="E957" s="5">
        <v>462</v>
      </c>
      <c r="F957" s="40">
        <v>47.680500000000002</v>
      </c>
      <c r="G957" s="40">
        <v>143.04150000000001</v>
      </c>
      <c r="K957" t="b">
        <f>NOT(ISNA(VLOOKUP(Table10[[#This Row],[PurchaseOrderID]],Purchase_Order!$A$2:$A$1228,1,0)))</f>
        <v>1</v>
      </c>
    </row>
    <row r="958" spans="1:11" x14ac:dyDescent="0.25">
      <c r="A958" s="4">
        <v>719</v>
      </c>
      <c r="B958" s="4">
        <v>1601</v>
      </c>
      <c r="C958" s="11">
        <v>44084</v>
      </c>
      <c r="D958" s="4">
        <v>550</v>
      </c>
      <c r="E958" s="4">
        <v>510</v>
      </c>
      <c r="F958" s="41">
        <v>23.404499999999999</v>
      </c>
      <c r="G958" s="41">
        <v>12872.475</v>
      </c>
      <c r="K958" t="b">
        <f>NOT(ISNA(VLOOKUP(Table10[[#This Row],[PurchaseOrderID]],Purchase_Order!$A$2:$A$1228,1,0)))</f>
        <v>1</v>
      </c>
    </row>
    <row r="959" spans="1:11" x14ac:dyDescent="0.25">
      <c r="A959" s="5">
        <v>719</v>
      </c>
      <c r="B959" s="5">
        <v>1602</v>
      </c>
      <c r="C959" s="10">
        <v>44084</v>
      </c>
      <c r="D959" s="5">
        <v>550</v>
      </c>
      <c r="E959" s="5">
        <v>511</v>
      </c>
      <c r="F959" s="40">
        <v>27.867000000000001</v>
      </c>
      <c r="G959" s="40">
        <v>15326.85</v>
      </c>
      <c r="K959" t="b">
        <f>NOT(ISNA(VLOOKUP(Table10[[#This Row],[PurchaseOrderID]],Purchase_Order!$A$2:$A$1228,1,0)))</f>
        <v>1</v>
      </c>
    </row>
    <row r="960" spans="1:11" x14ac:dyDescent="0.25">
      <c r="A960" s="4">
        <v>720</v>
      </c>
      <c r="B960" s="4">
        <v>1603</v>
      </c>
      <c r="C960" s="11">
        <v>44084</v>
      </c>
      <c r="D960" s="4">
        <v>550</v>
      </c>
      <c r="E960" s="4">
        <v>527</v>
      </c>
      <c r="F960" s="41">
        <v>6.7515000000000001</v>
      </c>
      <c r="G960" s="41">
        <v>3713.3249999999998</v>
      </c>
      <c r="K960" t="b">
        <f>NOT(ISNA(VLOOKUP(Table10[[#This Row],[PurchaseOrderID]],Purchase_Order!$A$2:$A$1228,1,0)))</f>
        <v>1</v>
      </c>
    </row>
    <row r="961" spans="1:11" x14ac:dyDescent="0.25">
      <c r="A961" s="5">
        <v>721</v>
      </c>
      <c r="B961" s="5">
        <v>1604</v>
      </c>
      <c r="C961" s="10">
        <v>44085</v>
      </c>
      <c r="D961" s="5">
        <v>550</v>
      </c>
      <c r="E961" s="5">
        <v>509</v>
      </c>
      <c r="F961" s="40">
        <v>36.277500000000003</v>
      </c>
      <c r="G961" s="40">
        <v>19952.625</v>
      </c>
      <c r="K961" t="b">
        <f>NOT(ISNA(VLOOKUP(Table10[[#This Row],[PurchaseOrderID]],Purchase_Order!$A$2:$A$1228,1,0)))</f>
        <v>1</v>
      </c>
    </row>
    <row r="962" spans="1:11" x14ac:dyDescent="0.25">
      <c r="A962" s="4">
        <v>722</v>
      </c>
      <c r="B962" s="4">
        <v>1605</v>
      </c>
      <c r="C962" s="11">
        <v>44085</v>
      </c>
      <c r="D962" s="4">
        <v>60</v>
      </c>
      <c r="E962" s="4">
        <v>492</v>
      </c>
      <c r="F962" s="41">
        <v>50.746499999999997</v>
      </c>
      <c r="G962" s="41">
        <v>3044.79</v>
      </c>
      <c r="K962" t="b">
        <f>NOT(ISNA(VLOOKUP(Table10[[#This Row],[PurchaseOrderID]],Purchase_Order!$A$2:$A$1228,1,0)))</f>
        <v>1</v>
      </c>
    </row>
    <row r="963" spans="1:11" x14ac:dyDescent="0.25">
      <c r="A963" s="5">
        <v>722</v>
      </c>
      <c r="B963" s="5">
        <v>1606</v>
      </c>
      <c r="C963" s="10">
        <v>44085</v>
      </c>
      <c r="D963" s="5">
        <v>60</v>
      </c>
      <c r="E963" s="5">
        <v>493</v>
      </c>
      <c r="F963" s="40">
        <v>58.264499999999998</v>
      </c>
      <c r="G963" s="40">
        <v>3495.87</v>
      </c>
      <c r="K963" t="b">
        <f>NOT(ISNA(VLOOKUP(Table10[[#This Row],[PurchaseOrderID]],Purchase_Order!$A$2:$A$1228,1,0)))</f>
        <v>1</v>
      </c>
    </row>
    <row r="964" spans="1:11" x14ac:dyDescent="0.25">
      <c r="A964" s="4">
        <v>723</v>
      </c>
      <c r="B964" s="4">
        <v>1607</v>
      </c>
      <c r="C964" s="11">
        <v>44085</v>
      </c>
      <c r="D964" s="4">
        <v>550</v>
      </c>
      <c r="E964" s="4">
        <v>523</v>
      </c>
      <c r="F964" s="41">
        <v>10.384499999999999</v>
      </c>
      <c r="G964" s="41">
        <v>5711.4750000000004</v>
      </c>
      <c r="K964" t="b">
        <f>NOT(ISNA(VLOOKUP(Table10[[#This Row],[PurchaseOrderID]],Purchase_Order!$A$2:$A$1228,1,0)))</f>
        <v>1</v>
      </c>
    </row>
    <row r="965" spans="1:11" x14ac:dyDescent="0.25">
      <c r="A965" s="5">
        <v>724</v>
      </c>
      <c r="B965" s="5">
        <v>1608</v>
      </c>
      <c r="C965" s="10">
        <v>44085</v>
      </c>
      <c r="D965" s="5">
        <v>3</v>
      </c>
      <c r="E965" s="5">
        <v>422</v>
      </c>
      <c r="F965" s="40">
        <v>47.680500000000002</v>
      </c>
      <c r="G965" s="40">
        <v>143.04150000000001</v>
      </c>
      <c r="K965" t="b">
        <f>NOT(ISNA(VLOOKUP(Table10[[#This Row],[PurchaseOrderID]],Purchase_Order!$A$2:$A$1228,1,0)))</f>
        <v>1</v>
      </c>
    </row>
    <row r="966" spans="1:11" x14ac:dyDescent="0.25">
      <c r="A966" s="4">
        <v>724</v>
      </c>
      <c r="B966" s="4">
        <v>1609</v>
      </c>
      <c r="C966" s="11">
        <v>44085</v>
      </c>
      <c r="D966" s="4">
        <v>3</v>
      </c>
      <c r="E966" s="4">
        <v>423</v>
      </c>
      <c r="F966" s="41">
        <v>45.580500000000001</v>
      </c>
      <c r="G966" s="41">
        <v>136.7415</v>
      </c>
      <c r="K966" t="b">
        <f>NOT(ISNA(VLOOKUP(Table10[[#This Row],[PurchaseOrderID]],Purchase_Order!$A$2:$A$1228,1,0)))</f>
        <v>1</v>
      </c>
    </row>
    <row r="967" spans="1:11" x14ac:dyDescent="0.25">
      <c r="A967" s="5">
        <v>725</v>
      </c>
      <c r="B967" s="5">
        <v>1610</v>
      </c>
      <c r="C967" s="10">
        <v>44085</v>
      </c>
      <c r="D967" s="5">
        <v>3</v>
      </c>
      <c r="E967" s="5">
        <v>490</v>
      </c>
      <c r="F967" s="40">
        <v>12.7155</v>
      </c>
      <c r="G967" s="40">
        <v>38.146500000000003</v>
      </c>
      <c r="K967" t="b">
        <f>NOT(ISNA(VLOOKUP(Table10[[#This Row],[PurchaseOrderID]],Purchase_Order!$A$2:$A$1228,1,0)))</f>
        <v>1</v>
      </c>
    </row>
    <row r="968" spans="1:11" x14ac:dyDescent="0.25">
      <c r="A968" s="4">
        <v>725</v>
      </c>
      <c r="B968" s="4">
        <v>1611</v>
      </c>
      <c r="C968" s="11">
        <v>44085</v>
      </c>
      <c r="D968" s="4">
        <v>3</v>
      </c>
      <c r="E968" s="4">
        <v>491</v>
      </c>
      <c r="F968" s="41">
        <v>19.939499999999999</v>
      </c>
      <c r="G968" s="41">
        <v>59.8185</v>
      </c>
      <c r="K968" t="b">
        <f>NOT(ISNA(VLOOKUP(Table10[[#This Row],[PurchaseOrderID]],Purchase_Order!$A$2:$A$1228,1,0)))</f>
        <v>1</v>
      </c>
    </row>
    <row r="969" spans="1:11" x14ac:dyDescent="0.25">
      <c r="A969" s="5">
        <v>726</v>
      </c>
      <c r="B969" s="5">
        <v>1612</v>
      </c>
      <c r="C969" s="10">
        <v>44085</v>
      </c>
      <c r="D969" s="5">
        <v>3</v>
      </c>
      <c r="E969" s="5">
        <v>528</v>
      </c>
      <c r="F969" s="40">
        <v>38.156999999999996</v>
      </c>
      <c r="G969" s="40">
        <v>114.471</v>
      </c>
      <c r="K969" t="b">
        <f>NOT(ISNA(VLOOKUP(Table10[[#This Row],[PurchaseOrderID]],Purchase_Order!$A$2:$A$1228,1,0)))</f>
        <v>1</v>
      </c>
    </row>
    <row r="970" spans="1:11" x14ac:dyDescent="0.25">
      <c r="A970" s="4">
        <v>727</v>
      </c>
      <c r="B970" s="4">
        <v>1613</v>
      </c>
      <c r="C970" s="11">
        <v>44085</v>
      </c>
      <c r="D970" s="4">
        <v>3</v>
      </c>
      <c r="E970" s="4">
        <v>505</v>
      </c>
      <c r="F970" s="41">
        <v>44.215499999999999</v>
      </c>
      <c r="G970" s="41">
        <v>132.6465</v>
      </c>
      <c r="K970" t="b">
        <f>NOT(ISNA(VLOOKUP(Table10[[#This Row],[PurchaseOrderID]],Purchase_Order!$A$2:$A$1228,1,0)))</f>
        <v>1</v>
      </c>
    </row>
    <row r="971" spans="1:11" x14ac:dyDescent="0.25">
      <c r="A971" s="5">
        <v>728</v>
      </c>
      <c r="B971" s="5">
        <v>1614</v>
      </c>
      <c r="C971" s="10">
        <v>44085</v>
      </c>
      <c r="D971" s="5">
        <v>550</v>
      </c>
      <c r="E971" s="5">
        <v>938</v>
      </c>
      <c r="F971" s="40">
        <v>31.4895</v>
      </c>
      <c r="G971" s="40">
        <v>17319.224999999999</v>
      </c>
      <c r="K971" t="b">
        <f>NOT(ISNA(VLOOKUP(Table10[[#This Row],[PurchaseOrderID]],Purchase_Order!$A$2:$A$1228,1,0)))</f>
        <v>1</v>
      </c>
    </row>
    <row r="972" spans="1:11" x14ac:dyDescent="0.25">
      <c r="A972" s="4">
        <v>728</v>
      </c>
      <c r="B972" s="4">
        <v>1615</v>
      </c>
      <c r="C972" s="11">
        <v>44085</v>
      </c>
      <c r="D972" s="4">
        <v>550</v>
      </c>
      <c r="E972" s="4">
        <v>939</v>
      </c>
      <c r="F972" s="41">
        <v>48.289499999999997</v>
      </c>
      <c r="G972" s="41">
        <v>26559.224999999999</v>
      </c>
      <c r="K972" t="b">
        <f>NOT(ISNA(VLOOKUP(Table10[[#This Row],[PurchaseOrderID]],Purchase_Order!$A$2:$A$1228,1,0)))</f>
        <v>1</v>
      </c>
    </row>
    <row r="973" spans="1:11" x14ac:dyDescent="0.25">
      <c r="A973" s="5">
        <v>729</v>
      </c>
      <c r="B973" s="5">
        <v>1616</v>
      </c>
      <c r="C973" s="10">
        <v>44085</v>
      </c>
      <c r="D973" s="5">
        <v>60</v>
      </c>
      <c r="E973" s="5">
        <v>358</v>
      </c>
      <c r="F973" s="40">
        <v>6.9824999999999999</v>
      </c>
      <c r="G973" s="40">
        <v>418.95</v>
      </c>
      <c r="K973" t="b">
        <f>NOT(ISNA(VLOOKUP(Table10[[#This Row],[PurchaseOrderID]],Purchase_Order!$A$2:$A$1228,1,0)))</f>
        <v>1</v>
      </c>
    </row>
    <row r="974" spans="1:11" x14ac:dyDescent="0.25">
      <c r="A974" s="4">
        <v>730</v>
      </c>
      <c r="B974" s="4">
        <v>1617</v>
      </c>
      <c r="C974" s="11">
        <v>44085</v>
      </c>
      <c r="D974" s="4">
        <v>3</v>
      </c>
      <c r="E974" s="4">
        <v>448</v>
      </c>
      <c r="F974" s="41">
        <v>39.280500000000004</v>
      </c>
      <c r="G974" s="41">
        <v>117.8415</v>
      </c>
      <c r="K974" t="b">
        <f>NOT(ISNA(VLOOKUP(Table10[[#This Row],[PurchaseOrderID]],Purchase_Order!$A$2:$A$1228,1,0)))</f>
        <v>1</v>
      </c>
    </row>
    <row r="975" spans="1:11" x14ac:dyDescent="0.25">
      <c r="A975" s="5">
        <v>730</v>
      </c>
      <c r="B975" s="5">
        <v>1618</v>
      </c>
      <c r="C975" s="10">
        <v>44085</v>
      </c>
      <c r="D975" s="5">
        <v>3</v>
      </c>
      <c r="E975" s="5">
        <v>449</v>
      </c>
      <c r="F975" s="40">
        <v>43.554000000000002</v>
      </c>
      <c r="G975" s="40">
        <v>130.66200000000001</v>
      </c>
      <c r="K975" t="b">
        <f>NOT(ISNA(VLOOKUP(Table10[[#This Row],[PurchaseOrderID]],Purchase_Order!$A$2:$A$1228,1,0)))</f>
        <v>1</v>
      </c>
    </row>
    <row r="976" spans="1:11" x14ac:dyDescent="0.25">
      <c r="A976" s="4">
        <v>730</v>
      </c>
      <c r="B976" s="4">
        <v>1619</v>
      </c>
      <c r="C976" s="11">
        <v>44085</v>
      </c>
      <c r="D976" s="4">
        <v>3</v>
      </c>
      <c r="E976" s="4">
        <v>450</v>
      </c>
      <c r="F976" s="41">
        <v>39.280500000000004</v>
      </c>
      <c r="G976" s="41">
        <v>117.8415</v>
      </c>
      <c r="K976" t="b">
        <f>NOT(ISNA(VLOOKUP(Table10[[#This Row],[PurchaseOrderID]],Purchase_Order!$A$2:$A$1228,1,0)))</f>
        <v>1</v>
      </c>
    </row>
    <row r="977" spans="1:11" x14ac:dyDescent="0.25">
      <c r="A977" s="5">
        <v>731</v>
      </c>
      <c r="B977" s="5">
        <v>1620</v>
      </c>
      <c r="C977" s="10">
        <v>44085</v>
      </c>
      <c r="D977" s="5">
        <v>60</v>
      </c>
      <c r="E977" s="5">
        <v>356</v>
      </c>
      <c r="F977" s="40">
        <v>3.3809999999999998</v>
      </c>
      <c r="G977" s="40">
        <v>202.86</v>
      </c>
      <c r="K977" t="b">
        <f>NOT(ISNA(VLOOKUP(Table10[[#This Row],[PurchaseOrderID]],Purchase_Order!$A$2:$A$1228,1,0)))</f>
        <v>1</v>
      </c>
    </row>
    <row r="978" spans="1:11" x14ac:dyDescent="0.25">
      <c r="A978" s="4">
        <v>731</v>
      </c>
      <c r="B978" s="4">
        <v>1621</v>
      </c>
      <c r="C978" s="11">
        <v>44085</v>
      </c>
      <c r="D978" s="4">
        <v>60</v>
      </c>
      <c r="E978" s="4">
        <v>357</v>
      </c>
      <c r="F978" s="41">
        <v>4.3155000000000001</v>
      </c>
      <c r="G978" s="41">
        <v>258.93</v>
      </c>
      <c r="K978" t="b">
        <f>NOT(ISNA(VLOOKUP(Table10[[#This Row],[PurchaseOrderID]],Purchase_Order!$A$2:$A$1228,1,0)))</f>
        <v>1</v>
      </c>
    </row>
    <row r="979" spans="1:11" x14ac:dyDescent="0.25">
      <c r="A979" s="5">
        <v>732</v>
      </c>
      <c r="B979" s="5">
        <v>1622</v>
      </c>
      <c r="C979" s="10">
        <v>44085</v>
      </c>
      <c r="D979" s="5">
        <v>3</v>
      </c>
      <c r="E979" s="5">
        <v>387</v>
      </c>
      <c r="F979" s="40">
        <v>43.270499999999998</v>
      </c>
      <c r="G979" s="40">
        <v>129.8115</v>
      </c>
      <c r="K979" t="b">
        <f>NOT(ISNA(VLOOKUP(Table10[[#This Row],[PurchaseOrderID]],Purchase_Order!$A$2:$A$1228,1,0)))</f>
        <v>1</v>
      </c>
    </row>
    <row r="980" spans="1:11" x14ac:dyDescent="0.25">
      <c r="A980" s="4">
        <v>732</v>
      </c>
      <c r="B980" s="4">
        <v>1623</v>
      </c>
      <c r="C980" s="11">
        <v>44085</v>
      </c>
      <c r="D980" s="4">
        <v>3</v>
      </c>
      <c r="E980" s="4">
        <v>388</v>
      </c>
      <c r="F980" s="41">
        <v>47.543999999999997</v>
      </c>
      <c r="G980" s="41">
        <v>142.63200000000001</v>
      </c>
      <c r="K980" t="b">
        <f>NOT(ISNA(VLOOKUP(Table10[[#This Row],[PurchaseOrderID]],Purchase_Order!$A$2:$A$1228,1,0)))</f>
        <v>1</v>
      </c>
    </row>
    <row r="981" spans="1:11" x14ac:dyDescent="0.25">
      <c r="A981" s="5">
        <v>733</v>
      </c>
      <c r="B981" s="5">
        <v>1624</v>
      </c>
      <c r="C981" s="10">
        <v>44085</v>
      </c>
      <c r="D981" s="5">
        <v>3</v>
      </c>
      <c r="E981" s="5">
        <v>490</v>
      </c>
      <c r="F981" s="40">
        <v>12.358499999999999</v>
      </c>
      <c r="G981" s="40">
        <v>37.075499999999998</v>
      </c>
      <c r="K981" t="b">
        <f>NOT(ISNA(VLOOKUP(Table10[[#This Row],[PurchaseOrderID]],Purchase_Order!$A$2:$A$1228,1,0)))</f>
        <v>1</v>
      </c>
    </row>
    <row r="982" spans="1:11" x14ac:dyDescent="0.25">
      <c r="A982" s="4">
        <v>734</v>
      </c>
      <c r="B982" s="4">
        <v>1625</v>
      </c>
      <c r="C982" s="11">
        <v>44085</v>
      </c>
      <c r="D982" s="4">
        <v>550</v>
      </c>
      <c r="E982" s="4">
        <v>513</v>
      </c>
      <c r="F982" s="41">
        <v>39.1965</v>
      </c>
      <c r="G982" s="41">
        <v>21558.075000000001</v>
      </c>
      <c r="K982" t="b">
        <f>NOT(ISNA(VLOOKUP(Table10[[#This Row],[PurchaseOrderID]],Purchase_Order!$A$2:$A$1228,1,0)))</f>
        <v>1</v>
      </c>
    </row>
    <row r="983" spans="1:11" x14ac:dyDescent="0.25">
      <c r="A983" s="5">
        <v>735</v>
      </c>
      <c r="B983" s="5">
        <v>1626</v>
      </c>
      <c r="C983" s="10">
        <v>44085</v>
      </c>
      <c r="D983" s="5">
        <v>3</v>
      </c>
      <c r="E983" s="5">
        <v>416</v>
      </c>
      <c r="F983" s="40">
        <v>45.475499999999997</v>
      </c>
      <c r="G983" s="40">
        <v>136.4265</v>
      </c>
      <c r="K983" t="b">
        <f>NOT(ISNA(VLOOKUP(Table10[[#This Row],[PurchaseOrderID]],Purchase_Order!$A$2:$A$1228,1,0)))</f>
        <v>1</v>
      </c>
    </row>
    <row r="984" spans="1:11" x14ac:dyDescent="0.25">
      <c r="A984" s="4">
        <v>735</v>
      </c>
      <c r="B984" s="4">
        <v>1627</v>
      </c>
      <c r="C984" s="11">
        <v>44085</v>
      </c>
      <c r="D984" s="4">
        <v>3</v>
      </c>
      <c r="E984" s="4">
        <v>417</v>
      </c>
      <c r="F984" s="41">
        <v>43.375500000000002</v>
      </c>
      <c r="G984" s="41">
        <v>130.12649999999999</v>
      </c>
      <c r="K984" t="b">
        <f>NOT(ISNA(VLOOKUP(Table10[[#This Row],[PurchaseOrderID]],Purchase_Order!$A$2:$A$1228,1,0)))</f>
        <v>1</v>
      </c>
    </row>
    <row r="985" spans="1:11" x14ac:dyDescent="0.25">
      <c r="A985" s="5">
        <v>735</v>
      </c>
      <c r="B985" s="5">
        <v>1628</v>
      </c>
      <c r="C985" s="10">
        <v>44085</v>
      </c>
      <c r="D985" s="5">
        <v>3</v>
      </c>
      <c r="E985" s="5">
        <v>418</v>
      </c>
      <c r="F985" s="40">
        <v>47.649000000000001</v>
      </c>
      <c r="G985" s="40">
        <v>142.947</v>
      </c>
      <c r="K985" t="b">
        <f>NOT(ISNA(VLOOKUP(Table10[[#This Row],[PurchaseOrderID]],Purchase_Order!$A$2:$A$1228,1,0)))</f>
        <v>1</v>
      </c>
    </row>
    <row r="986" spans="1:11" x14ac:dyDescent="0.25">
      <c r="A986" s="4">
        <v>735</v>
      </c>
      <c r="B986" s="4">
        <v>1629</v>
      </c>
      <c r="C986" s="11">
        <v>44085</v>
      </c>
      <c r="D986" s="4">
        <v>3</v>
      </c>
      <c r="E986" s="4">
        <v>419</v>
      </c>
      <c r="F986" s="41">
        <v>43.375500000000002</v>
      </c>
      <c r="G986" s="41">
        <v>130.12649999999999</v>
      </c>
      <c r="K986" t="b">
        <f>NOT(ISNA(VLOOKUP(Table10[[#This Row],[PurchaseOrderID]],Purchase_Order!$A$2:$A$1228,1,0)))</f>
        <v>1</v>
      </c>
    </row>
    <row r="987" spans="1:11" x14ac:dyDescent="0.25">
      <c r="A987" s="5">
        <v>735</v>
      </c>
      <c r="B987" s="5">
        <v>1630</v>
      </c>
      <c r="C987" s="10">
        <v>44085</v>
      </c>
      <c r="D987" s="5">
        <v>3</v>
      </c>
      <c r="E987" s="5">
        <v>420</v>
      </c>
      <c r="F987" s="40">
        <v>41.275500000000001</v>
      </c>
      <c r="G987" s="40">
        <v>123.8265</v>
      </c>
      <c r="K987" t="b">
        <f>NOT(ISNA(VLOOKUP(Table10[[#This Row],[PurchaseOrderID]],Purchase_Order!$A$2:$A$1228,1,0)))</f>
        <v>1</v>
      </c>
    </row>
    <row r="988" spans="1:11" x14ac:dyDescent="0.25">
      <c r="A988" s="4">
        <v>735</v>
      </c>
      <c r="B988" s="4">
        <v>1631</v>
      </c>
      <c r="C988" s="11">
        <v>44085</v>
      </c>
      <c r="D988" s="4">
        <v>3</v>
      </c>
      <c r="E988" s="4">
        <v>421</v>
      </c>
      <c r="F988" s="41">
        <v>45.548999999999999</v>
      </c>
      <c r="G988" s="41">
        <v>136.64699999999999</v>
      </c>
      <c r="K988" t="b">
        <f>NOT(ISNA(VLOOKUP(Table10[[#This Row],[PurchaseOrderID]],Purchase_Order!$A$2:$A$1228,1,0)))</f>
        <v>1</v>
      </c>
    </row>
    <row r="989" spans="1:11" x14ac:dyDescent="0.25">
      <c r="A989" s="5">
        <v>736</v>
      </c>
      <c r="B989" s="5">
        <v>1632</v>
      </c>
      <c r="C989" s="10">
        <v>44085</v>
      </c>
      <c r="D989" s="5">
        <v>550</v>
      </c>
      <c r="E989" s="5">
        <v>931</v>
      </c>
      <c r="F989" s="40">
        <v>34.8705</v>
      </c>
      <c r="G989" s="40">
        <v>19178.775000000001</v>
      </c>
      <c r="K989" t="b">
        <f>NOT(ISNA(VLOOKUP(Table10[[#This Row],[PurchaseOrderID]],Purchase_Order!$A$2:$A$1228,1,0)))</f>
        <v>1</v>
      </c>
    </row>
    <row r="990" spans="1:11" x14ac:dyDescent="0.25">
      <c r="A990" s="4">
        <v>736</v>
      </c>
      <c r="B990" s="4">
        <v>1633</v>
      </c>
      <c r="C990" s="11">
        <v>44085</v>
      </c>
      <c r="D990" s="4">
        <v>550</v>
      </c>
      <c r="E990" s="4">
        <v>932</v>
      </c>
      <c r="F990" s="41">
        <v>39.763500000000001</v>
      </c>
      <c r="G990" s="41">
        <v>21869.924999999999</v>
      </c>
      <c r="K990" t="b">
        <f>NOT(ISNA(VLOOKUP(Table10[[#This Row],[PurchaseOrderID]],Purchase_Order!$A$2:$A$1228,1,0)))</f>
        <v>1</v>
      </c>
    </row>
    <row r="991" spans="1:11" x14ac:dyDescent="0.25">
      <c r="A991" s="5">
        <v>736</v>
      </c>
      <c r="B991" s="5">
        <v>1634</v>
      </c>
      <c r="C991" s="10">
        <v>44085</v>
      </c>
      <c r="D991" s="5">
        <v>550</v>
      </c>
      <c r="E991" s="5">
        <v>933</v>
      </c>
      <c r="F991" s="40">
        <v>43.984499999999997</v>
      </c>
      <c r="G991" s="40">
        <v>24191.474999999999</v>
      </c>
      <c r="K991" t="b">
        <f>NOT(ISNA(VLOOKUP(Table10[[#This Row],[PurchaseOrderID]],Purchase_Order!$A$2:$A$1228,1,0)))</f>
        <v>1</v>
      </c>
    </row>
    <row r="992" spans="1:11" x14ac:dyDescent="0.25">
      <c r="A992" s="4">
        <v>736</v>
      </c>
      <c r="B992" s="4">
        <v>1635</v>
      </c>
      <c r="C992" s="11">
        <v>44085</v>
      </c>
      <c r="D992" s="4">
        <v>550</v>
      </c>
      <c r="E992" s="4">
        <v>934</v>
      </c>
      <c r="F992" s="41">
        <v>38.146500000000003</v>
      </c>
      <c r="G992" s="41">
        <v>20980.575000000001</v>
      </c>
      <c r="K992" t="b">
        <f>NOT(ISNA(VLOOKUP(Table10[[#This Row],[PurchaseOrderID]],Purchase_Order!$A$2:$A$1228,1,0)))</f>
        <v>1</v>
      </c>
    </row>
    <row r="993" spans="1:11" x14ac:dyDescent="0.25">
      <c r="A993" s="5">
        <v>737</v>
      </c>
      <c r="B993" s="5">
        <v>1636</v>
      </c>
      <c r="C993" s="10">
        <v>44086</v>
      </c>
      <c r="D993" s="5">
        <v>3</v>
      </c>
      <c r="E993" s="5">
        <v>436</v>
      </c>
      <c r="F993" s="40">
        <v>41.454000000000001</v>
      </c>
      <c r="G993" s="40">
        <v>124.36199999999999</v>
      </c>
      <c r="K993" t="b">
        <f>NOT(ISNA(VLOOKUP(Table10[[#This Row],[PurchaseOrderID]],Purchase_Order!$A$2:$A$1228,1,0)))</f>
        <v>1</v>
      </c>
    </row>
    <row r="994" spans="1:11" x14ac:dyDescent="0.25">
      <c r="A994" s="4">
        <v>737</v>
      </c>
      <c r="B994" s="4">
        <v>1637</v>
      </c>
      <c r="C994" s="11">
        <v>44086</v>
      </c>
      <c r="D994" s="4">
        <v>3</v>
      </c>
      <c r="E994" s="4">
        <v>437</v>
      </c>
      <c r="F994" s="41">
        <v>37.180500000000002</v>
      </c>
      <c r="G994" s="41">
        <v>111.5415</v>
      </c>
      <c r="K994" t="b">
        <f>NOT(ISNA(VLOOKUP(Table10[[#This Row],[PurchaseOrderID]],Purchase_Order!$A$2:$A$1228,1,0)))</f>
        <v>1</v>
      </c>
    </row>
    <row r="995" spans="1:11" x14ac:dyDescent="0.25">
      <c r="A995" s="5">
        <v>738</v>
      </c>
      <c r="B995" s="5">
        <v>1638</v>
      </c>
      <c r="C995" s="10">
        <v>44086</v>
      </c>
      <c r="D995" s="5">
        <v>3</v>
      </c>
      <c r="E995" s="5">
        <v>346</v>
      </c>
      <c r="F995" s="40">
        <v>47.649000000000001</v>
      </c>
      <c r="G995" s="40">
        <v>142.947</v>
      </c>
      <c r="K995" t="b">
        <f>NOT(ISNA(VLOOKUP(Table10[[#This Row],[PurchaseOrderID]],Purchase_Order!$A$2:$A$1228,1,0)))</f>
        <v>1</v>
      </c>
    </row>
    <row r="996" spans="1:11" x14ac:dyDescent="0.25">
      <c r="A996" s="4">
        <v>738</v>
      </c>
      <c r="B996" s="4">
        <v>1639</v>
      </c>
      <c r="C996" s="11">
        <v>44086</v>
      </c>
      <c r="D996" s="4">
        <v>3</v>
      </c>
      <c r="E996" s="4">
        <v>347</v>
      </c>
      <c r="F996" s="41">
        <v>43.375500000000002</v>
      </c>
      <c r="G996" s="41">
        <v>130.12649999999999</v>
      </c>
      <c r="K996" t="b">
        <f>NOT(ISNA(VLOOKUP(Table10[[#This Row],[PurchaseOrderID]],Purchase_Order!$A$2:$A$1228,1,0)))</f>
        <v>1</v>
      </c>
    </row>
    <row r="997" spans="1:11" x14ac:dyDescent="0.25">
      <c r="A997" s="5">
        <v>738</v>
      </c>
      <c r="B997" s="5">
        <v>1640</v>
      </c>
      <c r="C997" s="10">
        <v>44086</v>
      </c>
      <c r="D997" s="5">
        <v>3</v>
      </c>
      <c r="E997" s="5">
        <v>348</v>
      </c>
      <c r="F997" s="40">
        <v>41.275500000000001</v>
      </c>
      <c r="G997" s="40">
        <v>123.8265</v>
      </c>
      <c r="K997" t="b">
        <f>NOT(ISNA(VLOOKUP(Table10[[#This Row],[PurchaseOrderID]],Purchase_Order!$A$2:$A$1228,1,0)))</f>
        <v>1</v>
      </c>
    </row>
    <row r="998" spans="1:11" x14ac:dyDescent="0.25">
      <c r="A998" s="4">
        <v>738</v>
      </c>
      <c r="B998" s="4">
        <v>1641</v>
      </c>
      <c r="C998" s="11">
        <v>44086</v>
      </c>
      <c r="D998" s="4">
        <v>3</v>
      </c>
      <c r="E998" s="4">
        <v>349</v>
      </c>
      <c r="F998" s="41">
        <v>45.548999999999999</v>
      </c>
      <c r="G998" s="41">
        <v>136.64699999999999</v>
      </c>
      <c r="K998" t="b">
        <f>NOT(ISNA(VLOOKUP(Table10[[#This Row],[PurchaseOrderID]],Purchase_Order!$A$2:$A$1228,1,0)))</f>
        <v>1</v>
      </c>
    </row>
    <row r="999" spans="1:11" x14ac:dyDescent="0.25">
      <c r="A999" s="5">
        <v>739</v>
      </c>
      <c r="B999" s="5">
        <v>1642</v>
      </c>
      <c r="C999" s="10">
        <v>44086</v>
      </c>
      <c r="D999" s="5">
        <v>550</v>
      </c>
      <c r="E999" s="5">
        <v>931</v>
      </c>
      <c r="F999" s="40">
        <v>34.345500000000001</v>
      </c>
      <c r="G999" s="40">
        <v>18890.025000000001</v>
      </c>
      <c r="K999" t="b">
        <f>NOT(ISNA(VLOOKUP(Table10[[#This Row],[PurchaseOrderID]],Purchase_Order!$A$2:$A$1228,1,0)))</f>
        <v>1</v>
      </c>
    </row>
    <row r="1000" spans="1:11" x14ac:dyDescent="0.25">
      <c r="A1000" s="4">
        <v>739</v>
      </c>
      <c r="B1000" s="4">
        <v>1643</v>
      </c>
      <c r="C1000" s="11">
        <v>44086</v>
      </c>
      <c r="D1000" s="4">
        <v>550</v>
      </c>
      <c r="E1000" s="4">
        <v>932</v>
      </c>
      <c r="F1000" s="41">
        <v>39.238500000000002</v>
      </c>
      <c r="G1000" s="41">
        <v>21581.174999999999</v>
      </c>
      <c r="K1000" t="b">
        <f>NOT(ISNA(VLOOKUP(Table10[[#This Row],[PurchaseOrderID]],Purchase_Order!$A$2:$A$1228,1,0)))</f>
        <v>1</v>
      </c>
    </row>
    <row r="1001" spans="1:11" x14ac:dyDescent="0.25">
      <c r="A1001" s="5">
        <v>740</v>
      </c>
      <c r="B1001" s="5">
        <v>1644</v>
      </c>
      <c r="C1001" s="10">
        <v>44086</v>
      </c>
      <c r="D1001" s="5">
        <v>3</v>
      </c>
      <c r="E1001" s="5">
        <v>347</v>
      </c>
      <c r="F1001" s="40">
        <v>43.270499999999998</v>
      </c>
      <c r="G1001" s="40">
        <v>129.8115</v>
      </c>
      <c r="K1001" t="b">
        <f>NOT(ISNA(VLOOKUP(Table10[[#This Row],[PurchaseOrderID]],Purchase_Order!$A$2:$A$1228,1,0)))</f>
        <v>1</v>
      </c>
    </row>
    <row r="1002" spans="1:11" x14ac:dyDescent="0.25">
      <c r="A1002" s="4">
        <v>740</v>
      </c>
      <c r="B1002" s="4">
        <v>1645</v>
      </c>
      <c r="C1002" s="11">
        <v>44086</v>
      </c>
      <c r="D1002" s="4">
        <v>3</v>
      </c>
      <c r="E1002" s="4">
        <v>348</v>
      </c>
      <c r="F1002" s="41">
        <v>41.170499999999997</v>
      </c>
      <c r="G1002" s="41">
        <v>123.5115</v>
      </c>
      <c r="K1002" t="b">
        <f>NOT(ISNA(VLOOKUP(Table10[[#This Row],[PurchaseOrderID]],Purchase_Order!$A$2:$A$1228,1,0)))</f>
        <v>1</v>
      </c>
    </row>
    <row r="1003" spans="1:11" x14ac:dyDescent="0.25">
      <c r="A1003" s="5">
        <v>740</v>
      </c>
      <c r="B1003" s="5">
        <v>1646</v>
      </c>
      <c r="C1003" s="10">
        <v>44086</v>
      </c>
      <c r="D1003" s="5">
        <v>3</v>
      </c>
      <c r="E1003" s="5">
        <v>349</v>
      </c>
      <c r="F1003" s="40">
        <v>45.444000000000003</v>
      </c>
      <c r="G1003" s="40">
        <v>136.33199999999999</v>
      </c>
      <c r="K1003" t="b">
        <f>NOT(ISNA(VLOOKUP(Table10[[#This Row],[PurchaseOrderID]],Purchase_Order!$A$2:$A$1228,1,0)))</f>
        <v>1</v>
      </c>
    </row>
    <row r="1004" spans="1:11" x14ac:dyDescent="0.25">
      <c r="A1004" s="4">
        <v>741</v>
      </c>
      <c r="B1004" s="4">
        <v>1647</v>
      </c>
      <c r="C1004" s="11">
        <v>44086</v>
      </c>
      <c r="D1004" s="4">
        <v>550</v>
      </c>
      <c r="E1004" s="4">
        <v>930</v>
      </c>
      <c r="F1004" s="41">
        <v>43.039499999999997</v>
      </c>
      <c r="G1004" s="41">
        <v>23671.724999999999</v>
      </c>
      <c r="K1004" t="b">
        <f>NOT(ISNA(VLOOKUP(Table10[[#This Row],[PurchaseOrderID]],Purchase_Order!$A$2:$A$1228,1,0)))</f>
        <v>1</v>
      </c>
    </row>
    <row r="1005" spans="1:11" x14ac:dyDescent="0.25">
      <c r="A1005" s="5">
        <v>742</v>
      </c>
      <c r="B1005" s="5">
        <v>1648</v>
      </c>
      <c r="C1005" s="10">
        <v>44086</v>
      </c>
      <c r="D1005" s="5">
        <v>550</v>
      </c>
      <c r="E1005" s="5">
        <v>332</v>
      </c>
      <c r="F1005" s="40">
        <v>10.815</v>
      </c>
      <c r="G1005" s="40">
        <v>5948.25</v>
      </c>
      <c r="K1005" t="b">
        <f>NOT(ISNA(VLOOKUP(Table10[[#This Row],[PurchaseOrderID]],Purchase_Order!$A$2:$A$1228,1,0)))</f>
        <v>1</v>
      </c>
    </row>
    <row r="1006" spans="1:11" x14ac:dyDescent="0.25">
      <c r="A1006" s="4">
        <v>743</v>
      </c>
      <c r="B1006" s="4">
        <v>1649</v>
      </c>
      <c r="C1006" s="11">
        <v>44086</v>
      </c>
      <c r="D1006" s="4">
        <v>550</v>
      </c>
      <c r="E1006" s="4">
        <v>948</v>
      </c>
      <c r="F1006" s="41">
        <v>82.834500000000006</v>
      </c>
      <c r="G1006" s="41">
        <v>45558.974999999999</v>
      </c>
      <c r="K1006" t="b">
        <f>NOT(ISNA(VLOOKUP(Table10[[#This Row],[PurchaseOrderID]],Purchase_Order!$A$2:$A$1228,1,0)))</f>
        <v>1</v>
      </c>
    </row>
    <row r="1007" spans="1:11" x14ac:dyDescent="0.25">
      <c r="A1007" s="5">
        <v>743</v>
      </c>
      <c r="B1007" s="5">
        <v>1650</v>
      </c>
      <c r="C1007" s="10">
        <v>44086</v>
      </c>
      <c r="D1007" s="5">
        <v>550</v>
      </c>
      <c r="E1007" s="5">
        <v>907</v>
      </c>
      <c r="F1007" s="40">
        <v>82.834500000000006</v>
      </c>
      <c r="G1007" s="40">
        <v>45558.974999999999</v>
      </c>
      <c r="K1007" t="b">
        <f>NOT(ISNA(VLOOKUP(Table10[[#This Row],[PurchaseOrderID]],Purchase_Order!$A$2:$A$1228,1,0)))</f>
        <v>1</v>
      </c>
    </row>
    <row r="1008" spans="1:11" x14ac:dyDescent="0.25">
      <c r="A1008" s="4">
        <v>744</v>
      </c>
      <c r="B1008" s="4">
        <v>1651</v>
      </c>
      <c r="C1008" s="11">
        <v>44086</v>
      </c>
      <c r="D1008" s="4">
        <v>1250</v>
      </c>
      <c r="E1008" s="4">
        <v>325</v>
      </c>
      <c r="F1008" s="41">
        <v>0.21</v>
      </c>
      <c r="G1008" s="41">
        <v>262.5</v>
      </c>
      <c r="K1008" t="b">
        <f>NOT(ISNA(VLOOKUP(Table10[[#This Row],[PurchaseOrderID]],Purchase_Order!$A$2:$A$1228,1,0)))</f>
        <v>1</v>
      </c>
    </row>
    <row r="1009" spans="1:11" x14ac:dyDescent="0.25">
      <c r="A1009" s="5">
        <v>744</v>
      </c>
      <c r="B1009" s="5">
        <v>1652</v>
      </c>
      <c r="C1009" s="10">
        <v>44086</v>
      </c>
      <c r="D1009" s="5">
        <v>1250</v>
      </c>
      <c r="E1009" s="5">
        <v>326</v>
      </c>
      <c r="F1009" s="40">
        <v>0.21</v>
      </c>
      <c r="G1009" s="40">
        <v>262.5</v>
      </c>
      <c r="K1009" t="b">
        <f>NOT(ISNA(VLOOKUP(Table10[[#This Row],[PurchaseOrderID]],Purchase_Order!$A$2:$A$1228,1,0)))</f>
        <v>1</v>
      </c>
    </row>
    <row r="1010" spans="1:11" x14ac:dyDescent="0.25">
      <c r="A1010" s="4">
        <v>745</v>
      </c>
      <c r="B1010" s="4">
        <v>1653</v>
      </c>
      <c r="C1010" s="11">
        <v>44086</v>
      </c>
      <c r="D1010" s="4">
        <v>3</v>
      </c>
      <c r="E1010" s="4">
        <v>320</v>
      </c>
      <c r="F1010" s="41">
        <v>49.643999999999998</v>
      </c>
      <c r="G1010" s="41">
        <v>148.93199999999999</v>
      </c>
      <c r="K1010" t="b">
        <f>NOT(ISNA(VLOOKUP(Table10[[#This Row],[PurchaseOrderID]],Purchase_Order!$A$2:$A$1228,1,0)))</f>
        <v>1</v>
      </c>
    </row>
    <row r="1011" spans="1:11" x14ac:dyDescent="0.25">
      <c r="A1011" s="5">
        <v>745</v>
      </c>
      <c r="B1011" s="5">
        <v>1654</v>
      </c>
      <c r="C1011" s="10">
        <v>44086</v>
      </c>
      <c r="D1011" s="5">
        <v>3</v>
      </c>
      <c r="E1011" s="5">
        <v>321</v>
      </c>
      <c r="F1011" s="40">
        <v>44.320500000000003</v>
      </c>
      <c r="G1011" s="40">
        <v>132.9615</v>
      </c>
      <c r="K1011" t="b">
        <f>NOT(ISNA(VLOOKUP(Table10[[#This Row],[PurchaseOrderID]],Purchase_Order!$A$2:$A$1228,1,0)))</f>
        <v>1</v>
      </c>
    </row>
    <row r="1012" spans="1:11" x14ac:dyDescent="0.25">
      <c r="A1012" s="4">
        <v>745</v>
      </c>
      <c r="B1012" s="4">
        <v>1655</v>
      </c>
      <c r="C1012" s="11">
        <v>44086</v>
      </c>
      <c r="D1012" s="4">
        <v>60</v>
      </c>
      <c r="E1012" s="4">
        <v>322</v>
      </c>
      <c r="F1012" s="41">
        <v>28.6965</v>
      </c>
      <c r="G1012" s="41">
        <v>1721.79</v>
      </c>
      <c r="K1012" t="b">
        <f>NOT(ISNA(VLOOKUP(Table10[[#This Row],[PurchaseOrderID]],Purchase_Order!$A$2:$A$1228,1,0)))</f>
        <v>1</v>
      </c>
    </row>
    <row r="1013" spans="1:11" x14ac:dyDescent="0.25">
      <c r="A1013" s="5">
        <v>746</v>
      </c>
      <c r="B1013" s="5">
        <v>1656</v>
      </c>
      <c r="C1013" s="10">
        <v>44086</v>
      </c>
      <c r="D1013" s="5">
        <v>550</v>
      </c>
      <c r="E1013" s="5">
        <v>930</v>
      </c>
      <c r="F1013" s="40">
        <v>42.514499999999998</v>
      </c>
      <c r="G1013" s="40">
        <v>23382.974999999999</v>
      </c>
      <c r="K1013" t="b">
        <f>NOT(ISNA(VLOOKUP(Table10[[#This Row],[PurchaseOrderID]],Purchase_Order!$A$2:$A$1228,1,0)))</f>
        <v>1</v>
      </c>
    </row>
    <row r="1014" spans="1:11" x14ac:dyDescent="0.25">
      <c r="A1014" s="4">
        <v>746</v>
      </c>
      <c r="B1014" s="4">
        <v>1657</v>
      </c>
      <c r="C1014" s="11">
        <v>44086</v>
      </c>
      <c r="D1014" s="4">
        <v>550</v>
      </c>
      <c r="E1014" s="4">
        <v>921</v>
      </c>
      <c r="F1014" s="41">
        <v>5.5860000000000003</v>
      </c>
      <c r="G1014" s="41">
        <v>3072.3</v>
      </c>
      <c r="K1014" t="b">
        <f>NOT(ISNA(VLOOKUP(Table10[[#This Row],[PurchaseOrderID]],Purchase_Order!$A$2:$A$1228,1,0)))</f>
        <v>1</v>
      </c>
    </row>
    <row r="1015" spans="1:11" x14ac:dyDescent="0.25">
      <c r="A1015" s="5">
        <v>747</v>
      </c>
      <c r="B1015" s="5">
        <v>1658</v>
      </c>
      <c r="C1015" s="10">
        <v>44086</v>
      </c>
      <c r="D1015" s="5">
        <v>60</v>
      </c>
      <c r="E1015" s="5">
        <v>952</v>
      </c>
      <c r="F1015" s="40">
        <v>15.7395</v>
      </c>
      <c r="G1015" s="40">
        <v>944.37</v>
      </c>
      <c r="K1015" t="b">
        <f>NOT(ISNA(VLOOKUP(Table10[[#This Row],[PurchaseOrderID]],Purchase_Order!$A$2:$A$1228,1,0)))</f>
        <v>1</v>
      </c>
    </row>
    <row r="1016" spans="1:11" x14ac:dyDescent="0.25">
      <c r="A1016" s="4">
        <v>748</v>
      </c>
      <c r="B1016" s="4">
        <v>1659</v>
      </c>
      <c r="C1016" s="11">
        <v>44086</v>
      </c>
      <c r="D1016" s="4">
        <v>550</v>
      </c>
      <c r="E1016" s="4">
        <v>933</v>
      </c>
      <c r="F1016" s="41">
        <v>43.459499999999998</v>
      </c>
      <c r="G1016" s="41">
        <v>23902.724999999999</v>
      </c>
      <c r="K1016" t="b">
        <f>NOT(ISNA(VLOOKUP(Table10[[#This Row],[PurchaseOrderID]],Purchase_Order!$A$2:$A$1228,1,0)))</f>
        <v>1</v>
      </c>
    </row>
    <row r="1017" spans="1:11" x14ac:dyDescent="0.25">
      <c r="A1017" s="5">
        <v>748</v>
      </c>
      <c r="B1017" s="5">
        <v>1660</v>
      </c>
      <c r="C1017" s="10">
        <v>44086</v>
      </c>
      <c r="D1017" s="5">
        <v>550</v>
      </c>
      <c r="E1017" s="5">
        <v>934</v>
      </c>
      <c r="F1017" s="40">
        <v>37.621499999999997</v>
      </c>
      <c r="G1017" s="40">
        <v>20691.825000000001</v>
      </c>
      <c r="K1017" t="b">
        <f>NOT(ISNA(VLOOKUP(Table10[[#This Row],[PurchaseOrderID]],Purchase_Order!$A$2:$A$1228,1,0)))</f>
        <v>1</v>
      </c>
    </row>
    <row r="1018" spans="1:11" x14ac:dyDescent="0.25">
      <c r="A1018" s="4">
        <v>748</v>
      </c>
      <c r="B1018" s="4">
        <v>1661</v>
      </c>
      <c r="C1018" s="11">
        <v>44086</v>
      </c>
      <c r="D1018" s="4">
        <v>550</v>
      </c>
      <c r="E1018" s="4">
        <v>922</v>
      </c>
      <c r="F1018" s="41">
        <v>6.5309999999999997</v>
      </c>
      <c r="G1018" s="41">
        <v>3592.05</v>
      </c>
      <c r="K1018" t="b">
        <f>NOT(ISNA(VLOOKUP(Table10[[#This Row],[PurchaseOrderID]],Purchase_Order!$A$2:$A$1228,1,0)))</f>
        <v>1</v>
      </c>
    </row>
    <row r="1019" spans="1:11" x14ac:dyDescent="0.25">
      <c r="A1019" s="5">
        <v>748</v>
      </c>
      <c r="B1019" s="5">
        <v>1662</v>
      </c>
      <c r="C1019" s="10">
        <v>44086</v>
      </c>
      <c r="D1019" s="5">
        <v>550</v>
      </c>
      <c r="E1019" s="5">
        <v>923</v>
      </c>
      <c r="F1019" s="40">
        <v>6.1844999999999999</v>
      </c>
      <c r="G1019" s="40">
        <v>3401.4749999999999</v>
      </c>
      <c r="K1019" t="b">
        <f>NOT(ISNA(VLOOKUP(Table10[[#This Row],[PurchaseOrderID]],Purchase_Order!$A$2:$A$1228,1,0)))</f>
        <v>1</v>
      </c>
    </row>
    <row r="1020" spans="1:11" x14ac:dyDescent="0.25">
      <c r="A1020" s="4">
        <v>749</v>
      </c>
      <c r="B1020" s="4">
        <v>1663</v>
      </c>
      <c r="C1020" s="11">
        <v>44086</v>
      </c>
      <c r="D1020" s="4">
        <v>550</v>
      </c>
      <c r="E1020" s="4">
        <v>317</v>
      </c>
      <c r="F1020" s="41">
        <v>29.578499999999998</v>
      </c>
      <c r="G1020" s="41">
        <v>16268.174999999999</v>
      </c>
      <c r="K1020" t="b">
        <f>NOT(ISNA(VLOOKUP(Table10[[#This Row],[PurchaseOrderID]],Purchase_Order!$A$2:$A$1228,1,0)))</f>
        <v>1</v>
      </c>
    </row>
    <row r="1021" spans="1:11" x14ac:dyDescent="0.25">
      <c r="A1021" s="5">
        <v>749</v>
      </c>
      <c r="B1021" s="5">
        <v>1664</v>
      </c>
      <c r="C1021" s="10">
        <v>44086</v>
      </c>
      <c r="D1021" s="5">
        <v>550</v>
      </c>
      <c r="E1021" s="5">
        <v>318</v>
      </c>
      <c r="F1021" s="40">
        <v>36.098999999999997</v>
      </c>
      <c r="G1021" s="40">
        <v>19854.45</v>
      </c>
      <c r="K1021" t="b">
        <f>NOT(ISNA(VLOOKUP(Table10[[#This Row],[PurchaseOrderID]],Purchase_Order!$A$2:$A$1228,1,0)))</f>
        <v>1</v>
      </c>
    </row>
    <row r="1022" spans="1:11" x14ac:dyDescent="0.25">
      <c r="A1022" s="4">
        <v>749</v>
      </c>
      <c r="B1022" s="4">
        <v>1665</v>
      </c>
      <c r="C1022" s="11">
        <v>44086</v>
      </c>
      <c r="D1022" s="4">
        <v>550</v>
      </c>
      <c r="E1022" s="4">
        <v>319</v>
      </c>
      <c r="F1022" s="41">
        <v>48.583500000000001</v>
      </c>
      <c r="G1022" s="41">
        <v>26720.924999999999</v>
      </c>
      <c r="K1022" t="b">
        <f>NOT(ISNA(VLOOKUP(Table10[[#This Row],[PurchaseOrderID]],Purchase_Order!$A$2:$A$1228,1,0)))</f>
        <v>1</v>
      </c>
    </row>
    <row r="1023" spans="1:11" x14ac:dyDescent="0.25">
      <c r="A1023" s="5">
        <v>750</v>
      </c>
      <c r="B1023" s="5">
        <v>1666</v>
      </c>
      <c r="C1023" s="10">
        <v>44086</v>
      </c>
      <c r="D1023" s="5">
        <v>550</v>
      </c>
      <c r="E1023" s="5">
        <v>928</v>
      </c>
      <c r="F1023" s="40">
        <v>32.2455</v>
      </c>
      <c r="G1023" s="40">
        <v>17735.025000000001</v>
      </c>
      <c r="K1023" t="b">
        <f>NOT(ISNA(VLOOKUP(Table10[[#This Row],[PurchaseOrderID]],Purchase_Order!$A$2:$A$1228,1,0)))</f>
        <v>1</v>
      </c>
    </row>
    <row r="1024" spans="1:11" x14ac:dyDescent="0.25">
      <c r="A1024" s="4">
        <v>750</v>
      </c>
      <c r="B1024" s="4">
        <v>1667</v>
      </c>
      <c r="C1024" s="11">
        <v>44086</v>
      </c>
      <c r="D1024" s="4">
        <v>550</v>
      </c>
      <c r="E1024" s="4">
        <v>929</v>
      </c>
      <c r="F1024" s="41">
        <v>36.561</v>
      </c>
      <c r="G1024" s="41">
        <v>20108.55</v>
      </c>
      <c r="K1024" t="b">
        <f>NOT(ISNA(VLOOKUP(Table10[[#This Row],[PurchaseOrderID]],Purchase_Order!$A$2:$A$1228,1,0)))</f>
        <v>1</v>
      </c>
    </row>
    <row r="1025" spans="1:11" x14ac:dyDescent="0.25">
      <c r="A1025" s="5">
        <v>751</v>
      </c>
      <c r="B1025" s="5">
        <v>1668</v>
      </c>
      <c r="C1025" s="10">
        <v>44086</v>
      </c>
      <c r="D1025" s="5">
        <v>550</v>
      </c>
      <c r="E1025" s="5">
        <v>319</v>
      </c>
      <c r="F1025" s="40">
        <v>46.420499999999997</v>
      </c>
      <c r="G1025" s="40">
        <v>25531.275000000001</v>
      </c>
      <c r="K1025" t="b">
        <f>NOT(ISNA(VLOOKUP(Table10[[#This Row],[PurchaseOrderID]],Purchase_Order!$A$2:$A$1228,1,0)))</f>
        <v>1</v>
      </c>
    </row>
    <row r="1026" spans="1:11" x14ac:dyDescent="0.25">
      <c r="A1026" s="4">
        <v>752</v>
      </c>
      <c r="B1026" s="4">
        <v>1669</v>
      </c>
      <c r="C1026" s="11">
        <v>44086</v>
      </c>
      <c r="D1026" s="4">
        <v>3</v>
      </c>
      <c r="E1026" s="4">
        <v>373</v>
      </c>
      <c r="F1026" s="41">
        <v>41.296500000000002</v>
      </c>
      <c r="G1026" s="41">
        <v>123.8895</v>
      </c>
      <c r="K1026" t="b">
        <f>NOT(ISNA(VLOOKUP(Table10[[#This Row],[PurchaseOrderID]],Purchase_Order!$A$2:$A$1228,1,0)))</f>
        <v>1</v>
      </c>
    </row>
    <row r="1027" spans="1:11" x14ac:dyDescent="0.25">
      <c r="A1027" s="5">
        <v>752</v>
      </c>
      <c r="B1027" s="5">
        <v>1670</v>
      </c>
      <c r="C1027" s="10">
        <v>44086</v>
      </c>
      <c r="D1027" s="5">
        <v>3</v>
      </c>
      <c r="E1027" s="5">
        <v>374</v>
      </c>
      <c r="F1027" s="40">
        <v>37.023000000000003</v>
      </c>
      <c r="G1027" s="40">
        <v>111.069</v>
      </c>
      <c r="K1027" t="b">
        <f>NOT(ISNA(VLOOKUP(Table10[[#This Row],[PurchaseOrderID]],Purchase_Order!$A$2:$A$1228,1,0)))</f>
        <v>1</v>
      </c>
    </row>
    <row r="1028" spans="1:11" x14ac:dyDescent="0.25">
      <c r="A1028" s="4">
        <v>753</v>
      </c>
      <c r="B1028" s="4">
        <v>1671</v>
      </c>
      <c r="C1028" s="11">
        <v>44087</v>
      </c>
      <c r="D1028" s="4">
        <v>550</v>
      </c>
      <c r="E1028" s="4">
        <v>525</v>
      </c>
      <c r="F1028" s="41">
        <v>2.3205</v>
      </c>
      <c r="G1028" s="41">
        <v>1276.2750000000001</v>
      </c>
      <c r="K1028" t="b">
        <f>NOT(ISNA(VLOOKUP(Table10[[#This Row],[PurchaseOrderID]],Purchase_Order!$A$2:$A$1228,1,0)))</f>
        <v>1</v>
      </c>
    </row>
    <row r="1029" spans="1:11" x14ac:dyDescent="0.25">
      <c r="A1029" s="5">
        <v>754</v>
      </c>
      <c r="B1029" s="5">
        <v>1672</v>
      </c>
      <c r="C1029" s="10">
        <v>44087</v>
      </c>
      <c r="D1029" s="5">
        <v>550</v>
      </c>
      <c r="E1029" s="5">
        <v>526</v>
      </c>
      <c r="F1029" s="40">
        <v>3.6435</v>
      </c>
      <c r="G1029" s="40">
        <v>2003.925</v>
      </c>
      <c r="K1029" t="b">
        <f>NOT(ISNA(VLOOKUP(Table10[[#This Row],[PurchaseOrderID]],Purchase_Order!$A$2:$A$1228,1,0)))</f>
        <v>1</v>
      </c>
    </row>
    <row r="1030" spans="1:11" x14ac:dyDescent="0.25">
      <c r="A1030" s="4">
        <v>755</v>
      </c>
      <c r="B1030" s="4">
        <v>1673</v>
      </c>
      <c r="C1030" s="11">
        <v>44087</v>
      </c>
      <c r="D1030" s="4">
        <v>550</v>
      </c>
      <c r="E1030" s="4">
        <v>908</v>
      </c>
      <c r="F1030" s="41">
        <v>21.0945</v>
      </c>
      <c r="G1030" s="41">
        <v>11601.975</v>
      </c>
      <c r="K1030" t="b">
        <f>NOT(ISNA(VLOOKUP(Table10[[#This Row],[PurchaseOrderID]],Purchase_Order!$A$2:$A$1228,1,0)))</f>
        <v>1</v>
      </c>
    </row>
    <row r="1031" spans="1:11" x14ac:dyDescent="0.25">
      <c r="A1031" s="5">
        <v>755</v>
      </c>
      <c r="B1031" s="5">
        <v>1674</v>
      </c>
      <c r="C1031" s="10">
        <v>44087</v>
      </c>
      <c r="D1031" s="5">
        <v>550</v>
      </c>
      <c r="E1031" s="5">
        <v>909</v>
      </c>
      <c r="F1031" s="40">
        <v>30.439499999999999</v>
      </c>
      <c r="G1031" s="40">
        <v>16741.724999999999</v>
      </c>
      <c r="K1031" t="b">
        <f>NOT(ISNA(VLOOKUP(Table10[[#This Row],[PurchaseOrderID]],Purchase_Order!$A$2:$A$1228,1,0)))</f>
        <v>1</v>
      </c>
    </row>
    <row r="1032" spans="1:11" x14ac:dyDescent="0.25">
      <c r="A1032" s="4">
        <v>755</v>
      </c>
      <c r="B1032" s="4">
        <v>1675</v>
      </c>
      <c r="C1032" s="11">
        <v>44087</v>
      </c>
      <c r="D1032" s="4">
        <v>550</v>
      </c>
      <c r="E1032" s="4">
        <v>913</v>
      </c>
      <c r="F1032" s="41">
        <v>40.939500000000002</v>
      </c>
      <c r="G1032" s="41">
        <v>22516.724999999999</v>
      </c>
      <c r="K1032" t="b">
        <f>NOT(ISNA(VLOOKUP(Table10[[#This Row],[PurchaseOrderID]],Purchase_Order!$A$2:$A$1228,1,0)))</f>
        <v>1</v>
      </c>
    </row>
    <row r="1033" spans="1:11" x14ac:dyDescent="0.25">
      <c r="A1033" s="5">
        <v>756</v>
      </c>
      <c r="B1033" s="5">
        <v>1676</v>
      </c>
      <c r="C1033" s="10">
        <v>44087</v>
      </c>
      <c r="D1033" s="5">
        <v>60</v>
      </c>
      <c r="E1033" s="5">
        <v>356</v>
      </c>
      <c r="F1033" s="40">
        <v>3.6015000000000001</v>
      </c>
      <c r="G1033" s="40">
        <v>216.09</v>
      </c>
      <c r="K1033" t="b">
        <f>NOT(ISNA(VLOOKUP(Table10[[#This Row],[PurchaseOrderID]],Purchase_Order!$A$2:$A$1228,1,0)))</f>
        <v>1</v>
      </c>
    </row>
    <row r="1034" spans="1:11" x14ac:dyDescent="0.25">
      <c r="A1034" s="4">
        <v>756</v>
      </c>
      <c r="B1034" s="4">
        <v>1677</v>
      </c>
      <c r="C1034" s="11">
        <v>44087</v>
      </c>
      <c r="D1034" s="4">
        <v>60</v>
      </c>
      <c r="E1034" s="4">
        <v>357</v>
      </c>
      <c r="F1034" s="41">
        <v>3.9794999999999998</v>
      </c>
      <c r="G1034" s="41">
        <v>238.77</v>
      </c>
      <c r="K1034" t="b">
        <f>NOT(ISNA(VLOOKUP(Table10[[#This Row],[PurchaseOrderID]],Purchase_Order!$A$2:$A$1228,1,0)))</f>
        <v>1</v>
      </c>
    </row>
    <row r="1035" spans="1:11" x14ac:dyDescent="0.25">
      <c r="A1035" s="5">
        <v>757</v>
      </c>
      <c r="B1035" s="5">
        <v>1678</v>
      </c>
      <c r="C1035" s="10">
        <v>44089</v>
      </c>
      <c r="D1035" s="5">
        <v>3</v>
      </c>
      <c r="E1035" s="5">
        <v>312</v>
      </c>
      <c r="F1035" s="40">
        <v>41.915999999999997</v>
      </c>
      <c r="G1035" s="40">
        <v>125.748</v>
      </c>
      <c r="K1035" t="b">
        <f>NOT(ISNA(VLOOKUP(Table10[[#This Row],[PurchaseOrderID]],Purchase_Order!$A$2:$A$1228,1,0)))</f>
        <v>1</v>
      </c>
    </row>
    <row r="1036" spans="1:11" x14ac:dyDescent="0.25">
      <c r="A1036" s="4">
        <v>758</v>
      </c>
      <c r="B1036" s="4">
        <v>1679</v>
      </c>
      <c r="C1036" s="11">
        <v>44089</v>
      </c>
      <c r="D1036" s="4">
        <v>3</v>
      </c>
      <c r="E1036" s="4">
        <v>311</v>
      </c>
      <c r="F1036" s="41">
        <v>50.263500000000001</v>
      </c>
      <c r="G1036" s="41">
        <v>150.79050000000001</v>
      </c>
      <c r="K1036" t="b">
        <f>NOT(ISNA(VLOOKUP(Table10[[#This Row],[PurchaseOrderID]],Purchase_Order!$A$2:$A$1228,1,0)))</f>
        <v>1</v>
      </c>
    </row>
    <row r="1037" spans="1:11" x14ac:dyDescent="0.25">
      <c r="A1037" s="5">
        <v>759</v>
      </c>
      <c r="B1037" s="5">
        <v>1680</v>
      </c>
      <c r="C1037" s="10">
        <v>44089</v>
      </c>
      <c r="D1037" s="5">
        <v>3</v>
      </c>
      <c r="E1037" s="5">
        <v>368</v>
      </c>
      <c r="F1037" s="40">
        <v>41.380499999999998</v>
      </c>
      <c r="G1037" s="40">
        <v>124.14149999999999</v>
      </c>
      <c r="K1037" t="b">
        <f>NOT(ISNA(VLOOKUP(Table10[[#This Row],[PurchaseOrderID]],Purchase_Order!$A$2:$A$1228,1,0)))</f>
        <v>1</v>
      </c>
    </row>
    <row r="1038" spans="1:11" x14ac:dyDescent="0.25">
      <c r="A1038" s="4">
        <v>759</v>
      </c>
      <c r="B1038" s="4">
        <v>1681</v>
      </c>
      <c r="C1038" s="11">
        <v>44089</v>
      </c>
      <c r="D1038" s="4">
        <v>3</v>
      </c>
      <c r="E1038" s="4">
        <v>369</v>
      </c>
      <c r="F1038" s="41">
        <v>39.280500000000004</v>
      </c>
      <c r="G1038" s="41">
        <v>117.8415</v>
      </c>
      <c r="K1038" t="b">
        <f>NOT(ISNA(VLOOKUP(Table10[[#This Row],[PurchaseOrderID]],Purchase_Order!$A$2:$A$1228,1,0)))</f>
        <v>1</v>
      </c>
    </row>
    <row r="1039" spans="1:11" x14ac:dyDescent="0.25">
      <c r="A1039" s="5">
        <v>759</v>
      </c>
      <c r="B1039" s="5">
        <v>1682</v>
      </c>
      <c r="C1039" s="10">
        <v>44089</v>
      </c>
      <c r="D1039" s="5">
        <v>3</v>
      </c>
      <c r="E1039" s="5">
        <v>370</v>
      </c>
      <c r="F1039" s="40">
        <v>43.554000000000002</v>
      </c>
      <c r="G1039" s="40">
        <v>130.66200000000001</v>
      </c>
      <c r="K1039" t="b">
        <f>NOT(ISNA(VLOOKUP(Table10[[#This Row],[PurchaseOrderID]],Purchase_Order!$A$2:$A$1228,1,0)))</f>
        <v>1</v>
      </c>
    </row>
    <row r="1040" spans="1:11" x14ac:dyDescent="0.25">
      <c r="A1040" s="4">
        <v>759</v>
      </c>
      <c r="B1040" s="4">
        <v>1683</v>
      </c>
      <c r="C1040" s="11">
        <v>44089</v>
      </c>
      <c r="D1040" s="4">
        <v>3</v>
      </c>
      <c r="E1040" s="4">
        <v>371</v>
      </c>
      <c r="F1040" s="41">
        <v>39.280500000000004</v>
      </c>
      <c r="G1040" s="41">
        <v>117.8415</v>
      </c>
      <c r="K1040" t="b">
        <f>NOT(ISNA(VLOOKUP(Table10[[#This Row],[PurchaseOrderID]],Purchase_Order!$A$2:$A$1228,1,0)))</f>
        <v>1</v>
      </c>
    </row>
    <row r="1041" spans="1:11" x14ac:dyDescent="0.25">
      <c r="A1041" s="5">
        <v>759</v>
      </c>
      <c r="B1041" s="5">
        <v>1684</v>
      </c>
      <c r="C1041" s="10">
        <v>44089</v>
      </c>
      <c r="D1041" s="5">
        <v>3</v>
      </c>
      <c r="E1041" s="5">
        <v>372</v>
      </c>
      <c r="F1041" s="40">
        <v>37.180500000000002</v>
      </c>
      <c r="G1041" s="40">
        <v>111.5415</v>
      </c>
      <c r="K1041" t="b">
        <f>NOT(ISNA(VLOOKUP(Table10[[#This Row],[PurchaseOrderID]],Purchase_Order!$A$2:$A$1228,1,0)))</f>
        <v>1</v>
      </c>
    </row>
    <row r="1042" spans="1:11" x14ac:dyDescent="0.25">
      <c r="A1042" s="4">
        <v>760</v>
      </c>
      <c r="B1042" s="4">
        <v>1685</v>
      </c>
      <c r="C1042" s="11">
        <v>44089</v>
      </c>
      <c r="D1042" s="4">
        <v>550</v>
      </c>
      <c r="E1042" s="4">
        <v>530</v>
      </c>
      <c r="F1042" s="41">
        <v>16.085999999999999</v>
      </c>
      <c r="G1042" s="41">
        <v>8847.2999999999993</v>
      </c>
      <c r="K1042" t="b">
        <f>NOT(ISNA(VLOOKUP(Table10[[#This Row],[PurchaseOrderID]],Purchase_Order!$A$2:$A$1228,1,0)))</f>
        <v>1</v>
      </c>
    </row>
    <row r="1043" spans="1:11" x14ac:dyDescent="0.25">
      <c r="A1043" s="5">
        <v>761</v>
      </c>
      <c r="B1043" s="5">
        <v>1686</v>
      </c>
      <c r="C1043" s="10">
        <v>44089</v>
      </c>
      <c r="D1043" s="5">
        <v>3</v>
      </c>
      <c r="E1043" s="5">
        <v>314</v>
      </c>
      <c r="F1043" s="40">
        <v>57.025500000000001</v>
      </c>
      <c r="G1043" s="40">
        <v>171.07650000000001</v>
      </c>
      <c r="K1043" t="b">
        <f>NOT(ISNA(VLOOKUP(Table10[[#This Row],[PurchaseOrderID]],Purchase_Order!$A$2:$A$1228,1,0)))</f>
        <v>1</v>
      </c>
    </row>
    <row r="1044" spans="1:11" x14ac:dyDescent="0.25">
      <c r="A1044" s="4">
        <v>762</v>
      </c>
      <c r="B1044" s="4">
        <v>1687</v>
      </c>
      <c r="C1044" s="11">
        <v>44089</v>
      </c>
      <c r="D1044" s="4">
        <v>550</v>
      </c>
      <c r="E1044" s="4">
        <v>512</v>
      </c>
      <c r="F1044" s="41">
        <v>37.085999999999999</v>
      </c>
      <c r="G1044" s="41">
        <v>20397.3</v>
      </c>
      <c r="K1044" t="b">
        <f>NOT(ISNA(VLOOKUP(Table10[[#This Row],[PurchaseOrderID]],Purchase_Order!$A$2:$A$1228,1,0)))</f>
        <v>1</v>
      </c>
    </row>
    <row r="1045" spans="1:11" x14ac:dyDescent="0.25">
      <c r="A1045" s="5">
        <v>763</v>
      </c>
      <c r="B1045" s="5">
        <v>1688</v>
      </c>
      <c r="C1045" s="10">
        <v>44089</v>
      </c>
      <c r="D1045" s="5">
        <v>550</v>
      </c>
      <c r="E1045" s="5">
        <v>513</v>
      </c>
      <c r="F1045" s="40">
        <v>26.596499999999999</v>
      </c>
      <c r="G1045" s="40">
        <v>14628.075000000001</v>
      </c>
      <c r="K1045" t="b">
        <f>NOT(ISNA(VLOOKUP(Table10[[#This Row],[PurchaseOrderID]],Purchase_Order!$A$2:$A$1228,1,0)))</f>
        <v>1</v>
      </c>
    </row>
    <row r="1046" spans="1:11" x14ac:dyDescent="0.25">
      <c r="A1046" s="4">
        <v>764</v>
      </c>
      <c r="B1046" s="4">
        <v>1689</v>
      </c>
      <c r="C1046" s="11">
        <v>44089</v>
      </c>
      <c r="D1046" s="4">
        <v>550</v>
      </c>
      <c r="E1046" s="4">
        <v>317</v>
      </c>
      <c r="F1046" s="41">
        <v>27.058499999999999</v>
      </c>
      <c r="G1046" s="41">
        <v>14882.174999999999</v>
      </c>
      <c r="K1046" t="b">
        <f>NOT(ISNA(VLOOKUP(Table10[[#This Row],[PurchaseOrderID]],Purchase_Order!$A$2:$A$1228,1,0)))</f>
        <v>1</v>
      </c>
    </row>
    <row r="1047" spans="1:11" x14ac:dyDescent="0.25">
      <c r="A1047" s="5">
        <v>764</v>
      </c>
      <c r="B1047" s="5">
        <v>1690</v>
      </c>
      <c r="C1047" s="10">
        <v>44089</v>
      </c>
      <c r="D1047" s="5">
        <v>550</v>
      </c>
      <c r="E1047" s="5">
        <v>318</v>
      </c>
      <c r="F1047" s="40">
        <v>33.579000000000001</v>
      </c>
      <c r="G1047" s="40">
        <v>18468.45</v>
      </c>
      <c r="K1047" t="b">
        <f>NOT(ISNA(VLOOKUP(Table10[[#This Row],[PurchaseOrderID]],Purchase_Order!$A$2:$A$1228,1,0)))</f>
        <v>1</v>
      </c>
    </row>
    <row r="1048" spans="1:11" x14ac:dyDescent="0.25">
      <c r="A1048" s="4">
        <v>765</v>
      </c>
      <c r="B1048" s="4">
        <v>1691</v>
      </c>
      <c r="C1048" s="11">
        <v>44089</v>
      </c>
      <c r="D1048" s="4">
        <v>3</v>
      </c>
      <c r="E1048" s="4">
        <v>405</v>
      </c>
      <c r="F1048" s="41">
        <v>49.643999999999998</v>
      </c>
      <c r="G1048" s="41">
        <v>148.93199999999999</v>
      </c>
      <c r="K1048" t="b">
        <f>NOT(ISNA(VLOOKUP(Table10[[#This Row],[PurchaseOrderID]],Purchase_Order!$A$2:$A$1228,1,0)))</f>
        <v>1</v>
      </c>
    </row>
    <row r="1049" spans="1:11" x14ac:dyDescent="0.25">
      <c r="A1049" s="5">
        <v>765</v>
      </c>
      <c r="B1049" s="5">
        <v>1692</v>
      </c>
      <c r="C1049" s="10">
        <v>44089</v>
      </c>
      <c r="D1049" s="5">
        <v>3</v>
      </c>
      <c r="E1049" s="5">
        <v>406</v>
      </c>
      <c r="F1049" s="40">
        <v>45.3705</v>
      </c>
      <c r="G1049" s="40">
        <v>136.11150000000001</v>
      </c>
      <c r="K1049" t="b">
        <f>NOT(ISNA(VLOOKUP(Table10[[#This Row],[PurchaseOrderID]],Purchase_Order!$A$2:$A$1228,1,0)))</f>
        <v>1</v>
      </c>
    </row>
    <row r="1050" spans="1:11" x14ac:dyDescent="0.25">
      <c r="A1050" s="4">
        <v>765</v>
      </c>
      <c r="B1050" s="4">
        <v>1693</v>
      </c>
      <c r="C1050" s="11">
        <v>44089</v>
      </c>
      <c r="D1050" s="4">
        <v>3</v>
      </c>
      <c r="E1050" s="4">
        <v>407</v>
      </c>
      <c r="F1050" s="41">
        <v>43.270499999999998</v>
      </c>
      <c r="G1050" s="41">
        <v>129.8115</v>
      </c>
      <c r="K1050" t="b">
        <f>NOT(ISNA(VLOOKUP(Table10[[#This Row],[PurchaseOrderID]],Purchase_Order!$A$2:$A$1228,1,0)))</f>
        <v>1</v>
      </c>
    </row>
    <row r="1051" spans="1:11" x14ac:dyDescent="0.25">
      <c r="A1051" s="5">
        <v>765</v>
      </c>
      <c r="B1051" s="5">
        <v>1694</v>
      </c>
      <c r="C1051" s="10">
        <v>44089</v>
      </c>
      <c r="D1051" s="5">
        <v>3</v>
      </c>
      <c r="E1051" s="5">
        <v>408</v>
      </c>
      <c r="F1051" s="40">
        <v>47.543999999999997</v>
      </c>
      <c r="G1051" s="40">
        <v>142.63200000000001</v>
      </c>
      <c r="K1051" t="b">
        <f>NOT(ISNA(VLOOKUP(Table10[[#This Row],[PurchaseOrderID]],Purchase_Order!$A$2:$A$1228,1,0)))</f>
        <v>1</v>
      </c>
    </row>
    <row r="1052" spans="1:11" x14ac:dyDescent="0.25">
      <c r="A1052" s="4">
        <v>765</v>
      </c>
      <c r="B1052" s="4">
        <v>1695</v>
      </c>
      <c r="C1052" s="11">
        <v>44089</v>
      </c>
      <c r="D1052" s="4">
        <v>3</v>
      </c>
      <c r="E1052" s="4">
        <v>409</v>
      </c>
      <c r="F1052" s="41">
        <v>43.270499999999998</v>
      </c>
      <c r="G1052" s="41">
        <v>129.8115</v>
      </c>
      <c r="K1052" t="b">
        <f>NOT(ISNA(VLOOKUP(Table10[[#This Row],[PurchaseOrderID]],Purchase_Order!$A$2:$A$1228,1,0)))</f>
        <v>1</v>
      </c>
    </row>
    <row r="1053" spans="1:11" x14ac:dyDescent="0.25">
      <c r="A1053" s="5">
        <v>765</v>
      </c>
      <c r="B1053" s="5">
        <v>1696</v>
      </c>
      <c r="C1053" s="10">
        <v>44089</v>
      </c>
      <c r="D1053" s="5">
        <v>3</v>
      </c>
      <c r="E1053" s="5">
        <v>410</v>
      </c>
      <c r="F1053" s="40">
        <v>41.170499999999997</v>
      </c>
      <c r="G1053" s="40">
        <v>123.5115</v>
      </c>
      <c r="K1053" t="b">
        <f>NOT(ISNA(VLOOKUP(Table10[[#This Row],[PurchaseOrderID]],Purchase_Order!$A$2:$A$1228,1,0)))</f>
        <v>1</v>
      </c>
    </row>
    <row r="1054" spans="1:11" x14ac:dyDescent="0.25">
      <c r="A1054" s="4">
        <v>765</v>
      </c>
      <c r="B1054" s="4">
        <v>1697</v>
      </c>
      <c r="C1054" s="11">
        <v>44089</v>
      </c>
      <c r="D1054" s="4">
        <v>3</v>
      </c>
      <c r="E1054" s="4">
        <v>411</v>
      </c>
      <c r="F1054" s="41">
        <v>45.444000000000003</v>
      </c>
      <c r="G1054" s="41">
        <v>136.33199999999999</v>
      </c>
      <c r="K1054" t="b">
        <f>NOT(ISNA(VLOOKUP(Table10[[#This Row],[PurchaseOrderID]],Purchase_Order!$A$2:$A$1228,1,0)))</f>
        <v>1</v>
      </c>
    </row>
    <row r="1055" spans="1:11" x14ac:dyDescent="0.25">
      <c r="A1055" s="5">
        <v>765</v>
      </c>
      <c r="B1055" s="5">
        <v>1698</v>
      </c>
      <c r="C1055" s="10">
        <v>44089</v>
      </c>
      <c r="D1055" s="5">
        <v>3</v>
      </c>
      <c r="E1055" s="5">
        <v>412</v>
      </c>
      <c r="F1055" s="40">
        <v>41.170499999999997</v>
      </c>
      <c r="G1055" s="40">
        <v>123.5115</v>
      </c>
      <c r="K1055" t="b">
        <f>NOT(ISNA(VLOOKUP(Table10[[#This Row],[PurchaseOrderID]],Purchase_Order!$A$2:$A$1228,1,0)))</f>
        <v>1</v>
      </c>
    </row>
    <row r="1056" spans="1:11" x14ac:dyDescent="0.25">
      <c r="A1056" s="4">
        <v>765</v>
      </c>
      <c r="B1056" s="4">
        <v>1699</v>
      </c>
      <c r="C1056" s="11">
        <v>44089</v>
      </c>
      <c r="D1056" s="4">
        <v>3</v>
      </c>
      <c r="E1056" s="4">
        <v>413</v>
      </c>
      <c r="F1056" s="41">
        <v>39.070500000000003</v>
      </c>
      <c r="G1056" s="41">
        <v>117.2115</v>
      </c>
      <c r="K1056" t="b">
        <f>NOT(ISNA(VLOOKUP(Table10[[#This Row],[PurchaseOrderID]],Purchase_Order!$A$2:$A$1228,1,0)))</f>
        <v>1</v>
      </c>
    </row>
    <row r="1057" spans="1:11" x14ac:dyDescent="0.25">
      <c r="A1057" s="5">
        <v>765</v>
      </c>
      <c r="B1057" s="5">
        <v>1700</v>
      </c>
      <c r="C1057" s="10">
        <v>44089</v>
      </c>
      <c r="D1057" s="5">
        <v>3</v>
      </c>
      <c r="E1057" s="5">
        <v>414</v>
      </c>
      <c r="F1057" s="40">
        <v>43.344000000000001</v>
      </c>
      <c r="G1057" s="40">
        <v>130.03200000000001</v>
      </c>
      <c r="K1057" t="b">
        <f>NOT(ISNA(VLOOKUP(Table10[[#This Row],[PurchaseOrderID]],Purchase_Order!$A$2:$A$1228,1,0)))</f>
        <v>1</v>
      </c>
    </row>
    <row r="1058" spans="1:11" x14ac:dyDescent="0.25">
      <c r="A1058" s="4">
        <v>765</v>
      </c>
      <c r="B1058" s="4">
        <v>1701</v>
      </c>
      <c r="C1058" s="11">
        <v>44089</v>
      </c>
      <c r="D1058" s="4">
        <v>3</v>
      </c>
      <c r="E1058" s="4">
        <v>415</v>
      </c>
      <c r="F1058" s="41">
        <v>39.070500000000003</v>
      </c>
      <c r="G1058" s="41">
        <v>117.2115</v>
      </c>
      <c r="K1058" t="b">
        <f>NOT(ISNA(VLOOKUP(Table10[[#This Row],[PurchaseOrderID]],Purchase_Order!$A$2:$A$1228,1,0)))</f>
        <v>1</v>
      </c>
    </row>
    <row r="1059" spans="1:11" x14ac:dyDescent="0.25">
      <c r="A1059" s="5">
        <v>765</v>
      </c>
      <c r="B1059" s="5">
        <v>1702</v>
      </c>
      <c r="C1059" s="10">
        <v>44089</v>
      </c>
      <c r="D1059" s="5">
        <v>3</v>
      </c>
      <c r="E1059" s="5">
        <v>416</v>
      </c>
      <c r="F1059" s="40">
        <v>36.970500000000001</v>
      </c>
      <c r="G1059" s="40">
        <v>110.9115</v>
      </c>
      <c r="K1059" t="b">
        <f>NOT(ISNA(VLOOKUP(Table10[[#This Row],[PurchaseOrderID]],Purchase_Order!$A$2:$A$1228,1,0)))</f>
        <v>1</v>
      </c>
    </row>
    <row r="1060" spans="1:11" x14ac:dyDescent="0.25">
      <c r="A1060" s="4">
        <v>765</v>
      </c>
      <c r="B1060" s="4">
        <v>1703</v>
      </c>
      <c r="C1060" s="11">
        <v>44089</v>
      </c>
      <c r="D1060" s="4">
        <v>3</v>
      </c>
      <c r="E1060" s="4">
        <v>417</v>
      </c>
      <c r="F1060" s="41">
        <v>41.244</v>
      </c>
      <c r="G1060" s="41">
        <v>123.732</v>
      </c>
      <c r="K1060" t="b">
        <f>NOT(ISNA(VLOOKUP(Table10[[#This Row],[PurchaseOrderID]],Purchase_Order!$A$2:$A$1228,1,0)))</f>
        <v>1</v>
      </c>
    </row>
    <row r="1061" spans="1:11" x14ac:dyDescent="0.25">
      <c r="A1061" s="5">
        <v>765</v>
      </c>
      <c r="B1061" s="5">
        <v>1704</v>
      </c>
      <c r="C1061" s="10">
        <v>44089</v>
      </c>
      <c r="D1061" s="5">
        <v>3</v>
      </c>
      <c r="E1061" s="5">
        <v>418</v>
      </c>
      <c r="F1061" s="40">
        <v>36.970500000000001</v>
      </c>
      <c r="G1061" s="40">
        <v>110.9115</v>
      </c>
      <c r="K1061" t="b">
        <f>NOT(ISNA(VLOOKUP(Table10[[#This Row],[PurchaseOrderID]],Purchase_Order!$A$2:$A$1228,1,0)))</f>
        <v>1</v>
      </c>
    </row>
    <row r="1062" spans="1:11" x14ac:dyDescent="0.25">
      <c r="A1062" s="4">
        <v>765</v>
      </c>
      <c r="B1062" s="4">
        <v>1705</v>
      </c>
      <c r="C1062" s="11">
        <v>44089</v>
      </c>
      <c r="D1062" s="4">
        <v>3</v>
      </c>
      <c r="E1062" s="4">
        <v>419</v>
      </c>
      <c r="F1062" s="41">
        <v>34.8705</v>
      </c>
      <c r="G1062" s="41">
        <v>104.61150000000001</v>
      </c>
      <c r="K1062" t="b">
        <f>NOT(ISNA(VLOOKUP(Table10[[#This Row],[PurchaseOrderID]],Purchase_Order!$A$2:$A$1228,1,0)))</f>
        <v>1</v>
      </c>
    </row>
    <row r="1063" spans="1:11" x14ac:dyDescent="0.25">
      <c r="A1063" s="5">
        <v>765</v>
      </c>
      <c r="B1063" s="5">
        <v>1706</v>
      </c>
      <c r="C1063" s="10">
        <v>44089</v>
      </c>
      <c r="D1063" s="5">
        <v>3</v>
      </c>
      <c r="E1063" s="5">
        <v>420</v>
      </c>
      <c r="F1063" s="40">
        <v>39.143999999999998</v>
      </c>
      <c r="G1063" s="40">
        <v>117.432</v>
      </c>
      <c r="K1063" t="b">
        <f>NOT(ISNA(VLOOKUP(Table10[[#This Row],[PurchaseOrderID]],Purchase_Order!$A$2:$A$1228,1,0)))</f>
        <v>1</v>
      </c>
    </row>
    <row r="1064" spans="1:11" x14ac:dyDescent="0.25">
      <c r="A1064" s="4">
        <v>765</v>
      </c>
      <c r="B1064" s="4">
        <v>1707</v>
      </c>
      <c r="C1064" s="11">
        <v>44089</v>
      </c>
      <c r="D1064" s="4">
        <v>3</v>
      </c>
      <c r="E1064" s="4">
        <v>421</v>
      </c>
      <c r="F1064" s="41">
        <v>47.575499999999998</v>
      </c>
      <c r="G1064" s="41">
        <v>142.72649999999999</v>
      </c>
      <c r="K1064" t="b">
        <f>NOT(ISNA(VLOOKUP(Table10[[#This Row],[PurchaseOrderID]],Purchase_Order!$A$2:$A$1228,1,0)))</f>
        <v>1</v>
      </c>
    </row>
    <row r="1065" spans="1:11" x14ac:dyDescent="0.25">
      <c r="A1065" s="5">
        <v>766</v>
      </c>
      <c r="B1065" s="5">
        <v>1708</v>
      </c>
      <c r="C1065" s="10">
        <v>44089</v>
      </c>
      <c r="D1065" s="5">
        <v>3</v>
      </c>
      <c r="E1065" s="5">
        <v>436</v>
      </c>
      <c r="F1065" s="40">
        <v>41.296500000000002</v>
      </c>
      <c r="G1065" s="40">
        <v>123.8895</v>
      </c>
      <c r="K1065" t="b">
        <f>NOT(ISNA(VLOOKUP(Table10[[#This Row],[PurchaseOrderID]],Purchase_Order!$A$2:$A$1228,1,0)))</f>
        <v>1</v>
      </c>
    </row>
    <row r="1066" spans="1:11" x14ac:dyDescent="0.25">
      <c r="A1066" s="4">
        <v>766</v>
      </c>
      <c r="B1066" s="4">
        <v>1709</v>
      </c>
      <c r="C1066" s="11">
        <v>44089</v>
      </c>
      <c r="D1066" s="4">
        <v>3</v>
      </c>
      <c r="E1066" s="4">
        <v>437</v>
      </c>
      <c r="F1066" s="41">
        <v>37.023000000000003</v>
      </c>
      <c r="G1066" s="41">
        <v>111.069</v>
      </c>
      <c r="K1066" t="b">
        <f>NOT(ISNA(VLOOKUP(Table10[[#This Row],[PurchaseOrderID]],Purchase_Order!$A$2:$A$1228,1,0)))</f>
        <v>1</v>
      </c>
    </row>
    <row r="1067" spans="1:11" x14ac:dyDescent="0.25">
      <c r="A1067" s="5">
        <v>767</v>
      </c>
      <c r="B1067" s="5">
        <v>1710</v>
      </c>
      <c r="C1067" s="10">
        <v>44089</v>
      </c>
      <c r="D1067" s="5">
        <v>60</v>
      </c>
      <c r="E1067" s="5">
        <v>322</v>
      </c>
      <c r="F1067" s="40">
        <v>25.420500000000001</v>
      </c>
      <c r="G1067" s="40">
        <v>1525.23</v>
      </c>
      <c r="K1067" t="b">
        <f>NOT(ISNA(VLOOKUP(Table10[[#This Row],[PurchaseOrderID]],Purchase_Order!$A$2:$A$1228,1,0)))</f>
        <v>1</v>
      </c>
    </row>
    <row r="1068" spans="1:11" x14ac:dyDescent="0.25">
      <c r="A1068" s="4">
        <v>768</v>
      </c>
      <c r="B1068" s="4">
        <v>1711</v>
      </c>
      <c r="C1068" s="11">
        <v>44089</v>
      </c>
      <c r="D1068" s="4">
        <v>3</v>
      </c>
      <c r="E1068" s="4">
        <v>438</v>
      </c>
      <c r="F1068" s="41">
        <v>41.222999999999999</v>
      </c>
      <c r="G1068" s="41">
        <v>123.669</v>
      </c>
      <c r="K1068" t="b">
        <f>NOT(ISNA(VLOOKUP(Table10[[#This Row],[PurchaseOrderID]],Purchase_Order!$A$2:$A$1228,1,0)))</f>
        <v>1</v>
      </c>
    </row>
    <row r="1069" spans="1:11" x14ac:dyDescent="0.25">
      <c r="A1069" s="5">
        <v>768</v>
      </c>
      <c r="B1069" s="5">
        <v>1712</v>
      </c>
      <c r="C1069" s="10">
        <v>44089</v>
      </c>
      <c r="D1069" s="5">
        <v>3</v>
      </c>
      <c r="E1069" s="5">
        <v>439</v>
      </c>
      <c r="F1069" s="40">
        <v>45.496499999999997</v>
      </c>
      <c r="G1069" s="40">
        <v>136.48949999999999</v>
      </c>
      <c r="K1069" t="b">
        <f>NOT(ISNA(VLOOKUP(Table10[[#This Row],[PurchaseOrderID]],Purchase_Order!$A$2:$A$1228,1,0)))</f>
        <v>1</v>
      </c>
    </row>
    <row r="1070" spans="1:11" x14ac:dyDescent="0.25">
      <c r="A1070" s="4">
        <v>768</v>
      </c>
      <c r="B1070" s="4">
        <v>1713</v>
      </c>
      <c r="C1070" s="11">
        <v>44089</v>
      </c>
      <c r="D1070" s="4">
        <v>3</v>
      </c>
      <c r="E1070" s="4">
        <v>440</v>
      </c>
      <c r="F1070" s="41">
        <v>41.222999999999999</v>
      </c>
      <c r="G1070" s="41">
        <v>123.669</v>
      </c>
      <c r="K1070" t="b">
        <f>NOT(ISNA(VLOOKUP(Table10[[#This Row],[PurchaseOrderID]],Purchase_Order!$A$2:$A$1228,1,0)))</f>
        <v>1</v>
      </c>
    </row>
    <row r="1071" spans="1:11" x14ac:dyDescent="0.25">
      <c r="A1071" s="5">
        <v>768</v>
      </c>
      <c r="B1071" s="5">
        <v>1714</v>
      </c>
      <c r="C1071" s="10">
        <v>44089</v>
      </c>
      <c r="D1071" s="5">
        <v>3</v>
      </c>
      <c r="E1071" s="5">
        <v>441</v>
      </c>
      <c r="F1071" s="40">
        <v>39.122999999999998</v>
      </c>
      <c r="G1071" s="40">
        <v>117.369</v>
      </c>
      <c r="K1071" t="b">
        <f>NOT(ISNA(VLOOKUP(Table10[[#This Row],[PurchaseOrderID]],Purchase_Order!$A$2:$A$1228,1,0)))</f>
        <v>1</v>
      </c>
    </row>
    <row r="1072" spans="1:11" x14ac:dyDescent="0.25">
      <c r="A1072" s="4">
        <v>768</v>
      </c>
      <c r="B1072" s="4">
        <v>1715</v>
      </c>
      <c r="C1072" s="11">
        <v>44089</v>
      </c>
      <c r="D1072" s="4">
        <v>3</v>
      </c>
      <c r="E1072" s="4">
        <v>442</v>
      </c>
      <c r="F1072" s="41">
        <v>43.396500000000003</v>
      </c>
      <c r="G1072" s="41">
        <v>130.18950000000001</v>
      </c>
      <c r="K1072" t="b">
        <f>NOT(ISNA(VLOOKUP(Table10[[#This Row],[PurchaseOrderID]],Purchase_Order!$A$2:$A$1228,1,0)))</f>
        <v>1</v>
      </c>
    </row>
    <row r="1073" spans="1:11" x14ac:dyDescent="0.25">
      <c r="A1073" s="5">
        <v>769</v>
      </c>
      <c r="B1073" s="5">
        <v>1716</v>
      </c>
      <c r="C1073" s="10">
        <v>44089</v>
      </c>
      <c r="D1073" s="5">
        <v>550</v>
      </c>
      <c r="E1073" s="5">
        <v>941</v>
      </c>
      <c r="F1073" s="40">
        <v>62.9895</v>
      </c>
      <c r="G1073" s="40">
        <v>34644.224999999999</v>
      </c>
      <c r="K1073" t="b">
        <f>NOT(ISNA(VLOOKUP(Table10[[#This Row],[PurchaseOrderID]],Purchase_Order!$A$2:$A$1228,1,0)))</f>
        <v>1</v>
      </c>
    </row>
    <row r="1074" spans="1:11" x14ac:dyDescent="0.25">
      <c r="A1074" s="4">
        <v>770</v>
      </c>
      <c r="B1074" s="4">
        <v>1717</v>
      </c>
      <c r="C1074" s="11">
        <v>44089</v>
      </c>
      <c r="D1074" s="4">
        <v>3</v>
      </c>
      <c r="E1074" s="4">
        <v>320</v>
      </c>
      <c r="F1074" s="41">
        <v>45.3705</v>
      </c>
      <c r="G1074" s="41">
        <v>136.11150000000001</v>
      </c>
      <c r="K1074" t="b">
        <f>NOT(ISNA(VLOOKUP(Table10[[#This Row],[PurchaseOrderID]],Purchase_Order!$A$2:$A$1228,1,0)))</f>
        <v>1</v>
      </c>
    </row>
    <row r="1075" spans="1:11" x14ac:dyDescent="0.25">
      <c r="A1075" s="5">
        <v>770</v>
      </c>
      <c r="B1075" s="5">
        <v>1718</v>
      </c>
      <c r="C1075" s="10">
        <v>44089</v>
      </c>
      <c r="D1075" s="5">
        <v>3</v>
      </c>
      <c r="E1075" s="5">
        <v>321</v>
      </c>
      <c r="F1075" s="40">
        <v>40.488</v>
      </c>
      <c r="G1075" s="40">
        <v>121.464</v>
      </c>
      <c r="K1075" t="b">
        <f>NOT(ISNA(VLOOKUP(Table10[[#This Row],[PurchaseOrderID]],Purchase_Order!$A$2:$A$1228,1,0)))</f>
        <v>1</v>
      </c>
    </row>
    <row r="1076" spans="1:11" x14ac:dyDescent="0.25">
      <c r="A1076" s="4">
        <v>770</v>
      </c>
      <c r="B1076" s="4">
        <v>1719</v>
      </c>
      <c r="C1076" s="11">
        <v>44089</v>
      </c>
      <c r="D1076" s="4">
        <v>60</v>
      </c>
      <c r="E1076" s="4">
        <v>322</v>
      </c>
      <c r="F1076" s="41">
        <v>26.365500000000001</v>
      </c>
      <c r="G1076" s="41">
        <v>1581.93</v>
      </c>
      <c r="K1076" t="b">
        <f>NOT(ISNA(VLOOKUP(Table10[[#This Row],[PurchaseOrderID]],Purchase_Order!$A$2:$A$1228,1,0)))</f>
        <v>1</v>
      </c>
    </row>
    <row r="1077" spans="1:11" x14ac:dyDescent="0.25">
      <c r="A1077" s="5">
        <v>771</v>
      </c>
      <c r="B1077" s="5">
        <v>1720</v>
      </c>
      <c r="C1077" s="10">
        <v>44089</v>
      </c>
      <c r="D1077" s="5">
        <v>3</v>
      </c>
      <c r="E1077" s="5">
        <v>504</v>
      </c>
      <c r="F1077" s="40">
        <v>48.762</v>
      </c>
      <c r="G1077" s="40">
        <v>146.286</v>
      </c>
      <c r="K1077" t="b">
        <f>NOT(ISNA(VLOOKUP(Table10[[#This Row],[PurchaseOrderID]],Purchase_Order!$A$2:$A$1228,1,0)))</f>
        <v>1</v>
      </c>
    </row>
    <row r="1078" spans="1:11" x14ac:dyDescent="0.25">
      <c r="A1078" s="4">
        <v>772</v>
      </c>
      <c r="B1078" s="4">
        <v>1721</v>
      </c>
      <c r="C1078" s="11">
        <v>44089</v>
      </c>
      <c r="D1078" s="4">
        <v>3</v>
      </c>
      <c r="E1078" s="4">
        <v>497</v>
      </c>
      <c r="F1078" s="41">
        <v>34.188000000000002</v>
      </c>
      <c r="G1078" s="41">
        <v>102.56399999999999</v>
      </c>
      <c r="K1078" t="b">
        <f>NOT(ISNA(VLOOKUP(Table10[[#This Row],[PurchaseOrderID]],Purchase_Order!$A$2:$A$1228,1,0)))</f>
        <v>1</v>
      </c>
    </row>
    <row r="1079" spans="1:11" x14ac:dyDescent="0.25">
      <c r="A1079" s="5">
        <v>773</v>
      </c>
      <c r="B1079" s="5">
        <v>1722</v>
      </c>
      <c r="C1079" s="10">
        <v>44090</v>
      </c>
      <c r="D1079" s="5">
        <v>3</v>
      </c>
      <c r="E1079" s="5">
        <v>323</v>
      </c>
      <c r="F1079" s="40">
        <v>50.263500000000001</v>
      </c>
      <c r="G1079" s="40">
        <v>150.79050000000001</v>
      </c>
      <c r="K1079" t="b">
        <f>NOT(ISNA(VLOOKUP(Table10[[#This Row],[PurchaseOrderID]],Purchase_Order!$A$2:$A$1228,1,0)))</f>
        <v>1</v>
      </c>
    </row>
    <row r="1080" spans="1:11" x14ac:dyDescent="0.25">
      <c r="A1080" s="4">
        <v>774</v>
      </c>
      <c r="B1080" s="4">
        <v>1723</v>
      </c>
      <c r="C1080" s="11">
        <v>44090</v>
      </c>
      <c r="D1080" s="4">
        <v>550</v>
      </c>
      <c r="E1080" s="4">
        <v>523</v>
      </c>
      <c r="F1080" s="41">
        <v>10.731</v>
      </c>
      <c r="G1080" s="41">
        <v>5902.05</v>
      </c>
      <c r="K1080" t="b">
        <f>NOT(ISNA(VLOOKUP(Table10[[#This Row],[PurchaseOrderID]],Purchase_Order!$A$2:$A$1228,1,0)))</f>
        <v>1</v>
      </c>
    </row>
    <row r="1081" spans="1:11" x14ac:dyDescent="0.25">
      <c r="A1081" s="5">
        <v>774</v>
      </c>
      <c r="B1081" s="5">
        <v>1724</v>
      </c>
      <c r="C1081" s="10">
        <v>44090</v>
      </c>
      <c r="D1081" s="5">
        <v>550</v>
      </c>
      <c r="E1081" s="5">
        <v>524</v>
      </c>
      <c r="F1081" s="40">
        <v>14.1225</v>
      </c>
      <c r="G1081" s="40">
        <v>7767.375</v>
      </c>
      <c r="K1081" t="b">
        <f>NOT(ISNA(VLOOKUP(Table10[[#This Row],[PurchaseOrderID]],Purchase_Order!$A$2:$A$1228,1,0)))</f>
        <v>1</v>
      </c>
    </row>
    <row r="1082" spans="1:11" x14ac:dyDescent="0.25">
      <c r="A1082" s="4">
        <v>775</v>
      </c>
      <c r="B1082" s="4">
        <v>1725</v>
      </c>
      <c r="C1082" s="11">
        <v>44090</v>
      </c>
      <c r="D1082" s="4">
        <v>60</v>
      </c>
      <c r="E1082" s="4">
        <v>494</v>
      </c>
      <c r="F1082" s="41">
        <v>53.203499999999998</v>
      </c>
      <c r="G1082" s="41">
        <v>3192.21</v>
      </c>
      <c r="K1082" t="b">
        <f>NOT(ISNA(VLOOKUP(Table10[[#This Row],[PurchaseOrderID]],Purchase_Order!$A$2:$A$1228,1,0)))</f>
        <v>1</v>
      </c>
    </row>
    <row r="1083" spans="1:11" x14ac:dyDescent="0.25">
      <c r="A1083" s="5">
        <v>775</v>
      </c>
      <c r="B1083" s="5">
        <v>1726</v>
      </c>
      <c r="C1083" s="10">
        <v>44090</v>
      </c>
      <c r="D1083" s="5">
        <v>60</v>
      </c>
      <c r="E1083" s="5">
        <v>495</v>
      </c>
      <c r="F1083" s="40">
        <v>63.692999999999998</v>
      </c>
      <c r="G1083" s="40">
        <v>3821.58</v>
      </c>
      <c r="K1083" t="b">
        <f>NOT(ISNA(VLOOKUP(Table10[[#This Row],[PurchaseOrderID]],Purchase_Order!$A$2:$A$1228,1,0)))</f>
        <v>1</v>
      </c>
    </row>
    <row r="1084" spans="1:11" x14ac:dyDescent="0.25">
      <c r="A1084" s="4">
        <v>775</v>
      </c>
      <c r="B1084" s="4">
        <v>1727</v>
      </c>
      <c r="C1084" s="11">
        <v>44090</v>
      </c>
      <c r="D1084" s="4">
        <v>60</v>
      </c>
      <c r="E1084" s="4">
        <v>496</v>
      </c>
      <c r="F1084" s="41">
        <v>48.908999999999999</v>
      </c>
      <c r="G1084" s="41">
        <v>2934.54</v>
      </c>
      <c r="K1084" t="b">
        <f>NOT(ISNA(VLOOKUP(Table10[[#This Row],[PurchaseOrderID]],Purchase_Order!$A$2:$A$1228,1,0)))</f>
        <v>1</v>
      </c>
    </row>
    <row r="1085" spans="1:11" x14ac:dyDescent="0.25">
      <c r="A1085" s="5">
        <v>776</v>
      </c>
      <c r="B1085" s="5">
        <v>1728</v>
      </c>
      <c r="C1085" s="10">
        <v>44090</v>
      </c>
      <c r="D1085" s="5">
        <v>550</v>
      </c>
      <c r="E1085" s="5">
        <v>911</v>
      </c>
      <c r="F1085" s="40">
        <v>21.0945</v>
      </c>
      <c r="G1085" s="40">
        <v>11601.975</v>
      </c>
      <c r="K1085" t="b">
        <f>NOT(ISNA(VLOOKUP(Table10[[#This Row],[PurchaseOrderID]],Purchase_Order!$A$2:$A$1228,1,0)))</f>
        <v>1</v>
      </c>
    </row>
    <row r="1086" spans="1:11" x14ac:dyDescent="0.25">
      <c r="A1086" s="4">
        <v>776</v>
      </c>
      <c r="B1086" s="4">
        <v>1729</v>
      </c>
      <c r="C1086" s="11">
        <v>44090</v>
      </c>
      <c r="D1086" s="4">
        <v>550</v>
      </c>
      <c r="E1086" s="4">
        <v>912</v>
      </c>
      <c r="F1086" s="41">
        <v>30.439499999999999</v>
      </c>
      <c r="G1086" s="41">
        <v>16741.724999999999</v>
      </c>
      <c r="K1086" t="b">
        <f>NOT(ISNA(VLOOKUP(Table10[[#This Row],[PurchaseOrderID]],Purchase_Order!$A$2:$A$1228,1,0)))</f>
        <v>1</v>
      </c>
    </row>
    <row r="1087" spans="1:11" x14ac:dyDescent="0.25">
      <c r="A1087" s="5">
        <v>776</v>
      </c>
      <c r="B1087" s="5">
        <v>1730</v>
      </c>
      <c r="C1087" s="10">
        <v>44090</v>
      </c>
      <c r="D1087" s="5">
        <v>550</v>
      </c>
      <c r="E1087" s="5">
        <v>913</v>
      </c>
      <c r="F1087" s="40">
        <v>40.939500000000002</v>
      </c>
      <c r="G1087" s="40">
        <v>22516.724999999999</v>
      </c>
      <c r="K1087" t="b">
        <f>NOT(ISNA(VLOOKUP(Table10[[#This Row],[PurchaseOrderID]],Purchase_Order!$A$2:$A$1228,1,0)))</f>
        <v>1</v>
      </c>
    </row>
    <row r="1088" spans="1:11" x14ac:dyDescent="0.25">
      <c r="A1088" s="4">
        <v>776</v>
      </c>
      <c r="B1088" s="4">
        <v>1731</v>
      </c>
      <c r="C1088" s="11">
        <v>44090</v>
      </c>
      <c r="D1088" s="4">
        <v>550</v>
      </c>
      <c r="E1088" s="4">
        <v>914</v>
      </c>
      <c r="F1088" s="41">
        <v>21.0945</v>
      </c>
      <c r="G1088" s="41">
        <v>11601.975</v>
      </c>
      <c r="K1088" t="b">
        <f>NOT(ISNA(VLOOKUP(Table10[[#This Row],[PurchaseOrderID]],Purchase_Order!$A$2:$A$1228,1,0)))</f>
        <v>1</v>
      </c>
    </row>
    <row r="1089" spans="1:11" x14ac:dyDescent="0.25">
      <c r="A1089" s="5">
        <v>777</v>
      </c>
      <c r="B1089" s="5">
        <v>1732</v>
      </c>
      <c r="C1089" s="10">
        <v>44090</v>
      </c>
      <c r="D1089" s="5">
        <v>60</v>
      </c>
      <c r="E1089" s="5">
        <v>506</v>
      </c>
      <c r="F1089" s="40">
        <v>9.1980000000000004</v>
      </c>
      <c r="G1089" s="40">
        <v>551.88</v>
      </c>
      <c r="K1089" t="b">
        <f>NOT(ISNA(VLOOKUP(Table10[[#This Row],[PurchaseOrderID]],Purchase_Order!$A$2:$A$1228,1,0)))</f>
        <v>1</v>
      </c>
    </row>
    <row r="1090" spans="1:11" x14ac:dyDescent="0.25">
      <c r="A1090" s="4">
        <v>778</v>
      </c>
      <c r="B1090" s="4">
        <v>1733</v>
      </c>
      <c r="C1090" s="11">
        <v>44090</v>
      </c>
      <c r="D1090" s="4">
        <v>550</v>
      </c>
      <c r="E1090" s="4">
        <v>351</v>
      </c>
      <c r="F1090" s="41">
        <v>5.7750000000000004</v>
      </c>
      <c r="G1090" s="41">
        <v>3176.25</v>
      </c>
      <c r="K1090" t="b">
        <f>NOT(ISNA(VLOOKUP(Table10[[#This Row],[PurchaseOrderID]],Purchase_Order!$A$2:$A$1228,1,0)))</f>
        <v>1</v>
      </c>
    </row>
    <row r="1091" spans="1:11" x14ac:dyDescent="0.25">
      <c r="A1091" s="5">
        <v>778</v>
      </c>
      <c r="B1091" s="5">
        <v>1734</v>
      </c>
      <c r="C1091" s="10">
        <v>44090</v>
      </c>
      <c r="D1091" s="5">
        <v>550</v>
      </c>
      <c r="E1091" s="5">
        <v>352</v>
      </c>
      <c r="F1091" s="40">
        <v>1.155</v>
      </c>
      <c r="G1091" s="40">
        <v>635.25</v>
      </c>
      <c r="K1091" t="b">
        <f>NOT(ISNA(VLOOKUP(Table10[[#This Row],[PurchaseOrderID]],Purchase_Order!$A$2:$A$1228,1,0)))</f>
        <v>1</v>
      </c>
    </row>
    <row r="1092" spans="1:11" x14ac:dyDescent="0.25">
      <c r="A1092" s="4">
        <v>778</v>
      </c>
      <c r="B1092" s="4">
        <v>1735</v>
      </c>
      <c r="C1092" s="11">
        <v>44090</v>
      </c>
      <c r="D1092" s="4">
        <v>550</v>
      </c>
      <c r="E1092" s="4">
        <v>679</v>
      </c>
      <c r="F1092" s="41">
        <v>5.7750000000000004</v>
      </c>
      <c r="G1092" s="41">
        <v>3176.25</v>
      </c>
      <c r="K1092" t="b">
        <f>NOT(ISNA(VLOOKUP(Table10[[#This Row],[PurchaseOrderID]],Purchase_Order!$A$2:$A$1228,1,0)))</f>
        <v>1</v>
      </c>
    </row>
    <row r="1093" spans="1:11" x14ac:dyDescent="0.25">
      <c r="A1093" s="5">
        <v>779</v>
      </c>
      <c r="B1093" s="5">
        <v>1736</v>
      </c>
      <c r="C1093" s="10">
        <v>44090</v>
      </c>
      <c r="D1093" s="5">
        <v>550</v>
      </c>
      <c r="E1093" s="5">
        <v>507</v>
      </c>
      <c r="F1093" s="40">
        <v>23.393999999999998</v>
      </c>
      <c r="G1093" s="40">
        <v>12866.7</v>
      </c>
      <c r="K1093" t="b">
        <f>NOT(ISNA(VLOOKUP(Table10[[#This Row],[PurchaseOrderID]],Purchase_Order!$A$2:$A$1228,1,0)))</f>
        <v>1</v>
      </c>
    </row>
    <row r="1094" spans="1:11" x14ac:dyDescent="0.25">
      <c r="A1094" s="4">
        <v>779</v>
      </c>
      <c r="B1094" s="4">
        <v>1737</v>
      </c>
      <c r="C1094" s="11">
        <v>44090</v>
      </c>
      <c r="D1094" s="4">
        <v>550</v>
      </c>
      <c r="E1094" s="4">
        <v>508</v>
      </c>
      <c r="F1094" s="41">
        <v>27.6465</v>
      </c>
      <c r="G1094" s="41">
        <v>15205.575000000001</v>
      </c>
      <c r="K1094" t="b">
        <f>NOT(ISNA(VLOOKUP(Table10[[#This Row],[PurchaseOrderID]],Purchase_Order!$A$2:$A$1228,1,0)))</f>
        <v>1</v>
      </c>
    </row>
    <row r="1095" spans="1:11" x14ac:dyDescent="0.25">
      <c r="A1095" s="5">
        <v>780</v>
      </c>
      <c r="B1095" s="5">
        <v>1738</v>
      </c>
      <c r="C1095" s="10">
        <v>44090</v>
      </c>
      <c r="D1095" s="5">
        <v>550</v>
      </c>
      <c r="E1095" s="5">
        <v>355</v>
      </c>
      <c r="F1095" s="40">
        <v>1.365</v>
      </c>
      <c r="G1095" s="40">
        <v>750.75</v>
      </c>
      <c r="K1095" t="b">
        <f>NOT(ISNA(VLOOKUP(Table10[[#This Row],[PurchaseOrderID]],Purchase_Order!$A$2:$A$1228,1,0)))</f>
        <v>1</v>
      </c>
    </row>
    <row r="1096" spans="1:11" x14ac:dyDescent="0.25">
      <c r="A1096" s="4">
        <v>780</v>
      </c>
      <c r="B1096" s="4">
        <v>1739</v>
      </c>
      <c r="C1096" s="11">
        <v>44090</v>
      </c>
      <c r="D1096" s="4">
        <v>550</v>
      </c>
      <c r="E1096" s="4">
        <v>940</v>
      </c>
      <c r="F1096" s="41">
        <v>62.9895</v>
      </c>
      <c r="G1096" s="41">
        <v>34644.224999999999</v>
      </c>
      <c r="K1096" t="b">
        <f>NOT(ISNA(VLOOKUP(Table10[[#This Row],[PurchaseOrderID]],Purchase_Order!$A$2:$A$1228,1,0)))</f>
        <v>1</v>
      </c>
    </row>
    <row r="1097" spans="1:11" x14ac:dyDescent="0.25">
      <c r="A1097" s="5">
        <v>780</v>
      </c>
      <c r="B1097" s="5">
        <v>1740</v>
      </c>
      <c r="C1097" s="10">
        <v>44090</v>
      </c>
      <c r="D1097" s="5">
        <v>550</v>
      </c>
      <c r="E1097" s="5">
        <v>535</v>
      </c>
      <c r="F1097" s="40">
        <v>3.4860000000000002</v>
      </c>
      <c r="G1097" s="40">
        <v>1917.3</v>
      </c>
      <c r="K1097" t="b">
        <f>NOT(ISNA(VLOOKUP(Table10[[#This Row],[PurchaseOrderID]],Purchase_Order!$A$2:$A$1228,1,0)))</f>
        <v>1</v>
      </c>
    </row>
    <row r="1098" spans="1:11" x14ac:dyDescent="0.25">
      <c r="A1098" s="4">
        <v>781</v>
      </c>
      <c r="B1098" s="4">
        <v>1741</v>
      </c>
      <c r="C1098" s="11">
        <v>44090</v>
      </c>
      <c r="D1098" s="4">
        <v>550</v>
      </c>
      <c r="E1098" s="4">
        <v>351</v>
      </c>
      <c r="F1098" s="41">
        <v>6.1950000000000003</v>
      </c>
      <c r="G1098" s="41">
        <v>3407.25</v>
      </c>
      <c r="K1098" t="b">
        <f>NOT(ISNA(VLOOKUP(Table10[[#This Row],[PurchaseOrderID]],Purchase_Order!$A$2:$A$1228,1,0)))</f>
        <v>1</v>
      </c>
    </row>
    <row r="1099" spans="1:11" x14ac:dyDescent="0.25">
      <c r="A1099" s="5">
        <v>781</v>
      </c>
      <c r="B1099" s="5">
        <v>1742</v>
      </c>
      <c r="C1099" s="10">
        <v>44090</v>
      </c>
      <c r="D1099" s="5">
        <v>550</v>
      </c>
      <c r="E1099" s="5">
        <v>352</v>
      </c>
      <c r="F1099" s="40">
        <v>1.47</v>
      </c>
      <c r="G1099" s="40">
        <v>808.5</v>
      </c>
      <c r="K1099" t="b">
        <f>NOT(ISNA(VLOOKUP(Table10[[#This Row],[PurchaseOrderID]],Purchase_Order!$A$2:$A$1228,1,0)))</f>
        <v>1</v>
      </c>
    </row>
    <row r="1100" spans="1:11" x14ac:dyDescent="0.25">
      <c r="A1100" s="4">
        <v>781</v>
      </c>
      <c r="B1100" s="4">
        <v>1743</v>
      </c>
      <c r="C1100" s="11">
        <v>44090</v>
      </c>
      <c r="D1100" s="4">
        <v>550</v>
      </c>
      <c r="E1100" s="4">
        <v>679</v>
      </c>
      <c r="F1100" s="41">
        <v>6.1950000000000003</v>
      </c>
      <c r="G1100" s="41">
        <v>3407.25</v>
      </c>
      <c r="K1100" t="b">
        <f>NOT(ISNA(VLOOKUP(Table10[[#This Row],[PurchaseOrderID]],Purchase_Order!$A$2:$A$1228,1,0)))</f>
        <v>1</v>
      </c>
    </row>
    <row r="1101" spans="1:11" x14ac:dyDescent="0.25">
      <c r="A1101" s="5">
        <v>782</v>
      </c>
      <c r="B1101" s="5">
        <v>1744</v>
      </c>
      <c r="C1101" s="10">
        <v>44090</v>
      </c>
      <c r="D1101" s="5">
        <v>550</v>
      </c>
      <c r="E1101" s="5">
        <v>507</v>
      </c>
      <c r="F1101" s="40">
        <v>22.165500000000002</v>
      </c>
      <c r="G1101" s="40">
        <v>12191.025</v>
      </c>
      <c r="K1101" t="b">
        <f>NOT(ISNA(VLOOKUP(Table10[[#This Row],[PurchaseOrderID]],Purchase_Order!$A$2:$A$1228,1,0)))</f>
        <v>1</v>
      </c>
    </row>
    <row r="1102" spans="1:11" x14ac:dyDescent="0.25">
      <c r="A1102" s="4">
        <v>782</v>
      </c>
      <c r="B1102" s="4">
        <v>1745</v>
      </c>
      <c r="C1102" s="11">
        <v>44090</v>
      </c>
      <c r="D1102" s="4">
        <v>550</v>
      </c>
      <c r="E1102" s="4">
        <v>508</v>
      </c>
      <c r="F1102" s="41">
        <v>29.284500000000001</v>
      </c>
      <c r="G1102" s="41">
        <v>16106.475</v>
      </c>
      <c r="K1102" t="b">
        <f>NOT(ISNA(VLOOKUP(Table10[[#This Row],[PurchaseOrderID]],Purchase_Order!$A$2:$A$1228,1,0)))</f>
        <v>1</v>
      </c>
    </row>
    <row r="1103" spans="1:11" x14ac:dyDescent="0.25">
      <c r="A1103" s="5">
        <v>783</v>
      </c>
      <c r="B1103" s="5">
        <v>1746</v>
      </c>
      <c r="C1103" s="10">
        <v>44090</v>
      </c>
      <c r="D1103" s="5">
        <v>3</v>
      </c>
      <c r="E1103" s="5">
        <v>491</v>
      </c>
      <c r="F1103" s="40">
        <v>19.9815</v>
      </c>
      <c r="G1103" s="40">
        <v>59.944499999999998</v>
      </c>
      <c r="K1103" t="b">
        <f>NOT(ISNA(VLOOKUP(Table10[[#This Row],[PurchaseOrderID]],Purchase_Order!$A$2:$A$1228,1,0)))</f>
        <v>1</v>
      </c>
    </row>
    <row r="1104" spans="1:11" x14ac:dyDescent="0.25">
      <c r="A1104" s="4">
        <v>784</v>
      </c>
      <c r="B1104" s="4">
        <v>1747</v>
      </c>
      <c r="C1104" s="11">
        <v>44090</v>
      </c>
      <c r="D1104" s="4">
        <v>3</v>
      </c>
      <c r="E1104" s="4">
        <v>341</v>
      </c>
      <c r="F1104" s="41">
        <v>41.170499999999997</v>
      </c>
      <c r="G1104" s="41">
        <v>123.5115</v>
      </c>
      <c r="K1104" t="b">
        <f>NOT(ISNA(VLOOKUP(Table10[[#This Row],[PurchaseOrderID]],Purchase_Order!$A$2:$A$1228,1,0)))</f>
        <v>1</v>
      </c>
    </row>
    <row r="1105" spans="1:11" x14ac:dyDescent="0.25">
      <c r="A1105" s="5">
        <v>784</v>
      </c>
      <c r="B1105" s="5">
        <v>1748</v>
      </c>
      <c r="C1105" s="10">
        <v>44090</v>
      </c>
      <c r="D1105" s="5">
        <v>3</v>
      </c>
      <c r="E1105" s="5">
        <v>342</v>
      </c>
      <c r="F1105" s="40">
        <v>39.070500000000003</v>
      </c>
      <c r="G1105" s="40">
        <v>117.2115</v>
      </c>
      <c r="K1105" t="b">
        <f>NOT(ISNA(VLOOKUP(Table10[[#This Row],[PurchaseOrderID]],Purchase_Order!$A$2:$A$1228,1,0)))</f>
        <v>1</v>
      </c>
    </row>
    <row r="1106" spans="1:11" x14ac:dyDescent="0.25">
      <c r="A1106" s="4">
        <v>785</v>
      </c>
      <c r="B1106" s="4">
        <v>1749</v>
      </c>
      <c r="C1106" s="11">
        <v>44090</v>
      </c>
      <c r="D1106" s="4">
        <v>550</v>
      </c>
      <c r="E1106" s="4">
        <v>935</v>
      </c>
      <c r="F1106" s="41">
        <v>31.4895</v>
      </c>
      <c r="G1106" s="41">
        <v>17319.224999999999</v>
      </c>
      <c r="K1106" t="b">
        <f>NOT(ISNA(VLOOKUP(Table10[[#This Row],[PurchaseOrderID]],Purchase_Order!$A$2:$A$1228,1,0)))</f>
        <v>1</v>
      </c>
    </row>
    <row r="1107" spans="1:11" x14ac:dyDescent="0.25">
      <c r="A1107" s="5">
        <v>785</v>
      </c>
      <c r="B1107" s="5">
        <v>1750</v>
      </c>
      <c r="C1107" s="10">
        <v>44090</v>
      </c>
      <c r="D1107" s="5">
        <v>550</v>
      </c>
      <c r="E1107" s="5">
        <v>936</v>
      </c>
      <c r="F1107" s="40">
        <v>48.289499999999997</v>
      </c>
      <c r="G1107" s="40">
        <v>26559.224999999999</v>
      </c>
      <c r="K1107" t="b">
        <f>NOT(ISNA(VLOOKUP(Table10[[#This Row],[PurchaseOrderID]],Purchase_Order!$A$2:$A$1228,1,0)))</f>
        <v>1</v>
      </c>
    </row>
    <row r="1108" spans="1:11" x14ac:dyDescent="0.25">
      <c r="A1108" s="4">
        <v>786</v>
      </c>
      <c r="B1108" s="4">
        <v>1751</v>
      </c>
      <c r="C1108" s="11">
        <v>44090</v>
      </c>
      <c r="D1108" s="4">
        <v>3</v>
      </c>
      <c r="E1108" s="4">
        <v>388</v>
      </c>
      <c r="F1108" s="41">
        <v>39.070500000000003</v>
      </c>
      <c r="G1108" s="41">
        <v>117.2115</v>
      </c>
      <c r="K1108" t="b">
        <f>NOT(ISNA(VLOOKUP(Table10[[#This Row],[PurchaseOrderID]],Purchase_Order!$A$2:$A$1228,1,0)))</f>
        <v>1</v>
      </c>
    </row>
    <row r="1109" spans="1:11" x14ac:dyDescent="0.25">
      <c r="A1109" s="5">
        <v>786</v>
      </c>
      <c r="B1109" s="5">
        <v>1752</v>
      </c>
      <c r="C1109" s="10">
        <v>44090</v>
      </c>
      <c r="D1109" s="5">
        <v>3</v>
      </c>
      <c r="E1109" s="5">
        <v>389</v>
      </c>
      <c r="F1109" s="40">
        <v>43.344000000000001</v>
      </c>
      <c r="G1109" s="40">
        <v>130.03200000000001</v>
      </c>
      <c r="K1109" t="b">
        <f>NOT(ISNA(VLOOKUP(Table10[[#This Row],[PurchaseOrderID]],Purchase_Order!$A$2:$A$1228,1,0)))</f>
        <v>1</v>
      </c>
    </row>
    <row r="1110" spans="1:11" x14ac:dyDescent="0.25">
      <c r="A1110" s="4">
        <v>786</v>
      </c>
      <c r="B1110" s="4">
        <v>1753</v>
      </c>
      <c r="C1110" s="11">
        <v>44090</v>
      </c>
      <c r="D1110" s="4">
        <v>3</v>
      </c>
      <c r="E1110" s="4">
        <v>390</v>
      </c>
      <c r="F1110" s="41">
        <v>39.070500000000003</v>
      </c>
      <c r="G1110" s="41">
        <v>117.2115</v>
      </c>
      <c r="K1110" t="b">
        <f>NOT(ISNA(VLOOKUP(Table10[[#This Row],[PurchaseOrderID]],Purchase_Order!$A$2:$A$1228,1,0)))</f>
        <v>1</v>
      </c>
    </row>
    <row r="1111" spans="1:11" x14ac:dyDescent="0.25">
      <c r="A1111" s="5">
        <v>786</v>
      </c>
      <c r="B1111" s="5">
        <v>1754</v>
      </c>
      <c r="C1111" s="10">
        <v>44090</v>
      </c>
      <c r="D1111" s="5">
        <v>3</v>
      </c>
      <c r="E1111" s="5">
        <v>391</v>
      </c>
      <c r="F1111" s="40">
        <v>36.970500000000001</v>
      </c>
      <c r="G1111" s="40">
        <v>110.9115</v>
      </c>
      <c r="K1111" t="b">
        <f>NOT(ISNA(VLOOKUP(Table10[[#This Row],[PurchaseOrderID]],Purchase_Order!$A$2:$A$1228,1,0)))</f>
        <v>1</v>
      </c>
    </row>
    <row r="1112" spans="1:11" x14ac:dyDescent="0.25">
      <c r="A1112" s="4">
        <v>787</v>
      </c>
      <c r="B1112" s="4">
        <v>1755</v>
      </c>
      <c r="C1112" s="11">
        <v>44090</v>
      </c>
      <c r="D1112" s="4">
        <v>550</v>
      </c>
      <c r="E1112" s="4">
        <v>476</v>
      </c>
      <c r="F1112" s="41">
        <v>15.8865</v>
      </c>
      <c r="G1112" s="41">
        <v>8737.5750000000007</v>
      </c>
      <c r="K1112" t="b">
        <f>NOT(ISNA(VLOOKUP(Table10[[#This Row],[PurchaseOrderID]],Purchase_Order!$A$2:$A$1228,1,0)))</f>
        <v>1</v>
      </c>
    </row>
    <row r="1113" spans="1:11" x14ac:dyDescent="0.25">
      <c r="A1113" s="5">
        <v>787</v>
      </c>
      <c r="B1113" s="5">
        <v>1756</v>
      </c>
      <c r="C1113" s="10">
        <v>44090</v>
      </c>
      <c r="D1113" s="5">
        <v>550</v>
      </c>
      <c r="E1113" s="5">
        <v>477</v>
      </c>
      <c r="F1113" s="40">
        <v>11.6655</v>
      </c>
      <c r="G1113" s="40">
        <v>6416.0249999999996</v>
      </c>
      <c r="K1113" t="b">
        <f>NOT(ISNA(VLOOKUP(Table10[[#This Row],[PurchaseOrderID]],Purchase_Order!$A$2:$A$1228,1,0)))</f>
        <v>1</v>
      </c>
    </row>
    <row r="1114" spans="1:11" x14ac:dyDescent="0.25">
      <c r="A1114" s="4">
        <v>787</v>
      </c>
      <c r="B1114" s="4">
        <v>1757</v>
      </c>
      <c r="C1114" s="11">
        <v>44090</v>
      </c>
      <c r="D1114" s="4">
        <v>550</v>
      </c>
      <c r="E1114" s="4">
        <v>478</v>
      </c>
      <c r="F1114" s="41">
        <v>11.087999999999999</v>
      </c>
      <c r="G1114" s="41">
        <v>6098.4</v>
      </c>
      <c r="K1114" t="b">
        <f>NOT(ISNA(VLOOKUP(Table10[[#This Row],[PurchaseOrderID]],Purchase_Order!$A$2:$A$1228,1,0)))</f>
        <v>1</v>
      </c>
    </row>
    <row r="1115" spans="1:11" x14ac:dyDescent="0.25">
      <c r="A1115" s="5">
        <v>787</v>
      </c>
      <c r="B1115" s="5">
        <v>1758</v>
      </c>
      <c r="C1115" s="10">
        <v>44090</v>
      </c>
      <c r="D1115" s="5">
        <v>550</v>
      </c>
      <c r="E1115" s="5">
        <v>479</v>
      </c>
      <c r="F1115" s="40">
        <v>15.8865</v>
      </c>
      <c r="G1115" s="40">
        <v>8737.5750000000007</v>
      </c>
      <c r="K1115" t="b">
        <f>NOT(ISNA(VLOOKUP(Table10[[#This Row],[PurchaseOrderID]],Purchase_Order!$A$2:$A$1228,1,0)))</f>
        <v>1</v>
      </c>
    </row>
    <row r="1116" spans="1:11" x14ac:dyDescent="0.25">
      <c r="A1116" s="4">
        <v>787</v>
      </c>
      <c r="B1116" s="4">
        <v>1759</v>
      </c>
      <c r="C1116" s="11">
        <v>44090</v>
      </c>
      <c r="D1116" s="4">
        <v>550</v>
      </c>
      <c r="E1116" s="4">
        <v>480</v>
      </c>
      <c r="F1116" s="41">
        <v>11.6655</v>
      </c>
      <c r="G1116" s="41">
        <v>6416.0249999999996</v>
      </c>
      <c r="K1116" t="b">
        <f>NOT(ISNA(VLOOKUP(Table10[[#This Row],[PurchaseOrderID]],Purchase_Order!$A$2:$A$1228,1,0)))</f>
        <v>1</v>
      </c>
    </row>
    <row r="1117" spans="1:11" x14ac:dyDescent="0.25">
      <c r="A1117" s="5">
        <v>787</v>
      </c>
      <c r="B1117" s="5">
        <v>1760</v>
      </c>
      <c r="C1117" s="10">
        <v>44090</v>
      </c>
      <c r="D1117" s="5">
        <v>550</v>
      </c>
      <c r="E1117" s="5">
        <v>481</v>
      </c>
      <c r="F1117" s="40">
        <v>11.087999999999999</v>
      </c>
      <c r="G1117" s="40">
        <v>6098.4</v>
      </c>
      <c r="K1117" t="b">
        <f>NOT(ISNA(VLOOKUP(Table10[[#This Row],[PurchaseOrderID]],Purchase_Order!$A$2:$A$1228,1,0)))</f>
        <v>1</v>
      </c>
    </row>
    <row r="1118" spans="1:11" x14ac:dyDescent="0.25">
      <c r="A1118" s="4">
        <v>788</v>
      </c>
      <c r="B1118" s="4">
        <v>1761</v>
      </c>
      <c r="C1118" s="11">
        <v>44090</v>
      </c>
      <c r="D1118" s="4">
        <v>3</v>
      </c>
      <c r="E1118" s="4">
        <v>402</v>
      </c>
      <c r="F1118" s="41">
        <v>47.470500000000001</v>
      </c>
      <c r="G1118" s="41">
        <v>142.41149999999999</v>
      </c>
      <c r="K1118" t="b">
        <f>NOT(ISNA(VLOOKUP(Table10[[#This Row],[PurchaseOrderID]],Purchase_Order!$A$2:$A$1228,1,0)))</f>
        <v>1</v>
      </c>
    </row>
    <row r="1119" spans="1:11" x14ac:dyDescent="0.25">
      <c r="A1119" s="5">
        <v>789</v>
      </c>
      <c r="B1119" s="5">
        <v>1762</v>
      </c>
      <c r="C1119" s="10">
        <v>44091</v>
      </c>
      <c r="D1119" s="5">
        <v>550</v>
      </c>
      <c r="E1119" s="5">
        <v>510</v>
      </c>
      <c r="F1119" s="40">
        <v>23.079000000000001</v>
      </c>
      <c r="G1119" s="40">
        <v>12693.45</v>
      </c>
      <c r="K1119" t="b">
        <f>NOT(ISNA(VLOOKUP(Table10[[#This Row],[PurchaseOrderID]],Purchase_Order!$A$2:$A$1228,1,0)))</f>
        <v>1</v>
      </c>
    </row>
    <row r="1120" spans="1:11" x14ac:dyDescent="0.25">
      <c r="A1120" s="4">
        <v>789</v>
      </c>
      <c r="B1120" s="4">
        <v>1763</v>
      </c>
      <c r="C1120" s="11">
        <v>44091</v>
      </c>
      <c r="D1120" s="4">
        <v>550</v>
      </c>
      <c r="E1120" s="4">
        <v>511</v>
      </c>
      <c r="F1120" s="41">
        <v>29.274000000000001</v>
      </c>
      <c r="G1120" s="41">
        <v>16100.7</v>
      </c>
      <c r="K1120" t="b">
        <f>NOT(ISNA(VLOOKUP(Table10[[#This Row],[PurchaseOrderID]],Purchase_Order!$A$2:$A$1228,1,0)))</f>
        <v>1</v>
      </c>
    </row>
    <row r="1121" spans="1:11" x14ac:dyDescent="0.25">
      <c r="A1121" s="5">
        <v>789</v>
      </c>
      <c r="B1121" s="5">
        <v>1764</v>
      </c>
      <c r="C1121" s="10">
        <v>44091</v>
      </c>
      <c r="D1121" s="5">
        <v>550</v>
      </c>
      <c r="E1121" s="5">
        <v>512</v>
      </c>
      <c r="F1121" s="40">
        <v>34.975499999999997</v>
      </c>
      <c r="G1121" s="40">
        <v>19236.525000000001</v>
      </c>
      <c r="K1121" t="b">
        <f>NOT(ISNA(VLOOKUP(Table10[[#This Row],[PurchaseOrderID]],Purchase_Order!$A$2:$A$1228,1,0)))</f>
        <v>1</v>
      </c>
    </row>
    <row r="1122" spans="1:11" x14ac:dyDescent="0.25">
      <c r="A1122" s="4">
        <v>790</v>
      </c>
      <c r="B1122" s="4">
        <v>1765</v>
      </c>
      <c r="C1122" s="11">
        <v>44091</v>
      </c>
      <c r="D1122" s="4">
        <v>3</v>
      </c>
      <c r="E1122" s="4">
        <v>403</v>
      </c>
      <c r="F1122" s="41">
        <v>45.3705</v>
      </c>
      <c r="G1122" s="41">
        <v>136.11150000000001</v>
      </c>
      <c r="K1122" t="b">
        <f>NOT(ISNA(VLOOKUP(Table10[[#This Row],[PurchaseOrderID]],Purchase_Order!$A$2:$A$1228,1,0)))</f>
        <v>1</v>
      </c>
    </row>
    <row r="1123" spans="1:11" x14ac:dyDescent="0.25">
      <c r="A1123" s="5">
        <v>790</v>
      </c>
      <c r="B1123" s="5">
        <v>1766</v>
      </c>
      <c r="C1123" s="10">
        <v>44091</v>
      </c>
      <c r="D1123" s="5">
        <v>3</v>
      </c>
      <c r="E1123" s="5">
        <v>404</v>
      </c>
      <c r="F1123" s="40">
        <v>49.643999999999998</v>
      </c>
      <c r="G1123" s="40">
        <v>148.93199999999999</v>
      </c>
      <c r="K1123" t="b">
        <f>NOT(ISNA(VLOOKUP(Table10[[#This Row],[PurchaseOrderID]],Purchase_Order!$A$2:$A$1228,1,0)))</f>
        <v>1</v>
      </c>
    </row>
    <row r="1124" spans="1:11" x14ac:dyDescent="0.25">
      <c r="A1124" s="4">
        <v>790</v>
      </c>
      <c r="B1124" s="4">
        <v>1767</v>
      </c>
      <c r="C1124" s="11">
        <v>44091</v>
      </c>
      <c r="D1124" s="4">
        <v>3</v>
      </c>
      <c r="E1124" s="4">
        <v>405</v>
      </c>
      <c r="F1124" s="41">
        <v>45.3705</v>
      </c>
      <c r="G1124" s="41">
        <v>136.11150000000001</v>
      </c>
      <c r="K1124" t="b">
        <f>NOT(ISNA(VLOOKUP(Table10[[#This Row],[PurchaseOrderID]],Purchase_Order!$A$2:$A$1228,1,0)))</f>
        <v>1</v>
      </c>
    </row>
    <row r="1125" spans="1:11" x14ac:dyDescent="0.25">
      <c r="A1125" s="5">
        <v>791</v>
      </c>
      <c r="B1125" s="5">
        <v>1768</v>
      </c>
      <c r="C1125" s="10">
        <v>44091</v>
      </c>
      <c r="D1125" s="5">
        <v>550</v>
      </c>
      <c r="E1125" s="5">
        <v>525</v>
      </c>
      <c r="F1125" s="40">
        <v>2.3205</v>
      </c>
      <c r="G1125" s="40">
        <v>1276.2750000000001</v>
      </c>
      <c r="K1125" t="b">
        <f>NOT(ISNA(VLOOKUP(Table10[[#This Row],[PurchaseOrderID]],Purchase_Order!$A$2:$A$1228,1,0)))</f>
        <v>1</v>
      </c>
    </row>
    <row r="1126" spans="1:11" x14ac:dyDescent="0.25">
      <c r="A1126" s="4">
        <v>792</v>
      </c>
      <c r="B1126" s="4">
        <v>1769</v>
      </c>
      <c r="C1126" s="11">
        <v>44091</v>
      </c>
      <c r="D1126" s="4">
        <v>550</v>
      </c>
      <c r="E1126" s="4">
        <v>526</v>
      </c>
      <c r="F1126" s="41">
        <v>3.6435</v>
      </c>
      <c r="G1126" s="41">
        <v>2003.925</v>
      </c>
      <c r="K1126" t="b">
        <f>NOT(ISNA(VLOOKUP(Table10[[#This Row],[PurchaseOrderID]],Purchase_Order!$A$2:$A$1228,1,0)))</f>
        <v>1</v>
      </c>
    </row>
    <row r="1127" spans="1:11" x14ac:dyDescent="0.25">
      <c r="A1127" s="5">
        <v>793</v>
      </c>
      <c r="B1127" s="5">
        <v>1770</v>
      </c>
      <c r="C1127" s="10">
        <v>44091</v>
      </c>
      <c r="D1127" s="5">
        <v>550</v>
      </c>
      <c r="E1127" s="5">
        <v>908</v>
      </c>
      <c r="F1127" s="40">
        <v>21.0945</v>
      </c>
      <c r="G1127" s="40">
        <v>11601.975</v>
      </c>
      <c r="K1127" t="b">
        <f>NOT(ISNA(VLOOKUP(Table10[[#This Row],[PurchaseOrderID]],Purchase_Order!$A$2:$A$1228,1,0)))</f>
        <v>1</v>
      </c>
    </row>
    <row r="1128" spans="1:11" x14ac:dyDescent="0.25">
      <c r="A1128" s="4">
        <v>793</v>
      </c>
      <c r="B1128" s="4">
        <v>1771</v>
      </c>
      <c r="C1128" s="11">
        <v>44091</v>
      </c>
      <c r="D1128" s="4">
        <v>550</v>
      </c>
      <c r="E1128" s="4">
        <v>909</v>
      </c>
      <c r="F1128" s="41">
        <v>30.439499999999999</v>
      </c>
      <c r="G1128" s="41">
        <v>16741.724999999999</v>
      </c>
      <c r="K1128" t="b">
        <f>NOT(ISNA(VLOOKUP(Table10[[#This Row],[PurchaseOrderID]],Purchase_Order!$A$2:$A$1228,1,0)))</f>
        <v>1</v>
      </c>
    </row>
    <row r="1129" spans="1:11" x14ac:dyDescent="0.25">
      <c r="A1129" s="5">
        <v>793</v>
      </c>
      <c r="B1129" s="5">
        <v>1772</v>
      </c>
      <c r="C1129" s="10">
        <v>44091</v>
      </c>
      <c r="D1129" s="5">
        <v>550</v>
      </c>
      <c r="E1129" s="5">
        <v>913</v>
      </c>
      <c r="F1129" s="40">
        <v>40.939500000000002</v>
      </c>
      <c r="G1129" s="40">
        <v>22516.724999999999</v>
      </c>
      <c r="K1129" t="b">
        <f>NOT(ISNA(VLOOKUP(Table10[[#This Row],[PurchaseOrderID]],Purchase_Order!$A$2:$A$1228,1,0)))</f>
        <v>1</v>
      </c>
    </row>
    <row r="1130" spans="1:11" x14ac:dyDescent="0.25">
      <c r="A1130" s="4">
        <v>794</v>
      </c>
      <c r="B1130" s="4">
        <v>1773</v>
      </c>
      <c r="C1130" s="11">
        <v>44091</v>
      </c>
      <c r="D1130" s="4">
        <v>60</v>
      </c>
      <c r="E1130" s="4">
        <v>356</v>
      </c>
      <c r="F1130" s="41">
        <v>3.6015000000000001</v>
      </c>
      <c r="G1130" s="41">
        <v>216.09</v>
      </c>
      <c r="K1130" t="b">
        <f>NOT(ISNA(VLOOKUP(Table10[[#This Row],[PurchaseOrderID]],Purchase_Order!$A$2:$A$1228,1,0)))</f>
        <v>1</v>
      </c>
    </row>
    <row r="1131" spans="1:11" x14ac:dyDescent="0.25">
      <c r="A1131" s="5">
        <v>794</v>
      </c>
      <c r="B1131" s="5">
        <v>1774</v>
      </c>
      <c r="C1131" s="10">
        <v>44091</v>
      </c>
      <c r="D1131" s="5">
        <v>60</v>
      </c>
      <c r="E1131" s="5">
        <v>357</v>
      </c>
      <c r="F1131" s="40">
        <v>3.9794999999999998</v>
      </c>
      <c r="G1131" s="40">
        <v>238.77</v>
      </c>
      <c r="K1131" t="b">
        <f>NOT(ISNA(VLOOKUP(Table10[[#This Row],[PurchaseOrderID]],Purchase_Order!$A$2:$A$1228,1,0)))</f>
        <v>1</v>
      </c>
    </row>
    <row r="1132" spans="1:11" x14ac:dyDescent="0.25">
      <c r="A1132" s="4">
        <v>795</v>
      </c>
      <c r="B1132" s="4">
        <v>1775</v>
      </c>
      <c r="C1132" s="11">
        <v>44091</v>
      </c>
      <c r="D1132" s="4">
        <v>550</v>
      </c>
      <c r="E1132" s="4">
        <v>935</v>
      </c>
      <c r="F1132" s="41">
        <v>31.4895</v>
      </c>
      <c r="G1132" s="41">
        <v>17319.224999999999</v>
      </c>
      <c r="K1132" t="b">
        <f>NOT(ISNA(VLOOKUP(Table10[[#This Row],[PurchaseOrderID]],Purchase_Order!$A$2:$A$1228,1,0)))</f>
        <v>1</v>
      </c>
    </row>
    <row r="1133" spans="1:11" x14ac:dyDescent="0.25">
      <c r="A1133" s="5">
        <v>795</v>
      </c>
      <c r="B1133" s="5">
        <v>1776</v>
      </c>
      <c r="C1133" s="10">
        <v>44091</v>
      </c>
      <c r="D1133" s="5">
        <v>550</v>
      </c>
      <c r="E1133" s="5">
        <v>936</v>
      </c>
      <c r="F1133" s="40">
        <v>48.289499999999997</v>
      </c>
      <c r="G1133" s="40">
        <v>26559.224999999999</v>
      </c>
      <c r="K1133" t="b">
        <f>NOT(ISNA(VLOOKUP(Table10[[#This Row],[PurchaseOrderID]],Purchase_Order!$A$2:$A$1228,1,0)))</f>
        <v>1</v>
      </c>
    </row>
    <row r="1134" spans="1:11" x14ac:dyDescent="0.25">
      <c r="A1134" s="4">
        <v>796</v>
      </c>
      <c r="B1134" s="4">
        <v>1777</v>
      </c>
      <c r="C1134" s="11">
        <v>44091</v>
      </c>
      <c r="D1134" s="4">
        <v>550</v>
      </c>
      <c r="E1134" s="4">
        <v>524</v>
      </c>
      <c r="F1134" s="41">
        <v>12.967499999999999</v>
      </c>
      <c r="G1134" s="41">
        <v>7132.125</v>
      </c>
      <c r="K1134" t="b">
        <f>NOT(ISNA(VLOOKUP(Table10[[#This Row],[PurchaseOrderID]],Purchase_Order!$A$2:$A$1228,1,0)))</f>
        <v>1</v>
      </c>
    </row>
    <row r="1135" spans="1:11" x14ac:dyDescent="0.25">
      <c r="A1135" s="5">
        <v>797</v>
      </c>
      <c r="B1135" s="5">
        <v>1778</v>
      </c>
      <c r="C1135" s="10">
        <v>44091</v>
      </c>
      <c r="D1135" s="5">
        <v>550</v>
      </c>
      <c r="E1135" s="5">
        <v>911</v>
      </c>
      <c r="F1135" s="40">
        <v>21.0945</v>
      </c>
      <c r="G1135" s="40">
        <v>11601.975</v>
      </c>
      <c r="K1135" t="b">
        <f>NOT(ISNA(VLOOKUP(Table10[[#This Row],[PurchaseOrderID]],Purchase_Order!$A$2:$A$1228,1,0)))</f>
        <v>1</v>
      </c>
    </row>
    <row r="1136" spans="1:11" x14ac:dyDescent="0.25">
      <c r="A1136" s="4">
        <v>797</v>
      </c>
      <c r="B1136" s="4">
        <v>1779</v>
      </c>
      <c r="C1136" s="11">
        <v>44091</v>
      </c>
      <c r="D1136" s="4">
        <v>550</v>
      </c>
      <c r="E1136" s="4">
        <v>912</v>
      </c>
      <c r="F1136" s="41">
        <v>30.439499999999999</v>
      </c>
      <c r="G1136" s="41">
        <v>16741.724999999999</v>
      </c>
      <c r="K1136" t="b">
        <f>NOT(ISNA(VLOOKUP(Table10[[#This Row],[PurchaseOrderID]],Purchase_Order!$A$2:$A$1228,1,0)))</f>
        <v>1</v>
      </c>
    </row>
    <row r="1137" spans="1:11" x14ac:dyDescent="0.25">
      <c r="A1137" s="5">
        <v>798</v>
      </c>
      <c r="B1137" s="5">
        <v>1780</v>
      </c>
      <c r="C1137" s="10">
        <v>44091</v>
      </c>
      <c r="D1137" s="5">
        <v>550</v>
      </c>
      <c r="E1137" s="5">
        <v>910</v>
      </c>
      <c r="F1137" s="40">
        <v>40.939500000000002</v>
      </c>
      <c r="G1137" s="40">
        <v>22516.724999999999</v>
      </c>
      <c r="K1137" t="b">
        <f>NOT(ISNA(VLOOKUP(Table10[[#This Row],[PurchaseOrderID]],Purchase_Order!$A$2:$A$1228,1,0)))</f>
        <v>1</v>
      </c>
    </row>
    <row r="1138" spans="1:11" x14ac:dyDescent="0.25">
      <c r="A1138" s="4">
        <v>799</v>
      </c>
      <c r="B1138" s="4">
        <v>1781</v>
      </c>
      <c r="C1138" s="11">
        <v>44091</v>
      </c>
      <c r="D1138" s="4">
        <v>550</v>
      </c>
      <c r="E1138" s="4">
        <v>937</v>
      </c>
      <c r="F1138" s="41">
        <v>62.9895</v>
      </c>
      <c r="G1138" s="41">
        <v>34644.224999999999</v>
      </c>
      <c r="K1138" t="b">
        <f>NOT(ISNA(VLOOKUP(Table10[[#This Row],[PurchaseOrderID]],Purchase_Order!$A$2:$A$1228,1,0)))</f>
        <v>1</v>
      </c>
    </row>
    <row r="1139" spans="1:11" x14ac:dyDescent="0.25">
      <c r="A1139" s="5">
        <v>800</v>
      </c>
      <c r="B1139" s="5">
        <v>1782</v>
      </c>
      <c r="C1139" s="10">
        <v>44091</v>
      </c>
      <c r="D1139" s="5">
        <v>3</v>
      </c>
      <c r="E1139" s="5">
        <v>463</v>
      </c>
      <c r="F1139" s="40">
        <v>47.523000000000003</v>
      </c>
      <c r="G1139" s="40">
        <v>142.56899999999999</v>
      </c>
      <c r="K1139" t="b">
        <f>NOT(ISNA(VLOOKUP(Table10[[#This Row],[PurchaseOrderID]],Purchase_Order!$A$2:$A$1228,1,0)))</f>
        <v>1</v>
      </c>
    </row>
    <row r="1140" spans="1:11" x14ac:dyDescent="0.25">
      <c r="A1140" s="4">
        <v>800</v>
      </c>
      <c r="B1140" s="4">
        <v>1783</v>
      </c>
      <c r="C1140" s="11">
        <v>44091</v>
      </c>
      <c r="D1140" s="4">
        <v>3</v>
      </c>
      <c r="E1140" s="4">
        <v>464</v>
      </c>
      <c r="F1140" s="41">
        <v>45.423000000000002</v>
      </c>
      <c r="G1140" s="41">
        <v>136.26900000000001</v>
      </c>
      <c r="K1140" t="b">
        <f>NOT(ISNA(VLOOKUP(Table10[[#This Row],[PurchaseOrderID]],Purchase_Order!$A$2:$A$1228,1,0)))</f>
        <v>1</v>
      </c>
    </row>
    <row r="1141" spans="1:11" x14ac:dyDescent="0.25">
      <c r="A1141" s="5">
        <v>800</v>
      </c>
      <c r="B1141" s="5">
        <v>1784</v>
      </c>
      <c r="C1141" s="10">
        <v>44091</v>
      </c>
      <c r="D1141" s="5">
        <v>3</v>
      </c>
      <c r="E1141" s="5">
        <v>465</v>
      </c>
      <c r="F1141" s="40">
        <v>49.6965</v>
      </c>
      <c r="G1141" s="40">
        <v>149.08949999999999</v>
      </c>
      <c r="K1141" t="b">
        <f>NOT(ISNA(VLOOKUP(Table10[[#This Row],[PurchaseOrderID]],Purchase_Order!$A$2:$A$1228,1,0)))</f>
        <v>1</v>
      </c>
    </row>
    <row r="1142" spans="1:11" x14ac:dyDescent="0.25">
      <c r="A1142" s="4">
        <v>801</v>
      </c>
      <c r="B1142" s="4">
        <v>1785</v>
      </c>
      <c r="C1142" s="11">
        <v>44091</v>
      </c>
      <c r="D1142" s="4">
        <v>3</v>
      </c>
      <c r="E1142" s="4">
        <v>462</v>
      </c>
      <c r="F1142" s="41">
        <v>47.680500000000002</v>
      </c>
      <c r="G1142" s="41">
        <v>143.04150000000001</v>
      </c>
      <c r="K1142" t="b">
        <f>NOT(ISNA(VLOOKUP(Table10[[#This Row],[PurchaseOrderID]],Purchase_Order!$A$2:$A$1228,1,0)))</f>
        <v>1</v>
      </c>
    </row>
    <row r="1143" spans="1:11" x14ac:dyDescent="0.25">
      <c r="A1143" s="5">
        <v>802</v>
      </c>
      <c r="B1143" s="5">
        <v>1786</v>
      </c>
      <c r="C1143" s="10">
        <v>44091</v>
      </c>
      <c r="D1143" s="5">
        <v>550</v>
      </c>
      <c r="E1143" s="5">
        <v>510</v>
      </c>
      <c r="F1143" s="40">
        <v>23.404499999999999</v>
      </c>
      <c r="G1143" s="40">
        <v>12872.475</v>
      </c>
      <c r="K1143" t="b">
        <f>NOT(ISNA(VLOOKUP(Table10[[#This Row],[PurchaseOrderID]],Purchase_Order!$A$2:$A$1228,1,0)))</f>
        <v>1</v>
      </c>
    </row>
    <row r="1144" spans="1:11" x14ac:dyDescent="0.25">
      <c r="A1144" s="4">
        <v>802</v>
      </c>
      <c r="B1144" s="4">
        <v>1787</v>
      </c>
      <c r="C1144" s="11">
        <v>44091</v>
      </c>
      <c r="D1144" s="4">
        <v>550</v>
      </c>
      <c r="E1144" s="4">
        <v>511</v>
      </c>
      <c r="F1144" s="41">
        <v>27.867000000000001</v>
      </c>
      <c r="G1144" s="41">
        <v>15326.85</v>
      </c>
      <c r="K1144" t="b">
        <f>NOT(ISNA(VLOOKUP(Table10[[#This Row],[PurchaseOrderID]],Purchase_Order!$A$2:$A$1228,1,0)))</f>
        <v>1</v>
      </c>
    </row>
    <row r="1145" spans="1:11" x14ac:dyDescent="0.25">
      <c r="A1145" s="5">
        <v>803</v>
      </c>
      <c r="B1145" s="5">
        <v>1788</v>
      </c>
      <c r="C1145" s="10">
        <v>44091</v>
      </c>
      <c r="D1145" s="5">
        <v>550</v>
      </c>
      <c r="E1145" s="5">
        <v>527</v>
      </c>
      <c r="F1145" s="40">
        <v>6.7515000000000001</v>
      </c>
      <c r="G1145" s="40">
        <v>3713.3249999999998</v>
      </c>
      <c r="K1145" t="b">
        <f>NOT(ISNA(VLOOKUP(Table10[[#This Row],[PurchaseOrderID]],Purchase_Order!$A$2:$A$1228,1,0)))</f>
        <v>1</v>
      </c>
    </row>
    <row r="1146" spans="1:11" x14ac:dyDescent="0.25">
      <c r="A1146" s="4">
        <v>804</v>
      </c>
      <c r="B1146" s="4">
        <v>1789</v>
      </c>
      <c r="C1146" s="11">
        <v>44091</v>
      </c>
      <c r="D1146" s="4">
        <v>550</v>
      </c>
      <c r="E1146" s="4">
        <v>938</v>
      </c>
      <c r="F1146" s="41">
        <v>31.4895</v>
      </c>
      <c r="G1146" s="41">
        <v>17319.224999999999</v>
      </c>
      <c r="K1146" t="b">
        <f>NOT(ISNA(VLOOKUP(Table10[[#This Row],[PurchaseOrderID]],Purchase_Order!$A$2:$A$1228,1,0)))</f>
        <v>1</v>
      </c>
    </row>
    <row r="1147" spans="1:11" x14ac:dyDescent="0.25">
      <c r="A1147" s="5">
        <v>804</v>
      </c>
      <c r="B1147" s="5">
        <v>1790</v>
      </c>
      <c r="C1147" s="10">
        <v>44091</v>
      </c>
      <c r="D1147" s="5">
        <v>550</v>
      </c>
      <c r="E1147" s="5">
        <v>939</v>
      </c>
      <c r="F1147" s="40">
        <v>48.289499999999997</v>
      </c>
      <c r="G1147" s="40">
        <v>26559.224999999999</v>
      </c>
      <c r="K1147" t="b">
        <f>NOT(ISNA(VLOOKUP(Table10[[#This Row],[PurchaseOrderID]],Purchase_Order!$A$2:$A$1228,1,0)))</f>
        <v>1</v>
      </c>
    </row>
    <row r="1148" spans="1:11" x14ac:dyDescent="0.25">
      <c r="A1148" s="4">
        <v>805</v>
      </c>
      <c r="B1148" s="4">
        <v>1791</v>
      </c>
      <c r="C1148" s="11">
        <v>44092</v>
      </c>
      <c r="D1148" s="4">
        <v>60</v>
      </c>
      <c r="E1148" s="4">
        <v>494</v>
      </c>
      <c r="F1148" s="41">
        <v>50.746499999999997</v>
      </c>
      <c r="G1148" s="41">
        <v>3044.79</v>
      </c>
      <c r="K1148" t="b">
        <f>NOT(ISNA(VLOOKUP(Table10[[#This Row],[PurchaseOrderID]],Purchase_Order!$A$2:$A$1228,1,0)))</f>
        <v>1</v>
      </c>
    </row>
    <row r="1149" spans="1:11" x14ac:dyDescent="0.25">
      <c r="A1149" s="5">
        <v>805</v>
      </c>
      <c r="B1149" s="5">
        <v>1792</v>
      </c>
      <c r="C1149" s="10">
        <v>44092</v>
      </c>
      <c r="D1149" s="5">
        <v>60</v>
      </c>
      <c r="E1149" s="5">
        <v>495</v>
      </c>
      <c r="F1149" s="40">
        <v>62.926499999999997</v>
      </c>
      <c r="G1149" s="40">
        <v>3775.59</v>
      </c>
      <c r="K1149" t="b">
        <f>NOT(ISNA(VLOOKUP(Table10[[#This Row],[PurchaseOrderID]],Purchase_Order!$A$2:$A$1228,1,0)))</f>
        <v>1</v>
      </c>
    </row>
    <row r="1150" spans="1:11" x14ac:dyDescent="0.25">
      <c r="A1150" s="4">
        <v>805</v>
      </c>
      <c r="B1150" s="4">
        <v>1793</v>
      </c>
      <c r="C1150" s="11">
        <v>44092</v>
      </c>
      <c r="D1150" s="4">
        <v>60</v>
      </c>
      <c r="E1150" s="4">
        <v>496</v>
      </c>
      <c r="F1150" s="41">
        <v>49.654499999999999</v>
      </c>
      <c r="G1150" s="41">
        <v>2979.27</v>
      </c>
      <c r="K1150" t="b">
        <f>NOT(ISNA(VLOOKUP(Table10[[#This Row],[PurchaseOrderID]],Purchase_Order!$A$2:$A$1228,1,0)))</f>
        <v>1</v>
      </c>
    </row>
    <row r="1151" spans="1:11" x14ac:dyDescent="0.25">
      <c r="A1151" s="5">
        <v>806</v>
      </c>
      <c r="B1151" s="5">
        <v>1794</v>
      </c>
      <c r="C1151" s="10">
        <v>44092</v>
      </c>
      <c r="D1151" s="5">
        <v>550</v>
      </c>
      <c r="E1151" s="5">
        <v>523</v>
      </c>
      <c r="F1151" s="40">
        <v>10.384499999999999</v>
      </c>
      <c r="G1151" s="40">
        <v>5711.4750000000004</v>
      </c>
      <c r="K1151" t="b">
        <f>NOT(ISNA(VLOOKUP(Table10[[#This Row],[PurchaseOrderID]],Purchase_Order!$A$2:$A$1228,1,0)))</f>
        <v>1</v>
      </c>
    </row>
    <row r="1152" spans="1:11" x14ac:dyDescent="0.25">
      <c r="A1152" s="4">
        <v>807</v>
      </c>
      <c r="B1152" s="4">
        <v>1795</v>
      </c>
      <c r="C1152" s="11">
        <v>44092</v>
      </c>
      <c r="D1152" s="4">
        <v>3</v>
      </c>
      <c r="E1152" s="4">
        <v>424</v>
      </c>
      <c r="F1152" s="41">
        <v>49.853999999999999</v>
      </c>
      <c r="G1152" s="41">
        <v>149.56200000000001</v>
      </c>
      <c r="K1152" t="b">
        <f>NOT(ISNA(VLOOKUP(Table10[[#This Row],[PurchaseOrderID]],Purchase_Order!$A$2:$A$1228,1,0)))</f>
        <v>1</v>
      </c>
    </row>
    <row r="1153" spans="1:11" x14ac:dyDescent="0.25">
      <c r="A1153" s="5">
        <v>807</v>
      </c>
      <c r="B1153" s="5">
        <v>1796</v>
      </c>
      <c r="C1153" s="10">
        <v>44092</v>
      </c>
      <c r="D1153" s="5">
        <v>3</v>
      </c>
      <c r="E1153" s="5">
        <v>425</v>
      </c>
      <c r="F1153" s="40">
        <v>45.580500000000001</v>
      </c>
      <c r="G1153" s="40">
        <v>136.7415</v>
      </c>
      <c r="K1153" t="b">
        <f>NOT(ISNA(VLOOKUP(Table10[[#This Row],[PurchaseOrderID]],Purchase_Order!$A$2:$A$1228,1,0)))</f>
        <v>1</v>
      </c>
    </row>
    <row r="1154" spans="1:11" x14ac:dyDescent="0.25">
      <c r="A1154" s="4">
        <v>807</v>
      </c>
      <c r="B1154" s="4">
        <v>1797</v>
      </c>
      <c r="C1154" s="11">
        <v>44092</v>
      </c>
      <c r="D1154" s="4">
        <v>3</v>
      </c>
      <c r="E1154" s="4">
        <v>426</v>
      </c>
      <c r="F1154" s="41">
        <v>43.480499999999999</v>
      </c>
      <c r="G1154" s="41">
        <v>130.44149999999999</v>
      </c>
      <c r="K1154" t="b">
        <f>NOT(ISNA(VLOOKUP(Table10[[#This Row],[PurchaseOrderID]],Purchase_Order!$A$2:$A$1228,1,0)))</f>
        <v>1</v>
      </c>
    </row>
    <row r="1155" spans="1:11" x14ac:dyDescent="0.25">
      <c r="A1155" s="5">
        <v>807</v>
      </c>
      <c r="B1155" s="5">
        <v>1798</v>
      </c>
      <c r="C1155" s="10">
        <v>44092</v>
      </c>
      <c r="D1155" s="5">
        <v>3</v>
      </c>
      <c r="E1155" s="5">
        <v>427</v>
      </c>
      <c r="F1155" s="40">
        <v>47.753999999999998</v>
      </c>
      <c r="G1155" s="40">
        <v>143.262</v>
      </c>
      <c r="K1155" t="b">
        <f>NOT(ISNA(VLOOKUP(Table10[[#This Row],[PurchaseOrderID]],Purchase_Order!$A$2:$A$1228,1,0)))</f>
        <v>1</v>
      </c>
    </row>
    <row r="1156" spans="1:11" x14ac:dyDescent="0.25">
      <c r="A1156" s="4">
        <v>807</v>
      </c>
      <c r="B1156" s="4">
        <v>1799</v>
      </c>
      <c r="C1156" s="11">
        <v>44092</v>
      </c>
      <c r="D1156" s="4">
        <v>3</v>
      </c>
      <c r="E1156" s="4">
        <v>428</v>
      </c>
      <c r="F1156" s="41">
        <v>43.480499999999999</v>
      </c>
      <c r="G1156" s="41">
        <v>130.44149999999999</v>
      </c>
      <c r="K1156" t="b">
        <f>NOT(ISNA(VLOOKUP(Table10[[#This Row],[PurchaseOrderID]],Purchase_Order!$A$2:$A$1228,1,0)))</f>
        <v>1</v>
      </c>
    </row>
    <row r="1157" spans="1:11" x14ac:dyDescent="0.25">
      <c r="A1157" s="5">
        <v>807</v>
      </c>
      <c r="B1157" s="5">
        <v>1800</v>
      </c>
      <c r="C1157" s="10">
        <v>44092</v>
      </c>
      <c r="D1157" s="5">
        <v>3</v>
      </c>
      <c r="E1157" s="5">
        <v>429</v>
      </c>
      <c r="F1157" s="40">
        <v>41.380499999999998</v>
      </c>
      <c r="G1157" s="40">
        <v>124.14149999999999</v>
      </c>
      <c r="K1157" t="b">
        <f>NOT(ISNA(VLOOKUP(Table10[[#This Row],[PurchaseOrderID]],Purchase_Order!$A$2:$A$1228,1,0)))</f>
        <v>1</v>
      </c>
    </row>
    <row r="1158" spans="1:11" x14ac:dyDescent="0.25">
      <c r="A1158" s="4">
        <v>808</v>
      </c>
      <c r="B1158" s="4">
        <v>1801</v>
      </c>
      <c r="C1158" s="11">
        <v>44092</v>
      </c>
      <c r="D1158" s="4">
        <v>3</v>
      </c>
      <c r="E1158" s="4">
        <v>490</v>
      </c>
      <c r="F1158" s="41">
        <v>12.7155</v>
      </c>
      <c r="G1158" s="41">
        <v>38.146500000000003</v>
      </c>
      <c r="K1158" t="b">
        <f>NOT(ISNA(VLOOKUP(Table10[[#This Row],[PurchaseOrderID]],Purchase_Order!$A$2:$A$1228,1,0)))</f>
        <v>1</v>
      </c>
    </row>
    <row r="1159" spans="1:11" x14ac:dyDescent="0.25">
      <c r="A1159" s="5">
        <v>808</v>
      </c>
      <c r="B1159" s="5">
        <v>1802</v>
      </c>
      <c r="C1159" s="10">
        <v>44092</v>
      </c>
      <c r="D1159" s="5">
        <v>3</v>
      </c>
      <c r="E1159" s="5">
        <v>491</v>
      </c>
      <c r="F1159" s="40">
        <v>19.939499999999999</v>
      </c>
      <c r="G1159" s="40">
        <v>59.8185</v>
      </c>
      <c r="K1159" t="b">
        <f>NOT(ISNA(VLOOKUP(Table10[[#This Row],[PurchaseOrderID]],Purchase_Order!$A$2:$A$1228,1,0)))</f>
        <v>1</v>
      </c>
    </row>
    <row r="1160" spans="1:11" x14ac:dyDescent="0.25">
      <c r="A1160" s="4">
        <v>809</v>
      </c>
      <c r="B1160" s="4">
        <v>1803</v>
      </c>
      <c r="C1160" s="11">
        <v>44092</v>
      </c>
      <c r="D1160" s="4">
        <v>3</v>
      </c>
      <c r="E1160" s="4">
        <v>528</v>
      </c>
      <c r="F1160" s="41">
        <v>38.156999999999996</v>
      </c>
      <c r="G1160" s="41">
        <v>114.471</v>
      </c>
      <c r="K1160" t="b">
        <f>NOT(ISNA(VLOOKUP(Table10[[#This Row],[PurchaseOrderID]],Purchase_Order!$A$2:$A$1228,1,0)))</f>
        <v>1</v>
      </c>
    </row>
    <row r="1161" spans="1:11" x14ac:dyDescent="0.25">
      <c r="A1161" s="5">
        <v>810</v>
      </c>
      <c r="B1161" s="5">
        <v>1804</v>
      </c>
      <c r="C1161" s="10">
        <v>44092</v>
      </c>
      <c r="D1161" s="5">
        <v>3</v>
      </c>
      <c r="E1161" s="5">
        <v>505</v>
      </c>
      <c r="F1161" s="40">
        <v>44.215499999999999</v>
      </c>
      <c r="G1161" s="40">
        <v>132.6465</v>
      </c>
      <c r="K1161" t="b">
        <f>NOT(ISNA(VLOOKUP(Table10[[#This Row],[PurchaseOrderID]],Purchase_Order!$A$2:$A$1228,1,0)))</f>
        <v>1</v>
      </c>
    </row>
    <row r="1162" spans="1:11" x14ac:dyDescent="0.25">
      <c r="A1162" s="4">
        <v>811</v>
      </c>
      <c r="B1162" s="4">
        <v>1805</v>
      </c>
      <c r="C1162" s="11">
        <v>44092</v>
      </c>
      <c r="D1162" s="4">
        <v>550</v>
      </c>
      <c r="E1162" s="4">
        <v>938</v>
      </c>
      <c r="F1162" s="41">
        <v>31.4895</v>
      </c>
      <c r="G1162" s="41">
        <v>17319.224999999999</v>
      </c>
      <c r="K1162" t="b">
        <f>NOT(ISNA(VLOOKUP(Table10[[#This Row],[PurchaseOrderID]],Purchase_Order!$A$2:$A$1228,1,0)))</f>
        <v>1</v>
      </c>
    </row>
    <row r="1163" spans="1:11" x14ac:dyDescent="0.25">
      <c r="A1163" s="5">
        <v>811</v>
      </c>
      <c r="B1163" s="5">
        <v>1806</v>
      </c>
      <c r="C1163" s="10">
        <v>44092</v>
      </c>
      <c r="D1163" s="5">
        <v>550</v>
      </c>
      <c r="E1163" s="5">
        <v>939</v>
      </c>
      <c r="F1163" s="40">
        <v>48.289499999999997</v>
      </c>
      <c r="G1163" s="40">
        <v>26559.224999999999</v>
      </c>
      <c r="K1163" t="b">
        <f>NOT(ISNA(VLOOKUP(Table10[[#This Row],[PurchaseOrderID]],Purchase_Order!$A$2:$A$1228,1,0)))</f>
        <v>1</v>
      </c>
    </row>
    <row r="1164" spans="1:11" x14ac:dyDescent="0.25">
      <c r="A1164" s="4">
        <v>812</v>
      </c>
      <c r="B1164" s="4">
        <v>1807</v>
      </c>
      <c r="C1164" s="11">
        <v>44092</v>
      </c>
      <c r="D1164" s="4">
        <v>60</v>
      </c>
      <c r="E1164" s="4">
        <v>358</v>
      </c>
      <c r="F1164" s="41">
        <v>6.9824999999999999</v>
      </c>
      <c r="G1164" s="41">
        <v>418.95</v>
      </c>
      <c r="K1164" t="b">
        <f>NOT(ISNA(VLOOKUP(Table10[[#This Row],[PurchaseOrderID]],Purchase_Order!$A$2:$A$1228,1,0)))</f>
        <v>1</v>
      </c>
    </row>
    <row r="1165" spans="1:11" x14ac:dyDescent="0.25">
      <c r="A1165" s="5">
        <v>813</v>
      </c>
      <c r="B1165" s="5">
        <v>1808</v>
      </c>
      <c r="C1165" s="10">
        <v>44092</v>
      </c>
      <c r="D1165" s="5">
        <v>3</v>
      </c>
      <c r="E1165" s="5">
        <v>451</v>
      </c>
      <c r="F1165" s="40">
        <v>37.180500000000002</v>
      </c>
      <c r="G1165" s="40">
        <v>111.5415</v>
      </c>
      <c r="K1165" t="b">
        <f>NOT(ISNA(VLOOKUP(Table10[[#This Row],[PurchaseOrderID]],Purchase_Order!$A$2:$A$1228,1,0)))</f>
        <v>1</v>
      </c>
    </row>
    <row r="1166" spans="1:11" x14ac:dyDescent="0.25">
      <c r="A1166" s="4">
        <v>813</v>
      </c>
      <c r="B1166" s="4">
        <v>1809</v>
      </c>
      <c r="C1166" s="11">
        <v>44092</v>
      </c>
      <c r="D1166" s="4">
        <v>3</v>
      </c>
      <c r="E1166" s="4">
        <v>452</v>
      </c>
      <c r="F1166" s="41">
        <v>41.454000000000001</v>
      </c>
      <c r="G1166" s="41">
        <v>124.36199999999999</v>
      </c>
      <c r="K1166" t="b">
        <f>NOT(ISNA(VLOOKUP(Table10[[#This Row],[PurchaseOrderID]],Purchase_Order!$A$2:$A$1228,1,0)))</f>
        <v>1</v>
      </c>
    </row>
    <row r="1167" spans="1:11" x14ac:dyDescent="0.25">
      <c r="A1167" s="5">
        <v>813</v>
      </c>
      <c r="B1167" s="5">
        <v>1810</v>
      </c>
      <c r="C1167" s="10">
        <v>44092</v>
      </c>
      <c r="D1167" s="5">
        <v>3</v>
      </c>
      <c r="E1167" s="5">
        <v>453</v>
      </c>
      <c r="F1167" s="40">
        <v>37.180500000000002</v>
      </c>
      <c r="G1167" s="40">
        <v>111.5415</v>
      </c>
      <c r="K1167" t="b">
        <f>NOT(ISNA(VLOOKUP(Table10[[#This Row],[PurchaseOrderID]],Purchase_Order!$A$2:$A$1228,1,0)))</f>
        <v>1</v>
      </c>
    </row>
    <row r="1168" spans="1:11" x14ac:dyDescent="0.25">
      <c r="A1168" s="4">
        <v>814</v>
      </c>
      <c r="B1168" s="4">
        <v>1811</v>
      </c>
      <c r="C1168" s="11">
        <v>44092</v>
      </c>
      <c r="D1168" s="4">
        <v>60</v>
      </c>
      <c r="E1168" s="4">
        <v>356</v>
      </c>
      <c r="F1168" s="41">
        <v>3.3809999999999998</v>
      </c>
      <c r="G1168" s="41">
        <v>202.86</v>
      </c>
      <c r="K1168" t="b">
        <f>NOT(ISNA(VLOOKUP(Table10[[#This Row],[PurchaseOrderID]],Purchase_Order!$A$2:$A$1228,1,0)))</f>
        <v>1</v>
      </c>
    </row>
    <row r="1169" spans="1:11" x14ac:dyDescent="0.25">
      <c r="A1169" s="5">
        <v>814</v>
      </c>
      <c r="B1169" s="5">
        <v>1812</v>
      </c>
      <c r="C1169" s="10">
        <v>44092</v>
      </c>
      <c r="D1169" s="5">
        <v>60</v>
      </c>
      <c r="E1169" s="5">
        <v>357</v>
      </c>
      <c r="F1169" s="40">
        <v>4.3155000000000001</v>
      </c>
      <c r="G1169" s="40">
        <v>258.93</v>
      </c>
      <c r="K1169" t="b">
        <f>NOT(ISNA(VLOOKUP(Table10[[#This Row],[PurchaseOrderID]],Purchase_Order!$A$2:$A$1228,1,0)))</f>
        <v>1</v>
      </c>
    </row>
    <row r="1170" spans="1:11" x14ac:dyDescent="0.25">
      <c r="A1170" s="4">
        <v>815</v>
      </c>
      <c r="B1170" s="4">
        <v>1813</v>
      </c>
      <c r="C1170" s="11">
        <v>44092</v>
      </c>
      <c r="D1170" s="4">
        <v>3</v>
      </c>
      <c r="E1170" s="4">
        <v>389</v>
      </c>
      <c r="F1170" s="41">
        <v>43.270499999999998</v>
      </c>
      <c r="G1170" s="41">
        <v>129.8115</v>
      </c>
      <c r="K1170" t="b">
        <f>NOT(ISNA(VLOOKUP(Table10[[#This Row],[PurchaseOrderID]],Purchase_Order!$A$2:$A$1228,1,0)))</f>
        <v>1</v>
      </c>
    </row>
    <row r="1171" spans="1:11" x14ac:dyDescent="0.25">
      <c r="A1171" s="5">
        <v>815</v>
      </c>
      <c r="B1171" s="5">
        <v>1814</v>
      </c>
      <c r="C1171" s="10">
        <v>44092</v>
      </c>
      <c r="D1171" s="5">
        <v>3</v>
      </c>
      <c r="E1171" s="5">
        <v>390</v>
      </c>
      <c r="F1171" s="40">
        <v>41.170499999999997</v>
      </c>
      <c r="G1171" s="40">
        <v>123.5115</v>
      </c>
      <c r="K1171" t="b">
        <f>NOT(ISNA(VLOOKUP(Table10[[#This Row],[PurchaseOrderID]],Purchase_Order!$A$2:$A$1228,1,0)))</f>
        <v>1</v>
      </c>
    </row>
    <row r="1172" spans="1:11" x14ac:dyDescent="0.25">
      <c r="A1172" s="4">
        <v>815</v>
      </c>
      <c r="B1172" s="4">
        <v>1815</v>
      </c>
      <c r="C1172" s="11">
        <v>44092</v>
      </c>
      <c r="D1172" s="4">
        <v>3</v>
      </c>
      <c r="E1172" s="4">
        <v>391</v>
      </c>
      <c r="F1172" s="41">
        <v>45.444000000000003</v>
      </c>
      <c r="G1172" s="41">
        <v>136.33199999999999</v>
      </c>
      <c r="K1172" t="b">
        <f>NOT(ISNA(VLOOKUP(Table10[[#This Row],[PurchaseOrderID]],Purchase_Order!$A$2:$A$1228,1,0)))</f>
        <v>1</v>
      </c>
    </row>
    <row r="1173" spans="1:11" x14ac:dyDescent="0.25">
      <c r="A1173" s="5">
        <v>815</v>
      </c>
      <c r="B1173" s="5">
        <v>1816</v>
      </c>
      <c r="C1173" s="10">
        <v>44092</v>
      </c>
      <c r="D1173" s="5">
        <v>3</v>
      </c>
      <c r="E1173" s="5">
        <v>392</v>
      </c>
      <c r="F1173" s="40">
        <v>41.170499999999997</v>
      </c>
      <c r="G1173" s="40">
        <v>123.5115</v>
      </c>
      <c r="K1173" t="b">
        <f>NOT(ISNA(VLOOKUP(Table10[[#This Row],[PurchaseOrderID]],Purchase_Order!$A$2:$A$1228,1,0)))</f>
        <v>1</v>
      </c>
    </row>
    <row r="1174" spans="1:11" x14ac:dyDescent="0.25">
      <c r="A1174" s="4">
        <v>815</v>
      </c>
      <c r="B1174" s="4">
        <v>1817</v>
      </c>
      <c r="C1174" s="11">
        <v>44092</v>
      </c>
      <c r="D1174" s="4">
        <v>3</v>
      </c>
      <c r="E1174" s="4">
        <v>393</v>
      </c>
      <c r="F1174" s="41">
        <v>39.070500000000003</v>
      </c>
      <c r="G1174" s="41">
        <v>117.2115</v>
      </c>
      <c r="K1174" t="b">
        <f>NOT(ISNA(VLOOKUP(Table10[[#This Row],[PurchaseOrderID]],Purchase_Order!$A$2:$A$1228,1,0)))</f>
        <v>1</v>
      </c>
    </row>
    <row r="1175" spans="1:11" x14ac:dyDescent="0.25">
      <c r="A1175" s="5">
        <v>815</v>
      </c>
      <c r="B1175" s="5">
        <v>1818</v>
      </c>
      <c r="C1175" s="10">
        <v>44092</v>
      </c>
      <c r="D1175" s="5">
        <v>3</v>
      </c>
      <c r="E1175" s="5">
        <v>394</v>
      </c>
      <c r="F1175" s="40">
        <v>43.344000000000001</v>
      </c>
      <c r="G1175" s="40">
        <v>130.03200000000001</v>
      </c>
      <c r="K1175" t="b">
        <f>NOT(ISNA(VLOOKUP(Table10[[#This Row],[PurchaseOrderID]],Purchase_Order!$A$2:$A$1228,1,0)))</f>
        <v>1</v>
      </c>
    </row>
    <row r="1176" spans="1:11" x14ac:dyDescent="0.25">
      <c r="A1176" s="4">
        <v>815</v>
      </c>
      <c r="B1176" s="4">
        <v>1819</v>
      </c>
      <c r="C1176" s="11">
        <v>44092</v>
      </c>
      <c r="D1176" s="4">
        <v>3</v>
      </c>
      <c r="E1176" s="4">
        <v>395</v>
      </c>
      <c r="F1176" s="41">
        <v>39.070500000000003</v>
      </c>
      <c r="G1176" s="41">
        <v>117.2115</v>
      </c>
      <c r="K1176" t="b">
        <f>NOT(ISNA(VLOOKUP(Table10[[#This Row],[PurchaseOrderID]],Purchase_Order!$A$2:$A$1228,1,0)))</f>
        <v>1</v>
      </c>
    </row>
    <row r="1177" spans="1:11" x14ac:dyDescent="0.25">
      <c r="A1177" s="5">
        <v>815</v>
      </c>
      <c r="B1177" s="5">
        <v>1820</v>
      </c>
      <c r="C1177" s="10">
        <v>44092</v>
      </c>
      <c r="D1177" s="5">
        <v>3</v>
      </c>
      <c r="E1177" s="5">
        <v>396</v>
      </c>
      <c r="F1177" s="40">
        <v>36.970500000000001</v>
      </c>
      <c r="G1177" s="40">
        <v>110.9115</v>
      </c>
      <c r="K1177" t="b">
        <f>NOT(ISNA(VLOOKUP(Table10[[#This Row],[PurchaseOrderID]],Purchase_Order!$A$2:$A$1228,1,0)))</f>
        <v>1</v>
      </c>
    </row>
    <row r="1178" spans="1:11" x14ac:dyDescent="0.25">
      <c r="A1178" s="4">
        <v>815</v>
      </c>
      <c r="B1178" s="4">
        <v>1821</v>
      </c>
      <c r="C1178" s="11">
        <v>44092</v>
      </c>
      <c r="D1178" s="4">
        <v>3</v>
      </c>
      <c r="E1178" s="4">
        <v>397</v>
      </c>
      <c r="F1178" s="41">
        <v>41.244</v>
      </c>
      <c r="G1178" s="41">
        <v>123.732</v>
      </c>
      <c r="K1178" t="b">
        <f>NOT(ISNA(VLOOKUP(Table10[[#This Row],[PurchaseOrderID]],Purchase_Order!$A$2:$A$1228,1,0)))</f>
        <v>1</v>
      </c>
    </row>
    <row r="1179" spans="1:11" x14ac:dyDescent="0.25">
      <c r="A1179" s="5">
        <v>816</v>
      </c>
      <c r="B1179" s="5">
        <v>1822</v>
      </c>
      <c r="C1179" s="10">
        <v>44092</v>
      </c>
      <c r="D1179" s="5">
        <v>3</v>
      </c>
      <c r="E1179" s="5">
        <v>490</v>
      </c>
      <c r="F1179" s="40">
        <v>12.358499999999999</v>
      </c>
      <c r="G1179" s="40">
        <v>37.075499999999998</v>
      </c>
      <c r="K1179" t="b">
        <f>NOT(ISNA(VLOOKUP(Table10[[#This Row],[PurchaseOrderID]],Purchase_Order!$A$2:$A$1228,1,0)))</f>
        <v>1</v>
      </c>
    </row>
    <row r="1180" spans="1:11" x14ac:dyDescent="0.25">
      <c r="A1180" s="4">
        <v>817</v>
      </c>
      <c r="B1180" s="4">
        <v>1823</v>
      </c>
      <c r="C1180" s="11">
        <v>44092</v>
      </c>
      <c r="D1180" s="4">
        <v>550</v>
      </c>
      <c r="E1180" s="4">
        <v>513</v>
      </c>
      <c r="F1180" s="41">
        <v>39.1965</v>
      </c>
      <c r="G1180" s="41">
        <v>21558.075000000001</v>
      </c>
      <c r="K1180" t="b">
        <f>NOT(ISNA(VLOOKUP(Table10[[#This Row],[PurchaseOrderID]],Purchase_Order!$A$2:$A$1228,1,0)))</f>
        <v>1</v>
      </c>
    </row>
    <row r="1181" spans="1:11" x14ac:dyDescent="0.25">
      <c r="A1181" s="5">
        <v>818</v>
      </c>
      <c r="B1181" s="5">
        <v>1824</v>
      </c>
      <c r="C1181" s="10">
        <v>44092</v>
      </c>
      <c r="D1181" s="5">
        <v>3</v>
      </c>
      <c r="E1181" s="5">
        <v>403</v>
      </c>
      <c r="F1181" s="40">
        <v>45.444000000000003</v>
      </c>
      <c r="G1181" s="40">
        <v>136.33199999999999</v>
      </c>
      <c r="K1181" t="b">
        <f>NOT(ISNA(VLOOKUP(Table10[[#This Row],[PurchaseOrderID]],Purchase_Order!$A$2:$A$1228,1,0)))</f>
        <v>1</v>
      </c>
    </row>
    <row r="1182" spans="1:11" x14ac:dyDescent="0.25">
      <c r="A1182" s="4">
        <v>818</v>
      </c>
      <c r="B1182" s="4">
        <v>1825</v>
      </c>
      <c r="C1182" s="11">
        <v>44092</v>
      </c>
      <c r="D1182" s="4">
        <v>3</v>
      </c>
      <c r="E1182" s="4">
        <v>404</v>
      </c>
      <c r="F1182" s="41">
        <v>41.170499999999997</v>
      </c>
      <c r="G1182" s="41">
        <v>123.5115</v>
      </c>
      <c r="K1182" t="b">
        <f>NOT(ISNA(VLOOKUP(Table10[[#This Row],[PurchaseOrderID]],Purchase_Order!$A$2:$A$1228,1,0)))</f>
        <v>1</v>
      </c>
    </row>
    <row r="1183" spans="1:11" x14ac:dyDescent="0.25">
      <c r="A1183" s="5">
        <v>818</v>
      </c>
      <c r="B1183" s="5">
        <v>1826</v>
      </c>
      <c r="C1183" s="10">
        <v>44092</v>
      </c>
      <c r="D1183" s="5">
        <v>3</v>
      </c>
      <c r="E1183" s="5">
        <v>405</v>
      </c>
      <c r="F1183" s="40">
        <v>39.070500000000003</v>
      </c>
      <c r="G1183" s="40">
        <v>117.2115</v>
      </c>
      <c r="K1183" t="b">
        <f>NOT(ISNA(VLOOKUP(Table10[[#This Row],[PurchaseOrderID]],Purchase_Order!$A$2:$A$1228,1,0)))</f>
        <v>1</v>
      </c>
    </row>
    <row r="1184" spans="1:11" x14ac:dyDescent="0.25">
      <c r="A1184" s="4">
        <v>818</v>
      </c>
      <c r="B1184" s="4">
        <v>1827</v>
      </c>
      <c r="C1184" s="11">
        <v>44092</v>
      </c>
      <c r="D1184" s="4">
        <v>3</v>
      </c>
      <c r="E1184" s="4">
        <v>406</v>
      </c>
      <c r="F1184" s="41">
        <v>43.344000000000001</v>
      </c>
      <c r="G1184" s="41">
        <v>130.03200000000001</v>
      </c>
      <c r="K1184" t="b">
        <f>NOT(ISNA(VLOOKUP(Table10[[#This Row],[PurchaseOrderID]],Purchase_Order!$A$2:$A$1228,1,0)))</f>
        <v>1</v>
      </c>
    </row>
    <row r="1185" spans="1:11" x14ac:dyDescent="0.25">
      <c r="A1185" s="5">
        <v>818</v>
      </c>
      <c r="B1185" s="5">
        <v>1828</v>
      </c>
      <c r="C1185" s="10">
        <v>44092</v>
      </c>
      <c r="D1185" s="5">
        <v>3</v>
      </c>
      <c r="E1185" s="5">
        <v>407</v>
      </c>
      <c r="F1185" s="40">
        <v>39.070500000000003</v>
      </c>
      <c r="G1185" s="40">
        <v>117.2115</v>
      </c>
      <c r="K1185" t="b">
        <f>NOT(ISNA(VLOOKUP(Table10[[#This Row],[PurchaseOrderID]],Purchase_Order!$A$2:$A$1228,1,0)))</f>
        <v>1</v>
      </c>
    </row>
    <row r="1186" spans="1:11" x14ac:dyDescent="0.25">
      <c r="A1186" s="4">
        <v>819</v>
      </c>
      <c r="B1186" s="4">
        <v>1829</v>
      </c>
      <c r="C1186" s="11">
        <v>44092</v>
      </c>
      <c r="D1186" s="4">
        <v>550</v>
      </c>
      <c r="E1186" s="4">
        <v>931</v>
      </c>
      <c r="F1186" s="41">
        <v>34.8705</v>
      </c>
      <c r="G1186" s="41">
        <v>19178.775000000001</v>
      </c>
      <c r="K1186" t="b">
        <f>NOT(ISNA(VLOOKUP(Table10[[#This Row],[PurchaseOrderID]],Purchase_Order!$A$2:$A$1228,1,0)))</f>
        <v>1</v>
      </c>
    </row>
    <row r="1187" spans="1:11" x14ac:dyDescent="0.25">
      <c r="A1187" s="5">
        <v>819</v>
      </c>
      <c r="B1187" s="5">
        <v>1830</v>
      </c>
      <c r="C1187" s="10">
        <v>44092</v>
      </c>
      <c r="D1187" s="5">
        <v>550</v>
      </c>
      <c r="E1187" s="5">
        <v>932</v>
      </c>
      <c r="F1187" s="40">
        <v>39.763500000000001</v>
      </c>
      <c r="G1187" s="40">
        <v>21869.924999999999</v>
      </c>
      <c r="K1187" t="b">
        <f>NOT(ISNA(VLOOKUP(Table10[[#This Row],[PurchaseOrderID]],Purchase_Order!$A$2:$A$1228,1,0)))</f>
        <v>1</v>
      </c>
    </row>
    <row r="1188" spans="1:11" x14ac:dyDescent="0.25">
      <c r="A1188" s="4">
        <v>819</v>
      </c>
      <c r="B1188" s="4">
        <v>1831</v>
      </c>
      <c r="C1188" s="11">
        <v>44092</v>
      </c>
      <c r="D1188" s="4">
        <v>550</v>
      </c>
      <c r="E1188" s="4">
        <v>933</v>
      </c>
      <c r="F1188" s="41">
        <v>43.984499999999997</v>
      </c>
      <c r="G1188" s="41">
        <v>24191.474999999999</v>
      </c>
      <c r="K1188" t="b">
        <f>NOT(ISNA(VLOOKUP(Table10[[#This Row],[PurchaseOrderID]],Purchase_Order!$A$2:$A$1228,1,0)))</f>
        <v>1</v>
      </c>
    </row>
    <row r="1189" spans="1:11" x14ac:dyDescent="0.25">
      <c r="A1189" s="5">
        <v>819</v>
      </c>
      <c r="B1189" s="5">
        <v>1832</v>
      </c>
      <c r="C1189" s="10">
        <v>44092</v>
      </c>
      <c r="D1189" s="5">
        <v>550</v>
      </c>
      <c r="E1189" s="5">
        <v>934</v>
      </c>
      <c r="F1189" s="40">
        <v>38.146500000000003</v>
      </c>
      <c r="G1189" s="40">
        <v>20980.575000000001</v>
      </c>
      <c r="K1189" t="b">
        <f>NOT(ISNA(VLOOKUP(Table10[[#This Row],[PurchaseOrderID]],Purchase_Order!$A$2:$A$1228,1,0)))</f>
        <v>1</v>
      </c>
    </row>
    <row r="1190" spans="1:11" x14ac:dyDescent="0.25">
      <c r="A1190" s="4">
        <v>820</v>
      </c>
      <c r="B1190" s="4">
        <v>1833</v>
      </c>
      <c r="C1190" s="11">
        <v>44092</v>
      </c>
      <c r="D1190" s="4">
        <v>3</v>
      </c>
      <c r="E1190" s="4">
        <v>422</v>
      </c>
      <c r="F1190" s="41">
        <v>47.680500000000002</v>
      </c>
      <c r="G1190" s="41">
        <v>143.04150000000001</v>
      </c>
      <c r="K1190" t="b">
        <f>NOT(ISNA(VLOOKUP(Table10[[#This Row],[PurchaseOrderID]],Purchase_Order!$A$2:$A$1228,1,0)))</f>
        <v>1</v>
      </c>
    </row>
    <row r="1191" spans="1:11" x14ac:dyDescent="0.25">
      <c r="A1191" s="5">
        <v>820</v>
      </c>
      <c r="B1191" s="5">
        <v>1834</v>
      </c>
      <c r="C1191" s="10">
        <v>44092</v>
      </c>
      <c r="D1191" s="5">
        <v>3</v>
      </c>
      <c r="E1191" s="5">
        <v>423</v>
      </c>
      <c r="F1191" s="40">
        <v>45.580500000000001</v>
      </c>
      <c r="G1191" s="40">
        <v>136.7415</v>
      </c>
      <c r="K1191" t="b">
        <f>NOT(ISNA(VLOOKUP(Table10[[#This Row],[PurchaseOrderID]],Purchase_Order!$A$2:$A$1228,1,0)))</f>
        <v>1</v>
      </c>
    </row>
    <row r="1192" spans="1:11" x14ac:dyDescent="0.25">
      <c r="A1192" s="4">
        <v>820</v>
      </c>
      <c r="B1192" s="4">
        <v>1835</v>
      </c>
      <c r="C1192" s="11">
        <v>44092</v>
      </c>
      <c r="D1192" s="4">
        <v>3</v>
      </c>
      <c r="E1192" s="4">
        <v>424</v>
      </c>
      <c r="F1192" s="41">
        <v>49.853999999999999</v>
      </c>
      <c r="G1192" s="41">
        <v>149.56200000000001</v>
      </c>
      <c r="K1192" t="b">
        <f>NOT(ISNA(VLOOKUP(Table10[[#This Row],[PurchaseOrderID]],Purchase_Order!$A$2:$A$1228,1,0)))</f>
        <v>1</v>
      </c>
    </row>
    <row r="1193" spans="1:11" x14ac:dyDescent="0.25">
      <c r="A1193" s="5">
        <v>821</v>
      </c>
      <c r="B1193" s="5">
        <v>1836</v>
      </c>
      <c r="C1193" s="10">
        <v>44093</v>
      </c>
      <c r="D1193" s="5">
        <v>3</v>
      </c>
      <c r="E1193" s="5">
        <v>341</v>
      </c>
      <c r="F1193" s="40">
        <v>47.575499999999998</v>
      </c>
      <c r="G1193" s="40">
        <v>142.72649999999999</v>
      </c>
      <c r="K1193" t="b">
        <f>NOT(ISNA(VLOOKUP(Table10[[#This Row],[PurchaseOrderID]],Purchase_Order!$A$2:$A$1228,1,0)))</f>
        <v>1</v>
      </c>
    </row>
    <row r="1194" spans="1:11" x14ac:dyDescent="0.25">
      <c r="A1194" s="4">
        <v>821</v>
      </c>
      <c r="B1194" s="4">
        <v>1837</v>
      </c>
      <c r="C1194" s="11">
        <v>44093</v>
      </c>
      <c r="D1194" s="4">
        <v>3</v>
      </c>
      <c r="E1194" s="4">
        <v>342</v>
      </c>
      <c r="F1194" s="41">
        <v>45.475499999999997</v>
      </c>
      <c r="G1194" s="41">
        <v>136.4265</v>
      </c>
      <c r="K1194" t="b">
        <f>NOT(ISNA(VLOOKUP(Table10[[#This Row],[PurchaseOrderID]],Purchase_Order!$A$2:$A$1228,1,0)))</f>
        <v>1</v>
      </c>
    </row>
    <row r="1195" spans="1:11" x14ac:dyDescent="0.25">
      <c r="A1195" s="5">
        <v>821</v>
      </c>
      <c r="B1195" s="5">
        <v>1838</v>
      </c>
      <c r="C1195" s="10">
        <v>44093</v>
      </c>
      <c r="D1195" s="5">
        <v>3</v>
      </c>
      <c r="E1195" s="5">
        <v>343</v>
      </c>
      <c r="F1195" s="40">
        <v>49.749000000000002</v>
      </c>
      <c r="G1195" s="40">
        <v>149.24700000000001</v>
      </c>
      <c r="K1195" t="b">
        <f>NOT(ISNA(VLOOKUP(Table10[[#This Row],[PurchaseOrderID]],Purchase_Order!$A$2:$A$1228,1,0)))</f>
        <v>1</v>
      </c>
    </row>
    <row r="1196" spans="1:11" x14ac:dyDescent="0.25">
      <c r="A1196" s="4">
        <v>821</v>
      </c>
      <c r="B1196" s="4">
        <v>1839</v>
      </c>
      <c r="C1196" s="11">
        <v>44093</v>
      </c>
      <c r="D1196" s="4">
        <v>3</v>
      </c>
      <c r="E1196" s="4">
        <v>344</v>
      </c>
      <c r="F1196" s="41">
        <v>45.475499999999997</v>
      </c>
      <c r="G1196" s="41">
        <v>136.4265</v>
      </c>
      <c r="K1196" t="b">
        <f>NOT(ISNA(VLOOKUP(Table10[[#This Row],[PurchaseOrderID]],Purchase_Order!$A$2:$A$1228,1,0)))</f>
        <v>1</v>
      </c>
    </row>
    <row r="1197" spans="1:11" x14ac:dyDescent="0.25">
      <c r="A1197" s="5">
        <v>822</v>
      </c>
      <c r="B1197" s="5">
        <v>1840</v>
      </c>
      <c r="C1197" s="10">
        <v>44093</v>
      </c>
      <c r="D1197" s="5">
        <v>550</v>
      </c>
      <c r="E1197" s="5">
        <v>931</v>
      </c>
      <c r="F1197" s="40">
        <v>34.345500000000001</v>
      </c>
      <c r="G1197" s="40">
        <v>18890.025000000001</v>
      </c>
      <c r="K1197" t="b">
        <f>NOT(ISNA(VLOOKUP(Table10[[#This Row],[PurchaseOrderID]],Purchase_Order!$A$2:$A$1228,1,0)))</f>
        <v>1</v>
      </c>
    </row>
    <row r="1198" spans="1:11" x14ac:dyDescent="0.25">
      <c r="A1198" s="4">
        <v>822</v>
      </c>
      <c r="B1198" s="4">
        <v>1841</v>
      </c>
      <c r="C1198" s="11">
        <v>44093</v>
      </c>
      <c r="D1198" s="4">
        <v>550</v>
      </c>
      <c r="E1198" s="4">
        <v>932</v>
      </c>
      <c r="F1198" s="41">
        <v>39.238500000000002</v>
      </c>
      <c r="G1198" s="41">
        <v>21581.174999999999</v>
      </c>
      <c r="K1198" t="b">
        <f>NOT(ISNA(VLOOKUP(Table10[[#This Row],[PurchaseOrderID]],Purchase_Order!$A$2:$A$1228,1,0)))</f>
        <v>1</v>
      </c>
    </row>
    <row r="1199" spans="1:11" x14ac:dyDescent="0.25">
      <c r="A1199" s="5">
        <v>823</v>
      </c>
      <c r="B1199" s="5">
        <v>1842</v>
      </c>
      <c r="C1199" s="10">
        <v>44093</v>
      </c>
      <c r="D1199" s="5">
        <v>3</v>
      </c>
      <c r="E1199" s="5">
        <v>341</v>
      </c>
      <c r="F1199" s="40">
        <v>47.470500000000001</v>
      </c>
      <c r="G1199" s="40">
        <v>142.41149999999999</v>
      </c>
      <c r="K1199" t="b">
        <f>NOT(ISNA(VLOOKUP(Table10[[#This Row],[PurchaseOrderID]],Purchase_Order!$A$2:$A$1228,1,0)))</f>
        <v>1</v>
      </c>
    </row>
    <row r="1200" spans="1:11" x14ac:dyDescent="0.25">
      <c r="A1200" s="4">
        <v>823</v>
      </c>
      <c r="B1200" s="4">
        <v>1843</v>
      </c>
      <c r="C1200" s="11">
        <v>44093</v>
      </c>
      <c r="D1200" s="4">
        <v>3</v>
      </c>
      <c r="E1200" s="4">
        <v>342</v>
      </c>
      <c r="F1200" s="41">
        <v>45.3705</v>
      </c>
      <c r="G1200" s="41">
        <v>136.11150000000001</v>
      </c>
      <c r="K1200" t="b">
        <f>NOT(ISNA(VLOOKUP(Table10[[#This Row],[PurchaseOrderID]],Purchase_Order!$A$2:$A$1228,1,0)))</f>
        <v>1</v>
      </c>
    </row>
    <row r="1201" spans="1:11" x14ac:dyDescent="0.25">
      <c r="A1201" s="5">
        <v>823</v>
      </c>
      <c r="B1201" s="5">
        <v>1844</v>
      </c>
      <c r="C1201" s="10">
        <v>44093</v>
      </c>
      <c r="D1201" s="5">
        <v>3</v>
      </c>
      <c r="E1201" s="5">
        <v>343</v>
      </c>
      <c r="F1201" s="40">
        <v>49.643999999999998</v>
      </c>
      <c r="G1201" s="40">
        <v>148.93199999999999</v>
      </c>
      <c r="K1201" t="b">
        <f>NOT(ISNA(VLOOKUP(Table10[[#This Row],[PurchaseOrderID]],Purchase_Order!$A$2:$A$1228,1,0)))</f>
        <v>1</v>
      </c>
    </row>
    <row r="1202" spans="1:11" x14ac:dyDescent="0.25">
      <c r="A1202" s="4">
        <v>824</v>
      </c>
      <c r="B1202" s="4">
        <v>1845</v>
      </c>
      <c r="C1202" s="11">
        <v>44093</v>
      </c>
      <c r="D1202" s="4">
        <v>550</v>
      </c>
      <c r="E1202" s="4">
        <v>928</v>
      </c>
      <c r="F1202" s="41">
        <v>32.770499999999998</v>
      </c>
      <c r="G1202" s="41">
        <v>18023.775000000001</v>
      </c>
      <c r="K1202" t="b">
        <f>NOT(ISNA(VLOOKUP(Table10[[#This Row],[PurchaseOrderID]],Purchase_Order!$A$2:$A$1228,1,0)))</f>
        <v>1</v>
      </c>
    </row>
    <row r="1203" spans="1:11" x14ac:dyDescent="0.25">
      <c r="A1203" s="5">
        <v>824</v>
      </c>
      <c r="B1203" s="5">
        <v>1846</v>
      </c>
      <c r="C1203" s="10">
        <v>44093</v>
      </c>
      <c r="D1203" s="5">
        <v>550</v>
      </c>
      <c r="E1203" s="5">
        <v>929</v>
      </c>
      <c r="F1203" s="40">
        <v>37.085999999999999</v>
      </c>
      <c r="G1203" s="40">
        <v>20397.3</v>
      </c>
      <c r="K1203" t="b">
        <f>NOT(ISNA(VLOOKUP(Table10[[#This Row],[PurchaseOrderID]],Purchase_Order!$A$2:$A$1228,1,0)))</f>
        <v>1</v>
      </c>
    </row>
    <row r="1204" spans="1:11" x14ac:dyDescent="0.25">
      <c r="A1204" s="4">
        <v>825</v>
      </c>
      <c r="B1204" s="4">
        <v>1847</v>
      </c>
      <c r="C1204" s="11">
        <v>44093</v>
      </c>
      <c r="D1204" s="4">
        <v>550</v>
      </c>
      <c r="E1204" s="4">
        <v>332</v>
      </c>
      <c r="F1204" s="41">
        <v>10.815</v>
      </c>
      <c r="G1204" s="41">
        <v>5948.25</v>
      </c>
      <c r="K1204" t="b">
        <f>NOT(ISNA(VLOOKUP(Table10[[#This Row],[PurchaseOrderID]],Purchase_Order!$A$2:$A$1228,1,0)))</f>
        <v>1</v>
      </c>
    </row>
    <row r="1205" spans="1:11" x14ac:dyDescent="0.25">
      <c r="A1205" s="5">
        <v>826</v>
      </c>
      <c r="B1205" s="5">
        <v>1848</v>
      </c>
      <c r="C1205" s="10">
        <v>44093</v>
      </c>
      <c r="D1205" s="5">
        <v>550</v>
      </c>
      <c r="E1205" s="5">
        <v>948</v>
      </c>
      <c r="F1205" s="40">
        <v>82.834500000000006</v>
      </c>
      <c r="G1205" s="40">
        <v>45558.974999999999</v>
      </c>
      <c r="K1205" t="b">
        <f>NOT(ISNA(VLOOKUP(Table10[[#This Row],[PurchaseOrderID]],Purchase_Order!$A$2:$A$1228,1,0)))</f>
        <v>1</v>
      </c>
    </row>
    <row r="1206" spans="1:11" x14ac:dyDescent="0.25">
      <c r="A1206" s="4">
        <v>826</v>
      </c>
      <c r="B1206" s="4">
        <v>1849</v>
      </c>
      <c r="C1206" s="11">
        <v>44093</v>
      </c>
      <c r="D1206" s="4">
        <v>550</v>
      </c>
      <c r="E1206" s="4">
        <v>907</v>
      </c>
      <c r="F1206" s="41">
        <v>82.834500000000006</v>
      </c>
      <c r="G1206" s="41">
        <v>45558.974999999999</v>
      </c>
      <c r="K1206" t="b">
        <f>NOT(ISNA(VLOOKUP(Table10[[#This Row],[PurchaseOrderID]],Purchase_Order!$A$2:$A$1228,1,0)))</f>
        <v>1</v>
      </c>
    </row>
    <row r="1207" spans="1:11" x14ac:dyDescent="0.25">
      <c r="A1207" s="5">
        <v>827</v>
      </c>
      <c r="B1207" s="5">
        <v>1850</v>
      </c>
      <c r="C1207" s="10">
        <v>44093</v>
      </c>
      <c r="D1207" s="5">
        <v>1250</v>
      </c>
      <c r="E1207" s="5">
        <v>325</v>
      </c>
      <c r="F1207" s="40">
        <v>0.21</v>
      </c>
      <c r="G1207" s="40">
        <v>262.5</v>
      </c>
      <c r="K1207" t="b">
        <f>NOT(ISNA(VLOOKUP(Table10[[#This Row],[PurchaseOrderID]],Purchase_Order!$A$2:$A$1228,1,0)))</f>
        <v>1</v>
      </c>
    </row>
    <row r="1208" spans="1:11" x14ac:dyDescent="0.25">
      <c r="A1208" s="4">
        <v>827</v>
      </c>
      <c r="B1208" s="4">
        <v>1851</v>
      </c>
      <c r="C1208" s="11">
        <v>44093</v>
      </c>
      <c r="D1208" s="4">
        <v>1250</v>
      </c>
      <c r="E1208" s="4">
        <v>326</v>
      </c>
      <c r="F1208" s="41">
        <v>0.21</v>
      </c>
      <c r="G1208" s="41">
        <v>262.5</v>
      </c>
      <c r="K1208" t="b">
        <f>NOT(ISNA(VLOOKUP(Table10[[#This Row],[PurchaseOrderID]],Purchase_Order!$A$2:$A$1228,1,0)))</f>
        <v>1</v>
      </c>
    </row>
    <row r="1209" spans="1:11" x14ac:dyDescent="0.25">
      <c r="A1209" s="5">
        <v>828</v>
      </c>
      <c r="B1209" s="5">
        <v>1852</v>
      </c>
      <c r="C1209" s="10">
        <v>44093</v>
      </c>
      <c r="D1209" s="5">
        <v>3</v>
      </c>
      <c r="E1209" s="5">
        <v>320</v>
      </c>
      <c r="F1209" s="40">
        <v>49.643999999999998</v>
      </c>
      <c r="G1209" s="40">
        <v>148.93199999999999</v>
      </c>
      <c r="K1209" t="b">
        <f>NOT(ISNA(VLOOKUP(Table10[[#This Row],[PurchaseOrderID]],Purchase_Order!$A$2:$A$1228,1,0)))</f>
        <v>1</v>
      </c>
    </row>
    <row r="1210" spans="1:11" x14ac:dyDescent="0.25">
      <c r="A1210" s="4">
        <v>828</v>
      </c>
      <c r="B1210" s="4">
        <v>1853</v>
      </c>
      <c r="C1210" s="11">
        <v>44093</v>
      </c>
      <c r="D1210" s="4">
        <v>3</v>
      </c>
      <c r="E1210" s="4">
        <v>321</v>
      </c>
      <c r="F1210" s="41">
        <v>44.320500000000003</v>
      </c>
      <c r="G1210" s="41">
        <v>132.9615</v>
      </c>
      <c r="K1210" t="b">
        <f>NOT(ISNA(VLOOKUP(Table10[[#This Row],[PurchaseOrderID]],Purchase_Order!$A$2:$A$1228,1,0)))</f>
        <v>1</v>
      </c>
    </row>
    <row r="1211" spans="1:11" x14ac:dyDescent="0.25">
      <c r="A1211" s="5">
        <v>828</v>
      </c>
      <c r="B1211" s="5">
        <v>1854</v>
      </c>
      <c r="C1211" s="10">
        <v>44093</v>
      </c>
      <c r="D1211" s="5">
        <v>60</v>
      </c>
      <c r="E1211" s="5">
        <v>322</v>
      </c>
      <c r="F1211" s="40">
        <v>28.6965</v>
      </c>
      <c r="G1211" s="40">
        <v>1721.79</v>
      </c>
      <c r="K1211" t="b">
        <f>NOT(ISNA(VLOOKUP(Table10[[#This Row],[PurchaseOrderID]],Purchase_Order!$A$2:$A$1228,1,0)))</f>
        <v>1</v>
      </c>
    </row>
    <row r="1212" spans="1:11" x14ac:dyDescent="0.25">
      <c r="A1212" s="4">
        <v>829</v>
      </c>
      <c r="B1212" s="4">
        <v>1855</v>
      </c>
      <c r="C1212" s="11">
        <v>44093</v>
      </c>
      <c r="D1212" s="4">
        <v>550</v>
      </c>
      <c r="E1212" s="4">
        <v>930</v>
      </c>
      <c r="F1212" s="41">
        <v>42.514499999999998</v>
      </c>
      <c r="G1212" s="41">
        <v>23382.974999999999</v>
      </c>
      <c r="K1212" t="b">
        <f>NOT(ISNA(VLOOKUP(Table10[[#This Row],[PurchaseOrderID]],Purchase_Order!$A$2:$A$1228,1,0)))</f>
        <v>1</v>
      </c>
    </row>
    <row r="1213" spans="1:11" x14ac:dyDescent="0.25">
      <c r="A1213" s="5">
        <v>829</v>
      </c>
      <c r="B1213" s="5">
        <v>1856</v>
      </c>
      <c r="C1213" s="10">
        <v>44093</v>
      </c>
      <c r="D1213" s="5">
        <v>550</v>
      </c>
      <c r="E1213" s="5">
        <v>921</v>
      </c>
      <c r="F1213" s="40">
        <v>5.5860000000000003</v>
      </c>
      <c r="G1213" s="40">
        <v>3072.3</v>
      </c>
      <c r="K1213" t="b">
        <f>NOT(ISNA(VLOOKUP(Table10[[#This Row],[PurchaseOrderID]],Purchase_Order!$A$2:$A$1228,1,0)))</f>
        <v>1</v>
      </c>
    </row>
    <row r="1214" spans="1:11" x14ac:dyDescent="0.25">
      <c r="A1214" s="4">
        <v>830</v>
      </c>
      <c r="B1214" s="4">
        <v>1857</v>
      </c>
      <c r="C1214" s="11">
        <v>44093</v>
      </c>
      <c r="D1214" s="4">
        <v>60</v>
      </c>
      <c r="E1214" s="4">
        <v>952</v>
      </c>
      <c r="F1214" s="41">
        <v>15.7395</v>
      </c>
      <c r="G1214" s="41">
        <v>944.37</v>
      </c>
      <c r="K1214" t="b">
        <f>NOT(ISNA(VLOOKUP(Table10[[#This Row],[PurchaseOrderID]],Purchase_Order!$A$2:$A$1228,1,0)))</f>
        <v>1</v>
      </c>
    </row>
    <row r="1215" spans="1:11" x14ac:dyDescent="0.25">
      <c r="A1215" s="5">
        <v>831</v>
      </c>
      <c r="B1215" s="5">
        <v>1858</v>
      </c>
      <c r="C1215" s="10">
        <v>44093</v>
      </c>
      <c r="D1215" s="5">
        <v>550</v>
      </c>
      <c r="E1215" s="5">
        <v>933</v>
      </c>
      <c r="F1215" s="40">
        <v>43.459499999999998</v>
      </c>
      <c r="G1215" s="40">
        <v>23902.724999999999</v>
      </c>
      <c r="K1215" t="b">
        <f>NOT(ISNA(VLOOKUP(Table10[[#This Row],[PurchaseOrderID]],Purchase_Order!$A$2:$A$1228,1,0)))</f>
        <v>1</v>
      </c>
    </row>
    <row r="1216" spans="1:11" x14ac:dyDescent="0.25">
      <c r="A1216" s="4">
        <v>831</v>
      </c>
      <c r="B1216" s="4">
        <v>1859</v>
      </c>
      <c r="C1216" s="11">
        <v>44093</v>
      </c>
      <c r="D1216" s="4">
        <v>550</v>
      </c>
      <c r="E1216" s="4">
        <v>934</v>
      </c>
      <c r="F1216" s="41">
        <v>37.621499999999997</v>
      </c>
      <c r="G1216" s="41">
        <v>20691.825000000001</v>
      </c>
      <c r="K1216" t="b">
        <f>NOT(ISNA(VLOOKUP(Table10[[#This Row],[PurchaseOrderID]],Purchase_Order!$A$2:$A$1228,1,0)))</f>
        <v>1</v>
      </c>
    </row>
    <row r="1217" spans="1:11" x14ac:dyDescent="0.25">
      <c r="A1217" s="5">
        <v>831</v>
      </c>
      <c r="B1217" s="5">
        <v>1860</v>
      </c>
      <c r="C1217" s="10">
        <v>44093</v>
      </c>
      <c r="D1217" s="5">
        <v>550</v>
      </c>
      <c r="E1217" s="5">
        <v>922</v>
      </c>
      <c r="F1217" s="40">
        <v>6.5309999999999997</v>
      </c>
      <c r="G1217" s="40">
        <v>3592.05</v>
      </c>
      <c r="K1217" t="b">
        <f>NOT(ISNA(VLOOKUP(Table10[[#This Row],[PurchaseOrderID]],Purchase_Order!$A$2:$A$1228,1,0)))</f>
        <v>1</v>
      </c>
    </row>
    <row r="1218" spans="1:11" x14ac:dyDescent="0.25">
      <c r="A1218" s="4">
        <v>831</v>
      </c>
      <c r="B1218" s="4">
        <v>1861</v>
      </c>
      <c r="C1218" s="11">
        <v>44093</v>
      </c>
      <c r="D1218" s="4">
        <v>550</v>
      </c>
      <c r="E1218" s="4">
        <v>923</v>
      </c>
      <c r="F1218" s="41">
        <v>6.1844999999999999</v>
      </c>
      <c r="G1218" s="41">
        <v>3401.4749999999999</v>
      </c>
      <c r="K1218" t="b">
        <f>NOT(ISNA(VLOOKUP(Table10[[#This Row],[PurchaseOrderID]],Purchase_Order!$A$2:$A$1228,1,0)))</f>
        <v>1</v>
      </c>
    </row>
    <row r="1219" spans="1:11" x14ac:dyDescent="0.25">
      <c r="A1219" s="5">
        <v>832</v>
      </c>
      <c r="B1219" s="5">
        <v>1862</v>
      </c>
      <c r="C1219" s="10">
        <v>44093</v>
      </c>
      <c r="D1219" s="5">
        <v>550</v>
      </c>
      <c r="E1219" s="5">
        <v>317</v>
      </c>
      <c r="F1219" s="40">
        <v>29.578499999999998</v>
      </c>
      <c r="G1219" s="40">
        <v>16268.174999999999</v>
      </c>
      <c r="K1219" t="b">
        <f>NOT(ISNA(VLOOKUP(Table10[[#This Row],[PurchaseOrderID]],Purchase_Order!$A$2:$A$1228,1,0)))</f>
        <v>1</v>
      </c>
    </row>
    <row r="1220" spans="1:11" x14ac:dyDescent="0.25">
      <c r="A1220" s="4">
        <v>832</v>
      </c>
      <c r="B1220" s="4">
        <v>1863</v>
      </c>
      <c r="C1220" s="11">
        <v>44093</v>
      </c>
      <c r="D1220" s="4">
        <v>550</v>
      </c>
      <c r="E1220" s="4">
        <v>318</v>
      </c>
      <c r="F1220" s="41">
        <v>36.098999999999997</v>
      </c>
      <c r="G1220" s="41">
        <v>19854.45</v>
      </c>
      <c r="K1220" t="b">
        <f>NOT(ISNA(VLOOKUP(Table10[[#This Row],[PurchaseOrderID]],Purchase_Order!$A$2:$A$1228,1,0)))</f>
        <v>1</v>
      </c>
    </row>
    <row r="1221" spans="1:11" x14ac:dyDescent="0.25">
      <c r="A1221" s="5">
        <v>833</v>
      </c>
      <c r="B1221" s="5">
        <v>1864</v>
      </c>
      <c r="C1221" s="10">
        <v>44093</v>
      </c>
      <c r="D1221" s="5">
        <v>550</v>
      </c>
      <c r="E1221" s="5">
        <v>928</v>
      </c>
      <c r="F1221" s="40">
        <v>32.2455</v>
      </c>
      <c r="G1221" s="40">
        <v>17735.025000000001</v>
      </c>
      <c r="K1221" t="b">
        <f>NOT(ISNA(VLOOKUP(Table10[[#This Row],[PurchaseOrderID]],Purchase_Order!$A$2:$A$1228,1,0)))</f>
        <v>1</v>
      </c>
    </row>
    <row r="1222" spans="1:11" x14ac:dyDescent="0.25">
      <c r="A1222" s="4">
        <v>833</v>
      </c>
      <c r="B1222" s="4">
        <v>1865</v>
      </c>
      <c r="C1222" s="11">
        <v>44093</v>
      </c>
      <c r="D1222" s="4">
        <v>550</v>
      </c>
      <c r="E1222" s="4">
        <v>929</v>
      </c>
      <c r="F1222" s="41">
        <v>36.561</v>
      </c>
      <c r="G1222" s="41">
        <v>20108.55</v>
      </c>
      <c r="K1222" t="b">
        <f>NOT(ISNA(VLOOKUP(Table10[[#This Row],[PurchaseOrderID]],Purchase_Order!$A$2:$A$1228,1,0)))</f>
        <v>1</v>
      </c>
    </row>
    <row r="1223" spans="1:11" x14ac:dyDescent="0.25">
      <c r="A1223" s="5">
        <v>834</v>
      </c>
      <c r="B1223" s="5">
        <v>1866</v>
      </c>
      <c r="C1223" s="10">
        <v>44093</v>
      </c>
      <c r="D1223" s="5">
        <v>550</v>
      </c>
      <c r="E1223" s="5">
        <v>319</v>
      </c>
      <c r="F1223" s="40">
        <v>46.420499999999997</v>
      </c>
      <c r="G1223" s="40">
        <v>25531.275000000001</v>
      </c>
      <c r="K1223" t="b">
        <f>NOT(ISNA(VLOOKUP(Table10[[#This Row],[PurchaseOrderID]],Purchase_Order!$A$2:$A$1228,1,0)))</f>
        <v>1</v>
      </c>
    </row>
    <row r="1224" spans="1:11" x14ac:dyDescent="0.25">
      <c r="A1224" s="4">
        <v>835</v>
      </c>
      <c r="B1224" s="4">
        <v>1867</v>
      </c>
      <c r="C1224" s="11">
        <v>44093</v>
      </c>
      <c r="D1224" s="4">
        <v>3</v>
      </c>
      <c r="E1224" s="4">
        <v>359</v>
      </c>
      <c r="F1224" s="41">
        <v>47.523000000000003</v>
      </c>
      <c r="G1224" s="41">
        <v>142.56899999999999</v>
      </c>
      <c r="K1224" t="b">
        <f>NOT(ISNA(VLOOKUP(Table10[[#This Row],[PurchaseOrderID]],Purchase_Order!$A$2:$A$1228,1,0)))</f>
        <v>1</v>
      </c>
    </row>
    <row r="1225" spans="1:11" x14ac:dyDescent="0.25">
      <c r="A1225" s="5">
        <v>835</v>
      </c>
      <c r="B1225" s="5">
        <v>1868</v>
      </c>
      <c r="C1225" s="10">
        <v>44093</v>
      </c>
      <c r="D1225" s="5">
        <v>3</v>
      </c>
      <c r="E1225" s="5">
        <v>360</v>
      </c>
      <c r="F1225" s="40">
        <v>45.423000000000002</v>
      </c>
      <c r="G1225" s="40">
        <v>136.26900000000001</v>
      </c>
      <c r="K1225" t="b">
        <f>NOT(ISNA(VLOOKUP(Table10[[#This Row],[PurchaseOrderID]],Purchase_Order!$A$2:$A$1228,1,0)))</f>
        <v>1</v>
      </c>
    </row>
    <row r="1226" spans="1:11" x14ac:dyDescent="0.25">
      <c r="A1226" s="4">
        <v>835</v>
      </c>
      <c r="B1226" s="4">
        <v>1869</v>
      </c>
      <c r="C1226" s="11">
        <v>44093</v>
      </c>
      <c r="D1226" s="4">
        <v>3</v>
      </c>
      <c r="E1226" s="4">
        <v>361</v>
      </c>
      <c r="F1226" s="41">
        <v>49.6965</v>
      </c>
      <c r="G1226" s="41">
        <v>149.08949999999999</v>
      </c>
      <c r="K1226" t="b">
        <f>NOT(ISNA(VLOOKUP(Table10[[#This Row],[PurchaseOrderID]],Purchase_Order!$A$2:$A$1228,1,0)))</f>
        <v>1</v>
      </c>
    </row>
    <row r="1227" spans="1:11" x14ac:dyDescent="0.25">
      <c r="A1227" s="5">
        <v>835</v>
      </c>
      <c r="B1227" s="5">
        <v>1870</v>
      </c>
      <c r="C1227" s="10">
        <v>44093</v>
      </c>
      <c r="D1227" s="5">
        <v>3</v>
      </c>
      <c r="E1227" s="5">
        <v>362</v>
      </c>
      <c r="F1227" s="40">
        <v>45.423000000000002</v>
      </c>
      <c r="G1227" s="40">
        <v>136.26900000000001</v>
      </c>
      <c r="K1227" t="b">
        <f>NOT(ISNA(VLOOKUP(Table10[[#This Row],[PurchaseOrderID]],Purchase_Order!$A$2:$A$1228,1,0)))</f>
        <v>1</v>
      </c>
    </row>
    <row r="1228" spans="1:11" x14ac:dyDescent="0.25">
      <c r="A1228" s="4">
        <v>835</v>
      </c>
      <c r="B1228" s="4">
        <v>1871</v>
      </c>
      <c r="C1228" s="11">
        <v>44093</v>
      </c>
      <c r="D1228" s="4">
        <v>3</v>
      </c>
      <c r="E1228" s="4">
        <v>363</v>
      </c>
      <c r="F1228" s="41">
        <v>43.323</v>
      </c>
      <c r="G1228" s="41">
        <v>129.96899999999999</v>
      </c>
      <c r="K1228" t="b">
        <f>NOT(ISNA(VLOOKUP(Table10[[#This Row],[PurchaseOrderID]],Purchase_Order!$A$2:$A$1228,1,0)))</f>
        <v>1</v>
      </c>
    </row>
    <row r="1229" spans="1:11" x14ac:dyDescent="0.25">
      <c r="A1229" s="5">
        <v>835</v>
      </c>
      <c r="B1229" s="5">
        <v>1872</v>
      </c>
      <c r="C1229" s="10">
        <v>44093</v>
      </c>
      <c r="D1229" s="5">
        <v>3</v>
      </c>
      <c r="E1229" s="5">
        <v>364</v>
      </c>
      <c r="F1229" s="40">
        <v>47.596499999999999</v>
      </c>
      <c r="G1229" s="40">
        <v>142.7895</v>
      </c>
      <c r="K1229" t="b">
        <f>NOT(ISNA(VLOOKUP(Table10[[#This Row],[PurchaseOrderID]],Purchase_Order!$A$2:$A$1228,1,0)))</f>
        <v>1</v>
      </c>
    </row>
    <row r="1230" spans="1:11" x14ac:dyDescent="0.25">
      <c r="A1230" s="4">
        <v>835</v>
      </c>
      <c r="B1230" s="4">
        <v>1873</v>
      </c>
      <c r="C1230" s="11">
        <v>44093</v>
      </c>
      <c r="D1230" s="4">
        <v>3</v>
      </c>
      <c r="E1230" s="4">
        <v>365</v>
      </c>
      <c r="F1230" s="41">
        <v>43.323</v>
      </c>
      <c r="G1230" s="41">
        <v>129.96899999999999</v>
      </c>
      <c r="K1230" t="b">
        <f>NOT(ISNA(VLOOKUP(Table10[[#This Row],[PurchaseOrderID]],Purchase_Order!$A$2:$A$1228,1,0)))</f>
        <v>1</v>
      </c>
    </row>
    <row r="1231" spans="1:11" x14ac:dyDescent="0.25">
      <c r="A1231" s="5">
        <v>835</v>
      </c>
      <c r="B1231" s="5">
        <v>1874</v>
      </c>
      <c r="C1231" s="10">
        <v>44093</v>
      </c>
      <c r="D1231" s="5">
        <v>3</v>
      </c>
      <c r="E1231" s="5">
        <v>366</v>
      </c>
      <c r="F1231" s="40">
        <v>41.222999999999999</v>
      </c>
      <c r="G1231" s="40">
        <v>123.669</v>
      </c>
      <c r="K1231" t="b">
        <f>NOT(ISNA(VLOOKUP(Table10[[#This Row],[PurchaseOrderID]],Purchase_Order!$A$2:$A$1228,1,0)))</f>
        <v>1</v>
      </c>
    </row>
    <row r="1232" spans="1:11" x14ac:dyDescent="0.25">
      <c r="A1232" s="4">
        <v>835</v>
      </c>
      <c r="B1232" s="4">
        <v>1875</v>
      </c>
      <c r="C1232" s="11">
        <v>44093</v>
      </c>
      <c r="D1232" s="4">
        <v>3</v>
      </c>
      <c r="E1232" s="4">
        <v>367</v>
      </c>
      <c r="F1232" s="41">
        <v>45.496499999999997</v>
      </c>
      <c r="G1232" s="41">
        <v>136.48949999999999</v>
      </c>
      <c r="K1232" t="b">
        <f>NOT(ISNA(VLOOKUP(Table10[[#This Row],[PurchaseOrderID]],Purchase_Order!$A$2:$A$1228,1,0)))</f>
        <v>1</v>
      </c>
    </row>
    <row r="1233" spans="1:11" x14ac:dyDescent="0.25">
      <c r="A1233" s="5">
        <v>835</v>
      </c>
      <c r="B1233" s="5">
        <v>1876</v>
      </c>
      <c r="C1233" s="10">
        <v>44093</v>
      </c>
      <c r="D1233" s="5">
        <v>3</v>
      </c>
      <c r="E1233" s="5">
        <v>368</v>
      </c>
      <c r="F1233" s="40">
        <v>41.222999999999999</v>
      </c>
      <c r="G1233" s="40">
        <v>123.669</v>
      </c>
      <c r="K1233" t="b">
        <f>NOT(ISNA(VLOOKUP(Table10[[#This Row],[PurchaseOrderID]],Purchase_Order!$A$2:$A$1228,1,0)))</f>
        <v>1</v>
      </c>
    </row>
    <row r="1234" spans="1:11" x14ac:dyDescent="0.25">
      <c r="A1234" s="4">
        <v>835</v>
      </c>
      <c r="B1234" s="4">
        <v>1877</v>
      </c>
      <c r="C1234" s="11">
        <v>44093</v>
      </c>
      <c r="D1234" s="4">
        <v>3</v>
      </c>
      <c r="E1234" s="4">
        <v>369</v>
      </c>
      <c r="F1234" s="41">
        <v>39.122999999999998</v>
      </c>
      <c r="G1234" s="41">
        <v>117.369</v>
      </c>
      <c r="K1234" t="b">
        <f>NOT(ISNA(VLOOKUP(Table10[[#This Row],[PurchaseOrderID]],Purchase_Order!$A$2:$A$1228,1,0)))</f>
        <v>1</v>
      </c>
    </row>
    <row r="1235" spans="1:11" x14ac:dyDescent="0.25">
      <c r="A1235" s="5">
        <v>835</v>
      </c>
      <c r="B1235" s="5">
        <v>1878</v>
      </c>
      <c r="C1235" s="10">
        <v>44093</v>
      </c>
      <c r="D1235" s="5">
        <v>3</v>
      </c>
      <c r="E1235" s="5">
        <v>370</v>
      </c>
      <c r="F1235" s="40">
        <v>43.396500000000003</v>
      </c>
      <c r="G1235" s="40">
        <v>130.18950000000001</v>
      </c>
      <c r="K1235" t="b">
        <f>NOT(ISNA(VLOOKUP(Table10[[#This Row],[PurchaseOrderID]],Purchase_Order!$A$2:$A$1228,1,0)))</f>
        <v>1</v>
      </c>
    </row>
    <row r="1236" spans="1:11" x14ac:dyDescent="0.25">
      <c r="A1236" s="4">
        <v>835</v>
      </c>
      <c r="B1236" s="4">
        <v>1879</v>
      </c>
      <c r="C1236" s="11">
        <v>44093</v>
      </c>
      <c r="D1236" s="4">
        <v>3</v>
      </c>
      <c r="E1236" s="4">
        <v>371</v>
      </c>
      <c r="F1236" s="41">
        <v>39.122999999999998</v>
      </c>
      <c r="G1236" s="41">
        <v>117.369</v>
      </c>
      <c r="K1236" t="b">
        <f>NOT(ISNA(VLOOKUP(Table10[[#This Row],[PurchaseOrderID]],Purchase_Order!$A$2:$A$1228,1,0)))</f>
        <v>1</v>
      </c>
    </row>
    <row r="1237" spans="1:11" x14ac:dyDescent="0.25">
      <c r="A1237" s="5">
        <v>835</v>
      </c>
      <c r="B1237" s="5">
        <v>1880</v>
      </c>
      <c r="C1237" s="10">
        <v>44093</v>
      </c>
      <c r="D1237" s="5">
        <v>3</v>
      </c>
      <c r="E1237" s="5">
        <v>372</v>
      </c>
      <c r="F1237" s="40">
        <v>37.023000000000003</v>
      </c>
      <c r="G1237" s="40">
        <v>111.069</v>
      </c>
      <c r="K1237" t="b">
        <f>NOT(ISNA(VLOOKUP(Table10[[#This Row],[PurchaseOrderID]],Purchase_Order!$A$2:$A$1228,1,0)))</f>
        <v>1</v>
      </c>
    </row>
    <row r="1238" spans="1:11" x14ac:dyDescent="0.25">
      <c r="A1238" s="4">
        <v>835</v>
      </c>
      <c r="B1238" s="4">
        <v>1881</v>
      </c>
      <c r="C1238" s="11">
        <v>44093</v>
      </c>
      <c r="D1238" s="4">
        <v>3</v>
      </c>
      <c r="E1238" s="4">
        <v>373</v>
      </c>
      <c r="F1238" s="41">
        <v>41.296500000000002</v>
      </c>
      <c r="G1238" s="41">
        <v>123.8895</v>
      </c>
      <c r="K1238" t="b">
        <f>NOT(ISNA(VLOOKUP(Table10[[#This Row],[PurchaseOrderID]],Purchase_Order!$A$2:$A$1228,1,0)))</f>
        <v>1</v>
      </c>
    </row>
    <row r="1239" spans="1:11" x14ac:dyDescent="0.25">
      <c r="A1239" s="5">
        <v>835</v>
      </c>
      <c r="B1239" s="5">
        <v>1882</v>
      </c>
      <c r="C1239" s="10">
        <v>44093</v>
      </c>
      <c r="D1239" s="5">
        <v>3</v>
      </c>
      <c r="E1239" s="5">
        <v>374</v>
      </c>
      <c r="F1239" s="40">
        <v>37.023000000000003</v>
      </c>
      <c r="G1239" s="40">
        <v>111.069</v>
      </c>
      <c r="K1239" t="b">
        <f>NOT(ISNA(VLOOKUP(Table10[[#This Row],[PurchaseOrderID]],Purchase_Order!$A$2:$A$1228,1,0)))</f>
        <v>1</v>
      </c>
    </row>
    <row r="1240" spans="1:11" x14ac:dyDescent="0.25">
      <c r="A1240" s="4">
        <v>836</v>
      </c>
      <c r="B1240" s="4">
        <v>1883</v>
      </c>
      <c r="C1240" s="11">
        <v>44093</v>
      </c>
      <c r="D1240" s="4">
        <v>3</v>
      </c>
      <c r="E1240" s="4">
        <v>312</v>
      </c>
      <c r="F1240" s="41">
        <v>41.915999999999997</v>
      </c>
      <c r="G1240" s="41">
        <v>125.748</v>
      </c>
      <c r="K1240" t="b">
        <f>NOT(ISNA(VLOOKUP(Table10[[#This Row],[PurchaseOrderID]],Purchase_Order!$A$2:$A$1228,1,0)))</f>
        <v>1</v>
      </c>
    </row>
    <row r="1241" spans="1:11" x14ac:dyDescent="0.25">
      <c r="A1241" s="5">
        <v>837</v>
      </c>
      <c r="B1241" s="5">
        <v>1884</v>
      </c>
      <c r="C1241" s="10">
        <v>44094</v>
      </c>
      <c r="D1241" s="5">
        <v>550</v>
      </c>
      <c r="E1241" s="5">
        <v>935</v>
      </c>
      <c r="F1241" s="40">
        <v>31.4895</v>
      </c>
      <c r="G1241" s="40">
        <v>17319.224999999999</v>
      </c>
      <c r="K1241" t="b">
        <f>NOT(ISNA(VLOOKUP(Table10[[#This Row],[PurchaseOrderID]],Purchase_Order!$A$2:$A$1228,1,0)))</f>
        <v>1</v>
      </c>
    </row>
    <row r="1242" spans="1:11" x14ac:dyDescent="0.25">
      <c r="A1242" s="4">
        <v>837</v>
      </c>
      <c r="B1242" s="4">
        <v>1885</v>
      </c>
      <c r="C1242" s="11">
        <v>44094</v>
      </c>
      <c r="D1242" s="4">
        <v>550</v>
      </c>
      <c r="E1242" s="4">
        <v>936</v>
      </c>
      <c r="F1242" s="41">
        <v>48.289499999999997</v>
      </c>
      <c r="G1242" s="41">
        <v>26559.224999999999</v>
      </c>
      <c r="K1242" t="b">
        <f>NOT(ISNA(VLOOKUP(Table10[[#This Row],[PurchaseOrderID]],Purchase_Order!$A$2:$A$1228,1,0)))</f>
        <v>1</v>
      </c>
    </row>
    <row r="1243" spans="1:11" x14ac:dyDescent="0.25">
      <c r="A1243" s="5">
        <v>838</v>
      </c>
      <c r="B1243" s="5">
        <v>1886</v>
      </c>
      <c r="C1243" s="10">
        <v>44094</v>
      </c>
      <c r="D1243" s="5">
        <v>550</v>
      </c>
      <c r="E1243" s="5">
        <v>524</v>
      </c>
      <c r="F1243" s="40">
        <v>12.967499999999999</v>
      </c>
      <c r="G1243" s="40">
        <v>7132.125</v>
      </c>
      <c r="K1243" t="b">
        <f>NOT(ISNA(VLOOKUP(Table10[[#This Row],[PurchaseOrderID]],Purchase_Order!$A$2:$A$1228,1,0)))</f>
        <v>1</v>
      </c>
    </row>
    <row r="1244" spans="1:11" x14ac:dyDescent="0.25">
      <c r="A1244" s="4">
        <v>839</v>
      </c>
      <c r="B1244" s="4">
        <v>1887</v>
      </c>
      <c r="C1244" s="11">
        <v>44094</v>
      </c>
      <c r="D1244" s="4">
        <v>550</v>
      </c>
      <c r="E1244" s="4">
        <v>911</v>
      </c>
      <c r="F1244" s="41">
        <v>21.0945</v>
      </c>
      <c r="G1244" s="41">
        <v>11601.975</v>
      </c>
      <c r="K1244" t="b">
        <f>NOT(ISNA(VLOOKUP(Table10[[#This Row],[PurchaseOrderID]],Purchase_Order!$A$2:$A$1228,1,0)))</f>
        <v>1</v>
      </c>
    </row>
    <row r="1245" spans="1:11" x14ac:dyDescent="0.25">
      <c r="A1245" s="5">
        <v>839</v>
      </c>
      <c r="B1245" s="5">
        <v>1888</v>
      </c>
      <c r="C1245" s="10">
        <v>44094</v>
      </c>
      <c r="D1245" s="5">
        <v>550</v>
      </c>
      <c r="E1245" s="5">
        <v>912</v>
      </c>
      <c r="F1245" s="40">
        <v>30.439499999999999</v>
      </c>
      <c r="G1245" s="40">
        <v>16741.724999999999</v>
      </c>
      <c r="K1245" t="b">
        <f>NOT(ISNA(VLOOKUP(Table10[[#This Row],[PurchaseOrderID]],Purchase_Order!$A$2:$A$1228,1,0)))</f>
        <v>1</v>
      </c>
    </row>
    <row r="1246" spans="1:11" x14ac:dyDescent="0.25">
      <c r="A1246" s="4">
        <v>840</v>
      </c>
      <c r="B1246" s="4">
        <v>1889</v>
      </c>
      <c r="C1246" s="11">
        <v>44094</v>
      </c>
      <c r="D1246" s="4">
        <v>550</v>
      </c>
      <c r="E1246" s="4">
        <v>910</v>
      </c>
      <c r="F1246" s="41">
        <v>40.939500000000002</v>
      </c>
      <c r="G1246" s="41">
        <v>22516.724999999999</v>
      </c>
      <c r="K1246" t="b">
        <f>NOT(ISNA(VLOOKUP(Table10[[#This Row],[PurchaseOrderID]],Purchase_Order!$A$2:$A$1228,1,0)))</f>
        <v>1</v>
      </c>
    </row>
    <row r="1247" spans="1:11" x14ac:dyDescent="0.25">
      <c r="A1247" s="5">
        <v>841</v>
      </c>
      <c r="B1247" s="5">
        <v>1890</v>
      </c>
      <c r="C1247" s="10">
        <v>44096</v>
      </c>
      <c r="D1247" s="5">
        <v>3</v>
      </c>
      <c r="E1247" s="5">
        <v>311</v>
      </c>
      <c r="F1247" s="40">
        <v>50.263500000000001</v>
      </c>
      <c r="G1247" s="40">
        <v>150.79050000000001</v>
      </c>
      <c r="K1247" t="b">
        <f>NOT(ISNA(VLOOKUP(Table10[[#This Row],[PurchaseOrderID]],Purchase_Order!$A$2:$A$1228,1,0)))</f>
        <v>1</v>
      </c>
    </row>
    <row r="1248" spans="1:11" x14ac:dyDescent="0.25">
      <c r="A1248" s="4">
        <v>842</v>
      </c>
      <c r="B1248" s="4">
        <v>1891</v>
      </c>
      <c r="C1248" s="11">
        <v>44096</v>
      </c>
      <c r="D1248" s="4">
        <v>3</v>
      </c>
      <c r="E1248" s="4">
        <v>373</v>
      </c>
      <c r="F1248" s="41">
        <v>41.454000000000001</v>
      </c>
      <c r="G1248" s="41">
        <v>124.36199999999999</v>
      </c>
      <c r="K1248" t="b">
        <f>NOT(ISNA(VLOOKUP(Table10[[#This Row],[PurchaseOrderID]],Purchase_Order!$A$2:$A$1228,1,0)))</f>
        <v>1</v>
      </c>
    </row>
    <row r="1249" spans="1:11" x14ac:dyDescent="0.25">
      <c r="A1249" s="5">
        <v>842</v>
      </c>
      <c r="B1249" s="5">
        <v>1892</v>
      </c>
      <c r="C1249" s="10">
        <v>44096</v>
      </c>
      <c r="D1249" s="5">
        <v>3</v>
      </c>
      <c r="E1249" s="5">
        <v>374</v>
      </c>
      <c r="F1249" s="40">
        <v>37.180500000000002</v>
      </c>
      <c r="G1249" s="40">
        <v>111.5415</v>
      </c>
      <c r="K1249" t="b">
        <f>NOT(ISNA(VLOOKUP(Table10[[#This Row],[PurchaseOrderID]],Purchase_Order!$A$2:$A$1228,1,0)))</f>
        <v>1</v>
      </c>
    </row>
    <row r="1250" spans="1:11" x14ac:dyDescent="0.25">
      <c r="A1250" s="4">
        <v>843</v>
      </c>
      <c r="B1250" s="4">
        <v>1893</v>
      </c>
      <c r="C1250" s="11">
        <v>44096</v>
      </c>
      <c r="D1250" s="4">
        <v>550</v>
      </c>
      <c r="E1250" s="4">
        <v>530</v>
      </c>
      <c r="F1250" s="41">
        <v>16.085999999999999</v>
      </c>
      <c r="G1250" s="41">
        <v>8847.2999999999993</v>
      </c>
      <c r="K1250" t="b">
        <f>NOT(ISNA(VLOOKUP(Table10[[#This Row],[PurchaseOrderID]],Purchase_Order!$A$2:$A$1228,1,0)))</f>
        <v>1</v>
      </c>
    </row>
    <row r="1251" spans="1:11" x14ac:dyDescent="0.25">
      <c r="A1251" s="5">
        <v>844</v>
      </c>
      <c r="B1251" s="5">
        <v>1894</v>
      </c>
      <c r="C1251" s="10">
        <v>44096</v>
      </c>
      <c r="D1251" s="5">
        <v>3</v>
      </c>
      <c r="E1251" s="5">
        <v>314</v>
      </c>
      <c r="F1251" s="40">
        <v>57.025500000000001</v>
      </c>
      <c r="G1251" s="40">
        <v>171.07650000000001</v>
      </c>
      <c r="K1251" t="b">
        <f>NOT(ISNA(VLOOKUP(Table10[[#This Row],[PurchaseOrderID]],Purchase_Order!$A$2:$A$1228,1,0)))</f>
        <v>1</v>
      </c>
    </row>
    <row r="1252" spans="1:11" x14ac:dyDescent="0.25">
      <c r="A1252" s="4">
        <v>845</v>
      </c>
      <c r="B1252" s="4">
        <v>1895</v>
      </c>
      <c r="C1252" s="11">
        <v>44096</v>
      </c>
      <c r="D1252" s="4">
        <v>550</v>
      </c>
      <c r="E1252" s="4">
        <v>512</v>
      </c>
      <c r="F1252" s="41">
        <v>37.085999999999999</v>
      </c>
      <c r="G1252" s="41">
        <v>20397.3</v>
      </c>
      <c r="K1252" t="b">
        <f>NOT(ISNA(VLOOKUP(Table10[[#This Row],[PurchaseOrderID]],Purchase_Order!$A$2:$A$1228,1,0)))</f>
        <v>1</v>
      </c>
    </row>
    <row r="1253" spans="1:11" x14ac:dyDescent="0.25">
      <c r="A1253" s="5">
        <v>846</v>
      </c>
      <c r="B1253" s="5">
        <v>1896</v>
      </c>
      <c r="C1253" s="10">
        <v>44096</v>
      </c>
      <c r="D1253" s="5">
        <v>550</v>
      </c>
      <c r="E1253" s="5">
        <v>513</v>
      </c>
      <c r="F1253" s="40">
        <v>26.596499999999999</v>
      </c>
      <c r="G1253" s="40">
        <v>14628.075000000001</v>
      </c>
      <c r="K1253" t="b">
        <f>NOT(ISNA(VLOOKUP(Table10[[#This Row],[PurchaseOrderID]],Purchase_Order!$A$2:$A$1228,1,0)))</f>
        <v>1</v>
      </c>
    </row>
    <row r="1254" spans="1:11" x14ac:dyDescent="0.25">
      <c r="A1254" s="4">
        <v>847</v>
      </c>
      <c r="B1254" s="4">
        <v>1897</v>
      </c>
      <c r="C1254" s="11">
        <v>44096</v>
      </c>
      <c r="D1254" s="4">
        <v>550</v>
      </c>
      <c r="E1254" s="4">
        <v>319</v>
      </c>
      <c r="F1254" s="41">
        <v>46.063499999999998</v>
      </c>
      <c r="G1254" s="41">
        <v>25334.924999999999</v>
      </c>
      <c r="K1254" t="b">
        <f>NOT(ISNA(VLOOKUP(Table10[[#This Row],[PurchaseOrderID]],Purchase_Order!$A$2:$A$1228,1,0)))</f>
        <v>1</v>
      </c>
    </row>
    <row r="1255" spans="1:11" x14ac:dyDescent="0.25">
      <c r="A1255" s="5">
        <v>848</v>
      </c>
      <c r="B1255" s="5">
        <v>1898</v>
      </c>
      <c r="C1255" s="10">
        <v>44096</v>
      </c>
      <c r="D1255" s="5">
        <v>3</v>
      </c>
      <c r="E1255" s="5">
        <v>403</v>
      </c>
      <c r="F1255" s="40">
        <v>47.470500000000001</v>
      </c>
      <c r="G1255" s="40">
        <v>142.41149999999999</v>
      </c>
      <c r="K1255" t="b">
        <f>NOT(ISNA(VLOOKUP(Table10[[#This Row],[PurchaseOrderID]],Purchase_Order!$A$2:$A$1228,1,0)))</f>
        <v>1</v>
      </c>
    </row>
    <row r="1256" spans="1:11" x14ac:dyDescent="0.25">
      <c r="A1256" s="4">
        <v>848</v>
      </c>
      <c r="B1256" s="4">
        <v>1899</v>
      </c>
      <c r="C1256" s="11">
        <v>44096</v>
      </c>
      <c r="D1256" s="4">
        <v>3</v>
      </c>
      <c r="E1256" s="4">
        <v>404</v>
      </c>
      <c r="F1256" s="41">
        <v>45.3705</v>
      </c>
      <c r="G1256" s="41">
        <v>136.11150000000001</v>
      </c>
      <c r="K1256" t="b">
        <f>NOT(ISNA(VLOOKUP(Table10[[#This Row],[PurchaseOrderID]],Purchase_Order!$A$2:$A$1228,1,0)))</f>
        <v>1</v>
      </c>
    </row>
    <row r="1257" spans="1:11" x14ac:dyDescent="0.25">
      <c r="A1257" s="5">
        <v>848</v>
      </c>
      <c r="B1257" s="5">
        <v>1900</v>
      </c>
      <c r="C1257" s="10">
        <v>44096</v>
      </c>
      <c r="D1257" s="5">
        <v>3</v>
      </c>
      <c r="E1257" s="5">
        <v>405</v>
      </c>
      <c r="F1257" s="40">
        <v>49.643999999999998</v>
      </c>
      <c r="G1257" s="40">
        <v>148.93199999999999</v>
      </c>
      <c r="K1257" t="b">
        <f>NOT(ISNA(VLOOKUP(Table10[[#This Row],[PurchaseOrderID]],Purchase_Order!$A$2:$A$1228,1,0)))</f>
        <v>1</v>
      </c>
    </row>
    <row r="1258" spans="1:11" x14ac:dyDescent="0.25">
      <c r="A1258" s="4">
        <v>848</v>
      </c>
      <c r="B1258" s="4">
        <v>1901</v>
      </c>
      <c r="C1258" s="11">
        <v>44096</v>
      </c>
      <c r="D1258" s="4">
        <v>3</v>
      </c>
      <c r="E1258" s="4">
        <v>406</v>
      </c>
      <c r="F1258" s="41">
        <v>45.3705</v>
      </c>
      <c r="G1258" s="41">
        <v>136.11150000000001</v>
      </c>
      <c r="K1258" t="b">
        <f>NOT(ISNA(VLOOKUP(Table10[[#This Row],[PurchaseOrderID]],Purchase_Order!$A$2:$A$1228,1,0)))</f>
        <v>1</v>
      </c>
    </row>
    <row r="1259" spans="1:11" x14ac:dyDescent="0.25">
      <c r="A1259" s="5">
        <v>848</v>
      </c>
      <c r="B1259" s="5">
        <v>1902</v>
      </c>
      <c r="C1259" s="10">
        <v>44096</v>
      </c>
      <c r="D1259" s="5">
        <v>3</v>
      </c>
      <c r="E1259" s="5">
        <v>407</v>
      </c>
      <c r="F1259" s="40">
        <v>43.270499999999998</v>
      </c>
      <c r="G1259" s="40">
        <v>129.8115</v>
      </c>
      <c r="K1259" t="b">
        <f>NOT(ISNA(VLOOKUP(Table10[[#This Row],[PurchaseOrderID]],Purchase_Order!$A$2:$A$1228,1,0)))</f>
        <v>1</v>
      </c>
    </row>
    <row r="1260" spans="1:11" x14ac:dyDescent="0.25">
      <c r="A1260" s="4">
        <v>849</v>
      </c>
      <c r="B1260" s="4">
        <v>1903</v>
      </c>
      <c r="C1260" s="11">
        <v>44096</v>
      </c>
      <c r="D1260" s="4">
        <v>3</v>
      </c>
      <c r="E1260" s="4">
        <v>422</v>
      </c>
      <c r="F1260" s="41">
        <v>47.523000000000003</v>
      </c>
      <c r="G1260" s="41">
        <v>142.56899999999999</v>
      </c>
      <c r="K1260" t="b">
        <f>NOT(ISNA(VLOOKUP(Table10[[#This Row],[PurchaseOrderID]],Purchase_Order!$A$2:$A$1228,1,0)))</f>
        <v>1</v>
      </c>
    </row>
    <row r="1261" spans="1:11" x14ac:dyDescent="0.25">
      <c r="A1261" s="5">
        <v>849</v>
      </c>
      <c r="B1261" s="5">
        <v>1904</v>
      </c>
      <c r="C1261" s="10">
        <v>44096</v>
      </c>
      <c r="D1261" s="5">
        <v>3</v>
      </c>
      <c r="E1261" s="5">
        <v>423</v>
      </c>
      <c r="F1261" s="40">
        <v>45.423000000000002</v>
      </c>
      <c r="G1261" s="40">
        <v>136.26900000000001</v>
      </c>
      <c r="K1261" t="b">
        <f>NOT(ISNA(VLOOKUP(Table10[[#This Row],[PurchaseOrderID]],Purchase_Order!$A$2:$A$1228,1,0)))</f>
        <v>1</v>
      </c>
    </row>
    <row r="1262" spans="1:11" x14ac:dyDescent="0.25">
      <c r="A1262" s="4">
        <v>849</v>
      </c>
      <c r="B1262" s="4">
        <v>1905</v>
      </c>
      <c r="C1262" s="11">
        <v>44096</v>
      </c>
      <c r="D1262" s="4">
        <v>3</v>
      </c>
      <c r="E1262" s="4">
        <v>424</v>
      </c>
      <c r="F1262" s="41">
        <v>49.6965</v>
      </c>
      <c r="G1262" s="41">
        <v>149.08949999999999</v>
      </c>
      <c r="K1262" t="b">
        <f>NOT(ISNA(VLOOKUP(Table10[[#This Row],[PurchaseOrderID]],Purchase_Order!$A$2:$A$1228,1,0)))</f>
        <v>1</v>
      </c>
    </row>
    <row r="1263" spans="1:11" x14ac:dyDescent="0.25">
      <c r="A1263" s="5">
        <v>849</v>
      </c>
      <c r="B1263" s="5">
        <v>1906</v>
      </c>
      <c r="C1263" s="10">
        <v>44096</v>
      </c>
      <c r="D1263" s="5">
        <v>3</v>
      </c>
      <c r="E1263" s="5">
        <v>425</v>
      </c>
      <c r="F1263" s="40">
        <v>45.423000000000002</v>
      </c>
      <c r="G1263" s="40">
        <v>136.26900000000001</v>
      </c>
      <c r="K1263" t="b">
        <f>NOT(ISNA(VLOOKUP(Table10[[#This Row],[PurchaseOrderID]],Purchase_Order!$A$2:$A$1228,1,0)))</f>
        <v>1</v>
      </c>
    </row>
    <row r="1264" spans="1:11" x14ac:dyDescent="0.25">
      <c r="A1264" s="4">
        <v>849</v>
      </c>
      <c r="B1264" s="4">
        <v>1907</v>
      </c>
      <c r="C1264" s="11">
        <v>44096</v>
      </c>
      <c r="D1264" s="4">
        <v>3</v>
      </c>
      <c r="E1264" s="4">
        <v>426</v>
      </c>
      <c r="F1264" s="41">
        <v>43.323</v>
      </c>
      <c r="G1264" s="41">
        <v>129.96899999999999</v>
      </c>
      <c r="K1264" t="b">
        <f>NOT(ISNA(VLOOKUP(Table10[[#This Row],[PurchaseOrderID]],Purchase_Order!$A$2:$A$1228,1,0)))</f>
        <v>1</v>
      </c>
    </row>
    <row r="1265" spans="1:11" x14ac:dyDescent="0.25">
      <c r="A1265" s="5">
        <v>850</v>
      </c>
      <c r="B1265" s="5">
        <v>1908</v>
      </c>
      <c r="C1265" s="10">
        <v>44096</v>
      </c>
      <c r="D1265" s="5">
        <v>3</v>
      </c>
      <c r="E1265" s="5">
        <v>320</v>
      </c>
      <c r="F1265" s="40">
        <v>47.470500000000001</v>
      </c>
      <c r="G1265" s="40">
        <v>142.41149999999999</v>
      </c>
      <c r="K1265" t="b">
        <f>NOT(ISNA(VLOOKUP(Table10[[#This Row],[PurchaseOrderID]],Purchase_Order!$A$2:$A$1228,1,0)))</f>
        <v>1</v>
      </c>
    </row>
    <row r="1266" spans="1:11" x14ac:dyDescent="0.25">
      <c r="A1266" s="4">
        <v>850</v>
      </c>
      <c r="B1266" s="4">
        <v>1909</v>
      </c>
      <c r="C1266" s="11">
        <v>44096</v>
      </c>
      <c r="D1266" s="4">
        <v>3</v>
      </c>
      <c r="E1266" s="4">
        <v>321</v>
      </c>
      <c r="F1266" s="41">
        <v>42.798000000000002</v>
      </c>
      <c r="G1266" s="41">
        <v>128.39400000000001</v>
      </c>
      <c r="K1266" t="b">
        <f>NOT(ISNA(VLOOKUP(Table10[[#This Row],[PurchaseOrderID]],Purchase_Order!$A$2:$A$1228,1,0)))</f>
        <v>1</v>
      </c>
    </row>
    <row r="1267" spans="1:11" x14ac:dyDescent="0.25">
      <c r="A1267" s="5">
        <v>850</v>
      </c>
      <c r="B1267" s="5">
        <v>1910</v>
      </c>
      <c r="C1267" s="10">
        <v>44096</v>
      </c>
      <c r="D1267" s="5">
        <v>60</v>
      </c>
      <c r="E1267" s="5">
        <v>322</v>
      </c>
      <c r="F1267" s="40">
        <v>25.420500000000001</v>
      </c>
      <c r="G1267" s="40">
        <v>1525.23</v>
      </c>
      <c r="K1267" t="b">
        <f>NOT(ISNA(VLOOKUP(Table10[[#This Row],[PurchaseOrderID]],Purchase_Order!$A$2:$A$1228,1,0)))</f>
        <v>1</v>
      </c>
    </row>
    <row r="1268" spans="1:11" x14ac:dyDescent="0.25">
      <c r="A1268" s="4">
        <v>851</v>
      </c>
      <c r="B1268" s="4">
        <v>1911</v>
      </c>
      <c r="C1268" s="11">
        <v>44096</v>
      </c>
      <c r="D1268" s="4">
        <v>3</v>
      </c>
      <c r="E1268" s="4">
        <v>443</v>
      </c>
      <c r="F1268" s="41">
        <v>39.122999999999998</v>
      </c>
      <c r="G1268" s="41">
        <v>117.369</v>
      </c>
      <c r="K1268" t="b">
        <f>NOT(ISNA(VLOOKUP(Table10[[#This Row],[PurchaseOrderID]],Purchase_Order!$A$2:$A$1228,1,0)))</f>
        <v>1</v>
      </c>
    </row>
    <row r="1269" spans="1:11" x14ac:dyDescent="0.25">
      <c r="A1269" s="5">
        <v>851</v>
      </c>
      <c r="B1269" s="5">
        <v>1912</v>
      </c>
      <c r="C1269" s="10">
        <v>44096</v>
      </c>
      <c r="D1269" s="5">
        <v>3</v>
      </c>
      <c r="E1269" s="5">
        <v>444</v>
      </c>
      <c r="F1269" s="40">
        <v>37.023000000000003</v>
      </c>
      <c r="G1269" s="40">
        <v>111.069</v>
      </c>
      <c r="K1269" t="b">
        <f>NOT(ISNA(VLOOKUP(Table10[[#This Row],[PurchaseOrderID]],Purchase_Order!$A$2:$A$1228,1,0)))</f>
        <v>1</v>
      </c>
    </row>
    <row r="1270" spans="1:11" x14ac:dyDescent="0.25">
      <c r="A1270" s="4">
        <v>851</v>
      </c>
      <c r="B1270" s="4">
        <v>1913</v>
      </c>
      <c r="C1270" s="11">
        <v>44096</v>
      </c>
      <c r="D1270" s="4">
        <v>3</v>
      </c>
      <c r="E1270" s="4">
        <v>445</v>
      </c>
      <c r="F1270" s="41">
        <v>41.296500000000002</v>
      </c>
      <c r="G1270" s="41">
        <v>123.8895</v>
      </c>
      <c r="K1270" t="b">
        <f>NOT(ISNA(VLOOKUP(Table10[[#This Row],[PurchaseOrderID]],Purchase_Order!$A$2:$A$1228,1,0)))</f>
        <v>1</v>
      </c>
    </row>
    <row r="1271" spans="1:11" x14ac:dyDescent="0.25">
      <c r="A1271" s="5">
        <v>851</v>
      </c>
      <c r="B1271" s="5">
        <v>1914</v>
      </c>
      <c r="C1271" s="10">
        <v>44096</v>
      </c>
      <c r="D1271" s="5">
        <v>3</v>
      </c>
      <c r="E1271" s="5">
        <v>446</v>
      </c>
      <c r="F1271" s="40">
        <v>37.023000000000003</v>
      </c>
      <c r="G1271" s="40">
        <v>111.069</v>
      </c>
      <c r="K1271" t="b">
        <f>NOT(ISNA(VLOOKUP(Table10[[#This Row],[PurchaseOrderID]],Purchase_Order!$A$2:$A$1228,1,0)))</f>
        <v>1</v>
      </c>
    </row>
    <row r="1272" spans="1:11" x14ac:dyDescent="0.25">
      <c r="A1272" s="4">
        <v>852</v>
      </c>
      <c r="B1272" s="4">
        <v>1915</v>
      </c>
      <c r="C1272" s="11">
        <v>44096</v>
      </c>
      <c r="D1272" s="4">
        <v>550</v>
      </c>
      <c r="E1272" s="4">
        <v>941</v>
      </c>
      <c r="F1272" s="41">
        <v>62.9895</v>
      </c>
      <c r="G1272" s="41">
        <v>34644.224999999999</v>
      </c>
      <c r="K1272" t="b">
        <f>NOT(ISNA(VLOOKUP(Table10[[#This Row],[PurchaseOrderID]],Purchase_Order!$A$2:$A$1228,1,0)))</f>
        <v>1</v>
      </c>
    </row>
    <row r="1273" spans="1:11" x14ac:dyDescent="0.25">
      <c r="A1273" s="5">
        <v>853</v>
      </c>
      <c r="B1273" s="5">
        <v>1916</v>
      </c>
      <c r="C1273" s="10">
        <v>44096</v>
      </c>
      <c r="D1273" s="5">
        <v>3</v>
      </c>
      <c r="E1273" s="5">
        <v>320</v>
      </c>
      <c r="F1273" s="40">
        <v>45.3705</v>
      </c>
      <c r="G1273" s="40">
        <v>136.11150000000001</v>
      </c>
      <c r="K1273" t="b">
        <f>NOT(ISNA(VLOOKUP(Table10[[#This Row],[PurchaseOrderID]],Purchase_Order!$A$2:$A$1228,1,0)))</f>
        <v>1</v>
      </c>
    </row>
    <row r="1274" spans="1:11" x14ac:dyDescent="0.25">
      <c r="A1274" s="4">
        <v>853</v>
      </c>
      <c r="B1274" s="4">
        <v>1917</v>
      </c>
      <c r="C1274" s="11">
        <v>44096</v>
      </c>
      <c r="D1274" s="4">
        <v>3</v>
      </c>
      <c r="E1274" s="4">
        <v>321</v>
      </c>
      <c r="F1274" s="41">
        <v>40.488</v>
      </c>
      <c r="G1274" s="41">
        <v>121.464</v>
      </c>
      <c r="K1274" t="b">
        <f>NOT(ISNA(VLOOKUP(Table10[[#This Row],[PurchaseOrderID]],Purchase_Order!$A$2:$A$1228,1,0)))</f>
        <v>1</v>
      </c>
    </row>
    <row r="1275" spans="1:11" x14ac:dyDescent="0.25">
      <c r="A1275" s="5">
        <v>853</v>
      </c>
      <c r="B1275" s="5">
        <v>1918</v>
      </c>
      <c r="C1275" s="10">
        <v>44096</v>
      </c>
      <c r="D1275" s="5">
        <v>60</v>
      </c>
      <c r="E1275" s="5">
        <v>322</v>
      </c>
      <c r="F1275" s="40">
        <v>26.365500000000001</v>
      </c>
      <c r="G1275" s="40">
        <v>1581.93</v>
      </c>
      <c r="K1275" t="b">
        <f>NOT(ISNA(VLOOKUP(Table10[[#This Row],[PurchaseOrderID]],Purchase_Order!$A$2:$A$1228,1,0)))</f>
        <v>1</v>
      </c>
    </row>
    <row r="1276" spans="1:11" x14ac:dyDescent="0.25">
      <c r="A1276" s="4">
        <v>854</v>
      </c>
      <c r="B1276" s="4">
        <v>1919</v>
      </c>
      <c r="C1276" s="11">
        <v>44096</v>
      </c>
      <c r="D1276" s="4">
        <v>3</v>
      </c>
      <c r="E1276" s="4">
        <v>504</v>
      </c>
      <c r="F1276" s="41">
        <v>48.762</v>
      </c>
      <c r="G1276" s="41">
        <v>146.286</v>
      </c>
      <c r="K1276" t="b">
        <f>NOT(ISNA(VLOOKUP(Table10[[#This Row],[PurchaseOrderID]],Purchase_Order!$A$2:$A$1228,1,0)))</f>
        <v>1</v>
      </c>
    </row>
    <row r="1277" spans="1:11" x14ac:dyDescent="0.25">
      <c r="A1277" s="5">
        <v>855</v>
      </c>
      <c r="B1277" s="5">
        <v>1920</v>
      </c>
      <c r="C1277" s="10">
        <v>44096</v>
      </c>
      <c r="D1277" s="5">
        <v>3</v>
      </c>
      <c r="E1277" s="5">
        <v>497</v>
      </c>
      <c r="F1277" s="40">
        <v>34.188000000000002</v>
      </c>
      <c r="G1277" s="40">
        <v>102.56399999999999</v>
      </c>
      <c r="K1277" t="b">
        <f>NOT(ISNA(VLOOKUP(Table10[[#This Row],[PurchaseOrderID]],Purchase_Order!$A$2:$A$1228,1,0)))</f>
        <v>1</v>
      </c>
    </row>
    <row r="1278" spans="1:11" x14ac:dyDescent="0.25">
      <c r="A1278" s="4">
        <v>856</v>
      </c>
      <c r="B1278" s="4">
        <v>1921</v>
      </c>
      <c r="C1278" s="11">
        <v>44096</v>
      </c>
      <c r="D1278" s="4">
        <v>3</v>
      </c>
      <c r="E1278" s="4">
        <v>323</v>
      </c>
      <c r="F1278" s="41">
        <v>50.263500000000001</v>
      </c>
      <c r="G1278" s="41">
        <v>150.79050000000001</v>
      </c>
      <c r="K1278" t="b">
        <f>NOT(ISNA(VLOOKUP(Table10[[#This Row],[PurchaseOrderID]],Purchase_Order!$A$2:$A$1228,1,0)))</f>
        <v>1</v>
      </c>
    </row>
    <row r="1279" spans="1:11" x14ac:dyDescent="0.25">
      <c r="A1279" s="5">
        <v>857</v>
      </c>
      <c r="B1279" s="5">
        <v>1922</v>
      </c>
      <c r="C1279" s="10">
        <v>44097</v>
      </c>
      <c r="D1279" s="5">
        <v>550</v>
      </c>
      <c r="E1279" s="5">
        <v>523</v>
      </c>
      <c r="F1279" s="40">
        <v>10.731</v>
      </c>
      <c r="G1279" s="40">
        <v>5902.05</v>
      </c>
      <c r="K1279" t="b">
        <f>NOT(ISNA(VLOOKUP(Table10[[#This Row],[PurchaseOrderID]],Purchase_Order!$A$2:$A$1228,1,0)))</f>
        <v>1</v>
      </c>
    </row>
    <row r="1280" spans="1:11" x14ac:dyDescent="0.25">
      <c r="A1280" s="4">
        <v>857</v>
      </c>
      <c r="B1280" s="4">
        <v>1923</v>
      </c>
      <c r="C1280" s="11">
        <v>44097</v>
      </c>
      <c r="D1280" s="4">
        <v>550</v>
      </c>
      <c r="E1280" s="4">
        <v>524</v>
      </c>
      <c r="F1280" s="41">
        <v>14.1225</v>
      </c>
      <c r="G1280" s="41">
        <v>7767.375</v>
      </c>
      <c r="K1280" t="b">
        <f>NOT(ISNA(VLOOKUP(Table10[[#This Row],[PurchaseOrderID]],Purchase_Order!$A$2:$A$1228,1,0)))</f>
        <v>1</v>
      </c>
    </row>
    <row r="1281" spans="1:11" x14ac:dyDescent="0.25">
      <c r="A1281" s="5">
        <v>858</v>
      </c>
      <c r="B1281" s="5">
        <v>1924</v>
      </c>
      <c r="C1281" s="10">
        <v>44097</v>
      </c>
      <c r="D1281" s="5">
        <v>60</v>
      </c>
      <c r="E1281" s="5">
        <v>492</v>
      </c>
      <c r="F1281" s="40">
        <v>50.263500000000001</v>
      </c>
      <c r="G1281" s="40">
        <v>3015.81</v>
      </c>
      <c r="K1281" t="b">
        <f>NOT(ISNA(VLOOKUP(Table10[[#This Row],[PurchaseOrderID]],Purchase_Order!$A$2:$A$1228,1,0)))</f>
        <v>1</v>
      </c>
    </row>
    <row r="1282" spans="1:11" x14ac:dyDescent="0.25">
      <c r="A1282" s="4">
        <v>858</v>
      </c>
      <c r="B1282" s="4">
        <v>1925</v>
      </c>
      <c r="C1282" s="11">
        <v>44097</v>
      </c>
      <c r="D1282" s="4">
        <v>60</v>
      </c>
      <c r="E1282" s="4">
        <v>493</v>
      </c>
      <c r="F1282" s="41">
        <v>57.151499999999999</v>
      </c>
      <c r="G1282" s="41">
        <v>3429.09</v>
      </c>
      <c r="K1282" t="b">
        <f>NOT(ISNA(VLOOKUP(Table10[[#This Row],[PurchaseOrderID]],Purchase_Order!$A$2:$A$1228,1,0)))</f>
        <v>1</v>
      </c>
    </row>
    <row r="1283" spans="1:11" x14ac:dyDescent="0.25">
      <c r="A1283" s="5">
        <v>858</v>
      </c>
      <c r="B1283" s="5">
        <v>1926</v>
      </c>
      <c r="C1283" s="10">
        <v>44097</v>
      </c>
      <c r="D1283" s="5">
        <v>60</v>
      </c>
      <c r="E1283" s="5">
        <v>494</v>
      </c>
      <c r="F1283" s="40">
        <v>53.203499999999998</v>
      </c>
      <c r="G1283" s="40">
        <v>3192.21</v>
      </c>
      <c r="K1283" t="b">
        <f>NOT(ISNA(VLOOKUP(Table10[[#This Row],[PurchaseOrderID]],Purchase_Order!$A$2:$A$1228,1,0)))</f>
        <v>1</v>
      </c>
    </row>
    <row r="1284" spans="1:11" x14ac:dyDescent="0.25">
      <c r="A1284" s="4">
        <v>858</v>
      </c>
      <c r="B1284" s="4">
        <v>1927</v>
      </c>
      <c r="C1284" s="11">
        <v>44097</v>
      </c>
      <c r="D1284" s="4">
        <v>60</v>
      </c>
      <c r="E1284" s="4">
        <v>495</v>
      </c>
      <c r="F1284" s="41">
        <v>63.692999999999998</v>
      </c>
      <c r="G1284" s="41">
        <v>3821.58</v>
      </c>
      <c r="K1284" t="b">
        <f>NOT(ISNA(VLOOKUP(Table10[[#This Row],[PurchaseOrderID]],Purchase_Order!$A$2:$A$1228,1,0)))</f>
        <v>1</v>
      </c>
    </row>
    <row r="1285" spans="1:11" x14ac:dyDescent="0.25">
      <c r="A1285" s="5">
        <v>858</v>
      </c>
      <c r="B1285" s="5">
        <v>1928</v>
      </c>
      <c r="C1285" s="10">
        <v>44097</v>
      </c>
      <c r="D1285" s="5">
        <v>60</v>
      </c>
      <c r="E1285" s="5">
        <v>496</v>
      </c>
      <c r="F1285" s="40">
        <v>48.908999999999999</v>
      </c>
      <c r="G1285" s="40">
        <v>2934.54</v>
      </c>
      <c r="K1285" t="b">
        <f>NOT(ISNA(VLOOKUP(Table10[[#This Row],[PurchaseOrderID]],Purchase_Order!$A$2:$A$1228,1,0)))</f>
        <v>1</v>
      </c>
    </row>
    <row r="1286" spans="1:11" x14ac:dyDescent="0.25">
      <c r="A1286" s="4">
        <v>859</v>
      </c>
      <c r="B1286" s="4">
        <v>1929</v>
      </c>
      <c r="C1286" s="11">
        <v>44097</v>
      </c>
      <c r="D1286" s="4">
        <v>550</v>
      </c>
      <c r="E1286" s="4">
        <v>915</v>
      </c>
      <c r="F1286" s="41">
        <v>30.439499999999999</v>
      </c>
      <c r="G1286" s="41">
        <v>16741.724999999999</v>
      </c>
      <c r="K1286" t="b">
        <f>NOT(ISNA(VLOOKUP(Table10[[#This Row],[PurchaseOrderID]],Purchase_Order!$A$2:$A$1228,1,0)))</f>
        <v>1</v>
      </c>
    </row>
    <row r="1287" spans="1:11" x14ac:dyDescent="0.25">
      <c r="A1287" s="5">
        <v>859</v>
      </c>
      <c r="B1287" s="5">
        <v>1930</v>
      </c>
      <c r="C1287" s="10">
        <v>44097</v>
      </c>
      <c r="D1287" s="5">
        <v>550</v>
      </c>
      <c r="E1287" s="5">
        <v>916</v>
      </c>
      <c r="F1287" s="40">
        <v>40.939500000000002</v>
      </c>
      <c r="G1287" s="40">
        <v>22516.724999999999</v>
      </c>
      <c r="K1287" t="b">
        <f>NOT(ISNA(VLOOKUP(Table10[[#This Row],[PurchaseOrderID]],Purchase_Order!$A$2:$A$1228,1,0)))</f>
        <v>1</v>
      </c>
    </row>
    <row r="1288" spans="1:11" x14ac:dyDescent="0.25">
      <c r="A1288" s="4">
        <v>860</v>
      </c>
      <c r="B1288" s="4">
        <v>1931</v>
      </c>
      <c r="C1288" s="11">
        <v>44097</v>
      </c>
      <c r="D1288" s="4">
        <v>60</v>
      </c>
      <c r="E1288" s="4">
        <v>506</v>
      </c>
      <c r="F1288" s="41">
        <v>9.1980000000000004</v>
      </c>
      <c r="G1288" s="41">
        <v>551.88</v>
      </c>
      <c r="K1288" t="b">
        <f>NOT(ISNA(VLOOKUP(Table10[[#This Row],[PurchaseOrderID]],Purchase_Order!$A$2:$A$1228,1,0)))</f>
        <v>1</v>
      </c>
    </row>
    <row r="1289" spans="1:11" x14ac:dyDescent="0.25">
      <c r="A1289" s="5">
        <v>861</v>
      </c>
      <c r="B1289" s="5">
        <v>1932</v>
      </c>
      <c r="C1289" s="10">
        <v>44097</v>
      </c>
      <c r="D1289" s="5">
        <v>550</v>
      </c>
      <c r="E1289" s="5">
        <v>351</v>
      </c>
      <c r="F1289" s="40">
        <v>5.7750000000000004</v>
      </c>
      <c r="G1289" s="40">
        <v>3176.25</v>
      </c>
      <c r="K1289" t="b">
        <f>NOT(ISNA(VLOOKUP(Table10[[#This Row],[PurchaseOrderID]],Purchase_Order!$A$2:$A$1228,1,0)))</f>
        <v>1</v>
      </c>
    </row>
    <row r="1290" spans="1:11" x14ac:dyDescent="0.25">
      <c r="A1290" s="4">
        <v>861</v>
      </c>
      <c r="B1290" s="4">
        <v>1933</v>
      </c>
      <c r="C1290" s="11">
        <v>44097</v>
      </c>
      <c r="D1290" s="4">
        <v>550</v>
      </c>
      <c r="E1290" s="4">
        <v>352</v>
      </c>
      <c r="F1290" s="41">
        <v>1.155</v>
      </c>
      <c r="G1290" s="41">
        <v>635.25</v>
      </c>
      <c r="K1290" t="b">
        <f>NOT(ISNA(VLOOKUP(Table10[[#This Row],[PurchaseOrderID]],Purchase_Order!$A$2:$A$1228,1,0)))</f>
        <v>1</v>
      </c>
    </row>
    <row r="1291" spans="1:11" x14ac:dyDescent="0.25">
      <c r="A1291" s="5">
        <v>861</v>
      </c>
      <c r="B1291" s="5">
        <v>1934</v>
      </c>
      <c r="C1291" s="10">
        <v>44097</v>
      </c>
      <c r="D1291" s="5">
        <v>550</v>
      </c>
      <c r="E1291" s="5">
        <v>679</v>
      </c>
      <c r="F1291" s="40">
        <v>5.7750000000000004</v>
      </c>
      <c r="G1291" s="40">
        <v>3176.25</v>
      </c>
      <c r="K1291" t="b">
        <f>NOT(ISNA(VLOOKUP(Table10[[#This Row],[PurchaseOrderID]],Purchase_Order!$A$2:$A$1228,1,0)))</f>
        <v>1</v>
      </c>
    </row>
    <row r="1292" spans="1:11" x14ac:dyDescent="0.25">
      <c r="A1292" s="4">
        <v>862</v>
      </c>
      <c r="B1292" s="4">
        <v>1935</v>
      </c>
      <c r="C1292" s="11">
        <v>44097</v>
      </c>
      <c r="D1292" s="4">
        <v>550</v>
      </c>
      <c r="E1292" s="4">
        <v>507</v>
      </c>
      <c r="F1292" s="41">
        <v>23.393999999999998</v>
      </c>
      <c r="G1292" s="41">
        <v>12866.7</v>
      </c>
      <c r="K1292" t="b">
        <f>NOT(ISNA(VLOOKUP(Table10[[#This Row],[PurchaseOrderID]],Purchase_Order!$A$2:$A$1228,1,0)))</f>
        <v>1</v>
      </c>
    </row>
    <row r="1293" spans="1:11" x14ac:dyDescent="0.25">
      <c r="A1293" s="5">
        <v>862</v>
      </c>
      <c r="B1293" s="5">
        <v>1936</v>
      </c>
      <c r="C1293" s="10">
        <v>44097</v>
      </c>
      <c r="D1293" s="5">
        <v>550</v>
      </c>
      <c r="E1293" s="5">
        <v>508</v>
      </c>
      <c r="F1293" s="40">
        <v>27.6465</v>
      </c>
      <c r="G1293" s="40">
        <v>15205.575000000001</v>
      </c>
      <c r="K1293" t="b">
        <f>NOT(ISNA(VLOOKUP(Table10[[#This Row],[PurchaseOrderID]],Purchase_Order!$A$2:$A$1228,1,0)))</f>
        <v>1</v>
      </c>
    </row>
    <row r="1294" spans="1:11" x14ac:dyDescent="0.25">
      <c r="A1294" s="4">
        <v>863</v>
      </c>
      <c r="B1294" s="4">
        <v>1937</v>
      </c>
      <c r="C1294" s="11">
        <v>44097</v>
      </c>
      <c r="D1294" s="4">
        <v>550</v>
      </c>
      <c r="E1294" s="4">
        <v>355</v>
      </c>
      <c r="F1294" s="41">
        <v>1.365</v>
      </c>
      <c r="G1294" s="41">
        <v>750.75</v>
      </c>
      <c r="K1294" t="b">
        <f>NOT(ISNA(VLOOKUP(Table10[[#This Row],[PurchaseOrderID]],Purchase_Order!$A$2:$A$1228,1,0)))</f>
        <v>1</v>
      </c>
    </row>
    <row r="1295" spans="1:11" x14ac:dyDescent="0.25">
      <c r="A1295" s="5">
        <v>863</v>
      </c>
      <c r="B1295" s="5">
        <v>1938</v>
      </c>
      <c r="C1295" s="10">
        <v>44097</v>
      </c>
      <c r="D1295" s="5">
        <v>550</v>
      </c>
      <c r="E1295" s="5">
        <v>940</v>
      </c>
      <c r="F1295" s="40">
        <v>62.9895</v>
      </c>
      <c r="G1295" s="40">
        <v>34644.224999999999</v>
      </c>
      <c r="K1295" t="b">
        <f>NOT(ISNA(VLOOKUP(Table10[[#This Row],[PurchaseOrderID]],Purchase_Order!$A$2:$A$1228,1,0)))</f>
        <v>1</v>
      </c>
    </row>
    <row r="1296" spans="1:11" x14ac:dyDescent="0.25">
      <c r="A1296" s="4">
        <v>863</v>
      </c>
      <c r="B1296" s="4">
        <v>1939</v>
      </c>
      <c r="C1296" s="11">
        <v>44097</v>
      </c>
      <c r="D1296" s="4">
        <v>550</v>
      </c>
      <c r="E1296" s="4">
        <v>535</v>
      </c>
      <c r="F1296" s="41">
        <v>3.4860000000000002</v>
      </c>
      <c r="G1296" s="41">
        <v>1917.3</v>
      </c>
      <c r="K1296" t="b">
        <f>NOT(ISNA(VLOOKUP(Table10[[#This Row],[PurchaseOrderID]],Purchase_Order!$A$2:$A$1228,1,0)))</f>
        <v>1</v>
      </c>
    </row>
    <row r="1297" spans="1:11" x14ac:dyDescent="0.25">
      <c r="A1297" s="5">
        <v>864</v>
      </c>
      <c r="B1297" s="5">
        <v>1940</v>
      </c>
      <c r="C1297" s="10">
        <v>44097</v>
      </c>
      <c r="D1297" s="5">
        <v>550</v>
      </c>
      <c r="E1297" s="5">
        <v>351</v>
      </c>
      <c r="F1297" s="40">
        <v>6.1950000000000003</v>
      </c>
      <c r="G1297" s="40">
        <v>3407.25</v>
      </c>
      <c r="K1297" t="b">
        <f>NOT(ISNA(VLOOKUP(Table10[[#This Row],[PurchaseOrderID]],Purchase_Order!$A$2:$A$1228,1,0)))</f>
        <v>1</v>
      </c>
    </row>
    <row r="1298" spans="1:11" x14ac:dyDescent="0.25">
      <c r="A1298" s="4">
        <v>864</v>
      </c>
      <c r="B1298" s="4">
        <v>1941</v>
      </c>
      <c r="C1298" s="11">
        <v>44097</v>
      </c>
      <c r="D1298" s="4">
        <v>550</v>
      </c>
      <c r="E1298" s="4">
        <v>352</v>
      </c>
      <c r="F1298" s="41">
        <v>1.47</v>
      </c>
      <c r="G1298" s="41">
        <v>808.5</v>
      </c>
      <c r="K1298" t="b">
        <f>NOT(ISNA(VLOOKUP(Table10[[#This Row],[PurchaseOrderID]],Purchase_Order!$A$2:$A$1228,1,0)))</f>
        <v>1</v>
      </c>
    </row>
    <row r="1299" spans="1:11" x14ac:dyDescent="0.25">
      <c r="A1299" s="5">
        <v>865</v>
      </c>
      <c r="B1299" s="5">
        <v>1942</v>
      </c>
      <c r="C1299" s="10">
        <v>44097</v>
      </c>
      <c r="D1299" s="5">
        <v>550</v>
      </c>
      <c r="E1299" s="5">
        <v>507</v>
      </c>
      <c r="F1299" s="40">
        <v>22.165500000000002</v>
      </c>
      <c r="G1299" s="40">
        <v>12191.025</v>
      </c>
      <c r="K1299" t="b">
        <f>NOT(ISNA(VLOOKUP(Table10[[#This Row],[PurchaseOrderID]],Purchase_Order!$A$2:$A$1228,1,0)))</f>
        <v>1</v>
      </c>
    </row>
    <row r="1300" spans="1:11" x14ac:dyDescent="0.25">
      <c r="A1300" s="4">
        <v>865</v>
      </c>
      <c r="B1300" s="4">
        <v>1943</v>
      </c>
      <c r="C1300" s="11">
        <v>44097</v>
      </c>
      <c r="D1300" s="4">
        <v>550</v>
      </c>
      <c r="E1300" s="4">
        <v>508</v>
      </c>
      <c r="F1300" s="41">
        <v>29.284500000000001</v>
      </c>
      <c r="G1300" s="41">
        <v>16106.475</v>
      </c>
      <c r="K1300" t="b">
        <f>NOT(ISNA(VLOOKUP(Table10[[#This Row],[PurchaseOrderID]],Purchase_Order!$A$2:$A$1228,1,0)))</f>
        <v>1</v>
      </c>
    </row>
    <row r="1301" spans="1:11" x14ac:dyDescent="0.25">
      <c r="A1301" s="5">
        <v>866</v>
      </c>
      <c r="B1301" s="5">
        <v>1944</v>
      </c>
      <c r="C1301" s="10">
        <v>44097</v>
      </c>
      <c r="D1301" s="5">
        <v>3</v>
      </c>
      <c r="E1301" s="5">
        <v>491</v>
      </c>
      <c r="F1301" s="40">
        <v>19.9815</v>
      </c>
      <c r="G1301" s="40">
        <v>59.944499999999998</v>
      </c>
      <c r="K1301" t="b">
        <f>NOT(ISNA(VLOOKUP(Table10[[#This Row],[PurchaseOrderID]],Purchase_Order!$A$2:$A$1228,1,0)))</f>
        <v>1</v>
      </c>
    </row>
    <row r="1302" spans="1:11" x14ac:dyDescent="0.25">
      <c r="A1302" s="4">
        <v>867</v>
      </c>
      <c r="B1302" s="4">
        <v>1945</v>
      </c>
      <c r="C1302" s="11">
        <v>44097</v>
      </c>
      <c r="D1302" s="4">
        <v>3</v>
      </c>
      <c r="E1302" s="4">
        <v>343</v>
      </c>
      <c r="F1302" s="41">
        <v>43.344000000000001</v>
      </c>
      <c r="G1302" s="41">
        <v>130.03200000000001</v>
      </c>
      <c r="K1302" t="b">
        <f>NOT(ISNA(VLOOKUP(Table10[[#This Row],[PurchaseOrderID]],Purchase_Order!$A$2:$A$1228,1,0)))</f>
        <v>1</v>
      </c>
    </row>
    <row r="1303" spans="1:11" x14ac:dyDescent="0.25">
      <c r="A1303" s="5">
        <v>867</v>
      </c>
      <c r="B1303" s="5">
        <v>1946</v>
      </c>
      <c r="C1303" s="10">
        <v>44097</v>
      </c>
      <c r="D1303" s="5">
        <v>3</v>
      </c>
      <c r="E1303" s="5">
        <v>344</v>
      </c>
      <c r="F1303" s="40">
        <v>39.070500000000003</v>
      </c>
      <c r="G1303" s="40">
        <v>117.2115</v>
      </c>
      <c r="K1303" t="b">
        <f>NOT(ISNA(VLOOKUP(Table10[[#This Row],[PurchaseOrderID]],Purchase_Order!$A$2:$A$1228,1,0)))</f>
        <v>1</v>
      </c>
    </row>
    <row r="1304" spans="1:11" x14ac:dyDescent="0.25">
      <c r="A1304" s="4">
        <v>867</v>
      </c>
      <c r="B1304" s="4">
        <v>1947</v>
      </c>
      <c r="C1304" s="11">
        <v>44097</v>
      </c>
      <c r="D1304" s="4">
        <v>3</v>
      </c>
      <c r="E1304" s="4">
        <v>345</v>
      </c>
      <c r="F1304" s="41">
        <v>36.970500000000001</v>
      </c>
      <c r="G1304" s="41">
        <v>110.9115</v>
      </c>
      <c r="K1304" t="b">
        <f>NOT(ISNA(VLOOKUP(Table10[[#This Row],[PurchaseOrderID]],Purchase_Order!$A$2:$A$1228,1,0)))</f>
        <v>1</v>
      </c>
    </row>
    <row r="1305" spans="1:11" x14ac:dyDescent="0.25">
      <c r="A1305" s="5">
        <v>867</v>
      </c>
      <c r="B1305" s="5">
        <v>1948</v>
      </c>
      <c r="C1305" s="10">
        <v>44097</v>
      </c>
      <c r="D1305" s="5">
        <v>3</v>
      </c>
      <c r="E1305" s="5">
        <v>346</v>
      </c>
      <c r="F1305" s="40">
        <v>41.244</v>
      </c>
      <c r="G1305" s="40">
        <v>123.732</v>
      </c>
      <c r="K1305" t="b">
        <f>NOT(ISNA(VLOOKUP(Table10[[#This Row],[PurchaseOrderID]],Purchase_Order!$A$2:$A$1228,1,0)))</f>
        <v>1</v>
      </c>
    </row>
    <row r="1306" spans="1:11" x14ac:dyDescent="0.25">
      <c r="A1306" s="4">
        <v>867</v>
      </c>
      <c r="B1306" s="4">
        <v>1949</v>
      </c>
      <c r="C1306" s="11">
        <v>44097</v>
      </c>
      <c r="D1306" s="4">
        <v>3</v>
      </c>
      <c r="E1306" s="4">
        <v>347</v>
      </c>
      <c r="F1306" s="41">
        <v>36.970500000000001</v>
      </c>
      <c r="G1306" s="41">
        <v>110.9115</v>
      </c>
      <c r="K1306" t="b">
        <f>NOT(ISNA(VLOOKUP(Table10[[#This Row],[PurchaseOrderID]],Purchase_Order!$A$2:$A$1228,1,0)))</f>
        <v>1</v>
      </c>
    </row>
    <row r="1307" spans="1:11" x14ac:dyDescent="0.25">
      <c r="A1307" s="5">
        <v>867</v>
      </c>
      <c r="B1307" s="5">
        <v>1950</v>
      </c>
      <c r="C1307" s="10">
        <v>44097</v>
      </c>
      <c r="D1307" s="5">
        <v>3</v>
      </c>
      <c r="E1307" s="5">
        <v>348</v>
      </c>
      <c r="F1307" s="40">
        <v>34.8705</v>
      </c>
      <c r="G1307" s="40">
        <v>104.61150000000001</v>
      </c>
      <c r="K1307" t="b">
        <f>NOT(ISNA(VLOOKUP(Table10[[#This Row],[PurchaseOrderID]],Purchase_Order!$A$2:$A$1228,1,0)))</f>
        <v>1</v>
      </c>
    </row>
    <row r="1308" spans="1:11" x14ac:dyDescent="0.25">
      <c r="A1308" s="4">
        <v>868</v>
      </c>
      <c r="B1308" s="4">
        <v>1951</v>
      </c>
      <c r="C1308" s="11">
        <v>44097</v>
      </c>
      <c r="D1308" s="4">
        <v>550</v>
      </c>
      <c r="E1308" s="4">
        <v>935</v>
      </c>
      <c r="F1308" s="41">
        <v>31.4895</v>
      </c>
      <c r="G1308" s="41">
        <v>17319.224999999999</v>
      </c>
      <c r="K1308" t="b">
        <f>NOT(ISNA(VLOOKUP(Table10[[#This Row],[PurchaseOrderID]],Purchase_Order!$A$2:$A$1228,1,0)))</f>
        <v>1</v>
      </c>
    </row>
    <row r="1309" spans="1:11" x14ac:dyDescent="0.25">
      <c r="A1309" s="5">
        <v>868</v>
      </c>
      <c r="B1309" s="5">
        <v>1952</v>
      </c>
      <c r="C1309" s="10">
        <v>44097</v>
      </c>
      <c r="D1309" s="5">
        <v>550</v>
      </c>
      <c r="E1309" s="5">
        <v>936</v>
      </c>
      <c r="F1309" s="40">
        <v>48.289499999999997</v>
      </c>
      <c r="G1309" s="40">
        <v>26559.224999999999</v>
      </c>
      <c r="K1309" t="b">
        <f>NOT(ISNA(VLOOKUP(Table10[[#This Row],[PurchaseOrderID]],Purchase_Order!$A$2:$A$1228,1,0)))</f>
        <v>1</v>
      </c>
    </row>
    <row r="1310" spans="1:11" x14ac:dyDescent="0.25">
      <c r="A1310" s="4">
        <v>869</v>
      </c>
      <c r="B1310" s="4">
        <v>1953</v>
      </c>
      <c r="C1310" s="11">
        <v>44097</v>
      </c>
      <c r="D1310" s="4">
        <v>3</v>
      </c>
      <c r="E1310" s="4">
        <v>392</v>
      </c>
      <c r="F1310" s="41">
        <v>41.244</v>
      </c>
      <c r="G1310" s="41">
        <v>123.732</v>
      </c>
      <c r="K1310" t="b">
        <f>NOT(ISNA(VLOOKUP(Table10[[#This Row],[PurchaseOrderID]],Purchase_Order!$A$2:$A$1228,1,0)))</f>
        <v>1</v>
      </c>
    </row>
    <row r="1311" spans="1:11" x14ac:dyDescent="0.25">
      <c r="A1311" s="5">
        <v>869</v>
      </c>
      <c r="B1311" s="5">
        <v>1954</v>
      </c>
      <c r="C1311" s="10">
        <v>44097</v>
      </c>
      <c r="D1311" s="5">
        <v>3</v>
      </c>
      <c r="E1311" s="5">
        <v>393</v>
      </c>
      <c r="F1311" s="40">
        <v>36.970500000000001</v>
      </c>
      <c r="G1311" s="40">
        <v>110.9115</v>
      </c>
      <c r="K1311" t="b">
        <f>NOT(ISNA(VLOOKUP(Table10[[#This Row],[PurchaseOrderID]],Purchase_Order!$A$2:$A$1228,1,0)))</f>
        <v>1</v>
      </c>
    </row>
    <row r="1312" spans="1:11" x14ac:dyDescent="0.25">
      <c r="A1312" s="4">
        <v>869</v>
      </c>
      <c r="B1312" s="4">
        <v>1955</v>
      </c>
      <c r="C1312" s="11">
        <v>44097</v>
      </c>
      <c r="D1312" s="4">
        <v>3</v>
      </c>
      <c r="E1312" s="4">
        <v>394</v>
      </c>
      <c r="F1312" s="41">
        <v>43.218000000000004</v>
      </c>
      <c r="G1312" s="41">
        <v>129.654</v>
      </c>
      <c r="K1312" t="b">
        <f>NOT(ISNA(VLOOKUP(Table10[[#This Row],[PurchaseOrderID]],Purchase_Order!$A$2:$A$1228,1,0)))</f>
        <v>1</v>
      </c>
    </row>
    <row r="1313" spans="1:11" x14ac:dyDescent="0.25">
      <c r="A1313" s="5">
        <v>869</v>
      </c>
      <c r="B1313" s="5">
        <v>1956</v>
      </c>
      <c r="C1313" s="10">
        <v>44097</v>
      </c>
      <c r="D1313" s="5">
        <v>3</v>
      </c>
      <c r="E1313" s="5">
        <v>395</v>
      </c>
      <c r="F1313" s="40">
        <v>47.491500000000002</v>
      </c>
      <c r="G1313" s="40">
        <v>142.47450000000001</v>
      </c>
      <c r="K1313" t="b">
        <f>NOT(ISNA(VLOOKUP(Table10[[#This Row],[PurchaseOrderID]],Purchase_Order!$A$2:$A$1228,1,0)))</f>
        <v>1</v>
      </c>
    </row>
    <row r="1314" spans="1:11" x14ac:dyDescent="0.25">
      <c r="A1314" s="4">
        <v>869</v>
      </c>
      <c r="B1314" s="4">
        <v>1957</v>
      </c>
      <c r="C1314" s="11">
        <v>44097</v>
      </c>
      <c r="D1314" s="4">
        <v>3</v>
      </c>
      <c r="E1314" s="4">
        <v>396</v>
      </c>
      <c r="F1314" s="41">
        <v>43.270499999999998</v>
      </c>
      <c r="G1314" s="41">
        <v>129.8115</v>
      </c>
      <c r="K1314" t="b">
        <f>NOT(ISNA(VLOOKUP(Table10[[#This Row],[PurchaseOrderID]],Purchase_Order!$A$2:$A$1228,1,0)))</f>
        <v>1</v>
      </c>
    </row>
    <row r="1315" spans="1:11" x14ac:dyDescent="0.25">
      <c r="A1315" s="5">
        <v>870</v>
      </c>
      <c r="B1315" s="5">
        <v>1958</v>
      </c>
      <c r="C1315" s="10">
        <v>44097</v>
      </c>
      <c r="D1315" s="5">
        <v>550</v>
      </c>
      <c r="E1315" s="5">
        <v>482</v>
      </c>
      <c r="F1315" s="40">
        <v>8.7569999999999997</v>
      </c>
      <c r="G1315" s="40">
        <v>4816.3500000000004</v>
      </c>
      <c r="K1315" t="b">
        <f>NOT(ISNA(VLOOKUP(Table10[[#This Row],[PurchaseOrderID]],Purchase_Order!$A$2:$A$1228,1,0)))</f>
        <v>1</v>
      </c>
    </row>
    <row r="1316" spans="1:11" x14ac:dyDescent="0.25">
      <c r="A1316" s="4">
        <v>870</v>
      </c>
      <c r="B1316" s="4">
        <v>1959</v>
      </c>
      <c r="C1316" s="11">
        <v>44097</v>
      </c>
      <c r="D1316" s="4">
        <v>550</v>
      </c>
      <c r="E1316" s="4">
        <v>483</v>
      </c>
      <c r="F1316" s="41">
        <v>9.6914999999999996</v>
      </c>
      <c r="G1316" s="41">
        <v>5330.3249999999998</v>
      </c>
      <c r="K1316" t="b">
        <f>NOT(ISNA(VLOOKUP(Table10[[#This Row],[PurchaseOrderID]],Purchase_Order!$A$2:$A$1228,1,0)))</f>
        <v>1</v>
      </c>
    </row>
    <row r="1317" spans="1:11" x14ac:dyDescent="0.25">
      <c r="A1317" s="5">
        <v>870</v>
      </c>
      <c r="B1317" s="5">
        <v>1960</v>
      </c>
      <c r="C1317" s="10">
        <v>44097</v>
      </c>
      <c r="D1317" s="5">
        <v>550</v>
      </c>
      <c r="E1317" s="5">
        <v>484</v>
      </c>
      <c r="F1317" s="40">
        <v>6.8775000000000004</v>
      </c>
      <c r="G1317" s="40">
        <v>3782.625</v>
      </c>
      <c r="K1317" t="b">
        <f>NOT(ISNA(VLOOKUP(Table10[[#This Row],[PurchaseOrderID]],Purchase_Order!$A$2:$A$1228,1,0)))</f>
        <v>1</v>
      </c>
    </row>
    <row r="1318" spans="1:11" x14ac:dyDescent="0.25">
      <c r="A1318" s="4">
        <v>871</v>
      </c>
      <c r="B1318" s="4">
        <v>1961</v>
      </c>
      <c r="C1318" s="11">
        <v>44097</v>
      </c>
      <c r="D1318" s="4">
        <v>3</v>
      </c>
      <c r="E1318" s="4">
        <v>402</v>
      </c>
      <c r="F1318" s="41">
        <v>47.470500000000001</v>
      </c>
      <c r="G1318" s="41">
        <v>142.41149999999999</v>
      </c>
      <c r="K1318" t="b">
        <f>NOT(ISNA(VLOOKUP(Table10[[#This Row],[PurchaseOrderID]],Purchase_Order!$A$2:$A$1228,1,0)))</f>
        <v>1</v>
      </c>
    </row>
    <row r="1319" spans="1:11" x14ac:dyDescent="0.25">
      <c r="A1319" s="5">
        <v>872</v>
      </c>
      <c r="B1319" s="5">
        <v>1962</v>
      </c>
      <c r="C1319" s="10">
        <v>44097</v>
      </c>
      <c r="D1319" s="5">
        <v>550</v>
      </c>
      <c r="E1319" s="5">
        <v>510</v>
      </c>
      <c r="F1319" s="40">
        <v>23.079000000000001</v>
      </c>
      <c r="G1319" s="40">
        <v>12693.45</v>
      </c>
      <c r="K1319" t="b">
        <f>NOT(ISNA(VLOOKUP(Table10[[#This Row],[PurchaseOrderID]],Purchase_Order!$A$2:$A$1228,1,0)))</f>
        <v>1</v>
      </c>
    </row>
    <row r="1320" spans="1:11" x14ac:dyDescent="0.25">
      <c r="A1320" s="4">
        <v>872</v>
      </c>
      <c r="B1320" s="4">
        <v>1963</v>
      </c>
      <c r="C1320" s="11">
        <v>44097</v>
      </c>
      <c r="D1320" s="4">
        <v>550</v>
      </c>
      <c r="E1320" s="4">
        <v>511</v>
      </c>
      <c r="F1320" s="41">
        <v>29.274000000000001</v>
      </c>
      <c r="G1320" s="41">
        <v>16100.7</v>
      </c>
      <c r="K1320" t="b">
        <f>NOT(ISNA(VLOOKUP(Table10[[#This Row],[PurchaseOrderID]],Purchase_Order!$A$2:$A$1228,1,0)))</f>
        <v>1</v>
      </c>
    </row>
    <row r="1321" spans="1:11" x14ac:dyDescent="0.25">
      <c r="A1321" s="5">
        <v>873</v>
      </c>
      <c r="B1321" s="5">
        <v>1964</v>
      </c>
      <c r="C1321" s="10">
        <v>44098</v>
      </c>
      <c r="D1321" s="5">
        <v>3</v>
      </c>
      <c r="E1321" s="5">
        <v>406</v>
      </c>
      <c r="F1321" s="40">
        <v>43.270499999999998</v>
      </c>
      <c r="G1321" s="40">
        <v>129.8115</v>
      </c>
      <c r="K1321" t="b">
        <f>NOT(ISNA(VLOOKUP(Table10[[#This Row],[PurchaseOrderID]],Purchase_Order!$A$2:$A$1228,1,0)))</f>
        <v>1</v>
      </c>
    </row>
    <row r="1322" spans="1:11" x14ac:dyDescent="0.25">
      <c r="A1322" s="4">
        <v>873</v>
      </c>
      <c r="B1322" s="4">
        <v>1965</v>
      </c>
      <c r="C1322" s="11">
        <v>44098</v>
      </c>
      <c r="D1322" s="4">
        <v>3</v>
      </c>
      <c r="E1322" s="4">
        <v>407</v>
      </c>
      <c r="F1322" s="41">
        <v>47.543999999999997</v>
      </c>
      <c r="G1322" s="41">
        <v>142.63200000000001</v>
      </c>
      <c r="K1322" t="b">
        <f>NOT(ISNA(VLOOKUP(Table10[[#This Row],[PurchaseOrderID]],Purchase_Order!$A$2:$A$1228,1,0)))</f>
        <v>1</v>
      </c>
    </row>
    <row r="1323" spans="1:11" x14ac:dyDescent="0.25">
      <c r="A1323" s="5">
        <v>873</v>
      </c>
      <c r="B1323" s="5">
        <v>1966</v>
      </c>
      <c r="C1323" s="10">
        <v>44098</v>
      </c>
      <c r="D1323" s="5">
        <v>3</v>
      </c>
      <c r="E1323" s="5">
        <v>408</v>
      </c>
      <c r="F1323" s="40">
        <v>43.270499999999998</v>
      </c>
      <c r="G1323" s="40">
        <v>129.8115</v>
      </c>
      <c r="K1323" t="b">
        <f>NOT(ISNA(VLOOKUP(Table10[[#This Row],[PurchaseOrderID]],Purchase_Order!$A$2:$A$1228,1,0)))</f>
        <v>1</v>
      </c>
    </row>
    <row r="1324" spans="1:11" x14ac:dyDescent="0.25">
      <c r="A1324" s="4">
        <v>874</v>
      </c>
      <c r="B1324" s="4">
        <v>1967</v>
      </c>
      <c r="C1324" s="11">
        <v>44098</v>
      </c>
      <c r="D1324" s="4">
        <v>550</v>
      </c>
      <c r="E1324" s="4">
        <v>525</v>
      </c>
      <c r="F1324" s="41">
        <v>2.3205</v>
      </c>
      <c r="G1324" s="41">
        <v>1276.2750000000001</v>
      </c>
      <c r="K1324" t="b">
        <f>NOT(ISNA(VLOOKUP(Table10[[#This Row],[PurchaseOrderID]],Purchase_Order!$A$2:$A$1228,1,0)))</f>
        <v>1</v>
      </c>
    </row>
    <row r="1325" spans="1:11" x14ac:dyDescent="0.25">
      <c r="A1325" s="5">
        <v>875</v>
      </c>
      <c r="B1325" s="5">
        <v>1968</v>
      </c>
      <c r="C1325" s="10">
        <v>44098</v>
      </c>
      <c r="D1325" s="5">
        <v>550</v>
      </c>
      <c r="E1325" s="5">
        <v>526</v>
      </c>
      <c r="F1325" s="40">
        <v>3.6435</v>
      </c>
      <c r="G1325" s="40">
        <v>2003.925</v>
      </c>
      <c r="K1325" t="b">
        <f>NOT(ISNA(VLOOKUP(Table10[[#This Row],[PurchaseOrderID]],Purchase_Order!$A$2:$A$1228,1,0)))</f>
        <v>1</v>
      </c>
    </row>
    <row r="1326" spans="1:11" x14ac:dyDescent="0.25">
      <c r="A1326" s="4">
        <v>876</v>
      </c>
      <c r="B1326" s="4">
        <v>1969</v>
      </c>
      <c r="C1326" s="11">
        <v>44098</v>
      </c>
      <c r="D1326" s="4">
        <v>550</v>
      </c>
      <c r="E1326" s="4">
        <v>908</v>
      </c>
      <c r="F1326" s="41">
        <v>21.0945</v>
      </c>
      <c r="G1326" s="41">
        <v>11601.975</v>
      </c>
      <c r="K1326" t="b">
        <f>NOT(ISNA(VLOOKUP(Table10[[#This Row],[PurchaseOrderID]],Purchase_Order!$A$2:$A$1228,1,0)))</f>
        <v>1</v>
      </c>
    </row>
    <row r="1327" spans="1:11" x14ac:dyDescent="0.25">
      <c r="A1327" s="5">
        <v>876</v>
      </c>
      <c r="B1327" s="5">
        <v>1970</v>
      </c>
      <c r="C1327" s="10">
        <v>44098</v>
      </c>
      <c r="D1327" s="5">
        <v>550</v>
      </c>
      <c r="E1327" s="5">
        <v>909</v>
      </c>
      <c r="F1327" s="40">
        <v>30.439499999999999</v>
      </c>
      <c r="G1327" s="40">
        <v>16741.724999999999</v>
      </c>
      <c r="K1327" t="b">
        <f>NOT(ISNA(VLOOKUP(Table10[[#This Row],[PurchaseOrderID]],Purchase_Order!$A$2:$A$1228,1,0)))</f>
        <v>1</v>
      </c>
    </row>
    <row r="1328" spans="1:11" x14ac:dyDescent="0.25">
      <c r="A1328" s="4">
        <v>876</v>
      </c>
      <c r="B1328" s="4">
        <v>1971</v>
      </c>
      <c r="C1328" s="11">
        <v>44098</v>
      </c>
      <c r="D1328" s="4">
        <v>550</v>
      </c>
      <c r="E1328" s="4">
        <v>913</v>
      </c>
      <c r="F1328" s="41">
        <v>40.939500000000002</v>
      </c>
      <c r="G1328" s="41">
        <v>22516.724999999999</v>
      </c>
      <c r="K1328" t="b">
        <f>NOT(ISNA(VLOOKUP(Table10[[#This Row],[PurchaseOrderID]],Purchase_Order!$A$2:$A$1228,1,0)))</f>
        <v>1</v>
      </c>
    </row>
    <row r="1329" spans="1:11" x14ac:dyDescent="0.25">
      <c r="A1329" s="5">
        <v>877</v>
      </c>
      <c r="B1329" s="5">
        <v>1972</v>
      </c>
      <c r="C1329" s="10">
        <v>44098</v>
      </c>
      <c r="D1329" s="5">
        <v>60</v>
      </c>
      <c r="E1329" s="5">
        <v>356</v>
      </c>
      <c r="F1329" s="40">
        <v>3.6015000000000001</v>
      </c>
      <c r="G1329" s="40">
        <v>216.09</v>
      </c>
      <c r="K1329" t="b">
        <f>NOT(ISNA(VLOOKUP(Table10[[#This Row],[PurchaseOrderID]],Purchase_Order!$A$2:$A$1228,1,0)))</f>
        <v>1</v>
      </c>
    </row>
    <row r="1330" spans="1:11" x14ac:dyDescent="0.25">
      <c r="A1330" s="4">
        <v>877</v>
      </c>
      <c r="B1330" s="4">
        <v>1973</v>
      </c>
      <c r="C1330" s="11">
        <v>44098</v>
      </c>
      <c r="D1330" s="4">
        <v>60</v>
      </c>
      <c r="E1330" s="4">
        <v>357</v>
      </c>
      <c r="F1330" s="41">
        <v>3.9794999999999998</v>
      </c>
      <c r="G1330" s="41">
        <v>238.77</v>
      </c>
      <c r="K1330" t="b">
        <f>NOT(ISNA(VLOOKUP(Table10[[#This Row],[PurchaseOrderID]],Purchase_Order!$A$2:$A$1228,1,0)))</f>
        <v>1</v>
      </c>
    </row>
    <row r="1331" spans="1:11" x14ac:dyDescent="0.25">
      <c r="A1331" s="5">
        <v>878</v>
      </c>
      <c r="B1331" s="5">
        <v>1974</v>
      </c>
      <c r="C1331" s="10">
        <v>44098</v>
      </c>
      <c r="D1331" s="5">
        <v>550</v>
      </c>
      <c r="E1331" s="5">
        <v>935</v>
      </c>
      <c r="F1331" s="40">
        <v>31.4895</v>
      </c>
      <c r="G1331" s="40">
        <v>17319.224999999999</v>
      </c>
      <c r="K1331" t="b">
        <f>NOT(ISNA(VLOOKUP(Table10[[#This Row],[PurchaseOrderID]],Purchase_Order!$A$2:$A$1228,1,0)))</f>
        <v>1</v>
      </c>
    </row>
    <row r="1332" spans="1:11" x14ac:dyDescent="0.25">
      <c r="A1332" s="4">
        <v>878</v>
      </c>
      <c r="B1332" s="4">
        <v>1975</v>
      </c>
      <c r="C1332" s="11">
        <v>44098</v>
      </c>
      <c r="D1332" s="4">
        <v>550</v>
      </c>
      <c r="E1332" s="4">
        <v>936</v>
      </c>
      <c r="F1332" s="41">
        <v>48.289499999999997</v>
      </c>
      <c r="G1332" s="41">
        <v>26559.224999999999</v>
      </c>
      <c r="K1332" t="b">
        <f>NOT(ISNA(VLOOKUP(Table10[[#This Row],[PurchaseOrderID]],Purchase_Order!$A$2:$A$1228,1,0)))</f>
        <v>1</v>
      </c>
    </row>
    <row r="1333" spans="1:11" x14ac:dyDescent="0.25">
      <c r="A1333" s="5">
        <v>879</v>
      </c>
      <c r="B1333" s="5">
        <v>1976</v>
      </c>
      <c r="C1333" s="10">
        <v>44098</v>
      </c>
      <c r="D1333" s="5">
        <v>550</v>
      </c>
      <c r="E1333" s="5">
        <v>524</v>
      </c>
      <c r="F1333" s="40">
        <v>12.967499999999999</v>
      </c>
      <c r="G1333" s="40">
        <v>7132.125</v>
      </c>
      <c r="K1333" t="b">
        <f>NOT(ISNA(VLOOKUP(Table10[[#This Row],[PurchaseOrderID]],Purchase_Order!$A$2:$A$1228,1,0)))</f>
        <v>1</v>
      </c>
    </row>
    <row r="1334" spans="1:11" x14ac:dyDescent="0.25">
      <c r="A1334" s="4">
        <v>880</v>
      </c>
      <c r="B1334" s="4">
        <v>1977</v>
      </c>
      <c r="C1334" s="11">
        <v>44098</v>
      </c>
      <c r="D1334" s="4">
        <v>550</v>
      </c>
      <c r="E1334" s="4">
        <v>911</v>
      </c>
      <c r="F1334" s="41">
        <v>21.0945</v>
      </c>
      <c r="G1334" s="41">
        <v>11601.975</v>
      </c>
      <c r="K1334" t="b">
        <f>NOT(ISNA(VLOOKUP(Table10[[#This Row],[PurchaseOrderID]],Purchase_Order!$A$2:$A$1228,1,0)))</f>
        <v>1</v>
      </c>
    </row>
    <row r="1335" spans="1:11" x14ac:dyDescent="0.25">
      <c r="A1335" s="5">
        <v>880</v>
      </c>
      <c r="B1335" s="5">
        <v>1978</v>
      </c>
      <c r="C1335" s="10">
        <v>44098</v>
      </c>
      <c r="D1335" s="5">
        <v>550</v>
      </c>
      <c r="E1335" s="5">
        <v>912</v>
      </c>
      <c r="F1335" s="40">
        <v>30.439499999999999</v>
      </c>
      <c r="G1335" s="40">
        <v>16741.724999999999</v>
      </c>
      <c r="K1335" t="b">
        <f>NOT(ISNA(VLOOKUP(Table10[[#This Row],[PurchaseOrderID]],Purchase_Order!$A$2:$A$1228,1,0)))</f>
        <v>1</v>
      </c>
    </row>
    <row r="1336" spans="1:11" x14ac:dyDescent="0.25">
      <c r="A1336" s="4">
        <v>881</v>
      </c>
      <c r="B1336" s="4">
        <v>1979</v>
      </c>
      <c r="C1336" s="11">
        <v>44098</v>
      </c>
      <c r="D1336" s="4">
        <v>550</v>
      </c>
      <c r="E1336" s="4">
        <v>910</v>
      </c>
      <c r="F1336" s="41">
        <v>40.939500000000002</v>
      </c>
      <c r="G1336" s="41">
        <v>22516.724999999999</v>
      </c>
      <c r="K1336" t="b">
        <f>NOT(ISNA(VLOOKUP(Table10[[#This Row],[PurchaseOrderID]],Purchase_Order!$A$2:$A$1228,1,0)))</f>
        <v>1</v>
      </c>
    </row>
    <row r="1337" spans="1:11" x14ac:dyDescent="0.25">
      <c r="A1337" s="5">
        <v>882</v>
      </c>
      <c r="B1337" s="5">
        <v>1980</v>
      </c>
      <c r="C1337" s="10">
        <v>44098</v>
      </c>
      <c r="D1337" s="5">
        <v>550</v>
      </c>
      <c r="E1337" s="5">
        <v>937</v>
      </c>
      <c r="F1337" s="40">
        <v>62.9895</v>
      </c>
      <c r="G1337" s="40">
        <v>34644.224999999999</v>
      </c>
      <c r="K1337" t="b">
        <f>NOT(ISNA(VLOOKUP(Table10[[#This Row],[PurchaseOrderID]],Purchase_Order!$A$2:$A$1228,1,0)))</f>
        <v>1</v>
      </c>
    </row>
    <row r="1338" spans="1:11" x14ac:dyDescent="0.25">
      <c r="A1338" s="4">
        <v>883</v>
      </c>
      <c r="B1338" s="4">
        <v>1981</v>
      </c>
      <c r="C1338" s="11">
        <v>44098</v>
      </c>
      <c r="D1338" s="4">
        <v>3</v>
      </c>
      <c r="E1338" s="4">
        <v>466</v>
      </c>
      <c r="F1338" s="41">
        <v>45.423000000000002</v>
      </c>
      <c r="G1338" s="41">
        <v>136.26900000000001</v>
      </c>
      <c r="K1338" t="b">
        <f>NOT(ISNA(VLOOKUP(Table10[[#This Row],[PurchaseOrderID]],Purchase_Order!$A$2:$A$1228,1,0)))</f>
        <v>1</v>
      </c>
    </row>
    <row r="1339" spans="1:11" x14ac:dyDescent="0.25">
      <c r="A1339" s="5">
        <v>883</v>
      </c>
      <c r="B1339" s="5">
        <v>1982</v>
      </c>
      <c r="C1339" s="10">
        <v>44098</v>
      </c>
      <c r="D1339" s="5">
        <v>3</v>
      </c>
      <c r="E1339" s="5">
        <v>467</v>
      </c>
      <c r="F1339" s="40">
        <v>43.323</v>
      </c>
      <c r="G1339" s="40">
        <v>129.96899999999999</v>
      </c>
      <c r="K1339" t="b">
        <f>NOT(ISNA(VLOOKUP(Table10[[#This Row],[PurchaseOrderID]],Purchase_Order!$A$2:$A$1228,1,0)))</f>
        <v>1</v>
      </c>
    </row>
    <row r="1340" spans="1:11" x14ac:dyDescent="0.25">
      <c r="A1340" s="4">
        <v>883</v>
      </c>
      <c r="B1340" s="4">
        <v>1983</v>
      </c>
      <c r="C1340" s="11">
        <v>44098</v>
      </c>
      <c r="D1340" s="4">
        <v>3</v>
      </c>
      <c r="E1340" s="4">
        <v>468</v>
      </c>
      <c r="F1340" s="41">
        <v>47.596499999999999</v>
      </c>
      <c r="G1340" s="41">
        <v>142.7895</v>
      </c>
      <c r="K1340" t="b">
        <f>NOT(ISNA(VLOOKUP(Table10[[#This Row],[PurchaseOrderID]],Purchase_Order!$A$2:$A$1228,1,0)))</f>
        <v>1</v>
      </c>
    </row>
    <row r="1341" spans="1:11" x14ac:dyDescent="0.25">
      <c r="A1341" s="5">
        <v>884</v>
      </c>
      <c r="B1341" s="5">
        <v>1984</v>
      </c>
      <c r="C1341" s="10">
        <v>44098</v>
      </c>
      <c r="D1341" s="5">
        <v>3</v>
      </c>
      <c r="E1341" s="5">
        <v>462</v>
      </c>
      <c r="F1341" s="40">
        <v>47.680500000000002</v>
      </c>
      <c r="G1341" s="40">
        <v>143.04150000000001</v>
      </c>
      <c r="K1341" t="b">
        <f>NOT(ISNA(VLOOKUP(Table10[[#This Row],[PurchaseOrderID]],Purchase_Order!$A$2:$A$1228,1,0)))</f>
        <v>1</v>
      </c>
    </row>
    <row r="1342" spans="1:11" x14ac:dyDescent="0.25">
      <c r="A1342" s="4">
        <v>885</v>
      </c>
      <c r="B1342" s="4">
        <v>1985</v>
      </c>
      <c r="C1342" s="11">
        <v>44098</v>
      </c>
      <c r="D1342" s="4">
        <v>550</v>
      </c>
      <c r="E1342" s="4">
        <v>510</v>
      </c>
      <c r="F1342" s="41">
        <v>23.404499999999999</v>
      </c>
      <c r="G1342" s="41">
        <v>12872.475</v>
      </c>
      <c r="K1342" t="b">
        <f>NOT(ISNA(VLOOKUP(Table10[[#This Row],[PurchaseOrderID]],Purchase_Order!$A$2:$A$1228,1,0)))</f>
        <v>1</v>
      </c>
    </row>
    <row r="1343" spans="1:11" x14ac:dyDescent="0.25">
      <c r="A1343" s="5">
        <v>885</v>
      </c>
      <c r="B1343" s="5">
        <v>1986</v>
      </c>
      <c r="C1343" s="10">
        <v>44098</v>
      </c>
      <c r="D1343" s="5">
        <v>550</v>
      </c>
      <c r="E1343" s="5">
        <v>511</v>
      </c>
      <c r="F1343" s="40">
        <v>27.867000000000001</v>
      </c>
      <c r="G1343" s="40">
        <v>15326.85</v>
      </c>
      <c r="K1343" t="b">
        <f>NOT(ISNA(VLOOKUP(Table10[[#This Row],[PurchaseOrderID]],Purchase_Order!$A$2:$A$1228,1,0)))</f>
        <v>1</v>
      </c>
    </row>
    <row r="1344" spans="1:11" x14ac:dyDescent="0.25">
      <c r="A1344" s="4">
        <v>886</v>
      </c>
      <c r="B1344" s="4">
        <v>1987</v>
      </c>
      <c r="C1344" s="11">
        <v>44098</v>
      </c>
      <c r="D1344" s="4">
        <v>550</v>
      </c>
      <c r="E1344" s="4">
        <v>527</v>
      </c>
      <c r="F1344" s="41">
        <v>6.7515000000000001</v>
      </c>
      <c r="G1344" s="41">
        <v>3713.3249999999998</v>
      </c>
      <c r="K1344" t="b">
        <f>NOT(ISNA(VLOOKUP(Table10[[#This Row],[PurchaseOrderID]],Purchase_Order!$A$2:$A$1228,1,0)))</f>
        <v>1</v>
      </c>
    </row>
    <row r="1345" spans="1:11" x14ac:dyDescent="0.25">
      <c r="A1345" s="5">
        <v>887</v>
      </c>
      <c r="B1345" s="5">
        <v>1988</v>
      </c>
      <c r="C1345" s="10">
        <v>44098</v>
      </c>
      <c r="D1345" s="5">
        <v>550</v>
      </c>
      <c r="E1345" s="5">
        <v>509</v>
      </c>
      <c r="F1345" s="40">
        <v>36.277500000000003</v>
      </c>
      <c r="G1345" s="40">
        <v>19952.625</v>
      </c>
      <c r="K1345" t="b">
        <f>NOT(ISNA(VLOOKUP(Table10[[#This Row],[PurchaseOrderID]],Purchase_Order!$A$2:$A$1228,1,0)))</f>
        <v>1</v>
      </c>
    </row>
    <row r="1346" spans="1:11" x14ac:dyDescent="0.25">
      <c r="A1346" s="4">
        <v>888</v>
      </c>
      <c r="B1346" s="4">
        <v>1989</v>
      </c>
      <c r="C1346" s="11">
        <v>44098</v>
      </c>
      <c r="D1346" s="4">
        <v>60</v>
      </c>
      <c r="E1346" s="4">
        <v>492</v>
      </c>
      <c r="F1346" s="41">
        <v>50.746499999999997</v>
      </c>
      <c r="G1346" s="41">
        <v>3044.79</v>
      </c>
      <c r="K1346" t="b">
        <f>NOT(ISNA(VLOOKUP(Table10[[#This Row],[PurchaseOrderID]],Purchase_Order!$A$2:$A$1228,1,0)))</f>
        <v>1</v>
      </c>
    </row>
    <row r="1347" spans="1:11" x14ac:dyDescent="0.25">
      <c r="A1347" s="5">
        <v>888</v>
      </c>
      <c r="B1347" s="5">
        <v>1990</v>
      </c>
      <c r="C1347" s="10">
        <v>44098</v>
      </c>
      <c r="D1347" s="5">
        <v>60</v>
      </c>
      <c r="E1347" s="5">
        <v>493</v>
      </c>
      <c r="F1347" s="40">
        <v>58.264499999999998</v>
      </c>
      <c r="G1347" s="40">
        <v>3495.87</v>
      </c>
      <c r="K1347" t="b">
        <f>NOT(ISNA(VLOOKUP(Table10[[#This Row],[PurchaseOrderID]],Purchase_Order!$A$2:$A$1228,1,0)))</f>
        <v>1</v>
      </c>
    </row>
    <row r="1348" spans="1:11" x14ac:dyDescent="0.25">
      <c r="A1348" s="4">
        <v>888</v>
      </c>
      <c r="B1348" s="4">
        <v>1991</v>
      </c>
      <c r="C1348" s="11">
        <v>44098</v>
      </c>
      <c r="D1348" s="4">
        <v>60</v>
      </c>
      <c r="E1348" s="4">
        <v>494</v>
      </c>
      <c r="F1348" s="41">
        <v>50.746499999999997</v>
      </c>
      <c r="G1348" s="41">
        <v>3044.79</v>
      </c>
      <c r="K1348" t="b">
        <f>NOT(ISNA(VLOOKUP(Table10[[#This Row],[PurchaseOrderID]],Purchase_Order!$A$2:$A$1228,1,0)))</f>
        <v>1</v>
      </c>
    </row>
    <row r="1349" spans="1:11" x14ac:dyDescent="0.25">
      <c r="A1349" s="5">
        <v>888</v>
      </c>
      <c r="B1349" s="5">
        <v>1992</v>
      </c>
      <c r="C1349" s="10">
        <v>44098</v>
      </c>
      <c r="D1349" s="5">
        <v>60</v>
      </c>
      <c r="E1349" s="5">
        <v>495</v>
      </c>
      <c r="F1349" s="40">
        <v>62.926499999999997</v>
      </c>
      <c r="G1349" s="40">
        <v>3775.59</v>
      </c>
      <c r="K1349" t="b">
        <f>NOT(ISNA(VLOOKUP(Table10[[#This Row],[PurchaseOrderID]],Purchase_Order!$A$2:$A$1228,1,0)))</f>
        <v>1</v>
      </c>
    </row>
    <row r="1350" spans="1:11" x14ac:dyDescent="0.25">
      <c r="A1350" s="4">
        <v>888</v>
      </c>
      <c r="B1350" s="4">
        <v>1993</v>
      </c>
      <c r="C1350" s="11">
        <v>44098</v>
      </c>
      <c r="D1350" s="4">
        <v>60</v>
      </c>
      <c r="E1350" s="4">
        <v>496</v>
      </c>
      <c r="F1350" s="41">
        <v>49.654499999999999</v>
      </c>
      <c r="G1350" s="41">
        <v>2979.27</v>
      </c>
      <c r="K1350" t="b">
        <f>NOT(ISNA(VLOOKUP(Table10[[#This Row],[PurchaseOrderID]],Purchase_Order!$A$2:$A$1228,1,0)))</f>
        <v>1</v>
      </c>
    </row>
    <row r="1351" spans="1:11" x14ac:dyDescent="0.25">
      <c r="A1351" s="5">
        <v>889</v>
      </c>
      <c r="B1351" s="5">
        <v>1994</v>
      </c>
      <c r="C1351" s="10">
        <v>44099</v>
      </c>
      <c r="D1351" s="5">
        <v>550</v>
      </c>
      <c r="E1351" s="5">
        <v>523</v>
      </c>
      <c r="F1351" s="40">
        <v>10.384499999999999</v>
      </c>
      <c r="G1351" s="40">
        <v>5711.4750000000004</v>
      </c>
      <c r="K1351" t="b">
        <f>NOT(ISNA(VLOOKUP(Table10[[#This Row],[PurchaseOrderID]],Purchase_Order!$A$2:$A$1228,1,0)))</f>
        <v>1</v>
      </c>
    </row>
    <row r="1352" spans="1:11" x14ac:dyDescent="0.25">
      <c r="A1352" s="4">
        <v>890</v>
      </c>
      <c r="B1352" s="4">
        <v>1995</v>
      </c>
      <c r="C1352" s="11">
        <v>44099</v>
      </c>
      <c r="D1352" s="4">
        <v>3</v>
      </c>
      <c r="E1352" s="4">
        <v>430</v>
      </c>
      <c r="F1352" s="41">
        <v>45.654000000000003</v>
      </c>
      <c r="G1352" s="41">
        <v>136.96199999999999</v>
      </c>
      <c r="K1352" t="b">
        <f>NOT(ISNA(VLOOKUP(Table10[[#This Row],[PurchaseOrderID]],Purchase_Order!$A$2:$A$1228,1,0)))</f>
        <v>1</v>
      </c>
    </row>
    <row r="1353" spans="1:11" x14ac:dyDescent="0.25">
      <c r="A1353" s="5">
        <v>890</v>
      </c>
      <c r="B1353" s="5">
        <v>1996</v>
      </c>
      <c r="C1353" s="10">
        <v>44099</v>
      </c>
      <c r="D1353" s="5">
        <v>3</v>
      </c>
      <c r="E1353" s="5">
        <v>431</v>
      </c>
      <c r="F1353" s="40">
        <v>41.380499999999998</v>
      </c>
      <c r="G1353" s="40">
        <v>124.14149999999999</v>
      </c>
      <c r="K1353" t="b">
        <f>NOT(ISNA(VLOOKUP(Table10[[#This Row],[PurchaseOrderID]],Purchase_Order!$A$2:$A$1228,1,0)))</f>
        <v>1</v>
      </c>
    </row>
    <row r="1354" spans="1:11" x14ac:dyDescent="0.25">
      <c r="A1354" s="4">
        <v>890</v>
      </c>
      <c r="B1354" s="4">
        <v>1997</v>
      </c>
      <c r="C1354" s="11">
        <v>44099</v>
      </c>
      <c r="D1354" s="4">
        <v>3</v>
      </c>
      <c r="E1354" s="4">
        <v>432</v>
      </c>
      <c r="F1354" s="41">
        <v>39.280500000000004</v>
      </c>
      <c r="G1354" s="41">
        <v>117.8415</v>
      </c>
      <c r="K1354" t="b">
        <f>NOT(ISNA(VLOOKUP(Table10[[#This Row],[PurchaseOrderID]],Purchase_Order!$A$2:$A$1228,1,0)))</f>
        <v>1</v>
      </c>
    </row>
    <row r="1355" spans="1:11" x14ac:dyDescent="0.25">
      <c r="A1355" s="5">
        <v>891</v>
      </c>
      <c r="B1355" s="5">
        <v>1998</v>
      </c>
      <c r="C1355" s="10">
        <v>44099</v>
      </c>
      <c r="D1355" s="5">
        <v>3</v>
      </c>
      <c r="E1355" s="5">
        <v>490</v>
      </c>
      <c r="F1355" s="40">
        <v>12.7155</v>
      </c>
      <c r="G1355" s="40">
        <v>38.146500000000003</v>
      </c>
      <c r="K1355" t="b">
        <f>NOT(ISNA(VLOOKUP(Table10[[#This Row],[PurchaseOrderID]],Purchase_Order!$A$2:$A$1228,1,0)))</f>
        <v>1</v>
      </c>
    </row>
    <row r="1356" spans="1:11" x14ac:dyDescent="0.25">
      <c r="A1356" s="4">
        <v>891</v>
      </c>
      <c r="B1356" s="4">
        <v>1999</v>
      </c>
      <c r="C1356" s="11">
        <v>44099</v>
      </c>
      <c r="D1356" s="4">
        <v>3</v>
      </c>
      <c r="E1356" s="4">
        <v>491</v>
      </c>
      <c r="F1356" s="41">
        <v>19.939499999999999</v>
      </c>
      <c r="G1356" s="41">
        <v>59.8185</v>
      </c>
      <c r="K1356" t="b">
        <f>NOT(ISNA(VLOOKUP(Table10[[#This Row],[PurchaseOrderID]],Purchase_Order!$A$2:$A$1228,1,0)))</f>
        <v>1</v>
      </c>
    </row>
    <row r="1357" spans="1:11" x14ac:dyDescent="0.25">
      <c r="A1357" s="5">
        <v>892</v>
      </c>
      <c r="B1357" s="5">
        <v>2000</v>
      </c>
      <c r="C1357" s="10">
        <v>44099</v>
      </c>
      <c r="D1357" s="5">
        <v>3</v>
      </c>
      <c r="E1357" s="5">
        <v>528</v>
      </c>
      <c r="F1357" s="40">
        <v>38.156999999999996</v>
      </c>
      <c r="G1357" s="40">
        <v>114.471</v>
      </c>
      <c r="K1357" t="b">
        <f>NOT(ISNA(VLOOKUP(Table10[[#This Row],[PurchaseOrderID]],Purchase_Order!$A$2:$A$1228,1,0)))</f>
        <v>1</v>
      </c>
    </row>
    <row r="1358" spans="1:11" x14ac:dyDescent="0.25">
      <c r="A1358" s="4">
        <v>893</v>
      </c>
      <c r="B1358" s="4">
        <v>2001</v>
      </c>
      <c r="C1358" s="11">
        <v>44099</v>
      </c>
      <c r="D1358" s="4">
        <v>3</v>
      </c>
      <c r="E1358" s="4">
        <v>505</v>
      </c>
      <c r="F1358" s="41">
        <v>44.215499999999999</v>
      </c>
      <c r="G1358" s="41">
        <v>132.6465</v>
      </c>
      <c r="K1358" t="b">
        <f>NOT(ISNA(VLOOKUP(Table10[[#This Row],[PurchaseOrderID]],Purchase_Order!$A$2:$A$1228,1,0)))</f>
        <v>1</v>
      </c>
    </row>
    <row r="1359" spans="1:11" x14ac:dyDescent="0.25">
      <c r="A1359" s="5">
        <v>894</v>
      </c>
      <c r="B1359" s="5">
        <v>2002</v>
      </c>
      <c r="C1359" s="10">
        <v>44099</v>
      </c>
      <c r="D1359" s="5">
        <v>550</v>
      </c>
      <c r="E1359" s="5">
        <v>938</v>
      </c>
      <c r="F1359" s="40">
        <v>31.4895</v>
      </c>
      <c r="G1359" s="40">
        <v>17319.224999999999</v>
      </c>
      <c r="K1359" t="b">
        <f>NOT(ISNA(VLOOKUP(Table10[[#This Row],[PurchaseOrderID]],Purchase_Order!$A$2:$A$1228,1,0)))</f>
        <v>1</v>
      </c>
    </row>
    <row r="1360" spans="1:11" x14ac:dyDescent="0.25">
      <c r="A1360" s="4">
        <v>894</v>
      </c>
      <c r="B1360" s="4">
        <v>2003</v>
      </c>
      <c r="C1360" s="11">
        <v>44099</v>
      </c>
      <c r="D1360" s="4">
        <v>550</v>
      </c>
      <c r="E1360" s="4">
        <v>939</v>
      </c>
      <c r="F1360" s="41">
        <v>48.289499999999997</v>
      </c>
      <c r="G1360" s="41">
        <v>26559.224999999999</v>
      </c>
      <c r="K1360" t="b">
        <f>NOT(ISNA(VLOOKUP(Table10[[#This Row],[PurchaseOrderID]],Purchase_Order!$A$2:$A$1228,1,0)))</f>
        <v>1</v>
      </c>
    </row>
    <row r="1361" spans="1:11" x14ac:dyDescent="0.25">
      <c r="A1361" s="5">
        <v>895</v>
      </c>
      <c r="B1361" s="5">
        <v>2004</v>
      </c>
      <c r="C1361" s="10">
        <v>44099</v>
      </c>
      <c r="D1361" s="5">
        <v>60</v>
      </c>
      <c r="E1361" s="5">
        <v>358</v>
      </c>
      <c r="F1361" s="40">
        <v>6.9824999999999999</v>
      </c>
      <c r="G1361" s="40">
        <v>418.95</v>
      </c>
      <c r="K1361" t="b">
        <f>NOT(ISNA(VLOOKUP(Table10[[#This Row],[PurchaseOrderID]],Purchase_Order!$A$2:$A$1228,1,0)))</f>
        <v>1</v>
      </c>
    </row>
    <row r="1362" spans="1:11" x14ac:dyDescent="0.25">
      <c r="A1362" s="4">
        <v>896</v>
      </c>
      <c r="B1362" s="4">
        <v>2005</v>
      </c>
      <c r="C1362" s="11">
        <v>44099</v>
      </c>
      <c r="D1362" s="4">
        <v>3</v>
      </c>
      <c r="E1362" s="4">
        <v>454</v>
      </c>
      <c r="F1362" s="41">
        <v>47.523000000000003</v>
      </c>
      <c r="G1362" s="41">
        <v>142.56899999999999</v>
      </c>
      <c r="K1362" t="b">
        <f>NOT(ISNA(VLOOKUP(Table10[[#This Row],[PurchaseOrderID]],Purchase_Order!$A$2:$A$1228,1,0)))</f>
        <v>1</v>
      </c>
    </row>
    <row r="1363" spans="1:11" x14ac:dyDescent="0.25">
      <c r="A1363" s="5">
        <v>896</v>
      </c>
      <c r="B1363" s="5">
        <v>2006</v>
      </c>
      <c r="C1363" s="10">
        <v>44099</v>
      </c>
      <c r="D1363" s="5">
        <v>3</v>
      </c>
      <c r="E1363" s="5">
        <v>455</v>
      </c>
      <c r="F1363" s="40">
        <v>45.423000000000002</v>
      </c>
      <c r="G1363" s="40">
        <v>136.26900000000001</v>
      </c>
      <c r="K1363" t="b">
        <f>NOT(ISNA(VLOOKUP(Table10[[#This Row],[PurchaseOrderID]],Purchase_Order!$A$2:$A$1228,1,0)))</f>
        <v>1</v>
      </c>
    </row>
    <row r="1364" spans="1:11" x14ac:dyDescent="0.25">
      <c r="A1364" s="4">
        <v>896</v>
      </c>
      <c r="B1364" s="4">
        <v>2007</v>
      </c>
      <c r="C1364" s="11">
        <v>44099</v>
      </c>
      <c r="D1364" s="4">
        <v>3</v>
      </c>
      <c r="E1364" s="4">
        <v>456</v>
      </c>
      <c r="F1364" s="41">
        <v>49.6965</v>
      </c>
      <c r="G1364" s="41">
        <v>149.08949999999999</v>
      </c>
      <c r="K1364" t="b">
        <f>NOT(ISNA(VLOOKUP(Table10[[#This Row],[PurchaseOrderID]],Purchase_Order!$A$2:$A$1228,1,0)))</f>
        <v>1</v>
      </c>
    </row>
    <row r="1365" spans="1:11" x14ac:dyDescent="0.25">
      <c r="A1365" s="5">
        <v>896</v>
      </c>
      <c r="B1365" s="5">
        <v>2008</v>
      </c>
      <c r="C1365" s="10">
        <v>44099</v>
      </c>
      <c r="D1365" s="5">
        <v>3</v>
      </c>
      <c r="E1365" s="5">
        <v>457</v>
      </c>
      <c r="F1365" s="40">
        <v>45.423000000000002</v>
      </c>
      <c r="G1365" s="40">
        <v>136.26900000000001</v>
      </c>
      <c r="K1365" t="b">
        <f>NOT(ISNA(VLOOKUP(Table10[[#This Row],[PurchaseOrderID]],Purchase_Order!$A$2:$A$1228,1,0)))</f>
        <v>1</v>
      </c>
    </row>
    <row r="1366" spans="1:11" x14ac:dyDescent="0.25">
      <c r="A1366" s="4">
        <v>897</v>
      </c>
      <c r="B1366" s="4">
        <v>2009</v>
      </c>
      <c r="C1366" s="11">
        <v>44099</v>
      </c>
      <c r="D1366" s="4">
        <v>60</v>
      </c>
      <c r="E1366" s="4">
        <v>356</v>
      </c>
      <c r="F1366" s="41">
        <v>3.3809999999999998</v>
      </c>
      <c r="G1366" s="41">
        <v>202.86</v>
      </c>
      <c r="K1366" t="b">
        <f>NOT(ISNA(VLOOKUP(Table10[[#This Row],[PurchaseOrderID]],Purchase_Order!$A$2:$A$1228,1,0)))</f>
        <v>1</v>
      </c>
    </row>
    <row r="1367" spans="1:11" x14ac:dyDescent="0.25">
      <c r="A1367" s="5">
        <v>897</v>
      </c>
      <c r="B1367" s="5">
        <v>2010</v>
      </c>
      <c r="C1367" s="10">
        <v>44099</v>
      </c>
      <c r="D1367" s="5">
        <v>60</v>
      </c>
      <c r="E1367" s="5">
        <v>357</v>
      </c>
      <c r="F1367" s="40">
        <v>4.3155000000000001</v>
      </c>
      <c r="G1367" s="40">
        <v>258.93</v>
      </c>
      <c r="K1367" t="b">
        <f>NOT(ISNA(VLOOKUP(Table10[[#This Row],[PurchaseOrderID]],Purchase_Order!$A$2:$A$1228,1,0)))</f>
        <v>1</v>
      </c>
    </row>
    <row r="1368" spans="1:11" x14ac:dyDescent="0.25">
      <c r="A1368" s="4">
        <v>898</v>
      </c>
      <c r="B1368" s="4">
        <v>2011</v>
      </c>
      <c r="C1368" s="11">
        <v>44099</v>
      </c>
      <c r="D1368" s="4">
        <v>3</v>
      </c>
      <c r="E1368" s="4">
        <v>375</v>
      </c>
      <c r="F1368" s="41">
        <v>43.270499999999998</v>
      </c>
      <c r="G1368" s="41">
        <v>129.8115</v>
      </c>
      <c r="K1368" t="b">
        <f>NOT(ISNA(VLOOKUP(Table10[[#This Row],[PurchaseOrderID]],Purchase_Order!$A$2:$A$1228,1,0)))</f>
        <v>1</v>
      </c>
    </row>
    <row r="1369" spans="1:11" x14ac:dyDescent="0.25">
      <c r="A1369" s="5">
        <v>898</v>
      </c>
      <c r="B1369" s="5">
        <v>2012</v>
      </c>
      <c r="C1369" s="10">
        <v>44099</v>
      </c>
      <c r="D1369" s="5">
        <v>3</v>
      </c>
      <c r="E1369" s="5">
        <v>376</v>
      </c>
      <c r="F1369" s="40">
        <v>41.170499999999997</v>
      </c>
      <c r="G1369" s="40">
        <v>123.5115</v>
      </c>
      <c r="K1369" t="b">
        <f>NOT(ISNA(VLOOKUP(Table10[[#This Row],[PurchaseOrderID]],Purchase_Order!$A$2:$A$1228,1,0)))</f>
        <v>1</v>
      </c>
    </row>
    <row r="1370" spans="1:11" x14ac:dyDescent="0.25">
      <c r="A1370" s="4">
        <v>898</v>
      </c>
      <c r="B1370" s="4">
        <v>2020</v>
      </c>
      <c r="C1370" s="11">
        <v>44099</v>
      </c>
      <c r="D1370" s="4">
        <v>3</v>
      </c>
      <c r="E1370" s="4">
        <v>377</v>
      </c>
      <c r="F1370" s="41">
        <v>45.444000000000003</v>
      </c>
      <c r="G1370" s="41">
        <v>136.33199999999999</v>
      </c>
      <c r="K1370" t="b">
        <f>NOT(ISNA(VLOOKUP(Table10[[#This Row],[PurchaseOrderID]],Purchase_Order!$A$2:$A$1228,1,0)))</f>
        <v>1</v>
      </c>
    </row>
    <row r="1371" spans="1:11" x14ac:dyDescent="0.25">
      <c r="A1371" s="5">
        <v>898</v>
      </c>
      <c r="B1371" s="5">
        <v>2014</v>
      </c>
      <c r="C1371" s="10">
        <v>44099</v>
      </c>
      <c r="D1371" s="5">
        <v>3</v>
      </c>
      <c r="E1371" s="5">
        <v>378</v>
      </c>
      <c r="F1371" s="40">
        <v>41.170499999999997</v>
      </c>
      <c r="G1371" s="40">
        <v>123.5115</v>
      </c>
      <c r="K1371" t="b">
        <f>NOT(ISNA(VLOOKUP(Table10[[#This Row],[PurchaseOrderID]],Purchase_Order!$A$2:$A$1228,1,0)))</f>
        <v>1</v>
      </c>
    </row>
    <row r="1372" spans="1:11" x14ac:dyDescent="0.25">
      <c r="A1372" s="4">
        <v>898</v>
      </c>
      <c r="B1372" s="4">
        <v>2015</v>
      </c>
      <c r="C1372" s="11">
        <v>44099</v>
      </c>
      <c r="D1372" s="4">
        <v>3</v>
      </c>
      <c r="E1372" s="4">
        <v>379</v>
      </c>
      <c r="F1372" s="41">
        <v>39.070500000000003</v>
      </c>
      <c r="G1372" s="41">
        <v>117.2115</v>
      </c>
      <c r="K1372" t="b">
        <f>NOT(ISNA(VLOOKUP(Table10[[#This Row],[PurchaseOrderID]],Purchase_Order!$A$2:$A$1228,1,0)))</f>
        <v>1</v>
      </c>
    </row>
    <row r="1373" spans="1:11" x14ac:dyDescent="0.25">
      <c r="A1373" s="5">
        <v>899</v>
      </c>
      <c r="B1373" s="5">
        <v>2016</v>
      </c>
      <c r="C1373" s="10">
        <v>44099</v>
      </c>
      <c r="D1373" s="5">
        <v>3</v>
      </c>
      <c r="E1373" s="5">
        <v>490</v>
      </c>
      <c r="F1373" s="40">
        <v>12.358499999999999</v>
      </c>
      <c r="G1373" s="40">
        <v>37.075499999999998</v>
      </c>
      <c r="K1373" t="b">
        <f>NOT(ISNA(VLOOKUP(Table10[[#This Row],[PurchaseOrderID]],Purchase_Order!$A$2:$A$1228,1,0)))</f>
        <v>1</v>
      </c>
    </row>
    <row r="1374" spans="1:11" x14ac:dyDescent="0.25">
      <c r="A1374" s="4">
        <v>900</v>
      </c>
      <c r="B1374" s="4">
        <v>2017</v>
      </c>
      <c r="C1374" s="11">
        <v>44099</v>
      </c>
      <c r="D1374" s="4">
        <v>550</v>
      </c>
      <c r="E1374" s="4">
        <v>513</v>
      </c>
      <c r="F1374" s="41">
        <v>39.1965</v>
      </c>
      <c r="G1374" s="41">
        <v>21558.075000000001</v>
      </c>
      <c r="K1374" t="b">
        <f>NOT(ISNA(VLOOKUP(Table10[[#This Row],[PurchaseOrderID]],Purchase_Order!$A$2:$A$1228,1,0)))</f>
        <v>1</v>
      </c>
    </row>
    <row r="1375" spans="1:11" x14ac:dyDescent="0.25">
      <c r="A1375" s="5">
        <v>901</v>
      </c>
      <c r="B1375" s="5">
        <v>2018</v>
      </c>
      <c r="C1375" s="10">
        <v>44099</v>
      </c>
      <c r="D1375" s="5">
        <v>3</v>
      </c>
      <c r="E1375" s="5">
        <v>408</v>
      </c>
      <c r="F1375" s="40">
        <v>36.970500000000001</v>
      </c>
      <c r="G1375" s="40">
        <v>110.9115</v>
      </c>
      <c r="K1375" t="b">
        <f>NOT(ISNA(VLOOKUP(Table10[[#This Row],[PurchaseOrderID]],Purchase_Order!$A$2:$A$1228,1,0)))</f>
        <v>1</v>
      </c>
    </row>
    <row r="1376" spans="1:11" x14ac:dyDescent="0.25">
      <c r="A1376" s="4">
        <v>901</v>
      </c>
      <c r="B1376" s="4">
        <v>2019</v>
      </c>
      <c r="C1376" s="11">
        <v>44099</v>
      </c>
      <c r="D1376" s="4">
        <v>3</v>
      </c>
      <c r="E1376" s="4">
        <v>409</v>
      </c>
      <c r="F1376" s="41">
        <v>41.244</v>
      </c>
      <c r="G1376" s="41">
        <v>123.732</v>
      </c>
      <c r="K1376" t="b">
        <f>NOT(ISNA(VLOOKUP(Table10[[#This Row],[PurchaseOrderID]],Purchase_Order!$A$2:$A$1228,1,0)))</f>
        <v>1</v>
      </c>
    </row>
    <row r="1377" spans="1:11" x14ac:dyDescent="0.25">
      <c r="A1377" s="5">
        <v>901</v>
      </c>
      <c r="B1377" s="5">
        <v>2020</v>
      </c>
      <c r="C1377" s="10">
        <v>44099</v>
      </c>
      <c r="D1377" s="5">
        <v>3</v>
      </c>
      <c r="E1377" s="5">
        <v>410</v>
      </c>
      <c r="F1377" s="40">
        <v>36.970500000000001</v>
      </c>
      <c r="G1377" s="40">
        <v>110.9115</v>
      </c>
      <c r="K1377" t="b">
        <f>NOT(ISNA(VLOOKUP(Table10[[#This Row],[PurchaseOrderID]],Purchase_Order!$A$2:$A$1228,1,0)))</f>
        <v>1</v>
      </c>
    </row>
    <row r="1378" spans="1:11" x14ac:dyDescent="0.25">
      <c r="A1378" s="4">
        <v>901</v>
      </c>
      <c r="B1378" s="4">
        <v>2021</v>
      </c>
      <c r="C1378" s="11">
        <v>44099</v>
      </c>
      <c r="D1378" s="4">
        <v>3</v>
      </c>
      <c r="E1378" s="4">
        <v>411</v>
      </c>
      <c r="F1378" s="41">
        <v>34.8705</v>
      </c>
      <c r="G1378" s="41">
        <v>104.61150000000001</v>
      </c>
      <c r="K1378" t="b">
        <f>NOT(ISNA(VLOOKUP(Table10[[#This Row],[PurchaseOrderID]],Purchase_Order!$A$2:$A$1228,1,0)))</f>
        <v>1</v>
      </c>
    </row>
    <row r="1379" spans="1:11" x14ac:dyDescent="0.25">
      <c r="A1379" s="5">
        <v>902</v>
      </c>
      <c r="B1379" s="5">
        <v>2022</v>
      </c>
      <c r="C1379" s="10">
        <v>44099</v>
      </c>
      <c r="D1379" s="5">
        <v>550</v>
      </c>
      <c r="E1379" s="5">
        <v>931</v>
      </c>
      <c r="F1379" s="40">
        <v>34.8705</v>
      </c>
      <c r="G1379" s="40">
        <v>19178.775000000001</v>
      </c>
      <c r="K1379" t="b">
        <f>NOT(ISNA(VLOOKUP(Table10[[#This Row],[PurchaseOrderID]],Purchase_Order!$A$2:$A$1228,1,0)))</f>
        <v>1</v>
      </c>
    </row>
    <row r="1380" spans="1:11" x14ac:dyDescent="0.25">
      <c r="A1380" s="4">
        <v>902</v>
      </c>
      <c r="B1380" s="4">
        <v>2023</v>
      </c>
      <c r="C1380" s="11">
        <v>44099</v>
      </c>
      <c r="D1380" s="4">
        <v>550</v>
      </c>
      <c r="E1380" s="4">
        <v>932</v>
      </c>
      <c r="F1380" s="41">
        <v>39.763500000000001</v>
      </c>
      <c r="G1380" s="41">
        <v>21869.924999999999</v>
      </c>
      <c r="K1380" t="b">
        <f>NOT(ISNA(VLOOKUP(Table10[[#This Row],[PurchaseOrderID]],Purchase_Order!$A$2:$A$1228,1,0)))</f>
        <v>1</v>
      </c>
    </row>
    <row r="1381" spans="1:11" x14ac:dyDescent="0.25">
      <c r="A1381" s="5">
        <v>903</v>
      </c>
      <c r="B1381" s="5">
        <v>2024</v>
      </c>
      <c r="C1381" s="10">
        <v>44099</v>
      </c>
      <c r="D1381" s="5">
        <v>3</v>
      </c>
      <c r="E1381" s="5">
        <v>425</v>
      </c>
      <c r="F1381" s="40">
        <v>45.580500000000001</v>
      </c>
      <c r="G1381" s="40">
        <v>136.7415</v>
      </c>
      <c r="K1381" t="b">
        <f>NOT(ISNA(VLOOKUP(Table10[[#This Row],[PurchaseOrderID]],Purchase_Order!$A$2:$A$1228,1,0)))</f>
        <v>1</v>
      </c>
    </row>
    <row r="1382" spans="1:11" x14ac:dyDescent="0.25">
      <c r="A1382" s="4">
        <v>903</v>
      </c>
      <c r="B1382" s="4">
        <v>2025</v>
      </c>
      <c r="C1382" s="11">
        <v>44099</v>
      </c>
      <c r="D1382" s="4">
        <v>3</v>
      </c>
      <c r="E1382" s="4">
        <v>426</v>
      </c>
      <c r="F1382" s="41">
        <v>43.480499999999999</v>
      </c>
      <c r="G1382" s="41">
        <v>130.44149999999999</v>
      </c>
      <c r="K1382" t="b">
        <f>NOT(ISNA(VLOOKUP(Table10[[#This Row],[PurchaseOrderID]],Purchase_Order!$A$2:$A$1228,1,0)))</f>
        <v>1</v>
      </c>
    </row>
    <row r="1383" spans="1:11" x14ac:dyDescent="0.25">
      <c r="A1383" s="5">
        <v>903</v>
      </c>
      <c r="B1383" s="5">
        <v>2026</v>
      </c>
      <c r="C1383" s="10">
        <v>44099</v>
      </c>
      <c r="D1383" s="5">
        <v>3</v>
      </c>
      <c r="E1383" s="5">
        <v>427</v>
      </c>
      <c r="F1383" s="40">
        <v>47.753999999999998</v>
      </c>
      <c r="G1383" s="40">
        <v>143.262</v>
      </c>
      <c r="K1383" t="b">
        <f>NOT(ISNA(VLOOKUP(Table10[[#This Row],[PurchaseOrderID]],Purchase_Order!$A$2:$A$1228,1,0)))</f>
        <v>1</v>
      </c>
    </row>
    <row r="1384" spans="1:11" x14ac:dyDescent="0.25">
      <c r="A1384" s="4">
        <v>904</v>
      </c>
      <c r="B1384" s="4">
        <v>2027</v>
      </c>
      <c r="C1384" s="11">
        <v>44099</v>
      </c>
      <c r="D1384" s="4">
        <v>3</v>
      </c>
      <c r="E1384" s="4">
        <v>345</v>
      </c>
      <c r="F1384" s="41">
        <v>43.375500000000002</v>
      </c>
      <c r="G1384" s="41">
        <v>130.12649999999999</v>
      </c>
      <c r="K1384" t="b">
        <f>NOT(ISNA(VLOOKUP(Table10[[#This Row],[PurchaseOrderID]],Purchase_Order!$A$2:$A$1228,1,0)))</f>
        <v>1</v>
      </c>
    </row>
    <row r="1385" spans="1:11" x14ac:dyDescent="0.25">
      <c r="A1385" s="5">
        <v>904</v>
      </c>
      <c r="B1385" s="5">
        <v>2028</v>
      </c>
      <c r="C1385" s="10">
        <v>44099</v>
      </c>
      <c r="D1385" s="5">
        <v>3</v>
      </c>
      <c r="E1385" s="5">
        <v>346</v>
      </c>
      <c r="F1385" s="40">
        <v>47.649000000000001</v>
      </c>
      <c r="G1385" s="40">
        <v>142.947</v>
      </c>
      <c r="K1385" t="b">
        <f>NOT(ISNA(VLOOKUP(Table10[[#This Row],[PurchaseOrderID]],Purchase_Order!$A$2:$A$1228,1,0)))</f>
        <v>1</v>
      </c>
    </row>
    <row r="1386" spans="1:11" x14ac:dyDescent="0.25">
      <c r="A1386" s="4">
        <v>905</v>
      </c>
      <c r="B1386" s="4">
        <v>2029</v>
      </c>
      <c r="C1386" s="11">
        <v>44100</v>
      </c>
      <c r="D1386" s="4">
        <v>550</v>
      </c>
      <c r="E1386" s="4">
        <v>937</v>
      </c>
      <c r="F1386" s="41">
        <v>62.9895</v>
      </c>
      <c r="G1386" s="41">
        <v>34644.224999999999</v>
      </c>
      <c r="K1386" t="b">
        <f>NOT(ISNA(VLOOKUP(Table10[[#This Row],[PurchaseOrderID]],Purchase_Order!$A$2:$A$1228,1,0)))</f>
        <v>1</v>
      </c>
    </row>
    <row r="1387" spans="1:11" x14ac:dyDescent="0.25">
      <c r="A1387" s="5">
        <v>906</v>
      </c>
      <c r="B1387" s="5">
        <v>2030</v>
      </c>
      <c r="C1387" s="10">
        <v>44100</v>
      </c>
      <c r="D1387" s="5">
        <v>3</v>
      </c>
      <c r="E1387" s="5">
        <v>469</v>
      </c>
      <c r="F1387" s="40">
        <v>43.323</v>
      </c>
      <c r="G1387" s="40">
        <v>129.96899999999999</v>
      </c>
      <c r="K1387" t="b">
        <f>NOT(ISNA(VLOOKUP(Table10[[#This Row],[PurchaseOrderID]],Purchase_Order!$A$2:$A$1228,1,0)))</f>
        <v>1</v>
      </c>
    </row>
    <row r="1388" spans="1:11" x14ac:dyDescent="0.25">
      <c r="A1388" s="4">
        <v>906</v>
      </c>
      <c r="B1388" s="4">
        <v>2031</v>
      </c>
      <c r="C1388" s="11">
        <v>44100</v>
      </c>
      <c r="D1388" s="4">
        <v>3</v>
      </c>
      <c r="E1388" s="4">
        <v>470</v>
      </c>
      <c r="F1388" s="41">
        <v>41.222999999999999</v>
      </c>
      <c r="G1388" s="41">
        <v>123.669</v>
      </c>
      <c r="K1388" t="b">
        <f>NOT(ISNA(VLOOKUP(Table10[[#This Row],[PurchaseOrderID]],Purchase_Order!$A$2:$A$1228,1,0)))</f>
        <v>1</v>
      </c>
    </row>
    <row r="1389" spans="1:11" x14ac:dyDescent="0.25">
      <c r="A1389" s="5">
        <v>906</v>
      </c>
      <c r="B1389" s="5">
        <v>2032</v>
      </c>
      <c r="C1389" s="10">
        <v>44100</v>
      </c>
      <c r="D1389" s="5">
        <v>3</v>
      </c>
      <c r="E1389" s="5">
        <v>471</v>
      </c>
      <c r="F1389" s="40">
        <v>45.496499999999997</v>
      </c>
      <c r="G1389" s="40">
        <v>136.48949999999999</v>
      </c>
      <c r="K1389" t="b">
        <f>NOT(ISNA(VLOOKUP(Table10[[#This Row],[PurchaseOrderID]],Purchase_Order!$A$2:$A$1228,1,0)))</f>
        <v>1</v>
      </c>
    </row>
    <row r="1390" spans="1:11" x14ac:dyDescent="0.25">
      <c r="A1390" s="4">
        <v>906</v>
      </c>
      <c r="B1390" s="4">
        <v>2033</v>
      </c>
      <c r="C1390" s="11">
        <v>44100</v>
      </c>
      <c r="D1390" s="4">
        <v>3</v>
      </c>
      <c r="E1390" s="4">
        <v>472</v>
      </c>
      <c r="F1390" s="41">
        <v>41.222999999999999</v>
      </c>
      <c r="G1390" s="41">
        <v>123.669</v>
      </c>
      <c r="K1390" t="b">
        <f>NOT(ISNA(VLOOKUP(Table10[[#This Row],[PurchaseOrderID]],Purchase_Order!$A$2:$A$1228,1,0)))</f>
        <v>1</v>
      </c>
    </row>
    <row r="1391" spans="1:11" x14ac:dyDescent="0.25">
      <c r="A1391" s="5">
        <v>907</v>
      </c>
      <c r="B1391" s="5">
        <v>2034</v>
      </c>
      <c r="C1391" s="10">
        <v>44100</v>
      </c>
      <c r="D1391" s="5">
        <v>3</v>
      </c>
      <c r="E1391" s="5">
        <v>462</v>
      </c>
      <c r="F1391" s="40">
        <v>47.680500000000002</v>
      </c>
      <c r="G1391" s="40">
        <v>143.04150000000001</v>
      </c>
      <c r="K1391" t="b">
        <f>NOT(ISNA(VLOOKUP(Table10[[#This Row],[PurchaseOrderID]],Purchase_Order!$A$2:$A$1228,1,0)))</f>
        <v>1</v>
      </c>
    </row>
    <row r="1392" spans="1:11" x14ac:dyDescent="0.25">
      <c r="A1392" s="4">
        <v>908</v>
      </c>
      <c r="B1392" s="4">
        <v>2035</v>
      </c>
      <c r="C1392" s="11">
        <v>44100</v>
      </c>
      <c r="D1392" s="4">
        <v>550</v>
      </c>
      <c r="E1392" s="4">
        <v>510</v>
      </c>
      <c r="F1392" s="41">
        <v>23.404499999999999</v>
      </c>
      <c r="G1392" s="41">
        <v>12872.475</v>
      </c>
      <c r="K1392" t="b">
        <f>NOT(ISNA(VLOOKUP(Table10[[#This Row],[PurchaseOrderID]],Purchase_Order!$A$2:$A$1228,1,0)))</f>
        <v>1</v>
      </c>
    </row>
    <row r="1393" spans="1:11" x14ac:dyDescent="0.25">
      <c r="A1393" s="5">
        <v>908</v>
      </c>
      <c r="B1393" s="5">
        <v>2036</v>
      </c>
      <c r="C1393" s="10">
        <v>44100</v>
      </c>
      <c r="D1393" s="5">
        <v>550</v>
      </c>
      <c r="E1393" s="5">
        <v>511</v>
      </c>
      <c r="F1393" s="40">
        <v>27.867000000000001</v>
      </c>
      <c r="G1393" s="40">
        <v>15326.85</v>
      </c>
      <c r="K1393" t="b">
        <f>NOT(ISNA(VLOOKUP(Table10[[#This Row],[PurchaseOrderID]],Purchase_Order!$A$2:$A$1228,1,0)))</f>
        <v>1</v>
      </c>
    </row>
    <row r="1394" spans="1:11" x14ac:dyDescent="0.25">
      <c r="A1394" s="4">
        <v>909</v>
      </c>
      <c r="B1394" s="4">
        <v>2037</v>
      </c>
      <c r="C1394" s="11">
        <v>44103</v>
      </c>
      <c r="D1394" s="4">
        <v>550</v>
      </c>
      <c r="E1394" s="4">
        <v>931</v>
      </c>
      <c r="F1394" s="41">
        <v>34.345500000000001</v>
      </c>
      <c r="G1394" s="41">
        <v>18890.025000000001</v>
      </c>
      <c r="K1394" t="b">
        <f>NOT(ISNA(VLOOKUP(Table10[[#This Row],[PurchaseOrderID]],Purchase_Order!$A$2:$A$1228,1,0)))</f>
        <v>1</v>
      </c>
    </row>
    <row r="1395" spans="1:11" x14ac:dyDescent="0.25">
      <c r="A1395" s="5">
        <v>909</v>
      </c>
      <c r="B1395" s="5">
        <v>2038</v>
      </c>
      <c r="C1395" s="10">
        <v>44103</v>
      </c>
      <c r="D1395" s="5">
        <v>550</v>
      </c>
      <c r="E1395" s="5">
        <v>932</v>
      </c>
      <c r="F1395" s="40">
        <v>39.238500000000002</v>
      </c>
      <c r="G1395" s="40">
        <v>21581.174999999999</v>
      </c>
      <c r="K1395" t="b">
        <f>NOT(ISNA(VLOOKUP(Table10[[#This Row],[PurchaseOrderID]],Purchase_Order!$A$2:$A$1228,1,0)))</f>
        <v>1</v>
      </c>
    </row>
    <row r="1396" spans="1:11" x14ac:dyDescent="0.25">
      <c r="A1396" s="4">
        <v>910</v>
      </c>
      <c r="B1396" s="4">
        <v>2039</v>
      </c>
      <c r="C1396" s="11">
        <v>44103</v>
      </c>
      <c r="D1396" s="4">
        <v>3</v>
      </c>
      <c r="E1396" s="4">
        <v>344</v>
      </c>
      <c r="F1396" s="41">
        <v>45.3705</v>
      </c>
      <c r="G1396" s="41">
        <v>136.11150000000001</v>
      </c>
      <c r="K1396" t="b">
        <f>NOT(ISNA(VLOOKUP(Table10[[#This Row],[PurchaseOrderID]],Purchase_Order!$A$2:$A$1228,1,0)))</f>
        <v>1</v>
      </c>
    </row>
    <row r="1397" spans="1:11" x14ac:dyDescent="0.25">
      <c r="A1397" s="5">
        <v>910</v>
      </c>
      <c r="B1397" s="5">
        <v>2040</v>
      </c>
      <c r="C1397" s="10">
        <v>44103</v>
      </c>
      <c r="D1397" s="5">
        <v>3</v>
      </c>
      <c r="E1397" s="5">
        <v>345</v>
      </c>
      <c r="F1397" s="40">
        <v>43.270499999999998</v>
      </c>
      <c r="G1397" s="40">
        <v>129.8115</v>
      </c>
      <c r="K1397" t="b">
        <f>NOT(ISNA(VLOOKUP(Table10[[#This Row],[PurchaseOrderID]],Purchase_Order!$A$2:$A$1228,1,0)))</f>
        <v>1</v>
      </c>
    </row>
    <row r="1398" spans="1:11" x14ac:dyDescent="0.25">
      <c r="A1398" s="4">
        <v>910</v>
      </c>
      <c r="B1398" s="4">
        <v>2041</v>
      </c>
      <c r="C1398" s="11">
        <v>44103</v>
      </c>
      <c r="D1398" s="4">
        <v>3</v>
      </c>
      <c r="E1398" s="4">
        <v>346</v>
      </c>
      <c r="F1398" s="41">
        <v>47.543999999999997</v>
      </c>
      <c r="G1398" s="41">
        <v>142.63200000000001</v>
      </c>
      <c r="K1398" t="b">
        <f>NOT(ISNA(VLOOKUP(Table10[[#This Row],[PurchaseOrderID]],Purchase_Order!$A$2:$A$1228,1,0)))</f>
        <v>1</v>
      </c>
    </row>
    <row r="1399" spans="1:11" x14ac:dyDescent="0.25">
      <c r="A1399" s="5">
        <v>911</v>
      </c>
      <c r="B1399" s="5">
        <v>2042</v>
      </c>
      <c r="C1399" s="10">
        <v>44103</v>
      </c>
      <c r="D1399" s="5">
        <v>550</v>
      </c>
      <c r="E1399" s="5">
        <v>930</v>
      </c>
      <c r="F1399" s="40">
        <v>43.039499999999997</v>
      </c>
      <c r="G1399" s="40">
        <v>23671.724999999999</v>
      </c>
      <c r="K1399" t="b">
        <f>NOT(ISNA(VLOOKUP(Table10[[#This Row],[PurchaseOrderID]],Purchase_Order!$A$2:$A$1228,1,0)))</f>
        <v>1</v>
      </c>
    </row>
    <row r="1400" spans="1:11" x14ac:dyDescent="0.25">
      <c r="A1400" s="4">
        <v>912</v>
      </c>
      <c r="B1400" s="4">
        <v>2043</v>
      </c>
      <c r="C1400" s="11">
        <v>44103</v>
      </c>
      <c r="D1400" s="4">
        <v>550</v>
      </c>
      <c r="E1400" s="4">
        <v>332</v>
      </c>
      <c r="F1400" s="41">
        <v>10.815</v>
      </c>
      <c r="G1400" s="41">
        <v>5948.25</v>
      </c>
      <c r="K1400" t="b">
        <f>NOT(ISNA(VLOOKUP(Table10[[#This Row],[PurchaseOrderID]],Purchase_Order!$A$2:$A$1228,1,0)))</f>
        <v>1</v>
      </c>
    </row>
    <row r="1401" spans="1:11" x14ac:dyDescent="0.25">
      <c r="A1401" s="5">
        <v>913</v>
      </c>
      <c r="B1401" s="5">
        <v>2044</v>
      </c>
      <c r="C1401" s="10">
        <v>44103</v>
      </c>
      <c r="D1401" s="5">
        <v>550</v>
      </c>
      <c r="E1401" s="5">
        <v>948</v>
      </c>
      <c r="F1401" s="40">
        <v>82.834500000000006</v>
      </c>
      <c r="G1401" s="40">
        <v>45558.974999999999</v>
      </c>
      <c r="K1401" t="b">
        <f>NOT(ISNA(VLOOKUP(Table10[[#This Row],[PurchaseOrderID]],Purchase_Order!$A$2:$A$1228,1,0)))</f>
        <v>1</v>
      </c>
    </row>
    <row r="1402" spans="1:11" x14ac:dyDescent="0.25">
      <c r="A1402" s="4">
        <v>913</v>
      </c>
      <c r="B1402" s="4">
        <v>2045</v>
      </c>
      <c r="C1402" s="11">
        <v>44103</v>
      </c>
      <c r="D1402" s="4">
        <v>550</v>
      </c>
      <c r="E1402" s="4">
        <v>907</v>
      </c>
      <c r="F1402" s="41">
        <v>82.834500000000006</v>
      </c>
      <c r="G1402" s="41">
        <v>45558.974999999999</v>
      </c>
      <c r="K1402" t="b">
        <f>NOT(ISNA(VLOOKUP(Table10[[#This Row],[PurchaseOrderID]],Purchase_Order!$A$2:$A$1228,1,0)))</f>
        <v>1</v>
      </c>
    </row>
    <row r="1403" spans="1:11" x14ac:dyDescent="0.25">
      <c r="A1403" s="5">
        <v>914</v>
      </c>
      <c r="B1403" s="5">
        <v>2046</v>
      </c>
      <c r="C1403" s="10">
        <v>44103</v>
      </c>
      <c r="D1403" s="5">
        <v>1250</v>
      </c>
      <c r="E1403" s="5">
        <v>325</v>
      </c>
      <c r="F1403" s="40">
        <v>0.21</v>
      </c>
      <c r="G1403" s="40">
        <v>262.5</v>
      </c>
      <c r="K1403" t="b">
        <f>NOT(ISNA(VLOOKUP(Table10[[#This Row],[PurchaseOrderID]],Purchase_Order!$A$2:$A$1228,1,0)))</f>
        <v>1</v>
      </c>
    </row>
    <row r="1404" spans="1:11" x14ac:dyDescent="0.25">
      <c r="A1404" s="4">
        <v>914</v>
      </c>
      <c r="B1404" s="4">
        <v>2047</v>
      </c>
      <c r="C1404" s="11">
        <v>44103</v>
      </c>
      <c r="D1404" s="4">
        <v>1250</v>
      </c>
      <c r="E1404" s="4">
        <v>326</v>
      </c>
      <c r="F1404" s="41">
        <v>0.21</v>
      </c>
      <c r="G1404" s="41">
        <v>262.5</v>
      </c>
      <c r="K1404" t="b">
        <f>NOT(ISNA(VLOOKUP(Table10[[#This Row],[PurchaseOrderID]],Purchase_Order!$A$2:$A$1228,1,0)))</f>
        <v>1</v>
      </c>
    </row>
    <row r="1405" spans="1:11" x14ac:dyDescent="0.25">
      <c r="A1405" s="5">
        <v>915</v>
      </c>
      <c r="B1405" s="5">
        <v>2048</v>
      </c>
      <c r="C1405" s="10">
        <v>44103</v>
      </c>
      <c r="D1405" s="5">
        <v>3</v>
      </c>
      <c r="E1405" s="5">
        <v>320</v>
      </c>
      <c r="F1405" s="40">
        <v>49.643999999999998</v>
      </c>
      <c r="G1405" s="40">
        <v>148.93199999999999</v>
      </c>
      <c r="K1405" t="b">
        <f>NOT(ISNA(VLOOKUP(Table10[[#This Row],[PurchaseOrderID]],Purchase_Order!$A$2:$A$1228,1,0)))</f>
        <v>1</v>
      </c>
    </row>
    <row r="1406" spans="1:11" x14ac:dyDescent="0.25">
      <c r="A1406" s="4">
        <v>915</v>
      </c>
      <c r="B1406" s="4">
        <v>2049</v>
      </c>
      <c r="C1406" s="11">
        <v>44103</v>
      </c>
      <c r="D1406" s="4">
        <v>3</v>
      </c>
      <c r="E1406" s="4">
        <v>321</v>
      </c>
      <c r="F1406" s="41">
        <v>44.320500000000003</v>
      </c>
      <c r="G1406" s="41">
        <v>132.9615</v>
      </c>
      <c r="K1406" t="b">
        <f>NOT(ISNA(VLOOKUP(Table10[[#This Row],[PurchaseOrderID]],Purchase_Order!$A$2:$A$1228,1,0)))</f>
        <v>1</v>
      </c>
    </row>
    <row r="1407" spans="1:11" x14ac:dyDescent="0.25">
      <c r="A1407" s="5">
        <v>915</v>
      </c>
      <c r="B1407" s="5">
        <v>2050</v>
      </c>
      <c r="C1407" s="10">
        <v>44103</v>
      </c>
      <c r="D1407" s="5">
        <v>60</v>
      </c>
      <c r="E1407" s="5">
        <v>322</v>
      </c>
      <c r="F1407" s="40">
        <v>28.6965</v>
      </c>
      <c r="G1407" s="40">
        <v>1721.79</v>
      </c>
      <c r="K1407" t="b">
        <f>NOT(ISNA(VLOOKUP(Table10[[#This Row],[PurchaseOrderID]],Purchase_Order!$A$2:$A$1228,1,0)))</f>
        <v>1</v>
      </c>
    </row>
    <row r="1408" spans="1:11" x14ac:dyDescent="0.25">
      <c r="A1408" s="4">
        <v>916</v>
      </c>
      <c r="B1408" s="4">
        <v>2051</v>
      </c>
      <c r="C1408" s="11">
        <v>44103</v>
      </c>
      <c r="D1408" s="4">
        <v>550</v>
      </c>
      <c r="E1408" s="4">
        <v>930</v>
      </c>
      <c r="F1408" s="41">
        <v>42.514499999999998</v>
      </c>
      <c r="G1408" s="41">
        <v>23382.974999999999</v>
      </c>
      <c r="K1408" t="b">
        <f>NOT(ISNA(VLOOKUP(Table10[[#This Row],[PurchaseOrderID]],Purchase_Order!$A$2:$A$1228,1,0)))</f>
        <v>1</v>
      </c>
    </row>
    <row r="1409" spans="1:11" x14ac:dyDescent="0.25">
      <c r="A1409" s="5">
        <v>916</v>
      </c>
      <c r="B1409" s="5">
        <v>2052</v>
      </c>
      <c r="C1409" s="10">
        <v>44103</v>
      </c>
      <c r="D1409" s="5">
        <v>550</v>
      </c>
      <c r="E1409" s="5">
        <v>921</v>
      </c>
      <c r="F1409" s="40">
        <v>5.5860000000000003</v>
      </c>
      <c r="G1409" s="40">
        <v>3072.3</v>
      </c>
      <c r="K1409" t="b">
        <f>NOT(ISNA(VLOOKUP(Table10[[#This Row],[PurchaseOrderID]],Purchase_Order!$A$2:$A$1228,1,0)))</f>
        <v>1</v>
      </c>
    </row>
    <row r="1410" spans="1:11" x14ac:dyDescent="0.25">
      <c r="A1410" s="4">
        <v>917</v>
      </c>
      <c r="B1410" s="4">
        <v>2053</v>
      </c>
      <c r="C1410" s="11">
        <v>44103</v>
      </c>
      <c r="D1410" s="4">
        <v>60</v>
      </c>
      <c r="E1410" s="4">
        <v>952</v>
      </c>
      <c r="F1410" s="41">
        <v>15.7395</v>
      </c>
      <c r="G1410" s="41">
        <v>944.37</v>
      </c>
      <c r="K1410" t="b">
        <f>NOT(ISNA(VLOOKUP(Table10[[#This Row],[PurchaseOrderID]],Purchase_Order!$A$2:$A$1228,1,0)))</f>
        <v>1</v>
      </c>
    </row>
    <row r="1411" spans="1:11" x14ac:dyDescent="0.25">
      <c r="A1411" s="5">
        <v>918</v>
      </c>
      <c r="B1411" s="5">
        <v>2054</v>
      </c>
      <c r="C1411" s="10">
        <v>44103</v>
      </c>
      <c r="D1411" s="5">
        <v>550</v>
      </c>
      <c r="E1411" s="5">
        <v>933</v>
      </c>
      <c r="F1411" s="40">
        <v>43.459499999999998</v>
      </c>
      <c r="G1411" s="40">
        <v>23902.724999999999</v>
      </c>
      <c r="K1411" t="b">
        <f>NOT(ISNA(VLOOKUP(Table10[[#This Row],[PurchaseOrderID]],Purchase_Order!$A$2:$A$1228,1,0)))</f>
        <v>1</v>
      </c>
    </row>
    <row r="1412" spans="1:11" x14ac:dyDescent="0.25">
      <c r="A1412" s="4">
        <v>918</v>
      </c>
      <c r="B1412" s="4">
        <v>2055</v>
      </c>
      <c r="C1412" s="11">
        <v>44103</v>
      </c>
      <c r="D1412" s="4">
        <v>550</v>
      </c>
      <c r="E1412" s="4">
        <v>934</v>
      </c>
      <c r="F1412" s="41">
        <v>37.621499999999997</v>
      </c>
      <c r="G1412" s="41">
        <v>20691.825000000001</v>
      </c>
      <c r="K1412" t="b">
        <f>NOT(ISNA(VLOOKUP(Table10[[#This Row],[PurchaseOrderID]],Purchase_Order!$A$2:$A$1228,1,0)))</f>
        <v>1</v>
      </c>
    </row>
    <row r="1413" spans="1:11" x14ac:dyDescent="0.25">
      <c r="A1413" s="5">
        <v>918</v>
      </c>
      <c r="B1413" s="5">
        <v>2056</v>
      </c>
      <c r="C1413" s="10">
        <v>44103</v>
      </c>
      <c r="D1413" s="5">
        <v>550</v>
      </c>
      <c r="E1413" s="5">
        <v>922</v>
      </c>
      <c r="F1413" s="40">
        <v>6.5309999999999997</v>
      </c>
      <c r="G1413" s="40">
        <v>3592.05</v>
      </c>
      <c r="K1413" t="b">
        <f>NOT(ISNA(VLOOKUP(Table10[[#This Row],[PurchaseOrderID]],Purchase_Order!$A$2:$A$1228,1,0)))</f>
        <v>1</v>
      </c>
    </row>
    <row r="1414" spans="1:11" x14ac:dyDescent="0.25">
      <c r="A1414" s="4">
        <v>918</v>
      </c>
      <c r="B1414" s="4">
        <v>2057</v>
      </c>
      <c r="C1414" s="11">
        <v>44103</v>
      </c>
      <c r="D1414" s="4">
        <v>550</v>
      </c>
      <c r="E1414" s="4">
        <v>923</v>
      </c>
      <c r="F1414" s="41">
        <v>6.1844999999999999</v>
      </c>
      <c r="G1414" s="41">
        <v>3401.4749999999999</v>
      </c>
      <c r="K1414" t="b">
        <f>NOT(ISNA(VLOOKUP(Table10[[#This Row],[PurchaseOrderID]],Purchase_Order!$A$2:$A$1228,1,0)))</f>
        <v>1</v>
      </c>
    </row>
    <row r="1415" spans="1:11" x14ac:dyDescent="0.25">
      <c r="A1415" s="5">
        <v>919</v>
      </c>
      <c r="B1415" s="5">
        <v>2058</v>
      </c>
      <c r="C1415" s="10">
        <v>44103</v>
      </c>
      <c r="D1415" s="5">
        <v>550</v>
      </c>
      <c r="E1415" s="5">
        <v>319</v>
      </c>
      <c r="F1415" s="40">
        <v>48.583500000000001</v>
      </c>
      <c r="G1415" s="40">
        <v>26720.924999999999</v>
      </c>
      <c r="K1415" t="b">
        <f>NOT(ISNA(VLOOKUP(Table10[[#This Row],[PurchaseOrderID]],Purchase_Order!$A$2:$A$1228,1,0)))</f>
        <v>1</v>
      </c>
    </row>
    <row r="1416" spans="1:11" x14ac:dyDescent="0.25">
      <c r="A1416" s="4">
        <v>920</v>
      </c>
      <c r="B1416" s="4">
        <v>2059</v>
      </c>
      <c r="C1416" s="11">
        <v>44103</v>
      </c>
      <c r="D1416" s="4">
        <v>550</v>
      </c>
      <c r="E1416" s="4">
        <v>928</v>
      </c>
      <c r="F1416" s="41">
        <v>32.2455</v>
      </c>
      <c r="G1416" s="41">
        <v>17735.025000000001</v>
      </c>
      <c r="K1416" t="b">
        <f>NOT(ISNA(VLOOKUP(Table10[[#This Row],[PurchaseOrderID]],Purchase_Order!$A$2:$A$1228,1,0)))</f>
        <v>1</v>
      </c>
    </row>
    <row r="1417" spans="1:11" x14ac:dyDescent="0.25">
      <c r="A1417" s="5">
        <v>920</v>
      </c>
      <c r="B1417" s="5">
        <v>2060</v>
      </c>
      <c r="C1417" s="10">
        <v>44103</v>
      </c>
      <c r="D1417" s="5">
        <v>550</v>
      </c>
      <c r="E1417" s="5">
        <v>929</v>
      </c>
      <c r="F1417" s="40">
        <v>36.561</v>
      </c>
      <c r="G1417" s="40">
        <v>20108.55</v>
      </c>
      <c r="K1417" t="b">
        <f>NOT(ISNA(VLOOKUP(Table10[[#This Row],[PurchaseOrderID]],Purchase_Order!$A$2:$A$1228,1,0)))</f>
        <v>1</v>
      </c>
    </row>
    <row r="1418" spans="1:11" x14ac:dyDescent="0.25">
      <c r="A1418" s="4">
        <v>921</v>
      </c>
      <c r="B1418" s="4">
        <v>2061</v>
      </c>
      <c r="C1418" s="11">
        <v>44103</v>
      </c>
      <c r="D1418" s="4">
        <v>550</v>
      </c>
      <c r="E1418" s="4">
        <v>319</v>
      </c>
      <c r="F1418" s="41">
        <v>46.420499999999997</v>
      </c>
      <c r="G1418" s="41">
        <v>25531.275000000001</v>
      </c>
      <c r="K1418" t="b">
        <f>NOT(ISNA(VLOOKUP(Table10[[#This Row],[PurchaseOrderID]],Purchase_Order!$A$2:$A$1228,1,0)))</f>
        <v>1</v>
      </c>
    </row>
    <row r="1419" spans="1:11" x14ac:dyDescent="0.25">
      <c r="A1419" s="5">
        <v>922</v>
      </c>
      <c r="B1419" s="5">
        <v>2062</v>
      </c>
      <c r="C1419" s="10">
        <v>44103</v>
      </c>
      <c r="D1419" s="5">
        <v>3</v>
      </c>
      <c r="E1419" s="5">
        <v>359</v>
      </c>
      <c r="F1419" s="40">
        <v>47.523000000000003</v>
      </c>
      <c r="G1419" s="40">
        <v>142.56899999999999</v>
      </c>
      <c r="K1419" t="b">
        <f>NOT(ISNA(VLOOKUP(Table10[[#This Row],[PurchaseOrderID]],Purchase_Order!$A$2:$A$1228,1,0)))</f>
        <v>1</v>
      </c>
    </row>
    <row r="1420" spans="1:11" x14ac:dyDescent="0.25">
      <c r="A1420" s="4">
        <v>922</v>
      </c>
      <c r="B1420" s="4">
        <v>2063</v>
      </c>
      <c r="C1420" s="11">
        <v>44103</v>
      </c>
      <c r="D1420" s="4">
        <v>3</v>
      </c>
      <c r="E1420" s="4">
        <v>360</v>
      </c>
      <c r="F1420" s="41">
        <v>45.423000000000002</v>
      </c>
      <c r="G1420" s="41">
        <v>136.26900000000001</v>
      </c>
      <c r="K1420" t="b">
        <f>NOT(ISNA(VLOOKUP(Table10[[#This Row],[PurchaseOrderID]],Purchase_Order!$A$2:$A$1228,1,0)))</f>
        <v>1</v>
      </c>
    </row>
    <row r="1421" spans="1:11" x14ac:dyDescent="0.25">
      <c r="A1421" s="5">
        <v>923</v>
      </c>
      <c r="B1421" s="5">
        <v>2064</v>
      </c>
      <c r="C1421" s="10">
        <v>44103</v>
      </c>
      <c r="D1421" s="5">
        <v>3</v>
      </c>
      <c r="E1421" s="5">
        <v>312</v>
      </c>
      <c r="F1421" s="40">
        <v>41.915999999999997</v>
      </c>
      <c r="G1421" s="40">
        <v>125.748</v>
      </c>
      <c r="K1421" t="b">
        <f>NOT(ISNA(VLOOKUP(Table10[[#This Row],[PurchaseOrderID]],Purchase_Order!$A$2:$A$1228,1,0)))</f>
        <v>1</v>
      </c>
    </row>
    <row r="1422" spans="1:11" x14ac:dyDescent="0.25">
      <c r="A1422" s="4">
        <v>924</v>
      </c>
      <c r="B1422" s="4">
        <v>2065</v>
      </c>
      <c r="C1422" s="11">
        <v>44103</v>
      </c>
      <c r="D1422" s="4">
        <v>3</v>
      </c>
      <c r="E1422" s="4">
        <v>311</v>
      </c>
      <c r="F1422" s="41">
        <v>50.263500000000001</v>
      </c>
      <c r="G1422" s="41">
        <v>150.79050000000001</v>
      </c>
      <c r="K1422" t="b">
        <f>NOT(ISNA(VLOOKUP(Table10[[#This Row],[PurchaseOrderID]],Purchase_Order!$A$2:$A$1228,1,0)))</f>
        <v>1</v>
      </c>
    </row>
    <row r="1423" spans="1:11" x14ac:dyDescent="0.25">
      <c r="A1423" s="5">
        <v>925</v>
      </c>
      <c r="B1423" s="5">
        <v>2066</v>
      </c>
      <c r="C1423" s="10">
        <v>44105</v>
      </c>
      <c r="D1423" s="5">
        <v>3</v>
      </c>
      <c r="E1423" s="5">
        <v>359</v>
      </c>
      <c r="F1423" s="40">
        <v>47.680500000000002</v>
      </c>
      <c r="G1423" s="40">
        <v>143.04150000000001</v>
      </c>
      <c r="K1423" t="b">
        <f>NOT(ISNA(VLOOKUP(Table10[[#This Row],[PurchaseOrderID]],Purchase_Order!$A$2:$A$1228,1,0)))</f>
        <v>1</v>
      </c>
    </row>
    <row r="1424" spans="1:11" x14ac:dyDescent="0.25">
      <c r="A1424" s="4">
        <v>925</v>
      </c>
      <c r="B1424" s="4">
        <v>2067</v>
      </c>
      <c r="C1424" s="11">
        <v>44105</v>
      </c>
      <c r="D1424" s="4">
        <v>3</v>
      </c>
      <c r="E1424" s="4">
        <v>360</v>
      </c>
      <c r="F1424" s="41">
        <v>45.580500000000001</v>
      </c>
      <c r="G1424" s="41">
        <v>136.7415</v>
      </c>
      <c r="K1424" t="b">
        <f>NOT(ISNA(VLOOKUP(Table10[[#This Row],[PurchaseOrderID]],Purchase_Order!$A$2:$A$1228,1,0)))</f>
        <v>1</v>
      </c>
    </row>
    <row r="1425" spans="1:11" x14ac:dyDescent="0.25">
      <c r="A1425" s="5">
        <v>925</v>
      </c>
      <c r="B1425" s="5">
        <v>2068</v>
      </c>
      <c r="C1425" s="10">
        <v>44105</v>
      </c>
      <c r="D1425" s="5">
        <v>3</v>
      </c>
      <c r="E1425" s="5">
        <v>361</v>
      </c>
      <c r="F1425" s="40">
        <v>49.853999999999999</v>
      </c>
      <c r="G1425" s="40">
        <v>149.56200000000001</v>
      </c>
      <c r="K1425" t="b">
        <f>NOT(ISNA(VLOOKUP(Table10[[#This Row],[PurchaseOrderID]],Purchase_Order!$A$2:$A$1228,1,0)))</f>
        <v>1</v>
      </c>
    </row>
    <row r="1426" spans="1:11" x14ac:dyDescent="0.25">
      <c r="A1426" s="4">
        <v>925</v>
      </c>
      <c r="B1426" s="4">
        <v>2069</v>
      </c>
      <c r="C1426" s="11">
        <v>44105</v>
      </c>
      <c r="D1426" s="4">
        <v>3</v>
      </c>
      <c r="E1426" s="4">
        <v>362</v>
      </c>
      <c r="F1426" s="41">
        <v>45.580500000000001</v>
      </c>
      <c r="G1426" s="41">
        <v>136.7415</v>
      </c>
      <c r="K1426" t="b">
        <f>NOT(ISNA(VLOOKUP(Table10[[#This Row],[PurchaseOrderID]],Purchase_Order!$A$2:$A$1228,1,0)))</f>
        <v>1</v>
      </c>
    </row>
    <row r="1427" spans="1:11" x14ac:dyDescent="0.25">
      <c r="A1427" s="5">
        <v>925</v>
      </c>
      <c r="B1427" s="5">
        <v>2070</v>
      </c>
      <c r="C1427" s="10">
        <v>44105</v>
      </c>
      <c r="D1427" s="5">
        <v>3</v>
      </c>
      <c r="E1427" s="5">
        <v>363</v>
      </c>
      <c r="F1427" s="40">
        <v>43.480499999999999</v>
      </c>
      <c r="G1427" s="40">
        <v>130.44149999999999</v>
      </c>
      <c r="K1427" t="b">
        <f>NOT(ISNA(VLOOKUP(Table10[[#This Row],[PurchaseOrderID]],Purchase_Order!$A$2:$A$1228,1,0)))</f>
        <v>1</v>
      </c>
    </row>
    <row r="1428" spans="1:11" x14ac:dyDescent="0.25">
      <c r="A1428" s="4">
        <v>925</v>
      </c>
      <c r="B1428" s="4">
        <v>2071</v>
      </c>
      <c r="C1428" s="11">
        <v>44105</v>
      </c>
      <c r="D1428" s="4">
        <v>3</v>
      </c>
      <c r="E1428" s="4">
        <v>364</v>
      </c>
      <c r="F1428" s="41">
        <v>47.753999999999998</v>
      </c>
      <c r="G1428" s="41">
        <v>143.262</v>
      </c>
      <c r="K1428" t="b">
        <f>NOT(ISNA(VLOOKUP(Table10[[#This Row],[PurchaseOrderID]],Purchase_Order!$A$2:$A$1228,1,0)))</f>
        <v>1</v>
      </c>
    </row>
    <row r="1429" spans="1:11" x14ac:dyDescent="0.25">
      <c r="A1429" s="5">
        <v>925</v>
      </c>
      <c r="B1429" s="5">
        <v>2072</v>
      </c>
      <c r="C1429" s="10">
        <v>44105</v>
      </c>
      <c r="D1429" s="5">
        <v>3</v>
      </c>
      <c r="E1429" s="5">
        <v>365</v>
      </c>
      <c r="F1429" s="40">
        <v>43.480499999999999</v>
      </c>
      <c r="G1429" s="40">
        <v>130.44149999999999</v>
      </c>
      <c r="K1429" t="b">
        <f>NOT(ISNA(VLOOKUP(Table10[[#This Row],[PurchaseOrderID]],Purchase_Order!$A$2:$A$1228,1,0)))</f>
        <v>1</v>
      </c>
    </row>
    <row r="1430" spans="1:11" x14ac:dyDescent="0.25">
      <c r="A1430" s="4">
        <v>925</v>
      </c>
      <c r="B1430" s="4">
        <v>2073</v>
      </c>
      <c r="C1430" s="11">
        <v>44105</v>
      </c>
      <c r="D1430" s="4">
        <v>3</v>
      </c>
      <c r="E1430" s="4">
        <v>366</v>
      </c>
      <c r="F1430" s="41">
        <v>41.380499999999998</v>
      </c>
      <c r="G1430" s="41">
        <v>124.14149999999999</v>
      </c>
      <c r="K1430" t="b">
        <f>NOT(ISNA(VLOOKUP(Table10[[#This Row],[PurchaseOrderID]],Purchase_Order!$A$2:$A$1228,1,0)))</f>
        <v>1</v>
      </c>
    </row>
    <row r="1431" spans="1:11" x14ac:dyDescent="0.25">
      <c r="A1431" s="5">
        <v>925</v>
      </c>
      <c r="B1431" s="5">
        <v>2074</v>
      </c>
      <c r="C1431" s="10">
        <v>44105</v>
      </c>
      <c r="D1431" s="5">
        <v>3</v>
      </c>
      <c r="E1431" s="5">
        <v>367</v>
      </c>
      <c r="F1431" s="40">
        <v>45.654000000000003</v>
      </c>
      <c r="G1431" s="40">
        <v>136.96199999999999</v>
      </c>
      <c r="K1431" t="b">
        <f>NOT(ISNA(VLOOKUP(Table10[[#This Row],[PurchaseOrderID]],Purchase_Order!$A$2:$A$1228,1,0)))</f>
        <v>1</v>
      </c>
    </row>
    <row r="1432" spans="1:11" x14ac:dyDescent="0.25">
      <c r="A1432" s="4">
        <v>925</v>
      </c>
      <c r="B1432" s="4">
        <v>2075</v>
      </c>
      <c r="C1432" s="11">
        <v>44105</v>
      </c>
      <c r="D1432" s="4">
        <v>3</v>
      </c>
      <c r="E1432" s="4">
        <v>368</v>
      </c>
      <c r="F1432" s="41">
        <v>41.380499999999998</v>
      </c>
      <c r="G1432" s="41">
        <v>124.14149999999999</v>
      </c>
      <c r="K1432" t="b">
        <f>NOT(ISNA(VLOOKUP(Table10[[#This Row],[PurchaseOrderID]],Purchase_Order!$A$2:$A$1228,1,0)))</f>
        <v>1</v>
      </c>
    </row>
    <row r="1433" spans="1:11" x14ac:dyDescent="0.25">
      <c r="A1433" s="5">
        <v>925</v>
      </c>
      <c r="B1433" s="5">
        <v>2076</v>
      </c>
      <c r="C1433" s="10">
        <v>44105</v>
      </c>
      <c r="D1433" s="5">
        <v>3</v>
      </c>
      <c r="E1433" s="5">
        <v>369</v>
      </c>
      <c r="F1433" s="40">
        <v>39.280500000000004</v>
      </c>
      <c r="G1433" s="40">
        <v>117.8415</v>
      </c>
      <c r="K1433" t="b">
        <f>NOT(ISNA(VLOOKUP(Table10[[#This Row],[PurchaseOrderID]],Purchase_Order!$A$2:$A$1228,1,0)))</f>
        <v>1</v>
      </c>
    </row>
    <row r="1434" spans="1:11" x14ac:dyDescent="0.25">
      <c r="A1434" s="4">
        <v>925</v>
      </c>
      <c r="B1434" s="4">
        <v>2077</v>
      </c>
      <c r="C1434" s="11">
        <v>44105</v>
      </c>
      <c r="D1434" s="4">
        <v>3</v>
      </c>
      <c r="E1434" s="4">
        <v>370</v>
      </c>
      <c r="F1434" s="41">
        <v>43.554000000000002</v>
      </c>
      <c r="G1434" s="41">
        <v>130.66200000000001</v>
      </c>
      <c r="K1434" t="b">
        <f>NOT(ISNA(VLOOKUP(Table10[[#This Row],[PurchaseOrderID]],Purchase_Order!$A$2:$A$1228,1,0)))</f>
        <v>1</v>
      </c>
    </row>
    <row r="1435" spans="1:11" x14ac:dyDescent="0.25">
      <c r="A1435" s="5">
        <v>925</v>
      </c>
      <c r="B1435" s="5">
        <v>2078</v>
      </c>
      <c r="C1435" s="10">
        <v>44105</v>
      </c>
      <c r="D1435" s="5">
        <v>3</v>
      </c>
      <c r="E1435" s="5">
        <v>371</v>
      </c>
      <c r="F1435" s="40">
        <v>39.280500000000004</v>
      </c>
      <c r="G1435" s="40">
        <v>117.8415</v>
      </c>
      <c r="K1435" t="b">
        <f>NOT(ISNA(VLOOKUP(Table10[[#This Row],[PurchaseOrderID]],Purchase_Order!$A$2:$A$1228,1,0)))</f>
        <v>1</v>
      </c>
    </row>
    <row r="1436" spans="1:11" x14ac:dyDescent="0.25">
      <c r="A1436" s="4">
        <v>925</v>
      </c>
      <c r="B1436" s="4">
        <v>2079</v>
      </c>
      <c r="C1436" s="11">
        <v>44105</v>
      </c>
      <c r="D1436" s="4">
        <v>3</v>
      </c>
      <c r="E1436" s="4">
        <v>372</v>
      </c>
      <c r="F1436" s="41">
        <v>37.180500000000002</v>
      </c>
      <c r="G1436" s="41">
        <v>111.5415</v>
      </c>
      <c r="K1436" t="b">
        <f>NOT(ISNA(VLOOKUP(Table10[[#This Row],[PurchaseOrderID]],Purchase_Order!$A$2:$A$1228,1,0)))</f>
        <v>1</v>
      </c>
    </row>
    <row r="1437" spans="1:11" x14ac:dyDescent="0.25">
      <c r="A1437" s="5">
        <v>925</v>
      </c>
      <c r="B1437" s="5">
        <v>2080</v>
      </c>
      <c r="C1437" s="10">
        <v>44105</v>
      </c>
      <c r="D1437" s="5">
        <v>3</v>
      </c>
      <c r="E1437" s="5">
        <v>373</v>
      </c>
      <c r="F1437" s="40">
        <v>41.454000000000001</v>
      </c>
      <c r="G1437" s="40">
        <v>124.36199999999999</v>
      </c>
      <c r="K1437" t="b">
        <f>NOT(ISNA(VLOOKUP(Table10[[#This Row],[PurchaseOrderID]],Purchase_Order!$A$2:$A$1228,1,0)))</f>
        <v>1</v>
      </c>
    </row>
    <row r="1438" spans="1:11" x14ac:dyDescent="0.25">
      <c r="A1438" s="4">
        <v>925</v>
      </c>
      <c r="B1438" s="4">
        <v>2081</v>
      </c>
      <c r="C1438" s="11">
        <v>44105</v>
      </c>
      <c r="D1438" s="4">
        <v>3</v>
      </c>
      <c r="E1438" s="4">
        <v>374</v>
      </c>
      <c r="F1438" s="41">
        <v>37.180500000000002</v>
      </c>
      <c r="G1438" s="41">
        <v>111.5415</v>
      </c>
      <c r="K1438" t="b">
        <f>NOT(ISNA(VLOOKUP(Table10[[#This Row],[PurchaseOrderID]],Purchase_Order!$A$2:$A$1228,1,0)))</f>
        <v>1</v>
      </c>
    </row>
    <row r="1439" spans="1:11" x14ac:dyDescent="0.25">
      <c r="A1439" s="5">
        <v>926</v>
      </c>
      <c r="B1439" s="5">
        <v>2082</v>
      </c>
      <c r="C1439" s="10">
        <v>44105</v>
      </c>
      <c r="D1439" s="5">
        <v>550</v>
      </c>
      <c r="E1439" s="5">
        <v>530</v>
      </c>
      <c r="F1439" s="40">
        <v>16.085999999999999</v>
      </c>
      <c r="G1439" s="40">
        <v>8847.2999999999993</v>
      </c>
      <c r="K1439" t="b">
        <f>NOT(ISNA(VLOOKUP(Table10[[#This Row],[PurchaseOrderID]],Purchase_Order!$A$2:$A$1228,1,0)))</f>
        <v>1</v>
      </c>
    </row>
    <row r="1440" spans="1:11" x14ac:dyDescent="0.25">
      <c r="A1440" s="4">
        <v>927</v>
      </c>
      <c r="B1440" s="4">
        <v>2083</v>
      </c>
      <c r="C1440" s="11">
        <v>44105</v>
      </c>
      <c r="D1440" s="4">
        <v>3</v>
      </c>
      <c r="E1440" s="4">
        <v>314</v>
      </c>
      <c r="F1440" s="41">
        <v>57.025500000000001</v>
      </c>
      <c r="G1440" s="41">
        <v>171.07650000000001</v>
      </c>
      <c r="K1440" t="b">
        <f>NOT(ISNA(VLOOKUP(Table10[[#This Row],[PurchaseOrderID]],Purchase_Order!$A$2:$A$1228,1,0)))</f>
        <v>1</v>
      </c>
    </row>
    <row r="1441" spans="1:11" x14ac:dyDescent="0.25">
      <c r="A1441" s="5">
        <v>928</v>
      </c>
      <c r="B1441" s="5">
        <v>2084</v>
      </c>
      <c r="C1441" s="10">
        <v>44105</v>
      </c>
      <c r="D1441" s="5">
        <v>550</v>
      </c>
      <c r="E1441" s="5">
        <v>512</v>
      </c>
      <c r="F1441" s="40">
        <v>37.085999999999999</v>
      </c>
      <c r="G1441" s="40">
        <v>20397.3</v>
      </c>
      <c r="K1441" t="b">
        <f>NOT(ISNA(VLOOKUP(Table10[[#This Row],[PurchaseOrderID]],Purchase_Order!$A$2:$A$1228,1,0)))</f>
        <v>1</v>
      </c>
    </row>
    <row r="1442" spans="1:11" x14ac:dyDescent="0.25">
      <c r="A1442" s="4">
        <v>929</v>
      </c>
      <c r="B1442" s="4">
        <v>2085</v>
      </c>
      <c r="C1442" s="11">
        <v>44106</v>
      </c>
      <c r="D1442" s="4">
        <v>550</v>
      </c>
      <c r="E1442" s="4">
        <v>513</v>
      </c>
      <c r="F1442" s="41">
        <v>26.596499999999999</v>
      </c>
      <c r="G1442" s="41">
        <v>14628.075000000001</v>
      </c>
      <c r="K1442" t="b">
        <f>NOT(ISNA(VLOOKUP(Table10[[#This Row],[PurchaseOrderID]],Purchase_Order!$A$2:$A$1228,1,0)))</f>
        <v>1</v>
      </c>
    </row>
    <row r="1443" spans="1:11" x14ac:dyDescent="0.25">
      <c r="A1443" s="5">
        <v>930</v>
      </c>
      <c r="B1443" s="5">
        <v>2086</v>
      </c>
      <c r="C1443" s="10">
        <v>44106</v>
      </c>
      <c r="D1443" s="5">
        <v>550</v>
      </c>
      <c r="E1443" s="5">
        <v>317</v>
      </c>
      <c r="F1443" s="40">
        <v>27.058499999999999</v>
      </c>
      <c r="G1443" s="40">
        <v>14882.174999999999</v>
      </c>
      <c r="K1443" t="b">
        <f>NOT(ISNA(VLOOKUP(Table10[[#This Row],[PurchaseOrderID]],Purchase_Order!$A$2:$A$1228,1,0)))</f>
        <v>1</v>
      </c>
    </row>
    <row r="1444" spans="1:11" x14ac:dyDescent="0.25">
      <c r="A1444" s="4">
        <v>930</v>
      </c>
      <c r="B1444" s="4">
        <v>2087</v>
      </c>
      <c r="C1444" s="11">
        <v>44106</v>
      </c>
      <c r="D1444" s="4">
        <v>550</v>
      </c>
      <c r="E1444" s="4">
        <v>318</v>
      </c>
      <c r="F1444" s="41">
        <v>33.579000000000001</v>
      </c>
      <c r="G1444" s="41">
        <v>18468.45</v>
      </c>
      <c r="K1444" t="b">
        <f>NOT(ISNA(VLOOKUP(Table10[[#This Row],[PurchaseOrderID]],Purchase_Order!$A$2:$A$1228,1,0)))</f>
        <v>1</v>
      </c>
    </row>
    <row r="1445" spans="1:11" x14ac:dyDescent="0.25">
      <c r="A1445" s="5">
        <v>930</v>
      </c>
      <c r="B1445" s="5">
        <v>2088</v>
      </c>
      <c r="C1445" s="10">
        <v>44106</v>
      </c>
      <c r="D1445" s="5">
        <v>550</v>
      </c>
      <c r="E1445" s="5">
        <v>319</v>
      </c>
      <c r="F1445" s="40">
        <v>46.063499999999998</v>
      </c>
      <c r="G1445" s="40">
        <v>25334.924999999999</v>
      </c>
      <c r="K1445" t="b">
        <f>NOT(ISNA(VLOOKUP(Table10[[#This Row],[PurchaseOrderID]],Purchase_Order!$A$2:$A$1228,1,0)))</f>
        <v>1</v>
      </c>
    </row>
    <row r="1446" spans="1:11" x14ac:dyDescent="0.25">
      <c r="A1446" s="4">
        <v>931</v>
      </c>
      <c r="B1446" s="4">
        <v>2089</v>
      </c>
      <c r="C1446" s="11">
        <v>44106</v>
      </c>
      <c r="D1446" s="4">
        <v>3</v>
      </c>
      <c r="E1446" s="4">
        <v>408</v>
      </c>
      <c r="F1446" s="41">
        <v>47.543999999999997</v>
      </c>
      <c r="G1446" s="41">
        <v>142.63200000000001</v>
      </c>
      <c r="K1446" t="b">
        <f>NOT(ISNA(VLOOKUP(Table10[[#This Row],[PurchaseOrderID]],Purchase_Order!$A$2:$A$1228,1,0)))</f>
        <v>1</v>
      </c>
    </row>
    <row r="1447" spans="1:11" x14ac:dyDescent="0.25">
      <c r="A1447" s="5">
        <v>931</v>
      </c>
      <c r="B1447" s="5">
        <v>2090</v>
      </c>
      <c r="C1447" s="10">
        <v>44106</v>
      </c>
      <c r="D1447" s="5">
        <v>3</v>
      </c>
      <c r="E1447" s="5">
        <v>409</v>
      </c>
      <c r="F1447" s="40">
        <v>43.270499999999998</v>
      </c>
      <c r="G1447" s="40">
        <v>129.8115</v>
      </c>
      <c r="K1447" t="b">
        <f>NOT(ISNA(VLOOKUP(Table10[[#This Row],[PurchaseOrderID]],Purchase_Order!$A$2:$A$1228,1,0)))</f>
        <v>1</v>
      </c>
    </row>
    <row r="1448" spans="1:11" x14ac:dyDescent="0.25">
      <c r="A1448" s="4">
        <v>931</v>
      </c>
      <c r="B1448" s="4">
        <v>2091</v>
      </c>
      <c r="C1448" s="11">
        <v>44106</v>
      </c>
      <c r="D1448" s="4">
        <v>3</v>
      </c>
      <c r="E1448" s="4">
        <v>410</v>
      </c>
      <c r="F1448" s="41">
        <v>41.170499999999997</v>
      </c>
      <c r="G1448" s="41">
        <v>123.5115</v>
      </c>
      <c r="K1448" t="b">
        <f>NOT(ISNA(VLOOKUP(Table10[[#This Row],[PurchaseOrderID]],Purchase_Order!$A$2:$A$1228,1,0)))</f>
        <v>1</v>
      </c>
    </row>
    <row r="1449" spans="1:11" x14ac:dyDescent="0.25">
      <c r="A1449" s="5">
        <v>931</v>
      </c>
      <c r="B1449" s="5">
        <v>2092</v>
      </c>
      <c r="C1449" s="10">
        <v>44106</v>
      </c>
      <c r="D1449" s="5">
        <v>3</v>
      </c>
      <c r="E1449" s="5">
        <v>411</v>
      </c>
      <c r="F1449" s="40">
        <v>45.444000000000003</v>
      </c>
      <c r="G1449" s="40">
        <v>136.33199999999999</v>
      </c>
      <c r="K1449" t="b">
        <f>NOT(ISNA(VLOOKUP(Table10[[#This Row],[PurchaseOrderID]],Purchase_Order!$A$2:$A$1228,1,0)))</f>
        <v>1</v>
      </c>
    </row>
    <row r="1450" spans="1:11" x14ac:dyDescent="0.25">
      <c r="A1450" s="4">
        <v>932</v>
      </c>
      <c r="B1450" s="4">
        <v>2093</v>
      </c>
      <c r="C1450" s="11">
        <v>44106</v>
      </c>
      <c r="D1450" s="4">
        <v>3</v>
      </c>
      <c r="E1450" s="4">
        <v>427</v>
      </c>
      <c r="F1450" s="41">
        <v>47.596499999999999</v>
      </c>
      <c r="G1450" s="41">
        <v>142.7895</v>
      </c>
      <c r="K1450" t="b">
        <f>NOT(ISNA(VLOOKUP(Table10[[#This Row],[PurchaseOrderID]],Purchase_Order!$A$2:$A$1228,1,0)))</f>
        <v>1</v>
      </c>
    </row>
    <row r="1451" spans="1:11" x14ac:dyDescent="0.25">
      <c r="A1451" s="5">
        <v>932</v>
      </c>
      <c r="B1451" s="5">
        <v>2094</v>
      </c>
      <c r="C1451" s="10">
        <v>44106</v>
      </c>
      <c r="D1451" s="5">
        <v>3</v>
      </c>
      <c r="E1451" s="5">
        <v>428</v>
      </c>
      <c r="F1451" s="40">
        <v>43.323</v>
      </c>
      <c r="G1451" s="40">
        <v>129.96899999999999</v>
      </c>
      <c r="K1451" t="b">
        <f>NOT(ISNA(VLOOKUP(Table10[[#This Row],[PurchaseOrderID]],Purchase_Order!$A$2:$A$1228,1,0)))</f>
        <v>1</v>
      </c>
    </row>
    <row r="1452" spans="1:11" x14ac:dyDescent="0.25">
      <c r="A1452" s="4">
        <v>933</v>
      </c>
      <c r="B1452" s="4">
        <v>2095</v>
      </c>
      <c r="C1452" s="11">
        <v>44106</v>
      </c>
      <c r="D1452" s="4">
        <v>3</v>
      </c>
      <c r="E1452" s="4">
        <v>320</v>
      </c>
      <c r="F1452" s="41">
        <v>47.470500000000001</v>
      </c>
      <c r="G1452" s="41">
        <v>142.41149999999999</v>
      </c>
      <c r="K1452" t="b">
        <f>NOT(ISNA(VLOOKUP(Table10[[#This Row],[PurchaseOrderID]],Purchase_Order!$A$2:$A$1228,1,0)))</f>
        <v>1</v>
      </c>
    </row>
    <row r="1453" spans="1:11" x14ac:dyDescent="0.25">
      <c r="A1453" s="5">
        <v>933</v>
      </c>
      <c r="B1453" s="5">
        <v>2096</v>
      </c>
      <c r="C1453" s="10">
        <v>44106</v>
      </c>
      <c r="D1453" s="5">
        <v>3</v>
      </c>
      <c r="E1453" s="5">
        <v>321</v>
      </c>
      <c r="F1453" s="40">
        <v>42.798000000000002</v>
      </c>
      <c r="G1453" s="40">
        <v>128.39400000000001</v>
      </c>
      <c r="K1453" t="b">
        <f>NOT(ISNA(VLOOKUP(Table10[[#This Row],[PurchaseOrderID]],Purchase_Order!$A$2:$A$1228,1,0)))</f>
        <v>1</v>
      </c>
    </row>
    <row r="1454" spans="1:11" x14ac:dyDescent="0.25">
      <c r="A1454" s="4">
        <v>933</v>
      </c>
      <c r="B1454" s="4">
        <v>2097</v>
      </c>
      <c r="C1454" s="11">
        <v>44106</v>
      </c>
      <c r="D1454" s="4">
        <v>60</v>
      </c>
      <c r="E1454" s="4">
        <v>322</v>
      </c>
      <c r="F1454" s="41">
        <v>25.420500000000001</v>
      </c>
      <c r="G1454" s="41">
        <v>1525.23</v>
      </c>
      <c r="K1454" t="b">
        <f>NOT(ISNA(VLOOKUP(Table10[[#This Row],[PurchaseOrderID]],Purchase_Order!$A$2:$A$1228,1,0)))</f>
        <v>1</v>
      </c>
    </row>
    <row r="1455" spans="1:11" x14ac:dyDescent="0.25">
      <c r="A1455" s="5">
        <v>934</v>
      </c>
      <c r="B1455" s="5">
        <v>2098</v>
      </c>
      <c r="C1455" s="10">
        <v>44106</v>
      </c>
      <c r="D1455" s="5">
        <v>3</v>
      </c>
      <c r="E1455" s="5">
        <v>447</v>
      </c>
      <c r="F1455" s="40">
        <v>47.680500000000002</v>
      </c>
      <c r="G1455" s="40">
        <v>143.04150000000001</v>
      </c>
      <c r="K1455" t="b">
        <f>NOT(ISNA(VLOOKUP(Table10[[#This Row],[PurchaseOrderID]],Purchase_Order!$A$2:$A$1228,1,0)))</f>
        <v>1</v>
      </c>
    </row>
    <row r="1456" spans="1:11" x14ac:dyDescent="0.25">
      <c r="A1456" s="4">
        <v>934</v>
      </c>
      <c r="B1456" s="4">
        <v>2099</v>
      </c>
      <c r="C1456" s="11">
        <v>44106</v>
      </c>
      <c r="D1456" s="4">
        <v>3</v>
      </c>
      <c r="E1456" s="4">
        <v>448</v>
      </c>
      <c r="F1456" s="41">
        <v>45.580500000000001</v>
      </c>
      <c r="G1456" s="41">
        <v>136.7415</v>
      </c>
      <c r="K1456" t="b">
        <f>NOT(ISNA(VLOOKUP(Table10[[#This Row],[PurchaseOrderID]],Purchase_Order!$A$2:$A$1228,1,0)))</f>
        <v>1</v>
      </c>
    </row>
    <row r="1457" spans="1:11" x14ac:dyDescent="0.25">
      <c r="A1457" s="5">
        <v>935</v>
      </c>
      <c r="B1457" s="5">
        <v>2100</v>
      </c>
      <c r="C1457" s="10">
        <v>44106</v>
      </c>
      <c r="D1457" s="5">
        <v>550</v>
      </c>
      <c r="E1457" s="5">
        <v>941</v>
      </c>
      <c r="F1457" s="40">
        <v>62.9895</v>
      </c>
      <c r="G1457" s="40">
        <v>34644.224999999999</v>
      </c>
      <c r="K1457" t="b">
        <f>NOT(ISNA(VLOOKUP(Table10[[#This Row],[PurchaseOrderID]],Purchase_Order!$A$2:$A$1228,1,0)))</f>
        <v>1</v>
      </c>
    </row>
    <row r="1458" spans="1:11" x14ac:dyDescent="0.25">
      <c r="A1458" s="4">
        <v>936</v>
      </c>
      <c r="B1458" s="4">
        <v>2101</v>
      </c>
      <c r="C1458" s="11">
        <v>44106</v>
      </c>
      <c r="D1458" s="4">
        <v>3</v>
      </c>
      <c r="E1458" s="4">
        <v>320</v>
      </c>
      <c r="F1458" s="41">
        <v>45.3705</v>
      </c>
      <c r="G1458" s="41">
        <v>136.11150000000001</v>
      </c>
      <c r="K1458" t="b">
        <f>NOT(ISNA(VLOOKUP(Table10[[#This Row],[PurchaseOrderID]],Purchase_Order!$A$2:$A$1228,1,0)))</f>
        <v>1</v>
      </c>
    </row>
    <row r="1459" spans="1:11" x14ac:dyDescent="0.25">
      <c r="A1459" s="5">
        <v>936</v>
      </c>
      <c r="B1459" s="5">
        <v>2102</v>
      </c>
      <c r="C1459" s="10">
        <v>44106</v>
      </c>
      <c r="D1459" s="5">
        <v>3</v>
      </c>
      <c r="E1459" s="5">
        <v>321</v>
      </c>
      <c r="F1459" s="40">
        <v>40.488</v>
      </c>
      <c r="G1459" s="40">
        <v>121.464</v>
      </c>
      <c r="K1459" t="b">
        <f>NOT(ISNA(VLOOKUP(Table10[[#This Row],[PurchaseOrderID]],Purchase_Order!$A$2:$A$1228,1,0)))</f>
        <v>1</v>
      </c>
    </row>
    <row r="1460" spans="1:11" x14ac:dyDescent="0.25">
      <c r="A1460" s="4">
        <v>936</v>
      </c>
      <c r="B1460" s="4">
        <v>2103</v>
      </c>
      <c r="C1460" s="11">
        <v>44106</v>
      </c>
      <c r="D1460" s="4">
        <v>60</v>
      </c>
      <c r="E1460" s="4">
        <v>322</v>
      </c>
      <c r="F1460" s="41">
        <v>26.365500000000001</v>
      </c>
      <c r="G1460" s="41">
        <v>1581.93</v>
      </c>
      <c r="K1460" t="b">
        <f>NOT(ISNA(VLOOKUP(Table10[[#This Row],[PurchaseOrderID]],Purchase_Order!$A$2:$A$1228,1,0)))</f>
        <v>1</v>
      </c>
    </row>
    <row r="1461" spans="1:11" x14ac:dyDescent="0.25">
      <c r="A1461" s="5">
        <v>937</v>
      </c>
      <c r="B1461" s="5">
        <v>2104</v>
      </c>
      <c r="C1461" s="10">
        <v>44106</v>
      </c>
      <c r="D1461" s="5">
        <v>3</v>
      </c>
      <c r="E1461" s="5">
        <v>504</v>
      </c>
      <c r="F1461" s="40">
        <v>48.762</v>
      </c>
      <c r="G1461" s="40">
        <v>146.286</v>
      </c>
      <c r="K1461" t="b">
        <f>NOT(ISNA(VLOOKUP(Table10[[#This Row],[PurchaseOrderID]],Purchase_Order!$A$2:$A$1228,1,0)))</f>
        <v>1</v>
      </c>
    </row>
    <row r="1462" spans="1:11" x14ac:dyDescent="0.25">
      <c r="A1462" s="4">
        <v>938</v>
      </c>
      <c r="B1462" s="4">
        <v>2105</v>
      </c>
      <c r="C1462" s="11">
        <v>44106</v>
      </c>
      <c r="D1462" s="4">
        <v>3</v>
      </c>
      <c r="E1462" s="4">
        <v>497</v>
      </c>
      <c r="F1462" s="41">
        <v>34.188000000000002</v>
      </c>
      <c r="G1462" s="41">
        <v>102.56399999999999</v>
      </c>
      <c r="K1462" t="b">
        <f>NOT(ISNA(VLOOKUP(Table10[[#This Row],[PurchaseOrderID]],Purchase_Order!$A$2:$A$1228,1,0)))</f>
        <v>1</v>
      </c>
    </row>
    <row r="1463" spans="1:11" x14ac:dyDescent="0.25">
      <c r="A1463" s="5">
        <v>939</v>
      </c>
      <c r="B1463" s="5">
        <v>2106</v>
      </c>
      <c r="C1463" s="10">
        <v>44106</v>
      </c>
      <c r="D1463" s="5">
        <v>3</v>
      </c>
      <c r="E1463" s="5">
        <v>323</v>
      </c>
      <c r="F1463" s="40">
        <v>50.263500000000001</v>
      </c>
      <c r="G1463" s="40">
        <v>150.79050000000001</v>
      </c>
      <c r="K1463" t="b">
        <f>NOT(ISNA(VLOOKUP(Table10[[#This Row],[PurchaseOrderID]],Purchase_Order!$A$2:$A$1228,1,0)))</f>
        <v>1</v>
      </c>
    </row>
    <row r="1464" spans="1:11" x14ac:dyDescent="0.25">
      <c r="A1464" s="4">
        <v>940</v>
      </c>
      <c r="B1464" s="4">
        <v>2107</v>
      </c>
      <c r="C1464" s="11">
        <v>44106</v>
      </c>
      <c r="D1464" s="4">
        <v>550</v>
      </c>
      <c r="E1464" s="4">
        <v>523</v>
      </c>
      <c r="F1464" s="41">
        <v>10.731</v>
      </c>
      <c r="G1464" s="41">
        <v>5902.05</v>
      </c>
      <c r="K1464" t="b">
        <f>NOT(ISNA(VLOOKUP(Table10[[#This Row],[PurchaseOrderID]],Purchase_Order!$A$2:$A$1228,1,0)))</f>
        <v>1</v>
      </c>
    </row>
    <row r="1465" spans="1:11" x14ac:dyDescent="0.25">
      <c r="A1465" s="5">
        <v>940</v>
      </c>
      <c r="B1465" s="5">
        <v>2108</v>
      </c>
      <c r="C1465" s="10">
        <v>44106</v>
      </c>
      <c r="D1465" s="5">
        <v>550</v>
      </c>
      <c r="E1465" s="5">
        <v>524</v>
      </c>
      <c r="F1465" s="40">
        <v>14.1225</v>
      </c>
      <c r="G1465" s="40">
        <v>7767.375</v>
      </c>
      <c r="K1465" t="b">
        <f>NOT(ISNA(VLOOKUP(Table10[[#This Row],[PurchaseOrderID]],Purchase_Order!$A$2:$A$1228,1,0)))</f>
        <v>1</v>
      </c>
    </row>
    <row r="1466" spans="1:11" x14ac:dyDescent="0.25">
      <c r="A1466" s="4">
        <v>941</v>
      </c>
      <c r="B1466" s="4">
        <v>2109</v>
      </c>
      <c r="C1466" s="11">
        <v>44106</v>
      </c>
      <c r="D1466" s="4">
        <v>60</v>
      </c>
      <c r="E1466" s="4">
        <v>492</v>
      </c>
      <c r="F1466" s="41">
        <v>50.263500000000001</v>
      </c>
      <c r="G1466" s="41">
        <v>3015.81</v>
      </c>
      <c r="K1466" t="b">
        <f>NOT(ISNA(VLOOKUP(Table10[[#This Row],[PurchaseOrderID]],Purchase_Order!$A$2:$A$1228,1,0)))</f>
        <v>1</v>
      </c>
    </row>
    <row r="1467" spans="1:11" x14ac:dyDescent="0.25">
      <c r="A1467" s="5">
        <v>941</v>
      </c>
      <c r="B1467" s="5">
        <v>2110</v>
      </c>
      <c r="C1467" s="10">
        <v>44106</v>
      </c>
      <c r="D1467" s="5">
        <v>60</v>
      </c>
      <c r="E1467" s="5">
        <v>493</v>
      </c>
      <c r="F1467" s="40">
        <v>57.151499999999999</v>
      </c>
      <c r="G1467" s="40">
        <v>3429.09</v>
      </c>
      <c r="K1467" t="b">
        <f>NOT(ISNA(VLOOKUP(Table10[[#This Row],[PurchaseOrderID]],Purchase_Order!$A$2:$A$1228,1,0)))</f>
        <v>1</v>
      </c>
    </row>
    <row r="1468" spans="1:11" x14ac:dyDescent="0.25">
      <c r="A1468" s="4">
        <v>941</v>
      </c>
      <c r="B1468" s="4">
        <v>2111</v>
      </c>
      <c r="C1468" s="11">
        <v>44106</v>
      </c>
      <c r="D1468" s="4">
        <v>60</v>
      </c>
      <c r="E1468" s="4">
        <v>494</v>
      </c>
      <c r="F1468" s="41">
        <v>53.203499999999998</v>
      </c>
      <c r="G1468" s="41">
        <v>3192.21</v>
      </c>
      <c r="K1468" t="b">
        <f>NOT(ISNA(VLOOKUP(Table10[[#This Row],[PurchaseOrderID]],Purchase_Order!$A$2:$A$1228,1,0)))</f>
        <v>1</v>
      </c>
    </row>
    <row r="1469" spans="1:11" x14ac:dyDescent="0.25">
      <c r="A1469" s="5">
        <v>941</v>
      </c>
      <c r="B1469" s="5">
        <v>2112</v>
      </c>
      <c r="C1469" s="10">
        <v>44106</v>
      </c>
      <c r="D1469" s="5">
        <v>60</v>
      </c>
      <c r="E1469" s="5">
        <v>495</v>
      </c>
      <c r="F1469" s="40">
        <v>63.692999999999998</v>
      </c>
      <c r="G1469" s="40">
        <v>3821.58</v>
      </c>
      <c r="K1469" t="b">
        <f>NOT(ISNA(VLOOKUP(Table10[[#This Row],[PurchaseOrderID]],Purchase_Order!$A$2:$A$1228,1,0)))</f>
        <v>1</v>
      </c>
    </row>
    <row r="1470" spans="1:11" x14ac:dyDescent="0.25">
      <c r="A1470" s="4">
        <v>942</v>
      </c>
      <c r="B1470" s="4">
        <v>2113</v>
      </c>
      <c r="C1470" s="11">
        <v>44106</v>
      </c>
      <c r="D1470" s="4">
        <v>550</v>
      </c>
      <c r="E1470" s="4">
        <v>908</v>
      </c>
      <c r="F1470" s="41">
        <v>21.0945</v>
      </c>
      <c r="G1470" s="41">
        <v>11601.975</v>
      </c>
      <c r="K1470" t="b">
        <f>NOT(ISNA(VLOOKUP(Table10[[#This Row],[PurchaseOrderID]],Purchase_Order!$A$2:$A$1228,1,0)))</f>
        <v>1</v>
      </c>
    </row>
    <row r="1471" spans="1:11" x14ac:dyDescent="0.25">
      <c r="A1471" s="5">
        <v>942</v>
      </c>
      <c r="B1471" s="5">
        <v>2114</v>
      </c>
      <c r="C1471" s="10">
        <v>44106</v>
      </c>
      <c r="D1471" s="5">
        <v>550</v>
      </c>
      <c r="E1471" s="5">
        <v>909</v>
      </c>
      <c r="F1471" s="40">
        <v>30.439499999999999</v>
      </c>
      <c r="G1471" s="40">
        <v>16741.724999999999</v>
      </c>
      <c r="K1471" t="b">
        <f>NOT(ISNA(VLOOKUP(Table10[[#This Row],[PurchaseOrderID]],Purchase_Order!$A$2:$A$1228,1,0)))</f>
        <v>1</v>
      </c>
    </row>
    <row r="1472" spans="1:11" x14ac:dyDescent="0.25">
      <c r="A1472" s="4">
        <v>943</v>
      </c>
      <c r="B1472" s="4">
        <v>2115</v>
      </c>
      <c r="C1472" s="11">
        <v>44106</v>
      </c>
      <c r="D1472" s="4">
        <v>60</v>
      </c>
      <c r="E1472" s="4">
        <v>506</v>
      </c>
      <c r="F1472" s="41">
        <v>9.1980000000000004</v>
      </c>
      <c r="G1472" s="41">
        <v>551.88</v>
      </c>
      <c r="K1472" t="b">
        <f>NOT(ISNA(VLOOKUP(Table10[[#This Row],[PurchaseOrderID]],Purchase_Order!$A$2:$A$1228,1,0)))</f>
        <v>1</v>
      </c>
    </row>
    <row r="1473" spans="1:11" x14ac:dyDescent="0.25">
      <c r="A1473" s="5">
        <v>944</v>
      </c>
      <c r="B1473" s="5">
        <v>2116</v>
      </c>
      <c r="C1473" s="10">
        <v>44106</v>
      </c>
      <c r="D1473" s="5">
        <v>550</v>
      </c>
      <c r="E1473" s="5">
        <v>351</v>
      </c>
      <c r="F1473" s="40">
        <v>5.7750000000000004</v>
      </c>
      <c r="G1473" s="40">
        <v>3176.25</v>
      </c>
      <c r="K1473" t="b">
        <f>NOT(ISNA(VLOOKUP(Table10[[#This Row],[PurchaseOrderID]],Purchase_Order!$A$2:$A$1228,1,0)))</f>
        <v>1</v>
      </c>
    </row>
    <row r="1474" spans="1:11" x14ac:dyDescent="0.25">
      <c r="A1474" s="4">
        <v>944</v>
      </c>
      <c r="B1474" s="4">
        <v>2117</v>
      </c>
      <c r="C1474" s="11">
        <v>44106</v>
      </c>
      <c r="D1474" s="4">
        <v>550</v>
      </c>
      <c r="E1474" s="4">
        <v>352</v>
      </c>
      <c r="F1474" s="41">
        <v>1.155</v>
      </c>
      <c r="G1474" s="41">
        <v>635.25</v>
      </c>
      <c r="K1474" t="b">
        <f>NOT(ISNA(VLOOKUP(Table10[[#This Row],[PurchaseOrderID]],Purchase_Order!$A$2:$A$1228,1,0)))</f>
        <v>1</v>
      </c>
    </row>
    <row r="1475" spans="1:11" x14ac:dyDescent="0.25">
      <c r="A1475" s="5">
        <v>945</v>
      </c>
      <c r="B1475" s="5">
        <v>2118</v>
      </c>
      <c r="C1475" s="10">
        <v>44108</v>
      </c>
      <c r="D1475" s="5">
        <v>550</v>
      </c>
      <c r="E1475" s="5">
        <v>507</v>
      </c>
      <c r="F1475" s="40">
        <v>23.393999999999998</v>
      </c>
      <c r="G1475" s="40">
        <v>12866.7</v>
      </c>
      <c r="K1475" t="b">
        <f>NOT(ISNA(VLOOKUP(Table10[[#This Row],[PurchaseOrderID]],Purchase_Order!$A$2:$A$1228,1,0)))</f>
        <v>1</v>
      </c>
    </row>
    <row r="1476" spans="1:11" x14ac:dyDescent="0.25">
      <c r="A1476" s="4">
        <v>945</v>
      </c>
      <c r="B1476" s="4">
        <v>2119</v>
      </c>
      <c r="C1476" s="11">
        <v>44108</v>
      </c>
      <c r="D1476" s="4">
        <v>550</v>
      </c>
      <c r="E1476" s="4">
        <v>508</v>
      </c>
      <c r="F1476" s="41">
        <v>27.6465</v>
      </c>
      <c r="G1476" s="41">
        <v>15205.575000000001</v>
      </c>
      <c r="K1476" t="b">
        <f>NOT(ISNA(VLOOKUP(Table10[[#This Row],[PurchaseOrderID]],Purchase_Order!$A$2:$A$1228,1,0)))</f>
        <v>1</v>
      </c>
    </row>
    <row r="1477" spans="1:11" x14ac:dyDescent="0.25">
      <c r="A1477" s="5">
        <v>946</v>
      </c>
      <c r="B1477" s="5">
        <v>2120</v>
      </c>
      <c r="C1477" s="10">
        <v>44108</v>
      </c>
      <c r="D1477" s="5">
        <v>550</v>
      </c>
      <c r="E1477" s="5">
        <v>355</v>
      </c>
      <c r="F1477" s="40">
        <v>1.365</v>
      </c>
      <c r="G1477" s="40">
        <v>750.75</v>
      </c>
      <c r="K1477" t="b">
        <f>NOT(ISNA(VLOOKUP(Table10[[#This Row],[PurchaseOrderID]],Purchase_Order!$A$2:$A$1228,1,0)))</f>
        <v>1</v>
      </c>
    </row>
    <row r="1478" spans="1:11" x14ac:dyDescent="0.25">
      <c r="A1478" s="4">
        <v>946</v>
      </c>
      <c r="B1478" s="4">
        <v>2121</v>
      </c>
      <c r="C1478" s="11">
        <v>44108</v>
      </c>
      <c r="D1478" s="4">
        <v>550</v>
      </c>
      <c r="E1478" s="4">
        <v>940</v>
      </c>
      <c r="F1478" s="41">
        <v>62.9895</v>
      </c>
      <c r="G1478" s="41">
        <v>34644.224999999999</v>
      </c>
      <c r="K1478" t="b">
        <f>NOT(ISNA(VLOOKUP(Table10[[#This Row],[PurchaseOrderID]],Purchase_Order!$A$2:$A$1228,1,0)))</f>
        <v>1</v>
      </c>
    </row>
    <row r="1479" spans="1:11" x14ac:dyDescent="0.25">
      <c r="A1479" s="5">
        <v>946</v>
      </c>
      <c r="B1479" s="5">
        <v>2122</v>
      </c>
      <c r="C1479" s="10">
        <v>44108</v>
      </c>
      <c r="D1479" s="5">
        <v>550</v>
      </c>
      <c r="E1479" s="5">
        <v>535</v>
      </c>
      <c r="F1479" s="40">
        <v>3.4860000000000002</v>
      </c>
      <c r="G1479" s="40">
        <v>1917.3</v>
      </c>
      <c r="K1479" t="b">
        <f>NOT(ISNA(VLOOKUP(Table10[[#This Row],[PurchaseOrderID]],Purchase_Order!$A$2:$A$1228,1,0)))</f>
        <v>1</v>
      </c>
    </row>
    <row r="1480" spans="1:11" x14ac:dyDescent="0.25">
      <c r="A1480" s="4">
        <v>947</v>
      </c>
      <c r="B1480" s="4">
        <v>2123</v>
      </c>
      <c r="C1480" s="11">
        <v>44108</v>
      </c>
      <c r="D1480" s="4">
        <v>550</v>
      </c>
      <c r="E1480" s="4">
        <v>679</v>
      </c>
      <c r="F1480" s="41">
        <v>6.1950000000000003</v>
      </c>
      <c r="G1480" s="41">
        <v>3407.25</v>
      </c>
      <c r="K1480" t="b">
        <f>NOT(ISNA(VLOOKUP(Table10[[#This Row],[PurchaseOrderID]],Purchase_Order!$A$2:$A$1228,1,0)))</f>
        <v>1</v>
      </c>
    </row>
    <row r="1481" spans="1:11" x14ac:dyDescent="0.25">
      <c r="A1481" s="5">
        <v>948</v>
      </c>
      <c r="B1481" s="5">
        <v>2124</v>
      </c>
      <c r="C1481" s="10">
        <v>44108</v>
      </c>
      <c r="D1481" s="5">
        <v>550</v>
      </c>
      <c r="E1481" s="5">
        <v>507</v>
      </c>
      <c r="F1481" s="40">
        <v>22.165500000000002</v>
      </c>
      <c r="G1481" s="40">
        <v>12191.025</v>
      </c>
      <c r="K1481" t="b">
        <f>NOT(ISNA(VLOOKUP(Table10[[#This Row],[PurchaseOrderID]],Purchase_Order!$A$2:$A$1228,1,0)))</f>
        <v>1</v>
      </c>
    </row>
    <row r="1482" spans="1:11" x14ac:dyDescent="0.25">
      <c r="A1482" s="4">
        <v>948</v>
      </c>
      <c r="B1482" s="4">
        <v>2125</v>
      </c>
      <c r="C1482" s="11">
        <v>44108</v>
      </c>
      <c r="D1482" s="4">
        <v>550</v>
      </c>
      <c r="E1482" s="4">
        <v>508</v>
      </c>
      <c r="F1482" s="41">
        <v>29.284500000000001</v>
      </c>
      <c r="G1482" s="41">
        <v>16106.475</v>
      </c>
      <c r="K1482" t="b">
        <f>NOT(ISNA(VLOOKUP(Table10[[#This Row],[PurchaseOrderID]],Purchase_Order!$A$2:$A$1228,1,0)))</f>
        <v>1</v>
      </c>
    </row>
    <row r="1483" spans="1:11" x14ac:dyDescent="0.25">
      <c r="A1483" s="5" t="s">
        <v>2762</v>
      </c>
      <c r="B1483" s="5" t="s">
        <v>2763</v>
      </c>
      <c r="C1483" s="10">
        <v>44196</v>
      </c>
      <c r="D1483" s="5">
        <v>1000</v>
      </c>
      <c r="E1483" s="5">
        <v>506</v>
      </c>
      <c r="F1483" s="40">
        <v>8</v>
      </c>
      <c r="G1483" s="40">
        <v>8000</v>
      </c>
      <c r="K1483" t="b">
        <f>NOT(ISNA(VLOOKUP(Table10[[#This Row],[PurchaseOrderID]],Purchase_Order!$A$2:$A$1228,1,0)))</f>
        <v>0</v>
      </c>
    </row>
    <row r="1484" spans="1:11" x14ac:dyDescent="0.25">
      <c r="A1484" s="4" t="s">
        <v>2764</v>
      </c>
      <c r="B1484" s="4" t="s">
        <v>2765</v>
      </c>
      <c r="C1484" s="11">
        <v>44196</v>
      </c>
      <c r="D1484" s="4">
        <v>3000</v>
      </c>
      <c r="E1484" s="4">
        <v>508</v>
      </c>
      <c r="F1484" s="41">
        <v>29.284500000000001</v>
      </c>
      <c r="G1484" s="41">
        <v>87853.5</v>
      </c>
      <c r="K1484" t="b">
        <f>NOT(ISNA(VLOOKUP(Table10[[#This Row],[PurchaseOrderID]],Purchase_Order!$A$2:$A$1228,1,0)))</f>
        <v>1</v>
      </c>
    </row>
    <row r="1485" spans="1:11" x14ac:dyDescent="0.25">
      <c r="A1485" s="5" t="s">
        <v>2766</v>
      </c>
      <c r="B1485" s="5" t="s">
        <v>2767</v>
      </c>
      <c r="C1485" s="10">
        <v>44196</v>
      </c>
      <c r="D1485" s="5">
        <v>2000</v>
      </c>
      <c r="E1485" s="5">
        <v>940</v>
      </c>
      <c r="F1485" s="40">
        <v>62.9895</v>
      </c>
      <c r="G1485" s="40">
        <v>125979</v>
      </c>
      <c r="K1485" t="b">
        <f>NOT(ISNA(VLOOKUP(Table10[[#This Row],[PurchaseOrderID]],Purchase_Order!$A$2:$A$1228,1,0)))</f>
        <v>0</v>
      </c>
    </row>
    <row r="1486" spans="1:11" x14ac:dyDescent="0.25">
      <c r="A1486" s="4">
        <v>949</v>
      </c>
      <c r="B1486" s="4">
        <v>2126</v>
      </c>
      <c r="C1486" s="11">
        <v>44110</v>
      </c>
      <c r="D1486" s="4">
        <v>3</v>
      </c>
      <c r="E1486" s="4">
        <v>491</v>
      </c>
      <c r="F1486" s="41">
        <v>19.9815</v>
      </c>
      <c r="G1486" s="41">
        <v>59.944499999999998</v>
      </c>
      <c r="K1486" t="b">
        <f>NOT(ISNA(VLOOKUP(Table10[[#This Row],[PurchaseOrderID]],Purchase_Order!$A$2:$A$1228,1,0)))</f>
        <v>1</v>
      </c>
    </row>
    <row r="1487" spans="1:11" x14ac:dyDescent="0.25">
      <c r="A1487" s="5">
        <v>950</v>
      </c>
      <c r="B1487" s="5">
        <v>2127</v>
      </c>
      <c r="C1487" s="10">
        <v>44110</v>
      </c>
      <c r="D1487" s="5">
        <v>3</v>
      </c>
      <c r="E1487" s="5">
        <v>349</v>
      </c>
      <c r="F1487" s="40">
        <v>39.143999999999998</v>
      </c>
      <c r="G1487" s="40">
        <v>117.432</v>
      </c>
      <c r="K1487" t="b">
        <f>NOT(ISNA(VLOOKUP(Table10[[#This Row],[PurchaseOrderID]],Purchase_Order!$A$2:$A$1228,1,0)))</f>
        <v>1</v>
      </c>
    </row>
    <row r="1488" spans="1:11" x14ac:dyDescent="0.25">
      <c r="A1488" s="4">
        <v>951</v>
      </c>
      <c r="B1488" s="4">
        <v>2128</v>
      </c>
      <c r="C1488" s="11">
        <v>44110</v>
      </c>
      <c r="D1488" s="4">
        <v>550</v>
      </c>
      <c r="E1488" s="4">
        <v>935</v>
      </c>
      <c r="F1488" s="41">
        <v>31.4895</v>
      </c>
      <c r="G1488" s="41">
        <v>17319.224999999999</v>
      </c>
      <c r="K1488" t="b">
        <f>NOT(ISNA(VLOOKUP(Table10[[#This Row],[PurchaseOrderID]],Purchase_Order!$A$2:$A$1228,1,0)))</f>
        <v>1</v>
      </c>
    </row>
    <row r="1489" spans="1:11" x14ac:dyDescent="0.25">
      <c r="A1489" s="5">
        <v>951</v>
      </c>
      <c r="B1489" s="5">
        <v>2129</v>
      </c>
      <c r="C1489" s="10">
        <v>44110</v>
      </c>
      <c r="D1489" s="5">
        <v>550</v>
      </c>
      <c r="E1489" s="5">
        <v>936</v>
      </c>
      <c r="F1489" s="40">
        <v>48.289499999999997</v>
      </c>
      <c r="G1489" s="40">
        <v>26559.224999999999</v>
      </c>
      <c r="K1489" t="b">
        <f>NOT(ISNA(VLOOKUP(Table10[[#This Row],[PurchaseOrderID]],Purchase_Order!$A$2:$A$1228,1,0)))</f>
        <v>1</v>
      </c>
    </row>
    <row r="1490" spans="1:11" x14ac:dyDescent="0.25">
      <c r="A1490" s="4">
        <v>952</v>
      </c>
      <c r="B1490" s="4">
        <v>2130</v>
      </c>
      <c r="C1490" s="11">
        <v>44110</v>
      </c>
      <c r="D1490" s="4">
        <v>3</v>
      </c>
      <c r="E1490" s="4">
        <v>397</v>
      </c>
      <c r="F1490" s="41">
        <v>47.543999999999997</v>
      </c>
      <c r="G1490" s="41">
        <v>142.63200000000001</v>
      </c>
      <c r="K1490" t="b">
        <f>NOT(ISNA(VLOOKUP(Table10[[#This Row],[PurchaseOrderID]],Purchase_Order!$A$2:$A$1228,1,0)))</f>
        <v>1</v>
      </c>
    </row>
    <row r="1491" spans="1:11" x14ac:dyDescent="0.25">
      <c r="A1491" s="5">
        <v>953</v>
      </c>
      <c r="B1491" s="5">
        <v>2131</v>
      </c>
      <c r="C1491" s="10">
        <v>44110</v>
      </c>
      <c r="D1491" s="5">
        <v>550</v>
      </c>
      <c r="E1491" s="5">
        <v>485</v>
      </c>
      <c r="F1491" s="40">
        <v>7.8014999999999999</v>
      </c>
      <c r="G1491" s="40">
        <v>4290.8249999999998</v>
      </c>
      <c r="K1491" t="b">
        <f>NOT(ISNA(VLOOKUP(Table10[[#This Row],[PurchaseOrderID]],Purchase_Order!$A$2:$A$1228,1,0)))</f>
        <v>1</v>
      </c>
    </row>
    <row r="1492" spans="1:11" x14ac:dyDescent="0.25">
      <c r="A1492" s="4">
        <v>953</v>
      </c>
      <c r="B1492" s="4">
        <v>2132</v>
      </c>
      <c r="C1492" s="11">
        <v>44110</v>
      </c>
      <c r="D1492" s="4">
        <v>550</v>
      </c>
      <c r="E1492" s="4">
        <v>486</v>
      </c>
      <c r="F1492" s="41">
        <v>8.7569999999999997</v>
      </c>
      <c r="G1492" s="41">
        <v>4816.3500000000004</v>
      </c>
      <c r="K1492" t="b">
        <f>NOT(ISNA(VLOOKUP(Table10[[#This Row],[PurchaseOrderID]],Purchase_Order!$A$2:$A$1228,1,0)))</f>
        <v>1</v>
      </c>
    </row>
    <row r="1493" spans="1:11" x14ac:dyDescent="0.25">
      <c r="A1493" s="5">
        <v>953</v>
      </c>
      <c r="B1493" s="5">
        <v>2133</v>
      </c>
      <c r="C1493" s="10">
        <v>44110</v>
      </c>
      <c r="D1493" s="5">
        <v>550</v>
      </c>
      <c r="E1493" s="5">
        <v>487</v>
      </c>
      <c r="F1493" s="40">
        <v>5.8064999999999998</v>
      </c>
      <c r="G1493" s="40">
        <v>3193.5749999999998</v>
      </c>
      <c r="K1493" t="b">
        <f>NOT(ISNA(VLOOKUP(Table10[[#This Row],[PurchaseOrderID]],Purchase_Order!$A$2:$A$1228,1,0)))</f>
        <v>1</v>
      </c>
    </row>
    <row r="1494" spans="1:11" x14ac:dyDescent="0.25">
      <c r="A1494" s="4">
        <v>954</v>
      </c>
      <c r="B1494" s="4">
        <v>2134</v>
      </c>
      <c r="C1494" s="11">
        <v>44110</v>
      </c>
      <c r="D1494" s="4">
        <v>3</v>
      </c>
      <c r="E1494" s="4">
        <v>402</v>
      </c>
      <c r="F1494" s="41">
        <v>47.470500000000001</v>
      </c>
      <c r="G1494" s="41">
        <v>142.41149999999999</v>
      </c>
      <c r="K1494" t="b">
        <f>NOT(ISNA(VLOOKUP(Table10[[#This Row],[PurchaseOrderID]],Purchase_Order!$A$2:$A$1228,1,0)))</f>
        <v>1</v>
      </c>
    </row>
    <row r="1495" spans="1:11" x14ac:dyDescent="0.25">
      <c r="A1495" s="5">
        <v>955</v>
      </c>
      <c r="B1495" s="5">
        <v>2135</v>
      </c>
      <c r="C1495" s="10">
        <v>44110</v>
      </c>
      <c r="D1495" s="5">
        <v>550</v>
      </c>
      <c r="E1495" s="5">
        <v>512</v>
      </c>
      <c r="F1495" s="40">
        <v>34.975499999999997</v>
      </c>
      <c r="G1495" s="40">
        <v>19236.525000000001</v>
      </c>
      <c r="K1495" t="b">
        <f>NOT(ISNA(VLOOKUP(Table10[[#This Row],[PurchaseOrderID]],Purchase_Order!$A$2:$A$1228,1,0)))</f>
        <v>1</v>
      </c>
    </row>
    <row r="1496" spans="1:11" x14ac:dyDescent="0.25">
      <c r="A1496" s="4">
        <v>956</v>
      </c>
      <c r="B1496" s="4">
        <v>2136</v>
      </c>
      <c r="C1496" s="11">
        <v>44110</v>
      </c>
      <c r="D1496" s="4">
        <v>3</v>
      </c>
      <c r="E1496" s="4">
        <v>409</v>
      </c>
      <c r="F1496" s="41">
        <v>41.170499999999997</v>
      </c>
      <c r="G1496" s="41">
        <v>123.5115</v>
      </c>
      <c r="K1496" t="b">
        <f>NOT(ISNA(VLOOKUP(Table10[[#This Row],[PurchaseOrderID]],Purchase_Order!$A$2:$A$1228,1,0)))</f>
        <v>1</v>
      </c>
    </row>
    <row r="1497" spans="1:11" x14ac:dyDescent="0.25">
      <c r="A1497" s="5">
        <v>956</v>
      </c>
      <c r="B1497" s="5">
        <v>2137</v>
      </c>
      <c r="C1497" s="10">
        <v>44110</v>
      </c>
      <c r="D1497" s="5">
        <v>550</v>
      </c>
      <c r="E1497" s="5">
        <v>914</v>
      </c>
      <c r="F1497" s="40">
        <v>21.0945</v>
      </c>
      <c r="G1497" s="40">
        <v>11601.975</v>
      </c>
      <c r="K1497" t="b">
        <f>NOT(ISNA(VLOOKUP(Table10[[#This Row],[PurchaseOrderID]],Purchase_Order!$A$2:$A$1228,1,0)))</f>
        <v>1</v>
      </c>
    </row>
    <row r="1498" spans="1:11" x14ac:dyDescent="0.25">
      <c r="A1498" s="4">
        <v>956</v>
      </c>
      <c r="B1498" s="4">
        <v>2138</v>
      </c>
      <c r="C1498" s="11">
        <v>44110</v>
      </c>
      <c r="D1498" s="4">
        <v>550</v>
      </c>
      <c r="E1498" s="4">
        <v>915</v>
      </c>
      <c r="F1498" s="41">
        <v>30.439499999999999</v>
      </c>
      <c r="G1498" s="41">
        <v>16741.724999999999</v>
      </c>
      <c r="K1498" t="b">
        <f>NOT(ISNA(VLOOKUP(Table10[[#This Row],[PurchaseOrderID]],Purchase_Order!$A$2:$A$1228,1,0)))</f>
        <v>1</v>
      </c>
    </row>
    <row r="1499" spans="1:11" x14ac:dyDescent="0.25">
      <c r="A1499" s="5">
        <v>956</v>
      </c>
      <c r="B1499" s="5">
        <v>2139</v>
      </c>
      <c r="C1499" s="10">
        <v>44110</v>
      </c>
      <c r="D1499" s="5">
        <v>550</v>
      </c>
      <c r="E1499" s="5">
        <v>916</v>
      </c>
      <c r="F1499" s="40">
        <v>40.939500000000002</v>
      </c>
      <c r="G1499" s="40">
        <v>22516.724999999999</v>
      </c>
      <c r="K1499" t="b">
        <f>NOT(ISNA(VLOOKUP(Table10[[#This Row],[PurchaseOrderID]],Purchase_Order!$A$2:$A$1228,1,0)))</f>
        <v>1</v>
      </c>
    </row>
    <row r="1500" spans="1:11" x14ac:dyDescent="0.25">
      <c r="A1500" s="4">
        <v>957</v>
      </c>
      <c r="B1500" s="4">
        <v>2140</v>
      </c>
      <c r="C1500" s="11">
        <v>44110</v>
      </c>
      <c r="D1500" s="4">
        <v>550</v>
      </c>
      <c r="E1500" s="4">
        <v>525</v>
      </c>
      <c r="F1500" s="41">
        <v>2.3205</v>
      </c>
      <c r="G1500" s="41">
        <v>1276.2750000000001</v>
      </c>
      <c r="K1500" t="b">
        <f>NOT(ISNA(VLOOKUP(Table10[[#This Row],[PurchaseOrderID]],Purchase_Order!$A$2:$A$1228,1,0)))</f>
        <v>1</v>
      </c>
    </row>
    <row r="1501" spans="1:11" x14ac:dyDescent="0.25">
      <c r="A1501" s="5">
        <v>958</v>
      </c>
      <c r="B1501" s="5">
        <v>2141</v>
      </c>
      <c r="C1501" s="10">
        <v>44110</v>
      </c>
      <c r="D1501" s="5">
        <v>550</v>
      </c>
      <c r="E1501" s="5">
        <v>526</v>
      </c>
      <c r="F1501" s="40">
        <v>3.6435</v>
      </c>
      <c r="G1501" s="40">
        <v>2003.925</v>
      </c>
      <c r="K1501" t="b">
        <f>NOT(ISNA(VLOOKUP(Table10[[#This Row],[PurchaseOrderID]],Purchase_Order!$A$2:$A$1228,1,0)))</f>
        <v>1</v>
      </c>
    </row>
    <row r="1502" spans="1:11" x14ac:dyDescent="0.25">
      <c r="A1502" s="4">
        <v>959</v>
      </c>
      <c r="B1502" s="4">
        <v>2142</v>
      </c>
      <c r="C1502" s="11">
        <v>44110</v>
      </c>
      <c r="D1502" s="4">
        <v>550</v>
      </c>
      <c r="E1502" s="4">
        <v>908</v>
      </c>
      <c r="F1502" s="41">
        <v>21.0945</v>
      </c>
      <c r="G1502" s="41">
        <v>11601.975</v>
      </c>
      <c r="K1502" t="b">
        <f>NOT(ISNA(VLOOKUP(Table10[[#This Row],[PurchaseOrderID]],Purchase_Order!$A$2:$A$1228,1,0)))</f>
        <v>1</v>
      </c>
    </row>
    <row r="1503" spans="1:11" x14ac:dyDescent="0.25">
      <c r="A1503" s="5">
        <v>959</v>
      </c>
      <c r="B1503" s="5">
        <v>2143</v>
      </c>
      <c r="C1503" s="10">
        <v>44110</v>
      </c>
      <c r="D1503" s="5">
        <v>550</v>
      </c>
      <c r="E1503" s="5">
        <v>909</v>
      </c>
      <c r="F1503" s="40">
        <v>30.439499999999999</v>
      </c>
      <c r="G1503" s="40">
        <v>16741.724999999999</v>
      </c>
      <c r="K1503" t="b">
        <f>NOT(ISNA(VLOOKUP(Table10[[#This Row],[PurchaseOrderID]],Purchase_Order!$A$2:$A$1228,1,0)))</f>
        <v>1</v>
      </c>
    </row>
    <row r="1504" spans="1:11" x14ac:dyDescent="0.25">
      <c r="A1504" s="4">
        <v>959</v>
      </c>
      <c r="B1504" s="4">
        <v>2144</v>
      </c>
      <c r="C1504" s="11">
        <v>44110</v>
      </c>
      <c r="D1504" s="4">
        <v>550</v>
      </c>
      <c r="E1504" s="4">
        <v>913</v>
      </c>
      <c r="F1504" s="41">
        <v>40.939500000000002</v>
      </c>
      <c r="G1504" s="41">
        <v>22516.724999999999</v>
      </c>
      <c r="K1504" t="b">
        <f>NOT(ISNA(VLOOKUP(Table10[[#This Row],[PurchaseOrderID]],Purchase_Order!$A$2:$A$1228,1,0)))</f>
        <v>1</v>
      </c>
    </row>
    <row r="1505" spans="1:11" x14ac:dyDescent="0.25">
      <c r="A1505" s="5">
        <v>960</v>
      </c>
      <c r="B1505" s="5">
        <v>2145</v>
      </c>
      <c r="C1505" s="10">
        <v>44110</v>
      </c>
      <c r="D1505" s="5">
        <v>60</v>
      </c>
      <c r="E1505" s="5">
        <v>356</v>
      </c>
      <c r="F1505" s="40">
        <v>3.6015000000000001</v>
      </c>
      <c r="G1505" s="40">
        <v>216.09</v>
      </c>
      <c r="K1505" t="b">
        <f>NOT(ISNA(VLOOKUP(Table10[[#This Row],[PurchaseOrderID]],Purchase_Order!$A$2:$A$1228,1,0)))</f>
        <v>1</v>
      </c>
    </row>
    <row r="1506" spans="1:11" x14ac:dyDescent="0.25">
      <c r="A1506" s="4">
        <v>960</v>
      </c>
      <c r="B1506" s="4">
        <v>2146</v>
      </c>
      <c r="C1506" s="11">
        <v>44110</v>
      </c>
      <c r="D1506" s="4">
        <v>60</v>
      </c>
      <c r="E1506" s="4">
        <v>357</v>
      </c>
      <c r="F1506" s="41">
        <v>3.9794999999999998</v>
      </c>
      <c r="G1506" s="41">
        <v>238.77</v>
      </c>
      <c r="K1506" t="b">
        <f>NOT(ISNA(VLOOKUP(Table10[[#This Row],[PurchaseOrderID]],Purchase_Order!$A$2:$A$1228,1,0)))</f>
        <v>1</v>
      </c>
    </row>
    <row r="1507" spans="1:11" x14ac:dyDescent="0.25">
      <c r="A1507" s="5">
        <v>961</v>
      </c>
      <c r="B1507" s="5">
        <v>2147</v>
      </c>
      <c r="C1507" s="10">
        <v>44110</v>
      </c>
      <c r="D1507" s="5">
        <v>550</v>
      </c>
      <c r="E1507" s="5">
        <v>935</v>
      </c>
      <c r="F1507" s="40">
        <v>31.4895</v>
      </c>
      <c r="G1507" s="40">
        <v>17319.224999999999</v>
      </c>
      <c r="K1507" t="b">
        <f>NOT(ISNA(VLOOKUP(Table10[[#This Row],[PurchaseOrderID]],Purchase_Order!$A$2:$A$1228,1,0)))</f>
        <v>1</v>
      </c>
    </row>
    <row r="1508" spans="1:11" x14ac:dyDescent="0.25">
      <c r="A1508" s="4">
        <v>961</v>
      </c>
      <c r="B1508" s="4">
        <v>2148</v>
      </c>
      <c r="C1508" s="11">
        <v>44110</v>
      </c>
      <c r="D1508" s="4">
        <v>550</v>
      </c>
      <c r="E1508" s="4">
        <v>936</v>
      </c>
      <c r="F1508" s="41">
        <v>48.289499999999997</v>
      </c>
      <c r="G1508" s="41">
        <v>26559.224999999999</v>
      </c>
      <c r="K1508" t="b">
        <f>NOT(ISNA(VLOOKUP(Table10[[#This Row],[PurchaseOrderID]],Purchase_Order!$A$2:$A$1228,1,0)))</f>
        <v>1</v>
      </c>
    </row>
    <row r="1509" spans="1:11" x14ac:dyDescent="0.25">
      <c r="A1509" s="5">
        <v>962</v>
      </c>
      <c r="B1509" s="5">
        <v>2149</v>
      </c>
      <c r="C1509" s="10">
        <v>44110</v>
      </c>
      <c r="D1509" s="5">
        <v>550</v>
      </c>
      <c r="E1509" s="5">
        <v>524</v>
      </c>
      <c r="F1509" s="40">
        <v>12.967499999999999</v>
      </c>
      <c r="G1509" s="40">
        <v>7132.125</v>
      </c>
      <c r="K1509" t="b">
        <f>NOT(ISNA(VLOOKUP(Table10[[#This Row],[PurchaseOrderID]],Purchase_Order!$A$2:$A$1228,1,0)))</f>
        <v>1</v>
      </c>
    </row>
    <row r="1510" spans="1:11" x14ac:dyDescent="0.25">
      <c r="A1510" s="4">
        <v>963</v>
      </c>
      <c r="B1510" s="4">
        <v>2150</v>
      </c>
      <c r="C1510" s="11">
        <v>44110</v>
      </c>
      <c r="D1510" s="4">
        <v>550</v>
      </c>
      <c r="E1510" s="4">
        <v>911</v>
      </c>
      <c r="F1510" s="41">
        <v>21.0945</v>
      </c>
      <c r="G1510" s="41">
        <v>11601.975</v>
      </c>
      <c r="K1510" t="b">
        <f>NOT(ISNA(VLOOKUP(Table10[[#This Row],[PurchaseOrderID]],Purchase_Order!$A$2:$A$1228,1,0)))</f>
        <v>1</v>
      </c>
    </row>
    <row r="1511" spans="1:11" x14ac:dyDescent="0.25">
      <c r="A1511" s="5">
        <v>963</v>
      </c>
      <c r="B1511" s="5">
        <v>2151</v>
      </c>
      <c r="C1511" s="10">
        <v>44110</v>
      </c>
      <c r="D1511" s="5">
        <v>550</v>
      </c>
      <c r="E1511" s="5">
        <v>912</v>
      </c>
      <c r="F1511" s="40">
        <v>30.439499999999999</v>
      </c>
      <c r="G1511" s="40">
        <v>16741.724999999999</v>
      </c>
      <c r="K1511" t="b">
        <f>NOT(ISNA(VLOOKUP(Table10[[#This Row],[PurchaseOrderID]],Purchase_Order!$A$2:$A$1228,1,0)))</f>
        <v>1</v>
      </c>
    </row>
    <row r="1512" spans="1:11" x14ac:dyDescent="0.25">
      <c r="A1512" s="4">
        <v>964</v>
      </c>
      <c r="B1512" s="4">
        <v>2152</v>
      </c>
      <c r="C1512" s="11">
        <v>44110</v>
      </c>
      <c r="D1512" s="4">
        <v>550</v>
      </c>
      <c r="E1512" s="4">
        <v>910</v>
      </c>
      <c r="F1512" s="41">
        <v>40.939500000000002</v>
      </c>
      <c r="G1512" s="41">
        <v>22516.724999999999</v>
      </c>
      <c r="K1512" t="b">
        <f>NOT(ISNA(VLOOKUP(Table10[[#This Row],[PurchaseOrderID]],Purchase_Order!$A$2:$A$1228,1,0)))</f>
        <v>1</v>
      </c>
    </row>
    <row r="1513" spans="1:11" x14ac:dyDescent="0.25">
      <c r="A1513" s="5">
        <v>965</v>
      </c>
      <c r="B1513" s="5">
        <v>2153</v>
      </c>
      <c r="C1513" s="10">
        <v>44114</v>
      </c>
      <c r="D1513" s="5">
        <v>550</v>
      </c>
      <c r="E1513" s="5">
        <v>527</v>
      </c>
      <c r="F1513" s="40">
        <v>6.7515000000000001</v>
      </c>
      <c r="G1513" s="40">
        <v>3713.3249999999998</v>
      </c>
      <c r="K1513" t="b">
        <f>NOT(ISNA(VLOOKUP(Table10[[#This Row],[PurchaseOrderID]],Purchase_Order!$A$2:$A$1228,1,0)))</f>
        <v>1</v>
      </c>
    </row>
    <row r="1514" spans="1:11" x14ac:dyDescent="0.25">
      <c r="A1514" s="4">
        <v>966</v>
      </c>
      <c r="B1514" s="4">
        <v>2154</v>
      </c>
      <c r="C1514" s="11">
        <v>44114</v>
      </c>
      <c r="D1514" s="4">
        <v>550</v>
      </c>
      <c r="E1514" s="4">
        <v>938</v>
      </c>
      <c r="F1514" s="41">
        <v>31.4895</v>
      </c>
      <c r="G1514" s="41">
        <v>17319.224999999999</v>
      </c>
      <c r="K1514" t="b">
        <f>NOT(ISNA(VLOOKUP(Table10[[#This Row],[PurchaseOrderID]],Purchase_Order!$A$2:$A$1228,1,0)))</f>
        <v>1</v>
      </c>
    </row>
    <row r="1515" spans="1:11" x14ac:dyDescent="0.25">
      <c r="A1515" s="5">
        <v>966</v>
      </c>
      <c r="B1515" s="5">
        <v>2155</v>
      </c>
      <c r="C1515" s="10">
        <v>44114</v>
      </c>
      <c r="D1515" s="5">
        <v>550</v>
      </c>
      <c r="E1515" s="5">
        <v>939</v>
      </c>
      <c r="F1515" s="40">
        <v>48.289499999999997</v>
      </c>
      <c r="G1515" s="40">
        <v>26559.224999999999</v>
      </c>
      <c r="K1515" t="b">
        <f>NOT(ISNA(VLOOKUP(Table10[[#This Row],[PurchaseOrderID]],Purchase_Order!$A$2:$A$1228,1,0)))</f>
        <v>1</v>
      </c>
    </row>
    <row r="1516" spans="1:11" x14ac:dyDescent="0.25">
      <c r="A1516" s="4">
        <v>966</v>
      </c>
      <c r="B1516" s="4">
        <v>2156</v>
      </c>
      <c r="C1516" s="11">
        <v>44114</v>
      </c>
      <c r="D1516" s="4">
        <v>550</v>
      </c>
      <c r="E1516" s="4">
        <v>509</v>
      </c>
      <c r="F1516" s="41">
        <v>36.277500000000003</v>
      </c>
      <c r="G1516" s="41">
        <v>19952.625</v>
      </c>
      <c r="K1516" t="b">
        <f>NOT(ISNA(VLOOKUP(Table10[[#This Row],[PurchaseOrderID]],Purchase_Order!$A$2:$A$1228,1,0)))</f>
        <v>1</v>
      </c>
    </row>
    <row r="1517" spans="1:11" x14ac:dyDescent="0.25">
      <c r="A1517" s="5">
        <v>967</v>
      </c>
      <c r="B1517" s="5">
        <v>2157</v>
      </c>
      <c r="C1517" s="10">
        <v>44114</v>
      </c>
      <c r="D1517" s="5">
        <v>60</v>
      </c>
      <c r="E1517" s="5">
        <v>492</v>
      </c>
      <c r="F1517" s="40">
        <v>50.746499999999997</v>
      </c>
      <c r="G1517" s="40">
        <v>3044.79</v>
      </c>
      <c r="K1517" t="b">
        <f>NOT(ISNA(VLOOKUP(Table10[[#This Row],[PurchaseOrderID]],Purchase_Order!$A$2:$A$1228,1,0)))</f>
        <v>1</v>
      </c>
    </row>
    <row r="1518" spans="1:11" x14ac:dyDescent="0.25">
      <c r="A1518" s="4">
        <v>967</v>
      </c>
      <c r="B1518" s="4">
        <v>2158</v>
      </c>
      <c r="C1518" s="11">
        <v>44114</v>
      </c>
      <c r="D1518" s="4">
        <v>60</v>
      </c>
      <c r="E1518" s="4">
        <v>493</v>
      </c>
      <c r="F1518" s="41">
        <v>58.264499999999998</v>
      </c>
      <c r="G1518" s="41">
        <v>3495.87</v>
      </c>
      <c r="K1518" t="b">
        <f>NOT(ISNA(VLOOKUP(Table10[[#This Row],[PurchaseOrderID]],Purchase_Order!$A$2:$A$1228,1,0)))</f>
        <v>1</v>
      </c>
    </row>
    <row r="1519" spans="1:11" x14ac:dyDescent="0.25">
      <c r="A1519" s="5">
        <v>967</v>
      </c>
      <c r="B1519" s="5">
        <v>2159</v>
      </c>
      <c r="C1519" s="10">
        <v>44114</v>
      </c>
      <c r="D1519" s="5">
        <v>60</v>
      </c>
      <c r="E1519" s="5">
        <v>494</v>
      </c>
      <c r="F1519" s="40">
        <v>50.746499999999997</v>
      </c>
      <c r="G1519" s="40">
        <v>3044.79</v>
      </c>
      <c r="K1519" t="b">
        <f>NOT(ISNA(VLOOKUP(Table10[[#This Row],[PurchaseOrderID]],Purchase_Order!$A$2:$A$1228,1,0)))</f>
        <v>1</v>
      </c>
    </row>
    <row r="1520" spans="1:11" x14ac:dyDescent="0.25">
      <c r="A1520" s="4">
        <v>967</v>
      </c>
      <c r="B1520" s="4">
        <v>2160</v>
      </c>
      <c r="C1520" s="11">
        <v>44114</v>
      </c>
      <c r="D1520" s="4">
        <v>60</v>
      </c>
      <c r="E1520" s="4">
        <v>495</v>
      </c>
      <c r="F1520" s="41">
        <v>62.926499999999997</v>
      </c>
      <c r="G1520" s="41">
        <v>3775.59</v>
      </c>
      <c r="K1520" t="b">
        <f>NOT(ISNA(VLOOKUP(Table10[[#This Row],[PurchaseOrderID]],Purchase_Order!$A$2:$A$1228,1,0)))</f>
        <v>1</v>
      </c>
    </row>
    <row r="1521" spans="1:11" x14ac:dyDescent="0.25">
      <c r="A1521" s="5">
        <v>967</v>
      </c>
      <c r="B1521" s="5">
        <v>2161</v>
      </c>
      <c r="C1521" s="10">
        <v>44114</v>
      </c>
      <c r="D1521" s="5">
        <v>60</v>
      </c>
      <c r="E1521" s="5">
        <v>496</v>
      </c>
      <c r="F1521" s="40">
        <v>49.654499999999999</v>
      </c>
      <c r="G1521" s="40">
        <v>2979.27</v>
      </c>
      <c r="K1521" t="b">
        <f>NOT(ISNA(VLOOKUP(Table10[[#This Row],[PurchaseOrderID]],Purchase_Order!$A$2:$A$1228,1,0)))</f>
        <v>1</v>
      </c>
    </row>
    <row r="1522" spans="1:11" x14ac:dyDescent="0.25">
      <c r="A1522" s="4">
        <v>968</v>
      </c>
      <c r="B1522" s="4">
        <v>2162</v>
      </c>
      <c r="C1522" s="11">
        <v>44114</v>
      </c>
      <c r="D1522" s="4">
        <v>550</v>
      </c>
      <c r="E1522" s="4">
        <v>523</v>
      </c>
      <c r="F1522" s="41">
        <v>10.384499999999999</v>
      </c>
      <c r="G1522" s="41">
        <v>5711.4750000000004</v>
      </c>
      <c r="K1522" t="b">
        <f>NOT(ISNA(VLOOKUP(Table10[[#This Row],[PurchaseOrderID]],Purchase_Order!$A$2:$A$1228,1,0)))</f>
        <v>1</v>
      </c>
    </row>
    <row r="1523" spans="1:11" x14ac:dyDescent="0.25">
      <c r="A1523" s="5">
        <v>969</v>
      </c>
      <c r="B1523" s="5">
        <v>2163</v>
      </c>
      <c r="C1523" s="10">
        <v>44114</v>
      </c>
      <c r="D1523" s="5">
        <v>550</v>
      </c>
      <c r="E1523" s="5">
        <v>937</v>
      </c>
      <c r="F1523" s="40">
        <v>62.9895</v>
      </c>
      <c r="G1523" s="40">
        <v>34644.224999999999</v>
      </c>
      <c r="K1523" t="b">
        <f>NOT(ISNA(VLOOKUP(Table10[[#This Row],[PurchaseOrderID]],Purchase_Order!$A$2:$A$1228,1,0)))</f>
        <v>1</v>
      </c>
    </row>
    <row r="1524" spans="1:11" x14ac:dyDescent="0.25">
      <c r="A1524" s="4">
        <v>970</v>
      </c>
      <c r="B1524" s="4">
        <v>2164</v>
      </c>
      <c r="C1524" s="11">
        <v>44114</v>
      </c>
      <c r="D1524" s="4">
        <v>3</v>
      </c>
      <c r="E1524" s="4">
        <v>473</v>
      </c>
      <c r="F1524" s="41">
        <v>39.122999999999998</v>
      </c>
      <c r="G1524" s="41">
        <v>117.369</v>
      </c>
      <c r="K1524" t="b">
        <f>NOT(ISNA(VLOOKUP(Table10[[#This Row],[PurchaseOrderID]],Purchase_Order!$A$2:$A$1228,1,0)))</f>
        <v>1</v>
      </c>
    </row>
    <row r="1525" spans="1:11" x14ac:dyDescent="0.25">
      <c r="A1525" s="5">
        <v>970</v>
      </c>
      <c r="B1525" s="5">
        <v>2165</v>
      </c>
      <c r="C1525" s="10">
        <v>44114</v>
      </c>
      <c r="D1525" s="5">
        <v>3</v>
      </c>
      <c r="E1525" s="5">
        <v>474</v>
      </c>
      <c r="F1525" s="40">
        <v>43.396500000000003</v>
      </c>
      <c r="G1525" s="40">
        <v>130.18950000000001</v>
      </c>
      <c r="K1525" t="b">
        <f>NOT(ISNA(VLOOKUP(Table10[[#This Row],[PurchaseOrderID]],Purchase_Order!$A$2:$A$1228,1,0)))</f>
        <v>1</v>
      </c>
    </row>
    <row r="1526" spans="1:11" x14ac:dyDescent="0.25">
      <c r="A1526" s="4">
        <v>970</v>
      </c>
      <c r="B1526" s="4">
        <v>2166</v>
      </c>
      <c r="C1526" s="11">
        <v>44114</v>
      </c>
      <c r="D1526" s="4">
        <v>3</v>
      </c>
      <c r="E1526" s="4">
        <v>475</v>
      </c>
      <c r="F1526" s="41">
        <v>39.122999999999998</v>
      </c>
      <c r="G1526" s="41">
        <v>117.369</v>
      </c>
      <c r="K1526" t="b">
        <f>NOT(ISNA(VLOOKUP(Table10[[#This Row],[PurchaseOrderID]],Purchase_Order!$A$2:$A$1228,1,0)))</f>
        <v>1</v>
      </c>
    </row>
    <row r="1527" spans="1:11" x14ac:dyDescent="0.25">
      <c r="A1527" s="5">
        <v>971</v>
      </c>
      <c r="B1527" s="5">
        <v>2167</v>
      </c>
      <c r="C1527" s="10">
        <v>44114</v>
      </c>
      <c r="D1527" s="5">
        <v>3</v>
      </c>
      <c r="E1527" s="5">
        <v>462</v>
      </c>
      <c r="F1527" s="40">
        <v>47.680500000000002</v>
      </c>
      <c r="G1527" s="40">
        <v>143.04150000000001</v>
      </c>
      <c r="K1527" t="b">
        <f>NOT(ISNA(VLOOKUP(Table10[[#This Row],[PurchaseOrderID]],Purchase_Order!$A$2:$A$1228,1,0)))</f>
        <v>1</v>
      </c>
    </row>
    <row r="1528" spans="1:11" x14ac:dyDescent="0.25">
      <c r="A1528" s="4">
        <v>972</v>
      </c>
      <c r="B1528" s="4">
        <v>2168</v>
      </c>
      <c r="C1528" s="11">
        <v>44114</v>
      </c>
      <c r="D1528" s="4">
        <v>550</v>
      </c>
      <c r="E1528" s="4">
        <v>510</v>
      </c>
      <c r="F1528" s="41">
        <v>23.404499999999999</v>
      </c>
      <c r="G1528" s="41">
        <v>12872.475</v>
      </c>
      <c r="K1528" t="b">
        <f>NOT(ISNA(VLOOKUP(Table10[[#This Row],[PurchaseOrderID]],Purchase_Order!$A$2:$A$1228,1,0)))</f>
        <v>1</v>
      </c>
    </row>
    <row r="1529" spans="1:11" x14ac:dyDescent="0.25">
      <c r="A1529" s="5">
        <v>972</v>
      </c>
      <c r="B1529" s="5">
        <v>2169</v>
      </c>
      <c r="C1529" s="10">
        <v>44114</v>
      </c>
      <c r="D1529" s="5">
        <v>550</v>
      </c>
      <c r="E1529" s="5">
        <v>511</v>
      </c>
      <c r="F1529" s="40">
        <v>27.867000000000001</v>
      </c>
      <c r="G1529" s="40">
        <v>15326.85</v>
      </c>
      <c r="K1529" t="b">
        <f>NOT(ISNA(VLOOKUP(Table10[[#This Row],[PurchaseOrderID]],Purchase_Order!$A$2:$A$1228,1,0)))</f>
        <v>1</v>
      </c>
    </row>
    <row r="1530" spans="1:11" x14ac:dyDescent="0.25">
      <c r="A1530" s="4">
        <v>973</v>
      </c>
      <c r="B1530" s="4">
        <v>2170</v>
      </c>
      <c r="C1530" s="11">
        <v>44115</v>
      </c>
      <c r="D1530" s="4">
        <v>3</v>
      </c>
      <c r="E1530" s="4">
        <v>433</v>
      </c>
      <c r="F1530" s="41">
        <v>43.554000000000002</v>
      </c>
      <c r="G1530" s="41">
        <v>130.66200000000001</v>
      </c>
      <c r="K1530" t="b">
        <f>NOT(ISNA(VLOOKUP(Table10[[#This Row],[PurchaseOrderID]],Purchase_Order!$A$2:$A$1228,1,0)))</f>
        <v>1</v>
      </c>
    </row>
    <row r="1531" spans="1:11" x14ac:dyDescent="0.25">
      <c r="A1531" s="5">
        <v>973</v>
      </c>
      <c r="B1531" s="5">
        <v>2171</v>
      </c>
      <c r="C1531" s="10">
        <v>44115</v>
      </c>
      <c r="D1531" s="5">
        <v>3</v>
      </c>
      <c r="E1531" s="5">
        <v>434</v>
      </c>
      <c r="F1531" s="40">
        <v>39.280500000000004</v>
      </c>
      <c r="G1531" s="40">
        <v>117.8415</v>
      </c>
      <c r="K1531" t="b">
        <f>NOT(ISNA(VLOOKUP(Table10[[#This Row],[PurchaseOrderID]],Purchase_Order!$A$2:$A$1228,1,0)))</f>
        <v>1</v>
      </c>
    </row>
    <row r="1532" spans="1:11" x14ac:dyDescent="0.25">
      <c r="A1532" s="4">
        <v>973</v>
      </c>
      <c r="B1532" s="4">
        <v>2172</v>
      </c>
      <c r="C1532" s="11">
        <v>44115</v>
      </c>
      <c r="D1532" s="4">
        <v>3</v>
      </c>
      <c r="E1532" s="4">
        <v>435</v>
      </c>
      <c r="F1532" s="41">
        <v>37.180500000000002</v>
      </c>
      <c r="G1532" s="41">
        <v>111.5415</v>
      </c>
      <c r="K1532" t="b">
        <f>NOT(ISNA(VLOOKUP(Table10[[#This Row],[PurchaseOrderID]],Purchase_Order!$A$2:$A$1228,1,0)))</f>
        <v>1</v>
      </c>
    </row>
    <row r="1533" spans="1:11" x14ac:dyDescent="0.25">
      <c r="A1533" s="5">
        <v>974</v>
      </c>
      <c r="B1533" s="5">
        <v>2173</v>
      </c>
      <c r="C1533" s="10">
        <v>44115</v>
      </c>
      <c r="D1533" s="5">
        <v>3</v>
      </c>
      <c r="E1533" s="5">
        <v>490</v>
      </c>
      <c r="F1533" s="40">
        <v>12.7155</v>
      </c>
      <c r="G1533" s="40">
        <v>38.146500000000003</v>
      </c>
      <c r="K1533" t="b">
        <f>NOT(ISNA(VLOOKUP(Table10[[#This Row],[PurchaseOrderID]],Purchase_Order!$A$2:$A$1228,1,0)))</f>
        <v>1</v>
      </c>
    </row>
    <row r="1534" spans="1:11" x14ac:dyDescent="0.25">
      <c r="A1534" s="4">
        <v>974</v>
      </c>
      <c r="B1534" s="4">
        <v>2174</v>
      </c>
      <c r="C1534" s="11">
        <v>44115</v>
      </c>
      <c r="D1534" s="4">
        <v>3</v>
      </c>
      <c r="E1534" s="4">
        <v>491</v>
      </c>
      <c r="F1534" s="41">
        <v>19.939499999999999</v>
      </c>
      <c r="G1534" s="41">
        <v>59.8185</v>
      </c>
      <c r="K1534" t="b">
        <f>NOT(ISNA(VLOOKUP(Table10[[#This Row],[PurchaseOrderID]],Purchase_Order!$A$2:$A$1228,1,0)))</f>
        <v>1</v>
      </c>
    </row>
    <row r="1535" spans="1:11" x14ac:dyDescent="0.25">
      <c r="A1535" s="5">
        <v>975</v>
      </c>
      <c r="B1535" s="5">
        <v>2175</v>
      </c>
      <c r="C1535" s="10">
        <v>44115</v>
      </c>
      <c r="D1535" s="5">
        <v>3</v>
      </c>
      <c r="E1535" s="5">
        <v>528</v>
      </c>
      <c r="F1535" s="40">
        <v>38.156999999999996</v>
      </c>
      <c r="G1535" s="40">
        <v>114.471</v>
      </c>
      <c r="K1535" t="b">
        <f>NOT(ISNA(VLOOKUP(Table10[[#This Row],[PurchaseOrderID]],Purchase_Order!$A$2:$A$1228,1,0)))</f>
        <v>1</v>
      </c>
    </row>
    <row r="1536" spans="1:11" x14ac:dyDescent="0.25">
      <c r="A1536" s="4">
        <v>976</v>
      </c>
      <c r="B1536" s="4">
        <v>2176</v>
      </c>
      <c r="C1536" s="11">
        <v>44115</v>
      </c>
      <c r="D1536" s="4">
        <v>3</v>
      </c>
      <c r="E1536" s="4">
        <v>505</v>
      </c>
      <c r="F1536" s="41">
        <v>44.215499999999999</v>
      </c>
      <c r="G1536" s="41">
        <v>132.6465</v>
      </c>
      <c r="K1536" t="b">
        <f>NOT(ISNA(VLOOKUP(Table10[[#This Row],[PurchaseOrderID]],Purchase_Order!$A$2:$A$1228,1,0)))</f>
        <v>1</v>
      </c>
    </row>
    <row r="1537" spans="1:11" x14ac:dyDescent="0.25">
      <c r="A1537" s="5">
        <v>977</v>
      </c>
      <c r="B1537" s="5">
        <v>2177</v>
      </c>
      <c r="C1537" s="10">
        <v>44117</v>
      </c>
      <c r="D1537" s="5">
        <v>550</v>
      </c>
      <c r="E1537" s="5">
        <v>527</v>
      </c>
      <c r="F1537" s="40">
        <v>6.7515000000000001</v>
      </c>
      <c r="G1537" s="40">
        <v>3713.3249999999998</v>
      </c>
      <c r="K1537" t="b">
        <f>NOT(ISNA(VLOOKUP(Table10[[#This Row],[PurchaseOrderID]],Purchase_Order!$A$2:$A$1228,1,0)))</f>
        <v>1</v>
      </c>
    </row>
    <row r="1538" spans="1:11" x14ac:dyDescent="0.25">
      <c r="A1538" s="4">
        <v>978</v>
      </c>
      <c r="B1538" s="4">
        <v>2178</v>
      </c>
      <c r="C1538" s="11">
        <v>44117</v>
      </c>
      <c r="D1538" s="4">
        <v>550</v>
      </c>
      <c r="E1538" s="4">
        <v>938</v>
      </c>
      <c r="F1538" s="41">
        <v>31.4895</v>
      </c>
      <c r="G1538" s="41">
        <v>17319.224999999999</v>
      </c>
      <c r="K1538" t="b">
        <f>NOT(ISNA(VLOOKUP(Table10[[#This Row],[PurchaseOrderID]],Purchase_Order!$A$2:$A$1228,1,0)))</f>
        <v>1</v>
      </c>
    </row>
    <row r="1539" spans="1:11" x14ac:dyDescent="0.25">
      <c r="A1539" s="5">
        <v>978</v>
      </c>
      <c r="B1539" s="5">
        <v>2179</v>
      </c>
      <c r="C1539" s="10">
        <v>44117</v>
      </c>
      <c r="D1539" s="5">
        <v>550</v>
      </c>
      <c r="E1539" s="5">
        <v>939</v>
      </c>
      <c r="F1539" s="40">
        <v>48.289499999999997</v>
      </c>
      <c r="G1539" s="40">
        <v>26559.224999999999</v>
      </c>
      <c r="K1539" t="b">
        <f>NOT(ISNA(VLOOKUP(Table10[[#This Row],[PurchaseOrderID]],Purchase_Order!$A$2:$A$1228,1,0)))</f>
        <v>1</v>
      </c>
    </row>
    <row r="1540" spans="1:11" x14ac:dyDescent="0.25">
      <c r="A1540" s="4">
        <v>978</v>
      </c>
      <c r="B1540" s="4">
        <v>2180</v>
      </c>
      <c r="C1540" s="11">
        <v>44117</v>
      </c>
      <c r="D1540" s="4">
        <v>550</v>
      </c>
      <c r="E1540" s="4">
        <v>509</v>
      </c>
      <c r="F1540" s="41">
        <v>36.277500000000003</v>
      </c>
      <c r="G1540" s="41">
        <v>19952.625</v>
      </c>
      <c r="K1540" t="b">
        <f>NOT(ISNA(VLOOKUP(Table10[[#This Row],[PurchaseOrderID]],Purchase_Order!$A$2:$A$1228,1,0)))</f>
        <v>1</v>
      </c>
    </row>
    <row r="1541" spans="1:11" x14ac:dyDescent="0.25">
      <c r="A1541" s="5">
        <v>979</v>
      </c>
      <c r="B1541" s="5">
        <v>2181</v>
      </c>
      <c r="C1541" s="10">
        <v>44117</v>
      </c>
      <c r="D1541" s="5">
        <v>60</v>
      </c>
      <c r="E1541" s="5">
        <v>492</v>
      </c>
      <c r="F1541" s="40">
        <v>50.746499999999997</v>
      </c>
      <c r="G1541" s="40">
        <v>3044.79</v>
      </c>
      <c r="K1541" t="b">
        <f>NOT(ISNA(VLOOKUP(Table10[[#This Row],[PurchaseOrderID]],Purchase_Order!$A$2:$A$1228,1,0)))</f>
        <v>1</v>
      </c>
    </row>
    <row r="1542" spans="1:11" x14ac:dyDescent="0.25">
      <c r="A1542" s="4">
        <v>979</v>
      </c>
      <c r="B1542" s="4">
        <v>2182</v>
      </c>
      <c r="C1542" s="11">
        <v>44117</v>
      </c>
      <c r="D1542" s="4">
        <v>60</v>
      </c>
      <c r="E1542" s="4">
        <v>493</v>
      </c>
      <c r="F1542" s="41">
        <v>58.264499999999998</v>
      </c>
      <c r="G1542" s="41">
        <v>3495.87</v>
      </c>
      <c r="K1542" t="b">
        <f>NOT(ISNA(VLOOKUP(Table10[[#This Row],[PurchaseOrderID]],Purchase_Order!$A$2:$A$1228,1,0)))</f>
        <v>1</v>
      </c>
    </row>
    <row r="1543" spans="1:11" x14ac:dyDescent="0.25">
      <c r="A1543" s="5">
        <v>979</v>
      </c>
      <c r="B1543" s="5">
        <v>2183</v>
      </c>
      <c r="C1543" s="10">
        <v>44117</v>
      </c>
      <c r="D1543" s="5">
        <v>60</v>
      </c>
      <c r="E1543" s="5">
        <v>494</v>
      </c>
      <c r="F1543" s="40">
        <v>50.746499999999997</v>
      </c>
      <c r="G1543" s="40">
        <v>3044.79</v>
      </c>
      <c r="K1543" t="b">
        <f>NOT(ISNA(VLOOKUP(Table10[[#This Row],[PurchaseOrderID]],Purchase_Order!$A$2:$A$1228,1,0)))</f>
        <v>1</v>
      </c>
    </row>
    <row r="1544" spans="1:11" x14ac:dyDescent="0.25">
      <c r="A1544" s="4">
        <v>979</v>
      </c>
      <c r="B1544" s="4">
        <v>2184</v>
      </c>
      <c r="C1544" s="11">
        <v>44117</v>
      </c>
      <c r="D1544" s="4">
        <v>60</v>
      </c>
      <c r="E1544" s="4">
        <v>495</v>
      </c>
      <c r="F1544" s="41">
        <v>62.926499999999997</v>
      </c>
      <c r="G1544" s="41">
        <v>3775.59</v>
      </c>
      <c r="K1544" t="b">
        <f>NOT(ISNA(VLOOKUP(Table10[[#This Row],[PurchaseOrderID]],Purchase_Order!$A$2:$A$1228,1,0)))</f>
        <v>1</v>
      </c>
    </row>
    <row r="1545" spans="1:11" x14ac:dyDescent="0.25">
      <c r="A1545" s="5">
        <v>979</v>
      </c>
      <c r="B1545" s="5">
        <v>2185</v>
      </c>
      <c r="C1545" s="10">
        <v>44117</v>
      </c>
      <c r="D1545" s="5">
        <v>60</v>
      </c>
      <c r="E1545" s="5">
        <v>496</v>
      </c>
      <c r="F1545" s="40">
        <v>49.654499999999999</v>
      </c>
      <c r="G1545" s="40">
        <v>2979.27</v>
      </c>
      <c r="K1545" t="b">
        <f>NOT(ISNA(VLOOKUP(Table10[[#This Row],[PurchaseOrderID]],Purchase_Order!$A$2:$A$1228,1,0)))</f>
        <v>1</v>
      </c>
    </row>
    <row r="1546" spans="1:11" x14ac:dyDescent="0.25">
      <c r="A1546" s="4">
        <v>980</v>
      </c>
      <c r="B1546" s="4">
        <v>2186</v>
      </c>
      <c r="C1546" s="11">
        <v>44117</v>
      </c>
      <c r="D1546" s="4">
        <v>550</v>
      </c>
      <c r="E1546" s="4">
        <v>523</v>
      </c>
      <c r="F1546" s="41">
        <v>10.384499999999999</v>
      </c>
      <c r="G1546" s="41">
        <v>5711.4750000000004</v>
      </c>
      <c r="K1546" t="b">
        <f>NOT(ISNA(VLOOKUP(Table10[[#This Row],[PurchaseOrderID]],Purchase_Order!$A$2:$A$1228,1,0)))</f>
        <v>1</v>
      </c>
    </row>
    <row r="1547" spans="1:11" x14ac:dyDescent="0.25">
      <c r="A1547" s="5">
        <v>981</v>
      </c>
      <c r="B1547" s="5">
        <v>2187</v>
      </c>
      <c r="C1547" s="10">
        <v>44117</v>
      </c>
      <c r="D1547" s="5">
        <v>3</v>
      </c>
      <c r="E1547" s="5">
        <v>436</v>
      </c>
      <c r="F1547" s="40">
        <v>41.454000000000001</v>
      </c>
      <c r="G1547" s="40">
        <v>124.36199999999999</v>
      </c>
      <c r="K1547" t="b">
        <f>NOT(ISNA(VLOOKUP(Table10[[#This Row],[PurchaseOrderID]],Purchase_Order!$A$2:$A$1228,1,0)))</f>
        <v>1</v>
      </c>
    </row>
    <row r="1548" spans="1:11" x14ac:dyDescent="0.25">
      <c r="A1548" s="4">
        <v>981</v>
      </c>
      <c r="B1548" s="4">
        <v>2188</v>
      </c>
      <c r="C1548" s="11">
        <v>44117</v>
      </c>
      <c r="D1548" s="4">
        <v>3</v>
      </c>
      <c r="E1548" s="4">
        <v>437</v>
      </c>
      <c r="F1548" s="41">
        <v>37.180500000000002</v>
      </c>
      <c r="G1548" s="41">
        <v>111.5415</v>
      </c>
      <c r="K1548" t="b">
        <f>NOT(ISNA(VLOOKUP(Table10[[#This Row],[PurchaseOrderID]],Purchase_Order!$A$2:$A$1228,1,0)))</f>
        <v>1</v>
      </c>
    </row>
    <row r="1549" spans="1:11" x14ac:dyDescent="0.25">
      <c r="A1549" s="5">
        <v>982</v>
      </c>
      <c r="B1549" s="5">
        <v>2189</v>
      </c>
      <c r="C1549" s="10">
        <v>44117</v>
      </c>
      <c r="D1549" s="5">
        <v>3</v>
      </c>
      <c r="E1549" s="5">
        <v>490</v>
      </c>
      <c r="F1549" s="40">
        <v>12.7155</v>
      </c>
      <c r="G1549" s="40">
        <v>38.146500000000003</v>
      </c>
      <c r="K1549" t="b">
        <f>NOT(ISNA(VLOOKUP(Table10[[#This Row],[PurchaseOrderID]],Purchase_Order!$A$2:$A$1228,1,0)))</f>
        <v>1</v>
      </c>
    </row>
    <row r="1550" spans="1:11" x14ac:dyDescent="0.25">
      <c r="A1550" s="4">
        <v>982</v>
      </c>
      <c r="B1550" s="4">
        <v>2190</v>
      </c>
      <c r="C1550" s="11">
        <v>44117</v>
      </c>
      <c r="D1550" s="4">
        <v>3</v>
      </c>
      <c r="E1550" s="4">
        <v>491</v>
      </c>
      <c r="F1550" s="41">
        <v>19.939499999999999</v>
      </c>
      <c r="G1550" s="41">
        <v>59.8185</v>
      </c>
      <c r="K1550" t="b">
        <f>NOT(ISNA(VLOOKUP(Table10[[#This Row],[PurchaseOrderID]],Purchase_Order!$A$2:$A$1228,1,0)))</f>
        <v>1</v>
      </c>
    </row>
    <row r="1551" spans="1:11" x14ac:dyDescent="0.25">
      <c r="A1551" s="5">
        <v>983</v>
      </c>
      <c r="B1551" s="5">
        <v>2191</v>
      </c>
      <c r="C1551" s="10">
        <v>44117</v>
      </c>
      <c r="D1551" s="5">
        <v>3</v>
      </c>
      <c r="E1551" s="5">
        <v>528</v>
      </c>
      <c r="F1551" s="40">
        <v>38.156999999999996</v>
      </c>
      <c r="G1551" s="40">
        <v>114.471</v>
      </c>
      <c r="K1551" t="b">
        <f>NOT(ISNA(VLOOKUP(Table10[[#This Row],[PurchaseOrderID]],Purchase_Order!$A$2:$A$1228,1,0)))</f>
        <v>1</v>
      </c>
    </row>
    <row r="1552" spans="1:11" x14ac:dyDescent="0.25">
      <c r="A1552" s="4">
        <v>984</v>
      </c>
      <c r="B1552" s="4">
        <v>2192</v>
      </c>
      <c r="C1552" s="11">
        <v>44117</v>
      </c>
      <c r="D1552" s="4">
        <v>3</v>
      </c>
      <c r="E1552" s="4">
        <v>505</v>
      </c>
      <c r="F1552" s="41">
        <v>44.215499999999999</v>
      </c>
      <c r="G1552" s="41">
        <v>132.6465</v>
      </c>
      <c r="K1552" t="b">
        <f>NOT(ISNA(VLOOKUP(Table10[[#This Row],[PurchaseOrderID]],Purchase_Order!$A$2:$A$1228,1,0)))</f>
        <v>1</v>
      </c>
    </row>
    <row r="1553" spans="1:11" x14ac:dyDescent="0.25">
      <c r="A1553" s="5">
        <v>985</v>
      </c>
      <c r="B1553" s="5">
        <v>2193</v>
      </c>
      <c r="C1553" s="10">
        <v>44117</v>
      </c>
      <c r="D1553" s="5">
        <v>550</v>
      </c>
      <c r="E1553" s="5">
        <v>938</v>
      </c>
      <c r="F1553" s="40">
        <v>31.4895</v>
      </c>
      <c r="G1553" s="40">
        <v>17319.224999999999</v>
      </c>
      <c r="K1553" t="b">
        <f>NOT(ISNA(VLOOKUP(Table10[[#This Row],[PurchaseOrderID]],Purchase_Order!$A$2:$A$1228,1,0)))</f>
        <v>1</v>
      </c>
    </row>
    <row r="1554" spans="1:11" x14ac:dyDescent="0.25">
      <c r="A1554" s="4">
        <v>985</v>
      </c>
      <c r="B1554" s="4">
        <v>2194</v>
      </c>
      <c r="C1554" s="11">
        <v>44117</v>
      </c>
      <c r="D1554" s="4">
        <v>550</v>
      </c>
      <c r="E1554" s="4">
        <v>939</v>
      </c>
      <c r="F1554" s="41">
        <v>48.289499999999997</v>
      </c>
      <c r="G1554" s="41">
        <v>26559.224999999999</v>
      </c>
      <c r="K1554" t="b">
        <f>NOT(ISNA(VLOOKUP(Table10[[#This Row],[PurchaseOrderID]],Purchase_Order!$A$2:$A$1228,1,0)))</f>
        <v>1</v>
      </c>
    </row>
    <row r="1555" spans="1:11" x14ac:dyDescent="0.25">
      <c r="A1555" s="5">
        <v>986</v>
      </c>
      <c r="B1555" s="5">
        <v>2195</v>
      </c>
      <c r="C1555" s="10">
        <v>44117</v>
      </c>
      <c r="D1555" s="5">
        <v>60</v>
      </c>
      <c r="E1555" s="5">
        <v>358</v>
      </c>
      <c r="F1555" s="40">
        <v>6.9824999999999999</v>
      </c>
      <c r="G1555" s="40">
        <v>418.95</v>
      </c>
      <c r="K1555" t="b">
        <f>NOT(ISNA(VLOOKUP(Table10[[#This Row],[PurchaseOrderID]],Purchase_Order!$A$2:$A$1228,1,0)))</f>
        <v>1</v>
      </c>
    </row>
    <row r="1556" spans="1:11" x14ac:dyDescent="0.25">
      <c r="A1556" s="4">
        <v>987</v>
      </c>
      <c r="B1556" s="4">
        <v>2196</v>
      </c>
      <c r="C1556" s="11">
        <v>44117</v>
      </c>
      <c r="D1556" s="4">
        <v>3</v>
      </c>
      <c r="E1556" s="4">
        <v>458</v>
      </c>
      <c r="F1556" s="41">
        <v>43.323</v>
      </c>
      <c r="G1556" s="41">
        <v>129.96899999999999</v>
      </c>
      <c r="K1556" t="b">
        <f>NOT(ISNA(VLOOKUP(Table10[[#This Row],[PurchaseOrderID]],Purchase_Order!$A$2:$A$1228,1,0)))</f>
        <v>1</v>
      </c>
    </row>
    <row r="1557" spans="1:11" x14ac:dyDescent="0.25">
      <c r="A1557" s="5">
        <v>987</v>
      </c>
      <c r="B1557" s="5">
        <v>2197</v>
      </c>
      <c r="C1557" s="10">
        <v>44117</v>
      </c>
      <c r="D1557" s="5">
        <v>3</v>
      </c>
      <c r="E1557" s="5">
        <v>459</v>
      </c>
      <c r="F1557" s="40">
        <v>47.596499999999999</v>
      </c>
      <c r="G1557" s="40">
        <v>142.7895</v>
      </c>
      <c r="K1557" t="b">
        <f>NOT(ISNA(VLOOKUP(Table10[[#This Row],[PurchaseOrderID]],Purchase_Order!$A$2:$A$1228,1,0)))</f>
        <v>1</v>
      </c>
    </row>
    <row r="1558" spans="1:11" x14ac:dyDescent="0.25">
      <c r="A1558" s="4">
        <v>987</v>
      </c>
      <c r="B1558" s="4">
        <v>2198</v>
      </c>
      <c r="C1558" s="11">
        <v>44117</v>
      </c>
      <c r="D1558" s="4">
        <v>3</v>
      </c>
      <c r="E1558" s="4">
        <v>460</v>
      </c>
      <c r="F1558" s="41">
        <v>43.323</v>
      </c>
      <c r="G1558" s="41">
        <v>129.96899999999999</v>
      </c>
      <c r="K1558" t="b">
        <f>NOT(ISNA(VLOOKUP(Table10[[#This Row],[PurchaseOrderID]],Purchase_Order!$A$2:$A$1228,1,0)))</f>
        <v>1</v>
      </c>
    </row>
    <row r="1559" spans="1:11" x14ac:dyDescent="0.25">
      <c r="A1559" s="5">
        <v>988</v>
      </c>
      <c r="B1559" s="5">
        <v>2199</v>
      </c>
      <c r="C1559" s="10">
        <v>44117</v>
      </c>
      <c r="D1559" s="5">
        <v>60</v>
      </c>
      <c r="E1559" s="5">
        <v>356</v>
      </c>
      <c r="F1559" s="40">
        <v>3.3809999999999998</v>
      </c>
      <c r="G1559" s="40">
        <v>202.86</v>
      </c>
      <c r="K1559" t="b">
        <f>NOT(ISNA(VLOOKUP(Table10[[#This Row],[PurchaseOrderID]],Purchase_Order!$A$2:$A$1228,1,0)))</f>
        <v>1</v>
      </c>
    </row>
    <row r="1560" spans="1:11" x14ac:dyDescent="0.25">
      <c r="A1560" s="4">
        <v>988</v>
      </c>
      <c r="B1560" s="4">
        <v>2200</v>
      </c>
      <c r="C1560" s="11">
        <v>44117</v>
      </c>
      <c r="D1560" s="4">
        <v>60</v>
      </c>
      <c r="E1560" s="4">
        <v>357</v>
      </c>
      <c r="F1560" s="41">
        <v>4.3155000000000001</v>
      </c>
      <c r="G1560" s="41">
        <v>258.93</v>
      </c>
      <c r="K1560" t="b">
        <f>NOT(ISNA(VLOOKUP(Table10[[#This Row],[PurchaseOrderID]],Purchase_Order!$A$2:$A$1228,1,0)))</f>
        <v>1</v>
      </c>
    </row>
    <row r="1561" spans="1:11" x14ac:dyDescent="0.25">
      <c r="A1561" s="5">
        <v>989</v>
      </c>
      <c r="B1561" s="5">
        <v>2201</v>
      </c>
      <c r="C1561" s="10">
        <v>44117</v>
      </c>
      <c r="D1561" s="5">
        <v>3</v>
      </c>
      <c r="E1561" s="5">
        <v>380</v>
      </c>
      <c r="F1561" s="40">
        <v>43.344000000000001</v>
      </c>
      <c r="G1561" s="40">
        <v>130.03200000000001</v>
      </c>
      <c r="K1561" t="b">
        <f>NOT(ISNA(VLOOKUP(Table10[[#This Row],[PurchaseOrderID]],Purchase_Order!$A$2:$A$1228,1,0)))</f>
        <v>1</v>
      </c>
    </row>
    <row r="1562" spans="1:11" x14ac:dyDescent="0.25">
      <c r="A1562" s="4">
        <v>989</v>
      </c>
      <c r="B1562" s="4">
        <v>2202</v>
      </c>
      <c r="C1562" s="11">
        <v>44117</v>
      </c>
      <c r="D1562" s="4">
        <v>3</v>
      </c>
      <c r="E1562" s="4">
        <v>381</v>
      </c>
      <c r="F1562" s="41">
        <v>39.070500000000003</v>
      </c>
      <c r="G1562" s="41">
        <v>117.2115</v>
      </c>
      <c r="K1562" t="b">
        <f>NOT(ISNA(VLOOKUP(Table10[[#This Row],[PurchaseOrderID]],Purchase_Order!$A$2:$A$1228,1,0)))</f>
        <v>1</v>
      </c>
    </row>
    <row r="1563" spans="1:11" x14ac:dyDescent="0.25">
      <c r="A1563" s="5">
        <v>989</v>
      </c>
      <c r="B1563" s="5">
        <v>2203</v>
      </c>
      <c r="C1563" s="10">
        <v>44117</v>
      </c>
      <c r="D1563" s="5">
        <v>3</v>
      </c>
      <c r="E1563" s="5">
        <v>382</v>
      </c>
      <c r="F1563" s="40">
        <v>36.970500000000001</v>
      </c>
      <c r="G1563" s="40">
        <v>110.9115</v>
      </c>
      <c r="K1563" t="b">
        <f>NOT(ISNA(VLOOKUP(Table10[[#This Row],[PurchaseOrderID]],Purchase_Order!$A$2:$A$1228,1,0)))</f>
        <v>1</v>
      </c>
    </row>
    <row r="1564" spans="1:11" x14ac:dyDescent="0.25">
      <c r="A1564" s="4">
        <v>989</v>
      </c>
      <c r="B1564" s="4">
        <v>2204</v>
      </c>
      <c r="C1564" s="11">
        <v>44117</v>
      </c>
      <c r="D1564" s="4">
        <v>3</v>
      </c>
      <c r="E1564" s="4">
        <v>383</v>
      </c>
      <c r="F1564" s="41">
        <v>41.244</v>
      </c>
      <c r="G1564" s="41">
        <v>123.732</v>
      </c>
      <c r="K1564" t="b">
        <f>NOT(ISNA(VLOOKUP(Table10[[#This Row],[PurchaseOrderID]],Purchase_Order!$A$2:$A$1228,1,0)))</f>
        <v>1</v>
      </c>
    </row>
    <row r="1565" spans="1:11" x14ac:dyDescent="0.25">
      <c r="A1565" s="5">
        <v>989</v>
      </c>
      <c r="B1565" s="5">
        <v>2205</v>
      </c>
      <c r="C1565" s="10">
        <v>44117</v>
      </c>
      <c r="D1565" s="5">
        <v>3</v>
      </c>
      <c r="E1565" s="5">
        <v>384</v>
      </c>
      <c r="F1565" s="40">
        <v>36.970500000000001</v>
      </c>
      <c r="G1565" s="40">
        <v>110.9115</v>
      </c>
      <c r="K1565" t="b">
        <f>NOT(ISNA(VLOOKUP(Table10[[#This Row],[PurchaseOrderID]],Purchase_Order!$A$2:$A$1228,1,0)))</f>
        <v>1</v>
      </c>
    </row>
    <row r="1566" spans="1:11" x14ac:dyDescent="0.25">
      <c r="A1566" s="4">
        <v>990</v>
      </c>
      <c r="B1566" s="4">
        <v>2206</v>
      </c>
      <c r="C1566" s="11">
        <v>44117</v>
      </c>
      <c r="D1566" s="4">
        <v>3</v>
      </c>
      <c r="E1566" s="4">
        <v>490</v>
      </c>
      <c r="F1566" s="41">
        <v>12.358499999999999</v>
      </c>
      <c r="G1566" s="41">
        <v>37.075499999999998</v>
      </c>
      <c r="K1566" t="b">
        <f>NOT(ISNA(VLOOKUP(Table10[[#This Row],[PurchaseOrderID]],Purchase_Order!$A$2:$A$1228,1,0)))</f>
        <v>1</v>
      </c>
    </row>
    <row r="1567" spans="1:11" x14ac:dyDescent="0.25">
      <c r="A1567" s="5">
        <v>991</v>
      </c>
      <c r="B1567" s="5">
        <v>2207</v>
      </c>
      <c r="C1567" s="10">
        <v>44117</v>
      </c>
      <c r="D1567" s="5">
        <v>550</v>
      </c>
      <c r="E1567" s="5">
        <v>513</v>
      </c>
      <c r="F1567" s="40">
        <v>39.1965</v>
      </c>
      <c r="G1567" s="40">
        <v>21558.075000000001</v>
      </c>
      <c r="K1567" t="b">
        <f>NOT(ISNA(VLOOKUP(Table10[[#This Row],[PurchaseOrderID]],Purchase_Order!$A$2:$A$1228,1,0)))</f>
        <v>1</v>
      </c>
    </row>
    <row r="1568" spans="1:11" x14ac:dyDescent="0.25">
      <c r="A1568" s="4">
        <v>992</v>
      </c>
      <c r="B1568" s="4">
        <v>2208</v>
      </c>
      <c r="C1568" s="11">
        <v>44117</v>
      </c>
      <c r="D1568" s="4">
        <v>3</v>
      </c>
      <c r="E1568" s="4">
        <v>412</v>
      </c>
      <c r="F1568" s="41">
        <v>39.143999999999998</v>
      </c>
      <c r="G1568" s="41">
        <v>117.432</v>
      </c>
      <c r="K1568" t="b">
        <f>NOT(ISNA(VLOOKUP(Table10[[#This Row],[PurchaseOrderID]],Purchase_Order!$A$2:$A$1228,1,0)))</f>
        <v>1</v>
      </c>
    </row>
    <row r="1569" spans="1:11" x14ac:dyDescent="0.25">
      <c r="A1569" s="5">
        <v>992</v>
      </c>
      <c r="B1569" s="5">
        <v>2209</v>
      </c>
      <c r="C1569" s="10">
        <v>44117</v>
      </c>
      <c r="D1569" s="5">
        <v>3</v>
      </c>
      <c r="E1569" s="5">
        <v>413</v>
      </c>
      <c r="F1569" s="40">
        <v>47.575499999999998</v>
      </c>
      <c r="G1569" s="40">
        <v>142.72649999999999</v>
      </c>
      <c r="K1569" t="b">
        <f>NOT(ISNA(VLOOKUP(Table10[[#This Row],[PurchaseOrderID]],Purchase_Order!$A$2:$A$1228,1,0)))</f>
        <v>1</v>
      </c>
    </row>
    <row r="1570" spans="1:11" x14ac:dyDescent="0.25">
      <c r="A1570" s="4">
        <v>993</v>
      </c>
      <c r="B1570" s="4">
        <v>2210</v>
      </c>
      <c r="C1570" s="11">
        <v>44118</v>
      </c>
      <c r="D1570" s="4">
        <v>550</v>
      </c>
      <c r="E1570" s="4">
        <v>933</v>
      </c>
      <c r="F1570" s="41">
        <v>43.984499999999997</v>
      </c>
      <c r="G1570" s="41">
        <v>24191.474999999999</v>
      </c>
      <c r="K1570" t="b">
        <f>NOT(ISNA(VLOOKUP(Table10[[#This Row],[PurchaseOrderID]],Purchase_Order!$A$2:$A$1228,1,0)))</f>
        <v>1</v>
      </c>
    </row>
    <row r="1571" spans="1:11" x14ac:dyDescent="0.25">
      <c r="A1571" s="5">
        <v>993</v>
      </c>
      <c r="B1571" s="5">
        <v>2211</v>
      </c>
      <c r="C1571" s="10">
        <v>44118</v>
      </c>
      <c r="D1571" s="5">
        <v>550</v>
      </c>
      <c r="E1571" s="5">
        <v>934</v>
      </c>
      <c r="F1571" s="40">
        <v>38.146500000000003</v>
      </c>
      <c r="G1571" s="40">
        <v>20980.575000000001</v>
      </c>
      <c r="K1571" t="b">
        <f>NOT(ISNA(VLOOKUP(Table10[[#This Row],[PurchaseOrderID]],Purchase_Order!$A$2:$A$1228,1,0)))</f>
        <v>1</v>
      </c>
    </row>
    <row r="1572" spans="1:11" x14ac:dyDescent="0.25">
      <c r="A1572" s="4">
        <v>994</v>
      </c>
      <c r="B1572" s="4">
        <v>2212</v>
      </c>
      <c r="C1572" s="11">
        <v>44118</v>
      </c>
      <c r="D1572" s="4">
        <v>3</v>
      </c>
      <c r="E1572" s="4">
        <v>428</v>
      </c>
      <c r="F1572" s="41">
        <v>43.480499999999999</v>
      </c>
      <c r="G1572" s="41">
        <v>130.44149999999999</v>
      </c>
      <c r="K1572" t="b">
        <f>NOT(ISNA(VLOOKUP(Table10[[#This Row],[PurchaseOrderID]],Purchase_Order!$A$2:$A$1228,1,0)))</f>
        <v>1</v>
      </c>
    </row>
    <row r="1573" spans="1:11" x14ac:dyDescent="0.25">
      <c r="A1573" s="5">
        <v>994</v>
      </c>
      <c r="B1573" s="5">
        <v>2213</v>
      </c>
      <c r="C1573" s="10">
        <v>44118</v>
      </c>
      <c r="D1573" s="5">
        <v>3</v>
      </c>
      <c r="E1573" s="5">
        <v>429</v>
      </c>
      <c r="F1573" s="40">
        <v>41.380499999999998</v>
      </c>
      <c r="G1573" s="40">
        <v>124.14149999999999</v>
      </c>
      <c r="K1573" t="b">
        <f>NOT(ISNA(VLOOKUP(Table10[[#This Row],[PurchaseOrderID]],Purchase_Order!$A$2:$A$1228,1,0)))</f>
        <v>1</v>
      </c>
    </row>
    <row r="1574" spans="1:11" x14ac:dyDescent="0.25">
      <c r="A1574" s="4">
        <v>995</v>
      </c>
      <c r="B1574" s="4">
        <v>2214</v>
      </c>
      <c r="C1574" s="11">
        <v>44118</v>
      </c>
      <c r="D1574" s="4">
        <v>3</v>
      </c>
      <c r="E1574" s="4">
        <v>347</v>
      </c>
      <c r="F1574" s="41">
        <v>43.375500000000002</v>
      </c>
      <c r="G1574" s="41">
        <v>130.12649999999999</v>
      </c>
      <c r="K1574" t="b">
        <f>NOT(ISNA(VLOOKUP(Table10[[#This Row],[PurchaseOrderID]],Purchase_Order!$A$2:$A$1228,1,0)))</f>
        <v>1</v>
      </c>
    </row>
    <row r="1575" spans="1:11" x14ac:dyDescent="0.25">
      <c r="A1575" s="5">
        <v>995</v>
      </c>
      <c r="B1575" s="5">
        <v>2215</v>
      </c>
      <c r="C1575" s="10">
        <v>44118</v>
      </c>
      <c r="D1575" s="5">
        <v>3</v>
      </c>
      <c r="E1575" s="5">
        <v>348</v>
      </c>
      <c r="F1575" s="40">
        <v>41.275500000000001</v>
      </c>
      <c r="G1575" s="40">
        <v>123.8265</v>
      </c>
      <c r="K1575" t="b">
        <f>NOT(ISNA(VLOOKUP(Table10[[#This Row],[PurchaseOrderID]],Purchase_Order!$A$2:$A$1228,1,0)))</f>
        <v>1</v>
      </c>
    </row>
    <row r="1576" spans="1:11" x14ac:dyDescent="0.25">
      <c r="A1576" s="4">
        <v>995</v>
      </c>
      <c r="B1576" s="4">
        <v>2216</v>
      </c>
      <c r="C1576" s="11">
        <v>44118</v>
      </c>
      <c r="D1576" s="4">
        <v>3</v>
      </c>
      <c r="E1576" s="4">
        <v>349</v>
      </c>
      <c r="F1576" s="41">
        <v>45.548999999999999</v>
      </c>
      <c r="G1576" s="41">
        <v>136.64699999999999</v>
      </c>
      <c r="K1576" t="b">
        <f>NOT(ISNA(VLOOKUP(Table10[[#This Row],[PurchaseOrderID]],Purchase_Order!$A$2:$A$1228,1,0)))</f>
        <v>1</v>
      </c>
    </row>
    <row r="1577" spans="1:11" x14ac:dyDescent="0.25">
      <c r="A1577" s="5">
        <v>996</v>
      </c>
      <c r="B1577" s="5">
        <v>2217</v>
      </c>
      <c r="C1577" s="10">
        <v>44118</v>
      </c>
      <c r="D1577" s="5">
        <v>550</v>
      </c>
      <c r="E1577" s="5">
        <v>931</v>
      </c>
      <c r="F1577" s="40">
        <v>34.345500000000001</v>
      </c>
      <c r="G1577" s="40">
        <v>18890.025000000001</v>
      </c>
      <c r="K1577" t="b">
        <f>NOT(ISNA(VLOOKUP(Table10[[#This Row],[PurchaseOrderID]],Purchase_Order!$A$2:$A$1228,1,0)))</f>
        <v>1</v>
      </c>
    </row>
    <row r="1578" spans="1:11" x14ac:dyDescent="0.25">
      <c r="A1578" s="4">
        <v>996</v>
      </c>
      <c r="B1578" s="4">
        <v>2218</v>
      </c>
      <c r="C1578" s="11">
        <v>44118</v>
      </c>
      <c r="D1578" s="4">
        <v>550</v>
      </c>
      <c r="E1578" s="4">
        <v>932</v>
      </c>
      <c r="F1578" s="41">
        <v>39.238500000000002</v>
      </c>
      <c r="G1578" s="41">
        <v>21581.174999999999</v>
      </c>
      <c r="K1578" t="b">
        <f>NOT(ISNA(VLOOKUP(Table10[[#This Row],[PurchaseOrderID]],Purchase_Order!$A$2:$A$1228,1,0)))</f>
        <v>1</v>
      </c>
    </row>
    <row r="1579" spans="1:11" x14ac:dyDescent="0.25">
      <c r="A1579" s="5">
        <v>997</v>
      </c>
      <c r="B1579" s="5">
        <v>2219</v>
      </c>
      <c r="C1579" s="10">
        <v>44124</v>
      </c>
      <c r="D1579" s="5">
        <v>3</v>
      </c>
      <c r="E1579" s="5">
        <v>347</v>
      </c>
      <c r="F1579" s="40">
        <v>43.270499999999998</v>
      </c>
      <c r="G1579" s="40">
        <v>129.8115</v>
      </c>
      <c r="K1579" t="b">
        <f>NOT(ISNA(VLOOKUP(Table10[[#This Row],[PurchaseOrderID]],Purchase_Order!$A$2:$A$1228,1,0)))</f>
        <v>1</v>
      </c>
    </row>
    <row r="1580" spans="1:11" x14ac:dyDescent="0.25">
      <c r="A1580" s="4">
        <v>997</v>
      </c>
      <c r="B1580" s="4">
        <v>2220</v>
      </c>
      <c r="C1580" s="11">
        <v>44124</v>
      </c>
      <c r="D1580" s="4">
        <v>3</v>
      </c>
      <c r="E1580" s="4">
        <v>348</v>
      </c>
      <c r="F1580" s="41">
        <v>41.170499999999997</v>
      </c>
      <c r="G1580" s="41">
        <v>123.5115</v>
      </c>
      <c r="K1580" t="b">
        <f>NOT(ISNA(VLOOKUP(Table10[[#This Row],[PurchaseOrderID]],Purchase_Order!$A$2:$A$1228,1,0)))</f>
        <v>1</v>
      </c>
    </row>
    <row r="1581" spans="1:11" x14ac:dyDescent="0.25">
      <c r="A1581" s="5">
        <v>997</v>
      </c>
      <c r="B1581" s="5">
        <v>2221</v>
      </c>
      <c r="C1581" s="10">
        <v>44124</v>
      </c>
      <c r="D1581" s="5">
        <v>3</v>
      </c>
      <c r="E1581" s="5">
        <v>349</v>
      </c>
      <c r="F1581" s="40">
        <v>45.444000000000003</v>
      </c>
      <c r="G1581" s="40">
        <v>136.33199999999999</v>
      </c>
      <c r="K1581" t="b">
        <f>NOT(ISNA(VLOOKUP(Table10[[#This Row],[PurchaseOrderID]],Purchase_Order!$A$2:$A$1228,1,0)))</f>
        <v>1</v>
      </c>
    </row>
    <row r="1582" spans="1:11" x14ac:dyDescent="0.25">
      <c r="A1582" s="4">
        <v>998</v>
      </c>
      <c r="B1582" s="4">
        <v>2222</v>
      </c>
      <c r="C1582" s="11">
        <v>44124</v>
      </c>
      <c r="D1582" s="4">
        <v>550</v>
      </c>
      <c r="E1582" s="4">
        <v>928</v>
      </c>
      <c r="F1582" s="41">
        <v>32.770499999999998</v>
      </c>
      <c r="G1582" s="41">
        <v>18023.775000000001</v>
      </c>
      <c r="K1582" t="b">
        <f>NOT(ISNA(VLOOKUP(Table10[[#This Row],[PurchaseOrderID]],Purchase_Order!$A$2:$A$1228,1,0)))</f>
        <v>1</v>
      </c>
    </row>
    <row r="1583" spans="1:11" x14ac:dyDescent="0.25">
      <c r="A1583" s="5">
        <v>998</v>
      </c>
      <c r="B1583" s="5">
        <v>2223</v>
      </c>
      <c r="C1583" s="10">
        <v>44124</v>
      </c>
      <c r="D1583" s="5">
        <v>550</v>
      </c>
      <c r="E1583" s="5">
        <v>929</v>
      </c>
      <c r="F1583" s="40">
        <v>37.085999999999999</v>
      </c>
      <c r="G1583" s="40">
        <v>20397.3</v>
      </c>
      <c r="K1583" t="b">
        <f>NOT(ISNA(VLOOKUP(Table10[[#This Row],[PurchaseOrderID]],Purchase_Order!$A$2:$A$1228,1,0)))</f>
        <v>1</v>
      </c>
    </row>
    <row r="1584" spans="1:11" x14ac:dyDescent="0.25">
      <c r="A1584" s="4">
        <v>998</v>
      </c>
      <c r="B1584" s="4">
        <v>2224</v>
      </c>
      <c r="C1584" s="11">
        <v>44124</v>
      </c>
      <c r="D1584" s="4">
        <v>550</v>
      </c>
      <c r="E1584" s="4">
        <v>930</v>
      </c>
      <c r="F1584" s="41">
        <v>43.039499999999997</v>
      </c>
      <c r="G1584" s="41">
        <v>23671.724999999999</v>
      </c>
      <c r="K1584" t="b">
        <f>NOT(ISNA(VLOOKUP(Table10[[#This Row],[PurchaseOrderID]],Purchase_Order!$A$2:$A$1228,1,0)))</f>
        <v>1</v>
      </c>
    </row>
    <row r="1585" spans="1:11" x14ac:dyDescent="0.25">
      <c r="A1585" s="5">
        <v>999</v>
      </c>
      <c r="B1585" s="5">
        <v>2225</v>
      </c>
      <c r="C1585" s="10">
        <v>44124</v>
      </c>
      <c r="D1585" s="5">
        <v>550</v>
      </c>
      <c r="E1585" s="5">
        <v>332</v>
      </c>
      <c r="F1585" s="40">
        <v>10.815</v>
      </c>
      <c r="G1585" s="40">
        <v>5948.25</v>
      </c>
      <c r="K1585" t="b">
        <f>NOT(ISNA(VLOOKUP(Table10[[#This Row],[PurchaseOrderID]],Purchase_Order!$A$2:$A$1228,1,0)))</f>
        <v>1</v>
      </c>
    </row>
    <row r="1586" spans="1:11" x14ac:dyDescent="0.25">
      <c r="A1586" s="4">
        <v>1000</v>
      </c>
      <c r="B1586" s="4">
        <v>2226</v>
      </c>
      <c r="C1586" s="11">
        <v>44124</v>
      </c>
      <c r="D1586" s="4">
        <v>550</v>
      </c>
      <c r="E1586" s="4">
        <v>948</v>
      </c>
      <c r="F1586" s="41">
        <v>82.834500000000006</v>
      </c>
      <c r="G1586" s="41">
        <v>45558.974999999999</v>
      </c>
      <c r="K1586" t="b">
        <f>NOT(ISNA(VLOOKUP(Table10[[#This Row],[PurchaseOrderID]],Purchase_Order!$A$2:$A$1228,1,0)))</f>
        <v>1</v>
      </c>
    </row>
    <row r="1587" spans="1:11" x14ac:dyDescent="0.25">
      <c r="A1587" s="5">
        <v>1000</v>
      </c>
      <c r="B1587" s="5">
        <v>2227</v>
      </c>
      <c r="C1587" s="10">
        <v>44124</v>
      </c>
      <c r="D1587" s="5">
        <v>550</v>
      </c>
      <c r="E1587" s="5">
        <v>907</v>
      </c>
      <c r="F1587" s="40">
        <v>82.834500000000006</v>
      </c>
      <c r="G1587" s="40">
        <v>45558.974999999999</v>
      </c>
      <c r="K1587" t="b">
        <f>NOT(ISNA(VLOOKUP(Table10[[#This Row],[PurchaseOrderID]],Purchase_Order!$A$2:$A$1228,1,0)))</f>
        <v>1</v>
      </c>
    </row>
    <row r="1588" spans="1:11" x14ac:dyDescent="0.25">
      <c r="A1588" s="4">
        <v>1001</v>
      </c>
      <c r="B1588" s="4">
        <v>2228</v>
      </c>
      <c r="C1588" s="11">
        <v>44124</v>
      </c>
      <c r="D1588" s="4">
        <v>1250</v>
      </c>
      <c r="E1588" s="4">
        <v>325</v>
      </c>
      <c r="F1588" s="41">
        <v>0.21</v>
      </c>
      <c r="G1588" s="41">
        <v>262.5</v>
      </c>
      <c r="K1588" t="b">
        <f>NOT(ISNA(VLOOKUP(Table10[[#This Row],[PurchaseOrderID]],Purchase_Order!$A$2:$A$1228,1,0)))</f>
        <v>1</v>
      </c>
    </row>
    <row r="1589" spans="1:11" x14ac:dyDescent="0.25">
      <c r="A1589" s="5">
        <v>1001</v>
      </c>
      <c r="B1589" s="5">
        <v>2229</v>
      </c>
      <c r="C1589" s="10">
        <v>44124</v>
      </c>
      <c r="D1589" s="5">
        <v>1250</v>
      </c>
      <c r="E1589" s="5">
        <v>326</v>
      </c>
      <c r="F1589" s="40">
        <v>0.21</v>
      </c>
      <c r="G1589" s="40">
        <v>262.5</v>
      </c>
      <c r="K1589" t="b">
        <f>NOT(ISNA(VLOOKUP(Table10[[#This Row],[PurchaseOrderID]],Purchase_Order!$A$2:$A$1228,1,0)))</f>
        <v>1</v>
      </c>
    </row>
    <row r="1590" spans="1:11" x14ac:dyDescent="0.25">
      <c r="A1590" s="4">
        <v>1002</v>
      </c>
      <c r="B1590" s="4">
        <v>2230</v>
      </c>
      <c r="C1590" s="11">
        <v>44124</v>
      </c>
      <c r="D1590" s="4">
        <v>3</v>
      </c>
      <c r="E1590" s="4">
        <v>320</v>
      </c>
      <c r="F1590" s="41">
        <v>49.643999999999998</v>
      </c>
      <c r="G1590" s="41">
        <v>148.93199999999999</v>
      </c>
      <c r="K1590" t="b">
        <f>NOT(ISNA(VLOOKUP(Table10[[#This Row],[PurchaseOrderID]],Purchase_Order!$A$2:$A$1228,1,0)))</f>
        <v>1</v>
      </c>
    </row>
    <row r="1591" spans="1:11" x14ac:dyDescent="0.25">
      <c r="A1591" s="5">
        <v>1002</v>
      </c>
      <c r="B1591" s="5">
        <v>2231</v>
      </c>
      <c r="C1591" s="10">
        <v>44124</v>
      </c>
      <c r="D1591" s="5">
        <v>3</v>
      </c>
      <c r="E1591" s="5">
        <v>321</v>
      </c>
      <c r="F1591" s="40">
        <v>44.320500000000003</v>
      </c>
      <c r="G1591" s="40">
        <v>132.9615</v>
      </c>
      <c r="K1591" t="b">
        <f>NOT(ISNA(VLOOKUP(Table10[[#This Row],[PurchaseOrderID]],Purchase_Order!$A$2:$A$1228,1,0)))</f>
        <v>1</v>
      </c>
    </row>
    <row r="1592" spans="1:11" x14ac:dyDescent="0.25">
      <c r="A1592" s="4">
        <v>1003</v>
      </c>
      <c r="B1592" s="4">
        <v>2232</v>
      </c>
      <c r="C1592" s="11">
        <v>44124</v>
      </c>
      <c r="D1592" s="4">
        <v>550</v>
      </c>
      <c r="E1592" s="4">
        <v>930</v>
      </c>
      <c r="F1592" s="41">
        <v>42.514499999999998</v>
      </c>
      <c r="G1592" s="41">
        <v>23382.974999999999</v>
      </c>
      <c r="K1592" t="b">
        <f>NOT(ISNA(VLOOKUP(Table10[[#This Row],[PurchaseOrderID]],Purchase_Order!$A$2:$A$1228,1,0)))</f>
        <v>1</v>
      </c>
    </row>
    <row r="1593" spans="1:11" x14ac:dyDescent="0.25">
      <c r="A1593" s="5">
        <v>1003</v>
      </c>
      <c r="B1593" s="5">
        <v>2233</v>
      </c>
      <c r="C1593" s="10">
        <v>44124</v>
      </c>
      <c r="D1593" s="5">
        <v>550</v>
      </c>
      <c r="E1593" s="5">
        <v>921</v>
      </c>
      <c r="F1593" s="40">
        <v>5.5860000000000003</v>
      </c>
      <c r="G1593" s="40">
        <v>3072.3</v>
      </c>
      <c r="K1593" t="b">
        <f>NOT(ISNA(VLOOKUP(Table10[[#This Row],[PurchaseOrderID]],Purchase_Order!$A$2:$A$1228,1,0)))</f>
        <v>1</v>
      </c>
    </row>
    <row r="1594" spans="1:11" x14ac:dyDescent="0.25">
      <c r="A1594" s="4">
        <v>1004</v>
      </c>
      <c r="B1594" s="4">
        <v>2234</v>
      </c>
      <c r="C1594" s="11">
        <v>44124</v>
      </c>
      <c r="D1594" s="4">
        <v>60</v>
      </c>
      <c r="E1594" s="4">
        <v>952</v>
      </c>
      <c r="F1594" s="41">
        <v>15.7395</v>
      </c>
      <c r="G1594" s="41">
        <v>944.37</v>
      </c>
      <c r="K1594" t="b">
        <f>NOT(ISNA(VLOOKUP(Table10[[#This Row],[PurchaseOrderID]],Purchase_Order!$A$2:$A$1228,1,0)))</f>
        <v>1</v>
      </c>
    </row>
    <row r="1595" spans="1:11" x14ac:dyDescent="0.25">
      <c r="A1595" s="5">
        <v>1005</v>
      </c>
      <c r="B1595" s="5">
        <v>2235</v>
      </c>
      <c r="C1595" s="10">
        <v>44124</v>
      </c>
      <c r="D1595" s="5">
        <v>550</v>
      </c>
      <c r="E1595" s="5">
        <v>933</v>
      </c>
      <c r="F1595" s="40">
        <v>43.459499999999998</v>
      </c>
      <c r="G1595" s="40">
        <v>23902.724999999999</v>
      </c>
      <c r="K1595" t="b">
        <f>NOT(ISNA(VLOOKUP(Table10[[#This Row],[PurchaseOrderID]],Purchase_Order!$A$2:$A$1228,1,0)))</f>
        <v>1</v>
      </c>
    </row>
    <row r="1596" spans="1:11" x14ac:dyDescent="0.25">
      <c r="A1596" s="4">
        <v>1005</v>
      </c>
      <c r="B1596" s="4">
        <v>2236</v>
      </c>
      <c r="C1596" s="11">
        <v>44124</v>
      </c>
      <c r="D1596" s="4">
        <v>550</v>
      </c>
      <c r="E1596" s="4">
        <v>934</v>
      </c>
      <c r="F1596" s="41">
        <v>37.621499999999997</v>
      </c>
      <c r="G1596" s="41">
        <v>20691.825000000001</v>
      </c>
      <c r="K1596" t="b">
        <f>NOT(ISNA(VLOOKUP(Table10[[#This Row],[PurchaseOrderID]],Purchase_Order!$A$2:$A$1228,1,0)))</f>
        <v>1</v>
      </c>
    </row>
    <row r="1597" spans="1:11" x14ac:dyDescent="0.25">
      <c r="A1597" s="5">
        <v>1005</v>
      </c>
      <c r="B1597" s="5">
        <v>2237</v>
      </c>
      <c r="C1597" s="10">
        <v>44124</v>
      </c>
      <c r="D1597" s="5">
        <v>550</v>
      </c>
      <c r="E1597" s="5">
        <v>922</v>
      </c>
      <c r="F1597" s="40">
        <v>6.5309999999999997</v>
      </c>
      <c r="G1597" s="40">
        <v>3592.05</v>
      </c>
      <c r="K1597" t="b">
        <f>NOT(ISNA(VLOOKUP(Table10[[#This Row],[PurchaseOrderID]],Purchase_Order!$A$2:$A$1228,1,0)))</f>
        <v>1</v>
      </c>
    </row>
    <row r="1598" spans="1:11" x14ac:dyDescent="0.25">
      <c r="A1598" s="4">
        <v>1005</v>
      </c>
      <c r="B1598" s="4">
        <v>2238</v>
      </c>
      <c r="C1598" s="11">
        <v>44124</v>
      </c>
      <c r="D1598" s="4">
        <v>550</v>
      </c>
      <c r="E1598" s="4">
        <v>923</v>
      </c>
      <c r="F1598" s="41">
        <v>6.1844999999999999</v>
      </c>
      <c r="G1598" s="41">
        <v>3401.4749999999999</v>
      </c>
      <c r="K1598" t="b">
        <f>NOT(ISNA(VLOOKUP(Table10[[#This Row],[PurchaseOrderID]],Purchase_Order!$A$2:$A$1228,1,0)))</f>
        <v>1</v>
      </c>
    </row>
    <row r="1599" spans="1:11" x14ac:dyDescent="0.25">
      <c r="A1599" s="5">
        <v>1006</v>
      </c>
      <c r="B1599" s="5">
        <v>2239</v>
      </c>
      <c r="C1599" s="10">
        <v>44124</v>
      </c>
      <c r="D1599" s="5">
        <v>550</v>
      </c>
      <c r="E1599" s="5">
        <v>317</v>
      </c>
      <c r="F1599" s="40">
        <v>29.578499999999998</v>
      </c>
      <c r="G1599" s="40">
        <v>16268.174999999999</v>
      </c>
      <c r="K1599" t="b">
        <f>NOT(ISNA(VLOOKUP(Table10[[#This Row],[PurchaseOrderID]],Purchase_Order!$A$2:$A$1228,1,0)))</f>
        <v>1</v>
      </c>
    </row>
    <row r="1600" spans="1:11" x14ac:dyDescent="0.25">
      <c r="A1600" s="4">
        <v>1006</v>
      </c>
      <c r="B1600" s="4">
        <v>2240</v>
      </c>
      <c r="C1600" s="11">
        <v>44124</v>
      </c>
      <c r="D1600" s="4">
        <v>550</v>
      </c>
      <c r="E1600" s="4">
        <v>318</v>
      </c>
      <c r="F1600" s="41">
        <v>36.098999999999997</v>
      </c>
      <c r="G1600" s="41">
        <v>19854.45</v>
      </c>
      <c r="K1600" t="b">
        <f>NOT(ISNA(VLOOKUP(Table10[[#This Row],[PurchaseOrderID]],Purchase_Order!$A$2:$A$1228,1,0)))</f>
        <v>1</v>
      </c>
    </row>
    <row r="1601" spans="1:11" x14ac:dyDescent="0.25">
      <c r="A1601" s="5">
        <v>1006</v>
      </c>
      <c r="B1601" s="5">
        <v>2241</v>
      </c>
      <c r="C1601" s="10">
        <v>44124</v>
      </c>
      <c r="D1601" s="5">
        <v>550</v>
      </c>
      <c r="E1601" s="5">
        <v>319</v>
      </c>
      <c r="F1601" s="40">
        <v>48.583500000000001</v>
      </c>
      <c r="G1601" s="40">
        <v>26720.924999999999</v>
      </c>
      <c r="K1601" t="b">
        <f>NOT(ISNA(VLOOKUP(Table10[[#This Row],[PurchaseOrderID]],Purchase_Order!$A$2:$A$1228,1,0)))</f>
        <v>1</v>
      </c>
    </row>
    <row r="1602" spans="1:11" x14ac:dyDescent="0.25">
      <c r="A1602" s="4">
        <v>1007</v>
      </c>
      <c r="B1602" s="4">
        <v>2242</v>
      </c>
      <c r="C1602" s="11">
        <v>44124</v>
      </c>
      <c r="D1602" s="4">
        <v>550</v>
      </c>
      <c r="E1602" s="4">
        <v>928</v>
      </c>
      <c r="F1602" s="41">
        <v>32.2455</v>
      </c>
      <c r="G1602" s="41">
        <v>17735.025000000001</v>
      </c>
      <c r="K1602" t="b">
        <f>NOT(ISNA(VLOOKUP(Table10[[#This Row],[PurchaseOrderID]],Purchase_Order!$A$2:$A$1228,1,0)))</f>
        <v>1</v>
      </c>
    </row>
    <row r="1603" spans="1:11" x14ac:dyDescent="0.25">
      <c r="A1603" s="5">
        <v>1007</v>
      </c>
      <c r="B1603" s="5">
        <v>2243</v>
      </c>
      <c r="C1603" s="10">
        <v>44124</v>
      </c>
      <c r="D1603" s="5">
        <v>550</v>
      </c>
      <c r="E1603" s="5">
        <v>929</v>
      </c>
      <c r="F1603" s="40">
        <v>36.561</v>
      </c>
      <c r="G1603" s="40">
        <v>20108.55</v>
      </c>
      <c r="K1603" t="b">
        <f>NOT(ISNA(VLOOKUP(Table10[[#This Row],[PurchaseOrderID]],Purchase_Order!$A$2:$A$1228,1,0)))</f>
        <v>1</v>
      </c>
    </row>
    <row r="1604" spans="1:11" x14ac:dyDescent="0.25">
      <c r="A1604" s="4">
        <v>1008</v>
      </c>
      <c r="B1604" s="4">
        <v>2244</v>
      </c>
      <c r="C1604" s="11">
        <v>44124</v>
      </c>
      <c r="D1604" s="4">
        <v>550</v>
      </c>
      <c r="E1604" s="4">
        <v>319</v>
      </c>
      <c r="F1604" s="41">
        <v>46.420499999999997</v>
      </c>
      <c r="G1604" s="41">
        <v>25531.275000000001</v>
      </c>
      <c r="K1604" t="b">
        <f>NOT(ISNA(VLOOKUP(Table10[[#This Row],[PurchaseOrderID]],Purchase_Order!$A$2:$A$1228,1,0)))</f>
        <v>1</v>
      </c>
    </row>
    <row r="1605" spans="1:11" x14ac:dyDescent="0.25">
      <c r="A1605" s="5">
        <v>1009</v>
      </c>
      <c r="B1605" s="5">
        <v>2245</v>
      </c>
      <c r="C1605" s="10">
        <v>44124</v>
      </c>
      <c r="D1605" s="5">
        <v>3</v>
      </c>
      <c r="E1605" s="5">
        <v>361</v>
      </c>
      <c r="F1605" s="40">
        <v>49.6965</v>
      </c>
      <c r="G1605" s="40">
        <v>149.08949999999999</v>
      </c>
      <c r="K1605" t="b">
        <f>NOT(ISNA(VLOOKUP(Table10[[#This Row],[PurchaseOrderID]],Purchase_Order!$A$2:$A$1228,1,0)))</f>
        <v>1</v>
      </c>
    </row>
    <row r="1606" spans="1:11" x14ac:dyDescent="0.25">
      <c r="A1606" s="4">
        <v>1009</v>
      </c>
      <c r="B1606" s="4">
        <v>2246</v>
      </c>
      <c r="C1606" s="11">
        <v>44124</v>
      </c>
      <c r="D1606" s="4">
        <v>3</v>
      </c>
      <c r="E1606" s="4">
        <v>362</v>
      </c>
      <c r="F1606" s="41">
        <v>45.423000000000002</v>
      </c>
      <c r="G1606" s="41">
        <v>136.26900000000001</v>
      </c>
      <c r="K1606" t="b">
        <f>NOT(ISNA(VLOOKUP(Table10[[#This Row],[PurchaseOrderID]],Purchase_Order!$A$2:$A$1228,1,0)))</f>
        <v>1</v>
      </c>
    </row>
    <row r="1607" spans="1:11" x14ac:dyDescent="0.25">
      <c r="A1607" s="5">
        <v>1009</v>
      </c>
      <c r="B1607" s="5">
        <v>2247</v>
      </c>
      <c r="C1607" s="10">
        <v>44124</v>
      </c>
      <c r="D1607" s="5">
        <v>3</v>
      </c>
      <c r="E1607" s="5">
        <v>363</v>
      </c>
      <c r="F1607" s="40">
        <v>43.323</v>
      </c>
      <c r="G1607" s="40">
        <v>129.96899999999999</v>
      </c>
      <c r="K1607" t="b">
        <f>NOT(ISNA(VLOOKUP(Table10[[#This Row],[PurchaseOrderID]],Purchase_Order!$A$2:$A$1228,1,0)))</f>
        <v>1</v>
      </c>
    </row>
    <row r="1608" spans="1:11" x14ac:dyDescent="0.25">
      <c r="A1608" s="4">
        <v>1009</v>
      </c>
      <c r="B1608" s="4">
        <v>2248</v>
      </c>
      <c r="C1608" s="11">
        <v>44124</v>
      </c>
      <c r="D1608" s="4">
        <v>3</v>
      </c>
      <c r="E1608" s="4">
        <v>364</v>
      </c>
      <c r="F1608" s="41">
        <v>47.596499999999999</v>
      </c>
      <c r="G1608" s="41">
        <v>142.7895</v>
      </c>
      <c r="K1608" t="b">
        <f>NOT(ISNA(VLOOKUP(Table10[[#This Row],[PurchaseOrderID]],Purchase_Order!$A$2:$A$1228,1,0)))</f>
        <v>1</v>
      </c>
    </row>
    <row r="1609" spans="1:11" x14ac:dyDescent="0.25">
      <c r="A1609" s="5">
        <v>1009</v>
      </c>
      <c r="B1609" s="5">
        <v>2249</v>
      </c>
      <c r="C1609" s="10">
        <v>44124</v>
      </c>
      <c r="D1609" s="5">
        <v>3</v>
      </c>
      <c r="E1609" s="5">
        <v>365</v>
      </c>
      <c r="F1609" s="40">
        <v>43.323</v>
      </c>
      <c r="G1609" s="40">
        <v>129.96899999999999</v>
      </c>
      <c r="K1609" t="b">
        <f>NOT(ISNA(VLOOKUP(Table10[[#This Row],[PurchaseOrderID]],Purchase_Order!$A$2:$A$1228,1,0)))</f>
        <v>1</v>
      </c>
    </row>
    <row r="1610" spans="1:11" x14ac:dyDescent="0.25">
      <c r="A1610" s="4">
        <v>1010</v>
      </c>
      <c r="B1610" s="4">
        <v>2250</v>
      </c>
      <c r="C1610" s="11">
        <v>44124</v>
      </c>
      <c r="D1610" s="4">
        <v>3</v>
      </c>
      <c r="E1610" s="4">
        <v>312</v>
      </c>
      <c r="F1610" s="41">
        <v>41.915999999999997</v>
      </c>
      <c r="G1610" s="41">
        <v>125.748</v>
      </c>
      <c r="K1610" t="b">
        <f>NOT(ISNA(VLOOKUP(Table10[[#This Row],[PurchaseOrderID]],Purchase_Order!$A$2:$A$1228,1,0)))</f>
        <v>1</v>
      </c>
    </row>
    <row r="1611" spans="1:11" x14ac:dyDescent="0.25">
      <c r="A1611" s="5">
        <v>1011</v>
      </c>
      <c r="B1611" s="5">
        <v>2251</v>
      </c>
      <c r="C1611" s="10">
        <v>44124</v>
      </c>
      <c r="D1611" s="5">
        <v>3</v>
      </c>
      <c r="E1611" s="5">
        <v>311</v>
      </c>
      <c r="F1611" s="40">
        <v>50.263500000000001</v>
      </c>
      <c r="G1611" s="40">
        <v>150.79050000000001</v>
      </c>
      <c r="K1611" t="b">
        <f>NOT(ISNA(VLOOKUP(Table10[[#This Row],[PurchaseOrderID]],Purchase_Order!$A$2:$A$1228,1,0)))</f>
        <v>1</v>
      </c>
    </row>
    <row r="1612" spans="1:11" x14ac:dyDescent="0.25">
      <c r="A1612" s="4">
        <v>1012</v>
      </c>
      <c r="B1612" s="4">
        <v>2252</v>
      </c>
      <c r="C1612" s="11">
        <v>44124</v>
      </c>
      <c r="D1612" s="4">
        <v>3</v>
      </c>
      <c r="E1612" s="4">
        <v>359</v>
      </c>
      <c r="F1612" s="41">
        <v>47.680500000000002</v>
      </c>
      <c r="G1612" s="41">
        <v>143.04150000000001</v>
      </c>
      <c r="K1612" t="b">
        <f>NOT(ISNA(VLOOKUP(Table10[[#This Row],[PurchaseOrderID]],Purchase_Order!$A$2:$A$1228,1,0)))</f>
        <v>1</v>
      </c>
    </row>
    <row r="1613" spans="1:11" x14ac:dyDescent="0.25">
      <c r="A1613" s="5">
        <v>1012</v>
      </c>
      <c r="B1613" s="5">
        <v>2253</v>
      </c>
      <c r="C1613" s="10">
        <v>44124</v>
      </c>
      <c r="D1613" s="5">
        <v>3</v>
      </c>
      <c r="E1613" s="5">
        <v>360</v>
      </c>
      <c r="F1613" s="40">
        <v>45.580500000000001</v>
      </c>
      <c r="G1613" s="40">
        <v>136.7415</v>
      </c>
      <c r="K1613" t="b">
        <f>NOT(ISNA(VLOOKUP(Table10[[#This Row],[PurchaseOrderID]],Purchase_Order!$A$2:$A$1228,1,0)))</f>
        <v>1</v>
      </c>
    </row>
    <row r="1614" spans="1:11" x14ac:dyDescent="0.25">
      <c r="A1614" s="4">
        <v>1013</v>
      </c>
      <c r="B1614" s="4">
        <v>2254</v>
      </c>
      <c r="C1614" s="11">
        <v>44128</v>
      </c>
      <c r="D1614" s="4">
        <v>550</v>
      </c>
      <c r="E1614" s="4">
        <v>938</v>
      </c>
      <c r="F1614" s="41">
        <v>31.4895</v>
      </c>
      <c r="G1614" s="41">
        <v>17319.224999999999</v>
      </c>
      <c r="K1614" t="b">
        <f>NOT(ISNA(VLOOKUP(Table10[[#This Row],[PurchaseOrderID]],Purchase_Order!$A$2:$A$1228,1,0)))</f>
        <v>1</v>
      </c>
    </row>
    <row r="1615" spans="1:11" x14ac:dyDescent="0.25">
      <c r="A1615" s="5">
        <v>1013</v>
      </c>
      <c r="B1615" s="5">
        <v>2255</v>
      </c>
      <c r="C1615" s="10">
        <v>44128</v>
      </c>
      <c r="D1615" s="5">
        <v>550</v>
      </c>
      <c r="E1615" s="5">
        <v>939</v>
      </c>
      <c r="F1615" s="40">
        <v>48.289499999999997</v>
      </c>
      <c r="G1615" s="40">
        <v>26559.224999999999</v>
      </c>
      <c r="K1615" t="b">
        <f>NOT(ISNA(VLOOKUP(Table10[[#This Row],[PurchaseOrderID]],Purchase_Order!$A$2:$A$1228,1,0)))</f>
        <v>1</v>
      </c>
    </row>
    <row r="1616" spans="1:11" x14ac:dyDescent="0.25">
      <c r="A1616" s="4">
        <v>1014</v>
      </c>
      <c r="B1616" s="4">
        <v>2256</v>
      </c>
      <c r="C1616" s="11">
        <v>44128</v>
      </c>
      <c r="D1616" s="4">
        <v>60</v>
      </c>
      <c r="E1616" s="4">
        <v>358</v>
      </c>
      <c r="F1616" s="41">
        <v>6.9824999999999999</v>
      </c>
      <c r="G1616" s="41">
        <v>418.95</v>
      </c>
      <c r="K1616" t="b">
        <f>NOT(ISNA(VLOOKUP(Table10[[#This Row],[PurchaseOrderID]],Purchase_Order!$A$2:$A$1228,1,0)))</f>
        <v>1</v>
      </c>
    </row>
    <row r="1617" spans="1:11" x14ac:dyDescent="0.25">
      <c r="A1617" s="5">
        <v>1015</v>
      </c>
      <c r="B1617" s="5">
        <v>2257</v>
      </c>
      <c r="C1617" s="10">
        <v>44128</v>
      </c>
      <c r="D1617" s="5">
        <v>3</v>
      </c>
      <c r="E1617" s="5">
        <v>375</v>
      </c>
      <c r="F1617" s="40">
        <v>43.270499999999998</v>
      </c>
      <c r="G1617" s="40">
        <v>129.8115</v>
      </c>
      <c r="K1617" t="b">
        <f>NOT(ISNA(VLOOKUP(Table10[[#This Row],[PurchaseOrderID]],Purchase_Order!$A$2:$A$1228,1,0)))</f>
        <v>1</v>
      </c>
    </row>
    <row r="1618" spans="1:11" x14ac:dyDescent="0.25">
      <c r="A1618" s="4">
        <v>1015</v>
      </c>
      <c r="B1618" s="4">
        <v>2258</v>
      </c>
      <c r="C1618" s="11">
        <v>44128</v>
      </c>
      <c r="D1618" s="4">
        <v>3</v>
      </c>
      <c r="E1618" s="4">
        <v>376</v>
      </c>
      <c r="F1618" s="41">
        <v>47.543999999999997</v>
      </c>
      <c r="G1618" s="41">
        <v>142.63200000000001</v>
      </c>
      <c r="K1618" t="b">
        <f>NOT(ISNA(VLOOKUP(Table10[[#This Row],[PurchaseOrderID]],Purchase_Order!$A$2:$A$1228,1,0)))</f>
        <v>1</v>
      </c>
    </row>
    <row r="1619" spans="1:11" x14ac:dyDescent="0.25">
      <c r="A1619" s="5">
        <v>1015</v>
      </c>
      <c r="B1619" s="5">
        <v>2259</v>
      </c>
      <c r="C1619" s="10">
        <v>44128</v>
      </c>
      <c r="D1619" s="5">
        <v>3</v>
      </c>
      <c r="E1619" s="5">
        <v>377</v>
      </c>
      <c r="F1619" s="40">
        <v>43.270499999999998</v>
      </c>
      <c r="G1619" s="40">
        <v>129.8115</v>
      </c>
      <c r="K1619" t="b">
        <f>NOT(ISNA(VLOOKUP(Table10[[#This Row],[PurchaseOrderID]],Purchase_Order!$A$2:$A$1228,1,0)))</f>
        <v>1</v>
      </c>
    </row>
    <row r="1620" spans="1:11" x14ac:dyDescent="0.25">
      <c r="A1620" s="4">
        <v>1015</v>
      </c>
      <c r="B1620" s="4">
        <v>2260</v>
      </c>
      <c r="C1620" s="11">
        <v>44128</v>
      </c>
      <c r="D1620" s="4">
        <v>3</v>
      </c>
      <c r="E1620" s="4">
        <v>378</v>
      </c>
      <c r="F1620" s="41">
        <v>41.170499999999997</v>
      </c>
      <c r="G1620" s="41">
        <v>123.5115</v>
      </c>
      <c r="K1620" t="b">
        <f>NOT(ISNA(VLOOKUP(Table10[[#This Row],[PurchaseOrderID]],Purchase_Order!$A$2:$A$1228,1,0)))</f>
        <v>1</v>
      </c>
    </row>
    <row r="1621" spans="1:11" x14ac:dyDescent="0.25">
      <c r="A1621" s="5">
        <v>1015</v>
      </c>
      <c r="B1621" s="5">
        <v>2261</v>
      </c>
      <c r="C1621" s="10">
        <v>44128</v>
      </c>
      <c r="D1621" s="5">
        <v>3</v>
      </c>
      <c r="E1621" s="5">
        <v>379</v>
      </c>
      <c r="F1621" s="40">
        <v>45.444000000000003</v>
      </c>
      <c r="G1621" s="40">
        <v>136.33199999999999</v>
      </c>
      <c r="K1621" t="b">
        <f>NOT(ISNA(VLOOKUP(Table10[[#This Row],[PurchaseOrderID]],Purchase_Order!$A$2:$A$1228,1,0)))</f>
        <v>1</v>
      </c>
    </row>
    <row r="1622" spans="1:11" x14ac:dyDescent="0.25">
      <c r="A1622" s="4">
        <v>1015</v>
      </c>
      <c r="B1622" s="4">
        <v>2262</v>
      </c>
      <c r="C1622" s="11">
        <v>44128</v>
      </c>
      <c r="D1622" s="4">
        <v>3</v>
      </c>
      <c r="E1622" s="4">
        <v>380</v>
      </c>
      <c r="F1622" s="41">
        <v>41.170499999999997</v>
      </c>
      <c r="G1622" s="41">
        <v>123.5115</v>
      </c>
      <c r="K1622" t="b">
        <f>NOT(ISNA(VLOOKUP(Table10[[#This Row],[PurchaseOrderID]],Purchase_Order!$A$2:$A$1228,1,0)))</f>
        <v>1</v>
      </c>
    </row>
    <row r="1623" spans="1:11" x14ac:dyDescent="0.25">
      <c r="A1623" s="5">
        <v>1015</v>
      </c>
      <c r="B1623" s="5">
        <v>2263</v>
      </c>
      <c r="C1623" s="10">
        <v>44128</v>
      </c>
      <c r="D1623" s="5">
        <v>3</v>
      </c>
      <c r="E1623" s="5">
        <v>381</v>
      </c>
      <c r="F1623" s="40">
        <v>39.070500000000003</v>
      </c>
      <c r="G1623" s="40">
        <v>117.2115</v>
      </c>
      <c r="K1623" t="b">
        <f>NOT(ISNA(VLOOKUP(Table10[[#This Row],[PurchaseOrderID]],Purchase_Order!$A$2:$A$1228,1,0)))</f>
        <v>1</v>
      </c>
    </row>
    <row r="1624" spans="1:11" x14ac:dyDescent="0.25">
      <c r="A1624" s="4">
        <v>1015</v>
      </c>
      <c r="B1624" s="4">
        <v>2264</v>
      </c>
      <c r="C1624" s="11">
        <v>44128</v>
      </c>
      <c r="D1624" s="4">
        <v>3</v>
      </c>
      <c r="E1624" s="4">
        <v>438</v>
      </c>
      <c r="F1624" s="41">
        <v>47.680500000000002</v>
      </c>
      <c r="G1624" s="41">
        <v>143.04150000000001</v>
      </c>
      <c r="K1624" t="b">
        <f>NOT(ISNA(VLOOKUP(Table10[[#This Row],[PurchaseOrderID]],Purchase_Order!$A$2:$A$1228,1,0)))</f>
        <v>1</v>
      </c>
    </row>
    <row r="1625" spans="1:11" x14ac:dyDescent="0.25">
      <c r="A1625" s="5">
        <v>1015</v>
      </c>
      <c r="B1625" s="5">
        <v>2265</v>
      </c>
      <c r="C1625" s="10">
        <v>44128</v>
      </c>
      <c r="D1625" s="5">
        <v>3</v>
      </c>
      <c r="E1625" s="5">
        <v>439</v>
      </c>
      <c r="F1625" s="40">
        <v>45.580500000000001</v>
      </c>
      <c r="G1625" s="40">
        <v>136.7415</v>
      </c>
      <c r="K1625" t="b">
        <f>NOT(ISNA(VLOOKUP(Table10[[#This Row],[PurchaseOrderID]],Purchase_Order!$A$2:$A$1228,1,0)))</f>
        <v>1</v>
      </c>
    </row>
    <row r="1626" spans="1:11" x14ac:dyDescent="0.25">
      <c r="A1626" s="4">
        <v>1015</v>
      </c>
      <c r="B1626" s="4">
        <v>2266</v>
      </c>
      <c r="C1626" s="11">
        <v>44128</v>
      </c>
      <c r="D1626" s="4">
        <v>3</v>
      </c>
      <c r="E1626" s="4">
        <v>440</v>
      </c>
      <c r="F1626" s="41">
        <v>49.853999999999999</v>
      </c>
      <c r="G1626" s="41">
        <v>149.56200000000001</v>
      </c>
      <c r="K1626" t="b">
        <f>NOT(ISNA(VLOOKUP(Table10[[#This Row],[PurchaseOrderID]],Purchase_Order!$A$2:$A$1228,1,0)))</f>
        <v>1</v>
      </c>
    </row>
    <row r="1627" spans="1:11" x14ac:dyDescent="0.25">
      <c r="A1627" s="5">
        <v>1015</v>
      </c>
      <c r="B1627" s="5">
        <v>2267</v>
      </c>
      <c r="C1627" s="10">
        <v>44128</v>
      </c>
      <c r="D1627" s="5">
        <v>3</v>
      </c>
      <c r="E1627" s="5">
        <v>441</v>
      </c>
      <c r="F1627" s="40">
        <v>45.580500000000001</v>
      </c>
      <c r="G1627" s="40">
        <v>136.7415</v>
      </c>
      <c r="K1627" t="b">
        <f>NOT(ISNA(VLOOKUP(Table10[[#This Row],[PurchaseOrderID]],Purchase_Order!$A$2:$A$1228,1,0)))</f>
        <v>1</v>
      </c>
    </row>
    <row r="1628" spans="1:11" x14ac:dyDescent="0.25">
      <c r="A1628" s="4">
        <v>1015</v>
      </c>
      <c r="B1628" s="4">
        <v>2268</v>
      </c>
      <c r="C1628" s="11">
        <v>44128</v>
      </c>
      <c r="D1628" s="4">
        <v>3</v>
      </c>
      <c r="E1628" s="4">
        <v>442</v>
      </c>
      <c r="F1628" s="41">
        <v>43.480499999999999</v>
      </c>
      <c r="G1628" s="41">
        <v>130.44149999999999</v>
      </c>
      <c r="K1628" t="b">
        <f>NOT(ISNA(VLOOKUP(Table10[[#This Row],[PurchaseOrderID]],Purchase_Order!$A$2:$A$1228,1,0)))</f>
        <v>1</v>
      </c>
    </row>
    <row r="1629" spans="1:11" x14ac:dyDescent="0.25">
      <c r="A1629" s="5">
        <v>1015</v>
      </c>
      <c r="B1629" s="5">
        <v>2269</v>
      </c>
      <c r="C1629" s="10">
        <v>44128</v>
      </c>
      <c r="D1629" s="5">
        <v>3</v>
      </c>
      <c r="E1629" s="5">
        <v>443</v>
      </c>
      <c r="F1629" s="40">
        <v>47.753999999999998</v>
      </c>
      <c r="G1629" s="40">
        <v>143.262</v>
      </c>
      <c r="K1629" t="b">
        <f>NOT(ISNA(VLOOKUP(Table10[[#This Row],[PurchaseOrderID]],Purchase_Order!$A$2:$A$1228,1,0)))</f>
        <v>1</v>
      </c>
    </row>
    <row r="1630" spans="1:11" x14ac:dyDescent="0.25">
      <c r="A1630" s="4">
        <v>1015</v>
      </c>
      <c r="B1630" s="4">
        <v>2270</v>
      </c>
      <c r="C1630" s="11">
        <v>44128</v>
      </c>
      <c r="D1630" s="4">
        <v>3</v>
      </c>
      <c r="E1630" s="4">
        <v>444</v>
      </c>
      <c r="F1630" s="41">
        <v>43.480499999999999</v>
      </c>
      <c r="G1630" s="41">
        <v>130.44149999999999</v>
      </c>
      <c r="K1630" t="b">
        <f>NOT(ISNA(VLOOKUP(Table10[[#This Row],[PurchaseOrderID]],Purchase_Order!$A$2:$A$1228,1,0)))</f>
        <v>1</v>
      </c>
    </row>
    <row r="1631" spans="1:11" x14ac:dyDescent="0.25">
      <c r="A1631" s="5">
        <v>1015</v>
      </c>
      <c r="B1631" s="5">
        <v>2271</v>
      </c>
      <c r="C1631" s="10">
        <v>44128</v>
      </c>
      <c r="D1631" s="5">
        <v>3</v>
      </c>
      <c r="E1631" s="5">
        <v>445</v>
      </c>
      <c r="F1631" s="40">
        <v>41.380499999999998</v>
      </c>
      <c r="G1631" s="40">
        <v>124.14149999999999</v>
      </c>
      <c r="K1631" t="b">
        <f>NOT(ISNA(VLOOKUP(Table10[[#This Row],[PurchaseOrderID]],Purchase_Order!$A$2:$A$1228,1,0)))</f>
        <v>1</v>
      </c>
    </row>
    <row r="1632" spans="1:11" x14ac:dyDescent="0.25">
      <c r="A1632" s="4">
        <v>1015</v>
      </c>
      <c r="B1632" s="4">
        <v>2272</v>
      </c>
      <c r="C1632" s="11">
        <v>44128</v>
      </c>
      <c r="D1632" s="4">
        <v>3</v>
      </c>
      <c r="E1632" s="4">
        <v>446</v>
      </c>
      <c r="F1632" s="41">
        <v>45.654000000000003</v>
      </c>
      <c r="G1632" s="41">
        <v>136.96199999999999</v>
      </c>
      <c r="K1632" t="b">
        <f>NOT(ISNA(VLOOKUP(Table10[[#This Row],[PurchaseOrderID]],Purchase_Order!$A$2:$A$1228,1,0)))</f>
        <v>1</v>
      </c>
    </row>
    <row r="1633" spans="1:11" x14ac:dyDescent="0.25">
      <c r="A1633" s="5">
        <v>1015</v>
      </c>
      <c r="B1633" s="5">
        <v>2273</v>
      </c>
      <c r="C1633" s="10">
        <v>44128</v>
      </c>
      <c r="D1633" s="5">
        <v>3</v>
      </c>
      <c r="E1633" s="5">
        <v>447</v>
      </c>
      <c r="F1633" s="40">
        <v>41.380499999999998</v>
      </c>
      <c r="G1633" s="40">
        <v>124.14149999999999</v>
      </c>
      <c r="K1633" t="b">
        <f>NOT(ISNA(VLOOKUP(Table10[[#This Row],[PurchaseOrderID]],Purchase_Order!$A$2:$A$1228,1,0)))</f>
        <v>1</v>
      </c>
    </row>
    <row r="1634" spans="1:11" x14ac:dyDescent="0.25">
      <c r="A1634" s="4">
        <v>1015</v>
      </c>
      <c r="B1634" s="4">
        <v>2274</v>
      </c>
      <c r="C1634" s="11">
        <v>44128</v>
      </c>
      <c r="D1634" s="4">
        <v>3</v>
      </c>
      <c r="E1634" s="4">
        <v>448</v>
      </c>
      <c r="F1634" s="41">
        <v>39.280500000000004</v>
      </c>
      <c r="G1634" s="41">
        <v>117.8415</v>
      </c>
      <c r="K1634" t="b">
        <f>NOT(ISNA(VLOOKUP(Table10[[#This Row],[PurchaseOrderID]],Purchase_Order!$A$2:$A$1228,1,0)))</f>
        <v>1</v>
      </c>
    </row>
    <row r="1635" spans="1:11" x14ac:dyDescent="0.25">
      <c r="A1635" s="5">
        <v>1015</v>
      </c>
      <c r="B1635" s="5">
        <v>2275</v>
      </c>
      <c r="C1635" s="10">
        <v>44128</v>
      </c>
      <c r="D1635" s="5">
        <v>3</v>
      </c>
      <c r="E1635" s="5">
        <v>449</v>
      </c>
      <c r="F1635" s="40">
        <v>43.554000000000002</v>
      </c>
      <c r="G1635" s="40">
        <v>130.66200000000001</v>
      </c>
      <c r="K1635" t="b">
        <f>NOT(ISNA(VLOOKUP(Table10[[#This Row],[PurchaseOrderID]],Purchase_Order!$A$2:$A$1228,1,0)))</f>
        <v>1</v>
      </c>
    </row>
    <row r="1636" spans="1:11" x14ac:dyDescent="0.25">
      <c r="A1636" s="4">
        <v>1015</v>
      </c>
      <c r="B1636" s="4">
        <v>2276</v>
      </c>
      <c r="C1636" s="11">
        <v>44128</v>
      </c>
      <c r="D1636" s="4">
        <v>3</v>
      </c>
      <c r="E1636" s="4">
        <v>450</v>
      </c>
      <c r="F1636" s="41">
        <v>39.280500000000004</v>
      </c>
      <c r="G1636" s="41">
        <v>117.8415</v>
      </c>
      <c r="K1636" t="b">
        <f>NOT(ISNA(VLOOKUP(Table10[[#This Row],[PurchaseOrderID]],Purchase_Order!$A$2:$A$1228,1,0)))</f>
        <v>1</v>
      </c>
    </row>
    <row r="1637" spans="1:11" x14ac:dyDescent="0.25">
      <c r="A1637" s="5">
        <v>1015</v>
      </c>
      <c r="B1637" s="5">
        <v>2277</v>
      </c>
      <c r="C1637" s="10">
        <v>44128</v>
      </c>
      <c r="D1637" s="5">
        <v>3</v>
      </c>
      <c r="E1637" s="5">
        <v>451</v>
      </c>
      <c r="F1637" s="40">
        <v>37.180500000000002</v>
      </c>
      <c r="G1637" s="40">
        <v>111.5415</v>
      </c>
      <c r="K1637" t="b">
        <f>NOT(ISNA(VLOOKUP(Table10[[#This Row],[PurchaseOrderID]],Purchase_Order!$A$2:$A$1228,1,0)))</f>
        <v>1</v>
      </c>
    </row>
    <row r="1638" spans="1:11" x14ac:dyDescent="0.25">
      <c r="A1638" s="4">
        <v>1015</v>
      </c>
      <c r="B1638" s="4">
        <v>2278</v>
      </c>
      <c r="C1638" s="11">
        <v>44128</v>
      </c>
      <c r="D1638" s="4">
        <v>3</v>
      </c>
      <c r="E1638" s="4">
        <v>452</v>
      </c>
      <c r="F1638" s="41">
        <v>41.454000000000001</v>
      </c>
      <c r="G1638" s="41">
        <v>124.36199999999999</v>
      </c>
      <c r="K1638" t="b">
        <f>NOT(ISNA(VLOOKUP(Table10[[#This Row],[PurchaseOrderID]],Purchase_Order!$A$2:$A$1228,1,0)))</f>
        <v>1</v>
      </c>
    </row>
    <row r="1639" spans="1:11" x14ac:dyDescent="0.25">
      <c r="A1639" s="5">
        <v>1015</v>
      </c>
      <c r="B1639" s="5">
        <v>2279</v>
      </c>
      <c r="C1639" s="10">
        <v>44128</v>
      </c>
      <c r="D1639" s="5">
        <v>3</v>
      </c>
      <c r="E1639" s="5">
        <v>453</v>
      </c>
      <c r="F1639" s="40">
        <v>37.180500000000002</v>
      </c>
      <c r="G1639" s="40">
        <v>111.5415</v>
      </c>
      <c r="K1639" t="b">
        <f>NOT(ISNA(VLOOKUP(Table10[[#This Row],[PurchaseOrderID]],Purchase_Order!$A$2:$A$1228,1,0)))</f>
        <v>1</v>
      </c>
    </row>
    <row r="1640" spans="1:11" x14ac:dyDescent="0.25">
      <c r="A1640" s="4">
        <v>1015</v>
      </c>
      <c r="B1640" s="4">
        <v>2280</v>
      </c>
      <c r="C1640" s="11">
        <v>44128</v>
      </c>
      <c r="D1640" s="4">
        <v>3</v>
      </c>
      <c r="E1640" s="4">
        <v>454</v>
      </c>
      <c r="F1640" s="41">
        <v>47.523000000000003</v>
      </c>
      <c r="G1640" s="41">
        <v>142.56899999999999</v>
      </c>
      <c r="K1640" t="b">
        <f>NOT(ISNA(VLOOKUP(Table10[[#This Row],[PurchaseOrderID]],Purchase_Order!$A$2:$A$1228,1,0)))</f>
        <v>1</v>
      </c>
    </row>
    <row r="1641" spans="1:11" x14ac:dyDescent="0.25">
      <c r="A1641" s="5">
        <v>1015</v>
      </c>
      <c r="B1641" s="5">
        <v>2281</v>
      </c>
      <c r="C1641" s="10">
        <v>44128</v>
      </c>
      <c r="D1641" s="5">
        <v>3</v>
      </c>
      <c r="E1641" s="5">
        <v>455</v>
      </c>
      <c r="F1641" s="40">
        <v>45.423000000000002</v>
      </c>
      <c r="G1641" s="40">
        <v>136.26900000000001</v>
      </c>
      <c r="K1641" t="b">
        <f>NOT(ISNA(VLOOKUP(Table10[[#This Row],[PurchaseOrderID]],Purchase_Order!$A$2:$A$1228,1,0)))</f>
        <v>1</v>
      </c>
    </row>
    <row r="1642" spans="1:11" x14ac:dyDescent="0.25">
      <c r="A1642" s="4">
        <v>1015</v>
      </c>
      <c r="B1642" s="4">
        <v>2282</v>
      </c>
      <c r="C1642" s="11">
        <v>44128</v>
      </c>
      <c r="D1642" s="4">
        <v>3</v>
      </c>
      <c r="E1642" s="4">
        <v>456</v>
      </c>
      <c r="F1642" s="41">
        <v>49.6965</v>
      </c>
      <c r="G1642" s="41">
        <v>149.08949999999999</v>
      </c>
      <c r="K1642" t="b">
        <f>NOT(ISNA(VLOOKUP(Table10[[#This Row],[PurchaseOrderID]],Purchase_Order!$A$2:$A$1228,1,0)))</f>
        <v>1</v>
      </c>
    </row>
    <row r="1643" spans="1:11" x14ac:dyDescent="0.25">
      <c r="A1643" s="5">
        <v>1015</v>
      </c>
      <c r="B1643" s="5">
        <v>2283</v>
      </c>
      <c r="C1643" s="10">
        <v>44128</v>
      </c>
      <c r="D1643" s="5">
        <v>3</v>
      </c>
      <c r="E1643" s="5">
        <v>457</v>
      </c>
      <c r="F1643" s="40">
        <v>45.423000000000002</v>
      </c>
      <c r="G1643" s="40">
        <v>136.26900000000001</v>
      </c>
      <c r="K1643" t="b">
        <f>NOT(ISNA(VLOOKUP(Table10[[#This Row],[PurchaseOrderID]],Purchase_Order!$A$2:$A$1228,1,0)))</f>
        <v>1</v>
      </c>
    </row>
    <row r="1644" spans="1:11" x14ac:dyDescent="0.25">
      <c r="A1644" s="4">
        <v>1015</v>
      </c>
      <c r="B1644" s="4">
        <v>2284</v>
      </c>
      <c r="C1644" s="11">
        <v>44128</v>
      </c>
      <c r="D1644" s="4">
        <v>3</v>
      </c>
      <c r="E1644" s="4">
        <v>458</v>
      </c>
      <c r="F1644" s="41">
        <v>43.323</v>
      </c>
      <c r="G1644" s="41">
        <v>129.96899999999999</v>
      </c>
      <c r="K1644" t="b">
        <f>NOT(ISNA(VLOOKUP(Table10[[#This Row],[PurchaseOrderID]],Purchase_Order!$A$2:$A$1228,1,0)))</f>
        <v>1</v>
      </c>
    </row>
    <row r="1645" spans="1:11" x14ac:dyDescent="0.25">
      <c r="A1645" s="5">
        <v>1015</v>
      </c>
      <c r="B1645" s="5">
        <v>2285</v>
      </c>
      <c r="C1645" s="10">
        <v>44128</v>
      </c>
      <c r="D1645" s="5">
        <v>3</v>
      </c>
      <c r="E1645" s="5">
        <v>459</v>
      </c>
      <c r="F1645" s="40">
        <v>47.596499999999999</v>
      </c>
      <c r="G1645" s="40">
        <v>142.7895</v>
      </c>
      <c r="K1645" t="b">
        <f>NOT(ISNA(VLOOKUP(Table10[[#This Row],[PurchaseOrderID]],Purchase_Order!$A$2:$A$1228,1,0)))</f>
        <v>1</v>
      </c>
    </row>
    <row r="1646" spans="1:11" x14ac:dyDescent="0.25">
      <c r="A1646" s="4">
        <v>1015</v>
      </c>
      <c r="B1646" s="4">
        <v>2286</v>
      </c>
      <c r="C1646" s="11">
        <v>44128</v>
      </c>
      <c r="D1646" s="4">
        <v>3</v>
      </c>
      <c r="E1646" s="4">
        <v>460</v>
      </c>
      <c r="F1646" s="41">
        <v>43.323</v>
      </c>
      <c r="G1646" s="41">
        <v>129.96899999999999</v>
      </c>
      <c r="K1646" t="b">
        <f>NOT(ISNA(VLOOKUP(Table10[[#This Row],[PurchaseOrderID]],Purchase_Order!$A$2:$A$1228,1,0)))</f>
        <v>1</v>
      </c>
    </row>
    <row r="1647" spans="1:11" x14ac:dyDescent="0.25">
      <c r="A1647" s="5">
        <v>1016</v>
      </c>
      <c r="B1647" s="5">
        <v>2287</v>
      </c>
      <c r="C1647" s="10">
        <v>44128</v>
      </c>
      <c r="D1647" s="5">
        <v>60</v>
      </c>
      <c r="E1647" s="5">
        <v>356</v>
      </c>
      <c r="F1647" s="40">
        <v>3.3809999999999998</v>
      </c>
      <c r="G1647" s="40">
        <v>202.86</v>
      </c>
      <c r="K1647" t="b">
        <f>NOT(ISNA(VLOOKUP(Table10[[#This Row],[PurchaseOrderID]],Purchase_Order!$A$2:$A$1228,1,0)))</f>
        <v>1</v>
      </c>
    </row>
    <row r="1648" spans="1:11" x14ac:dyDescent="0.25">
      <c r="A1648" s="4">
        <v>1016</v>
      </c>
      <c r="B1648" s="4">
        <v>2288</v>
      </c>
      <c r="C1648" s="11">
        <v>44128</v>
      </c>
      <c r="D1648" s="4">
        <v>60</v>
      </c>
      <c r="E1648" s="4">
        <v>357</v>
      </c>
      <c r="F1648" s="41">
        <v>4.3155000000000001</v>
      </c>
      <c r="G1648" s="41">
        <v>258.93</v>
      </c>
      <c r="K1648" t="b">
        <f>NOT(ISNA(VLOOKUP(Table10[[#This Row],[PurchaseOrderID]],Purchase_Order!$A$2:$A$1228,1,0)))</f>
        <v>1</v>
      </c>
    </row>
    <row r="1649" spans="1:11" x14ac:dyDescent="0.25">
      <c r="A1649" s="5">
        <v>1017</v>
      </c>
      <c r="B1649" s="5">
        <v>2289</v>
      </c>
      <c r="C1649" s="10">
        <v>44128</v>
      </c>
      <c r="D1649" s="5">
        <v>3</v>
      </c>
      <c r="E1649" s="5">
        <v>385</v>
      </c>
      <c r="F1649" s="40">
        <v>43.218000000000004</v>
      </c>
      <c r="G1649" s="40">
        <v>129.654</v>
      </c>
      <c r="K1649" t="b">
        <f>NOT(ISNA(VLOOKUP(Table10[[#This Row],[PurchaseOrderID]],Purchase_Order!$A$2:$A$1228,1,0)))</f>
        <v>1</v>
      </c>
    </row>
    <row r="1650" spans="1:11" x14ac:dyDescent="0.25">
      <c r="A1650" s="4">
        <v>1017</v>
      </c>
      <c r="B1650" s="4">
        <v>2290</v>
      </c>
      <c r="C1650" s="11">
        <v>44128</v>
      </c>
      <c r="D1650" s="4">
        <v>3</v>
      </c>
      <c r="E1650" s="4">
        <v>386</v>
      </c>
      <c r="F1650" s="41">
        <v>47.491500000000002</v>
      </c>
      <c r="G1650" s="41">
        <v>142.47450000000001</v>
      </c>
      <c r="K1650" t="b">
        <f>NOT(ISNA(VLOOKUP(Table10[[#This Row],[PurchaseOrderID]],Purchase_Order!$A$2:$A$1228,1,0)))</f>
        <v>1</v>
      </c>
    </row>
    <row r="1651" spans="1:11" x14ac:dyDescent="0.25">
      <c r="A1651" s="5">
        <v>1017</v>
      </c>
      <c r="B1651" s="5">
        <v>2291</v>
      </c>
      <c r="C1651" s="10">
        <v>44128</v>
      </c>
      <c r="D1651" s="5">
        <v>3</v>
      </c>
      <c r="E1651" s="5">
        <v>387</v>
      </c>
      <c r="F1651" s="40">
        <v>43.270499999999998</v>
      </c>
      <c r="G1651" s="40">
        <v>129.8115</v>
      </c>
      <c r="K1651" t="b">
        <f>NOT(ISNA(VLOOKUP(Table10[[#This Row],[PurchaseOrderID]],Purchase_Order!$A$2:$A$1228,1,0)))</f>
        <v>1</v>
      </c>
    </row>
    <row r="1652" spans="1:11" x14ac:dyDescent="0.25">
      <c r="A1652" s="4">
        <v>1017</v>
      </c>
      <c r="B1652" s="4">
        <v>2292</v>
      </c>
      <c r="C1652" s="11">
        <v>44128</v>
      </c>
      <c r="D1652" s="4">
        <v>3</v>
      </c>
      <c r="E1652" s="4">
        <v>388</v>
      </c>
      <c r="F1652" s="41">
        <v>47.543999999999997</v>
      </c>
      <c r="G1652" s="41">
        <v>142.63200000000001</v>
      </c>
      <c r="K1652" t="b">
        <f>NOT(ISNA(VLOOKUP(Table10[[#This Row],[PurchaseOrderID]],Purchase_Order!$A$2:$A$1228,1,0)))</f>
        <v>1</v>
      </c>
    </row>
    <row r="1653" spans="1:11" x14ac:dyDescent="0.25">
      <c r="A1653" s="5">
        <v>1017</v>
      </c>
      <c r="B1653" s="5">
        <v>2293</v>
      </c>
      <c r="C1653" s="10">
        <v>44128</v>
      </c>
      <c r="D1653" s="5">
        <v>3</v>
      </c>
      <c r="E1653" s="5">
        <v>389</v>
      </c>
      <c r="F1653" s="40">
        <v>43.270499999999998</v>
      </c>
      <c r="G1653" s="40">
        <v>129.8115</v>
      </c>
      <c r="K1653" t="b">
        <f>NOT(ISNA(VLOOKUP(Table10[[#This Row],[PurchaseOrderID]],Purchase_Order!$A$2:$A$1228,1,0)))</f>
        <v>1</v>
      </c>
    </row>
    <row r="1654" spans="1:11" x14ac:dyDescent="0.25">
      <c r="A1654" s="4">
        <v>1017</v>
      </c>
      <c r="B1654" s="4">
        <v>2294</v>
      </c>
      <c r="C1654" s="11">
        <v>44128</v>
      </c>
      <c r="D1654" s="4">
        <v>3</v>
      </c>
      <c r="E1654" s="4">
        <v>390</v>
      </c>
      <c r="F1654" s="41">
        <v>41.170499999999997</v>
      </c>
      <c r="G1654" s="41">
        <v>123.5115</v>
      </c>
      <c r="K1654" t="b">
        <f>NOT(ISNA(VLOOKUP(Table10[[#This Row],[PurchaseOrderID]],Purchase_Order!$A$2:$A$1228,1,0)))</f>
        <v>1</v>
      </c>
    </row>
    <row r="1655" spans="1:11" x14ac:dyDescent="0.25">
      <c r="A1655" s="5">
        <v>1018</v>
      </c>
      <c r="B1655" s="5">
        <v>2295</v>
      </c>
      <c r="C1655" s="10">
        <v>44128</v>
      </c>
      <c r="D1655" s="5">
        <v>3</v>
      </c>
      <c r="E1655" s="5">
        <v>490</v>
      </c>
      <c r="F1655" s="40">
        <v>12.358499999999999</v>
      </c>
      <c r="G1655" s="40">
        <v>37.075499999999998</v>
      </c>
      <c r="K1655" t="b">
        <f>NOT(ISNA(VLOOKUP(Table10[[#This Row],[PurchaseOrderID]],Purchase_Order!$A$2:$A$1228,1,0)))</f>
        <v>1</v>
      </c>
    </row>
    <row r="1656" spans="1:11" x14ac:dyDescent="0.25">
      <c r="A1656" s="4">
        <v>1019</v>
      </c>
      <c r="B1656" s="4">
        <v>2296</v>
      </c>
      <c r="C1656" s="11">
        <v>44128</v>
      </c>
      <c r="D1656" s="4">
        <v>550</v>
      </c>
      <c r="E1656" s="4">
        <v>513</v>
      </c>
      <c r="F1656" s="41">
        <v>39.1965</v>
      </c>
      <c r="G1656" s="41">
        <v>21558.075000000001</v>
      </c>
      <c r="K1656" t="b">
        <f>NOT(ISNA(VLOOKUP(Table10[[#This Row],[PurchaseOrderID]],Purchase_Order!$A$2:$A$1228,1,0)))</f>
        <v>1</v>
      </c>
    </row>
    <row r="1657" spans="1:11" x14ac:dyDescent="0.25">
      <c r="A1657" s="5">
        <v>1020</v>
      </c>
      <c r="B1657" s="5">
        <v>2297</v>
      </c>
      <c r="C1657" s="10">
        <v>44128</v>
      </c>
      <c r="D1657" s="5">
        <v>3</v>
      </c>
      <c r="E1657" s="5">
        <v>414</v>
      </c>
      <c r="F1657" s="40">
        <v>45.475499999999997</v>
      </c>
      <c r="G1657" s="40">
        <v>136.4265</v>
      </c>
      <c r="K1657" t="b">
        <f>NOT(ISNA(VLOOKUP(Table10[[#This Row],[PurchaseOrderID]],Purchase_Order!$A$2:$A$1228,1,0)))</f>
        <v>1</v>
      </c>
    </row>
    <row r="1658" spans="1:11" x14ac:dyDescent="0.25">
      <c r="A1658" s="4">
        <v>1020</v>
      </c>
      <c r="B1658" s="4">
        <v>2298</v>
      </c>
      <c r="C1658" s="11">
        <v>44128</v>
      </c>
      <c r="D1658" s="4">
        <v>3</v>
      </c>
      <c r="E1658" s="4">
        <v>415</v>
      </c>
      <c r="F1658" s="41">
        <v>49.749000000000002</v>
      </c>
      <c r="G1658" s="41">
        <v>149.24700000000001</v>
      </c>
      <c r="K1658" t="b">
        <f>NOT(ISNA(VLOOKUP(Table10[[#This Row],[PurchaseOrderID]],Purchase_Order!$A$2:$A$1228,1,0)))</f>
        <v>1</v>
      </c>
    </row>
    <row r="1659" spans="1:11" x14ac:dyDescent="0.25">
      <c r="A1659" s="5">
        <v>1020</v>
      </c>
      <c r="B1659" s="5">
        <v>2299</v>
      </c>
      <c r="C1659" s="10">
        <v>44128</v>
      </c>
      <c r="D1659" s="5">
        <v>3</v>
      </c>
      <c r="E1659" s="5">
        <v>416</v>
      </c>
      <c r="F1659" s="40">
        <v>45.475499999999997</v>
      </c>
      <c r="G1659" s="40">
        <v>136.4265</v>
      </c>
      <c r="K1659" t="b">
        <f>NOT(ISNA(VLOOKUP(Table10[[#This Row],[PurchaseOrderID]],Purchase_Order!$A$2:$A$1228,1,0)))</f>
        <v>1</v>
      </c>
    </row>
    <row r="1660" spans="1:11" x14ac:dyDescent="0.25">
      <c r="A1660" s="4">
        <v>1021</v>
      </c>
      <c r="B1660" s="4">
        <v>2300</v>
      </c>
      <c r="C1660" s="11">
        <v>44128</v>
      </c>
      <c r="D1660" s="4">
        <v>550</v>
      </c>
      <c r="E1660" s="4">
        <v>931</v>
      </c>
      <c r="F1660" s="41">
        <v>34.8705</v>
      </c>
      <c r="G1660" s="41">
        <v>19178.775000000001</v>
      </c>
      <c r="K1660" t="b">
        <f>NOT(ISNA(VLOOKUP(Table10[[#This Row],[PurchaseOrderID]],Purchase_Order!$A$2:$A$1228,1,0)))</f>
        <v>1</v>
      </c>
    </row>
    <row r="1661" spans="1:11" x14ac:dyDescent="0.25">
      <c r="A1661" s="5">
        <v>1021</v>
      </c>
      <c r="B1661" s="5">
        <v>2301</v>
      </c>
      <c r="C1661" s="10">
        <v>44128</v>
      </c>
      <c r="D1661" s="5">
        <v>550</v>
      </c>
      <c r="E1661" s="5">
        <v>932</v>
      </c>
      <c r="F1661" s="40">
        <v>39.763500000000001</v>
      </c>
      <c r="G1661" s="40">
        <v>21869.924999999999</v>
      </c>
      <c r="K1661" t="b">
        <f>NOT(ISNA(VLOOKUP(Table10[[#This Row],[PurchaseOrderID]],Purchase_Order!$A$2:$A$1228,1,0)))</f>
        <v>1</v>
      </c>
    </row>
    <row r="1662" spans="1:11" x14ac:dyDescent="0.25">
      <c r="A1662" s="4">
        <v>1021</v>
      </c>
      <c r="B1662" s="4">
        <v>2302</v>
      </c>
      <c r="C1662" s="11">
        <v>44128</v>
      </c>
      <c r="D1662" s="4">
        <v>550</v>
      </c>
      <c r="E1662" s="4">
        <v>933</v>
      </c>
      <c r="F1662" s="41">
        <v>43.984499999999997</v>
      </c>
      <c r="G1662" s="41">
        <v>24191.474999999999</v>
      </c>
      <c r="K1662" t="b">
        <f>NOT(ISNA(VLOOKUP(Table10[[#This Row],[PurchaseOrderID]],Purchase_Order!$A$2:$A$1228,1,0)))</f>
        <v>1</v>
      </c>
    </row>
    <row r="1663" spans="1:11" x14ac:dyDescent="0.25">
      <c r="A1663" s="5">
        <v>1021</v>
      </c>
      <c r="B1663" s="5">
        <v>2303</v>
      </c>
      <c r="C1663" s="10">
        <v>44128</v>
      </c>
      <c r="D1663" s="5">
        <v>550</v>
      </c>
      <c r="E1663" s="5">
        <v>934</v>
      </c>
      <c r="F1663" s="40">
        <v>38.146500000000003</v>
      </c>
      <c r="G1663" s="40">
        <v>20980.575000000001</v>
      </c>
      <c r="K1663" t="b">
        <f>NOT(ISNA(VLOOKUP(Table10[[#This Row],[PurchaseOrderID]],Purchase_Order!$A$2:$A$1228,1,0)))</f>
        <v>1</v>
      </c>
    </row>
    <row r="1664" spans="1:11" x14ac:dyDescent="0.25">
      <c r="A1664" s="4">
        <v>1022</v>
      </c>
      <c r="B1664" s="4">
        <v>2304</v>
      </c>
      <c r="C1664" s="11">
        <v>44128</v>
      </c>
      <c r="D1664" s="4">
        <v>3</v>
      </c>
      <c r="E1664" s="4">
        <v>430</v>
      </c>
      <c r="F1664" s="41">
        <v>45.654000000000003</v>
      </c>
      <c r="G1664" s="41">
        <v>136.96199999999999</v>
      </c>
      <c r="K1664" t="b">
        <f>NOT(ISNA(VLOOKUP(Table10[[#This Row],[PurchaseOrderID]],Purchase_Order!$A$2:$A$1228,1,0)))</f>
        <v>1</v>
      </c>
    </row>
    <row r="1665" spans="1:11" x14ac:dyDescent="0.25">
      <c r="A1665" s="5">
        <v>1022</v>
      </c>
      <c r="B1665" s="5">
        <v>2305</v>
      </c>
      <c r="C1665" s="10">
        <v>44128</v>
      </c>
      <c r="D1665" s="5">
        <v>3</v>
      </c>
      <c r="E1665" s="5">
        <v>431</v>
      </c>
      <c r="F1665" s="40">
        <v>41.380499999999998</v>
      </c>
      <c r="G1665" s="40">
        <v>124.14149999999999</v>
      </c>
      <c r="K1665" t="b">
        <f>NOT(ISNA(VLOOKUP(Table10[[#This Row],[PurchaseOrderID]],Purchase_Order!$A$2:$A$1228,1,0)))</f>
        <v>1</v>
      </c>
    </row>
    <row r="1666" spans="1:11" x14ac:dyDescent="0.25">
      <c r="A1666" s="4">
        <v>1023</v>
      </c>
      <c r="B1666" s="4">
        <v>2306</v>
      </c>
      <c r="C1666" s="11">
        <v>44128</v>
      </c>
      <c r="D1666" s="4">
        <v>3</v>
      </c>
      <c r="E1666" s="4">
        <v>341</v>
      </c>
      <c r="F1666" s="41">
        <v>47.575499999999998</v>
      </c>
      <c r="G1666" s="41">
        <v>142.72649999999999</v>
      </c>
      <c r="K1666" t="b">
        <f>NOT(ISNA(VLOOKUP(Table10[[#This Row],[PurchaseOrderID]],Purchase_Order!$A$2:$A$1228,1,0)))</f>
        <v>1</v>
      </c>
    </row>
    <row r="1667" spans="1:11" x14ac:dyDescent="0.25">
      <c r="A1667" s="5">
        <v>1023</v>
      </c>
      <c r="B1667" s="5">
        <v>2307</v>
      </c>
      <c r="C1667" s="10">
        <v>44128</v>
      </c>
      <c r="D1667" s="5">
        <v>3</v>
      </c>
      <c r="E1667" s="5">
        <v>342</v>
      </c>
      <c r="F1667" s="40">
        <v>45.475499999999997</v>
      </c>
      <c r="G1667" s="40">
        <v>136.4265</v>
      </c>
      <c r="K1667" t="b">
        <f>NOT(ISNA(VLOOKUP(Table10[[#This Row],[PurchaseOrderID]],Purchase_Order!$A$2:$A$1228,1,0)))</f>
        <v>1</v>
      </c>
    </row>
    <row r="1668" spans="1:11" x14ac:dyDescent="0.25">
      <c r="A1668" s="4">
        <v>1023</v>
      </c>
      <c r="B1668" s="4">
        <v>2308</v>
      </c>
      <c r="C1668" s="11">
        <v>44128</v>
      </c>
      <c r="D1668" s="4">
        <v>3</v>
      </c>
      <c r="E1668" s="4">
        <v>343</v>
      </c>
      <c r="F1668" s="41">
        <v>49.749000000000002</v>
      </c>
      <c r="G1668" s="41">
        <v>149.24700000000001</v>
      </c>
      <c r="K1668" t="b">
        <f>NOT(ISNA(VLOOKUP(Table10[[#This Row],[PurchaseOrderID]],Purchase_Order!$A$2:$A$1228,1,0)))</f>
        <v>1</v>
      </c>
    </row>
    <row r="1669" spans="1:11" x14ac:dyDescent="0.25">
      <c r="A1669" s="5">
        <v>1024</v>
      </c>
      <c r="B1669" s="5">
        <v>2309</v>
      </c>
      <c r="C1669" s="10">
        <v>44128</v>
      </c>
      <c r="D1669" s="5">
        <v>550</v>
      </c>
      <c r="E1669" s="5">
        <v>931</v>
      </c>
      <c r="F1669" s="40">
        <v>34.345500000000001</v>
      </c>
      <c r="G1669" s="40">
        <v>18890.025000000001</v>
      </c>
      <c r="K1669" t="b">
        <f>NOT(ISNA(VLOOKUP(Table10[[#This Row],[PurchaseOrderID]],Purchase_Order!$A$2:$A$1228,1,0)))</f>
        <v>1</v>
      </c>
    </row>
    <row r="1670" spans="1:11" x14ac:dyDescent="0.25">
      <c r="A1670" s="4">
        <v>1024</v>
      </c>
      <c r="B1670" s="4">
        <v>2310</v>
      </c>
      <c r="C1670" s="11">
        <v>44128</v>
      </c>
      <c r="D1670" s="4">
        <v>550</v>
      </c>
      <c r="E1670" s="4">
        <v>932</v>
      </c>
      <c r="F1670" s="41">
        <v>39.238500000000002</v>
      </c>
      <c r="G1670" s="41">
        <v>21581.174999999999</v>
      </c>
      <c r="K1670" t="b">
        <f>NOT(ISNA(VLOOKUP(Table10[[#This Row],[PurchaseOrderID]],Purchase_Order!$A$2:$A$1228,1,0)))</f>
        <v>1</v>
      </c>
    </row>
    <row r="1671" spans="1:11" x14ac:dyDescent="0.25">
      <c r="A1671" s="5">
        <v>1025</v>
      </c>
      <c r="B1671" s="5">
        <v>2311</v>
      </c>
      <c r="C1671" s="10">
        <v>44131</v>
      </c>
      <c r="D1671" s="5">
        <v>550</v>
      </c>
      <c r="E1671" s="5">
        <v>530</v>
      </c>
      <c r="F1671" s="40">
        <v>16.085999999999999</v>
      </c>
      <c r="G1671" s="40">
        <v>8847.2999999999993</v>
      </c>
      <c r="K1671" t="b">
        <f>NOT(ISNA(VLOOKUP(Table10[[#This Row],[PurchaseOrderID]],Purchase_Order!$A$2:$A$1228,1,0)))</f>
        <v>1</v>
      </c>
    </row>
    <row r="1672" spans="1:11" x14ac:dyDescent="0.25">
      <c r="A1672" s="4">
        <v>1026</v>
      </c>
      <c r="B1672" s="4">
        <v>2312</v>
      </c>
      <c r="C1672" s="11">
        <v>44131</v>
      </c>
      <c r="D1672" s="4">
        <v>3</v>
      </c>
      <c r="E1672" s="4">
        <v>314</v>
      </c>
      <c r="F1672" s="41">
        <v>57.025500000000001</v>
      </c>
      <c r="G1672" s="41">
        <v>171.07650000000001</v>
      </c>
      <c r="K1672" t="b">
        <f>NOT(ISNA(VLOOKUP(Table10[[#This Row],[PurchaseOrderID]],Purchase_Order!$A$2:$A$1228,1,0)))</f>
        <v>1</v>
      </c>
    </row>
    <row r="1673" spans="1:11" x14ac:dyDescent="0.25">
      <c r="A1673" s="5">
        <v>1027</v>
      </c>
      <c r="B1673" s="5">
        <v>2313</v>
      </c>
      <c r="C1673" s="10">
        <v>44131</v>
      </c>
      <c r="D1673" s="5">
        <v>550</v>
      </c>
      <c r="E1673" s="5">
        <v>512</v>
      </c>
      <c r="F1673" s="40">
        <v>37.085999999999999</v>
      </c>
      <c r="G1673" s="40">
        <v>20397.3</v>
      </c>
      <c r="K1673" t="b">
        <f>NOT(ISNA(VLOOKUP(Table10[[#This Row],[PurchaseOrderID]],Purchase_Order!$A$2:$A$1228,1,0)))</f>
        <v>1</v>
      </c>
    </row>
    <row r="1674" spans="1:11" x14ac:dyDescent="0.25">
      <c r="A1674" s="4">
        <v>1028</v>
      </c>
      <c r="B1674" s="4">
        <v>2314</v>
      </c>
      <c r="C1674" s="11">
        <v>44131</v>
      </c>
      <c r="D1674" s="4">
        <v>550</v>
      </c>
      <c r="E1674" s="4">
        <v>513</v>
      </c>
      <c r="F1674" s="41">
        <v>26.596499999999999</v>
      </c>
      <c r="G1674" s="41">
        <v>14628.075000000001</v>
      </c>
      <c r="K1674" t="b">
        <f>NOT(ISNA(VLOOKUP(Table10[[#This Row],[PurchaseOrderID]],Purchase_Order!$A$2:$A$1228,1,0)))</f>
        <v>1</v>
      </c>
    </row>
    <row r="1675" spans="1:11" x14ac:dyDescent="0.25">
      <c r="A1675" s="5">
        <v>1029</v>
      </c>
      <c r="B1675" s="5">
        <v>2315</v>
      </c>
      <c r="C1675" s="10">
        <v>44131</v>
      </c>
      <c r="D1675" s="5">
        <v>550</v>
      </c>
      <c r="E1675" s="5">
        <v>317</v>
      </c>
      <c r="F1675" s="40">
        <v>27.058499999999999</v>
      </c>
      <c r="G1675" s="40">
        <v>14882.174999999999</v>
      </c>
      <c r="K1675" t="b">
        <f>NOT(ISNA(VLOOKUP(Table10[[#This Row],[PurchaseOrderID]],Purchase_Order!$A$2:$A$1228,1,0)))</f>
        <v>1</v>
      </c>
    </row>
    <row r="1676" spans="1:11" x14ac:dyDescent="0.25">
      <c r="A1676" s="4">
        <v>1029</v>
      </c>
      <c r="B1676" s="4">
        <v>2316</v>
      </c>
      <c r="C1676" s="11">
        <v>44131</v>
      </c>
      <c r="D1676" s="4">
        <v>550</v>
      </c>
      <c r="E1676" s="4">
        <v>318</v>
      </c>
      <c r="F1676" s="41">
        <v>33.579000000000001</v>
      </c>
      <c r="G1676" s="41">
        <v>18468.45</v>
      </c>
      <c r="K1676" t="b">
        <f>NOT(ISNA(VLOOKUP(Table10[[#This Row],[PurchaseOrderID]],Purchase_Order!$A$2:$A$1228,1,0)))</f>
        <v>1</v>
      </c>
    </row>
    <row r="1677" spans="1:11" x14ac:dyDescent="0.25">
      <c r="A1677" s="5">
        <v>1029</v>
      </c>
      <c r="B1677" s="5">
        <v>2317</v>
      </c>
      <c r="C1677" s="10">
        <v>44131</v>
      </c>
      <c r="D1677" s="5">
        <v>550</v>
      </c>
      <c r="E1677" s="5">
        <v>319</v>
      </c>
      <c r="F1677" s="40">
        <v>46.063499999999998</v>
      </c>
      <c r="G1677" s="40">
        <v>25334.924999999999</v>
      </c>
      <c r="K1677" t="b">
        <f>NOT(ISNA(VLOOKUP(Table10[[#This Row],[PurchaseOrderID]],Purchase_Order!$A$2:$A$1228,1,0)))</f>
        <v>1</v>
      </c>
    </row>
    <row r="1678" spans="1:11" x14ac:dyDescent="0.25">
      <c r="A1678" s="4">
        <v>1030</v>
      </c>
      <c r="B1678" s="4">
        <v>2318</v>
      </c>
      <c r="C1678" s="11">
        <v>44131</v>
      </c>
      <c r="D1678" s="4">
        <v>3</v>
      </c>
      <c r="E1678" s="4">
        <v>412</v>
      </c>
      <c r="F1678" s="41">
        <v>41.170499999999997</v>
      </c>
      <c r="G1678" s="41">
        <v>123.5115</v>
      </c>
      <c r="K1678" t="b">
        <f>NOT(ISNA(VLOOKUP(Table10[[#This Row],[PurchaseOrderID]],Purchase_Order!$A$2:$A$1228,1,0)))</f>
        <v>1</v>
      </c>
    </row>
    <row r="1679" spans="1:11" x14ac:dyDescent="0.25">
      <c r="A1679" s="5">
        <v>1030</v>
      </c>
      <c r="B1679" s="5">
        <v>2319</v>
      </c>
      <c r="C1679" s="10">
        <v>44131</v>
      </c>
      <c r="D1679" s="5">
        <v>3</v>
      </c>
      <c r="E1679" s="5">
        <v>413</v>
      </c>
      <c r="F1679" s="40">
        <v>39.070500000000003</v>
      </c>
      <c r="G1679" s="40">
        <v>117.2115</v>
      </c>
      <c r="K1679" t="b">
        <f>NOT(ISNA(VLOOKUP(Table10[[#This Row],[PurchaseOrderID]],Purchase_Order!$A$2:$A$1228,1,0)))</f>
        <v>1</v>
      </c>
    </row>
    <row r="1680" spans="1:11" x14ac:dyDescent="0.25">
      <c r="A1680" s="4">
        <v>1030</v>
      </c>
      <c r="B1680" s="4">
        <v>2320</v>
      </c>
      <c r="C1680" s="11">
        <v>44131</v>
      </c>
      <c r="D1680" s="4">
        <v>3</v>
      </c>
      <c r="E1680" s="4">
        <v>414</v>
      </c>
      <c r="F1680" s="41">
        <v>43.344000000000001</v>
      </c>
      <c r="G1680" s="41">
        <v>130.03200000000001</v>
      </c>
      <c r="K1680" t="b">
        <f>NOT(ISNA(VLOOKUP(Table10[[#This Row],[PurchaseOrderID]],Purchase_Order!$A$2:$A$1228,1,0)))</f>
        <v>1</v>
      </c>
    </row>
    <row r="1681" spans="1:11" x14ac:dyDescent="0.25">
      <c r="A1681" s="5">
        <v>1031</v>
      </c>
      <c r="B1681" s="5">
        <v>2321</v>
      </c>
      <c r="C1681" s="10">
        <v>44131</v>
      </c>
      <c r="D1681" s="5">
        <v>3</v>
      </c>
      <c r="E1681" s="5">
        <v>429</v>
      </c>
      <c r="F1681" s="40">
        <v>41.222999999999999</v>
      </c>
      <c r="G1681" s="40">
        <v>123.669</v>
      </c>
      <c r="K1681" t="b">
        <f>NOT(ISNA(VLOOKUP(Table10[[#This Row],[PurchaseOrderID]],Purchase_Order!$A$2:$A$1228,1,0)))</f>
        <v>1</v>
      </c>
    </row>
    <row r="1682" spans="1:11" x14ac:dyDescent="0.25">
      <c r="A1682" s="4">
        <v>1031</v>
      </c>
      <c r="B1682" s="4">
        <v>2322</v>
      </c>
      <c r="C1682" s="11">
        <v>44131</v>
      </c>
      <c r="D1682" s="4">
        <v>3</v>
      </c>
      <c r="E1682" s="4">
        <v>430</v>
      </c>
      <c r="F1682" s="41">
        <v>45.496499999999997</v>
      </c>
      <c r="G1682" s="41">
        <v>136.48949999999999</v>
      </c>
      <c r="K1682" t="b">
        <f>NOT(ISNA(VLOOKUP(Table10[[#This Row],[PurchaseOrderID]],Purchase_Order!$A$2:$A$1228,1,0)))</f>
        <v>1</v>
      </c>
    </row>
    <row r="1683" spans="1:11" x14ac:dyDescent="0.25">
      <c r="A1683" s="5">
        <v>1031</v>
      </c>
      <c r="B1683" s="5">
        <v>2323</v>
      </c>
      <c r="C1683" s="10">
        <v>44131</v>
      </c>
      <c r="D1683" s="5">
        <v>3</v>
      </c>
      <c r="E1683" s="5">
        <v>431</v>
      </c>
      <c r="F1683" s="40">
        <v>41.222999999999999</v>
      </c>
      <c r="G1683" s="40">
        <v>123.669</v>
      </c>
      <c r="K1683" t="b">
        <f>NOT(ISNA(VLOOKUP(Table10[[#This Row],[PurchaseOrderID]],Purchase_Order!$A$2:$A$1228,1,0)))</f>
        <v>1</v>
      </c>
    </row>
    <row r="1684" spans="1:11" x14ac:dyDescent="0.25">
      <c r="A1684" s="4">
        <v>1031</v>
      </c>
      <c r="B1684" s="4">
        <v>2324</v>
      </c>
      <c r="C1684" s="11">
        <v>44131</v>
      </c>
      <c r="D1684" s="4">
        <v>3</v>
      </c>
      <c r="E1684" s="4">
        <v>432</v>
      </c>
      <c r="F1684" s="41">
        <v>39.122999999999998</v>
      </c>
      <c r="G1684" s="41">
        <v>117.369</v>
      </c>
      <c r="K1684" t="b">
        <f>NOT(ISNA(VLOOKUP(Table10[[#This Row],[PurchaseOrderID]],Purchase_Order!$A$2:$A$1228,1,0)))</f>
        <v>1</v>
      </c>
    </row>
    <row r="1685" spans="1:11" x14ac:dyDescent="0.25">
      <c r="A1685" s="5">
        <v>1032</v>
      </c>
      <c r="B1685" s="5">
        <v>2325</v>
      </c>
      <c r="C1685" s="10">
        <v>44131</v>
      </c>
      <c r="D1685" s="5">
        <v>3</v>
      </c>
      <c r="E1685" s="5">
        <v>320</v>
      </c>
      <c r="F1685" s="40">
        <v>47.470500000000001</v>
      </c>
      <c r="G1685" s="40">
        <v>142.41149999999999</v>
      </c>
      <c r="K1685" t="b">
        <f>NOT(ISNA(VLOOKUP(Table10[[#This Row],[PurchaseOrderID]],Purchase_Order!$A$2:$A$1228,1,0)))</f>
        <v>1</v>
      </c>
    </row>
    <row r="1686" spans="1:11" x14ac:dyDescent="0.25">
      <c r="A1686" s="4">
        <v>1032</v>
      </c>
      <c r="B1686" s="4">
        <v>2326</v>
      </c>
      <c r="C1686" s="11">
        <v>44131</v>
      </c>
      <c r="D1686" s="4">
        <v>3</v>
      </c>
      <c r="E1686" s="4">
        <v>321</v>
      </c>
      <c r="F1686" s="41">
        <v>42.798000000000002</v>
      </c>
      <c r="G1686" s="41">
        <v>128.39400000000001</v>
      </c>
      <c r="K1686" t="b">
        <f>NOT(ISNA(VLOOKUP(Table10[[#This Row],[PurchaseOrderID]],Purchase_Order!$A$2:$A$1228,1,0)))</f>
        <v>1</v>
      </c>
    </row>
    <row r="1687" spans="1:11" x14ac:dyDescent="0.25">
      <c r="A1687" s="5">
        <v>1033</v>
      </c>
      <c r="B1687" s="5">
        <v>2327</v>
      </c>
      <c r="C1687" s="10">
        <v>44131</v>
      </c>
      <c r="D1687" s="5">
        <v>3</v>
      </c>
      <c r="E1687" s="5">
        <v>449</v>
      </c>
      <c r="F1687" s="40">
        <v>49.853999999999999</v>
      </c>
      <c r="G1687" s="40">
        <v>149.56200000000001</v>
      </c>
      <c r="K1687" t="b">
        <f>NOT(ISNA(VLOOKUP(Table10[[#This Row],[PurchaseOrderID]],Purchase_Order!$A$2:$A$1228,1,0)))</f>
        <v>1</v>
      </c>
    </row>
    <row r="1688" spans="1:11" x14ac:dyDescent="0.25">
      <c r="A1688" s="4">
        <v>1033</v>
      </c>
      <c r="B1688" s="4">
        <v>2328</v>
      </c>
      <c r="C1688" s="11">
        <v>44131</v>
      </c>
      <c r="D1688" s="4">
        <v>3</v>
      </c>
      <c r="E1688" s="4">
        <v>450</v>
      </c>
      <c r="F1688" s="41">
        <v>45.580500000000001</v>
      </c>
      <c r="G1688" s="41">
        <v>136.7415</v>
      </c>
      <c r="K1688" t="b">
        <f>NOT(ISNA(VLOOKUP(Table10[[#This Row],[PurchaseOrderID]],Purchase_Order!$A$2:$A$1228,1,0)))</f>
        <v>1</v>
      </c>
    </row>
    <row r="1689" spans="1:11" x14ac:dyDescent="0.25">
      <c r="A1689" s="5">
        <v>1033</v>
      </c>
      <c r="B1689" s="5">
        <v>2329</v>
      </c>
      <c r="C1689" s="10">
        <v>44131</v>
      </c>
      <c r="D1689" s="5">
        <v>3</v>
      </c>
      <c r="E1689" s="5">
        <v>451</v>
      </c>
      <c r="F1689" s="40">
        <v>43.480499999999999</v>
      </c>
      <c r="G1689" s="40">
        <v>130.44149999999999</v>
      </c>
      <c r="K1689" t="b">
        <f>NOT(ISNA(VLOOKUP(Table10[[#This Row],[PurchaseOrderID]],Purchase_Order!$A$2:$A$1228,1,0)))</f>
        <v>1</v>
      </c>
    </row>
    <row r="1690" spans="1:11" x14ac:dyDescent="0.25">
      <c r="A1690" s="4">
        <v>1034</v>
      </c>
      <c r="B1690" s="4">
        <v>2330</v>
      </c>
      <c r="C1690" s="11">
        <v>44131</v>
      </c>
      <c r="D1690" s="4">
        <v>550</v>
      </c>
      <c r="E1690" s="4">
        <v>941</v>
      </c>
      <c r="F1690" s="41">
        <v>62.9895</v>
      </c>
      <c r="G1690" s="41">
        <v>34644.224999999999</v>
      </c>
      <c r="K1690" t="b">
        <f>NOT(ISNA(VLOOKUP(Table10[[#This Row],[PurchaseOrderID]],Purchase_Order!$A$2:$A$1228,1,0)))</f>
        <v>1</v>
      </c>
    </row>
    <row r="1691" spans="1:11" x14ac:dyDescent="0.25">
      <c r="A1691" s="5">
        <v>1035</v>
      </c>
      <c r="B1691" s="5">
        <v>2331</v>
      </c>
      <c r="C1691" s="10">
        <v>44131</v>
      </c>
      <c r="D1691" s="5">
        <v>3</v>
      </c>
      <c r="E1691" s="5">
        <v>320</v>
      </c>
      <c r="F1691" s="40">
        <v>45.3705</v>
      </c>
      <c r="G1691" s="40">
        <v>136.11150000000001</v>
      </c>
      <c r="K1691" t="b">
        <f>NOT(ISNA(VLOOKUP(Table10[[#This Row],[PurchaseOrderID]],Purchase_Order!$A$2:$A$1228,1,0)))</f>
        <v>1</v>
      </c>
    </row>
    <row r="1692" spans="1:11" x14ac:dyDescent="0.25">
      <c r="A1692" s="4">
        <v>1035</v>
      </c>
      <c r="B1692" s="4">
        <v>2332</v>
      </c>
      <c r="C1692" s="11">
        <v>44131</v>
      </c>
      <c r="D1692" s="4">
        <v>3</v>
      </c>
      <c r="E1692" s="4">
        <v>321</v>
      </c>
      <c r="F1692" s="41">
        <v>40.488</v>
      </c>
      <c r="G1692" s="41">
        <v>121.464</v>
      </c>
      <c r="K1692" t="b">
        <f>NOT(ISNA(VLOOKUP(Table10[[#This Row],[PurchaseOrderID]],Purchase_Order!$A$2:$A$1228,1,0)))</f>
        <v>1</v>
      </c>
    </row>
    <row r="1693" spans="1:11" x14ac:dyDescent="0.25">
      <c r="A1693" s="5">
        <v>1035</v>
      </c>
      <c r="B1693" s="5">
        <v>2333</v>
      </c>
      <c r="C1693" s="10">
        <v>44131</v>
      </c>
      <c r="D1693" s="5">
        <v>60</v>
      </c>
      <c r="E1693" s="5">
        <v>322</v>
      </c>
      <c r="F1693" s="40">
        <v>26.365500000000001</v>
      </c>
      <c r="G1693" s="40">
        <v>1581.93</v>
      </c>
      <c r="K1693" t="b">
        <f>NOT(ISNA(VLOOKUP(Table10[[#This Row],[PurchaseOrderID]],Purchase_Order!$A$2:$A$1228,1,0)))</f>
        <v>1</v>
      </c>
    </row>
    <row r="1694" spans="1:11" x14ac:dyDescent="0.25">
      <c r="A1694" s="4">
        <v>1036</v>
      </c>
      <c r="B1694" s="4">
        <v>2334</v>
      </c>
      <c r="C1694" s="11">
        <v>44131</v>
      </c>
      <c r="D1694" s="4">
        <v>3</v>
      </c>
      <c r="E1694" s="4">
        <v>504</v>
      </c>
      <c r="F1694" s="41">
        <v>48.762</v>
      </c>
      <c r="G1694" s="41">
        <v>146.286</v>
      </c>
      <c r="K1694" t="b">
        <f>NOT(ISNA(VLOOKUP(Table10[[#This Row],[PurchaseOrderID]],Purchase_Order!$A$2:$A$1228,1,0)))</f>
        <v>1</v>
      </c>
    </row>
    <row r="1695" spans="1:11" x14ac:dyDescent="0.25">
      <c r="A1695" s="5">
        <v>1037</v>
      </c>
      <c r="B1695" s="5">
        <v>2335</v>
      </c>
      <c r="C1695" s="10">
        <v>44131</v>
      </c>
      <c r="D1695" s="5">
        <v>3</v>
      </c>
      <c r="E1695" s="5">
        <v>497</v>
      </c>
      <c r="F1695" s="40">
        <v>34.188000000000002</v>
      </c>
      <c r="G1695" s="40">
        <v>102.56399999999999</v>
      </c>
      <c r="K1695" t="b">
        <f>NOT(ISNA(VLOOKUP(Table10[[#This Row],[PurchaseOrderID]],Purchase_Order!$A$2:$A$1228,1,0)))</f>
        <v>1</v>
      </c>
    </row>
    <row r="1696" spans="1:11" x14ac:dyDescent="0.25">
      <c r="A1696" s="4">
        <v>1038</v>
      </c>
      <c r="B1696" s="4">
        <v>2336</v>
      </c>
      <c r="C1696" s="11">
        <v>44131</v>
      </c>
      <c r="D1696" s="4">
        <v>3</v>
      </c>
      <c r="E1696" s="4">
        <v>323</v>
      </c>
      <c r="F1696" s="41">
        <v>50.263500000000001</v>
      </c>
      <c r="G1696" s="41">
        <v>150.79050000000001</v>
      </c>
      <c r="K1696" t="b">
        <f>NOT(ISNA(VLOOKUP(Table10[[#This Row],[PurchaseOrderID]],Purchase_Order!$A$2:$A$1228,1,0)))</f>
        <v>1</v>
      </c>
    </row>
    <row r="1697" spans="1:11" x14ac:dyDescent="0.25">
      <c r="A1697" s="5">
        <v>1039</v>
      </c>
      <c r="B1697" s="5">
        <v>2337</v>
      </c>
      <c r="C1697" s="10">
        <v>44131</v>
      </c>
      <c r="D1697" s="5">
        <v>550</v>
      </c>
      <c r="E1697" s="5">
        <v>523</v>
      </c>
      <c r="F1697" s="40">
        <v>10.731</v>
      </c>
      <c r="G1697" s="40">
        <v>5902.05</v>
      </c>
      <c r="K1697" t="b">
        <f>NOT(ISNA(VLOOKUP(Table10[[#This Row],[PurchaseOrderID]],Purchase_Order!$A$2:$A$1228,1,0)))</f>
        <v>1</v>
      </c>
    </row>
    <row r="1698" spans="1:11" x14ac:dyDescent="0.25">
      <c r="A1698" s="4">
        <v>1039</v>
      </c>
      <c r="B1698" s="4">
        <v>2338</v>
      </c>
      <c r="C1698" s="11">
        <v>44131</v>
      </c>
      <c r="D1698" s="4">
        <v>550</v>
      </c>
      <c r="E1698" s="4">
        <v>524</v>
      </c>
      <c r="F1698" s="41">
        <v>14.1225</v>
      </c>
      <c r="G1698" s="41">
        <v>7767.375</v>
      </c>
      <c r="K1698" t="b">
        <f>NOT(ISNA(VLOOKUP(Table10[[#This Row],[PurchaseOrderID]],Purchase_Order!$A$2:$A$1228,1,0)))</f>
        <v>1</v>
      </c>
    </row>
    <row r="1699" spans="1:11" x14ac:dyDescent="0.25">
      <c r="A1699" s="5">
        <v>1040</v>
      </c>
      <c r="B1699" s="5">
        <v>2339</v>
      </c>
      <c r="C1699" s="10">
        <v>44131</v>
      </c>
      <c r="D1699" s="5">
        <v>60</v>
      </c>
      <c r="E1699" s="5">
        <v>496</v>
      </c>
      <c r="F1699" s="40">
        <v>48.908999999999999</v>
      </c>
      <c r="G1699" s="40">
        <v>2934.54</v>
      </c>
      <c r="K1699" t="b">
        <f>NOT(ISNA(VLOOKUP(Table10[[#This Row],[PurchaseOrderID]],Purchase_Order!$A$2:$A$1228,1,0)))</f>
        <v>1</v>
      </c>
    </row>
    <row r="1700" spans="1:11" x14ac:dyDescent="0.25">
      <c r="A1700" s="4">
        <v>1041</v>
      </c>
      <c r="B1700" s="4">
        <v>2340</v>
      </c>
      <c r="C1700" s="11">
        <v>44132</v>
      </c>
      <c r="D1700" s="4">
        <v>550</v>
      </c>
      <c r="E1700" s="4">
        <v>910</v>
      </c>
      <c r="F1700" s="41">
        <v>40.939500000000002</v>
      </c>
      <c r="G1700" s="41">
        <v>22516.724999999999</v>
      </c>
      <c r="K1700" t="b">
        <f>NOT(ISNA(VLOOKUP(Table10[[#This Row],[PurchaseOrderID]],Purchase_Order!$A$2:$A$1228,1,0)))</f>
        <v>1</v>
      </c>
    </row>
    <row r="1701" spans="1:11" x14ac:dyDescent="0.25">
      <c r="A1701" s="5">
        <v>1041</v>
      </c>
      <c r="B1701" s="5">
        <v>2341</v>
      </c>
      <c r="C1701" s="10">
        <v>44132</v>
      </c>
      <c r="D1701" s="5">
        <v>550</v>
      </c>
      <c r="E1701" s="5">
        <v>911</v>
      </c>
      <c r="F1701" s="40">
        <v>21.0945</v>
      </c>
      <c r="G1701" s="40">
        <v>11601.975</v>
      </c>
      <c r="K1701" t="b">
        <f>NOT(ISNA(VLOOKUP(Table10[[#This Row],[PurchaseOrderID]],Purchase_Order!$A$2:$A$1228,1,0)))</f>
        <v>1</v>
      </c>
    </row>
    <row r="1702" spans="1:11" x14ac:dyDescent="0.25">
      <c r="A1702" s="4">
        <v>1041</v>
      </c>
      <c r="B1702" s="4">
        <v>2342</v>
      </c>
      <c r="C1702" s="11">
        <v>44132</v>
      </c>
      <c r="D1702" s="4">
        <v>550</v>
      </c>
      <c r="E1702" s="4">
        <v>912</v>
      </c>
      <c r="F1702" s="41">
        <v>30.439499999999999</v>
      </c>
      <c r="G1702" s="41">
        <v>16741.724999999999</v>
      </c>
      <c r="K1702" t="b">
        <f>NOT(ISNA(VLOOKUP(Table10[[#This Row],[PurchaseOrderID]],Purchase_Order!$A$2:$A$1228,1,0)))</f>
        <v>1</v>
      </c>
    </row>
    <row r="1703" spans="1:11" x14ac:dyDescent="0.25">
      <c r="A1703" s="5">
        <v>1041</v>
      </c>
      <c r="B1703" s="5">
        <v>2343</v>
      </c>
      <c r="C1703" s="10">
        <v>44132</v>
      </c>
      <c r="D1703" s="5">
        <v>550</v>
      </c>
      <c r="E1703" s="5">
        <v>913</v>
      </c>
      <c r="F1703" s="40">
        <v>40.939500000000002</v>
      </c>
      <c r="G1703" s="40">
        <v>22516.724999999999</v>
      </c>
      <c r="K1703" t="b">
        <f>NOT(ISNA(VLOOKUP(Table10[[#This Row],[PurchaseOrderID]],Purchase_Order!$A$2:$A$1228,1,0)))</f>
        <v>1</v>
      </c>
    </row>
    <row r="1704" spans="1:11" x14ac:dyDescent="0.25">
      <c r="A1704" s="4">
        <v>1042</v>
      </c>
      <c r="B1704" s="4">
        <v>2344</v>
      </c>
      <c r="C1704" s="11">
        <v>44132</v>
      </c>
      <c r="D1704" s="4">
        <v>60</v>
      </c>
      <c r="E1704" s="4">
        <v>506</v>
      </c>
      <c r="F1704" s="41">
        <v>9.1980000000000004</v>
      </c>
      <c r="G1704" s="41">
        <v>551.88</v>
      </c>
      <c r="K1704" t="b">
        <f>NOT(ISNA(VLOOKUP(Table10[[#This Row],[PurchaseOrderID]],Purchase_Order!$A$2:$A$1228,1,0)))</f>
        <v>1</v>
      </c>
    </row>
    <row r="1705" spans="1:11" x14ac:dyDescent="0.25">
      <c r="A1705" s="5">
        <v>1043</v>
      </c>
      <c r="B1705" s="5">
        <v>2345</v>
      </c>
      <c r="C1705" s="10">
        <v>44132</v>
      </c>
      <c r="D1705" s="5">
        <v>550</v>
      </c>
      <c r="E1705" s="5">
        <v>679</v>
      </c>
      <c r="F1705" s="40">
        <v>5.7750000000000004</v>
      </c>
      <c r="G1705" s="40">
        <v>3176.25</v>
      </c>
      <c r="K1705" t="b">
        <f>NOT(ISNA(VLOOKUP(Table10[[#This Row],[PurchaseOrderID]],Purchase_Order!$A$2:$A$1228,1,0)))</f>
        <v>1</v>
      </c>
    </row>
    <row r="1706" spans="1:11" x14ac:dyDescent="0.25">
      <c r="A1706" s="4">
        <v>1044</v>
      </c>
      <c r="B1706" s="4">
        <v>2346</v>
      </c>
      <c r="C1706" s="11">
        <v>44132</v>
      </c>
      <c r="D1706" s="4">
        <v>550</v>
      </c>
      <c r="E1706" s="4">
        <v>507</v>
      </c>
      <c r="F1706" s="41">
        <v>23.393999999999998</v>
      </c>
      <c r="G1706" s="41">
        <v>12866.7</v>
      </c>
      <c r="K1706" t="b">
        <f>NOT(ISNA(VLOOKUP(Table10[[#This Row],[PurchaseOrderID]],Purchase_Order!$A$2:$A$1228,1,0)))</f>
        <v>1</v>
      </c>
    </row>
    <row r="1707" spans="1:11" x14ac:dyDescent="0.25">
      <c r="A1707" s="5">
        <v>1044</v>
      </c>
      <c r="B1707" s="5">
        <v>2347</v>
      </c>
      <c r="C1707" s="10">
        <v>44132</v>
      </c>
      <c r="D1707" s="5">
        <v>550</v>
      </c>
      <c r="E1707" s="5">
        <v>508</v>
      </c>
      <c r="F1707" s="40">
        <v>27.6465</v>
      </c>
      <c r="G1707" s="40">
        <v>15205.575000000001</v>
      </c>
      <c r="K1707" t="b">
        <f>NOT(ISNA(VLOOKUP(Table10[[#This Row],[PurchaseOrderID]],Purchase_Order!$A$2:$A$1228,1,0)))</f>
        <v>1</v>
      </c>
    </row>
    <row r="1708" spans="1:11" x14ac:dyDescent="0.25">
      <c r="A1708" s="4">
        <v>1045</v>
      </c>
      <c r="B1708" s="4">
        <v>2348</v>
      </c>
      <c r="C1708" s="11">
        <v>44132</v>
      </c>
      <c r="D1708" s="4">
        <v>550</v>
      </c>
      <c r="E1708" s="4">
        <v>355</v>
      </c>
      <c r="F1708" s="41">
        <v>1.365</v>
      </c>
      <c r="G1708" s="41">
        <v>750.75</v>
      </c>
      <c r="K1708" t="b">
        <f>NOT(ISNA(VLOOKUP(Table10[[#This Row],[PurchaseOrderID]],Purchase_Order!$A$2:$A$1228,1,0)))</f>
        <v>1</v>
      </c>
    </row>
    <row r="1709" spans="1:11" x14ac:dyDescent="0.25">
      <c r="A1709" s="5">
        <v>1045</v>
      </c>
      <c r="B1709" s="5">
        <v>2349</v>
      </c>
      <c r="C1709" s="10">
        <v>44132</v>
      </c>
      <c r="D1709" s="5">
        <v>550</v>
      </c>
      <c r="E1709" s="5">
        <v>940</v>
      </c>
      <c r="F1709" s="40">
        <v>62.9895</v>
      </c>
      <c r="G1709" s="40">
        <v>34644.224999999999</v>
      </c>
      <c r="K1709" t="b">
        <f>NOT(ISNA(VLOOKUP(Table10[[#This Row],[PurchaseOrderID]],Purchase_Order!$A$2:$A$1228,1,0)))</f>
        <v>1</v>
      </c>
    </row>
    <row r="1710" spans="1:11" x14ac:dyDescent="0.25">
      <c r="A1710" s="4">
        <v>1045</v>
      </c>
      <c r="B1710" s="4">
        <v>2350</v>
      </c>
      <c r="C1710" s="11">
        <v>44132</v>
      </c>
      <c r="D1710" s="4">
        <v>550</v>
      </c>
      <c r="E1710" s="4">
        <v>535</v>
      </c>
      <c r="F1710" s="41">
        <v>3.4860000000000002</v>
      </c>
      <c r="G1710" s="41">
        <v>1917.3</v>
      </c>
      <c r="K1710" t="b">
        <f>NOT(ISNA(VLOOKUP(Table10[[#This Row],[PurchaseOrderID]],Purchase_Order!$A$2:$A$1228,1,0)))</f>
        <v>1</v>
      </c>
    </row>
    <row r="1711" spans="1:11" x14ac:dyDescent="0.25">
      <c r="A1711" s="5">
        <v>1046</v>
      </c>
      <c r="B1711" s="5">
        <v>2351</v>
      </c>
      <c r="C1711" s="10">
        <v>44132</v>
      </c>
      <c r="D1711" s="5">
        <v>550</v>
      </c>
      <c r="E1711" s="5">
        <v>351</v>
      </c>
      <c r="F1711" s="40">
        <v>6.1950000000000003</v>
      </c>
      <c r="G1711" s="40">
        <v>3407.25</v>
      </c>
      <c r="K1711" t="b">
        <f>NOT(ISNA(VLOOKUP(Table10[[#This Row],[PurchaseOrderID]],Purchase_Order!$A$2:$A$1228,1,0)))</f>
        <v>1</v>
      </c>
    </row>
    <row r="1712" spans="1:11" x14ac:dyDescent="0.25">
      <c r="A1712" s="4">
        <v>1046</v>
      </c>
      <c r="B1712" s="4">
        <v>2352</v>
      </c>
      <c r="C1712" s="11">
        <v>44132</v>
      </c>
      <c r="D1712" s="4">
        <v>550</v>
      </c>
      <c r="E1712" s="4">
        <v>352</v>
      </c>
      <c r="F1712" s="41">
        <v>1.47</v>
      </c>
      <c r="G1712" s="41">
        <v>808.5</v>
      </c>
      <c r="K1712" t="b">
        <f>NOT(ISNA(VLOOKUP(Table10[[#This Row],[PurchaseOrderID]],Purchase_Order!$A$2:$A$1228,1,0)))</f>
        <v>1</v>
      </c>
    </row>
    <row r="1713" spans="1:11" x14ac:dyDescent="0.25">
      <c r="A1713" s="5">
        <v>1046</v>
      </c>
      <c r="B1713" s="5">
        <v>2353</v>
      </c>
      <c r="C1713" s="10">
        <v>44132</v>
      </c>
      <c r="D1713" s="5">
        <v>550</v>
      </c>
      <c r="E1713" s="5">
        <v>679</v>
      </c>
      <c r="F1713" s="40">
        <v>6.1950000000000003</v>
      </c>
      <c r="G1713" s="40">
        <v>3407.25</v>
      </c>
      <c r="K1713" t="b">
        <f>NOT(ISNA(VLOOKUP(Table10[[#This Row],[PurchaseOrderID]],Purchase_Order!$A$2:$A$1228,1,0)))</f>
        <v>1</v>
      </c>
    </row>
    <row r="1714" spans="1:11" x14ac:dyDescent="0.25">
      <c r="A1714" s="4">
        <v>1047</v>
      </c>
      <c r="B1714" s="4">
        <v>2354</v>
      </c>
      <c r="C1714" s="11">
        <v>44132</v>
      </c>
      <c r="D1714" s="4">
        <v>550</v>
      </c>
      <c r="E1714" s="4">
        <v>507</v>
      </c>
      <c r="F1714" s="41">
        <v>22.165500000000002</v>
      </c>
      <c r="G1714" s="41">
        <v>12191.025</v>
      </c>
      <c r="K1714" t="b">
        <f>NOT(ISNA(VLOOKUP(Table10[[#This Row],[PurchaseOrderID]],Purchase_Order!$A$2:$A$1228,1,0)))</f>
        <v>1</v>
      </c>
    </row>
    <row r="1715" spans="1:11" x14ac:dyDescent="0.25">
      <c r="A1715" s="5">
        <v>1047</v>
      </c>
      <c r="B1715" s="5">
        <v>2355</v>
      </c>
      <c r="C1715" s="10">
        <v>44132</v>
      </c>
      <c r="D1715" s="5">
        <v>550</v>
      </c>
      <c r="E1715" s="5">
        <v>508</v>
      </c>
      <c r="F1715" s="40">
        <v>29.284500000000001</v>
      </c>
      <c r="G1715" s="40">
        <v>16106.475</v>
      </c>
      <c r="K1715" t="b">
        <f>NOT(ISNA(VLOOKUP(Table10[[#This Row],[PurchaseOrderID]],Purchase_Order!$A$2:$A$1228,1,0)))</f>
        <v>1</v>
      </c>
    </row>
    <row r="1716" spans="1:11" x14ac:dyDescent="0.25">
      <c r="A1716" s="4">
        <v>1048</v>
      </c>
      <c r="B1716" s="4">
        <v>2356</v>
      </c>
      <c r="C1716" s="11">
        <v>44132</v>
      </c>
      <c r="D1716" s="4">
        <v>3</v>
      </c>
      <c r="E1716" s="4">
        <v>491</v>
      </c>
      <c r="F1716" s="41">
        <v>19.9815</v>
      </c>
      <c r="G1716" s="41">
        <v>59.944499999999998</v>
      </c>
      <c r="K1716" t="b">
        <f>NOT(ISNA(VLOOKUP(Table10[[#This Row],[PurchaseOrderID]],Purchase_Order!$A$2:$A$1228,1,0)))</f>
        <v>1</v>
      </c>
    </row>
    <row r="1717" spans="1:11" x14ac:dyDescent="0.25">
      <c r="A1717" s="5">
        <v>1049</v>
      </c>
      <c r="B1717" s="5">
        <v>2357</v>
      </c>
      <c r="C1717" s="10">
        <v>44132</v>
      </c>
      <c r="D1717" s="5">
        <v>3</v>
      </c>
      <c r="E1717" s="5">
        <v>341</v>
      </c>
      <c r="F1717" s="40">
        <v>41.170499999999997</v>
      </c>
      <c r="G1717" s="40">
        <v>123.5115</v>
      </c>
      <c r="K1717" t="b">
        <f>NOT(ISNA(VLOOKUP(Table10[[#This Row],[PurchaseOrderID]],Purchase_Order!$A$2:$A$1228,1,0)))</f>
        <v>1</v>
      </c>
    </row>
    <row r="1718" spans="1:11" x14ac:dyDescent="0.25">
      <c r="A1718" s="4">
        <v>1049</v>
      </c>
      <c r="B1718" s="4">
        <v>2358</v>
      </c>
      <c r="C1718" s="11">
        <v>44132</v>
      </c>
      <c r="D1718" s="4">
        <v>3</v>
      </c>
      <c r="E1718" s="4">
        <v>342</v>
      </c>
      <c r="F1718" s="41">
        <v>39.070500000000003</v>
      </c>
      <c r="G1718" s="41">
        <v>117.2115</v>
      </c>
      <c r="K1718" t="b">
        <f>NOT(ISNA(VLOOKUP(Table10[[#This Row],[PurchaseOrderID]],Purchase_Order!$A$2:$A$1228,1,0)))</f>
        <v>1</v>
      </c>
    </row>
    <row r="1719" spans="1:11" x14ac:dyDescent="0.25">
      <c r="A1719" s="5">
        <v>1049</v>
      </c>
      <c r="B1719" s="5">
        <v>2359</v>
      </c>
      <c r="C1719" s="10">
        <v>44132</v>
      </c>
      <c r="D1719" s="5">
        <v>3</v>
      </c>
      <c r="E1719" s="5">
        <v>343</v>
      </c>
      <c r="F1719" s="40">
        <v>43.344000000000001</v>
      </c>
      <c r="G1719" s="40">
        <v>130.03200000000001</v>
      </c>
      <c r="K1719" t="b">
        <f>NOT(ISNA(VLOOKUP(Table10[[#This Row],[PurchaseOrderID]],Purchase_Order!$A$2:$A$1228,1,0)))</f>
        <v>1</v>
      </c>
    </row>
    <row r="1720" spans="1:11" x14ac:dyDescent="0.25">
      <c r="A1720" s="4">
        <v>1049</v>
      </c>
      <c r="B1720" s="4">
        <v>2360</v>
      </c>
      <c r="C1720" s="11">
        <v>44132</v>
      </c>
      <c r="D1720" s="4">
        <v>3</v>
      </c>
      <c r="E1720" s="4">
        <v>344</v>
      </c>
      <c r="F1720" s="41">
        <v>39.070500000000003</v>
      </c>
      <c r="G1720" s="41">
        <v>117.2115</v>
      </c>
      <c r="K1720" t="b">
        <f>NOT(ISNA(VLOOKUP(Table10[[#This Row],[PurchaseOrderID]],Purchase_Order!$A$2:$A$1228,1,0)))</f>
        <v>1</v>
      </c>
    </row>
    <row r="1721" spans="1:11" x14ac:dyDescent="0.25">
      <c r="A1721" s="5">
        <v>1049</v>
      </c>
      <c r="B1721" s="5">
        <v>2361</v>
      </c>
      <c r="C1721" s="10">
        <v>44132</v>
      </c>
      <c r="D1721" s="5">
        <v>3</v>
      </c>
      <c r="E1721" s="5">
        <v>345</v>
      </c>
      <c r="F1721" s="40">
        <v>36.970500000000001</v>
      </c>
      <c r="G1721" s="40">
        <v>110.9115</v>
      </c>
      <c r="K1721" t="b">
        <f>NOT(ISNA(VLOOKUP(Table10[[#This Row],[PurchaseOrderID]],Purchase_Order!$A$2:$A$1228,1,0)))</f>
        <v>1</v>
      </c>
    </row>
    <row r="1722" spans="1:11" x14ac:dyDescent="0.25">
      <c r="A1722" s="4">
        <v>1050</v>
      </c>
      <c r="B1722" s="4">
        <v>2362</v>
      </c>
      <c r="C1722" s="11">
        <v>44132</v>
      </c>
      <c r="D1722" s="4">
        <v>550</v>
      </c>
      <c r="E1722" s="4">
        <v>935</v>
      </c>
      <c r="F1722" s="41">
        <v>31.4895</v>
      </c>
      <c r="G1722" s="41">
        <v>17319.224999999999</v>
      </c>
      <c r="K1722" t="b">
        <f>NOT(ISNA(VLOOKUP(Table10[[#This Row],[PurchaseOrderID]],Purchase_Order!$A$2:$A$1228,1,0)))</f>
        <v>1</v>
      </c>
    </row>
    <row r="1723" spans="1:11" x14ac:dyDescent="0.25">
      <c r="A1723" s="5">
        <v>1050</v>
      </c>
      <c r="B1723" s="5">
        <v>2363</v>
      </c>
      <c r="C1723" s="10">
        <v>44132</v>
      </c>
      <c r="D1723" s="5">
        <v>550</v>
      </c>
      <c r="E1723" s="5">
        <v>936</v>
      </c>
      <c r="F1723" s="40">
        <v>48.289499999999997</v>
      </c>
      <c r="G1723" s="40">
        <v>26559.224999999999</v>
      </c>
      <c r="K1723" t="b">
        <f>NOT(ISNA(VLOOKUP(Table10[[#This Row],[PurchaseOrderID]],Purchase_Order!$A$2:$A$1228,1,0)))</f>
        <v>1</v>
      </c>
    </row>
    <row r="1724" spans="1:11" x14ac:dyDescent="0.25">
      <c r="A1724" s="4">
        <v>1051</v>
      </c>
      <c r="B1724" s="4">
        <v>2364</v>
      </c>
      <c r="C1724" s="11">
        <v>44132</v>
      </c>
      <c r="D1724" s="4">
        <v>3</v>
      </c>
      <c r="E1724" s="4">
        <v>375</v>
      </c>
      <c r="F1724" s="41">
        <v>43.344000000000001</v>
      </c>
      <c r="G1724" s="41">
        <v>130.03200000000001</v>
      </c>
      <c r="K1724" t="b">
        <f>NOT(ISNA(VLOOKUP(Table10[[#This Row],[PurchaseOrderID]],Purchase_Order!$A$2:$A$1228,1,0)))</f>
        <v>1</v>
      </c>
    </row>
    <row r="1725" spans="1:11" x14ac:dyDescent="0.25">
      <c r="A1725" s="5">
        <v>1051</v>
      </c>
      <c r="B1725" s="5">
        <v>2365</v>
      </c>
      <c r="C1725" s="10">
        <v>44132</v>
      </c>
      <c r="D1725" s="5">
        <v>3</v>
      </c>
      <c r="E1725" s="5">
        <v>376</v>
      </c>
      <c r="F1725" s="40">
        <v>39.070500000000003</v>
      </c>
      <c r="G1725" s="40">
        <v>117.2115</v>
      </c>
      <c r="K1725" t="b">
        <f>NOT(ISNA(VLOOKUP(Table10[[#This Row],[PurchaseOrderID]],Purchase_Order!$A$2:$A$1228,1,0)))</f>
        <v>1</v>
      </c>
    </row>
    <row r="1726" spans="1:11" x14ac:dyDescent="0.25">
      <c r="A1726" s="4">
        <v>1051</v>
      </c>
      <c r="B1726" s="4">
        <v>2366</v>
      </c>
      <c r="C1726" s="11">
        <v>44132</v>
      </c>
      <c r="D1726" s="4">
        <v>3</v>
      </c>
      <c r="E1726" s="4">
        <v>377</v>
      </c>
      <c r="F1726" s="41">
        <v>36.970500000000001</v>
      </c>
      <c r="G1726" s="41">
        <v>110.9115</v>
      </c>
      <c r="K1726" t="b">
        <f>NOT(ISNA(VLOOKUP(Table10[[#This Row],[PurchaseOrderID]],Purchase_Order!$A$2:$A$1228,1,0)))</f>
        <v>1</v>
      </c>
    </row>
    <row r="1727" spans="1:11" x14ac:dyDescent="0.25">
      <c r="A1727" s="5">
        <v>1051</v>
      </c>
      <c r="B1727" s="5">
        <v>2367</v>
      </c>
      <c r="C1727" s="10">
        <v>44132</v>
      </c>
      <c r="D1727" s="5">
        <v>3</v>
      </c>
      <c r="E1727" s="5">
        <v>378</v>
      </c>
      <c r="F1727" s="40">
        <v>41.244</v>
      </c>
      <c r="G1727" s="40">
        <v>123.732</v>
      </c>
      <c r="K1727" t="b">
        <f>NOT(ISNA(VLOOKUP(Table10[[#This Row],[PurchaseOrderID]],Purchase_Order!$A$2:$A$1228,1,0)))</f>
        <v>1</v>
      </c>
    </row>
    <row r="1728" spans="1:11" x14ac:dyDescent="0.25">
      <c r="A1728" s="4">
        <v>1052</v>
      </c>
      <c r="B1728" s="4">
        <v>2368</v>
      </c>
      <c r="C1728" s="11">
        <v>44132</v>
      </c>
      <c r="D1728" s="4">
        <v>550</v>
      </c>
      <c r="E1728" s="4">
        <v>488</v>
      </c>
      <c r="F1728" s="41">
        <v>8.8620000000000001</v>
      </c>
      <c r="G1728" s="41">
        <v>4874.1000000000004</v>
      </c>
      <c r="K1728" t="b">
        <f>NOT(ISNA(VLOOKUP(Table10[[#This Row],[PurchaseOrderID]],Purchase_Order!$A$2:$A$1228,1,0)))</f>
        <v>1</v>
      </c>
    </row>
    <row r="1729" spans="1:11" x14ac:dyDescent="0.25">
      <c r="A1729" s="5">
        <v>1052</v>
      </c>
      <c r="B1729" s="5">
        <v>2369</v>
      </c>
      <c r="C1729" s="10">
        <v>44132</v>
      </c>
      <c r="D1729" s="5">
        <v>550</v>
      </c>
      <c r="E1729" s="5">
        <v>489</v>
      </c>
      <c r="F1729" s="40">
        <v>10.468500000000001</v>
      </c>
      <c r="G1729" s="40">
        <v>5757.6750000000002</v>
      </c>
      <c r="K1729" t="b">
        <f>NOT(ISNA(VLOOKUP(Table10[[#This Row],[PurchaseOrderID]],Purchase_Order!$A$2:$A$1228,1,0)))</f>
        <v>1</v>
      </c>
    </row>
    <row r="1730" spans="1:11" x14ac:dyDescent="0.25">
      <c r="A1730" s="4">
        <v>1053</v>
      </c>
      <c r="B1730" s="4">
        <v>2370</v>
      </c>
      <c r="C1730" s="11">
        <v>44132</v>
      </c>
      <c r="D1730" s="4">
        <v>3</v>
      </c>
      <c r="E1730" s="4">
        <v>402</v>
      </c>
      <c r="F1730" s="41">
        <v>47.470500000000001</v>
      </c>
      <c r="G1730" s="41">
        <v>142.41149999999999</v>
      </c>
      <c r="K1730" t="b">
        <f>NOT(ISNA(VLOOKUP(Table10[[#This Row],[PurchaseOrderID]],Purchase_Order!$A$2:$A$1228,1,0)))</f>
        <v>1</v>
      </c>
    </row>
    <row r="1731" spans="1:11" x14ac:dyDescent="0.25">
      <c r="A1731" s="5">
        <v>1054</v>
      </c>
      <c r="B1731" s="5">
        <v>2371</v>
      </c>
      <c r="C1731" s="10">
        <v>44132</v>
      </c>
      <c r="D1731" s="5">
        <v>550</v>
      </c>
      <c r="E1731" s="5">
        <v>510</v>
      </c>
      <c r="F1731" s="40">
        <v>23.079000000000001</v>
      </c>
      <c r="G1731" s="40">
        <v>12693.45</v>
      </c>
      <c r="K1731" t="b">
        <f>NOT(ISNA(VLOOKUP(Table10[[#This Row],[PurchaseOrderID]],Purchase_Order!$A$2:$A$1228,1,0)))</f>
        <v>1</v>
      </c>
    </row>
    <row r="1732" spans="1:11" x14ac:dyDescent="0.25">
      <c r="A1732" s="4">
        <v>1054</v>
      </c>
      <c r="B1732" s="4">
        <v>2372</v>
      </c>
      <c r="C1732" s="11">
        <v>44132</v>
      </c>
      <c r="D1732" s="4">
        <v>550</v>
      </c>
      <c r="E1732" s="4">
        <v>511</v>
      </c>
      <c r="F1732" s="41">
        <v>29.274000000000001</v>
      </c>
      <c r="G1732" s="41">
        <v>16100.7</v>
      </c>
      <c r="K1732" t="b">
        <f>NOT(ISNA(VLOOKUP(Table10[[#This Row],[PurchaseOrderID]],Purchase_Order!$A$2:$A$1228,1,0)))</f>
        <v>1</v>
      </c>
    </row>
    <row r="1733" spans="1:11" x14ac:dyDescent="0.25">
      <c r="A1733" s="5">
        <v>1055</v>
      </c>
      <c r="B1733" s="5">
        <v>2373</v>
      </c>
      <c r="C1733" s="10">
        <v>44132</v>
      </c>
      <c r="D1733" s="5">
        <v>3</v>
      </c>
      <c r="E1733" s="5">
        <v>403</v>
      </c>
      <c r="F1733" s="40">
        <v>45.3705</v>
      </c>
      <c r="G1733" s="40">
        <v>136.11150000000001</v>
      </c>
      <c r="K1733" t="b">
        <f>NOT(ISNA(VLOOKUP(Table10[[#This Row],[PurchaseOrderID]],Purchase_Order!$A$2:$A$1228,1,0)))</f>
        <v>1</v>
      </c>
    </row>
    <row r="1734" spans="1:11" x14ac:dyDescent="0.25">
      <c r="A1734" s="4">
        <v>1055</v>
      </c>
      <c r="B1734" s="4">
        <v>2374</v>
      </c>
      <c r="C1734" s="11">
        <v>44132</v>
      </c>
      <c r="D1734" s="4">
        <v>3</v>
      </c>
      <c r="E1734" s="4">
        <v>404</v>
      </c>
      <c r="F1734" s="41">
        <v>49.643999999999998</v>
      </c>
      <c r="G1734" s="41">
        <v>148.93199999999999</v>
      </c>
      <c r="K1734" t="b">
        <f>NOT(ISNA(VLOOKUP(Table10[[#This Row],[PurchaseOrderID]],Purchase_Order!$A$2:$A$1228,1,0)))</f>
        <v>1</v>
      </c>
    </row>
    <row r="1735" spans="1:11" x14ac:dyDescent="0.25">
      <c r="A1735" s="5">
        <v>1055</v>
      </c>
      <c r="B1735" s="5">
        <v>2375</v>
      </c>
      <c r="C1735" s="10">
        <v>44132</v>
      </c>
      <c r="D1735" s="5">
        <v>3</v>
      </c>
      <c r="E1735" s="5">
        <v>405</v>
      </c>
      <c r="F1735" s="40">
        <v>45.3705</v>
      </c>
      <c r="G1735" s="40">
        <v>136.11150000000001</v>
      </c>
      <c r="K1735" t="b">
        <f>NOT(ISNA(VLOOKUP(Table10[[#This Row],[PurchaseOrderID]],Purchase_Order!$A$2:$A$1228,1,0)))</f>
        <v>1</v>
      </c>
    </row>
    <row r="1736" spans="1:11" x14ac:dyDescent="0.25">
      <c r="A1736" s="4">
        <v>1055</v>
      </c>
      <c r="B1736" s="4">
        <v>2376</v>
      </c>
      <c r="C1736" s="11">
        <v>44132</v>
      </c>
      <c r="D1736" s="4">
        <v>3</v>
      </c>
      <c r="E1736" s="4">
        <v>406</v>
      </c>
      <c r="F1736" s="41">
        <v>43.270499999999998</v>
      </c>
      <c r="G1736" s="41">
        <v>129.8115</v>
      </c>
      <c r="K1736" t="b">
        <f>NOT(ISNA(VLOOKUP(Table10[[#This Row],[PurchaseOrderID]],Purchase_Order!$A$2:$A$1228,1,0)))</f>
        <v>1</v>
      </c>
    </row>
    <row r="1737" spans="1:11" x14ac:dyDescent="0.25">
      <c r="A1737" s="5">
        <v>1055</v>
      </c>
      <c r="B1737" s="5">
        <v>2377</v>
      </c>
      <c r="C1737" s="10">
        <v>44132</v>
      </c>
      <c r="D1737" s="5">
        <v>3</v>
      </c>
      <c r="E1737" s="5">
        <v>407</v>
      </c>
      <c r="F1737" s="40">
        <v>47.543999999999997</v>
      </c>
      <c r="G1737" s="40">
        <v>142.63200000000001</v>
      </c>
      <c r="K1737" t="b">
        <f>NOT(ISNA(VLOOKUP(Table10[[#This Row],[PurchaseOrderID]],Purchase_Order!$A$2:$A$1228,1,0)))</f>
        <v>1</v>
      </c>
    </row>
    <row r="1738" spans="1:11" x14ac:dyDescent="0.25">
      <c r="A1738" s="4">
        <v>1055</v>
      </c>
      <c r="B1738" s="4">
        <v>2378</v>
      </c>
      <c r="C1738" s="11">
        <v>44132</v>
      </c>
      <c r="D1738" s="4">
        <v>3</v>
      </c>
      <c r="E1738" s="4">
        <v>408</v>
      </c>
      <c r="F1738" s="41">
        <v>43.270499999999998</v>
      </c>
      <c r="G1738" s="41">
        <v>129.8115</v>
      </c>
      <c r="K1738" t="b">
        <f>NOT(ISNA(VLOOKUP(Table10[[#This Row],[PurchaseOrderID]],Purchase_Order!$A$2:$A$1228,1,0)))</f>
        <v>1</v>
      </c>
    </row>
    <row r="1739" spans="1:11" x14ac:dyDescent="0.25">
      <c r="A1739" s="5">
        <v>1055</v>
      </c>
      <c r="B1739" s="5">
        <v>2379</v>
      </c>
      <c r="C1739" s="10">
        <v>44132</v>
      </c>
      <c r="D1739" s="5">
        <v>3</v>
      </c>
      <c r="E1739" s="5">
        <v>409</v>
      </c>
      <c r="F1739" s="40">
        <v>41.170499999999997</v>
      </c>
      <c r="G1739" s="40">
        <v>123.5115</v>
      </c>
      <c r="K1739" t="b">
        <f>NOT(ISNA(VLOOKUP(Table10[[#This Row],[PurchaseOrderID]],Purchase_Order!$A$2:$A$1228,1,0)))</f>
        <v>1</v>
      </c>
    </row>
    <row r="1740" spans="1:11" x14ac:dyDescent="0.25">
      <c r="A1740" s="4">
        <v>1055</v>
      </c>
      <c r="B1740" s="4">
        <v>2380</v>
      </c>
      <c r="C1740" s="11">
        <v>44132</v>
      </c>
      <c r="D1740" s="4">
        <v>550</v>
      </c>
      <c r="E1740" s="4">
        <v>914</v>
      </c>
      <c r="F1740" s="41">
        <v>21.0945</v>
      </c>
      <c r="G1740" s="41">
        <v>11601.975</v>
      </c>
      <c r="K1740" t="b">
        <f>NOT(ISNA(VLOOKUP(Table10[[#This Row],[PurchaseOrderID]],Purchase_Order!$A$2:$A$1228,1,0)))</f>
        <v>1</v>
      </c>
    </row>
    <row r="1741" spans="1:11" x14ac:dyDescent="0.25">
      <c r="A1741" s="5">
        <v>1055</v>
      </c>
      <c r="B1741" s="5">
        <v>2381</v>
      </c>
      <c r="C1741" s="10">
        <v>44132</v>
      </c>
      <c r="D1741" s="5">
        <v>550</v>
      </c>
      <c r="E1741" s="5">
        <v>915</v>
      </c>
      <c r="F1741" s="40">
        <v>30.439499999999999</v>
      </c>
      <c r="G1741" s="40">
        <v>16741.724999999999</v>
      </c>
      <c r="K1741" t="b">
        <f>NOT(ISNA(VLOOKUP(Table10[[#This Row],[PurchaseOrderID]],Purchase_Order!$A$2:$A$1228,1,0)))</f>
        <v>1</v>
      </c>
    </row>
    <row r="1742" spans="1:11" x14ac:dyDescent="0.25">
      <c r="A1742" s="4">
        <v>1055</v>
      </c>
      <c r="B1742" s="4">
        <v>2382</v>
      </c>
      <c r="C1742" s="11">
        <v>44132</v>
      </c>
      <c r="D1742" s="4">
        <v>550</v>
      </c>
      <c r="E1742" s="4">
        <v>916</v>
      </c>
      <c r="F1742" s="41">
        <v>40.939500000000002</v>
      </c>
      <c r="G1742" s="41">
        <v>22516.724999999999</v>
      </c>
      <c r="K1742" t="b">
        <f>NOT(ISNA(VLOOKUP(Table10[[#This Row],[PurchaseOrderID]],Purchase_Order!$A$2:$A$1228,1,0)))</f>
        <v>1</v>
      </c>
    </row>
    <row r="1743" spans="1:11" x14ac:dyDescent="0.25">
      <c r="A1743" s="5">
        <v>1056</v>
      </c>
      <c r="B1743" s="5">
        <v>2383</v>
      </c>
      <c r="C1743" s="10">
        <v>44132</v>
      </c>
      <c r="D1743" s="5">
        <v>550</v>
      </c>
      <c r="E1743" s="5">
        <v>525</v>
      </c>
      <c r="F1743" s="40">
        <v>2.3205</v>
      </c>
      <c r="G1743" s="40">
        <v>1276.2750000000001</v>
      </c>
      <c r="K1743" t="b">
        <f>NOT(ISNA(VLOOKUP(Table10[[#This Row],[PurchaseOrderID]],Purchase_Order!$A$2:$A$1228,1,0)))</f>
        <v>1</v>
      </c>
    </row>
    <row r="1744" spans="1:11" x14ac:dyDescent="0.25">
      <c r="A1744" s="4">
        <v>1057</v>
      </c>
      <c r="B1744" s="4">
        <v>2384</v>
      </c>
      <c r="C1744" s="11">
        <v>44133</v>
      </c>
      <c r="D1744" s="4">
        <v>3</v>
      </c>
      <c r="E1744" s="4">
        <v>341</v>
      </c>
      <c r="F1744" s="41">
        <v>47.470500000000001</v>
      </c>
      <c r="G1744" s="41">
        <v>142.41149999999999</v>
      </c>
      <c r="K1744" t="b">
        <f>NOT(ISNA(VLOOKUP(Table10[[#This Row],[PurchaseOrderID]],Purchase_Order!$A$2:$A$1228,1,0)))</f>
        <v>1</v>
      </c>
    </row>
    <row r="1745" spans="1:11" x14ac:dyDescent="0.25">
      <c r="A1745" s="5">
        <v>1057</v>
      </c>
      <c r="B1745" s="5">
        <v>2385</v>
      </c>
      <c r="C1745" s="10">
        <v>44133</v>
      </c>
      <c r="D1745" s="5">
        <v>3</v>
      </c>
      <c r="E1745" s="5">
        <v>342</v>
      </c>
      <c r="F1745" s="40">
        <v>45.3705</v>
      </c>
      <c r="G1745" s="40">
        <v>136.11150000000001</v>
      </c>
      <c r="K1745" t="b">
        <f>NOT(ISNA(VLOOKUP(Table10[[#This Row],[PurchaseOrderID]],Purchase_Order!$A$2:$A$1228,1,0)))</f>
        <v>1</v>
      </c>
    </row>
    <row r="1746" spans="1:11" x14ac:dyDescent="0.25">
      <c r="A1746" s="4">
        <v>1057</v>
      </c>
      <c r="B1746" s="4">
        <v>2386</v>
      </c>
      <c r="C1746" s="11">
        <v>44133</v>
      </c>
      <c r="D1746" s="4">
        <v>3</v>
      </c>
      <c r="E1746" s="4">
        <v>343</v>
      </c>
      <c r="F1746" s="41">
        <v>49.643999999999998</v>
      </c>
      <c r="G1746" s="41">
        <v>148.93199999999999</v>
      </c>
      <c r="K1746" t="b">
        <f>NOT(ISNA(VLOOKUP(Table10[[#This Row],[PurchaseOrderID]],Purchase_Order!$A$2:$A$1228,1,0)))</f>
        <v>1</v>
      </c>
    </row>
    <row r="1747" spans="1:11" x14ac:dyDescent="0.25">
      <c r="A1747" s="5">
        <v>1057</v>
      </c>
      <c r="B1747" s="5">
        <v>2387</v>
      </c>
      <c r="C1747" s="10">
        <v>44133</v>
      </c>
      <c r="D1747" s="5">
        <v>3</v>
      </c>
      <c r="E1747" s="5">
        <v>344</v>
      </c>
      <c r="F1747" s="40">
        <v>45.3705</v>
      </c>
      <c r="G1747" s="40">
        <v>136.11150000000001</v>
      </c>
      <c r="K1747" t="b">
        <f>NOT(ISNA(VLOOKUP(Table10[[#This Row],[PurchaseOrderID]],Purchase_Order!$A$2:$A$1228,1,0)))</f>
        <v>1</v>
      </c>
    </row>
    <row r="1748" spans="1:11" x14ac:dyDescent="0.25">
      <c r="A1748" s="4">
        <v>1057</v>
      </c>
      <c r="B1748" s="4">
        <v>2388</v>
      </c>
      <c r="C1748" s="11">
        <v>44133</v>
      </c>
      <c r="D1748" s="4">
        <v>3</v>
      </c>
      <c r="E1748" s="4">
        <v>345</v>
      </c>
      <c r="F1748" s="41">
        <v>43.270499999999998</v>
      </c>
      <c r="G1748" s="41">
        <v>129.8115</v>
      </c>
      <c r="K1748" t="b">
        <f>NOT(ISNA(VLOOKUP(Table10[[#This Row],[PurchaseOrderID]],Purchase_Order!$A$2:$A$1228,1,0)))</f>
        <v>1</v>
      </c>
    </row>
    <row r="1749" spans="1:11" x14ac:dyDescent="0.25">
      <c r="A1749" s="5">
        <v>1057</v>
      </c>
      <c r="B1749" s="5">
        <v>2389</v>
      </c>
      <c r="C1749" s="10">
        <v>44133</v>
      </c>
      <c r="D1749" s="5">
        <v>3</v>
      </c>
      <c r="E1749" s="5">
        <v>346</v>
      </c>
      <c r="F1749" s="40">
        <v>47.543999999999997</v>
      </c>
      <c r="G1749" s="40">
        <v>142.63200000000001</v>
      </c>
      <c r="K1749" t="b">
        <f>NOT(ISNA(VLOOKUP(Table10[[#This Row],[PurchaseOrderID]],Purchase_Order!$A$2:$A$1228,1,0)))</f>
        <v>1</v>
      </c>
    </row>
    <row r="1750" spans="1:11" x14ac:dyDescent="0.25">
      <c r="A1750" s="4">
        <v>1058</v>
      </c>
      <c r="B1750" s="4">
        <v>2390</v>
      </c>
      <c r="C1750" s="11">
        <v>44133</v>
      </c>
      <c r="D1750" s="4">
        <v>550</v>
      </c>
      <c r="E1750" s="4">
        <v>928</v>
      </c>
      <c r="F1750" s="41">
        <v>32.770499999999998</v>
      </c>
      <c r="G1750" s="41">
        <v>18023.775000000001</v>
      </c>
      <c r="K1750" t="b">
        <f>NOT(ISNA(VLOOKUP(Table10[[#This Row],[PurchaseOrderID]],Purchase_Order!$A$2:$A$1228,1,0)))</f>
        <v>1</v>
      </c>
    </row>
    <row r="1751" spans="1:11" x14ac:dyDescent="0.25">
      <c r="A1751" s="5">
        <v>1058</v>
      </c>
      <c r="B1751" s="5">
        <v>2391</v>
      </c>
      <c r="C1751" s="10">
        <v>44133</v>
      </c>
      <c r="D1751" s="5">
        <v>550</v>
      </c>
      <c r="E1751" s="5">
        <v>929</v>
      </c>
      <c r="F1751" s="40">
        <v>37.085999999999999</v>
      </c>
      <c r="G1751" s="40">
        <v>20397.3</v>
      </c>
      <c r="K1751" t="b">
        <f>NOT(ISNA(VLOOKUP(Table10[[#This Row],[PurchaseOrderID]],Purchase_Order!$A$2:$A$1228,1,0)))</f>
        <v>1</v>
      </c>
    </row>
    <row r="1752" spans="1:11" x14ac:dyDescent="0.25">
      <c r="A1752" s="4">
        <v>1058</v>
      </c>
      <c r="B1752" s="4">
        <v>2392</v>
      </c>
      <c r="C1752" s="11">
        <v>44133</v>
      </c>
      <c r="D1752" s="4">
        <v>550</v>
      </c>
      <c r="E1752" s="4">
        <v>930</v>
      </c>
      <c r="F1752" s="41">
        <v>43.039499999999997</v>
      </c>
      <c r="G1752" s="41">
        <v>23671.724999999999</v>
      </c>
      <c r="K1752" t="b">
        <f>NOT(ISNA(VLOOKUP(Table10[[#This Row],[PurchaseOrderID]],Purchase_Order!$A$2:$A$1228,1,0)))</f>
        <v>1</v>
      </c>
    </row>
    <row r="1753" spans="1:11" x14ac:dyDescent="0.25">
      <c r="A1753" s="5">
        <v>1059</v>
      </c>
      <c r="B1753" s="5">
        <v>2393</v>
      </c>
      <c r="C1753" s="10">
        <v>44133</v>
      </c>
      <c r="D1753" s="5">
        <v>550</v>
      </c>
      <c r="E1753" s="5">
        <v>332</v>
      </c>
      <c r="F1753" s="40">
        <v>10.815</v>
      </c>
      <c r="G1753" s="40">
        <v>5948.25</v>
      </c>
      <c r="K1753" t="b">
        <f>NOT(ISNA(VLOOKUP(Table10[[#This Row],[PurchaseOrderID]],Purchase_Order!$A$2:$A$1228,1,0)))</f>
        <v>1</v>
      </c>
    </row>
    <row r="1754" spans="1:11" x14ac:dyDescent="0.25">
      <c r="A1754" s="4">
        <v>1060</v>
      </c>
      <c r="B1754" s="4">
        <v>2394</v>
      </c>
      <c r="C1754" s="11">
        <v>44133</v>
      </c>
      <c r="D1754" s="4">
        <v>550</v>
      </c>
      <c r="E1754" s="4">
        <v>948</v>
      </c>
      <c r="F1754" s="41">
        <v>82.834500000000006</v>
      </c>
      <c r="G1754" s="41">
        <v>45558.974999999999</v>
      </c>
      <c r="K1754" t="b">
        <f>NOT(ISNA(VLOOKUP(Table10[[#This Row],[PurchaseOrderID]],Purchase_Order!$A$2:$A$1228,1,0)))</f>
        <v>1</v>
      </c>
    </row>
    <row r="1755" spans="1:11" x14ac:dyDescent="0.25">
      <c r="A1755" s="5">
        <v>1060</v>
      </c>
      <c r="B1755" s="5">
        <v>2395</v>
      </c>
      <c r="C1755" s="10">
        <v>44133</v>
      </c>
      <c r="D1755" s="5">
        <v>550</v>
      </c>
      <c r="E1755" s="5">
        <v>907</v>
      </c>
      <c r="F1755" s="40">
        <v>82.834500000000006</v>
      </c>
      <c r="G1755" s="40">
        <v>45558.974999999999</v>
      </c>
      <c r="K1755" t="b">
        <f>NOT(ISNA(VLOOKUP(Table10[[#This Row],[PurchaseOrderID]],Purchase_Order!$A$2:$A$1228,1,0)))</f>
        <v>1</v>
      </c>
    </row>
    <row r="1756" spans="1:11" x14ac:dyDescent="0.25">
      <c r="A1756" s="4">
        <v>1061</v>
      </c>
      <c r="B1756" s="4">
        <v>2396</v>
      </c>
      <c r="C1756" s="11">
        <v>44133</v>
      </c>
      <c r="D1756" s="4">
        <v>1250</v>
      </c>
      <c r="E1756" s="4">
        <v>325</v>
      </c>
      <c r="F1756" s="41">
        <v>0.21</v>
      </c>
      <c r="G1756" s="41">
        <v>262.5</v>
      </c>
      <c r="K1756" t="b">
        <f>NOT(ISNA(VLOOKUP(Table10[[#This Row],[PurchaseOrderID]],Purchase_Order!$A$2:$A$1228,1,0)))</f>
        <v>1</v>
      </c>
    </row>
    <row r="1757" spans="1:11" x14ac:dyDescent="0.25">
      <c r="A1757" s="5">
        <v>1061</v>
      </c>
      <c r="B1757" s="5">
        <v>2397</v>
      </c>
      <c r="C1757" s="10">
        <v>44133</v>
      </c>
      <c r="D1757" s="5">
        <v>1250</v>
      </c>
      <c r="E1757" s="5">
        <v>326</v>
      </c>
      <c r="F1757" s="40">
        <v>0.21</v>
      </c>
      <c r="G1757" s="40">
        <v>262.5</v>
      </c>
      <c r="K1757" t="b">
        <f>NOT(ISNA(VLOOKUP(Table10[[#This Row],[PurchaseOrderID]],Purchase_Order!$A$2:$A$1228,1,0)))</f>
        <v>1</v>
      </c>
    </row>
    <row r="1758" spans="1:11" x14ac:dyDescent="0.25">
      <c r="A1758" s="4">
        <v>1062</v>
      </c>
      <c r="B1758" s="4">
        <v>2398</v>
      </c>
      <c r="C1758" s="11">
        <v>44133</v>
      </c>
      <c r="D1758" s="4">
        <v>60</v>
      </c>
      <c r="E1758" s="4">
        <v>322</v>
      </c>
      <c r="F1758" s="41">
        <v>28.6965</v>
      </c>
      <c r="G1758" s="41">
        <v>1721.79</v>
      </c>
      <c r="K1758" t="b">
        <f>NOT(ISNA(VLOOKUP(Table10[[#This Row],[PurchaseOrderID]],Purchase_Order!$A$2:$A$1228,1,0)))</f>
        <v>1</v>
      </c>
    </row>
    <row r="1759" spans="1:11" x14ac:dyDescent="0.25">
      <c r="A1759" s="5">
        <v>1063</v>
      </c>
      <c r="B1759" s="5">
        <v>2399</v>
      </c>
      <c r="C1759" s="10">
        <v>44133</v>
      </c>
      <c r="D1759" s="5">
        <v>550</v>
      </c>
      <c r="E1759" s="5">
        <v>930</v>
      </c>
      <c r="F1759" s="40">
        <v>42.514499999999998</v>
      </c>
      <c r="G1759" s="40">
        <v>23382.974999999999</v>
      </c>
      <c r="K1759" t="b">
        <f>NOT(ISNA(VLOOKUP(Table10[[#This Row],[PurchaseOrderID]],Purchase_Order!$A$2:$A$1228,1,0)))</f>
        <v>1</v>
      </c>
    </row>
    <row r="1760" spans="1:11" x14ac:dyDescent="0.25">
      <c r="A1760" s="4">
        <v>1063</v>
      </c>
      <c r="B1760" s="4">
        <v>2400</v>
      </c>
      <c r="C1760" s="11">
        <v>44133</v>
      </c>
      <c r="D1760" s="4">
        <v>550</v>
      </c>
      <c r="E1760" s="4">
        <v>921</v>
      </c>
      <c r="F1760" s="41">
        <v>5.5860000000000003</v>
      </c>
      <c r="G1760" s="41">
        <v>3072.3</v>
      </c>
      <c r="K1760" t="b">
        <f>NOT(ISNA(VLOOKUP(Table10[[#This Row],[PurchaseOrderID]],Purchase_Order!$A$2:$A$1228,1,0)))</f>
        <v>1</v>
      </c>
    </row>
    <row r="1761" spans="1:11" x14ac:dyDescent="0.25">
      <c r="A1761" s="5">
        <v>1064</v>
      </c>
      <c r="B1761" s="5">
        <v>2401</v>
      </c>
      <c r="C1761" s="10">
        <v>44133</v>
      </c>
      <c r="D1761" s="5">
        <v>60</v>
      </c>
      <c r="E1761" s="5">
        <v>952</v>
      </c>
      <c r="F1761" s="40">
        <v>15.7395</v>
      </c>
      <c r="G1761" s="40">
        <v>944.37</v>
      </c>
      <c r="K1761" t="b">
        <f>NOT(ISNA(VLOOKUP(Table10[[#This Row],[PurchaseOrderID]],Purchase_Order!$A$2:$A$1228,1,0)))</f>
        <v>1</v>
      </c>
    </row>
    <row r="1762" spans="1:11" x14ac:dyDescent="0.25">
      <c r="A1762" s="4">
        <v>1065</v>
      </c>
      <c r="B1762" s="4">
        <v>2402</v>
      </c>
      <c r="C1762" s="11">
        <v>44138</v>
      </c>
      <c r="D1762" s="4">
        <v>550</v>
      </c>
      <c r="E1762" s="4">
        <v>526</v>
      </c>
      <c r="F1762" s="41">
        <v>3.6435</v>
      </c>
      <c r="G1762" s="41">
        <v>2003.925</v>
      </c>
      <c r="K1762" t="b">
        <f>NOT(ISNA(VLOOKUP(Table10[[#This Row],[PurchaseOrderID]],Purchase_Order!$A$2:$A$1228,1,0)))</f>
        <v>1</v>
      </c>
    </row>
    <row r="1763" spans="1:11" x14ac:dyDescent="0.25">
      <c r="A1763" s="5">
        <v>1066</v>
      </c>
      <c r="B1763" s="5">
        <v>2403</v>
      </c>
      <c r="C1763" s="10">
        <v>44138</v>
      </c>
      <c r="D1763" s="5">
        <v>550</v>
      </c>
      <c r="E1763" s="5">
        <v>908</v>
      </c>
      <c r="F1763" s="40">
        <v>21.0945</v>
      </c>
      <c r="G1763" s="40">
        <v>11601.975</v>
      </c>
      <c r="K1763" t="b">
        <f>NOT(ISNA(VLOOKUP(Table10[[#This Row],[PurchaseOrderID]],Purchase_Order!$A$2:$A$1228,1,0)))</f>
        <v>1</v>
      </c>
    </row>
    <row r="1764" spans="1:11" x14ac:dyDescent="0.25">
      <c r="A1764" s="4">
        <v>1066</v>
      </c>
      <c r="B1764" s="4">
        <v>2404</v>
      </c>
      <c r="C1764" s="11">
        <v>44138</v>
      </c>
      <c r="D1764" s="4">
        <v>550</v>
      </c>
      <c r="E1764" s="4">
        <v>909</v>
      </c>
      <c r="F1764" s="41">
        <v>30.439499999999999</v>
      </c>
      <c r="G1764" s="41">
        <v>16741.724999999999</v>
      </c>
      <c r="K1764" t="b">
        <f>NOT(ISNA(VLOOKUP(Table10[[#This Row],[PurchaseOrderID]],Purchase_Order!$A$2:$A$1228,1,0)))</f>
        <v>1</v>
      </c>
    </row>
    <row r="1765" spans="1:11" x14ac:dyDescent="0.25">
      <c r="A1765" s="5">
        <v>1066</v>
      </c>
      <c r="B1765" s="5">
        <v>2405</v>
      </c>
      <c r="C1765" s="10">
        <v>44138</v>
      </c>
      <c r="D1765" s="5">
        <v>550</v>
      </c>
      <c r="E1765" s="5">
        <v>913</v>
      </c>
      <c r="F1765" s="40">
        <v>40.939500000000002</v>
      </c>
      <c r="G1765" s="40">
        <v>22516.724999999999</v>
      </c>
      <c r="K1765" t="b">
        <f>NOT(ISNA(VLOOKUP(Table10[[#This Row],[PurchaseOrderID]],Purchase_Order!$A$2:$A$1228,1,0)))</f>
        <v>1</v>
      </c>
    </row>
    <row r="1766" spans="1:11" x14ac:dyDescent="0.25">
      <c r="A1766" s="4">
        <v>1067</v>
      </c>
      <c r="B1766" s="4">
        <v>2406</v>
      </c>
      <c r="C1766" s="11">
        <v>44138</v>
      </c>
      <c r="D1766" s="4">
        <v>60</v>
      </c>
      <c r="E1766" s="4">
        <v>356</v>
      </c>
      <c r="F1766" s="41">
        <v>3.6015000000000001</v>
      </c>
      <c r="G1766" s="41">
        <v>216.09</v>
      </c>
      <c r="K1766" t="b">
        <f>NOT(ISNA(VLOOKUP(Table10[[#This Row],[PurchaseOrderID]],Purchase_Order!$A$2:$A$1228,1,0)))</f>
        <v>1</v>
      </c>
    </row>
    <row r="1767" spans="1:11" x14ac:dyDescent="0.25">
      <c r="A1767" s="5">
        <v>1067</v>
      </c>
      <c r="B1767" s="5">
        <v>2407</v>
      </c>
      <c r="C1767" s="10">
        <v>44138</v>
      </c>
      <c r="D1767" s="5">
        <v>60</v>
      </c>
      <c r="E1767" s="5">
        <v>357</v>
      </c>
      <c r="F1767" s="40">
        <v>3.9794999999999998</v>
      </c>
      <c r="G1767" s="40">
        <v>238.77</v>
      </c>
      <c r="K1767" t="b">
        <f>NOT(ISNA(VLOOKUP(Table10[[#This Row],[PurchaseOrderID]],Purchase_Order!$A$2:$A$1228,1,0)))</f>
        <v>1</v>
      </c>
    </row>
    <row r="1768" spans="1:11" x14ac:dyDescent="0.25">
      <c r="A1768" s="4">
        <v>1068</v>
      </c>
      <c r="B1768" s="4">
        <v>2408</v>
      </c>
      <c r="C1768" s="11">
        <v>44138</v>
      </c>
      <c r="D1768" s="4">
        <v>550</v>
      </c>
      <c r="E1768" s="4">
        <v>935</v>
      </c>
      <c r="F1768" s="41">
        <v>31.4895</v>
      </c>
      <c r="G1768" s="41">
        <v>17319.224999999999</v>
      </c>
      <c r="K1768" t="b">
        <f>NOT(ISNA(VLOOKUP(Table10[[#This Row],[PurchaseOrderID]],Purchase_Order!$A$2:$A$1228,1,0)))</f>
        <v>1</v>
      </c>
    </row>
    <row r="1769" spans="1:11" x14ac:dyDescent="0.25">
      <c r="A1769" s="5">
        <v>1068</v>
      </c>
      <c r="B1769" s="5">
        <v>2409</v>
      </c>
      <c r="C1769" s="10">
        <v>44138</v>
      </c>
      <c r="D1769" s="5">
        <v>550</v>
      </c>
      <c r="E1769" s="5">
        <v>936</v>
      </c>
      <c r="F1769" s="40">
        <v>48.289499999999997</v>
      </c>
      <c r="G1769" s="40">
        <v>26559.224999999999</v>
      </c>
      <c r="K1769" t="b">
        <f>NOT(ISNA(VLOOKUP(Table10[[#This Row],[PurchaseOrderID]],Purchase_Order!$A$2:$A$1228,1,0)))</f>
        <v>1</v>
      </c>
    </row>
    <row r="1770" spans="1:11" x14ac:dyDescent="0.25">
      <c r="A1770" s="4">
        <v>1069</v>
      </c>
      <c r="B1770" s="4">
        <v>2410</v>
      </c>
      <c r="C1770" s="11">
        <v>44138</v>
      </c>
      <c r="D1770" s="4">
        <v>550</v>
      </c>
      <c r="E1770" s="4">
        <v>524</v>
      </c>
      <c r="F1770" s="41">
        <v>12.967499999999999</v>
      </c>
      <c r="G1770" s="41">
        <v>7132.125</v>
      </c>
      <c r="K1770" t="b">
        <f>NOT(ISNA(VLOOKUP(Table10[[#This Row],[PurchaseOrderID]],Purchase_Order!$A$2:$A$1228,1,0)))</f>
        <v>1</v>
      </c>
    </row>
    <row r="1771" spans="1:11" x14ac:dyDescent="0.25">
      <c r="A1771" s="5">
        <v>1070</v>
      </c>
      <c r="B1771" s="5">
        <v>2411</v>
      </c>
      <c r="C1771" s="10">
        <v>44138</v>
      </c>
      <c r="D1771" s="5">
        <v>550</v>
      </c>
      <c r="E1771" s="5">
        <v>911</v>
      </c>
      <c r="F1771" s="40">
        <v>21.0945</v>
      </c>
      <c r="G1771" s="40">
        <v>11601.975</v>
      </c>
      <c r="K1771" t="b">
        <f>NOT(ISNA(VLOOKUP(Table10[[#This Row],[PurchaseOrderID]],Purchase_Order!$A$2:$A$1228,1,0)))</f>
        <v>1</v>
      </c>
    </row>
    <row r="1772" spans="1:11" x14ac:dyDescent="0.25">
      <c r="A1772" s="4">
        <v>1070</v>
      </c>
      <c r="B1772" s="4">
        <v>2412</v>
      </c>
      <c r="C1772" s="11">
        <v>44138</v>
      </c>
      <c r="D1772" s="4">
        <v>550</v>
      </c>
      <c r="E1772" s="4">
        <v>912</v>
      </c>
      <c r="F1772" s="41">
        <v>30.439499999999999</v>
      </c>
      <c r="G1772" s="41">
        <v>16741.724999999999</v>
      </c>
      <c r="K1772" t="b">
        <f>NOT(ISNA(VLOOKUP(Table10[[#This Row],[PurchaseOrderID]],Purchase_Order!$A$2:$A$1228,1,0)))</f>
        <v>1</v>
      </c>
    </row>
    <row r="1773" spans="1:11" x14ac:dyDescent="0.25">
      <c r="A1773" s="5">
        <v>1071</v>
      </c>
      <c r="B1773" s="5">
        <v>2413</v>
      </c>
      <c r="C1773" s="10">
        <v>44138</v>
      </c>
      <c r="D1773" s="5">
        <v>550</v>
      </c>
      <c r="E1773" s="5">
        <v>910</v>
      </c>
      <c r="F1773" s="40">
        <v>40.939500000000002</v>
      </c>
      <c r="G1773" s="40">
        <v>22516.724999999999</v>
      </c>
      <c r="K1773" t="b">
        <f>NOT(ISNA(VLOOKUP(Table10[[#This Row],[PurchaseOrderID]],Purchase_Order!$A$2:$A$1228,1,0)))</f>
        <v>1</v>
      </c>
    </row>
    <row r="1774" spans="1:11" x14ac:dyDescent="0.25">
      <c r="A1774" s="4">
        <v>1072</v>
      </c>
      <c r="B1774" s="4">
        <v>2414</v>
      </c>
      <c r="C1774" s="11">
        <v>44138</v>
      </c>
      <c r="D1774" s="4">
        <v>550</v>
      </c>
      <c r="E1774" s="4">
        <v>937</v>
      </c>
      <c r="F1774" s="41">
        <v>62.9895</v>
      </c>
      <c r="G1774" s="41">
        <v>34644.224999999999</v>
      </c>
      <c r="K1774" t="b">
        <f>NOT(ISNA(VLOOKUP(Table10[[#This Row],[PurchaseOrderID]],Purchase_Order!$A$2:$A$1228,1,0)))</f>
        <v>1</v>
      </c>
    </row>
    <row r="1775" spans="1:11" x14ac:dyDescent="0.25">
      <c r="A1775" s="5">
        <v>1073</v>
      </c>
      <c r="B1775" s="5">
        <v>2415</v>
      </c>
      <c r="C1775" s="10">
        <v>44138</v>
      </c>
      <c r="D1775" s="5">
        <v>3</v>
      </c>
      <c r="E1775" s="5">
        <v>463</v>
      </c>
      <c r="F1775" s="40">
        <v>47.523000000000003</v>
      </c>
      <c r="G1775" s="40">
        <v>142.56899999999999</v>
      </c>
      <c r="K1775" t="b">
        <f>NOT(ISNA(VLOOKUP(Table10[[#This Row],[PurchaseOrderID]],Purchase_Order!$A$2:$A$1228,1,0)))</f>
        <v>1</v>
      </c>
    </row>
    <row r="1776" spans="1:11" x14ac:dyDescent="0.25">
      <c r="A1776" s="4">
        <v>1073</v>
      </c>
      <c r="B1776" s="4">
        <v>2416</v>
      </c>
      <c r="C1776" s="11">
        <v>44138</v>
      </c>
      <c r="D1776" s="4">
        <v>3</v>
      </c>
      <c r="E1776" s="4">
        <v>464</v>
      </c>
      <c r="F1776" s="41">
        <v>45.423000000000002</v>
      </c>
      <c r="G1776" s="41">
        <v>136.26900000000001</v>
      </c>
      <c r="K1776" t="b">
        <f>NOT(ISNA(VLOOKUP(Table10[[#This Row],[PurchaseOrderID]],Purchase_Order!$A$2:$A$1228,1,0)))</f>
        <v>1</v>
      </c>
    </row>
    <row r="1777" spans="1:11" x14ac:dyDescent="0.25">
      <c r="A1777" s="5">
        <v>1073</v>
      </c>
      <c r="B1777" s="5">
        <v>2417</v>
      </c>
      <c r="C1777" s="10">
        <v>44138</v>
      </c>
      <c r="D1777" s="5">
        <v>3</v>
      </c>
      <c r="E1777" s="5">
        <v>465</v>
      </c>
      <c r="F1777" s="40">
        <v>49.6965</v>
      </c>
      <c r="G1777" s="40">
        <v>149.08949999999999</v>
      </c>
      <c r="K1777" t="b">
        <f>NOT(ISNA(VLOOKUP(Table10[[#This Row],[PurchaseOrderID]],Purchase_Order!$A$2:$A$1228,1,0)))</f>
        <v>1</v>
      </c>
    </row>
    <row r="1778" spans="1:11" x14ac:dyDescent="0.25">
      <c r="A1778" s="4">
        <v>1074</v>
      </c>
      <c r="B1778" s="4">
        <v>2418</v>
      </c>
      <c r="C1778" s="11">
        <v>44138</v>
      </c>
      <c r="D1778" s="4">
        <v>3</v>
      </c>
      <c r="E1778" s="4">
        <v>462</v>
      </c>
      <c r="F1778" s="41">
        <v>47.680500000000002</v>
      </c>
      <c r="G1778" s="41">
        <v>143.04150000000001</v>
      </c>
      <c r="K1778" t="b">
        <f>NOT(ISNA(VLOOKUP(Table10[[#This Row],[PurchaseOrderID]],Purchase_Order!$A$2:$A$1228,1,0)))</f>
        <v>1</v>
      </c>
    </row>
    <row r="1779" spans="1:11" x14ac:dyDescent="0.25">
      <c r="A1779" s="5">
        <v>1075</v>
      </c>
      <c r="B1779" s="5">
        <v>2419</v>
      </c>
      <c r="C1779" s="10">
        <v>44138</v>
      </c>
      <c r="D1779" s="5">
        <v>550</v>
      </c>
      <c r="E1779" s="5">
        <v>510</v>
      </c>
      <c r="F1779" s="40">
        <v>23.404499999999999</v>
      </c>
      <c r="G1779" s="40">
        <v>12872.475</v>
      </c>
      <c r="K1779" t="b">
        <f>NOT(ISNA(VLOOKUP(Table10[[#This Row],[PurchaseOrderID]],Purchase_Order!$A$2:$A$1228,1,0)))</f>
        <v>1</v>
      </c>
    </row>
    <row r="1780" spans="1:11" x14ac:dyDescent="0.25">
      <c r="A1780" s="4">
        <v>1075</v>
      </c>
      <c r="B1780" s="4">
        <v>2420</v>
      </c>
      <c r="C1780" s="11">
        <v>44138</v>
      </c>
      <c r="D1780" s="4">
        <v>550</v>
      </c>
      <c r="E1780" s="4">
        <v>511</v>
      </c>
      <c r="F1780" s="41">
        <v>27.867000000000001</v>
      </c>
      <c r="G1780" s="41">
        <v>15326.85</v>
      </c>
      <c r="K1780" t="b">
        <f>NOT(ISNA(VLOOKUP(Table10[[#This Row],[PurchaseOrderID]],Purchase_Order!$A$2:$A$1228,1,0)))</f>
        <v>1</v>
      </c>
    </row>
    <row r="1781" spans="1:11" x14ac:dyDescent="0.25">
      <c r="A1781" s="5">
        <v>1076</v>
      </c>
      <c r="B1781" s="5">
        <v>2421</v>
      </c>
      <c r="C1781" s="10">
        <v>44138</v>
      </c>
      <c r="D1781" s="5">
        <v>550</v>
      </c>
      <c r="E1781" s="5">
        <v>527</v>
      </c>
      <c r="F1781" s="40">
        <v>6.7515000000000001</v>
      </c>
      <c r="G1781" s="40">
        <v>3713.3249999999998</v>
      </c>
      <c r="K1781" t="b">
        <f>NOT(ISNA(VLOOKUP(Table10[[#This Row],[PurchaseOrderID]],Purchase_Order!$A$2:$A$1228,1,0)))</f>
        <v>1</v>
      </c>
    </row>
    <row r="1782" spans="1:11" x14ac:dyDescent="0.25">
      <c r="A1782" s="4">
        <v>1077</v>
      </c>
      <c r="B1782" s="4">
        <v>2422</v>
      </c>
      <c r="C1782" s="11">
        <v>44138</v>
      </c>
      <c r="D1782" s="4">
        <v>550</v>
      </c>
      <c r="E1782" s="4">
        <v>938</v>
      </c>
      <c r="F1782" s="41">
        <v>31.4895</v>
      </c>
      <c r="G1782" s="41">
        <v>17319.224999999999</v>
      </c>
      <c r="K1782" t="b">
        <f>NOT(ISNA(VLOOKUP(Table10[[#This Row],[PurchaseOrderID]],Purchase_Order!$A$2:$A$1228,1,0)))</f>
        <v>1</v>
      </c>
    </row>
    <row r="1783" spans="1:11" x14ac:dyDescent="0.25">
      <c r="A1783" s="5">
        <v>1077</v>
      </c>
      <c r="B1783" s="5">
        <v>2423</v>
      </c>
      <c r="C1783" s="10">
        <v>44138</v>
      </c>
      <c r="D1783" s="5">
        <v>550</v>
      </c>
      <c r="E1783" s="5">
        <v>939</v>
      </c>
      <c r="F1783" s="40">
        <v>48.289499999999997</v>
      </c>
      <c r="G1783" s="40">
        <v>26559.224999999999</v>
      </c>
      <c r="K1783" t="b">
        <f>NOT(ISNA(VLOOKUP(Table10[[#This Row],[PurchaseOrderID]],Purchase_Order!$A$2:$A$1228,1,0)))</f>
        <v>1</v>
      </c>
    </row>
    <row r="1784" spans="1:11" x14ac:dyDescent="0.25">
      <c r="A1784" s="4">
        <v>1077</v>
      </c>
      <c r="B1784" s="4">
        <v>2424</v>
      </c>
      <c r="C1784" s="11">
        <v>44138</v>
      </c>
      <c r="D1784" s="4">
        <v>550</v>
      </c>
      <c r="E1784" s="4">
        <v>509</v>
      </c>
      <c r="F1784" s="41">
        <v>36.277500000000003</v>
      </c>
      <c r="G1784" s="41">
        <v>19952.625</v>
      </c>
      <c r="K1784" t="b">
        <f>NOT(ISNA(VLOOKUP(Table10[[#This Row],[PurchaseOrderID]],Purchase_Order!$A$2:$A$1228,1,0)))</f>
        <v>1</v>
      </c>
    </row>
    <row r="1785" spans="1:11" x14ac:dyDescent="0.25">
      <c r="A1785" s="5">
        <v>1078</v>
      </c>
      <c r="B1785" s="5">
        <v>2425</v>
      </c>
      <c r="C1785" s="10">
        <v>44138</v>
      </c>
      <c r="D1785" s="5">
        <v>60</v>
      </c>
      <c r="E1785" s="5">
        <v>492</v>
      </c>
      <c r="F1785" s="40">
        <v>50.746499999999997</v>
      </c>
      <c r="G1785" s="40">
        <v>3044.79</v>
      </c>
      <c r="K1785" t="b">
        <f>NOT(ISNA(VLOOKUP(Table10[[#This Row],[PurchaseOrderID]],Purchase_Order!$A$2:$A$1228,1,0)))</f>
        <v>1</v>
      </c>
    </row>
    <row r="1786" spans="1:11" x14ac:dyDescent="0.25">
      <c r="A1786" s="4">
        <v>1078</v>
      </c>
      <c r="B1786" s="4">
        <v>2426</v>
      </c>
      <c r="C1786" s="11">
        <v>44138</v>
      </c>
      <c r="D1786" s="4">
        <v>60</v>
      </c>
      <c r="E1786" s="4">
        <v>493</v>
      </c>
      <c r="F1786" s="41">
        <v>58.264499999999998</v>
      </c>
      <c r="G1786" s="41">
        <v>3495.87</v>
      </c>
      <c r="K1786" t="b">
        <f>NOT(ISNA(VLOOKUP(Table10[[#This Row],[PurchaseOrderID]],Purchase_Order!$A$2:$A$1228,1,0)))</f>
        <v>1</v>
      </c>
    </row>
    <row r="1787" spans="1:11" x14ac:dyDescent="0.25">
      <c r="A1787" s="5">
        <v>1078</v>
      </c>
      <c r="B1787" s="5">
        <v>2427</v>
      </c>
      <c r="C1787" s="10">
        <v>44138</v>
      </c>
      <c r="D1787" s="5">
        <v>60</v>
      </c>
      <c r="E1787" s="5">
        <v>494</v>
      </c>
      <c r="F1787" s="40">
        <v>50.746499999999997</v>
      </c>
      <c r="G1787" s="40">
        <v>3044.79</v>
      </c>
      <c r="K1787" t="b">
        <f>NOT(ISNA(VLOOKUP(Table10[[#This Row],[PurchaseOrderID]],Purchase_Order!$A$2:$A$1228,1,0)))</f>
        <v>1</v>
      </c>
    </row>
    <row r="1788" spans="1:11" x14ac:dyDescent="0.25">
      <c r="A1788" s="4">
        <v>1078</v>
      </c>
      <c r="B1788" s="4">
        <v>2428</v>
      </c>
      <c r="C1788" s="11">
        <v>44138</v>
      </c>
      <c r="D1788" s="4">
        <v>60</v>
      </c>
      <c r="E1788" s="4">
        <v>495</v>
      </c>
      <c r="F1788" s="41">
        <v>62.926499999999997</v>
      </c>
      <c r="G1788" s="41">
        <v>3775.59</v>
      </c>
      <c r="K1788" t="b">
        <f>NOT(ISNA(VLOOKUP(Table10[[#This Row],[PurchaseOrderID]],Purchase_Order!$A$2:$A$1228,1,0)))</f>
        <v>1</v>
      </c>
    </row>
    <row r="1789" spans="1:11" x14ac:dyDescent="0.25">
      <c r="A1789" s="5">
        <v>1078</v>
      </c>
      <c r="B1789" s="5">
        <v>2429</v>
      </c>
      <c r="C1789" s="10">
        <v>44138</v>
      </c>
      <c r="D1789" s="5">
        <v>60</v>
      </c>
      <c r="E1789" s="5">
        <v>496</v>
      </c>
      <c r="F1789" s="40">
        <v>49.654499999999999</v>
      </c>
      <c r="G1789" s="40">
        <v>2979.27</v>
      </c>
      <c r="K1789" t="b">
        <f>NOT(ISNA(VLOOKUP(Table10[[#This Row],[PurchaseOrderID]],Purchase_Order!$A$2:$A$1228,1,0)))</f>
        <v>1</v>
      </c>
    </row>
    <row r="1790" spans="1:11" x14ac:dyDescent="0.25">
      <c r="A1790" s="4">
        <v>1079</v>
      </c>
      <c r="B1790" s="4">
        <v>2430</v>
      </c>
      <c r="C1790" s="11">
        <v>44138</v>
      </c>
      <c r="D1790" s="4">
        <v>550</v>
      </c>
      <c r="E1790" s="4">
        <v>523</v>
      </c>
      <c r="F1790" s="41">
        <v>10.384499999999999</v>
      </c>
      <c r="G1790" s="41">
        <v>5711.4750000000004</v>
      </c>
      <c r="K1790" t="b">
        <f>NOT(ISNA(VLOOKUP(Table10[[#This Row],[PurchaseOrderID]],Purchase_Order!$A$2:$A$1228,1,0)))</f>
        <v>1</v>
      </c>
    </row>
    <row r="1791" spans="1:11" x14ac:dyDescent="0.25">
      <c r="A1791" s="5">
        <v>1080</v>
      </c>
      <c r="B1791" s="5">
        <v>2431</v>
      </c>
      <c r="C1791" s="10">
        <v>44138</v>
      </c>
      <c r="D1791" s="5">
        <v>3</v>
      </c>
      <c r="E1791" s="5">
        <v>422</v>
      </c>
      <c r="F1791" s="40">
        <v>47.680500000000002</v>
      </c>
      <c r="G1791" s="40">
        <v>143.04150000000001</v>
      </c>
      <c r="K1791" t="b">
        <f>NOT(ISNA(VLOOKUP(Table10[[#This Row],[PurchaseOrderID]],Purchase_Order!$A$2:$A$1228,1,0)))</f>
        <v>1</v>
      </c>
    </row>
    <row r="1792" spans="1:11" x14ac:dyDescent="0.25">
      <c r="A1792" s="4">
        <v>1080</v>
      </c>
      <c r="B1792" s="4">
        <v>2432</v>
      </c>
      <c r="C1792" s="11">
        <v>44138</v>
      </c>
      <c r="D1792" s="4">
        <v>3</v>
      </c>
      <c r="E1792" s="4">
        <v>423</v>
      </c>
      <c r="F1792" s="41">
        <v>45.580500000000001</v>
      </c>
      <c r="G1792" s="41">
        <v>136.7415</v>
      </c>
      <c r="K1792" t="b">
        <f>NOT(ISNA(VLOOKUP(Table10[[#This Row],[PurchaseOrderID]],Purchase_Order!$A$2:$A$1228,1,0)))</f>
        <v>1</v>
      </c>
    </row>
    <row r="1793" spans="1:11" x14ac:dyDescent="0.25">
      <c r="A1793" s="5">
        <v>1080</v>
      </c>
      <c r="B1793" s="5">
        <v>2433</v>
      </c>
      <c r="C1793" s="10">
        <v>44138</v>
      </c>
      <c r="D1793" s="5">
        <v>3</v>
      </c>
      <c r="E1793" s="5">
        <v>424</v>
      </c>
      <c r="F1793" s="40">
        <v>49.853999999999999</v>
      </c>
      <c r="G1793" s="40">
        <v>149.56200000000001</v>
      </c>
      <c r="K1793" t="b">
        <f>NOT(ISNA(VLOOKUP(Table10[[#This Row],[PurchaseOrderID]],Purchase_Order!$A$2:$A$1228,1,0)))</f>
        <v>1</v>
      </c>
    </row>
    <row r="1794" spans="1:11" x14ac:dyDescent="0.25">
      <c r="A1794" s="4">
        <v>1081</v>
      </c>
      <c r="B1794" s="4">
        <v>2434</v>
      </c>
      <c r="C1794" s="11">
        <v>44139</v>
      </c>
      <c r="D1794" s="4">
        <v>550</v>
      </c>
      <c r="E1794" s="4">
        <v>933</v>
      </c>
      <c r="F1794" s="41">
        <v>43.459499999999998</v>
      </c>
      <c r="G1794" s="41">
        <v>23902.724999999999</v>
      </c>
      <c r="K1794" t="b">
        <f>NOT(ISNA(VLOOKUP(Table10[[#This Row],[PurchaseOrderID]],Purchase_Order!$A$2:$A$1228,1,0)))</f>
        <v>1</v>
      </c>
    </row>
    <row r="1795" spans="1:11" x14ac:dyDescent="0.25">
      <c r="A1795" s="5">
        <v>1081</v>
      </c>
      <c r="B1795" s="5">
        <v>2435</v>
      </c>
      <c r="C1795" s="10">
        <v>44139</v>
      </c>
      <c r="D1795" s="5">
        <v>550</v>
      </c>
      <c r="E1795" s="5">
        <v>934</v>
      </c>
      <c r="F1795" s="40">
        <v>37.621499999999997</v>
      </c>
      <c r="G1795" s="40">
        <v>20691.825000000001</v>
      </c>
      <c r="K1795" t="b">
        <f>NOT(ISNA(VLOOKUP(Table10[[#This Row],[PurchaseOrderID]],Purchase_Order!$A$2:$A$1228,1,0)))</f>
        <v>1</v>
      </c>
    </row>
    <row r="1796" spans="1:11" x14ac:dyDescent="0.25">
      <c r="A1796" s="4">
        <v>1081</v>
      </c>
      <c r="B1796" s="4">
        <v>2436</v>
      </c>
      <c r="C1796" s="11">
        <v>44139</v>
      </c>
      <c r="D1796" s="4">
        <v>550</v>
      </c>
      <c r="E1796" s="4">
        <v>922</v>
      </c>
      <c r="F1796" s="41">
        <v>6.5309999999999997</v>
      </c>
      <c r="G1796" s="41">
        <v>3592.05</v>
      </c>
      <c r="K1796" t="b">
        <f>NOT(ISNA(VLOOKUP(Table10[[#This Row],[PurchaseOrderID]],Purchase_Order!$A$2:$A$1228,1,0)))</f>
        <v>1</v>
      </c>
    </row>
    <row r="1797" spans="1:11" x14ac:dyDescent="0.25">
      <c r="A1797" s="5">
        <v>1081</v>
      </c>
      <c r="B1797" s="5">
        <v>2437</v>
      </c>
      <c r="C1797" s="10">
        <v>44139</v>
      </c>
      <c r="D1797" s="5">
        <v>550</v>
      </c>
      <c r="E1797" s="5">
        <v>923</v>
      </c>
      <c r="F1797" s="40">
        <v>6.1844999999999999</v>
      </c>
      <c r="G1797" s="40">
        <v>3401.4749999999999</v>
      </c>
      <c r="K1797" t="b">
        <f>NOT(ISNA(VLOOKUP(Table10[[#This Row],[PurchaseOrderID]],Purchase_Order!$A$2:$A$1228,1,0)))</f>
        <v>1</v>
      </c>
    </row>
    <row r="1798" spans="1:11" x14ac:dyDescent="0.25">
      <c r="A1798" s="4">
        <v>1082</v>
      </c>
      <c r="B1798" s="4">
        <v>2438</v>
      </c>
      <c r="C1798" s="11">
        <v>44139</v>
      </c>
      <c r="D1798" s="4">
        <v>550</v>
      </c>
      <c r="E1798" s="4">
        <v>317</v>
      </c>
      <c r="F1798" s="41">
        <v>29.578499999999998</v>
      </c>
      <c r="G1798" s="41">
        <v>16268.174999999999</v>
      </c>
      <c r="K1798" t="b">
        <f>NOT(ISNA(VLOOKUP(Table10[[#This Row],[PurchaseOrderID]],Purchase_Order!$A$2:$A$1228,1,0)))</f>
        <v>1</v>
      </c>
    </row>
    <row r="1799" spans="1:11" x14ac:dyDescent="0.25">
      <c r="A1799" s="5">
        <v>1082</v>
      </c>
      <c r="B1799" s="5">
        <v>2439</v>
      </c>
      <c r="C1799" s="10">
        <v>44139</v>
      </c>
      <c r="D1799" s="5">
        <v>550</v>
      </c>
      <c r="E1799" s="5">
        <v>318</v>
      </c>
      <c r="F1799" s="40">
        <v>36.098999999999997</v>
      </c>
      <c r="G1799" s="40">
        <v>19854.45</v>
      </c>
      <c r="K1799" t="b">
        <f>NOT(ISNA(VLOOKUP(Table10[[#This Row],[PurchaseOrderID]],Purchase_Order!$A$2:$A$1228,1,0)))</f>
        <v>1</v>
      </c>
    </row>
    <row r="1800" spans="1:11" x14ac:dyDescent="0.25">
      <c r="A1800" s="4">
        <v>1083</v>
      </c>
      <c r="B1800" s="4">
        <v>2440</v>
      </c>
      <c r="C1800" s="11">
        <v>44139</v>
      </c>
      <c r="D1800" s="4">
        <v>550</v>
      </c>
      <c r="E1800" s="4">
        <v>928</v>
      </c>
      <c r="F1800" s="41">
        <v>32.2455</v>
      </c>
      <c r="G1800" s="41">
        <v>17735.025000000001</v>
      </c>
      <c r="K1800" t="b">
        <f>NOT(ISNA(VLOOKUP(Table10[[#This Row],[PurchaseOrderID]],Purchase_Order!$A$2:$A$1228,1,0)))</f>
        <v>1</v>
      </c>
    </row>
    <row r="1801" spans="1:11" x14ac:dyDescent="0.25">
      <c r="A1801" s="5">
        <v>1083</v>
      </c>
      <c r="B1801" s="5">
        <v>2441</v>
      </c>
      <c r="C1801" s="10">
        <v>44139</v>
      </c>
      <c r="D1801" s="5">
        <v>550</v>
      </c>
      <c r="E1801" s="5">
        <v>929</v>
      </c>
      <c r="F1801" s="40">
        <v>36.561</v>
      </c>
      <c r="G1801" s="40">
        <v>20108.55</v>
      </c>
      <c r="K1801" t="b">
        <f>NOT(ISNA(VLOOKUP(Table10[[#This Row],[PurchaseOrderID]],Purchase_Order!$A$2:$A$1228,1,0)))</f>
        <v>1</v>
      </c>
    </row>
    <row r="1802" spans="1:11" x14ac:dyDescent="0.25">
      <c r="A1802" s="4">
        <v>1084</v>
      </c>
      <c r="B1802" s="4">
        <v>2442</v>
      </c>
      <c r="C1802" s="11">
        <v>44139</v>
      </c>
      <c r="D1802" s="4">
        <v>550</v>
      </c>
      <c r="E1802" s="4">
        <v>319</v>
      </c>
      <c r="F1802" s="41">
        <v>46.420499999999997</v>
      </c>
      <c r="G1802" s="41">
        <v>25531.275000000001</v>
      </c>
      <c r="K1802" t="b">
        <f>NOT(ISNA(VLOOKUP(Table10[[#This Row],[PurchaseOrderID]],Purchase_Order!$A$2:$A$1228,1,0)))</f>
        <v>1</v>
      </c>
    </row>
    <row r="1803" spans="1:11" x14ac:dyDescent="0.25">
      <c r="A1803" s="5">
        <v>1085</v>
      </c>
      <c r="B1803" s="5">
        <v>2443</v>
      </c>
      <c r="C1803" s="10">
        <v>44148</v>
      </c>
      <c r="D1803" s="5">
        <v>3</v>
      </c>
      <c r="E1803" s="5">
        <v>366</v>
      </c>
      <c r="F1803" s="40">
        <v>41.222999999999999</v>
      </c>
      <c r="G1803" s="40">
        <v>123.669</v>
      </c>
      <c r="K1803" t="b">
        <f>NOT(ISNA(VLOOKUP(Table10[[#This Row],[PurchaseOrderID]],Purchase_Order!$A$2:$A$1228,1,0)))</f>
        <v>1</v>
      </c>
    </row>
    <row r="1804" spans="1:11" x14ac:dyDescent="0.25">
      <c r="A1804" s="4">
        <v>1085</v>
      </c>
      <c r="B1804" s="4">
        <v>2444</v>
      </c>
      <c r="C1804" s="11">
        <v>44148</v>
      </c>
      <c r="D1804" s="4">
        <v>3</v>
      </c>
      <c r="E1804" s="4">
        <v>367</v>
      </c>
      <c r="F1804" s="41">
        <v>45.496499999999997</v>
      </c>
      <c r="G1804" s="41">
        <v>136.48949999999999</v>
      </c>
      <c r="K1804" t="b">
        <f>NOT(ISNA(VLOOKUP(Table10[[#This Row],[PurchaseOrderID]],Purchase_Order!$A$2:$A$1228,1,0)))</f>
        <v>1</v>
      </c>
    </row>
    <row r="1805" spans="1:11" x14ac:dyDescent="0.25">
      <c r="A1805" s="5">
        <v>1085</v>
      </c>
      <c r="B1805" s="5">
        <v>2445</v>
      </c>
      <c r="C1805" s="10">
        <v>44148</v>
      </c>
      <c r="D1805" s="5">
        <v>3</v>
      </c>
      <c r="E1805" s="5">
        <v>368</v>
      </c>
      <c r="F1805" s="40">
        <v>41.222999999999999</v>
      </c>
      <c r="G1805" s="40">
        <v>123.669</v>
      </c>
      <c r="K1805" t="b">
        <f>NOT(ISNA(VLOOKUP(Table10[[#This Row],[PurchaseOrderID]],Purchase_Order!$A$2:$A$1228,1,0)))</f>
        <v>1</v>
      </c>
    </row>
    <row r="1806" spans="1:11" x14ac:dyDescent="0.25">
      <c r="A1806" s="4">
        <v>1085</v>
      </c>
      <c r="B1806" s="4">
        <v>2446</v>
      </c>
      <c r="C1806" s="11">
        <v>44148</v>
      </c>
      <c r="D1806" s="4">
        <v>3</v>
      </c>
      <c r="E1806" s="4">
        <v>369</v>
      </c>
      <c r="F1806" s="41">
        <v>39.122999999999998</v>
      </c>
      <c r="G1806" s="41">
        <v>117.369</v>
      </c>
      <c r="K1806" t="b">
        <f>NOT(ISNA(VLOOKUP(Table10[[#This Row],[PurchaseOrderID]],Purchase_Order!$A$2:$A$1228,1,0)))</f>
        <v>1</v>
      </c>
    </row>
    <row r="1807" spans="1:11" x14ac:dyDescent="0.25">
      <c r="A1807" s="5">
        <v>1085</v>
      </c>
      <c r="B1807" s="5">
        <v>2447</v>
      </c>
      <c r="C1807" s="10">
        <v>44148</v>
      </c>
      <c r="D1807" s="5">
        <v>3</v>
      </c>
      <c r="E1807" s="5">
        <v>370</v>
      </c>
      <c r="F1807" s="40">
        <v>43.396500000000003</v>
      </c>
      <c r="G1807" s="40">
        <v>130.18950000000001</v>
      </c>
      <c r="K1807" t="b">
        <f>NOT(ISNA(VLOOKUP(Table10[[#This Row],[PurchaseOrderID]],Purchase_Order!$A$2:$A$1228,1,0)))</f>
        <v>1</v>
      </c>
    </row>
    <row r="1808" spans="1:11" x14ac:dyDescent="0.25">
      <c r="A1808" s="4">
        <v>1085</v>
      </c>
      <c r="B1808" s="4">
        <v>2448</v>
      </c>
      <c r="C1808" s="11">
        <v>44148</v>
      </c>
      <c r="D1808" s="4">
        <v>3</v>
      </c>
      <c r="E1808" s="4">
        <v>371</v>
      </c>
      <c r="F1808" s="41">
        <v>39.122999999999998</v>
      </c>
      <c r="G1808" s="41">
        <v>117.369</v>
      </c>
      <c r="K1808" t="b">
        <f>NOT(ISNA(VLOOKUP(Table10[[#This Row],[PurchaseOrderID]],Purchase_Order!$A$2:$A$1228,1,0)))</f>
        <v>1</v>
      </c>
    </row>
    <row r="1809" spans="1:11" x14ac:dyDescent="0.25">
      <c r="A1809" s="5">
        <v>1085</v>
      </c>
      <c r="B1809" s="5">
        <v>2449</v>
      </c>
      <c r="C1809" s="10">
        <v>44148</v>
      </c>
      <c r="D1809" s="5">
        <v>3</v>
      </c>
      <c r="E1809" s="5">
        <v>372</v>
      </c>
      <c r="F1809" s="40">
        <v>37.023000000000003</v>
      </c>
      <c r="G1809" s="40">
        <v>111.069</v>
      </c>
      <c r="K1809" t="b">
        <f>NOT(ISNA(VLOOKUP(Table10[[#This Row],[PurchaseOrderID]],Purchase_Order!$A$2:$A$1228,1,0)))</f>
        <v>1</v>
      </c>
    </row>
    <row r="1810" spans="1:11" x14ac:dyDescent="0.25">
      <c r="A1810" s="4">
        <v>1085</v>
      </c>
      <c r="B1810" s="4">
        <v>2450</v>
      </c>
      <c r="C1810" s="11">
        <v>44148</v>
      </c>
      <c r="D1810" s="4">
        <v>3</v>
      </c>
      <c r="E1810" s="4">
        <v>373</v>
      </c>
      <c r="F1810" s="41">
        <v>41.296500000000002</v>
      </c>
      <c r="G1810" s="41">
        <v>123.8895</v>
      </c>
      <c r="K1810" t="b">
        <f>NOT(ISNA(VLOOKUP(Table10[[#This Row],[PurchaseOrderID]],Purchase_Order!$A$2:$A$1228,1,0)))</f>
        <v>1</v>
      </c>
    </row>
    <row r="1811" spans="1:11" x14ac:dyDescent="0.25">
      <c r="A1811" s="5">
        <v>1085</v>
      </c>
      <c r="B1811" s="5">
        <v>2451</v>
      </c>
      <c r="C1811" s="10">
        <v>44148</v>
      </c>
      <c r="D1811" s="5">
        <v>3</v>
      </c>
      <c r="E1811" s="5">
        <v>374</v>
      </c>
      <c r="F1811" s="40">
        <v>37.023000000000003</v>
      </c>
      <c r="G1811" s="40">
        <v>111.069</v>
      </c>
      <c r="K1811" t="b">
        <f>NOT(ISNA(VLOOKUP(Table10[[#This Row],[PurchaseOrderID]],Purchase_Order!$A$2:$A$1228,1,0)))</f>
        <v>1</v>
      </c>
    </row>
    <row r="1812" spans="1:11" x14ac:dyDescent="0.25">
      <c r="A1812" s="4">
        <v>1086</v>
      </c>
      <c r="B1812" s="4">
        <v>2452</v>
      </c>
      <c r="C1812" s="11">
        <v>44148</v>
      </c>
      <c r="D1812" s="4">
        <v>3</v>
      </c>
      <c r="E1812" s="4">
        <v>312</v>
      </c>
      <c r="F1812" s="41">
        <v>41.915999999999997</v>
      </c>
      <c r="G1812" s="41">
        <v>125.748</v>
      </c>
      <c r="K1812" t="b">
        <f>NOT(ISNA(VLOOKUP(Table10[[#This Row],[PurchaseOrderID]],Purchase_Order!$A$2:$A$1228,1,0)))</f>
        <v>1</v>
      </c>
    </row>
    <row r="1813" spans="1:11" x14ac:dyDescent="0.25">
      <c r="A1813" s="5">
        <v>1087</v>
      </c>
      <c r="B1813" s="5">
        <v>2453</v>
      </c>
      <c r="C1813" s="10">
        <v>44148</v>
      </c>
      <c r="D1813" s="5">
        <v>3</v>
      </c>
      <c r="E1813" s="5">
        <v>311</v>
      </c>
      <c r="F1813" s="40">
        <v>50.263500000000001</v>
      </c>
      <c r="G1813" s="40">
        <v>150.79050000000001</v>
      </c>
      <c r="K1813" t="b">
        <f>NOT(ISNA(VLOOKUP(Table10[[#This Row],[PurchaseOrderID]],Purchase_Order!$A$2:$A$1228,1,0)))</f>
        <v>1</v>
      </c>
    </row>
    <row r="1814" spans="1:11" x14ac:dyDescent="0.25">
      <c r="A1814" s="4">
        <v>1088</v>
      </c>
      <c r="B1814" s="4">
        <v>2454</v>
      </c>
      <c r="C1814" s="11">
        <v>44148</v>
      </c>
      <c r="D1814" s="4">
        <v>3</v>
      </c>
      <c r="E1814" s="4">
        <v>361</v>
      </c>
      <c r="F1814" s="41">
        <v>49.853999999999999</v>
      </c>
      <c r="G1814" s="41">
        <v>149.56200000000001</v>
      </c>
      <c r="K1814" t="b">
        <f>NOT(ISNA(VLOOKUP(Table10[[#This Row],[PurchaseOrderID]],Purchase_Order!$A$2:$A$1228,1,0)))</f>
        <v>1</v>
      </c>
    </row>
    <row r="1815" spans="1:11" x14ac:dyDescent="0.25">
      <c r="A1815" s="5">
        <v>1088</v>
      </c>
      <c r="B1815" s="5">
        <v>2455</v>
      </c>
      <c r="C1815" s="10">
        <v>44148</v>
      </c>
      <c r="D1815" s="5">
        <v>3</v>
      </c>
      <c r="E1815" s="5">
        <v>362</v>
      </c>
      <c r="F1815" s="40">
        <v>45.580500000000001</v>
      </c>
      <c r="G1815" s="40">
        <v>136.7415</v>
      </c>
      <c r="K1815" t="b">
        <f>NOT(ISNA(VLOOKUP(Table10[[#This Row],[PurchaseOrderID]],Purchase_Order!$A$2:$A$1228,1,0)))</f>
        <v>1</v>
      </c>
    </row>
    <row r="1816" spans="1:11" x14ac:dyDescent="0.25">
      <c r="A1816" s="4">
        <v>1088</v>
      </c>
      <c r="B1816" s="4">
        <v>2456</v>
      </c>
      <c r="C1816" s="11">
        <v>44148</v>
      </c>
      <c r="D1816" s="4">
        <v>3</v>
      </c>
      <c r="E1816" s="4">
        <v>363</v>
      </c>
      <c r="F1816" s="41">
        <v>43.480499999999999</v>
      </c>
      <c r="G1816" s="41">
        <v>130.44149999999999</v>
      </c>
      <c r="K1816" t="b">
        <f>NOT(ISNA(VLOOKUP(Table10[[#This Row],[PurchaseOrderID]],Purchase_Order!$A$2:$A$1228,1,0)))</f>
        <v>1</v>
      </c>
    </row>
    <row r="1817" spans="1:11" x14ac:dyDescent="0.25">
      <c r="A1817" s="5">
        <v>1088</v>
      </c>
      <c r="B1817" s="5">
        <v>2457</v>
      </c>
      <c r="C1817" s="10">
        <v>44148</v>
      </c>
      <c r="D1817" s="5">
        <v>3</v>
      </c>
      <c r="E1817" s="5">
        <v>364</v>
      </c>
      <c r="F1817" s="40">
        <v>47.753999999999998</v>
      </c>
      <c r="G1817" s="40">
        <v>143.262</v>
      </c>
      <c r="K1817" t="b">
        <f>NOT(ISNA(VLOOKUP(Table10[[#This Row],[PurchaseOrderID]],Purchase_Order!$A$2:$A$1228,1,0)))</f>
        <v>1</v>
      </c>
    </row>
    <row r="1818" spans="1:11" x14ac:dyDescent="0.25">
      <c r="A1818" s="4">
        <v>1088</v>
      </c>
      <c r="B1818" s="4">
        <v>2458</v>
      </c>
      <c r="C1818" s="11">
        <v>44148</v>
      </c>
      <c r="D1818" s="4">
        <v>3</v>
      </c>
      <c r="E1818" s="4">
        <v>365</v>
      </c>
      <c r="F1818" s="41">
        <v>43.480499999999999</v>
      </c>
      <c r="G1818" s="41">
        <v>130.44149999999999</v>
      </c>
      <c r="K1818" t="b">
        <f>NOT(ISNA(VLOOKUP(Table10[[#This Row],[PurchaseOrderID]],Purchase_Order!$A$2:$A$1228,1,0)))</f>
        <v>1</v>
      </c>
    </row>
    <row r="1819" spans="1:11" x14ac:dyDescent="0.25">
      <c r="A1819" s="5">
        <v>1089</v>
      </c>
      <c r="B1819" s="5">
        <v>2459</v>
      </c>
      <c r="C1819" s="10">
        <v>44148</v>
      </c>
      <c r="D1819" s="5">
        <v>550</v>
      </c>
      <c r="E1819" s="5">
        <v>530</v>
      </c>
      <c r="F1819" s="40">
        <v>16.085999999999999</v>
      </c>
      <c r="G1819" s="40">
        <v>8847.2999999999993</v>
      </c>
      <c r="K1819" t="b">
        <f>NOT(ISNA(VLOOKUP(Table10[[#This Row],[PurchaseOrderID]],Purchase_Order!$A$2:$A$1228,1,0)))</f>
        <v>1</v>
      </c>
    </row>
    <row r="1820" spans="1:11" x14ac:dyDescent="0.25">
      <c r="A1820" s="4">
        <v>1090</v>
      </c>
      <c r="B1820" s="4">
        <v>2460</v>
      </c>
      <c r="C1820" s="11">
        <v>44148</v>
      </c>
      <c r="D1820" s="4">
        <v>3</v>
      </c>
      <c r="E1820" s="4">
        <v>314</v>
      </c>
      <c r="F1820" s="41">
        <v>57.025500000000001</v>
      </c>
      <c r="G1820" s="41">
        <v>171.07650000000001</v>
      </c>
      <c r="K1820" t="b">
        <f>NOT(ISNA(VLOOKUP(Table10[[#This Row],[PurchaseOrderID]],Purchase_Order!$A$2:$A$1228,1,0)))</f>
        <v>1</v>
      </c>
    </row>
    <row r="1821" spans="1:11" x14ac:dyDescent="0.25">
      <c r="A1821" s="5">
        <v>1091</v>
      </c>
      <c r="B1821" s="5">
        <v>2461</v>
      </c>
      <c r="C1821" s="10">
        <v>44148</v>
      </c>
      <c r="D1821" s="5">
        <v>550</v>
      </c>
      <c r="E1821" s="5">
        <v>512</v>
      </c>
      <c r="F1821" s="40">
        <v>37.085999999999999</v>
      </c>
      <c r="G1821" s="40">
        <v>20397.3</v>
      </c>
      <c r="K1821" t="b">
        <f>NOT(ISNA(VLOOKUP(Table10[[#This Row],[PurchaseOrderID]],Purchase_Order!$A$2:$A$1228,1,0)))</f>
        <v>1</v>
      </c>
    </row>
    <row r="1822" spans="1:11" x14ac:dyDescent="0.25">
      <c r="A1822" s="4">
        <v>1092</v>
      </c>
      <c r="B1822" s="4">
        <v>2462</v>
      </c>
      <c r="C1822" s="11">
        <v>44148</v>
      </c>
      <c r="D1822" s="4">
        <v>550</v>
      </c>
      <c r="E1822" s="4">
        <v>513</v>
      </c>
      <c r="F1822" s="41">
        <v>26.596499999999999</v>
      </c>
      <c r="G1822" s="41">
        <v>14628.075000000001</v>
      </c>
      <c r="K1822" t="b">
        <f>NOT(ISNA(VLOOKUP(Table10[[#This Row],[PurchaseOrderID]],Purchase_Order!$A$2:$A$1228,1,0)))</f>
        <v>1</v>
      </c>
    </row>
    <row r="1823" spans="1:11" x14ac:dyDescent="0.25">
      <c r="A1823" s="5">
        <v>1093</v>
      </c>
      <c r="B1823" s="5">
        <v>2463</v>
      </c>
      <c r="C1823" s="10">
        <v>44155</v>
      </c>
      <c r="D1823" s="5">
        <v>550</v>
      </c>
      <c r="E1823" s="5">
        <v>317</v>
      </c>
      <c r="F1823" s="40">
        <v>27.058499999999999</v>
      </c>
      <c r="G1823" s="40">
        <v>14882.174999999999</v>
      </c>
      <c r="K1823" t="b">
        <f>NOT(ISNA(VLOOKUP(Table10[[#This Row],[PurchaseOrderID]],Purchase_Order!$A$2:$A$1228,1,0)))</f>
        <v>1</v>
      </c>
    </row>
    <row r="1824" spans="1:11" x14ac:dyDescent="0.25">
      <c r="A1824" s="4">
        <v>1093</v>
      </c>
      <c r="B1824" s="4">
        <v>2464</v>
      </c>
      <c r="C1824" s="11">
        <v>44155</v>
      </c>
      <c r="D1824" s="4">
        <v>550</v>
      </c>
      <c r="E1824" s="4">
        <v>318</v>
      </c>
      <c r="F1824" s="41">
        <v>33.579000000000001</v>
      </c>
      <c r="G1824" s="41">
        <v>18468.45</v>
      </c>
      <c r="K1824" t="b">
        <f>NOT(ISNA(VLOOKUP(Table10[[#This Row],[PurchaseOrderID]],Purchase_Order!$A$2:$A$1228,1,0)))</f>
        <v>1</v>
      </c>
    </row>
    <row r="1825" spans="1:11" x14ac:dyDescent="0.25">
      <c r="A1825" s="5">
        <v>1093</v>
      </c>
      <c r="B1825" s="5">
        <v>2465</v>
      </c>
      <c r="C1825" s="10">
        <v>44155</v>
      </c>
      <c r="D1825" s="5">
        <v>550</v>
      </c>
      <c r="E1825" s="5">
        <v>319</v>
      </c>
      <c r="F1825" s="40">
        <v>46.063499999999998</v>
      </c>
      <c r="G1825" s="40">
        <v>25334.924999999999</v>
      </c>
      <c r="K1825" t="b">
        <f>NOT(ISNA(VLOOKUP(Table10[[#This Row],[PurchaseOrderID]],Purchase_Order!$A$2:$A$1228,1,0)))</f>
        <v>1</v>
      </c>
    </row>
    <row r="1826" spans="1:11" x14ac:dyDescent="0.25">
      <c r="A1826" s="4">
        <v>1094</v>
      </c>
      <c r="B1826" s="4">
        <v>2466</v>
      </c>
      <c r="C1826" s="11">
        <v>44155</v>
      </c>
      <c r="D1826" s="4">
        <v>3</v>
      </c>
      <c r="E1826" s="4">
        <v>415</v>
      </c>
      <c r="F1826" s="41">
        <v>39.070500000000003</v>
      </c>
      <c r="G1826" s="41">
        <v>117.2115</v>
      </c>
      <c r="K1826" t="b">
        <f>NOT(ISNA(VLOOKUP(Table10[[#This Row],[PurchaseOrderID]],Purchase_Order!$A$2:$A$1228,1,0)))</f>
        <v>1</v>
      </c>
    </row>
    <row r="1827" spans="1:11" x14ac:dyDescent="0.25">
      <c r="A1827" s="5">
        <v>1094</v>
      </c>
      <c r="B1827" s="5">
        <v>2467</v>
      </c>
      <c r="C1827" s="10">
        <v>44155</v>
      </c>
      <c r="D1827" s="5">
        <v>3</v>
      </c>
      <c r="E1827" s="5">
        <v>416</v>
      </c>
      <c r="F1827" s="40">
        <v>36.970500000000001</v>
      </c>
      <c r="G1827" s="40">
        <v>110.9115</v>
      </c>
      <c r="K1827" t="b">
        <f>NOT(ISNA(VLOOKUP(Table10[[#This Row],[PurchaseOrderID]],Purchase_Order!$A$2:$A$1228,1,0)))</f>
        <v>1</v>
      </c>
    </row>
    <row r="1828" spans="1:11" x14ac:dyDescent="0.25">
      <c r="A1828" s="4">
        <v>1095</v>
      </c>
      <c r="B1828" s="4">
        <v>2468</v>
      </c>
      <c r="C1828" s="11">
        <v>44155</v>
      </c>
      <c r="D1828" s="4">
        <v>3</v>
      </c>
      <c r="E1828" s="4">
        <v>433</v>
      </c>
      <c r="F1828" s="41">
        <v>43.396500000000003</v>
      </c>
      <c r="G1828" s="41">
        <v>130.18950000000001</v>
      </c>
      <c r="K1828" t="b">
        <f>NOT(ISNA(VLOOKUP(Table10[[#This Row],[PurchaseOrderID]],Purchase_Order!$A$2:$A$1228,1,0)))</f>
        <v>1</v>
      </c>
    </row>
    <row r="1829" spans="1:11" x14ac:dyDescent="0.25">
      <c r="A1829" s="5">
        <v>1095</v>
      </c>
      <c r="B1829" s="5">
        <v>2469</v>
      </c>
      <c r="C1829" s="10">
        <v>44155</v>
      </c>
      <c r="D1829" s="5">
        <v>3</v>
      </c>
      <c r="E1829" s="5">
        <v>434</v>
      </c>
      <c r="F1829" s="40">
        <v>39.122999999999998</v>
      </c>
      <c r="G1829" s="40">
        <v>117.369</v>
      </c>
      <c r="K1829" t="b">
        <f>NOT(ISNA(VLOOKUP(Table10[[#This Row],[PurchaseOrderID]],Purchase_Order!$A$2:$A$1228,1,0)))</f>
        <v>1</v>
      </c>
    </row>
    <row r="1830" spans="1:11" x14ac:dyDescent="0.25">
      <c r="A1830" s="4">
        <v>1095</v>
      </c>
      <c r="B1830" s="4">
        <v>2470</v>
      </c>
      <c r="C1830" s="11">
        <v>44155</v>
      </c>
      <c r="D1830" s="4">
        <v>3</v>
      </c>
      <c r="E1830" s="4">
        <v>435</v>
      </c>
      <c r="F1830" s="41">
        <v>37.023000000000003</v>
      </c>
      <c r="G1830" s="41">
        <v>111.069</v>
      </c>
      <c r="K1830" t="b">
        <f>NOT(ISNA(VLOOKUP(Table10[[#This Row],[PurchaseOrderID]],Purchase_Order!$A$2:$A$1228,1,0)))</f>
        <v>1</v>
      </c>
    </row>
    <row r="1831" spans="1:11" x14ac:dyDescent="0.25">
      <c r="A1831" s="5">
        <v>1095</v>
      </c>
      <c r="B1831" s="5">
        <v>2471</v>
      </c>
      <c r="C1831" s="10">
        <v>44155</v>
      </c>
      <c r="D1831" s="5">
        <v>3</v>
      </c>
      <c r="E1831" s="5">
        <v>436</v>
      </c>
      <c r="F1831" s="40">
        <v>41.296500000000002</v>
      </c>
      <c r="G1831" s="40">
        <v>123.8895</v>
      </c>
      <c r="K1831" t="b">
        <f>NOT(ISNA(VLOOKUP(Table10[[#This Row],[PurchaseOrderID]],Purchase_Order!$A$2:$A$1228,1,0)))</f>
        <v>1</v>
      </c>
    </row>
    <row r="1832" spans="1:11" x14ac:dyDescent="0.25">
      <c r="A1832" s="4">
        <v>1095</v>
      </c>
      <c r="B1832" s="4">
        <v>2472</v>
      </c>
      <c r="C1832" s="11">
        <v>44155</v>
      </c>
      <c r="D1832" s="4">
        <v>3</v>
      </c>
      <c r="E1832" s="4">
        <v>437</v>
      </c>
      <c r="F1832" s="41">
        <v>37.023000000000003</v>
      </c>
      <c r="G1832" s="41">
        <v>111.069</v>
      </c>
      <c r="K1832" t="b">
        <f>NOT(ISNA(VLOOKUP(Table10[[#This Row],[PurchaseOrderID]],Purchase_Order!$A$2:$A$1228,1,0)))</f>
        <v>1</v>
      </c>
    </row>
    <row r="1833" spans="1:11" x14ac:dyDescent="0.25">
      <c r="A1833" s="5">
        <v>1096</v>
      </c>
      <c r="B1833" s="5">
        <v>2473</v>
      </c>
      <c r="C1833" s="10">
        <v>44155</v>
      </c>
      <c r="D1833" s="5">
        <v>60</v>
      </c>
      <c r="E1833" s="5">
        <v>322</v>
      </c>
      <c r="F1833" s="40">
        <v>25.420500000000001</v>
      </c>
      <c r="G1833" s="40">
        <v>1525.23</v>
      </c>
      <c r="K1833" t="b">
        <f>NOT(ISNA(VLOOKUP(Table10[[#This Row],[PurchaseOrderID]],Purchase_Order!$A$2:$A$1228,1,0)))</f>
        <v>1</v>
      </c>
    </row>
    <row r="1834" spans="1:11" x14ac:dyDescent="0.25">
      <c r="A1834" s="4">
        <v>1097</v>
      </c>
      <c r="B1834" s="4">
        <v>2474</v>
      </c>
      <c r="C1834" s="11">
        <v>44155</v>
      </c>
      <c r="D1834" s="4">
        <v>3</v>
      </c>
      <c r="E1834" s="4">
        <v>452</v>
      </c>
      <c r="F1834" s="41">
        <v>47.753999999999998</v>
      </c>
      <c r="G1834" s="41">
        <v>143.262</v>
      </c>
      <c r="K1834" t="b">
        <f>NOT(ISNA(VLOOKUP(Table10[[#This Row],[PurchaseOrderID]],Purchase_Order!$A$2:$A$1228,1,0)))</f>
        <v>1</v>
      </c>
    </row>
    <row r="1835" spans="1:11" x14ac:dyDescent="0.25">
      <c r="A1835" s="5">
        <v>1097</v>
      </c>
      <c r="B1835" s="5">
        <v>2475</v>
      </c>
      <c r="C1835" s="10">
        <v>44155</v>
      </c>
      <c r="D1835" s="5">
        <v>3</v>
      </c>
      <c r="E1835" s="5">
        <v>453</v>
      </c>
      <c r="F1835" s="40">
        <v>43.480499999999999</v>
      </c>
      <c r="G1835" s="40">
        <v>130.44149999999999</v>
      </c>
      <c r="K1835" t="b">
        <f>NOT(ISNA(VLOOKUP(Table10[[#This Row],[PurchaseOrderID]],Purchase_Order!$A$2:$A$1228,1,0)))</f>
        <v>1</v>
      </c>
    </row>
    <row r="1836" spans="1:11" x14ac:dyDescent="0.25">
      <c r="A1836" s="4">
        <v>1097</v>
      </c>
      <c r="B1836" s="4">
        <v>2476</v>
      </c>
      <c r="C1836" s="11">
        <v>44155</v>
      </c>
      <c r="D1836" s="4">
        <v>3</v>
      </c>
      <c r="E1836" s="4">
        <v>454</v>
      </c>
      <c r="F1836" s="41">
        <v>41.380499999999998</v>
      </c>
      <c r="G1836" s="41">
        <v>124.14149999999999</v>
      </c>
      <c r="K1836" t="b">
        <f>NOT(ISNA(VLOOKUP(Table10[[#This Row],[PurchaseOrderID]],Purchase_Order!$A$2:$A$1228,1,0)))</f>
        <v>1</v>
      </c>
    </row>
    <row r="1837" spans="1:11" x14ac:dyDescent="0.25">
      <c r="A1837" s="5">
        <v>1097</v>
      </c>
      <c r="B1837" s="5">
        <v>2477</v>
      </c>
      <c r="C1837" s="10">
        <v>44155</v>
      </c>
      <c r="D1837" s="5">
        <v>3</v>
      </c>
      <c r="E1837" s="5">
        <v>455</v>
      </c>
      <c r="F1837" s="40">
        <v>45.654000000000003</v>
      </c>
      <c r="G1837" s="40">
        <v>136.96199999999999</v>
      </c>
      <c r="K1837" t="b">
        <f>NOT(ISNA(VLOOKUP(Table10[[#This Row],[PurchaseOrderID]],Purchase_Order!$A$2:$A$1228,1,0)))</f>
        <v>1</v>
      </c>
    </row>
    <row r="1838" spans="1:11" x14ac:dyDescent="0.25">
      <c r="A1838" s="4">
        <v>1097</v>
      </c>
      <c r="B1838" s="4">
        <v>2478</v>
      </c>
      <c r="C1838" s="11">
        <v>44155</v>
      </c>
      <c r="D1838" s="4">
        <v>3</v>
      </c>
      <c r="E1838" s="4">
        <v>456</v>
      </c>
      <c r="F1838" s="41">
        <v>41.380499999999998</v>
      </c>
      <c r="G1838" s="41">
        <v>124.14149999999999</v>
      </c>
      <c r="K1838" t="b">
        <f>NOT(ISNA(VLOOKUP(Table10[[#This Row],[PurchaseOrderID]],Purchase_Order!$A$2:$A$1228,1,0)))</f>
        <v>1</v>
      </c>
    </row>
    <row r="1839" spans="1:11" x14ac:dyDescent="0.25">
      <c r="A1839" s="5">
        <v>1097</v>
      </c>
      <c r="B1839" s="5">
        <v>2479</v>
      </c>
      <c r="C1839" s="10">
        <v>44155</v>
      </c>
      <c r="D1839" s="5">
        <v>3</v>
      </c>
      <c r="E1839" s="5">
        <v>457</v>
      </c>
      <c r="F1839" s="40">
        <v>39.280500000000004</v>
      </c>
      <c r="G1839" s="40">
        <v>117.8415</v>
      </c>
      <c r="K1839" t="b">
        <f>NOT(ISNA(VLOOKUP(Table10[[#This Row],[PurchaseOrderID]],Purchase_Order!$A$2:$A$1228,1,0)))</f>
        <v>1</v>
      </c>
    </row>
    <row r="1840" spans="1:11" x14ac:dyDescent="0.25">
      <c r="A1840" s="4">
        <v>1098</v>
      </c>
      <c r="B1840" s="4">
        <v>2480</v>
      </c>
      <c r="C1840" s="11">
        <v>44155</v>
      </c>
      <c r="D1840" s="4">
        <v>550</v>
      </c>
      <c r="E1840" s="4">
        <v>941</v>
      </c>
      <c r="F1840" s="41">
        <v>62.9895</v>
      </c>
      <c r="G1840" s="41">
        <v>34644.224999999999</v>
      </c>
      <c r="K1840" t="b">
        <f>NOT(ISNA(VLOOKUP(Table10[[#This Row],[PurchaseOrderID]],Purchase_Order!$A$2:$A$1228,1,0)))</f>
        <v>1</v>
      </c>
    </row>
    <row r="1841" spans="1:11" x14ac:dyDescent="0.25">
      <c r="A1841" s="5">
        <v>1099</v>
      </c>
      <c r="B1841" s="5">
        <v>2481</v>
      </c>
      <c r="C1841" s="10">
        <v>44155</v>
      </c>
      <c r="D1841" s="5">
        <v>3</v>
      </c>
      <c r="E1841" s="5">
        <v>320</v>
      </c>
      <c r="F1841" s="40">
        <v>45.3705</v>
      </c>
      <c r="G1841" s="40">
        <v>136.11150000000001</v>
      </c>
      <c r="K1841" t="b">
        <f>NOT(ISNA(VLOOKUP(Table10[[#This Row],[PurchaseOrderID]],Purchase_Order!$A$2:$A$1228,1,0)))</f>
        <v>1</v>
      </c>
    </row>
    <row r="1842" spans="1:11" x14ac:dyDescent="0.25">
      <c r="A1842" s="4">
        <v>1099</v>
      </c>
      <c r="B1842" s="4">
        <v>2482</v>
      </c>
      <c r="C1842" s="11">
        <v>44155</v>
      </c>
      <c r="D1842" s="4">
        <v>3</v>
      </c>
      <c r="E1842" s="4">
        <v>321</v>
      </c>
      <c r="F1842" s="41">
        <v>40.488</v>
      </c>
      <c r="G1842" s="41">
        <v>121.464</v>
      </c>
      <c r="K1842" t="b">
        <f>NOT(ISNA(VLOOKUP(Table10[[#This Row],[PurchaseOrderID]],Purchase_Order!$A$2:$A$1228,1,0)))</f>
        <v>1</v>
      </c>
    </row>
    <row r="1843" spans="1:11" x14ac:dyDescent="0.25">
      <c r="A1843" s="5">
        <v>1099</v>
      </c>
      <c r="B1843" s="5">
        <v>2483</v>
      </c>
      <c r="C1843" s="10">
        <v>44155</v>
      </c>
      <c r="D1843" s="5">
        <v>60</v>
      </c>
      <c r="E1843" s="5">
        <v>322</v>
      </c>
      <c r="F1843" s="40">
        <v>26.365500000000001</v>
      </c>
      <c r="G1843" s="40">
        <v>1581.93</v>
      </c>
      <c r="K1843" t="b">
        <f>NOT(ISNA(VLOOKUP(Table10[[#This Row],[PurchaseOrderID]],Purchase_Order!$A$2:$A$1228,1,0)))</f>
        <v>1</v>
      </c>
    </row>
    <row r="1844" spans="1:11" x14ac:dyDescent="0.25">
      <c r="A1844" s="4">
        <v>1100</v>
      </c>
      <c r="B1844" s="4">
        <v>2484</v>
      </c>
      <c r="C1844" s="11">
        <v>44155</v>
      </c>
      <c r="D1844" s="4">
        <v>3</v>
      </c>
      <c r="E1844" s="4">
        <v>504</v>
      </c>
      <c r="F1844" s="41">
        <v>48.762</v>
      </c>
      <c r="G1844" s="41">
        <v>146.286</v>
      </c>
      <c r="K1844" t="b">
        <f>NOT(ISNA(VLOOKUP(Table10[[#This Row],[PurchaseOrderID]],Purchase_Order!$A$2:$A$1228,1,0)))</f>
        <v>1</v>
      </c>
    </row>
    <row r="1845" spans="1:11" x14ac:dyDescent="0.25">
      <c r="A1845" s="5">
        <v>1101</v>
      </c>
      <c r="B1845" s="5">
        <v>2485</v>
      </c>
      <c r="C1845" s="10">
        <v>44156</v>
      </c>
      <c r="D1845" s="5">
        <v>3</v>
      </c>
      <c r="E1845" s="5">
        <v>497</v>
      </c>
      <c r="F1845" s="40">
        <v>34.188000000000002</v>
      </c>
      <c r="G1845" s="40">
        <v>102.56399999999999</v>
      </c>
      <c r="K1845" t="b">
        <f>NOT(ISNA(VLOOKUP(Table10[[#This Row],[PurchaseOrderID]],Purchase_Order!$A$2:$A$1228,1,0)))</f>
        <v>1</v>
      </c>
    </row>
    <row r="1846" spans="1:11" x14ac:dyDescent="0.25">
      <c r="A1846" s="4">
        <v>1102</v>
      </c>
      <c r="B1846" s="4">
        <v>2486</v>
      </c>
      <c r="C1846" s="11">
        <v>44156</v>
      </c>
      <c r="D1846" s="4">
        <v>3</v>
      </c>
      <c r="E1846" s="4">
        <v>323</v>
      </c>
      <c r="F1846" s="41">
        <v>50.263500000000001</v>
      </c>
      <c r="G1846" s="41">
        <v>150.79050000000001</v>
      </c>
      <c r="K1846" t="b">
        <f>NOT(ISNA(VLOOKUP(Table10[[#This Row],[PurchaseOrderID]],Purchase_Order!$A$2:$A$1228,1,0)))</f>
        <v>1</v>
      </c>
    </row>
    <row r="1847" spans="1:11" x14ac:dyDescent="0.25">
      <c r="A1847" s="5">
        <v>1103</v>
      </c>
      <c r="B1847" s="5">
        <v>2487</v>
      </c>
      <c r="C1847" s="10">
        <v>44156</v>
      </c>
      <c r="D1847" s="5">
        <v>550</v>
      </c>
      <c r="E1847" s="5">
        <v>523</v>
      </c>
      <c r="F1847" s="40">
        <v>10.731</v>
      </c>
      <c r="G1847" s="40">
        <v>5902.05</v>
      </c>
      <c r="K1847" t="b">
        <f>NOT(ISNA(VLOOKUP(Table10[[#This Row],[PurchaseOrderID]],Purchase_Order!$A$2:$A$1228,1,0)))</f>
        <v>1</v>
      </c>
    </row>
    <row r="1848" spans="1:11" x14ac:dyDescent="0.25">
      <c r="A1848" s="4">
        <v>1103</v>
      </c>
      <c r="B1848" s="4">
        <v>2488</v>
      </c>
      <c r="C1848" s="11">
        <v>44156</v>
      </c>
      <c r="D1848" s="4">
        <v>550</v>
      </c>
      <c r="E1848" s="4">
        <v>524</v>
      </c>
      <c r="F1848" s="41">
        <v>14.1225</v>
      </c>
      <c r="G1848" s="41">
        <v>7767.375</v>
      </c>
      <c r="K1848" t="b">
        <f>NOT(ISNA(VLOOKUP(Table10[[#This Row],[PurchaseOrderID]],Purchase_Order!$A$2:$A$1228,1,0)))</f>
        <v>1</v>
      </c>
    </row>
    <row r="1849" spans="1:11" x14ac:dyDescent="0.25">
      <c r="A1849" s="5">
        <v>1104</v>
      </c>
      <c r="B1849" s="5">
        <v>2489</v>
      </c>
      <c r="C1849" s="10">
        <v>44156</v>
      </c>
      <c r="D1849" s="5">
        <v>60</v>
      </c>
      <c r="E1849" s="5">
        <v>492</v>
      </c>
      <c r="F1849" s="40">
        <v>50.263500000000001</v>
      </c>
      <c r="G1849" s="40">
        <v>3015.81</v>
      </c>
      <c r="K1849" t="b">
        <f>NOT(ISNA(VLOOKUP(Table10[[#This Row],[PurchaseOrderID]],Purchase_Order!$A$2:$A$1228,1,0)))</f>
        <v>1</v>
      </c>
    </row>
    <row r="1850" spans="1:11" x14ac:dyDescent="0.25">
      <c r="A1850" s="4">
        <v>1104</v>
      </c>
      <c r="B1850" s="4">
        <v>2490</v>
      </c>
      <c r="C1850" s="11">
        <v>44156</v>
      </c>
      <c r="D1850" s="4">
        <v>60</v>
      </c>
      <c r="E1850" s="4">
        <v>493</v>
      </c>
      <c r="F1850" s="41">
        <v>57.151499999999999</v>
      </c>
      <c r="G1850" s="41">
        <v>3429.09</v>
      </c>
      <c r="K1850" t="b">
        <f>NOT(ISNA(VLOOKUP(Table10[[#This Row],[PurchaseOrderID]],Purchase_Order!$A$2:$A$1228,1,0)))</f>
        <v>1</v>
      </c>
    </row>
    <row r="1851" spans="1:11" x14ac:dyDescent="0.25">
      <c r="A1851" s="5">
        <v>1105</v>
      </c>
      <c r="B1851" s="5">
        <v>2491</v>
      </c>
      <c r="C1851" s="10">
        <v>44156</v>
      </c>
      <c r="D1851" s="5">
        <v>550</v>
      </c>
      <c r="E1851" s="5">
        <v>914</v>
      </c>
      <c r="F1851" s="40">
        <v>21.0945</v>
      </c>
      <c r="G1851" s="40">
        <v>11601.975</v>
      </c>
      <c r="K1851" t="b">
        <f>NOT(ISNA(VLOOKUP(Table10[[#This Row],[PurchaseOrderID]],Purchase_Order!$A$2:$A$1228,1,0)))</f>
        <v>1</v>
      </c>
    </row>
    <row r="1852" spans="1:11" x14ac:dyDescent="0.25">
      <c r="A1852" s="4">
        <v>1105</v>
      </c>
      <c r="B1852" s="4">
        <v>2492</v>
      </c>
      <c r="C1852" s="11">
        <v>44156</v>
      </c>
      <c r="D1852" s="4">
        <v>550</v>
      </c>
      <c r="E1852" s="4">
        <v>915</v>
      </c>
      <c r="F1852" s="41">
        <v>30.439499999999999</v>
      </c>
      <c r="G1852" s="41">
        <v>16741.724999999999</v>
      </c>
      <c r="K1852" t="b">
        <f>NOT(ISNA(VLOOKUP(Table10[[#This Row],[PurchaseOrderID]],Purchase_Order!$A$2:$A$1228,1,0)))</f>
        <v>1</v>
      </c>
    </row>
    <row r="1853" spans="1:11" x14ac:dyDescent="0.25">
      <c r="A1853" s="5">
        <v>1105</v>
      </c>
      <c r="B1853" s="5">
        <v>2493</v>
      </c>
      <c r="C1853" s="10">
        <v>44156</v>
      </c>
      <c r="D1853" s="5">
        <v>550</v>
      </c>
      <c r="E1853" s="5">
        <v>916</v>
      </c>
      <c r="F1853" s="40">
        <v>40.939500000000002</v>
      </c>
      <c r="G1853" s="40">
        <v>22516.724999999999</v>
      </c>
      <c r="K1853" t="b">
        <f>NOT(ISNA(VLOOKUP(Table10[[#This Row],[PurchaseOrderID]],Purchase_Order!$A$2:$A$1228,1,0)))</f>
        <v>1</v>
      </c>
    </row>
    <row r="1854" spans="1:11" x14ac:dyDescent="0.25">
      <c r="A1854" s="4">
        <v>1106</v>
      </c>
      <c r="B1854" s="4">
        <v>2494</v>
      </c>
      <c r="C1854" s="11">
        <v>44156</v>
      </c>
      <c r="D1854" s="4">
        <v>60</v>
      </c>
      <c r="E1854" s="4">
        <v>506</v>
      </c>
      <c r="F1854" s="41">
        <v>9.1980000000000004</v>
      </c>
      <c r="G1854" s="41">
        <v>551.88</v>
      </c>
      <c r="K1854" t="b">
        <f>NOT(ISNA(VLOOKUP(Table10[[#This Row],[PurchaseOrderID]],Purchase_Order!$A$2:$A$1228,1,0)))</f>
        <v>1</v>
      </c>
    </row>
    <row r="1855" spans="1:11" x14ac:dyDescent="0.25">
      <c r="A1855" s="5">
        <v>1107</v>
      </c>
      <c r="B1855" s="5">
        <v>2495</v>
      </c>
      <c r="C1855" s="10">
        <v>44156</v>
      </c>
      <c r="D1855" s="5">
        <v>550</v>
      </c>
      <c r="E1855" s="5">
        <v>351</v>
      </c>
      <c r="F1855" s="40">
        <v>5.7750000000000004</v>
      </c>
      <c r="G1855" s="40">
        <v>3176.25</v>
      </c>
      <c r="K1855" t="b">
        <f>NOT(ISNA(VLOOKUP(Table10[[#This Row],[PurchaseOrderID]],Purchase_Order!$A$2:$A$1228,1,0)))</f>
        <v>1</v>
      </c>
    </row>
    <row r="1856" spans="1:11" x14ac:dyDescent="0.25">
      <c r="A1856" s="4">
        <v>1107</v>
      </c>
      <c r="B1856" s="4">
        <v>2496</v>
      </c>
      <c r="C1856" s="11">
        <v>44156</v>
      </c>
      <c r="D1856" s="4">
        <v>550</v>
      </c>
      <c r="E1856" s="4">
        <v>352</v>
      </c>
      <c r="F1856" s="41">
        <v>1.155</v>
      </c>
      <c r="G1856" s="41">
        <v>635.25</v>
      </c>
      <c r="K1856" t="b">
        <f>NOT(ISNA(VLOOKUP(Table10[[#This Row],[PurchaseOrderID]],Purchase_Order!$A$2:$A$1228,1,0)))</f>
        <v>1</v>
      </c>
    </row>
    <row r="1857" spans="1:11" x14ac:dyDescent="0.25">
      <c r="A1857" s="5">
        <v>1107</v>
      </c>
      <c r="B1857" s="5">
        <v>2497</v>
      </c>
      <c r="C1857" s="10">
        <v>44156</v>
      </c>
      <c r="D1857" s="5">
        <v>550</v>
      </c>
      <c r="E1857" s="5">
        <v>679</v>
      </c>
      <c r="F1857" s="40">
        <v>5.7750000000000004</v>
      </c>
      <c r="G1857" s="40">
        <v>3176.25</v>
      </c>
      <c r="K1857" t="b">
        <f>NOT(ISNA(VLOOKUP(Table10[[#This Row],[PurchaseOrderID]],Purchase_Order!$A$2:$A$1228,1,0)))</f>
        <v>1</v>
      </c>
    </row>
    <row r="1858" spans="1:11" x14ac:dyDescent="0.25">
      <c r="A1858" s="4">
        <v>1108</v>
      </c>
      <c r="B1858" s="4">
        <v>2498</v>
      </c>
      <c r="C1858" s="11">
        <v>44156</v>
      </c>
      <c r="D1858" s="4">
        <v>550</v>
      </c>
      <c r="E1858" s="4">
        <v>507</v>
      </c>
      <c r="F1858" s="41">
        <v>23.393999999999998</v>
      </c>
      <c r="G1858" s="41">
        <v>12866.7</v>
      </c>
      <c r="K1858" t="b">
        <f>NOT(ISNA(VLOOKUP(Table10[[#This Row],[PurchaseOrderID]],Purchase_Order!$A$2:$A$1228,1,0)))</f>
        <v>1</v>
      </c>
    </row>
    <row r="1859" spans="1:11" x14ac:dyDescent="0.25">
      <c r="A1859" s="5">
        <v>1108</v>
      </c>
      <c r="B1859" s="5">
        <v>2499</v>
      </c>
      <c r="C1859" s="10">
        <v>44156</v>
      </c>
      <c r="D1859" s="5">
        <v>550</v>
      </c>
      <c r="E1859" s="5">
        <v>508</v>
      </c>
      <c r="F1859" s="40">
        <v>27.6465</v>
      </c>
      <c r="G1859" s="40">
        <v>15205.575000000001</v>
      </c>
      <c r="K1859" t="b">
        <f>NOT(ISNA(VLOOKUP(Table10[[#This Row],[PurchaseOrderID]],Purchase_Order!$A$2:$A$1228,1,0)))</f>
        <v>1</v>
      </c>
    </row>
    <row r="1860" spans="1:11" x14ac:dyDescent="0.25">
      <c r="A1860" s="4">
        <v>1109</v>
      </c>
      <c r="B1860" s="4">
        <v>2500</v>
      </c>
      <c r="C1860" s="11">
        <v>44156</v>
      </c>
      <c r="D1860" s="4">
        <v>550</v>
      </c>
      <c r="E1860" s="4">
        <v>355</v>
      </c>
      <c r="F1860" s="41">
        <v>1.365</v>
      </c>
      <c r="G1860" s="41">
        <v>750.75</v>
      </c>
      <c r="K1860" t="b">
        <f>NOT(ISNA(VLOOKUP(Table10[[#This Row],[PurchaseOrderID]],Purchase_Order!$A$2:$A$1228,1,0)))</f>
        <v>1</v>
      </c>
    </row>
    <row r="1861" spans="1:11" x14ac:dyDescent="0.25">
      <c r="A1861" s="5">
        <v>1109</v>
      </c>
      <c r="B1861" s="5">
        <v>2501</v>
      </c>
      <c r="C1861" s="10">
        <v>44156</v>
      </c>
      <c r="D1861" s="5">
        <v>550</v>
      </c>
      <c r="E1861" s="5">
        <v>940</v>
      </c>
      <c r="F1861" s="40">
        <v>62.9895</v>
      </c>
      <c r="G1861" s="40">
        <v>34644.224999999999</v>
      </c>
      <c r="K1861" t="b">
        <f>NOT(ISNA(VLOOKUP(Table10[[#This Row],[PurchaseOrderID]],Purchase_Order!$A$2:$A$1228,1,0)))</f>
        <v>1</v>
      </c>
    </row>
    <row r="1862" spans="1:11" x14ac:dyDescent="0.25">
      <c r="A1862" s="4">
        <v>1109</v>
      </c>
      <c r="B1862" s="4">
        <v>2502</v>
      </c>
      <c r="C1862" s="11">
        <v>44156</v>
      </c>
      <c r="D1862" s="4">
        <v>550</v>
      </c>
      <c r="E1862" s="4">
        <v>535</v>
      </c>
      <c r="F1862" s="41">
        <v>3.4860000000000002</v>
      </c>
      <c r="G1862" s="41">
        <v>1917.3</v>
      </c>
      <c r="K1862" t="b">
        <f>NOT(ISNA(VLOOKUP(Table10[[#This Row],[PurchaseOrderID]],Purchase_Order!$A$2:$A$1228,1,0)))</f>
        <v>1</v>
      </c>
    </row>
    <row r="1863" spans="1:11" x14ac:dyDescent="0.25">
      <c r="A1863" s="5">
        <v>1110</v>
      </c>
      <c r="B1863" s="5">
        <v>2503</v>
      </c>
      <c r="C1863" s="10">
        <v>44156</v>
      </c>
      <c r="D1863" s="5">
        <v>550</v>
      </c>
      <c r="E1863" s="5">
        <v>351</v>
      </c>
      <c r="F1863" s="40">
        <v>6.1950000000000003</v>
      </c>
      <c r="G1863" s="40">
        <v>3407.25</v>
      </c>
      <c r="K1863" t="b">
        <f>NOT(ISNA(VLOOKUP(Table10[[#This Row],[PurchaseOrderID]],Purchase_Order!$A$2:$A$1228,1,0)))</f>
        <v>1</v>
      </c>
    </row>
    <row r="1864" spans="1:11" x14ac:dyDescent="0.25">
      <c r="A1864" s="4">
        <v>1110</v>
      </c>
      <c r="B1864" s="4">
        <v>2504</v>
      </c>
      <c r="C1864" s="11">
        <v>44156</v>
      </c>
      <c r="D1864" s="4">
        <v>550</v>
      </c>
      <c r="E1864" s="4">
        <v>352</v>
      </c>
      <c r="F1864" s="41">
        <v>1.47</v>
      </c>
      <c r="G1864" s="41">
        <v>808.5</v>
      </c>
      <c r="K1864" t="b">
        <f>NOT(ISNA(VLOOKUP(Table10[[#This Row],[PurchaseOrderID]],Purchase_Order!$A$2:$A$1228,1,0)))</f>
        <v>1</v>
      </c>
    </row>
    <row r="1865" spans="1:11" x14ac:dyDescent="0.25">
      <c r="A1865" s="5">
        <v>1110</v>
      </c>
      <c r="B1865" s="5">
        <v>2505</v>
      </c>
      <c r="C1865" s="10">
        <v>44156</v>
      </c>
      <c r="D1865" s="5">
        <v>550</v>
      </c>
      <c r="E1865" s="5">
        <v>679</v>
      </c>
      <c r="F1865" s="40">
        <v>6.1950000000000003</v>
      </c>
      <c r="G1865" s="40">
        <v>3407.25</v>
      </c>
      <c r="K1865" t="b">
        <f>NOT(ISNA(VLOOKUP(Table10[[#This Row],[PurchaseOrderID]],Purchase_Order!$A$2:$A$1228,1,0)))</f>
        <v>1</v>
      </c>
    </row>
    <row r="1866" spans="1:11" x14ac:dyDescent="0.25">
      <c r="A1866" s="4">
        <v>1111</v>
      </c>
      <c r="B1866" s="4">
        <v>2506</v>
      </c>
      <c r="C1866" s="11">
        <v>44156</v>
      </c>
      <c r="D1866" s="4">
        <v>550</v>
      </c>
      <c r="E1866" s="4">
        <v>507</v>
      </c>
      <c r="F1866" s="41">
        <v>22.165500000000002</v>
      </c>
      <c r="G1866" s="41">
        <v>12191.025</v>
      </c>
      <c r="K1866" t="b">
        <f>NOT(ISNA(VLOOKUP(Table10[[#This Row],[PurchaseOrderID]],Purchase_Order!$A$2:$A$1228,1,0)))</f>
        <v>1</v>
      </c>
    </row>
    <row r="1867" spans="1:11" x14ac:dyDescent="0.25">
      <c r="A1867" s="5">
        <v>1111</v>
      </c>
      <c r="B1867" s="5">
        <v>2507</v>
      </c>
      <c r="C1867" s="10">
        <v>44156</v>
      </c>
      <c r="D1867" s="5">
        <v>550</v>
      </c>
      <c r="E1867" s="5">
        <v>508</v>
      </c>
      <c r="F1867" s="40">
        <v>29.284500000000001</v>
      </c>
      <c r="G1867" s="40">
        <v>16106.475</v>
      </c>
      <c r="K1867" t="b">
        <f>NOT(ISNA(VLOOKUP(Table10[[#This Row],[PurchaseOrderID]],Purchase_Order!$A$2:$A$1228,1,0)))</f>
        <v>1</v>
      </c>
    </row>
    <row r="1868" spans="1:11" x14ac:dyDescent="0.25">
      <c r="A1868" s="4">
        <v>1112</v>
      </c>
      <c r="B1868" s="4">
        <v>2508</v>
      </c>
      <c r="C1868" s="11">
        <v>44156</v>
      </c>
      <c r="D1868" s="4">
        <v>3</v>
      </c>
      <c r="E1868" s="4">
        <v>491</v>
      </c>
      <c r="F1868" s="41">
        <v>19.9815</v>
      </c>
      <c r="G1868" s="41">
        <v>59.944499999999998</v>
      </c>
      <c r="K1868" t="b">
        <f>NOT(ISNA(VLOOKUP(Table10[[#This Row],[PurchaseOrderID]],Purchase_Order!$A$2:$A$1228,1,0)))</f>
        <v>1</v>
      </c>
    </row>
    <row r="1869" spans="1:11" x14ac:dyDescent="0.25">
      <c r="A1869" s="5">
        <v>1113</v>
      </c>
      <c r="B1869" s="5">
        <v>2509</v>
      </c>
      <c r="C1869" s="10">
        <v>44156</v>
      </c>
      <c r="D1869" s="5">
        <v>3</v>
      </c>
      <c r="E1869" s="5">
        <v>346</v>
      </c>
      <c r="F1869" s="40">
        <v>41.244</v>
      </c>
      <c r="G1869" s="40">
        <v>123.732</v>
      </c>
      <c r="K1869" t="b">
        <f>NOT(ISNA(VLOOKUP(Table10[[#This Row],[PurchaseOrderID]],Purchase_Order!$A$2:$A$1228,1,0)))</f>
        <v>1</v>
      </c>
    </row>
    <row r="1870" spans="1:11" x14ac:dyDescent="0.25">
      <c r="A1870" s="4">
        <v>1113</v>
      </c>
      <c r="B1870" s="4">
        <v>2510</v>
      </c>
      <c r="C1870" s="11">
        <v>44156</v>
      </c>
      <c r="D1870" s="4">
        <v>3</v>
      </c>
      <c r="E1870" s="4">
        <v>347</v>
      </c>
      <c r="F1870" s="41">
        <v>36.970500000000001</v>
      </c>
      <c r="G1870" s="41">
        <v>110.9115</v>
      </c>
      <c r="K1870" t="b">
        <f>NOT(ISNA(VLOOKUP(Table10[[#This Row],[PurchaseOrderID]],Purchase_Order!$A$2:$A$1228,1,0)))</f>
        <v>1</v>
      </c>
    </row>
    <row r="1871" spans="1:11" x14ac:dyDescent="0.25">
      <c r="A1871" s="5">
        <v>1113</v>
      </c>
      <c r="B1871" s="5">
        <v>2511</v>
      </c>
      <c r="C1871" s="10">
        <v>44156</v>
      </c>
      <c r="D1871" s="5">
        <v>3</v>
      </c>
      <c r="E1871" s="5">
        <v>348</v>
      </c>
      <c r="F1871" s="40">
        <v>34.8705</v>
      </c>
      <c r="G1871" s="40">
        <v>104.61150000000001</v>
      </c>
      <c r="K1871" t="b">
        <f>NOT(ISNA(VLOOKUP(Table10[[#This Row],[PurchaseOrderID]],Purchase_Order!$A$2:$A$1228,1,0)))</f>
        <v>1</v>
      </c>
    </row>
    <row r="1872" spans="1:11" x14ac:dyDescent="0.25">
      <c r="A1872" s="4">
        <v>1114</v>
      </c>
      <c r="B1872" s="4">
        <v>2512</v>
      </c>
      <c r="C1872" s="11">
        <v>44156</v>
      </c>
      <c r="D1872" s="4">
        <v>550</v>
      </c>
      <c r="E1872" s="4">
        <v>935</v>
      </c>
      <c r="F1872" s="41">
        <v>31.4895</v>
      </c>
      <c r="G1872" s="41">
        <v>17319.224999999999</v>
      </c>
      <c r="K1872" t="b">
        <f>NOT(ISNA(VLOOKUP(Table10[[#This Row],[PurchaseOrderID]],Purchase_Order!$A$2:$A$1228,1,0)))</f>
        <v>1</v>
      </c>
    </row>
    <row r="1873" spans="1:11" x14ac:dyDescent="0.25">
      <c r="A1873" s="5">
        <v>1114</v>
      </c>
      <c r="B1873" s="5">
        <v>2513</v>
      </c>
      <c r="C1873" s="10">
        <v>44156</v>
      </c>
      <c r="D1873" s="5">
        <v>550</v>
      </c>
      <c r="E1873" s="5">
        <v>936</v>
      </c>
      <c r="F1873" s="40">
        <v>48.289499999999997</v>
      </c>
      <c r="G1873" s="40">
        <v>26559.224999999999</v>
      </c>
      <c r="K1873" t="b">
        <f>NOT(ISNA(VLOOKUP(Table10[[#This Row],[PurchaseOrderID]],Purchase_Order!$A$2:$A$1228,1,0)))</f>
        <v>1</v>
      </c>
    </row>
    <row r="1874" spans="1:11" x14ac:dyDescent="0.25">
      <c r="A1874" s="4">
        <v>1115</v>
      </c>
      <c r="B1874" s="4">
        <v>2514</v>
      </c>
      <c r="C1874" s="11">
        <v>44156</v>
      </c>
      <c r="D1874" s="4">
        <v>3</v>
      </c>
      <c r="E1874" s="4">
        <v>379</v>
      </c>
      <c r="F1874" s="41">
        <v>36.970500000000001</v>
      </c>
      <c r="G1874" s="41">
        <v>110.9115</v>
      </c>
      <c r="K1874" t="b">
        <f>NOT(ISNA(VLOOKUP(Table10[[#This Row],[PurchaseOrderID]],Purchase_Order!$A$2:$A$1228,1,0)))</f>
        <v>1</v>
      </c>
    </row>
    <row r="1875" spans="1:11" x14ac:dyDescent="0.25">
      <c r="A1875" s="5">
        <v>1115</v>
      </c>
      <c r="B1875" s="5">
        <v>2515</v>
      </c>
      <c r="C1875" s="10">
        <v>44156</v>
      </c>
      <c r="D1875" s="5">
        <v>3</v>
      </c>
      <c r="E1875" s="5">
        <v>380</v>
      </c>
      <c r="F1875" s="40">
        <v>43.218000000000004</v>
      </c>
      <c r="G1875" s="40">
        <v>129.654</v>
      </c>
      <c r="K1875" t="b">
        <f>NOT(ISNA(VLOOKUP(Table10[[#This Row],[PurchaseOrderID]],Purchase_Order!$A$2:$A$1228,1,0)))</f>
        <v>1</v>
      </c>
    </row>
    <row r="1876" spans="1:11" x14ac:dyDescent="0.25">
      <c r="A1876" s="4">
        <v>1115</v>
      </c>
      <c r="B1876" s="4">
        <v>2516</v>
      </c>
      <c r="C1876" s="11">
        <v>44156</v>
      </c>
      <c r="D1876" s="4">
        <v>3</v>
      </c>
      <c r="E1876" s="4">
        <v>381</v>
      </c>
      <c r="F1876" s="41">
        <v>47.491500000000002</v>
      </c>
      <c r="G1876" s="41">
        <v>142.47450000000001</v>
      </c>
      <c r="K1876" t="b">
        <f>NOT(ISNA(VLOOKUP(Table10[[#This Row],[PurchaseOrderID]],Purchase_Order!$A$2:$A$1228,1,0)))</f>
        <v>1</v>
      </c>
    </row>
    <row r="1877" spans="1:11" x14ac:dyDescent="0.25">
      <c r="A1877" s="5">
        <v>1115</v>
      </c>
      <c r="B1877" s="5">
        <v>2517</v>
      </c>
      <c r="C1877" s="10">
        <v>44156</v>
      </c>
      <c r="D1877" s="5">
        <v>3</v>
      </c>
      <c r="E1877" s="5">
        <v>382</v>
      </c>
      <c r="F1877" s="40">
        <v>43.270499999999998</v>
      </c>
      <c r="G1877" s="40">
        <v>129.8115</v>
      </c>
      <c r="K1877" t="b">
        <f>NOT(ISNA(VLOOKUP(Table10[[#This Row],[PurchaseOrderID]],Purchase_Order!$A$2:$A$1228,1,0)))</f>
        <v>1</v>
      </c>
    </row>
    <row r="1878" spans="1:11" x14ac:dyDescent="0.25">
      <c r="A1878" s="4">
        <v>1115</v>
      </c>
      <c r="B1878" s="4">
        <v>2518</v>
      </c>
      <c r="C1878" s="11">
        <v>44156</v>
      </c>
      <c r="D1878" s="4">
        <v>3</v>
      </c>
      <c r="E1878" s="4">
        <v>383</v>
      </c>
      <c r="F1878" s="41">
        <v>47.543999999999997</v>
      </c>
      <c r="G1878" s="41">
        <v>142.63200000000001</v>
      </c>
      <c r="K1878" t="b">
        <f>NOT(ISNA(VLOOKUP(Table10[[#This Row],[PurchaseOrderID]],Purchase_Order!$A$2:$A$1228,1,0)))</f>
        <v>1</v>
      </c>
    </row>
    <row r="1879" spans="1:11" x14ac:dyDescent="0.25">
      <c r="A1879" s="5">
        <v>1115</v>
      </c>
      <c r="B1879" s="5">
        <v>2519</v>
      </c>
      <c r="C1879" s="10">
        <v>44156</v>
      </c>
      <c r="D1879" s="5">
        <v>3</v>
      </c>
      <c r="E1879" s="5">
        <v>384</v>
      </c>
      <c r="F1879" s="40">
        <v>43.270499999999998</v>
      </c>
      <c r="G1879" s="40">
        <v>129.8115</v>
      </c>
      <c r="K1879" t="b">
        <f>NOT(ISNA(VLOOKUP(Table10[[#This Row],[PurchaseOrderID]],Purchase_Order!$A$2:$A$1228,1,0)))</f>
        <v>1</v>
      </c>
    </row>
    <row r="1880" spans="1:11" x14ac:dyDescent="0.25">
      <c r="A1880" s="4">
        <v>1115</v>
      </c>
      <c r="B1880" s="4">
        <v>2520</v>
      </c>
      <c r="C1880" s="11">
        <v>44156</v>
      </c>
      <c r="D1880" s="4">
        <v>3</v>
      </c>
      <c r="E1880" s="4">
        <v>385</v>
      </c>
      <c r="F1880" s="41">
        <v>41.170499999999997</v>
      </c>
      <c r="G1880" s="41">
        <v>123.5115</v>
      </c>
      <c r="K1880" t="b">
        <f>NOT(ISNA(VLOOKUP(Table10[[#This Row],[PurchaseOrderID]],Purchase_Order!$A$2:$A$1228,1,0)))</f>
        <v>1</v>
      </c>
    </row>
    <row r="1881" spans="1:11" x14ac:dyDescent="0.25">
      <c r="A1881" s="5">
        <v>1115</v>
      </c>
      <c r="B1881" s="5">
        <v>2521</v>
      </c>
      <c r="C1881" s="10">
        <v>44156</v>
      </c>
      <c r="D1881" s="5">
        <v>3</v>
      </c>
      <c r="E1881" s="5">
        <v>386</v>
      </c>
      <c r="F1881" s="40">
        <v>45.444000000000003</v>
      </c>
      <c r="G1881" s="40">
        <v>136.33199999999999</v>
      </c>
      <c r="K1881" t="b">
        <f>NOT(ISNA(VLOOKUP(Table10[[#This Row],[PurchaseOrderID]],Purchase_Order!$A$2:$A$1228,1,0)))</f>
        <v>1</v>
      </c>
    </row>
    <row r="1882" spans="1:11" x14ac:dyDescent="0.25">
      <c r="A1882" s="4">
        <v>1115</v>
      </c>
      <c r="B1882" s="4">
        <v>2522</v>
      </c>
      <c r="C1882" s="11">
        <v>44156</v>
      </c>
      <c r="D1882" s="4">
        <v>3</v>
      </c>
      <c r="E1882" s="4">
        <v>387</v>
      </c>
      <c r="F1882" s="41">
        <v>41.170499999999997</v>
      </c>
      <c r="G1882" s="41">
        <v>123.5115</v>
      </c>
      <c r="K1882" t="b">
        <f>NOT(ISNA(VLOOKUP(Table10[[#This Row],[PurchaseOrderID]],Purchase_Order!$A$2:$A$1228,1,0)))</f>
        <v>1</v>
      </c>
    </row>
    <row r="1883" spans="1:11" x14ac:dyDescent="0.25">
      <c r="A1883" s="5">
        <v>1115</v>
      </c>
      <c r="B1883" s="5">
        <v>2523</v>
      </c>
      <c r="C1883" s="10">
        <v>44156</v>
      </c>
      <c r="D1883" s="5">
        <v>3</v>
      </c>
      <c r="E1883" s="5">
        <v>388</v>
      </c>
      <c r="F1883" s="40">
        <v>39.070500000000003</v>
      </c>
      <c r="G1883" s="40">
        <v>117.2115</v>
      </c>
      <c r="K1883" t="b">
        <f>NOT(ISNA(VLOOKUP(Table10[[#This Row],[PurchaseOrderID]],Purchase_Order!$A$2:$A$1228,1,0)))</f>
        <v>1</v>
      </c>
    </row>
    <row r="1884" spans="1:11" x14ac:dyDescent="0.25">
      <c r="A1884" s="4">
        <v>1115</v>
      </c>
      <c r="B1884" s="4">
        <v>2524</v>
      </c>
      <c r="C1884" s="11">
        <v>44156</v>
      </c>
      <c r="D1884" s="4">
        <v>3</v>
      </c>
      <c r="E1884" s="4">
        <v>389</v>
      </c>
      <c r="F1884" s="41">
        <v>43.344000000000001</v>
      </c>
      <c r="G1884" s="41">
        <v>130.03200000000001</v>
      </c>
      <c r="K1884" t="b">
        <f>NOT(ISNA(VLOOKUP(Table10[[#This Row],[PurchaseOrderID]],Purchase_Order!$A$2:$A$1228,1,0)))</f>
        <v>1</v>
      </c>
    </row>
    <row r="1885" spans="1:11" x14ac:dyDescent="0.25">
      <c r="A1885" s="5">
        <v>1115</v>
      </c>
      <c r="B1885" s="5">
        <v>2525</v>
      </c>
      <c r="C1885" s="10">
        <v>44156</v>
      </c>
      <c r="D1885" s="5">
        <v>3</v>
      </c>
      <c r="E1885" s="5">
        <v>390</v>
      </c>
      <c r="F1885" s="40">
        <v>39.070500000000003</v>
      </c>
      <c r="G1885" s="40">
        <v>117.2115</v>
      </c>
      <c r="K1885" t="b">
        <f>NOT(ISNA(VLOOKUP(Table10[[#This Row],[PurchaseOrderID]],Purchase_Order!$A$2:$A$1228,1,0)))</f>
        <v>1</v>
      </c>
    </row>
    <row r="1886" spans="1:11" x14ac:dyDescent="0.25">
      <c r="A1886" s="4">
        <v>1115</v>
      </c>
      <c r="B1886" s="4">
        <v>2526</v>
      </c>
      <c r="C1886" s="11">
        <v>44156</v>
      </c>
      <c r="D1886" s="4">
        <v>3</v>
      </c>
      <c r="E1886" s="4">
        <v>391</v>
      </c>
      <c r="F1886" s="41">
        <v>36.970500000000001</v>
      </c>
      <c r="G1886" s="41">
        <v>110.9115</v>
      </c>
      <c r="K1886" t="b">
        <f>NOT(ISNA(VLOOKUP(Table10[[#This Row],[PurchaseOrderID]],Purchase_Order!$A$2:$A$1228,1,0)))</f>
        <v>1</v>
      </c>
    </row>
    <row r="1887" spans="1:11" x14ac:dyDescent="0.25">
      <c r="A1887" s="5">
        <v>1115</v>
      </c>
      <c r="B1887" s="5">
        <v>2527</v>
      </c>
      <c r="C1887" s="10">
        <v>44156</v>
      </c>
      <c r="D1887" s="5">
        <v>3</v>
      </c>
      <c r="E1887" s="5">
        <v>392</v>
      </c>
      <c r="F1887" s="40">
        <v>41.244</v>
      </c>
      <c r="G1887" s="40">
        <v>123.732</v>
      </c>
      <c r="K1887" t="b">
        <f>NOT(ISNA(VLOOKUP(Table10[[#This Row],[PurchaseOrderID]],Purchase_Order!$A$2:$A$1228,1,0)))</f>
        <v>1</v>
      </c>
    </row>
    <row r="1888" spans="1:11" x14ac:dyDescent="0.25">
      <c r="A1888" s="4">
        <v>1115</v>
      </c>
      <c r="B1888" s="4">
        <v>2528</v>
      </c>
      <c r="C1888" s="11">
        <v>44156</v>
      </c>
      <c r="D1888" s="4">
        <v>3</v>
      </c>
      <c r="E1888" s="4">
        <v>393</v>
      </c>
      <c r="F1888" s="41">
        <v>36.970500000000001</v>
      </c>
      <c r="G1888" s="41">
        <v>110.9115</v>
      </c>
      <c r="K1888" t="b">
        <f>NOT(ISNA(VLOOKUP(Table10[[#This Row],[PurchaseOrderID]],Purchase_Order!$A$2:$A$1228,1,0)))</f>
        <v>1</v>
      </c>
    </row>
    <row r="1889" spans="1:11" x14ac:dyDescent="0.25">
      <c r="A1889" s="5">
        <v>1115</v>
      </c>
      <c r="B1889" s="5">
        <v>2529</v>
      </c>
      <c r="C1889" s="10">
        <v>44156</v>
      </c>
      <c r="D1889" s="5">
        <v>3</v>
      </c>
      <c r="E1889" s="5">
        <v>394</v>
      </c>
      <c r="F1889" s="40">
        <v>43.218000000000004</v>
      </c>
      <c r="G1889" s="40">
        <v>129.654</v>
      </c>
      <c r="K1889" t="b">
        <f>NOT(ISNA(VLOOKUP(Table10[[#This Row],[PurchaseOrderID]],Purchase_Order!$A$2:$A$1228,1,0)))</f>
        <v>1</v>
      </c>
    </row>
    <row r="1890" spans="1:11" x14ac:dyDescent="0.25">
      <c r="A1890" s="4">
        <v>1115</v>
      </c>
      <c r="B1890" s="4">
        <v>2530</v>
      </c>
      <c r="C1890" s="11">
        <v>44156</v>
      </c>
      <c r="D1890" s="4">
        <v>3</v>
      </c>
      <c r="E1890" s="4">
        <v>395</v>
      </c>
      <c r="F1890" s="41">
        <v>47.491500000000002</v>
      </c>
      <c r="G1890" s="41">
        <v>142.47450000000001</v>
      </c>
      <c r="K1890" t="b">
        <f>NOT(ISNA(VLOOKUP(Table10[[#This Row],[PurchaseOrderID]],Purchase_Order!$A$2:$A$1228,1,0)))</f>
        <v>1</v>
      </c>
    </row>
    <row r="1891" spans="1:11" x14ac:dyDescent="0.25">
      <c r="A1891" s="5">
        <v>1115</v>
      </c>
      <c r="B1891" s="5">
        <v>2531</v>
      </c>
      <c r="C1891" s="10">
        <v>44156</v>
      </c>
      <c r="D1891" s="5">
        <v>3</v>
      </c>
      <c r="E1891" s="5">
        <v>396</v>
      </c>
      <c r="F1891" s="40">
        <v>43.270499999999998</v>
      </c>
      <c r="G1891" s="40">
        <v>129.8115</v>
      </c>
      <c r="K1891" t="b">
        <f>NOT(ISNA(VLOOKUP(Table10[[#This Row],[PurchaseOrderID]],Purchase_Order!$A$2:$A$1228,1,0)))</f>
        <v>1</v>
      </c>
    </row>
    <row r="1892" spans="1:11" x14ac:dyDescent="0.25">
      <c r="A1892" s="4">
        <v>1115</v>
      </c>
      <c r="B1892" s="4">
        <v>2532</v>
      </c>
      <c r="C1892" s="11">
        <v>44156</v>
      </c>
      <c r="D1892" s="4">
        <v>3</v>
      </c>
      <c r="E1892" s="4">
        <v>397</v>
      </c>
      <c r="F1892" s="41">
        <v>47.543999999999997</v>
      </c>
      <c r="G1892" s="41">
        <v>142.63200000000001</v>
      </c>
      <c r="K1892" t="b">
        <f>NOT(ISNA(VLOOKUP(Table10[[#This Row],[PurchaseOrderID]],Purchase_Order!$A$2:$A$1228,1,0)))</f>
        <v>1</v>
      </c>
    </row>
    <row r="1893" spans="1:11" x14ac:dyDescent="0.25">
      <c r="A1893" s="5">
        <v>1116</v>
      </c>
      <c r="B1893" s="5">
        <v>2533</v>
      </c>
      <c r="C1893" s="10">
        <v>44156</v>
      </c>
      <c r="D1893" s="5">
        <v>550</v>
      </c>
      <c r="E1893" s="5">
        <v>476</v>
      </c>
      <c r="F1893" s="40">
        <v>15.8865</v>
      </c>
      <c r="G1893" s="40">
        <v>8737.5750000000007</v>
      </c>
      <c r="K1893" t="b">
        <f>NOT(ISNA(VLOOKUP(Table10[[#This Row],[PurchaseOrderID]],Purchase_Order!$A$2:$A$1228,1,0)))</f>
        <v>1</v>
      </c>
    </row>
    <row r="1894" spans="1:11" x14ac:dyDescent="0.25">
      <c r="A1894" s="4">
        <v>1116</v>
      </c>
      <c r="B1894" s="4">
        <v>2534</v>
      </c>
      <c r="C1894" s="11">
        <v>44156</v>
      </c>
      <c r="D1894" s="4">
        <v>550</v>
      </c>
      <c r="E1894" s="4">
        <v>477</v>
      </c>
      <c r="F1894" s="41">
        <v>11.6655</v>
      </c>
      <c r="G1894" s="41">
        <v>6416.0249999999996</v>
      </c>
      <c r="K1894" t="b">
        <f>NOT(ISNA(VLOOKUP(Table10[[#This Row],[PurchaseOrderID]],Purchase_Order!$A$2:$A$1228,1,0)))</f>
        <v>1</v>
      </c>
    </row>
    <row r="1895" spans="1:11" x14ac:dyDescent="0.25">
      <c r="A1895" s="5">
        <v>1116</v>
      </c>
      <c r="B1895" s="5">
        <v>2535</v>
      </c>
      <c r="C1895" s="10">
        <v>44156</v>
      </c>
      <c r="D1895" s="5">
        <v>550</v>
      </c>
      <c r="E1895" s="5">
        <v>478</v>
      </c>
      <c r="F1895" s="40">
        <v>11.087999999999999</v>
      </c>
      <c r="G1895" s="40">
        <v>6098.4</v>
      </c>
      <c r="K1895" t="b">
        <f>NOT(ISNA(VLOOKUP(Table10[[#This Row],[PurchaseOrderID]],Purchase_Order!$A$2:$A$1228,1,0)))</f>
        <v>1</v>
      </c>
    </row>
    <row r="1896" spans="1:11" x14ac:dyDescent="0.25">
      <c r="A1896" s="4">
        <v>1116</v>
      </c>
      <c r="B1896" s="4">
        <v>2536</v>
      </c>
      <c r="C1896" s="11">
        <v>44156</v>
      </c>
      <c r="D1896" s="4">
        <v>550</v>
      </c>
      <c r="E1896" s="4">
        <v>479</v>
      </c>
      <c r="F1896" s="41">
        <v>15.8865</v>
      </c>
      <c r="G1896" s="41">
        <v>8737.5750000000007</v>
      </c>
      <c r="K1896" t="b">
        <f>NOT(ISNA(VLOOKUP(Table10[[#This Row],[PurchaseOrderID]],Purchase_Order!$A$2:$A$1228,1,0)))</f>
        <v>1</v>
      </c>
    </row>
    <row r="1897" spans="1:11" x14ac:dyDescent="0.25">
      <c r="A1897" s="5">
        <v>1117</v>
      </c>
      <c r="B1897" s="5">
        <v>2537</v>
      </c>
      <c r="C1897" s="10">
        <v>44157</v>
      </c>
      <c r="D1897" s="5">
        <v>3</v>
      </c>
      <c r="E1897" s="5">
        <v>402</v>
      </c>
      <c r="F1897" s="40">
        <v>47.470500000000001</v>
      </c>
      <c r="G1897" s="40">
        <v>142.41149999999999</v>
      </c>
      <c r="K1897" t="b">
        <f>NOT(ISNA(VLOOKUP(Table10[[#This Row],[PurchaseOrderID]],Purchase_Order!$A$2:$A$1228,1,0)))</f>
        <v>1</v>
      </c>
    </row>
    <row r="1898" spans="1:11" x14ac:dyDescent="0.25">
      <c r="A1898" s="4">
        <v>1118</v>
      </c>
      <c r="B1898" s="4">
        <v>2538</v>
      </c>
      <c r="C1898" s="11">
        <v>44157</v>
      </c>
      <c r="D1898" s="4">
        <v>550</v>
      </c>
      <c r="E1898" s="4">
        <v>512</v>
      </c>
      <c r="F1898" s="41">
        <v>34.975499999999997</v>
      </c>
      <c r="G1898" s="41">
        <v>19236.525000000001</v>
      </c>
      <c r="K1898" t="b">
        <f>NOT(ISNA(VLOOKUP(Table10[[#This Row],[PurchaseOrderID]],Purchase_Order!$A$2:$A$1228,1,0)))</f>
        <v>1</v>
      </c>
    </row>
    <row r="1899" spans="1:11" x14ac:dyDescent="0.25">
      <c r="A1899" s="5">
        <v>1119</v>
      </c>
      <c r="B1899" s="5">
        <v>2539</v>
      </c>
      <c r="C1899" s="10">
        <v>44157</v>
      </c>
      <c r="D1899" s="5">
        <v>3</v>
      </c>
      <c r="E1899" s="5">
        <v>403</v>
      </c>
      <c r="F1899" s="40">
        <v>45.3705</v>
      </c>
      <c r="G1899" s="40">
        <v>136.11150000000001</v>
      </c>
      <c r="K1899" t="b">
        <f>NOT(ISNA(VLOOKUP(Table10[[#This Row],[PurchaseOrderID]],Purchase_Order!$A$2:$A$1228,1,0)))</f>
        <v>1</v>
      </c>
    </row>
    <row r="1900" spans="1:11" x14ac:dyDescent="0.25">
      <c r="A1900" s="4">
        <v>1119</v>
      </c>
      <c r="B1900" s="4">
        <v>2540</v>
      </c>
      <c r="C1900" s="11">
        <v>44157</v>
      </c>
      <c r="D1900" s="4">
        <v>3</v>
      </c>
      <c r="E1900" s="4">
        <v>404</v>
      </c>
      <c r="F1900" s="41">
        <v>49.643999999999998</v>
      </c>
      <c r="G1900" s="41">
        <v>148.93199999999999</v>
      </c>
      <c r="K1900" t="b">
        <f>NOT(ISNA(VLOOKUP(Table10[[#This Row],[PurchaseOrderID]],Purchase_Order!$A$2:$A$1228,1,0)))</f>
        <v>1</v>
      </c>
    </row>
    <row r="1901" spans="1:11" x14ac:dyDescent="0.25">
      <c r="A1901" s="5">
        <v>1119</v>
      </c>
      <c r="B1901" s="5">
        <v>2541</v>
      </c>
      <c r="C1901" s="10">
        <v>44157</v>
      </c>
      <c r="D1901" s="5">
        <v>3</v>
      </c>
      <c r="E1901" s="5">
        <v>405</v>
      </c>
      <c r="F1901" s="40">
        <v>45.3705</v>
      </c>
      <c r="G1901" s="40">
        <v>136.11150000000001</v>
      </c>
      <c r="K1901" t="b">
        <f>NOT(ISNA(VLOOKUP(Table10[[#This Row],[PurchaseOrderID]],Purchase_Order!$A$2:$A$1228,1,0)))</f>
        <v>1</v>
      </c>
    </row>
    <row r="1902" spans="1:11" x14ac:dyDescent="0.25">
      <c r="A1902" s="4">
        <v>1119</v>
      </c>
      <c r="B1902" s="4">
        <v>2542</v>
      </c>
      <c r="C1902" s="11">
        <v>44157</v>
      </c>
      <c r="D1902" s="4">
        <v>3</v>
      </c>
      <c r="E1902" s="4">
        <v>406</v>
      </c>
      <c r="F1902" s="41">
        <v>43.270499999999998</v>
      </c>
      <c r="G1902" s="41">
        <v>129.8115</v>
      </c>
      <c r="K1902" t="b">
        <f>NOT(ISNA(VLOOKUP(Table10[[#This Row],[PurchaseOrderID]],Purchase_Order!$A$2:$A$1228,1,0)))</f>
        <v>1</v>
      </c>
    </row>
    <row r="1903" spans="1:11" x14ac:dyDescent="0.25">
      <c r="A1903" s="5">
        <v>1119</v>
      </c>
      <c r="B1903" s="5">
        <v>2543</v>
      </c>
      <c r="C1903" s="10">
        <v>44157</v>
      </c>
      <c r="D1903" s="5">
        <v>3</v>
      </c>
      <c r="E1903" s="5">
        <v>407</v>
      </c>
      <c r="F1903" s="40">
        <v>47.543999999999997</v>
      </c>
      <c r="G1903" s="40">
        <v>142.63200000000001</v>
      </c>
      <c r="K1903" t="b">
        <f>NOT(ISNA(VLOOKUP(Table10[[#This Row],[PurchaseOrderID]],Purchase_Order!$A$2:$A$1228,1,0)))</f>
        <v>1</v>
      </c>
    </row>
    <row r="1904" spans="1:11" x14ac:dyDescent="0.25">
      <c r="A1904" s="4">
        <v>1120</v>
      </c>
      <c r="B1904" s="4">
        <v>2544</v>
      </c>
      <c r="C1904" s="11">
        <v>44157</v>
      </c>
      <c r="D1904" s="4">
        <v>550</v>
      </c>
      <c r="E1904" s="4">
        <v>525</v>
      </c>
      <c r="F1904" s="41">
        <v>2.3205</v>
      </c>
      <c r="G1904" s="41">
        <v>1276.2750000000001</v>
      </c>
      <c r="K1904" t="b">
        <f>NOT(ISNA(VLOOKUP(Table10[[#This Row],[PurchaseOrderID]],Purchase_Order!$A$2:$A$1228,1,0)))</f>
        <v>1</v>
      </c>
    </row>
    <row r="1905" spans="1:11" x14ac:dyDescent="0.25">
      <c r="A1905" s="5">
        <v>1121</v>
      </c>
      <c r="B1905" s="5">
        <v>2545</v>
      </c>
      <c r="C1905" s="10">
        <v>44157</v>
      </c>
      <c r="D1905" s="5">
        <v>550</v>
      </c>
      <c r="E1905" s="5">
        <v>526</v>
      </c>
      <c r="F1905" s="40">
        <v>3.6435</v>
      </c>
      <c r="G1905" s="40">
        <v>2003.925</v>
      </c>
      <c r="K1905" t="b">
        <f>NOT(ISNA(VLOOKUP(Table10[[#This Row],[PurchaseOrderID]],Purchase_Order!$A$2:$A$1228,1,0)))</f>
        <v>1</v>
      </c>
    </row>
    <row r="1906" spans="1:11" x14ac:dyDescent="0.25">
      <c r="A1906" s="4">
        <v>1122</v>
      </c>
      <c r="B1906" s="4">
        <v>2546</v>
      </c>
      <c r="C1906" s="11">
        <v>44157</v>
      </c>
      <c r="D1906" s="4">
        <v>550</v>
      </c>
      <c r="E1906" s="4">
        <v>908</v>
      </c>
      <c r="F1906" s="41">
        <v>21.0945</v>
      </c>
      <c r="G1906" s="41">
        <v>11601.975</v>
      </c>
      <c r="K1906" t="b">
        <f>NOT(ISNA(VLOOKUP(Table10[[#This Row],[PurchaseOrderID]],Purchase_Order!$A$2:$A$1228,1,0)))</f>
        <v>1</v>
      </c>
    </row>
    <row r="1907" spans="1:11" x14ac:dyDescent="0.25">
      <c r="A1907" s="5">
        <v>1122</v>
      </c>
      <c r="B1907" s="5">
        <v>2547</v>
      </c>
      <c r="C1907" s="10">
        <v>44157</v>
      </c>
      <c r="D1907" s="5">
        <v>550</v>
      </c>
      <c r="E1907" s="5">
        <v>909</v>
      </c>
      <c r="F1907" s="40">
        <v>30.439499999999999</v>
      </c>
      <c r="G1907" s="40">
        <v>16741.724999999999</v>
      </c>
      <c r="K1907" t="b">
        <f>NOT(ISNA(VLOOKUP(Table10[[#This Row],[PurchaseOrderID]],Purchase_Order!$A$2:$A$1228,1,0)))</f>
        <v>1</v>
      </c>
    </row>
    <row r="1908" spans="1:11" x14ac:dyDescent="0.25">
      <c r="A1908" s="4">
        <v>1123</v>
      </c>
      <c r="B1908" s="4">
        <v>2548</v>
      </c>
      <c r="C1908" s="11">
        <v>44157</v>
      </c>
      <c r="D1908" s="4">
        <v>60</v>
      </c>
      <c r="E1908" s="4">
        <v>356</v>
      </c>
      <c r="F1908" s="41">
        <v>3.6015000000000001</v>
      </c>
      <c r="G1908" s="41">
        <v>216.09</v>
      </c>
      <c r="K1908" t="b">
        <f>NOT(ISNA(VLOOKUP(Table10[[#This Row],[PurchaseOrderID]],Purchase_Order!$A$2:$A$1228,1,0)))</f>
        <v>1</v>
      </c>
    </row>
    <row r="1909" spans="1:11" x14ac:dyDescent="0.25">
      <c r="A1909" s="5">
        <v>1123</v>
      </c>
      <c r="B1909" s="5">
        <v>2549</v>
      </c>
      <c r="C1909" s="10">
        <v>44157</v>
      </c>
      <c r="D1909" s="5">
        <v>60</v>
      </c>
      <c r="E1909" s="5">
        <v>357</v>
      </c>
      <c r="F1909" s="40">
        <v>3.9794999999999998</v>
      </c>
      <c r="G1909" s="40">
        <v>238.77</v>
      </c>
      <c r="K1909" t="b">
        <f>NOT(ISNA(VLOOKUP(Table10[[#This Row],[PurchaseOrderID]],Purchase_Order!$A$2:$A$1228,1,0)))</f>
        <v>1</v>
      </c>
    </row>
    <row r="1910" spans="1:11" x14ac:dyDescent="0.25">
      <c r="A1910" s="4">
        <v>1124</v>
      </c>
      <c r="B1910" s="4">
        <v>2550</v>
      </c>
      <c r="C1910" s="11">
        <v>44157</v>
      </c>
      <c r="D1910" s="4">
        <v>550</v>
      </c>
      <c r="E1910" s="4">
        <v>935</v>
      </c>
      <c r="F1910" s="41">
        <v>31.4895</v>
      </c>
      <c r="G1910" s="41">
        <v>17319.224999999999</v>
      </c>
      <c r="K1910" t="b">
        <f>NOT(ISNA(VLOOKUP(Table10[[#This Row],[PurchaseOrderID]],Purchase_Order!$A$2:$A$1228,1,0)))</f>
        <v>1</v>
      </c>
    </row>
    <row r="1911" spans="1:11" x14ac:dyDescent="0.25">
      <c r="A1911" s="5">
        <v>1124</v>
      </c>
      <c r="B1911" s="5">
        <v>2551</v>
      </c>
      <c r="C1911" s="10">
        <v>44157</v>
      </c>
      <c r="D1911" s="5">
        <v>550</v>
      </c>
      <c r="E1911" s="5">
        <v>936</v>
      </c>
      <c r="F1911" s="40">
        <v>48.289499999999997</v>
      </c>
      <c r="G1911" s="40">
        <v>26559.224999999999</v>
      </c>
      <c r="K1911" t="b">
        <f>NOT(ISNA(VLOOKUP(Table10[[#This Row],[PurchaseOrderID]],Purchase_Order!$A$2:$A$1228,1,0)))</f>
        <v>1</v>
      </c>
    </row>
    <row r="1912" spans="1:11" x14ac:dyDescent="0.25">
      <c r="A1912" s="4">
        <v>1125</v>
      </c>
      <c r="B1912" s="4">
        <v>2552</v>
      </c>
      <c r="C1912" s="11">
        <v>44157</v>
      </c>
      <c r="D1912" s="4">
        <v>550</v>
      </c>
      <c r="E1912" s="4">
        <v>524</v>
      </c>
      <c r="F1912" s="41">
        <v>12.967499999999999</v>
      </c>
      <c r="G1912" s="41">
        <v>7132.125</v>
      </c>
      <c r="K1912" t="b">
        <f>NOT(ISNA(VLOOKUP(Table10[[#This Row],[PurchaseOrderID]],Purchase_Order!$A$2:$A$1228,1,0)))</f>
        <v>1</v>
      </c>
    </row>
    <row r="1913" spans="1:11" x14ac:dyDescent="0.25">
      <c r="A1913" s="5">
        <v>1126</v>
      </c>
      <c r="B1913" s="5">
        <v>2553</v>
      </c>
      <c r="C1913" s="10">
        <v>44157</v>
      </c>
      <c r="D1913" s="5">
        <v>550</v>
      </c>
      <c r="E1913" s="5">
        <v>911</v>
      </c>
      <c r="F1913" s="40">
        <v>21.0945</v>
      </c>
      <c r="G1913" s="40">
        <v>11601.975</v>
      </c>
      <c r="K1913" t="b">
        <f>NOT(ISNA(VLOOKUP(Table10[[#This Row],[PurchaseOrderID]],Purchase_Order!$A$2:$A$1228,1,0)))</f>
        <v>1</v>
      </c>
    </row>
    <row r="1914" spans="1:11" x14ac:dyDescent="0.25">
      <c r="A1914" s="4">
        <v>1126</v>
      </c>
      <c r="B1914" s="4">
        <v>2554</v>
      </c>
      <c r="C1914" s="11">
        <v>44157</v>
      </c>
      <c r="D1914" s="4">
        <v>550</v>
      </c>
      <c r="E1914" s="4">
        <v>912</v>
      </c>
      <c r="F1914" s="41">
        <v>30.439499999999999</v>
      </c>
      <c r="G1914" s="41">
        <v>16741.724999999999</v>
      </c>
      <c r="K1914" t="b">
        <f>NOT(ISNA(VLOOKUP(Table10[[#This Row],[PurchaseOrderID]],Purchase_Order!$A$2:$A$1228,1,0)))</f>
        <v>1</v>
      </c>
    </row>
    <row r="1915" spans="1:11" x14ac:dyDescent="0.25">
      <c r="A1915" s="5">
        <v>1127</v>
      </c>
      <c r="B1915" s="5">
        <v>2555</v>
      </c>
      <c r="C1915" s="10">
        <v>44157</v>
      </c>
      <c r="D1915" s="5">
        <v>550</v>
      </c>
      <c r="E1915" s="5">
        <v>910</v>
      </c>
      <c r="F1915" s="40">
        <v>40.939500000000002</v>
      </c>
      <c r="G1915" s="40">
        <v>22516.724999999999</v>
      </c>
      <c r="K1915" t="b">
        <f>NOT(ISNA(VLOOKUP(Table10[[#This Row],[PurchaseOrderID]],Purchase_Order!$A$2:$A$1228,1,0)))</f>
        <v>1</v>
      </c>
    </row>
    <row r="1916" spans="1:11" x14ac:dyDescent="0.25">
      <c r="A1916" s="4">
        <v>1128</v>
      </c>
      <c r="B1916" s="4">
        <v>2556</v>
      </c>
      <c r="C1916" s="11">
        <v>44157</v>
      </c>
      <c r="D1916" s="4">
        <v>550</v>
      </c>
      <c r="E1916" s="4">
        <v>937</v>
      </c>
      <c r="F1916" s="41">
        <v>62.9895</v>
      </c>
      <c r="G1916" s="41">
        <v>34644.224999999999</v>
      </c>
      <c r="K1916" t="b">
        <f>NOT(ISNA(VLOOKUP(Table10[[#This Row],[PurchaseOrderID]],Purchase_Order!$A$2:$A$1228,1,0)))</f>
        <v>1</v>
      </c>
    </row>
    <row r="1917" spans="1:11" x14ac:dyDescent="0.25">
      <c r="A1917" s="5">
        <v>1129</v>
      </c>
      <c r="B1917" s="5">
        <v>2557</v>
      </c>
      <c r="C1917" s="10">
        <v>44157</v>
      </c>
      <c r="D1917" s="5">
        <v>3</v>
      </c>
      <c r="E1917" s="5">
        <v>466</v>
      </c>
      <c r="F1917" s="40">
        <v>45.423000000000002</v>
      </c>
      <c r="G1917" s="40">
        <v>136.26900000000001</v>
      </c>
      <c r="K1917" t="b">
        <f>NOT(ISNA(VLOOKUP(Table10[[#This Row],[PurchaseOrderID]],Purchase_Order!$A$2:$A$1228,1,0)))</f>
        <v>1</v>
      </c>
    </row>
    <row r="1918" spans="1:11" x14ac:dyDescent="0.25">
      <c r="A1918" s="4">
        <v>1129</v>
      </c>
      <c r="B1918" s="4">
        <v>2558</v>
      </c>
      <c r="C1918" s="11">
        <v>44157</v>
      </c>
      <c r="D1918" s="4">
        <v>3</v>
      </c>
      <c r="E1918" s="4">
        <v>467</v>
      </c>
      <c r="F1918" s="41">
        <v>43.323</v>
      </c>
      <c r="G1918" s="41">
        <v>129.96899999999999</v>
      </c>
      <c r="K1918" t="b">
        <f>NOT(ISNA(VLOOKUP(Table10[[#This Row],[PurchaseOrderID]],Purchase_Order!$A$2:$A$1228,1,0)))</f>
        <v>1</v>
      </c>
    </row>
    <row r="1919" spans="1:11" x14ac:dyDescent="0.25">
      <c r="A1919" s="5">
        <v>1129</v>
      </c>
      <c r="B1919" s="5">
        <v>2559</v>
      </c>
      <c r="C1919" s="10">
        <v>44157</v>
      </c>
      <c r="D1919" s="5">
        <v>3</v>
      </c>
      <c r="E1919" s="5">
        <v>468</v>
      </c>
      <c r="F1919" s="40">
        <v>47.596499999999999</v>
      </c>
      <c r="G1919" s="40">
        <v>142.7895</v>
      </c>
      <c r="K1919" t="b">
        <f>NOT(ISNA(VLOOKUP(Table10[[#This Row],[PurchaseOrderID]],Purchase_Order!$A$2:$A$1228,1,0)))</f>
        <v>1</v>
      </c>
    </row>
    <row r="1920" spans="1:11" x14ac:dyDescent="0.25">
      <c r="A1920" s="4">
        <v>1129</v>
      </c>
      <c r="B1920" s="4">
        <v>2560</v>
      </c>
      <c r="C1920" s="11">
        <v>44157</v>
      </c>
      <c r="D1920" s="4">
        <v>3</v>
      </c>
      <c r="E1920" s="4">
        <v>469</v>
      </c>
      <c r="F1920" s="41">
        <v>43.323</v>
      </c>
      <c r="G1920" s="41">
        <v>129.96899999999999</v>
      </c>
      <c r="K1920" t="b">
        <f>NOT(ISNA(VLOOKUP(Table10[[#This Row],[PurchaseOrderID]],Purchase_Order!$A$2:$A$1228,1,0)))</f>
        <v>1</v>
      </c>
    </row>
    <row r="1921" spans="1:11" x14ac:dyDescent="0.25">
      <c r="A1921" s="5">
        <v>1129</v>
      </c>
      <c r="B1921" s="5">
        <v>2561</v>
      </c>
      <c r="C1921" s="10">
        <v>44157</v>
      </c>
      <c r="D1921" s="5">
        <v>3</v>
      </c>
      <c r="E1921" s="5">
        <v>470</v>
      </c>
      <c r="F1921" s="40">
        <v>41.222999999999999</v>
      </c>
      <c r="G1921" s="40">
        <v>123.669</v>
      </c>
      <c r="K1921" t="b">
        <f>NOT(ISNA(VLOOKUP(Table10[[#This Row],[PurchaseOrderID]],Purchase_Order!$A$2:$A$1228,1,0)))</f>
        <v>1</v>
      </c>
    </row>
    <row r="1922" spans="1:11" x14ac:dyDescent="0.25">
      <c r="A1922" s="4">
        <v>1130</v>
      </c>
      <c r="B1922" s="4">
        <v>2562</v>
      </c>
      <c r="C1922" s="11">
        <v>44157</v>
      </c>
      <c r="D1922" s="4">
        <v>3</v>
      </c>
      <c r="E1922" s="4">
        <v>462</v>
      </c>
      <c r="F1922" s="41">
        <v>47.680500000000002</v>
      </c>
      <c r="G1922" s="41">
        <v>143.04150000000001</v>
      </c>
      <c r="K1922" t="b">
        <f>NOT(ISNA(VLOOKUP(Table10[[#This Row],[PurchaseOrderID]],Purchase_Order!$A$2:$A$1228,1,0)))</f>
        <v>1</v>
      </c>
    </row>
    <row r="1923" spans="1:11" x14ac:dyDescent="0.25">
      <c r="A1923" s="5">
        <v>1131</v>
      </c>
      <c r="B1923" s="5">
        <v>2563</v>
      </c>
      <c r="C1923" s="10">
        <v>44157</v>
      </c>
      <c r="D1923" s="5">
        <v>550</v>
      </c>
      <c r="E1923" s="5">
        <v>510</v>
      </c>
      <c r="F1923" s="40">
        <v>23.404499999999999</v>
      </c>
      <c r="G1923" s="40">
        <v>12872.475</v>
      </c>
      <c r="K1923" t="b">
        <f>NOT(ISNA(VLOOKUP(Table10[[#This Row],[PurchaseOrderID]],Purchase_Order!$A$2:$A$1228,1,0)))</f>
        <v>1</v>
      </c>
    </row>
    <row r="1924" spans="1:11" x14ac:dyDescent="0.25">
      <c r="A1924" s="4">
        <v>1131</v>
      </c>
      <c r="B1924" s="4">
        <v>2564</v>
      </c>
      <c r="C1924" s="11">
        <v>44157</v>
      </c>
      <c r="D1924" s="4">
        <v>550</v>
      </c>
      <c r="E1924" s="4">
        <v>511</v>
      </c>
      <c r="F1924" s="41">
        <v>27.867000000000001</v>
      </c>
      <c r="G1924" s="41">
        <v>15326.85</v>
      </c>
      <c r="K1924" t="b">
        <f>NOT(ISNA(VLOOKUP(Table10[[#This Row],[PurchaseOrderID]],Purchase_Order!$A$2:$A$1228,1,0)))</f>
        <v>1</v>
      </c>
    </row>
    <row r="1925" spans="1:11" x14ac:dyDescent="0.25">
      <c r="A1925" s="5">
        <v>1132</v>
      </c>
      <c r="B1925" s="5">
        <v>2565</v>
      </c>
      <c r="C1925" s="10">
        <v>44157</v>
      </c>
      <c r="D1925" s="5">
        <v>550</v>
      </c>
      <c r="E1925" s="5">
        <v>527</v>
      </c>
      <c r="F1925" s="40">
        <v>6.7515000000000001</v>
      </c>
      <c r="G1925" s="40">
        <v>3713.3249999999998</v>
      </c>
      <c r="K1925" t="b">
        <f>NOT(ISNA(VLOOKUP(Table10[[#This Row],[PurchaseOrderID]],Purchase_Order!$A$2:$A$1228,1,0)))</f>
        <v>1</v>
      </c>
    </row>
    <row r="1926" spans="1:11" x14ac:dyDescent="0.25">
      <c r="A1926" s="4">
        <v>1133</v>
      </c>
      <c r="B1926" s="4">
        <v>2566</v>
      </c>
      <c r="C1926" s="11">
        <v>44160</v>
      </c>
      <c r="D1926" s="4">
        <v>550</v>
      </c>
      <c r="E1926" s="4">
        <v>938</v>
      </c>
      <c r="F1926" s="41">
        <v>31.4895</v>
      </c>
      <c r="G1926" s="41">
        <v>17319.224999999999</v>
      </c>
      <c r="K1926" t="b">
        <f>NOT(ISNA(VLOOKUP(Table10[[#This Row],[PurchaseOrderID]],Purchase_Order!$A$2:$A$1228,1,0)))</f>
        <v>1</v>
      </c>
    </row>
    <row r="1927" spans="1:11" x14ac:dyDescent="0.25">
      <c r="A1927" s="5">
        <v>1133</v>
      </c>
      <c r="B1927" s="5">
        <v>2567</v>
      </c>
      <c r="C1927" s="10">
        <v>44160</v>
      </c>
      <c r="D1927" s="5">
        <v>550</v>
      </c>
      <c r="E1927" s="5">
        <v>939</v>
      </c>
      <c r="F1927" s="40">
        <v>48.289499999999997</v>
      </c>
      <c r="G1927" s="40">
        <v>26559.224999999999</v>
      </c>
      <c r="K1927" t="b">
        <f>NOT(ISNA(VLOOKUP(Table10[[#This Row],[PurchaseOrderID]],Purchase_Order!$A$2:$A$1228,1,0)))</f>
        <v>1</v>
      </c>
    </row>
    <row r="1928" spans="1:11" x14ac:dyDescent="0.25">
      <c r="A1928" s="4">
        <v>1133</v>
      </c>
      <c r="B1928" s="4">
        <v>2568</v>
      </c>
      <c r="C1928" s="11">
        <v>44160</v>
      </c>
      <c r="D1928" s="4">
        <v>550</v>
      </c>
      <c r="E1928" s="4">
        <v>509</v>
      </c>
      <c r="F1928" s="41">
        <v>36.277500000000003</v>
      </c>
      <c r="G1928" s="41">
        <v>19952.625</v>
      </c>
      <c r="K1928" t="b">
        <f>NOT(ISNA(VLOOKUP(Table10[[#This Row],[PurchaseOrderID]],Purchase_Order!$A$2:$A$1228,1,0)))</f>
        <v>1</v>
      </c>
    </row>
    <row r="1929" spans="1:11" x14ac:dyDescent="0.25">
      <c r="A1929" s="5">
        <v>1134</v>
      </c>
      <c r="B1929" s="5">
        <v>2569</v>
      </c>
      <c r="C1929" s="10">
        <v>44160</v>
      </c>
      <c r="D1929" s="5">
        <v>60</v>
      </c>
      <c r="E1929" s="5">
        <v>492</v>
      </c>
      <c r="F1929" s="40">
        <v>50.746499999999997</v>
      </c>
      <c r="G1929" s="40">
        <v>3044.79</v>
      </c>
      <c r="K1929" t="b">
        <f>NOT(ISNA(VLOOKUP(Table10[[#This Row],[PurchaseOrderID]],Purchase_Order!$A$2:$A$1228,1,0)))</f>
        <v>1</v>
      </c>
    </row>
    <row r="1930" spans="1:11" x14ac:dyDescent="0.25">
      <c r="A1930" s="4">
        <v>1134</v>
      </c>
      <c r="B1930" s="4">
        <v>2570</v>
      </c>
      <c r="C1930" s="11">
        <v>44160</v>
      </c>
      <c r="D1930" s="4">
        <v>60</v>
      </c>
      <c r="E1930" s="4">
        <v>493</v>
      </c>
      <c r="F1930" s="41">
        <v>58.264499999999998</v>
      </c>
      <c r="G1930" s="41">
        <v>3495.87</v>
      </c>
      <c r="K1930" t="b">
        <f>NOT(ISNA(VLOOKUP(Table10[[#This Row],[PurchaseOrderID]],Purchase_Order!$A$2:$A$1228,1,0)))</f>
        <v>1</v>
      </c>
    </row>
    <row r="1931" spans="1:11" x14ac:dyDescent="0.25">
      <c r="A1931" s="5">
        <v>1135</v>
      </c>
      <c r="B1931" s="5">
        <v>2571</v>
      </c>
      <c r="C1931" s="10">
        <v>44160</v>
      </c>
      <c r="D1931" s="5">
        <v>550</v>
      </c>
      <c r="E1931" s="5">
        <v>523</v>
      </c>
      <c r="F1931" s="40">
        <v>10.384499999999999</v>
      </c>
      <c r="G1931" s="40">
        <v>5711.4750000000004</v>
      </c>
      <c r="K1931" t="b">
        <f>NOT(ISNA(VLOOKUP(Table10[[#This Row],[PurchaseOrderID]],Purchase_Order!$A$2:$A$1228,1,0)))</f>
        <v>1</v>
      </c>
    </row>
    <row r="1932" spans="1:11" x14ac:dyDescent="0.25">
      <c r="A1932" s="4">
        <v>1136</v>
      </c>
      <c r="B1932" s="4">
        <v>2572</v>
      </c>
      <c r="C1932" s="11">
        <v>44160</v>
      </c>
      <c r="D1932" s="4">
        <v>3</v>
      </c>
      <c r="E1932" s="4">
        <v>425</v>
      </c>
      <c r="F1932" s="41">
        <v>45.580500000000001</v>
      </c>
      <c r="G1932" s="41">
        <v>136.7415</v>
      </c>
      <c r="K1932" t="b">
        <f>NOT(ISNA(VLOOKUP(Table10[[#This Row],[PurchaseOrderID]],Purchase_Order!$A$2:$A$1228,1,0)))</f>
        <v>1</v>
      </c>
    </row>
    <row r="1933" spans="1:11" x14ac:dyDescent="0.25">
      <c r="A1933" s="5">
        <v>1136</v>
      </c>
      <c r="B1933" s="5">
        <v>2573</v>
      </c>
      <c r="C1933" s="10">
        <v>44160</v>
      </c>
      <c r="D1933" s="5">
        <v>3</v>
      </c>
      <c r="E1933" s="5">
        <v>426</v>
      </c>
      <c r="F1933" s="40">
        <v>43.480499999999999</v>
      </c>
      <c r="G1933" s="40">
        <v>130.44149999999999</v>
      </c>
      <c r="K1933" t="b">
        <f>NOT(ISNA(VLOOKUP(Table10[[#This Row],[PurchaseOrderID]],Purchase_Order!$A$2:$A$1228,1,0)))</f>
        <v>1</v>
      </c>
    </row>
    <row r="1934" spans="1:11" x14ac:dyDescent="0.25">
      <c r="A1934" s="4">
        <v>1136</v>
      </c>
      <c r="B1934" s="4">
        <v>2574</v>
      </c>
      <c r="C1934" s="11">
        <v>44160</v>
      </c>
      <c r="D1934" s="4">
        <v>3</v>
      </c>
      <c r="E1934" s="4">
        <v>427</v>
      </c>
      <c r="F1934" s="41">
        <v>47.753999999999998</v>
      </c>
      <c r="G1934" s="41">
        <v>143.262</v>
      </c>
      <c r="K1934" t="b">
        <f>NOT(ISNA(VLOOKUP(Table10[[#This Row],[PurchaseOrderID]],Purchase_Order!$A$2:$A$1228,1,0)))</f>
        <v>1</v>
      </c>
    </row>
    <row r="1935" spans="1:11" x14ac:dyDescent="0.25">
      <c r="A1935" s="5">
        <v>1136</v>
      </c>
      <c r="B1935" s="5">
        <v>2575</v>
      </c>
      <c r="C1935" s="10">
        <v>44160</v>
      </c>
      <c r="D1935" s="5">
        <v>3</v>
      </c>
      <c r="E1935" s="5">
        <v>428</v>
      </c>
      <c r="F1935" s="40">
        <v>43.480499999999999</v>
      </c>
      <c r="G1935" s="40">
        <v>130.44149999999999</v>
      </c>
      <c r="K1935" t="b">
        <f>NOT(ISNA(VLOOKUP(Table10[[#This Row],[PurchaseOrderID]],Purchase_Order!$A$2:$A$1228,1,0)))</f>
        <v>1</v>
      </c>
    </row>
    <row r="1936" spans="1:11" x14ac:dyDescent="0.25">
      <c r="A1936" s="4">
        <v>1137</v>
      </c>
      <c r="B1936" s="4">
        <v>2576</v>
      </c>
      <c r="C1936" s="11">
        <v>44160</v>
      </c>
      <c r="D1936" s="4">
        <v>3</v>
      </c>
      <c r="E1936" s="4">
        <v>490</v>
      </c>
      <c r="F1936" s="41">
        <v>12.7155</v>
      </c>
      <c r="G1936" s="41">
        <v>38.146500000000003</v>
      </c>
      <c r="K1936" t="b">
        <f>NOT(ISNA(VLOOKUP(Table10[[#This Row],[PurchaseOrderID]],Purchase_Order!$A$2:$A$1228,1,0)))</f>
        <v>1</v>
      </c>
    </row>
    <row r="1937" spans="1:11" x14ac:dyDescent="0.25">
      <c r="A1937" s="5">
        <v>1137</v>
      </c>
      <c r="B1937" s="5">
        <v>2577</v>
      </c>
      <c r="C1937" s="10">
        <v>44160</v>
      </c>
      <c r="D1937" s="5">
        <v>3</v>
      </c>
      <c r="E1937" s="5">
        <v>491</v>
      </c>
      <c r="F1937" s="40">
        <v>19.939499999999999</v>
      </c>
      <c r="G1937" s="40">
        <v>59.8185</v>
      </c>
      <c r="K1937" t="b">
        <f>NOT(ISNA(VLOOKUP(Table10[[#This Row],[PurchaseOrderID]],Purchase_Order!$A$2:$A$1228,1,0)))</f>
        <v>1</v>
      </c>
    </row>
    <row r="1938" spans="1:11" x14ac:dyDescent="0.25">
      <c r="A1938" s="4">
        <v>1138</v>
      </c>
      <c r="B1938" s="4">
        <v>2578</v>
      </c>
      <c r="C1938" s="11">
        <v>44160</v>
      </c>
      <c r="D1938" s="4">
        <v>3</v>
      </c>
      <c r="E1938" s="4">
        <v>528</v>
      </c>
      <c r="F1938" s="41">
        <v>38.156999999999996</v>
      </c>
      <c r="G1938" s="41">
        <v>114.471</v>
      </c>
      <c r="K1938" t="b">
        <f>NOT(ISNA(VLOOKUP(Table10[[#This Row],[PurchaseOrderID]],Purchase_Order!$A$2:$A$1228,1,0)))</f>
        <v>1</v>
      </c>
    </row>
    <row r="1939" spans="1:11" x14ac:dyDescent="0.25">
      <c r="A1939" s="5">
        <v>1139</v>
      </c>
      <c r="B1939" s="5">
        <v>2579</v>
      </c>
      <c r="C1939" s="10">
        <v>44160</v>
      </c>
      <c r="D1939" s="5">
        <v>3</v>
      </c>
      <c r="E1939" s="5">
        <v>505</v>
      </c>
      <c r="F1939" s="40">
        <v>44.215499999999999</v>
      </c>
      <c r="G1939" s="40">
        <v>132.6465</v>
      </c>
      <c r="K1939" t="b">
        <f>NOT(ISNA(VLOOKUP(Table10[[#This Row],[PurchaseOrderID]],Purchase_Order!$A$2:$A$1228,1,0)))</f>
        <v>1</v>
      </c>
    </row>
    <row r="1940" spans="1:11" x14ac:dyDescent="0.25">
      <c r="A1940" s="4">
        <v>1140</v>
      </c>
      <c r="B1940" s="4">
        <v>2580</v>
      </c>
      <c r="C1940" s="11">
        <v>44160</v>
      </c>
      <c r="D1940" s="4">
        <v>550</v>
      </c>
      <c r="E1940" s="4">
        <v>938</v>
      </c>
      <c r="F1940" s="41">
        <v>31.4895</v>
      </c>
      <c r="G1940" s="41">
        <v>17319.224999999999</v>
      </c>
      <c r="K1940" t="b">
        <f>NOT(ISNA(VLOOKUP(Table10[[#This Row],[PurchaseOrderID]],Purchase_Order!$A$2:$A$1228,1,0)))</f>
        <v>1</v>
      </c>
    </row>
    <row r="1941" spans="1:11" x14ac:dyDescent="0.25">
      <c r="A1941" s="5">
        <v>1140</v>
      </c>
      <c r="B1941" s="5">
        <v>2581</v>
      </c>
      <c r="C1941" s="10">
        <v>44160</v>
      </c>
      <c r="D1941" s="5">
        <v>550</v>
      </c>
      <c r="E1941" s="5">
        <v>939</v>
      </c>
      <c r="F1941" s="40">
        <v>48.289499999999997</v>
      </c>
      <c r="G1941" s="40">
        <v>26559.224999999999</v>
      </c>
      <c r="K1941" t="b">
        <f>NOT(ISNA(VLOOKUP(Table10[[#This Row],[PurchaseOrderID]],Purchase_Order!$A$2:$A$1228,1,0)))</f>
        <v>1</v>
      </c>
    </row>
    <row r="1942" spans="1:11" x14ac:dyDescent="0.25">
      <c r="A1942" s="4">
        <v>1141</v>
      </c>
      <c r="B1942" s="4">
        <v>2582</v>
      </c>
      <c r="C1942" s="11">
        <v>44160</v>
      </c>
      <c r="D1942" s="4">
        <v>60</v>
      </c>
      <c r="E1942" s="4">
        <v>358</v>
      </c>
      <c r="F1942" s="41">
        <v>6.9824999999999999</v>
      </c>
      <c r="G1942" s="41">
        <v>418.95</v>
      </c>
      <c r="K1942" t="b">
        <f>NOT(ISNA(VLOOKUP(Table10[[#This Row],[PurchaseOrderID]],Purchase_Order!$A$2:$A$1228,1,0)))</f>
        <v>1</v>
      </c>
    </row>
    <row r="1943" spans="1:11" x14ac:dyDescent="0.25">
      <c r="A1943" s="5">
        <v>1142</v>
      </c>
      <c r="B1943" s="5">
        <v>2583</v>
      </c>
      <c r="C1943" s="10">
        <v>44160</v>
      </c>
      <c r="D1943" s="5">
        <v>3</v>
      </c>
      <c r="E1943" s="5">
        <v>375</v>
      </c>
      <c r="F1943" s="40">
        <v>43.270499999999998</v>
      </c>
      <c r="G1943" s="40">
        <v>129.8115</v>
      </c>
      <c r="K1943" t="b">
        <f>NOT(ISNA(VLOOKUP(Table10[[#This Row],[PurchaseOrderID]],Purchase_Order!$A$2:$A$1228,1,0)))</f>
        <v>1</v>
      </c>
    </row>
    <row r="1944" spans="1:11" x14ac:dyDescent="0.25">
      <c r="A1944" s="4">
        <v>1142</v>
      </c>
      <c r="B1944" s="4">
        <v>2584</v>
      </c>
      <c r="C1944" s="11">
        <v>44160</v>
      </c>
      <c r="D1944" s="4">
        <v>3</v>
      </c>
      <c r="E1944" s="4">
        <v>376</v>
      </c>
      <c r="F1944" s="41">
        <v>47.543999999999997</v>
      </c>
      <c r="G1944" s="41">
        <v>142.63200000000001</v>
      </c>
      <c r="K1944" t="b">
        <f>NOT(ISNA(VLOOKUP(Table10[[#This Row],[PurchaseOrderID]],Purchase_Order!$A$2:$A$1228,1,0)))</f>
        <v>1</v>
      </c>
    </row>
    <row r="1945" spans="1:11" x14ac:dyDescent="0.25">
      <c r="A1945" s="5">
        <v>1143</v>
      </c>
      <c r="B1945" s="5">
        <v>2585</v>
      </c>
      <c r="C1945" s="10">
        <v>44160</v>
      </c>
      <c r="D1945" s="5">
        <v>60</v>
      </c>
      <c r="E1945" s="5">
        <v>356</v>
      </c>
      <c r="F1945" s="40">
        <v>3.3809999999999998</v>
      </c>
      <c r="G1945" s="40">
        <v>202.86</v>
      </c>
      <c r="K1945" t="b">
        <f>NOT(ISNA(VLOOKUP(Table10[[#This Row],[PurchaseOrderID]],Purchase_Order!$A$2:$A$1228,1,0)))</f>
        <v>1</v>
      </c>
    </row>
    <row r="1946" spans="1:11" x14ac:dyDescent="0.25">
      <c r="A1946" s="4">
        <v>1143</v>
      </c>
      <c r="B1946" s="4">
        <v>2586</v>
      </c>
      <c r="C1946" s="11">
        <v>44160</v>
      </c>
      <c r="D1946" s="4">
        <v>60</v>
      </c>
      <c r="E1946" s="4">
        <v>357</v>
      </c>
      <c r="F1946" s="41">
        <v>4.3155000000000001</v>
      </c>
      <c r="G1946" s="41">
        <v>258.93</v>
      </c>
      <c r="K1946" t="b">
        <f>NOT(ISNA(VLOOKUP(Table10[[#This Row],[PurchaseOrderID]],Purchase_Order!$A$2:$A$1228,1,0)))</f>
        <v>1</v>
      </c>
    </row>
    <row r="1947" spans="1:11" x14ac:dyDescent="0.25">
      <c r="A1947" s="5">
        <v>1144</v>
      </c>
      <c r="B1947" s="5">
        <v>2587</v>
      </c>
      <c r="C1947" s="10">
        <v>44160</v>
      </c>
      <c r="D1947" s="5">
        <v>3</v>
      </c>
      <c r="E1947" s="5">
        <v>391</v>
      </c>
      <c r="F1947" s="40">
        <v>45.444000000000003</v>
      </c>
      <c r="G1947" s="40">
        <v>136.33199999999999</v>
      </c>
      <c r="K1947" t="b">
        <f>NOT(ISNA(VLOOKUP(Table10[[#This Row],[PurchaseOrderID]],Purchase_Order!$A$2:$A$1228,1,0)))</f>
        <v>1</v>
      </c>
    </row>
    <row r="1948" spans="1:11" x14ac:dyDescent="0.25">
      <c r="A1948" s="4">
        <v>1144</v>
      </c>
      <c r="B1948" s="4">
        <v>2588</v>
      </c>
      <c r="C1948" s="11">
        <v>44160</v>
      </c>
      <c r="D1948" s="4">
        <v>3</v>
      </c>
      <c r="E1948" s="4">
        <v>392</v>
      </c>
      <c r="F1948" s="41">
        <v>41.170499999999997</v>
      </c>
      <c r="G1948" s="41">
        <v>123.5115</v>
      </c>
      <c r="K1948" t="b">
        <f>NOT(ISNA(VLOOKUP(Table10[[#This Row],[PurchaseOrderID]],Purchase_Order!$A$2:$A$1228,1,0)))</f>
        <v>1</v>
      </c>
    </row>
    <row r="1949" spans="1:11" x14ac:dyDescent="0.25">
      <c r="A1949" s="5">
        <v>1145</v>
      </c>
      <c r="B1949" s="5">
        <v>2589</v>
      </c>
      <c r="C1949" s="10">
        <v>44160</v>
      </c>
      <c r="D1949" s="5">
        <v>3</v>
      </c>
      <c r="E1949" s="5">
        <v>490</v>
      </c>
      <c r="F1949" s="40">
        <v>12.358499999999999</v>
      </c>
      <c r="G1949" s="40">
        <v>37.075499999999998</v>
      </c>
      <c r="K1949" t="b">
        <f>NOT(ISNA(VLOOKUP(Table10[[#This Row],[PurchaseOrderID]],Purchase_Order!$A$2:$A$1228,1,0)))</f>
        <v>1</v>
      </c>
    </row>
    <row r="1950" spans="1:11" x14ac:dyDescent="0.25">
      <c r="A1950" s="4">
        <v>1146</v>
      </c>
      <c r="B1950" s="4">
        <v>2590</v>
      </c>
      <c r="C1950" s="11">
        <v>44160</v>
      </c>
      <c r="D1950" s="4">
        <v>550</v>
      </c>
      <c r="E1950" s="4">
        <v>513</v>
      </c>
      <c r="F1950" s="41">
        <v>39.1965</v>
      </c>
      <c r="G1950" s="41">
        <v>21558.075000000001</v>
      </c>
      <c r="K1950" t="b">
        <f>NOT(ISNA(VLOOKUP(Table10[[#This Row],[PurchaseOrderID]],Purchase_Order!$A$2:$A$1228,1,0)))</f>
        <v>1</v>
      </c>
    </row>
    <row r="1951" spans="1:11" x14ac:dyDescent="0.25">
      <c r="A1951" s="5">
        <v>1147</v>
      </c>
      <c r="B1951" s="5">
        <v>2591</v>
      </c>
      <c r="C1951" s="10">
        <v>44160</v>
      </c>
      <c r="D1951" s="5">
        <v>3</v>
      </c>
      <c r="E1951" s="5">
        <v>417</v>
      </c>
      <c r="F1951" s="40">
        <v>43.375500000000002</v>
      </c>
      <c r="G1951" s="40">
        <v>130.12649999999999</v>
      </c>
      <c r="K1951" t="b">
        <f>NOT(ISNA(VLOOKUP(Table10[[#This Row],[PurchaseOrderID]],Purchase_Order!$A$2:$A$1228,1,0)))</f>
        <v>1</v>
      </c>
    </row>
    <row r="1952" spans="1:11" x14ac:dyDescent="0.25">
      <c r="A1952" s="4">
        <v>1147</v>
      </c>
      <c r="B1952" s="4">
        <v>2592</v>
      </c>
      <c r="C1952" s="11">
        <v>44160</v>
      </c>
      <c r="D1952" s="4">
        <v>3</v>
      </c>
      <c r="E1952" s="4">
        <v>418</v>
      </c>
      <c r="F1952" s="41">
        <v>47.649000000000001</v>
      </c>
      <c r="G1952" s="41">
        <v>142.947</v>
      </c>
      <c r="K1952" t="b">
        <f>NOT(ISNA(VLOOKUP(Table10[[#This Row],[PurchaseOrderID]],Purchase_Order!$A$2:$A$1228,1,0)))</f>
        <v>1</v>
      </c>
    </row>
    <row r="1953" spans="1:11" x14ac:dyDescent="0.25">
      <c r="A1953" s="5">
        <v>1147</v>
      </c>
      <c r="B1953" s="5">
        <v>2593</v>
      </c>
      <c r="C1953" s="10">
        <v>44160</v>
      </c>
      <c r="D1953" s="5">
        <v>3</v>
      </c>
      <c r="E1953" s="5">
        <v>419</v>
      </c>
      <c r="F1953" s="40">
        <v>43.375500000000002</v>
      </c>
      <c r="G1953" s="40">
        <v>130.12649999999999</v>
      </c>
      <c r="K1953" t="b">
        <f>NOT(ISNA(VLOOKUP(Table10[[#This Row],[PurchaseOrderID]],Purchase_Order!$A$2:$A$1228,1,0)))</f>
        <v>1</v>
      </c>
    </row>
    <row r="1954" spans="1:11" x14ac:dyDescent="0.25">
      <c r="A1954" s="4">
        <v>1147</v>
      </c>
      <c r="B1954" s="4">
        <v>2594</v>
      </c>
      <c r="C1954" s="11">
        <v>44160</v>
      </c>
      <c r="D1954" s="4">
        <v>3</v>
      </c>
      <c r="E1954" s="4">
        <v>420</v>
      </c>
      <c r="F1954" s="41">
        <v>41.275500000000001</v>
      </c>
      <c r="G1954" s="41">
        <v>123.8265</v>
      </c>
      <c r="K1954" t="b">
        <f>NOT(ISNA(VLOOKUP(Table10[[#This Row],[PurchaseOrderID]],Purchase_Order!$A$2:$A$1228,1,0)))</f>
        <v>1</v>
      </c>
    </row>
    <row r="1955" spans="1:11" x14ac:dyDescent="0.25">
      <c r="A1955" s="5">
        <v>1147</v>
      </c>
      <c r="B1955" s="5">
        <v>2595</v>
      </c>
      <c r="C1955" s="10">
        <v>44160</v>
      </c>
      <c r="D1955" s="5">
        <v>3</v>
      </c>
      <c r="E1955" s="5">
        <v>421</v>
      </c>
      <c r="F1955" s="40">
        <v>45.548999999999999</v>
      </c>
      <c r="G1955" s="40">
        <v>136.64699999999999</v>
      </c>
      <c r="K1955" t="b">
        <f>NOT(ISNA(VLOOKUP(Table10[[#This Row],[PurchaseOrderID]],Purchase_Order!$A$2:$A$1228,1,0)))</f>
        <v>1</v>
      </c>
    </row>
    <row r="1956" spans="1:11" x14ac:dyDescent="0.25">
      <c r="A1956" s="4">
        <v>1148</v>
      </c>
      <c r="B1956" s="4">
        <v>2596</v>
      </c>
      <c r="C1956" s="11">
        <v>44160</v>
      </c>
      <c r="D1956" s="4">
        <v>550</v>
      </c>
      <c r="E1956" s="4">
        <v>931</v>
      </c>
      <c r="F1956" s="41">
        <v>34.8705</v>
      </c>
      <c r="G1956" s="41">
        <v>19178.775000000001</v>
      </c>
      <c r="K1956" t="b">
        <f>NOT(ISNA(VLOOKUP(Table10[[#This Row],[PurchaseOrderID]],Purchase_Order!$A$2:$A$1228,1,0)))</f>
        <v>1</v>
      </c>
    </row>
    <row r="1957" spans="1:11" x14ac:dyDescent="0.25">
      <c r="A1957" s="5">
        <v>1148</v>
      </c>
      <c r="B1957" s="5">
        <v>2597</v>
      </c>
      <c r="C1957" s="10">
        <v>44160</v>
      </c>
      <c r="D1957" s="5">
        <v>550</v>
      </c>
      <c r="E1957" s="5">
        <v>932</v>
      </c>
      <c r="F1957" s="40">
        <v>39.763500000000001</v>
      </c>
      <c r="G1957" s="40">
        <v>21869.924999999999</v>
      </c>
      <c r="K1957" t="b">
        <f>NOT(ISNA(VLOOKUP(Table10[[#This Row],[PurchaseOrderID]],Purchase_Order!$A$2:$A$1228,1,0)))</f>
        <v>1</v>
      </c>
    </row>
    <row r="1958" spans="1:11" x14ac:dyDescent="0.25">
      <c r="A1958" s="4">
        <v>1148</v>
      </c>
      <c r="B1958" s="4">
        <v>2598</v>
      </c>
      <c r="C1958" s="11">
        <v>44160</v>
      </c>
      <c r="D1958" s="4">
        <v>550</v>
      </c>
      <c r="E1958" s="4">
        <v>933</v>
      </c>
      <c r="F1958" s="41">
        <v>43.984499999999997</v>
      </c>
      <c r="G1958" s="41">
        <v>24191.474999999999</v>
      </c>
      <c r="K1958" t="b">
        <f>NOT(ISNA(VLOOKUP(Table10[[#This Row],[PurchaseOrderID]],Purchase_Order!$A$2:$A$1228,1,0)))</f>
        <v>1</v>
      </c>
    </row>
    <row r="1959" spans="1:11" x14ac:dyDescent="0.25">
      <c r="A1959" s="5">
        <v>1148</v>
      </c>
      <c r="B1959" s="5">
        <v>2599</v>
      </c>
      <c r="C1959" s="10">
        <v>44160</v>
      </c>
      <c r="D1959" s="5">
        <v>550</v>
      </c>
      <c r="E1959" s="5">
        <v>934</v>
      </c>
      <c r="F1959" s="40">
        <v>38.146500000000003</v>
      </c>
      <c r="G1959" s="40">
        <v>20980.575000000001</v>
      </c>
      <c r="K1959" t="b">
        <f>NOT(ISNA(VLOOKUP(Table10[[#This Row],[PurchaseOrderID]],Purchase_Order!$A$2:$A$1228,1,0)))</f>
        <v>1</v>
      </c>
    </row>
    <row r="1960" spans="1:11" x14ac:dyDescent="0.25">
      <c r="A1960" s="4">
        <v>1149</v>
      </c>
      <c r="B1960" s="4">
        <v>2600</v>
      </c>
      <c r="C1960" s="11">
        <v>44161</v>
      </c>
      <c r="D1960" s="4">
        <v>3</v>
      </c>
      <c r="E1960" s="4">
        <v>432</v>
      </c>
      <c r="F1960" s="41">
        <v>39.280500000000004</v>
      </c>
      <c r="G1960" s="41">
        <v>117.8415</v>
      </c>
      <c r="K1960" t="b">
        <f>NOT(ISNA(VLOOKUP(Table10[[#This Row],[PurchaseOrderID]],Purchase_Order!$A$2:$A$1228,1,0)))</f>
        <v>1</v>
      </c>
    </row>
    <row r="1961" spans="1:11" x14ac:dyDescent="0.25">
      <c r="A1961" s="5">
        <v>1149</v>
      </c>
      <c r="B1961" s="5">
        <v>2601</v>
      </c>
      <c r="C1961" s="10">
        <v>44161</v>
      </c>
      <c r="D1961" s="5">
        <v>3</v>
      </c>
      <c r="E1961" s="5">
        <v>433</v>
      </c>
      <c r="F1961" s="40">
        <v>43.554000000000002</v>
      </c>
      <c r="G1961" s="40">
        <v>130.66200000000001</v>
      </c>
      <c r="K1961" t="b">
        <f>NOT(ISNA(VLOOKUP(Table10[[#This Row],[PurchaseOrderID]],Purchase_Order!$A$2:$A$1228,1,0)))</f>
        <v>1</v>
      </c>
    </row>
    <row r="1962" spans="1:11" x14ac:dyDescent="0.25">
      <c r="A1962" s="4">
        <v>1149</v>
      </c>
      <c r="B1962" s="4">
        <v>2602</v>
      </c>
      <c r="C1962" s="11">
        <v>44161</v>
      </c>
      <c r="D1962" s="4">
        <v>3</v>
      </c>
      <c r="E1962" s="4">
        <v>434</v>
      </c>
      <c r="F1962" s="41">
        <v>39.280500000000004</v>
      </c>
      <c r="G1962" s="41">
        <v>117.8415</v>
      </c>
      <c r="K1962" t="b">
        <f>NOT(ISNA(VLOOKUP(Table10[[#This Row],[PurchaseOrderID]],Purchase_Order!$A$2:$A$1228,1,0)))</f>
        <v>1</v>
      </c>
    </row>
    <row r="1963" spans="1:11" x14ac:dyDescent="0.25">
      <c r="A1963" s="5">
        <v>1149</v>
      </c>
      <c r="B1963" s="5">
        <v>2603</v>
      </c>
      <c r="C1963" s="10">
        <v>44161</v>
      </c>
      <c r="D1963" s="5">
        <v>3</v>
      </c>
      <c r="E1963" s="5">
        <v>435</v>
      </c>
      <c r="F1963" s="40">
        <v>37.180500000000002</v>
      </c>
      <c r="G1963" s="40">
        <v>111.5415</v>
      </c>
      <c r="K1963" t="b">
        <f>NOT(ISNA(VLOOKUP(Table10[[#This Row],[PurchaseOrderID]],Purchase_Order!$A$2:$A$1228,1,0)))</f>
        <v>1</v>
      </c>
    </row>
    <row r="1964" spans="1:11" x14ac:dyDescent="0.25">
      <c r="A1964" s="4">
        <v>1149</v>
      </c>
      <c r="B1964" s="4">
        <v>2604</v>
      </c>
      <c r="C1964" s="11">
        <v>44161</v>
      </c>
      <c r="D1964" s="4">
        <v>3</v>
      </c>
      <c r="E1964" s="4">
        <v>436</v>
      </c>
      <c r="F1964" s="41">
        <v>41.454000000000001</v>
      </c>
      <c r="G1964" s="41">
        <v>124.36199999999999</v>
      </c>
      <c r="K1964" t="b">
        <f>NOT(ISNA(VLOOKUP(Table10[[#This Row],[PurchaseOrderID]],Purchase_Order!$A$2:$A$1228,1,0)))</f>
        <v>1</v>
      </c>
    </row>
    <row r="1965" spans="1:11" x14ac:dyDescent="0.25">
      <c r="A1965" s="5">
        <v>1150</v>
      </c>
      <c r="B1965" s="5">
        <v>2605</v>
      </c>
      <c r="C1965" s="10">
        <v>44161</v>
      </c>
      <c r="D1965" s="5">
        <v>3</v>
      </c>
      <c r="E1965" s="5">
        <v>344</v>
      </c>
      <c r="F1965" s="40">
        <v>45.475499999999997</v>
      </c>
      <c r="G1965" s="40">
        <v>136.4265</v>
      </c>
      <c r="K1965" t="b">
        <f>NOT(ISNA(VLOOKUP(Table10[[#This Row],[PurchaseOrderID]],Purchase_Order!$A$2:$A$1228,1,0)))</f>
        <v>1</v>
      </c>
    </row>
    <row r="1966" spans="1:11" x14ac:dyDescent="0.25">
      <c r="A1966" s="4">
        <v>1150</v>
      </c>
      <c r="B1966" s="4">
        <v>2606</v>
      </c>
      <c r="C1966" s="11">
        <v>44161</v>
      </c>
      <c r="D1966" s="4">
        <v>3</v>
      </c>
      <c r="E1966" s="4">
        <v>345</v>
      </c>
      <c r="F1966" s="41">
        <v>43.375500000000002</v>
      </c>
      <c r="G1966" s="41">
        <v>130.12649999999999</v>
      </c>
      <c r="K1966" t="b">
        <f>NOT(ISNA(VLOOKUP(Table10[[#This Row],[PurchaseOrderID]],Purchase_Order!$A$2:$A$1228,1,0)))</f>
        <v>1</v>
      </c>
    </row>
    <row r="1967" spans="1:11" x14ac:dyDescent="0.25">
      <c r="A1967" s="5">
        <v>1150</v>
      </c>
      <c r="B1967" s="5">
        <v>2607</v>
      </c>
      <c r="C1967" s="10">
        <v>44161</v>
      </c>
      <c r="D1967" s="5">
        <v>3</v>
      </c>
      <c r="E1967" s="5">
        <v>346</v>
      </c>
      <c r="F1967" s="40">
        <v>47.649000000000001</v>
      </c>
      <c r="G1967" s="40">
        <v>142.947</v>
      </c>
      <c r="K1967" t="b">
        <f>NOT(ISNA(VLOOKUP(Table10[[#This Row],[PurchaseOrderID]],Purchase_Order!$A$2:$A$1228,1,0)))</f>
        <v>1</v>
      </c>
    </row>
    <row r="1968" spans="1:11" x14ac:dyDescent="0.25">
      <c r="A1968" s="4">
        <v>1151</v>
      </c>
      <c r="B1968" s="4">
        <v>2608</v>
      </c>
      <c r="C1968" s="11">
        <v>44161</v>
      </c>
      <c r="D1968" s="4">
        <v>550</v>
      </c>
      <c r="E1968" s="4">
        <v>931</v>
      </c>
      <c r="F1968" s="41">
        <v>34.345500000000001</v>
      </c>
      <c r="G1968" s="41">
        <v>18890.025000000001</v>
      </c>
      <c r="K1968" t="b">
        <f>NOT(ISNA(VLOOKUP(Table10[[#This Row],[PurchaseOrderID]],Purchase_Order!$A$2:$A$1228,1,0)))</f>
        <v>1</v>
      </c>
    </row>
    <row r="1969" spans="1:11" x14ac:dyDescent="0.25">
      <c r="A1969" s="5">
        <v>1151</v>
      </c>
      <c r="B1969" s="5">
        <v>2609</v>
      </c>
      <c r="C1969" s="10">
        <v>44161</v>
      </c>
      <c r="D1969" s="5">
        <v>550</v>
      </c>
      <c r="E1969" s="5">
        <v>932</v>
      </c>
      <c r="F1969" s="40">
        <v>39.238500000000002</v>
      </c>
      <c r="G1969" s="40">
        <v>21581.174999999999</v>
      </c>
      <c r="K1969" t="b">
        <f>NOT(ISNA(VLOOKUP(Table10[[#This Row],[PurchaseOrderID]],Purchase_Order!$A$2:$A$1228,1,0)))</f>
        <v>1</v>
      </c>
    </row>
    <row r="1970" spans="1:11" x14ac:dyDescent="0.25">
      <c r="A1970" s="4">
        <v>1152</v>
      </c>
      <c r="B1970" s="4">
        <v>2610</v>
      </c>
      <c r="C1970" s="11">
        <v>44161</v>
      </c>
      <c r="D1970" s="4">
        <v>3</v>
      </c>
      <c r="E1970" s="4">
        <v>347</v>
      </c>
      <c r="F1970" s="41">
        <v>43.270499999999998</v>
      </c>
      <c r="G1970" s="41">
        <v>129.8115</v>
      </c>
      <c r="K1970" t="b">
        <f>NOT(ISNA(VLOOKUP(Table10[[#This Row],[PurchaseOrderID]],Purchase_Order!$A$2:$A$1228,1,0)))</f>
        <v>1</v>
      </c>
    </row>
    <row r="1971" spans="1:11" x14ac:dyDescent="0.25">
      <c r="A1971" s="5">
        <v>1152</v>
      </c>
      <c r="B1971" s="5">
        <v>2611</v>
      </c>
      <c r="C1971" s="10">
        <v>44161</v>
      </c>
      <c r="D1971" s="5">
        <v>3</v>
      </c>
      <c r="E1971" s="5">
        <v>348</v>
      </c>
      <c r="F1971" s="40">
        <v>41.170499999999997</v>
      </c>
      <c r="G1971" s="40">
        <v>123.5115</v>
      </c>
      <c r="K1971" t="b">
        <f>NOT(ISNA(VLOOKUP(Table10[[#This Row],[PurchaseOrderID]],Purchase_Order!$A$2:$A$1228,1,0)))</f>
        <v>1</v>
      </c>
    </row>
    <row r="1972" spans="1:11" x14ac:dyDescent="0.25">
      <c r="A1972" s="4">
        <v>1153</v>
      </c>
      <c r="B1972" s="4">
        <v>2612</v>
      </c>
      <c r="C1972" s="11">
        <v>44161</v>
      </c>
      <c r="D1972" s="4">
        <v>550</v>
      </c>
      <c r="E1972" s="4">
        <v>928</v>
      </c>
      <c r="F1972" s="41">
        <v>32.770499999999998</v>
      </c>
      <c r="G1972" s="41">
        <v>18023.775000000001</v>
      </c>
      <c r="K1972" t="b">
        <f>NOT(ISNA(VLOOKUP(Table10[[#This Row],[PurchaseOrderID]],Purchase_Order!$A$2:$A$1228,1,0)))</f>
        <v>1</v>
      </c>
    </row>
    <row r="1973" spans="1:11" x14ac:dyDescent="0.25">
      <c r="A1973" s="5">
        <v>1153</v>
      </c>
      <c r="B1973" s="5">
        <v>2613</v>
      </c>
      <c r="C1973" s="10">
        <v>44161</v>
      </c>
      <c r="D1973" s="5">
        <v>550</v>
      </c>
      <c r="E1973" s="5">
        <v>929</v>
      </c>
      <c r="F1973" s="40">
        <v>37.085999999999999</v>
      </c>
      <c r="G1973" s="40">
        <v>20397.3</v>
      </c>
      <c r="K1973" t="b">
        <f>NOT(ISNA(VLOOKUP(Table10[[#This Row],[PurchaseOrderID]],Purchase_Order!$A$2:$A$1228,1,0)))</f>
        <v>1</v>
      </c>
    </row>
    <row r="1974" spans="1:11" x14ac:dyDescent="0.25">
      <c r="A1974" s="4">
        <v>1153</v>
      </c>
      <c r="B1974" s="4">
        <v>2614</v>
      </c>
      <c r="C1974" s="11">
        <v>44161</v>
      </c>
      <c r="D1974" s="4">
        <v>550</v>
      </c>
      <c r="E1974" s="4">
        <v>930</v>
      </c>
      <c r="F1974" s="41">
        <v>43.039499999999997</v>
      </c>
      <c r="G1974" s="41">
        <v>23671.724999999999</v>
      </c>
      <c r="K1974" t="b">
        <f>NOT(ISNA(VLOOKUP(Table10[[#This Row],[PurchaseOrderID]],Purchase_Order!$A$2:$A$1228,1,0)))</f>
        <v>1</v>
      </c>
    </row>
    <row r="1975" spans="1:11" x14ac:dyDescent="0.25">
      <c r="A1975" s="5">
        <v>1154</v>
      </c>
      <c r="B1975" s="5">
        <v>2615</v>
      </c>
      <c r="C1975" s="10">
        <v>44161</v>
      </c>
      <c r="D1975" s="5">
        <v>550</v>
      </c>
      <c r="E1975" s="5">
        <v>332</v>
      </c>
      <c r="F1975" s="40">
        <v>10.815</v>
      </c>
      <c r="G1975" s="40">
        <v>5948.25</v>
      </c>
      <c r="K1975" t="b">
        <f>NOT(ISNA(VLOOKUP(Table10[[#This Row],[PurchaseOrderID]],Purchase_Order!$A$2:$A$1228,1,0)))</f>
        <v>1</v>
      </c>
    </row>
    <row r="1976" spans="1:11" x14ac:dyDescent="0.25">
      <c r="A1976" s="4">
        <v>1155</v>
      </c>
      <c r="B1976" s="4">
        <v>2616</v>
      </c>
      <c r="C1976" s="11">
        <v>44161</v>
      </c>
      <c r="D1976" s="4">
        <v>550</v>
      </c>
      <c r="E1976" s="4">
        <v>948</v>
      </c>
      <c r="F1976" s="41">
        <v>82.834500000000006</v>
      </c>
      <c r="G1976" s="41">
        <v>45558.974999999999</v>
      </c>
      <c r="K1976" t="b">
        <f>NOT(ISNA(VLOOKUP(Table10[[#This Row],[PurchaseOrderID]],Purchase_Order!$A$2:$A$1228,1,0)))</f>
        <v>1</v>
      </c>
    </row>
    <row r="1977" spans="1:11" x14ac:dyDescent="0.25">
      <c r="A1977" s="5">
        <v>1155</v>
      </c>
      <c r="B1977" s="5">
        <v>2617</v>
      </c>
      <c r="C1977" s="10">
        <v>44161</v>
      </c>
      <c r="D1977" s="5">
        <v>550</v>
      </c>
      <c r="E1977" s="5">
        <v>907</v>
      </c>
      <c r="F1977" s="40">
        <v>82.834500000000006</v>
      </c>
      <c r="G1977" s="40">
        <v>45558.974999999999</v>
      </c>
      <c r="K1977" t="b">
        <f>NOT(ISNA(VLOOKUP(Table10[[#This Row],[PurchaseOrderID]],Purchase_Order!$A$2:$A$1228,1,0)))</f>
        <v>1</v>
      </c>
    </row>
    <row r="1978" spans="1:11" x14ac:dyDescent="0.25">
      <c r="A1978" s="4">
        <v>1156</v>
      </c>
      <c r="B1978" s="4">
        <v>2618</v>
      </c>
      <c r="C1978" s="11">
        <v>44161</v>
      </c>
      <c r="D1978" s="4">
        <v>1250</v>
      </c>
      <c r="E1978" s="4">
        <v>325</v>
      </c>
      <c r="F1978" s="41">
        <v>0.21</v>
      </c>
      <c r="G1978" s="41">
        <v>262.5</v>
      </c>
      <c r="K1978" t="b">
        <f>NOT(ISNA(VLOOKUP(Table10[[#This Row],[PurchaseOrderID]],Purchase_Order!$A$2:$A$1228,1,0)))</f>
        <v>1</v>
      </c>
    </row>
    <row r="1979" spans="1:11" x14ac:dyDescent="0.25">
      <c r="A1979" s="5">
        <v>1156</v>
      </c>
      <c r="B1979" s="5">
        <v>2619</v>
      </c>
      <c r="C1979" s="10">
        <v>44161</v>
      </c>
      <c r="D1979" s="5">
        <v>1250</v>
      </c>
      <c r="E1979" s="5">
        <v>326</v>
      </c>
      <c r="F1979" s="40">
        <v>0.21</v>
      </c>
      <c r="G1979" s="40">
        <v>262.5</v>
      </c>
      <c r="K1979" t="b">
        <f>NOT(ISNA(VLOOKUP(Table10[[#This Row],[PurchaseOrderID]],Purchase_Order!$A$2:$A$1228,1,0)))</f>
        <v>1</v>
      </c>
    </row>
    <row r="1980" spans="1:11" x14ac:dyDescent="0.25">
      <c r="A1980" s="4">
        <v>1157</v>
      </c>
      <c r="B1980" s="4">
        <v>2620</v>
      </c>
      <c r="C1980" s="11">
        <v>44161</v>
      </c>
      <c r="D1980" s="4">
        <v>3</v>
      </c>
      <c r="E1980" s="4">
        <v>320</v>
      </c>
      <c r="F1980" s="41">
        <v>49.643999999999998</v>
      </c>
      <c r="G1980" s="41">
        <v>148.93199999999999</v>
      </c>
      <c r="K1980" t="b">
        <f>NOT(ISNA(VLOOKUP(Table10[[#This Row],[PurchaseOrderID]],Purchase_Order!$A$2:$A$1228,1,0)))</f>
        <v>1</v>
      </c>
    </row>
    <row r="1981" spans="1:11" x14ac:dyDescent="0.25">
      <c r="A1981" s="5">
        <v>1157</v>
      </c>
      <c r="B1981" s="5">
        <v>2621</v>
      </c>
      <c r="C1981" s="10">
        <v>44161</v>
      </c>
      <c r="D1981" s="5">
        <v>3</v>
      </c>
      <c r="E1981" s="5">
        <v>321</v>
      </c>
      <c r="F1981" s="40">
        <v>44.320500000000003</v>
      </c>
      <c r="G1981" s="40">
        <v>132.9615</v>
      </c>
      <c r="K1981" t="b">
        <f>NOT(ISNA(VLOOKUP(Table10[[#This Row],[PurchaseOrderID]],Purchase_Order!$A$2:$A$1228,1,0)))</f>
        <v>1</v>
      </c>
    </row>
    <row r="1982" spans="1:11" x14ac:dyDescent="0.25">
      <c r="A1982" s="4">
        <v>1157</v>
      </c>
      <c r="B1982" s="4">
        <v>2622</v>
      </c>
      <c r="C1982" s="11">
        <v>44161</v>
      </c>
      <c r="D1982" s="4">
        <v>60</v>
      </c>
      <c r="E1982" s="4">
        <v>322</v>
      </c>
      <c r="F1982" s="41">
        <v>28.6965</v>
      </c>
      <c r="G1982" s="41">
        <v>1721.79</v>
      </c>
      <c r="K1982" t="b">
        <f>NOT(ISNA(VLOOKUP(Table10[[#This Row],[PurchaseOrderID]],Purchase_Order!$A$2:$A$1228,1,0)))</f>
        <v>1</v>
      </c>
    </row>
    <row r="1983" spans="1:11" x14ac:dyDescent="0.25">
      <c r="A1983" s="5">
        <v>1158</v>
      </c>
      <c r="B1983" s="5">
        <v>2623</v>
      </c>
      <c r="C1983" s="10">
        <v>44161</v>
      </c>
      <c r="D1983" s="5">
        <v>550</v>
      </c>
      <c r="E1983" s="5">
        <v>930</v>
      </c>
      <c r="F1983" s="40">
        <v>42.514499999999998</v>
      </c>
      <c r="G1983" s="40">
        <v>23382.974999999999</v>
      </c>
      <c r="K1983" t="b">
        <f>NOT(ISNA(VLOOKUP(Table10[[#This Row],[PurchaseOrderID]],Purchase_Order!$A$2:$A$1228,1,0)))</f>
        <v>1</v>
      </c>
    </row>
    <row r="1984" spans="1:11" x14ac:dyDescent="0.25">
      <c r="A1984" s="4">
        <v>1158</v>
      </c>
      <c r="B1984" s="4">
        <v>2624</v>
      </c>
      <c r="C1984" s="11">
        <v>44161</v>
      </c>
      <c r="D1984" s="4">
        <v>550</v>
      </c>
      <c r="E1984" s="4">
        <v>921</v>
      </c>
      <c r="F1984" s="41">
        <v>5.5860000000000003</v>
      </c>
      <c r="G1984" s="41">
        <v>3072.3</v>
      </c>
      <c r="K1984" t="b">
        <f>NOT(ISNA(VLOOKUP(Table10[[#This Row],[PurchaseOrderID]],Purchase_Order!$A$2:$A$1228,1,0)))</f>
        <v>1</v>
      </c>
    </row>
    <row r="1985" spans="1:11" x14ac:dyDescent="0.25">
      <c r="A1985" s="5">
        <v>1159</v>
      </c>
      <c r="B1985" s="5">
        <v>2625</v>
      </c>
      <c r="C1985" s="10">
        <v>44161</v>
      </c>
      <c r="D1985" s="5">
        <v>60</v>
      </c>
      <c r="E1985" s="5">
        <v>952</v>
      </c>
      <c r="F1985" s="40">
        <v>15.7395</v>
      </c>
      <c r="G1985" s="40">
        <v>944.37</v>
      </c>
      <c r="K1985" t="b">
        <f>NOT(ISNA(VLOOKUP(Table10[[#This Row],[PurchaseOrderID]],Purchase_Order!$A$2:$A$1228,1,0)))</f>
        <v>1</v>
      </c>
    </row>
    <row r="1986" spans="1:11" x14ac:dyDescent="0.25">
      <c r="A1986" s="4">
        <v>1160</v>
      </c>
      <c r="B1986" s="4">
        <v>2626</v>
      </c>
      <c r="C1986" s="11">
        <v>44161</v>
      </c>
      <c r="D1986" s="4">
        <v>550</v>
      </c>
      <c r="E1986" s="4">
        <v>933</v>
      </c>
      <c r="F1986" s="41">
        <v>43.459499999999998</v>
      </c>
      <c r="G1986" s="41">
        <v>23902.724999999999</v>
      </c>
      <c r="K1986" t="b">
        <f>NOT(ISNA(VLOOKUP(Table10[[#This Row],[PurchaseOrderID]],Purchase_Order!$A$2:$A$1228,1,0)))</f>
        <v>1</v>
      </c>
    </row>
    <row r="1987" spans="1:11" x14ac:dyDescent="0.25">
      <c r="A1987" s="5">
        <v>1160</v>
      </c>
      <c r="B1987" s="5">
        <v>2627</v>
      </c>
      <c r="C1987" s="10">
        <v>44161</v>
      </c>
      <c r="D1987" s="5">
        <v>550</v>
      </c>
      <c r="E1987" s="5">
        <v>934</v>
      </c>
      <c r="F1987" s="40">
        <v>37.621499999999997</v>
      </c>
      <c r="G1987" s="40">
        <v>20691.825000000001</v>
      </c>
      <c r="K1987" t="b">
        <f>NOT(ISNA(VLOOKUP(Table10[[#This Row],[PurchaseOrderID]],Purchase_Order!$A$2:$A$1228,1,0)))</f>
        <v>1</v>
      </c>
    </row>
    <row r="1988" spans="1:11" x14ac:dyDescent="0.25">
      <c r="A1988" s="4">
        <v>1160</v>
      </c>
      <c r="B1988" s="4">
        <v>2628</v>
      </c>
      <c r="C1988" s="11">
        <v>44161</v>
      </c>
      <c r="D1988" s="4">
        <v>550</v>
      </c>
      <c r="E1988" s="4">
        <v>922</v>
      </c>
      <c r="F1988" s="41">
        <v>6.5309999999999997</v>
      </c>
      <c r="G1988" s="41">
        <v>3592.05</v>
      </c>
      <c r="K1988" t="b">
        <f>NOT(ISNA(VLOOKUP(Table10[[#This Row],[PurchaseOrderID]],Purchase_Order!$A$2:$A$1228,1,0)))</f>
        <v>1</v>
      </c>
    </row>
    <row r="1989" spans="1:11" x14ac:dyDescent="0.25">
      <c r="A1989" s="5">
        <v>1161</v>
      </c>
      <c r="B1989" s="5">
        <v>2629</v>
      </c>
      <c r="C1989" s="10">
        <v>44161</v>
      </c>
      <c r="D1989" s="5">
        <v>550</v>
      </c>
      <c r="E1989" s="5">
        <v>319</v>
      </c>
      <c r="F1989" s="40">
        <v>48.583500000000001</v>
      </c>
      <c r="G1989" s="40">
        <v>26720.924999999999</v>
      </c>
      <c r="K1989" t="b">
        <f>NOT(ISNA(VLOOKUP(Table10[[#This Row],[PurchaseOrderID]],Purchase_Order!$A$2:$A$1228,1,0)))</f>
        <v>1</v>
      </c>
    </row>
    <row r="1990" spans="1:11" x14ac:dyDescent="0.25">
      <c r="A1990" s="4">
        <v>1162</v>
      </c>
      <c r="B1990" s="4">
        <v>2630</v>
      </c>
      <c r="C1990" s="11">
        <v>44161</v>
      </c>
      <c r="D1990" s="4">
        <v>550</v>
      </c>
      <c r="E1990" s="4">
        <v>928</v>
      </c>
      <c r="F1990" s="41">
        <v>32.2455</v>
      </c>
      <c r="G1990" s="41">
        <v>17735.025000000001</v>
      </c>
      <c r="K1990" t="b">
        <f>NOT(ISNA(VLOOKUP(Table10[[#This Row],[PurchaseOrderID]],Purchase_Order!$A$2:$A$1228,1,0)))</f>
        <v>1</v>
      </c>
    </row>
    <row r="1991" spans="1:11" x14ac:dyDescent="0.25">
      <c r="A1991" s="5">
        <v>1162</v>
      </c>
      <c r="B1991" s="5">
        <v>2631</v>
      </c>
      <c r="C1991" s="10">
        <v>44161</v>
      </c>
      <c r="D1991" s="5">
        <v>550</v>
      </c>
      <c r="E1991" s="5">
        <v>929</v>
      </c>
      <c r="F1991" s="40">
        <v>36.561</v>
      </c>
      <c r="G1991" s="40">
        <v>20108.55</v>
      </c>
      <c r="K1991" t="b">
        <f>NOT(ISNA(VLOOKUP(Table10[[#This Row],[PurchaseOrderID]],Purchase_Order!$A$2:$A$1228,1,0)))</f>
        <v>1</v>
      </c>
    </row>
    <row r="1992" spans="1:11" x14ac:dyDescent="0.25">
      <c r="A1992" s="4">
        <v>1163</v>
      </c>
      <c r="B1992" s="4">
        <v>2632</v>
      </c>
      <c r="C1992" s="11">
        <v>44161</v>
      </c>
      <c r="D1992" s="4">
        <v>550</v>
      </c>
      <c r="E1992" s="4">
        <v>319</v>
      </c>
      <c r="F1992" s="41">
        <v>46.420499999999997</v>
      </c>
      <c r="G1992" s="41">
        <v>25531.275000000001</v>
      </c>
      <c r="K1992" t="b">
        <f>NOT(ISNA(VLOOKUP(Table10[[#This Row],[PurchaseOrderID]],Purchase_Order!$A$2:$A$1228,1,0)))</f>
        <v>1</v>
      </c>
    </row>
    <row r="1993" spans="1:11" x14ac:dyDescent="0.25">
      <c r="A1993" s="5">
        <v>1164</v>
      </c>
      <c r="B1993" s="5">
        <v>2633</v>
      </c>
      <c r="C1993" s="10">
        <v>44161</v>
      </c>
      <c r="D1993" s="5">
        <v>3</v>
      </c>
      <c r="E1993" s="5">
        <v>359</v>
      </c>
      <c r="F1993" s="40">
        <v>47.523000000000003</v>
      </c>
      <c r="G1993" s="40">
        <v>142.56899999999999</v>
      </c>
      <c r="K1993" t="b">
        <f>NOT(ISNA(VLOOKUP(Table10[[#This Row],[PurchaseOrderID]],Purchase_Order!$A$2:$A$1228,1,0)))</f>
        <v>1</v>
      </c>
    </row>
    <row r="1994" spans="1:11" x14ac:dyDescent="0.25">
      <c r="A1994" s="4">
        <v>1164</v>
      </c>
      <c r="B1994" s="4">
        <v>2634</v>
      </c>
      <c r="C1994" s="11">
        <v>44161</v>
      </c>
      <c r="D1994" s="4">
        <v>3</v>
      </c>
      <c r="E1994" s="4">
        <v>360</v>
      </c>
      <c r="F1994" s="41">
        <v>45.423000000000002</v>
      </c>
      <c r="G1994" s="41">
        <v>136.26900000000001</v>
      </c>
      <c r="K1994" t="b">
        <f>NOT(ISNA(VLOOKUP(Table10[[#This Row],[PurchaseOrderID]],Purchase_Order!$A$2:$A$1228,1,0)))</f>
        <v>1</v>
      </c>
    </row>
    <row r="1995" spans="1:11" x14ac:dyDescent="0.25">
      <c r="A1995" s="5">
        <v>1165</v>
      </c>
      <c r="B1995" s="5">
        <v>2635</v>
      </c>
      <c r="C1995" s="10">
        <v>44162</v>
      </c>
      <c r="D1995" s="5">
        <v>3</v>
      </c>
      <c r="E1995" s="5">
        <v>312</v>
      </c>
      <c r="F1995" s="40">
        <v>41.915999999999997</v>
      </c>
      <c r="G1995" s="40">
        <v>125.748</v>
      </c>
      <c r="K1995" t="b">
        <f>NOT(ISNA(VLOOKUP(Table10[[#This Row],[PurchaseOrderID]],Purchase_Order!$A$2:$A$1228,1,0)))</f>
        <v>1</v>
      </c>
    </row>
    <row r="1996" spans="1:11" x14ac:dyDescent="0.25">
      <c r="A1996" s="4">
        <v>1166</v>
      </c>
      <c r="B1996" s="4">
        <v>2636</v>
      </c>
      <c r="C1996" s="11">
        <v>44162</v>
      </c>
      <c r="D1996" s="4">
        <v>3</v>
      </c>
      <c r="E1996" s="4">
        <v>311</v>
      </c>
      <c r="F1996" s="41">
        <v>50.263500000000001</v>
      </c>
      <c r="G1996" s="41">
        <v>150.79050000000001</v>
      </c>
      <c r="K1996" t="b">
        <f>NOT(ISNA(VLOOKUP(Table10[[#This Row],[PurchaseOrderID]],Purchase_Order!$A$2:$A$1228,1,0)))</f>
        <v>1</v>
      </c>
    </row>
    <row r="1997" spans="1:11" x14ac:dyDescent="0.25">
      <c r="A1997" s="5">
        <v>1167</v>
      </c>
      <c r="B1997" s="5">
        <v>2637</v>
      </c>
      <c r="C1997" s="10">
        <v>44162</v>
      </c>
      <c r="D1997" s="5">
        <v>3</v>
      </c>
      <c r="E1997" s="5">
        <v>366</v>
      </c>
      <c r="F1997" s="40">
        <v>41.380499999999998</v>
      </c>
      <c r="G1997" s="40">
        <v>124.14149999999999</v>
      </c>
      <c r="K1997" t="b">
        <f>NOT(ISNA(VLOOKUP(Table10[[#This Row],[PurchaseOrderID]],Purchase_Order!$A$2:$A$1228,1,0)))</f>
        <v>1</v>
      </c>
    </row>
    <row r="1998" spans="1:11" x14ac:dyDescent="0.25">
      <c r="A1998" s="4">
        <v>1167</v>
      </c>
      <c r="B1998" s="4">
        <v>2638</v>
      </c>
      <c r="C1998" s="11">
        <v>44162</v>
      </c>
      <c r="D1998" s="4">
        <v>3</v>
      </c>
      <c r="E1998" s="4">
        <v>367</v>
      </c>
      <c r="F1998" s="41">
        <v>45.654000000000003</v>
      </c>
      <c r="G1998" s="41">
        <v>136.96199999999999</v>
      </c>
      <c r="K1998" t="b">
        <f>NOT(ISNA(VLOOKUP(Table10[[#This Row],[PurchaseOrderID]],Purchase_Order!$A$2:$A$1228,1,0)))</f>
        <v>1</v>
      </c>
    </row>
    <row r="1999" spans="1:11" x14ac:dyDescent="0.25">
      <c r="A1999" s="5">
        <v>1167</v>
      </c>
      <c r="B1999" s="5">
        <v>2639</v>
      </c>
      <c r="C1999" s="10">
        <v>44162</v>
      </c>
      <c r="D1999" s="5">
        <v>3</v>
      </c>
      <c r="E1999" s="5">
        <v>368</v>
      </c>
      <c r="F1999" s="40">
        <v>41.380499999999998</v>
      </c>
      <c r="G1999" s="40">
        <v>124.14149999999999</v>
      </c>
      <c r="K1999" t="b">
        <f>NOT(ISNA(VLOOKUP(Table10[[#This Row],[PurchaseOrderID]],Purchase_Order!$A$2:$A$1228,1,0)))</f>
        <v>1</v>
      </c>
    </row>
    <row r="2000" spans="1:11" x14ac:dyDescent="0.25">
      <c r="A2000" s="4">
        <v>1167</v>
      </c>
      <c r="B2000" s="4">
        <v>2640</v>
      </c>
      <c r="C2000" s="11">
        <v>44162</v>
      </c>
      <c r="D2000" s="4">
        <v>3</v>
      </c>
      <c r="E2000" s="4">
        <v>369</v>
      </c>
      <c r="F2000" s="41">
        <v>39.280500000000004</v>
      </c>
      <c r="G2000" s="41">
        <v>117.8415</v>
      </c>
      <c r="K2000" t="b">
        <f>NOT(ISNA(VLOOKUP(Table10[[#This Row],[PurchaseOrderID]],Purchase_Order!$A$2:$A$1228,1,0)))</f>
        <v>1</v>
      </c>
    </row>
    <row r="2001" spans="1:11" x14ac:dyDescent="0.25">
      <c r="A2001" s="5">
        <v>1167</v>
      </c>
      <c r="B2001" s="5">
        <v>2641</v>
      </c>
      <c r="C2001" s="10">
        <v>44162</v>
      </c>
      <c r="D2001" s="5">
        <v>3</v>
      </c>
      <c r="E2001" s="5">
        <v>370</v>
      </c>
      <c r="F2001" s="40">
        <v>43.554000000000002</v>
      </c>
      <c r="G2001" s="40">
        <v>130.66200000000001</v>
      </c>
      <c r="K2001" t="b">
        <f>NOT(ISNA(VLOOKUP(Table10[[#This Row],[PurchaseOrderID]],Purchase_Order!$A$2:$A$1228,1,0)))</f>
        <v>1</v>
      </c>
    </row>
    <row r="2002" spans="1:11" x14ac:dyDescent="0.25">
      <c r="A2002" s="4">
        <v>1167</v>
      </c>
      <c r="B2002" s="4">
        <v>2642</v>
      </c>
      <c r="C2002" s="11">
        <v>44162</v>
      </c>
      <c r="D2002" s="4">
        <v>3</v>
      </c>
      <c r="E2002" s="4">
        <v>371</v>
      </c>
      <c r="F2002" s="41">
        <v>39.280500000000004</v>
      </c>
      <c r="G2002" s="41">
        <v>117.8415</v>
      </c>
      <c r="K2002" t="b">
        <f>NOT(ISNA(VLOOKUP(Table10[[#This Row],[PurchaseOrderID]],Purchase_Order!$A$2:$A$1228,1,0)))</f>
        <v>1</v>
      </c>
    </row>
    <row r="2003" spans="1:11" x14ac:dyDescent="0.25">
      <c r="A2003" s="5">
        <v>1168</v>
      </c>
      <c r="B2003" s="5">
        <v>2643</v>
      </c>
      <c r="C2003" s="10">
        <v>44162</v>
      </c>
      <c r="D2003" s="5">
        <v>550</v>
      </c>
      <c r="E2003" s="5">
        <v>530</v>
      </c>
      <c r="F2003" s="40">
        <v>16.085999999999999</v>
      </c>
      <c r="G2003" s="40">
        <v>8847.2999999999993</v>
      </c>
      <c r="K2003" t="b">
        <f>NOT(ISNA(VLOOKUP(Table10[[#This Row],[PurchaseOrderID]],Purchase_Order!$A$2:$A$1228,1,0)))</f>
        <v>1</v>
      </c>
    </row>
    <row r="2004" spans="1:11" x14ac:dyDescent="0.25">
      <c r="A2004" s="4">
        <v>1169</v>
      </c>
      <c r="B2004" s="4">
        <v>2644</v>
      </c>
      <c r="C2004" s="11">
        <v>44162</v>
      </c>
      <c r="D2004" s="4">
        <v>3</v>
      </c>
      <c r="E2004" s="4">
        <v>314</v>
      </c>
      <c r="F2004" s="41">
        <v>57.025500000000001</v>
      </c>
      <c r="G2004" s="41">
        <v>171.07650000000001</v>
      </c>
      <c r="K2004" t="b">
        <f>NOT(ISNA(VLOOKUP(Table10[[#This Row],[PurchaseOrderID]],Purchase_Order!$A$2:$A$1228,1,0)))</f>
        <v>1</v>
      </c>
    </row>
    <row r="2005" spans="1:11" x14ac:dyDescent="0.25">
      <c r="A2005" s="5">
        <v>1170</v>
      </c>
      <c r="B2005" s="5">
        <v>2645</v>
      </c>
      <c r="C2005" s="10">
        <v>44162</v>
      </c>
      <c r="D2005" s="5">
        <v>550</v>
      </c>
      <c r="E2005" s="5">
        <v>512</v>
      </c>
      <c r="F2005" s="40">
        <v>37.085999999999999</v>
      </c>
      <c r="G2005" s="40">
        <v>20397.3</v>
      </c>
      <c r="K2005" t="b">
        <f>NOT(ISNA(VLOOKUP(Table10[[#This Row],[PurchaseOrderID]],Purchase_Order!$A$2:$A$1228,1,0)))</f>
        <v>1</v>
      </c>
    </row>
    <row r="2006" spans="1:11" x14ac:dyDescent="0.25">
      <c r="A2006" s="4">
        <v>1171</v>
      </c>
      <c r="B2006" s="4">
        <v>2646</v>
      </c>
      <c r="C2006" s="11">
        <v>44162</v>
      </c>
      <c r="D2006" s="4">
        <v>550</v>
      </c>
      <c r="E2006" s="4">
        <v>513</v>
      </c>
      <c r="F2006" s="41">
        <v>26.596499999999999</v>
      </c>
      <c r="G2006" s="41">
        <v>14628.075000000001</v>
      </c>
      <c r="K2006" t="b">
        <f>NOT(ISNA(VLOOKUP(Table10[[#This Row],[PurchaseOrderID]],Purchase_Order!$A$2:$A$1228,1,0)))</f>
        <v>1</v>
      </c>
    </row>
    <row r="2007" spans="1:11" x14ac:dyDescent="0.25">
      <c r="A2007" s="5">
        <v>1172</v>
      </c>
      <c r="B2007" s="5">
        <v>2647</v>
      </c>
      <c r="C2007" s="10">
        <v>44162</v>
      </c>
      <c r="D2007" s="5">
        <v>550</v>
      </c>
      <c r="E2007" s="5">
        <v>317</v>
      </c>
      <c r="F2007" s="40">
        <v>27.058499999999999</v>
      </c>
      <c r="G2007" s="40">
        <v>14882.174999999999</v>
      </c>
      <c r="K2007" t="b">
        <f>NOT(ISNA(VLOOKUP(Table10[[#This Row],[PurchaseOrderID]],Purchase_Order!$A$2:$A$1228,1,0)))</f>
        <v>1</v>
      </c>
    </row>
    <row r="2008" spans="1:11" x14ac:dyDescent="0.25">
      <c r="A2008" s="4">
        <v>1172</v>
      </c>
      <c r="B2008" s="4">
        <v>2648</v>
      </c>
      <c r="C2008" s="11">
        <v>44162</v>
      </c>
      <c r="D2008" s="4">
        <v>550</v>
      </c>
      <c r="E2008" s="4">
        <v>318</v>
      </c>
      <c r="F2008" s="41">
        <v>33.579000000000001</v>
      </c>
      <c r="G2008" s="41">
        <v>18468.45</v>
      </c>
      <c r="K2008" t="b">
        <f>NOT(ISNA(VLOOKUP(Table10[[#This Row],[PurchaseOrderID]],Purchase_Order!$A$2:$A$1228,1,0)))</f>
        <v>1</v>
      </c>
    </row>
    <row r="2009" spans="1:11" x14ac:dyDescent="0.25">
      <c r="A2009" s="5">
        <v>1173</v>
      </c>
      <c r="B2009" s="5">
        <v>2649</v>
      </c>
      <c r="C2009" s="10">
        <v>44162</v>
      </c>
      <c r="D2009" s="5">
        <v>3</v>
      </c>
      <c r="E2009" s="5">
        <v>417</v>
      </c>
      <c r="F2009" s="40">
        <v>41.244</v>
      </c>
      <c r="G2009" s="40">
        <v>123.732</v>
      </c>
      <c r="K2009" t="b">
        <f>NOT(ISNA(VLOOKUP(Table10[[#This Row],[PurchaseOrderID]],Purchase_Order!$A$2:$A$1228,1,0)))</f>
        <v>1</v>
      </c>
    </row>
    <row r="2010" spans="1:11" x14ac:dyDescent="0.25">
      <c r="A2010" s="4">
        <v>1173</v>
      </c>
      <c r="B2010" s="4">
        <v>2650</v>
      </c>
      <c r="C2010" s="11">
        <v>44162</v>
      </c>
      <c r="D2010" s="4">
        <v>3</v>
      </c>
      <c r="E2010" s="4">
        <v>418</v>
      </c>
      <c r="F2010" s="41">
        <v>36.970500000000001</v>
      </c>
      <c r="G2010" s="41">
        <v>110.9115</v>
      </c>
      <c r="K2010" t="b">
        <f>NOT(ISNA(VLOOKUP(Table10[[#This Row],[PurchaseOrderID]],Purchase_Order!$A$2:$A$1228,1,0)))</f>
        <v>1</v>
      </c>
    </row>
    <row r="2011" spans="1:11" x14ac:dyDescent="0.25">
      <c r="A2011" s="5">
        <v>1173</v>
      </c>
      <c r="B2011" s="5">
        <v>2651</v>
      </c>
      <c r="C2011" s="10">
        <v>44162</v>
      </c>
      <c r="D2011" s="5">
        <v>3</v>
      </c>
      <c r="E2011" s="5">
        <v>419</v>
      </c>
      <c r="F2011" s="40">
        <v>34.8705</v>
      </c>
      <c r="G2011" s="40">
        <v>104.61150000000001</v>
      </c>
      <c r="K2011" t="b">
        <f>NOT(ISNA(VLOOKUP(Table10[[#This Row],[PurchaseOrderID]],Purchase_Order!$A$2:$A$1228,1,0)))</f>
        <v>1</v>
      </c>
    </row>
    <row r="2012" spans="1:11" x14ac:dyDescent="0.25">
      <c r="A2012" s="4">
        <v>1174</v>
      </c>
      <c r="B2012" s="4">
        <v>2652</v>
      </c>
      <c r="C2012" s="11">
        <v>44162</v>
      </c>
      <c r="D2012" s="4">
        <v>3</v>
      </c>
      <c r="E2012" s="4">
        <v>422</v>
      </c>
      <c r="F2012" s="41">
        <v>47.523000000000003</v>
      </c>
      <c r="G2012" s="41">
        <v>142.56899999999999</v>
      </c>
      <c r="K2012" t="b">
        <f>NOT(ISNA(VLOOKUP(Table10[[#This Row],[PurchaseOrderID]],Purchase_Order!$A$2:$A$1228,1,0)))</f>
        <v>1</v>
      </c>
    </row>
    <row r="2013" spans="1:11" x14ac:dyDescent="0.25">
      <c r="A2013" s="5">
        <v>1174</v>
      </c>
      <c r="B2013" s="5">
        <v>2653</v>
      </c>
      <c r="C2013" s="10">
        <v>44162</v>
      </c>
      <c r="D2013" s="5">
        <v>3</v>
      </c>
      <c r="E2013" s="5">
        <v>423</v>
      </c>
      <c r="F2013" s="40">
        <v>45.423000000000002</v>
      </c>
      <c r="G2013" s="40">
        <v>136.26900000000001</v>
      </c>
      <c r="K2013" t="b">
        <f>NOT(ISNA(VLOOKUP(Table10[[#This Row],[PurchaseOrderID]],Purchase_Order!$A$2:$A$1228,1,0)))</f>
        <v>1</v>
      </c>
    </row>
    <row r="2014" spans="1:11" x14ac:dyDescent="0.25">
      <c r="A2014" s="4">
        <v>1175</v>
      </c>
      <c r="B2014" s="4">
        <v>2654</v>
      </c>
      <c r="C2014" s="11">
        <v>44162</v>
      </c>
      <c r="D2014" s="4">
        <v>3</v>
      </c>
      <c r="E2014" s="4">
        <v>320</v>
      </c>
      <c r="F2014" s="41">
        <v>47.470500000000001</v>
      </c>
      <c r="G2014" s="41">
        <v>142.41149999999999</v>
      </c>
      <c r="K2014" t="b">
        <f>NOT(ISNA(VLOOKUP(Table10[[#This Row],[PurchaseOrderID]],Purchase_Order!$A$2:$A$1228,1,0)))</f>
        <v>1</v>
      </c>
    </row>
    <row r="2015" spans="1:11" x14ac:dyDescent="0.25">
      <c r="A2015" s="5">
        <v>1175</v>
      </c>
      <c r="B2015" s="5">
        <v>2655</v>
      </c>
      <c r="C2015" s="10">
        <v>44162</v>
      </c>
      <c r="D2015" s="5">
        <v>3</v>
      </c>
      <c r="E2015" s="5">
        <v>321</v>
      </c>
      <c r="F2015" s="40">
        <v>42.798000000000002</v>
      </c>
      <c r="G2015" s="40">
        <v>128.39400000000001</v>
      </c>
      <c r="K2015" t="b">
        <f>NOT(ISNA(VLOOKUP(Table10[[#This Row],[PurchaseOrderID]],Purchase_Order!$A$2:$A$1228,1,0)))</f>
        <v>1</v>
      </c>
    </row>
    <row r="2016" spans="1:11" x14ac:dyDescent="0.25">
      <c r="A2016" s="4">
        <v>1175</v>
      </c>
      <c r="B2016" s="4">
        <v>2656</v>
      </c>
      <c r="C2016" s="11">
        <v>44162</v>
      </c>
      <c r="D2016" s="4">
        <v>60</v>
      </c>
      <c r="E2016" s="4">
        <v>322</v>
      </c>
      <c r="F2016" s="41">
        <v>25.420500000000001</v>
      </c>
      <c r="G2016" s="41">
        <v>1525.23</v>
      </c>
      <c r="K2016" t="b">
        <f>NOT(ISNA(VLOOKUP(Table10[[#This Row],[PurchaseOrderID]],Purchase_Order!$A$2:$A$1228,1,0)))</f>
        <v>1</v>
      </c>
    </row>
    <row r="2017" spans="1:11" x14ac:dyDescent="0.25">
      <c r="A2017" s="5">
        <v>1176</v>
      </c>
      <c r="B2017" s="5">
        <v>2657</v>
      </c>
      <c r="C2017" s="10">
        <v>44162</v>
      </c>
      <c r="D2017" s="5">
        <v>3</v>
      </c>
      <c r="E2017" s="5">
        <v>458</v>
      </c>
      <c r="F2017" s="40">
        <v>43.554000000000002</v>
      </c>
      <c r="G2017" s="40">
        <v>130.66200000000001</v>
      </c>
      <c r="K2017" t="b">
        <f>NOT(ISNA(VLOOKUP(Table10[[#This Row],[PurchaseOrderID]],Purchase_Order!$A$2:$A$1228,1,0)))</f>
        <v>1</v>
      </c>
    </row>
    <row r="2018" spans="1:11" x14ac:dyDescent="0.25">
      <c r="A2018" s="4">
        <v>1176</v>
      </c>
      <c r="B2018" s="4">
        <v>2658</v>
      </c>
      <c r="C2018" s="11">
        <v>44162</v>
      </c>
      <c r="D2018" s="4">
        <v>3</v>
      </c>
      <c r="E2018" s="4">
        <v>459</v>
      </c>
      <c r="F2018" s="41">
        <v>39.280500000000004</v>
      </c>
      <c r="G2018" s="41">
        <v>117.8415</v>
      </c>
      <c r="K2018" t="b">
        <f>NOT(ISNA(VLOOKUP(Table10[[#This Row],[PurchaseOrderID]],Purchase_Order!$A$2:$A$1228,1,0)))</f>
        <v>1</v>
      </c>
    </row>
    <row r="2019" spans="1:11" x14ac:dyDescent="0.25">
      <c r="A2019" s="5">
        <v>1176</v>
      </c>
      <c r="B2019" s="5">
        <v>2659</v>
      </c>
      <c r="C2019" s="10">
        <v>44162</v>
      </c>
      <c r="D2019" s="5">
        <v>3</v>
      </c>
      <c r="E2019" s="5">
        <v>460</v>
      </c>
      <c r="F2019" s="40">
        <v>37.180500000000002</v>
      </c>
      <c r="G2019" s="40">
        <v>111.5415</v>
      </c>
      <c r="K2019" t="b">
        <f>NOT(ISNA(VLOOKUP(Table10[[#This Row],[PurchaseOrderID]],Purchase_Order!$A$2:$A$1228,1,0)))</f>
        <v>1</v>
      </c>
    </row>
    <row r="2020" spans="1:11" x14ac:dyDescent="0.25">
      <c r="A2020" s="4">
        <v>1176</v>
      </c>
      <c r="B2020" s="4">
        <v>2660</v>
      </c>
      <c r="C2020" s="11">
        <v>44162</v>
      </c>
      <c r="D2020" s="4">
        <v>3</v>
      </c>
      <c r="E2020" s="4">
        <v>461</v>
      </c>
      <c r="F2020" s="41">
        <v>41.454000000000001</v>
      </c>
      <c r="G2020" s="41">
        <v>124.36199999999999</v>
      </c>
      <c r="K2020" t="b">
        <f>NOT(ISNA(VLOOKUP(Table10[[#This Row],[PurchaseOrderID]],Purchase_Order!$A$2:$A$1228,1,0)))</f>
        <v>1</v>
      </c>
    </row>
    <row r="2021" spans="1:11" x14ac:dyDescent="0.25">
      <c r="A2021" s="5">
        <v>1177</v>
      </c>
      <c r="B2021" s="5">
        <v>2661</v>
      </c>
      <c r="C2021" s="10">
        <v>44164</v>
      </c>
      <c r="D2021" s="5">
        <v>550</v>
      </c>
      <c r="E2021" s="5">
        <v>941</v>
      </c>
      <c r="F2021" s="40">
        <v>62.9895</v>
      </c>
      <c r="G2021" s="40">
        <v>34644.224999999999</v>
      </c>
      <c r="K2021" t="b">
        <f>NOT(ISNA(VLOOKUP(Table10[[#This Row],[PurchaseOrderID]],Purchase_Order!$A$2:$A$1228,1,0)))</f>
        <v>1</v>
      </c>
    </row>
    <row r="2022" spans="1:11" x14ac:dyDescent="0.25">
      <c r="A2022" s="4">
        <v>1178</v>
      </c>
      <c r="B2022" s="4">
        <v>2662</v>
      </c>
      <c r="C2022" s="11">
        <v>44164</v>
      </c>
      <c r="D2022" s="4">
        <v>3</v>
      </c>
      <c r="E2022" s="4">
        <v>320</v>
      </c>
      <c r="F2022" s="41">
        <v>45.3705</v>
      </c>
      <c r="G2022" s="41">
        <v>136.11150000000001</v>
      </c>
      <c r="K2022" t="b">
        <f>NOT(ISNA(VLOOKUP(Table10[[#This Row],[PurchaseOrderID]],Purchase_Order!$A$2:$A$1228,1,0)))</f>
        <v>1</v>
      </c>
    </row>
    <row r="2023" spans="1:11" x14ac:dyDescent="0.25">
      <c r="A2023" s="5">
        <v>1178</v>
      </c>
      <c r="B2023" s="5">
        <v>2663</v>
      </c>
      <c r="C2023" s="10">
        <v>44164</v>
      </c>
      <c r="D2023" s="5">
        <v>3</v>
      </c>
      <c r="E2023" s="5">
        <v>321</v>
      </c>
      <c r="F2023" s="40">
        <v>40.488</v>
      </c>
      <c r="G2023" s="40">
        <v>121.464</v>
      </c>
      <c r="K2023" t="b">
        <f>NOT(ISNA(VLOOKUP(Table10[[#This Row],[PurchaseOrderID]],Purchase_Order!$A$2:$A$1228,1,0)))</f>
        <v>1</v>
      </c>
    </row>
    <row r="2024" spans="1:11" x14ac:dyDescent="0.25">
      <c r="A2024" s="4">
        <v>1178</v>
      </c>
      <c r="B2024" s="4">
        <v>2664</v>
      </c>
      <c r="C2024" s="11">
        <v>44164</v>
      </c>
      <c r="D2024" s="4">
        <v>60</v>
      </c>
      <c r="E2024" s="4">
        <v>322</v>
      </c>
      <c r="F2024" s="41">
        <v>26.365500000000001</v>
      </c>
      <c r="G2024" s="41">
        <v>1581.93</v>
      </c>
      <c r="K2024" t="b">
        <f>NOT(ISNA(VLOOKUP(Table10[[#This Row],[PurchaseOrderID]],Purchase_Order!$A$2:$A$1228,1,0)))</f>
        <v>1</v>
      </c>
    </row>
    <row r="2025" spans="1:11" x14ac:dyDescent="0.25">
      <c r="A2025" s="5">
        <v>1179</v>
      </c>
      <c r="B2025" s="5">
        <v>2665</v>
      </c>
      <c r="C2025" s="10">
        <v>44164</v>
      </c>
      <c r="D2025" s="5">
        <v>3</v>
      </c>
      <c r="E2025" s="5">
        <v>504</v>
      </c>
      <c r="F2025" s="40">
        <v>48.762</v>
      </c>
      <c r="G2025" s="40">
        <v>146.286</v>
      </c>
      <c r="K2025" t="b">
        <f>NOT(ISNA(VLOOKUP(Table10[[#This Row],[PurchaseOrderID]],Purchase_Order!$A$2:$A$1228,1,0)))</f>
        <v>1</v>
      </c>
    </row>
    <row r="2026" spans="1:11" x14ac:dyDescent="0.25">
      <c r="A2026" s="4">
        <v>1180</v>
      </c>
      <c r="B2026" s="4">
        <v>2666</v>
      </c>
      <c r="C2026" s="11">
        <v>44164</v>
      </c>
      <c r="D2026" s="4">
        <v>3</v>
      </c>
      <c r="E2026" s="4">
        <v>497</v>
      </c>
      <c r="F2026" s="41">
        <v>34.188000000000002</v>
      </c>
      <c r="G2026" s="41">
        <v>102.56399999999999</v>
      </c>
      <c r="K2026" t="b">
        <f>NOT(ISNA(VLOOKUP(Table10[[#This Row],[PurchaseOrderID]],Purchase_Order!$A$2:$A$1228,1,0)))</f>
        <v>1</v>
      </c>
    </row>
    <row r="2027" spans="1:11" x14ac:dyDescent="0.25">
      <c r="A2027" s="5">
        <v>1181</v>
      </c>
      <c r="B2027" s="5">
        <v>2667</v>
      </c>
      <c r="C2027" s="10">
        <v>44164</v>
      </c>
      <c r="D2027" s="5">
        <v>3</v>
      </c>
      <c r="E2027" s="5">
        <v>323</v>
      </c>
      <c r="F2027" s="40">
        <v>50.263500000000001</v>
      </c>
      <c r="G2027" s="40">
        <v>150.79050000000001</v>
      </c>
      <c r="K2027" t="b">
        <f>NOT(ISNA(VLOOKUP(Table10[[#This Row],[PurchaseOrderID]],Purchase_Order!$A$2:$A$1228,1,0)))</f>
        <v>1</v>
      </c>
    </row>
    <row r="2028" spans="1:11" x14ac:dyDescent="0.25">
      <c r="A2028" s="4">
        <v>1182</v>
      </c>
      <c r="B2028" s="4">
        <v>2668</v>
      </c>
      <c r="C2028" s="11">
        <v>44164</v>
      </c>
      <c r="D2028" s="4">
        <v>550</v>
      </c>
      <c r="E2028" s="4">
        <v>523</v>
      </c>
      <c r="F2028" s="41">
        <v>10.731</v>
      </c>
      <c r="G2028" s="41">
        <v>5902.05</v>
      </c>
      <c r="K2028" t="b">
        <f>NOT(ISNA(VLOOKUP(Table10[[#This Row],[PurchaseOrderID]],Purchase_Order!$A$2:$A$1228,1,0)))</f>
        <v>1</v>
      </c>
    </row>
    <row r="2029" spans="1:11" x14ac:dyDescent="0.25">
      <c r="A2029" s="5">
        <v>1182</v>
      </c>
      <c r="B2029" s="5">
        <v>2669</v>
      </c>
      <c r="C2029" s="10">
        <v>44164</v>
      </c>
      <c r="D2029" s="5">
        <v>550</v>
      </c>
      <c r="E2029" s="5">
        <v>524</v>
      </c>
      <c r="F2029" s="40">
        <v>14.1225</v>
      </c>
      <c r="G2029" s="40">
        <v>7767.375</v>
      </c>
      <c r="K2029" t="b">
        <f>NOT(ISNA(VLOOKUP(Table10[[#This Row],[PurchaseOrderID]],Purchase_Order!$A$2:$A$1228,1,0)))</f>
        <v>1</v>
      </c>
    </row>
    <row r="2030" spans="1:11" x14ac:dyDescent="0.25">
      <c r="A2030" s="4">
        <v>1183</v>
      </c>
      <c r="B2030" s="4">
        <v>2670</v>
      </c>
      <c r="C2030" s="11">
        <v>44164</v>
      </c>
      <c r="D2030" s="4">
        <v>60</v>
      </c>
      <c r="E2030" s="4">
        <v>494</v>
      </c>
      <c r="F2030" s="41">
        <v>53.203499999999998</v>
      </c>
      <c r="G2030" s="41">
        <v>3192.21</v>
      </c>
      <c r="K2030" t="b">
        <f>NOT(ISNA(VLOOKUP(Table10[[#This Row],[PurchaseOrderID]],Purchase_Order!$A$2:$A$1228,1,0)))</f>
        <v>1</v>
      </c>
    </row>
    <row r="2031" spans="1:11" x14ac:dyDescent="0.25">
      <c r="A2031" s="5">
        <v>1183</v>
      </c>
      <c r="B2031" s="5">
        <v>2671</v>
      </c>
      <c r="C2031" s="10">
        <v>44164</v>
      </c>
      <c r="D2031" s="5">
        <v>60</v>
      </c>
      <c r="E2031" s="5">
        <v>495</v>
      </c>
      <c r="F2031" s="40">
        <v>63.692999999999998</v>
      </c>
      <c r="G2031" s="40">
        <v>3821.58</v>
      </c>
      <c r="K2031" t="b">
        <f>NOT(ISNA(VLOOKUP(Table10[[#This Row],[PurchaseOrderID]],Purchase_Order!$A$2:$A$1228,1,0)))</f>
        <v>1</v>
      </c>
    </row>
    <row r="2032" spans="1:11" x14ac:dyDescent="0.25">
      <c r="A2032" s="4">
        <v>1183</v>
      </c>
      <c r="B2032" s="4">
        <v>2672</v>
      </c>
      <c r="C2032" s="11">
        <v>44164</v>
      </c>
      <c r="D2032" s="4">
        <v>60</v>
      </c>
      <c r="E2032" s="4">
        <v>496</v>
      </c>
      <c r="F2032" s="41">
        <v>48.908999999999999</v>
      </c>
      <c r="G2032" s="41">
        <v>2934.54</v>
      </c>
      <c r="K2032" t="b">
        <f>NOT(ISNA(VLOOKUP(Table10[[#This Row],[PurchaseOrderID]],Purchase_Order!$A$2:$A$1228,1,0)))</f>
        <v>1</v>
      </c>
    </row>
    <row r="2033" spans="1:11" x14ac:dyDescent="0.25">
      <c r="A2033" s="5">
        <v>1184</v>
      </c>
      <c r="B2033" s="5">
        <v>2673</v>
      </c>
      <c r="C2033" s="10">
        <v>44164</v>
      </c>
      <c r="D2033" s="5">
        <v>550</v>
      </c>
      <c r="E2033" s="5">
        <v>908</v>
      </c>
      <c r="F2033" s="40">
        <v>21.0945</v>
      </c>
      <c r="G2033" s="40">
        <v>11601.975</v>
      </c>
      <c r="K2033" t="b">
        <f>NOT(ISNA(VLOOKUP(Table10[[#This Row],[PurchaseOrderID]],Purchase_Order!$A$2:$A$1228,1,0)))</f>
        <v>1</v>
      </c>
    </row>
    <row r="2034" spans="1:11" x14ac:dyDescent="0.25">
      <c r="A2034" s="4">
        <v>1184</v>
      </c>
      <c r="B2034" s="4">
        <v>2674</v>
      </c>
      <c r="C2034" s="11">
        <v>44164</v>
      </c>
      <c r="D2034" s="4">
        <v>550</v>
      </c>
      <c r="E2034" s="4">
        <v>909</v>
      </c>
      <c r="F2034" s="41">
        <v>30.439499999999999</v>
      </c>
      <c r="G2034" s="41">
        <v>16741.724999999999</v>
      </c>
      <c r="K2034" t="b">
        <f>NOT(ISNA(VLOOKUP(Table10[[#This Row],[PurchaseOrderID]],Purchase_Order!$A$2:$A$1228,1,0)))</f>
        <v>1</v>
      </c>
    </row>
    <row r="2035" spans="1:11" x14ac:dyDescent="0.25">
      <c r="A2035" s="5">
        <v>1185</v>
      </c>
      <c r="B2035" s="5">
        <v>2675</v>
      </c>
      <c r="C2035" s="10">
        <v>44164</v>
      </c>
      <c r="D2035" s="5">
        <v>60</v>
      </c>
      <c r="E2035" s="5">
        <v>506</v>
      </c>
      <c r="F2035" s="40">
        <v>9.1980000000000004</v>
      </c>
      <c r="G2035" s="40">
        <v>551.88</v>
      </c>
      <c r="K2035" t="b">
        <f>NOT(ISNA(VLOOKUP(Table10[[#This Row],[PurchaseOrderID]],Purchase_Order!$A$2:$A$1228,1,0)))</f>
        <v>1</v>
      </c>
    </row>
    <row r="2036" spans="1:11" x14ac:dyDescent="0.25">
      <c r="A2036" s="4">
        <v>1186</v>
      </c>
      <c r="B2036" s="4">
        <v>2676</v>
      </c>
      <c r="C2036" s="11">
        <v>44164</v>
      </c>
      <c r="D2036" s="4">
        <v>550</v>
      </c>
      <c r="E2036" s="4">
        <v>351</v>
      </c>
      <c r="F2036" s="41">
        <v>5.7750000000000004</v>
      </c>
      <c r="G2036" s="41">
        <v>3176.25</v>
      </c>
      <c r="K2036" t="b">
        <f>NOT(ISNA(VLOOKUP(Table10[[#This Row],[PurchaseOrderID]],Purchase_Order!$A$2:$A$1228,1,0)))</f>
        <v>1</v>
      </c>
    </row>
    <row r="2037" spans="1:11" x14ac:dyDescent="0.25">
      <c r="A2037" s="5">
        <v>1186</v>
      </c>
      <c r="B2037" s="5">
        <v>2677</v>
      </c>
      <c r="C2037" s="10">
        <v>44164</v>
      </c>
      <c r="D2037" s="5">
        <v>550</v>
      </c>
      <c r="E2037" s="5">
        <v>352</v>
      </c>
      <c r="F2037" s="40">
        <v>1.155</v>
      </c>
      <c r="G2037" s="40">
        <v>635.25</v>
      </c>
      <c r="K2037" t="b">
        <f>NOT(ISNA(VLOOKUP(Table10[[#This Row],[PurchaseOrderID]],Purchase_Order!$A$2:$A$1228,1,0)))</f>
        <v>1</v>
      </c>
    </row>
    <row r="2038" spans="1:11" x14ac:dyDescent="0.25">
      <c r="A2038" s="4">
        <v>1186</v>
      </c>
      <c r="B2038" s="4">
        <v>2678</v>
      </c>
      <c r="C2038" s="11">
        <v>44164</v>
      </c>
      <c r="D2038" s="4">
        <v>550</v>
      </c>
      <c r="E2038" s="4">
        <v>679</v>
      </c>
      <c r="F2038" s="41">
        <v>5.7750000000000004</v>
      </c>
      <c r="G2038" s="41">
        <v>3176.25</v>
      </c>
      <c r="K2038" t="b">
        <f>NOT(ISNA(VLOOKUP(Table10[[#This Row],[PurchaseOrderID]],Purchase_Order!$A$2:$A$1228,1,0)))</f>
        <v>1</v>
      </c>
    </row>
    <row r="2039" spans="1:11" x14ac:dyDescent="0.25">
      <c r="A2039" s="5">
        <v>1187</v>
      </c>
      <c r="B2039" s="5">
        <v>2679</v>
      </c>
      <c r="C2039" s="10">
        <v>44164</v>
      </c>
      <c r="D2039" s="5">
        <v>550</v>
      </c>
      <c r="E2039" s="5">
        <v>507</v>
      </c>
      <c r="F2039" s="40">
        <v>23.393999999999998</v>
      </c>
      <c r="G2039" s="40">
        <v>12866.7</v>
      </c>
      <c r="K2039" t="b">
        <f>NOT(ISNA(VLOOKUP(Table10[[#This Row],[PurchaseOrderID]],Purchase_Order!$A$2:$A$1228,1,0)))</f>
        <v>1</v>
      </c>
    </row>
    <row r="2040" spans="1:11" x14ac:dyDescent="0.25">
      <c r="A2040" s="4">
        <v>1187</v>
      </c>
      <c r="B2040" s="4">
        <v>2680</v>
      </c>
      <c r="C2040" s="11">
        <v>44164</v>
      </c>
      <c r="D2040" s="4">
        <v>550</v>
      </c>
      <c r="E2040" s="4">
        <v>508</v>
      </c>
      <c r="F2040" s="41">
        <v>27.6465</v>
      </c>
      <c r="G2040" s="41">
        <v>15205.575000000001</v>
      </c>
      <c r="K2040" t="b">
        <f>NOT(ISNA(VLOOKUP(Table10[[#This Row],[PurchaseOrderID]],Purchase_Order!$A$2:$A$1228,1,0)))</f>
        <v>1</v>
      </c>
    </row>
    <row r="2041" spans="1:11" x14ac:dyDescent="0.25">
      <c r="A2041" s="5">
        <v>1188</v>
      </c>
      <c r="B2041" s="5">
        <v>2681</v>
      </c>
      <c r="C2041" s="10">
        <v>44164</v>
      </c>
      <c r="D2041" s="5">
        <v>550</v>
      </c>
      <c r="E2041" s="5">
        <v>355</v>
      </c>
      <c r="F2041" s="40">
        <v>1.365</v>
      </c>
      <c r="G2041" s="40">
        <v>750.75</v>
      </c>
      <c r="K2041" t="b">
        <f>NOT(ISNA(VLOOKUP(Table10[[#This Row],[PurchaseOrderID]],Purchase_Order!$A$2:$A$1228,1,0)))</f>
        <v>1</v>
      </c>
    </row>
    <row r="2042" spans="1:11" x14ac:dyDescent="0.25">
      <c r="A2042" s="4">
        <v>1188</v>
      </c>
      <c r="B2042" s="4">
        <v>2682</v>
      </c>
      <c r="C2042" s="11">
        <v>44164</v>
      </c>
      <c r="D2042" s="4">
        <v>550</v>
      </c>
      <c r="E2042" s="4">
        <v>940</v>
      </c>
      <c r="F2042" s="41">
        <v>62.9895</v>
      </c>
      <c r="G2042" s="41">
        <v>34644.224999999999</v>
      </c>
      <c r="K2042" t="b">
        <f>NOT(ISNA(VLOOKUP(Table10[[#This Row],[PurchaseOrderID]],Purchase_Order!$A$2:$A$1228,1,0)))</f>
        <v>1</v>
      </c>
    </row>
    <row r="2043" spans="1:11" x14ac:dyDescent="0.25">
      <c r="A2043" s="5">
        <v>1188</v>
      </c>
      <c r="B2043" s="5">
        <v>2683</v>
      </c>
      <c r="C2043" s="10">
        <v>44164</v>
      </c>
      <c r="D2043" s="5">
        <v>550</v>
      </c>
      <c r="E2043" s="5">
        <v>535</v>
      </c>
      <c r="F2043" s="40">
        <v>3.4860000000000002</v>
      </c>
      <c r="G2043" s="40">
        <v>1917.3</v>
      </c>
      <c r="K2043" t="b">
        <f>NOT(ISNA(VLOOKUP(Table10[[#This Row],[PurchaseOrderID]],Purchase_Order!$A$2:$A$1228,1,0)))</f>
        <v>1</v>
      </c>
    </row>
    <row r="2044" spans="1:11" x14ac:dyDescent="0.25">
      <c r="A2044" s="4">
        <v>1189</v>
      </c>
      <c r="B2044" s="4">
        <v>2684</v>
      </c>
      <c r="C2044" s="11">
        <v>44167</v>
      </c>
      <c r="D2044" s="4">
        <v>550</v>
      </c>
      <c r="E2044" s="4">
        <v>351</v>
      </c>
      <c r="F2044" s="41">
        <v>6.1950000000000003</v>
      </c>
      <c r="G2044" s="41">
        <v>3407.25</v>
      </c>
      <c r="K2044" t="b">
        <f>NOT(ISNA(VLOOKUP(Table10[[#This Row],[PurchaseOrderID]],Purchase_Order!$A$2:$A$1228,1,0)))</f>
        <v>1</v>
      </c>
    </row>
    <row r="2045" spans="1:11" x14ac:dyDescent="0.25">
      <c r="A2045" s="5">
        <v>1189</v>
      </c>
      <c r="B2045" s="5">
        <v>2685</v>
      </c>
      <c r="C2045" s="10">
        <v>44167</v>
      </c>
      <c r="D2045" s="5">
        <v>550</v>
      </c>
      <c r="E2045" s="5">
        <v>352</v>
      </c>
      <c r="F2045" s="40">
        <v>1.47</v>
      </c>
      <c r="G2045" s="40">
        <v>808.5</v>
      </c>
      <c r="K2045" t="b">
        <f>NOT(ISNA(VLOOKUP(Table10[[#This Row],[PurchaseOrderID]],Purchase_Order!$A$2:$A$1228,1,0)))</f>
        <v>1</v>
      </c>
    </row>
    <row r="2046" spans="1:11" x14ac:dyDescent="0.25">
      <c r="A2046" s="4">
        <v>1189</v>
      </c>
      <c r="B2046" s="4">
        <v>2686</v>
      </c>
      <c r="C2046" s="11">
        <v>44167</v>
      </c>
      <c r="D2046" s="4">
        <v>550</v>
      </c>
      <c r="E2046" s="4">
        <v>679</v>
      </c>
      <c r="F2046" s="41">
        <v>6.1950000000000003</v>
      </c>
      <c r="G2046" s="41">
        <v>3407.25</v>
      </c>
      <c r="K2046" t="b">
        <f>NOT(ISNA(VLOOKUP(Table10[[#This Row],[PurchaseOrderID]],Purchase_Order!$A$2:$A$1228,1,0)))</f>
        <v>1</v>
      </c>
    </row>
    <row r="2047" spans="1:11" x14ac:dyDescent="0.25">
      <c r="A2047" s="5">
        <v>1190</v>
      </c>
      <c r="B2047" s="5">
        <v>2687</v>
      </c>
      <c r="C2047" s="10">
        <v>44167</v>
      </c>
      <c r="D2047" s="5">
        <v>550</v>
      </c>
      <c r="E2047" s="5">
        <v>507</v>
      </c>
      <c r="F2047" s="40">
        <v>22.165500000000002</v>
      </c>
      <c r="G2047" s="40">
        <v>12191.025</v>
      </c>
      <c r="K2047" t="b">
        <f>NOT(ISNA(VLOOKUP(Table10[[#This Row],[PurchaseOrderID]],Purchase_Order!$A$2:$A$1228,1,0)))</f>
        <v>1</v>
      </c>
    </row>
    <row r="2048" spans="1:11" x14ac:dyDescent="0.25">
      <c r="A2048" s="4">
        <v>1190</v>
      </c>
      <c r="B2048" s="4">
        <v>2688</v>
      </c>
      <c r="C2048" s="11">
        <v>44167</v>
      </c>
      <c r="D2048" s="4">
        <v>550</v>
      </c>
      <c r="E2048" s="4">
        <v>508</v>
      </c>
      <c r="F2048" s="41">
        <v>29.284500000000001</v>
      </c>
      <c r="G2048" s="41">
        <v>16106.475</v>
      </c>
      <c r="K2048" t="b">
        <f>NOT(ISNA(VLOOKUP(Table10[[#This Row],[PurchaseOrderID]],Purchase_Order!$A$2:$A$1228,1,0)))</f>
        <v>1</v>
      </c>
    </row>
    <row r="2049" spans="1:11" x14ac:dyDescent="0.25">
      <c r="A2049" s="5">
        <v>1191</v>
      </c>
      <c r="B2049" s="5">
        <v>2689</v>
      </c>
      <c r="C2049" s="10">
        <v>44167</v>
      </c>
      <c r="D2049" s="5">
        <v>3</v>
      </c>
      <c r="E2049" s="5">
        <v>491</v>
      </c>
      <c r="F2049" s="40">
        <v>19.9815</v>
      </c>
      <c r="G2049" s="40">
        <v>59.944499999999998</v>
      </c>
      <c r="K2049" t="b">
        <f>NOT(ISNA(VLOOKUP(Table10[[#This Row],[PurchaseOrderID]],Purchase_Order!$A$2:$A$1228,1,0)))</f>
        <v>1</v>
      </c>
    </row>
    <row r="2050" spans="1:11" x14ac:dyDescent="0.25">
      <c r="A2050" s="4">
        <v>1192</v>
      </c>
      <c r="B2050" s="4">
        <v>2690</v>
      </c>
      <c r="C2050" s="11">
        <v>44167</v>
      </c>
      <c r="D2050" s="4">
        <v>3</v>
      </c>
      <c r="E2050" s="4">
        <v>349</v>
      </c>
      <c r="F2050" s="41">
        <v>39.143999999999998</v>
      </c>
      <c r="G2050" s="41">
        <v>117.432</v>
      </c>
      <c r="K2050" t="b">
        <f>NOT(ISNA(VLOOKUP(Table10[[#This Row],[PurchaseOrderID]],Purchase_Order!$A$2:$A$1228,1,0)))</f>
        <v>1</v>
      </c>
    </row>
    <row r="2051" spans="1:11" x14ac:dyDescent="0.25">
      <c r="A2051" s="5">
        <v>1193</v>
      </c>
      <c r="B2051" s="5">
        <v>2691</v>
      </c>
      <c r="C2051" s="10">
        <v>44167</v>
      </c>
      <c r="D2051" s="5">
        <v>550</v>
      </c>
      <c r="E2051" s="5">
        <v>935</v>
      </c>
      <c r="F2051" s="40">
        <v>31.4895</v>
      </c>
      <c r="G2051" s="40">
        <v>17319.224999999999</v>
      </c>
      <c r="K2051" t="b">
        <f>NOT(ISNA(VLOOKUP(Table10[[#This Row],[PurchaseOrderID]],Purchase_Order!$A$2:$A$1228,1,0)))</f>
        <v>1</v>
      </c>
    </row>
    <row r="2052" spans="1:11" x14ac:dyDescent="0.25">
      <c r="A2052" s="4">
        <v>1193</v>
      </c>
      <c r="B2052" s="4">
        <v>2692</v>
      </c>
      <c r="C2052" s="11">
        <v>44167</v>
      </c>
      <c r="D2052" s="4">
        <v>550</v>
      </c>
      <c r="E2052" s="4">
        <v>936</v>
      </c>
      <c r="F2052" s="41">
        <v>48.289499999999997</v>
      </c>
      <c r="G2052" s="41">
        <v>26559.224999999999</v>
      </c>
      <c r="K2052" t="b">
        <f>NOT(ISNA(VLOOKUP(Table10[[#This Row],[PurchaseOrderID]],Purchase_Order!$A$2:$A$1228,1,0)))</f>
        <v>1</v>
      </c>
    </row>
    <row r="2053" spans="1:11" x14ac:dyDescent="0.25">
      <c r="A2053" s="5">
        <v>1194</v>
      </c>
      <c r="B2053" s="5">
        <v>2693</v>
      </c>
      <c r="C2053" s="10">
        <v>44167</v>
      </c>
      <c r="D2053" s="5">
        <v>3</v>
      </c>
      <c r="E2053" s="5">
        <v>375</v>
      </c>
      <c r="F2053" s="40">
        <v>43.344000000000001</v>
      </c>
      <c r="G2053" s="40">
        <v>130.03200000000001</v>
      </c>
      <c r="K2053" t="b">
        <f>NOT(ISNA(VLOOKUP(Table10[[#This Row],[PurchaseOrderID]],Purchase_Order!$A$2:$A$1228,1,0)))</f>
        <v>1</v>
      </c>
    </row>
    <row r="2054" spans="1:11" x14ac:dyDescent="0.25">
      <c r="A2054" s="4">
        <v>1194</v>
      </c>
      <c r="B2054" s="4">
        <v>2694</v>
      </c>
      <c r="C2054" s="11">
        <v>44167</v>
      </c>
      <c r="D2054" s="4">
        <v>3</v>
      </c>
      <c r="E2054" s="4">
        <v>376</v>
      </c>
      <c r="F2054" s="41">
        <v>39.070500000000003</v>
      </c>
      <c r="G2054" s="41">
        <v>117.2115</v>
      </c>
      <c r="K2054" t="b">
        <f>NOT(ISNA(VLOOKUP(Table10[[#This Row],[PurchaseOrderID]],Purchase_Order!$A$2:$A$1228,1,0)))</f>
        <v>1</v>
      </c>
    </row>
    <row r="2055" spans="1:11" x14ac:dyDescent="0.25">
      <c r="A2055" s="5">
        <v>1195</v>
      </c>
      <c r="B2055" s="5">
        <v>2695</v>
      </c>
      <c r="C2055" s="10">
        <v>44167</v>
      </c>
      <c r="D2055" s="5">
        <v>550</v>
      </c>
      <c r="E2055" s="5">
        <v>480</v>
      </c>
      <c r="F2055" s="40">
        <v>11.6655</v>
      </c>
      <c r="G2055" s="40">
        <v>6416.0249999999996</v>
      </c>
      <c r="K2055" t="b">
        <f>NOT(ISNA(VLOOKUP(Table10[[#This Row],[PurchaseOrderID]],Purchase_Order!$A$2:$A$1228,1,0)))</f>
        <v>1</v>
      </c>
    </row>
    <row r="2056" spans="1:11" x14ac:dyDescent="0.25">
      <c r="A2056" s="4">
        <v>1195</v>
      </c>
      <c r="B2056" s="4">
        <v>2696</v>
      </c>
      <c r="C2056" s="11">
        <v>44167</v>
      </c>
      <c r="D2056" s="4">
        <v>550</v>
      </c>
      <c r="E2056" s="4">
        <v>481</v>
      </c>
      <c r="F2056" s="41">
        <v>11.087999999999999</v>
      </c>
      <c r="G2056" s="41">
        <v>6098.4</v>
      </c>
      <c r="K2056" t="b">
        <f>NOT(ISNA(VLOOKUP(Table10[[#This Row],[PurchaseOrderID]],Purchase_Order!$A$2:$A$1228,1,0)))</f>
        <v>1</v>
      </c>
    </row>
    <row r="2057" spans="1:11" x14ac:dyDescent="0.25">
      <c r="A2057" s="5">
        <v>1195</v>
      </c>
      <c r="B2057" s="5">
        <v>2697</v>
      </c>
      <c r="C2057" s="10">
        <v>44167</v>
      </c>
      <c r="D2057" s="5">
        <v>550</v>
      </c>
      <c r="E2057" s="5">
        <v>482</v>
      </c>
      <c r="F2057" s="40">
        <v>8.7569999999999997</v>
      </c>
      <c r="G2057" s="40">
        <v>4816.3500000000004</v>
      </c>
      <c r="K2057" t="b">
        <f>NOT(ISNA(VLOOKUP(Table10[[#This Row],[PurchaseOrderID]],Purchase_Order!$A$2:$A$1228,1,0)))</f>
        <v>1</v>
      </c>
    </row>
    <row r="2058" spans="1:11" x14ac:dyDescent="0.25">
      <c r="A2058" s="4">
        <v>1195</v>
      </c>
      <c r="B2058" s="4">
        <v>2698</v>
      </c>
      <c r="C2058" s="11">
        <v>44167</v>
      </c>
      <c r="D2058" s="4">
        <v>550</v>
      </c>
      <c r="E2058" s="4">
        <v>483</v>
      </c>
      <c r="F2058" s="41">
        <v>9.6914999999999996</v>
      </c>
      <c r="G2058" s="41">
        <v>5330.3249999999998</v>
      </c>
      <c r="K2058" t="b">
        <f>NOT(ISNA(VLOOKUP(Table10[[#This Row],[PurchaseOrderID]],Purchase_Order!$A$2:$A$1228,1,0)))</f>
        <v>1</v>
      </c>
    </row>
    <row r="2059" spans="1:11" x14ac:dyDescent="0.25">
      <c r="A2059" s="5">
        <v>1195</v>
      </c>
      <c r="B2059" s="5">
        <v>2699</v>
      </c>
      <c r="C2059" s="10">
        <v>44167</v>
      </c>
      <c r="D2059" s="5">
        <v>550</v>
      </c>
      <c r="E2059" s="5">
        <v>484</v>
      </c>
      <c r="F2059" s="40">
        <v>6.8775000000000004</v>
      </c>
      <c r="G2059" s="40">
        <v>3782.625</v>
      </c>
      <c r="K2059" t="b">
        <f>NOT(ISNA(VLOOKUP(Table10[[#This Row],[PurchaseOrderID]],Purchase_Order!$A$2:$A$1228,1,0)))</f>
        <v>1</v>
      </c>
    </row>
    <row r="2060" spans="1:11" x14ac:dyDescent="0.25">
      <c r="A2060" s="4">
        <v>1195</v>
      </c>
      <c r="B2060" s="4">
        <v>2700</v>
      </c>
      <c r="C2060" s="11">
        <v>44167</v>
      </c>
      <c r="D2060" s="4">
        <v>550</v>
      </c>
      <c r="E2060" s="4">
        <v>485</v>
      </c>
      <c r="F2060" s="41">
        <v>7.8014999999999999</v>
      </c>
      <c r="G2060" s="41">
        <v>4290.8249999999998</v>
      </c>
      <c r="K2060" t="b">
        <f>NOT(ISNA(VLOOKUP(Table10[[#This Row],[PurchaseOrderID]],Purchase_Order!$A$2:$A$1228,1,0)))</f>
        <v>1</v>
      </c>
    </row>
    <row r="2061" spans="1:11" x14ac:dyDescent="0.25">
      <c r="A2061" s="5">
        <v>1195</v>
      </c>
      <c r="B2061" s="5">
        <v>2701</v>
      </c>
      <c r="C2061" s="10">
        <v>44167</v>
      </c>
      <c r="D2061" s="5">
        <v>550</v>
      </c>
      <c r="E2061" s="5">
        <v>486</v>
      </c>
      <c r="F2061" s="40">
        <v>8.7569999999999997</v>
      </c>
      <c r="G2061" s="40">
        <v>4816.3500000000004</v>
      </c>
      <c r="K2061" t="b">
        <f>NOT(ISNA(VLOOKUP(Table10[[#This Row],[PurchaseOrderID]],Purchase_Order!$A$2:$A$1228,1,0)))</f>
        <v>1</v>
      </c>
    </row>
    <row r="2062" spans="1:11" x14ac:dyDescent="0.25">
      <c r="A2062" s="4">
        <v>1195</v>
      </c>
      <c r="B2062" s="4">
        <v>2702</v>
      </c>
      <c r="C2062" s="11">
        <v>44167</v>
      </c>
      <c r="D2062" s="4">
        <v>550</v>
      </c>
      <c r="E2062" s="4">
        <v>487</v>
      </c>
      <c r="F2062" s="41">
        <v>5.8064999999999998</v>
      </c>
      <c r="G2062" s="41">
        <v>3193.5749999999998</v>
      </c>
      <c r="K2062" t="b">
        <f>NOT(ISNA(VLOOKUP(Table10[[#This Row],[PurchaseOrderID]],Purchase_Order!$A$2:$A$1228,1,0)))</f>
        <v>1</v>
      </c>
    </row>
    <row r="2063" spans="1:11" x14ac:dyDescent="0.25">
      <c r="A2063" s="5">
        <v>1195</v>
      </c>
      <c r="B2063" s="5">
        <v>2703</v>
      </c>
      <c r="C2063" s="10">
        <v>44167</v>
      </c>
      <c r="D2063" s="5">
        <v>550</v>
      </c>
      <c r="E2063" s="5">
        <v>488</v>
      </c>
      <c r="F2063" s="40">
        <v>8.8620000000000001</v>
      </c>
      <c r="G2063" s="40">
        <v>4874.1000000000004</v>
      </c>
      <c r="K2063" t="b">
        <f>NOT(ISNA(VLOOKUP(Table10[[#This Row],[PurchaseOrderID]],Purchase_Order!$A$2:$A$1228,1,0)))</f>
        <v>1</v>
      </c>
    </row>
    <row r="2064" spans="1:11" x14ac:dyDescent="0.25">
      <c r="A2064" s="4">
        <v>1195</v>
      </c>
      <c r="B2064" s="4">
        <v>2704</v>
      </c>
      <c r="C2064" s="11">
        <v>44167</v>
      </c>
      <c r="D2064" s="4">
        <v>550</v>
      </c>
      <c r="E2064" s="4">
        <v>489</v>
      </c>
      <c r="F2064" s="41">
        <v>10.468500000000001</v>
      </c>
      <c r="G2064" s="41">
        <v>5757.6750000000002</v>
      </c>
      <c r="K2064" t="b">
        <f>NOT(ISNA(VLOOKUP(Table10[[#This Row],[PurchaseOrderID]],Purchase_Order!$A$2:$A$1228,1,0)))</f>
        <v>1</v>
      </c>
    </row>
    <row r="2065" spans="1:11" x14ac:dyDescent="0.25">
      <c r="A2065" s="5">
        <v>1196</v>
      </c>
      <c r="B2065" s="5">
        <v>2705</v>
      </c>
      <c r="C2065" s="10">
        <v>44167</v>
      </c>
      <c r="D2065" s="5">
        <v>3</v>
      </c>
      <c r="E2065" s="5">
        <v>402</v>
      </c>
      <c r="F2065" s="40">
        <v>47.470500000000001</v>
      </c>
      <c r="G2065" s="40">
        <v>142.41149999999999</v>
      </c>
      <c r="K2065" t="b">
        <f>NOT(ISNA(VLOOKUP(Table10[[#This Row],[PurchaseOrderID]],Purchase_Order!$A$2:$A$1228,1,0)))</f>
        <v>1</v>
      </c>
    </row>
    <row r="2066" spans="1:11" x14ac:dyDescent="0.25">
      <c r="A2066" s="4">
        <v>1197</v>
      </c>
      <c r="B2066" s="4">
        <v>2706</v>
      </c>
      <c r="C2066" s="11">
        <v>44167</v>
      </c>
      <c r="D2066" s="4">
        <v>550</v>
      </c>
      <c r="E2066" s="4">
        <v>510</v>
      </c>
      <c r="F2066" s="41">
        <v>23.079000000000001</v>
      </c>
      <c r="G2066" s="41">
        <v>12693.45</v>
      </c>
      <c r="K2066" t="b">
        <f>NOT(ISNA(VLOOKUP(Table10[[#This Row],[PurchaseOrderID]],Purchase_Order!$A$2:$A$1228,1,0)))</f>
        <v>1</v>
      </c>
    </row>
    <row r="2067" spans="1:11" x14ac:dyDescent="0.25">
      <c r="A2067" s="5">
        <v>1197</v>
      </c>
      <c r="B2067" s="5">
        <v>2707</v>
      </c>
      <c r="C2067" s="10">
        <v>44167</v>
      </c>
      <c r="D2067" s="5">
        <v>550</v>
      </c>
      <c r="E2067" s="5">
        <v>511</v>
      </c>
      <c r="F2067" s="40">
        <v>29.274000000000001</v>
      </c>
      <c r="G2067" s="40">
        <v>16100.7</v>
      </c>
      <c r="K2067" t="b">
        <f>NOT(ISNA(VLOOKUP(Table10[[#This Row],[PurchaseOrderID]],Purchase_Order!$A$2:$A$1228,1,0)))</f>
        <v>1</v>
      </c>
    </row>
    <row r="2068" spans="1:11" x14ac:dyDescent="0.25">
      <c r="A2068" s="4">
        <v>1197</v>
      </c>
      <c r="B2068" s="4">
        <v>2708</v>
      </c>
      <c r="C2068" s="11">
        <v>44167</v>
      </c>
      <c r="D2068" s="4">
        <v>550</v>
      </c>
      <c r="E2068" s="4">
        <v>512</v>
      </c>
      <c r="F2068" s="41">
        <v>34.975499999999997</v>
      </c>
      <c r="G2068" s="41">
        <v>19236.525000000001</v>
      </c>
      <c r="K2068" t="b">
        <f>NOT(ISNA(VLOOKUP(Table10[[#This Row],[PurchaseOrderID]],Purchase_Order!$A$2:$A$1228,1,0)))</f>
        <v>1</v>
      </c>
    </row>
    <row r="2069" spans="1:11" x14ac:dyDescent="0.25">
      <c r="A2069" s="5">
        <v>1198</v>
      </c>
      <c r="B2069" s="5">
        <v>2709</v>
      </c>
      <c r="C2069" s="10">
        <v>44167</v>
      </c>
      <c r="D2069" s="5">
        <v>3</v>
      </c>
      <c r="E2069" s="5">
        <v>408</v>
      </c>
      <c r="F2069" s="40">
        <v>43.270499999999998</v>
      </c>
      <c r="G2069" s="40">
        <v>129.8115</v>
      </c>
      <c r="K2069" t="b">
        <f>NOT(ISNA(VLOOKUP(Table10[[#This Row],[PurchaseOrderID]],Purchase_Order!$A$2:$A$1228,1,0)))</f>
        <v>1</v>
      </c>
    </row>
    <row r="2070" spans="1:11" x14ac:dyDescent="0.25">
      <c r="A2070" s="4">
        <v>1198</v>
      </c>
      <c r="B2070" s="4">
        <v>2710</v>
      </c>
      <c r="C2070" s="11">
        <v>44167</v>
      </c>
      <c r="D2070" s="4">
        <v>3</v>
      </c>
      <c r="E2070" s="4">
        <v>409</v>
      </c>
      <c r="F2070" s="41">
        <v>41.170499999999997</v>
      </c>
      <c r="G2070" s="41">
        <v>123.5115</v>
      </c>
      <c r="K2070" t="b">
        <f>NOT(ISNA(VLOOKUP(Table10[[#This Row],[PurchaseOrderID]],Purchase_Order!$A$2:$A$1228,1,0)))</f>
        <v>1</v>
      </c>
    </row>
    <row r="2071" spans="1:11" x14ac:dyDescent="0.25">
      <c r="A2071" s="5">
        <v>1198</v>
      </c>
      <c r="B2071" s="5">
        <v>2711</v>
      </c>
      <c r="C2071" s="10">
        <v>44167</v>
      </c>
      <c r="D2071" s="5">
        <v>550</v>
      </c>
      <c r="E2071" s="5">
        <v>914</v>
      </c>
      <c r="F2071" s="40">
        <v>21.0945</v>
      </c>
      <c r="G2071" s="40">
        <v>11601.975</v>
      </c>
      <c r="K2071" t="b">
        <f>NOT(ISNA(VLOOKUP(Table10[[#This Row],[PurchaseOrderID]],Purchase_Order!$A$2:$A$1228,1,0)))</f>
        <v>1</v>
      </c>
    </row>
    <row r="2072" spans="1:11" x14ac:dyDescent="0.25">
      <c r="A2072" s="4">
        <v>1198</v>
      </c>
      <c r="B2072" s="4">
        <v>2712</v>
      </c>
      <c r="C2072" s="11">
        <v>44167</v>
      </c>
      <c r="D2072" s="4">
        <v>550</v>
      </c>
      <c r="E2072" s="4">
        <v>915</v>
      </c>
      <c r="F2072" s="41">
        <v>30.439499999999999</v>
      </c>
      <c r="G2072" s="41">
        <v>16741.724999999999</v>
      </c>
      <c r="K2072" t="b">
        <f>NOT(ISNA(VLOOKUP(Table10[[#This Row],[PurchaseOrderID]],Purchase_Order!$A$2:$A$1228,1,0)))</f>
        <v>1</v>
      </c>
    </row>
    <row r="2073" spans="1:11" x14ac:dyDescent="0.25">
      <c r="A2073" s="5">
        <v>1198</v>
      </c>
      <c r="B2073" s="5">
        <v>2713</v>
      </c>
      <c r="C2073" s="10">
        <v>44167</v>
      </c>
      <c r="D2073" s="5">
        <v>550</v>
      </c>
      <c r="E2073" s="5">
        <v>916</v>
      </c>
      <c r="F2073" s="40">
        <v>40.939500000000002</v>
      </c>
      <c r="G2073" s="40">
        <v>22516.724999999999</v>
      </c>
      <c r="K2073" t="b">
        <f>NOT(ISNA(VLOOKUP(Table10[[#This Row],[PurchaseOrderID]],Purchase_Order!$A$2:$A$1228,1,0)))</f>
        <v>1</v>
      </c>
    </row>
    <row r="2074" spans="1:11" x14ac:dyDescent="0.25">
      <c r="A2074" s="4">
        <v>1199</v>
      </c>
      <c r="B2074" s="4">
        <v>2714</v>
      </c>
      <c r="C2074" s="11">
        <v>44167</v>
      </c>
      <c r="D2074" s="4">
        <v>550</v>
      </c>
      <c r="E2074" s="4">
        <v>525</v>
      </c>
      <c r="F2074" s="41">
        <v>2.3205</v>
      </c>
      <c r="G2074" s="41">
        <v>1276.2750000000001</v>
      </c>
      <c r="K2074" t="b">
        <f>NOT(ISNA(VLOOKUP(Table10[[#This Row],[PurchaseOrderID]],Purchase_Order!$A$2:$A$1228,1,0)))</f>
        <v>1</v>
      </c>
    </row>
    <row r="2075" spans="1:11" x14ac:dyDescent="0.25">
      <c r="A2075" s="5">
        <v>1200</v>
      </c>
      <c r="B2075" s="5">
        <v>2715</v>
      </c>
      <c r="C2075" s="10">
        <v>44167</v>
      </c>
      <c r="D2075" s="5">
        <v>550</v>
      </c>
      <c r="E2075" s="5">
        <v>526</v>
      </c>
      <c r="F2075" s="40">
        <v>3.6435</v>
      </c>
      <c r="G2075" s="40">
        <v>2003.925</v>
      </c>
      <c r="K2075" t="b">
        <f>NOT(ISNA(VLOOKUP(Table10[[#This Row],[PurchaseOrderID]],Purchase_Order!$A$2:$A$1228,1,0)))</f>
        <v>1</v>
      </c>
    </row>
    <row r="2076" spans="1:11" x14ac:dyDescent="0.25">
      <c r="A2076" s="4">
        <v>1201</v>
      </c>
      <c r="B2076" s="4">
        <v>2716</v>
      </c>
      <c r="C2076" s="11">
        <v>44168</v>
      </c>
      <c r="D2076" s="4">
        <v>550</v>
      </c>
      <c r="E2076" s="4">
        <v>913</v>
      </c>
      <c r="F2076" s="41">
        <v>40.939500000000002</v>
      </c>
      <c r="G2076" s="41">
        <v>22516.724999999999</v>
      </c>
      <c r="K2076" t="b">
        <f>NOT(ISNA(VLOOKUP(Table10[[#This Row],[PurchaseOrderID]],Purchase_Order!$A$2:$A$1228,1,0)))</f>
        <v>1</v>
      </c>
    </row>
    <row r="2077" spans="1:11" x14ac:dyDescent="0.25">
      <c r="A2077" s="5">
        <v>1202</v>
      </c>
      <c r="B2077" s="5">
        <v>2717</v>
      </c>
      <c r="C2077" s="10">
        <v>44168</v>
      </c>
      <c r="D2077" s="5">
        <v>60</v>
      </c>
      <c r="E2077" s="5">
        <v>356</v>
      </c>
      <c r="F2077" s="40">
        <v>3.6015000000000001</v>
      </c>
      <c r="G2077" s="40">
        <v>216.09</v>
      </c>
      <c r="K2077" t="b">
        <f>NOT(ISNA(VLOOKUP(Table10[[#This Row],[PurchaseOrderID]],Purchase_Order!$A$2:$A$1228,1,0)))</f>
        <v>1</v>
      </c>
    </row>
    <row r="2078" spans="1:11" x14ac:dyDescent="0.25">
      <c r="A2078" s="4">
        <v>1202</v>
      </c>
      <c r="B2078" s="4">
        <v>2718</v>
      </c>
      <c r="C2078" s="11">
        <v>44168</v>
      </c>
      <c r="D2078" s="4">
        <v>60</v>
      </c>
      <c r="E2078" s="4">
        <v>357</v>
      </c>
      <c r="F2078" s="41">
        <v>3.9794999999999998</v>
      </c>
      <c r="G2078" s="41">
        <v>238.77</v>
      </c>
      <c r="K2078" t="b">
        <f>NOT(ISNA(VLOOKUP(Table10[[#This Row],[PurchaseOrderID]],Purchase_Order!$A$2:$A$1228,1,0)))</f>
        <v>1</v>
      </c>
    </row>
    <row r="2079" spans="1:11" x14ac:dyDescent="0.25">
      <c r="A2079" s="5">
        <v>1203</v>
      </c>
      <c r="B2079" s="5">
        <v>2719</v>
      </c>
      <c r="C2079" s="10">
        <v>44168</v>
      </c>
      <c r="D2079" s="5">
        <v>550</v>
      </c>
      <c r="E2079" s="5">
        <v>935</v>
      </c>
      <c r="F2079" s="40">
        <v>31.4895</v>
      </c>
      <c r="G2079" s="40">
        <v>17319.224999999999</v>
      </c>
      <c r="K2079" t="b">
        <f>NOT(ISNA(VLOOKUP(Table10[[#This Row],[PurchaseOrderID]],Purchase_Order!$A$2:$A$1228,1,0)))</f>
        <v>1</v>
      </c>
    </row>
    <row r="2080" spans="1:11" x14ac:dyDescent="0.25">
      <c r="A2080" s="4">
        <v>1203</v>
      </c>
      <c r="B2080" s="4">
        <v>2720</v>
      </c>
      <c r="C2080" s="11">
        <v>44168</v>
      </c>
      <c r="D2080" s="4">
        <v>550</v>
      </c>
      <c r="E2080" s="4">
        <v>936</v>
      </c>
      <c r="F2080" s="41">
        <v>48.289499999999997</v>
      </c>
      <c r="G2080" s="41">
        <v>26559.224999999999</v>
      </c>
      <c r="K2080" t="b">
        <f>NOT(ISNA(VLOOKUP(Table10[[#This Row],[PurchaseOrderID]],Purchase_Order!$A$2:$A$1228,1,0)))</f>
        <v>1</v>
      </c>
    </row>
    <row r="2081" spans="1:11" x14ac:dyDescent="0.25">
      <c r="A2081" s="5">
        <v>1204</v>
      </c>
      <c r="B2081" s="5">
        <v>2721</v>
      </c>
      <c r="C2081" s="10">
        <v>44168</v>
      </c>
      <c r="D2081" s="5">
        <v>550</v>
      </c>
      <c r="E2081" s="5">
        <v>524</v>
      </c>
      <c r="F2081" s="40">
        <v>12.967499999999999</v>
      </c>
      <c r="G2081" s="40">
        <v>7132.125</v>
      </c>
      <c r="K2081" t="b">
        <f>NOT(ISNA(VLOOKUP(Table10[[#This Row],[PurchaseOrderID]],Purchase_Order!$A$2:$A$1228,1,0)))</f>
        <v>1</v>
      </c>
    </row>
    <row r="2082" spans="1:11" x14ac:dyDescent="0.25">
      <c r="A2082" s="4">
        <v>1205</v>
      </c>
      <c r="B2082" s="4">
        <v>2722</v>
      </c>
      <c r="C2082" s="11">
        <v>44169</v>
      </c>
      <c r="D2082" s="4">
        <v>550</v>
      </c>
      <c r="E2082" s="4">
        <v>911</v>
      </c>
      <c r="F2082" s="41">
        <v>21.0945</v>
      </c>
      <c r="G2082" s="41">
        <v>11601.975</v>
      </c>
      <c r="K2082" t="b">
        <f>NOT(ISNA(VLOOKUP(Table10[[#This Row],[PurchaseOrderID]],Purchase_Order!$A$2:$A$1228,1,0)))</f>
        <v>1</v>
      </c>
    </row>
    <row r="2083" spans="1:11" x14ac:dyDescent="0.25">
      <c r="A2083" s="5">
        <v>1205</v>
      </c>
      <c r="B2083" s="5">
        <v>2723</v>
      </c>
      <c r="C2083" s="10">
        <v>44169</v>
      </c>
      <c r="D2083" s="5">
        <v>550</v>
      </c>
      <c r="E2083" s="5">
        <v>912</v>
      </c>
      <c r="F2083" s="40">
        <v>30.439499999999999</v>
      </c>
      <c r="G2083" s="40">
        <v>16741.724999999999</v>
      </c>
      <c r="K2083" t="b">
        <f>NOT(ISNA(VLOOKUP(Table10[[#This Row],[PurchaseOrderID]],Purchase_Order!$A$2:$A$1228,1,0)))</f>
        <v>1</v>
      </c>
    </row>
    <row r="2084" spans="1:11" x14ac:dyDescent="0.25">
      <c r="A2084" s="4">
        <v>1206</v>
      </c>
      <c r="B2084" s="4">
        <v>2724</v>
      </c>
      <c r="C2084" s="11">
        <v>44169</v>
      </c>
      <c r="D2084" s="4">
        <v>550</v>
      </c>
      <c r="E2084" s="4">
        <v>910</v>
      </c>
      <c r="F2084" s="41">
        <v>40.939500000000002</v>
      </c>
      <c r="G2084" s="41">
        <v>22516.724999999999</v>
      </c>
      <c r="K2084" t="b">
        <f>NOT(ISNA(VLOOKUP(Table10[[#This Row],[PurchaseOrderID]],Purchase_Order!$A$2:$A$1228,1,0)))</f>
        <v>1</v>
      </c>
    </row>
    <row r="2085" spans="1:11" x14ac:dyDescent="0.25">
      <c r="A2085" s="5">
        <v>1207</v>
      </c>
      <c r="B2085" s="5">
        <v>2725</v>
      </c>
      <c r="C2085" s="10">
        <v>44169</v>
      </c>
      <c r="D2085" s="5">
        <v>550</v>
      </c>
      <c r="E2085" s="5">
        <v>937</v>
      </c>
      <c r="F2085" s="40">
        <v>62.9895</v>
      </c>
      <c r="G2085" s="40">
        <v>34644.224999999999</v>
      </c>
      <c r="K2085" t="b">
        <f>NOT(ISNA(VLOOKUP(Table10[[#This Row],[PurchaseOrderID]],Purchase_Order!$A$2:$A$1228,1,0)))</f>
        <v>1</v>
      </c>
    </row>
    <row r="2086" spans="1:11" x14ac:dyDescent="0.25">
      <c r="A2086" s="4">
        <v>1208</v>
      </c>
      <c r="B2086" s="4">
        <v>2726</v>
      </c>
      <c r="C2086" s="11">
        <v>44169</v>
      </c>
      <c r="D2086" s="4">
        <v>3</v>
      </c>
      <c r="E2086" s="4">
        <v>471</v>
      </c>
      <c r="F2086" s="41">
        <v>45.496499999999997</v>
      </c>
      <c r="G2086" s="41">
        <v>136.48949999999999</v>
      </c>
      <c r="K2086" t="b">
        <f>NOT(ISNA(VLOOKUP(Table10[[#This Row],[PurchaseOrderID]],Purchase_Order!$A$2:$A$1228,1,0)))</f>
        <v>1</v>
      </c>
    </row>
    <row r="2087" spans="1:11" x14ac:dyDescent="0.25">
      <c r="A2087" s="5">
        <v>1208</v>
      </c>
      <c r="B2087" s="5">
        <v>2727</v>
      </c>
      <c r="C2087" s="10">
        <v>44169</v>
      </c>
      <c r="D2087" s="5">
        <v>3</v>
      </c>
      <c r="E2087" s="5">
        <v>472</v>
      </c>
      <c r="F2087" s="40">
        <v>41.222999999999999</v>
      </c>
      <c r="G2087" s="40">
        <v>123.669</v>
      </c>
      <c r="K2087" t="b">
        <f>NOT(ISNA(VLOOKUP(Table10[[#This Row],[PurchaseOrderID]],Purchase_Order!$A$2:$A$1228,1,0)))</f>
        <v>1</v>
      </c>
    </row>
    <row r="2088" spans="1:11" x14ac:dyDescent="0.25">
      <c r="A2088" s="4">
        <v>1208</v>
      </c>
      <c r="B2088" s="4">
        <v>2728</v>
      </c>
      <c r="C2088" s="11">
        <v>44169</v>
      </c>
      <c r="D2088" s="4">
        <v>3</v>
      </c>
      <c r="E2088" s="4">
        <v>473</v>
      </c>
      <c r="F2088" s="41">
        <v>39.122999999999998</v>
      </c>
      <c r="G2088" s="41">
        <v>117.369</v>
      </c>
      <c r="K2088" t="b">
        <f>NOT(ISNA(VLOOKUP(Table10[[#This Row],[PurchaseOrderID]],Purchase_Order!$A$2:$A$1228,1,0)))</f>
        <v>1</v>
      </c>
    </row>
    <row r="2089" spans="1:11" x14ac:dyDescent="0.25">
      <c r="A2089" s="5">
        <v>1208</v>
      </c>
      <c r="B2089" s="5">
        <v>2729</v>
      </c>
      <c r="C2089" s="10">
        <v>44169</v>
      </c>
      <c r="D2089" s="5">
        <v>3</v>
      </c>
      <c r="E2089" s="5">
        <v>474</v>
      </c>
      <c r="F2089" s="40">
        <v>43.396500000000003</v>
      </c>
      <c r="G2089" s="40">
        <v>130.18950000000001</v>
      </c>
      <c r="K2089" t="b">
        <f>NOT(ISNA(VLOOKUP(Table10[[#This Row],[PurchaseOrderID]],Purchase_Order!$A$2:$A$1228,1,0)))</f>
        <v>1</v>
      </c>
    </row>
    <row r="2090" spans="1:11" x14ac:dyDescent="0.25">
      <c r="A2090" s="4">
        <v>1208</v>
      </c>
      <c r="B2090" s="4">
        <v>2730</v>
      </c>
      <c r="C2090" s="11">
        <v>44169</v>
      </c>
      <c r="D2090" s="4">
        <v>3</v>
      </c>
      <c r="E2090" s="4">
        <v>475</v>
      </c>
      <c r="F2090" s="41">
        <v>39.122999999999998</v>
      </c>
      <c r="G2090" s="41">
        <v>117.369</v>
      </c>
      <c r="K2090" t="b">
        <f>NOT(ISNA(VLOOKUP(Table10[[#This Row],[PurchaseOrderID]],Purchase_Order!$A$2:$A$1228,1,0)))</f>
        <v>1</v>
      </c>
    </row>
    <row r="2091" spans="1:11" x14ac:dyDescent="0.25">
      <c r="A2091" s="5">
        <v>1209</v>
      </c>
      <c r="B2091" s="5">
        <v>2731</v>
      </c>
      <c r="C2091" s="10">
        <v>44169</v>
      </c>
      <c r="D2091" s="5">
        <v>3</v>
      </c>
      <c r="E2091" s="5">
        <v>462</v>
      </c>
      <c r="F2091" s="40">
        <v>47.680500000000002</v>
      </c>
      <c r="G2091" s="40">
        <v>143.04150000000001</v>
      </c>
      <c r="K2091" t="b">
        <f>NOT(ISNA(VLOOKUP(Table10[[#This Row],[PurchaseOrderID]],Purchase_Order!$A$2:$A$1228,1,0)))</f>
        <v>1</v>
      </c>
    </row>
    <row r="2092" spans="1:11" x14ac:dyDescent="0.25">
      <c r="A2092" s="4">
        <v>1210</v>
      </c>
      <c r="B2092" s="4">
        <v>2732</v>
      </c>
      <c r="C2092" s="11">
        <v>44169</v>
      </c>
      <c r="D2092" s="4">
        <v>550</v>
      </c>
      <c r="E2092" s="4">
        <v>510</v>
      </c>
      <c r="F2092" s="41">
        <v>23.404499999999999</v>
      </c>
      <c r="G2092" s="41">
        <v>12872.475</v>
      </c>
      <c r="K2092" t="b">
        <f>NOT(ISNA(VLOOKUP(Table10[[#This Row],[PurchaseOrderID]],Purchase_Order!$A$2:$A$1228,1,0)))</f>
        <v>1</v>
      </c>
    </row>
    <row r="2093" spans="1:11" x14ac:dyDescent="0.25">
      <c r="A2093" s="5">
        <v>1210</v>
      </c>
      <c r="B2093" s="5">
        <v>2733</v>
      </c>
      <c r="C2093" s="10">
        <v>44169</v>
      </c>
      <c r="D2093" s="5">
        <v>550</v>
      </c>
      <c r="E2093" s="5">
        <v>511</v>
      </c>
      <c r="F2093" s="40">
        <v>27.867000000000001</v>
      </c>
      <c r="G2093" s="40">
        <v>15326.85</v>
      </c>
      <c r="K2093" t="b">
        <f>NOT(ISNA(VLOOKUP(Table10[[#This Row],[PurchaseOrderID]],Purchase_Order!$A$2:$A$1228,1,0)))</f>
        <v>1</v>
      </c>
    </row>
    <row r="2094" spans="1:11" x14ac:dyDescent="0.25">
      <c r="A2094" s="4">
        <v>1211</v>
      </c>
      <c r="B2094" s="4">
        <v>2734</v>
      </c>
      <c r="C2094" s="11">
        <v>44169</v>
      </c>
      <c r="D2094" s="4">
        <v>550</v>
      </c>
      <c r="E2094" s="4">
        <v>527</v>
      </c>
      <c r="F2094" s="41">
        <v>6.7515000000000001</v>
      </c>
      <c r="G2094" s="41">
        <v>3713.3249999999998</v>
      </c>
      <c r="K2094" t="b">
        <f>NOT(ISNA(VLOOKUP(Table10[[#This Row],[PurchaseOrderID]],Purchase_Order!$A$2:$A$1228,1,0)))</f>
        <v>1</v>
      </c>
    </row>
    <row r="2095" spans="1:11" x14ac:dyDescent="0.25">
      <c r="A2095" s="5">
        <v>1212</v>
      </c>
      <c r="B2095" s="5">
        <v>2735</v>
      </c>
      <c r="C2095" s="10">
        <v>44169</v>
      </c>
      <c r="D2095" s="5">
        <v>550</v>
      </c>
      <c r="E2095" s="5">
        <v>938</v>
      </c>
      <c r="F2095" s="40">
        <v>31.4895</v>
      </c>
      <c r="G2095" s="40">
        <v>17319.224999999999</v>
      </c>
      <c r="K2095" t="b">
        <f>NOT(ISNA(VLOOKUP(Table10[[#This Row],[PurchaseOrderID]],Purchase_Order!$A$2:$A$1228,1,0)))</f>
        <v>1</v>
      </c>
    </row>
    <row r="2096" spans="1:11" x14ac:dyDescent="0.25">
      <c r="A2096" s="4">
        <v>1212</v>
      </c>
      <c r="B2096" s="4">
        <v>2736</v>
      </c>
      <c r="C2096" s="11">
        <v>44169</v>
      </c>
      <c r="D2096" s="4">
        <v>550</v>
      </c>
      <c r="E2096" s="4">
        <v>939</v>
      </c>
      <c r="F2096" s="41">
        <v>48.289499999999997</v>
      </c>
      <c r="G2096" s="41">
        <v>26559.224999999999</v>
      </c>
      <c r="K2096" t="b">
        <f>NOT(ISNA(VLOOKUP(Table10[[#This Row],[PurchaseOrderID]],Purchase_Order!$A$2:$A$1228,1,0)))</f>
        <v>1</v>
      </c>
    </row>
    <row r="2097" spans="1:11" x14ac:dyDescent="0.25">
      <c r="A2097" s="5">
        <v>1213</v>
      </c>
      <c r="B2097" s="5">
        <v>2737</v>
      </c>
      <c r="C2097" s="10">
        <v>44169</v>
      </c>
      <c r="D2097" s="5">
        <v>60</v>
      </c>
      <c r="E2097" s="5">
        <v>494</v>
      </c>
      <c r="F2097" s="40">
        <v>50.746499999999997</v>
      </c>
      <c r="G2097" s="40">
        <v>3044.79</v>
      </c>
      <c r="K2097" t="b">
        <f>NOT(ISNA(VLOOKUP(Table10[[#This Row],[PurchaseOrderID]],Purchase_Order!$A$2:$A$1228,1,0)))</f>
        <v>1</v>
      </c>
    </row>
    <row r="2098" spans="1:11" x14ac:dyDescent="0.25">
      <c r="A2098" s="4">
        <v>1213</v>
      </c>
      <c r="B2098" s="4">
        <v>2738</v>
      </c>
      <c r="C2098" s="11">
        <v>44169</v>
      </c>
      <c r="D2098" s="4">
        <v>60</v>
      </c>
      <c r="E2098" s="4">
        <v>495</v>
      </c>
      <c r="F2098" s="41">
        <v>62.926499999999997</v>
      </c>
      <c r="G2098" s="41">
        <v>3775.59</v>
      </c>
      <c r="K2098" t="b">
        <f>NOT(ISNA(VLOOKUP(Table10[[#This Row],[PurchaseOrderID]],Purchase_Order!$A$2:$A$1228,1,0)))</f>
        <v>1</v>
      </c>
    </row>
    <row r="2099" spans="1:11" x14ac:dyDescent="0.25">
      <c r="A2099" s="5">
        <v>1213</v>
      </c>
      <c r="B2099" s="5">
        <v>2739</v>
      </c>
      <c r="C2099" s="10">
        <v>44169</v>
      </c>
      <c r="D2099" s="5">
        <v>60</v>
      </c>
      <c r="E2099" s="5">
        <v>496</v>
      </c>
      <c r="F2099" s="40">
        <v>49.654499999999999</v>
      </c>
      <c r="G2099" s="40">
        <v>2979.27</v>
      </c>
      <c r="K2099" t="b">
        <f>NOT(ISNA(VLOOKUP(Table10[[#This Row],[PurchaseOrderID]],Purchase_Order!$A$2:$A$1228,1,0)))</f>
        <v>1</v>
      </c>
    </row>
    <row r="2100" spans="1:11" x14ac:dyDescent="0.25">
      <c r="A2100" s="4">
        <v>1214</v>
      </c>
      <c r="B2100" s="4">
        <v>2740</v>
      </c>
      <c r="C2100" s="11">
        <v>44169</v>
      </c>
      <c r="D2100" s="4">
        <v>550</v>
      </c>
      <c r="E2100" s="4">
        <v>523</v>
      </c>
      <c r="F2100" s="41">
        <v>10.384499999999999</v>
      </c>
      <c r="G2100" s="41">
        <v>5711.4750000000004</v>
      </c>
      <c r="K2100" t="b">
        <f>NOT(ISNA(VLOOKUP(Table10[[#This Row],[PurchaseOrderID]],Purchase_Order!$A$2:$A$1228,1,0)))</f>
        <v>1</v>
      </c>
    </row>
    <row r="2101" spans="1:11" x14ac:dyDescent="0.25">
      <c r="A2101" s="5">
        <v>1215</v>
      </c>
      <c r="B2101" s="5">
        <v>2741</v>
      </c>
      <c r="C2101" s="10">
        <v>44169</v>
      </c>
      <c r="D2101" s="5">
        <v>3</v>
      </c>
      <c r="E2101" s="5">
        <v>429</v>
      </c>
      <c r="F2101" s="40">
        <v>41.380499999999998</v>
      </c>
      <c r="G2101" s="40">
        <v>124.14149999999999</v>
      </c>
      <c r="K2101" t="b">
        <f>NOT(ISNA(VLOOKUP(Table10[[#This Row],[PurchaseOrderID]],Purchase_Order!$A$2:$A$1228,1,0)))</f>
        <v>1</v>
      </c>
    </row>
    <row r="2102" spans="1:11" x14ac:dyDescent="0.25">
      <c r="A2102" s="4">
        <v>1215</v>
      </c>
      <c r="B2102" s="4">
        <v>2742</v>
      </c>
      <c r="C2102" s="11">
        <v>44169</v>
      </c>
      <c r="D2102" s="4">
        <v>3</v>
      </c>
      <c r="E2102" s="4">
        <v>430</v>
      </c>
      <c r="F2102" s="41">
        <v>45.654000000000003</v>
      </c>
      <c r="G2102" s="41">
        <v>136.96199999999999</v>
      </c>
      <c r="K2102" t="b">
        <f>NOT(ISNA(VLOOKUP(Table10[[#This Row],[PurchaseOrderID]],Purchase_Order!$A$2:$A$1228,1,0)))</f>
        <v>1</v>
      </c>
    </row>
    <row r="2103" spans="1:11" x14ac:dyDescent="0.25">
      <c r="A2103" s="5">
        <v>1215</v>
      </c>
      <c r="B2103" s="5">
        <v>2743</v>
      </c>
      <c r="C2103" s="10">
        <v>44169</v>
      </c>
      <c r="D2103" s="5">
        <v>3</v>
      </c>
      <c r="E2103" s="5">
        <v>431</v>
      </c>
      <c r="F2103" s="40">
        <v>41.380499999999998</v>
      </c>
      <c r="G2103" s="40">
        <v>124.14149999999999</v>
      </c>
      <c r="K2103" t="b">
        <f>NOT(ISNA(VLOOKUP(Table10[[#This Row],[PurchaseOrderID]],Purchase_Order!$A$2:$A$1228,1,0)))</f>
        <v>1</v>
      </c>
    </row>
    <row r="2104" spans="1:11" x14ac:dyDescent="0.25">
      <c r="A2104" s="4">
        <v>1215</v>
      </c>
      <c r="B2104" s="4">
        <v>2744</v>
      </c>
      <c r="C2104" s="11">
        <v>44169</v>
      </c>
      <c r="D2104" s="4">
        <v>3</v>
      </c>
      <c r="E2104" s="4">
        <v>432</v>
      </c>
      <c r="F2104" s="41">
        <v>39.280500000000004</v>
      </c>
      <c r="G2104" s="41">
        <v>117.8415</v>
      </c>
      <c r="K2104" t="b">
        <f>NOT(ISNA(VLOOKUP(Table10[[#This Row],[PurchaseOrderID]],Purchase_Order!$A$2:$A$1228,1,0)))</f>
        <v>1</v>
      </c>
    </row>
    <row r="2105" spans="1:11" x14ac:dyDescent="0.25">
      <c r="A2105" s="5">
        <v>1215</v>
      </c>
      <c r="B2105" s="5">
        <v>2745</v>
      </c>
      <c r="C2105" s="10">
        <v>44169</v>
      </c>
      <c r="D2105" s="5">
        <v>3</v>
      </c>
      <c r="E2105" s="5">
        <v>433</v>
      </c>
      <c r="F2105" s="40">
        <v>43.554000000000002</v>
      </c>
      <c r="G2105" s="40">
        <v>130.66200000000001</v>
      </c>
      <c r="K2105" t="b">
        <f>NOT(ISNA(VLOOKUP(Table10[[#This Row],[PurchaseOrderID]],Purchase_Order!$A$2:$A$1228,1,0)))</f>
        <v>1</v>
      </c>
    </row>
    <row r="2106" spans="1:11" x14ac:dyDescent="0.25">
      <c r="A2106" s="4">
        <v>1215</v>
      </c>
      <c r="B2106" s="4">
        <v>2746</v>
      </c>
      <c r="C2106" s="11">
        <v>44169</v>
      </c>
      <c r="D2106" s="4">
        <v>3</v>
      </c>
      <c r="E2106" s="4">
        <v>434</v>
      </c>
      <c r="F2106" s="41">
        <v>39.280500000000004</v>
      </c>
      <c r="G2106" s="41">
        <v>117.8415</v>
      </c>
      <c r="K2106" t="b">
        <f>NOT(ISNA(VLOOKUP(Table10[[#This Row],[PurchaseOrderID]],Purchase_Order!$A$2:$A$1228,1,0)))</f>
        <v>1</v>
      </c>
    </row>
    <row r="2107" spans="1:11" x14ac:dyDescent="0.25">
      <c r="A2107" s="5">
        <v>1215</v>
      </c>
      <c r="B2107" s="5">
        <v>2747</v>
      </c>
      <c r="C2107" s="10">
        <v>44169</v>
      </c>
      <c r="D2107" s="5">
        <v>3</v>
      </c>
      <c r="E2107" s="5">
        <v>435</v>
      </c>
      <c r="F2107" s="40">
        <v>37.180500000000002</v>
      </c>
      <c r="G2107" s="40">
        <v>111.5415</v>
      </c>
      <c r="K2107" t="b">
        <f>NOT(ISNA(VLOOKUP(Table10[[#This Row],[PurchaseOrderID]],Purchase_Order!$A$2:$A$1228,1,0)))</f>
        <v>1</v>
      </c>
    </row>
    <row r="2108" spans="1:11" x14ac:dyDescent="0.25">
      <c r="A2108" s="4">
        <v>1215</v>
      </c>
      <c r="B2108" s="4">
        <v>2748</v>
      </c>
      <c r="C2108" s="11">
        <v>44169</v>
      </c>
      <c r="D2108" s="4">
        <v>3</v>
      </c>
      <c r="E2108" s="4">
        <v>436</v>
      </c>
      <c r="F2108" s="41">
        <v>41.454000000000001</v>
      </c>
      <c r="G2108" s="41">
        <v>124.36199999999999</v>
      </c>
      <c r="K2108" t="b">
        <f>NOT(ISNA(VLOOKUP(Table10[[#This Row],[PurchaseOrderID]],Purchase_Order!$A$2:$A$1228,1,0)))</f>
        <v>1</v>
      </c>
    </row>
    <row r="2109" spans="1:11" x14ac:dyDescent="0.25">
      <c r="A2109" s="5">
        <v>1215</v>
      </c>
      <c r="B2109" s="5">
        <v>2749</v>
      </c>
      <c r="C2109" s="10">
        <v>44169</v>
      </c>
      <c r="D2109" s="5">
        <v>3</v>
      </c>
      <c r="E2109" s="5">
        <v>437</v>
      </c>
      <c r="F2109" s="40">
        <v>37.180500000000002</v>
      </c>
      <c r="G2109" s="40">
        <v>111.5415</v>
      </c>
      <c r="K2109" t="b">
        <f>NOT(ISNA(VLOOKUP(Table10[[#This Row],[PurchaseOrderID]],Purchase_Order!$A$2:$A$1228,1,0)))</f>
        <v>1</v>
      </c>
    </row>
    <row r="2110" spans="1:11" x14ac:dyDescent="0.25">
      <c r="A2110" s="4">
        <v>1216</v>
      </c>
      <c r="B2110" s="4">
        <v>2750</v>
      </c>
      <c r="C2110" s="11">
        <v>44169</v>
      </c>
      <c r="D2110" s="4">
        <v>3</v>
      </c>
      <c r="E2110" s="4">
        <v>490</v>
      </c>
      <c r="F2110" s="41">
        <v>12.7155</v>
      </c>
      <c r="G2110" s="41">
        <v>38.146500000000003</v>
      </c>
      <c r="K2110" t="b">
        <f>NOT(ISNA(VLOOKUP(Table10[[#This Row],[PurchaseOrderID]],Purchase_Order!$A$2:$A$1228,1,0)))</f>
        <v>1</v>
      </c>
    </row>
    <row r="2111" spans="1:11" x14ac:dyDescent="0.25">
      <c r="A2111" s="5">
        <v>1216</v>
      </c>
      <c r="B2111" s="5">
        <v>2751</v>
      </c>
      <c r="C2111" s="10">
        <v>44169</v>
      </c>
      <c r="D2111" s="5">
        <v>3</v>
      </c>
      <c r="E2111" s="5">
        <v>491</v>
      </c>
      <c r="F2111" s="40">
        <v>19.939499999999999</v>
      </c>
      <c r="G2111" s="40">
        <v>59.8185</v>
      </c>
      <c r="K2111" t="b">
        <f>NOT(ISNA(VLOOKUP(Table10[[#This Row],[PurchaseOrderID]],Purchase_Order!$A$2:$A$1228,1,0)))</f>
        <v>1</v>
      </c>
    </row>
    <row r="2112" spans="1:11" x14ac:dyDescent="0.25">
      <c r="A2112" s="4">
        <v>1217</v>
      </c>
      <c r="B2112" s="4">
        <v>2752</v>
      </c>
      <c r="C2112" s="11">
        <v>44169</v>
      </c>
      <c r="D2112" s="4">
        <v>3</v>
      </c>
      <c r="E2112" s="4">
        <v>528</v>
      </c>
      <c r="F2112" s="41">
        <v>38.156999999999996</v>
      </c>
      <c r="G2112" s="41">
        <v>114.471</v>
      </c>
      <c r="K2112" t="b">
        <f>NOT(ISNA(VLOOKUP(Table10[[#This Row],[PurchaseOrderID]],Purchase_Order!$A$2:$A$1228,1,0)))</f>
        <v>1</v>
      </c>
    </row>
    <row r="2113" spans="1:11" x14ac:dyDescent="0.25">
      <c r="A2113" s="5">
        <v>1218</v>
      </c>
      <c r="B2113" s="5">
        <v>2753</v>
      </c>
      <c r="C2113" s="10">
        <v>44169</v>
      </c>
      <c r="D2113" s="5">
        <v>3</v>
      </c>
      <c r="E2113" s="5">
        <v>505</v>
      </c>
      <c r="F2113" s="40">
        <v>44.215499999999999</v>
      </c>
      <c r="G2113" s="40">
        <v>132.6465</v>
      </c>
      <c r="K2113" t="b">
        <f>NOT(ISNA(VLOOKUP(Table10[[#This Row],[PurchaseOrderID]],Purchase_Order!$A$2:$A$1228,1,0)))</f>
        <v>1</v>
      </c>
    </row>
    <row r="2114" spans="1:11" x14ac:dyDescent="0.25">
      <c r="A2114" s="4">
        <v>1219</v>
      </c>
      <c r="B2114" s="4">
        <v>2754</v>
      </c>
      <c r="C2114" s="11">
        <v>44169</v>
      </c>
      <c r="D2114" s="4">
        <v>550</v>
      </c>
      <c r="E2114" s="4">
        <v>938</v>
      </c>
      <c r="F2114" s="41">
        <v>31.4895</v>
      </c>
      <c r="G2114" s="41">
        <v>17319.224999999999</v>
      </c>
      <c r="K2114" t="b">
        <f>NOT(ISNA(VLOOKUP(Table10[[#This Row],[PurchaseOrderID]],Purchase_Order!$A$2:$A$1228,1,0)))</f>
        <v>1</v>
      </c>
    </row>
    <row r="2115" spans="1:11" x14ac:dyDescent="0.25">
      <c r="A2115" s="5">
        <v>1219</v>
      </c>
      <c r="B2115" s="5">
        <v>2755</v>
      </c>
      <c r="C2115" s="10">
        <v>44169</v>
      </c>
      <c r="D2115" s="5">
        <v>550</v>
      </c>
      <c r="E2115" s="5">
        <v>939</v>
      </c>
      <c r="F2115" s="40">
        <v>48.289499999999997</v>
      </c>
      <c r="G2115" s="40">
        <v>26559.224999999999</v>
      </c>
      <c r="K2115" t="b">
        <f>NOT(ISNA(VLOOKUP(Table10[[#This Row],[PurchaseOrderID]],Purchase_Order!$A$2:$A$1228,1,0)))</f>
        <v>1</v>
      </c>
    </row>
    <row r="2116" spans="1:11" x14ac:dyDescent="0.25">
      <c r="A2116" s="4">
        <v>1220</v>
      </c>
      <c r="B2116" s="4">
        <v>2756</v>
      </c>
      <c r="C2116" s="11">
        <v>44169</v>
      </c>
      <c r="D2116" s="4">
        <v>60</v>
      </c>
      <c r="E2116" s="4">
        <v>358</v>
      </c>
      <c r="F2116" s="41">
        <v>6.9824999999999999</v>
      </c>
      <c r="G2116" s="41">
        <v>418.95</v>
      </c>
      <c r="K2116" t="b">
        <f>NOT(ISNA(VLOOKUP(Table10[[#This Row],[PurchaseOrderID]],Purchase_Order!$A$2:$A$1228,1,0)))</f>
        <v>1</v>
      </c>
    </row>
    <row r="2117" spans="1:11" x14ac:dyDescent="0.25">
      <c r="A2117" s="5">
        <v>1221</v>
      </c>
      <c r="B2117" s="5">
        <v>2757</v>
      </c>
      <c r="C2117" s="10">
        <v>44170</v>
      </c>
      <c r="D2117" s="5">
        <v>3</v>
      </c>
      <c r="E2117" s="5">
        <v>377</v>
      </c>
      <c r="F2117" s="40">
        <v>43.270499999999998</v>
      </c>
      <c r="G2117" s="40">
        <v>129.8115</v>
      </c>
      <c r="K2117" t="b">
        <f>NOT(ISNA(VLOOKUP(Table10[[#This Row],[PurchaseOrderID]],Purchase_Order!$A$2:$A$1228,1,0)))</f>
        <v>1</v>
      </c>
    </row>
    <row r="2118" spans="1:11" x14ac:dyDescent="0.25">
      <c r="A2118" s="4">
        <v>1221</v>
      </c>
      <c r="B2118" s="4">
        <v>2758</v>
      </c>
      <c r="C2118" s="11">
        <v>44170</v>
      </c>
      <c r="D2118" s="4">
        <v>3</v>
      </c>
      <c r="E2118" s="4">
        <v>378</v>
      </c>
      <c r="F2118" s="41">
        <v>41.170499999999997</v>
      </c>
      <c r="G2118" s="41">
        <v>123.5115</v>
      </c>
      <c r="K2118" t="b">
        <f>NOT(ISNA(VLOOKUP(Table10[[#This Row],[PurchaseOrderID]],Purchase_Order!$A$2:$A$1228,1,0)))</f>
        <v>1</v>
      </c>
    </row>
    <row r="2119" spans="1:11" x14ac:dyDescent="0.25">
      <c r="A2119" s="5">
        <v>1221</v>
      </c>
      <c r="B2119" s="5">
        <v>2759</v>
      </c>
      <c r="C2119" s="10">
        <v>44170</v>
      </c>
      <c r="D2119" s="5">
        <v>3</v>
      </c>
      <c r="E2119" s="5">
        <v>379</v>
      </c>
      <c r="F2119" s="40">
        <v>45.444000000000003</v>
      </c>
      <c r="G2119" s="40">
        <v>136.33199999999999</v>
      </c>
      <c r="K2119" t="b">
        <f>NOT(ISNA(VLOOKUP(Table10[[#This Row],[PurchaseOrderID]],Purchase_Order!$A$2:$A$1228,1,0)))</f>
        <v>1</v>
      </c>
    </row>
    <row r="2120" spans="1:11" x14ac:dyDescent="0.25">
      <c r="A2120" s="4">
        <v>1221</v>
      </c>
      <c r="B2120" s="4">
        <v>2760</v>
      </c>
      <c r="C2120" s="11">
        <v>44170</v>
      </c>
      <c r="D2120" s="4">
        <v>3</v>
      </c>
      <c r="E2120" s="4">
        <v>380</v>
      </c>
      <c r="F2120" s="41">
        <v>41.170499999999997</v>
      </c>
      <c r="G2120" s="41">
        <v>123.5115</v>
      </c>
      <c r="K2120" t="b">
        <f>NOT(ISNA(VLOOKUP(Table10[[#This Row],[PurchaseOrderID]],Purchase_Order!$A$2:$A$1228,1,0)))</f>
        <v>1</v>
      </c>
    </row>
    <row r="2121" spans="1:11" x14ac:dyDescent="0.25">
      <c r="A2121" s="5">
        <v>1222</v>
      </c>
      <c r="B2121" s="5">
        <v>2761</v>
      </c>
      <c r="C2121" s="10">
        <v>44170</v>
      </c>
      <c r="D2121" s="5">
        <v>60</v>
      </c>
      <c r="E2121" s="5">
        <v>356</v>
      </c>
      <c r="F2121" s="40">
        <v>3.3809999999999998</v>
      </c>
      <c r="G2121" s="40">
        <v>202.86</v>
      </c>
      <c r="K2121" t="b">
        <f>NOT(ISNA(VLOOKUP(Table10[[#This Row],[PurchaseOrderID]],Purchase_Order!$A$2:$A$1228,1,0)))</f>
        <v>1</v>
      </c>
    </row>
    <row r="2122" spans="1:11" x14ac:dyDescent="0.25">
      <c r="A2122" s="4">
        <v>1222</v>
      </c>
      <c r="B2122" s="4">
        <v>2762</v>
      </c>
      <c r="C2122" s="11">
        <v>44170</v>
      </c>
      <c r="D2122" s="4">
        <v>60</v>
      </c>
      <c r="E2122" s="4">
        <v>357</v>
      </c>
      <c r="F2122" s="41">
        <v>4.3155000000000001</v>
      </c>
      <c r="G2122" s="41">
        <v>258.93</v>
      </c>
      <c r="K2122" t="b">
        <f>NOT(ISNA(VLOOKUP(Table10[[#This Row],[PurchaseOrderID]],Purchase_Order!$A$2:$A$1228,1,0)))</f>
        <v>1</v>
      </c>
    </row>
    <row r="2123" spans="1:11" x14ac:dyDescent="0.25">
      <c r="A2123" s="5">
        <v>1223</v>
      </c>
      <c r="B2123" s="5">
        <v>2763</v>
      </c>
      <c r="C2123" s="10">
        <v>44170</v>
      </c>
      <c r="D2123" s="5">
        <v>3</v>
      </c>
      <c r="E2123" s="5">
        <v>393</v>
      </c>
      <c r="F2123" s="40">
        <v>39.070500000000003</v>
      </c>
      <c r="G2123" s="40">
        <v>117.2115</v>
      </c>
      <c r="K2123" t="b">
        <f>NOT(ISNA(VLOOKUP(Table10[[#This Row],[PurchaseOrderID]],Purchase_Order!$A$2:$A$1228,1,0)))</f>
        <v>1</v>
      </c>
    </row>
    <row r="2124" spans="1:11" x14ac:dyDescent="0.25">
      <c r="A2124" s="4">
        <v>1223</v>
      </c>
      <c r="B2124" s="4">
        <v>2764</v>
      </c>
      <c r="C2124" s="11">
        <v>44170</v>
      </c>
      <c r="D2124" s="4">
        <v>3</v>
      </c>
      <c r="E2124" s="4">
        <v>394</v>
      </c>
      <c r="F2124" s="41">
        <v>43.344000000000001</v>
      </c>
      <c r="G2124" s="41">
        <v>130.03200000000001</v>
      </c>
      <c r="K2124" t="b">
        <f>NOT(ISNA(VLOOKUP(Table10[[#This Row],[PurchaseOrderID]],Purchase_Order!$A$2:$A$1228,1,0)))</f>
        <v>1</v>
      </c>
    </row>
    <row r="2125" spans="1:11" x14ac:dyDescent="0.25">
      <c r="A2125" s="5">
        <v>1223</v>
      </c>
      <c r="B2125" s="5">
        <v>2765</v>
      </c>
      <c r="C2125" s="10">
        <v>44170</v>
      </c>
      <c r="D2125" s="5">
        <v>3</v>
      </c>
      <c r="E2125" s="5">
        <v>395</v>
      </c>
      <c r="F2125" s="40">
        <v>39.070500000000003</v>
      </c>
      <c r="G2125" s="40">
        <v>117.2115</v>
      </c>
      <c r="K2125" t="b">
        <f>NOT(ISNA(VLOOKUP(Table10[[#This Row],[PurchaseOrderID]],Purchase_Order!$A$2:$A$1228,1,0)))</f>
        <v>1</v>
      </c>
    </row>
    <row r="2126" spans="1:11" x14ac:dyDescent="0.25">
      <c r="A2126" s="4">
        <v>1224</v>
      </c>
      <c r="B2126" s="4">
        <v>2766</v>
      </c>
      <c r="C2126" s="11">
        <v>44170</v>
      </c>
      <c r="D2126" s="4">
        <v>3</v>
      </c>
      <c r="E2126" s="4">
        <v>490</v>
      </c>
      <c r="F2126" s="41">
        <v>12.358499999999999</v>
      </c>
      <c r="G2126" s="41">
        <v>37.075499999999998</v>
      </c>
      <c r="K2126" t="b">
        <f>NOT(ISNA(VLOOKUP(Table10[[#This Row],[PurchaseOrderID]],Purchase_Order!$A$2:$A$1228,1,0)))</f>
        <v>1</v>
      </c>
    </row>
    <row r="2127" spans="1:11" x14ac:dyDescent="0.25">
      <c r="A2127" s="5">
        <v>1225</v>
      </c>
      <c r="B2127" s="5">
        <v>2767</v>
      </c>
      <c r="C2127" s="10">
        <v>44171</v>
      </c>
      <c r="D2127" s="5">
        <v>550</v>
      </c>
      <c r="E2127" s="5">
        <v>513</v>
      </c>
      <c r="F2127" s="40">
        <v>39.1965</v>
      </c>
      <c r="G2127" s="40">
        <v>21558.075000000001</v>
      </c>
      <c r="K2127" t="b">
        <f>NOT(ISNA(VLOOKUP(Table10[[#This Row],[PurchaseOrderID]],Purchase_Order!$A$2:$A$1228,1,0)))</f>
        <v>1</v>
      </c>
    </row>
    <row r="2128" spans="1:11" x14ac:dyDescent="0.25">
      <c r="A2128" s="4">
        <v>1226</v>
      </c>
      <c r="B2128" s="4">
        <v>2768</v>
      </c>
      <c r="C2128" s="11">
        <v>44171</v>
      </c>
      <c r="D2128" s="4">
        <v>3</v>
      </c>
      <c r="E2128" s="4">
        <v>403</v>
      </c>
      <c r="F2128" s="41">
        <v>45.444000000000003</v>
      </c>
      <c r="G2128" s="41">
        <v>136.33199999999999</v>
      </c>
      <c r="K2128" t="b">
        <f>NOT(ISNA(VLOOKUP(Table10[[#This Row],[PurchaseOrderID]],Purchase_Order!$A$2:$A$1228,1,0)))</f>
        <v>1</v>
      </c>
    </row>
    <row r="2129" spans="1:11" x14ac:dyDescent="0.25">
      <c r="A2129" s="5">
        <v>1226</v>
      </c>
      <c r="B2129" s="5">
        <v>2769</v>
      </c>
      <c r="C2129" s="10">
        <v>44171</v>
      </c>
      <c r="D2129" s="5">
        <v>3</v>
      </c>
      <c r="E2129" s="5">
        <v>404</v>
      </c>
      <c r="F2129" s="40">
        <v>41.170499999999997</v>
      </c>
      <c r="G2129" s="40">
        <v>123.5115</v>
      </c>
      <c r="K2129" t="b">
        <f>NOT(ISNA(VLOOKUP(Table10[[#This Row],[PurchaseOrderID]],Purchase_Order!$A$2:$A$1228,1,0)))</f>
        <v>1</v>
      </c>
    </row>
    <row r="2130" spans="1:11" x14ac:dyDescent="0.25">
      <c r="A2130" s="4">
        <v>1226</v>
      </c>
      <c r="B2130" s="4">
        <v>2770</v>
      </c>
      <c r="C2130" s="11">
        <v>44171</v>
      </c>
      <c r="D2130" s="4">
        <v>3</v>
      </c>
      <c r="E2130" s="4">
        <v>405</v>
      </c>
      <c r="F2130" s="41">
        <v>39.070500000000003</v>
      </c>
      <c r="G2130" s="41">
        <v>117.2115</v>
      </c>
      <c r="K2130" t="b">
        <f>NOT(ISNA(VLOOKUP(Table10[[#This Row],[PurchaseOrderID]],Purchase_Order!$A$2:$A$1228,1,0)))</f>
        <v>1</v>
      </c>
    </row>
    <row r="2131" spans="1:11" x14ac:dyDescent="0.25">
      <c r="A2131" s="5">
        <v>1226</v>
      </c>
      <c r="B2131" s="5">
        <v>2771</v>
      </c>
      <c r="C2131" s="10">
        <v>44171</v>
      </c>
      <c r="D2131" s="5">
        <v>3</v>
      </c>
      <c r="E2131" s="5">
        <v>406</v>
      </c>
      <c r="F2131" s="40">
        <v>43.344000000000001</v>
      </c>
      <c r="G2131" s="40">
        <v>130.03200000000001</v>
      </c>
      <c r="K2131" t="b">
        <f>NOT(ISNA(VLOOKUP(Table10[[#This Row],[PurchaseOrderID]],Purchase_Order!$A$2:$A$1228,1,0)))</f>
        <v>1</v>
      </c>
    </row>
    <row r="2132" spans="1:11" x14ac:dyDescent="0.25">
      <c r="A2132" s="4">
        <v>1227</v>
      </c>
      <c r="B2132" s="4">
        <v>2772</v>
      </c>
      <c r="C2132" s="11">
        <v>44171</v>
      </c>
      <c r="D2132" s="4">
        <v>550</v>
      </c>
      <c r="E2132" s="4">
        <v>931</v>
      </c>
      <c r="F2132" s="41">
        <v>34.8705</v>
      </c>
      <c r="G2132" s="41">
        <v>19178.775000000001</v>
      </c>
      <c r="K2132" t="b">
        <f>NOT(ISNA(VLOOKUP(Table10[[#This Row],[PurchaseOrderID]],Purchase_Order!$A$2:$A$1228,1,0)))</f>
        <v>1</v>
      </c>
    </row>
    <row r="2133" spans="1:11" x14ac:dyDescent="0.25">
      <c r="A2133" s="5">
        <v>1227</v>
      </c>
      <c r="B2133" s="5">
        <v>2773</v>
      </c>
      <c r="C2133" s="10">
        <v>44171</v>
      </c>
      <c r="D2133" s="5">
        <v>550</v>
      </c>
      <c r="E2133" s="5">
        <v>932</v>
      </c>
      <c r="F2133" s="40">
        <v>39.763500000000001</v>
      </c>
      <c r="G2133" s="40">
        <v>21869.924999999999</v>
      </c>
      <c r="K2133" t="b">
        <f>NOT(ISNA(VLOOKUP(Table10[[#This Row],[PurchaseOrderID]],Purchase_Order!$A$2:$A$1228,1,0)))</f>
        <v>1</v>
      </c>
    </row>
    <row r="2134" spans="1:11" x14ac:dyDescent="0.25">
      <c r="A2134" s="4">
        <v>1227</v>
      </c>
      <c r="B2134" s="4">
        <v>2774</v>
      </c>
      <c r="C2134" s="11">
        <v>44171</v>
      </c>
      <c r="D2134" s="4">
        <v>550</v>
      </c>
      <c r="E2134" s="4">
        <v>933</v>
      </c>
      <c r="F2134" s="41">
        <v>43.984499999999997</v>
      </c>
      <c r="G2134" s="41">
        <v>24191.474999999999</v>
      </c>
      <c r="K2134" t="b">
        <f>NOT(ISNA(VLOOKUP(Table10[[#This Row],[PurchaseOrderID]],Purchase_Order!$A$2:$A$1228,1,0)))</f>
        <v>1</v>
      </c>
    </row>
    <row r="2135" spans="1:11" x14ac:dyDescent="0.25">
      <c r="A2135" s="5">
        <v>1227</v>
      </c>
      <c r="B2135" s="5">
        <v>2775</v>
      </c>
      <c r="C2135" s="10">
        <v>44171</v>
      </c>
      <c r="D2135" s="5">
        <v>550</v>
      </c>
      <c r="E2135" s="5">
        <v>934</v>
      </c>
      <c r="F2135" s="40">
        <v>38.146500000000003</v>
      </c>
      <c r="G2135" s="40">
        <v>20980.575000000001</v>
      </c>
      <c r="K2135" t="b">
        <f>NOT(ISNA(VLOOKUP(Table10[[#This Row],[PurchaseOrderID]],Purchase_Order!$A$2:$A$1228,1,0)))</f>
        <v>1</v>
      </c>
    </row>
    <row r="2136" spans="1:11" x14ac:dyDescent="0.25">
      <c r="A2136" s="4">
        <v>1228</v>
      </c>
      <c r="B2136" s="4">
        <v>2776</v>
      </c>
      <c r="C2136" s="11">
        <v>44171</v>
      </c>
      <c r="D2136" s="4">
        <v>3</v>
      </c>
      <c r="E2136" s="4">
        <v>437</v>
      </c>
      <c r="F2136" s="41">
        <v>37.180500000000002</v>
      </c>
      <c r="G2136" s="41">
        <v>111.5415</v>
      </c>
      <c r="K2136" t="b">
        <f>NOT(ISNA(VLOOKUP(Table10[[#This Row],[PurchaseOrderID]],Purchase_Order!$A$2:$A$1228,1,0)))</f>
        <v>1</v>
      </c>
    </row>
    <row r="2137" spans="1:11" x14ac:dyDescent="0.25">
      <c r="A2137" s="5">
        <v>1229</v>
      </c>
      <c r="B2137" s="5">
        <v>2777</v>
      </c>
      <c r="C2137" s="10">
        <v>44171</v>
      </c>
      <c r="D2137" s="5">
        <v>3</v>
      </c>
      <c r="E2137" s="5">
        <v>347</v>
      </c>
      <c r="F2137" s="40">
        <v>43.375500000000002</v>
      </c>
      <c r="G2137" s="40">
        <v>130.12649999999999</v>
      </c>
      <c r="K2137" t="b">
        <f>NOT(ISNA(VLOOKUP(Table10[[#This Row],[PurchaseOrderID]],Purchase_Order!$A$2:$A$1228,1,0)))</f>
        <v>1</v>
      </c>
    </row>
    <row r="2138" spans="1:11" x14ac:dyDescent="0.25">
      <c r="A2138" s="4">
        <v>1229</v>
      </c>
      <c r="B2138" s="4">
        <v>2778</v>
      </c>
      <c r="C2138" s="11">
        <v>44171</v>
      </c>
      <c r="D2138" s="4">
        <v>3</v>
      </c>
      <c r="E2138" s="4">
        <v>348</v>
      </c>
      <c r="F2138" s="41">
        <v>41.275500000000001</v>
      </c>
      <c r="G2138" s="41">
        <v>123.8265</v>
      </c>
      <c r="K2138" t="b">
        <f>NOT(ISNA(VLOOKUP(Table10[[#This Row],[PurchaseOrderID]],Purchase_Order!$A$2:$A$1228,1,0)))</f>
        <v>1</v>
      </c>
    </row>
    <row r="2139" spans="1:11" x14ac:dyDescent="0.25">
      <c r="A2139" s="5">
        <v>1229</v>
      </c>
      <c r="B2139" s="5">
        <v>2779</v>
      </c>
      <c r="C2139" s="10">
        <v>44171</v>
      </c>
      <c r="D2139" s="5">
        <v>3</v>
      </c>
      <c r="E2139" s="5">
        <v>349</v>
      </c>
      <c r="F2139" s="40">
        <v>45.548999999999999</v>
      </c>
      <c r="G2139" s="40">
        <v>136.64699999999999</v>
      </c>
      <c r="K2139" t="b">
        <f>NOT(ISNA(VLOOKUP(Table10[[#This Row],[PurchaseOrderID]],Purchase_Order!$A$2:$A$1228,1,0)))</f>
        <v>1</v>
      </c>
    </row>
    <row r="2140" spans="1:11" x14ac:dyDescent="0.25">
      <c r="A2140" s="4">
        <v>1230</v>
      </c>
      <c r="B2140" s="4">
        <v>2780</v>
      </c>
      <c r="C2140" s="11">
        <v>44171</v>
      </c>
      <c r="D2140" s="4">
        <v>550</v>
      </c>
      <c r="E2140" s="4">
        <v>931</v>
      </c>
      <c r="F2140" s="41">
        <v>34.345500000000001</v>
      </c>
      <c r="G2140" s="41">
        <v>18890.025000000001</v>
      </c>
      <c r="K2140" t="b">
        <f>NOT(ISNA(VLOOKUP(Table10[[#This Row],[PurchaseOrderID]],Purchase_Order!$A$2:$A$1228,1,0)))</f>
        <v>1</v>
      </c>
    </row>
    <row r="2141" spans="1:11" x14ac:dyDescent="0.25">
      <c r="A2141" s="5">
        <v>1230</v>
      </c>
      <c r="B2141" s="5">
        <v>2781</v>
      </c>
      <c r="C2141" s="10">
        <v>44171</v>
      </c>
      <c r="D2141" s="5">
        <v>550</v>
      </c>
      <c r="E2141" s="5">
        <v>932</v>
      </c>
      <c r="F2141" s="40">
        <v>39.238500000000002</v>
      </c>
      <c r="G2141" s="40">
        <v>21581.174999999999</v>
      </c>
      <c r="K2141" t="b">
        <f>NOT(ISNA(VLOOKUP(Table10[[#This Row],[PurchaseOrderID]],Purchase_Order!$A$2:$A$1228,1,0)))</f>
        <v>1</v>
      </c>
    </row>
    <row r="2142" spans="1:11" x14ac:dyDescent="0.25">
      <c r="A2142" s="4">
        <v>1231</v>
      </c>
      <c r="B2142" s="4">
        <v>2782</v>
      </c>
      <c r="C2142" s="11">
        <v>44171</v>
      </c>
      <c r="D2142" s="4">
        <v>3</v>
      </c>
      <c r="E2142" s="4">
        <v>349</v>
      </c>
      <c r="F2142" s="41">
        <v>45.444000000000003</v>
      </c>
      <c r="G2142" s="41">
        <v>136.33199999999999</v>
      </c>
      <c r="K2142" t="b">
        <f>NOT(ISNA(VLOOKUP(Table10[[#This Row],[PurchaseOrderID]],Purchase_Order!$A$2:$A$1228,1,0)))</f>
        <v>1</v>
      </c>
    </row>
    <row r="2143" spans="1:11" x14ac:dyDescent="0.25">
      <c r="A2143" s="5">
        <v>1232</v>
      </c>
      <c r="B2143" s="5">
        <v>2783</v>
      </c>
      <c r="C2143" s="10">
        <v>44171</v>
      </c>
      <c r="D2143" s="5">
        <v>550</v>
      </c>
      <c r="E2143" s="5">
        <v>928</v>
      </c>
      <c r="F2143" s="40">
        <v>32.770499999999998</v>
      </c>
      <c r="G2143" s="40">
        <v>18023.775000000001</v>
      </c>
      <c r="K2143" t="b">
        <f>NOT(ISNA(VLOOKUP(Table10[[#This Row],[PurchaseOrderID]],Purchase_Order!$A$2:$A$1228,1,0)))</f>
        <v>1</v>
      </c>
    </row>
    <row r="2144" spans="1:11" x14ac:dyDescent="0.25">
      <c r="A2144" s="4">
        <v>1232</v>
      </c>
      <c r="B2144" s="4">
        <v>2784</v>
      </c>
      <c r="C2144" s="11">
        <v>44171</v>
      </c>
      <c r="D2144" s="4">
        <v>550</v>
      </c>
      <c r="E2144" s="4">
        <v>929</v>
      </c>
      <c r="F2144" s="41">
        <v>37.085999999999999</v>
      </c>
      <c r="G2144" s="41">
        <v>20397.3</v>
      </c>
      <c r="K2144" t="b">
        <f>NOT(ISNA(VLOOKUP(Table10[[#This Row],[PurchaseOrderID]],Purchase_Order!$A$2:$A$1228,1,0)))</f>
        <v>1</v>
      </c>
    </row>
    <row r="2145" spans="1:11" x14ac:dyDescent="0.25">
      <c r="A2145" s="5">
        <v>1233</v>
      </c>
      <c r="B2145" s="5">
        <v>2785</v>
      </c>
      <c r="C2145" s="10">
        <v>44171</v>
      </c>
      <c r="D2145" s="5">
        <v>550</v>
      </c>
      <c r="E2145" s="5">
        <v>332</v>
      </c>
      <c r="F2145" s="40">
        <v>10.815</v>
      </c>
      <c r="G2145" s="40">
        <v>5948.25</v>
      </c>
      <c r="K2145" t="b">
        <f>NOT(ISNA(VLOOKUP(Table10[[#This Row],[PurchaseOrderID]],Purchase_Order!$A$2:$A$1228,1,0)))</f>
        <v>1</v>
      </c>
    </row>
    <row r="2146" spans="1:11" x14ac:dyDescent="0.25">
      <c r="A2146" s="4">
        <v>1234</v>
      </c>
      <c r="B2146" s="4">
        <v>2786</v>
      </c>
      <c r="C2146" s="11">
        <v>44171</v>
      </c>
      <c r="D2146" s="4">
        <v>550</v>
      </c>
      <c r="E2146" s="4">
        <v>948</v>
      </c>
      <c r="F2146" s="41">
        <v>82.834500000000006</v>
      </c>
      <c r="G2146" s="41">
        <v>45558.974999999999</v>
      </c>
      <c r="K2146" t="b">
        <f>NOT(ISNA(VLOOKUP(Table10[[#This Row],[PurchaseOrderID]],Purchase_Order!$A$2:$A$1228,1,0)))</f>
        <v>1</v>
      </c>
    </row>
    <row r="2147" spans="1:11" x14ac:dyDescent="0.25">
      <c r="A2147" s="5">
        <v>1234</v>
      </c>
      <c r="B2147" s="5">
        <v>2787</v>
      </c>
      <c r="C2147" s="10">
        <v>44171</v>
      </c>
      <c r="D2147" s="5">
        <v>550</v>
      </c>
      <c r="E2147" s="5">
        <v>907</v>
      </c>
      <c r="F2147" s="40">
        <v>82.834500000000006</v>
      </c>
      <c r="G2147" s="40">
        <v>45558.974999999999</v>
      </c>
      <c r="K2147" t="b">
        <f>NOT(ISNA(VLOOKUP(Table10[[#This Row],[PurchaseOrderID]],Purchase_Order!$A$2:$A$1228,1,0)))</f>
        <v>1</v>
      </c>
    </row>
    <row r="2148" spans="1:11" x14ac:dyDescent="0.25">
      <c r="A2148" s="4">
        <v>1235</v>
      </c>
      <c r="B2148" s="4">
        <v>2788</v>
      </c>
      <c r="C2148" s="11">
        <v>44171</v>
      </c>
      <c r="D2148" s="4">
        <v>1250</v>
      </c>
      <c r="E2148" s="4">
        <v>325</v>
      </c>
      <c r="F2148" s="41">
        <v>0.21</v>
      </c>
      <c r="G2148" s="41">
        <v>262.5</v>
      </c>
      <c r="K2148" t="b">
        <f>NOT(ISNA(VLOOKUP(Table10[[#This Row],[PurchaseOrderID]],Purchase_Order!$A$2:$A$1228,1,0)))</f>
        <v>1</v>
      </c>
    </row>
    <row r="2149" spans="1:11" x14ac:dyDescent="0.25">
      <c r="A2149" s="5">
        <v>1235</v>
      </c>
      <c r="B2149" s="5">
        <v>2789</v>
      </c>
      <c r="C2149" s="10">
        <v>44171</v>
      </c>
      <c r="D2149" s="5">
        <v>1250</v>
      </c>
      <c r="E2149" s="5">
        <v>326</v>
      </c>
      <c r="F2149" s="40">
        <v>0.21</v>
      </c>
      <c r="G2149" s="40">
        <v>262.5</v>
      </c>
      <c r="K2149" t="b">
        <f>NOT(ISNA(VLOOKUP(Table10[[#This Row],[PurchaseOrderID]],Purchase_Order!$A$2:$A$1228,1,0)))</f>
        <v>1</v>
      </c>
    </row>
    <row r="2150" spans="1:11" x14ac:dyDescent="0.25">
      <c r="A2150" s="4">
        <v>1236</v>
      </c>
      <c r="B2150" s="4">
        <v>2790</v>
      </c>
      <c r="C2150" s="11">
        <v>44171</v>
      </c>
      <c r="D2150" s="4">
        <v>3</v>
      </c>
      <c r="E2150" s="4">
        <v>320</v>
      </c>
      <c r="F2150" s="41">
        <v>49.643999999999998</v>
      </c>
      <c r="G2150" s="41">
        <v>148.93199999999999</v>
      </c>
      <c r="K2150" t="b">
        <f>NOT(ISNA(VLOOKUP(Table10[[#This Row],[PurchaseOrderID]],Purchase_Order!$A$2:$A$1228,1,0)))</f>
        <v>1</v>
      </c>
    </row>
    <row r="2151" spans="1:11" x14ac:dyDescent="0.25">
      <c r="A2151" s="5">
        <v>1236</v>
      </c>
      <c r="B2151" s="5">
        <v>2791</v>
      </c>
      <c r="C2151" s="10">
        <v>44171</v>
      </c>
      <c r="D2151" s="5">
        <v>3</v>
      </c>
      <c r="E2151" s="5">
        <v>321</v>
      </c>
      <c r="F2151" s="40">
        <v>44.320500000000003</v>
      </c>
      <c r="G2151" s="40">
        <v>132.9615</v>
      </c>
      <c r="K2151" t="b">
        <f>NOT(ISNA(VLOOKUP(Table10[[#This Row],[PurchaseOrderID]],Purchase_Order!$A$2:$A$1228,1,0)))</f>
        <v>1</v>
      </c>
    </row>
    <row r="2152" spans="1:11" x14ac:dyDescent="0.25">
      <c r="A2152" s="4">
        <v>1236</v>
      </c>
      <c r="B2152" s="4">
        <v>2792</v>
      </c>
      <c r="C2152" s="11">
        <v>44171</v>
      </c>
      <c r="D2152" s="4">
        <v>60</v>
      </c>
      <c r="E2152" s="4">
        <v>322</v>
      </c>
      <c r="F2152" s="41">
        <v>28.6965</v>
      </c>
      <c r="G2152" s="41">
        <v>1721.79</v>
      </c>
      <c r="K2152" t="b">
        <f>NOT(ISNA(VLOOKUP(Table10[[#This Row],[PurchaseOrderID]],Purchase_Order!$A$2:$A$1228,1,0)))</f>
        <v>1</v>
      </c>
    </row>
    <row r="2153" spans="1:11" x14ac:dyDescent="0.25">
      <c r="A2153" s="5">
        <v>1237</v>
      </c>
      <c r="B2153" s="5">
        <v>2793</v>
      </c>
      <c r="C2153" s="10">
        <v>44171</v>
      </c>
      <c r="D2153" s="5">
        <v>550</v>
      </c>
      <c r="E2153" s="5">
        <v>930</v>
      </c>
      <c r="F2153" s="40">
        <v>42.514499999999998</v>
      </c>
      <c r="G2153" s="40">
        <v>23382.974999999999</v>
      </c>
      <c r="K2153" t="b">
        <f>NOT(ISNA(VLOOKUP(Table10[[#This Row],[PurchaseOrderID]],Purchase_Order!$A$2:$A$1228,1,0)))</f>
        <v>1</v>
      </c>
    </row>
    <row r="2154" spans="1:11" x14ac:dyDescent="0.25">
      <c r="A2154" s="4">
        <v>1237</v>
      </c>
      <c r="B2154" s="4">
        <v>2794</v>
      </c>
      <c r="C2154" s="11">
        <v>44171</v>
      </c>
      <c r="D2154" s="4">
        <v>550</v>
      </c>
      <c r="E2154" s="4">
        <v>921</v>
      </c>
      <c r="F2154" s="41">
        <v>5.5860000000000003</v>
      </c>
      <c r="G2154" s="41">
        <v>3072.3</v>
      </c>
      <c r="K2154" t="b">
        <f>NOT(ISNA(VLOOKUP(Table10[[#This Row],[PurchaseOrderID]],Purchase_Order!$A$2:$A$1228,1,0)))</f>
        <v>1</v>
      </c>
    </row>
    <row r="2155" spans="1:11" x14ac:dyDescent="0.25">
      <c r="A2155" s="5">
        <v>1238</v>
      </c>
      <c r="B2155" s="5">
        <v>2795</v>
      </c>
      <c r="C2155" s="10">
        <v>44171</v>
      </c>
      <c r="D2155" s="5">
        <v>60</v>
      </c>
      <c r="E2155" s="5">
        <v>952</v>
      </c>
      <c r="F2155" s="40">
        <v>15.7395</v>
      </c>
      <c r="G2155" s="40">
        <v>944.37</v>
      </c>
      <c r="K2155" t="b">
        <f>NOT(ISNA(VLOOKUP(Table10[[#This Row],[PurchaseOrderID]],Purchase_Order!$A$2:$A$1228,1,0)))</f>
        <v>1</v>
      </c>
    </row>
    <row r="2156" spans="1:11" x14ac:dyDescent="0.25">
      <c r="A2156" s="4">
        <v>1239</v>
      </c>
      <c r="B2156" s="4">
        <v>2796</v>
      </c>
      <c r="C2156" s="11">
        <v>44171</v>
      </c>
      <c r="D2156" s="4">
        <v>550</v>
      </c>
      <c r="E2156" s="4">
        <v>923</v>
      </c>
      <c r="F2156" s="41">
        <v>6.1844999999999999</v>
      </c>
      <c r="G2156" s="41">
        <v>3401.4749999999999</v>
      </c>
      <c r="K2156" t="b">
        <f>NOT(ISNA(VLOOKUP(Table10[[#This Row],[PurchaseOrderID]],Purchase_Order!$A$2:$A$1228,1,0)))</f>
        <v>1</v>
      </c>
    </row>
    <row r="2157" spans="1:11" x14ac:dyDescent="0.25">
      <c r="A2157" s="5">
        <v>1240</v>
      </c>
      <c r="B2157" s="5">
        <v>2797</v>
      </c>
      <c r="C2157" s="10">
        <v>44171</v>
      </c>
      <c r="D2157" s="5">
        <v>550</v>
      </c>
      <c r="E2157" s="5">
        <v>317</v>
      </c>
      <c r="F2157" s="40">
        <v>29.578499999999998</v>
      </c>
      <c r="G2157" s="40">
        <v>16268.174999999999</v>
      </c>
      <c r="K2157" t="b">
        <f>NOT(ISNA(VLOOKUP(Table10[[#This Row],[PurchaseOrderID]],Purchase_Order!$A$2:$A$1228,1,0)))</f>
        <v>1</v>
      </c>
    </row>
    <row r="2158" spans="1:11" x14ac:dyDescent="0.25">
      <c r="A2158" s="4">
        <v>1240</v>
      </c>
      <c r="B2158" s="4">
        <v>2798</v>
      </c>
      <c r="C2158" s="11">
        <v>44171</v>
      </c>
      <c r="D2158" s="4">
        <v>550</v>
      </c>
      <c r="E2158" s="4">
        <v>318</v>
      </c>
      <c r="F2158" s="41">
        <v>36.098999999999997</v>
      </c>
      <c r="G2158" s="41">
        <v>19854.45</v>
      </c>
      <c r="K2158" t="b">
        <f>NOT(ISNA(VLOOKUP(Table10[[#This Row],[PurchaseOrderID]],Purchase_Order!$A$2:$A$1228,1,0)))</f>
        <v>1</v>
      </c>
    </row>
    <row r="2159" spans="1:11" x14ac:dyDescent="0.25">
      <c r="A2159" s="5">
        <v>1240</v>
      </c>
      <c r="B2159" s="5">
        <v>2799</v>
      </c>
      <c r="C2159" s="10">
        <v>44171</v>
      </c>
      <c r="D2159" s="5">
        <v>550</v>
      </c>
      <c r="E2159" s="5">
        <v>319</v>
      </c>
      <c r="F2159" s="40">
        <v>48.583500000000001</v>
      </c>
      <c r="G2159" s="40">
        <v>26720.924999999999</v>
      </c>
      <c r="K2159" t="b">
        <f>NOT(ISNA(VLOOKUP(Table10[[#This Row],[PurchaseOrderID]],Purchase_Order!$A$2:$A$1228,1,0)))</f>
        <v>1</v>
      </c>
    </row>
    <row r="2160" spans="1:11" x14ac:dyDescent="0.25">
      <c r="A2160" s="4">
        <v>1241</v>
      </c>
      <c r="B2160" s="4">
        <v>2800</v>
      </c>
      <c r="C2160" s="11">
        <v>44174</v>
      </c>
      <c r="D2160" s="4">
        <v>550</v>
      </c>
      <c r="E2160" s="4">
        <v>928</v>
      </c>
      <c r="F2160" s="41">
        <v>32.2455</v>
      </c>
      <c r="G2160" s="41">
        <v>17735.025000000001</v>
      </c>
      <c r="K2160" t="b">
        <f>NOT(ISNA(VLOOKUP(Table10[[#This Row],[PurchaseOrderID]],Purchase_Order!$A$2:$A$1228,1,0)))</f>
        <v>1</v>
      </c>
    </row>
    <row r="2161" spans="1:11" x14ac:dyDescent="0.25">
      <c r="A2161" s="5">
        <v>1241</v>
      </c>
      <c r="B2161" s="5">
        <v>2801</v>
      </c>
      <c r="C2161" s="10">
        <v>44174</v>
      </c>
      <c r="D2161" s="5">
        <v>550</v>
      </c>
      <c r="E2161" s="5">
        <v>929</v>
      </c>
      <c r="F2161" s="40">
        <v>36.561</v>
      </c>
      <c r="G2161" s="40">
        <v>20108.55</v>
      </c>
      <c r="K2161" t="b">
        <f>NOT(ISNA(VLOOKUP(Table10[[#This Row],[PurchaseOrderID]],Purchase_Order!$A$2:$A$1228,1,0)))</f>
        <v>1</v>
      </c>
    </row>
    <row r="2162" spans="1:11" x14ac:dyDescent="0.25">
      <c r="A2162" s="4">
        <v>1242</v>
      </c>
      <c r="B2162" s="4">
        <v>2802</v>
      </c>
      <c r="C2162" s="11">
        <v>44174</v>
      </c>
      <c r="D2162" s="4">
        <v>550</v>
      </c>
      <c r="E2162" s="4">
        <v>319</v>
      </c>
      <c r="F2162" s="41">
        <v>46.420499999999997</v>
      </c>
      <c r="G2162" s="41">
        <v>25531.275000000001</v>
      </c>
      <c r="K2162" t="b">
        <f>NOT(ISNA(VLOOKUP(Table10[[#This Row],[PurchaseOrderID]],Purchase_Order!$A$2:$A$1228,1,0)))</f>
        <v>1</v>
      </c>
    </row>
    <row r="2163" spans="1:11" x14ac:dyDescent="0.25">
      <c r="A2163" s="5">
        <v>1243</v>
      </c>
      <c r="B2163" s="5">
        <v>2803</v>
      </c>
      <c r="C2163" s="10">
        <v>44174</v>
      </c>
      <c r="D2163" s="5">
        <v>3</v>
      </c>
      <c r="E2163" s="5">
        <v>361</v>
      </c>
      <c r="F2163" s="40">
        <v>49.6965</v>
      </c>
      <c r="G2163" s="40">
        <v>149.08949999999999</v>
      </c>
      <c r="K2163" t="b">
        <f>NOT(ISNA(VLOOKUP(Table10[[#This Row],[PurchaseOrderID]],Purchase_Order!$A$2:$A$1228,1,0)))</f>
        <v>1</v>
      </c>
    </row>
    <row r="2164" spans="1:11" x14ac:dyDescent="0.25">
      <c r="A2164" s="4">
        <v>1243</v>
      </c>
      <c r="B2164" s="4">
        <v>2804</v>
      </c>
      <c r="C2164" s="11">
        <v>44174</v>
      </c>
      <c r="D2164" s="4">
        <v>3</v>
      </c>
      <c r="E2164" s="4">
        <v>362</v>
      </c>
      <c r="F2164" s="41">
        <v>45.423000000000002</v>
      </c>
      <c r="G2164" s="41">
        <v>136.26900000000001</v>
      </c>
      <c r="K2164" t="b">
        <f>NOT(ISNA(VLOOKUP(Table10[[#This Row],[PurchaseOrderID]],Purchase_Order!$A$2:$A$1228,1,0)))</f>
        <v>1</v>
      </c>
    </row>
    <row r="2165" spans="1:11" x14ac:dyDescent="0.25">
      <c r="A2165" s="5">
        <v>1243</v>
      </c>
      <c r="B2165" s="5">
        <v>2805</v>
      </c>
      <c r="C2165" s="10">
        <v>44174</v>
      </c>
      <c r="D2165" s="5">
        <v>3</v>
      </c>
      <c r="E2165" s="5">
        <v>363</v>
      </c>
      <c r="F2165" s="40">
        <v>43.323</v>
      </c>
      <c r="G2165" s="40">
        <v>129.96899999999999</v>
      </c>
      <c r="K2165" t="b">
        <f>NOT(ISNA(VLOOKUP(Table10[[#This Row],[PurchaseOrderID]],Purchase_Order!$A$2:$A$1228,1,0)))</f>
        <v>1</v>
      </c>
    </row>
    <row r="2166" spans="1:11" x14ac:dyDescent="0.25">
      <c r="A2166" s="4">
        <v>1244</v>
      </c>
      <c r="B2166" s="4">
        <v>2806</v>
      </c>
      <c r="C2166" s="11">
        <v>44174</v>
      </c>
      <c r="D2166" s="4">
        <v>3</v>
      </c>
      <c r="E2166" s="4">
        <v>312</v>
      </c>
      <c r="F2166" s="41">
        <v>41.915999999999997</v>
      </c>
      <c r="G2166" s="41">
        <v>125.748</v>
      </c>
      <c r="K2166" t="b">
        <f>NOT(ISNA(VLOOKUP(Table10[[#This Row],[PurchaseOrderID]],Purchase_Order!$A$2:$A$1228,1,0)))</f>
        <v>1</v>
      </c>
    </row>
    <row r="2167" spans="1:11" x14ac:dyDescent="0.25">
      <c r="A2167" s="5">
        <v>1245</v>
      </c>
      <c r="B2167" s="5">
        <v>2807</v>
      </c>
      <c r="C2167" s="10">
        <v>44174</v>
      </c>
      <c r="D2167" s="5">
        <v>3</v>
      </c>
      <c r="E2167" s="5">
        <v>311</v>
      </c>
      <c r="F2167" s="40">
        <v>50.263500000000001</v>
      </c>
      <c r="G2167" s="40">
        <v>150.79050000000001</v>
      </c>
      <c r="K2167" t="b">
        <f>NOT(ISNA(VLOOKUP(Table10[[#This Row],[PurchaseOrderID]],Purchase_Order!$A$2:$A$1228,1,0)))</f>
        <v>1</v>
      </c>
    </row>
    <row r="2168" spans="1:11" x14ac:dyDescent="0.25">
      <c r="A2168" s="4">
        <v>1246</v>
      </c>
      <c r="B2168" s="4">
        <v>2808</v>
      </c>
      <c r="C2168" s="11">
        <v>44174</v>
      </c>
      <c r="D2168" s="4">
        <v>3</v>
      </c>
      <c r="E2168" s="4">
        <v>372</v>
      </c>
      <c r="F2168" s="41">
        <v>37.180500000000002</v>
      </c>
      <c r="G2168" s="41">
        <v>111.5415</v>
      </c>
      <c r="K2168" t="b">
        <f>NOT(ISNA(VLOOKUP(Table10[[#This Row],[PurchaseOrderID]],Purchase_Order!$A$2:$A$1228,1,0)))</f>
        <v>1</v>
      </c>
    </row>
    <row r="2169" spans="1:11" x14ac:dyDescent="0.25">
      <c r="A2169" s="5">
        <v>1246</v>
      </c>
      <c r="B2169" s="5">
        <v>2809</v>
      </c>
      <c r="C2169" s="10">
        <v>44174</v>
      </c>
      <c r="D2169" s="5">
        <v>3</v>
      </c>
      <c r="E2169" s="5">
        <v>373</v>
      </c>
      <c r="F2169" s="40">
        <v>41.454000000000001</v>
      </c>
      <c r="G2169" s="40">
        <v>124.36199999999999</v>
      </c>
      <c r="K2169" t="b">
        <f>NOT(ISNA(VLOOKUP(Table10[[#This Row],[PurchaseOrderID]],Purchase_Order!$A$2:$A$1228,1,0)))</f>
        <v>1</v>
      </c>
    </row>
    <row r="2170" spans="1:11" x14ac:dyDescent="0.25">
      <c r="A2170" s="4">
        <v>1246</v>
      </c>
      <c r="B2170" s="4">
        <v>2810</v>
      </c>
      <c r="C2170" s="11">
        <v>44174</v>
      </c>
      <c r="D2170" s="4">
        <v>3</v>
      </c>
      <c r="E2170" s="4">
        <v>374</v>
      </c>
      <c r="F2170" s="41">
        <v>37.180500000000002</v>
      </c>
      <c r="G2170" s="41">
        <v>111.5415</v>
      </c>
      <c r="K2170" t="b">
        <f>NOT(ISNA(VLOOKUP(Table10[[#This Row],[PurchaseOrderID]],Purchase_Order!$A$2:$A$1228,1,0)))</f>
        <v>1</v>
      </c>
    </row>
    <row r="2171" spans="1:11" x14ac:dyDescent="0.25">
      <c r="A2171" s="5">
        <v>1247</v>
      </c>
      <c r="B2171" s="5">
        <v>2811</v>
      </c>
      <c r="C2171" s="10">
        <v>44174</v>
      </c>
      <c r="D2171" s="5">
        <v>550</v>
      </c>
      <c r="E2171" s="5">
        <v>530</v>
      </c>
      <c r="F2171" s="40">
        <v>16.085999999999999</v>
      </c>
      <c r="G2171" s="40">
        <v>8847.2999999999993</v>
      </c>
      <c r="K2171" t="b">
        <f>NOT(ISNA(VLOOKUP(Table10[[#This Row],[PurchaseOrderID]],Purchase_Order!$A$2:$A$1228,1,0)))</f>
        <v>1</v>
      </c>
    </row>
    <row r="2172" spans="1:11" x14ac:dyDescent="0.25">
      <c r="A2172" s="4">
        <v>1248</v>
      </c>
      <c r="B2172" s="4">
        <v>2812</v>
      </c>
      <c r="C2172" s="11">
        <v>44174</v>
      </c>
      <c r="D2172" s="4">
        <v>3</v>
      </c>
      <c r="E2172" s="4">
        <v>314</v>
      </c>
      <c r="F2172" s="41">
        <v>57.025500000000001</v>
      </c>
      <c r="G2172" s="41">
        <v>171.07650000000001</v>
      </c>
      <c r="K2172" t="b">
        <f>NOT(ISNA(VLOOKUP(Table10[[#This Row],[PurchaseOrderID]],Purchase_Order!$A$2:$A$1228,1,0)))</f>
        <v>1</v>
      </c>
    </row>
    <row r="2173" spans="1:11" x14ac:dyDescent="0.25">
      <c r="A2173" s="5">
        <v>1249</v>
      </c>
      <c r="B2173" s="5">
        <v>2813</v>
      </c>
      <c r="C2173" s="10">
        <v>44174</v>
      </c>
      <c r="D2173" s="5">
        <v>550</v>
      </c>
      <c r="E2173" s="5">
        <v>512</v>
      </c>
      <c r="F2173" s="40">
        <v>37.085999999999999</v>
      </c>
      <c r="G2173" s="40">
        <v>20397.3</v>
      </c>
      <c r="K2173" t="b">
        <f>NOT(ISNA(VLOOKUP(Table10[[#This Row],[PurchaseOrderID]],Purchase_Order!$A$2:$A$1228,1,0)))</f>
        <v>1</v>
      </c>
    </row>
    <row r="2174" spans="1:11" x14ac:dyDescent="0.25">
      <c r="A2174" s="4">
        <v>1250</v>
      </c>
      <c r="B2174" s="4">
        <v>2814</v>
      </c>
      <c r="C2174" s="11">
        <v>44174</v>
      </c>
      <c r="D2174" s="4">
        <v>550</v>
      </c>
      <c r="E2174" s="4">
        <v>513</v>
      </c>
      <c r="F2174" s="41">
        <v>26.596499999999999</v>
      </c>
      <c r="G2174" s="41">
        <v>14628.075000000001</v>
      </c>
      <c r="K2174" t="b">
        <f>NOT(ISNA(VLOOKUP(Table10[[#This Row],[PurchaseOrderID]],Purchase_Order!$A$2:$A$1228,1,0)))</f>
        <v>1</v>
      </c>
    </row>
    <row r="2175" spans="1:11" x14ac:dyDescent="0.25">
      <c r="A2175" s="5">
        <v>1251</v>
      </c>
      <c r="B2175" s="5">
        <v>2815</v>
      </c>
      <c r="C2175" s="10">
        <v>44174</v>
      </c>
      <c r="D2175" s="5">
        <v>550</v>
      </c>
      <c r="E2175" s="5">
        <v>319</v>
      </c>
      <c r="F2175" s="40">
        <v>46.063499999999998</v>
      </c>
      <c r="G2175" s="40">
        <v>25334.924999999999</v>
      </c>
      <c r="K2175" t="b">
        <f>NOT(ISNA(VLOOKUP(Table10[[#This Row],[PurchaseOrderID]],Purchase_Order!$A$2:$A$1228,1,0)))</f>
        <v>1</v>
      </c>
    </row>
    <row r="2176" spans="1:11" x14ac:dyDescent="0.25">
      <c r="A2176" s="4">
        <v>1252</v>
      </c>
      <c r="B2176" s="4">
        <v>2816</v>
      </c>
      <c r="C2176" s="11">
        <v>44174</v>
      </c>
      <c r="D2176" s="4">
        <v>3</v>
      </c>
      <c r="E2176" s="4">
        <v>420</v>
      </c>
      <c r="F2176" s="41">
        <v>39.143999999999998</v>
      </c>
      <c r="G2176" s="41">
        <v>117.432</v>
      </c>
      <c r="K2176" t="b">
        <f>NOT(ISNA(VLOOKUP(Table10[[#This Row],[PurchaseOrderID]],Purchase_Order!$A$2:$A$1228,1,0)))</f>
        <v>1</v>
      </c>
    </row>
    <row r="2177" spans="1:11" x14ac:dyDescent="0.25">
      <c r="A2177" s="5">
        <v>1252</v>
      </c>
      <c r="B2177" s="5">
        <v>2817</v>
      </c>
      <c r="C2177" s="10">
        <v>44174</v>
      </c>
      <c r="D2177" s="5">
        <v>3</v>
      </c>
      <c r="E2177" s="5">
        <v>421</v>
      </c>
      <c r="F2177" s="40">
        <v>47.575499999999998</v>
      </c>
      <c r="G2177" s="40">
        <v>142.72649999999999</v>
      </c>
      <c r="K2177" t="b">
        <f>NOT(ISNA(VLOOKUP(Table10[[#This Row],[PurchaseOrderID]],Purchase_Order!$A$2:$A$1228,1,0)))</f>
        <v>1</v>
      </c>
    </row>
    <row r="2178" spans="1:11" x14ac:dyDescent="0.25">
      <c r="A2178" s="4">
        <v>1253</v>
      </c>
      <c r="B2178" s="4">
        <v>2818</v>
      </c>
      <c r="C2178" s="11">
        <v>44174</v>
      </c>
      <c r="D2178" s="4">
        <v>3</v>
      </c>
      <c r="E2178" s="4">
        <v>424</v>
      </c>
      <c r="F2178" s="41">
        <v>49.6965</v>
      </c>
      <c r="G2178" s="41">
        <v>149.08949999999999</v>
      </c>
      <c r="K2178" t="b">
        <f>NOT(ISNA(VLOOKUP(Table10[[#This Row],[PurchaseOrderID]],Purchase_Order!$A$2:$A$1228,1,0)))</f>
        <v>1</v>
      </c>
    </row>
    <row r="2179" spans="1:11" x14ac:dyDescent="0.25">
      <c r="A2179" s="5">
        <v>1253</v>
      </c>
      <c r="B2179" s="5">
        <v>2819</v>
      </c>
      <c r="C2179" s="10">
        <v>44174</v>
      </c>
      <c r="D2179" s="5">
        <v>3</v>
      </c>
      <c r="E2179" s="5">
        <v>425</v>
      </c>
      <c r="F2179" s="40">
        <v>45.423000000000002</v>
      </c>
      <c r="G2179" s="40">
        <v>136.26900000000001</v>
      </c>
      <c r="K2179" t="b">
        <f>NOT(ISNA(VLOOKUP(Table10[[#This Row],[PurchaseOrderID]],Purchase_Order!$A$2:$A$1228,1,0)))</f>
        <v>1</v>
      </c>
    </row>
    <row r="2180" spans="1:11" x14ac:dyDescent="0.25">
      <c r="A2180" s="4">
        <v>1253</v>
      </c>
      <c r="B2180" s="4">
        <v>2820</v>
      </c>
      <c r="C2180" s="11">
        <v>44174</v>
      </c>
      <c r="D2180" s="4">
        <v>3</v>
      </c>
      <c r="E2180" s="4">
        <v>426</v>
      </c>
      <c r="F2180" s="41">
        <v>43.323</v>
      </c>
      <c r="G2180" s="41">
        <v>129.96899999999999</v>
      </c>
      <c r="K2180" t="b">
        <f>NOT(ISNA(VLOOKUP(Table10[[#This Row],[PurchaseOrderID]],Purchase_Order!$A$2:$A$1228,1,0)))</f>
        <v>1</v>
      </c>
    </row>
    <row r="2181" spans="1:11" x14ac:dyDescent="0.25">
      <c r="A2181" s="5">
        <v>1254</v>
      </c>
      <c r="B2181" s="5">
        <v>2821</v>
      </c>
      <c r="C2181" s="10">
        <v>44174</v>
      </c>
      <c r="D2181" s="5">
        <v>3</v>
      </c>
      <c r="E2181" s="5">
        <v>320</v>
      </c>
      <c r="F2181" s="40">
        <v>47.470500000000001</v>
      </c>
      <c r="G2181" s="40">
        <v>142.41149999999999</v>
      </c>
      <c r="K2181" t="b">
        <f>NOT(ISNA(VLOOKUP(Table10[[#This Row],[PurchaseOrderID]],Purchase_Order!$A$2:$A$1228,1,0)))</f>
        <v>1</v>
      </c>
    </row>
    <row r="2182" spans="1:11" x14ac:dyDescent="0.25">
      <c r="A2182" s="4">
        <v>1254</v>
      </c>
      <c r="B2182" s="4">
        <v>2822</v>
      </c>
      <c r="C2182" s="11">
        <v>44174</v>
      </c>
      <c r="D2182" s="4">
        <v>3</v>
      </c>
      <c r="E2182" s="4">
        <v>321</v>
      </c>
      <c r="F2182" s="41">
        <v>42.798000000000002</v>
      </c>
      <c r="G2182" s="41">
        <v>128.39400000000001</v>
      </c>
      <c r="K2182" t="b">
        <f>NOT(ISNA(VLOOKUP(Table10[[#This Row],[PurchaseOrderID]],Purchase_Order!$A$2:$A$1228,1,0)))</f>
        <v>1</v>
      </c>
    </row>
    <row r="2183" spans="1:11" x14ac:dyDescent="0.25">
      <c r="A2183" s="5">
        <v>1255</v>
      </c>
      <c r="B2183" s="5">
        <v>2823</v>
      </c>
      <c r="C2183" s="10">
        <v>44174</v>
      </c>
      <c r="D2183" s="5">
        <v>3</v>
      </c>
      <c r="E2183" s="5">
        <v>438</v>
      </c>
      <c r="F2183" s="40">
        <v>41.222999999999999</v>
      </c>
      <c r="G2183" s="40">
        <v>123.669</v>
      </c>
      <c r="K2183" t="b">
        <f>NOT(ISNA(VLOOKUP(Table10[[#This Row],[PurchaseOrderID]],Purchase_Order!$A$2:$A$1228,1,0)))</f>
        <v>1</v>
      </c>
    </row>
    <row r="2184" spans="1:11" x14ac:dyDescent="0.25">
      <c r="A2184" s="4">
        <v>1255</v>
      </c>
      <c r="B2184" s="4">
        <v>2824</v>
      </c>
      <c r="C2184" s="11">
        <v>44174</v>
      </c>
      <c r="D2184" s="4">
        <v>3</v>
      </c>
      <c r="E2184" s="4">
        <v>439</v>
      </c>
      <c r="F2184" s="41">
        <v>45.496499999999997</v>
      </c>
      <c r="G2184" s="41">
        <v>136.48949999999999</v>
      </c>
      <c r="K2184" t="b">
        <f>NOT(ISNA(VLOOKUP(Table10[[#This Row],[PurchaseOrderID]],Purchase_Order!$A$2:$A$1228,1,0)))</f>
        <v>1</v>
      </c>
    </row>
    <row r="2185" spans="1:11" x14ac:dyDescent="0.25">
      <c r="A2185" s="5">
        <v>1255</v>
      </c>
      <c r="B2185" s="5">
        <v>2825</v>
      </c>
      <c r="C2185" s="10">
        <v>44174</v>
      </c>
      <c r="D2185" s="5">
        <v>3</v>
      </c>
      <c r="E2185" s="5">
        <v>440</v>
      </c>
      <c r="F2185" s="40">
        <v>41.222999999999999</v>
      </c>
      <c r="G2185" s="40">
        <v>123.669</v>
      </c>
      <c r="K2185" t="b">
        <f>NOT(ISNA(VLOOKUP(Table10[[#This Row],[PurchaseOrderID]],Purchase_Order!$A$2:$A$1228,1,0)))</f>
        <v>1</v>
      </c>
    </row>
    <row r="2186" spans="1:11" x14ac:dyDescent="0.25">
      <c r="A2186" s="4">
        <v>1255</v>
      </c>
      <c r="B2186" s="4">
        <v>2826</v>
      </c>
      <c r="C2186" s="11">
        <v>44174</v>
      </c>
      <c r="D2186" s="4">
        <v>3</v>
      </c>
      <c r="E2186" s="4">
        <v>441</v>
      </c>
      <c r="F2186" s="41">
        <v>39.122999999999998</v>
      </c>
      <c r="G2186" s="41">
        <v>117.369</v>
      </c>
      <c r="K2186" t="b">
        <f>NOT(ISNA(VLOOKUP(Table10[[#This Row],[PurchaseOrderID]],Purchase_Order!$A$2:$A$1228,1,0)))</f>
        <v>1</v>
      </c>
    </row>
    <row r="2187" spans="1:11" x14ac:dyDescent="0.25">
      <c r="A2187" s="5">
        <v>1255</v>
      </c>
      <c r="B2187" s="5">
        <v>2827</v>
      </c>
      <c r="C2187" s="10">
        <v>44174</v>
      </c>
      <c r="D2187" s="5">
        <v>3</v>
      </c>
      <c r="E2187" s="5">
        <v>442</v>
      </c>
      <c r="F2187" s="40">
        <v>43.396500000000003</v>
      </c>
      <c r="G2187" s="40">
        <v>130.18950000000001</v>
      </c>
      <c r="K2187" t="b">
        <f>NOT(ISNA(VLOOKUP(Table10[[#This Row],[PurchaseOrderID]],Purchase_Order!$A$2:$A$1228,1,0)))</f>
        <v>1</v>
      </c>
    </row>
    <row r="2188" spans="1:11" x14ac:dyDescent="0.25">
      <c r="A2188" s="4">
        <v>1255</v>
      </c>
      <c r="B2188" s="4">
        <v>2828</v>
      </c>
      <c r="C2188" s="11">
        <v>44174</v>
      </c>
      <c r="D2188" s="4">
        <v>3</v>
      </c>
      <c r="E2188" s="4">
        <v>443</v>
      </c>
      <c r="F2188" s="41">
        <v>39.122999999999998</v>
      </c>
      <c r="G2188" s="41">
        <v>117.369</v>
      </c>
      <c r="K2188" t="b">
        <f>NOT(ISNA(VLOOKUP(Table10[[#This Row],[PurchaseOrderID]],Purchase_Order!$A$2:$A$1228,1,0)))</f>
        <v>1</v>
      </c>
    </row>
    <row r="2189" spans="1:11" x14ac:dyDescent="0.25">
      <c r="A2189" s="5">
        <v>1255</v>
      </c>
      <c r="B2189" s="5">
        <v>2829</v>
      </c>
      <c r="C2189" s="10">
        <v>44174</v>
      </c>
      <c r="D2189" s="5">
        <v>3</v>
      </c>
      <c r="E2189" s="5">
        <v>444</v>
      </c>
      <c r="F2189" s="40">
        <v>37.023000000000003</v>
      </c>
      <c r="G2189" s="40">
        <v>111.069</v>
      </c>
      <c r="K2189" t="b">
        <f>NOT(ISNA(VLOOKUP(Table10[[#This Row],[PurchaseOrderID]],Purchase_Order!$A$2:$A$1228,1,0)))</f>
        <v>1</v>
      </c>
    </row>
    <row r="2190" spans="1:11" x14ac:dyDescent="0.25">
      <c r="A2190" s="4">
        <v>1255</v>
      </c>
      <c r="B2190" s="4">
        <v>2830</v>
      </c>
      <c r="C2190" s="11">
        <v>44174</v>
      </c>
      <c r="D2190" s="4">
        <v>3</v>
      </c>
      <c r="E2190" s="4">
        <v>445</v>
      </c>
      <c r="F2190" s="41">
        <v>41.296500000000002</v>
      </c>
      <c r="G2190" s="41">
        <v>123.8895</v>
      </c>
      <c r="K2190" t="b">
        <f>NOT(ISNA(VLOOKUP(Table10[[#This Row],[PurchaseOrderID]],Purchase_Order!$A$2:$A$1228,1,0)))</f>
        <v>1</v>
      </c>
    </row>
    <row r="2191" spans="1:11" x14ac:dyDescent="0.25">
      <c r="A2191" s="5">
        <v>1255</v>
      </c>
      <c r="B2191" s="5">
        <v>2831</v>
      </c>
      <c r="C2191" s="10">
        <v>44174</v>
      </c>
      <c r="D2191" s="5">
        <v>3</v>
      </c>
      <c r="E2191" s="5">
        <v>446</v>
      </c>
      <c r="F2191" s="40">
        <v>37.023000000000003</v>
      </c>
      <c r="G2191" s="40">
        <v>111.069</v>
      </c>
      <c r="K2191" t="b">
        <f>NOT(ISNA(VLOOKUP(Table10[[#This Row],[PurchaseOrderID]],Purchase_Order!$A$2:$A$1228,1,0)))</f>
        <v>1</v>
      </c>
    </row>
    <row r="2192" spans="1:11" x14ac:dyDescent="0.25">
      <c r="A2192" s="4">
        <v>1255</v>
      </c>
      <c r="B2192" s="4">
        <v>2832</v>
      </c>
      <c r="C2192" s="11">
        <v>44174</v>
      </c>
      <c r="D2192" s="4">
        <v>3</v>
      </c>
      <c r="E2192" s="4">
        <v>447</v>
      </c>
      <c r="F2192" s="41">
        <v>47.680500000000002</v>
      </c>
      <c r="G2192" s="41">
        <v>143.04150000000001</v>
      </c>
      <c r="K2192" t="b">
        <f>NOT(ISNA(VLOOKUP(Table10[[#This Row],[PurchaseOrderID]],Purchase_Order!$A$2:$A$1228,1,0)))</f>
        <v>1</v>
      </c>
    </row>
    <row r="2193" spans="1:11" x14ac:dyDescent="0.25">
      <c r="A2193" s="5">
        <v>1255</v>
      </c>
      <c r="B2193" s="5">
        <v>2833</v>
      </c>
      <c r="C2193" s="10">
        <v>44174</v>
      </c>
      <c r="D2193" s="5">
        <v>3</v>
      </c>
      <c r="E2193" s="5">
        <v>448</v>
      </c>
      <c r="F2193" s="40">
        <v>45.580500000000001</v>
      </c>
      <c r="G2193" s="40">
        <v>136.7415</v>
      </c>
      <c r="K2193" t="b">
        <f>NOT(ISNA(VLOOKUP(Table10[[#This Row],[PurchaseOrderID]],Purchase_Order!$A$2:$A$1228,1,0)))</f>
        <v>1</v>
      </c>
    </row>
    <row r="2194" spans="1:11" x14ac:dyDescent="0.25">
      <c r="A2194" s="4">
        <v>1255</v>
      </c>
      <c r="B2194" s="4">
        <v>2834</v>
      </c>
      <c r="C2194" s="11">
        <v>44174</v>
      </c>
      <c r="D2194" s="4">
        <v>3</v>
      </c>
      <c r="E2194" s="4">
        <v>449</v>
      </c>
      <c r="F2194" s="41">
        <v>49.853999999999999</v>
      </c>
      <c r="G2194" s="41">
        <v>149.56200000000001</v>
      </c>
      <c r="K2194" t="b">
        <f>NOT(ISNA(VLOOKUP(Table10[[#This Row],[PurchaseOrderID]],Purchase_Order!$A$2:$A$1228,1,0)))</f>
        <v>1</v>
      </c>
    </row>
    <row r="2195" spans="1:11" x14ac:dyDescent="0.25">
      <c r="A2195" s="5">
        <v>1255</v>
      </c>
      <c r="B2195" s="5">
        <v>2835</v>
      </c>
      <c r="C2195" s="10">
        <v>44174</v>
      </c>
      <c r="D2195" s="5">
        <v>3</v>
      </c>
      <c r="E2195" s="5">
        <v>450</v>
      </c>
      <c r="F2195" s="40">
        <v>45.580500000000001</v>
      </c>
      <c r="G2195" s="40">
        <v>136.7415</v>
      </c>
      <c r="K2195" t="b">
        <f>NOT(ISNA(VLOOKUP(Table10[[#This Row],[PurchaseOrderID]],Purchase_Order!$A$2:$A$1228,1,0)))</f>
        <v>1</v>
      </c>
    </row>
    <row r="2196" spans="1:11" x14ac:dyDescent="0.25">
      <c r="A2196" s="4">
        <v>1255</v>
      </c>
      <c r="B2196" s="4">
        <v>2836</v>
      </c>
      <c r="C2196" s="11">
        <v>44174</v>
      </c>
      <c r="D2196" s="4">
        <v>3</v>
      </c>
      <c r="E2196" s="4">
        <v>451</v>
      </c>
      <c r="F2196" s="41">
        <v>43.480499999999999</v>
      </c>
      <c r="G2196" s="41">
        <v>130.44149999999999</v>
      </c>
      <c r="K2196" t="b">
        <f>NOT(ISNA(VLOOKUP(Table10[[#This Row],[PurchaseOrderID]],Purchase_Order!$A$2:$A$1228,1,0)))</f>
        <v>1</v>
      </c>
    </row>
    <row r="2197" spans="1:11" x14ac:dyDescent="0.25">
      <c r="A2197" s="5">
        <v>1255</v>
      </c>
      <c r="B2197" s="5">
        <v>2837</v>
      </c>
      <c r="C2197" s="10">
        <v>44174</v>
      </c>
      <c r="D2197" s="5">
        <v>3</v>
      </c>
      <c r="E2197" s="5">
        <v>452</v>
      </c>
      <c r="F2197" s="40">
        <v>47.753999999999998</v>
      </c>
      <c r="G2197" s="40">
        <v>143.262</v>
      </c>
      <c r="K2197" t="b">
        <f>NOT(ISNA(VLOOKUP(Table10[[#This Row],[PurchaseOrderID]],Purchase_Order!$A$2:$A$1228,1,0)))</f>
        <v>1</v>
      </c>
    </row>
    <row r="2198" spans="1:11" x14ac:dyDescent="0.25">
      <c r="A2198" s="4">
        <v>1255</v>
      </c>
      <c r="B2198" s="4">
        <v>2838</v>
      </c>
      <c r="C2198" s="11">
        <v>44174</v>
      </c>
      <c r="D2198" s="4">
        <v>3</v>
      </c>
      <c r="E2198" s="4">
        <v>453</v>
      </c>
      <c r="F2198" s="41">
        <v>43.480499999999999</v>
      </c>
      <c r="G2198" s="41">
        <v>130.44149999999999</v>
      </c>
      <c r="K2198" t="b">
        <f>NOT(ISNA(VLOOKUP(Table10[[#This Row],[PurchaseOrderID]],Purchase_Order!$A$2:$A$1228,1,0)))</f>
        <v>1</v>
      </c>
    </row>
    <row r="2199" spans="1:11" x14ac:dyDescent="0.25">
      <c r="A2199" s="5">
        <v>1255</v>
      </c>
      <c r="B2199" s="5">
        <v>2839</v>
      </c>
      <c r="C2199" s="10">
        <v>44174</v>
      </c>
      <c r="D2199" s="5">
        <v>3</v>
      </c>
      <c r="E2199" s="5">
        <v>454</v>
      </c>
      <c r="F2199" s="40">
        <v>41.380499999999998</v>
      </c>
      <c r="G2199" s="40">
        <v>124.14149999999999</v>
      </c>
      <c r="K2199" t="b">
        <f>NOT(ISNA(VLOOKUP(Table10[[#This Row],[PurchaseOrderID]],Purchase_Order!$A$2:$A$1228,1,0)))</f>
        <v>1</v>
      </c>
    </row>
    <row r="2200" spans="1:11" x14ac:dyDescent="0.25">
      <c r="A2200" s="4">
        <v>1255</v>
      </c>
      <c r="B2200" s="4">
        <v>2840</v>
      </c>
      <c r="C2200" s="11">
        <v>44174</v>
      </c>
      <c r="D2200" s="4">
        <v>3</v>
      </c>
      <c r="E2200" s="4">
        <v>455</v>
      </c>
      <c r="F2200" s="41">
        <v>45.654000000000003</v>
      </c>
      <c r="G2200" s="41">
        <v>136.96199999999999</v>
      </c>
      <c r="K2200" t="b">
        <f>NOT(ISNA(VLOOKUP(Table10[[#This Row],[PurchaseOrderID]],Purchase_Order!$A$2:$A$1228,1,0)))</f>
        <v>1</v>
      </c>
    </row>
    <row r="2201" spans="1:11" x14ac:dyDescent="0.25">
      <c r="A2201" s="5">
        <v>1255</v>
      </c>
      <c r="B2201" s="5">
        <v>2841</v>
      </c>
      <c r="C2201" s="10">
        <v>44174</v>
      </c>
      <c r="D2201" s="5">
        <v>3</v>
      </c>
      <c r="E2201" s="5">
        <v>456</v>
      </c>
      <c r="F2201" s="40">
        <v>41.380499999999998</v>
      </c>
      <c r="G2201" s="40">
        <v>124.14149999999999</v>
      </c>
      <c r="K2201" t="b">
        <f>NOT(ISNA(VLOOKUP(Table10[[#This Row],[PurchaseOrderID]],Purchase_Order!$A$2:$A$1228,1,0)))</f>
        <v>1</v>
      </c>
    </row>
    <row r="2202" spans="1:11" x14ac:dyDescent="0.25">
      <c r="A2202" s="4">
        <v>1255</v>
      </c>
      <c r="B2202" s="4">
        <v>2842</v>
      </c>
      <c r="C2202" s="11">
        <v>44174</v>
      </c>
      <c r="D2202" s="4">
        <v>3</v>
      </c>
      <c r="E2202" s="4">
        <v>457</v>
      </c>
      <c r="F2202" s="41">
        <v>39.280500000000004</v>
      </c>
      <c r="G2202" s="41">
        <v>117.8415</v>
      </c>
      <c r="K2202" t="b">
        <f>NOT(ISNA(VLOOKUP(Table10[[#This Row],[PurchaseOrderID]],Purchase_Order!$A$2:$A$1228,1,0)))</f>
        <v>1</v>
      </c>
    </row>
    <row r="2203" spans="1:11" x14ac:dyDescent="0.25">
      <c r="A2203" s="5">
        <v>1255</v>
      </c>
      <c r="B2203" s="5">
        <v>2843</v>
      </c>
      <c r="C2203" s="10">
        <v>44174</v>
      </c>
      <c r="D2203" s="5">
        <v>3</v>
      </c>
      <c r="E2203" s="5">
        <v>458</v>
      </c>
      <c r="F2203" s="40">
        <v>43.554000000000002</v>
      </c>
      <c r="G2203" s="40">
        <v>130.66200000000001</v>
      </c>
      <c r="K2203" t="b">
        <f>NOT(ISNA(VLOOKUP(Table10[[#This Row],[PurchaseOrderID]],Purchase_Order!$A$2:$A$1228,1,0)))</f>
        <v>1</v>
      </c>
    </row>
    <row r="2204" spans="1:11" x14ac:dyDescent="0.25">
      <c r="A2204" s="4">
        <v>1255</v>
      </c>
      <c r="B2204" s="4">
        <v>2844</v>
      </c>
      <c r="C2204" s="11">
        <v>44174</v>
      </c>
      <c r="D2204" s="4">
        <v>3</v>
      </c>
      <c r="E2204" s="4">
        <v>459</v>
      </c>
      <c r="F2204" s="41">
        <v>39.280500000000004</v>
      </c>
      <c r="G2204" s="41">
        <v>117.8415</v>
      </c>
      <c r="K2204" t="b">
        <f>NOT(ISNA(VLOOKUP(Table10[[#This Row],[PurchaseOrderID]],Purchase_Order!$A$2:$A$1228,1,0)))</f>
        <v>1</v>
      </c>
    </row>
    <row r="2205" spans="1:11" x14ac:dyDescent="0.25">
      <c r="A2205" s="5">
        <v>1255</v>
      </c>
      <c r="B2205" s="5">
        <v>2845</v>
      </c>
      <c r="C2205" s="10">
        <v>44174</v>
      </c>
      <c r="D2205" s="5">
        <v>3</v>
      </c>
      <c r="E2205" s="5">
        <v>460</v>
      </c>
      <c r="F2205" s="40">
        <v>37.180500000000002</v>
      </c>
      <c r="G2205" s="40">
        <v>111.5415</v>
      </c>
      <c r="K2205" t="b">
        <f>NOT(ISNA(VLOOKUP(Table10[[#This Row],[PurchaseOrderID]],Purchase_Order!$A$2:$A$1228,1,0)))</f>
        <v>1</v>
      </c>
    </row>
    <row r="2206" spans="1:11" x14ac:dyDescent="0.25">
      <c r="A2206" s="4">
        <v>1255</v>
      </c>
      <c r="B2206" s="4">
        <v>2846</v>
      </c>
      <c r="C2206" s="11">
        <v>44174</v>
      </c>
      <c r="D2206" s="4">
        <v>3</v>
      </c>
      <c r="E2206" s="4">
        <v>461</v>
      </c>
      <c r="F2206" s="41">
        <v>41.454000000000001</v>
      </c>
      <c r="G2206" s="41">
        <v>124.36199999999999</v>
      </c>
      <c r="K2206" t="b">
        <f>NOT(ISNA(VLOOKUP(Table10[[#This Row],[PurchaseOrderID]],Purchase_Order!$A$2:$A$1228,1,0)))</f>
        <v>1</v>
      </c>
    </row>
    <row r="2207" spans="1:11" x14ac:dyDescent="0.25">
      <c r="A2207" s="5">
        <v>1256</v>
      </c>
      <c r="B2207" s="5">
        <v>2847</v>
      </c>
      <c r="C2207" s="10">
        <v>44174</v>
      </c>
      <c r="D2207" s="5">
        <v>550</v>
      </c>
      <c r="E2207" s="5">
        <v>941</v>
      </c>
      <c r="F2207" s="40">
        <v>62.9895</v>
      </c>
      <c r="G2207" s="40">
        <v>34644.224999999999</v>
      </c>
      <c r="K2207" t="b">
        <f>NOT(ISNA(VLOOKUP(Table10[[#This Row],[PurchaseOrderID]],Purchase_Order!$A$2:$A$1228,1,0)))</f>
        <v>1</v>
      </c>
    </row>
    <row r="2208" spans="1:11" x14ac:dyDescent="0.25">
      <c r="A2208" s="4">
        <v>1257</v>
      </c>
      <c r="B2208" s="4">
        <v>2848</v>
      </c>
      <c r="C2208" s="11">
        <v>44175</v>
      </c>
      <c r="D2208" s="4">
        <v>3</v>
      </c>
      <c r="E2208" s="4">
        <v>320</v>
      </c>
      <c r="F2208" s="41">
        <v>45.3705</v>
      </c>
      <c r="G2208" s="41">
        <v>136.11150000000001</v>
      </c>
      <c r="K2208" t="b">
        <f>NOT(ISNA(VLOOKUP(Table10[[#This Row],[PurchaseOrderID]],Purchase_Order!$A$2:$A$1228,1,0)))</f>
        <v>1</v>
      </c>
    </row>
    <row r="2209" spans="1:11" x14ac:dyDescent="0.25">
      <c r="A2209" s="5">
        <v>1257</v>
      </c>
      <c r="B2209" s="5">
        <v>2849</v>
      </c>
      <c r="C2209" s="10">
        <v>44175</v>
      </c>
      <c r="D2209" s="5">
        <v>3</v>
      </c>
      <c r="E2209" s="5">
        <v>321</v>
      </c>
      <c r="F2209" s="40">
        <v>40.488</v>
      </c>
      <c r="G2209" s="40">
        <v>121.464</v>
      </c>
      <c r="K2209" t="b">
        <f>NOT(ISNA(VLOOKUP(Table10[[#This Row],[PurchaseOrderID]],Purchase_Order!$A$2:$A$1228,1,0)))</f>
        <v>1</v>
      </c>
    </row>
    <row r="2210" spans="1:11" x14ac:dyDescent="0.25">
      <c r="A2210" s="4">
        <v>1257</v>
      </c>
      <c r="B2210" s="4">
        <v>2850</v>
      </c>
      <c r="C2210" s="11">
        <v>44175</v>
      </c>
      <c r="D2210" s="4">
        <v>60</v>
      </c>
      <c r="E2210" s="4">
        <v>322</v>
      </c>
      <c r="F2210" s="41">
        <v>26.365500000000001</v>
      </c>
      <c r="G2210" s="41">
        <v>1581.93</v>
      </c>
      <c r="K2210" t="b">
        <f>NOT(ISNA(VLOOKUP(Table10[[#This Row],[PurchaseOrderID]],Purchase_Order!$A$2:$A$1228,1,0)))</f>
        <v>1</v>
      </c>
    </row>
    <row r="2211" spans="1:11" x14ac:dyDescent="0.25">
      <c r="A2211" s="5">
        <v>1258</v>
      </c>
      <c r="B2211" s="5">
        <v>2851</v>
      </c>
      <c r="C2211" s="10">
        <v>44175</v>
      </c>
      <c r="D2211" s="5">
        <v>3</v>
      </c>
      <c r="E2211" s="5">
        <v>504</v>
      </c>
      <c r="F2211" s="40">
        <v>48.762</v>
      </c>
      <c r="G2211" s="40">
        <v>146.286</v>
      </c>
      <c r="K2211" t="b">
        <f>NOT(ISNA(VLOOKUP(Table10[[#This Row],[PurchaseOrderID]],Purchase_Order!$A$2:$A$1228,1,0)))</f>
        <v>1</v>
      </c>
    </row>
    <row r="2212" spans="1:11" x14ac:dyDescent="0.25">
      <c r="A2212" s="4">
        <v>1259</v>
      </c>
      <c r="B2212" s="4">
        <v>2852</v>
      </c>
      <c r="C2212" s="11">
        <v>44175</v>
      </c>
      <c r="D2212" s="4">
        <v>3</v>
      </c>
      <c r="E2212" s="4">
        <v>497</v>
      </c>
      <c r="F2212" s="41">
        <v>34.188000000000002</v>
      </c>
      <c r="G2212" s="41">
        <v>102.56399999999999</v>
      </c>
      <c r="K2212" t="b">
        <f>NOT(ISNA(VLOOKUP(Table10[[#This Row],[PurchaseOrderID]],Purchase_Order!$A$2:$A$1228,1,0)))</f>
        <v>1</v>
      </c>
    </row>
    <row r="2213" spans="1:11" x14ac:dyDescent="0.25">
      <c r="A2213" s="5">
        <v>1260</v>
      </c>
      <c r="B2213" s="5">
        <v>2853</v>
      </c>
      <c r="C2213" s="10">
        <v>44175</v>
      </c>
      <c r="D2213" s="5">
        <v>3</v>
      </c>
      <c r="E2213" s="5">
        <v>323</v>
      </c>
      <c r="F2213" s="40">
        <v>50.263500000000001</v>
      </c>
      <c r="G2213" s="40">
        <v>150.79050000000001</v>
      </c>
      <c r="K2213" t="b">
        <f>NOT(ISNA(VLOOKUP(Table10[[#This Row],[PurchaseOrderID]],Purchase_Order!$A$2:$A$1228,1,0)))</f>
        <v>1</v>
      </c>
    </row>
    <row r="2214" spans="1:11" x14ac:dyDescent="0.25">
      <c r="A2214" s="4">
        <v>1261</v>
      </c>
      <c r="B2214" s="4">
        <v>2854</v>
      </c>
      <c r="C2214" s="11">
        <v>44175</v>
      </c>
      <c r="D2214" s="4">
        <v>550</v>
      </c>
      <c r="E2214" s="4">
        <v>523</v>
      </c>
      <c r="F2214" s="41">
        <v>10.731</v>
      </c>
      <c r="G2214" s="41">
        <v>5902.05</v>
      </c>
      <c r="K2214" t="b">
        <f>NOT(ISNA(VLOOKUP(Table10[[#This Row],[PurchaseOrderID]],Purchase_Order!$A$2:$A$1228,1,0)))</f>
        <v>1</v>
      </c>
    </row>
    <row r="2215" spans="1:11" x14ac:dyDescent="0.25">
      <c r="A2215" s="5">
        <v>1261</v>
      </c>
      <c r="B2215" s="5">
        <v>2855</v>
      </c>
      <c r="C2215" s="10">
        <v>44175</v>
      </c>
      <c r="D2215" s="5">
        <v>550</v>
      </c>
      <c r="E2215" s="5">
        <v>524</v>
      </c>
      <c r="F2215" s="40">
        <v>14.1225</v>
      </c>
      <c r="G2215" s="40">
        <v>7767.375</v>
      </c>
      <c r="K2215" t="b">
        <f>NOT(ISNA(VLOOKUP(Table10[[#This Row],[PurchaseOrderID]],Purchase_Order!$A$2:$A$1228,1,0)))</f>
        <v>1</v>
      </c>
    </row>
    <row r="2216" spans="1:11" x14ac:dyDescent="0.25">
      <c r="A2216" s="4">
        <v>1262</v>
      </c>
      <c r="B2216" s="4">
        <v>2856</v>
      </c>
      <c r="C2216" s="11">
        <v>44175</v>
      </c>
      <c r="D2216" s="4">
        <v>60</v>
      </c>
      <c r="E2216" s="4">
        <v>492</v>
      </c>
      <c r="F2216" s="41">
        <v>50.263500000000001</v>
      </c>
      <c r="G2216" s="41">
        <v>3015.81</v>
      </c>
      <c r="K2216" t="b">
        <f>NOT(ISNA(VLOOKUP(Table10[[#This Row],[PurchaseOrderID]],Purchase_Order!$A$2:$A$1228,1,0)))</f>
        <v>1</v>
      </c>
    </row>
    <row r="2217" spans="1:11" x14ac:dyDescent="0.25">
      <c r="A2217" s="5">
        <v>1262</v>
      </c>
      <c r="B2217" s="5">
        <v>2857</v>
      </c>
      <c r="C2217" s="10">
        <v>44175</v>
      </c>
      <c r="D2217" s="5">
        <v>60</v>
      </c>
      <c r="E2217" s="5">
        <v>493</v>
      </c>
      <c r="F2217" s="40">
        <v>57.151499999999999</v>
      </c>
      <c r="G2217" s="40">
        <v>3429.09</v>
      </c>
      <c r="K2217" t="b">
        <f>NOT(ISNA(VLOOKUP(Table10[[#This Row],[PurchaseOrderID]],Purchase_Order!$A$2:$A$1228,1,0)))</f>
        <v>1</v>
      </c>
    </row>
    <row r="2218" spans="1:11" x14ac:dyDescent="0.25">
      <c r="A2218" s="4">
        <v>1263</v>
      </c>
      <c r="B2218" s="4">
        <v>2858</v>
      </c>
      <c r="C2218" s="11">
        <v>44175</v>
      </c>
      <c r="D2218" s="4">
        <v>550</v>
      </c>
      <c r="E2218" s="4">
        <v>910</v>
      </c>
      <c r="F2218" s="41">
        <v>40.939500000000002</v>
      </c>
      <c r="G2218" s="41">
        <v>22516.724999999999</v>
      </c>
      <c r="K2218" t="b">
        <f>NOT(ISNA(VLOOKUP(Table10[[#This Row],[PurchaseOrderID]],Purchase_Order!$A$2:$A$1228,1,0)))</f>
        <v>1</v>
      </c>
    </row>
    <row r="2219" spans="1:11" x14ac:dyDescent="0.25">
      <c r="A2219" s="5">
        <v>1263</v>
      </c>
      <c r="B2219" s="5">
        <v>2859</v>
      </c>
      <c r="C2219" s="10">
        <v>44175</v>
      </c>
      <c r="D2219" s="5">
        <v>550</v>
      </c>
      <c r="E2219" s="5">
        <v>911</v>
      </c>
      <c r="F2219" s="40">
        <v>21.0945</v>
      </c>
      <c r="G2219" s="40">
        <v>11601.975</v>
      </c>
      <c r="K2219" t="b">
        <f>NOT(ISNA(VLOOKUP(Table10[[#This Row],[PurchaseOrderID]],Purchase_Order!$A$2:$A$1228,1,0)))</f>
        <v>1</v>
      </c>
    </row>
    <row r="2220" spans="1:11" x14ac:dyDescent="0.25">
      <c r="A2220" s="4">
        <v>1263</v>
      </c>
      <c r="B2220" s="4">
        <v>2860</v>
      </c>
      <c r="C2220" s="11">
        <v>44175</v>
      </c>
      <c r="D2220" s="4">
        <v>550</v>
      </c>
      <c r="E2220" s="4">
        <v>912</v>
      </c>
      <c r="F2220" s="41">
        <v>30.439499999999999</v>
      </c>
      <c r="G2220" s="41">
        <v>16741.724999999999</v>
      </c>
      <c r="K2220" t="b">
        <f>NOT(ISNA(VLOOKUP(Table10[[#This Row],[PurchaseOrderID]],Purchase_Order!$A$2:$A$1228,1,0)))</f>
        <v>1</v>
      </c>
    </row>
    <row r="2221" spans="1:11" x14ac:dyDescent="0.25">
      <c r="A2221" s="5">
        <v>1264</v>
      </c>
      <c r="B2221" s="5">
        <v>2861</v>
      </c>
      <c r="C2221" s="10">
        <v>44175</v>
      </c>
      <c r="D2221" s="5">
        <v>60</v>
      </c>
      <c r="E2221" s="5">
        <v>506</v>
      </c>
      <c r="F2221" s="40">
        <v>9.1980000000000004</v>
      </c>
      <c r="G2221" s="40">
        <v>551.88</v>
      </c>
      <c r="K2221" t="b">
        <f>NOT(ISNA(VLOOKUP(Table10[[#This Row],[PurchaseOrderID]],Purchase_Order!$A$2:$A$1228,1,0)))</f>
        <v>1</v>
      </c>
    </row>
    <row r="2222" spans="1:11" x14ac:dyDescent="0.25">
      <c r="A2222" s="4">
        <v>1265</v>
      </c>
      <c r="B2222" s="4">
        <v>2862</v>
      </c>
      <c r="C2222" s="11">
        <v>44176</v>
      </c>
      <c r="D2222" s="4">
        <v>550</v>
      </c>
      <c r="E2222" s="4">
        <v>351</v>
      </c>
      <c r="F2222" s="41">
        <v>5.7750000000000004</v>
      </c>
      <c r="G2222" s="41">
        <v>3176.25</v>
      </c>
      <c r="K2222" t="b">
        <f>NOT(ISNA(VLOOKUP(Table10[[#This Row],[PurchaseOrderID]],Purchase_Order!$A$2:$A$1228,1,0)))</f>
        <v>1</v>
      </c>
    </row>
    <row r="2223" spans="1:11" x14ac:dyDescent="0.25">
      <c r="A2223" s="5">
        <v>1265</v>
      </c>
      <c r="B2223" s="5">
        <v>2863</v>
      </c>
      <c r="C2223" s="10">
        <v>44176</v>
      </c>
      <c r="D2223" s="5">
        <v>550</v>
      </c>
      <c r="E2223" s="5">
        <v>352</v>
      </c>
      <c r="F2223" s="40">
        <v>1.155</v>
      </c>
      <c r="G2223" s="40">
        <v>635.25</v>
      </c>
      <c r="K2223" t="b">
        <f>NOT(ISNA(VLOOKUP(Table10[[#This Row],[PurchaseOrderID]],Purchase_Order!$A$2:$A$1228,1,0)))</f>
        <v>1</v>
      </c>
    </row>
    <row r="2224" spans="1:11" x14ac:dyDescent="0.25">
      <c r="A2224" s="4">
        <v>1265</v>
      </c>
      <c r="B2224" s="4">
        <v>2864</v>
      </c>
      <c r="C2224" s="11">
        <v>44176</v>
      </c>
      <c r="D2224" s="4">
        <v>550</v>
      </c>
      <c r="E2224" s="4">
        <v>679</v>
      </c>
      <c r="F2224" s="41">
        <v>5.7750000000000004</v>
      </c>
      <c r="G2224" s="41">
        <v>3176.25</v>
      </c>
      <c r="K2224" t="b">
        <f>NOT(ISNA(VLOOKUP(Table10[[#This Row],[PurchaseOrderID]],Purchase_Order!$A$2:$A$1228,1,0)))</f>
        <v>1</v>
      </c>
    </row>
    <row r="2225" spans="1:11" x14ac:dyDescent="0.25">
      <c r="A2225" s="5">
        <v>1266</v>
      </c>
      <c r="B2225" s="5">
        <v>2865</v>
      </c>
      <c r="C2225" s="10">
        <v>44176</v>
      </c>
      <c r="D2225" s="5">
        <v>550</v>
      </c>
      <c r="E2225" s="5">
        <v>507</v>
      </c>
      <c r="F2225" s="40">
        <v>23.393999999999998</v>
      </c>
      <c r="G2225" s="40">
        <v>12866.7</v>
      </c>
      <c r="K2225" t="b">
        <f>NOT(ISNA(VLOOKUP(Table10[[#This Row],[PurchaseOrderID]],Purchase_Order!$A$2:$A$1228,1,0)))</f>
        <v>1</v>
      </c>
    </row>
    <row r="2226" spans="1:11" x14ac:dyDescent="0.25">
      <c r="A2226" s="4">
        <v>1266</v>
      </c>
      <c r="B2226" s="4">
        <v>2866</v>
      </c>
      <c r="C2226" s="11">
        <v>44176</v>
      </c>
      <c r="D2226" s="4">
        <v>550</v>
      </c>
      <c r="E2226" s="4">
        <v>508</v>
      </c>
      <c r="F2226" s="41">
        <v>27.6465</v>
      </c>
      <c r="G2226" s="41">
        <v>15205.575000000001</v>
      </c>
      <c r="K2226" t="b">
        <f>NOT(ISNA(VLOOKUP(Table10[[#This Row],[PurchaseOrderID]],Purchase_Order!$A$2:$A$1228,1,0)))</f>
        <v>1</v>
      </c>
    </row>
    <row r="2227" spans="1:11" x14ac:dyDescent="0.25">
      <c r="A2227" s="5">
        <v>1267</v>
      </c>
      <c r="B2227" s="5">
        <v>2867</v>
      </c>
      <c r="C2227" s="10">
        <v>44176</v>
      </c>
      <c r="D2227" s="5">
        <v>550</v>
      </c>
      <c r="E2227" s="5">
        <v>355</v>
      </c>
      <c r="F2227" s="40">
        <v>1.365</v>
      </c>
      <c r="G2227" s="40">
        <v>750.75</v>
      </c>
      <c r="K2227" t="b">
        <f>NOT(ISNA(VLOOKUP(Table10[[#This Row],[PurchaseOrderID]],Purchase_Order!$A$2:$A$1228,1,0)))</f>
        <v>1</v>
      </c>
    </row>
    <row r="2228" spans="1:11" x14ac:dyDescent="0.25">
      <c r="A2228" s="4">
        <v>1267</v>
      </c>
      <c r="B2228" s="4">
        <v>2868</v>
      </c>
      <c r="C2228" s="11">
        <v>44176</v>
      </c>
      <c r="D2228" s="4">
        <v>550</v>
      </c>
      <c r="E2228" s="4">
        <v>940</v>
      </c>
      <c r="F2228" s="41">
        <v>62.9895</v>
      </c>
      <c r="G2228" s="41">
        <v>34644.224999999999</v>
      </c>
      <c r="K2228" t="b">
        <f>NOT(ISNA(VLOOKUP(Table10[[#This Row],[PurchaseOrderID]],Purchase_Order!$A$2:$A$1228,1,0)))</f>
        <v>1</v>
      </c>
    </row>
    <row r="2229" spans="1:11" x14ac:dyDescent="0.25">
      <c r="A2229" s="5">
        <v>1267</v>
      </c>
      <c r="B2229" s="5">
        <v>2869</v>
      </c>
      <c r="C2229" s="10">
        <v>44176</v>
      </c>
      <c r="D2229" s="5">
        <v>550</v>
      </c>
      <c r="E2229" s="5">
        <v>535</v>
      </c>
      <c r="F2229" s="40">
        <v>3.4860000000000002</v>
      </c>
      <c r="G2229" s="40">
        <v>1917.3</v>
      </c>
      <c r="K2229" t="b">
        <f>NOT(ISNA(VLOOKUP(Table10[[#This Row],[PurchaseOrderID]],Purchase_Order!$A$2:$A$1228,1,0)))</f>
        <v>1</v>
      </c>
    </row>
    <row r="2230" spans="1:11" x14ac:dyDescent="0.25">
      <c r="A2230" s="4">
        <v>1268</v>
      </c>
      <c r="B2230" s="4">
        <v>2870</v>
      </c>
      <c r="C2230" s="11">
        <v>44176</v>
      </c>
      <c r="D2230" s="4">
        <v>550</v>
      </c>
      <c r="E2230" s="4">
        <v>351</v>
      </c>
      <c r="F2230" s="41">
        <v>6.1950000000000003</v>
      </c>
      <c r="G2230" s="41">
        <v>3407.25</v>
      </c>
      <c r="K2230" t="b">
        <f>NOT(ISNA(VLOOKUP(Table10[[#This Row],[PurchaseOrderID]],Purchase_Order!$A$2:$A$1228,1,0)))</f>
        <v>1</v>
      </c>
    </row>
    <row r="2231" spans="1:11" x14ac:dyDescent="0.25">
      <c r="A2231" s="5">
        <v>1268</v>
      </c>
      <c r="B2231" s="5">
        <v>2871</v>
      </c>
      <c r="C2231" s="10">
        <v>44176</v>
      </c>
      <c r="D2231" s="5">
        <v>550</v>
      </c>
      <c r="E2231" s="5">
        <v>352</v>
      </c>
      <c r="F2231" s="40">
        <v>1.47</v>
      </c>
      <c r="G2231" s="40">
        <v>808.5</v>
      </c>
      <c r="K2231" t="b">
        <f>NOT(ISNA(VLOOKUP(Table10[[#This Row],[PurchaseOrderID]],Purchase_Order!$A$2:$A$1228,1,0)))</f>
        <v>1</v>
      </c>
    </row>
    <row r="2232" spans="1:11" x14ac:dyDescent="0.25">
      <c r="A2232" s="4">
        <v>1268</v>
      </c>
      <c r="B2232" s="4">
        <v>2872</v>
      </c>
      <c r="C2232" s="11">
        <v>44176</v>
      </c>
      <c r="D2232" s="4">
        <v>550</v>
      </c>
      <c r="E2232" s="4">
        <v>679</v>
      </c>
      <c r="F2232" s="41">
        <v>6.1950000000000003</v>
      </c>
      <c r="G2232" s="41">
        <v>3407.25</v>
      </c>
      <c r="K2232" t="b">
        <f>NOT(ISNA(VLOOKUP(Table10[[#This Row],[PurchaseOrderID]],Purchase_Order!$A$2:$A$1228,1,0)))</f>
        <v>1</v>
      </c>
    </row>
    <row r="2233" spans="1:11" x14ac:dyDescent="0.25">
      <c r="A2233" s="5">
        <v>1269</v>
      </c>
      <c r="B2233" s="5">
        <v>2873</v>
      </c>
      <c r="C2233" s="10">
        <v>44176</v>
      </c>
      <c r="D2233" s="5">
        <v>550</v>
      </c>
      <c r="E2233" s="5">
        <v>507</v>
      </c>
      <c r="F2233" s="40">
        <v>22.165500000000002</v>
      </c>
      <c r="G2233" s="40">
        <v>12191.025</v>
      </c>
      <c r="K2233" t="b">
        <f>NOT(ISNA(VLOOKUP(Table10[[#This Row],[PurchaseOrderID]],Purchase_Order!$A$2:$A$1228,1,0)))</f>
        <v>1</v>
      </c>
    </row>
    <row r="2234" spans="1:11" x14ac:dyDescent="0.25">
      <c r="A2234" s="4">
        <v>1269</v>
      </c>
      <c r="B2234" s="4">
        <v>2874</v>
      </c>
      <c r="C2234" s="11">
        <v>44176</v>
      </c>
      <c r="D2234" s="4">
        <v>550</v>
      </c>
      <c r="E2234" s="4">
        <v>508</v>
      </c>
      <c r="F2234" s="41">
        <v>29.284500000000001</v>
      </c>
      <c r="G2234" s="41">
        <v>16106.475</v>
      </c>
      <c r="K2234" t="b">
        <f>NOT(ISNA(VLOOKUP(Table10[[#This Row],[PurchaseOrderID]],Purchase_Order!$A$2:$A$1228,1,0)))</f>
        <v>1</v>
      </c>
    </row>
    <row r="2235" spans="1:11" x14ac:dyDescent="0.25">
      <c r="A2235" s="5">
        <v>1270</v>
      </c>
      <c r="B2235" s="5">
        <v>2875</v>
      </c>
      <c r="C2235" s="10">
        <v>44176</v>
      </c>
      <c r="D2235" s="5">
        <v>3</v>
      </c>
      <c r="E2235" s="5">
        <v>491</v>
      </c>
      <c r="F2235" s="40">
        <v>19.9815</v>
      </c>
      <c r="G2235" s="40">
        <v>59.944499999999998</v>
      </c>
      <c r="K2235" t="b">
        <f>NOT(ISNA(VLOOKUP(Table10[[#This Row],[PurchaseOrderID]],Purchase_Order!$A$2:$A$1228,1,0)))</f>
        <v>1</v>
      </c>
    </row>
    <row r="2236" spans="1:11" x14ac:dyDescent="0.25">
      <c r="A2236" s="4">
        <v>1271</v>
      </c>
      <c r="B2236" s="4">
        <v>2876</v>
      </c>
      <c r="C2236" s="11">
        <v>44176</v>
      </c>
      <c r="D2236" s="4">
        <v>3</v>
      </c>
      <c r="E2236" s="4">
        <v>341</v>
      </c>
      <c r="F2236" s="41">
        <v>41.170499999999997</v>
      </c>
      <c r="G2236" s="41">
        <v>123.5115</v>
      </c>
      <c r="K2236" t="b">
        <f>NOT(ISNA(VLOOKUP(Table10[[#This Row],[PurchaseOrderID]],Purchase_Order!$A$2:$A$1228,1,0)))</f>
        <v>1</v>
      </c>
    </row>
    <row r="2237" spans="1:11" x14ac:dyDescent="0.25">
      <c r="A2237" s="5">
        <v>1271</v>
      </c>
      <c r="B2237" s="5">
        <v>2877</v>
      </c>
      <c r="C2237" s="10">
        <v>44176</v>
      </c>
      <c r="D2237" s="5">
        <v>3</v>
      </c>
      <c r="E2237" s="5">
        <v>342</v>
      </c>
      <c r="F2237" s="40">
        <v>39.070500000000003</v>
      </c>
      <c r="G2237" s="40">
        <v>117.2115</v>
      </c>
      <c r="K2237" t="b">
        <f>NOT(ISNA(VLOOKUP(Table10[[#This Row],[PurchaseOrderID]],Purchase_Order!$A$2:$A$1228,1,0)))</f>
        <v>1</v>
      </c>
    </row>
    <row r="2238" spans="1:11" x14ac:dyDescent="0.25">
      <c r="A2238" s="4">
        <v>1271</v>
      </c>
      <c r="B2238" s="4">
        <v>2878</v>
      </c>
      <c r="C2238" s="11">
        <v>44176</v>
      </c>
      <c r="D2238" s="4">
        <v>3</v>
      </c>
      <c r="E2238" s="4">
        <v>343</v>
      </c>
      <c r="F2238" s="41">
        <v>43.344000000000001</v>
      </c>
      <c r="G2238" s="41">
        <v>130.03200000000001</v>
      </c>
      <c r="K2238" t="b">
        <f>NOT(ISNA(VLOOKUP(Table10[[#This Row],[PurchaseOrderID]],Purchase_Order!$A$2:$A$1228,1,0)))</f>
        <v>1</v>
      </c>
    </row>
    <row r="2239" spans="1:11" x14ac:dyDescent="0.25">
      <c r="A2239" s="5">
        <v>1271</v>
      </c>
      <c r="B2239" s="5">
        <v>2879</v>
      </c>
      <c r="C2239" s="10">
        <v>44176</v>
      </c>
      <c r="D2239" s="5">
        <v>3</v>
      </c>
      <c r="E2239" s="5">
        <v>344</v>
      </c>
      <c r="F2239" s="40">
        <v>39.070500000000003</v>
      </c>
      <c r="G2239" s="40">
        <v>117.2115</v>
      </c>
      <c r="K2239" t="b">
        <f>NOT(ISNA(VLOOKUP(Table10[[#This Row],[PurchaseOrderID]],Purchase_Order!$A$2:$A$1228,1,0)))</f>
        <v>1</v>
      </c>
    </row>
    <row r="2240" spans="1:11" x14ac:dyDescent="0.25">
      <c r="A2240" s="4">
        <v>1272</v>
      </c>
      <c r="B2240" s="4">
        <v>2880</v>
      </c>
      <c r="C2240" s="11">
        <v>44176</v>
      </c>
      <c r="D2240" s="4">
        <v>550</v>
      </c>
      <c r="E2240" s="4">
        <v>935</v>
      </c>
      <c r="F2240" s="41">
        <v>31.4895</v>
      </c>
      <c r="G2240" s="41">
        <v>17319.224999999999</v>
      </c>
      <c r="K2240" t="b">
        <f>NOT(ISNA(VLOOKUP(Table10[[#This Row],[PurchaseOrderID]],Purchase_Order!$A$2:$A$1228,1,0)))</f>
        <v>1</v>
      </c>
    </row>
    <row r="2241" spans="1:11" x14ac:dyDescent="0.25">
      <c r="A2241" s="5">
        <v>1272</v>
      </c>
      <c r="B2241" s="5">
        <v>2881</v>
      </c>
      <c r="C2241" s="10">
        <v>44176</v>
      </c>
      <c r="D2241" s="5">
        <v>550</v>
      </c>
      <c r="E2241" s="5">
        <v>936</v>
      </c>
      <c r="F2241" s="40">
        <v>48.289499999999997</v>
      </c>
      <c r="G2241" s="40">
        <v>26559.224999999999</v>
      </c>
      <c r="K2241" t="b">
        <f>NOT(ISNA(VLOOKUP(Table10[[#This Row],[PurchaseOrderID]],Purchase_Order!$A$2:$A$1228,1,0)))</f>
        <v>1</v>
      </c>
    </row>
    <row r="2242" spans="1:11" x14ac:dyDescent="0.25">
      <c r="A2242" s="4">
        <v>1273</v>
      </c>
      <c r="B2242" s="4">
        <v>2882</v>
      </c>
      <c r="C2242" s="11">
        <v>44176</v>
      </c>
      <c r="D2242" s="4">
        <v>3</v>
      </c>
      <c r="E2242" s="4">
        <v>377</v>
      </c>
      <c r="F2242" s="41">
        <v>36.970500000000001</v>
      </c>
      <c r="G2242" s="41">
        <v>110.9115</v>
      </c>
      <c r="K2242" t="b">
        <f>NOT(ISNA(VLOOKUP(Table10[[#This Row],[PurchaseOrderID]],Purchase_Order!$A$2:$A$1228,1,0)))</f>
        <v>1</v>
      </c>
    </row>
    <row r="2243" spans="1:11" x14ac:dyDescent="0.25">
      <c r="A2243" s="5">
        <v>1273</v>
      </c>
      <c r="B2243" s="5">
        <v>2883</v>
      </c>
      <c r="C2243" s="10">
        <v>44176</v>
      </c>
      <c r="D2243" s="5">
        <v>3</v>
      </c>
      <c r="E2243" s="5">
        <v>378</v>
      </c>
      <c r="F2243" s="40">
        <v>41.244</v>
      </c>
      <c r="G2243" s="40">
        <v>123.732</v>
      </c>
      <c r="K2243" t="b">
        <f>NOT(ISNA(VLOOKUP(Table10[[#This Row],[PurchaseOrderID]],Purchase_Order!$A$2:$A$1228,1,0)))</f>
        <v>1</v>
      </c>
    </row>
    <row r="2244" spans="1:11" x14ac:dyDescent="0.25">
      <c r="A2244" s="4">
        <v>1273</v>
      </c>
      <c r="B2244" s="4">
        <v>2884</v>
      </c>
      <c r="C2244" s="11">
        <v>44176</v>
      </c>
      <c r="D2244" s="4">
        <v>3</v>
      </c>
      <c r="E2244" s="4">
        <v>379</v>
      </c>
      <c r="F2244" s="41">
        <v>36.970500000000001</v>
      </c>
      <c r="G2244" s="41">
        <v>110.9115</v>
      </c>
      <c r="K2244" t="b">
        <f>NOT(ISNA(VLOOKUP(Table10[[#This Row],[PurchaseOrderID]],Purchase_Order!$A$2:$A$1228,1,0)))</f>
        <v>1</v>
      </c>
    </row>
    <row r="2245" spans="1:11" x14ac:dyDescent="0.25">
      <c r="A2245" s="5">
        <v>1274</v>
      </c>
      <c r="B2245" s="5">
        <v>2885</v>
      </c>
      <c r="C2245" s="10">
        <v>44176</v>
      </c>
      <c r="D2245" s="5">
        <v>550</v>
      </c>
      <c r="E2245" s="5">
        <v>476</v>
      </c>
      <c r="F2245" s="40">
        <v>15.8865</v>
      </c>
      <c r="G2245" s="40">
        <v>8737.5750000000007</v>
      </c>
      <c r="K2245" t="b">
        <f>NOT(ISNA(VLOOKUP(Table10[[#This Row],[PurchaseOrderID]],Purchase_Order!$A$2:$A$1228,1,0)))</f>
        <v>1</v>
      </c>
    </row>
    <row r="2246" spans="1:11" x14ac:dyDescent="0.25">
      <c r="A2246" s="4">
        <v>1274</v>
      </c>
      <c r="B2246" s="4">
        <v>2886</v>
      </c>
      <c r="C2246" s="11">
        <v>44176</v>
      </c>
      <c r="D2246" s="4">
        <v>550</v>
      </c>
      <c r="E2246" s="4">
        <v>477</v>
      </c>
      <c r="F2246" s="41">
        <v>11.6655</v>
      </c>
      <c r="G2246" s="41">
        <v>6416.0249999999996</v>
      </c>
      <c r="K2246" t="b">
        <f>NOT(ISNA(VLOOKUP(Table10[[#This Row],[PurchaseOrderID]],Purchase_Order!$A$2:$A$1228,1,0)))</f>
        <v>1</v>
      </c>
    </row>
    <row r="2247" spans="1:11" x14ac:dyDescent="0.25">
      <c r="A2247" s="5">
        <v>1275</v>
      </c>
      <c r="B2247" s="5">
        <v>2887</v>
      </c>
      <c r="C2247" s="10">
        <v>44176</v>
      </c>
      <c r="D2247" s="5">
        <v>3</v>
      </c>
      <c r="E2247" s="5">
        <v>402</v>
      </c>
      <c r="F2247" s="40">
        <v>47.470500000000001</v>
      </c>
      <c r="G2247" s="40">
        <v>142.41149999999999</v>
      </c>
      <c r="K2247" t="b">
        <f>NOT(ISNA(VLOOKUP(Table10[[#This Row],[PurchaseOrderID]],Purchase_Order!$A$2:$A$1228,1,0)))</f>
        <v>1</v>
      </c>
    </row>
    <row r="2248" spans="1:11" x14ac:dyDescent="0.25">
      <c r="A2248" s="4">
        <v>1276</v>
      </c>
      <c r="B2248" s="4">
        <v>2888</v>
      </c>
      <c r="C2248" s="11">
        <v>44176</v>
      </c>
      <c r="D2248" s="4">
        <v>550</v>
      </c>
      <c r="E2248" s="4">
        <v>510</v>
      </c>
      <c r="F2248" s="41">
        <v>23.079000000000001</v>
      </c>
      <c r="G2248" s="41">
        <v>12693.45</v>
      </c>
      <c r="K2248" t="b">
        <f>NOT(ISNA(VLOOKUP(Table10[[#This Row],[PurchaseOrderID]],Purchase_Order!$A$2:$A$1228,1,0)))</f>
        <v>1</v>
      </c>
    </row>
    <row r="2249" spans="1:11" x14ac:dyDescent="0.25">
      <c r="A2249" s="5">
        <v>1276</v>
      </c>
      <c r="B2249" s="5">
        <v>2889</v>
      </c>
      <c r="C2249" s="10">
        <v>44176</v>
      </c>
      <c r="D2249" s="5">
        <v>550</v>
      </c>
      <c r="E2249" s="5">
        <v>511</v>
      </c>
      <c r="F2249" s="40">
        <v>29.274000000000001</v>
      </c>
      <c r="G2249" s="40">
        <v>16100.7</v>
      </c>
      <c r="K2249" t="b">
        <f>NOT(ISNA(VLOOKUP(Table10[[#This Row],[PurchaseOrderID]],Purchase_Order!$A$2:$A$1228,1,0)))</f>
        <v>1</v>
      </c>
    </row>
    <row r="2250" spans="1:11" x14ac:dyDescent="0.25">
      <c r="A2250" s="4">
        <v>1276</v>
      </c>
      <c r="B2250" s="4">
        <v>2890</v>
      </c>
      <c r="C2250" s="11">
        <v>44176</v>
      </c>
      <c r="D2250" s="4">
        <v>550</v>
      </c>
      <c r="E2250" s="4">
        <v>512</v>
      </c>
      <c r="F2250" s="41">
        <v>34.975499999999997</v>
      </c>
      <c r="G2250" s="41">
        <v>19236.525000000001</v>
      </c>
      <c r="K2250" t="b">
        <f>NOT(ISNA(VLOOKUP(Table10[[#This Row],[PurchaseOrderID]],Purchase_Order!$A$2:$A$1228,1,0)))</f>
        <v>1</v>
      </c>
    </row>
    <row r="2251" spans="1:11" x14ac:dyDescent="0.25">
      <c r="A2251" s="5">
        <v>1277</v>
      </c>
      <c r="B2251" s="5">
        <v>2891</v>
      </c>
      <c r="C2251" s="10">
        <v>44176</v>
      </c>
      <c r="D2251" s="5">
        <v>3</v>
      </c>
      <c r="E2251" s="5">
        <v>403</v>
      </c>
      <c r="F2251" s="40">
        <v>45.3705</v>
      </c>
      <c r="G2251" s="40">
        <v>136.11150000000001</v>
      </c>
      <c r="K2251" t="b">
        <f>NOT(ISNA(VLOOKUP(Table10[[#This Row],[PurchaseOrderID]],Purchase_Order!$A$2:$A$1228,1,0)))</f>
        <v>1</v>
      </c>
    </row>
    <row r="2252" spans="1:11" x14ac:dyDescent="0.25">
      <c r="A2252" s="4">
        <v>1277</v>
      </c>
      <c r="B2252" s="4">
        <v>2892</v>
      </c>
      <c r="C2252" s="11">
        <v>44176</v>
      </c>
      <c r="D2252" s="4">
        <v>3</v>
      </c>
      <c r="E2252" s="4">
        <v>404</v>
      </c>
      <c r="F2252" s="41">
        <v>49.643999999999998</v>
      </c>
      <c r="G2252" s="41">
        <v>148.93199999999999</v>
      </c>
      <c r="K2252" t="b">
        <f>NOT(ISNA(VLOOKUP(Table10[[#This Row],[PurchaseOrderID]],Purchase_Order!$A$2:$A$1228,1,0)))</f>
        <v>1</v>
      </c>
    </row>
    <row r="2253" spans="1:11" x14ac:dyDescent="0.25">
      <c r="A2253" s="5">
        <v>1277</v>
      </c>
      <c r="B2253" s="5">
        <v>2893</v>
      </c>
      <c r="C2253" s="10">
        <v>44176</v>
      </c>
      <c r="D2253" s="5">
        <v>3</v>
      </c>
      <c r="E2253" s="5">
        <v>405</v>
      </c>
      <c r="F2253" s="40">
        <v>45.3705</v>
      </c>
      <c r="G2253" s="40">
        <v>136.11150000000001</v>
      </c>
      <c r="K2253" t="b">
        <f>NOT(ISNA(VLOOKUP(Table10[[#This Row],[PurchaseOrderID]],Purchase_Order!$A$2:$A$1228,1,0)))</f>
        <v>1</v>
      </c>
    </row>
    <row r="2254" spans="1:11" x14ac:dyDescent="0.25">
      <c r="A2254" s="4">
        <v>1277</v>
      </c>
      <c r="B2254" s="4">
        <v>2894</v>
      </c>
      <c r="C2254" s="11">
        <v>44176</v>
      </c>
      <c r="D2254" s="4">
        <v>3</v>
      </c>
      <c r="E2254" s="4">
        <v>406</v>
      </c>
      <c r="F2254" s="41">
        <v>43.270499999999998</v>
      </c>
      <c r="G2254" s="41">
        <v>129.8115</v>
      </c>
      <c r="K2254" t="b">
        <f>NOT(ISNA(VLOOKUP(Table10[[#This Row],[PurchaseOrderID]],Purchase_Order!$A$2:$A$1228,1,0)))</f>
        <v>1</v>
      </c>
    </row>
    <row r="2255" spans="1:11" x14ac:dyDescent="0.25">
      <c r="A2255" s="5">
        <v>1277</v>
      </c>
      <c r="B2255" s="5">
        <v>2895</v>
      </c>
      <c r="C2255" s="10">
        <v>44176</v>
      </c>
      <c r="D2255" s="5">
        <v>3</v>
      </c>
      <c r="E2255" s="5">
        <v>407</v>
      </c>
      <c r="F2255" s="40">
        <v>47.543999999999997</v>
      </c>
      <c r="G2255" s="40">
        <v>142.63200000000001</v>
      </c>
      <c r="K2255" t="b">
        <f>NOT(ISNA(VLOOKUP(Table10[[#This Row],[PurchaseOrderID]],Purchase_Order!$A$2:$A$1228,1,0)))</f>
        <v>1</v>
      </c>
    </row>
    <row r="2256" spans="1:11" x14ac:dyDescent="0.25">
      <c r="A2256" s="4">
        <v>1277</v>
      </c>
      <c r="B2256" s="4">
        <v>2896</v>
      </c>
      <c r="C2256" s="11">
        <v>44176</v>
      </c>
      <c r="D2256" s="4">
        <v>3</v>
      </c>
      <c r="E2256" s="4">
        <v>408</v>
      </c>
      <c r="F2256" s="41">
        <v>43.270499999999998</v>
      </c>
      <c r="G2256" s="41">
        <v>129.8115</v>
      </c>
      <c r="K2256" t="b">
        <f>NOT(ISNA(VLOOKUP(Table10[[#This Row],[PurchaseOrderID]],Purchase_Order!$A$2:$A$1228,1,0)))</f>
        <v>1</v>
      </c>
    </row>
    <row r="2257" spans="1:11" x14ac:dyDescent="0.25">
      <c r="A2257" s="5">
        <v>1278</v>
      </c>
      <c r="B2257" s="5">
        <v>2897</v>
      </c>
      <c r="C2257" s="10">
        <v>44176</v>
      </c>
      <c r="D2257" s="5">
        <v>550</v>
      </c>
      <c r="E2257" s="5">
        <v>525</v>
      </c>
      <c r="F2257" s="40">
        <v>2.3205</v>
      </c>
      <c r="G2257" s="40">
        <v>1276.2750000000001</v>
      </c>
      <c r="K2257" t="b">
        <f>NOT(ISNA(VLOOKUP(Table10[[#This Row],[PurchaseOrderID]],Purchase_Order!$A$2:$A$1228,1,0)))</f>
        <v>1</v>
      </c>
    </row>
    <row r="2258" spans="1:11" x14ac:dyDescent="0.25">
      <c r="A2258" s="4">
        <v>1279</v>
      </c>
      <c r="B2258" s="4">
        <v>2898</v>
      </c>
      <c r="C2258" s="11">
        <v>44176</v>
      </c>
      <c r="D2258" s="4">
        <v>550</v>
      </c>
      <c r="E2258" s="4">
        <v>526</v>
      </c>
      <c r="F2258" s="41">
        <v>3.6435</v>
      </c>
      <c r="G2258" s="41">
        <v>2003.925</v>
      </c>
      <c r="K2258" t="b">
        <f>NOT(ISNA(VLOOKUP(Table10[[#This Row],[PurchaseOrderID]],Purchase_Order!$A$2:$A$1228,1,0)))</f>
        <v>1</v>
      </c>
    </row>
    <row r="2259" spans="1:11" x14ac:dyDescent="0.25">
      <c r="A2259" s="5">
        <v>1280</v>
      </c>
      <c r="B2259" s="5">
        <v>2899</v>
      </c>
      <c r="C2259" s="10">
        <v>44176</v>
      </c>
      <c r="D2259" s="5">
        <v>550</v>
      </c>
      <c r="E2259" s="5">
        <v>908</v>
      </c>
      <c r="F2259" s="40">
        <v>21.0945</v>
      </c>
      <c r="G2259" s="40">
        <v>11601.975</v>
      </c>
      <c r="K2259" t="b">
        <f>NOT(ISNA(VLOOKUP(Table10[[#This Row],[PurchaseOrderID]],Purchase_Order!$A$2:$A$1228,1,0)))</f>
        <v>1</v>
      </c>
    </row>
    <row r="2260" spans="1:11" x14ac:dyDescent="0.25">
      <c r="A2260" s="4">
        <v>1280</v>
      </c>
      <c r="B2260" s="4">
        <v>2900</v>
      </c>
      <c r="C2260" s="11">
        <v>44176</v>
      </c>
      <c r="D2260" s="4">
        <v>550</v>
      </c>
      <c r="E2260" s="4">
        <v>909</v>
      </c>
      <c r="F2260" s="41">
        <v>30.439499999999999</v>
      </c>
      <c r="G2260" s="41">
        <v>16741.724999999999</v>
      </c>
      <c r="K2260" t="b">
        <f>NOT(ISNA(VLOOKUP(Table10[[#This Row],[PurchaseOrderID]],Purchase_Order!$A$2:$A$1228,1,0)))</f>
        <v>1</v>
      </c>
    </row>
    <row r="2261" spans="1:11" x14ac:dyDescent="0.25">
      <c r="A2261" s="5">
        <v>1280</v>
      </c>
      <c r="B2261" s="5">
        <v>2901</v>
      </c>
      <c r="C2261" s="10">
        <v>44176</v>
      </c>
      <c r="D2261" s="5">
        <v>550</v>
      </c>
      <c r="E2261" s="5">
        <v>913</v>
      </c>
      <c r="F2261" s="40">
        <v>40.939500000000002</v>
      </c>
      <c r="G2261" s="40">
        <v>22516.724999999999</v>
      </c>
      <c r="K2261" t="b">
        <f>NOT(ISNA(VLOOKUP(Table10[[#This Row],[PurchaseOrderID]],Purchase_Order!$A$2:$A$1228,1,0)))</f>
        <v>1</v>
      </c>
    </row>
    <row r="2262" spans="1:11" x14ac:dyDescent="0.25">
      <c r="A2262" s="4">
        <v>1281</v>
      </c>
      <c r="B2262" s="4">
        <v>2902</v>
      </c>
      <c r="C2262" s="11">
        <v>44177</v>
      </c>
      <c r="D2262" s="4">
        <v>60</v>
      </c>
      <c r="E2262" s="4">
        <v>356</v>
      </c>
      <c r="F2262" s="41">
        <v>3.6015000000000001</v>
      </c>
      <c r="G2262" s="41">
        <v>216.09</v>
      </c>
      <c r="K2262" t="b">
        <f>NOT(ISNA(VLOOKUP(Table10[[#This Row],[PurchaseOrderID]],Purchase_Order!$A$2:$A$1228,1,0)))</f>
        <v>1</v>
      </c>
    </row>
    <row r="2263" spans="1:11" x14ac:dyDescent="0.25">
      <c r="A2263" s="5">
        <v>1281</v>
      </c>
      <c r="B2263" s="5">
        <v>2903</v>
      </c>
      <c r="C2263" s="10">
        <v>44177</v>
      </c>
      <c r="D2263" s="5">
        <v>60</v>
      </c>
      <c r="E2263" s="5">
        <v>357</v>
      </c>
      <c r="F2263" s="40">
        <v>3.9794999999999998</v>
      </c>
      <c r="G2263" s="40">
        <v>238.77</v>
      </c>
      <c r="K2263" t="b">
        <f>NOT(ISNA(VLOOKUP(Table10[[#This Row],[PurchaseOrderID]],Purchase_Order!$A$2:$A$1228,1,0)))</f>
        <v>1</v>
      </c>
    </row>
    <row r="2264" spans="1:11" x14ac:dyDescent="0.25">
      <c r="A2264" s="4">
        <v>1282</v>
      </c>
      <c r="B2264" s="4">
        <v>2904</v>
      </c>
      <c r="C2264" s="11">
        <v>44177</v>
      </c>
      <c r="D2264" s="4">
        <v>550</v>
      </c>
      <c r="E2264" s="4">
        <v>935</v>
      </c>
      <c r="F2264" s="41">
        <v>31.4895</v>
      </c>
      <c r="G2264" s="41">
        <v>17319.224999999999</v>
      </c>
      <c r="K2264" t="b">
        <f>NOT(ISNA(VLOOKUP(Table10[[#This Row],[PurchaseOrderID]],Purchase_Order!$A$2:$A$1228,1,0)))</f>
        <v>1</v>
      </c>
    </row>
    <row r="2265" spans="1:11" x14ac:dyDescent="0.25">
      <c r="A2265" s="5">
        <v>1282</v>
      </c>
      <c r="B2265" s="5">
        <v>2905</v>
      </c>
      <c r="C2265" s="10">
        <v>44177</v>
      </c>
      <c r="D2265" s="5">
        <v>550</v>
      </c>
      <c r="E2265" s="5">
        <v>936</v>
      </c>
      <c r="F2265" s="40">
        <v>48.289499999999997</v>
      </c>
      <c r="G2265" s="40">
        <v>26559.224999999999</v>
      </c>
      <c r="K2265" t="b">
        <f>NOT(ISNA(VLOOKUP(Table10[[#This Row],[PurchaseOrderID]],Purchase_Order!$A$2:$A$1228,1,0)))</f>
        <v>1</v>
      </c>
    </row>
    <row r="2266" spans="1:11" x14ac:dyDescent="0.25">
      <c r="A2266" s="4">
        <v>1283</v>
      </c>
      <c r="B2266" s="4">
        <v>2906</v>
      </c>
      <c r="C2266" s="11">
        <v>44177</v>
      </c>
      <c r="D2266" s="4">
        <v>550</v>
      </c>
      <c r="E2266" s="4">
        <v>524</v>
      </c>
      <c r="F2266" s="41">
        <v>12.967499999999999</v>
      </c>
      <c r="G2266" s="41">
        <v>7132.125</v>
      </c>
      <c r="K2266" t="b">
        <f>NOT(ISNA(VLOOKUP(Table10[[#This Row],[PurchaseOrderID]],Purchase_Order!$A$2:$A$1228,1,0)))</f>
        <v>1</v>
      </c>
    </row>
    <row r="2267" spans="1:11" x14ac:dyDescent="0.25">
      <c r="A2267" s="5">
        <v>1284</v>
      </c>
      <c r="B2267" s="5">
        <v>2907</v>
      </c>
      <c r="C2267" s="10">
        <v>44177</v>
      </c>
      <c r="D2267" s="5">
        <v>550</v>
      </c>
      <c r="E2267" s="5">
        <v>911</v>
      </c>
      <c r="F2267" s="40">
        <v>21.0945</v>
      </c>
      <c r="G2267" s="40">
        <v>11601.975</v>
      </c>
      <c r="K2267" t="b">
        <f>NOT(ISNA(VLOOKUP(Table10[[#This Row],[PurchaseOrderID]],Purchase_Order!$A$2:$A$1228,1,0)))</f>
        <v>1</v>
      </c>
    </row>
    <row r="2268" spans="1:11" x14ac:dyDescent="0.25">
      <c r="A2268" s="4">
        <v>1284</v>
      </c>
      <c r="B2268" s="4">
        <v>2908</v>
      </c>
      <c r="C2268" s="11">
        <v>44177</v>
      </c>
      <c r="D2268" s="4">
        <v>550</v>
      </c>
      <c r="E2268" s="4">
        <v>912</v>
      </c>
      <c r="F2268" s="41">
        <v>30.439499999999999</v>
      </c>
      <c r="G2268" s="41">
        <v>16741.724999999999</v>
      </c>
      <c r="K2268" t="b">
        <f>NOT(ISNA(VLOOKUP(Table10[[#This Row],[PurchaseOrderID]],Purchase_Order!$A$2:$A$1228,1,0)))</f>
        <v>1</v>
      </c>
    </row>
    <row r="2269" spans="1:11" x14ac:dyDescent="0.25">
      <c r="A2269" s="5">
        <v>1285</v>
      </c>
      <c r="B2269" s="5">
        <v>2909</v>
      </c>
      <c r="C2269" s="10">
        <v>44177</v>
      </c>
      <c r="D2269" s="5">
        <v>550</v>
      </c>
      <c r="E2269" s="5">
        <v>910</v>
      </c>
      <c r="F2269" s="40">
        <v>40.939500000000002</v>
      </c>
      <c r="G2269" s="40">
        <v>22516.724999999999</v>
      </c>
      <c r="K2269" t="b">
        <f>NOT(ISNA(VLOOKUP(Table10[[#This Row],[PurchaseOrderID]],Purchase_Order!$A$2:$A$1228,1,0)))</f>
        <v>1</v>
      </c>
    </row>
    <row r="2270" spans="1:11" x14ac:dyDescent="0.25">
      <c r="A2270" s="4">
        <v>1286</v>
      </c>
      <c r="B2270" s="4">
        <v>2910</v>
      </c>
      <c r="C2270" s="11">
        <v>44177</v>
      </c>
      <c r="D2270" s="4">
        <v>550</v>
      </c>
      <c r="E2270" s="4">
        <v>937</v>
      </c>
      <c r="F2270" s="41">
        <v>62.9895</v>
      </c>
      <c r="G2270" s="41">
        <v>34644.224999999999</v>
      </c>
      <c r="K2270" t="b">
        <f>NOT(ISNA(VLOOKUP(Table10[[#This Row],[PurchaseOrderID]],Purchase_Order!$A$2:$A$1228,1,0)))</f>
        <v>1</v>
      </c>
    </row>
    <row r="2271" spans="1:11" x14ac:dyDescent="0.25">
      <c r="A2271" s="5">
        <v>1287</v>
      </c>
      <c r="B2271" s="5">
        <v>2911</v>
      </c>
      <c r="C2271" s="10">
        <v>44177</v>
      </c>
      <c r="D2271" s="5">
        <v>3</v>
      </c>
      <c r="E2271" s="5">
        <v>463</v>
      </c>
      <c r="F2271" s="40">
        <v>47.523000000000003</v>
      </c>
      <c r="G2271" s="40">
        <v>142.56899999999999</v>
      </c>
      <c r="K2271" t="b">
        <f>NOT(ISNA(VLOOKUP(Table10[[#This Row],[PurchaseOrderID]],Purchase_Order!$A$2:$A$1228,1,0)))</f>
        <v>1</v>
      </c>
    </row>
    <row r="2272" spans="1:11" x14ac:dyDescent="0.25">
      <c r="A2272" s="4">
        <v>1287</v>
      </c>
      <c r="B2272" s="4">
        <v>2912</v>
      </c>
      <c r="C2272" s="11">
        <v>44177</v>
      </c>
      <c r="D2272" s="4">
        <v>3</v>
      </c>
      <c r="E2272" s="4">
        <v>464</v>
      </c>
      <c r="F2272" s="41">
        <v>45.423000000000002</v>
      </c>
      <c r="G2272" s="41">
        <v>136.26900000000001</v>
      </c>
      <c r="K2272" t="b">
        <f>NOT(ISNA(VLOOKUP(Table10[[#This Row],[PurchaseOrderID]],Purchase_Order!$A$2:$A$1228,1,0)))</f>
        <v>1</v>
      </c>
    </row>
    <row r="2273" spans="1:11" x14ac:dyDescent="0.25">
      <c r="A2273" s="5">
        <v>1287</v>
      </c>
      <c r="B2273" s="5">
        <v>2913</v>
      </c>
      <c r="C2273" s="10">
        <v>44177</v>
      </c>
      <c r="D2273" s="5">
        <v>3</v>
      </c>
      <c r="E2273" s="5">
        <v>465</v>
      </c>
      <c r="F2273" s="40">
        <v>49.6965</v>
      </c>
      <c r="G2273" s="40">
        <v>149.08949999999999</v>
      </c>
      <c r="K2273" t="b">
        <f>NOT(ISNA(VLOOKUP(Table10[[#This Row],[PurchaseOrderID]],Purchase_Order!$A$2:$A$1228,1,0)))</f>
        <v>1</v>
      </c>
    </row>
    <row r="2274" spans="1:11" x14ac:dyDescent="0.25">
      <c r="A2274" s="4">
        <v>1287</v>
      </c>
      <c r="B2274" s="4">
        <v>2914</v>
      </c>
      <c r="C2274" s="11">
        <v>44177</v>
      </c>
      <c r="D2274" s="4">
        <v>3</v>
      </c>
      <c r="E2274" s="4">
        <v>466</v>
      </c>
      <c r="F2274" s="41">
        <v>45.423000000000002</v>
      </c>
      <c r="G2274" s="41">
        <v>136.26900000000001</v>
      </c>
      <c r="K2274" t="b">
        <f>NOT(ISNA(VLOOKUP(Table10[[#This Row],[PurchaseOrderID]],Purchase_Order!$A$2:$A$1228,1,0)))</f>
        <v>1</v>
      </c>
    </row>
    <row r="2275" spans="1:11" x14ac:dyDescent="0.25">
      <c r="A2275" s="5">
        <v>1287</v>
      </c>
      <c r="B2275" s="5">
        <v>2915</v>
      </c>
      <c r="C2275" s="10">
        <v>44177</v>
      </c>
      <c r="D2275" s="5">
        <v>3</v>
      </c>
      <c r="E2275" s="5">
        <v>467</v>
      </c>
      <c r="F2275" s="40">
        <v>43.323</v>
      </c>
      <c r="G2275" s="40">
        <v>129.96899999999999</v>
      </c>
      <c r="K2275" t="b">
        <f>NOT(ISNA(VLOOKUP(Table10[[#This Row],[PurchaseOrderID]],Purchase_Order!$A$2:$A$1228,1,0)))</f>
        <v>1</v>
      </c>
    </row>
    <row r="2276" spans="1:11" x14ac:dyDescent="0.25">
      <c r="A2276" s="4">
        <v>1287</v>
      </c>
      <c r="B2276" s="4">
        <v>2916</v>
      </c>
      <c r="C2276" s="11">
        <v>44177</v>
      </c>
      <c r="D2276" s="4">
        <v>3</v>
      </c>
      <c r="E2276" s="4">
        <v>468</v>
      </c>
      <c r="F2276" s="41">
        <v>47.596499999999999</v>
      </c>
      <c r="G2276" s="41">
        <v>142.7895</v>
      </c>
      <c r="K2276" t="b">
        <f>NOT(ISNA(VLOOKUP(Table10[[#This Row],[PurchaseOrderID]],Purchase_Order!$A$2:$A$1228,1,0)))</f>
        <v>1</v>
      </c>
    </row>
    <row r="2277" spans="1:11" x14ac:dyDescent="0.25">
      <c r="A2277" s="5">
        <v>1288</v>
      </c>
      <c r="B2277" s="5">
        <v>2917</v>
      </c>
      <c r="C2277" s="10">
        <v>44177</v>
      </c>
      <c r="D2277" s="5">
        <v>3</v>
      </c>
      <c r="E2277" s="5">
        <v>462</v>
      </c>
      <c r="F2277" s="40">
        <v>47.680500000000002</v>
      </c>
      <c r="G2277" s="40">
        <v>143.04150000000001</v>
      </c>
      <c r="K2277" t="b">
        <f>NOT(ISNA(VLOOKUP(Table10[[#This Row],[PurchaseOrderID]],Purchase_Order!$A$2:$A$1228,1,0)))</f>
        <v>1</v>
      </c>
    </row>
    <row r="2278" spans="1:11" x14ac:dyDescent="0.25">
      <c r="A2278" s="4">
        <v>1289</v>
      </c>
      <c r="B2278" s="4">
        <v>2918</v>
      </c>
      <c r="C2278" s="11">
        <v>44177</v>
      </c>
      <c r="D2278" s="4">
        <v>550</v>
      </c>
      <c r="E2278" s="4">
        <v>510</v>
      </c>
      <c r="F2278" s="41">
        <v>23.404499999999999</v>
      </c>
      <c r="G2278" s="41">
        <v>12872.475</v>
      </c>
      <c r="K2278" t="b">
        <f>NOT(ISNA(VLOOKUP(Table10[[#This Row],[PurchaseOrderID]],Purchase_Order!$A$2:$A$1228,1,0)))</f>
        <v>1</v>
      </c>
    </row>
    <row r="2279" spans="1:11" x14ac:dyDescent="0.25">
      <c r="A2279" s="5">
        <v>1289</v>
      </c>
      <c r="B2279" s="5">
        <v>2919</v>
      </c>
      <c r="C2279" s="10">
        <v>44177</v>
      </c>
      <c r="D2279" s="5">
        <v>550</v>
      </c>
      <c r="E2279" s="5">
        <v>511</v>
      </c>
      <c r="F2279" s="40">
        <v>27.867000000000001</v>
      </c>
      <c r="G2279" s="40">
        <v>15326.85</v>
      </c>
      <c r="K2279" t="b">
        <f>NOT(ISNA(VLOOKUP(Table10[[#This Row],[PurchaseOrderID]],Purchase_Order!$A$2:$A$1228,1,0)))</f>
        <v>1</v>
      </c>
    </row>
    <row r="2280" spans="1:11" x14ac:dyDescent="0.25">
      <c r="A2280" s="4">
        <v>1290</v>
      </c>
      <c r="B2280" s="4">
        <v>2920</v>
      </c>
      <c r="C2280" s="11">
        <v>44177</v>
      </c>
      <c r="D2280" s="4">
        <v>550</v>
      </c>
      <c r="E2280" s="4">
        <v>527</v>
      </c>
      <c r="F2280" s="41">
        <v>6.7515000000000001</v>
      </c>
      <c r="G2280" s="41">
        <v>3713.3249999999998</v>
      </c>
      <c r="K2280" t="b">
        <f>NOT(ISNA(VLOOKUP(Table10[[#This Row],[PurchaseOrderID]],Purchase_Order!$A$2:$A$1228,1,0)))</f>
        <v>1</v>
      </c>
    </row>
    <row r="2281" spans="1:11" x14ac:dyDescent="0.25">
      <c r="A2281" s="5">
        <v>1291</v>
      </c>
      <c r="B2281" s="5">
        <v>2921</v>
      </c>
      <c r="C2281" s="10">
        <v>44177</v>
      </c>
      <c r="D2281" s="5">
        <v>550</v>
      </c>
      <c r="E2281" s="5">
        <v>509</v>
      </c>
      <c r="F2281" s="40">
        <v>36.277500000000003</v>
      </c>
      <c r="G2281" s="40">
        <v>19952.625</v>
      </c>
      <c r="K2281" t="b">
        <f>NOT(ISNA(VLOOKUP(Table10[[#This Row],[PurchaseOrderID]],Purchase_Order!$A$2:$A$1228,1,0)))</f>
        <v>1</v>
      </c>
    </row>
    <row r="2282" spans="1:11" x14ac:dyDescent="0.25">
      <c r="A2282" s="4">
        <v>1292</v>
      </c>
      <c r="B2282" s="4">
        <v>2922</v>
      </c>
      <c r="C2282" s="11">
        <v>44177</v>
      </c>
      <c r="D2282" s="4">
        <v>60</v>
      </c>
      <c r="E2282" s="4">
        <v>492</v>
      </c>
      <c r="F2282" s="41">
        <v>50.746499999999997</v>
      </c>
      <c r="G2282" s="41">
        <v>3044.79</v>
      </c>
      <c r="K2282" t="b">
        <f>NOT(ISNA(VLOOKUP(Table10[[#This Row],[PurchaseOrderID]],Purchase_Order!$A$2:$A$1228,1,0)))</f>
        <v>1</v>
      </c>
    </row>
    <row r="2283" spans="1:11" x14ac:dyDescent="0.25">
      <c r="A2283" s="5">
        <v>1292</v>
      </c>
      <c r="B2283" s="5">
        <v>2923</v>
      </c>
      <c r="C2283" s="10">
        <v>44177</v>
      </c>
      <c r="D2283" s="5">
        <v>60</v>
      </c>
      <c r="E2283" s="5">
        <v>493</v>
      </c>
      <c r="F2283" s="40">
        <v>58.264499999999998</v>
      </c>
      <c r="G2283" s="40">
        <v>3495.87</v>
      </c>
      <c r="K2283" t="b">
        <f>NOT(ISNA(VLOOKUP(Table10[[#This Row],[PurchaseOrderID]],Purchase_Order!$A$2:$A$1228,1,0)))</f>
        <v>1</v>
      </c>
    </row>
    <row r="2284" spans="1:11" x14ac:dyDescent="0.25">
      <c r="A2284" s="4">
        <v>1293</v>
      </c>
      <c r="B2284" s="4">
        <v>2924</v>
      </c>
      <c r="C2284" s="11">
        <v>44177</v>
      </c>
      <c r="D2284" s="4">
        <v>550</v>
      </c>
      <c r="E2284" s="4">
        <v>523</v>
      </c>
      <c r="F2284" s="41">
        <v>10.384499999999999</v>
      </c>
      <c r="G2284" s="41">
        <v>5711.4750000000004</v>
      </c>
      <c r="K2284" t="b">
        <f>NOT(ISNA(VLOOKUP(Table10[[#This Row],[PurchaseOrderID]],Purchase_Order!$A$2:$A$1228,1,0)))</f>
        <v>1</v>
      </c>
    </row>
    <row r="2285" spans="1:11" x14ac:dyDescent="0.25">
      <c r="A2285" s="5">
        <v>1294</v>
      </c>
      <c r="B2285" s="5">
        <v>2925</v>
      </c>
      <c r="C2285" s="10">
        <v>44177</v>
      </c>
      <c r="D2285" s="5">
        <v>3</v>
      </c>
      <c r="E2285" s="5">
        <v>422</v>
      </c>
      <c r="F2285" s="40">
        <v>47.680500000000002</v>
      </c>
      <c r="G2285" s="40">
        <v>143.04150000000001</v>
      </c>
      <c r="K2285" t="b">
        <f>NOT(ISNA(VLOOKUP(Table10[[#This Row],[PurchaseOrderID]],Purchase_Order!$A$2:$A$1228,1,0)))</f>
        <v>1</v>
      </c>
    </row>
    <row r="2286" spans="1:11" x14ac:dyDescent="0.25">
      <c r="A2286" s="4">
        <v>1294</v>
      </c>
      <c r="B2286" s="4">
        <v>2926</v>
      </c>
      <c r="C2286" s="11">
        <v>44177</v>
      </c>
      <c r="D2286" s="4">
        <v>3</v>
      </c>
      <c r="E2286" s="4">
        <v>423</v>
      </c>
      <c r="F2286" s="41">
        <v>45.580500000000001</v>
      </c>
      <c r="G2286" s="41">
        <v>136.7415</v>
      </c>
      <c r="K2286" t="b">
        <f>NOT(ISNA(VLOOKUP(Table10[[#This Row],[PurchaseOrderID]],Purchase_Order!$A$2:$A$1228,1,0)))</f>
        <v>1</v>
      </c>
    </row>
    <row r="2287" spans="1:11" x14ac:dyDescent="0.25">
      <c r="A2287" s="5">
        <v>1295</v>
      </c>
      <c r="B2287" s="5">
        <v>2927</v>
      </c>
      <c r="C2287" s="10">
        <v>44177</v>
      </c>
      <c r="D2287" s="5">
        <v>3</v>
      </c>
      <c r="E2287" s="5">
        <v>490</v>
      </c>
      <c r="F2287" s="40">
        <v>12.7155</v>
      </c>
      <c r="G2287" s="40">
        <v>38.146500000000003</v>
      </c>
      <c r="K2287" t="b">
        <f>NOT(ISNA(VLOOKUP(Table10[[#This Row],[PurchaseOrderID]],Purchase_Order!$A$2:$A$1228,1,0)))</f>
        <v>1</v>
      </c>
    </row>
    <row r="2288" spans="1:11" x14ac:dyDescent="0.25">
      <c r="A2288" s="4">
        <v>1295</v>
      </c>
      <c r="B2288" s="4">
        <v>2928</v>
      </c>
      <c r="C2288" s="11">
        <v>44177</v>
      </c>
      <c r="D2288" s="4">
        <v>3</v>
      </c>
      <c r="E2288" s="4">
        <v>491</v>
      </c>
      <c r="F2288" s="41">
        <v>19.939499999999999</v>
      </c>
      <c r="G2288" s="41">
        <v>59.8185</v>
      </c>
      <c r="K2288" t="b">
        <f>NOT(ISNA(VLOOKUP(Table10[[#This Row],[PurchaseOrderID]],Purchase_Order!$A$2:$A$1228,1,0)))</f>
        <v>1</v>
      </c>
    </row>
    <row r="2289" spans="1:11" x14ac:dyDescent="0.25">
      <c r="A2289" s="5">
        <v>1296</v>
      </c>
      <c r="B2289" s="5">
        <v>2929</v>
      </c>
      <c r="C2289" s="10">
        <v>44177</v>
      </c>
      <c r="D2289" s="5">
        <v>3</v>
      </c>
      <c r="E2289" s="5">
        <v>528</v>
      </c>
      <c r="F2289" s="40">
        <v>38.156999999999996</v>
      </c>
      <c r="G2289" s="40">
        <v>114.471</v>
      </c>
      <c r="K2289" t="b">
        <f>NOT(ISNA(VLOOKUP(Table10[[#This Row],[PurchaseOrderID]],Purchase_Order!$A$2:$A$1228,1,0)))</f>
        <v>1</v>
      </c>
    </row>
    <row r="2290" spans="1:11" x14ac:dyDescent="0.25">
      <c r="A2290" s="4">
        <v>1297</v>
      </c>
      <c r="B2290" s="4">
        <v>2930</v>
      </c>
      <c r="C2290" s="11">
        <v>44178</v>
      </c>
      <c r="D2290" s="4">
        <v>3</v>
      </c>
      <c r="E2290" s="4">
        <v>505</v>
      </c>
      <c r="F2290" s="41">
        <v>44.215499999999999</v>
      </c>
      <c r="G2290" s="41">
        <v>132.6465</v>
      </c>
      <c r="K2290" t="b">
        <f>NOT(ISNA(VLOOKUP(Table10[[#This Row],[PurchaseOrderID]],Purchase_Order!$A$2:$A$1228,1,0)))</f>
        <v>1</v>
      </c>
    </row>
    <row r="2291" spans="1:11" x14ac:dyDescent="0.25">
      <c r="A2291" s="5">
        <v>1298</v>
      </c>
      <c r="B2291" s="5">
        <v>2931</v>
      </c>
      <c r="C2291" s="10">
        <v>44178</v>
      </c>
      <c r="D2291" s="5">
        <v>550</v>
      </c>
      <c r="E2291" s="5">
        <v>938</v>
      </c>
      <c r="F2291" s="40">
        <v>31.4895</v>
      </c>
      <c r="G2291" s="40">
        <v>17319.224999999999</v>
      </c>
      <c r="K2291" t="b">
        <f>NOT(ISNA(VLOOKUP(Table10[[#This Row],[PurchaseOrderID]],Purchase_Order!$A$2:$A$1228,1,0)))</f>
        <v>1</v>
      </c>
    </row>
    <row r="2292" spans="1:11" x14ac:dyDescent="0.25">
      <c r="A2292" s="4">
        <v>1298</v>
      </c>
      <c r="B2292" s="4">
        <v>2932</v>
      </c>
      <c r="C2292" s="11">
        <v>44178</v>
      </c>
      <c r="D2292" s="4">
        <v>550</v>
      </c>
      <c r="E2292" s="4">
        <v>939</v>
      </c>
      <c r="F2292" s="41">
        <v>48.289499999999997</v>
      </c>
      <c r="G2292" s="41">
        <v>26559.224999999999</v>
      </c>
      <c r="K2292" t="b">
        <f>NOT(ISNA(VLOOKUP(Table10[[#This Row],[PurchaseOrderID]],Purchase_Order!$A$2:$A$1228,1,0)))</f>
        <v>1</v>
      </c>
    </row>
    <row r="2293" spans="1:11" x14ac:dyDescent="0.25">
      <c r="A2293" s="5">
        <v>1299</v>
      </c>
      <c r="B2293" s="5">
        <v>2933</v>
      </c>
      <c r="C2293" s="10">
        <v>44178</v>
      </c>
      <c r="D2293" s="5">
        <v>60</v>
      </c>
      <c r="E2293" s="5">
        <v>358</v>
      </c>
      <c r="F2293" s="40">
        <v>6.9824999999999999</v>
      </c>
      <c r="G2293" s="40">
        <v>418.95</v>
      </c>
      <c r="K2293" t="b">
        <f>NOT(ISNA(VLOOKUP(Table10[[#This Row],[PurchaseOrderID]],Purchase_Order!$A$2:$A$1228,1,0)))</f>
        <v>1</v>
      </c>
    </row>
    <row r="2294" spans="1:11" x14ac:dyDescent="0.25">
      <c r="A2294" s="4">
        <v>1300</v>
      </c>
      <c r="B2294" s="4">
        <v>2934</v>
      </c>
      <c r="C2294" s="11">
        <v>44178</v>
      </c>
      <c r="D2294" s="4">
        <v>3</v>
      </c>
      <c r="E2294" s="4">
        <v>381</v>
      </c>
      <c r="F2294" s="41">
        <v>39.070500000000003</v>
      </c>
      <c r="G2294" s="41">
        <v>117.2115</v>
      </c>
      <c r="K2294" t="b">
        <f>NOT(ISNA(VLOOKUP(Table10[[#This Row],[PurchaseOrderID]],Purchase_Order!$A$2:$A$1228,1,0)))</f>
        <v>1</v>
      </c>
    </row>
    <row r="2295" spans="1:11" x14ac:dyDescent="0.25">
      <c r="A2295" s="5">
        <v>1300</v>
      </c>
      <c r="B2295" s="5">
        <v>2935</v>
      </c>
      <c r="C2295" s="10">
        <v>44178</v>
      </c>
      <c r="D2295" s="5">
        <v>3</v>
      </c>
      <c r="E2295" s="5">
        <v>438</v>
      </c>
      <c r="F2295" s="40">
        <v>47.680500000000002</v>
      </c>
      <c r="G2295" s="40">
        <v>143.04150000000001</v>
      </c>
      <c r="K2295" t="b">
        <f>NOT(ISNA(VLOOKUP(Table10[[#This Row],[PurchaseOrderID]],Purchase_Order!$A$2:$A$1228,1,0)))</f>
        <v>1</v>
      </c>
    </row>
    <row r="2296" spans="1:11" x14ac:dyDescent="0.25">
      <c r="A2296" s="4">
        <v>1300</v>
      </c>
      <c r="B2296" s="4">
        <v>2936</v>
      </c>
      <c r="C2296" s="11">
        <v>44178</v>
      </c>
      <c r="D2296" s="4">
        <v>3</v>
      </c>
      <c r="E2296" s="4">
        <v>439</v>
      </c>
      <c r="F2296" s="41">
        <v>45.580500000000001</v>
      </c>
      <c r="G2296" s="41">
        <v>136.7415</v>
      </c>
      <c r="K2296" t="b">
        <f>NOT(ISNA(VLOOKUP(Table10[[#This Row],[PurchaseOrderID]],Purchase_Order!$A$2:$A$1228,1,0)))</f>
        <v>1</v>
      </c>
    </row>
    <row r="2297" spans="1:11" x14ac:dyDescent="0.25">
      <c r="A2297" s="5">
        <v>1301</v>
      </c>
      <c r="B2297" s="5">
        <v>2937</v>
      </c>
      <c r="C2297" s="10">
        <v>44178</v>
      </c>
      <c r="D2297" s="5">
        <v>60</v>
      </c>
      <c r="E2297" s="5">
        <v>356</v>
      </c>
      <c r="F2297" s="40">
        <v>3.3809999999999998</v>
      </c>
      <c r="G2297" s="40">
        <v>202.86</v>
      </c>
      <c r="K2297" t="b">
        <f>NOT(ISNA(VLOOKUP(Table10[[#This Row],[PurchaseOrderID]],Purchase_Order!$A$2:$A$1228,1,0)))</f>
        <v>1</v>
      </c>
    </row>
    <row r="2298" spans="1:11" x14ac:dyDescent="0.25">
      <c r="A2298" s="4">
        <v>1301</v>
      </c>
      <c r="B2298" s="4">
        <v>2938</v>
      </c>
      <c r="C2298" s="11">
        <v>44178</v>
      </c>
      <c r="D2298" s="4">
        <v>60</v>
      </c>
      <c r="E2298" s="4">
        <v>357</v>
      </c>
      <c r="F2298" s="41">
        <v>4.3155000000000001</v>
      </c>
      <c r="G2298" s="41">
        <v>258.93</v>
      </c>
      <c r="K2298" t="b">
        <f>NOT(ISNA(VLOOKUP(Table10[[#This Row],[PurchaseOrderID]],Purchase_Order!$A$2:$A$1228,1,0)))</f>
        <v>1</v>
      </c>
    </row>
    <row r="2299" spans="1:11" x14ac:dyDescent="0.25">
      <c r="A2299" s="5">
        <v>1302</v>
      </c>
      <c r="B2299" s="5">
        <v>2939</v>
      </c>
      <c r="C2299" s="10">
        <v>44178</v>
      </c>
      <c r="D2299" s="5">
        <v>3</v>
      </c>
      <c r="E2299" s="5">
        <v>396</v>
      </c>
      <c r="F2299" s="40">
        <v>36.970500000000001</v>
      </c>
      <c r="G2299" s="40">
        <v>110.9115</v>
      </c>
      <c r="K2299" t="b">
        <f>NOT(ISNA(VLOOKUP(Table10[[#This Row],[PurchaseOrderID]],Purchase_Order!$A$2:$A$1228,1,0)))</f>
        <v>1</v>
      </c>
    </row>
    <row r="2300" spans="1:11" x14ac:dyDescent="0.25">
      <c r="A2300" s="4">
        <v>1302</v>
      </c>
      <c r="B2300" s="4">
        <v>2940</v>
      </c>
      <c r="C2300" s="11">
        <v>44178</v>
      </c>
      <c r="D2300" s="4">
        <v>3</v>
      </c>
      <c r="E2300" s="4">
        <v>397</v>
      </c>
      <c r="F2300" s="41">
        <v>41.244</v>
      </c>
      <c r="G2300" s="41">
        <v>123.732</v>
      </c>
      <c r="K2300" t="b">
        <f>NOT(ISNA(VLOOKUP(Table10[[#This Row],[PurchaseOrderID]],Purchase_Order!$A$2:$A$1228,1,0)))</f>
        <v>1</v>
      </c>
    </row>
    <row r="2301" spans="1:11" x14ac:dyDescent="0.25">
      <c r="A2301" s="5">
        <v>1303</v>
      </c>
      <c r="B2301" s="5">
        <v>2941</v>
      </c>
      <c r="C2301" s="10">
        <v>44178</v>
      </c>
      <c r="D2301" s="5">
        <v>3</v>
      </c>
      <c r="E2301" s="5">
        <v>490</v>
      </c>
      <c r="F2301" s="40">
        <v>12.358499999999999</v>
      </c>
      <c r="G2301" s="40">
        <v>37.075499999999998</v>
      </c>
      <c r="K2301" t="b">
        <f>NOT(ISNA(VLOOKUP(Table10[[#This Row],[PurchaseOrderID]],Purchase_Order!$A$2:$A$1228,1,0)))</f>
        <v>1</v>
      </c>
    </row>
    <row r="2302" spans="1:11" x14ac:dyDescent="0.25">
      <c r="A2302" s="4">
        <v>1304</v>
      </c>
      <c r="B2302" s="4">
        <v>2942</v>
      </c>
      <c r="C2302" s="11">
        <v>44178</v>
      </c>
      <c r="D2302" s="4">
        <v>550</v>
      </c>
      <c r="E2302" s="4">
        <v>513</v>
      </c>
      <c r="F2302" s="41">
        <v>39.1965</v>
      </c>
      <c r="G2302" s="41">
        <v>21558.075000000001</v>
      </c>
      <c r="K2302" t="b">
        <f>NOT(ISNA(VLOOKUP(Table10[[#This Row],[PurchaseOrderID]],Purchase_Order!$A$2:$A$1228,1,0)))</f>
        <v>1</v>
      </c>
    </row>
    <row r="2303" spans="1:11" x14ac:dyDescent="0.25">
      <c r="A2303" s="5">
        <v>1305</v>
      </c>
      <c r="B2303" s="5">
        <v>2943</v>
      </c>
      <c r="C2303" s="10">
        <v>44178</v>
      </c>
      <c r="D2303" s="5">
        <v>3</v>
      </c>
      <c r="E2303" s="5">
        <v>407</v>
      </c>
      <c r="F2303" s="40">
        <v>39.070500000000003</v>
      </c>
      <c r="G2303" s="40">
        <v>117.2115</v>
      </c>
      <c r="K2303" t="b">
        <f>NOT(ISNA(VLOOKUP(Table10[[#This Row],[PurchaseOrderID]],Purchase_Order!$A$2:$A$1228,1,0)))</f>
        <v>1</v>
      </c>
    </row>
    <row r="2304" spans="1:11" x14ac:dyDescent="0.25">
      <c r="A2304" s="4">
        <v>1305</v>
      </c>
      <c r="B2304" s="4">
        <v>2944</v>
      </c>
      <c r="C2304" s="11">
        <v>44178</v>
      </c>
      <c r="D2304" s="4">
        <v>3</v>
      </c>
      <c r="E2304" s="4">
        <v>408</v>
      </c>
      <c r="F2304" s="41">
        <v>36.970500000000001</v>
      </c>
      <c r="G2304" s="41">
        <v>110.9115</v>
      </c>
      <c r="K2304" t="b">
        <f>NOT(ISNA(VLOOKUP(Table10[[#This Row],[PurchaseOrderID]],Purchase_Order!$A$2:$A$1228,1,0)))</f>
        <v>1</v>
      </c>
    </row>
    <row r="2305" spans="1:11" x14ac:dyDescent="0.25">
      <c r="A2305" s="5">
        <v>1305</v>
      </c>
      <c r="B2305" s="5">
        <v>2945</v>
      </c>
      <c r="C2305" s="10">
        <v>44178</v>
      </c>
      <c r="D2305" s="5">
        <v>3</v>
      </c>
      <c r="E2305" s="5">
        <v>409</v>
      </c>
      <c r="F2305" s="40">
        <v>41.244</v>
      </c>
      <c r="G2305" s="40">
        <v>123.732</v>
      </c>
      <c r="K2305" t="b">
        <f>NOT(ISNA(VLOOKUP(Table10[[#This Row],[PurchaseOrderID]],Purchase_Order!$A$2:$A$1228,1,0)))</f>
        <v>1</v>
      </c>
    </row>
    <row r="2306" spans="1:11" x14ac:dyDescent="0.25">
      <c r="A2306" s="4">
        <v>1305</v>
      </c>
      <c r="B2306" s="4">
        <v>2946</v>
      </c>
      <c r="C2306" s="11">
        <v>44178</v>
      </c>
      <c r="D2306" s="4">
        <v>3</v>
      </c>
      <c r="E2306" s="4">
        <v>410</v>
      </c>
      <c r="F2306" s="41">
        <v>36.970500000000001</v>
      </c>
      <c r="G2306" s="41">
        <v>110.9115</v>
      </c>
      <c r="K2306" t="b">
        <f>NOT(ISNA(VLOOKUP(Table10[[#This Row],[PurchaseOrderID]],Purchase_Order!$A$2:$A$1228,1,0)))</f>
        <v>1</v>
      </c>
    </row>
    <row r="2307" spans="1:11" x14ac:dyDescent="0.25">
      <c r="A2307" s="5">
        <v>1305</v>
      </c>
      <c r="B2307" s="5">
        <v>2947</v>
      </c>
      <c r="C2307" s="10">
        <v>44178</v>
      </c>
      <c r="D2307" s="5">
        <v>3</v>
      </c>
      <c r="E2307" s="5">
        <v>411</v>
      </c>
      <c r="F2307" s="40">
        <v>34.8705</v>
      </c>
      <c r="G2307" s="40">
        <v>104.61150000000001</v>
      </c>
      <c r="K2307" t="b">
        <f>NOT(ISNA(VLOOKUP(Table10[[#This Row],[PurchaseOrderID]],Purchase_Order!$A$2:$A$1228,1,0)))</f>
        <v>1</v>
      </c>
    </row>
    <row r="2308" spans="1:11" x14ac:dyDescent="0.25">
      <c r="A2308" s="4">
        <v>1305</v>
      </c>
      <c r="B2308" s="4">
        <v>2948</v>
      </c>
      <c r="C2308" s="11">
        <v>44178</v>
      </c>
      <c r="D2308" s="4">
        <v>3</v>
      </c>
      <c r="E2308" s="4">
        <v>412</v>
      </c>
      <c r="F2308" s="41">
        <v>39.143999999999998</v>
      </c>
      <c r="G2308" s="41">
        <v>117.432</v>
      </c>
      <c r="K2308" t="b">
        <f>NOT(ISNA(VLOOKUP(Table10[[#This Row],[PurchaseOrderID]],Purchase_Order!$A$2:$A$1228,1,0)))</f>
        <v>1</v>
      </c>
    </row>
    <row r="2309" spans="1:11" x14ac:dyDescent="0.25">
      <c r="A2309" s="5">
        <v>1305</v>
      </c>
      <c r="B2309" s="5">
        <v>2949</v>
      </c>
      <c r="C2309" s="10">
        <v>44178</v>
      </c>
      <c r="D2309" s="5">
        <v>3</v>
      </c>
      <c r="E2309" s="5">
        <v>413</v>
      </c>
      <c r="F2309" s="40">
        <v>47.575499999999998</v>
      </c>
      <c r="G2309" s="40">
        <v>142.72649999999999</v>
      </c>
      <c r="K2309" t="b">
        <f>NOT(ISNA(VLOOKUP(Table10[[#This Row],[PurchaseOrderID]],Purchase_Order!$A$2:$A$1228,1,0)))</f>
        <v>1</v>
      </c>
    </row>
    <row r="2310" spans="1:11" x14ac:dyDescent="0.25">
      <c r="A2310" s="4">
        <v>1305</v>
      </c>
      <c r="B2310" s="4">
        <v>2950</v>
      </c>
      <c r="C2310" s="11">
        <v>44178</v>
      </c>
      <c r="D2310" s="4">
        <v>3</v>
      </c>
      <c r="E2310" s="4">
        <v>414</v>
      </c>
      <c r="F2310" s="41">
        <v>45.475499999999997</v>
      </c>
      <c r="G2310" s="41">
        <v>136.4265</v>
      </c>
      <c r="K2310" t="b">
        <f>NOT(ISNA(VLOOKUP(Table10[[#This Row],[PurchaseOrderID]],Purchase_Order!$A$2:$A$1228,1,0)))</f>
        <v>1</v>
      </c>
    </row>
    <row r="2311" spans="1:11" x14ac:dyDescent="0.25">
      <c r="A2311" s="5">
        <v>1305</v>
      </c>
      <c r="B2311" s="5">
        <v>2951</v>
      </c>
      <c r="C2311" s="10">
        <v>44178</v>
      </c>
      <c r="D2311" s="5">
        <v>3</v>
      </c>
      <c r="E2311" s="5">
        <v>415</v>
      </c>
      <c r="F2311" s="40">
        <v>49.749000000000002</v>
      </c>
      <c r="G2311" s="40">
        <v>149.24700000000001</v>
      </c>
      <c r="K2311" t="b">
        <f>NOT(ISNA(VLOOKUP(Table10[[#This Row],[PurchaseOrderID]],Purchase_Order!$A$2:$A$1228,1,0)))</f>
        <v>1</v>
      </c>
    </row>
    <row r="2312" spans="1:11" x14ac:dyDescent="0.25">
      <c r="A2312" s="4">
        <v>1305</v>
      </c>
      <c r="B2312" s="4">
        <v>2952</v>
      </c>
      <c r="C2312" s="11">
        <v>44178</v>
      </c>
      <c r="D2312" s="4">
        <v>3</v>
      </c>
      <c r="E2312" s="4">
        <v>416</v>
      </c>
      <c r="F2312" s="41">
        <v>45.475499999999997</v>
      </c>
      <c r="G2312" s="41">
        <v>136.4265</v>
      </c>
      <c r="K2312" t="b">
        <f>NOT(ISNA(VLOOKUP(Table10[[#This Row],[PurchaseOrderID]],Purchase_Order!$A$2:$A$1228,1,0)))</f>
        <v>1</v>
      </c>
    </row>
    <row r="2313" spans="1:11" x14ac:dyDescent="0.25">
      <c r="A2313" s="5">
        <v>1305</v>
      </c>
      <c r="B2313" s="5">
        <v>2953</v>
      </c>
      <c r="C2313" s="10">
        <v>44178</v>
      </c>
      <c r="D2313" s="5">
        <v>3</v>
      </c>
      <c r="E2313" s="5">
        <v>417</v>
      </c>
      <c r="F2313" s="40">
        <v>43.375500000000002</v>
      </c>
      <c r="G2313" s="40">
        <v>130.12649999999999</v>
      </c>
      <c r="K2313" t="b">
        <f>NOT(ISNA(VLOOKUP(Table10[[#This Row],[PurchaseOrderID]],Purchase_Order!$A$2:$A$1228,1,0)))</f>
        <v>1</v>
      </c>
    </row>
    <row r="2314" spans="1:11" x14ac:dyDescent="0.25">
      <c r="A2314" s="4">
        <v>1305</v>
      </c>
      <c r="B2314" s="4">
        <v>2954</v>
      </c>
      <c r="C2314" s="11">
        <v>44178</v>
      </c>
      <c r="D2314" s="4">
        <v>3</v>
      </c>
      <c r="E2314" s="4">
        <v>418</v>
      </c>
      <c r="F2314" s="41">
        <v>47.649000000000001</v>
      </c>
      <c r="G2314" s="41">
        <v>142.947</v>
      </c>
      <c r="K2314" t="b">
        <f>NOT(ISNA(VLOOKUP(Table10[[#This Row],[PurchaseOrderID]],Purchase_Order!$A$2:$A$1228,1,0)))</f>
        <v>1</v>
      </c>
    </row>
    <row r="2315" spans="1:11" x14ac:dyDescent="0.25">
      <c r="A2315" s="5">
        <v>1305</v>
      </c>
      <c r="B2315" s="5">
        <v>2955</v>
      </c>
      <c r="C2315" s="10">
        <v>44178</v>
      </c>
      <c r="D2315" s="5">
        <v>3</v>
      </c>
      <c r="E2315" s="5">
        <v>419</v>
      </c>
      <c r="F2315" s="40">
        <v>43.375500000000002</v>
      </c>
      <c r="G2315" s="40">
        <v>130.12649999999999</v>
      </c>
      <c r="K2315" t="b">
        <f>NOT(ISNA(VLOOKUP(Table10[[#This Row],[PurchaseOrderID]],Purchase_Order!$A$2:$A$1228,1,0)))</f>
        <v>1</v>
      </c>
    </row>
    <row r="2316" spans="1:11" x14ac:dyDescent="0.25">
      <c r="A2316" s="4">
        <v>1305</v>
      </c>
      <c r="B2316" s="4">
        <v>2956</v>
      </c>
      <c r="C2316" s="11">
        <v>44178</v>
      </c>
      <c r="D2316" s="4">
        <v>3</v>
      </c>
      <c r="E2316" s="4">
        <v>420</v>
      </c>
      <c r="F2316" s="41">
        <v>41.275500000000001</v>
      </c>
      <c r="G2316" s="41">
        <v>123.8265</v>
      </c>
      <c r="K2316" t="b">
        <f>NOT(ISNA(VLOOKUP(Table10[[#This Row],[PurchaseOrderID]],Purchase_Order!$A$2:$A$1228,1,0)))</f>
        <v>1</v>
      </c>
    </row>
    <row r="2317" spans="1:11" x14ac:dyDescent="0.25">
      <c r="A2317" s="5">
        <v>1305</v>
      </c>
      <c r="B2317" s="5">
        <v>2957</v>
      </c>
      <c r="C2317" s="10">
        <v>44178</v>
      </c>
      <c r="D2317" s="5">
        <v>3</v>
      </c>
      <c r="E2317" s="5">
        <v>421</v>
      </c>
      <c r="F2317" s="40">
        <v>45.548999999999999</v>
      </c>
      <c r="G2317" s="40">
        <v>136.64699999999999</v>
      </c>
      <c r="K2317" t="b">
        <f>NOT(ISNA(VLOOKUP(Table10[[#This Row],[PurchaseOrderID]],Purchase_Order!$A$2:$A$1228,1,0)))</f>
        <v>1</v>
      </c>
    </row>
    <row r="2318" spans="1:11" x14ac:dyDescent="0.25">
      <c r="A2318" s="4">
        <v>1306</v>
      </c>
      <c r="B2318" s="4">
        <v>2958</v>
      </c>
      <c r="C2318" s="11">
        <v>44178</v>
      </c>
      <c r="D2318" s="4">
        <v>550</v>
      </c>
      <c r="E2318" s="4">
        <v>931</v>
      </c>
      <c r="F2318" s="41">
        <v>34.8705</v>
      </c>
      <c r="G2318" s="41">
        <v>19178.775000000001</v>
      </c>
      <c r="K2318" t="b">
        <f>NOT(ISNA(VLOOKUP(Table10[[#This Row],[PurchaseOrderID]],Purchase_Order!$A$2:$A$1228,1,0)))</f>
        <v>1</v>
      </c>
    </row>
    <row r="2319" spans="1:11" x14ac:dyDescent="0.25">
      <c r="A2319" s="5">
        <v>1306</v>
      </c>
      <c r="B2319" s="5">
        <v>2959</v>
      </c>
      <c r="C2319" s="10">
        <v>44178</v>
      </c>
      <c r="D2319" s="5">
        <v>550</v>
      </c>
      <c r="E2319" s="5">
        <v>932</v>
      </c>
      <c r="F2319" s="40">
        <v>39.763500000000001</v>
      </c>
      <c r="G2319" s="40">
        <v>21869.924999999999</v>
      </c>
      <c r="K2319" t="b">
        <f>NOT(ISNA(VLOOKUP(Table10[[#This Row],[PurchaseOrderID]],Purchase_Order!$A$2:$A$1228,1,0)))</f>
        <v>1</v>
      </c>
    </row>
    <row r="2320" spans="1:11" x14ac:dyDescent="0.25">
      <c r="A2320" s="4">
        <v>1306</v>
      </c>
      <c r="B2320" s="4">
        <v>2960</v>
      </c>
      <c r="C2320" s="11">
        <v>44178</v>
      </c>
      <c r="D2320" s="4">
        <v>550</v>
      </c>
      <c r="E2320" s="4">
        <v>933</v>
      </c>
      <c r="F2320" s="41">
        <v>43.984499999999997</v>
      </c>
      <c r="G2320" s="41">
        <v>24191.474999999999</v>
      </c>
      <c r="K2320" t="b">
        <f>NOT(ISNA(VLOOKUP(Table10[[#This Row],[PurchaseOrderID]],Purchase_Order!$A$2:$A$1228,1,0)))</f>
        <v>1</v>
      </c>
    </row>
    <row r="2321" spans="1:11" x14ac:dyDescent="0.25">
      <c r="A2321" s="5">
        <v>1306</v>
      </c>
      <c r="B2321" s="5">
        <v>2961</v>
      </c>
      <c r="C2321" s="10">
        <v>44178</v>
      </c>
      <c r="D2321" s="5">
        <v>550</v>
      </c>
      <c r="E2321" s="5">
        <v>934</v>
      </c>
      <c r="F2321" s="40">
        <v>38.146500000000003</v>
      </c>
      <c r="G2321" s="40">
        <v>20980.575000000001</v>
      </c>
      <c r="K2321" t="b">
        <f>NOT(ISNA(VLOOKUP(Table10[[#This Row],[PurchaseOrderID]],Purchase_Order!$A$2:$A$1228,1,0)))</f>
        <v>1</v>
      </c>
    </row>
    <row r="2322" spans="1:11" x14ac:dyDescent="0.25">
      <c r="A2322" s="4">
        <v>1307</v>
      </c>
      <c r="B2322" s="4">
        <v>2962</v>
      </c>
      <c r="C2322" s="11">
        <v>44178</v>
      </c>
      <c r="D2322" s="4">
        <v>3</v>
      </c>
      <c r="E2322" s="4">
        <v>422</v>
      </c>
      <c r="F2322" s="41">
        <v>47.680500000000002</v>
      </c>
      <c r="G2322" s="41">
        <v>143.04150000000001</v>
      </c>
      <c r="K2322" t="b">
        <f>NOT(ISNA(VLOOKUP(Table10[[#This Row],[PurchaseOrderID]],Purchase_Order!$A$2:$A$1228,1,0)))</f>
        <v>1</v>
      </c>
    </row>
    <row r="2323" spans="1:11" x14ac:dyDescent="0.25">
      <c r="A2323" s="5">
        <v>1307</v>
      </c>
      <c r="B2323" s="5">
        <v>2963</v>
      </c>
      <c r="C2323" s="10">
        <v>44178</v>
      </c>
      <c r="D2323" s="5">
        <v>3</v>
      </c>
      <c r="E2323" s="5">
        <v>423</v>
      </c>
      <c r="F2323" s="40">
        <v>45.580500000000001</v>
      </c>
      <c r="G2323" s="40">
        <v>136.7415</v>
      </c>
      <c r="K2323" t="b">
        <f>NOT(ISNA(VLOOKUP(Table10[[#This Row],[PurchaseOrderID]],Purchase_Order!$A$2:$A$1228,1,0)))</f>
        <v>1</v>
      </c>
    </row>
    <row r="2324" spans="1:11" x14ac:dyDescent="0.25">
      <c r="A2324" s="4">
        <v>1307</v>
      </c>
      <c r="B2324" s="4">
        <v>2964</v>
      </c>
      <c r="C2324" s="11">
        <v>44178</v>
      </c>
      <c r="D2324" s="4">
        <v>3</v>
      </c>
      <c r="E2324" s="4">
        <v>424</v>
      </c>
      <c r="F2324" s="41">
        <v>49.853999999999999</v>
      </c>
      <c r="G2324" s="41">
        <v>149.56200000000001</v>
      </c>
      <c r="K2324" t="b">
        <f>NOT(ISNA(VLOOKUP(Table10[[#This Row],[PurchaseOrderID]],Purchase_Order!$A$2:$A$1228,1,0)))</f>
        <v>1</v>
      </c>
    </row>
    <row r="2325" spans="1:11" x14ac:dyDescent="0.25">
      <c r="A2325" s="5">
        <v>1307</v>
      </c>
      <c r="B2325" s="5">
        <v>2965</v>
      </c>
      <c r="C2325" s="10">
        <v>44178</v>
      </c>
      <c r="D2325" s="5">
        <v>3</v>
      </c>
      <c r="E2325" s="5">
        <v>425</v>
      </c>
      <c r="F2325" s="40">
        <v>45.580500000000001</v>
      </c>
      <c r="G2325" s="40">
        <v>136.7415</v>
      </c>
      <c r="K2325" t="b">
        <f>NOT(ISNA(VLOOKUP(Table10[[#This Row],[PurchaseOrderID]],Purchase_Order!$A$2:$A$1228,1,0)))</f>
        <v>1</v>
      </c>
    </row>
    <row r="2326" spans="1:11" x14ac:dyDescent="0.25">
      <c r="A2326" s="4">
        <v>1307</v>
      </c>
      <c r="B2326" s="4">
        <v>2966</v>
      </c>
      <c r="C2326" s="11">
        <v>44178</v>
      </c>
      <c r="D2326" s="4">
        <v>3</v>
      </c>
      <c r="E2326" s="4">
        <v>426</v>
      </c>
      <c r="F2326" s="41">
        <v>43.480499999999999</v>
      </c>
      <c r="G2326" s="41">
        <v>130.44149999999999</v>
      </c>
      <c r="K2326" t="b">
        <f>NOT(ISNA(VLOOKUP(Table10[[#This Row],[PurchaseOrderID]],Purchase_Order!$A$2:$A$1228,1,0)))</f>
        <v>1</v>
      </c>
    </row>
    <row r="2327" spans="1:11" x14ac:dyDescent="0.25">
      <c r="A2327" s="5">
        <v>1307</v>
      </c>
      <c r="B2327" s="5">
        <v>2967</v>
      </c>
      <c r="C2327" s="10">
        <v>44178</v>
      </c>
      <c r="D2327" s="5">
        <v>3</v>
      </c>
      <c r="E2327" s="5">
        <v>427</v>
      </c>
      <c r="F2327" s="40">
        <v>47.753999999999998</v>
      </c>
      <c r="G2327" s="40">
        <v>143.262</v>
      </c>
      <c r="K2327" t="b">
        <f>NOT(ISNA(VLOOKUP(Table10[[#This Row],[PurchaseOrderID]],Purchase_Order!$A$2:$A$1228,1,0)))</f>
        <v>1</v>
      </c>
    </row>
    <row r="2328" spans="1:11" x14ac:dyDescent="0.25">
      <c r="A2328" s="4">
        <v>1308</v>
      </c>
      <c r="B2328" s="4">
        <v>2968</v>
      </c>
      <c r="C2328" s="11">
        <v>44178</v>
      </c>
      <c r="D2328" s="4">
        <v>3</v>
      </c>
      <c r="E2328" s="4">
        <v>341</v>
      </c>
      <c r="F2328" s="41">
        <v>47.575499999999998</v>
      </c>
      <c r="G2328" s="41">
        <v>142.72649999999999</v>
      </c>
      <c r="K2328" t="b">
        <f>NOT(ISNA(VLOOKUP(Table10[[#This Row],[PurchaseOrderID]],Purchase_Order!$A$2:$A$1228,1,0)))</f>
        <v>1</v>
      </c>
    </row>
    <row r="2329" spans="1:11" x14ac:dyDescent="0.25">
      <c r="A2329" s="5">
        <v>1308</v>
      </c>
      <c r="B2329" s="5">
        <v>2969</v>
      </c>
      <c r="C2329" s="10">
        <v>44178</v>
      </c>
      <c r="D2329" s="5">
        <v>3</v>
      </c>
      <c r="E2329" s="5">
        <v>342</v>
      </c>
      <c r="F2329" s="40">
        <v>45.475499999999997</v>
      </c>
      <c r="G2329" s="40">
        <v>136.4265</v>
      </c>
      <c r="K2329" t="b">
        <f>NOT(ISNA(VLOOKUP(Table10[[#This Row],[PurchaseOrderID]],Purchase_Order!$A$2:$A$1228,1,0)))</f>
        <v>1</v>
      </c>
    </row>
    <row r="2330" spans="1:11" x14ac:dyDescent="0.25">
      <c r="A2330" s="4">
        <v>1308</v>
      </c>
      <c r="B2330" s="4">
        <v>2970</v>
      </c>
      <c r="C2330" s="11">
        <v>44178</v>
      </c>
      <c r="D2330" s="4">
        <v>3</v>
      </c>
      <c r="E2330" s="4">
        <v>343</v>
      </c>
      <c r="F2330" s="41">
        <v>49.749000000000002</v>
      </c>
      <c r="G2330" s="41">
        <v>149.24700000000001</v>
      </c>
      <c r="K2330" t="b">
        <f>NOT(ISNA(VLOOKUP(Table10[[#This Row],[PurchaseOrderID]],Purchase_Order!$A$2:$A$1228,1,0)))</f>
        <v>1</v>
      </c>
    </row>
    <row r="2331" spans="1:11" x14ac:dyDescent="0.25">
      <c r="A2331" s="5">
        <v>1308</v>
      </c>
      <c r="B2331" s="5">
        <v>2971</v>
      </c>
      <c r="C2331" s="10">
        <v>44178</v>
      </c>
      <c r="D2331" s="5">
        <v>3</v>
      </c>
      <c r="E2331" s="5">
        <v>344</v>
      </c>
      <c r="F2331" s="40">
        <v>45.475499999999997</v>
      </c>
      <c r="G2331" s="40">
        <v>136.4265</v>
      </c>
      <c r="K2331" t="b">
        <f>NOT(ISNA(VLOOKUP(Table10[[#This Row],[PurchaseOrderID]],Purchase_Order!$A$2:$A$1228,1,0)))</f>
        <v>1</v>
      </c>
    </row>
    <row r="2332" spans="1:11" x14ac:dyDescent="0.25">
      <c r="A2332" s="4">
        <v>1308</v>
      </c>
      <c r="B2332" s="4">
        <v>2972</v>
      </c>
      <c r="C2332" s="11">
        <v>44178</v>
      </c>
      <c r="D2332" s="4">
        <v>3</v>
      </c>
      <c r="E2332" s="4">
        <v>345</v>
      </c>
      <c r="F2332" s="41">
        <v>43.375500000000002</v>
      </c>
      <c r="G2332" s="41">
        <v>130.12649999999999</v>
      </c>
      <c r="K2332" t="b">
        <f>NOT(ISNA(VLOOKUP(Table10[[#This Row],[PurchaseOrderID]],Purchase_Order!$A$2:$A$1228,1,0)))</f>
        <v>1</v>
      </c>
    </row>
    <row r="2333" spans="1:11" x14ac:dyDescent="0.25">
      <c r="A2333" s="5">
        <v>1309</v>
      </c>
      <c r="B2333" s="5">
        <v>2973</v>
      </c>
      <c r="C2333" s="10">
        <v>44178</v>
      </c>
      <c r="D2333" s="5">
        <v>550</v>
      </c>
      <c r="E2333" s="5">
        <v>931</v>
      </c>
      <c r="F2333" s="40">
        <v>34.345500000000001</v>
      </c>
      <c r="G2333" s="40">
        <v>18890.025000000001</v>
      </c>
      <c r="K2333" t="b">
        <f>NOT(ISNA(VLOOKUP(Table10[[#This Row],[PurchaseOrderID]],Purchase_Order!$A$2:$A$1228,1,0)))</f>
        <v>1</v>
      </c>
    </row>
    <row r="2334" spans="1:11" x14ac:dyDescent="0.25">
      <c r="A2334" s="4">
        <v>1309</v>
      </c>
      <c r="B2334" s="4">
        <v>2974</v>
      </c>
      <c r="C2334" s="11">
        <v>44178</v>
      </c>
      <c r="D2334" s="4">
        <v>550</v>
      </c>
      <c r="E2334" s="4">
        <v>932</v>
      </c>
      <c r="F2334" s="41">
        <v>39.238500000000002</v>
      </c>
      <c r="G2334" s="41">
        <v>21581.174999999999</v>
      </c>
      <c r="K2334" t="b">
        <f>NOT(ISNA(VLOOKUP(Table10[[#This Row],[PurchaseOrderID]],Purchase_Order!$A$2:$A$1228,1,0)))</f>
        <v>1</v>
      </c>
    </row>
    <row r="2335" spans="1:11" x14ac:dyDescent="0.25">
      <c r="A2335" s="5">
        <v>1310</v>
      </c>
      <c r="B2335" s="5">
        <v>2975</v>
      </c>
      <c r="C2335" s="10">
        <v>44178</v>
      </c>
      <c r="D2335" s="5">
        <v>3</v>
      </c>
      <c r="E2335" s="5">
        <v>341</v>
      </c>
      <c r="F2335" s="40">
        <v>47.470500000000001</v>
      </c>
      <c r="G2335" s="40">
        <v>142.41149999999999</v>
      </c>
      <c r="K2335" t="b">
        <f>NOT(ISNA(VLOOKUP(Table10[[#This Row],[PurchaseOrderID]],Purchase_Order!$A$2:$A$1228,1,0)))</f>
        <v>1</v>
      </c>
    </row>
    <row r="2336" spans="1:11" x14ac:dyDescent="0.25">
      <c r="A2336" s="4">
        <v>1310</v>
      </c>
      <c r="B2336" s="4">
        <v>2976</v>
      </c>
      <c r="C2336" s="11">
        <v>44178</v>
      </c>
      <c r="D2336" s="4">
        <v>3</v>
      </c>
      <c r="E2336" s="4">
        <v>342</v>
      </c>
      <c r="F2336" s="41">
        <v>45.3705</v>
      </c>
      <c r="G2336" s="41">
        <v>136.11150000000001</v>
      </c>
      <c r="K2336" t="b">
        <f>NOT(ISNA(VLOOKUP(Table10[[#This Row],[PurchaseOrderID]],Purchase_Order!$A$2:$A$1228,1,0)))</f>
        <v>1</v>
      </c>
    </row>
    <row r="2337" spans="1:11" x14ac:dyDescent="0.25">
      <c r="A2337" s="5">
        <v>1310</v>
      </c>
      <c r="B2337" s="5">
        <v>2977</v>
      </c>
      <c r="C2337" s="10">
        <v>44178</v>
      </c>
      <c r="D2337" s="5">
        <v>3</v>
      </c>
      <c r="E2337" s="5">
        <v>343</v>
      </c>
      <c r="F2337" s="40">
        <v>49.643999999999998</v>
      </c>
      <c r="G2337" s="40">
        <v>148.93199999999999</v>
      </c>
      <c r="K2337" t="b">
        <f>NOT(ISNA(VLOOKUP(Table10[[#This Row],[PurchaseOrderID]],Purchase_Order!$A$2:$A$1228,1,0)))</f>
        <v>1</v>
      </c>
    </row>
    <row r="2338" spans="1:11" x14ac:dyDescent="0.25">
      <c r="A2338" s="4">
        <v>1311</v>
      </c>
      <c r="B2338" s="4">
        <v>2978</v>
      </c>
      <c r="C2338" s="11">
        <v>44178</v>
      </c>
      <c r="D2338" s="4">
        <v>550</v>
      </c>
      <c r="E2338" s="4">
        <v>930</v>
      </c>
      <c r="F2338" s="41">
        <v>43.039499999999997</v>
      </c>
      <c r="G2338" s="41">
        <v>23671.724999999999</v>
      </c>
      <c r="K2338" t="b">
        <f>NOT(ISNA(VLOOKUP(Table10[[#This Row],[PurchaseOrderID]],Purchase_Order!$A$2:$A$1228,1,0)))</f>
        <v>1</v>
      </c>
    </row>
    <row r="2339" spans="1:11" x14ac:dyDescent="0.25">
      <c r="A2339" s="5">
        <v>1312</v>
      </c>
      <c r="B2339" s="5">
        <v>2979</v>
      </c>
      <c r="C2339" s="10">
        <v>44178</v>
      </c>
      <c r="D2339" s="5">
        <v>550</v>
      </c>
      <c r="E2339" s="5">
        <v>332</v>
      </c>
      <c r="F2339" s="40">
        <v>10.815</v>
      </c>
      <c r="G2339" s="40">
        <v>5948.25</v>
      </c>
      <c r="K2339" t="b">
        <f>NOT(ISNA(VLOOKUP(Table10[[#This Row],[PurchaseOrderID]],Purchase_Order!$A$2:$A$1228,1,0)))</f>
        <v>1</v>
      </c>
    </row>
    <row r="2340" spans="1:11" x14ac:dyDescent="0.25">
      <c r="A2340" s="4">
        <v>1313</v>
      </c>
      <c r="B2340" s="4">
        <v>2980</v>
      </c>
      <c r="C2340" s="11">
        <v>44181</v>
      </c>
      <c r="D2340" s="4">
        <v>550</v>
      </c>
      <c r="E2340" s="4">
        <v>948</v>
      </c>
      <c r="F2340" s="41">
        <v>82.834500000000006</v>
      </c>
      <c r="G2340" s="41">
        <v>45558.974999999999</v>
      </c>
      <c r="K2340" t="b">
        <f>NOT(ISNA(VLOOKUP(Table10[[#This Row],[PurchaseOrderID]],Purchase_Order!$A$2:$A$1228,1,0)))</f>
        <v>1</v>
      </c>
    </row>
    <row r="2341" spans="1:11" x14ac:dyDescent="0.25">
      <c r="A2341" s="5">
        <v>1313</v>
      </c>
      <c r="B2341" s="5">
        <v>2981</v>
      </c>
      <c r="C2341" s="10">
        <v>44181</v>
      </c>
      <c r="D2341" s="5">
        <v>550</v>
      </c>
      <c r="E2341" s="5">
        <v>907</v>
      </c>
      <c r="F2341" s="40">
        <v>82.834500000000006</v>
      </c>
      <c r="G2341" s="40">
        <v>45558.974999999999</v>
      </c>
      <c r="K2341" t="b">
        <f>NOT(ISNA(VLOOKUP(Table10[[#This Row],[PurchaseOrderID]],Purchase_Order!$A$2:$A$1228,1,0)))</f>
        <v>1</v>
      </c>
    </row>
    <row r="2342" spans="1:11" x14ac:dyDescent="0.25">
      <c r="A2342" s="4">
        <v>1314</v>
      </c>
      <c r="B2342" s="4">
        <v>2982</v>
      </c>
      <c r="C2342" s="11">
        <v>44181</v>
      </c>
      <c r="D2342" s="4">
        <v>1250</v>
      </c>
      <c r="E2342" s="4">
        <v>325</v>
      </c>
      <c r="F2342" s="41">
        <v>0.21</v>
      </c>
      <c r="G2342" s="41">
        <v>262.5</v>
      </c>
      <c r="K2342" t="b">
        <f>NOT(ISNA(VLOOKUP(Table10[[#This Row],[PurchaseOrderID]],Purchase_Order!$A$2:$A$1228,1,0)))</f>
        <v>1</v>
      </c>
    </row>
    <row r="2343" spans="1:11" x14ac:dyDescent="0.25">
      <c r="A2343" s="5">
        <v>1314</v>
      </c>
      <c r="B2343" s="5">
        <v>2983</v>
      </c>
      <c r="C2343" s="10">
        <v>44181</v>
      </c>
      <c r="D2343" s="5">
        <v>1250</v>
      </c>
      <c r="E2343" s="5">
        <v>326</v>
      </c>
      <c r="F2343" s="40">
        <v>0.21</v>
      </c>
      <c r="G2343" s="40">
        <v>262.5</v>
      </c>
      <c r="K2343" t="b">
        <f>NOT(ISNA(VLOOKUP(Table10[[#This Row],[PurchaseOrderID]],Purchase_Order!$A$2:$A$1228,1,0)))</f>
        <v>1</v>
      </c>
    </row>
    <row r="2344" spans="1:11" x14ac:dyDescent="0.25">
      <c r="A2344" s="4">
        <v>1315</v>
      </c>
      <c r="B2344" s="4">
        <v>2984</v>
      </c>
      <c r="C2344" s="11">
        <v>44181</v>
      </c>
      <c r="D2344" s="4">
        <v>3</v>
      </c>
      <c r="E2344" s="4">
        <v>320</v>
      </c>
      <c r="F2344" s="41">
        <v>49.643999999999998</v>
      </c>
      <c r="G2344" s="41">
        <v>148.93199999999999</v>
      </c>
      <c r="K2344" t="b">
        <f>NOT(ISNA(VLOOKUP(Table10[[#This Row],[PurchaseOrderID]],Purchase_Order!$A$2:$A$1228,1,0)))</f>
        <v>1</v>
      </c>
    </row>
    <row r="2345" spans="1:11" x14ac:dyDescent="0.25">
      <c r="A2345" s="5">
        <v>1315</v>
      </c>
      <c r="B2345" s="5">
        <v>2985</v>
      </c>
      <c r="C2345" s="10">
        <v>44181</v>
      </c>
      <c r="D2345" s="5">
        <v>3</v>
      </c>
      <c r="E2345" s="5">
        <v>321</v>
      </c>
      <c r="F2345" s="40">
        <v>44.320500000000003</v>
      </c>
      <c r="G2345" s="40">
        <v>132.9615</v>
      </c>
      <c r="K2345" t="b">
        <f>NOT(ISNA(VLOOKUP(Table10[[#This Row],[PurchaseOrderID]],Purchase_Order!$A$2:$A$1228,1,0)))</f>
        <v>1</v>
      </c>
    </row>
    <row r="2346" spans="1:11" x14ac:dyDescent="0.25">
      <c r="A2346" s="4">
        <v>1315</v>
      </c>
      <c r="B2346" s="4">
        <v>2986</v>
      </c>
      <c r="C2346" s="11">
        <v>44181</v>
      </c>
      <c r="D2346" s="4">
        <v>60</v>
      </c>
      <c r="E2346" s="4">
        <v>322</v>
      </c>
      <c r="F2346" s="41">
        <v>28.6965</v>
      </c>
      <c r="G2346" s="41">
        <v>1721.79</v>
      </c>
      <c r="K2346" t="b">
        <f>NOT(ISNA(VLOOKUP(Table10[[#This Row],[PurchaseOrderID]],Purchase_Order!$A$2:$A$1228,1,0)))</f>
        <v>1</v>
      </c>
    </row>
    <row r="2347" spans="1:11" x14ac:dyDescent="0.25">
      <c r="A2347" s="5">
        <v>1316</v>
      </c>
      <c r="B2347" s="5">
        <v>2987</v>
      </c>
      <c r="C2347" s="10">
        <v>44181</v>
      </c>
      <c r="D2347" s="5">
        <v>550</v>
      </c>
      <c r="E2347" s="5">
        <v>930</v>
      </c>
      <c r="F2347" s="40">
        <v>42.514499999999998</v>
      </c>
      <c r="G2347" s="40">
        <v>23382.974999999999</v>
      </c>
      <c r="K2347" t="b">
        <f>NOT(ISNA(VLOOKUP(Table10[[#This Row],[PurchaseOrderID]],Purchase_Order!$A$2:$A$1228,1,0)))</f>
        <v>1</v>
      </c>
    </row>
    <row r="2348" spans="1:11" x14ac:dyDescent="0.25">
      <c r="A2348" s="4">
        <v>1316</v>
      </c>
      <c r="B2348" s="4">
        <v>2988</v>
      </c>
      <c r="C2348" s="11">
        <v>44181</v>
      </c>
      <c r="D2348" s="4">
        <v>550</v>
      </c>
      <c r="E2348" s="4">
        <v>921</v>
      </c>
      <c r="F2348" s="41">
        <v>5.5860000000000003</v>
      </c>
      <c r="G2348" s="41">
        <v>3072.3</v>
      </c>
      <c r="K2348" t="b">
        <f>NOT(ISNA(VLOOKUP(Table10[[#This Row],[PurchaseOrderID]],Purchase_Order!$A$2:$A$1228,1,0)))</f>
        <v>1</v>
      </c>
    </row>
    <row r="2349" spans="1:11" x14ac:dyDescent="0.25">
      <c r="A2349" s="5">
        <v>1317</v>
      </c>
      <c r="B2349" s="5">
        <v>2989</v>
      </c>
      <c r="C2349" s="10">
        <v>44181</v>
      </c>
      <c r="D2349" s="5">
        <v>60</v>
      </c>
      <c r="E2349" s="5">
        <v>952</v>
      </c>
      <c r="F2349" s="40">
        <v>15.7395</v>
      </c>
      <c r="G2349" s="40">
        <v>944.37</v>
      </c>
      <c r="K2349" t="b">
        <f>NOT(ISNA(VLOOKUP(Table10[[#This Row],[PurchaseOrderID]],Purchase_Order!$A$2:$A$1228,1,0)))</f>
        <v>1</v>
      </c>
    </row>
    <row r="2350" spans="1:11" x14ac:dyDescent="0.25">
      <c r="A2350" s="4">
        <v>1318</v>
      </c>
      <c r="B2350" s="4">
        <v>2990</v>
      </c>
      <c r="C2350" s="11">
        <v>44181</v>
      </c>
      <c r="D2350" s="4">
        <v>550</v>
      </c>
      <c r="E2350" s="4">
        <v>933</v>
      </c>
      <c r="F2350" s="41">
        <v>43.459499999999998</v>
      </c>
      <c r="G2350" s="41">
        <v>23902.724999999999</v>
      </c>
      <c r="K2350" t="b">
        <f>NOT(ISNA(VLOOKUP(Table10[[#This Row],[PurchaseOrderID]],Purchase_Order!$A$2:$A$1228,1,0)))</f>
        <v>1</v>
      </c>
    </row>
    <row r="2351" spans="1:11" x14ac:dyDescent="0.25">
      <c r="A2351" s="5">
        <v>1318</v>
      </c>
      <c r="B2351" s="5">
        <v>2991</v>
      </c>
      <c r="C2351" s="10">
        <v>44181</v>
      </c>
      <c r="D2351" s="5">
        <v>550</v>
      </c>
      <c r="E2351" s="5">
        <v>934</v>
      </c>
      <c r="F2351" s="40">
        <v>37.621499999999997</v>
      </c>
      <c r="G2351" s="40">
        <v>20691.825000000001</v>
      </c>
      <c r="K2351" t="b">
        <f>NOT(ISNA(VLOOKUP(Table10[[#This Row],[PurchaseOrderID]],Purchase_Order!$A$2:$A$1228,1,0)))</f>
        <v>1</v>
      </c>
    </row>
    <row r="2352" spans="1:11" x14ac:dyDescent="0.25">
      <c r="A2352" s="4">
        <v>1318</v>
      </c>
      <c r="B2352" s="4">
        <v>2992</v>
      </c>
      <c r="C2352" s="11">
        <v>44181</v>
      </c>
      <c r="D2352" s="4">
        <v>550</v>
      </c>
      <c r="E2352" s="4">
        <v>922</v>
      </c>
      <c r="F2352" s="41">
        <v>6.5309999999999997</v>
      </c>
      <c r="G2352" s="41">
        <v>3592.05</v>
      </c>
      <c r="K2352" t="b">
        <f>NOT(ISNA(VLOOKUP(Table10[[#This Row],[PurchaseOrderID]],Purchase_Order!$A$2:$A$1228,1,0)))</f>
        <v>1</v>
      </c>
    </row>
    <row r="2353" spans="1:11" x14ac:dyDescent="0.25">
      <c r="A2353" s="5">
        <v>1318</v>
      </c>
      <c r="B2353" s="5">
        <v>2993</v>
      </c>
      <c r="C2353" s="10">
        <v>44181</v>
      </c>
      <c r="D2353" s="5">
        <v>550</v>
      </c>
      <c r="E2353" s="5">
        <v>923</v>
      </c>
      <c r="F2353" s="40">
        <v>6.1844999999999999</v>
      </c>
      <c r="G2353" s="40">
        <v>3401.4749999999999</v>
      </c>
      <c r="K2353" t="b">
        <f>NOT(ISNA(VLOOKUP(Table10[[#This Row],[PurchaseOrderID]],Purchase_Order!$A$2:$A$1228,1,0)))</f>
        <v>1</v>
      </c>
    </row>
    <row r="2354" spans="1:11" x14ac:dyDescent="0.25">
      <c r="A2354" s="4">
        <v>1319</v>
      </c>
      <c r="B2354" s="4">
        <v>2994</v>
      </c>
      <c r="C2354" s="11">
        <v>44181</v>
      </c>
      <c r="D2354" s="4">
        <v>550</v>
      </c>
      <c r="E2354" s="4">
        <v>317</v>
      </c>
      <c r="F2354" s="41">
        <v>29.578499999999998</v>
      </c>
      <c r="G2354" s="41">
        <v>16268.174999999999</v>
      </c>
      <c r="K2354" t="b">
        <f>NOT(ISNA(VLOOKUP(Table10[[#This Row],[PurchaseOrderID]],Purchase_Order!$A$2:$A$1228,1,0)))</f>
        <v>1</v>
      </c>
    </row>
    <row r="2355" spans="1:11" x14ac:dyDescent="0.25">
      <c r="A2355" s="5">
        <v>1319</v>
      </c>
      <c r="B2355" s="5">
        <v>2995</v>
      </c>
      <c r="C2355" s="10">
        <v>44181</v>
      </c>
      <c r="D2355" s="5">
        <v>550</v>
      </c>
      <c r="E2355" s="5">
        <v>318</v>
      </c>
      <c r="F2355" s="40">
        <v>36.098999999999997</v>
      </c>
      <c r="G2355" s="40">
        <v>19854.45</v>
      </c>
      <c r="K2355" t="b">
        <f>NOT(ISNA(VLOOKUP(Table10[[#This Row],[PurchaseOrderID]],Purchase_Order!$A$2:$A$1228,1,0)))</f>
        <v>1</v>
      </c>
    </row>
    <row r="2356" spans="1:11" x14ac:dyDescent="0.25">
      <c r="A2356" s="4">
        <v>1319</v>
      </c>
      <c r="B2356" s="4">
        <v>2996</v>
      </c>
      <c r="C2356" s="11">
        <v>44181</v>
      </c>
      <c r="D2356" s="4">
        <v>550</v>
      </c>
      <c r="E2356" s="4">
        <v>319</v>
      </c>
      <c r="F2356" s="41">
        <v>48.583500000000001</v>
      </c>
      <c r="G2356" s="41">
        <v>26720.924999999999</v>
      </c>
      <c r="K2356" t="b">
        <f>NOT(ISNA(VLOOKUP(Table10[[#This Row],[PurchaseOrderID]],Purchase_Order!$A$2:$A$1228,1,0)))</f>
        <v>1</v>
      </c>
    </row>
    <row r="2357" spans="1:11" x14ac:dyDescent="0.25">
      <c r="A2357" s="5">
        <v>1320</v>
      </c>
      <c r="B2357" s="5">
        <v>2997</v>
      </c>
      <c r="C2357" s="10">
        <v>44181</v>
      </c>
      <c r="D2357" s="5">
        <v>550</v>
      </c>
      <c r="E2357" s="5">
        <v>928</v>
      </c>
      <c r="F2357" s="40">
        <v>32.2455</v>
      </c>
      <c r="G2357" s="40">
        <v>17735.025000000001</v>
      </c>
      <c r="K2357" t="b">
        <f>NOT(ISNA(VLOOKUP(Table10[[#This Row],[PurchaseOrderID]],Purchase_Order!$A$2:$A$1228,1,0)))</f>
        <v>1</v>
      </c>
    </row>
    <row r="2358" spans="1:11" x14ac:dyDescent="0.25">
      <c r="A2358" s="4">
        <v>1320</v>
      </c>
      <c r="B2358" s="4">
        <v>2998</v>
      </c>
      <c r="C2358" s="11">
        <v>44181</v>
      </c>
      <c r="D2358" s="4">
        <v>550</v>
      </c>
      <c r="E2358" s="4">
        <v>929</v>
      </c>
      <c r="F2358" s="41">
        <v>36.561</v>
      </c>
      <c r="G2358" s="41">
        <v>20108.55</v>
      </c>
      <c r="K2358" t="b">
        <f>NOT(ISNA(VLOOKUP(Table10[[#This Row],[PurchaseOrderID]],Purchase_Order!$A$2:$A$1228,1,0)))</f>
        <v>1</v>
      </c>
    </row>
    <row r="2359" spans="1:11" x14ac:dyDescent="0.25">
      <c r="A2359" s="5">
        <v>1321</v>
      </c>
      <c r="B2359" s="5">
        <v>2999</v>
      </c>
      <c r="C2359" s="10">
        <v>44182</v>
      </c>
      <c r="D2359" s="5">
        <v>550</v>
      </c>
      <c r="E2359" s="5">
        <v>319</v>
      </c>
      <c r="F2359" s="40">
        <v>46.420499999999997</v>
      </c>
      <c r="G2359" s="40">
        <v>25531.275000000001</v>
      </c>
      <c r="K2359" t="b">
        <f>NOT(ISNA(VLOOKUP(Table10[[#This Row],[PurchaseOrderID]],Purchase_Order!$A$2:$A$1228,1,0)))</f>
        <v>1</v>
      </c>
    </row>
    <row r="2360" spans="1:11" x14ac:dyDescent="0.25">
      <c r="A2360" s="4">
        <v>1322</v>
      </c>
      <c r="B2360" s="4">
        <v>3000</v>
      </c>
      <c r="C2360" s="11">
        <v>44182</v>
      </c>
      <c r="D2360" s="4">
        <v>3</v>
      </c>
      <c r="E2360" s="4">
        <v>364</v>
      </c>
      <c r="F2360" s="41">
        <v>47.596499999999999</v>
      </c>
      <c r="G2360" s="41">
        <v>142.7895</v>
      </c>
      <c r="K2360" t="b">
        <f>NOT(ISNA(VLOOKUP(Table10[[#This Row],[PurchaseOrderID]],Purchase_Order!$A$2:$A$1228,1,0)))</f>
        <v>1</v>
      </c>
    </row>
    <row r="2361" spans="1:11" x14ac:dyDescent="0.25">
      <c r="A2361" s="5">
        <v>1322</v>
      </c>
      <c r="B2361" s="5">
        <v>3001</v>
      </c>
      <c r="C2361" s="10">
        <v>44182</v>
      </c>
      <c r="D2361" s="5">
        <v>3</v>
      </c>
      <c r="E2361" s="5">
        <v>365</v>
      </c>
      <c r="F2361" s="40">
        <v>43.323</v>
      </c>
      <c r="G2361" s="40">
        <v>129.96899999999999</v>
      </c>
      <c r="K2361" t="b">
        <f>NOT(ISNA(VLOOKUP(Table10[[#This Row],[PurchaseOrderID]],Purchase_Order!$A$2:$A$1228,1,0)))</f>
        <v>1</v>
      </c>
    </row>
    <row r="2362" spans="1:11" x14ac:dyDescent="0.25">
      <c r="A2362" s="4">
        <v>1323</v>
      </c>
      <c r="B2362" s="4">
        <v>3002</v>
      </c>
      <c r="C2362" s="11">
        <v>44182</v>
      </c>
      <c r="D2362" s="4">
        <v>3</v>
      </c>
      <c r="E2362" s="4">
        <v>312</v>
      </c>
      <c r="F2362" s="41">
        <v>41.915999999999997</v>
      </c>
      <c r="G2362" s="41">
        <v>125.748</v>
      </c>
      <c r="K2362" t="b">
        <f>NOT(ISNA(VLOOKUP(Table10[[#This Row],[PurchaseOrderID]],Purchase_Order!$A$2:$A$1228,1,0)))</f>
        <v>1</v>
      </c>
    </row>
    <row r="2363" spans="1:11" x14ac:dyDescent="0.25">
      <c r="A2363" s="5">
        <v>1324</v>
      </c>
      <c r="B2363" s="5">
        <v>3003</v>
      </c>
      <c r="C2363" s="10">
        <v>44182</v>
      </c>
      <c r="D2363" s="5">
        <v>3</v>
      </c>
      <c r="E2363" s="5">
        <v>311</v>
      </c>
      <c r="F2363" s="40">
        <v>50.263500000000001</v>
      </c>
      <c r="G2363" s="40">
        <v>150.79050000000001</v>
      </c>
      <c r="K2363" t="b">
        <f>NOT(ISNA(VLOOKUP(Table10[[#This Row],[PurchaseOrderID]],Purchase_Order!$A$2:$A$1228,1,0)))</f>
        <v>1</v>
      </c>
    </row>
    <row r="2364" spans="1:11" x14ac:dyDescent="0.25">
      <c r="A2364" s="4">
        <v>1325</v>
      </c>
      <c r="B2364" s="4">
        <v>3004</v>
      </c>
      <c r="C2364" s="11">
        <v>44183</v>
      </c>
      <c r="D2364" s="4">
        <v>3</v>
      </c>
      <c r="E2364" s="4">
        <v>359</v>
      </c>
      <c r="F2364" s="41">
        <v>47.680500000000002</v>
      </c>
      <c r="G2364" s="41">
        <v>143.04150000000001</v>
      </c>
      <c r="K2364" t="b">
        <f>NOT(ISNA(VLOOKUP(Table10[[#This Row],[PurchaseOrderID]],Purchase_Order!$A$2:$A$1228,1,0)))</f>
        <v>1</v>
      </c>
    </row>
    <row r="2365" spans="1:11" x14ac:dyDescent="0.25">
      <c r="A2365" s="5">
        <v>1325</v>
      </c>
      <c r="B2365" s="5">
        <v>3005</v>
      </c>
      <c r="C2365" s="10">
        <v>44183</v>
      </c>
      <c r="D2365" s="5">
        <v>3</v>
      </c>
      <c r="E2365" s="5">
        <v>360</v>
      </c>
      <c r="F2365" s="40">
        <v>45.580500000000001</v>
      </c>
      <c r="G2365" s="40">
        <v>136.7415</v>
      </c>
      <c r="K2365" t="b">
        <f>NOT(ISNA(VLOOKUP(Table10[[#This Row],[PurchaseOrderID]],Purchase_Order!$A$2:$A$1228,1,0)))</f>
        <v>1</v>
      </c>
    </row>
    <row r="2366" spans="1:11" x14ac:dyDescent="0.25">
      <c r="A2366" s="4">
        <v>1325</v>
      </c>
      <c r="B2366" s="4">
        <v>3006</v>
      </c>
      <c r="C2366" s="11">
        <v>44183</v>
      </c>
      <c r="D2366" s="4">
        <v>3</v>
      </c>
      <c r="E2366" s="4">
        <v>361</v>
      </c>
      <c r="F2366" s="41">
        <v>49.853999999999999</v>
      </c>
      <c r="G2366" s="41">
        <v>149.56200000000001</v>
      </c>
      <c r="K2366" t="b">
        <f>NOT(ISNA(VLOOKUP(Table10[[#This Row],[PurchaseOrderID]],Purchase_Order!$A$2:$A$1228,1,0)))</f>
        <v>1</v>
      </c>
    </row>
    <row r="2367" spans="1:11" x14ac:dyDescent="0.25">
      <c r="A2367" s="5">
        <v>1325</v>
      </c>
      <c r="B2367" s="5">
        <v>3007</v>
      </c>
      <c r="C2367" s="10">
        <v>44183</v>
      </c>
      <c r="D2367" s="5">
        <v>3</v>
      </c>
      <c r="E2367" s="5">
        <v>362</v>
      </c>
      <c r="F2367" s="40">
        <v>45.580500000000001</v>
      </c>
      <c r="G2367" s="40">
        <v>136.7415</v>
      </c>
      <c r="K2367" t="b">
        <f>NOT(ISNA(VLOOKUP(Table10[[#This Row],[PurchaseOrderID]],Purchase_Order!$A$2:$A$1228,1,0)))</f>
        <v>1</v>
      </c>
    </row>
    <row r="2368" spans="1:11" x14ac:dyDescent="0.25">
      <c r="A2368" s="4">
        <v>1325</v>
      </c>
      <c r="B2368" s="4">
        <v>3008</v>
      </c>
      <c r="C2368" s="11">
        <v>44183</v>
      </c>
      <c r="D2368" s="4">
        <v>3</v>
      </c>
      <c r="E2368" s="4">
        <v>363</v>
      </c>
      <c r="F2368" s="41">
        <v>43.480499999999999</v>
      </c>
      <c r="G2368" s="41">
        <v>130.44149999999999</v>
      </c>
      <c r="K2368" t="b">
        <f>NOT(ISNA(VLOOKUP(Table10[[#This Row],[PurchaseOrderID]],Purchase_Order!$A$2:$A$1228,1,0)))</f>
        <v>1</v>
      </c>
    </row>
    <row r="2369" spans="1:11" x14ac:dyDescent="0.25">
      <c r="A2369" s="5">
        <v>1325</v>
      </c>
      <c r="B2369" s="5">
        <v>3009</v>
      </c>
      <c r="C2369" s="10">
        <v>44183</v>
      </c>
      <c r="D2369" s="5">
        <v>3</v>
      </c>
      <c r="E2369" s="5">
        <v>364</v>
      </c>
      <c r="F2369" s="40">
        <v>47.753999999999998</v>
      </c>
      <c r="G2369" s="40">
        <v>143.262</v>
      </c>
      <c r="K2369" t="b">
        <f>NOT(ISNA(VLOOKUP(Table10[[#This Row],[PurchaseOrderID]],Purchase_Order!$A$2:$A$1228,1,0)))</f>
        <v>1</v>
      </c>
    </row>
    <row r="2370" spans="1:11" x14ac:dyDescent="0.25">
      <c r="A2370" s="4">
        <v>1325</v>
      </c>
      <c r="B2370" s="4">
        <v>3010</v>
      </c>
      <c r="C2370" s="11">
        <v>44183</v>
      </c>
      <c r="D2370" s="4">
        <v>3</v>
      </c>
      <c r="E2370" s="4">
        <v>365</v>
      </c>
      <c r="F2370" s="41">
        <v>43.480499999999999</v>
      </c>
      <c r="G2370" s="41">
        <v>130.44149999999999</v>
      </c>
      <c r="K2370" t="b">
        <f>NOT(ISNA(VLOOKUP(Table10[[#This Row],[PurchaseOrderID]],Purchase_Order!$A$2:$A$1228,1,0)))</f>
        <v>1</v>
      </c>
    </row>
    <row r="2371" spans="1:11" x14ac:dyDescent="0.25">
      <c r="A2371" s="5">
        <v>1325</v>
      </c>
      <c r="B2371" s="5">
        <v>3011</v>
      </c>
      <c r="C2371" s="10">
        <v>44183</v>
      </c>
      <c r="D2371" s="5">
        <v>3</v>
      </c>
      <c r="E2371" s="5">
        <v>366</v>
      </c>
      <c r="F2371" s="40">
        <v>41.380499999999998</v>
      </c>
      <c r="G2371" s="40">
        <v>124.14149999999999</v>
      </c>
      <c r="K2371" t="b">
        <f>NOT(ISNA(VLOOKUP(Table10[[#This Row],[PurchaseOrderID]],Purchase_Order!$A$2:$A$1228,1,0)))</f>
        <v>1</v>
      </c>
    </row>
    <row r="2372" spans="1:11" x14ac:dyDescent="0.25">
      <c r="A2372" s="4">
        <v>1325</v>
      </c>
      <c r="B2372" s="4">
        <v>3012</v>
      </c>
      <c r="C2372" s="11">
        <v>44183</v>
      </c>
      <c r="D2372" s="4">
        <v>3</v>
      </c>
      <c r="E2372" s="4">
        <v>367</v>
      </c>
      <c r="F2372" s="41">
        <v>45.654000000000003</v>
      </c>
      <c r="G2372" s="41">
        <v>136.96199999999999</v>
      </c>
      <c r="K2372" t="b">
        <f>NOT(ISNA(VLOOKUP(Table10[[#This Row],[PurchaseOrderID]],Purchase_Order!$A$2:$A$1228,1,0)))</f>
        <v>1</v>
      </c>
    </row>
    <row r="2373" spans="1:11" x14ac:dyDescent="0.25">
      <c r="A2373" s="5">
        <v>1325</v>
      </c>
      <c r="B2373" s="5">
        <v>3013</v>
      </c>
      <c r="C2373" s="10">
        <v>44183</v>
      </c>
      <c r="D2373" s="5">
        <v>3</v>
      </c>
      <c r="E2373" s="5">
        <v>368</v>
      </c>
      <c r="F2373" s="40">
        <v>41.380499999999998</v>
      </c>
      <c r="G2373" s="40">
        <v>124.14149999999999</v>
      </c>
      <c r="K2373" t="b">
        <f>NOT(ISNA(VLOOKUP(Table10[[#This Row],[PurchaseOrderID]],Purchase_Order!$A$2:$A$1228,1,0)))</f>
        <v>1</v>
      </c>
    </row>
    <row r="2374" spans="1:11" x14ac:dyDescent="0.25">
      <c r="A2374" s="4">
        <v>1325</v>
      </c>
      <c r="B2374" s="4">
        <v>3014</v>
      </c>
      <c r="C2374" s="11">
        <v>44183</v>
      </c>
      <c r="D2374" s="4">
        <v>3</v>
      </c>
      <c r="E2374" s="4">
        <v>369</v>
      </c>
      <c r="F2374" s="41">
        <v>39.280500000000004</v>
      </c>
      <c r="G2374" s="41">
        <v>117.8415</v>
      </c>
      <c r="K2374" t="b">
        <f>NOT(ISNA(VLOOKUP(Table10[[#This Row],[PurchaseOrderID]],Purchase_Order!$A$2:$A$1228,1,0)))</f>
        <v>1</v>
      </c>
    </row>
    <row r="2375" spans="1:11" x14ac:dyDescent="0.25">
      <c r="A2375" s="5">
        <v>1325</v>
      </c>
      <c r="B2375" s="5">
        <v>3015</v>
      </c>
      <c r="C2375" s="10">
        <v>44183</v>
      </c>
      <c r="D2375" s="5">
        <v>3</v>
      </c>
      <c r="E2375" s="5">
        <v>370</v>
      </c>
      <c r="F2375" s="40">
        <v>43.554000000000002</v>
      </c>
      <c r="G2375" s="40">
        <v>130.66200000000001</v>
      </c>
      <c r="K2375" t="b">
        <f>NOT(ISNA(VLOOKUP(Table10[[#This Row],[PurchaseOrderID]],Purchase_Order!$A$2:$A$1228,1,0)))</f>
        <v>1</v>
      </c>
    </row>
    <row r="2376" spans="1:11" x14ac:dyDescent="0.25">
      <c r="A2376" s="4">
        <v>1325</v>
      </c>
      <c r="B2376" s="4">
        <v>3016</v>
      </c>
      <c r="C2376" s="11">
        <v>44183</v>
      </c>
      <c r="D2376" s="4">
        <v>3</v>
      </c>
      <c r="E2376" s="4">
        <v>371</v>
      </c>
      <c r="F2376" s="41">
        <v>39.280500000000004</v>
      </c>
      <c r="G2376" s="41">
        <v>117.8415</v>
      </c>
      <c r="K2376" t="b">
        <f>NOT(ISNA(VLOOKUP(Table10[[#This Row],[PurchaseOrderID]],Purchase_Order!$A$2:$A$1228,1,0)))</f>
        <v>1</v>
      </c>
    </row>
    <row r="2377" spans="1:11" x14ac:dyDescent="0.25">
      <c r="A2377" s="5">
        <v>1325</v>
      </c>
      <c r="B2377" s="5">
        <v>3017</v>
      </c>
      <c r="C2377" s="10">
        <v>44183</v>
      </c>
      <c r="D2377" s="5">
        <v>3</v>
      </c>
      <c r="E2377" s="5">
        <v>372</v>
      </c>
      <c r="F2377" s="40">
        <v>37.180500000000002</v>
      </c>
      <c r="G2377" s="40">
        <v>111.5415</v>
      </c>
      <c r="K2377" t="b">
        <f>NOT(ISNA(VLOOKUP(Table10[[#This Row],[PurchaseOrderID]],Purchase_Order!$A$2:$A$1228,1,0)))</f>
        <v>1</v>
      </c>
    </row>
    <row r="2378" spans="1:11" x14ac:dyDescent="0.25">
      <c r="A2378" s="4">
        <v>1325</v>
      </c>
      <c r="B2378" s="4">
        <v>3018</v>
      </c>
      <c r="C2378" s="11">
        <v>44183</v>
      </c>
      <c r="D2378" s="4">
        <v>3</v>
      </c>
      <c r="E2378" s="4">
        <v>373</v>
      </c>
      <c r="F2378" s="41">
        <v>41.454000000000001</v>
      </c>
      <c r="G2378" s="41">
        <v>124.36199999999999</v>
      </c>
      <c r="K2378" t="b">
        <f>NOT(ISNA(VLOOKUP(Table10[[#This Row],[PurchaseOrderID]],Purchase_Order!$A$2:$A$1228,1,0)))</f>
        <v>1</v>
      </c>
    </row>
    <row r="2379" spans="1:11" x14ac:dyDescent="0.25">
      <c r="A2379" s="5">
        <v>1325</v>
      </c>
      <c r="B2379" s="5">
        <v>3019</v>
      </c>
      <c r="C2379" s="10">
        <v>44183</v>
      </c>
      <c r="D2379" s="5">
        <v>3</v>
      </c>
      <c r="E2379" s="5">
        <v>374</v>
      </c>
      <c r="F2379" s="40">
        <v>37.180500000000002</v>
      </c>
      <c r="G2379" s="40">
        <v>111.5415</v>
      </c>
      <c r="K2379" t="b">
        <f>NOT(ISNA(VLOOKUP(Table10[[#This Row],[PurchaseOrderID]],Purchase_Order!$A$2:$A$1228,1,0)))</f>
        <v>1</v>
      </c>
    </row>
    <row r="2380" spans="1:11" x14ac:dyDescent="0.25">
      <c r="A2380" s="4">
        <v>1326</v>
      </c>
      <c r="B2380" s="4">
        <v>3020</v>
      </c>
      <c r="C2380" s="11">
        <v>44183</v>
      </c>
      <c r="D2380" s="4">
        <v>550</v>
      </c>
      <c r="E2380" s="4">
        <v>530</v>
      </c>
      <c r="F2380" s="41">
        <v>16.085999999999999</v>
      </c>
      <c r="G2380" s="41">
        <v>8847.2999999999993</v>
      </c>
      <c r="K2380" t="b">
        <f>NOT(ISNA(VLOOKUP(Table10[[#This Row],[PurchaseOrderID]],Purchase_Order!$A$2:$A$1228,1,0)))</f>
        <v>1</v>
      </c>
    </row>
    <row r="2381" spans="1:11" x14ac:dyDescent="0.25">
      <c r="A2381" s="5">
        <v>1327</v>
      </c>
      <c r="B2381" s="5">
        <v>3021</v>
      </c>
      <c r="C2381" s="10">
        <v>44183</v>
      </c>
      <c r="D2381" s="5">
        <v>3</v>
      </c>
      <c r="E2381" s="5">
        <v>314</v>
      </c>
      <c r="F2381" s="40">
        <v>57.025500000000001</v>
      </c>
      <c r="G2381" s="40">
        <v>171.07650000000001</v>
      </c>
      <c r="K2381" t="b">
        <f>NOT(ISNA(VLOOKUP(Table10[[#This Row],[PurchaseOrderID]],Purchase_Order!$A$2:$A$1228,1,0)))</f>
        <v>1</v>
      </c>
    </row>
    <row r="2382" spans="1:11" x14ac:dyDescent="0.25">
      <c r="A2382" s="4">
        <v>1328</v>
      </c>
      <c r="B2382" s="4">
        <v>3022</v>
      </c>
      <c r="C2382" s="11">
        <v>44183</v>
      </c>
      <c r="D2382" s="4">
        <v>550</v>
      </c>
      <c r="E2382" s="4">
        <v>512</v>
      </c>
      <c r="F2382" s="41">
        <v>37.085999999999999</v>
      </c>
      <c r="G2382" s="41">
        <v>20397.3</v>
      </c>
      <c r="K2382" t="b">
        <f>NOT(ISNA(VLOOKUP(Table10[[#This Row],[PurchaseOrderID]],Purchase_Order!$A$2:$A$1228,1,0)))</f>
        <v>1</v>
      </c>
    </row>
    <row r="2383" spans="1:11" x14ac:dyDescent="0.25">
      <c r="A2383" s="5">
        <v>1329</v>
      </c>
      <c r="B2383" s="5">
        <v>3023</v>
      </c>
      <c r="C2383" s="10">
        <v>44183</v>
      </c>
      <c r="D2383" s="5">
        <v>550</v>
      </c>
      <c r="E2383" s="5">
        <v>513</v>
      </c>
      <c r="F2383" s="40">
        <v>26.596499999999999</v>
      </c>
      <c r="G2383" s="40">
        <v>14628.075000000001</v>
      </c>
      <c r="K2383" t="b">
        <f>NOT(ISNA(VLOOKUP(Table10[[#This Row],[PurchaseOrderID]],Purchase_Order!$A$2:$A$1228,1,0)))</f>
        <v>1</v>
      </c>
    </row>
    <row r="2384" spans="1:11" x14ac:dyDescent="0.25">
      <c r="A2384" s="4">
        <v>1330</v>
      </c>
      <c r="B2384" s="4">
        <v>3024</v>
      </c>
      <c r="C2384" s="11">
        <v>44183</v>
      </c>
      <c r="D2384" s="4">
        <v>550</v>
      </c>
      <c r="E2384" s="4">
        <v>317</v>
      </c>
      <c r="F2384" s="41">
        <v>27.058499999999999</v>
      </c>
      <c r="G2384" s="41">
        <v>14882.174999999999</v>
      </c>
      <c r="K2384" t="b">
        <f>NOT(ISNA(VLOOKUP(Table10[[#This Row],[PurchaseOrderID]],Purchase_Order!$A$2:$A$1228,1,0)))</f>
        <v>1</v>
      </c>
    </row>
    <row r="2385" spans="1:11" x14ac:dyDescent="0.25">
      <c r="A2385" s="5">
        <v>1330</v>
      </c>
      <c r="B2385" s="5">
        <v>3025</v>
      </c>
      <c r="C2385" s="10">
        <v>44183</v>
      </c>
      <c r="D2385" s="5">
        <v>550</v>
      </c>
      <c r="E2385" s="5">
        <v>318</v>
      </c>
      <c r="F2385" s="40">
        <v>33.579000000000001</v>
      </c>
      <c r="G2385" s="40">
        <v>18468.45</v>
      </c>
      <c r="K2385" t="b">
        <f>NOT(ISNA(VLOOKUP(Table10[[#This Row],[PurchaseOrderID]],Purchase_Order!$A$2:$A$1228,1,0)))</f>
        <v>1</v>
      </c>
    </row>
    <row r="2386" spans="1:11" x14ac:dyDescent="0.25">
      <c r="A2386" s="4">
        <v>1330</v>
      </c>
      <c r="B2386" s="4">
        <v>3026</v>
      </c>
      <c r="C2386" s="11">
        <v>44183</v>
      </c>
      <c r="D2386" s="4">
        <v>550</v>
      </c>
      <c r="E2386" s="4">
        <v>319</v>
      </c>
      <c r="F2386" s="41">
        <v>46.063499999999998</v>
      </c>
      <c r="G2386" s="41">
        <v>25334.924999999999</v>
      </c>
      <c r="K2386" t="b">
        <f>NOT(ISNA(VLOOKUP(Table10[[#This Row],[PurchaseOrderID]],Purchase_Order!$A$2:$A$1228,1,0)))</f>
        <v>1</v>
      </c>
    </row>
    <row r="2387" spans="1:11" x14ac:dyDescent="0.25">
      <c r="A2387" s="5">
        <v>1331</v>
      </c>
      <c r="B2387" s="5">
        <v>3027</v>
      </c>
      <c r="C2387" s="10">
        <v>44183</v>
      </c>
      <c r="D2387" s="5">
        <v>3</v>
      </c>
      <c r="E2387" s="5">
        <v>403</v>
      </c>
      <c r="F2387" s="40">
        <v>47.470500000000001</v>
      </c>
      <c r="G2387" s="40">
        <v>142.41149999999999</v>
      </c>
      <c r="K2387" t="b">
        <f>NOT(ISNA(VLOOKUP(Table10[[#This Row],[PurchaseOrderID]],Purchase_Order!$A$2:$A$1228,1,0)))</f>
        <v>1</v>
      </c>
    </row>
    <row r="2388" spans="1:11" x14ac:dyDescent="0.25">
      <c r="A2388" s="4">
        <v>1331</v>
      </c>
      <c r="B2388" s="4">
        <v>3028</v>
      </c>
      <c r="C2388" s="11">
        <v>44183</v>
      </c>
      <c r="D2388" s="4">
        <v>3</v>
      </c>
      <c r="E2388" s="4">
        <v>404</v>
      </c>
      <c r="F2388" s="41">
        <v>45.3705</v>
      </c>
      <c r="G2388" s="41">
        <v>136.11150000000001</v>
      </c>
      <c r="K2388" t="b">
        <f>NOT(ISNA(VLOOKUP(Table10[[#This Row],[PurchaseOrderID]],Purchase_Order!$A$2:$A$1228,1,0)))</f>
        <v>1</v>
      </c>
    </row>
    <row r="2389" spans="1:11" x14ac:dyDescent="0.25">
      <c r="A2389" s="5">
        <v>1331</v>
      </c>
      <c r="B2389" s="5">
        <v>3029</v>
      </c>
      <c r="C2389" s="10">
        <v>44183</v>
      </c>
      <c r="D2389" s="5">
        <v>3</v>
      </c>
      <c r="E2389" s="5">
        <v>405</v>
      </c>
      <c r="F2389" s="40">
        <v>49.643999999999998</v>
      </c>
      <c r="G2389" s="40">
        <v>148.93199999999999</v>
      </c>
      <c r="K2389" t="b">
        <f>NOT(ISNA(VLOOKUP(Table10[[#This Row],[PurchaseOrderID]],Purchase_Order!$A$2:$A$1228,1,0)))</f>
        <v>1</v>
      </c>
    </row>
    <row r="2390" spans="1:11" x14ac:dyDescent="0.25">
      <c r="A2390" s="4">
        <v>1331</v>
      </c>
      <c r="B2390" s="4">
        <v>3030</v>
      </c>
      <c r="C2390" s="11">
        <v>44183</v>
      </c>
      <c r="D2390" s="4">
        <v>3</v>
      </c>
      <c r="E2390" s="4">
        <v>406</v>
      </c>
      <c r="F2390" s="41">
        <v>45.3705</v>
      </c>
      <c r="G2390" s="41">
        <v>136.11150000000001</v>
      </c>
      <c r="K2390" t="b">
        <f>NOT(ISNA(VLOOKUP(Table10[[#This Row],[PurchaseOrderID]],Purchase_Order!$A$2:$A$1228,1,0)))</f>
        <v>1</v>
      </c>
    </row>
    <row r="2391" spans="1:11" x14ac:dyDescent="0.25">
      <c r="A2391" s="5">
        <v>1332</v>
      </c>
      <c r="B2391" s="5">
        <v>3031</v>
      </c>
      <c r="C2391" s="10">
        <v>44183</v>
      </c>
      <c r="D2391" s="5">
        <v>3</v>
      </c>
      <c r="E2391" s="5">
        <v>427</v>
      </c>
      <c r="F2391" s="40">
        <v>47.596499999999999</v>
      </c>
      <c r="G2391" s="40">
        <v>142.7895</v>
      </c>
      <c r="K2391" t="b">
        <f>NOT(ISNA(VLOOKUP(Table10[[#This Row],[PurchaseOrderID]],Purchase_Order!$A$2:$A$1228,1,0)))</f>
        <v>1</v>
      </c>
    </row>
    <row r="2392" spans="1:11" x14ac:dyDescent="0.25">
      <c r="A2392" s="4">
        <v>1332</v>
      </c>
      <c r="B2392" s="4">
        <v>3032</v>
      </c>
      <c r="C2392" s="11">
        <v>44183</v>
      </c>
      <c r="D2392" s="4">
        <v>3</v>
      </c>
      <c r="E2392" s="4">
        <v>428</v>
      </c>
      <c r="F2392" s="41">
        <v>43.323</v>
      </c>
      <c r="G2392" s="41">
        <v>129.96899999999999</v>
      </c>
      <c r="K2392" t="b">
        <f>NOT(ISNA(VLOOKUP(Table10[[#This Row],[PurchaseOrderID]],Purchase_Order!$A$2:$A$1228,1,0)))</f>
        <v>1</v>
      </c>
    </row>
    <row r="2393" spans="1:11" x14ac:dyDescent="0.25">
      <c r="A2393" s="5">
        <v>1333</v>
      </c>
      <c r="B2393" s="5">
        <v>3033</v>
      </c>
      <c r="C2393" s="10">
        <v>44183</v>
      </c>
      <c r="D2393" s="5">
        <v>60</v>
      </c>
      <c r="E2393" s="5">
        <v>322</v>
      </c>
      <c r="F2393" s="40">
        <v>25.420500000000001</v>
      </c>
      <c r="G2393" s="40">
        <v>1525.23</v>
      </c>
      <c r="K2393" t="b">
        <f>NOT(ISNA(VLOOKUP(Table10[[#This Row],[PurchaseOrderID]],Purchase_Order!$A$2:$A$1228,1,0)))</f>
        <v>1</v>
      </c>
    </row>
    <row r="2394" spans="1:11" x14ac:dyDescent="0.25">
      <c r="A2394" s="4">
        <v>1334</v>
      </c>
      <c r="B2394" s="4">
        <v>3034</v>
      </c>
      <c r="C2394" s="11">
        <v>44183</v>
      </c>
      <c r="D2394" s="4">
        <v>3</v>
      </c>
      <c r="E2394" s="4">
        <v>438</v>
      </c>
      <c r="F2394" s="41">
        <v>41.222999999999999</v>
      </c>
      <c r="G2394" s="41">
        <v>123.669</v>
      </c>
      <c r="K2394" t="b">
        <f>NOT(ISNA(VLOOKUP(Table10[[#This Row],[PurchaseOrderID]],Purchase_Order!$A$2:$A$1228,1,0)))</f>
        <v>1</v>
      </c>
    </row>
    <row r="2395" spans="1:11" x14ac:dyDescent="0.25">
      <c r="A2395" s="5">
        <v>1334</v>
      </c>
      <c r="B2395" s="5">
        <v>3035</v>
      </c>
      <c r="C2395" s="10">
        <v>44183</v>
      </c>
      <c r="D2395" s="5">
        <v>3</v>
      </c>
      <c r="E2395" s="5">
        <v>439</v>
      </c>
      <c r="F2395" s="40">
        <v>45.496499999999997</v>
      </c>
      <c r="G2395" s="40">
        <v>136.48949999999999</v>
      </c>
      <c r="K2395" t="b">
        <f>NOT(ISNA(VLOOKUP(Table10[[#This Row],[PurchaseOrderID]],Purchase_Order!$A$2:$A$1228,1,0)))</f>
        <v>1</v>
      </c>
    </row>
    <row r="2396" spans="1:11" x14ac:dyDescent="0.25">
      <c r="A2396" s="4">
        <v>1335</v>
      </c>
      <c r="B2396" s="4">
        <v>3036</v>
      </c>
      <c r="C2396" s="11">
        <v>44183</v>
      </c>
      <c r="D2396" s="4">
        <v>550</v>
      </c>
      <c r="E2396" s="4">
        <v>941</v>
      </c>
      <c r="F2396" s="41">
        <v>62.9895</v>
      </c>
      <c r="G2396" s="41">
        <v>34644.224999999999</v>
      </c>
      <c r="K2396" t="b">
        <f>NOT(ISNA(VLOOKUP(Table10[[#This Row],[PurchaseOrderID]],Purchase_Order!$A$2:$A$1228,1,0)))</f>
        <v>1</v>
      </c>
    </row>
    <row r="2397" spans="1:11" x14ac:dyDescent="0.25">
      <c r="A2397" s="5">
        <v>1336</v>
      </c>
      <c r="B2397" s="5">
        <v>3037</v>
      </c>
      <c r="C2397" s="10">
        <v>44183</v>
      </c>
      <c r="D2397" s="5">
        <v>3</v>
      </c>
      <c r="E2397" s="5">
        <v>320</v>
      </c>
      <c r="F2397" s="40">
        <v>45.3705</v>
      </c>
      <c r="G2397" s="40">
        <v>136.11150000000001</v>
      </c>
      <c r="K2397" t="b">
        <f>NOT(ISNA(VLOOKUP(Table10[[#This Row],[PurchaseOrderID]],Purchase_Order!$A$2:$A$1228,1,0)))</f>
        <v>1</v>
      </c>
    </row>
    <row r="2398" spans="1:11" x14ac:dyDescent="0.25">
      <c r="A2398" s="4">
        <v>1336</v>
      </c>
      <c r="B2398" s="4">
        <v>3038</v>
      </c>
      <c r="C2398" s="11">
        <v>44183</v>
      </c>
      <c r="D2398" s="4">
        <v>3</v>
      </c>
      <c r="E2398" s="4">
        <v>321</v>
      </c>
      <c r="F2398" s="41">
        <v>40.488</v>
      </c>
      <c r="G2398" s="41">
        <v>121.464</v>
      </c>
      <c r="K2398" t="b">
        <f>NOT(ISNA(VLOOKUP(Table10[[#This Row],[PurchaseOrderID]],Purchase_Order!$A$2:$A$1228,1,0)))</f>
        <v>1</v>
      </c>
    </row>
    <row r="2399" spans="1:11" x14ac:dyDescent="0.25">
      <c r="A2399" s="5">
        <v>1336</v>
      </c>
      <c r="B2399" s="5">
        <v>3039</v>
      </c>
      <c r="C2399" s="10">
        <v>44183</v>
      </c>
      <c r="D2399" s="5">
        <v>60</v>
      </c>
      <c r="E2399" s="5">
        <v>322</v>
      </c>
      <c r="F2399" s="40">
        <v>26.365500000000001</v>
      </c>
      <c r="G2399" s="40">
        <v>1581.93</v>
      </c>
      <c r="K2399" t="b">
        <f>NOT(ISNA(VLOOKUP(Table10[[#This Row],[PurchaseOrderID]],Purchase_Order!$A$2:$A$1228,1,0)))</f>
        <v>1</v>
      </c>
    </row>
    <row r="2400" spans="1:11" x14ac:dyDescent="0.25">
      <c r="A2400" s="4">
        <v>1337</v>
      </c>
      <c r="B2400" s="4">
        <v>3040</v>
      </c>
      <c r="C2400" s="11">
        <v>44183</v>
      </c>
      <c r="D2400" s="4">
        <v>3</v>
      </c>
      <c r="E2400" s="4">
        <v>504</v>
      </c>
      <c r="F2400" s="41">
        <v>48.762</v>
      </c>
      <c r="G2400" s="41">
        <v>146.286</v>
      </c>
      <c r="K2400" t="b">
        <f>NOT(ISNA(VLOOKUP(Table10[[#This Row],[PurchaseOrderID]],Purchase_Order!$A$2:$A$1228,1,0)))</f>
        <v>1</v>
      </c>
    </row>
    <row r="2401" spans="1:11" x14ac:dyDescent="0.25">
      <c r="A2401" s="5">
        <v>1338</v>
      </c>
      <c r="B2401" s="5">
        <v>3041</v>
      </c>
      <c r="C2401" s="10">
        <v>44183</v>
      </c>
      <c r="D2401" s="5">
        <v>3</v>
      </c>
      <c r="E2401" s="5">
        <v>497</v>
      </c>
      <c r="F2401" s="40">
        <v>34.188000000000002</v>
      </c>
      <c r="G2401" s="40">
        <v>102.56399999999999</v>
      </c>
      <c r="K2401" t="b">
        <f>NOT(ISNA(VLOOKUP(Table10[[#This Row],[PurchaseOrderID]],Purchase_Order!$A$2:$A$1228,1,0)))</f>
        <v>1</v>
      </c>
    </row>
    <row r="2402" spans="1:11" x14ac:dyDescent="0.25">
      <c r="A2402" s="4">
        <v>1339</v>
      </c>
      <c r="B2402" s="4">
        <v>3042</v>
      </c>
      <c r="C2402" s="11">
        <v>44183</v>
      </c>
      <c r="D2402" s="4">
        <v>3</v>
      </c>
      <c r="E2402" s="4">
        <v>323</v>
      </c>
      <c r="F2402" s="41">
        <v>50.263500000000001</v>
      </c>
      <c r="G2402" s="41">
        <v>150.79050000000001</v>
      </c>
      <c r="K2402" t="b">
        <f>NOT(ISNA(VLOOKUP(Table10[[#This Row],[PurchaseOrderID]],Purchase_Order!$A$2:$A$1228,1,0)))</f>
        <v>1</v>
      </c>
    </row>
    <row r="2403" spans="1:11" x14ac:dyDescent="0.25">
      <c r="A2403" s="5">
        <v>1340</v>
      </c>
      <c r="B2403" s="5">
        <v>3043</v>
      </c>
      <c r="C2403" s="10">
        <v>44183</v>
      </c>
      <c r="D2403" s="5">
        <v>550</v>
      </c>
      <c r="E2403" s="5">
        <v>523</v>
      </c>
      <c r="F2403" s="40">
        <v>10.731</v>
      </c>
      <c r="G2403" s="40">
        <v>5902.05</v>
      </c>
      <c r="K2403" t="b">
        <f>NOT(ISNA(VLOOKUP(Table10[[#This Row],[PurchaseOrderID]],Purchase_Order!$A$2:$A$1228,1,0)))</f>
        <v>1</v>
      </c>
    </row>
    <row r="2404" spans="1:11" x14ac:dyDescent="0.25">
      <c r="A2404" s="4">
        <v>1340</v>
      </c>
      <c r="B2404" s="4">
        <v>3044</v>
      </c>
      <c r="C2404" s="11">
        <v>44183</v>
      </c>
      <c r="D2404" s="4">
        <v>550</v>
      </c>
      <c r="E2404" s="4">
        <v>524</v>
      </c>
      <c r="F2404" s="41">
        <v>14.1225</v>
      </c>
      <c r="G2404" s="41">
        <v>7767.375</v>
      </c>
      <c r="K2404" t="b">
        <f>NOT(ISNA(VLOOKUP(Table10[[#This Row],[PurchaseOrderID]],Purchase_Order!$A$2:$A$1228,1,0)))</f>
        <v>1</v>
      </c>
    </row>
    <row r="2405" spans="1:11" x14ac:dyDescent="0.25">
      <c r="A2405" s="5">
        <v>1341</v>
      </c>
      <c r="B2405" s="5">
        <v>3045</v>
      </c>
      <c r="C2405" s="10">
        <v>44184</v>
      </c>
      <c r="D2405" s="5">
        <v>60</v>
      </c>
      <c r="E2405" s="5">
        <v>494</v>
      </c>
      <c r="F2405" s="40">
        <v>53.203499999999998</v>
      </c>
      <c r="G2405" s="40">
        <v>3192.21</v>
      </c>
      <c r="K2405" t="b">
        <f>NOT(ISNA(VLOOKUP(Table10[[#This Row],[PurchaseOrderID]],Purchase_Order!$A$2:$A$1228,1,0)))</f>
        <v>1</v>
      </c>
    </row>
    <row r="2406" spans="1:11" x14ac:dyDescent="0.25">
      <c r="A2406" s="4">
        <v>1341</v>
      </c>
      <c r="B2406" s="4">
        <v>3046</v>
      </c>
      <c r="C2406" s="11">
        <v>44184</v>
      </c>
      <c r="D2406" s="4">
        <v>60</v>
      </c>
      <c r="E2406" s="4">
        <v>495</v>
      </c>
      <c r="F2406" s="41">
        <v>63.692999999999998</v>
      </c>
      <c r="G2406" s="41">
        <v>3821.58</v>
      </c>
      <c r="K2406" t="b">
        <f>NOT(ISNA(VLOOKUP(Table10[[#This Row],[PurchaseOrderID]],Purchase_Order!$A$2:$A$1228,1,0)))</f>
        <v>1</v>
      </c>
    </row>
    <row r="2407" spans="1:11" x14ac:dyDescent="0.25">
      <c r="A2407" s="5">
        <v>1341</v>
      </c>
      <c r="B2407" s="5">
        <v>3047</v>
      </c>
      <c r="C2407" s="10">
        <v>44184</v>
      </c>
      <c r="D2407" s="5">
        <v>60</v>
      </c>
      <c r="E2407" s="5">
        <v>496</v>
      </c>
      <c r="F2407" s="40">
        <v>48.908999999999999</v>
      </c>
      <c r="G2407" s="40">
        <v>2934.54</v>
      </c>
      <c r="K2407" t="b">
        <f>NOT(ISNA(VLOOKUP(Table10[[#This Row],[PurchaseOrderID]],Purchase_Order!$A$2:$A$1228,1,0)))</f>
        <v>1</v>
      </c>
    </row>
    <row r="2408" spans="1:11" x14ac:dyDescent="0.25">
      <c r="A2408" s="4">
        <v>1342</v>
      </c>
      <c r="B2408" s="4">
        <v>3048</v>
      </c>
      <c r="C2408" s="11">
        <v>44184</v>
      </c>
      <c r="D2408" s="4">
        <v>550</v>
      </c>
      <c r="E2408" s="4">
        <v>913</v>
      </c>
      <c r="F2408" s="41">
        <v>40.939500000000002</v>
      </c>
      <c r="G2408" s="41">
        <v>22516.724999999999</v>
      </c>
      <c r="K2408" t="b">
        <f>NOT(ISNA(VLOOKUP(Table10[[#This Row],[PurchaseOrderID]],Purchase_Order!$A$2:$A$1228,1,0)))</f>
        <v>1</v>
      </c>
    </row>
    <row r="2409" spans="1:11" x14ac:dyDescent="0.25">
      <c r="A2409" s="5">
        <v>1342</v>
      </c>
      <c r="B2409" s="5">
        <v>3049</v>
      </c>
      <c r="C2409" s="10">
        <v>44184</v>
      </c>
      <c r="D2409" s="5">
        <v>550</v>
      </c>
      <c r="E2409" s="5">
        <v>914</v>
      </c>
      <c r="F2409" s="40">
        <v>21.0945</v>
      </c>
      <c r="G2409" s="40">
        <v>11601.975</v>
      </c>
      <c r="K2409" t="b">
        <f>NOT(ISNA(VLOOKUP(Table10[[#This Row],[PurchaseOrderID]],Purchase_Order!$A$2:$A$1228,1,0)))</f>
        <v>1</v>
      </c>
    </row>
    <row r="2410" spans="1:11" x14ac:dyDescent="0.25">
      <c r="A2410" s="4">
        <v>1343</v>
      </c>
      <c r="B2410" s="4">
        <v>3050</v>
      </c>
      <c r="C2410" s="11">
        <v>44184</v>
      </c>
      <c r="D2410" s="4">
        <v>60</v>
      </c>
      <c r="E2410" s="4">
        <v>506</v>
      </c>
      <c r="F2410" s="41">
        <v>9.1980000000000004</v>
      </c>
      <c r="G2410" s="41">
        <v>551.88</v>
      </c>
      <c r="K2410" t="b">
        <f>NOT(ISNA(VLOOKUP(Table10[[#This Row],[PurchaseOrderID]],Purchase_Order!$A$2:$A$1228,1,0)))</f>
        <v>1</v>
      </c>
    </row>
    <row r="2411" spans="1:11" x14ac:dyDescent="0.25">
      <c r="A2411" s="5">
        <v>1344</v>
      </c>
      <c r="B2411" s="5">
        <v>3051</v>
      </c>
      <c r="C2411" s="10">
        <v>44184</v>
      </c>
      <c r="D2411" s="5">
        <v>550</v>
      </c>
      <c r="E2411" s="5">
        <v>351</v>
      </c>
      <c r="F2411" s="40">
        <v>5.7750000000000004</v>
      </c>
      <c r="G2411" s="40">
        <v>3176.25</v>
      </c>
      <c r="K2411" t="b">
        <f>NOT(ISNA(VLOOKUP(Table10[[#This Row],[PurchaseOrderID]],Purchase_Order!$A$2:$A$1228,1,0)))</f>
        <v>1</v>
      </c>
    </row>
    <row r="2412" spans="1:11" x14ac:dyDescent="0.25">
      <c r="A2412" s="4">
        <v>1344</v>
      </c>
      <c r="B2412" s="4">
        <v>3052</v>
      </c>
      <c r="C2412" s="11">
        <v>44184</v>
      </c>
      <c r="D2412" s="4">
        <v>550</v>
      </c>
      <c r="E2412" s="4">
        <v>352</v>
      </c>
      <c r="F2412" s="41">
        <v>1.155</v>
      </c>
      <c r="G2412" s="41">
        <v>635.25</v>
      </c>
      <c r="K2412" t="b">
        <f>NOT(ISNA(VLOOKUP(Table10[[#This Row],[PurchaseOrderID]],Purchase_Order!$A$2:$A$1228,1,0)))</f>
        <v>1</v>
      </c>
    </row>
    <row r="2413" spans="1:11" x14ac:dyDescent="0.25">
      <c r="A2413" s="5">
        <v>1345</v>
      </c>
      <c r="B2413" s="5">
        <v>3053</v>
      </c>
      <c r="C2413" s="10">
        <v>44184</v>
      </c>
      <c r="D2413" s="5">
        <v>550</v>
      </c>
      <c r="E2413" s="5">
        <v>507</v>
      </c>
      <c r="F2413" s="40">
        <v>23.393999999999998</v>
      </c>
      <c r="G2413" s="40">
        <v>12866.7</v>
      </c>
      <c r="K2413" t="b">
        <f>NOT(ISNA(VLOOKUP(Table10[[#This Row],[PurchaseOrderID]],Purchase_Order!$A$2:$A$1228,1,0)))</f>
        <v>1</v>
      </c>
    </row>
    <row r="2414" spans="1:11" x14ac:dyDescent="0.25">
      <c r="A2414" s="4">
        <v>1345</v>
      </c>
      <c r="B2414" s="4">
        <v>3054</v>
      </c>
      <c r="C2414" s="11">
        <v>44184</v>
      </c>
      <c r="D2414" s="4">
        <v>550</v>
      </c>
      <c r="E2414" s="4">
        <v>508</v>
      </c>
      <c r="F2414" s="41">
        <v>27.6465</v>
      </c>
      <c r="G2414" s="41">
        <v>15205.575000000001</v>
      </c>
      <c r="K2414" t="b">
        <f>NOT(ISNA(VLOOKUP(Table10[[#This Row],[PurchaseOrderID]],Purchase_Order!$A$2:$A$1228,1,0)))</f>
        <v>1</v>
      </c>
    </row>
    <row r="2415" spans="1:11" x14ac:dyDescent="0.25">
      <c r="A2415" s="5">
        <v>1346</v>
      </c>
      <c r="B2415" s="5">
        <v>3055</v>
      </c>
      <c r="C2415" s="10">
        <v>44184</v>
      </c>
      <c r="D2415" s="5">
        <v>550</v>
      </c>
      <c r="E2415" s="5">
        <v>355</v>
      </c>
      <c r="F2415" s="40">
        <v>1.365</v>
      </c>
      <c r="G2415" s="40">
        <v>750.75</v>
      </c>
      <c r="K2415" t="b">
        <f>NOT(ISNA(VLOOKUP(Table10[[#This Row],[PurchaseOrderID]],Purchase_Order!$A$2:$A$1228,1,0)))</f>
        <v>1</v>
      </c>
    </row>
    <row r="2416" spans="1:11" x14ac:dyDescent="0.25">
      <c r="A2416" s="4">
        <v>1346</v>
      </c>
      <c r="B2416" s="4">
        <v>3056</v>
      </c>
      <c r="C2416" s="11">
        <v>44184</v>
      </c>
      <c r="D2416" s="4">
        <v>550</v>
      </c>
      <c r="E2416" s="4">
        <v>940</v>
      </c>
      <c r="F2416" s="41">
        <v>62.9895</v>
      </c>
      <c r="G2416" s="41">
        <v>34644.224999999999</v>
      </c>
      <c r="K2416" t="b">
        <f>NOT(ISNA(VLOOKUP(Table10[[#This Row],[PurchaseOrderID]],Purchase_Order!$A$2:$A$1228,1,0)))</f>
        <v>1</v>
      </c>
    </row>
    <row r="2417" spans="1:11" x14ac:dyDescent="0.25">
      <c r="A2417" s="5">
        <v>1346</v>
      </c>
      <c r="B2417" s="5">
        <v>3057</v>
      </c>
      <c r="C2417" s="10">
        <v>44184</v>
      </c>
      <c r="D2417" s="5">
        <v>550</v>
      </c>
      <c r="E2417" s="5">
        <v>535</v>
      </c>
      <c r="F2417" s="40">
        <v>3.4860000000000002</v>
      </c>
      <c r="G2417" s="40">
        <v>1917.3</v>
      </c>
      <c r="K2417" t="b">
        <f>NOT(ISNA(VLOOKUP(Table10[[#This Row],[PurchaseOrderID]],Purchase_Order!$A$2:$A$1228,1,0)))</f>
        <v>1</v>
      </c>
    </row>
    <row r="2418" spans="1:11" x14ac:dyDescent="0.25">
      <c r="A2418" s="4">
        <v>1347</v>
      </c>
      <c r="B2418" s="4">
        <v>3058</v>
      </c>
      <c r="C2418" s="11">
        <v>44184</v>
      </c>
      <c r="D2418" s="4">
        <v>550</v>
      </c>
      <c r="E2418" s="4">
        <v>351</v>
      </c>
      <c r="F2418" s="41">
        <v>6.1950000000000003</v>
      </c>
      <c r="G2418" s="41">
        <v>3407.25</v>
      </c>
      <c r="K2418" t="b">
        <f>NOT(ISNA(VLOOKUP(Table10[[#This Row],[PurchaseOrderID]],Purchase_Order!$A$2:$A$1228,1,0)))</f>
        <v>1</v>
      </c>
    </row>
    <row r="2419" spans="1:11" x14ac:dyDescent="0.25">
      <c r="A2419" s="5">
        <v>1347</v>
      </c>
      <c r="B2419" s="5">
        <v>3059</v>
      </c>
      <c r="C2419" s="10">
        <v>44184</v>
      </c>
      <c r="D2419" s="5">
        <v>550</v>
      </c>
      <c r="E2419" s="5">
        <v>352</v>
      </c>
      <c r="F2419" s="40">
        <v>1.47</v>
      </c>
      <c r="G2419" s="40">
        <v>808.5</v>
      </c>
      <c r="K2419" t="b">
        <f>NOT(ISNA(VLOOKUP(Table10[[#This Row],[PurchaseOrderID]],Purchase_Order!$A$2:$A$1228,1,0)))</f>
        <v>1</v>
      </c>
    </row>
    <row r="2420" spans="1:11" x14ac:dyDescent="0.25">
      <c r="A2420" s="4">
        <v>1347</v>
      </c>
      <c r="B2420" s="4">
        <v>3060</v>
      </c>
      <c r="C2420" s="11">
        <v>44184</v>
      </c>
      <c r="D2420" s="4">
        <v>550</v>
      </c>
      <c r="E2420" s="4">
        <v>679</v>
      </c>
      <c r="F2420" s="41">
        <v>6.1950000000000003</v>
      </c>
      <c r="G2420" s="41">
        <v>3407.25</v>
      </c>
      <c r="K2420" t="b">
        <f>NOT(ISNA(VLOOKUP(Table10[[#This Row],[PurchaseOrderID]],Purchase_Order!$A$2:$A$1228,1,0)))</f>
        <v>1</v>
      </c>
    </row>
    <row r="2421" spans="1:11" x14ac:dyDescent="0.25">
      <c r="A2421" s="5">
        <v>1348</v>
      </c>
      <c r="B2421" s="5">
        <v>3061</v>
      </c>
      <c r="C2421" s="10">
        <v>44184</v>
      </c>
      <c r="D2421" s="5">
        <v>550</v>
      </c>
      <c r="E2421" s="5">
        <v>507</v>
      </c>
      <c r="F2421" s="40">
        <v>22.165500000000002</v>
      </c>
      <c r="G2421" s="40">
        <v>12191.025</v>
      </c>
      <c r="K2421" t="b">
        <f>NOT(ISNA(VLOOKUP(Table10[[#This Row],[PurchaseOrderID]],Purchase_Order!$A$2:$A$1228,1,0)))</f>
        <v>1</v>
      </c>
    </row>
    <row r="2422" spans="1:11" x14ac:dyDescent="0.25">
      <c r="A2422" s="4">
        <v>1348</v>
      </c>
      <c r="B2422" s="4">
        <v>3062</v>
      </c>
      <c r="C2422" s="11">
        <v>44184</v>
      </c>
      <c r="D2422" s="4">
        <v>550</v>
      </c>
      <c r="E2422" s="4">
        <v>508</v>
      </c>
      <c r="F2422" s="41">
        <v>29.284500000000001</v>
      </c>
      <c r="G2422" s="41">
        <v>16106.475</v>
      </c>
      <c r="K2422" t="b">
        <f>NOT(ISNA(VLOOKUP(Table10[[#This Row],[PurchaseOrderID]],Purchase_Order!$A$2:$A$1228,1,0)))</f>
        <v>1</v>
      </c>
    </row>
    <row r="2423" spans="1:11" x14ac:dyDescent="0.25">
      <c r="A2423" s="5">
        <v>1349</v>
      </c>
      <c r="B2423" s="5">
        <v>3063</v>
      </c>
      <c r="C2423" s="10">
        <v>44184</v>
      </c>
      <c r="D2423" s="5">
        <v>3</v>
      </c>
      <c r="E2423" s="5">
        <v>491</v>
      </c>
      <c r="F2423" s="40">
        <v>19.9815</v>
      </c>
      <c r="G2423" s="40">
        <v>59.944499999999998</v>
      </c>
      <c r="K2423" t="b">
        <f>NOT(ISNA(VLOOKUP(Table10[[#This Row],[PurchaseOrderID]],Purchase_Order!$A$2:$A$1228,1,0)))</f>
        <v>1</v>
      </c>
    </row>
    <row r="2424" spans="1:11" x14ac:dyDescent="0.25">
      <c r="A2424" s="4">
        <v>1350</v>
      </c>
      <c r="B2424" s="4">
        <v>3064</v>
      </c>
      <c r="C2424" s="11">
        <v>44184</v>
      </c>
      <c r="D2424" s="4">
        <v>3</v>
      </c>
      <c r="E2424" s="4">
        <v>345</v>
      </c>
      <c r="F2424" s="41">
        <v>36.970500000000001</v>
      </c>
      <c r="G2424" s="41">
        <v>110.9115</v>
      </c>
      <c r="K2424" t="b">
        <f>NOT(ISNA(VLOOKUP(Table10[[#This Row],[PurchaseOrderID]],Purchase_Order!$A$2:$A$1228,1,0)))</f>
        <v>1</v>
      </c>
    </row>
    <row r="2425" spans="1:11" x14ac:dyDescent="0.25">
      <c r="A2425" s="5">
        <v>1350</v>
      </c>
      <c r="B2425" s="5">
        <v>3065</v>
      </c>
      <c r="C2425" s="10">
        <v>44184</v>
      </c>
      <c r="D2425" s="5">
        <v>3</v>
      </c>
      <c r="E2425" s="5">
        <v>346</v>
      </c>
      <c r="F2425" s="40">
        <v>41.244</v>
      </c>
      <c r="G2425" s="40">
        <v>123.732</v>
      </c>
      <c r="K2425" t="b">
        <f>NOT(ISNA(VLOOKUP(Table10[[#This Row],[PurchaseOrderID]],Purchase_Order!$A$2:$A$1228,1,0)))</f>
        <v>1</v>
      </c>
    </row>
    <row r="2426" spans="1:11" x14ac:dyDescent="0.25">
      <c r="A2426" s="4">
        <v>1350</v>
      </c>
      <c r="B2426" s="4">
        <v>3066</v>
      </c>
      <c r="C2426" s="11">
        <v>44184</v>
      </c>
      <c r="D2426" s="4">
        <v>3</v>
      </c>
      <c r="E2426" s="4">
        <v>347</v>
      </c>
      <c r="F2426" s="41">
        <v>36.970500000000001</v>
      </c>
      <c r="G2426" s="41">
        <v>110.9115</v>
      </c>
      <c r="K2426" t="b">
        <f>NOT(ISNA(VLOOKUP(Table10[[#This Row],[PurchaseOrderID]],Purchase_Order!$A$2:$A$1228,1,0)))</f>
        <v>1</v>
      </c>
    </row>
    <row r="2427" spans="1:11" x14ac:dyDescent="0.25">
      <c r="A2427" s="5">
        <v>1351</v>
      </c>
      <c r="B2427" s="5">
        <v>3067</v>
      </c>
      <c r="C2427" s="10">
        <v>44184</v>
      </c>
      <c r="D2427" s="5">
        <v>550</v>
      </c>
      <c r="E2427" s="5">
        <v>935</v>
      </c>
      <c r="F2427" s="40">
        <v>31.4895</v>
      </c>
      <c r="G2427" s="40">
        <v>17319.224999999999</v>
      </c>
      <c r="K2427" t="b">
        <f>NOT(ISNA(VLOOKUP(Table10[[#This Row],[PurchaseOrderID]],Purchase_Order!$A$2:$A$1228,1,0)))</f>
        <v>1</v>
      </c>
    </row>
    <row r="2428" spans="1:11" x14ac:dyDescent="0.25">
      <c r="A2428" s="4">
        <v>1351</v>
      </c>
      <c r="B2428" s="4">
        <v>3068</v>
      </c>
      <c r="C2428" s="11">
        <v>44184</v>
      </c>
      <c r="D2428" s="4">
        <v>550</v>
      </c>
      <c r="E2428" s="4">
        <v>936</v>
      </c>
      <c r="F2428" s="41">
        <v>48.289499999999997</v>
      </c>
      <c r="G2428" s="41">
        <v>26559.224999999999</v>
      </c>
      <c r="K2428" t="b">
        <f>NOT(ISNA(VLOOKUP(Table10[[#This Row],[PurchaseOrderID]],Purchase_Order!$A$2:$A$1228,1,0)))</f>
        <v>1</v>
      </c>
    </row>
    <row r="2429" spans="1:11" x14ac:dyDescent="0.25">
      <c r="A2429" s="5">
        <v>1352</v>
      </c>
      <c r="B2429" s="5">
        <v>3069</v>
      </c>
      <c r="C2429" s="10">
        <v>44184</v>
      </c>
      <c r="D2429" s="5">
        <v>3</v>
      </c>
      <c r="E2429" s="5">
        <v>380</v>
      </c>
      <c r="F2429" s="40">
        <v>43.218000000000004</v>
      </c>
      <c r="G2429" s="40">
        <v>129.654</v>
      </c>
      <c r="K2429" t="b">
        <f>NOT(ISNA(VLOOKUP(Table10[[#This Row],[PurchaseOrderID]],Purchase_Order!$A$2:$A$1228,1,0)))</f>
        <v>1</v>
      </c>
    </row>
    <row r="2430" spans="1:11" x14ac:dyDescent="0.25">
      <c r="A2430" s="4">
        <v>1352</v>
      </c>
      <c r="B2430" s="4">
        <v>3070</v>
      </c>
      <c r="C2430" s="11">
        <v>44184</v>
      </c>
      <c r="D2430" s="4">
        <v>3</v>
      </c>
      <c r="E2430" s="4">
        <v>381</v>
      </c>
      <c r="F2430" s="41">
        <v>47.491500000000002</v>
      </c>
      <c r="G2430" s="41">
        <v>142.47450000000001</v>
      </c>
      <c r="K2430" t="b">
        <f>NOT(ISNA(VLOOKUP(Table10[[#This Row],[PurchaseOrderID]],Purchase_Order!$A$2:$A$1228,1,0)))</f>
        <v>1</v>
      </c>
    </row>
    <row r="2431" spans="1:11" x14ac:dyDescent="0.25">
      <c r="A2431" s="5">
        <v>1353</v>
      </c>
      <c r="B2431" s="5">
        <v>3071</v>
      </c>
      <c r="C2431" s="10">
        <v>44184</v>
      </c>
      <c r="D2431" s="5">
        <v>550</v>
      </c>
      <c r="E2431" s="5">
        <v>478</v>
      </c>
      <c r="F2431" s="40">
        <v>11.087999999999999</v>
      </c>
      <c r="G2431" s="40">
        <v>6098.4</v>
      </c>
      <c r="K2431" t="b">
        <f>NOT(ISNA(VLOOKUP(Table10[[#This Row],[PurchaseOrderID]],Purchase_Order!$A$2:$A$1228,1,0)))</f>
        <v>1</v>
      </c>
    </row>
    <row r="2432" spans="1:11" x14ac:dyDescent="0.25">
      <c r="A2432" s="4">
        <v>1353</v>
      </c>
      <c r="B2432" s="4">
        <v>3072</v>
      </c>
      <c r="C2432" s="11">
        <v>44184</v>
      </c>
      <c r="D2432" s="4">
        <v>550</v>
      </c>
      <c r="E2432" s="4">
        <v>479</v>
      </c>
      <c r="F2432" s="41">
        <v>15.8865</v>
      </c>
      <c r="G2432" s="41">
        <v>8737.5750000000007</v>
      </c>
      <c r="K2432" t="b">
        <f>NOT(ISNA(VLOOKUP(Table10[[#This Row],[PurchaseOrderID]],Purchase_Order!$A$2:$A$1228,1,0)))</f>
        <v>1</v>
      </c>
    </row>
    <row r="2433" spans="1:11" x14ac:dyDescent="0.25">
      <c r="A2433" s="5">
        <v>1353</v>
      </c>
      <c r="B2433" s="5">
        <v>3073</v>
      </c>
      <c r="C2433" s="10">
        <v>44184</v>
      </c>
      <c r="D2433" s="5">
        <v>550</v>
      </c>
      <c r="E2433" s="5">
        <v>480</v>
      </c>
      <c r="F2433" s="40">
        <v>11.6655</v>
      </c>
      <c r="G2433" s="40">
        <v>6416.0249999999996</v>
      </c>
      <c r="K2433" t="b">
        <f>NOT(ISNA(VLOOKUP(Table10[[#This Row],[PurchaseOrderID]],Purchase_Order!$A$2:$A$1228,1,0)))</f>
        <v>1</v>
      </c>
    </row>
    <row r="2434" spans="1:11" x14ac:dyDescent="0.25">
      <c r="A2434" s="4">
        <v>1354</v>
      </c>
      <c r="B2434" s="4">
        <v>3074</v>
      </c>
      <c r="C2434" s="11">
        <v>44184</v>
      </c>
      <c r="D2434" s="4">
        <v>3</v>
      </c>
      <c r="E2434" s="4">
        <v>402</v>
      </c>
      <c r="F2434" s="41">
        <v>47.470500000000001</v>
      </c>
      <c r="G2434" s="41">
        <v>142.41149999999999</v>
      </c>
      <c r="K2434" t="b">
        <f>NOT(ISNA(VLOOKUP(Table10[[#This Row],[PurchaseOrderID]],Purchase_Order!$A$2:$A$1228,1,0)))</f>
        <v>1</v>
      </c>
    </row>
    <row r="2435" spans="1:11" x14ac:dyDescent="0.25">
      <c r="A2435" s="5">
        <v>1355</v>
      </c>
      <c r="B2435" s="5">
        <v>3075</v>
      </c>
      <c r="C2435" s="10">
        <v>44184</v>
      </c>
      <c r="D2435" s="5">
        <v>550</v>
      </c>
      <c r="E2435" s="5">
        <v>510</v>
      </c>
      <c r="F2435" s="40">
        <v>23.079000000000001</v>
      </c>
      <c r="G2435" s="40">
        <v>12693.45</v>
      </c>
      <c r="K2435" t="b">
        <f>NOT(ISNA(VLOOKUP(Table10[[#This Row],[PurchaseOrderID]],Purchase_Order!$A$2:$A$1228,1,0)))</f>
        <v>1</v>
      </c>
    </row>
    <row r="2436" spans="1:11" x14ac:dyDescent="0.25">
      <c r="A2436" s="4">
        <v>1355</v>
      </c>
      <c r="B2436" s="4">
        <v>3076</v>
      </c>
      <c r="C2436" s="11">
        <v>44184</v>
      </c>
      <c r="D2436" s="4">
        <v>550</v>
      </c>
      <c r="E2436" s="4">
        <v>511</v>
      </c>
      <c r="F2436" s="41">
        <v>29.274000000000001</v>
      </c>
      <c r="G2436" s="41">
        <v>16100.7</v>
      </c>
      <c r="K2436" t="b">
        <f>NOT(ISNA(VLOOKUP(Table10[[#This Row],[PurchaseOrderID]],Purchase_Order!$A$2:$A$1228,1,0)))</f>
        <v>1</v>
      </c>
    </row>
    <row r="2437" spans="1:11" x14ac:dyDescent="0.25">
      <c r="A2437" s="5">
        <v>1355</v>
      </c>
      <c r="B2437" s="5">
        <v>3077</v>
      </c>
      <c r="C2437" s="10">
        <v>44184</v>
      </c>
      <c r="D2437" s="5">
        <v>550</v>
      </c>
      <c r="E2437" s="5">
        <v>512</v>
      </c>
      <c r="F2437" s="40">
        <v>34.975499999999997</v>
      </c>
      <c r="G2437" s="40">
        <v>19236.525000000001</v>
      </c>
      <c r="K2437" t="b">
        <f>NOT(ISNA(VLOOKUP(Table10[[#This Row],[PurchaseOrderID]],Purchase_Order!$A$2:$A$1228,1,0)))</f>
        <v>1</v>
      </c>
    </row>
    <row r="2438" spans="1:11" x14ac:dyDescent="0.25">
      <c r="A2438" s="4">
        <v>1356</v>
      </c>
      <c r="B2438" s="4">
        <v>3078</v>
      </c>
      <c r="C2438" s="11">
        <v>44184</v>
      </c>
      <c r="D2438" s="4">
        <v>3</v>
      </c>
      <c r="E2438" s="4">
        <v>409</v>
      </c>
      <c r="F2438" s="41">
        <v>41.170499999999997</v>
      </c>
      <c r="G2438" s="41">
        <v>123.5115</v>
      </c>
      <c r="K2438" t="b">
        <f>NOT(ISNA(VLOOKUP(Table10[[#This Row],[PurchaseOrderID]],Purchase_Order!$A$2:$A$1228,1,0)))</f>
        <v>1</v>
      </c>
    </row>
    <row r="2439" spans="1:11" x14ac:dyDescent="0.25">
      <c r="A2439" s="5">
        <v>1356</v>
      </c>
      <c r="B2439" s="5">
        <v>3079</v>
      </c>
      <c r="C2439" s="10">
        <v>44184</v>
      </c>
      <c r="D2439" s="5">
        <v>550</v>
      </c>
      <c r="E2439" s="5">
        <v>914</v>
      </c>
      <c r="F2439" s="40">
        <v>21.0945</v>
      </c>
      <c r="G2439" s="40">
        <v>11601.975</v>
      </c>
      <c r="K2439" t="b">
        <f>NOT(ISNA(VLOOKUP(Table10[[#This Row],[PurchaseOrderID]],Purchase_Order!$A$2:$A$1228,1,0)))</f>
        <v>1</v>
      </c>
    </row>
    <row r="2440" spans="1:11" x14ac:dyDescent="0.25">
      <c r="A2440" s="4">
        <v>1356</v>
      </c>
      <c r="B2440" s="4">
        <v>3080</v>
      </c>
      <c r="C2440" s="11">
        <v>44184</v>
      </c>
      <c r="D2440" s="4">
        <v>550</v>
      </c>
      <c r="E2440" s="4">
        <v>915</v>
      </c>
      <c r="F2440" s="41">
        <v>30.439499999999999</v>
      </c>
      <c r="G2440" s="41">
        <v>16741.724999999999</v>
      </c>
      <c r="K2440" t="b">
        <f>NOT(ISNA(VLOOKUP(Table10[[#This Row],[PurchaseOrderID]],Purchase_Order!$A$2:$A$1228,1,0)))</f>
        <v>1</v>
      </c>
    </row>
    <row r="2441" spans="1:11" x14ac:dyDescent="0.25">
      <c r="A2441" s="5">
        <v>1356</v>
      </c>
      <c r="B2441" s="5">
        <v>3081</v>
      </c>
      <c r="C2441" s="10">
        <v>44184</v>
      </c>
      <c r="D2441" s="5">
        <v>550</v>
      </c>
      <c r="E2441" s="5">
        <v>916</v>
      </c>
      <c r="F2441" s="40">
        <v>40.939500000000002</v>
      </c>
      <c r="G2441" s="40">
        <v>22516.724999999999</v>
      </c>
      <c r="K2441" t="b">
        <f>NOT(ISNA(VLOOKUP(Table10[[#This Row],[PurchaseOrderID]],Purchase_Order!$A$2:$A$1228,1,0)))</f>
        <v>1</v>
      </c>
    </row>
    <row r="2442" spans="1:11" x14ac:dyDescent="0.25">
      <c r="A2442" s="4">
        <v>1357</v>
      </c>
      <c r="B2442" s="4">
        <v>3082</v>
      </c>
      <c r="C2442" s="11">
        <v>44185</v>
      </c>
      <c r="D2442" s="4">
        <v>550</v>
      </c>
      <c r="E2442" s="4">
        <v>525</v>
      </c>
      <c r="F2442" s="41">
        <v>2.3205</v>
      </c>
      <c r="G2442" s="41">
        <v>1276.2750000000001</v>
      </c>
      <c r="K2442" t="b">
        <f>NOT(ISNA(VLOOKUP(Table10[[#This Row],[PurchaseOrderID]],Purchase_Order!$A$2:$A$1228,1,0)))</f>
        <v>1</v>
      </c>
    </row>
    <row r="2443" spans="1:11" x14ac:dyDescent="0.25">
      <c r="A2443" s="5">
        <v>1358</v>
      </c>
      <c r="B2443" s="5">
        <v>3083</v>
      </c>
      <c r="C2443" s="10">
        <v>44185</v>
      </c>
      <c r="D2443" s="5">
        <v>550</v>
      </c>
      <c r="E2443" s="5">
        <v>526</v>
      </c>
      <c r="F2443" s="40">
        <v>3.6435</v>
      </c>
      <c r="G2443" s="40">
        <v>2003.925</v>
      </c>
      <c r="K2443" t="b">
        <f>NOT(ISNA(VLOOKUP(Table10[[#This Row],[PurchaseOrderID]],Purchase_Order!$A$2:$A$1228,1,0)))</f>
        <v>1</v>
      </c>
    </row>
    <row r="2444" spans="1:11" x14ac:dyDescent="0.25">
      <c r="A2444" s="4">
        <v>1359</v>
      </c>
      <c r="B2444" s="4">
        <v>3084</v>
      </c>
      <c r="C2444" s="11">
        <v>44185</v>
      </c>
      <c r="D2444" s="4">
        <v>550</v>
      </c>
      <c r="E2444" s="4">
        <v>908</v>
      </c>
      <c r="F2444" s="41">
        <v>21.0945</v>
      </c>
      <c r="G2444" s="41">
        <v>11601.975</v>
      </c>
      <c r="K2444" t="b">
        <f>NOT(ISNA(VLOOKUP(Table10[[#This Row],[PurchaseOrderID]],Purchase_Order!$A$2:$A$1228,1,0)))</f>
        <v>1</v>
      </c>
    </row>
    <row r="2445" spans="1:11" x14ac:dyDescent="0.25">
      <c r="A2445" s="5">
        <v>1359</v>
      </c>
      <c r="B2445" s="5">
        <v>3085</v>
      </c>
      <c r="C2445" s="10">
        <v>44185</v>
      </c>
      <c r="D2445" s="5">
        <v>550</v>
      </c>
      <c r="E2445" s="5">
        <v>909</v>
      </c>
      <c r="F2445" s="40">
        <v>30.439499999999999</v>
      </c>
      <c r="G2445" s="40">
        <v>16741.724999999999</v>
      </c>
      <c r="K2445" t="b">
        <f>NOT(ISNA(VLOOKUP(Table10[[#This Row],[PurchaseOrderID]],Purchase_Order!$A$2:$A$1228,1,0)))</f>
        <v>1</v>
      </c>
    </row>
    <row r="2446" spans="1:11" x14ac:dyDescent="0.25">
      <c r="A2446" s="4">
        <v>1359</v>
      </c>
      <c r="B2446" s="4">
        <v>3086</v>
      </c>
      <c r="C2446" s="11">
        <v>44185</v>
      </c>
      <c r="D2446" s="4">
        <v>550</v>
      </c>
      <c r="E2446" s="4">
        <v>913</v>
      </c>
      <c r="F2446" s="41">
        <v>40.939500000000002</v>
      </c>
      <c r="G2446" s="41">
        <v>22516.724999999999</v>
      </c>
      <c r="K2446" t="b">
        <f>NOT(ISNA(VLOOKUP(Table10[[#This Row],[PurchaseOrderID]],Purchase_Order!$A$2:$A$1228,1,0)))</f>
        <v>1</v>
      </c>
    </row>
    <row r="2447" spans="1:11" x14ac:dyDescent="0.25">
      <c r="A2447" s="5">
        <v>1360</v>
      </c>
      <c r="B2447" s="5">
        <v>3087</v>
      </c>
      <c r="C2447" s="10">
        <v>44185</v>
      </c>
      <c r="D2447" s="5">
        <v>60</v>
      </c>
      <c r="E2447" s="5">
        <v>356</v>
      </c>
      <c r="F2447" s="40">
        <v>3.6015000000000001</v>
      </c>
      <c r="G2447" s="40">
        <v>216.09</v>
      </c>
      <c r="K2447" t="b">
        <f>NOT(ISNA(VLOOKUP(Table10[[#This Row],[PurchaseOrderID]],Purchase_Order!$A$2:$A$1228,1,0)))</f>
        <v>1</v>
      </c>
    </row>
    <row r="2448" spans="1:11" x14ac:dyDescent="0.25">
      <c r="A2448" s="4">
        <v>1360</v>
      </c>
      <c r="B2448" s="4">
        <v>3088</v>
      </c>
      <c r="C2448" s="11">
        <v>44185</v>
      </c>
      <c r="D2448" s="4">
        <v>60</v>
      </c>
      <c r="E2448" s="4">
        <v>357</v>
      </c>
      <c r="F2448" s="41">
        <v>3.9794999999999998</v>
      </c>
      <c r="G2448" s="41">
        <v>238.77</v>
      </c>
      <c r="K2448" t="b">
        <f>NOT(ISNA(VLOOKUP(Table10[[#This Row],[PurchaseOrderID]],Purchase_Order!$A$2:$A$1228,1,0)))</f>
        <v>1</v>
      </c>
    </row>
    <row r="2449" spans="1:11" x14ac:dyDescent="0.25">
      <c r="A2449" s="5">
        <v>1361</v>
      </c>
      <c r="B2449" s="5">
        <v>3089</v>
      </c>
      <c r="C2449" s="10">
        <v>44185</v>
      </c>
      <c r="D2449" s="5">
        <v>550</v>
      </c>
      <c r="E2449" s="5">
        <v>935</v>
      </c>
      <c r="F2449" s="40">
        <v>31.4895</v>
      </c>
      <c r="G2449" s="40">
        <v>17319.224999999999</v>
      </c>
      <c r="K2449" t="b">
        <f>NOT(ISNA(VLOOKUP(Table10[[#This Row],[PurchaseOrderID]],Purchase_Order!$A$2:$A$1228,1,0)))</f>
        <v>1</v>
      </c>
    </row>
    <row r="2450" spans="1:11" x14ac:dyDescent="0.25">
      <c r="A2450" s="4">
        <v>1361</v>
      </c>
      <c r="B2450" s="4">
        <v>3090</v>
      </c>
      <c r="C2450" s="11">
        <v>44185</v>
      </c>
      <c r="D2450" s="4">
        <v>550</v>
      </c>
      <c r="E2450" s="4">
        <v>936</v>
      </c>
      <c r="F2450" s="41">
        <v>48.289499999999997</v>
      </c>
      <c r="G2450" s="41">
        <v>26559.224999999999</v>
      </c>
      <c r="K2450" t="b">
        <f>NOT(ISNA(VLOOKUP(Table10[[#This Row],[PurchaseOrderID]],Purchase_Order!$A$2:$A$1228,1,0)))</f>
        <v>1</v>
      </c>
    </row>
    <row r="2451" spans="1:11" x14ac:dyDescent="0.25">
      <c r="A2451" s="5">
        <v>1362</v>
      </c>
      <c r="B2451" s="5">
        <v>3091</v>
      </c>
      <c r="C2451" s="10">
        <v>44185</v>
      </c>
      <c r="D2451" s="5">
        <v>550</v>
      </c>
      <c r="E2451" s="5">
        <v>524</v>
      </c>
      <c r="F2451" s="40">
        <v>12.967499999999999</v>
      </c>
      <c r="G2451" s="40">
        <v>7132.125</v>
      </c>
      <c r="K2451" t="b">
        <f>NOT(ISNA(VLOOKUP(Table10[[#This Row],[PurchaseOrderID]],Purchase_Order!$A$2:$A$1228,1,0)))</f>
        <v>1</v>
      </c>
    </row>
    <row r="2452" spans="1:11" x14ac:dyDescent="0.25">
      <c r="A2452" s="4">
        <v>1363</v>
      </c>
      <c r="B2452" s="4">
        <v>3092</v>
      </c>
      <c r="C2452" s="11">
        <v>44185</v>
      </c>
      <c r="D2452" s="4">
        <v>550</v>
      </c>
      <c r="E2452" s="4">
        <v>911</v>
      </c>
      <c r="F2452" s="41">
        <v>21.0945</v>
      </c>
      <c r="G2452" s="41">
        <v>11601.975</v>
      </c>
      <c r="K2452" t="b">
        <f>NOT(ISNA(VLOOKUP(Table10[[#This Row],[PurchaseOrderID]],Purchase_Order!$A$2:$A$1228,1,0)))</f>
        <v>1</v>
      </c>
    </row>
    <row r="2453" spans="1:11" x14ac:dyDescent="0.25">
      <c r="A2453" s="5">
        <v>1363</v>
      </c>
      <c r="B2453" s="5">
        <v>3093</v>
      </c>
      <c r="C2453" s="10">
        <v>44185</v>
      </c>
      <c r="D2453" s="5">
        <v>550</v>
      </c>
      <c r="E2453" s="5">
        <v>912</v>
      </c>
      <c r="F2453" s="40">
        <v>30.439499999999999</v>
      </c>
      <c r="G2453" s="40">
        <v>16741.724999999999</v>
      </c>
      <c r="K2453" t="b">
        <f>NOT(ISNA(VLOOKUP(Table10[[#This Row],[PurchaseOrderID]],Purchase_Order!$A$2:$A$1228,1,0)))</f>
        <v>1</v>
      </c>
    </row>
    <row r="2454" spans="1:11" x14ac:dyDescent="0.25">
      <c r="A2454" s="4">
        <v>1364</v>
      </c>
      <c r="B2454" s="4">
        <v>3094</v>
      </c>
      <c r="C2454" s="11">
        <v>44185</v>
      </c>
      <c r="D2454" s="4">
        <v>550</v>
      </c>
      <c r="E2454" s="4">
        <v>910</v>
      </c>
      <c r="F2454" s="41">
        <v>40.939500000000002</v>
      </c>
      <c r="G2454" s="41">
        <v>22516.724999999999</v>
      </c>
      <c r="K2454" t="b">
        <f>NOT(ISNA(VLOOKUP(Table10[[#This Row],[PurchaseOrderID]],Purchase_Order!$A$2:$A$1228,1,0)))</f>
        <v>1</v>
      </c>
    </row>
    <row r="2455" spans="1:11" x14ac:dyDescent="0.25">
      <c r="A2455" s="5">
        <v>1365</v>
      </c>
      <c r="B2455" s="5">
        <v>3095</v>
      </c>
      <c r="C2455" s="10">
        <v>44185</v>
      </c>
      <c r="D2455" s="5">
        <v>550</v>
      </c>
      <c r="E2455" s="5">
        <v>937</v>
      </c>
      <c r="F2455" s="40">
        <v>62.9895</v>
      </c>
      <c r="G2455" s="40">
        <v>34644.224999999999</v>
      </c>
      <c r="K2455" t="b">
        <f>NOT(ISNA(VLOOKUP(Table10[[#This Row],[PurchaseOrderID]],Purchase_Order!$A$2:$A$1228,1,0)))</f>
        <v>1</v>
      </c>
    </row>
    <row r="2456" spans="1:11" x14ac:dyDescent="0.25">
      <c r="A2456" s="4">
        <v>1366</v>
      </c>
      <c r="B2456" s="4">
        <v>3096</v>
      </c>
      <c r="C2456" s="11">
        <v>44185</v>
      </c>
      <c r="D2456" s="4">
        <v>3</v>
      </c>
      <c r="E2456" s="4">
        <v>469</v>
      </c>
      <c r="F2456" s="41">
        <v>43.323</v>
      </c>
      <c r="G2456" s="41">
        <v>129.96899999999999</v>
      </c>
      <c r="K2456" t="b">
        <f>NOT(ISNA(VLOOKUP(Table10[[#This Row],[PurchaseOrderID]],Purchase_Order!$A$2:$A$1228,1,0)))</f>
        <v>1</v>
      </c>
    </row>
    <row r="2457" spans="1:11" x14ac:dyDescent="0.25">
      <c r="A2457" s="5">
        <v>1366</v>
      </c>
      <c r="B2457" s="5">
        <v>3097</v>
      </c>
      <c r="C2457" s="10">
        <v>44185</v>
      </c>
      <c r="D2457" s="5">
        <v>3</v>
      </c>
      <c r="E2457" s="5">
        <v>470</v>
      </c>
      <c r="F2457" s="40">
        <v>41.222999999999999</v>
      </c>
      <c r="G2457" s="40">
        <v>123.669</v>
      </c>
      <c r="K2457" t="b">
        <f>NOT(ISNA(VLOOKUP(Table10[[#This Row],[PurchaseOrderID]],Purchase_Order!$A$2:$A$1228,1,0)))</f>
        <v>1</v>
      </c>
    </row>
    <row r="2458" spans="1:11" x14ac:dyDescent="0.25">
      <c r="A2458" s="4">
        <v>1366</v>
      </c>
      <c r="B2458" s="4">
        <v>3098</v>
      </c>
      <c r="C2458" s="11">
        <v>44185</v>
      </c>
      <c r="D2458" s="4">
        <v>3</v>
      </c>
      <c r="E2458" s="4">
        <v>471</v>
      </c>
      <c r="F2458" s="41">
        <v>45.496499999999997</v>
      </c>
      <c r="G2458" s="41">
        <v>136.48949999999999</v>
      </c>
      <c r="K2458" t="b">
        <f>NOT(ISNA(VLOOKUP(Table10[[#This Row],[PurchaseOrderID]],Purchase_Order!$A$2:$A$1228,1,0)))</f>
        <v>1</v>
      </c>
    </row>
    <row r="2459" spans="1:11" x14ac:dyDescent="0.25">
      <c r="A2459" s="5">
        <v>1366</v>
      </c>
      <c r="B2459" s="5">
        <v>3099</v>
      </c>
      <c r="C2459" s="10">
        <v>44185</v>
      </c>
      <c r="D2459" s="5">
        <v>3</v>
      </c>
      <c r="E2459" s="5">
        <v>472</v>
      </c>
      <c r="F2459" s="40">
        <v>41.222999999999999</v>
      </c>
      <c r="G2459" s="40">
        <v>123.669</v>
      </c>
      <c r="K2459" t="b">
        <f>NOT(ISNA(VLOOKUP(Table10[[#This Row],[PurchaseOrderID]],Purchase_Order!$A$2:$A$1228,1,0)))</f>
        <v>1</v>
      </c>
    </row>
    <row r="2460" spans="1:11" x14ac:dyDescent="0.25">
      <c r="A2460" s="4">
        <v>1367</v>
      </c>
      <c r="B2460" s="4">
        <v>3100</v>
      </c>
      <c r="C2460" s="11">
        <v>44185</v>
      </c>
      <c r="D2460" s="4">
        <v>3</v>
      </c>
      <c r="E2460" s="4">
        <v>462</v>
      </c>
      <c r="F2460" s="41">
        <v>47.680500000000002</v>
      </c>
      <c r="G2460" s="41">
        <v>143.04150000000001</v>
      </c>
      <c r="K2460" t="b">
        <f>NOT(ISNA(VLOOKUP(Table10[[#This Row],[PurchaseOrderID]],Purchase_Order!$A$2:$A$1228,1,0)))</f>
        <v>1</v>
      </c>
    </row>
    <row r="2461" spans="1:11" x14ac:dyDescent="0.25">
      <c r="A2461" s="5">
        <v>1368</v>
      </c>
      <c r="B2461" s="5">
        <v>3101</v>
      </c>
      <c r="C2461" s="10">
        <v>44185</v>
      </c>
      <c r="D2461" s="5">
        <v>550</v>
      </c>
      <c r="E2461" s="5">
        <v>510</v>
      </c>
      <c r="F2461" s="40">
        <v>23.404499999999999</v>
      </c>
      <c r="G2461" s="40">
        <v>12872.475</v>
      </c>
      <c r="K2461" t="b">
        <f>NOT(ISNA(VLOOKUP(Table10[[#This Row],[PurchaseOrderID]],Purchase_Order!$A$2:$A$1228,1,0)))</f>
        <v>1</v>
      </c>
    </row>
    <row r="2462" spans="1:11" x14ac:dyDescent="0.25">
      <c r="A2462" s="4">
        <v>1368</v>
      </c>
      <c r="B2462" s="4">
        <v>3102</v>
      </c>
      <c r="C2462" s="11">
        <v>44185</v>
      </c>
      <c r="D2462" s="4">
        <v>550</v>
      </c>
      <c r="E2462" s="4">
        <v>511</v>
      </c>
      <c r="F2462" s="41">
        <v>27.867000000000001</v>
      </c>
      <c r="G2462" s="41">
        <v>15326.85</v>
      </c>
      <c r="K2462" t="b">
        <f>NOT(ISNA(VLOOKUP(Table10[[#This Row],[PurchaseOrderID]],Purchase_Order!$A$2:$A$1228,1,0)))</f>
        <v>1</v>
      </c>
    </row>
    <row r="2463" spans="1:11" x14ac:dyDescent="0.25">
      <c r="A2463" s="5">
        <v>1369</v>
      </c>
      <c r="B2463" s="5">
        <v>3103</v>
      </c>
      <c r="C2463" s="10">
        <v>44185</v>
      </c>
      <c r="D2463" s="5">
        <v>550</v>
      </c>
      <c r="E2463" s="5">
        <v>527</v>
      </c>
      <c r="F2463" s="40">
        <v>6.7515000000000001</v>
      </c>
      <c r="G2463" s="40">
        <v>3713.3249999999998</v>
      </c>
      <c r="K2463" t="b">
        <f>NOT(ISNA(VLOOKUP(Table10[[#This Row],[PurchaseOrderID]],Purchase_Order!$A$2:$A$1228,1,0)))</f>
        <v>1</v>
      </c>
    </row>
    <row r="2464" spans="1:11" x14ac:dyDescent="0.25">
      <c r="A2464" s="4">
        <v>1370</v>
      </c>
      <c r="B2464" s="4">
        <v>3104</v>
      </c>
      <c r="C2464" s="11">
        <v>44185</v>
      </c>
      <c r="D2464" s="4">
        <v>550</v>
      </c>
      <c r="E2464" s="4">
        <v>938</v>
      </c>
      <c r="F2464" s="41">
        <v>31.4895</v>
      </c>
      <c r="G2464" s="41">
        <v>17319.224999999999</v>
      </c>
      <c r="K2464" t="b">
        <f>NOT(ISNA(VLOOKUP(Table10[[#This Row],[PurchaseOrderID]],Purchase_Order!$A$2:$A$1228,1,0)))</f>
        <v>1</v>
      </c>
    </row>
    <row r="2465" spans="1:11" x14ac:dyDescent="0.25">
      <c r="A2465" s="5">
        <v>1370</v>
      </c>
      <c r="B2465" s="5">
        <v>3105</v>
      </c>
      <c r="C2465" s="10">
        <v>44185</v>
      </c>
      <c r="D2465" s="5">
        <v>550</v>
      </c>
      <c r="E2465" s="5">
        <v>939</v>
      </c>
      <c r="F2465" s="40">
        <v>48.289499999999997</v>
      </c>
      <c r="G2465" s="40">
        <v>26559.224999999999</v>
      </c>
      <c r="K2465" t="b">
        <f>NOT(ISNA(VLOOKUP(Table10[[#This Row],[PurchaseOrderID]],Purchase_Order!$A$2:$A$1228,1,0)))</f>
        <v>1</v>
      </c>
    </row>
    <row r="2466" spans="1:11" x14ac:dyDescent="0.25">
      <c r="A2466" s="4">
        <v>1370</v>
      </c>
      <c r="B2466" s="4">
        <v>3106</v>
      </c>
      <c r="C2466" s="11">
        <v>44185</v>
      </c>
      <c r="D2466" s="4">
        <v>550</v>
      </c>
      <c r="E2466" s="4">
        <v>509</v>
      </c>
      <c r="F2466" s="41">
        <v>36.277500000000003</v>
      </c>
      <c r="G2466" s="41">
        <v>19952.625</v>
      </c>
      <c r="K2466" t="b">
        <f>NOT(ISNA(VLOOKUP(Table10[[#This Row],[PurchaseOrderID]],Purchase_Order!$A$2:$A$1228,1,0)))</f>
        <v>1</v>
      </c>
    </row>
    <row r="2467" spans="1:11" x14ac:dyDescent="0.25">
      <c r="A2467" s="5">
        <v>1371</v>
      </c>
      <c r="B2467" s="5">
        <v>3107</v>
      </c>
      <c r="C2467" s="10">
        <v>44185</v>
      </c>
      <c r="D2467" s="5">
        <v>60</v>
      </c>
      <c r="E2467" s="5">
        <v>494</v>
      </c>
      <c r="F2467" s="40">
        <v>50.746499999999997</v>
      </c>
      <c r="G2467" s="40">
        <v>3044.79</v>
      </c>
      <c r="K2467" t="b">
        <f>NOT(ISNA(VLOOKUP(Table10[[#This Row],[PurchaseOrderID]],Purchase_Order!$A$2:$A$1228,1,0)))</f>
        <v>1</v>
      </c>
    </row>
    <row r="2468" spans="1:11" x14ac:dyDescent="0.25">
      <c r="A2468" s="4">
        <v>1371</v>
      </c>
      <c r="B2468" s="4">
        <v>3108</v>
      </c>
      <c r="C2468" s="11">
        <v>44185</v>
      </c>
      <c r="D2468" s="4">
        <v>60</v>
      </c>
      <c r="E2468" s="4">
        <v>495</v>
      </c>
      <c r="F2468" s="41">
        <v>62.926499999999997</v>
      </c>
      <c r="G2468" s="41">
        <v>3775.59</v>
      </c>
      <c r="K2468" t="b">
        <f>NOT(ISNA(VLOOKUP(Table10[[#This Row],[PurchaseOrderID]],Purchase_Order!$A$2:$A$1228,1,0)))</f>
        <v>1</v>
      </c>
    </row>
    <row r="2469" spans="1:11" x14ac:dyDescent="0.25">
      <c r="A2469" s="5">
        <v>1371</v>
      </c>
      <c r="B2469" s="5">
        <v>3109</v>
      </c>
      <c r="C2469" s="10">
        <v>44185</v>
      </c>
      <c r="D2469" s="5">
        <v>60</v>
      </c>
      <c r="E2469" s="5">
        <v>496</v>
      </c>
      <c r="F2469" s="40">
        <v>49.654499999999999</v>
      </c>
      <c r="G2469" s="40">
        <v>2979.27</v>
      </c>
      <c r="K2469" t="b">
        <f>NOT(ISNA(VLOOKUP(Table10[[#This Row],[PurchaseOrderID]],Purchase_Order!$A$2:$A$1228,1,0)))</f>
        <v>1</v>
      </c>
    </row>
    <row r="2470" spans="1:11" x14ac:dyDescent="0.25">
      <c r="A2470" s="4">
        <v>1372</v>
      </c>
      <c r="B2470" s="4">
        <v>3110</v>
      </c>
      <c r="C2470" s="11">
        <v>44185</v>
      </c>
      <c r="D2470" s="4">
        <v>550</v>
      </c>
      <c r="E2470" s="4">
        <v>523</v>
      </c>
      <c r="F2470" s="41">
        <v>10.384499999999999</v>
      </c>
      <c r="G2470" s="41">
        <v>5711.4750000000004</v>
      </c>
      <c r="K2470" t="b">
        <f>NOT(ISNA(VLOOKUP(Table10[[#This Row],[PurchaseOrderID]],Purchase_Order!$A$2:$A$1228,1,0)))</f>
        <v>1</v>
      </c>
    </row>
    <row r="2471" spans="1:11" x14ac:dyDescent="0.25">
      <c r="A2471" s="5">
        <v>1373</v>
      </c>
      <c r="B2471" s="5">
        <v>3111</v>
      </c>
      <c r="C2471" s="10">
        <v>44188</v>
      </c>
      <c r="D2471" s="5">
        <v>3</v>
      </c>
      <c r="E2471" s="5">
        <v>424</v>
      </c>
      <c r="F2471" s="40">
        <v>49.853999999999999</v>
      </c>
      <c r="G2471" s="40">
        <v>149.56200000000001</v>
      </c>
      <c r="K2471" t="b">
        <f>NOT(ISNA(VLOOKUP(Table10[[#This Row],[PurchaseOrderID]],Purchase_Order!$A$2:$A$1228,1,0)))</f>
        <v>1</v>
      </c>
    </row>
    <row r="2472" spans="1:11" x14ac:dyDescent="0.25">
      <c r="A2472" s="4">
        <v>1373</v>
      </c>
      <c r="B2472" s="4">
        <v>3112</v>
      </c>
      <c r="C2472" s="11">
        <v>44188</v>
      </c>
      <c r="D2472" s="4">
        <v>3</v>
      </c>
      <c r="E2472" s="4">
        <v>425</v>
      </c>
      <c r="F2472" s="41">
        <v>45.580500000000001</v>
      </c>
      <c r="G2472" s="41">
        <v>136.7415</v>
      </c>
      <c r="K2472" t="b">
        <f>NOT(ISNA(VLOOKUP(Table10[[#This Row],[PurchaseOrderID]],Purchase_Order!$A$2:$A$1228,1,0)))</f>
        <v>1</v>
      </c>
    </row>
    <row r="2473" spans="1:11" x14ac:dyDescent="0.25">
      <c r="A2473" s="5">
        <v>1373</v>
      </c>
      <c r="B2473" s="5">
        <v>3113</v>
      </c>
      <c r="C2473" s="10">
        <v>44188</v>
      </c>
      <c r="D2473" s="5">
        <v>3</v>
      </c>
      <c r="E2473" s="5">
        <v>426</v>
      </c>
      <c r="F2473" s="40">
        <v>43.480499999999999</v>
      </c>
      <c r="G2473" s="40">
        <v>130.44149999999999</v>
      </c>
      <c r="K2473" t="b">
        <f>NOT(ISNA(VLOOKUP(Table10[[#This Row],[PurchaseOrderID]],Purchase_Order!$A$2:$A$1228,1,0)))</f>
        <v>1</v>
      </c>
    </row>
    <row r="2474" spans="1:11" x14ac:dyDescent="0.25">
      <c r="A2474" s="4">
        <v>1374</v>
      </c>
      <c r="B2474" s="4">
        <v>3114</v>
      </c>
      <c r="C2474" s="11">
        <v>44188</v>
      </c>
      <c r="D2474" s="4">
        <v>3</v>
      </c>
      <c r="E2474" s="4">
        <v>490</v>
      </c>
      <c r="F2474" s="41">
        <v>12.7155</v>
      </c>
      <c r="G2474" s="41">
        <v>38.146500000000003</v>
      </c>
      <c r="K2474" t="b">
        <f>NOT(ISNA(VLOOKUP(Table10[[#This Row],[PurchaseOrderID]],Purchase_Order!$A$2:$A$1228,1,0)))</f>
        <v>1</v>
      </c>
    </row>
    <row r="2475" spans="1:11" x14ac:dyDescent="0.25">
      <c r="A2475" s="5">
        <v>1374</v>
      </c>
      <c r="B2475" s="5">
        <v>3115</v>
      </c>
      <c r="C2475" s="10">
        <v>44188</v>
      </c>
      <c r="D2475" s="5">
        <v>3</v>
      </c>
      <c r="E2475" s="5">
        <v>491</v>
      </c>
      <c r="F2475" s="40">
        <v>19.939499999999999</v>
      </c>
      <c r="G2475" s="40">
        <v>59.8185</v>
      </c>
      <c r="K2475" t="b">
        <f>NOT(ISNA(VLOOKUP(Table10[[#This Row],[PurchaseOrderID]],Purchase_Order!$A$2:$A$1228,1,0)))</f>
        <v>1</v>
      </c>
    </row>
    <row r="2476" spans="1:11" x14ac:dyDescent="0.25">
      <c r="A2476" s="4">
        <v>1375</v>
      </c>
      <c r="B2476" s="4">
        <v>3116</v>
      </c>
      <c r="C2476" s="11">
        <v>44188</v>
      </c>
      <c r="D2476" s="4">
        <v>3</v>
      </c>
      <c r="E2476" s="4">
        <v>528</v>
      </c>
      <c r="F2476" s="41">
        <v>38.156999999999996</v>
      </c>
      <c r="G2476" s="41">
        <v>114.471</v>
      </c>
      <c r="K2476" t="b">
        <f>NOT(ISNA(VLOOKUP(Table10[[#This Row],[PurchaseOrderID]],Purchase_Order!$A$2:$A$1228,1,0)))</f>
        <v>1</v>
      </c>
    </row>
    <row r="2477" spans="1:11" x14ac:dyDescent="0.25">
      <c r="A2477" s="5">
        <v>1376</v>
      </c>
      <c r="B2477" s="5">
        <v>3117</v>
      </c>
      <c r="C2477" s="10">
        <v>44188</v>
      </c>
      <c r="D2477" s="5">
        <v>3</v>
      </c>
      <c r="E2477" s="5">
        <v>505</v>
      </c>
      <c r="F2477" s="40">
        <v>44.215499999999999</v>
      </c>
      <c r="G2477" s="40">
        <v>132.6465</v>
      </c>
      <c r="K2477" t="b">
        <f>NOT(ISNA(VLOOKUP(Table10[[#This Row],[PurchaseOrderID]],Purchase_Order!$A$2:$A$1228,1,0)))</f>
        <v>1</v>
      </c>
    </row>
    <row r="2478" spans="1:11" x14ac:dyDescent="0.25">
      <c r="A2478" s="4">
        <v>1377</v>
      </c>
      <c r="B2478" s="4">
        <v>3118</v>
      </c>
      <c r="C2478" s="11">
        <v>44188</v>
      </c>
      <c r="D2478" s="4">
        <v>550</v>
      </c>
      <c r="E2478" s="4">
        <v>938</v>
      </c>
      <c r="F2478" s="41">
        <v>31.4895</v>
      </c>
      <c r="G2478" s="41">
        <v>17319.224999999999</v>
      </c>
      <c r="K2478" t="b">
        <f>NOT(ISNA(VLOOKUP(Table10[[#This Row],[PurchaseOrderID]],Purchase_Order!$A$2:$A$1228,1,0)))</f>
        <v>1</v>
      </c>
    </row>
    <row r="2479" spans="1:11" x14ac:dyDescent="0.25">
      <c r="A2479" s="5">
        <v>1377</v>
      </c>
      <c r="B2479" s="5">
        <v>3119</v>
      </c>
      <c r="C2479" s="10">
        <v>44188</v>
      </c>
      <c r="D2479" s="5">
        <v>550</v>
      </c>
      <c r="E2479" s="5">
        <v>939</v>
      </c>
      <c r="F2479" s="40">
        <v>48.289499999999997</v>
      </c>
      <c r="G2479" s="40">
        <v>26559.224999999999</v>
      </c>
      <c r="K2479" t="b">
        <f>NOT(ISNA(VLOOKUP(Table10[[#This Row],[PurchaseOrderID]],Purchase_Order!$A$2:$A$1228,1,0)))</f>
        <v>1</v>
      </c>
    </row>
    <row r="2480" spans="1:11" x14ac:dyDescent="0.25">
      <c r="A2480" s="4">
        <v>1378</v>
      </c>
      <c r="B2480" s="4">
        <v>3120</v>
      </c>
      <c r="C2480" s="11">
        <v>44188</v>
      </c>
      <c r="D2480" s="4">
        <v>60</v>
      </c>
      <c r="E2480" s="4">
        <v>358</v>
      </c>
      <c r="F2480" s="41">
        <v>6.9824999999999999</v>
      </c>
      <c r="G2480" s="41">
        <v>418.95</v>
      </c>
      <c r="K2480" t="b">
        <f>NOT(ISNA(VLOOKUP(Table10[[#This Row],[PurchaseOrderID]],Purchase_Order!$A$2:$A$1228,1,0)))</f>
        <v>1</v>
      </c>
    </row>
    <row r="2481" spans="1:11" x14ac:dyDescent="0.25">
      <c r="A2481" s="5">
        <v>1379</v>
      </c>
      <c r="B2481" s="5">
        <v>3121</v>
      </c>
      <c r="C2481" s="10">
        <v>44188</v>
      </c>
      <c r="D2481" s="5">
        <v>3</v>
      </c>
      <c r="E2481" s="5">
        <v>440</v>
      </c>
      <c r="F2481" s="40">
        <v>49.853999999999999</v>
      </c>
      <c r="G2481" s="40">
        <v>149.56200000000001</v>
      </c>
      <c r="K2481" t="b">
        <f>NOT(ISNA(VLOOKUP(Table10[[#This Row],[PurchaseOrderID]],Purchase_Order!$A$2:$A$1228,1,0)))</f>
        <v>1</v>
      </c>
    </row>
    <row r="2482" spans="1:11" x14ac:dyDescent="0.25">
      <c r="A2482" s="4">
        <v>1379</v>
      </c>
      <c r="B2482" s="4">
        <v>3122</v>
      </c>
      <c r="C2482" s="11">
        <v>44188</v>
      </c>
      <c r="D2482" s="4">
        <v>3</v>
      </c>
      <c r="E2482" s="4">
        <v>441</v>
      </c>
      <c r="F2482" s="41">
        <v>45.580500000000001</v>
      </c>
      <c r="G2482" s="41">
        <v>136.7415</v>
      </c>
      <c r="K2482" t="b">
        <f>NOT(ISNA(VLOOKUP(Table10[[#This Row],[PurchaseOrderID]],Purchase_Order!$A$2:$A$1228,1,0)))</f>
        <v>1</v>
      </c>
    </row>
    <row r="2483" spans="1:11" x14ac:dyDescent="0.25">
      <c r="A2483" s="5">
        <v>1379</v>
      </c>
      <c r="B2483" s="5">
        <v>3123</v>
      </c>
      <c r="C2483" s="10">
        <v>44188</v>
      </c>
      <c r="D2483" s="5">
        <v>3</v>
      </c>
      <c r="E2483" s="5">
        <v>442</v>
      </c>
      <c r="F2483" s="40">
        <v>43.480499999999999</v>
      </c>
      <c r="G2483" s="40">
        <v>130.44149999999999</v>
      </c>
      <c r="K2483" t="b">
        <f>NOT(ISNA(VLOOKUP(Table10[[#This Row],[PurchaseOrderID]],Purchase_Order!$A$2:$A$1228,1,0)))</f>
        <v>1</v>
      </c>
    </row>
    <row r="2484" spans="1:11" x14ac:dyDescent="0.25">
      <c r="A2484" s="4">
        <v>1379</v>
      </c>
      <c r="B2484" s="4">
        <v>3124</v>
      </c>
      <c r="C2484" s="11">
        <v>44188</v>
      </c>
      <c r="D2484" s="4">
        <v>3</v>
      </c>
      <c r="E2484" s="4">
        <v>443</v>
      </c>
      <c r="F2484" s="41">
        <v>47.753999999999998</v>
      </c>
      <c r="G2484" s="41">
        <v>143.262</v>
      </c>
      <c r="K2484" t="b">
        <f>NOT(ISNA(VLOOKUP(Table10[[#This Row],[PurchaseOrderID]],Purchase_Order!$A$2:$A$1228,1,0)))</f>
        <v>1</v>
      </c>
    </row>
    <row r="2485" spans="1:11" x14ac:dyDescent="0.25">
      <c r="A2485" s="5">
        <v>1379</v>
      </c>
      <c r="B2485" s="5">
        <v>3125</v>
      </c>
      <c r="C2485" s="10">
        <v>44188</v>
      </c>
      <c r="D2485" s="5">
        <v>3</v>
      </c>
      <c r="E2485" s="5">
        <v>444</v>
      </c>
      <c r="F2485" s="40">
        <v>43.480499999999999</v>
      </c>
      <c r="G2485" s="40">
        <v>130.44149999999999</v>
      </c>
      <c r="K2485" t="b">
        <f>NOT(ISNA(VLOOKUP(Table10[[#This Row],[PurchaseOrderID]],Purchase_Order!$A$2:$A$1228,1,0)))</f>
        <v>1</v>
      </c>
    </row>
    <row r="2486" spans="1:11" x14ac:dyDescent="0.25">
      <c r="A2486" s="4">
        <v>1380</v>
      </c>
      <c r="B2486" s="4">
        <v>3126</v>
      </c>
      <c r="C2486" s="11">
        <v>44188</v>
      </c>
      <c r="D2486" s="4">
        <v>60</v>
      </c>
      <c r="E2486" s="4">
        <v>356</v>
      </c>
      <c r="F2486" s="41">
        <v>3.3809999999999998</v>
      </c>
      <c r="G2486" s="41">
        <v>202.86</v>
      </c>
      <c r="K2486" t="b">
        <f>NOT(ISNA(VLOOKUP(Table10[[#This Row],[PurchaseOrderID]],Purchase_Order!$A$2:$A$1228,1,0)))</f>
        <v>1</v>
      </c>
    </row>
    <row r="2487" spans="1:11" x14ac:dyDescent="0.25">
      <c r="A2487" s="5">
        <v>1380</v>
      </c>
      <c r="B2487" s="5">
        <v>3127</v>
      </c>
      <c r="C2487" s="10">
        <v>44188</v>
      </c>
      <c r="D2487" s="5">
        <v>60</v>
      </c>
      <c r="E2487" s="5">
        <v>357</v>
      </c>
      <c r="F2487" s="40">
        <v>4.3155000000000001</v>
      </c>
      <c r="G2487" s="40">
        <v>258.93</v>
      </c>
      <c r="K2487" t="b">
        <f>NOT(ISNA(VLOOKUP(Table10[[#This Row],[PurchaseOrderID]],Purchase_Order!$A$2:$A$1228,1,0)))</f>
        <v>1</v>
      </c>
    </row>
    <row r="2488" spans="1:11" x14ac:dyDescent="0.25">
      <c r="A2488" s="4">
        <v>1381</v>
      </c>
      <c r="B2488" s="4">
        <v>3128</v>
      </c>
      <c r="C2488" s="11">
        <v>44188</v>
      </c>
      <c r="D2488" s="4">
        <v>3</v>
      </c>
      <c r="E2488" s="4">
        <v>375</v>
      </c>
      <c r="F2488" s="41">
        <v>43.270499999999998</v>
      </c>
      <c r="G2488" s="41">
        <v>129.8115</v>
      </c>
      <c r="K2488" t="b">
        <f>NOT(ISNA(VLOOKUP(Table10[[#This Row],[PurchaseOrderID]],Purchase_Order!$A$2:$A$1228,1,0)))</f>
        <v>1</v>
      </c>
    </row>
    <row r="2489" spans="1:11" x14ac:dyDescent="0.25">
      <c r="A2489" s="5">
        <v>1381</v>
      </c>
      <c r="B2489" s="5">
        <v>3129</v>
      </c>
      <c r="C2489" s="10">
        <v>44188</v>
      </c>
      <c r="D2489" s="5">
        <v>3</v>
      </c>
      <c r="E2489" s="5">
        <v>376</v>
      </c>
      <c r="F2489" s="40">
        <v>41.170499999999997</v>
      </c>
      <c r="G2489" s="40">
        <v>123.5115</v>
      </c>
      <c r="K2489" t="b">
        <f>NOT(ISNA(VLOOKUP(Table10[[#This Row],[PurchaseOrderID]],Purchase_Order!$A$2:$A$1228,1,0)))</f>
        <v>1</v>
      </c>
    </row>
    <row r="2490" spans="1:11" x14ac:dyDescent="0.25">
      <c r="A2490" s="4">
        <v>1381</v>
      </c>
      <c r="B2490" s="4">
        <v>3130</v>
      </c>
      <c r="C2490" s="11">
        <v>44188</v>
      </c>
      <c r="D2490" s="4">
        <v>3</v>
      </c>
      <c r="E2490" s="4">
        <v>377</v>
      </c>
      <c r="F2490" s="41">
        <v>45.444000000000003</v>
      </c>
      <c r="G2490" s="41">
        <v>136.33199999999999</v>
      </c>
      <c r="K2490" t="b">
        <f>NOT(ISNA(VLOOKUP(Table10[[#This Row],[PurchaseOrderID]],Purchase_Order!$A$2:$A$1228,1,0)))</f>
        <v>1</v>
      </c>
    </row>
    <row r="2491" spans="1:11" x14ac:dyDescent="0.25">
      <c r="A2491" s="5">
        <v>1381</v>
      </c>
      <c r="B2491" s="5">
        <v>3131</v>
      </c>
      <c r="C2491" s="10">
        <v>44188</v>
      </c>
      <c r="D2491" s="5">
        <v>3</v>
      </c>
      <c r="E2491" s="5">
        <v>378</v>
      </c>
      <c r="F2491" s="40">
        <v>41.170499999999997</v>
      </c>
      <c r="G2491" s="40">
        <v>123.5115</v>
      </c>
      <c r="K2491" t="b">
        <f>NOT(ISNA(VLOOKUP(Table10[[#This Row],[PurchaseOrderID]],Purchase_Order!$A$2:$A$1228,1,0)))</f>
        <v>1</v>
      </c>
    </row>
    <row r="2492" spans="1:11" x14ac:dyDescent="0.25">
      <c r="A2492" s="4">
        <v>1382</v>
      </c>
      <c r="B2492" s="4">
        <v>3132</v>
      </c>
      <c r="C2492" s="11">
        <v>44188</v>
      </c>
      <c r="D2492" s="4">
        <v>3</v>
      </c>
      <c r="E2492" s="4">
        <v>490</v>
      </c>
      <c r="F2492" s="41">
        <v>12.358499999999999</v>
      </c>
      <c r="G2492" s="41">
        <v>37.075499999999998</v>
      </c>
      <c r="K2492" t="b">
        <f>NOT(ISNA(VLOOKUP(Table10[[#This Row],[PurchaseOrderID]],Purchase_Order!$A$2:$A$1228,1,0)))</f>
        <v>1</v>
      </c>
    </row>
    <row r="2493" spans="1:11" x14ac:dyDescent="0.25">
      <c r="A2493" s="5">
        <v>1383</v>
      </c>
      <c r="B2493" s="5">
        <v>3133</v>
      </c>
      <c r="C2493" s="10">
        <v>44188</v>
      </c>
      <c r="D2493" s="5">
        <v>550</v>
      </c>
      <c r="E2493" s="5">
        <v>513</v>
      </c>
      <c r="F2493" s="40">
        <v>39.1965</v>
      </c>
      <c r="G2493" s="40">
        <v>21558.075000000001</v>
      </c>
      <c r="K2493" t="b">
        <f>NOT(ISNA(VLOOKUP(Table10[[#This Row],[PurchaseOrderID]],Purchase_Order!$A$2:$A$1228,1,0)))</f>
        <v>1</v>
      </c>
    </row>
    <row r="2494" spans="1:11" x14ac:dyDescent="0.25">
      <c r="A2494" s="4">
        <v>1384</v>
      </c>
      <c r="B2494" s="4">
        <v>3134</v>
      </c>
      <c r="C2494" s="11">
        <v>44188</v>
      </c>
      <c r="D2494" s="4">
        <v>3</v>
      </c>
      <c r="E2494" s="4">
        <v>403</v>
      </c>
      <c r="F2494" s="41">
        <v>45.444000000000003</v>
      </c>
      <c r="G2494" s="41">
        <v>136.33199999999999</v>
      </c>
      <c r="K2494" t="b">
        <f>NOT(ISNA(VLOOKUP(Table10[[#This Row],[PurchaseOrderID]],Purchase_Order!$A$2:$A$1228,1,0)))</f>
        <v>1</v>
      </c>
    </row>
    <row r="2495" spans="1:11" x14ac:dyDescent="0.25">
      <c r="A2495" s="5">
        <v>1384</v>
      </c>
      <c r="B2495" s="5">
        <v>3135</v>
      </c>
      <c r="C2495" s="10">
        <v>44188</v>
      </c>
      <c r="D2495" s="5">
        <v>3</v>
      </c>
      <c r="E2495" s="5">
        <v>404</v>
      </c>
      <c r="F2495" s="40">
        <v>41.170499999999997</v>
      </c>
      <c r="G2495" s="40">
        <v>123.5115</v>
      </c>
      <c r="K2495" t="b">
        <f>NOT(ISNA(VLOOKUP(Table10[[#This Row],[PurchaseOrderID]],Purchase_Order!$A$2:$A$1228,1,0)))</f>
        <v>1</v>
      </c>
    </row>
    <row r="2496" spans="1:11" x14ac:dyDescent="0.25">
      <c r="A2496" s="4">
        <v>1385</v>
      </c>
      <c r="B2496" s="4">
        <v>3136</v>
      </c>
      <c r="C2496" s="11">
        <v>44188</v>
      </c>
      <c r="D2496" s="4">
        <v>550</v>
      </c>
      <c r="E2496" s="4">
        <v>931</v>
      </c>
      <c r="F2496" s="41">
        <v>34.8705</v>
      </c>
      <c r="G2496" s="41">
        <v>19178.775000000001</v>
      </c>
      <c r="K2496" t="b">
        <f>NOT(ISNA(VLOOKUP(Table10[[#This Row],[PurchaseOrderID]],Purchase_Order!$A$2:$A$1228,1,0)))</f>
        <v>1</v>
      </c>
    </row>
    <row r="2497" spans="1:11" x14ac:dyDescent="0.25">
      <c r="A2497" s="5">
        <v>1385</v>
      </c>
      <c r="B2497" s="5">
        <v>3137</v>
      </c>
      <c r="C2497" s="10">
        <v>44188</v>
      </c>
      <c r="D2497" s="5">
        <v>550</v>
      </c>
      <c r="E2497" s="5">
        <v>932</v>
      </c>
      <c r="F2497" s="40">
        <v>39.763500000000001</v>
      </c>
      <c r="G2497" s="40">
        <v>21869.924999999999</v>
      </c>
      <c r="K2497" t="b">
        <f>NOT(ISNA(VLOOKUP(Table10[[#This Row],[PurchaseOrderID]],Purchase_Order!$A$2:$A$1228,1,0)))</f>
        <v>1</v>
      </c>
    </row>
    <row r="2498" spans="1:11" x14ac:dyDescent="0.25">
      <c r="A2498" s="4">
        <v>1385</v>
      </c>
      <c r="B2498" s="4">
        <v>3138</v>
      </c>
      <c r="C2498" s="11">
        <v>44188</v>
      </c>
      <c r="D2498" s="4">
        <v>550</v>
      </c>
      <c r="E2498" s="4">
        <v>933</v>
      </c>
      <c r="F2498" s="41">
        <v>43.984499999999997</v>
      </c>
      <c r="G2498" s="41">
        <v>24191.474999999999</v>
      </c>
      <c r="K2498" t="b">
        <f>NOT(ISNA(VLOOKUP(Table10[[#This Row],[PurchaseOrderID]],Purchase_Order!$A$2:$A$1228,1,0)))</f>
        <v>1</v>
      </c>
    </row>
    <row r="2499" spans="1:11" x14ac:dyDescent="0.25">
      <c r="A2499" s="5">
        <v>1385</v>
      </c>
      <c r="B2499" s="5">
        <v>3139</v>
      </c>
      <c r="C2499" s="10">
        <v>44188</v>
      </c>
      <c r="D2499" s="5">
        <v>550</v>
      </c>
      <c r="E2499" s="5">
        <v>934</v>
      </c>
      <c r="F2499" s="40">
        <v>38.146500000000003</v>
      </c>
      <c r="G2499" s="40">
        <v>20980.575000000001</v>
      </c>
      <c r="K2499" t="b">
        <f>NOT(ISNA(VLOOKUP(Table10[[#This Row],[PurchaseOrderID]],Purchase_Order!$A$2:$A$1228,1,0)))</f>
        <v>1</v>
      </c>
    </row>
    <row r="2500" spans="1:11" x14ac:dyDescent="0.25">
      <c r="A2500" s="4">
        <v>1386</v>
      </c>
      <c r="B2500" s="4">
        <v>3140</v>
      </c>
      <c r="C2500" s="11">
        <v>44188</v>
      </c>
      <c r="D2500" s="4">
        <v>3</v>
      </c>
      <c r="E2500" s="4">
        <v>428</v>
      </c>
      <c r="F2500" s="41">
        <v>43.480499999999999</v>
      </c>
      <c r="G2500" s="41">
        <v>130.44149999999999</v>
      </c>
      <c r="K2500" t="b">
        <f>NOT(ISNA(VLOOKUP(Table10[[#This Row],[PurchaseOrderID]],Purchase_Order!$A$2:$A$1228,1,0)))</f>
        <v>1</v>
      </c>
    </row>
    <row r="2501" spans="1:11" x14ac:dyDescent="0.25">
      <c r="A2501" s="5">
        <v>1386</v>
      </c>
      <c r="B2501" s="5">
        <v>3141</v>
      </c>
      <c r="C2501" s="10">
        <v>44188</v>
      </c>
      <c r="D2501" s="5">
        <v>3</v>
      </c>
      <c r="E2501" s="5">
        <v>429</v>
      </c>
      <c r="F2501" s="40">
        <v>41.380499999999998</v>
      </c>
      <c r="G2501" s="40">
        <v>124.14149999999999</v>
      </c>
      <c r="K2501" t="b">
        <f>NOT(ISNA(VLOOKUP(Table10[[#This Row],[PurchaseOrderID]],Purchase_Order!$A$2:$A$1228,1,0)))</f>
        <v>1</v>
      </c>
    </row>
    <row r="2502" spans="1:11" x14ac:dyDescent="0.25">
      <c r="A2502" s="4">
        <v>1386</v>
      </c>
      <c r="B2502" s="4">
        <v>3142</v>
      </c>
      <c r="C2502" s="11">
        <v>44188</v>
      </c>
      <c r="D2502" s="4">
        <v>3</v>
      </c>
      <c r="E2502" s="4">
        <v>430</v>
      </c>
      <c r="F2502" s="41">
        <v>45.654000000000003</v>
      </c>
      <c r="G2502" s="41">
        <v>136.96199999999999</v>
      </c>
      <c r="K2502" t="b">
        <f>NOT(ISNA(VLOOKUP(Table10[[#This Row],[PurchaseOrderID]],Purchase_Order!$A$2:$A$1228,1,0)))</f>
        <v>1</v>
      </c>
    </row>
    <row r="2503" spans="1:11" x14ac:dyDescent="0.25">
      <c r="A2503" s="5">
        <v>1386</v>
      </c>
      <c r="B2503" s="5">
        <v>3143</v>
      </c>
      <c r="C2503" s="10">
        <v>44188</v>
      </c>
      <c r="D2503" s="5">
        <v>3</v>
      </c>
      <c r="E2503" s="5">
        <v>431</v>
      </c>
      <c r="F2503" s="40">
        <v>41.380499999999998</v>
      </c>
      <c r="G2503" s="40">
        <v>124.14149999999999</v>
      </c>
      <c r="K2503" t="b">
        <f>NOT(ISNA(VLOOKUP(Table10[[#This Row],[PurchaseOrderID]],Purchase_Order!$A$2:$A$1228,1,0)))</f>
        <v>1</v>
      </c>
    </row>
    <row r="2504" spans="1:11" x14ac:dyDescent="0.25">
      <c r="A2504" s="4">
        <v>1387</v>
      </c>
      <c r="B2504" s="4">
        <v>3144</v>
      </c>
      <c r="C2504" s="11">
        <v>44188</v>
      </c>
      <c r="D2504" s="4">
        <v>3</v>
      </c>
      <c r="E2504" s="4">
        <v>346</v>
      </c>
      <c r="F2504" s="41">
        <v>47.649000000000001</v>
      </c>
      <c r="G2504" s="41">
        <v>142.947</v>
      </c>
      <c r="K2504" t="b">
        <f>NOT(ISNA(VLOOKUP(Table10[[#This Row],[PurchaseOrderID]],Purchase_Order!$A$2:$A$1228,1,0)))</f>
        <v>1</v>
      </c>
    </row>
    <row r="2505" spans="1:11" x14ac:dyDescent="0.25">
      <c r="A2505" s="5">
        <v>1387</v>
      </c>
      <c r="B2505" s="5">
        <v>3145</v>
      </c>
      <c r="C2505" s="10">
        <v>44188</v>
      </c>
      <c r="D2505" s="5">
        <v>3</v>
      </c>
      <c r="E2505" s="5">
        <v>347</v>
      </c>
      <c r="F2505" s="40">
        <v>43.375500000000002</v>
      </c>
      <c r="G2505" s="40">
        <v>130.12649999999999</v>
      </c>
      <c r="K2505" t="b">
        <f>NOT(ISNA(VLOOKUP(Table10[[#This Row],[PurchaseOrderID]],Purchase_Order!$A$2:$A$1228,1,0)))</f>
        <v>1</v>
      </c>
    </row>
    <row r="2506" spans="1:11" x14ac:dyDescent="0.25">
      <c r="A2506" s="4">
        <v>1387</v>
      </c>
      <c r="B2506" s="4">
        <v>3146</v>
      </c>
      <c r="C2506" s="11">
        <v>44188</v>
      </c>
      <c r="D2506" s="4">
        <v>3</v>
      </c>
      <c r="E2506" s="4">
        <v>348</v>
      </c>
      <c r="F2506" s="41">
        <v>41.275500000000001</v>
      </c>
      <c r="G2506" s="41">
        <v>123.8265</v>
      </c>
      <c r="K2506" t="b">
        <f>NOT(ISNA(VLOOKUP(Table10[[#This Row],[PurchaseOrderID]],Purchase_Order!$A$2:$A$1228,1,0)))</f>
        <v>1</v>
      </c>
    </row>
    <row r="2507" spans="1:11" x14ac:dyDescent="0.25">
      <c r="A2507" s="5">
        <v>1387</v>
      </c>
      <c r="B2507" s="5">
        <v>3147</v>
      </c>
      <c r="C2507" s="10">
        <v>44188</v>
      </c>
      <c r="D2507" s="5">
        <v>3</v>
      </c>
      <c r="E2507" s="5">
        <v>349</v>
      </c>
      <c r="F2507" s="40">
        <v>45.548999999999999</v>
      </c>
      <c r="G2507" s="40">
        <v>136.64699999999999</v>
      </c>
      <c r="K2507" t="b">
        <f>NOT(ISNA(VLOOKUP(Table10[[#This Row],[PurchaseOrderID]],Purchase_Order!$A$2:$A$1228,1,0)))</f>
        <v>1</v>
      </c>
    </row>
    <row r="2508" spans="1:11" x14ac:dyDescent="0.25">
      <c r="A2508" s="4">
        <v>1388</v>
      </c>
      <c r="B2508" s="4">
        <v>3148</v>
      </c>
      <c r="C2508" s="11">
        <v>44188</v>
      </c>
      <c r="D2508" s="4">
        <v>550</v>
      </c>
      <c r="E2508" s="4">
        <v>931</v>
      </c>
      <c r="F2508" s="41">
        <v>34.345500000000001</v>
      </c>
      <c r="G2508" s="41">
        <v>18890.025000000001</v>
      </c>
      <c r="K2508" t="b">
        <f>NOT(ISNA(VLOOKUP(Table10[[#This Row],[PurchaseOrderID]],Purchase_Order!$A$2:$A$1228,1,0)))</f>
        <v>1</v>
      </c>
    </row>
    <row r="2509" spans="1:11" x14ac:dyDescent="0.25">
      <c r="A2509" s="5">
        <v>1388</v>
      </c>
      <c r="B2509" s="5">
        <v>3149</v>
      </c>
      <c r="C2509" s="10">
        <v>44188</v>
      </c>
      <c r="D2509" s="5">
        <v>550</v>
      </c>
      <c r="E2509" s="5">
        <v>932</v>
      </c>
      <c r="F2509" s="40">
        <v>39.238500000000002</v>
      </c>
      <c r="G2509" s="40">
        <v>21581.174999999999</v>
      </c>
      <c r="K2509" t="b">
        <f>NOT(ISNA(VLOOKUP(Table10[[#This Row],[PurchaseOrderID]],Purchase_Order!$A$2:$A$1228,1,0)))</f>
        <v>1</v>
      </c>
    </row>
    <row r="2510" spans="1:11" x14ac:dyDescent="0.25">
      <c r="A2510" s="4">
        <v>1389</v>
      </c>
      <c r="B2510" s="4">
        <v>3150</v>
      </c>
      <c r="C2510" s="11">
        <v>44190</v>
      </c>
      <c r="D2510" s="4">
        <v>3</v>
      </c>
      <c r="E2510" s="4">
        <v>344</v>
      </c>
      <c r="F2510" s="41">
        <v>45.3705</v>
      </c>
      <c r="G2510" s="41">
        <v>136.11150000000001</v>
      </c>
      <c r="K2510" t="b">
        <f>NOT(ISNA(VLOOKUP(Table10[[#This Row],[PurchaseOrderID]],Purchase_Order!$A$2:$A$1228,1,0)))</f>
        <v>1</v>
      </c>
    </row>
    <row r="2511" spans="1:11" x14ac:dyDescent="0.25">
      <c r="A2511" s="5">
        <v>1389</v>
      </c>
      <c r="B2511" s="5">
        <v>3151</v>
      </c>
      <c r="C2511" s="10">
        <v>44190</v>
      </c>
      <c r="D2511" s="5">
        <v>3</v>
      </c>
      <c r="E2511" s="5">
        <v>345</v>
      </c>
      <c r="F2511" s="40">
        <v>43.270499999999998</v>
      </c>
      <c r="G2511" s="40">
        <v>129.8115</v>
      </c>
      <c r="K2511" t="b">
        <f>NOT(ISNA(VLOOKUP(Table10[[#This Row],[PurchaseOrderID]],Purchase_Order!$A$2:$A$1228,1,0)))</f>
        <v>1</v>
      </c>
    </row>
    <row r="2512" spans="1:11" x14ac:dyDescent="0.25">
      <c r="A2512" s="4">
        <v>1389</v>
      </c>
      <c r="B2512" s="4">
        <v>3152</v>
      </c>
      <c r="C2512" s="11">
        <v>44190</v>
      </c>
      <c r="D2512" s="4">
        <v>3</v>
      </c>
      <c r="E2512" s="4">
        <v>346</v>
      </c>
      <c r="F2512" s="41">
        <v>47.543999999999997</v>
      </c>
      <c r="G2512" s="41">
        <v>142.63200000000001</v>
      </c>
      <c r="K2512" t="b">
        <f>NOT(ISNA(VLOOKUP(Table10[[#This Row],[PurchaseOrderID]],Purchase_Order!$A$2:$A$1228,1,0)))</f>
        <v>1</v>
      </c>
    </row>
    <row r="2513" spans="1:11" x14ac:dyDescent="0.25">
      <c r="A2513" s="5">
        <v>1389</v>
      </c>
      <c r="B2513" s="5">
        <v>3153</v>
      </c>
      <c r="C2513" s="10">
        <v>44190</v>
      </c>
      <c r="D2513" s="5">
        <v>3</v>
      </c>
      <c r="E2513" s="5">
        <v>347</v>
      </c>
      <c r="F2513" s="40">
        <v>43.270499999999998</v>
      </c>
      <c r="G2513" s="40">
        <v>129.8115</v>
      </c>
      <c r="K2513" t="b">
        <f>NOT(ISNA(VLOOKUP(Table10[[#This Row],[PurchaseOrderID]],Purchase_Order!$A$2:$A$1228,1,0)))</f>
        <v>1</v>
      </c>
    </row>
    <row r="2514" spans="1:11" x14ac:dyDescent="0.25">
      <c r="A2514" s="4">
        <v>1389</v>
      </c>
      <c r="B2514" s="4">
        <v>3154</v>
      </c>
      <c r="C2514" s="11">
        <v>44190</v>
      </c>
      <c r="D2514" s="4">
        <v>3</v>
      </c>
      <c r="E2514" s="4">
        <v>348</v>
      </c>
      <c r="F2514" s="41">
        <v>41.170499999999997</v>
      </c>
      <c r="G2514" s="41">
        <v>123.5115</v>
      </c>
      <c r="K2514" t="b">
        <f>NOT(ISNA(VLOOKUP(Table10[[#This Row],[PurchaseOrderID]],Purchase_Order!$A$2:$A$1228,1,0)))</f>
        <v>1</v>
      </c>
    </row>
    <row r="2515" spans="1:11" x14ac:dyDescent="0.25">
      <c r="A2515" s="5">
        <v>1390</v>
      </c>
      <c r="B2515" s="5">
        <v>3155</v>
      </c>
      <c r="C2515" s="10">
        <v>44190</v>
      </c>
      <c r="D2515" s="5">
        <v>550</v>
      </c>
      <c r="E2515" s="5">
        <v>928</v>
      </c>
      <c r="F2515" s="40">
        <v>32.770499999999998</v>
      </c>
      <c r="G2515" s="40">
        <v>18023.775000000001</v>
      </c>
      <c r="K2515" t="b">
        <f>NOT(ISNA(VLOOKUP(Table10[[#This Row],[PurchaseOrderID]],Purchase_Order!$A$2:$A$1228,1,0)))</f>
        <v>1</v>
      </c>
    </row>
    <row r="2516" spans="1:11" x14ac:dyDescent="0.25">
      <c r="A2516" s="4">
        <v>1390</v>
      </c>
      <c r="B2516" s="4">
        <v>3156</v>
      </c>
      <c r="C2516" s="11">
        <v>44190</v>
      </c>
      <c r="D2516" s="4">
        <v>550</v>
      </c>
      <c r="E2516" s="4">
        <v>929</v>
      </c>
      <c r="F2516" s="41">
        <v>37.085999999999999</v>
      </c>
      <c r="G2516" s="41">
        <v>20397.3</v>
      </c>
      <c r="K2516" t="b">
        <f>NOT(ISNA(VLOOKUP(Table10[[#This Row],[PurchaseOrderID]],Purchase_Order!$A$2:$A$1228,1,0)))</f>
        <v>1</v>
      </c>
    </row>
    <row r="2517" spans="1:11" x14ac:dyDescent="0.25">
      <c r="A2517" s="5">
        <v>1390</v>
      </c>
      <c r="B2517" s="5">
        <v>3157</v>
      </c>
      <c r="C2517" s="10">
        <v>44190</v>
      </c>
      <c r="D2517" s="5">
        <v>550</v>
      </c>
      <c r="E2517" s="5">
        <v>930</v>
      </c>
      <c r="F2517" s="40">
        <v>43.039499999999997</v>
      </c>
      <c r="G2517" s="40">
        <v>23671.724999999999</v>
      </c>
      <c r="K2517" t="b">
        <f>NOT(ISNA(VLOOKUP(Table10[[#This Row],[PurchaseOrderID]],Purchase_Order!$A$2:$A$1228,1,0)))</f>
        <v>1</v>
      </c>
    </row>
    <row r="2518" spans="1:11" x14ac:dyDescent="0.25">
      <c r="A2518" s="4">
        <v>1391</v>
      </c>
      <c r="B2518" s="4">
        <v>3158</v>
      </c>
      <c r="C2518" s="11">
        <v>44190</v>
      </c>
      <c r="D2518" s="4">
        <v>550</v>
      </c>
      <c r="E2518" s="4">
        <v>332</v>
      </c>
      <c r="F2518" s="41">
        <v>10.815</v>
      </c>
      <c r="G2518" s="41">
        <v>5948.25</v>
      </c>
      <c r="K2518" t="b">
        <f>NOT(ISNA(VLOOKUP(Table10[[#This Row],[PurchaseOrderID]],Purchase_Order!$A$2:$A$1228,1,0)))</f>
        <v>1</v>
      </c>
    </row>
    <row r="2519" spans="1:11" x14ac:dyDescent="0.25">
      <c r="A2519" s="5">
        <v>1392</v>
      </c>
      <c r="B2519" s="5">
        <v>3159</v>
      </c>
      <c r="C2519" s="10">
        <v>44190</v>
      </c>
      <c r="D2519" s="5">
        <v>550</v>
      </c>
      <c r="E2519" s="5">
        <v>948</v>
      </c>
      <c r="F2519" s="40">
        <v>82.834500000000006</v>
      </c>
      <c r="G2519" s="40">
        <v>45558.974999999999</v>
      </c>
      <c r="K2519" t="b">
        <f>NOT(ISNA(VLOOKUP(Table10[[#This Row],[PurchaseOrderID]],Purchase_Order!$A$2:$A$1228,1,0)))</f>
        <v>1</v>
      </c>
    </row>
    <row r="2520" spans="1:11" x14ac:dyDescent="0.25">
      <c r="A2520" s="4">
        <v>1392</v>
      </c>
      <c r="B2520" s="4">
        <v>3160</v>
      </c>
      <c r="C2520" s="11">
        <v>44190</v>
      </c>
      <c r="D2520" s="4">
        <v>550</v>
      </c>
      <c r="E2520" s="4">
        <v>907</v>
      </c>
      <c r="F2520" s="41">
        <v>82.834500000000006</v>
      </c>
      <c r="G2520" s="41">
        <v>45558.974999999999</v>
      </c>
      <c r="K2520" t="b">
        <f>NOT(ISNA(VLOOKUP(Table10[[#This Row],[PurchaseOrderID]],Purchase_Order!$A$2:$A$1228,1,0)))</f>
        <v>1</v>
      </c>
    </row>
    <row r="2521" spans="1:11" x14ac:dyDescent="0.25">
      <c r="A2521" s="5">
        <v>1393</v>
      </c>
      <c r="B2521" s="5">
        <v>3161</v>
      </c>
      <c r="C2521" s="10">
        <v>44190</v>
      </c>
      <c r="D2521" s="5">
        <v>1250</v>
      </c>
      <c r="E2521" s="5">
        <v>325</v>
      </c>
      <c r="F2521" s="40">
        <v>0.21</v>
      </c>
      <c r="G2521" s="40">
        <v>262.5</v>
      </c>
      <c r="K2521" t="b">
        <f>NOT(ISNA(VLOOKUP(Table10[[#This Row],[PurchaseOrderID]],Purchase_Order!$A$2:$A$1228,1,0)))</f>
        <v>1</v>
      </c>
    </row>
    <row r="2522" spans="1:11" x14ac:dyDescent="0.25">
      <c r="A2522" s="4">
        <v>1393</v>
      </c>
      <c r="B2522" s="4">
        <v>3162</v>
      </c>
      <c r="C2522" s="11">
        <v>44190</v>
      </c>
      <c r="D2522" s="4">
        <v>1250</v>
      </c>
      <c r="E2522" s="4">
        <v>326</v>
      </c>
      <c r="F2522" s="41">
        <v>0.21</v>
      </c>
      <c r="G2522" s="41">
        <v>262.5</v>
      </c>
      <c r="K2522" t="b">
        <f>NOT(ISNA(VLOOKUP(Table10[[#This Row],[PurchaseOrderID]],Purchase_Order!$A$2:$A$1228,1,0)))</f>
        <v>1</v>
      </c>
    </row>
    <row r="2523" spans="1:11" x14ac:dyDescent="0.25">
      <c r="A2523" s="5">
        <v>1394</v>
      </c>
      <c r="B2523" s="5">
        <v>3163</v>
      </c>
      <c r="C2523" s="10">
        <v>44190</v>
      </c>
      <c r="D2523" s="5">
        <v>3</v>
      </c>
      <c r="E2523" s="5">
        <v>320</v>
      </c>
      <c r="F2523" s="40">
        <v>49.643999999999998</v>
      </c>
      <c r="G2523" s="40">
        <v>148.93199999999999</v>
      </c>
      <c r="K2523" t="b">
        <f>NOT(ISNA(VLOOKUP(Table10[[#This Row],[PurchaseOrderID]],Purchase_Order!$A$2:$A$1228,1,0)))</f>
        <v>1</v>
      </c>
    </row>
    <row r="2524" spans="1:11" x14ac:dyDescent="0.25">
      <c r="A2524" s="4">
        <v>1394</v>
      </c>
      <c r="B2524" s="4">
        <v>3164</v>
      </c>
      <c r="C2524" s="11">
        <v>44190</v>
      </c>
      <c r="D2524" s="4">
        <v>3</v>
      </c>
      <c r="E2524" s="4">
        <v>321</v>
      </c>
      <c r="F2524" s="41">
        <v>44.320500000000003</v>
      </c>
      <c r="G2524" s="41">
        <v>132.9615</v>
      </c>
      <c r="K2524" t="b">
        <f>NOT(ISNA(VLOOKUP(Table10[[#This Row],[PurchaseOrderID]],Purchase_Order!$A$2:$A$1228,1,0)))</f>
        <v>1</v>
      </c>
    </row>
    <row r="2525" spans="1:11" x14ac:dyDescent="0.25">
      <c r="A2525" s="5">
        <v>1395</v>
      </c>
      <c r="B2525" s="5">
        <v>3165</v>
      </c>
      <c r="C2525" s="10">
        <v>44190</v>
      </c>
      <c r="D2525" s="5">
        <v>550</v>
      </c>
      <c r="E2525" s="5">
        <v>930</v>
      </c>
      <c r="F2525" s="40">
        <v>42.514499999999998</v>
      </c>
      <c r="G2525" s="40">
        <v>23382.974999999999</v>
      </c>
      <c r="K2525" t="b">
        <f>NOT(ISNA(VLOOKUP(Table10[[#This Row],[PurchaseOrderID]],Purchase_Order!$A$2:$A$1228,1,0)))</f>
        <v>1</v>
      </c>
    </row>
    <row r="2526" spans="1:11" x14ac:dyDescent="0.25">
      <c r="A2526" s="4">
        <v>1395</v>
      </c>
      <c r="B2526" s="4">
        <v>3166</v>
      </c>
      <c r="C2526" s="11">
        <v>44190</v>
      </c>
      <c r="D2526" s="4">
        <v>550</v>
      </c>
      <c r="E2526" s="4">
        <v>921</v>
      </c>
      <c r="F2526" s="41">
        <v>5.5860000000000003</v>
      </c>
      <c r="G2526" s="41">
        <v>3072.3</v>
      </c>
      <c r="K2526" t="b">
        <f>NOT(ISNA(VLOOKUP(Table10[[#This Row],[PurchaseOrderID]],Purchase_Order!$A$2:$A$1228,1,0)))</f>
        <v>1</v>
      </c>
    </row>
    <row r="2527" spans="1:11" x14ac:dyDescent="0.25">
      <c r="A2527" s="5">
        <v>1396</v>
      </c>
      <c r="B2527" s="5">
        <v>3167</v>
      </c>
      <c r="C2527" s="10">
        <v>44190</v>
      </c>
      <c r="D2527" s="5">
        <v>60</v>
      </c>
      <c r="E2527" s="5">
        <v>952</v>
      </c>
      <c r="F2527" s="40">
        <v>15.7395</v>
      </c>
      <c r="G2527" s="40">
        <v>944.37</v>
      </c>
      <c r="K2527" t="b">
        <f>NOT(ISNA(VLOOKUP(Table10[[#This Row],[PurchaseOrderID]],Purchase_Order!$A$2:$A$1228,1,0)))</f>
        <v>1</v>
      </c>
    </row>
    <row r="2528" spans="1:11" x14ac:dyDescent="0.25">
      <c r="A2528" s="4">
        <v>1397</v>
      </c>
      <c r="B2528" s="4">
        <v>3168</v>
      </c>
      <c r="C2528" s="11">
        <v>44190</v>
      </c>
      <c r="D2528" s="4">
        <v>550</v>
      </c>
      <c r="E2528" s="4">
        <v>933</v>
      </c>
      <c r="F2528" s="41">
        <v>43.459499999999998</v>
      </c>
      <c r="G2528" s="41">
        <v>23902.724999999999</v>
      </c>
      <c r="K2528" t="b">
        <f>NOT(ISNA(VLOOKUP(Table10[[#This Row],[PurchaseOrderID]],Purchase_Order!$A$2:$A$1228,1,0)))</f>
        <v>1</v>
      </c>
    </row>
    <row r="2529" spans="1:11" x14ac:dyDescent="0.25">
      <c r="A2529" s="5">
        <v>1397</v>
      </c>
      <c r="B2529" s="5">
        <v>3169</v>
      </c>
      <c r="C2529" s="10">
        <v>44190</v>
      </c>
      <c r="D2529" s="5">
        <v>550</v>
      </c>
      <c r="E2529" s="5">
        <v>934</v>
      </c>
      <c r="F2529" s="40">
        <v>37.621499999999997</v>
      </c>
      <c r="G2529" s="40">
        <v>20691.825000000001</v>
      </c>
      <c r="K2529" t="b">
        <f>NOT(ISNA(VLOOKUP(Table10[[#This Row],[PurchaseOrderID]],Purchase_Order!$A$2:$A$1228,1,0)))</f>
        <v>1</v>
      </c>
    </row>
    <row r="2530" spans="1:11" x14ac:dyDescent="0.25">
      <c r="A2530" s="4">
        <v>1397</v>
      </c>
      <c r="B2530" s="4">
        <v>3170</v>
      </c>
      <c r="C2530" s="11">
        <v>44190</v>
      </c>
      <c r="D2530" s="4">
        <v>550</v>
      </c>
      <c r="E2530" s="4">
        <v>922</v>
      </c>
      <c r="F2530" s="41">
        <v>6.5309999999999997</v>
      </c>
      <c r="G2530" s="41">
        <v>3592.05</v>
      </c>
      <c r="K2530" t="b">
        <f>NOT(ISNA(VLOOKUP(Table10[[#This Row],[PurchaseOrderID]],Purchase_Order!$A$2:$A$1228,1,0)))</f>
        <v>1</v>
      </c>
    </row>
    <row r="2531" spans="1:11" x14ac:dyDescent="0.25">
      <c r="A2531" s="5">
        <v>1397</v>
      </c>
      <c r="B2531" s="5">
        <v>3171</v>
      </c>
      <c r="C2531" s="10">
        <v>44190</v>
      </c>
      <c r="D2531" s="5">
        <v>550</v>
      </c>
      <c r="E2531" s="5">
        <v>923</v>
      </c>
      <c r="F2531" s="40">
        <v>6.1844999999999999</v>
      </c>
      <c r="G2531" s="40">
        <v>3401.4749999999999</v>
      </c>
      <c r="K2531" t="b">
        <f>NOT(ISNA(VLOOKUP(Table10[[#This Row],[PurchaseOrderID]],Purchase_Order!$A$2:$A$1228,1,0)))</f>
        <v>1</v>
      </c>
    </row>
    <row r="2532" spans="1:11" x14ac:dyDescent="0.25">
      <c r="A2532" s="4">
        <v>1398</v>
      </c>
      <c r="B2532" s="4">
        <v>3172</v>
      </c>
      <c r="C2532" s="11">
        <v>44190</v>
      </c>
      <c r="D2532" s="4">
        <v>550</v>
      </c>
      <c r="E2532" s="4">
        <v>317</v>
      </c>
      <c r="F2532" s="41">
        <v>29.578499999999998</v>
      </c>
      <c r="G2532" s="41">
        <v>16268.174999999999</v>
      </c>
      <c r="K2532" t="b">
        <f>NOT(ISNA(VLOOKUP(Table10[[#This Row],[PurchaseOrderID]],Purchase_Order!$A$2:$A$1228,1,0)))</f>
        <v>1</v>
      </c>
    </row>
    <row r="2533" spans="1:11" x14ac:dyDescent="0.25">
      <c r="A2533" s="5">
        <v>1398</v>
      </c>
      <c r="B2533" s="5">
        <v>3173</v>
      </c>
      <c r="C2533" s="10">
        <v>44190</v>
      </c>
      <c r="D2533" s="5">
        <v>550</v>
      </c>
      <c r="E2533" s="5">
        <v>318</v>
      </c>
      <c r="F2533" s="40">
        <v>36.098999999999997</v>
      </c>
      <c r="G2533" s="40">
        <v>19854.45</v>
      </c>
      <c r="K2533" t="b">
        <f>NOT(ISNA(VLOOKUP(Table10[[#This Row],[PurchaseOrderID]],Purchase_Order!$A$2:$A$1228,1,0)))</f>
        <v>1</v>
      </c>
    </row>
    <row r="2534" spans="1:11" x14ac:dyDescent="0.25">
      <c r="A2534" s="4">
        <v>1398</v>
      </c>
      <c r="B2534" s="4">
        <v>3174</v>
      </c>
      <c r="C2534" s="11">
        <v>44190</v>
      </c>
      <c r="D2534" s="4">
        <v>550</v>
      </c>
      <c r="E2534" s="4">
        <v>319</v>
      </c>
      <c r="F2534" s="41">
        <v>48.583500000000001</v>
      </c>
      <c r="G2534" s="41">
        <v>26720.924999999999</v>
      </c>
      <c r="K2534" t="b">
        <f>NOT(ISNA(VLOOKUP(Table10[[#This Row],[PurchaseOrderID]],Purchase_Order!$A$2:$A$1228,1,0)))</f>
        <v>1</v>
      </c>
    </row>
    <row r="2535" spans="1:11" x14ac:dyDescent="0.25">
      <c r="A2535" s="5">
        <v>1399</v>
      </c>
      <c r="B2535" s="5">
        <v>3175</v>
      </c>
      <c r="C2535" s="10">
        <v>44190</v>
      </c>
      <c r="D2535" s="5">
        <v>550</v>
      </c>
      <c r="E2535" s="5">
        <v>928</v>
      </c>
      <c r="F2535" s="40">
        <v>32.2455</v>
      </c>
      <c r="G2535" s="40">
        <v>17735.025000000001</v>
      </c>
      <c r="K2535" t="b">
        <f>NOT(ISNA(VLOOKUP(Table10[[#This Row],[PurchaseOrderID]],Purchase_Order!$A$2:$A$1228,1,0)))</f>
        <v>1</v>
      </c>
    </row>
    <row r="2536" spans="1:11" x14ac:dyDescent="0.25">
      <c r="A2536" s="4">
        <v>1399</v>
      </c>
      <c r="B2536" s="4">
        <v>3176</v>
      </c>
      <c r="C2536" s="11">
        <v>44190</v>
      </c>
      <c r="D2536" s="4">
        <v>550</v>
      </c>
      <c r="E2536" s="4">
        <v>929</v>
      </c>
      <c r="F2536" s="41">
        <v>36.561</v>
      </c>
      <c r="G2536" s="41">
        <v>20108.55</v>
      </c>
      <c r="K2536" t="b">
        <f>NOT(ISNA(VLOOKUP(Table10[[#This Row],[PurchaseOrderID]],Purchase_Order!$A$2:$A$1228,1,0)))</f>
        <v>1</v>
      </c>
    </row>
    <row r="2537" spans="1:11" x14ac:dyDescent="0.25">
      <c r="A2537" s="5">
        <v>1400</v>
      </c>
      <c r="B2537" s="5">
        <v>3177</v>
      </c>
      <c r="C2537" s="10">
        <v>44190</v>
      </c>
      <c r="D2537" s="5">
        <v>550</v>
      </c>
      <c r="E2537" s="5">
        <v>319</v>
      </c>
      <c r="F2537" s="40">
        <v>46.420499999999997</v>
      </c>
      <c r="G2537" s="40">
        <v>25531.275000000001</v>
      </c>
      <c r="K2537" t="b">
        <f>NOT(ISNA(VLOOKUP(Table10[[#This Row],[PurchaseOrderID]],Purchase_Order!$A$2:$A$1228,1,0)))</f>
        <v>1</v>
      </c>
    </row>
    <row r="2538" spans="1:11" x14ac:dyDescent="0.25">
      <c r="A2538" s="4">
        <v>1401</v>
      </c>
      <c r="B2538" s="4">
        <v>3178</v>
      </c>
      <c r="C2538" s="11">
        <v>44191</v>
      </c>
      <c r="D2538" s="4">
        <v>3</v>
      </c>
      <c r="E2538" s="4">
        <v>366</v>
      </c>
      <c r="F2538" s="41">
        <v>41.222999999999999</v>
      </c>
      <c r="G2538" s="41">
        <v>123.669</v>
      </c>
      <c r="K2538" t="b">
        <f>NOT(ISNA(VLOOKUP(Table10[[#This Row],[PurchaseOrderID]],Purchase_Order!$A$2:$A$1228,1,0)))</f>
        <v>1</v>
      </c>
    </row>
    <row r="2539" spans="1:11" x14ac:dyDescent="0.25">
      <c r="A2539" s="5">
        <v>1401</v>
      </c>
      <c r="B2539" s="5">
        <v>3179</v>
      </c>
      <c r="C2539" s="10">
        <v>44191</v>
      </c>
      <c r="D2539" s="5">
        <v>3</v>
      </c>
      <c r="E2539" s="5">
        <v>367</v>
      </c>
      <c r="F2539" s="40">
        <v>45.496499999999997</v>
      </c>
      <c r="G2539" s="40">
        <v>136.48949999999999</v>
      </c>
      <c r="K2539" t="b">
        <f>NOT(ISNA(VLOOKUP(Table10[[#This Row],[PurchaseOrderID]],Purchase_Order!$A$2:$A$1228,1,0)))</f>
        <v>1</v>
      </c>
    </row>
    <row r="2540" spans="1:11" x14ac:dyDescent="0.25">
      <c r="A2540" s="4">
        <v>1401</v>
      </c>
      <c r="B2540" s="4">
        <v>3180</v>
      </c>
      <c r="C2540" s="11">
        <v>44191</v>
      </c>
      <c r="D2540" s="4">
        <v>3</v>
      </c>
      <c r="E2540" s="4">
        <v>368</v>
      </c>
      <c r="F2540" s="41">
        <v>41.222999999999999</v>
      </c>
      <c r="G2540" s="41">
        <v>123.669</v>
      </c>
      <c r="K2540" t="b">
        <f>NOT(ISNA(VLOOKUP(Table10[[#This Row],[PurchaseOrderID]],Purchase_Order!$A$2:$A$1228,1,0)))</f>
        <v>1</v>
      </c>
    </row>
    <row r="2541" spans="1:11" x14ac:dyDescent="0.25">
      <c r="A2541" s="5">
        <v>1401</v>
      </c>
      <c r="B2541" s="5">
        <v>3181</v>
      </c>
      <c r="C2541" s="10">
        <v>44191</v>
      </c>
      <c r="D2541" s="5">
        <v>3</v>
      </c>
      <c r="E2541" s="5">
        <v>369</v>
      </c>
      <c r="F2541" s="40">
        <v>39.122999999999998</v>
      </c>
      <c r="G2541" s="40">
        <v>117.369</v>
      </c>
      <c r="K2541" t="b">
        <f>NOT(ISNA(VLOOKUP(Table10[[#This Row],[PurchaseOrderID]],Purchase_Order!$A$2:$A$1228,1,0)))</f>
        <v>1</v>
      </c>
    </row>
    <row r="2542" spans="1:11" x14ac:dyDescent="0.25">
      <c r="A2542" s="4">
        <v>1402</v>
      </c>
      <c r="B2542" s="4">
        <v>3182</v>
      </c>
      <c r="C2542" s="11">
        <v>44191</v>
      </c>
      <c r="D2542" s="4">
        <v>3</v>
      </c>
      <c r="E2542" s="4">
        <v>312</v>
      </c>
      <c r="F2542" s="41">
        <v>41.915999999999997</v>
      </c>
      <c r="G2542" s="41">
        <v>125.748</v>
      </c>
      <c r="K2542" t="b">
        <f>NOT(ISNA(VLOOKUP(Table10[[#This Row],[PurchaseOrderID]],Purchase_Order!$A$2:$A$1228,1,0)))</f>
        <v>1</v>
      </c>
    </row>
    <row r="2543" spans="1:11" x14ac:dyDescent="0.25">
      <c r="A2543" s="5">
        <v>1403</v>
      </c>
      <c r="B2543" s="5">
        <v>3183</v>
      </c>
      <c r="C2543" s="10">
        <v>44191</v>
      </c>
      <c r="D2543" s="5">
        <v>3</v>
      </c>
      <c r="E2543" s="5">
        <v>311</v>
      </c>
      <c r="F2543" s="40">
        <v>50.263500000000001</v>
      </c>
      <c r="G2543" s="40">
        <v>150.79050000000001</v>
      </c>
      <c r="K2543" t="b">
        <f>NOT(ISNA(VLOOKUP(Table10[[#This Row],[PurchaseOrderID]],Purchase_Order!$A$2:$A$1228,1,0)))</f>
        <v>1</v>
      </c>
    </row>
    <row r="2544" spans="1:11" x14ac:dyDescent="0.25">
      <c r="A2544" s="4">
        <v>1404</v>
      </c>
      <c r="B2544" s="4">
        <v>3184</v>
      </c>
      <c r="C2544" s="11">
        <v>44191</v>
      </c>
      <c r="D2544" s="4">
        <v>3</v>
      </c>
      <c r="E2544" s="4">
        <v>359</v>
      </c>
      <c r="F2544" s="41">
        <v>47.680500000000002</v>
      </c>
      <c r="G2544" s="41">
        <v>143.04150000000001</v>
      </c>
      <c r="K2544" t="b">
        <f>NOT(ISNA(VLOOKUP(Table10[[#This Row],[PurchaseOrderID]],Purchase_Order!$A$2:$A$1228,1,0)))</f>
        <v>1</v>
      </c>
    </row>
    <row r="2545" spans="1:11" x14ac:dyDescent="0.25">
      <c r="A2545" s="5">
        <v>1404</v>
      </c>
      <c r="B2545" s="5">
        <v>3185</v>
      </c>
      <c r="C2545" s="10">
        <v>44191</v>
      </c>
      <c r="D2545" s="5">
        <v>3</v>
      </c>
      <c r="E2545" s="5">
        <v>360</v>
      </c>
      <c r="F2545" s="40">
        <v>45.580500000000001</v>
      </c>
      <c r="G2545" s="40">
        <v>136.7415</v>
      </c>
      <c r="K2545" t="b">
        <f>NOT(ISNA(VLOOKUP(Table10[[#This Row],[PurchaseOrderID]],Purchase_Order!$A$2:$A$1228,1,0)))</f>
        <v>1</v>
      </c>
    </row>
    <row r="2546" spans="1:11" x14ac:dyDescent="0.25">
      <c r="A2546" s="4">
        <v>1405</v>
      </c>
      <c r="B2546" s="4">
        <v>3186</v>
      </c>
      <c r="C2546" s="11">
        <v>44191</v>
      </c>
      <c r="D2546" s="4">
        <v>550</v>
      </c>
      <c r="E2546" s="4">
        <v>530</v>
      </c>
      <c r="F2546" s="41">
        <v>16.085999999999999</v>
      </c>
      <c r="G2546" s="41">
        <v>8847.2999999999993</v>
      </c>
      <c r="K2546" t="b">
        <f>NOT(ISNA(VLOOKUP(Table10[[#This Row],[PurchaseOrderID]],Purchase_Order!$A$2:$A$1228,1,0)))</f>
        <v>1</v>
      </c>
    </row>
    <row r="2547" spans="1:11" x14ac:dyDescent="0.25">
      <c r="A2547" s="5">
        <v>1406</v>
      </c>
      <c r="B2547" s="5">
        <v>3187</v>
      </c>
      <c r="C2547" s="10">
        <v>44191</v>
      </c>
      <c r="D2547" s="5">
        <v>3</v>
      </c>
      <c r="E2547" s="5">
        <v>314</v>
      </c>
      <c r="F2547" s="40">
        <v>57.025500000000001</v>
      </c>
      <c r="G2547" s="40">
        <v>171.07650000000001</v>
      </c>
      <c r="K2547" t="b">
        <f>NOT(ISNA(VLOOKUP(Table10[[#This Row],[PurchaseOrderID]],Purchase_Order!$A$2:$A$1228,1,0)))</f>
        <v>1</v>
      </c>
    </row>
    <row r="2548" spans="1:11" x14ac:dyDescent="0.25">
      <c r="A2548" s="4">
        <v>1407</v>
      </c>
      <c r="B2548" s="4">
        <v>3188</v>
      </c>
      <c r="C2548" s="11">
        <v>44191</v>
      </c>
      <c r="D2548" s="4">
        <v>550</v>
      </c>
      <c r="E2548" s="4">
        <v>512</v>
      </c>
      <c r="F2548" s="41">
        <v>37.085999999999999</v>
      </c>
      <c r="G2548" s="41">
        <v>20397.3</v>
      </c>
      <c r="K2548" t="b">
        <f>NOT(ISNA(VLOOKUP(Table10[[#This Row],[PurchaseOrderID]],Purchase_Order!$A$2:$A$1228,1,0)))</f>
        <v>1</v>
      </c>
    </row>
    <row r="2549" spans="1:11" x14ac:dyDescent="0.25">
      <c r="A2549" s="5">
        <v>1408</v>
      </c>
      <c r="B2549" s="5">
        <v>3189</v>
      </c>
      <c r="C2549" s="10">
        <v>44191</v>
      </c>
      <c r="D2549" s="5">
        <v>550</v>
      </c>
      <c r="E2549" s="5">
        <v>513</v>
      </c>
      <c r="F2549" s="40">
        <v>26.596499999999999</v>
      </c>
      <c r="G2549" s="40">
        <v>14628.075000000001</v>
      </c>
      <c r="K2549" t="b">
        <f>NOT(ISNA(VLOOKUP(Table10[[#This Row],[PurchaseOrderID]],Purchase_Order!$A$2:$A$1228,1,0)))</f>
        <v>1</v>
      </c>
    </row>
    <row r="2550" spans="1:11" x14ac:dyDescent="0.25">
      <c r="A2550" s="4">
        <v>1409</v>
      </c>
      <c r="B2550" s="4">
        <v>3190</v>
      </c>
      <c r="C2550" s="11">
        <v>44191</v>
      </c>
      <c r="D2550" s="4">
        <v>550</v>
      </c>
      <c r="E2550" s="4">
        <v>317</v>
      </c>
      <c r="F2550" s="41">
        <v>27.058499999999999</v>
      </c>
      <c r="G2550" s="41">
        <v>14882.174999999999</v>
      </c>
      <c r="K2550" t="b">
        <f>NOT(ISNA(VLOOKUP(Table10[[#This Row],[PurchaseOrderID]],Purchase_Order!$A$2:$A$1228,1,0)))</f>
        <v>1</v>
      </c>
    </row>
    <row r="2551" spans="1:11" x14ac:dyDescent="0.25">
      <c r="A2551" s="5">
        <v>1409</v>
      </c>
      <c r="B2551" s="5">
        <v>3191</v>
      </c>
      <c r="C2551" s="10">
        <v>44191</v>
      </c>
      <c r="D2551" s="5">
        <v>550</v>
      </c>
      <c r="E2551" s="5">
        <v>318</v>
      </c>
      <c r="F2551" s="40">
        <v>33.579000000000001</v>
      </c>
      <c r="G2551" s="40">
        <v>18468.45</v>
      </c>
      <c r="K2551" t="b">
        <f>NOT(ISNA(VLOOKUP(Table10[[#This Row],[PurchaseOrderID]],Purchase_Order!$A$2:$A$1228,1,0)))</f>
        <v>1</v>
      </c>
    </row>
    <row r="2552" spans="1:11" x14ac:dyDescent="0.25">
      <c r="A2552" s="4">
        <v>1409</v>
      </c>
      <c r="B2552" s="4">
        <v>3192</v>
      </c>
      <c r="C2552" s="11">
        <v>44191</v>
      </c>
      <c r="D2552" s="4">
        <v>550</v>
      </c>
      <c r="E2552" s="4">
        <v>319</v>
      </c>
      <c r="F2552" s="41">
        <v>46.063499999999998</v>
      </c>
      <c r="G2552" s="41">
        <v>25334.924999999999</v>
      </c>
      <c r="K2552" t="b">
        <f>NOT(ISNA(VLOOKUP(Table10[[#This Row],[PurchaseOrderID]],Purchase_Order!$A$2:$A$1228,1,0)))</f>
        <v>1</v>
      </c>
    </row>
    <row r="2553" spans="1:11" x14ac:dyDescent="0.25">
      <c r="A2553" s="5">
        <v>1410</v>
      </c>
      <c r="B2553" s="5">
        <v>3193</v>
      </c>
      <c r="C2553" s="10">
        <v>44191</v>
      </c>
      <c r="D2553" s="5">
        <v>3</v>
      </c>
      <c r="E2553" s="5">
        <v>407</v>
      </c>
      <c r="F2553" s="40">
        <v>43.270499999999998</v>
      </c>
      <c r="G2553" s="40">
        <v>129.8115</v>
      </c>
      <c r="K2553" t="b">
        <f>NOT(ISNA(VLOOKUP(Table10[[#This Row],[PurchaseOrderID]],Purchase_Order!$A$2:$A$1228,1,0)))</f>
        <v>1</v>
      </c>
    </row>
    <row r="2554" spans="1:11" x14ac:dyDescent="0.25">
      <c r="A2554" s="4">
        <v>1410</v>
      </c>
      <c r="B2554" s="4">
        <v>3194</v>
      </c>
      <c r="C2554" s="11">
        <v>44191</v>
      </c>
      <c r="D2554" s="4">
        <v>3</v>
      </c>
      <c r="E2554" s="4">
        <v>408</v>
      </c>
      <c r="F2554" s="41">
        <v>47.543999999999997</v>
      </c>
      <c r="G2554" s="41">
        <v>142.63200000000001</v>
      </c>
      <c r="K2554" t="b">
        <f>NOT(ISNA(VLOOKUP(Table10[[#This Row],[PurchaseOrderID]],Purchase_Order!$A$2:$A$1228,1,0)))</f>
        <v>1</v>
      </c>
    </row>
    <row r="2555" spans="1:11" x14ac:dyDescent="0.25">
      <c r="A2555" s="5">
        <v>1410</v>
      </c>
      <c r="B2555" s="5">
        <v>3195</v>
      </c>
      <c r="C2555" s="10">
        <v>44191</v>
      </c>
      <c r="D2555" s="5">
        <v>3</v>
      </c>
      <c r="E2555" s="5">
        <v>409</v>
      </c>
      <c r="F2555" s="40">
        <v>43.270499999999998</v>
      </c>
      <c r="G2555" s="40">
        <v>129.8115</v>
      </c>
      <c r="K2555" t="b">
        <f>NOT(ISNA(VLOOKUP(Table10[[#This Row],[PurchaseOrderID]],Purchase_Order!$A$2:$A$1228,1,0)))</f>
        <v>1</v>
      </c>
    </row>
    <row r="2556" spans="1:11" x14ac:dyDescent="0.25">
      <c r="A2556" s="4">
        <v>1411</v>
      </c>
      <c r="B2556" s="4">
        <v>3196</v>
      </c>
      <c r="C2556" s="11">
        <v>44191</v>
      </c>
      <c r="D2556" s="4">
        <v>3</v>
      </c>
      <c r="E2556" s="4">
        <v>429</v>
      </c>
      <c r="F2556" s="41">
        <v>41.222999999999999</v>
      </c>
      <c r="G2556" s="41">
        <v>123.669</v>
      </c>
      <c r="K2556" t="b">
        <f>NOT(ISNA(VLOOKUP(Table10[[#This Row],[PurchaseOrderID]],Purchase_Order!$A$2:$A$1228,1,0)))</f>
        <v>1</v>
      </c>
    </row>
    <row r="2557" spans="1:11" x14ac:dyDescent="0.25">
      <c r="A2557" s="5">
        <v>1411</v>
      </c>
      <c r="B2557" s="5">
        <v>3197</v>
      </c>
      <c r="C2557" s="10">
        <v>44191</v>
      </c>
      <c r="D2557" s="5">
        <v>3</v>
      </c>
      <c r="E2557" s="5">
        <v>430</v>
      </c>
      <c r="F2557" s="40">
        <v>45.496499999999997</v>
      </c>
      <c r="G2557" s="40">
        <v>136.48949999999999</v>
      </c>
      <c r="K2557" t="b">
        <f>NOT(ISNA(VLOOKUP(Table10[[#This Row],[PurchaseOrderID]],Purchase_Order!$A$2:$A$1228,1,0)))</f>
        <v>1</v>
      </c>
    </row>
    <row r="2558" spans="1:11" x14ac:dyDescent="0.25">
      <c r="A2558" s="4">
        <v>1411</v>
      </c>
      <c r="B2558" s="4">
        <v>3198</v>
      </c>
      <c r="C2558" s="11">
        <v>44191</v>
      </c>
      <c r="D2558" s="4">
        <v>3</v>
      </c>
      <c r="E2558" s="4">
        <v>431</v>
      </c>
      <c r="F2558" s="41">
        <v>41.222999999999999</v>
      </c>
      <c r="G2558" s="41">
        <v>123.669</v>
      </c>
      <c r="K2558" t="b">
        <f>NOT(ISNA(VLOOKUP(Table10[[#This Row],[PurchaseOrderID]],Purchase_Order!$A$2:$A$1228,1,0)))</f>
        <v>1</v>
      </c>
    </row>
    <row r="2559" spans="1:11" x14ac:dyDescent="0.25">
      <c r="A2559" s="5">
        <v>1411</v>
      </c>
      <c r="B2559" s="5">
        <v>3199</v>
      </c>
      <c r="C2559" s="10">
        <v>44191</v>
      </c>
      <c r="D2559" s="5">
        <v>3</v>
      </c>
      <c r="E2559" s="5">
        <v>432</v>
      </c>
      <c r="F2559" s="40">
        <v>39.122999999999998</v>
      </c>
      <c r="G2559" s="40">
        <v>117.369</v>
      </c>
      <c r="K2559" t="b">
        <f>NOT(ISNA(VLOOKUP(Table10[[#This Row],[PurchaseOrderID]],Purchase_Order!$A$2:$A$1228,1,0)))</f>
        <v>1</v>
      </c>
    </row>
    <row r="2560" spans="1:11" x14ac:dyDescent="0.25">
      <c r="A2560" s="4">
        <v>1412</v>
      </c>
      <c r="B2560" s="4">
        <v>3200</v>
      </c>
      <c r="C2560" s="11">
        <v>44191</v>
      </c>
      <c r="D2560" s="4">
        <v>3</v>
      </c>
      <c r="E2560" s="4">
        <v>320</v>
      </c>
      <c r="F2560" s="41">
        <v>47.470500000000001</v>
      </c>
      <c r="G2560" s="41">
        <v>142.41149999999999</v>
      </c>
      <c r="K2560" t="b">
        <f>NOT(ISNA(VLOOKUP(Table10[[#This Row],[PurchaseOrderID]],Purchase_Order!$A$2:$A$1228,1,0)))</f>
        <v>1</v>
      </c>
    </row>
    <row r="2561" spans="1:11" x14ac:dyDescent="0.25">
      <c r="A2561" s="5">
        <v>1412</v>
      </c>
      <c r="B2561" s="5">
        <v>3201</v>
      </c>
      <c r="C2561" s="10">
        <v>44191</v>
      </c>
      <c r="D2561" s="5">
        <v>3</v>
      </c>
      <c r="E2561" s="5">
        <v>321</v>
      </c>
      <c r="F2561" s="40">
        <v>42.798000000000002</v>
      </c>
      <c r="G2561" s="40">
        <v>128.39400000000001</v>
      </c>
      <c r="K2561" t="b">
        <f>NOT(ISNA(VLOOKUP(Table10[[#This Row],[PurchaseOrderID]],Purchase_Order!$A$2:$A$1228,1,0)))</f>
        <v>1</v>
      </c>
    </row>
    <row r="2562" spans="1:11" x14ac:dyDescent="0.25">
      <c r="A2562" s="4">
        <v>1413</v>
      </c>
      <c r="B2562" s="4">
        <v>3202</v>
      </c>
      <c r="C2562" s="11">
        <v>44191</v>
      </c>
      <c r="D2562" s="4">
        <v>3</v>
      </c>
      <c r="E2562" s="4">
        <v>440</v>
      </c>
      <c r="F2562" s="41">
        <v>41.222999999999999</v>
      </c>
      <c r="G2562" s="41">
        <v>123.669</v>
      </c>
      <c r="K2562" t="b">
        <f>NOT(ISNA(VLOOKUP(Table10[[#This Row],[PurchaseOrderID]],Purchase_Order!$A$2:$A$1228,1,0)))</f>
        <v>1</v>
      </c>
    </row>
    <row r="2563" spans="1:11" x14ac:dyDescent="0.25">
      <c r="A2563" s="5">
        <v>1413</v>
      </c>
      <c r="B2563" s="5">
        <v>3203</v>
      </c>
      <c r="C2563" s="10">
        <v>44191</v>
      </c>
      <c r="D2563" s="5">
        <v>3</v>
      </c>
      <c r="E2563" s="5">
        <v>441</v>
      </c>
      <c r="F2563" s="40">
        <v>39.122999999999998</v>
      </c>
      <c r="G2563" s="40">
        <v>117.369</v>
      </c>
      <c r="K2563" t="b">
        <f>NOT(ISNA(VLOOKUP(Table10[[#This Row],[PurchaseOrderID]],Purchase_Order!$A$2:$A$1228,1,0)))</f>
        <v>1</v>
      </c>
    </row>
    <row r="2564" spans="1:11" x14ac:dyDescent="0.25">
      <c r="A2564" s="4">
        <v>1413</v>
      </c>
      <c r="B2564" s="4">
        <v>3204</v>
      </c>
      <c r="C2564" s="11">
        <v>44191</v>
      </c>
      <c r="D2564" s="4">
        <v>3</v>
      </c>
      <c r="E2564" s="4">
        <v>442</v>
      </c>
      <c r="F2564" s="41">
        <v>43.396500000000003</v>
      </c>
      <c r="G2564" s="41">
        <v>130.18950000000001</v>
      </c>
      <c r="K2564" t="b">
        <f>NOT(ISNA(VLOOKUP(Table10[[#This Row],[PurchaseOrderID]],Purchase_Order!$A$2:$A$1228,1,0)))</f>
        <v>1</v>
      </c>
    </row>
    <row r="2565" spans="1:11" x14ac:dyDescent="0.25">
      <c r="A2565" s="5">
        <v>1414</v>
      </c>
      <c r="B2565" s="5">
        <v>3205</v>
      </c>
      <c r="C2565" s="10">
        <v>44191</v>
      </c>
      <c r="D2565" s="5">
        <v>550</v>
      </c>
      <c r="E2565" s="5">
        <v>941</v>
      </c>
      <c r="F2565" s="40">
        <v>62.9895</v>
      </c>
      <c r="G2565" s="40">
        <v>34644.224999999999</v>
      </c>
      <c r="K2565" t="b">
        <f>NOT(ISNA(VLOOKUP(Table10[[#This Row],[PurchaseOrderID]],Purchase_Order!$A$2:$A$1228,1,0)))</f>
        <v>1</v>
      </c>
    </row>
    <row r="2566" spans="1:11" x14ac:dyDescent="0.25">
      <c r="A2566" s="4">
        <v>1415</v>
      </c>
      <c r="B2566" s="4">
        <v>3206</v>
      </c>
      <c r="C2566" s="11">
        <v>44191</v>
      </c>
      <c r="D2566" s="4">
        <v>3</v>
      </c>
      <c r="E2566" s="4">
        <v>320</v>
      </c>
      <c r="F2566" s="41">
        <v>45.3705</v>
      </c>
      <c r="G2566" s="41">
        <v>136.11150000000001</v>
      </c>
      <c r="K2566" t="b">
        <f>NOT(ISNA(VLOOKUP(Table10[[#This Row],[PurchaseOrderID]],Purchase_Order!$A$2:$A$1228,1,0)))</f>
        <v>1</v>
      </c>
    </row>
    <row r="2567" spans="1:11" x14ac:dyDescent="0.25">
      <c r="A2567" s="5">
        <v>1415</v>
      </c>
      <c r="B2567" s="5">
        <v>3207</v>
      </c>
      <c r="C2567" s="10">
        <v>44191</v>
      </c>
      <c r="D2567" s="5">
        <v>3</v>
      </c>
      <c r="E2567" s="5">
        <v>321</v>
      </c>
      <c r="F2567" s="40">
        <v>40.488</v>
      </c>
      <c r="G2567" s="40">
        <v>121.464</v>
      </c>
      <c r="K2567" t="b">
        <f>NOT(ISNA(VLOOKUP(Table10[[#This Row],[PurchaseOrderID]],Purchase_Order!$A$2:$A$1228,1,0)))</f>
        <v>1</v>
      </c>
    </row>
    <row r="2568" spans="1:11" x14ac:dyDescent="0.25">
      <c r="A2568" s="4">
        <v>1415</v>
      </c>
      <c r="B2568" s="4">
        <v>3208</v>
      </c>
      <c r="C2568" s="11">
        <v>44191</v>
      </c>
      <c r="D2568" s="4">
        <v>60</v>
      </c>
      <c r="E2568" s="4">
        <v>322</v>
      </c>
      <c r="F2568" s="41">
        <v>26.365500000000001</v>
      </c>
      <c r="G2568" s="41">
        <v>1581.93</v>
      </c>
      <c r="K2568" t="b">
        <f>NOT(ISNA(VLOOKUP(Table10[[#This Row],[PurchaseOrderID]],Purchase_Order!$A$2:$A$1228,1,0)))</f>
        <v>1</v>
      </c>
    </row>
    <row r="2569" spans="1:11" x14ac:dyDescent="0.25">
      <c r="A2569" s="5">
        <v>1416</v>
      </c>
      <c r="B2569" s="5">
        <v>3209</v>
      </c>
      <c r="C2569" s="10">
        <v>44191</v>
      </c>
      <c r="D2569" s="5">
        <v>3</v>
      </c>
      <c r="E2569" s="5">
        <v>504</v>
      </c>
      <c r="F2569" s="40">
        <v>48.762</v>
      </c>
      <c r="G2569" s="40">
        <v>146.286</v>
      </c>
      <c r="K2569" t="b">
        <f>NOT(ISNA(VLOOKUP(Table10[[#This Row],[PurchaseOrderID]],Purchase_Order!$A$2:$A$1228,1,0)))</f>
        <v>1</v>
      </c>
    </row>
    <row r="2570" spans="1:11" x14ac:dyDescent="0.25">
      <c r="A2570" s="4">
        <v>1417</v>
      </c>
      <c r="B2570" s="4">
        <v>3210</v>
      </c>
      <c r="C2570" s="11">
        <v>44192</v>
      </c>
      <c r="D2570" s="4">
        <v>3</v>
      </c>
      <c r="E2570" s="4">
        <v>497</v>
      </c>
      <c r="F2570" s="41">
        <v>34.188000000000002</v>
      </c>
      <c r="G2570" s="41">
        <v>102.56399999999999</v>
      </c>
      <c r="K2570" t="b">
        <f>NOT(ISNA(VLOOKUP(Table10[[#This Row],[PurchaseOrderID]],Purchase_Order!$A$2:$A$1228,1,0)))</f>
        <v>1</v>
      </c>
    </row>
    <row r="2571" spans="1:11" x14ac:dyDescent="0.25">
      <c r="A2571" s="5">
        <v>1418</v>
      </c>
      <c r="B2571" s="5">
        <v>3211</v>
      </c>
      <c r="C2571" s="10">
        <v>44192</v>
      </c>
      <c r="D2571" s="5">
        <v>3</v>
      </c>
      <c r="E2571" s="5">
        <v>323</v>
      </c>
      <c r="F2571" s="40">
        <v>50.263500000000001</v>
      </c>
      <c r="G2571" s="40">
        <v>150.79050000000001</v>
      </c>
      <c r="K2571" t="b">
        <f>NOT(ISNA(VLOOKUP(Table10[[#This Row],[PurchaseOrderID]],Purchase_Order!$A$2:$A$1228,1,0)))</f>
        <v>1</v>
      </c>
    </row>
    <row r="2572" spans="1:11" x14ac:dyDescent="0.25">
      <c r="A2572" s="4">
        <v>1419</v>
      </c>
      <c r="B2572" s="4">
        <v>3212</v>
      </c>
      <c r="C2572" s="11">
        <v>44192</v>
      </c>
      <c r="D2572" s="4">
        <v>550</v>
      </c>
      <c r="E2572" s="4">
        <v>523</v>
      </c>
      <c r="F2572" s="41">
        <v>10.731</v>
      </c>
      <c r="G2572" s="41">
        <v>5902.05</v>
      </c>
      <c r="K2572" t="b">
        <f>NOT(ISNA(VLOOKUP(Table10[[#This Row],[PurchaseOrderID]],Purchase_Order!$A$2:$A$1228,1,0)))</f>
        <v>1</v>
      </c>
    </row>
    <row r="2573" spans="1:11" x14ac:dyDescent="0.25">
      <c r="A2573" s="5">
        <v>1419</v>
      </c>
      <c r="B2573" s="5">
        <v>3213</v>
      </c>
      <c r="C2573" s="10">
        <v>44192</v>
      </c>
      <c r="D2573" s="5">
        <v>550</v>
      </c>
      <c r="E2573" s="5">
        <v>524</v>
      </c>
      <c r="F2573" s="40">
        <v>14.1225</v>
      </c>
      <c r="G2573" s="40">
        <v>7767.375</v>
      </c>
      <c r="K2573" t="b">
        <f>NOT(ISNA(VLOOKUP(Table10[[#This Row],[PurchaseOrderID]],Purchase_Order!$A$2:$A$1228,1,0)))</f>
        <v>1</v>
      </c>
    </row>
    <row r="2574" spans="1:11" x14ac:dyDescent="0.25">
      <c r="A2574" s="4">
        <v>1420</v>
      </c>
      <c r="B2574" s="4">
        <v>3214</v>
      </c>
      <c r="C2574" s="11">
        <v>44192</v>
      </c>
      <c r="D2574" s="4">
        <v>60</v>
      </c>
      <c r="E2574" s="4">
        <v>492</v>
      </c>
      <c r="F2574" s="41">
        <v>50.263500000000001</v>
      </c>
      <c r="G2574" s="41">
        <v>3015.81</v>
      </c>
      <c r="K2574" t="b">
        <f>NOT(ISNA(VLOOKUP(Table10[[#This Row],[PurchaseOrderID]],Purchase_Order!$A$2:$A$1228,1,0)))</f>
        <v>1</v>
      </c>
    </row>
    <row r="2575" spans="1:11" x14ac:dyDescent="0.25">
      <c r="A2575" s="5">
        <v>1420</v>
      </c>
      <c r="B2575" s="5">
        <v>3215</v>
      </c>
      <c r="C2575" s="10">
        <v>44192</v>
      </c>
      <c r="D2575" s="5">
        <v>60</v>
      </c>
      <c r="E2575" s="5">
        <v>493</v>
      </c>
      <c r="F2575" s="40">
        <v>57.151499999999999</v>
      </c>
      <c r="G2575" s="40">
        <v>3429.09</v>
      </c>
      <c r="K2575" t="b">
        <f>NOT(ISNA(VLOOKUP(Table10[[#This Row],[PurchaseOrderID]],Purchase_Order!$A$2:$A$1228,1,0)))</f>
        <v>1</v>
      </c>
    </row>
    <row r="2576" spans="1:11" x14ac:dyDescent="0.25">
      <c r="A2576" s="4">
        <v>1420</v>
      </c>
      <c r="B2576" s="4">
        <v>3216</v>
      </c>
      <c r="C2576" s="11">
        <v>44192</v>
      </c>
      <c r="D2576" s="4">
        <v>60</v>
      </c>
      <c r="E2576" s="4">
        <v>494</v>
      </c>
      <c r="F2576" s="41">
        <v>53.203499999999998</v>
      </c>
      <c r="G2576" s="41">
        <v>3192.21</v>
      </c>
      <c r="K2576" t="b">
        <f>NOT(ISNA(VLOOKUP(Table10[[#This Row],[PurchaseOrderID]],Purchase_Order!$A$2:$A$1228,1,0)))</f>
        <v>1</v>
      </c>
    </row>
    <row r="2577" spans="1:11" x14ac:dyDescent="0.25">
      <c r="A2577" s="5">
        <v>1421</v>
      </c>
      <c r="B2577" s="5">
        <v>3217</v>
      </c>
      <c r="C2577" s="10">
        <v>44192</v>
      </c>
      <c r="D2577" s="5">
        <v>550</v>
      </c>
      <c r="E2577" s="5">
        <v>915</v>
      </c>
      <c r="F2577" s="40">
        <v>30.439499999999999</v>
      </c>
      <c r="G2577" s="40">
        <v>16741.724999999999</v>
      </c>
      <c r="K2577" t="b">
        <f>NOT(ISNA(VLOOKUP(Table10[[#This Row],[PurchaseOrderID]],Purchase_Order!$A$2:$A$1228,1,0)))</f>
        <v>1</v>
      </c>
    </row>
    <row r="2578" spans="1:11" x14ac:dyDescent="0.25">
      <c r="A2578" s="4">
        <v>1421</v>
      </c>
      <c r="B2578" s="4">
        <v>3218</v>
      </c>
      <c r="C2578" s="11">
        <v>44192</v>
      </c>
      <c r="D2578" s="4">
        <v>550</v>
      </c>
      <c r="E2578" s="4">
        <v>916</v>
      </c>
      <c r="F2578" s="41">
        <v>40.939500000000002</v>
      </c>
      <c r="G2578" s="41">
        <v>22516.724999999999</v>
      </c>
      <c r="K2578" t="b">
        <f>NOT(ISNA(VLOOKUP(Table10[[#This Row],[PurchaseOrderID]],Purchase_Order!$A$2:$A$1228,1,0)))</f>
        <v>1</v>
      </c>
    </row>
    <row r="2579" spans="1:11" x14ac:dyDescent="0.25">
      <c r="A2579" s="5">
        <v>1422</v>
      </c>
      <c r="B2579" s="5">
        <v>3219</v>
      </c>
      <c r="C2579" s="10">
        <v>44192</v>
      </c>
      <c r="D2579" s="5">
        <v>60</v>
      </c>
      <c r="E2579" s="5">
        <v>506</v>
      </c>
      <c r="F2579" s="40">
        <v>9.1980000000000004</v>
      </c>
      <c r="G2579" s="40">
        <v>551.88</v>
      </c>
      <c r="K2579" t="b">
        <f>NOT(ISNA(VLOOKUP(Table10[[#This Row],[PurchaseOrderID]],Purchase_Order!$A$2:$A$1228,1,0)))</f>
        <v>1</v>
      </c>
    </row>
    <row r="2580" spans="1:11" x14ac:dyDescent="0.25">
      <c r="A2580" s="4">
        <v>1423</v>
      </c>
      <c r="B2580" s="4">
        <v>3220</v>
      </c>
      <c r="C2580" s="11">
        <v>44192</v>
      </c>
      <c r="D2580" s="4">
        <v>550</v>
      </c>
      <c r="E2580" s="4">
        <v>679</v>
      </c>
      <c r="F2580" s="41">
        <v>5.7750000000000004</v>
      </c>
      <c r="G2580" s="41">
        <v>3176.25</v>
      </c>
      <c r="K2580" t="b">
        <f>NOT(ISNA(VLOOKUP(Table10[[#This Row],[PurchaseOrderID]],Purchase_Order!$A$2:$A$1228,1,0)))</f>
        <v>1</v>
      </c>
    </row>
    <row r="2581" spans="1:11" x14ac:dyDescent="0.25">
      <c r="A2581" s="5">
        <v>1424</v>
      </c>
      <c r="B2581" s="5">
        <v>3221</v>
      </c>
      <c r="C2581" s="10">
        <v>44192</v>
      </c>
      <c r="D2581" s="5">
        <v>550</v>
      </c>
      <c r="E2581" s="5">
        <v>507</v>
      </c>
      <c r="F2581" s="40">
        <v>23.393999999999998</v>
      </c>
      <c r="G2581" s="40">
        <v>12866.7</v>
      </c>
      <c r="K2581" t="b">
        <f>NOT(ISNA(VLOOKUP(Table10[[#This Row],[PurchaseOrderID]],Purchase_Order!$A$2:$A$1228,1,0)))</f>
        <v>1</v>
      </c>
    </row>
    <row r="2582" spans="1:11" x14ac:dyDescent="0.25">
      <c r="A2582" s="4">
        <v>1424</v>
      </c>
      <c r="B2582" s="4">
        <v>3222</v>
      </c>
      <c r="C2582" s="11">
        <v>44192</v>
      </c>
      <c r="D2582" s="4">
        <v>550</v>
      </c>
      <c r="E2582" s="4">
        <v>508</v>
      </c>
      <c r="F2582" s="41">
        <v>27.6465</v>
      </c>
      <c r="G2582" s="41">
        <v>15205.575000000001</v>
      </c>
      <c r="K2582" t="b">
        <f>NOT(ISNA(VLOOKUP(Table10[[#This Row],[PurchaseOrderID]],Purchase_Order!$A$2:$A$1228,1,0)))</f>
        <v>1</v>
      </c>
    </row>
    <row r="2583" spans="1:11" x14ac:dyDescent="0.25">
      <c r="A2583" s="5">
        <v>1425</v>
      </c>
      <c r="B2583" s="5">
        <v>3223</v>
      </c>
      <c r="C2583" s="10">
        <v>44192</v>
      </c>
      <c r="D2583" s="5">
        <v>550</v>
      </c>
      <c r="E2583" s="5">
        <v>355</v>
      </c>
      <c r="F2583" s="40">
        <v>1.365</v>
      </c>
      <c r="G2583" s="40">
        <v>750.75</v>
      </c>
      <c r="K2583" t="b">
        <f>NOT(ISNA(VLOOKUP(Table10[[#This Row],[PurchaseOrderID]],Purchase_Order!$A$2:$A$1228,1,0)))</f>
        <v>1</v>
      </c>
    </row>
    <row r="2584" spans="1:11" x14ac:dyDescent="0.25">
      <c r="A2584" s="4">
        <v>1425</v>
      </c>
      <c r="B2584" s="4">
        <v>3224</v>
      </c>
      <c r="C2584" s="11">
        <v>44192</v>
      </c>
      <c r="D2584" s="4">
        <v>550</v>
      </c>
      <c r="E2584" s="4">
        <v>940</v>
      </c>
      <c r="F2584" s="41">
        <v>62.9895</v>
      </c>
      <c r="G2584" s="41">
        <v>34644.224999999999</v>
      </c>
      <c r="K2584" t="b">
        <f>NOT(ISNA(VLOOKUP(Table10[[#This Row],[PurchaseOrderID]],Purchase_Order!$A$2:$A$1228,1,0)))</f>
        <v>1</v>
      </c>
    </row>
    <row r="2585" spans="1:11" x14ac:dyDescent="0.25">
      <c r="A2585" s="5">
        <v>1425</v>
      </c>
      <c r="B2585" s="5">
        <v>3225</v>
      </c>
      <c r="C2585" s="10">
        <v>44192</v>
      </c>
      <c r="D2585" s="5">
        <v>550</v>
      </c>
      <c r="E2585" s="5">
        <v>535</v>
      </c>
      <c r="F2585" s="40">
        <v>3.4860000000000002</v>
      </c>
      <c r="G2585" s="40">
        <v>1917.3</v>
      </c>
      <c r="K2585" t="b">
        <f>NOT(ISNA(VLOOKUP(Table10[[#This Row],[PurchaseOrderID]],Purchase_Order!$A$2:$A$1228,1,0)))</f>
        <v>1</v>
      </c>
    </row>
    <row r="2586" spans="1:11" x14ac:dyDescent="0.25">
      <c r="A2586" s="4">
        <v>1426</v>
      </c>
      <c r="B2586" s="4">
        <v>3226</v>
      </c>
      <c r="C2586" s="11">
        <v>44192</v>
      </c>
      <c r="D2586" s="4">
        <v>550</v>
      </c>
      <c r="E2586" s="4">
        <v>351</v>
      </c>
      <c r="F2586" s="41">
        <v>6.1950000000000003</v>
      </c>
      <c r="G2586" s="41">
        <v>3407.25</v>
      </c>
      <c r="K2586" t="b">
        <f>NOT(ISNA(VLOOKUP(Table10[[#This Row],[PurchaseOrderID]],Purchase_Order!$A$2:$A$1228,1,0)))</f>
        <v>1</v>
      </c>
    </row>
    <row r="2587" spans="1:11" x14ac:dyDescent="0.25">
      <c r="A2587" s="5">
        <v>1426</v>
      </c>
      <c r="B2587" s="5">
        <v>3227</v>
      </c>
      <c r="C2587" s="10">
        <v>44192</v>
      </c>
      <c r="D2587" s="5">
        <v>550</v>
      </c>
      <c r="E2587" s="5">
        <v>352</v>
      </c>
      <c r="F2587" s="40">
        <v>1.47</v>
      </c>
      <c r="G2587" s="40">
        <v>808.5</v>
      </c>
      <c r="K2587" t="b">
        <f>NOT(ISNA(VLOOKUP(Table10[[#This Row],[PurchaseOrderID]],Purchase_Order!$A$2:$A$1228,1,0)))</f>
        <v>1</v>
      </c>
    </row>
    <row r="2588" spans="1:11" x14ac:dyDescent="0.25">
      <c r="A2588" s="4">
        <v>1426</v>
      </c>
      <c r="B2588" s="4">
        <v>3228</v>
      </c>
      <c r="C2588" s="11">
        <v>44192</v>
      </c>
      <c r="D2588" s="4">
        <v>550</v>
      </c>
      <c r="E2588" s="4">
        <v>679</v>
      </c>
      <c r="F2588" s="41">
        <v>6.1950000000000003</v>
      </c>
      <c r="G2588" s="41">
        <v>3407.25</v>
      </c>
      <c r="K2588" t="b">
        <f>NOT(ISNA(VLOOKUP(Table10[[#This Row],[PurchaseOrderID]],Purchase_Order!$A$2:$A$1228,1,0)))</f>
        <v>1</v>
      </c>
    </row>
    <row r="2589" spans="1:11" x14ac:dyDescent="0.25">
      <c r="A2589" s="5">
        <v>1427</v>
      </c>
      <c r="B2589" s="5">
        <v>3229</v>
      </c>
      <c r="C2589" s="10">
        <v>44192</v>
      </c>
      <c r="D2589" s="5">
        <v>550</v>
      </c>
      <c r="E2589" s="5">
        <v>507</v>
      </c>
      <c r="F2589" s="40">
        <v>22.165500000000002</v>
      </c>
      <c r="G2589" s="40">
        <v>12191.025</v>
      </c>
      <c r="K2589" t="b">
        <f>NOT(ISNA(VLOOKUP(Table10[[#This Row],[PurchaseOrderID]],Purchase_Order!$A$2:$A$1228,1,0)))</f>
        <v>1</v>
      </c>
    </row>
    <row r="2590" spans="1:11" x14ac:dyDescent="0.25">
      <c r="A2590" s="4">
        <v>1427</v>
      </c>
      <c r="B2590" s="4">
        <v>3230</v>
      </c>
      <c r="C2590" s="11">
        <v>44192</v>
      </c>
      <c r="D2590" s="4">
        <v>550</v>
      </c>
      <c r="E2590" s="4">
        <v>508</v>
      </c>
      <c r="F2590" s="41">
        <v>29.284500000000001</v>
      </c>
      <c r="G2590" s="41">
        <v>16106.475</v>
      </c>
      <c r="K2590" t="b">
        <f>NOT(ISNA(VLOOKUP(Table10[[#This Row],[PurchaseOrderID]],Purchase_Order!$A$2:$A$1228,1,0)))</f>
        <v>1</v>
      </c>
    </row>
    <row r="2591" spans="1:11" x14ac:dyDescent="0.25">
      <c r="A2591" s="5">
        <v>1428</v>
      </c>
      <c r="B2591" s="5">
        <v>3231</v>
      </c>
      <c r="C2591" s="10">
        <v>44192</v>
      </c>
      <c r="D2591" s="5">
        <v>3</v>
      </c>
      <c r="E2591" s="5">
        <v>491</v>
      </c>
      <c r="F2591" s="40">
        <v>19.9815</v>
      </c>
      <c r="G2591" s="40">
        <v>59.944499999999998</v>
      </c>
      <c r="K2591" t="b">
        <f>NOT(ISNA(VLOOKUP(Table10[[#This Row],[PurchaseOrderID]],Purchase_Order!$A$2:$A$1228,1,0)))</f>
        <v>1</v>
      </c>
    </row>
    <row r="2592" spans="1:11" x14ac:dyDescent="0.25">
      <c r="A2592" s="4">
        <v>1429</v>
      </c>
      <c r="B2592" s="4">
        <v>3232</v>
      </c>
      <c r="C2592" s="11">
        <v>44192</v>
      </c>
      <c r="D2592" s="4">
        <v>3</v>
      </c>
      <c r="E2592" s="4">
        <v>348</v>
      </c>
      <c r="F2592" s="41">
        <v>34.8705</v>
      </c>
      <c r="G2592" s="41">
        <v>104.61150000000001</v>
      </c>
      <c r="K2592" t="b">
        <f>NOT(ISNA(VLOOKUP(Table10[[#This Row],[PurchaseOrderID]],Purchase_Order!$A$2:$A$1228,1,0)))</f>
        <v>1</v>
      </c>
    </row>
    <row r="2593" spans="1:11" x14ac:dyDescent="0.25">
      <c r="A2593" s="5">
        <v>1429</v>
      </c>
      <c r="B2593" s="5">
        <v>3233</v>
      </c>
      <c r="C2593" s="10">
        <v>44192</v>
      </c>
      <c r="D2593" s="5">
        <v>3</v>
      </c>
      <c r="E2593" s="5">
        <v>349</v>
      </c>
      <c r="F2593" s="40">
        <v>39.143999999999998</v>
      </c>
      <c r="G2593" s="40">
        <v>117.432</v>
      </c>
      <c r="K2593" t="b">
        <f>NOT(ISNA(VLOOKUP(Table10[[#This Row],[PurchaseOrderID]],Purchase_Order!$A$2:$A$1228,1,0)))</f>
        <v>1</v>
      </c>
    </row>
    <row r="2594" spans="1:11" x14ac:dyDescent="0.25">
      <c r="A2594" s="4">
        <v>1430</v>
      </c>
      <c r="B2594" s="4">
        <v>3234</v>
      </c>
      <c r="C2594" s="11">
        <v>44192</v>
      </c>
      <c r="D2594" s="4">
        <v>550</v>
      </c>
      <c r="E2594" s="4">
        <v>935</v>
      </c>
      <c r="F2594" s="41">
        <v>31.4895</v>
      </c>
      <c r="G2594" s="41">
        <v>17319.224999999999</v>
      </c>
      <c r="K2594" t="b">
        <f>NOT(ISNA(VLOOKUP(Table10[[#This Row],[PurchaseOrderID]],Purchase_Order!$A$2:$A$1228,1,0)))</f>
        <v>1</v>
      </c>
    </row>
    <row r="2595" spans="1:11" x14ac:dyDescent="0.25">
      <c r="A2595" s="5">
        <v>1430</v>
      </c>
      <c r="B2595" s="5">
        <v>3235</v>
      </c>
      <c r="C2595" s="10">
        <v>44192</v>
      </c>
      <c r="D2595" s="5">
        <v>550</v>
      </c>
      <c r="E2595" s="5">
        <v>936</v>
      </c>
      <c r="F2595" s="40">
        <v>48.289499999999997</v>
      </c>
      <c r="G2595" s="40">
        <v>26559.224999999999</v>
      </c>
      <c r="K2595" t="b">
        <f>NOT(ISNA(VLOOKUP(Table10[[#This Row],[PurchaseOrderID]],Purchase_Order!$A$2:$A$1228,1,0)))</f>
        <v>1</v>
      </c>
    </row>
    <row r="2596" spans="1:11" x14ac:dyDescent="0.25">
      <c r="A2596" s="4">
        <v>1431</v>
      </c>
      <c r="B2596" s="4">
        <v>3236</v>
      </c>
      <c r="C2596" s="11">
        <v>44192</v>
      </c>
      <c r="D2596" s="4">
        <v>3</v>
      </c>
      <c r="E2596" s="4">
        <v>382</v>
      </c>
      <c r="F2596" s="41">
        <v>43.270499999999998</v>
      </c>
      <c r="G2596" s="41">
        <v>129.8115</v>
      </c>
      <c r="K2596" t="b">
        <f>NOT(ISNA(VLOOKUP(Table10[[#This Row],[PurchaseOrderID]],Purchase_Order!$A$2:$A$1228,1,0)))</f>
        <v>1</v>
      </c>
    </row>
    <row r="2597" spans="1:11" x14ac:dyDescent="0.25">
      <c r="A2597" s="5">
        <v>1431</v>
      </c>
      <c r="B2597" s="5">
        <v>3237</v>
      </c>
      <c r="C2597" s="10">
        <v>44192</v>
      </c>
      <c r="D2597" s="5">
        <v>3</v>
      </c>
      <c r="E2597" s="5">
        <v>383</v>
      </c>
      <c r="F2597" s="40">
        <v>47.543999999999997</v>
      </c>
      <c r="G2597" s="40">
        <v>142.63200000000001</v>
      </c>
      <c r="K2597" t="b">
        <f>NOT(ISNA(VLOOKUP(Table10[[#This Row],[PurchaseOrderID]],Purchase_Order!$A$2:$A$1228,1,0)))</f>
        <v>1</v>
      </c>
    </row>
    <row r="2598" spans="1:11" x14ac:dyDescent="0.25">
      <c r="A2598" s="4">
        <v>1431</v>
      </c>
      <c r="B2598" s="4">
        <v>3238</v>
      </c>
      <c r="C2598" s="11">
        <v>44192</v>
      </c>
      <c r="D2598" s="4">
        <v>3</v>
      </c>
      <c r="E2598" s="4">
        <v>384</v>
      </c>
      <c r="F2598" s="41">
        <v>43.270499999999998</v>
      </c>
      <c r="G2598" s="41">
        <v>129.8115</v>
      </c>
      <c r="K2598" t="b">
        <f>NOT(ISNA(VLOOKUP(Table10[[#This Row],[PurchaseOrderID]],Purchase_Order!$A$2:$A$1228,1,0)))</f>
        <v>1</v>
      </c>
    </row>
    <row r="2599" spans="1:11" x14ac:dyDescent="0.25">
      <c r="A2599" s="5">
        <v>1431</v>
      </c>
      <c r="B2599" s="5">
        <v>3239</v>
      </c>
      <c r="C2599" s="10">
        <v>44192</v>
      </c>
      <c r="D2599" s="5">
        <v>3</v>
      </c>
      <c r="E2599" s="5">
        <v>385</v>
      </c>
      <c r="F2599" s="40">
        <v>41.170499999999997</v>
      </c>
      <c r="G2599" s="40">
        <v>123.5115</v>
      </c>
      <c r="K2599" t="b">
        <f>NOT(ISNA(VLOOKUP(Table10[[#This Row],[PurchaseOrderID]],Purchase_Order!$A$2:$A$1228,1,0)))</f>
        <v>1</v>
      </c>
    </row>
    <row r="2600" spans="1:11" x14ac:dyDescent="0.25">
      <c r="A2600" s="4">
        <v>1432</v>
      </c>
      <c r="B2600" s="4">
        <v>3240</v>
      </c>
      <c r="C2600" s="11">
        <v>44192</v>
      </c>
      <c r="D2600" s="4">
        <v>550</v>
      </c>
      <c r="E2600" s="4">
        <v>481</v>
      </c>
      <c r="F2600" s="41">
        <v>11.087999999999999</v>
      </c>
      <c r="G2600" s="41">
        <v>6098.4</v>
      </c>
      <c r="K2600" t="b">
        <f>NOT(ISNA(VLOOKUP(Table10[[#This Row],[PurchaseOrderID]],Purchase_Order!$A$2:$A$1228,1,0)))</f>
        <v>1</v>
      </c>
    </row>
    <row r="2601" spans="1:11" x14ac:dyDescent="0.25">
      <c r="A2601" s="5">
        <v>1432</v>
      </c>
      <c r="B2601" s="5">
        <v>3241</v>
      </c>
      <c r="C2601" s="10">
        <v>44192</v>
      </c>
      <c r="D2601" s="5">
        <v>550</v>
      </c>
      <c r="E2601" s="5">
        <v>482</v>
      </c>
      <c r="F2601" s="40">
        <v>8.7569999999999997</v>
      </c>
      <c r="G2601" s="40">
        <v>4816.3500000000004</v>
      </c>
      <c r="K2601" t="b">
        <f>NOT(ISNA(VLOOKUP(Table10[[#This Row],[PurchaseOrderID]],Purchase_Order!$A$2:$A$1228,1,0)))</f>
        <v>1</v>
      </c>
    </row>
    <row r="2602" spans="1:11" x14ac:dyDescent="0.25">
      <c r="A2602" s="4">
        <v>1433</v>
      </c>
      <c r="B2602" s="4">
        <v>3242</v>
      </c>
      <c r="C2602" s="11">
        <v>44193</v>
      </c>
      <c r="D2602" s="4">
        <v>3</v>
      </c>
      <c r="E2602" s="4">
        <v>402</v>
      </c>
      <c r="F2602" s="41">
        <v>47.470500000000001</v>
      </c>
      <c r="G2602" s="41">
        <v>142.41149999999999</v>
      </c>
      <c r="K2602" t="b">
        <f>NOT(ISNA(VLOOKUP(Table10[[#This Row],[PurchaseOrderID]],Purchase_Order!$A$2:$A$1228,1,0)))</f>
        <v>1</v>
      </c>
    </row>
    <row r="2603" spans="1:11" x14ac:dyDescent="0.25">
      <c r="A2603" s="5">
        <v>1434</v>
      </c>
      <c r="B2603" s="5">
        <v>3243</v>
      </c>
      <c r="C2603" s="10">
        <v>44193</v>
      </c>
      <c r="D2603" s="5">
        <v>550</v>
      </c>
      <c r="E2603" s="5">
        <v>510</v>
      </c>
      <c r="F2603" s="40">
        <v>23.079000000000001</v>
      </c>
      <c r="G2603" s="40">
        <v>12693.45</v>
      </c>
      <c r="K2603" t="b">
        <f>NOT(ISNA(VLOOKUP(Table10[[#This Row],[PurchaseOrderID]],Purchase_Order!$A$2:$A$1228,1,0)))</f>
        <v>1</v>
      </c>
    </row>
    <row r="2604" spans="1:11" x14ac:dyDescent="0.25">
      <c r="A2604" s="4">
        <v>1434</v>
      </c>
      <c r="B2604" s="4">
        <v>3244</v>
      </c>
      <c r="C2604" s="11">
        <v>44193</v>
      </c>
      <c r="D2604" s="4">
        <v>550</v>
      </c>
      <c r="E2604" s="4">
        <v>511</v>
      </c>
      <c r="F2604" s="41">
        <v>29.274000000000001</v>
      </c>
      <c r="G2604" s="41">
        <v>16100.7</v>
      </c>
      <c r="K2604" t="b">
        <f>NOT(ISNA(VLOOKUP(Table10[[#This Row],[PurchaseOrderID]],Purchase_Order!$A$2:$A$1228,1,0)))</f>
        <v>1</v>
      </c>
    </row>
    <row r="2605" spans="1:11" x14ac:dyDescent="0.25">
      <c r="A2605" s="5">
        <v>1435</v>
      </c>
      <c r="B2605" s="5">
        <v>3245</v>
      </c>
      <c r="C2605" s="10">
        <v>44193</v>
      </c>
      <c r="D2605" s="5">
        <v>3</v>
      </c>
      <c r="E2605" s="5">
        <v>403</v>
      </c>
      <c r="F2605" s="40">
        <v>45.3705</v>
      </c>
      <c r="G2605" s="40">
        <v>136.11150000000001</v>
      </c>
      <c r="K2605" t="b">
        <f>NOT(ISNA(VLOOKUP(Table10[[#This Row],[PurchaseOrderID]],Purchase_Order!$A$2:$A$1228,1,0)))</f>
        <v>1</v>
      </c>
    </row>
    <row r="2606" spans="1:11" x14ac:dyDescent="0.25">
      <c r="A2606" s="4">
        <v>1435</v>
      </c>
      <c r="B2606" s="4">
        <v>3246</v>
      </c>
      <c r="C2606" s="11">
        <v>44193</v>
      </c>
      <c r="D2606" s="4">
        <v>3</v>
      </c>
      <c r="E2606" s="4">
        <v>404</v>
      </c>
      <c r="F2606" s="41">
        <v>49.643999999999998</v>
      </c>
      <c r="G2606" s="41">
        <v>148.93199999999999</v>
      </c>
      <c r="K2606" t="b">
        <f>NOT(ISNA(VLOOKUP(Table10[[#This Row],[PurchaseOrderID]],Purchase_Order!$A$2:$A$1228,1,0)))</f>
        <v>1</v>
      </c>
    </row>
    <row r="2607" spans="1:11" x14ac:dyDescent="0.25">
      <c r="A2607" s="5">
        <v>1435</v>
      </c>
      <c r="B2607" s="5">
        <v>3247</v>
      </c>
      <c r="C2607" s="10">
        <v>44193</v>
      </c>
      <c r="D2607" s="5">
        <v>3</v>
      </c>
      <c r="E2607" s="5">
        <v>405</v>
      </c>
      <c r="F2607" s="40">
        <v>45.3705</v>
      </c>
      <c r="G2607" s="40">
        <v>136.11150000000001</v>
      </c>
      <c r="K2607" t="b">
        <f>NOT(ISNA(VLOOKUP(Table10[[#This Row],[PurchaseOrderID]],Purchase_Order!$A$2:$A$1228,1,0)))</f>
        <v>1</v>
      </c>
    </row>
    <row r="2608" spans="1:11" x14ac:dyDescent="0.25">
      <c r="A2608" s="4">
        <v>1435</v>
      </c>
      <c r="B2608" s="4">
        <v>3248</v>
      </c>
      <c r="C2608" s="11">
        <v>44193</v>
      </c>
      <c r="D2608" s="4">
        <v>3</v>
      </c>
      <c r="E2608" s="4">
        <v>406</v>
      </c>
      <c r="F2608" s="41">
        <v>43.270499999999998</v>
      </c>
      <c r="G2608" s="41">
        <v>129.8115</v>
      </c>
      <c r="K2608" t="b">
        <f>NOT(ISNA(VLOOKUP(Table10[[#This Row],[PurchaseOrderID]],Purchase_Order!$A$2:$A$1228,1,0)))</f>
        <v>1</v>
      </c>
    </row>
    <row r="2609" spans="1:11" x14ac:dyDescent="0.25">
      <c r="A2609" s="5">
        <v>1435</v>
      </c>
      <c r="B2609" s="5">
        <v>3249</v>
      </c>
      <c r="C2609" s="10">
        <v>44193</v>
      </c>
      <c r="D2609" s="5">
        <v>3</v>
      </c>
      <c r="E2609" s="5">
        <v>407</v>
      </c>
      <c r="F2609" s="40">
        <v>47.543999999999997</v>
      </c>
      <c r="G2609" s="40">
        <v>142.63200000000001</v>
      </c>
      <c r="K2609" t="b">
        <f>NOT(ISNA(VLOOKUP(Table10[[#This Row],[PurchaseOrderID]],Purchase_Order!$A$2:$A$1228,1,0)))</f>
        <v>1</v>
      </c>
    </row>
    <row r="2610" spans="1:11" x14ac:dyDescent="0.25">
      <c r="A2610" s="4">
        <v>1435</v>
      </c>
      <c r="B2610" s="4">
        <v>3250</v>
      </c>
      <c r="C2610" s="11">
        <v>44193</v>
      </c>
      <c r="D2610" s="4">
        <v>3</v>
      </c>
      <c r="E2610" s="4">
        <v>408</v>
      </c>
      <c r="F2610" s="41">
        <v>43.270499999999998</v>
      </c>
      <c r="G2610" s="41">
        <v>129.8115</v>
      </c>
      <c r="K2610" t="b">
        <f>NOT(ISNA(VLOOKUP(Table10[[#This Row],[PurchaseOrderID]],Purchase_Order!$A$2:$A$1228,1,0)))</f>
        <v>1</v>
      </c>
    </row>
    <row r="2611" spans="1:11" x14ac:dyDescent="0.25">
      <c r="A2611" s="5">
        <v>1435</v>
      </c>
      <c r="B2611" s="5">
        <v>3251</v>
      </c>
      <c r="C2611" s="10">
        <v>44193</v>
      </c>
      <c r="D2611" s="5">
        <v>3</v>
      </c>
      <c r="E2611" s="5">
        <v>409</v>
      </c>
      <c r="F2611" s="40">
        <v>41.170499999999997</v>
      </c>
      <c r="G2611" s="40">
        <v>123.5115</v>
      </c>
      <c r="K2611" t="b">
        <f>NOT(ISNA(VLOOKUP(Table10[[#This Row],[PurchaseOrderID]],Purchase_Order!$A$2:$A$1228,1,0)))</f>
        <v>1</v>
      </c>
    </row>
    <row r="2612" spans="1:11" x14ac:dyDescent="0.25">
      <c r="A2612" s="4">
        <v>1435</v>
      </c>
      <c r="B2612" s="4">
        <v>3252</v>
      </c>
      <c r="C2612" s="11">
        <v>44193</v>
      </c>
      <c r="D2612" s="4">
        <v>550</v>
      </c>
      <c r="E2612" s="4">
        <v>914</v>
      </c>
      <c r="F2612" s="41">
        <v>21.0945</v>
      </c>
      <c r="G2612" s="41">
        <v>11601.975</v>
      </c>
      <c r="K2612" t="b">
        <f>NOT(ISNA(VLOOKUP(Table10[[#This Row],[PurchaseOrderID]],Purchase_Order!$A$2:$A$1228,1,0)))</f>
        <v>1</v>
      </c>
    </row>
    <row r="2613" spans="1:11" x14ac:dyDescent="0.25">
      <c r="A2613" s="5">
        <v>1435</v>
      </c>
      <c r="B2613" s="5">
        <v>3253</v>
      </c>
      <c r="C2613" s="10">
        <v>44193</v>
      </c>
      <c r="D2613" s="5">
        <v>550</v>
      </c>
      <c r="E2613" s="5">
        <v>915</v>
      </c>
      <c r="F2613" s="40">
        <v>30.439499999999999</v>
      </c>
      <c r="G2613" s="40">
        <v>16741.724999999999</v>
      </c>
      <c r="K2613" t="b">
        <f>NOT(ISNA(VLOOKUP(Table10[[#This Row],[PurchaseOrderID]],Purchase_Order!$A$2:$A$1228,1,0)))</f>
        <v>1</v>
      </c>
    </row>
    <row r="2614" spans="1:11" x14ac:dyDescent="0.25">
      <c r="A2614" s="4">
        <v>1435</v>
      </c>
      <c r="B2614" s="4">
        <v>3254</v>
      </c>
      <c r="C2614" s="11">
        <v>44193</v>
      </c>
      <c r="D2614" s="4">
        <v>550</v>
      </c>
      <c r="E2614" s="4">
        <v>916</v>
      </c>
      <c r="F2614" s="41">
        <v>40.939500000000002</v>
      </c>
      <c r="G2614" s="41">
        <v>22516.724999999999</v>
      </c>
      <c r="K2614" t="b">
        <f>NOT(ISNA(VLOOKUP(Table10[[#This Row],[PurchaseOrderID]],Purchase_Order!$A$2:$A$1228,1,0)))</f>
        <v>1</v>
      </c>
    </row>
    <row r="2615" spans="1:11" x14ac:dyDescent="0.25">
      <c r="A2615" s="5">
        <v>1436</v>
      </c>
      <c r="B2615" s="5">
        <v>3255</v>
      </c>
      <c r="C2615" s="10">
        <v>44193</v>
      </c>
      <c r="D2615" s="5">
        <v>550</v>
      </c>
      <c r="E2615" s="5">
        <v>525</v>
      </c>
      <c r="F2615" s="40">
        <v>2.3205</v>
      </c>
      <c r="G2615" s="40">
        <v>1276.2750000000001</v>
      </c>
      <c r="K2615" t="b">
        <f>NOT(ISNA(VLOOKUP(Table10[[#This Row],[PurchaseOrderID]],Purchase_Order!$A$2:$A$1228,1,0)))</f>
        <v>1</v>
      </c>
    </row>
    <row r="2616" spans="1:11" x14ac:dyDescent="0.25">
      <c r="A2616" s="4">
        <v>1437</v>
      </c>
      <c r="B2616" s="4">
        <v>3256</v>
      </c>
      <c r="C2616" s="11">
        <v>44196</v>
      </c>
      <c r="D2616" s="4">
        <v>550</v>
      </c>
      <c r="E2616" s="4">
        <v>526</v>
      </c>
      <c r="F2616" s="41">
        <v>3.6435</v>
      </c>
      <c r="G2616" s="41">
        <v>2003.925</v>
      </c>
      <c r="K2616" t="b">
        <f>NOT(ISNA(VLOOKUP(Table10[[#This Row],[PurchaseOrderID]],Purchase_Order!$A$2:$A$1228,1,0)))</f>
        <v>1</v>
      </c>
    </row>
    <row r="2617" spans="1:11" x14ac:dyDescent="0.25">
      <c r="A2617" s="5">
        <v>1438</v>
      </c>
      <c r="B2617" s="5">
        <v>3257</v>
      </c>
      <c r="C2617" s="10">
        <v>44196</v>
      </c>
      <c r="D2617" s="5">
        <v>550</v>
      </c>
      <c r="E2617" s="5">
        <v>908</v>
      </c>
      <c r="F2617" s="40">
        <v>21.0945</v>
      </c>
      <c r="G2617" s="40">
        <v>11601.975</v>
      </c>
      <c r="K2617" t="b">
        <f>NOT(ISNA(VLOOKUP(Table10[[#This Row],[PurchaseOrderID]],Purchase_Order!$A$2:$A$1228,1,0)))</f>
        <v>1</v>
      </c>
    </row>
    <row r="2618" spans="1:11" x14ac:dyDescent="0.25">
      <c r="A2618" s="4">
        <v>1438</v>
      </c>
      <c r="B2618" s="4">
        <v>3258</v>
      </c>
      <c r="C2618" s="11">
        <v>44196</v>
      </c>
      <c r="D2618" s="4">
        <v>550</v>
      </c>
      <c r="E2618" s="4">
        <v>909</v>
      </c>
      <c r="F2618" s="41">
        <v>30.439499999999999</v>
      </c>
      <c r="G2618" s="41">
        <v>16741.724999999999</v>
      </c>
      <c r="K2618" t="b">
        <f>NOT(ISNA(VLOOKUP(Table10[[#This Row],[PurchaseOrderID]],Purchase_Order!$A$2:$A$1228,1,0)))</f>
        <v>1</v>
      </c>
    </row>
    <row r="2619" spans="1:11" x14ac:dyDescent="0.25">
      <c r="A2619" s="5">
        <v>1438</v>
      </c>
      <c r="B2619" s="5">
        <v>3259</v>
      </c>
      <c r="C2619" s="10">
        <v>44196</v>
      </c>
      <c r="D2619" s="5">
        <v>550</v>
      </c>
      <c r="E2619" s="5">
        <v>913</v>
      </c>
      <c r="F2619" s="40">
        <v>40.939500000000002</v>
      </c>
      <c r="G2619" s="40">
        <v>22516.724999999999</v>
      </c>
      <c r="K2619" t="b">
        <f>NOT(ISNA(VLOOKUP(Table10[[#This Row],[PurchaseOrderID]],Purchase_Order!$A$2:$A$1228,1,0)))</f>
        <v>1</v>
      </c>
    </row>
    <row r="2620" spans="1:11" x14ac:dyDescent="0.25">
      <c r="A2620" s="4">
        <v>1439</v>
      </c>
      <c r="B2620" s="4">
        <v>3260</v>
      </c>
      <c r="C2620" s="11">
        <v>44196</v>
      </c>
      <c r="D2620" s="4">
        <v>60</v>
      </c>
      <c r="E2620" s="4">
        <v>356</v>
      </c>
      <c r="F2620" s="41">
        <v>3.6015000000000001</v>
      </c>
      <c r="G2620" s="41">
        <v>216.09</v>
      </c>
      <c r="K2620" t="b">
        <f>NOT(ISNA(VLOOKUP(Table10[[#This Row],[PurchaseOrderID]],Purchase_Order!$A$2:$A$1228,1,0)))</f>
        <v>1</v>
      </c>
    </row>
    <row r="2621" spans="1:11" x14ac:dyDescent="0.25">
      <c r="A2621" s="5">
        <v>1439</v>
      </c>
      <c r="B2621" s="5">
        <v>3261</v>
      </c>
      <c r="C2621" s="10">
        <v>44196</v>
      </c>
      <c r="D2621" s="5">
        <v>60</v>
      </c>
      <c r="E2621" s="5">
        <v>357</v>
      </c>
      <c r="F2621" s="40">
        <v>3.9794999999999998</v>
      </c>
      <c r="G2621" s="40">
        <v>238.77</v>
      </c>
      <c r="K2621" t="b">
        <f>NOT(ISNA(VLOOKUP(Table10[[#This Row],[PurchaseOrderID]],Purchase_Order!$A$2:$A$1228,1,0)))</f>
        <v>1</v>
      </c>
    </row>
    <row r="2622" spans="1:11" x14ac:dyDescent="0.25">
      <c r="A2622" s="4">
        <v>1440</v>
      </c>
      <c r="B2622" s="4">
        <v>3262</v>
      </c>
      <c r="C2622" s="11">
        <v>44196</v>
      </c>
      <c r="D2622" s="4">
        <v>550</v>
      </c>
      <c r="E2622" s="4">
        <v>935</v>
      </c>
      <c r="F2622" s="41">
        <v>31.4895</v>
      </c>
      <c r="G2622" s="41">
        <v>17319.224999999999</v>
      </c>
      <c r="K2622" t="b">
        <f>NOT(ISNA(VLOOKUP(Table10[[#This Row],[PurchaseOrderID]],Purchase_Order!$A$2:$A$1228,1,0)))</f>
        <v>1</v>
      </c>
    </row>
    <row r="2623" spans="1:11" x14ac:dyDescent="0.25">
      <c r="A2623" s="5">
        <v>1440</v>
      </c>
      <c r="B2623" s="5">
        <v>3263</v>
      </c>
      <c r="C2623" s="10">
        <v>44196</v>
      </c>
      <c r="D2623" s="5">
        <v>550</v>
      </c>
      <c r="E2623" s="5">
        <v>936</v>
      </c>
      <c r="F2623" s="40">
        <v>48.289499999999997</v>
      </c>
      <c r="G2623" s="40">
        <v>26559.224999999999</v>
      </c>
      <c r="K2623" t="b">
        <f>NOT(ISNA(VLOOKUP(Table10[[#This Row],[PurchaseOrderID]],Purchase_Order!$A$2:$A$1228,1,0)))</f>
        <v>1</v>
      </c>
    </row>
    <row r="2624" spans="1:11" x14ac:dyDescent="0.25">
      <c r="A2624" s="4">
        <v>1441</v>
      </c>
      <c r="B2624" s="4">
        <v>3264</v>
      </c>
      <c r="C2624" s="11">
        <v>44196</v>
      </c>
      <c r="D2624" s="4">
        <v>550</v>
      </c>
      <c r="E2624" s="4">
        <v>524</v>
      </c>
      <c r="F2624" s="41">
        <v>12.967499999999999</v>
      </c>
      <c r="G2624" s="41">
        <v>7132.125</v>
      </c>
      <c r="K2624" t="b">
        <f>NOT(ISNA(VLOOKUP(Table10[[#This Row],[PurchaseOrderID]],Purchase_Order!$A$2:$A$1228,1,0)))</f>
        <v>1</v>
      </c>
    </row>
    <row r="2625" spans="1:11" x14ac:dyDescent="0.25">
      <c r="A2625" s="5">
        <v>1442</v>
      </c>
      <c r="B2625" s="5">
        <v>3265</v>
      </c>
      <c r="C2625" s="10">
        <v>44196</v>
      </c>
      <c r="D2625" s="5">
        <v>550</v>
      </c>
      <c r="E2625" s="5">
        <v>911</v>
      </c>
      <c r="F2625" s="40">
        <v>21.0945</v>
      </c>
      <c r="G2625" s="40">
        <v>11601.975</v>
      </c>
      <c r="K2625" t="b">
        <f>NOT(ISNA(VLOOKUP(Table10[[#This Row],[PurchaseOrderID]],Purchase_Order!$A$2:$A$1228,1,0)))</f>
        <v>1</v>
      </c>
    </row>
    <row r="2626" spans="1:11" x14ac:dyDescent="0.25">
      <c r="A2626" s="4">
        <v>1442</v>
      </c>
      <c r="B2626" s="4">
        <v>3266</v>
      </c>
      <c r="C2626" s="11">
        <v>44196</v>
      </c>
      <c r="D2626" s="4">
        <v>550</v>
      </c>
      <c r="E2626" s="4">
        <v>912</v>
      </c>
      <c r="F2626" s="41">
        <v>30.439499999999999</v>
      </c>
      <c r="G2626" s="41">
        <v>16741.724999999999</v>
      </c>
      <c r="K2626" t="b">
        <f>NOT(ISNA(VLOOKUP(Table10[[#This Row],[PurchaseOrderID]],Purchase_Order!$A$2:$A$1228,1,0)))</f>
        <v>1</v>
      </c>
    </row>
    <row r="2627" spans="1:11" x14ac:dyDescent="0.25">
      <c r="A2627" s="5">
        <v>1443</v>
      </c>
      <c r="B2627" s="5">
        <v>3267</v>
      </c>
      <c r="C2627" s="10">
        <v>44196</v>
      </c>
      <c r="D2627" s="5">
        <v>550</v>
      </c>
      <c r="E2627" s="5">
        <v>910</v>
      </c>
      <c r="F2627" s="40">
        <v>40.939500000000002</v>
      </c>
      <c r="G2627" s="40">
        <v>22516.724999999999</v>
      </c>
      <c r="K2627" t="b">
        <f>NOT(ISNA(VLOOKUP(Table10[[#This Row],[PurchaseOrderID]],Purchase_Order!$A$2:$A$1228,1,0)))</f>
        <v>1</v>
      </c>
    </row>
    <row r="2628" spans="1:11" x14ac:dyDescent="0.25">
      <c r="A2628" s="4">
        <v>1444</v>
      </c>
      <c r="B2628" s="4">
        <v>3268</v>
      </c>
      <c r="C2628" s="11">
        <v>44196</v>
      </c>
      <c r="D2628" s="4">
        <v>550</v>
      </c>
      <c r="E2628" s="4">
        <v>937</v>
      </c>
      <c r="F2628" s="41">
        <v>62.9895</v>
      </c>
      <c r="G2628" s="41">
        <v>34644.224999999999</v>
      </c>
      <c r="K2628" t="b">
        <f>NOT(ISNA(VLOOKUP(Table10[[#This Row],[PurchaseOrderID]],Purchase_Order!$A$2:$A$1228,1,0)))</f>
        <v>1</v>
      </c>
    </row>
    <row r="2629" spans="1:11" x14ac:dyDescent="0.25">
      <c r="A2629" s="5">
        <v>1445</v>
      </c>
      <c r="B2629" s="5">
        <v>3269</v>
      </c>
      <c r="C2629" s="10">
        <v>44196</v>
      </c>
      <c r="D2629" s="5">
        <v>3</v>
      </c>
      <c r="E2629" s="5">
        <v>473</v>
      </c>
      <c r="F2629" s="40">
        <v>39.122999999999998</v>
      </c>
      <c r="G2629" s="40">
        <v>117.369</v>
      </c>
      <c r="K2629" t="b">
        <f>NOT(ISNA(VLOOKUP(Table10[[#This Row],[PurchaseOrderID]],Purchase_Order!$A$2:$A$1228,1,0)))</f>
        <v>1</v>
      </c>
    </row>
    <row r="2630" spans="1:11" x14ac:dyDescent="0.25">
      <c r="A2630" s="4">
        <v>1445</v>
      </c>
      <c r="B2630" s="4">
        <v>3270</v>
      </c>
      <c r="C2630" s="11">
        <v>44196</v>
      </c>
      <c r="D2630" s="4">
        <v>3</v>
      </c>
      <c r="E2630" s="4">
        <v>474</v>
      </c>
      <c r="F2630" s="41">
        <v>43.396500000000003</v>
      </c>
      <c r="G2630" s="41">
        <v>130.18950000000001</v>
      </c>
      <c r="K2630" t="b">
        <f>NOT(ISNA(VLOOKUP(Table10[[#This Row],[PurchaseOrderID]],Purchase_Order!$A$2:$A$1228,1,0)))</f>
        <v>1</v>
      </c>
    </row>
    <row r="2631" spans="1:11" x14ac:dyDescent="0.25">
      <c r="A2631" s="5">
        <v>1445</v>
      </c>
      <c r="B2631" s="5">
        <v>3271</v>
      </c>
      <c r="C2631" s="10">
        <v>44196</v>
      </c>
      <c r="D2631" s="5">
        <v>3</v>
      </c>
      <c r="E2631" s="5">
        <v>475</v>
      </c>
      <c r="F2631" s="40">
        <v>39.122999999999998</v>
      </c>
      <c r="G2631" s="40">
        <v>117.369</v>
      </c>
      <c r="K2631" t="b">
        <f>NOT(ISNA(VLOOKUP(Table10[[#This Row],[PurchaseOrderID]],Purchase_Order!$A$2:$A$1228,1,0)))</f>
        <v>1</v>
      </c>
    </row>
    <row r="2632" spans="1:11" x14ac:dyDescent="0.25">
      <c r="A2632" s="4">
        <v>1446</v>
      </c>
      <c r="B2632" s="4">
        <v>3272</v>
      </c>
      <c r="C2632" s="11">
        <v>44196</v>
      </c>
      <c r="D2632" s="4">
        <v>3</v>
      </c>
      <c r="E2632" s="4">
        <v>462</v>
      </c>
      <c r="F2632" s="41">
        <v>47.680500000000002</v>
      </c>
      <c r="G2632" s="41">
        <v>143.04150000000001</v>
      </c>
      <c r="K2632" t="b">
        <f>NOT(ISNA(VLOOKUP(Table10[[#This Row],[PurchaseOrderID]],Purchase_Order!$A$2:$A$1228,1,0)))</f>
        <v>1</v>
      </c>
    </row>
    <row r="2633" spans="1:11" x14ac:dyDescent="0.25">
      <c r="A2633" s="5">
        <v>1447</v>
      </c>
      <c r="B2633" s="5">
        <v>3273</v>
      </c>
      <c r="C2633" s="10">
        <v>44196</v>
      </c>
      <c r="D2633" s="5">
        <v>550</v>
      </c>
      <c r="E2633" s="5">
        <v>510</v>
      </c>
      <c r="F2633" s="40">
        <v>23.404499999999999</v>
      </c>
      <c r="G2633" s="40">
        <v>12872.475</v>
      </c>
      <c r="K2633" t="b">
        <f>NOT(ISNA(VLOOKUP(Table10[[#This Row],[PurchaseOrderID]],Purchase_Order!$A$2:$A$1228,1,0)))</f>
        <v>1</v>
      </c>
    </row>
    <row r="2634" spans="1:11" x14ac:dyDescent="0.25">
      <c r="A2634" s="4">
        <v>1447</v>
      </c>
      <c r="B2634" s="4">
        <v>3274</v>
      </c>
      <c r="C2634" s="11">
        <v>44196</v>
      </c>
      <c r="D2634" s="4">
        <v>550</v>
      </c>
      <c r="E2634" s="4">
        <v>511</v>
      </c>
      <c r="F2634" s="41">
        <v>27.867000000000001</v>
      </c>
      <c r="G2634" s="41">
        <v>15326.85</v>
      </c>
      <c r="K2634" t="b">
        <f>NOT(ISNA(VLOOKUP(Table10[[#This Row],[PurchaseOrderID]],Purchase_Order!$A$2:$A$1228,1,0)))</f>
        <v>1</v>
      </c>
    </row>
    <row r="2635" spans="1:11" x14ac:dyDescent="0.25">
      <c r="A2635" s="5">
        <v>1448</v>
      </c>
      <c r="B2635" s="5">
        <v>3275</v>
      </c>
      <c r="C2635" s="10">
        <v>44196</v>
      </c>
      <c r="D2635" s="5">
        <v>550</v>
      </c>
      <c r="E2635" s="5">
        <v>527</v>
      </c>
      <c r="F2635" s="40">
        <v>6.7515000000000001</v>
      </c>
      <c r="G2635" s="40">
        <v>3713.3249999999998</v>
      </c>
      <c r="K2635" t="b">
        <f>NOT(ISNA(VLOOKUP(Table10[[#This Row],[PurchaseOrderID]],Purchase_Order!$A$2:$A$1228,1,0)))</f>
        <v>1</v>
      </c>
    </row>
    <row r="2636" spans="1:11" x14ac:dyDescent="0.25">
      <c r="A2636" s="4">
        <v>1449</v>
      </c>
      <c r="B2636" s="4">
        <v>3276</v>
      </c>
      <c r="C2636" s="11">
        <v>44196</v>
      </c>
      <c r="D2636" s="4">
        <v>550</v>
      </c>
      <c r="E2636" s="4">
        <v>938</v>
      </c>
      <c r="F2636" s="41">
        <v>31.4895</v>
      </c>
      <c r="G2636" s="41">
        <v>17319.224999999999</v>
      </c>
      <c r="K2636" t="b">
        <f>NOT(ISNA(VLOOKUP(Table10[[#This Row],[PurchaseOrderID]],Purchase_Order!$A$2:$A$1228,1,0)))</f>
        <v>1</v>
      </c>
    </row>
    <row r="2637" spans="1:11" x14ac:dyDescent="0.25">
      <c r="A2637" s="5">
        <v>1449</v>
      </c>
      <c r="B2637" s="5">
        <v>3277</v>
      </c>
      <c r="C2637" s="10">
        <v>44196</v>
      </c>
      <c r="D2637" s="5">
        <v>550</v>
      </c>
      <c r="E2637" s="5">
        <v>939</v>
      </c>
      <c r="F2637" s="40">
        <v>48.289499999999997</v>
      </c>
      <c r="G2637" s="40">
        <v>26559.224999999999</v>
      </c>
      <c r="K2637" t="b">
        <f>NOT(ISNA(VLOOKUP(Table10[[#This Row],[PurchaseOrderID]],Purchase_Order!$A$2:$A$1228,1,0)))</f>
        <v>1</v>
      </c>
    </row>
    <row r="2638" spans="1:11" x14ac:dyDescent="0.25">
      <c r="A2638" s="4">
        <v>1449</v>
      </c>
      <c r="B2638" s="4">
        <v>3278</v>
      </c>
      <c r="C2638" s="11">
        <v>44196</v>
      </c>
      <c r="D2638" s="4">
        <v>550</v>
      </c>
      <c r="E2638" s="4">
        <v>509</v>
      </c>
      <c r="F2638" s="41">
        <v>36.277500000000003</v>
      </c>
      <c r="G2638" s="41">
        <v>19952.625</v>
      </c>
      <c r="K2638" t="b">
        <f>NOT(ISNA(VLOOKUP(Table10[[#This Row],[PurchaseOrderID]],Purchase_Order!$A$2:$A$1228,1,0)))</f>
        <v>1</v>
      </c>
    </row>
    <row r="2639" spans="1:11" x14ac:dyDescent="0.25">
      <c r="A2639" s="5">
        <v>1450</v>
      </c>
      <c r="B2639" s="5">
        <v>3279</v>
      </c>
      <c r="C2639" s="10">
        <v>44196</v>
      </c>
      <c r="D2639" s="5">
        <v>60</v>
      </c>
      <c r="E2639" s="5">
        <v>492</v>
      </c>
      <c r="F2639" s="40">
        <v>50.746499999999997</v>
      </c>
      <c r="G2639" s="40">
        <v>3044.79</v>
      </c>
      <c r="K2639" t="b">
        <f>NOT(ISNA(VLOOKUP(Table10[[#This Row],[PurchaseOrderID]],Purchase_Order!$A$2:$A$1228,1,0)))</f>
        <v>1</v>
      </c>
    </row>
    <row r="2640" spans="1:11" x14ac:dyDescent="0.25">
      <c r="A2640" s="4">
        <v>1450</v>
      </c>
      <c r="B2640" s="4">
        <v>3280</v>
      </c>
      <c r="C2640" s="11">
        <v>44196</v>
      </c>
      <c r="D2640" s="4">
        <v>60</v>
      </c>
      <c r="E2640" s="4">
        <v>493</v>
      </c>
      <c r="F2640" s="41">
        <v>58.264499999999998</v>
      </c>
      <c r="G2640" s="41">
        <v>3495.87</v>
      </c>
      <c r="K2640" t="b">
        <f>NOT(ISNA(VLOOKUP(Table10[[#This Row],[PurchaseOrderID]],Purchase_Order!$A$2:$A$1228,1,0)))</f>
        <v>1</v>
      </c>
    </row>
    <row r="2641" spans="1:11" x14ac:dyDescent="0.25">
      <c r="A2641" s="5">
        <v>1450</v>
      </c>
      <c r="B2641" s="5">
        <v>3281</v>
      </c>
      <c r="C2641" s="10">
        <v>44196</v>
      </c>
      <c r="D2641" s="5">
        <v>60</v>
      </c>
      <c r="E2641" s="5">
        <v>494</v>
      </c>
      <c r="F2641" s="40">
        <v>50.746499999999997</v>
      </c>
      <c r="G2641" s="40">
        <v>3044.79</v>
      </c>
      <c r="K2641" t="b">
        <f>NOT(ISNA(VLOOKUP(Table10[[#This Row],[PurchaseOrderID]],Purchase_Order!$A$2:$A$1228,1,0)))</f>
        <v>1</v>
      </c>
    </row>
    <row r="2642" spans="1:11" x14ac:dyDescent="0.25">
      <c r="A2642" s="4">
        <v>1451</v>
      </c>
      <c r="B2642" s="4">
        <v>3282</v>
      </c>
      <c r="C2642" s="11">
        <v>44196</v>
      </c>
      <c r="D2642" s="4">
        <v>550</v>
      </c>
      <c r="E2642" s="4">
        <v>523</v>
      </c>
      <c r="F2642" s="41">
        <v>10.384499999999999</v>
      </c>
      <c r="G2642" s="41">
        <v>5711.4750000000004</v>
      </c>
      <c r="K2642" t="b">
        <f>NOT(ISNA(VLOOKUP(Table10[[#This Row],[PurchaseOrderID]],Purchase_Order!$A$2:$A$1228,1,0)))</f>
        <v>1</v>
      </c>
    </row>
    <row r="2643" spans="1:11" x14ac:dyDescent="0.25">
      <c r="A2643" s="5">
        <v>1452</v>
      </c>
      <c r="B2643" s="5">
        <v>3283</v>
      </c>
      <c r="C2643" s="10">
        <v>44196</v>
      </c>
      <c r="D2643" s="5">
        <v>3</v>
      </c>
      <c r="E2643" s="5">
        <v>427</v>
      </c>
      <c r="F2643" s="40">
        <v>47.753999999999998</v>
      </c>
      <c r="G2643" s="40">
        <v>143.262</v>
      </c>
      <c r="K2643" t="b">
        <f>NOT(ISNA(VLOOKUP(Table10[[#This Row],[PurchaseOrderID]],Purchase_Order!$A$2:$A$1228,1,0)))</f>
        <v>1</v>
      </c>
    </row>
    <row r="2644" spans="1:11" x14ac:dyDescent="0.25">
      <c r="A2644" s="4">
        <v>1452</v>
      </c>
      <c r="B2644" s="4">
        <v>3284</v>
      </c>
      <c r="C2644" s="11">
        <v>44196</v>
      </c>
      <c r="D2644" s="4">
        <v>3</v>
      </c>
      <c r="E2644" s="4">
        <v>428</v>
      </c>
      <c r="F2644" s="41">
        <v>43.480499999999999</v>
      </c>
      <c r="G2644" s="41">
        <v>130.44149999999999</v>
      </c>
      <c r="K2644" t="b">
        <f>NOT(ISNA(VLOOKUP(Table10[[#This Row],[PurchaseOrderID]],Purchase_Order!$A$2:$A$1228,1,0)))</f>
        <v>1</v>
      </c>
    </row>
    <row r="2645" spans="1:11" x14ac:dyDescent="0.25">
      <c r="A2645" s="5">
        <v>1453</v>
      </c>
      <c r="B2645" s="5">
        <v>3285</v>
      </c>
      <c r="C2645" s="10">
        <v>41640</v>
      </c>
      <c r="D2645" s="5">
        <v>3</v>
      </c>
      <c r="E2645" s="5">
        <v>490</v>
      </c>
      <c r="F2645" s="40">
        <v>12.7155</v>
      </c>
      <c r="G2645" s="40">
        <v>38.146500000000003</v>
      </c>
      <c r="K2645" t="b">
        <f>NOT(ISNA(VLOOKUP(Table10[[#This Row],[PurchaseOrderID]],Purchase_Order!$A$2:$A$1228,1,0)))</f>
        <v>1</v>
      </c>
    </row>
    <row r="2646" spans="1:11" x14ac:dyDescent="0.25">
      <c r="A2646" s="4">
        <v>1453</v>
      </c>
      <c r="B2646" s="4">
        <v>3286</v>
      </c>
      <c r="C2646" s="11">
        <v>41640</v>
      </c>
      <c r="D2646" s="4">
        <v>3</v>
      </c>
      <c r="E2646" s="4">
        <v>491</v>
      </c>
      <c r="F2646" s="41">
        <v>19.939499999999999</v>
      </c>
      <c r="G2646" s="41">
        <v>59.8185</v>
      </c>
      <c r="K2646" t="b">
        <f>NOT(ISNA(VLOOKUP(Table10[[#This Row],[PurchaseOrderID]],Purchase_Order!$A$2:$A$1228,1,0)))</f>
        <v>1</v>
      </c>
    </row>
    <row r="2647" spans="1:11" x14ac:dyDescent="0.25">
      <c r="A2647" s="5">
        <v>1454</v>
      </c>
      <c r="B2647" s="5">
        <v>3287</v>
      </c>
      <c r="C2647" s="10">
        <v>41640</v>
      </c>
      <c r="D2647" s="5">
        <v>3</v>
      </c>
      <c r="E2647" s="5">
        <v>528</v>
      </c>
      <c r="F2647" s="40">
        <v>38.156999999999996</v>
      </c>
      <c r="G2647" s="40">
        <v>114.471</v>
      </c>
      <c r="K2647" t="b">
        <f>NOT(ISNA(VLOOKUP(Table10[[#This Row],[PurchaseOrderID]],Purchase_Order!$A$2:$A$1228,1,0)))</f>
        <v>1</v>
      </c>
    </row>
    <row r="2648" spans="1:11" x14ac:dyDescent="0.25">
      <c r="A2648" s="4">
        <v>1455</v>
      </c>
      <c r="B2648" s="4">
        <v>3288</v>
      </c>
      <c r="C2648" s="11">
        <v>41640</v>
      </c>
      <c r="D2648" s="4">
        <v>3</v>
      </c>
      <c r="E2648" s="4">
        <v>505</v>
      </c>
      <c r="F2648" s="41">
        <v>44.215499999999999</v>
      </c>
      <c r="G2648" s="41">
        <v>132.6465</v>
      </c>
      <c r="K2648" t="b">
        <f>NOT(ISNA(VLOOKUP(Table10[[#This Row],[PurchaseOrderID]],Purchase_Order!$A$2:$A$1228,1,0)))</f>
        <v>1</v>
      </c>
    </row>
    <row r="2649" spans="1:11" x14ac:dyDescent="0.25">
      <c r="A2649" s="5">
        <v>1456</v>
      </c>
      <c r="B2649" s="5">
        <v>3289</v>
      </c>
      <c r="C2649" s="10">
        <v>41640</v>
      </c>
      <c r="D2649" s="5">
        <v>550</v>
      </c>
      <c r="E2649" s="5">
        <v>938</v>
      </c>
      <c r="F2649" s="40">
        <v>31.4895</v>
      </c>
      <c r="G2649" s="40">
        <v>17319.224999999999</v>
      </c>
      <c r="K2649" t="b">
        <f>NOT(ISNA(VLOOKUP(Table10[[#This Row],[PurchaseOrderID]],Purchase_Order!$A$2:$A$1228,1,0)))</f>
        <v>1</v>
      </c>
    </row>
    <row r="2650" spans="1:11" x14ac:dyDescent="0.25">
      <c r="A2650" s="4">
        <v>1456</v>
      </c>
      <c r="B2650" s="4">
        <v>3290</v>
      </c>
      <c r="C2650" s="11">
        <v>41640</v>
      </c>
      <c r="D2650" s="4">
        <v>550</v>
      </c>
      <c r="E2650" s="4">
        <v>939</v>
      </c>
      <c r="F2650" s="41">
        <v>48.289499999999997</v>
      </c>
      <c r="G2650" s="41">
        <v>26559.224999999999</v>
      </c>
      <c r="K2650" t="b">
        <f>NOT(ISNA(VLOOKUP(Table10[[#This Row],[PurchaseOrderID]],Purchase_Order!$A$2:$A$1228,1,0)))</f>
        <v>1</v>
      </c>
    </row>
    <row r="2651" spans="1:11" x14ac:dyDescent="0.25">
      <c r="A2651" s="5">
        <v>1457</v>
      </c>
      <c r="B2651" s="5">
        <v>3291</v>
      </c>
      <c r="C2651" s="10">
        <v>41640</v>
      </c>
      <c r="D2651" s="5">
        <v>60</v>
      </c>
      <c r="E2651" s="5">
        <v>358</v>
      </c>
      <c r="F2651" s="40">
        <v>6.9824999999999999</v>
      </c>
      <c r="G2651" s="40">
        <v>418.95</v>
      </c>
      <c r="K2651" t="b">
        <f>NOT(ISNA(VLOOKUP(Table10[[#This Row],[PurchaseOrderID]],Purchase_Order!$A$2:$A$1228,1,0)))</f>
        <v>1</v>
      </c>
    </row>
    <row r="2652" spans="1:11" x14ac:dyDescent="0.25">
      <c r="A2652" s="4">
        <v>1458</v>
      </c>
      <c r="B2652" s="4">
        <v>3292</v>
      </c>
      <c r="C2652" s="11">
        <v>41640</v>
      </c>
      <c r="D2652" s="4">
        <v>3</v>
      </c>
      <c r="E2652" s="4">
        <v>445</v>
      </c>
      <c r="F2652" s="41">
        <v>41.380499999999998</v>
      </c>
      <c r="G2652" s="41">
        <v>124.14149999999999</v>
      </c>
      <c r="K2652" t="b">
        <f>NOT(ISNA(VLOOKUP(Table10[[#This Row],[PurchaseOrderID]],Purchase_Order!$A$2:$A$1228,1,0)))</f>
        <v>1</v>
      </c>
    </row>
    <row r="2653" spans="1:11" x14ac:dyDescent="0.25">
      <c r="A2653" s="5">
        <v>1458</v>
      </c>
      <c r="B2653" s="5">
        <v>3293</v>
      </c>
      <c r="C2653" s="10">
        <v>41640</v>
      </c>
      <c r="D2653" s="5">
        <v>3</v>
      </c>
      <c r="E2653" s="5">
        <v>446</v>
      </c>
      <c r="F2653" s="40">
        <v>45.654000000000003</v>
      </c>
      <c r="G2653" s="40">
        <v>136.96199999999999</v>
      </c>
      <c r="K2653" t="b">
        <f>NOT(ISNA(VLOOKUP(Table10[[#This Row],[PurchaseOrderID]],Purchase_Order!$A$2:$A$1228,1,0)))</f>
        <v>1</v>
      </c>
    </row>
    <row r="2654" spans="1:11" x14ac:dyDescent="0.25">
      <c r="A2654" s="4">
        <v>1458</v>
      </c>
      <c r="B2654" s="4">
        <v>3294</v>
      </c>
      <c r="C2654" s="11">
        <v>41640</v>
      </c>
      <c r="D2654" s="4">
        <v>3</v>
      </c>
      <c r="E2654" s="4">
        <v>447</v>
      </c>
      <c r="F2654" s="41">
        <v>41.380499999999998</v>
      </c>
      <c r="G2654" s="41">
        <v>124.14149999999999</v>
      </c>
      <c r="K2654" t="b">
        <f>NOT(ISNA(VLOOKUP(Table10[[#This Row],[PurchaseOrderID]],Purchase_Order!$A$2:$A$1228,1,0)))</f>
        <v>1</v>
      </c>
    </row>
    <row r="2655" spans="1:11" x14ac:dyDescent="0.25">
      <c r="A2655" s="5">
        <v>1458</v>
      </c>
      <c r="B2655" s="5">
        <v>3295</v>
      </c>
      <c r="C2655" s="10">
        <v>41640</v>
      </c>
      <c r="D2655" s="5">
        <v>3</v>
      </c>
      <c r="E2655" s="5">
        <v>448</v>
      </c>
      <c r="F2655" s="40">
        <v>39.280500000000004</v>
      </c>
      <c r="G2655" s="40">
        <v>117.8415</v>
      </c>
      <c r="K2655" t="b">
        <f>NOT(ISNA(VLOOKUP(Table10[[#This Row],[PurchaseOrderID]],Purchase_Order!$A$2:$A$1228,1,0)))</f>
        <v>1</v>
      </c>
    </row>
    <row r="2656" spans="1:11" x14ac:dyDescent="0.25">
      <c r="A2656" s="4">
        <v>1458</v>
      </c>
      <c r="B2656" s="4">
        <v>3296</v>
      </c>
      <c r="C2656" s="11">
        <v>41640</v>
      </c>
      <c r="D2656" s="4">
        <v>3</v>
      </c>
      <c r="E2656" s="4">
        <v>449</v>
      </c>
      <c r="F2656" s="41">
        <v>43.554000000000002</v>
      </c>
      <c r="G2656" s="41">
        <v>130.66200000000001</v>
      </c>
      <c r="K2656" t="b">
        <f>NOT(ISNA(VLOOKUP(Table10[[#This Row],[PurchaseOrderID]],Purchase_Order!$A$2:$A$1228,1,0)))</f>
        <v>1</v>
      </c>
    </row>
    <row r="2657" spans="1:11" x14ac:dyDescent="0.25">
      <c r="A2657" s="5">
        <v>1459</v>
      </c>
      <c r="B2657" s="5">
        <v>3297</v>
      </c>
      <c r="C2657" s="10">
        <v>41640</v>
      </c>
      <c r="D2657" s="5">
        <v>60</v>
      </c>
      <c r="E2657" s="5">
        <v>356</v>
      </c>
      <c r="F2657" s="40">
        <v>3.3809999999999998</v>
      </c>
      <c r="G2657" s="40">
        <v>202.86</v>
      </c>
      <c r="K2657" t="b">
        <f>NOT(ISNA(VLOOKUP(Table10[[#This Row],[PurchaseOrderID]],Purchase_Order!$A$2:$A$1228,1,0)))</f>
        <v>1</v>
      </c>
    </row>
    <row r="2658" spans="1:11" x14ac:dyDescent="0.25">
      <c r="A2658" s="4">
        <v>1459</v>
      </c>
      <c r="B2658" s="4">
        <v>3298</v>
      </c>
      <c r="C2658" s="11">
        <v>41640</v>
      </c>
      <c r="D2658" s="4">
        <v>60</v>
      </c>
      <c r="E2658" s="4">
        <v>357</v>
      </c>
      <c r="F2658" s="41">
        <v>4.3155000000000001</v>
      </c>
      <c r="G2658" s="41">
        <v>258.93</v>
      </c>
      <c r="K2658" t="b">
        <f>NOT(ISNA(VLOOKUP(Table10[[#This Row],[PurchaseOrderID]],Purchase_Order!$A$2:$A$1228,1,0)))</f>
        <v>1</v>
      </c>
    </row>
    <row r="2659" spans="1:11" x14ac:dyDescent="0.25">
      <c r="A2659" s="5">
        <v>1460</v>
      </c>
      <c r="B2659" s="5">
        <v>3299</v>
      </c>
      <c r="C2659" s="10">
        <v>41640</v>
      </c>
      <c r="D2659" s="5">
        <v>3</v>
      </c>
      <c r="E2659" s="5">
        <v>379</v>
      </c>
      <c r="F2659" s="40">
        <v>39.070500000000003</v>
      </c>
      <c r="G2659" s="40">
        <v>117.2115</v>
      </c>
      <c r="K2659" t="b">
        <f>NOT(ISNA(VLOOKUP(Table10[[#This Row],[PurchaseOrderID]],Purchase_Order!$A$2:$A$1228,1,0)))</f>
        <v>1</v>
      </c>
    </row>
    <row r="2660" spans="1:11" x14ac:dyDescent="0.25">
      <c r="A2660" s="4">
        <v>1460</v>
      </c>
      <c r="B2660" s="4">
        <v>3300</v>
      </c>
      <c r="C2660" s="11">
        <v>41640</v>
      </c>
      <c r="D2660" s="4">
        <v>3</v>
      </c>
      <c r="E2660" s="4">
        <v>380</v>
      </c>
      <c r="F2660" s="41">
        <v>43.344000000000001</v>
      </c>
      <c r="G2660" s="41">
        <v>130.03200000000001</v>
      </c>
      <c r="K2660" t="b">
        <f>NOT(ISNA(VLOOKUP(Table10[[#This Row],[PurchaseOrderID]],Purchase_Order!$A$2:$A$1228,1,0)))</f>
        <v>1</v>
      </c>
    </row>
    <row r="2661" spans="1:11" x14ac:dyDescent="0.25">
      <c r="A2661" s="5">
        <v>1460</v>
      </c>
      <c r="B2661" s="5">
        <v>3301</v>
      </c>
      <c r="C2661" s="10">
        <v>41640</v>
      </c>
      <c r="D2661" s="5">
        <v>3</v>
      </c>
      <c r="E2661" s="5">
        <v>381</v>
      </c>
      <c r="F2661" s="40">
        <v>39.070500000000003</v>
      </c>
      <c r="G2661" s="40">
        <v>117.2115</v>
      </c>
      <c r="K2661" t="b">
        <f>NOT(ISNA(VLOOKUP(Table10[[#This Row],[PurchaseOrderID]],Purchase_Order!$A$2:$A$1228,1,0)))</f>
        <v>1</v>
      </c>
    </row>
    <row r="2662" spans="1:11" x14ac:dyDescent="0.25">
      <c r="A2662" s="4">
        <v>1461</v>
      </c>
      <c r="B2662" s="4">
        <v>3302</v>
      </c>
      <c r="C2662" s="11">
        <v>41640</v>
      </c>
      <c r="D2662" s="4">
        <v>3</v>
      </c>
      <c r="E2662" s="4">
        <v>490</v>
      </c>
      <c r="F2662" s="41">
        <v>12.358499999999999</v>
      </c>
      <c r="G2662" s="41">
        <v>37.075499999999998</v>
      </c>
      <c r="K2662" t="b">
        <f>NOT(ISNA(VLOOKUP(Table10[[#This Row],[PurchaseOrderID]],Purchase_Order!$A$2:$A$1228,1,0)))</f>
        <v>1</v>
      </c>
    </row>
    <row r="2663" spans="1:11" x14ac:dyDescent="0.25">
      <c r="A2663" s="5">
        <v>1462</v>
      </c>
      <c r="B2663" s="5">
        <v>3303</v>
      </c>
      <c r="C2663" s="10">
        <v>41640</v>
      </c>
      <c r="D2663" s="5">
        <v>550</v>
      </c>
      <c r="E2663" s="5">
        <v>513</v>
      </c>
      <c r="F2663" s="40">
        <v>39.1965</v>
      </c>
      <c r="G2663" s="40">
        <v>21558.075000000001</v>
      </c>
      <c r="K2663" t="b">
        <f>NOT(ISNA(VLOOKUP(Table10[[#This Row],[PurchaseOrderID]],Purchase_Order!$A$2:$A$1228,1,0)))</f>
        <v>1</v>
      </c>
    </row>
    <row r="2664" spans="1:11" x14ac:dyDescent="0.25">
      <c r="A2664" s="4">
        <v>1463</v>
      </c>
      <c r="B2664" s="4">
        <v>3304</v>
      </c>
      <c r="C2664" s="11">
        <v>41640</v>
      </c>
      <c r="D2664" s="4">
        <v>3</v>
      </c>
      <c r="E2664" s="4">
        <v>405</v>
      </c>
      <c r="F2664" s="41">
        <v>39.070500000000003</v>
      </c>
      <c r="G2664" s="41">
        <v>117.2115</v>
      </c>
      <c r="K2664" t="b">
        <f>NOT(ISNA(VLOOKUP(Table10[[#This Row],[PurchaseOrderID]],Purchase_Order!$A$2:$A$1228,1,0)))</f>
        <v>1</v>
      </c>
    </row>
    <row r="2665" spans="1:11" x14ac:dyDescent="0.25">
      <c r="A2665" s="5">
        <v>1463</v>
      </c>
      <c r="B2665" s="5">
        <v>3305</v>
      </c>
      <c r="C2665" s="10">
        <v>41640</v>
      </c>
      <c r="D2665" s="5">
        <v>3</v>
      </c>
      <c r="E2665" s="5">
        <v>406</v>
      </c>
      <c r="F2665" s="40">
        <v>43.344000000000001</v>
      </c>
      <c r="G2665" s="40">
        <v>130.03200000000001</v>
      </c>
      <c r="K2665" t="b">
        <f>NOT(ISNA(VLOOKUP(Table10[[#This Row],[PurchaseOrderID]],Purchase_Order!$A$2:$A$1228,1,0)))</f>
        <v>1</v>
      </c>
    </row>
    <row r="2666" spans="1:11" x14ac:dyDescent="0.25">
      <c r="A2666" s="4">
        <v>1463</v>
      </c>
      <c r="B2666" s="4">
        <v>3306</v>
      </c>
      <c r="C2666" s="11">
        <v>41640</v>
      </c>
      <c r="D2666" s="4">
        <v>3</v>
      </c>
      <c r="E2666" s="4">
        <v>407</v>
      </c>
      <c r="F2666" s="41">
        <v>39.070500000000003</v>
      </c>
      <c r="G2666" s="41">
        <v>117.2115</v>
      </c>
      <c r="K2666" t="b">
        <f>NOT(ISNA(VLOOKUP(Table10[[#This Row],[PurchaseOrderID]],Purchase_Order!$A$2:$A$1228,1,0)))</f>
        <v>1</v>
      </c>
    </row>
    <row r="2667" spans="1:11" x14ac:dyDescent="0.25">
      <c r="A2667" s="5">
        <v>1464</v>
      </c>
      <c r="B2667" s="5">
        <v>3307</v>
      </c>
      <c r="C2667" s="10">
        <v>41640</v>
      </c>
      <c r="D2667" s="5">
        <v>550</v>
      </c>
      <c r="E2667" s="5">
        <v>931</v>
      </c>
      <c r="F2667" s="40">
        <v>34.8705</v>
      </c>
      <c r="G2667" s="40">
        <v>19178.775000000001</v>
      </c>
      <c r="K2667" t="b">
        <f>NOT(ISNA(VLOOKUP(Table10[[#This Row],[PurchaseOrderID]],Purchase_Order!$A$2:$A$1228,1,0)))</f>
        <v>1</v>
      </c>
    </row>
    <row r="2668" spans="1:11" x14ac:dyDescent="0.25">
      <c r="A2668" s="4">
        <v>1464</v>
      </c>
      <c r="B2668" s="4">
        <v>3308</v>
      </c>
      <c r="C2668" s="11">
        <v>41640</v>
      </c>
      <c r="D2668" s="4">
        <v>550</v>
      </c>
      <c r="E2668" s="4">
        <v>932</v>
      </c>
      <c r="F2668" s="41">
        <v>39.763500000000001</v>
      </c>
      <c r="G2668" s="41">
        <v>21869.924999999999</v>
      </c>
      <c r="K2668" t="b">
        <f>NOT(ISNA(VLOOKUP(Table10[[#This Row],[PurchaseOrderID]],Purchase_Order!$A$2:$A$1228,1,0)))</f>
        <v>1</v>
      </c>
    </row>
    <row r="2669" spans="1:11" x14ac:dyDescent="0.25">
      <c r="A2669" s="5">
        <v>1465</v>
      </c>
      <c r="B2669" s="5">
        <v>3309</v>
      </c>
      <c r="C2669" s="10">
        <v>41640</v>
      </c>
      <c r="D2669" s="5">
        <v>3</v>
      </c>
      <c r="E2669" s="5">
        <v>432</v>
      </c>
      <c r="F2669" s="40">
        <v>39.280500000000004</v>
      </c>
      <c r="G2669" s="40">
        <v>117.8415</v>
      </c>
      <c r="K2669" t="b">
        <f>NOT(ISNA(VLOOKUP(Table10[[#This Row],[PurchaseOrderID]],Purchase_Order!$A$2:$A$1228,1,0)))</f>
        <v>1</v>
      </c>
    </row>
    <row r="2670" spans="1:11" x14ac:dyDescent="0.25">
      <c r="A2670" s="4">
        <v>1465</v>
      </c>
      <c r="B2670" s="4">
        <v>3310</v>
      </c>
      <c r="C2670" s="11">
        <v>41640</v>
      </c>
      <c r="D2670" s="4">
        <v>3</v>
      </c>
      <c r="E2670" s="4">
        <v>433</v>
      </c>
      <c r="F2670" s="41">
        <v>43.554000000000002</v>
      </c>
      <c r="G2670" s="41">
        <v>130.66200000000001</v>
      </c>
      <c r="K2670" t="b">
        <f>NOT(ISNA(VLOOKUP(Table10[[#This Row],[PurchaseOrderID]],Purchase_Order!$A$2:$A$1228,1,0)))</f>
        <v>1</v>
      </c>
    </row>
    <row r="2671" spans="1:11" x14ac:dyDescent="0.25">
      <c r="A2671" s="5">
        <v>1465</v>
      </c>
      <c r="B2671" s="5">
        <v>3311</v>
      </c>
      <c r="C2671" s="10">
        <v>41640</v>
      </c>
      <c r="D2671" s="5">
        <v>3</v>
      </c>
      <c r="E2671" s="5">
        <v>434</v>
      </c>
      <c r="F2671" s="40">
        <v>39.280500000000004</v>
      </c>
      <c r="G2671" s="40">
        <v>117.8415</v>
      </c>
      <c r="K2671" t="b">
        <f>NOT(ISNA(VLOOKUP(Table10[[#This Row],[PurchaseOrderID]],Purchase_Order!$A$2:$A$1228,1,0)))</f>
        <v>1</v>
      </c>
    </row>
    <row r="2672" spans="1:11" x14ac:dyDescent="0.25">
      <c r="A2672" s="4">
        <v>1465</v>
      </c>
      <c r="B2672" s="4">
        <v>3312</v>
      </c>
      <c r="C2672" s="11">
        <v>41640</v>
      </c>
      <c r="D2672" s="4">
        <v>3</v>
      </c>
      <c r="E2672" s="4">
        <v>435</v>
      </c>
      <c r="F2672" s="41">
        <v>37.180500000000002</v>
      </c>
      <c r="G2672" s="41">
        <v>111.5415</v>
      </c>
      <c r="K2672" t="b">
        <f>NOT(ISNA(VLOOKUP(Table10[[#This Row],[PurchaseOrderID]],Purchase_Order!$A$2:$A$1228,1,0)))</f>
        <v>1</v>
      </c>
    </row>
    <row r="2673" spans="1:11" x14ac:dyDescent="0.25">
      <c r="A2673" s="5">
        <v>1465</v>
      </c>
      <c r="B2673" s="5">
        <v>3313</v>
      </c>
      <c r="C2673" s="10">
        <v>41640</v>
      </c>
      <c r="D2673" s="5">
        <v>3</v>
      </c>
      <c r="E2673" s="5">
        <v>436</v>
      </c>
      <c r="F2673" s="40">
        <v>41.454000000000001</v>
      </c>
      <c r="G2673" s="40">
        <v>124.36199999999999</v>
      </c>
      <c r="K2673" t="b">
        <f>NOT(ISNA(VLOOKUP(Table10[[#This Row],[PurchaseOrderID]],Purchase_Order!$A$2:$A$1228,1,0)))</f>
        <v>1</v>
      </c>
    </row>
    <row r="2674" spans="1:11" x14ac:dyDescent="0.25">
      <c r="A2674" s="4">
        <v>1465</v>
      </c>
      <c r="B2674" s="4">
        <v>3314</v>
      </c>
      <c r="C2674" s="11">
        <v>41640</v>
      </c>
      <c r="D2674" s="4">
        <v>3</v>
      </c>
      <c r="E2674" s="4">
        <v>437</v>
      </c>
      <c r="F2674" s="41">
        <v>37.180500000000002</v>
      </c>
      <c r="G2674" s="41">
        <v>111.5415</v>
      </c>
      <c r="K2674" t="b">
        <f>NOT(ISNA(VLOOKUP(Table10[[#This Row],[PurchaseOrderID]],Purchase_Order!$A$2:$A$1228,1,0)))</f>
        <v>1</v>
      </c>
    </row>
    <row r="2675" spans="1:11" x14ac:dyDescent="0.25">
      <c r="A2675" s="5">
        <v>1466</v>
      </c>
      <c r="B2675" s="5">
        <v>3315</v>
      </c>
      <c r="C2675" s="10">
        <v>41640</v>
      </c>
      <c r="D2675" s="5">
        <v>3</v>
      </c>
      <c r="E2675" s="5">
        <v>341</v>
      </c>
      <c r="F2675" s="40">
        <v>47.575499999999998</v>
      </c>
      <c r="G2675" s="40">
        <v>142.72649999999999</v>
      </c>
      <c r="K2675" t="b">
        <f>NOT(ISNA(VLOOKUP(Table10[[#This Row],[PurchaseOrderID]],Purchase_Order!$A$2:$A$1228,1,0)))</f>
        <v>1</v>
      </c>
    </row>
    <row r="2676" spans="1:11" x14ac:dyDescent="0.25">
      <c r="A2676" s="4">
        <v>1466</v>
      </c>
      <c r="B2676" s="4">
        <v>3316</v>
      </c>
      <c r="C2676" s="11">
        <v>41640</v>
      </c>
      <c r="D2676" s="4">
        <v>3</v>
      </c>
      <c r="E2676" s="4">
        <v>342</v>
      </c>
      <c r="F2676" s="41">
        <v>45.475499999999997</v>
      </c>
      <c r="G2676" s="41">
        <v>136.4265</v>
      </c>
      <c r="K2676" t="b">
        <f>NOT(ISNA(VLOOKUP(Table10[[#This Row],[PurchaseOrderID]],Purchase_Order!$A$2:$A$1228,1,0)))</f>
        <v>1</v>
      </c>
    </row>
    <row r="2677" spans="1:11" x14ac:dyDescent="0.25">
      <c r="A2677" s="5">
        <v>1466</v>
      </c>
      <c r="B2677" s="5">
        <v>3317</v>
      </c>
      <c r="C2677" s="10">
        <v>41640</v>
      </c>
      <c r="D2677" s="5">
        <v>3</v>
      </c>
      <c r="E2677" s="5">
        <v>343</v>
      </c>
      <c r="F2677" s="40">
        <v>49.749000000000002</v>
      </c>
      <c r="G2677" s="40">
        <v>149.24700000000001</v>
      </c>
      <c r="K2677" t="b">
        <f>NOT(ISNA(VLOOKUP(Table10[[#This Row],[PurchaseOrderID]],Purchase_Order!$A$2:$A$1228,1,0)))</f>
        <v>1</v>
      </c>
    </row>
    <row r="2678" spans="1:11" x14ac:dyDescent="0.25">
      <c r="A2678" s="4">
        <v>1466</v>
      </c>
      <c r="B2678" s="4">
        <v>3318</v>
      </c>
      <c r="C2678" s="11">
        <v>41640</v>
      </c>
      <c r="D2678" s="4">
        <v>3</v>
      </c>
      <c r="E2678" s="4">
        <v>344</v>
      </c>
      <c r="F2678" s="41">
        <v>45.475499999999997</v>
      </c>
      <c r="G2678" s="41">
        <v>136.4265</v>
      </c>
      <c r="K2678" t="b">
        <f>NOT(ISNA(VLOOKUP(Table10[[#This Row],[PurchaseOrderID]],Purchase_Order!$A$2:$A$1228,1,0)))</f>
        <v>1</v>
      </c>
    </row>
    <row r="2679" spans="1:11" x14ac:dyDescent="0.25">
      <c r="A2679" s="5">
        <v>1467</v>
      </c>
      <c r="B2679" s="5">
        <v>3319</v>
      </c>
      <c r="C2679" s="10">
        <v>41640</v>
      </c>
      <c r="D2679" s="5">
        <v>550</v>
      </c>
      <c r="E2679" s="5">
        <v>931</v>
      </c>
      <c r="F2679" s="40">
        <v>34.345500000000001</v>
      </c>
      <c r="G2679" s="40">
        <v>18890.025000000001</v>
      </c>
      <c r="K2679" t="b">
        <f>NOT(ISNA(VLOOKUP(Table10[[#This Row],[PurchaseOrderID]],Purchase_Order!$A$2:$A$1228,1,0)))</f>
        <v>1</v>
      </c>
    </row>
    <row r="2680" spans="1:11" x14ac:dyDescent="0.25">
      <c r="A2680" s="4">
        <v>1467</v>
      </c>
      <c r="B2680" s="4">
        <v>3320</v>
      </c>
      <c r="C2680" s="11">
        <v>41640</v>
      </c>
      <c r="D2680" s="4">
        <v>550</v>
      </c>
      <c r="E2680" s="4">
        <v>932</v>
      </c>
      <c r="F2680" s="41">
        <v>39.238500000000002</v>
      </c>
      <c r="G2680" s="41">
        <v>21581.174999999999</v>
      </c>
      <c r="K2680" t="b">
        <f>NOT(ISNA(VLOOKUP(Table10[[#This Row],[PurchaseOrderID]],Purchase_Order!$A$2:$A$1228,1,0)))</f>
        <v>1</v>
      </c>
    </row>
    <row r="2681" spans="1:11" x14ac:dyDescent="0.25">
      <c r="A2681" s="5">
        <v>1468</v>
      </c>
      <c r="B2681" s="5">
        <v>3321</v>
      </c>
      <c r="C2681" s="10">
        <v>41640</v>
      </c>
      <c r="D2681" s="5">
        <v>3</v>
      </c>
      <c r="E2681" s="5">
        <v>349</v>
      </c>
      <c r="F2681" s="40">
        <v>45.444000000000003</v>
      </c>
      <c r="G2681" s="40">
        <v>136.33199999999999</v>
      </c>
      <c r="K2681" t="b">
        <f>NOT(ISNA(VLOOKUP(Table10[[#This Row],[PurchaseOrderID]],Purchase_Order!$A$2:$A$1228,1,0)))</f>
        <v>1</v>
      </c>
    </row>
    <row r="2682" spans="1:11" x14ac:dyDescent="0.25">
      <c r="A2682" s="4">
        <v>1469</v>
      </c>
      <c r="B2682" s="4">
        <v>3322</v>
      </c>
      <c r="C2682" s="11">
        <v>41641</v>
      </c>
      <c r="D2682" s="4">
        <v>550</v>
      </c>
      <c r="E2682" s="4">
        <v>928</v>
      </c>
      <c r="F2682" s="41">
        <v>32.770499999999998</v>
      </c>
      <c r="G2682" s="41">
        <v>18023.775000000001</v>
      </c>
      <c r="K2682" t="b">
        <f>NOT(ISNA(VLOOKUP(Table10[[#This Row],[PurchaseOrderID]],Purchase_Order!$A$2:$A$1228,1,0)))</f>
        <v>1</v>
      </c>
    </row>
    <row r="2683" spans="1:11" x14ac:dyDescent="0.25">
      <c r="A2683" s="5">
        <v>1469</v>
      </c>
      <c r="B2683" s="5">
        <v>3323</v>
      </c>
      <c r="C2683" s="10">
        <v>41641</v>
      </c>
      <c r="D2683" s="5">
        <v>550</v>
      </c>
      <c r="E2683" s="5">
        <v>929</v>
      </c>
      <c r="F2683" s="40">
        <v>37.085999999999999</v>
      </c>
      <c r="G2683" s="40">
        <v>20397.3</v>
      </c>
      <c r="K2683" t="b">
        <f>NOT(ISNA(VLOOKUP(Table10[[#This Row],[PurchaseOrderID]],Purchase_Order!$A$2:$A$1228,1,0)))</f>
        <v>1</v>
      </c>
    </row>
    <row r="2684" spans="1:11" x14ac:dyDescent="0.25">
      <c r="A2684" s="4">
        <v>1469</v>
      </c>
      <c r="B2684" s="4">
        <v>3324</v>
      </c>
      <c r="C2684" s="11">
        <v>41641</v>
      </c>
      <c r="D2684" s="4">
        <v>550</v>
      </c>
      <c r="E2684" s="4">
        <v>930</v>
      </c>
      <c r="F2684" s="41">
        <v>43.039499999999997</v>
      </c>
      <c r="G2684" s="41">
        <v>23671.724999999999</v>
      </c>
      <c r="K2684" t="b">
        <f>NOT(ISNA(VLOOKUP(Table10[[#This Row],[PurchaseOrderID]],Purchase_Order!$A$2:$A$1228,1,0)))</f>
        <v>1</v>
      </c>
    </row>
    <row r="2685" spans="1:11" x14ac:dyDescent="0.25">
      <c r="A2685" s="5">
        <v>1470</v>
      </c>
      <c r="B2685" s="5">
        <v>3325</v>
      </c>
      <c r="C2685" s="10">
        <v>41641</v>
      </c>
      <c r="D2685" s="5">
        <v>550</v>
      </c>
      <c r="E2685" s="5">
        <v>332</v>
      </c>
      <c r="F2685" s="40">
        <v>10.815</v>
      </c>
      <c r="G2685" s="40">
        <v>5948.25</v>
      </c>
      <c r="K2685" t="b">
        <f>NOT(ISNA(VLOOKUP(Table10[[#This Row],[PurchaseOrderID]],Purchase_Order!$A$2:$A$1228,1,0)))</f>
        <v>1</v>
      </c>
    </row>
    <row r="2686" spans="1:11" x14ac:dyDescent="0.25">
      <c r="A2686" s="4">
        <v>1471</v>
      </c>
      <c r="B2686" s="4">
        <v>3326</v>
      </c>
      <c r="C2686" s="11">
        <v>41641</v>
      </c>
      <c r="D2686" s="4">
        <v>550</v>
      </c>
      <c r="E2686" s="4">
        <v>948</v>
      </c>
      <c r="F2686" s="41">
        <v>82.834500000000006</v>
      </c>
      <c r="G2686" s="41">
        <v>45558.974999999999</v>
      </c>
      <c r="K2686" t="b">
        <f>NOT(ISNA(VLOOKUP(Table10[[#This Row],[PurchaseOrderID]],Purchase_Order!$A$2:$A$1228,1,0)))</f>
        <v>1</v>
      </c>
    </row>
    <row r="2687" spans="1:11" x14ac:dyDescent="0.25">
      <c r="A2687" s="5">
        <v>1471</v>
      </c>
      <c r="B2687" s="5">
        <v>3327</v>
      </c>
      <c r="C2687" s="10">
        <v>41641</v>
      </c>
      <c r="D2687" s="5">
        <v>550</v>
      </c>
      <c r="E2687" s="5">
        <v>907</v>
      </c>
      <c r="F2687" s="40">
        <v>82.834500000000006</v>
      </c>
      <c r="G2687" s="40">
        <v>45558.974999999999</v>
      </c>
      <c r="K2687" t="b">
        <f>NOT(ISNA(VLOOKUP(Table10[[#This Row],[PurchaseOrderID]],Purchase_Order!$A$2:$A$1228,1,0)))</f>
        <v>1</v>
      </c>
    </row>
    <row r="2688" spans="1:11" x14ac:dyDescent="0.25">
      <c r="A2688" s="4">
        <v>1472</v>
      </c>
      <c r="B2688" s="4">
        <v>3328</v>
      </c>
      <c r="C2688" s="11">
        <v>41641</v>
      </c>
      <c r="D2688" s="4">
        <v>1250</v>
      </c>
      <c r="E2688" s="4">
        <v>325</v>
      </c>
      <c r="F2688" s="41">
        <v>0.21</v>
      </c>
      <c r="G2688" s="41">
        <v>262.5</v>
      </c>
      <c r="K2688" t="b">
        <f>NOT(ISNA(VLOOKUP(Table10[[#This Row],[PurchaseOrderID]],Purchase_Order!$A$2:$A$1228,1,0)))</f>
        <v>1</v>
      </c>
    </row>
    <row r="2689" spans="1:11" x14ac:dyDescent="0.25">
      <c r="A2689" s="5">
        <v>1472</v>
      </c>
      <c r="B2689" s="5">
        <v>3329</v>
      </c>
      <c r="C2689" s="10">
        <v>41641</v>
      </c>
      <c r="D2689" s="5">
        <v>1250</v>
      </c>
      <c r="E2689" s="5">
        <v>326</v>
      </c>
      <c r="F2689" s="40">
        <v>0.21</v>
      </c>
      <c r="G2689" s="40">
        <v>262.5</v>
      </c>
      <c r="K2689" t="b">
        <f>NOT(ISNA(VLOOKUP(Table10[[#This Row],[PurchaseOrderID]],Purchase_Order!$A$2:$A$1228,1,0)))</f>
        <v>1</v>
      </c>
    </row>
    <row r="2690" spans="1:11" x14ac:dyDescent="0.25">
      <c r="A2690" s="4">
        <v>1473</v>
      </c>
      <c r="B2690" s="4">
        <v>3330</v>
      </c>
      <c r="C2690" s="11">
        <v>41641</v>
      </c>
      <c r="D2690" s="4">
        <v>60</v>
      </c>
      <c r="E2690" s="4">
        <v>322</v>
      </c>
      <c r="F2690" s="41">
        <v>28.6965</v>
      </c>
      <c r="G2690" s="41">
        <v>1721.79</v>
      </c>
      <c r="K2690" t="b">
        <f>NOT(ISNA(VLOOKUP(Table10[[#This Row],[PurchaseOrderID]],Purchase_Order!$A$2:$A$1228,1,0)))</f>
        <v>1</v>
      </c>
    </row>
    <row r="2691" spans="1:11" x14ac:dyDescent="0.25">
      <c r="A2691" s="5">
        <v>1474</v>
      </c>
      <c r="B2691" s="5">
        <v>3331</v>
      </c>
      <c r="C2691" s="10">
        <v>41641</v>
      </c>
      <c r="D2691" s="5">
        <v>550</v>
      </c>
      <c r="E2691" s="5">
        <v>930</v>
      </c>
      <c r="F2691" s="40">
        <v>42.514499999999998</v>
      </c>
      <c r="G2691" s="40">
        <v>23382.974999999999</v>
      </c>
      <c r="K2691" t="b">
        <f>NOT(ISNA(VLOOKUP(Table10[[#This Row],[PurchaseOrderID]],Purchase_Order!$A$2:$A$1228,1,0)))</f>
        <v>1</v>
      </c>
    </row>
    <row r="2692" spans="1:11" x14ac:dyDescent="0.25">
      <c r="A2692" s="4">
        <v>1474</v>
      </c>
      <c r="B2692" s="4">
        <v>3332</v>
      </c>
      <c r="C2692" s="11">
        <v>41641</v>
      </c>
      <c r="D2692" s="4">
        <v>550</v>
      </c>
      <c r="E2692" s="4">
        <v>921</v>
      </c>
      <c r="F2692" s="41">
        <v>5.5860000000000003</v>
      </c>
      <c r="G2692" s="41">
        <v>3072.3</v>
      </c>
      <c r="K2692" t="b">
        <f>NOT(ISNA(VLOOKUP(Table10[[#This Row],[PurchaseOrderID]],Purchase_Order!$A$2:$A$1228,1,0)))</f>
        <v>1</v>
      </c>
    </row>
    <row r="2693" spans="1:11" x14ac:dyDescent="0.25">
      <c r="A2693" s="5">
        <v>1475</v>
      </c>
      <c r="B2693" s="5">
        <v>3333</v>
      </c>
      <c r="C2693" s="10">
        <v>41641</v>
      </c>
      <c r="D2693" s="5">
        <v>60</v>
      </c>
      <c r="E2693" s="5">
        <v>952</v>
      </c>
      <c r="F2693" s="40">
        <v>15.7395</v>
      </c>
      <c r="G2693" s="40">
        <v>944.37</v>
      </c>
      <c r="K2693" t="b">
        <f>NOT(ISNA(VLOOKUP(Table10[[#This Row],[PurchaseOrderID]],Purchase_Order!$A$2:$A$1228,1,0)))</f>
        <v>1</v>
      </c>
    </row>
    <row r="2694" spans="1:11" x14ac:dyDescent="0.25">
      <c r="A2694" s="4">
        <v>1476</v>
      </c>
      <c r="B2694" s="4">
        <v>3334</v>
      </c>
      <c r="C2694" s="11">
        <v>41641</v>
      </c>
      <c r="D2694" s="4">
        <v>550</v>
      </c>
      <c r="E2694" s="4">
        <v>933</v>
      </c>
      <c r="F2694" s="41">
        <v>43.459499999999998</v>
      </c>
      <c r="G2694" s="41">
        <v>23902.724999999999</v>
      </c>
      <c r="K2694" t="b">
        <f>NOT(ISNA(VLOOKUP(Table10[[#This Row],[PurchaseOrderID]],Purchase_Order!$A$2:$A$1228,1,0)))</f>
        <v>1</v>
      </c>
    </row>
    <row r="2695" spans="1:11" x14ac:dyDescent="0.25">
      <c r="A2695" s="5">
        <v>1476</v>
      </c>
      <c r="B2695" s="5">
        <v>3335</v>
      </c>
      <c r="C2695" s="10">
        <v>41641</v>
      </c>
      <c r="D2695" s="5">
        <v>550</v>
      </c>
      <c r="E2695" s="5">
        <v>934</v>
      </c>
      <c r="F2695" s="40">
        <v>37.621499999999997</v>
      </c>
      <c r="G2695" s="40">
        <v>20691.825000000001</v>
      </c>
      <c r="K2695" t="b">
        <f>NOT(ISNA(VLOOKUP(Table10[[#This Row],[PurchaseOrderID]],Purchase_Order!$A$2:$A$1228,1,0)))</f>
        <v>1</v>
      </c>
    </row>
    <row r="2696" spans="1:11" x14ac:dyDescent="0.25">
      <c r="A2696" s="4">
        <v>1476</v>
      </c>
      <c r="B2696" s="4">
        <v>3336</v>
      </c>
      <c r="C2696" s="11">
        <v>41641</v>
      </c>
      <c r="D2696" s="4">
        <v>550</v>
      </c>
      <c r="E2696" s="4">
        <v>922</v>
      </c>
      <c r="F2696" s="41">
        <v>6.5309999999999997</v>
      </c>
      <c r="G2696" s="41">
        <v>3592.05</v>
      </c>
      <c r="K2696" t="b">
        <f>NOT(ISNA(VLOOKUP(Table10[[#This Row],[PurchaseOrderID]],Purchase_Order!$A$2:$A$1228,1,0)))</f>
        <v>1</v>
      </c>
    </row>
    <row r="2697" spans="1:11" x14ac:dyDescent="0.25">
      <c r="A2697" s="5">
        <v>1476</v>
      </c>
      <c r="B2697" s="5">
        <v>3337</v>
      </c>
      <c r="C2697" s="10">
        <v>41641</v>
      </c>
      <c r="D2697" s="5">
        <v>550</v>
      </c>
      <c r="E2697" s="5">
        <v>923</v>
      </c>
      <c r="F2697" s="40">
        <v>6.1844999999999999</v>
      </c>
      <c r="G2697" s="40">
        <v>3401.4749999999999</v>
      </c>
      <c r="K2697" t="b">
        <f>NOT(ISNA(VLOOKUP(Table10[[#This Row],[PurchaseOrderID]],Purchase_Order!$A$2:$A$1228,1,0)))</f>
        <v>1</v>
      </c>
    </row>
    <row r="2698" spans="1:11" x14ac:dyDescent="0.25">
      <c r="A2698" s="4">
        <v>1477</v>
      </c>
      <c r="B2698" s="4">
        <v>3338</v>
      </c>
      <c r="C2698" s="11">
        <v>41641</v>
      </c>
      <c r="D2698" s="4">
        <v>550</v>
      </c>
      <c r="E2698" s="4">
        <v>317</v>
      </c>
      <c r="F2698" s="41">
        <v>29.578499999999998</v>
      </c>
      <c r="G2698" s="41">
        <v>16268.174999999999</v>
      </c>
      <c r="K2698" t="b">
        <f>NOT(ISNA(VLOOKUP(Table10[[#This Row],[PurchaseOrderID]],Purchase_Order!$A$2:$A$1228,1,0)))</f>
        <v>1</v>
      </c>
    </row>
    <row r="2699" spans="1:11" x14ac:dyDescent="0.25">
      <c r="A2699" s="5">
        <v>1477</v>
      </c>
      <c r="B2699" s="5">
        <v>3339</v>
      </c>
      <c r="C2699" s="10">
        <v>41641</v>
      </c>
      <c r="D2699" s="5">
        <v>550</v>
      </c>
      <c r="E2699" s="5">
        <v>318</v>
      </c>
      <c r="F2699" s="40">
        <v>36.098999999999997</v>
      </c>
      <c r="G2699" s="40">
        <v>19854.45</v>
      </c>
      <c r="K2699" t="b">
        <f>NOT(ISNA(VLOOKUP(Table10[[#This Row],[PurchaseOrderID]],Purchase_Order!$A$2:$A$1228,1,0)))</f>
        <v>1</v>
      </c>
    </row>
    <row r="2700" spans="1:11" x14ac:dyDescent="0.25">
      <c r="A2700" s="4">
        <v>1477</v>
      </c>
      <c r="B2700" s="4">
        <v>3340</v>
      </c>
      <c r="C2700" s="11">
        <v>41641</v>
      </c>
      <c r="D2700" s="4">
        <v>550</v>
      </c>
      <c r="E2700" s="4">
        <v>319</v>
      </c>
      <c r="F2700" s="41">
        <v>48.583500000000001</v>
      </c>
      <c r="G2700" s="41">
        <v>26720.924999999999</v>
      </c>
      <c r="K2700" t="b">
        <f>NOT(ISNA(VLOOKUP(Table10[[#This Row],[PurchaseOrderID]],Purchase_Order!$A$2:$A$1228,1,0)))</f>
        <v>1</v>
      </c>
    </row>
    <row r="2701" spans="1:11" x14ac:dyDescent="0.25">
      <c r="A2701" s="5">
        <v>1478</v>
      </c>
      <c r="B2701" s="5">
        <v>3341</v>
      </c>
      <c r="C2701" s="10">
        <v>41641</v>
      </c>
      <c r="D2701" s="5">
        <v>550</v>
      </c>
      <c r="E2701" s="5">
        <v>928</v>
      </c>
      <c r="F2701" s="40">
        <v>32.2455</v>
      </c>
      <c r="G2701" s="40">
        <v>17735.025000000001</v>
      </c>
      <c r="K2701" t="b">
        <f>NOT(ISNA(VLOOKUP(Table10[[#This Row],[PurchaseOrderID]],Purchase_Order!$A$2:$A$1228,1,0)))</f>
        <v>1</v>
      </c>
    </row>
    <row r="2702" spans="1:11" x14ac:dyDescent="0.25">
      <c r="A2702" s="4">
        <v>1478</v>
      </c>
      <c r="B2702" s="4">
        <v>3342</v>
      </c>
      <c r="C2702" s="11">
        <v>41641</v>
      </c>
      <c r="D2702" s="4">
        <v>550</v>
      </c>
      <c r="E2702" s="4">
        <v>929</v>
      </c>
      <c r="F2702" s="41">
        <v>36.561</v>
      </c>
      <c r="G2702" s="41">
        <v>20108.55</v>
      </c>
      <c r="K2702" t="b">
        <f>NOT(ISNA(VLOOKUP(Table10[[#This Row],[PurchaseOrderID]],Purchase_Order!$A$2:$A$1228,1,0)))</f>
        <v>1</v>
      </c>
    </row>
    <row r="2703" spans="1:11" x14ac:dyDescent="0.25">
      <c r="A2703" s="5">
        <v>1479</v>
      </c>
      <c r="B2703" s="5">
        <v>3343</v>
      </c>
      <c r="C2703" s="10">
        <v>41641</v>
      </c>
      <c r="D2703" s="5">
        <v>550</v>
      </c>
      <c r="E2703" s="5">
        <v>319</v>
      </c>
      <c r="F2703" s="40">
        <v>46.420499999999997</v>
      </c>
      <c r="G2703" s="40">
        <v>25531.275000000001</v>
      </c>
      <c r="K2703" t="b">
        <f>NOT(ISNA(VLOOKUP(Table10[[#This Row],[PurchaseOrderID]],Purchase_Order!$A$2:$A$1228,1,0)))</f>
        <v>1</v>
      </c>
    </row>
    <row r="2704" spans="1:11" x14ac:dyDescent="0.25">
      <c r="A2704" s="4">
        <v>1480</v>
      </c>
      <c r="B2704" s="4">
        <v>3344</v>
      </c>
      <c r="C2704" s="11">
        <v>41641</v>
      </c>
      <c r="D2704" s="4">
        <v>3</v>
      </c>
      <c r="E2704" s="4">
        <v>370</v>
      </c>
      <c r="F2704" s="41">
        <v>43.396500000000003</v>
      </c>
      <c r="G2704" s="41">
        <v>130.18950000000001</v>
      </c>
      <c r="K2704" t="b">
        <f>NOT(ISNA(VLOOKUP(Table10[[#This Row],[PurchaseOrderID]],Purchase_Order!$A$2:$A$1228,1,0)))</f>
        <v>1</v>
      </c>
    </row>
    <row r="2705" spans="1:11" x14ac:dyDescent="0.25">
      <c r="A2705" s="5">
        <v>1480</v>
      </c>
      <c r="B2705" s="5">
        <v>3345</v>
      </c>
      <c r="C2705" s="10">
        <v>41641</v>
      </c>
      <c r="D2705" s="5">
        <v>3</v>
      </c>
      <c r="E2705" s="5">
        <v>371</v>
      </c>
      <c r="F2705" s="40">
        <v>39.122999999999998</v>
      </c>
      <c r="G2705" s="40">
        <v>117.369</v>
      </c>
      <c r="K2705" t="b">
        <f>NOT(ISNA(VLOOKUP(Table10[[#This Row],[PurchaseOrderID]],Purchase_Order!$A$2:$A$1228,1,0)))</f>
        <v>1</v>
      </c>
    </row>
    <row r="2706" spans="1:11" x14ac:dyDescent="0.25">
      <c r="A2706" s="4">
        <v>1480</v>
      </c>
      <c r="B2706" s="4">
        <v>3346</v>
      </c>
      <c r="C2706" s="11">
        <v>41641</v>
      </c>
      <c r="D2706" s="4">
        <v>3</v>
      </c>
      <c r="E2706" s="4">
        <v>372</v>
      </c>
      <c r="F2706" s="41">
        <v>37.023000000000003</v>
      </c>
      <c r="G2706" s="41">
        <v>111.069</v>
      </c>
      <c r="K2706" t="b">
        <f>NOT(ISNA(VLOOKUP(Table10[[#This Row],[PurchaseOrderID]],Purchase_Order!$A$2:$A$1228,1,0)))</f>
        <v>1</v>
      </c>
    </row>
    <row r="2707" spans="1:11" x14ac:dyDescent="0.25">
      <c r="A2707" s="5">
        <v>1481</v>
      </c>
      <c r="B2707" s="5">
        <v>3347</v>
      </c>
      <c r="C2707" s="10">
        <v>41641</v>
      </c>
      <c r="D2707" s="5">
        <v>3</v>
      </c>
      <c r="E2707" s="5">
        <v>312</v>
      </c>
      <c r="F2707" s="40">
        <v>41.915999999999997</v>
      </c>
      <c r="G2707" s="40">
        <v>125.748</v>
      </c>
      <c r="K2707" t="b">
        <f>NOT(ISNA(VLOOKUP(Table10[[#This Row],[PurchaseOrderID]],Purchase_Order!$A$2:$A$1228,1,0)))</f>
        <v>1</v>
      </c>
    </row>
    <row r="2708" spans="1:11" x14ac:dyDescent="0.25">
      <c r="A2708" s="4">
        <v>1482</v>
      </c>
      <c r="B2708" s="4">
        <v>3348</v>
      </c>
      <c r="C2708" s="11">
        <v>41641</v>
      </c>
      <c r="D2708" s="4">
        <v>3</v>
      </c>
      <c r="E2708" s="4">
        <v>311</v>
      </c>
      <c r="F2708" s="41">
        <v>50.263500000000001</v>
      </c>
      <c r="G2708" s="41">
        <v>150.79050000000001</v>
      </c>
      <c r="K2708" t="b">
        <f>NOT(ISNA(VLOOKUP(Table10[[#This Row],[PurchaseOrderID]],Purchase_Order!$A$2:$A$1228,1,0)))</f>
        <v>1</v>
      </c>
    </row>
    <row r="2709" spans="1:11" x14ac:dyDescent="0.25">
      <c r="A2709" s="5">
        <v>1483</v>
      </c>
      <c r="B2709" s="5">
        <v>3349</v>
      </c>
      <c r="C2709" s="10">
        <v>41641</v>
      </c>
      <c r="D2709" s="5">
        <v>3</v>
      </c>
      <c r="E2709" s="5">
        <v>361</v>
      </c>
      <c r="F2709" s="40">
        <v>49.853999999999999</v>
      </c>
      <c r="G2709" s="40">
        <v>149.56200000000001</v>
      </c>
      <c r="K2709" t="b">
        <f>NOT(ISNA(VLOOKUP(Table10[[#This Row],[PurchaseOrderID]],Purchase_Order!$A$2:$A$1228,1,0)))</f>
        <v>1</v>
      </c>
    </row>
    <row r="2710" spans="1:11" x14ac:dyDescent="0.25">
      <c r="A2710" s="4">
        <v>1483</v>
      </c>
      <c r="B2710" s="4">
        <v>3350</v>
      </c>
      <c r="C2710" s="11">
        <v>41641</v>
      </c>
      <c r="D2710" s="4">
        <v>3</v>
      </c>
      <c r="E2710" s="4">
        <v>362</v>
      </c>
      <c r="F2710" s="41">
        <v>45.580500000000001</v>
      </c>
      <c r="G2710" s="41">
        <v>136.7415</v>
      </c>
      <c r="K2710" t="b">
        <f>NOT(ISNA(VLOOKUP(Table10[[#This Row],[PurchaseOrderID]],Purchase_Order!$A$2:$A$1228,1,0)))</f>
        <v>1</v>
      </c>
    </row>
    <row r="2711" spans="1:11" x14ac:dyDescent="0.25">
      <c r="A2711" s="5">
        <v>1483</v>
      </c>
      <c r="B2711" s="5">
        <v>3351</v>
      </c>
      <c r="C2711" s="10">
        <v>41641</v>
      </c>
      <c r="D2711" s="5">
        <v>3</v>
      </c>
      <c r="E2711" s="5">
        <v>363</v>
      </c>
      <c r="F2711" s="40">
        <v>43.480499999999999</v>
      </c>
      <c r="G2711" s="40">
        <v>130.44149999999999</v>
      </c>
      <c r="K2711" t="b">
        <f>NOT(ISNA(VLOOKUP(Table10[[#This Row],[PurchaseOrderID]],Purchase_Order!$A$2:$A$1228,1,0)))</f>
        <v>1</v>
      </c>
    </row>
    <row r="2712" spans="1:11" x14ac:dyDescent="0.25">
      <c r="A2712" s="4">
        <v>1484</v>
      </c>
      <c r="B2712" s="4">
        <v>3352</v>
      </c>
      <c r="C2712" s="11">
        <v>41641</v>
      </c>
      <c r="D2712" s="4">
        <v>550</v>
      </c>
      <c r="E2712" s="4">
        <v>530</v>
      </c>
      <c r="F2712" s="41">
        <v>16.085999999999999</v>
      </c>
      <c r="G2712" s="41">
        <v>8847.2999999999993</v>
      </c>
      <c r="K2712" t="b">
        <f>NOT(ISNA(VLOOKUP(Table10[[#This Row],[PurchaseOrderID]],Purchase_Order!$A$2:$A$1228,1,0)))</f>
        <v>1</v>
      </c>
    </row>
    <row r="2713" spans="1:11" x14ac:dyDescent="0.25">
      <c r="A2713" s="5">
        <v>1485</v>
      </c>
      <c r="B2713" s="5">
        <v>3353</v>
      </c>
      <c r="C2713" s="10">
        <v>41642</v>
      </c>
      <c r="D2713" s="5">
        <v>3</v>
      </c>
      <c r="E2713" s="5">
        <v>314</v>
      </c>
      <c r="F2713" s="40">
        <v>57.025500000000001</v>
      </c>
      <c r="G2713" s="40">
        <v>171.07650000000001</v>
      </c>
      <c r="K2713" t="b">
        <f>NOT(ISNA(VLOOKUP(Table10[[#This Row],[PurchaseOrderID]],Purchase_Order!$A$2:$A$1228,1,0)))</f>
        <v>1</v>
      </c>
    </row>
    <row r="2714" spans="1:11" x14ac:dyDescent="0.25">
      <c r="A2714" s="4">
        <v>1486</v>
      </c>
      <c r="B2714" s="4">
        <v>3354</v>
      </c>
      <c r="C2714" s="11">
        <v>41642</v>
      </c>
      <c r="D2714" s="4">
        <v>550</v>
      </c>
      <c r="E2714" s="4">
        <v>512</v>
      </c>
      <c r="F2714" s="41">
        <v>37.085999999999999</v>
      </c>
      <c r="G2714" s="41">
        <v>20397.3</v>
      </c>
      <c r="K2714" t="b">
        <f>NOT(ISNA(VLOOKUP(Table10[[#This Row],[PurchaseOrderID]],Purchase_Order!$A$2:$A$1228,1,0)))</f>
        <v>1</v>
      </c>
    </row>
    <row r="2715" spans="1:11" x14ac:dyDescent="0.25">
      <c r="A2715" s="5">
        <v>1487</v>
      </c>
      <c r="B2715" s="5">
        <v>3355</v>
      </c>
      <c r="C2715" s="10">
        <v>41642</v>
      </c>
      <c r="D2715" s="5">
        <v>550</v>
      </c>
      <c r="E2715" s="5">
        <v>513</v>
      </c>
      <c r="F2715" s="40">
        <v>26.596499999999999</v>
      </c>
      <c r="G2715" s="40">
        <v>14628.075000000001</v>
      </c>
      <c r="K2715" t="b">
        <f>NOT(ISNA(VLOOKUP(Table10[[#This Row],[PurchaseOrderID]],Purchase_Order!$A$2:$A$1228,1,0)))</f>
        <v>1</v>
      </c>
    </row>
    <row r="2716" spans="1:11" x14ac:dyDescent="0.25">
      <c r="A2716" s="4">
        <v>1488</v>
      </c>
      <c r="B2716" s="4">
        <v>3356</v>
      </c>
      <c r="C2716" s="11">
        <v>41642</v>
      </c>
      <c r="D2716" s="4">
        <v>550</v>
      </c>
      <c r="E2716" s="4">
        <v>317</v>
      </c>
      <c r="F2716" s="41">
        <v>27.058499999999999</v>
      </c>
      <c r="G2716" s="41">
        <v>14882.174999999999</v>
      </c>
      <c r="K2716" t="b">
        <f>NOT(ISNA(VLOOKUP(Table10[[#This Row],[PurchaseOrderID]],Purchase_Order!$A$2:$A$1228,1,0)))</f>
        <v>1</v>
      </c>
    </row>
    <row r="2717" spans="1:11" x14ac:dyDescent="0.25">
      <c r="A2717" s="5">
        <v>1488</v>
      </c>
      <c r="B2717" s="5">
        <v>3357</v>
      </c>
      <c r="C2717" s="10">
        <v>41642</v>
      </c>
      <c r="D2717" s="5">
        <v>550</v>
      </c>
      <c r="E2717" s="5">
        <v>318</v>
      </c>
      <c r="F2717" s="40">
        <v>33.579000000000001</v>
      </c>
      <c r="G2717" s="40">
        <v>18468.45</v>
      </c>
      <c r="K2717" t="b">
        <f>NOT(ISNA(VLOOKUP(Table10[[#This Row],[PurchaseOrderID]],Purchase_Order!$A$2:$A$1228,1,0)))</f>
        <v>1</v>
      </c>
    </row>
    <row r="2718" spans="1:11" x14ac:dyDescent="0.25">
      <c r="A2718" s="4">
        <v>1488</v>
      </c>
      <c r="B2718" s="4">
        <v>3358</v>
      </c>
      <c r="C2718" s="11">
        <v>41642</v>
      </c>
      <c r="D2718" s="4">
        <v>550</v>
      </c>
      <c r="E2718" s="4">
        <v>319</v>
      </c>
      <c r="F2718" s="41">
        <v>46.063499999999998</v>
      </c>
      <c r="G2718" s="41">
        <v>25334.924999999999</v>
      </c>
      <c r="K2718" t="b">
        <f>NOT(ISNA(VLOOKUP(Table10[[#This Row],[PurchaseOrderID]],Purchase_Order!$A$2:$A$1228,1,0)))</f>
        <v>1</v>
      </c>
    </row>
    <row r="2719" spans="1:11" x14ac:dyDescent="0.25">
      <c r="A2719" s="5">
        <v>1489</v>
      </c>
      <c r="B2719" s="5">
        <v>3359</v>
      </c>
      <c r="C2719" s="10">
        <v>41642</v>
      </c>
      <c r="D2719" s="5">
        <v>3</v>
      </c>
      <c r="E2719" s="5">
        <v>410</v>
      </c>
      <c r="F2719" s="40">
        <v>41.170499999999997</v>
      </c>
      <c r="G2719" s="40">
        <v>123.5115</v>
      </c>
      <c r="K2719" t="b">
        <f>NOT(ISNA(VLOOKUP(Table10[[#This Row],[PurchaseOrderID]],Purchase_Order!$A$2:$A$1228,1,0)))</f>
        <v>1</v>
      </c>
    </row>
    <row r="2720" spans="1:11" x14ac:dyDescent="0.25">
      <c r="A2720" s="4">
        <v>1489</v>
      </c>
      <c r="B2720" s="4">
        <v>3360</v>
      </c>
      <c r="C2720" s="11">
        <v>41642</v>
      </c>
      <c r="D2720" s="4">
        <v>3</v>
      </c>
      <c r="E2720" s="4">
        <v>411</v>
      </c>
      <c r="F2720" s="41">
        <v>45.444000000000003</v>
      </c>
      <c r="G2720" s="41">
        <v>136.33199999999999</v>
      </c>
      <c r="K2720" t="b">
        <f>NOT(ISNA(VLOOKUP(Table10[[#This Row],[PurchaseOrderID]],Purchase_Order!$A$2:$A$1228,1,0)))</f>
        <v>1</v>
      </c>
    </row>
    <row r="2721" spans="1:11" x14ac:dyDescent="0.25">
      <c r="A2721" s="5">
        <v>1489</v>
      </c>
      <c r="B2721" s="5">
        <v>3361</v>
      </c>
      <c r="C2721" s="10">
        <v>41642</v>
      </c>
      <c r="D2721" s="5">
        <v>3</v>
      </c>
      <c r="E2721" s="5">
        <v>412</v>
      </c>
      <c r="F2721" s="40">
        <v>41.170499999999997</v>
      </c>
      <c r="G2721" s="40">
        <v>123.5115</v>
      </c>
      <c r="K2721" t="b">
        <f>NOT(ISNA(VLOOKUP(Table10[[#This Row],[PurchaseOrderID]],Purchase_Order!$A$2:$A$1228,1,0)))</f>
        <v>1</v>
      </c>
    </row>
    <row r="2722" spans="1:11" x14ac:dyDescent="0.25">
      <c r="A2722" s="4">
        <v>1489</v>
      </c>
      <c r="B2722" s="4">
        <v>3362</v>
      </c>
      <c r="C2722" s="11">
        <v>41642</v>
      </c>
      <c r="D2722" s="4">
        <v>3</v>
      </c>
      <c r="E2722" s="4">
        <v>413</v>
      </c>
      <c r="F2722" s="41">
        <v>39.070500000000003</v>
      </c>
      <c r="G2722" s="41">
        <v>117.2115</v>
      </c>
      <c r="K2722" t="b">
        <f>NOT(ISNA(VLOOKUP(Table10[[#This Row],[PurchaseOrderID]],Purchase_Order!$A$2:$A$1228,1,0)))</f>
        <v>1</v>
      </c>
    </row>
    <row r="2723" spans="1:11" x14ac:dyDescent="0.25">
      <c r="A2723" s="5">
        <v>1489</v>
      </c>
      <c r="B2723" s="5">
        <v>3363</v>
      </c>
      <c r="C2723" s="10">
        <v>41642</v>
      </c>
      <c r="D2723" s="5">
        <v>3</v>
      </c>
      <c r="E2723" s="5">
        <v>414</v>
      </c>
      <c r="F2723" s="40">
        <v>43.344000000000001</v>
      </c>
      <c r="G2723" s="40">
        <v>130.03200000000001</v>
      </c>
      <c r="K2723" t="b">
        <f>NOT(ISNA(VLOOKUP(Table10[[#This Row],[PurchaseOrderID]],Purchase_Order!$A$2:$A$1228,1,0)))</f>
        <v>1</v>
      </c>
    </row>
    <row r="2724" spans="1:11" x14ac:dyDescent="0.25">
      <c r="A2724" s="4">
        <v>1490</v>
      </c>
      <c r="B2724" s="4">
        <v>3364</v>
      </c>
      <c r="C2724" s="11">
        <v>41642</v>
      </c>
      <c r="D2724" s="4">
        <v>3</v>
      </c>
      <c r="E2724" s="4">
        <v>433</v>
      </c>
      <c r="F2724" s="41">
        <v>43.396500000000003</v>
      </c>
      <c r="G2724" s="41">
        <v>130.18950000000001</v>
      </c>
      <c r="K2724" t="b">
        <f>NOT(ISNA(VLOOKUP(Table10[[#This Row],[PurchaseOrderID]],Purchase_Order!$A$2:$A$1228,1,0)))</f>
        <v>1</v>
      </c>
    </row>
    <row r="2725" spans="1:11" x14ac:dyDescent="0.25">
      <c r="A2725" s="5">
        <v>1490</v>
      </c>
      <c r="B2725" s="5">
        <v>3365</v>
      </c>
      <c r="C2725" s="10">
        <v>41642</v>
      </c>
      <c r="D2725" s="5">
        <v>3</v>
      </c>
      <c r="E2725" s="5">
        <v>434</v>
      </c>
      <c r="F2725" s="40">
        <v>39.122999999999998</v>
      </c>
      <c r="G2725" s="40">
        <v>117.369</v>
      </c>
      <c r="K2725" t="b">
        <f>NOT(ISNA(VLOOKUP(Table10[[#This Row],[PurchaseOrderID]],Purchase_Order!$A$2:$A$1228,1,0)))</f>
        <v>1</v>
      </c>
    </row>
    <row r="2726" spans="1:11" x14ac:dyDescent="0.25">
      <c r="A2726" s="4">
        <v>1490</v>
      </c>
      <c r="B2726" s="4">
        <v>3366</v>
      </c>
      <c r="C2726" s="11">
        <v>41642</v>
      </c>
      <c r="D2726" s="4">
        <v>3</v>
      </c>
      <c r="E2726" s="4">
        <v>435</v>
      </c>
      <c r="F2726" s="41">
        <v>37.023000000000003</v>
      </c>
      <c r="G2726" s="41">
        <v>111.069</v>
      </c>
      <c r="K2726" t="b">
        <f>NOT(ISNA(VLOOKUP(Table10[[#This Row],[PurchaseOrderID]],Purchase_Order!$A$2:$A$1228,1,0)))</f>
        <v>1</v>
      </c>
    </row>
    <row r="2727" spans="1:11" x14ac:dyDescent="0.25">
      <c r="A2727" s="5">
        <v>1491</v>
      </c>
      <c r="B2727" s="5">
        <v>3367</v>
      </c>
      <c r="C2727" s="10">
        <v>41642</v>
      </c>
      <c r="D2727" s="5">
        <v>60</v>
      </c>
      <c r="E2727" s="5">
        <v>322</v>
      </c>
      <c r="F2727" s="40">
        <v>25.420500000000001</v>
      </c>
      <c r="G2727" s="40">
        <v>1525.23</v>
      </c>
      <c r="K2727" t="b">
        <f>NOT(ISNA(VLOOKUP(Table10[[#This Row],[PurchaseOrderID]],Purchase_Order!$A$2:$A$1228,1,0)))</f>
        <v>1</v>
      </c>
    </row>
    <row r="2728" spans="1:11" x14ac:dyDescent="0.25">
      <c r="A2728" s="4">
        <v>1492</v>
      </c>
      <c r="B2728" s="4">
        <v>3368</v>
      </c>
      <c r="C2728" s="11">
        <v>41642</v>
      </c>
      <c r="D2728" s="4">
        <v>3</v>
      </c>
      <c r="E2728" s="4">
        <v>443</v>
      </c>
      <c r="F2728" s="41">
        <v>39.122999999999998</v>
      </c>
      <c r="G2728" s="41">
        <v>117.369</v>
      </c>
      <c r="K2728" t="b">
        <f>NOT(ISNA(VLOOKUP(Table10[[#This Row],[PurchaseOrderID]],Purchase_Order!$A$2:$A$1228,1,0)))</f>
        <v>1</v>
      </c>
    </row>
    <row r="2729" spans="1:11" x14ac:dyDescent="0.25">
      <c r="A2729" s="5">
        <v>1492</v>
      </c>
      <c r="B2729" s="5">
        <v>3369</v>
      </c>
      <c r="C2729" s="10">
        <v>41642</v>
      </c>
      <c r="D2729" s="5">
        <v>3</v>
      </c>
      <c r="E2729" s="5">
        <v>444</v>
      </c>
      <c r="F2729" s="40">
        <v>37.023000000000003</v>
      </c>
      <c r="G2729" s="40">
        <v>111.069</v>
      </c>
      <c r="K2729" t="b">
        <f>NOT(ISNA(VLOOKUP(Table10[[#This Row],[PurchaseOrderID]],Purchase_Order!$A$2:$A$1228,1,0)))</f>
        <v>1</v>
      </c>
    </row>
    <row r="2730" spans="1:11" x14ac:dyDescent="0.25">
      <c r="A2730" s="4">
        <v>1493</v>
      </c>
      <c r="B2730" s="4">
        <v>3370</v>
      </c>
      <c r="C2730" s="11">
        <v>41642</v>
      </c>
      <c r="D2730" s="4">
        <v>550</v>
      </c>
      <c r="E2730" s="4">
        <v>941</v>
      </c>
      <c r="F2730" s="41">
        <v>62.9895</v>
      </c>
      <c r="G2730" s="41">
        <v>34644.224999999999</v>
      </c>
      <c r="K2730" t="b">
        <f>NOT(ISNA(VLOOKUP(Table10[[#This Row],[PurchaseOrderID]],Purchase_Order!$A$2:$A$1228,1,0)))</f>
        <v>1</v>
      </c>
    </row>
    <row r="2731" spans="1:11" x14ac:dyDescent="0.25">
      <c r="A2731" s="5">
        <v>1494</v>
      </c>
      <c r="B2731" s="5">
        <v>3371</v>
      </c>
      <c r="C2731" s="10">
        <v>41642</v>
      </c>
      <c r="D2731" s="5">
        <v>3</v>
      </c>
      <c r="E2731" s="5">
        <v>320</v>
      </c>
      <c r="F2731" s="40">
        <v>45.3705</v>
      </c>
      <c r="G2731" s="40">
        <v>136.11150000000001</v>
      </c>
      <c r="K2731" t="b">
        <f>NOT(ISNA(VLOOKUP(Table10[[#This Row],[PurchaseOrderID]],Purchase_Order!$A$2:$A$1228,1,0)))</f>
        <v>1</v>
      </c>
    </row>
    <row r="2732" spans="1:11" x14ac:dyDescent="0.25">
      <c r="A2732" s="4">
        <v>1494</v>
      </c>
      <c r="B2732" s="4">
        <v>3372</v>
      </c>
      <c r="C2732" s="11">
        <v>41642</v>
      </c>
      <c r="D2732" s="4">
        <v>3</v>
      </c>
      <c r="E2732" s="4">
        <v>321</v>
      </c>
      <c r="F2732" s="41">
        <v>40.488</v>
      </c>
      <c r="G2732" s="41">
        <v>121.464</v>
      </c>
      <c r="K2732" t="b">
        <f>NOT(ISNA(VLOOKUP(Table10[[#This Row],[PurchaseOrderID]],Purchase_Order!$A$2:$A$1228,1,0)))</f>
        <v>1</v>
      </c>
    </row>
    <row r="2733" spans="1:11" x14ac:dyDescent="0.25">
      <c r="A2733" s="5">
        <v>1495</v>
      </c>
      <c r="B2733" s="5">
        <v>3373</v>
      </c>
      <c r="C2733" s="10">
        <v>41642</v>
      </c>
      <c r="D2733" s="5">
        <v>3</v>
      </c>
      <c r="E2733" s="5">
        <v>504</v>
      </c>
      <c r="F2733" s="40">
        <v>48.762</v>
      </c>
      <c r="G2733" s="40">
        <v>146.286</v>
      </c>
      <c r="K2733" t="b">
        <f>NOT(ISNA(VLOOKUP(Table10[[#This Row],[PurchaseOrderID]],Purchase_Order!$A$2:$A$1228,1,0)))</f>
        <v>1</v>
      </c>
    </row>
    <row r="2734" spans="1:11" x14ac:dyDescent="0.25">
      <c r="A2734" s="4">
        <v>1496</v>
      </c>
      <c r="B2734" s="4">
        <v>3374</v>
      </c>
      <c r="C2734" s="11">
        <v>41642</v>
      </c>
      <c r="D2734" s="4">
        <v>3</v>
      </c>
      <c r="E2734" s="4">
        <v>497</v>
      </c>
      <c r="F2734" s="41">
        <v>34.188000000000002</v>
      </c>
      <c r="G2734" s="41">
        <v>102.56399999999999</v>
      </c>
      <c r="K2734" t="b">
        <f>NOT(ISNA(VLOOKUP(Table10[[#This Row],[PurchaseOrderID]],Purchase_Order!$A$2:$A$1228,1,0)))</f>
        <v>1</v>
      </c>
    </row>
    <row r="2735" spans="1:11" x14ac:dyDescent="0.25">
      <c r="A2735" s="5">
        <v>1497</v>
      </c>
      <c r="B2735" s="5">
        <v>3375</v>
      </c>
      <c r="C2735" s="10">
        <v>41642</v>
      </c>
      <c r="D2735" s="5">
        <v>3</v>
      </c>
      <c r="E2735" s="5">
        <v>323</v>
      </c>
      <c r="F2735" s="40">
        <v>50.263500000000001</v>
      </c>
      <c r="G2735" s="40">
        <v>150.79050000000001</v>
      </c>
      <c r="K2735" t="b">
        <f>NOT(ISNA(VLOOKUP(Table10[[#This Row],[PurchaseOrderID]],Purchase_Order!$A$2:$A$1228,1,0)))</f>
        <v>1</v>
      </c>
    </row>
    <row r="2736" spans="1:11" x14ac:dyDescent="0.25">
      <c r="A2736" s="4">
        <v>1498</v>
      </c>
      <c r="B2736" s="4">
        <v>3376</v>
      </c>
      <c r="C2736" s="11">
        <v>41642</v>
      </c>
      <c r="D2736" s="4">
        <v>550</v>
      </c>
      <c r="E2736" s="4">
        <v>523</v>
      </c>
      <c r="F2736" s="41">
        <v>10.731</v>
      </c>
      <c r="G2736" s="41">
        <v>5902.05</v>
      </c>
      <c r="K2736" t="b">
        <f>NOT(ISNA(VLOOKUP(Table10[[#This Row],[PurchaseOrderID]],Purchase_Order!$A$2:$A$1228,1,0)))</f>
        <v>1</v>
      </c>
    </row>
    <row r="2737" spans="1:11" x14ac:dyDescent="0.25">
      <c r="A2737" s="5">
        <v>1498</v>
      </c>
      <c r="B2737" s="5">
        <v>3377</v>
      </c>
      <c r="C2737" s="10">
        <v>41642</v>
      </c>
      <c r="D2737" s="5">
        <v>550</v>
      </c>
      <c r="E2737" s="5">
        <v>524</v>
      </c>
      <c r="F2737" s="40">
        <v>14.1225</v>
      </c>
      <c r="G2737" s="40">
        <v>7767.375</v>
      </c>
      <c r="K2737" t="b">
        <f>NOT(ISNA(VLOOKUP(Table10[[#This Row],[PurchaseOrderID]],Purchase_Order!$A$2:$A$1228,1,0)))</f>
        <v>1</v>
      </c>
    </row>
    <row r="2738" spans="1:11" x14ac:dyDescent="0.25">
      <c r="A2738" s="4">
        <v>1499</v>
      </c>
      <c r="B2738" s="4">
        <v>3378</v>
      </c>
      <c r="C2738" s="11">
        <v>41642</v>
      </c>
      <c r="D2738" s="4">
        <v>60</v>
      </c>
      <c r="E2738" s="4">
        <v>495</v>
      </c>
      <c r="F2738" s="41">
        <v>63.692999999999998</v>
      </c>
      <c r="G2738" s="41">
        <v>3821.58</v>
      </c>
      <c r="K2738" t="b">
        <f>NOT(ISNA(VLOOKUP(Table10[[#This Row],[PurchaseOrderID]],Purchase_Order!$A$2:$A$1228,1,0)))</f>
        <v>1</v>
      </c>
    </row>
    <row r="2739" spans="1:11" x14ac:dyDescent="0.25">
      <c r="A2739" s="5">
        <v>1499</v>
      </c>
      <c r="B2739" s="5">
        <v>3379</v>
      </c>
      <c r="C2739" s="10">
        <v>41642</v>
      </c>
      <c r="D2739" s="5">
        <v>60</v>
      </c>
      <c r="E2739" s="5">
        <v>496</v>
      </c>
      <c r="F2739" s="40">
        <v>48.908999999999999</v>
      </c>
      <c r="G2739" s="40">
        <v>2934.54</v>
      </c>
      <c r="K2739" t="b">
        <f>NOT(ISNA(VLOOKUP(Table10[[#This Row],[PurchaseOrderID]],Purchase_Order!$A$2:$A$1228,1,0)))</f>
        <v>1</v>
      </c>
    </row>
    <row r="2740" spans="1:11" x14ac:dyDescent="0.25">
      <c r="A2740" s="4">
        <v>1500</v>
      </c>
      <c r="B2740" s="4">
        <v>3380</v>
      </c>
      <c r="C2740" s="11">
        <v>41642</v>
      </c>
      <c r="D2740" s="4">
        <v>550</v>
      </c>
      <c r="E2740" s="4">
        <v>908</v>
      </c>
      <c r="F2740" s="41">
        <v>21.0945</v>
      </c>
      <c r="G2740" s="41">
        <v>11601.975</v>
      </c>
      <c r="K2740" t="b">
        <f>NOT(ISNA(VLOOKUP(Table10[[#This Row],[PurchaseOrderID]],Purchase_Order!$A$2:$A$1228,1,0)))</f>
        <v>1</v>
      </c>
    </row>
    <row r="2741" spans="1:11" x14ac:dyDescent="0.25">
      <c r="A2741" s="5">
        <v>1500</v>
      </c>
      <c r="B2741" s="5">
        <v>3381</v>
      </c>
      <c r="C2741" s="10">
        <v>41642</v>
      </c>
      <c r="D2741" s="5">
        <v>550</v>
      </c>
      <c r="E2741" s="5">
        <v>909</v>
      </c>
      <c r="F2741" s="40">
        <v>30.439499999999999</v>
      </c>
      <c r="G2741" s="40">
        <v>16741.724999999999</v>
      </c>
      <c r="K2741" t="b">
        <f>NOT(ISNA(VLOOKUP(Table10[[#This Row],[PurchaseOrderID]],Purchase_Order!$A$2:$A$1228,1,0)))</f>
        <v>1</v>
      </c>
    </row>
    <row r="2742" spans="1:11" x14ac:dyDescent="0.25">
      <c r="A2742" s="4">
        <v>1500</v>
      </c>
      <c r="B2742" s="4">
        <v>3382</v>
      </c>
      <c r="C2742" s="11">
        <v>41642</v>
      </c>
      <c r="D2742" s="4">
        <v>550</v>
      </c>
      <c r="E2742" s="4">
        <v>910</v>
      </c>
      <c r="F2742" s="41">
        <v>40.939500000000002</v>
      </c>
      <c r="G2742" s="41">
        <v>22516.724999999999</v>
      </c>
      <c r="K2742" t="b">
        <f>NOT(ISNA(VLOOKUP(Table10[[#This Row],[PurchaseOrderID]],Purchase_Order!$A$2:$A$1228,1,0)))</f>
        <v>1</v>
      </c>
    </row>
    <row r="2743" spans="1:11" x14ac:dyDescent="0.25">
      <c r="A2743" s="5">
        <v>4004</v>
      </c>
      <c r="B2743" s="5">
        <v>8796</v>
      </c>
      <c r="C2743" s="10">
        <v>44168</v>
      </c>
      <c r="D2743" s="5">
        <v>350</v>
      </c>
      <c r="E2743" s="5">
        <v>714</v>
      </c>
      <c r="F2743" s="40">
        <v>38.49</v>
      </c>
      <c r="G2743" s="40">
        <v>13471.5</v>
      </c>
      <c r="K2743" t="b">
        <f>NOT(ISNA(VLOOKUP(Table10[[#This Row],[PurchaseOrderID]],Purchase_Order!$A$2:$A$1228,1,0)))</f>
        <v>1</v>
      </c>
    </row>
    <row r="2744" spans="1:11" x14ac:dyDescent="0.25">
      <c r="A2744" s="4">
        <v>4004</v>
      </c>
      <c r="B2744" s="4">
        <v>8797</v>
      </c>
      <c r="C2744" s="11">
        <v>44168</v>
      </c>
      <c r="D2744" s="4">
        <v>100</v>
      </c>
      <c r="E2744" s="4">
        <v>715</v>
      </c>
      <c r="F2744" s="41">
        <v>38.49</v>
      </c>
      <c r="G2744" s="41">
        <v>3849</v>
      </c>
      <c r="K2744" t="b">
        <f>NOT(ISNA(VLOOKUP(Table10[[#This Row],[PurchaseOrderID]],Purchase_Order!$A$2:$A$1228,1,0)))</f>
        <v>1</v>
      </c>
    </row>
    <row r="2745" spans="1:11" x14ac:dyDescent="0.25">
      <c r="A2745" s="5">
        <v>4004</v>
      </c>
      <c r="B2745" s="5">
        <v>8798</v>
      </c>
      <c r="C2745" s="10">
        <v>44168</v>
      </c>
      <c r="D2745" s="5">
        <v>750</v>
      </c>
      <c r="E2745" s="5">
        <v>716</v>
      </c>
      <c r="F2745" s="40">
        <v>38.75</v>
      </c>
      <c r="G2745" s="40">
        <v>29062.5</v>
      </c>
      <c r="K2745" t="b">
        <f>NOT(ISNA(VLOOKUP(Table10[[#This Row],[PurchaseOrderID]],Purchase_Order!$A$2:$A$1228,1,0)))</f>
        <v>1</v>
      </c>
    </row>
    <row r="2746" spans="1:11" x14ac:dyDescent="0.25">
      <c r="A2746" s="4">
        <v>4009</v>
      </c>
      <c r="B2746" s="4">
        <v>8831</v>
      </c>
      <c r="C2746" s="11">
        <v>44174</v>
      </c>
      <c r="D2746" s="4">
        <v>1500</v>
      </c>
      <c r="E2746" s="4">
        <v>870</v>
      </c>
      <c r="F2746" s="41">
        <v>1.87</v>
      </c>
      <c r="G2746" s="41">
        <v>2805</v>
      </c>
      <c r="K2746" t="b">
        <f>NOT(ISNA(VLOOKUP(Table10[[#This Row],[PurchaseOrderID]],Purchase_Order!$A$2:$A$1228,1,0)))</f>
        <v>1</v>
      </c>
    </row>
    <row r="2747" spans="1:11" x14ac:dyDescent="0.25">
      <c r="A2747" s="5">
        <v>4009</v>
      </c>
      <c r="B2747" s="5">
        <v>8832</v>
      </c>
      <c r="C2747" s="10">
        <v>44174</v>
      </c>
      <c r="D2747" s="5">
        <v>500</v>
      </c>
      <c r="E2747" s="5">
        <v>871</v>
      </c>
      <c r="F2747" s="40">
        <v>3.74</v>
      </c>
      <c r="G2747" s="40">
        <v>1870</v>
      </c>
      <c r="K2747" t="b">
        <f>NOT(ISNA(VLOOKUP(Table10[[#This Row],[PurchaseOrderID]],Purchase_Order!$A$2:$A$1228,1,0)))</f>
        <v>1</v>
      </c>
    </row>
    <row r="2748" spans="1:11" x14ac:dyDescent="0.25">
      <c r="A2748" s="4">
        <v>4009</v>
      </c>
      <c r="B2748" s="4">
        <v>8833</v>
      </c>
      <c r="C2748" s="11">
        <v>44174</v>
      </c>
      <c r="D2748" s="4">
        <v>1000</v>
      </c>
      <c r="E2748" s="4">
        <v>872</v>
      </c>
      <c r="F2748" s="41">
        <v>3.36</v>
      </c>
      <c r="G2748" s="41">
        <v>3360</v>
      </c>
      <c r="K2748" t="b">
        <f>NOT(ISNA(VLOOKUP(Table10[[#This Row],[PurchaseOrderID]],Purchase_Order!$A$2:$A$1228,1,0)))</f>
        <v>1</v>
      </c>
    </row>
    <row r="2749" spans="1:11" x14ac:dyDescent="0.25">
      <c r="A2749" s="5">
        <v>4009</v>
      </c>
      <c r="B2749" s="5">
        <v>8834</v>
      </c>
      <c r="C2749" s="10">
        <v>44174</v>
      </c>
      <c r="D2749" s="5">
        <v>8000</v>
      </c>
      <c r="E2749" s="5">
        <v>873</v>
      </c>
      <c r="F2749" s="40">
        <v>0.86</v>
      </c>
      <c r="G2749" s="40">
        <v>6880</v>
      </c>
      <c r="K2749" t="b">
        <f>NOT(ISNA(VLOOKUP(Table10[[#This Row],[PurchaseOrderID]],Purchase_Order!$A$2:$A$1228,1,0)))</f>
        <v>1</v>
      </c>
    </row>
    <row r="2750" spans="1:11" x14ac:dyDescent="0.25">
      <c r="A2750" s="4">
        <v>4010</v>
      </c>
      <c r="B2750" s="4">
        <v>8835</v>
      </c>
      <c r="C2750" s="11">
        <v>44174</v>
      </c>
      <c r="D2750" s="4">
        <v>8000</v>
      </c>
      <c r="E2750" s="4">
        <v>874</v>
      </c>
      <c r="F2750" s="41">
        <v>10</v>
      </c>
      <c r="G2750" s="41">
        <v>80000</v>
      </c>
      <c r="K2750" t="b">
        <f>NOT(ISNA(VLOOKUP(Table10[[#This Row],[PurchaseOrderID]],Purchase_Order!$A$2:$A$1228,1,0)))</f>
        <v>1</v>
      </c>
    </row>
    <row r="2751" spans="1:11" x14ac:dyDescent="0.25">
      <c r="A2751" s="6">
        <v>4010</v>
      </c>
      <c r="B2751" s="6">
        <v>8836</v>
      </c>
      <c r="C2751" s="12">
        <v>44174</v>
      </c>
      <c r="D2751" s="6">
        <v>8000</v>
      </c>
      <c r="E2751" s="6">
        <v>875</v>
      </c>
      <c r="F2751" s="42">
        <v>10</v>
      </c>
      <c r="G2751" s="42">
        <v>80000</v>
      </c>
      <c r="K2751" t="b">
        <f>NOT(ISNA(VLOOKUP(Table10[[#This Row],[PurchaseOrderID]],Purchase_Order!$A$2:$A$1228,1,0)))</f>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9A5BA-26C3-4BC6-9C53-9A4B6958FE50}">
  <sheetPr>
    <tabColor rgb="FFFF0000"/>
  </sheetPr>
  <dimension ref="A1:Z505"/>
  <sheetViews>
    <sheetView zoomScaleNormal="100" workbookViewId="0">
      <pane ySplit="1" topLeftCell="A405" activePane="bottomLeft" state="frozen"/>
      <selection pane="bottomLeft" activeCell="A405" sqref="A405"/>
    </sheetView>
  </sheetViews>
  <sheetFormatPr defaultRowHeight="15" x14ac:dyDescent="0.25"/>
  <cols>
    <col min="1" max="1" width="11.85546875" customWidth="1"/>
    <col min="2" max="2" width="29.140625" bestFit="1" customWidth="1"/>
    <col min="3" max="3" width="17.28515625" customWidth="1"/>
    <col min="4" max="4" width="15.42578125" customWidth="1"/>
    <col min="5" max="5" width="13.5703125" style="32" bestFit="1" customWidth="1"/>
    <col min="6" max="6" width="21.140625" style="32" bestFit="1" customWidth="1"/>
    <col min="7" max="7" width="10.42578125" style="32" bestFit="1" customWidth="1"/>
    <col min="8" max="8" width="18.140625" customWidth="1"/>
    <col min="9" max="9" width="15" customWidth="1"/>
    <col min="10" max="10" width="24.85546875" customWidth="1"/>
    <col min="11" max="11" width="20.140625" customWidth="1"/>
    <col min="12" max="12" width="6.7109375" customWidth="1"/>
    <col min="13" max="13" width="23" customWidth="1"/>
    <col min="14" max="14" width="26" customWidth="1"/>
    <col min="15" max="15" width="9.7109375" customWidth="1"/>
    <col min="16" max="16" width="20.85546875" customWidth="1"/>
    <col min="17" max="17" width="13.7109375" customWidth="1"/>
    <col min="18" max="19" width="7.5703125" customWidth="1"/>
    <col min="20" max="20" width="22.7109375" customWidth="1"/>
    <col min="21" max="21" width="17.7109375" customWidth="1"/>
    <col min="22" max="23" width="15.7109375" bestFit="1" customWidth="1"/>
    <col min="24" max="24" width="19" customWidth="1"/>
    <col min="25" max="25" width="38.7109375" bestFit="1" customWidth="1"/>
    <col min="26" max="26" width="15.7109375" bestFit="1" customWidth="1"/>
  </cols>
  <sheetData>
    <row r="1" spans="1:26" x14ac:dyDescent="0.25">
      <c r="A1" s="73" t="s">
        <v>16</v>
      </c>
      <c r="B1" s="73" t="s">
        <v>1573</v>
      </c>
      <c r="C1" s="73" t="s">
        <v>1572</v>
      </c>
      <c r="D1" s="73" t="s">
        <v>2768</v>
      </c>
      <c r="E1" s="74" t="s">
        <v>1571</v>
      </c>
      <c r="F1" s="74" t="s">
        <v>1570</v>
      </c>
      <c r="G1" s="74" t="s">
        <v>1569</v>
      </c>
      <c r="H1" s="73" t="s">
        <v>1568</v>
      </c>
      <c r="I1" s="73" t="s">
        <v>1567</v>
      </c>
      <c r="J1" s="73" t="s">
        <v>2779</v>
      </c>
      <c r="K1" s="73" t="s">
        <v>2778</v>
      </c>
      <c r="L1" s="73" t="s">
        <v>1566</v>
      </c>
      <c r="M1" s="73" t="s">
        <v>1565</v>
      </c>
      <c r="N1" s="73" t="s">
        <v>1564</v>
      </c>
      <c r="O1" s="73" t="s">
        <v>1563</v>
      </c>
      <c r="P1" s="73" t="s">
        <v>1562</v>
      </c>
      <c r="Q1" s="73" t="s">
        <v>1561</v>
      </c>
      <c r="R1" s="73" t="s">
        <v>1560</v>
      </c>
      <c r="S1" s="73" t="s">
        <v>1559</v>
      </c>
      <c r="T1" s="73" t="s">
        <v>1558</v>
      </c>
      <c r="U1" s="73" t="s">
        <v>1557</v>
      </c>
      <c r="V1" s="73" t="s">
        <v>1556</v>
      </c>
      <c r="W1" s="73" t="s">
        <v>1555</v>
      </c>
      <c r="X1" s="73" t="s">
        <v>1554</v>
      </c>
      <c r="Y1" s="73" t="s">
        <v>1553</v>
      </c>
      <c r="Z1" s="73" t="s">
        <v>10</v>
      </c>
    </row>
    <row r="2" spans="1:26" x14ac:dyDescent="0.25">
      <c r="A2" s="8">
        <v>311</v>
      </c>
      <c r="B2" s="8" t="s">
        <v>1552</v>
      </c>
      <c r="C2" s="8" t="s">
        <v>1551</v>
      </c>
      <c r="D2" s="8" t="s">
        <v>2769</v>
      </c>
      <c r="E2" s="28">
        <v>0</v>
      </c>
      <c r="F2" s="28">
        <v>0</v>
      </c>
      <c r="G2" s="28"/>
      <c r="H2" s="8">
        <v>1000</v>
      </c>
      <c r="I2" s="8">
        <v>750</v>
      </c>
      <c r="J2" s="8">
        <v>0</v>
      </c>
      <c r="K2" s="8">
        <v>0</v>
      </c>
      <c r="L2" s="8"/>
      <c r="M2" s="8"/>
      <c r="N2" s="8"/>
      <c r="O2" s="8"/>
      <c r="P2" s="8">
        <v>0</v>
      </c>
      <c r="Q2" s="8"/>
      <c r="R2" s="8"/>
      <c r="S2" s="8"/>
      <c r="T2" s="8"/>
      <c r="U2" s="8"/>
      <c r="V2" s="9">
        <v>39568</v>
      </c>
      <c r="W2" s="8"/>
      <c r="X2" s="8"/>
      <c r="Y2" s="8" t="s">
        <v>1550</v>
      </c>
      <c r="Z2" s="9">
        <v>41678.41777777778</v>
      </c>
    </row>
    <row r="3" spans="1:26" x14ac:dyDescent="0.25">
      <c r="A3" s="5">
        <v>312</v>
      </c>
      <c r="B3" s="5" t="s">
        <v>1549</v>
      </c>
      <c r="C3" s="5" t="s">
        <v>1548</v>
      </c>
      <c r="D3" s="5" t="s">
        <v>2769</v>
      </c>
      <c r="E3" s="29">
        <v>0</v>
      </c>
      <c r="F3" s="29">
        <v>0</v>
      </c>
      <c r="G3" s="29"/>
      <c r="H3" s="5">
        <v>1000</v>
      </c>
      <c r="I3" s="5">
        <v>750</v>
      </c>
      <c r="J3" s="5">
        <v>0</v>
      </c>
      <c r="K3" s="5">
        <v>0</v>
      </c>
      <c r="L3" s="5"/>
      <c r="M3" s="5"/>
      <c r="N3" s="5"/>
      <c r="O3" s="5"/>
      <c r="P3" s="5">
        <v>0</v>
      </c>
      <c r="Q3" s="5"/>
      <c r="R3" s="5"/>
      <c r="S3" s="5"/>
      <c r="T3" s="5"/>
      <c r="U3" s="5"/>
      <c r="V3" s="10">
        <v>39568</v>
      </c>
      <c r="W3" s="5"/>
      <c r="X3" s="5"/>
      <c r="Y3" s="5" t="s">
        <v>1547</v>
      </c>
      <c r="Z3" s="10">
        <v>41678.41777777778</v>
      </c>
    </row>
    <row r="4" spans="1:26" x14ac:dyDescent="0.25">
      <c r="A4" s="4">
        <v>313</v>
      </c>
      <c r="B4" s="4" t="s">
        <v>1546</v>
      </c>
      <c r="C4" s="4" t="s">
        <v>1545</v>
      </c>
      <c r="D4" s="4" t="s">
        <v>2769</v>
      </c>
      <c r="E4" s="30">
        <v>1</v>
      </c>
      <c r="F4" s="30">
        <v>0</v>
      </c>
      <c r="G4" s="30"/>
      <c r="H4" s="4">
        <v>800</v>
      </c>
      <c r="I4" s="4">
        <v>600</v>
      </c>
      <c r="J4" s="4">
        <v>0</v>
      </c>
      <c r="K4" s="4">
        <v>0</v>
      </c>
      <c r="L4" s="4"/>
      <c r="M4" s="4"/>
      <c r="N4" s="4"/>
      <c r="O4" s="4"/>
      <c r="P4" s="4">
        <v>1</v>
      </c>
      <c r="Q4" s="4"/>
      <c r="R4" s="4"/>
      <c r="S4" s="4"/>
      <c r="T4" s="4"/>
      <c r="U4" s="4"/>
      <c r="V4" s="11">
        <v>39568</v>
      </c>
      <c r="W4" s="4"/>
      <c r="X4" s="4"/>
      <c r="Y4" s="4" t="s">
        <v>1544</v>
      </c>
      <c r="Z4" s="11">
        <v>41678.41777777778</v>
      </c>
    </row>
    <row r="5" spans="1:26" x14ac:dyDescent="0.25">
      <c r="A5" s="5">
        <v>314</v>
      </c>
      <c r="B5" s="5" t="s">
        <v>1543</v>
      </c>
      <c r="C5" s="5" t="s">
        <v>1542</v>
      </c>
      <c r="D5" s="5" t="s">
        <v>2769</v>
      </c>
      <c r="E5" s="29">
        <v>0</v>
      </c>
      <c r="F5" s="29">
        <v>0</v>
      </c>
      <c r="G5" s="29"/>
      <c r="H5" s="5">
        <v>800</v>
      </c>
      <c r="I5" s="5">
        <v>600</v>
      </c>
      <c r="J5" s="5">
        <v>0</v>
      </c>
      <c r="K5" s="5">
        <v>0</v>
      </c>
      <c r="L5" s="5"/>
      <c r="M5" s="5"/>
      <c r="N5" s="5"/>
      <c r="O5" s="5"/>
      <c r="P5" s="5">
        <v>0</v>
      </c>
      <c r="Q5" s="5"/>
      <c r="R5" s="5"/>
      <c r="S5" s="5"/>
      <c r="T5" s="5"/>
      <c r="U5" s="5"/>
      <c r="V5" s="10">
        <v>39568</v>
      </c>
      <c r="W5" s="5"/>
      <c r="X5" s="5"/>
      <c r="Y5" s="5" t="s">
        <v>1541</v>
      </c>
      <c r="Z5" s="10">
        <v>41678.41777777778</v>
      </c>
    </row>
    <row r="6" spans="1:26" x14ac:dyDescent="0.25">
      <c r="A6" s="4">
        <v>316</v>
      </c>
      <c r="B6" s="4" t="s">
        <v>1540</v>
      </c>
      <c r="C6" s="4" t="s">
        <v>1539</v>
      </c>
      <c r="D6" s="4" t="s">
        <v>2769</v>
      </c>
      <c r="E6" s="30">
        <v>1</v>
      </c>
      <c r="F6" s="30">
        <v>0</v>
      </c>
      <c r="G6" s="30"/>
      <c r="H6" s="4">
        <v>800</v>
      </c>
      <c r="I6" s="4">
        <v>600</v>
      </c>
      <c r="J6" s="4">
        <v>0</v>
      </c>
      <c r="K6" s="4">
        <v>0</v>
      </c>
      <c r="L6" s="4"/>
      <c r="M6" s="4"/>
      <c r="N6" s="4"/>
      <c r="O6" s="4"/>
      <c r="P6" s="4">
        <v>1</v>
      </c>
      <c r="Q6" s="4"/>
      <c r="R6" s="4"/>
      <c r="S6" s="4"/>
      <c r="T6" s="4"/>
      <c r="U6" s="4"/>
      <c r="V6" s="11">
        <v>39568</v>
      </c>
      <c r="W6" s="4"/>
      <c r="X6" s="4"/>
      <c r="Y6" s="4" t="s">
        <v>1538</v>
      </c>
      <c r="Z6" s="11">
        <v>41678.41777777778</v>
      </c>
    </row>
    <row r="7" spans="1:26" x14ac:dyDescent="0.25">
      <c r="A7" s="5">
        <v>317</v>
      </c>
      <c r="B7" s="5" t="s">
        <v>1537</v>
      </c>
      <c r="C7" s="5" t="s">
        <v>1536</v>
      </c>
      <c r="D7" s="5" t="s">
        <v>2769</v>
      </c>
      <c r="E7" s="29">
        <v>0</v>
      </c>
      <c r="F7" s="29">
        <v>0</v>
      </c>
      <c r="G7" s="29" t="s">
        <v>26</v>
      </c>
      <c r="H7" s="5">
        <v>500</v>
      </c>
      <c r="I7" s="5">
        <v>375</v>
      </c>
      <c r="J7" s="5">
        <v>0</v>
      </c>
      <c r="K7" s="5">
        <v>0</v>
      </c>
      <c r="L7" s="5"/>
      <c r="M7" s="5"/>
      <c r="N7" s="5"/>
      <c r="O7" s="5"/>
      <c r="P7" s="5">
        <v>0</v>
      </c>
      <c r="Q7" s="5"/>
      <c r="R7" s="5" t="s">
        <v>22</v>
      </c>
      <c r="S7" s="5"/>
      <c r="T7" s="5"/>
      <c r="U7" s="5"/>
      <c r="V7" s="10">
        <v>39568</v>
      </c>
      <c r="W7" s="5"/>
      <c r="X7" s="5"/>
      <c r="Y7" s="5" t="s">
        <v>1535</v>
      </c>
      <c r="Z7" s="10">
        <v>41678.41777777778</v>
      </c>
    </row>
    <row r="8" spans="1:26" x14ac:dyDescent="0.25">
      <c r="A8" s="4">
        <v>318</v>
      </c>
      <c r="B8" s="4" t="s">
        <v>1534</v>
      </c>
      <c r="C8" s="4" t="s">
        <v>1533</v>
      </c>
      <c r="D8" s="4" t="s">
        <v>2769</v>
      </c>
      <c r="E8" s="30">
        <v>0</v>
      </c>
      <c r="F8" s="30">
        <v>0</v>
      </c>
      <c r="G8" s="30" t="s">
        <v>26</v>
      </c>
      <c r="H8" s="4">
        <v>500</v>
      </c>
      <c r="I8" s="4">
        <v>375</v>
      </c>
      <c r="J8" s="4">
        <v>0</v>
      </c>
      <c r="K8" s="4">
        <v>0</v>
      </c>
      <c r="L8" s="4"/>
      <c r="M8" s="4"/>
      <c r="N8" s="4"/>
      <c r="O8" s="4"/>
      <c r="P8" s="4">
        <v>0</v>
      </c>
      <c r="Q8" s="4"/>
      <c r="R8" s="4" t="s">
        <v>41</v>
      </c>
      <c r="S8" s="4"/>
      <c r="T8" s="4"/>
      <c r="U8" s="4"/>
      <c r="V8" s="11">
        <v>39568</v>
      </c>
      <c r="W8" s="4"/>
      <c r="X8" s="4"/>
      <c r="Y8" s="4" t="s">
        <v>1532</v>
      </c>
      <c r="Z8" s="11">
        <v>41678.41777777778</v>
      </c>
    </row>
    <row r="9" spans="1:26" x14ac:dyDescent="0.25">
      <c r="A9" s="5">
        <v>319</v>
      </c>
      <c r="B9" s="5" t="s">
        <v>1531</v>
      </c>
      <c r="C9" s="5" t="s">
        <v>1530</v>
      </c>
      <c r="D9" s="5" t="s">
        <v>2769</v>
      </c>
      <c r="E9" s="29">
        <v>0</v>
      </c>
      <c r="F9" s="29">
        <v>0</v>
      </c>
      <c r="G9" s="29" t="s">
        <v>26</v>
      </c>
      <c r="H9" s="5">
        <v>500</v>
      </c>
      <c r="I9" s="5">
        <v>375</v>
      </c>
      <c r="J9" s="5">
        <v>0</v>
      </c>
      <c r="K9" s="5">
        <v>0</v>
      </c>
      <c r="L9" s="5"/>
      <c r="M9" s="5"/>
      <c r="N9" s="5"/>
      <c r="O9" s="5"/>
      <c r="P9" s="5">
        <v>0</v>
      </c>
      <c r="Q9" s="5"/>
      <c r="R9" s="5"/>
      <c r="S9" s="5"/>
      <c r="T9" s="5"/>
      <c r="U9" s="5"/>
      <c r="V9" s="10">
        <v>39568</v>
      </c>
      <c r="W9" s="5"/>
      <c r="X9" s="5"/>
      <c r="Y9" s="5" t="s">
        <v>1529</v>
      </c>
      <c r="Z9" s="10">
        <v>41678.41777777778</v>
      </c>
    </row>
    <row r="10" spans="1:26" x14ac:dyDescent="0.25">
      <c r="A10" s="4">
        <v>320</v>
      </c>
      <c r="B10" s="4" t="s">
        <v>1528</v>
      </c>
      <c r="C10" s="4" t="s">
        <v>1527</v>
      </c>
      <c r="D10" s="4" t="s">
        <v>2769</v>
      </c>
      <c r="E10" s="30">
        <v>0</v>
      </c>
      <c r="F10" s="30">
        <v>0</v>
      </c>
      <c r="G10" s="30" t="s">
        <v>63</v>
      </c>
      <c r="H10" s="4">
        <v>1000</v>
      </c>
      <c r="I10" s="4">
        <v>750</v>
      </c>
      <c r="J10" s="4">
        <v>0</v>
      </c>
      <c r="K10" s="4">
        <v>0</v>
      </c>
      <c r="L10" s="4"/>
      <c r="M10" s="4"/>
      <c r="N10" s="4"/>
      <c r="O10" s="4"/>
      <c r="P10" s="4">
        <v>0</v>
      </c>
      <c r="Q10" s="4"/>
      <c r="R10" s="4"/>
      <c r="S10" s="4"/>
      <c r="T10" s="4"/>
      <c r="U10" s="4"/>
      <c r="V10" s="11">
        <v>39568</v>
      </c>
      <c r="W10" s="4"/>
      <c r="X10" s="4"/>
      <c r="Y10" s="4" t="s">
        <v>1526</v>
      </c>
      <c r="Z10" s="11">
        <v>41678.41777777778</v>
      </c>
    </row>
    <row r="11" spans="1:26" x14ac:dyDescent="0.25">
      <c r="A11" s="5">
        <v>321</v>
      </c>
      <c r="B11" s="5" t="s">
        <v>1525</v>
      </c>
      <c r="C11" s="5" t="s">
        <v>1524</v>
      </c>
      <c r="D11" s="5" t="s">
        <v>2769</v>
      </c>
      <c r="E11" s="29">
        <v>0</v>
      </c>
      <c r="F11" s="29">
        <v>0</v>
      </c>
      <c r="G11" s="29" t="s">
        <v>63</v>
      </c>
      <c r="H11" s="5">
        <v>1000</v>
      </c>
      <c r="I11" s="5">
        <v>750</v>
      </c>
      <c r="J11" s="5">
        <v>0</v>
      </c>
      <c r="K11" s="5">
        <v>0</v>
      </c>
      <c r="L11" s="5"/>
      <c r="M11" s="5"/>
      <c r="N11" s="5"/>
      <c r="O11" s="5"/>
      <c r="P11" s="5">
        <v>0</v>
      </c>
      <c r="Q11" s="5"/>
      <c r="R11" s="5"/>
      <c r="S11" s="5"/>
      <c r="T11" s="5"/>
      <c r="U11" s="5"/>
      <c r="V11" s="10">
        <v>39568</v>
      </c>
      <c r="W11" s="5"/>
      <c r="X11" s="5"/>
      <c r="Y11" s="5" t="s">
        <v>1523</v>
      </c>
      <c r="Z11" s="10">
        <v>41678.41777777778</v>
      </c>
    </row>
    <row r="12" spans="1:26" x14ac:dyDescent="0.25">
      <c r="A12" s="4">
        <v>322</v>
      </c>
      <c r="B12" s="4" t="s">
        <v>1522</v>
      </c>
      <c r="C12" s="4" t="s">
        <v>1521</v>
      </c>
      <c r="D12" s="4" t="s">
        <v>2769</v>
      </c>
      <c r="E12" s="30">
        <v>0</v>
      </c>
      <c r="F12" s="30">
        <v>0</v>
      </c>
      <c r="G12" s="30" t="s">
        <v>26</v>
      </c>
      <c r="H12" s="4">
        <v>1000</v>
      </c>
      <c r="I12" s="4">
        <v>750</v>
      </c>
      <c r="J12" s="4">
        <v>0</v>
      </c>
      <c r="K12" s="4">
        <v>0</v>
      </c>
      <c r="L12" s="4"/>
      <c r="M12" s="4"/>
      <c r="N12" s="4"/>
      <c r="O12" s="4"/>
      <c r="P12" s="4">
        <v>0</v>
      </c>
      <c r="Q12" s="4"/>
      <c r="R12" s="4"/>
      <c r="S12" s="4"/>
      <c r="T12" s="4"/>
      <c r="U12" s="4"/>
      <c r="V12" s="11">
        <v>39568</v>
      </c>
      <c r="W12" s="4"/>
      <c r="X12" s="4"/>
      <c r="Y12" s="4" t="s">
        <v>1520</v>
      </c>
      <c r="Z12" s="11">
        <v>41678.41777777778</v>
      </c>
    </row>
    <row r="13" spans="1:26" x14ac:dyDescent="0.25">
      <c r="A13" s="5">
        <v>323</v>
      </c>
      <c r="B13" s="5" t="s">
        <v>1519</v>
      </c>
      <c r="C13" s="5" t="s">
        <v>1518</v>
      </c>
      <c r="D13" s="5" t="s">
        <v>2769</v>
      </c>
      <c r="E13" s="29">
        <v>0</v>
      </c>
      <c r="F13" s="29">
        <v>0</v>
      </c>
      <c r="G13" s="29"/>
      <c r="H13" s="5">
        <v>1000</v>
      </c>
      <c r="I13" s="5">
        <v>750</v>
      </c>
      <c r="J13" s="5">
        <v>0</v>
      </c>
      <c r="K13" s="5">
        <v>0</v>
      </c>
      <c r="L13" s="5"/>
      <c r="M13" s="5"/>
      <c r="N13" s="5"/>
      <c r="O13" s="5"/>
      <c r="P13" s="5">
        <v>0</v>
      </c>
      <c r="Q13" s="5"/>
      <c r="R13" s="5"/>
      <c r="S13" s="5"/>
      <c r="T13" s="5"/>
      <c r="U13" s="5"/>
      <c r="V13" s="10">
        <v>39568</v>
      </c>
      <c r="W13" s="5"/>
      <c r="X13" s="5"/>
      <c r="Y13" s="5" t="s">
        <v>1517</v>
      </c>
      <c r="Z13" s="10">
        <v>41678.41777777778</v>
      </c>
    </row>
    <row r="14" spans="1:26" x14ac:dyDescent="0.25">
      <c r="A14" s="4">
        <v>324</v>
      </c>
      <c r="B14" s="4" t="s">
        <v>1516</v>
      </c>
      <c r="C14" s="4" t="s">
        <v>1515</v>
      </c>
      <c r="D14" s="4" t="s">
        <v>2769</v>
      </c>
      <c r="E14" s="30">
        <v>1</v>
      </c>
      <c r="F14" s="30">
        <v>0</v>
      </c>
      <c r="G14" s="30"/>
      <c r="H14" s="4">
        <v>1000</v>
      </c>
      <c r="I14" s="4">
        <v>750</v>
      </c>
      <c r="J14" s="4">
        <v>0</v>
      </c>
      <c r="K14" s="4">
        <v>0</v>
      </c>
      <c r="L14" s="4"/>
      <c r="M14" s="4"/>
      <c r="N14" s="4"/>
      <c r="O14" s="4"/>
      <c r="P14" s="4">
        <v>1</v>
      </c>
      <c r="Q14" s="4"/>
      <c r="R14" s="4"/>
      <c r="S14" s="4"/>
      <c r="T14" s="4"/>
      <c r="U14" s="4"/>
      <c r="V14" s="11">
        <v>39568</v>
      </c>
      <c r="W14" s="4"/>
      <c r="X14" s="4"/>
      <c r="Y14" s="4" t="s">
        <v>1514</v>
      </c>
      <c r="Z14" s="11">
        <v>41678.41777777778</v>
      </c>
    </row>
    <row r="15" spans="1:26" x14ac:dyDescent="0.25">
      <c r="A15" s="5">
        <v>325</v>
      </c>
      <c r="B15" s="5" t="s">
        <v>1513</v>
      </c>
      <c r="C15" s="5" t="s">
        <v>1512</v>
      </c>
      <c r="D15" s="5" t="s">
        <v>2769</v>
      </c>
      <c r="E15" s="29">
        <v>0</v>
      </c>
      <c r="F15" s="29">
        <v>0</v>
      </c>
      <c r="G15" s="29"/>
      <c r="H15" s="5">
        <v>1000</v>
      </c>
      <c r="I15" s="5">
        <v>750</v>
      </c>
      <c r="J15" s="5">
        <v>0</v>
      </c>
      <c r="K15" s="5">
        <v>0</v>
      </c>
      <c r="L15" s="5"/>
      <c r="M15" s="5"/>
      <c r="N15" s="5"/>
      <c r="O15" s="5"/>
      <c r="P15" s="5">
        <v>0</v>
      </c>
      <c r="Q15" s="5"/>
      <c r="R15" s="5"/>
      <c r="S15" s="5"/>
      <c r="T15" s="5"/>
      <c r="U15" s="5"/>
      <c r="V15" s="10">
        <v>39568</v>
      </c>
      <c r="W15" s="5"/>
      <c r="X15" s="5"/>
      <c r="Y15" s="5" t="s">
        <v>1511</v>
      </c>
      <c r="Z15" s="10">
        <v>41678.41777777778</v>
      </c>
    </row>
    <row r="16" spans="1:26" x14ac:dyDescent="0.25">
      <c r="A16" s="4">
        <v>326</v>
      </c>
      <c r="B16" s="4" t="s">
        <v>1510</v>
      </c>
      <c r="C16" s="4" t="s">
        <v>1509</v>
      </c>
      <c r="D16" s="4" t="s">
        <v>2769</v>
      </c>
      <c r="E16" s="30">
        <v>0</v>
      </c>
      <c r="F16" s="30">
        <v>0</v>
      </c>
      <c r="G16" s="30"/>
      <c r="H16" s="4">
        <v>1000</v>
      </c>
      <c r="I16" s="4">
        <v>750</v>
      </c>
      <c r="J16" s="4">
        <v>0</v>
      </c>
      <c r="K16" s="4">
        <v>0</v>
      </c>
      <c r="L16" s="4"/>
      <c r="M16" s="4"/>
      <c r="N16" s="4"/>
      <c r="O16" s="4"/>
      <c r="P16" s="4">
        <v>0</v>
      </c>
      <c r="Q16" s="4"/>
      <c r="R16" s="4"/>
      <c r="S16" s="4"/>
      <c r="T16" s="4"/>
      <c r="U16" s="4"/>
      <c r="V16" s="11">
        <v>39568</v>
      </c>
      <c r="W16" s="4"/>
      <c r="X16" s="4"/>
      <c r="Y16" s="4" t="s">
        <v>1508</v>
      </c>
      <c r="Z16" s="11">
        <v>41678.41777777778</v>
      </c>
    </row>
    <row r="17" spans="1:26" x14ac:dyDescent="0.25">
      <c r="A17" s="5">
        <v>327</v>
      </c>
      <c r="B17" s="5" t="s">
        <v>1507</v>
      </c>
      <c r="C17" s="5" t="s">
        <v>1506</v>
      </c>
      <c r="D17" s="5" t="s">
        <v>2769</v>
      </c>
      <c r="E17" s="29">
        <v>1</v>
      </c>
      <c r="F17" s="29">
        <v>0</v>
      </c>
      <c r="G17" s="29"/>
      <c r="H17" s="5">
        <v>800</v>
      </c>
      <c r="I17" s="5">
        <v>600</v>
      </c>
      <c r="J17" s="5">
        <v>0</v>
      </c>
      <c r="K17" s="5">
        <v>0</v>
      </c>
      <c r="L17" s="5"/>
      <c r="M17" s="5"/>
      <c r="N17" s="5"/>
      <c r="O17" s="5"/>
      <c r="P17" s="5">
        <v>1</v>
      </c>
      <c r="Q17" s="5"/>
      <c r="R17" s="5"/>
      <c r="S17" s="5"/>
      <c r="T17" s="5"/>
      <c r="U17" s="5"/>
      <c r="V17" s="10">
        <v>39568</v>
      </c>
      <c r="W17" s="5"/>
      <c r="X17" s="5"/>
      <c r="Y17" s="5" t="s">
        <v>1505</v>
      </c>
      <c r="Z17" s="10">
        <v>41678.41777777778</v>
      </c>
    </row>
    <row r="18" spans="1:26" x14ac:dyDescent="0.25">
      <c r="A18" s="4">
        <v>328</v>
      </c>
      <c r="B18" s="4" t="s">
        <v>1504</v>
      </c>
      <c r="C18" s="4" t="s">
        <v>1503</v>
      </c>
      <c r="D18" s="4" t="s">
        <v>2769</v>
      </c>
      <c r="E18" s="30">
        <v>1</v>
      </c>
      <c r="F18" s="30">
        <v>0</v>
      </c>
      <c r="G18" s="30"/>
      <c r="H18" s="4">
        <v>1000</v>
      </c>
      <c r="I18" s="4">
        <v>750</v>
      </c>
      <c r="J18" s="4">
        <v>0</v>
      </c>
      <c r="K18" s="4">
        <v>0</v>
      </c>
      <c r="L18" s="4"/>
      <c r="M18" s="4"/>
      <c r="N18" s="4"/>
      <c r="O18" s="4"/>
      <c r="P18" s="4">
        <v>1</v>
      </c>
      <c r="Q18" s="4"/>
      <c r="R18" s="4"/>
      <c r="S18" s="4"/>
      <c r="T18" s="4"/>
      <c r="U18" s="4"/>
      <c r="V18" s="11">
        <v>39568</v>
      </c>
      <c r="W18" s="4"/>
      <c r="X18" s="4"/>
      <c r="Y18" s="4" t="s">
        <v>1502</v>
      </c>
      <c r="Z18" s="11">
        <v>41678.41777777778</v>
      </c>
    </row>
    <row r="19" spans="1:26" x14ac:dyDescent="0.25">
      <c r="A19" s="5">
        <v>329</v>
      </c>
      <c r="B19" s="5" t="s">
        <v>1501</v>
      </c>
      <c r="C19" s="5" t="s">
        <v>1500</v>
      </c>
      <c r="D19" s="5" t="s">
        <v>2769</v>
      </c>
      <c r="E19" s="29">
        <v>1</v>
      </c>
      <c r="F19" s="29">
        <v>0</v>
      </c>
      <c r="G19" s="29"/>
      <c r="H19" s="5">
        <v>1000</v>
      </c>
      <c r="I19" s="5">
        <v>750</v>
      </c>
      <c r="J19" s="5">
        <v>0</v>
      </c>
      <c r="K19" s="5">
        <v>0</v>
      </c>
      <c r="L19" s="5"/>
      <c r="M19" s="5"/>
      <c r="N19" s="5"/>
      <c r="O19" s="5"/>
      <c r="P19" s="5">
        <v>1</v>
      </c>
      <c r="Q19" s="5"/>
      <c r="R19" s="5"/>
      <c r="S19" s="5"/>
      <c r="T19" s="5"/>
      <c r="U19" s="5"/>
      <c r="V19" s="10">
        <v>39568</v>
      </c>
      <c r="W19" s="5"/>
      <c r="X19" s="5"/>
      <c r="Y19" s="5" t="s">
        <v>1499</v>
      </c>
      <c r="Z19" s="10">
        <v>41678.41777777778</v>
      </c>
    </row>
    <row r="20" spans="1:26" x14ac:dyDescent="0.25">
      <c r="A20" s="4">
        <v>330</v>
      </c>
      <c r="B20" s="4" t="s">
        <v>1498</v>
      </c>
      <c r="C20" s="4" t="s">
        <v>1497</v>
      </c>
      <c r="D20" s="4" t="s">
        <v>2769</v>
      </c>
      <c r="E20" s="30">
        <v>1</v>
      </c>
      <c r="F20" s="30">
        <v>0</v>
      </c>
      <c r="G20" s="30"/>
      <c r="H20" s="4">
        <v>1000</v>
      </c>
      <c r="I20" s="4">
        <v>750</v>
      </c>
      <c r="J20" s="4">
        <v>0</v>
      </c>
      <c r="K20" s="4">
        <v>0</v>
      </c>
      <c r="L20" s="4"/>
      <c r="M20" s="4"/>
      <c r="N20" s="4"/>
      <c r="O20" s="4"/>
      <c r="P20" s="4">
        <v>1</v>
      </c>
      <c r="Q20" s="4"/>
      <c r="R20" s="4"/>
      <c r="S20" s="4"/>
      <c r="T20" s="4"/>
      <c r="U20" s="4"/>
      <c r="V20" s="11">
        <v>39568</v>
      </c>
      <c r="W20" s="4"/>
      <c r="X20" s="4"/>
      <c r="Y20" s="4" t="s">
        <v>1496</v>
      </c>
      <c r="Z20" s="11">
        <v>41678.41777777778</v>
      </c>
    </row>
    <row r="21" spans="1:26" x14ac:dyDescent="0.25">
      <c r="A21" s="5">
        <v>331</v>
      </c>
      <c r="B21" s="5" t="s">
        <v>1495</v>
      </c>
      <c r="C21" s="5" t="s">
        <v>1494</v>
      </c>
      <c r="D21" s="5" t="s">
        <v>2769</v>
      </c>
      <c r="E21" s="29">
        <v>1</v>
      </c>
      <c r="F21" s="29">
        <v>0</v>
      </c>
      <c r="G21" s="29"/>
      <c r="H21" s="5">
        <v>800</v>
      </c>
      <c r="I21" s="5">
        <v>600</v>
      </c>
      <c r="J21" s="5">
        <v>0</v>
      </c>
      <c r="K21" s="5">
        <v>0</v>
      </c>
      <c r="L21" s="5"/>
      <c r="M21" s="5"/>
      <c r="N21" s="5"/>
      <c r="O21" s="5"/>
      <c r="P21" s="5">
        <v>1</v>
      </c>
      <c r="Q21" s="5"/>
      <c r="R21" s="5"/>
      <c r="S21" s="5"/>
      <c r="T21" s="5"/>
      <c r="U21" s="5"/>
      <c r="V21" s="10">
        <v>39568</v>
      </c>
      <c r="W21" s="5"/>
      <c r="X21" s="5"/>
      <c r="Y21" s="5" t="s">
        <v>1493</v>
      </c>
      <c r="Z21" s="10">
        <v>41678.41777777778</v>
      </c>
    </row>
    <row r="22" spans="1:26" x14ac:dyDescent="0.25">
      <c r="A22" s="4">
        <v>332</v>
      </c>
      <c r="B22" s="4" t="s">
        <v>1492</v>
      </c>
      <c r="C22" s="4" t="s">
        <v>1491</v>
      </c>
      <c r="D22" s="4" t="s">
        <v>2769</v>
      </c>
      <c r="E22" s="30">
        <v>0</v>
      </c>
      <c r="F22" s="30">
        <v>0</v>
      </c>
      <c r="G22" s="30" t="s">
        <v>63</v>
      </c>
      <c r="H22" s="4">
        <v>500</v>
      </c>
      <c r="I22" s="4">
        <v>375</v>
      </c>
      <c r="J22" s="4">
        <v>0</v>
      </c>
      <c r="K22" s="4">
        <v>0</v>
      </c>
      <c r="L22" s="4"/>
      <c r="M22" s="4"/>
      <c r="N22" s="4"/>
      <c r="O22" s="4"/>
      <c r="P22" s="4">
        <v>0</v>
      </c>
      <c r="Q22" s="4"/>
      <c r="R22" s="4"/>
      <c r="S22" s="4"/>
      <c r="T22" s="4"/>
      <c r="U22" s="4"/>
      <c r="V22" s="11">
        <v>39568</v>
      </c>
      <c r="W22" s="4"/>
      <c r="X22" s="4"/>
      <c r="Y22" s="4" t="s">
        <v>1490</v>
      </c>
      <c r="Z22" s="11">
        <v>41678.41777777778</v>
      </c>
    </row>
    <row r="23" spans="1:26" x14ac:dyDescent="0.25">
      <c r="A23" s="5">
        <v>341</v>
      </c>
      <c r="B23" s="5" t="s">
        <v>1489</v>
      </c>
      <c r="C23" s="5" t="s">
        <v>1488</v>
      </c>
      <c r="D23" s="5" t="s">
        <v>2769</v>
      </c>
      <c r="E23" s="29">
        <v>0</v>
      </c>
      <c r="F23" s="29">
        <v>0</v>
      </c>
      <c r="G23" s="29"/>
      <c r="H23" s="5">
        <v>1000</v>
      </c>
      <c r="I23" s="5">
        <v>750</v>
      </c>
      <c r="J23" s="5">
        <v>0</v>
      </c>
      <c r="K23" s="5">
        <v>0</v>
      </c>
      <c r="L23" s="5"/>
      <c r="M23" s="5"/>
      <c r="N23" s="5"/>
      <c r="O23" s="5"/>
      <c r="P23" s="5">
        <v>0</v>
      </c>
      <c r="Q23" s="5"/>
      <c r="R23" s="5"/>
      <c r="S23" s="5"/>
      <c r="T23" s="5"/>
      <c r="U23" s="5"/>
      <c r="V23" s="10">
        <v>39568</v>
      </c>
      <c r="W23" s="5"/>
      <c r="X23" s="5"/>
      <c r="Y23" s="5" t="s">
        <v>1487</v>
      </c>
      <c r="Z23" s="10">
        <v>41678.41777777778</v>
      </c>
    </row>
    <row r="24" spans="1:26" x14ac:dyDescent="0.25">
      <c r="A24" s="4">
        <v>342</v>
      </c>
      <c r="B24" s="4" t="s">
        <v>1486</v>
      </c>
      <c r="C24" s="4" t="s">
        <v>1485</v>
      </c>
      <c r="D24" s="4" t="s">
        <v>2769</v>
      </c>
      <c r="E24" s="30">
        <v>0</v>
      </c>
      <c r="F24" s="30">
        <v>0</v>
      </c>
      <c r="G24" s="30"/>
      <c r="H24" s="4">
        <v>1000</v>
      </c>
      <c r="I24" s="4">
        <v>750</v>
      </c>
      <c r="J24" s="4">
        <v>0</v>
      </c>
      <c r="K24" s="4">
        <v>0</v>
      </c>
      <c r="L24" s="4"/>
      <c r="M24" s="4"/>
      <c r="N24" s="4"/>
      <c r="O24" s="4"/>
      <c r="P24" s="4">
        <v>0</v>
      </c>
      <c r="Q24" s="4"/>
      <c r="R24" s="4"/>
      <c r="S24" s="4"/>
      <c r="T24" s="4"/>
      <c r="U24" s="4"/>
      <c r="V24" s="11">
        <v>39568</v>
      </c>
      <c r="W24" s="4"/>
      <c r="X24" s="4"/>
      <c r="Y24" s="4" t="s">
        <v>1484</v>
      </c>
      <c r="Z24" s="11">
        <v>41678.41777777778</v>
      </c>
    </row>
    <row r="25" spans="1:26" x14ac:dyDescent="0.25">
      <c r="A25" s="5">
        <v>343</v>
      </c>
      <c r="B25" s="5" t="s">
        <v>1483</v>
      </c>
      <c r="C25" s="5" t="s">
        <v>1482</v>
      </c>
      <c r="D25" s="5" t="s">
        <v>2769</v>
      </c>
      <c r="E25" s="29">
        <v>0</v>
      </c>
      <c r="F25" s="29">
        <v>0</v>
      </c>
      <c r="G25" s="29"/>
      <c r="H25" s="5">
        <v>1000</v>
      </c>
      <c r="I25" s="5">
        <v>750</v>
      </c>
      <c r="J25" s="5">
        <v>0</v>
      </c>
      <c r="K25" s="5">
        <v>0</v>
      </c>
      <c r="L25" s="5"/>
      <c r="M25" s="5"/>
      <c r="N25" s="5"/>
      <c r="O25" s="5"/>
      <c r="P25" s="5">
        <v>0</v>
      </c>
      <c r="Q25" s="5"/>
      <c r="R25" s="5"/>
      <c r="S25" s="5"/>
      <c r="T25" s="5"/>
      <c r="U25" s="5"/>
      <c r="V25" s="10">
        <v>39568</v>
      </c>
      <c r="W25" s="5"/>
      <c r="X25" s="5"/>
      <c r="Y25" s="5" t="s">
        <v>1481</v>
      </c>
      <c r="Z25" s="10">
        <v>41678.41777777778</v>
      </c>
    </row>
    <row r="26" spans="1:26" x14ac:dyDescent="0.25">
      <c r="A26" s="4">
        <v>344</v>
      </c>
      <c r="B26" s="4" t="s">
        <v>1480</v>
      </c>
      <c r="C26" s="4" t="s">
        <v>1479</v>
      </c>
      <c r="D26" s="4" t="s">
        <v>2769</v>
      </c>
      <c r="E26" s="30">
        <v>0</v>
      </c>
      <c r="F26" s="30">
        <v>0</v>
      </c>
      <c r="G26" s="30"/>
      <c r="H26" s="4">
        <v>1000</v>
      </c>
      <c r="I26" s="4">
        <v>750</v>
      </c>
      <c r="J26" s="4">
        <v>0</v>
      </c>
      <c r="K26" s="4">
        <v>0</v>
      </c>
      <c r="L26" s="4"/>
      <c r="M26" s="4"/>
      <c r="N26" s="4"/>
      <c r="O26" s="4"/>
      <c r="P26" s="4">
        <v>0</v>
      </c>
      <c r="Q26" s="4"/>
      <c r="R26" s="4"/>
      <c r="S26" s="4"/>
      <c r="T26" s="4"/>
      <c r="U26" s="4"/>
      <c r="V26" s="11">
        <v>39568</v>
      </c>
      <c r="W26" s="4"/>
      <c r="X26" s="4"/>
      <c r="Y26" s="4" t="s">
        <v>1478</v>
      </c>
      <c r="Z26" s="11">
        <v>41678.41777777778</v>
      </c>
    </row>
    <row r="27" spans="1:26" x14ac:dyDescent="0.25">
      <c r="A27" s="5">
        <v>345</v>
      </c>
      <c r="B27" s="5" t="s">
        <v>1477</v>
      </c>
      <c r="C27" s="5" t="s">
        <v>1476</v>
      </c>
      <c r="D27" s="5" t="s">
        <v>2769</v>
      </c>
      <c r="E27" s="29">
        <v>0</v>
      </c>
      <c r="F27" s="29">
        <v>0</v>
      </c>
      <c r="G27" s="29"/>
      <c r="H27" s="5">
        <v>1000</v>
      </c>
      <c r="I27" s="5">
        <v>750</v>
      </c>
      <c r="J27" s="5">
        <v>0</v>
      </c>
      <c r="K27" s="5">
        <v>0</v>
      </c>
      <c r="L27" s="5"/>
      <c r="M27" s="5"/>
      <c r="N27" s="5"/>
      <c r="O27" s="5"/>
      <c r="P27" s="5">
        <v>0</v>
      </c>
      <c r="Q27" s="5"/>
      <c r="R27" s="5"/>
      <c r="S27" s="5"/>
      <c r="T27" s="5"/>
      <c r="U27" s="5"/>
      <c r="V27" s="10">
        <v>39568</v>
      </c>
      <c r="W27" s="5"/>
      <c r="X27" s="5"/>
      <c r="Y27" s="5" t="s">
        <v>1475</v>
      </c>
      <c r="Z27" s="10">
        <v>41678.41777777778</v>
      </c>
    </row>
    <row r="28" spans="1:26" x14ac:dyDescent="0.25">
      <c r="A28" s="4">
        <v>346</v>
      </c>
      <c r="B28" s="4" t="s">
        <v>1474</v>
      </c>
      <c r="C28" s="4" t="s">
        <v>1473</v>
      </c>
      <c r="D28" s="4" t="s">
        <v>2769</v>
      </c>
      <c r="E28" s="30">
        <v>0</v>
      </c>
      <c r="F28" s="30">
        <v>0</v>
      </c>
      <c r="G28" s="30"/>
      <c r="H28" s="4">
        <v>1000</v>
      </c>
      <c r="I28" s="4">
        <v>750</v>
      </c>
      <c r="J28" s="4">
        <v>0</v>
      </c>
      <c r="K28" s="4">
        <v>0</v>
      </c>
      <c r="L28" s="4"/>
      <c r="M28" s="4"/>
      <c r="N28" s="4"/>
      <c r="O28" s="4"/>
      <c r="P28" s="4">
        <v>0</v>
      </c>
      <c r="Q28" s="4"/>
      <c r="R28" s="4"/>
      <c r="S28" s="4"/>
      <c r="T28" s="4"/>
      <c r="U28" s="4"/>
      <c r="V28" s="11">
        <v>39568</v>
      </c>
      <c r="W28" s="4"/>
      <c r="X28" s="4"/>
      <c r="Y28" s="4" t="s">
        <v>1472</v>
      </c>
      <c r="Z28" s="11">
        <v>41678.41777777778</v>
      </c>
    </row>
    <row r="29" spans="1:26" x14ac:dyDescent="0.25">
      <c r="A29" s="5">
        <v>347</v>
      </c>
      <c r="B29" s="5" t="s">
        <v>1471</v>
      </c>
      <c r="C29" s="5" t="s">
        <v>1470</v>
      </c>
      <c r="D29" s="5" t="s">
        <v>2769</v>
      </c>
      <c r="E29" s="29">
        <v>0</v>
      </c>
      <c r="F29" s="29">
        <v>0</v>
      </c>
      <c r="G29" s="29"/>
      <c r="H29" s="5">
        <v>1000</v>
      </c>
      <c r="I29" s="5">
        <v>750</v>
      </c>
      <c r="J29" s="5">
        <v>0</v>
      </c>
      <c r="K29" s="5">
        <v>0</v>
      </c>
      <c r="L29" s="5"/>
      <c r="M29" s="5"/>
      <c r="N29" s="5"/>
      <c r="O29" s="5"/>
      <c r="P29" s="5">
        <v>0</v>
      </c>
      <c r="Q29" s="5"/>
      <c r="R29" s="5"/>
      <c r="S29" s="5"/>
      <c r="T29" s="5"/>
      <c r="U29" s="5"/>
      <c r="V29" s="10">
        <v>39568</v>
      </c>
      <c r="W29" s="5"/>
      <c r="X29" s="5"/>
      <c r="Y29" s="5" t="s">
        <v>1469</v>
      </c>
      <c r="Z29" s="10">
        <v>41678.41777777778</v>
      </c>
    </row>
    <row r="30" spans="1:26" x14ac:dyDescent="0.25">
      <c r="A30" s="4">
        <v>348</v>
      </c>
      <c r="B30" s="4" t="s">
        <v>1468</v>
      </c>
      <c r="C30" s="4" t="s">
        <v>1467</v>
      </c>
      <c r="D30" s="4" t="s">
        <v>2769</v>
      </c>
      <c r="E30" s="30">
        <v>0</v>
      </c>
      <c r="F30" s="30">
        <v>0</v>
      </c>
      <c r="G30" s="30"/>
      <c r="H30" s="4">
        <v>1000</v>
      </c>
      <c r="I30" s="4">
        <v>750</v>
      </c>
      <c r="J30" s="4">
        <v>0</v>
      </c>
      <c r="K30" s="4">
        <v>0</v>
      </c>
      <c r="L30" s="4"/>
      <c r="M30" s="4"/>
      <c r="N30" s="4"/>
      <c r="O30" s="4"/>
      <c r="P30" s="4">
        <v>0</v>
      </c>
      <c r="Q30" s="4"/>
      <c r="R30" s="4"/>
      <c r="S30" s="4"/>
      <c r="T30" s="4"/>
      <c r="U30" s="4"/>
      <c r="V30" s="11">
        <v>39568</v>
      </c>
      <c r="W30" s="4"/>
      <c r="X30" s="4"/>
      <c r="Y30" s="4" t="s">
        <v>1466</v>
      </c>
      <c r="Z30" s="11">
        <v>41678.41777777778</v>
      </c>
    </row>
    <row r="31" spans="1:26" x14ac:dyDescent="0.25">
      <c r="A31" s="5">
        <v>349</v>
      </c>
      <c r="B31" s="5" t="s">
        <v>1465</v>
      </c>
      <c r="C31" s="5" t="s">
        <v>1464</v>
      </c>
      <c r="D31" s="5" t="s">
        <v>2769</v>
      </c>
      <c r="E31" s="29">
        <v>0</v>
      </c>
      <c r="F31" s="29">
        <v>0</v>
      </c>
      <c r="G31" s="29"/>
      <c r="H31" s="5">
        <v>1000</v>
      </c>
      <c r="I31" s="5">
        <v>750</v>
      </c>
      <c r="J31" s="5">
        <v>0</v>
      </c>
      <c r="K31" s="5">
        <v>0</v>
      </c>
      <c r="L31" s="5"/>
      <c r="M31" s="5"/>
      <c r="N31" s="5"/>
      <c r="O31" s="5"/>
      <c r="P31" s="5">
        <v>0</v>
      </c>
      <c r="Q31" s="5"/>
      <c r="R31" s="5"/>
      <c r="S31" s="5"/>
      <c r="T31" s="5"/>
      <c r="U31" s="5"/>
      <c r="V31" s="10">
        <v>39568</v>
      </c>
      <c r="W31" s="5"/>
      <c r="X31" s="5"/>
      <c r="Y31" s="5" t="s">
        <v>1463</v>
      </c>
      <c r="Z31" s="10">
        <v>41678.41777777778</v>
      </c>
    </row>
    <row r="32" spans="1:26" x14ac:dyDescent="0.25">
      <c r="A32" s="4">
        <v>350</v>
      </c>
      <c r="B32" s="4" t="s">
        <v>1462</v>
      </c>
      <c r="C32" s="4" t="s">
        <v>1461</v>
      </c>
      <c r="D32" s="4" t="s">
        <v>2769</v>
      </c>
      <c r="E32" s="30">
        <v>1</v>
      </c>
      <c r="F32" s="30">
        <v>0</v>
      </c>
      <c r="G32" s="30"/>
      <c r="H32" s="4">
        <v>800</v>
      </c>
      <c r="I32" s="4">
        <v>600</v>
      </c>
      <c r="J32" s="4">
        <v>0</v>
      </c>
      <c r="K32" s="4">
        <v>0</v>
      </c>
      <c r="L32" s="4"/>
      <c r="M32" s="4"/>
      <c r="N32" s="4"/>
      <c r="O32" s="4"/>
      <c r="P32" s="4">
        <v>1</v>
      </c>
      <c r="Q32" s="4"/>
      <c r="R32" s="4"/>
      <c r="S32" s="4"/>
      <c r="T32" s="4"/>
      <c r="U32" s="4"/>
      <c r="V32" s="11">
        <v>39568</v>
      </c>
      <c r="W32" s="4"/>
      <c r="X32" s="4"/>
      <c r="Y32" s="4" t="s">
        <v>1460</v>
      </c>
      <c r="Z32" s="11">
        <v>41678.41777777778</v>
      </c>
    </row>
    <row r="33" spans="1:26" x14ac:dyDescent="0.25">
      <c r="A33" s="5">
        <v>351</v>
      </c>
      <c r="B33" s="5" t="s">
        <v>1459</v>
      </c>
      <c r="C33" s="5" t="s">
        <v>1458</v>
      </c>
      <c r="D33" s="5" t="s">
        <v>2769</v>
      </c>
      <c r="E33" s="29">
        <v>0</v>
      </c>
      <c r="F33" s="29">
        <v>0</v>
      </c>
      <c r="G33" s="29" t="s">
        <v>63</v>
      </c>
      <c r="H33" s="5">
        <v>800</v>
      </c>
      <c r="I33" s="5">
        <v>600</v>
      </c>
      <c r="J33" s="5">
        <v>0</v>
      </c>
      <c r="K33" s="5">
        <v>0</v>
      </c>
      <c r="L33" s="5"/>
      <c r="M33" s="5"/>
      <c r="N33" s="5"/>
      <c r="O33" s="5"/>
      <c r="P33" s="5">
        <v>0</v>
      </c>
      <c r="Q33" s="5"/>
      <c r="R33" s="5"/>
      <c r="S33" s="5"/>
      <c r="T33" s="5"/>
      <c r="U33" s="5"/>
      <c r="V33" s="10">
        <v>39568</v>
      </c>
      <c r="W33" s="5"/>
      <c r="X33" s="5"/>
      <c r="Y33" s="5" t="s">
        <v>1457</v>
      </c>
      <c r="Z33" s="10">
        <v>41678.41777777778</v>
      </c>
    </row>
    <row r="34" spans="1:26" x14ac:dyDescent="0.25">
      <c r="A34" s="4">
        <v>352</v>
      </c>
      <c r="B34" s="4" t="s">
        <v>1456</v>
      </c>
      <c r="C34" s="4" t="s">
        <v>1455</v>
      </c>
      <c r="D34" s="4" t="s">
        <v>2769</v>
      </c>
      <c r="E34" s="30">
        <v>0</v>
      </c>
      <c r="F34" s="30">
        <v>0</v>
      </c>
      <c r="G34" s="30" t="s">
        <v>63</v>
      </c>
      <c r="H34" s="4">
        <v>800</v>
      </c>
      <c r="I34" s="4">
        <v>600</v>
      </c>
      <c r="J34" s="4">
        <v>0</v>
      </c>
      <c r="K34" s="4">
        <v>0</v>
      </c>
      <c r="L34" s="4"/>
      <c r="M34" s="4"/>
      <c r="N34" s="4"/>
      <c r="O34" s="4"/>
      <c r="P34" s="4">
        <v>0</v>
      </c>
      <c r="Q34" s="4"/>
      <c r="R34" s="4"/>
      <c r="S34" s="4"/>
      <c r="T34" s="4"/>
      <c r="U34" s="4"/>
      <c r="V34" s="11">
        <v>39568</v>
      </c>
      <c r="W34" s="4"/>
      <c r="X34" s="4"/>
      <c r="Y34" s="4" t="s">
        <v>1454</v>
      </c>
      <c r="Z34" s="11">
        <v>41678.41777777778</v>
      </c>
    </row>
    <row r="35" spans="1:26" x14ac:dyDescent="0.25">
      <c r="A35" s="5">
        <v>355</v>
      </c>
      <c r="B35" s="5" t="s">
        <v>1453</v>
      </c>
      <c r="C35" s="5" t="s">
        <v>1452</v>
      </c>
      <c r="D35" s="5" t="s">
        <v>2769</v>
      </c>
      <c r="E35" s="29">
        <v>0</v>
      </c>
      <c r="F35" s="29">
        <v>0</v>
      </c>
      <c r="G35" s="29"/>
      <c r="H35" s="5">
        <v>800</v>
      </c>
      <c r="I35" s="5">
        <v>600</v>
      </c>
      <c r="J35" s="5">
        <v>0</v>
      </c>
      <c r="K35" s="5">
        <v>0</v>
      </c>
      <c r="L35" s="5"/>
      <c r="M35" s="5"/>
      <c r="N35" s="5"/>
      <c r="O35" s="5"/>
      <c r="P35" s="5">
        <v>0</v>
      </c>
      <c r="Q35" s="5"/>
      <c r="R35" s="5"/>
      <c r="S35" s="5"/>
      <c r="T35" s="5"/>
      <c r="U35" s="5"/>
      <c r="V35" s="10">
        <v>39568</v>
      </c>
      <c r="W35" s="5"/>
      <c r="X35" s="5"/>
      <c r="Y35" s="5" t="s">
        <v>1451</v>
      </c>
      <c r="Z35" s="10">
        <v>41678.41777777778</v>
      </c>
    </row>
    <row r="36" spans="1:26" x14ac:dyDescent="0.25">
      <c r="A36" s="4">
        <v>356</v>
      </c>
      <c r="B36" s="4" t="s">
        <v>1450</v>
      </c>
      <c r="C36" s="4" t="s">
        <v>1449</v>
      </c>
      <c r="D36" s="4" t="s">
        <v>2769</v>
      </c>
      <c r="E36" s="30">
        <v>0</v>
      </c>
      <c r="F36" s="30">
        <v>0</v>
      </c>
      <c r="G36" s="30"/>
      <c r="H36" s="4">
        <v>800</v>
      </c>
      <c r="I36" s="4">
        <v>600</v>
      </c>
      <c r="J36" s="4">
        <v>0</v>
      </c>
      <c r="K36" s="4">
        <v>0</v>
      </c>
      <c r="L36" s="4"/>
      <c r="M36" s="4"/>
      <c r="N36" s="4"/>
      <c r="O36" s="4"/>
      <c r="P36" s="4">
        <v>0</v>
      </c>
      <c r="Q36" s="4"/>
      <c r="R36" s="4" t="s">
        <v>22</v>
      </c>
      <c r="S36" s="4"/>
      <c r="T36" s="4"/>
      <c r="U36" s="4"/>
      <c r="V36" s="11">
        <v>39568</v>
      </c>
      <c r="W36" s="4"/>
      <c r="X36" s="4"/>
      <c r="Y36" s="4" t="s">
        <v>1448</v>
      </c>
      <c r="Z36" s="11">
        <v>41678.41777777778</v>
      </c>
    </row>
    <row r="37" spans="1:26" x14ac:dyDescent="0.25">
      <c r="A37" s="5">
        <v>357</v>
      </c>
      <c r="B37" s="5" t="s">
        <v>1447</v>
      </c>
      <c r="C37" s="5" t="s">
        <v>1446</v>
      </c>
      <c r="D37" s="5" t="s">
        <v>2769</v>
      </c>
      <c r="E37" s="29">
        <v>0</v>
      </c>
      <c r="F37" s="29">
        <v>0</v>
      </c>
      <c r="G37" s="29"/>
      <c r="H37" s="5">
        <v>800</v>
      </c>
      <c r="I37" s="5">
        <v>600</v>
      </c>
      <c r="J37" s="5">
        <v>0</v>
      </c>
      <c r="K37" s="5">
        <v>0</v>
      </c>
      <c r="L37" s="5"/>
      <c r="M37" s="5"/>
      <c r="N37" s="5"/>
      <c r="O37" s="5"/>
      <c r="P37" s="5">
        <v>0</v>
      </c>
      <c r="Q37" s="5"/>
      <c r="R37" s="5" t="s">
        <v>41</v>
      </c>
      <c r="S37" s="5"/>
      <c r="T37" s="5"/>
      <c r="U37" s="5"/>
      <c r="V37" s="10">
        <v>39568</v>
      </c>
      <c r="W37" s="5"/>
      <c r="X37" s="5"/>
      <c r="Y37" s="5" t="s">
        <v>1445</v>
      </c>
      <c r="Z37" s="10">
        <v>41678.41777777778</v>
      </c>
    </row>
    <row r="38" spans="1:26" x14ac:dyDescent="0.25">
      <c r="A38" s="4">
        <v>358</v>
      </c>
      <c r="B38" s="4" t="s">
        <v>1444</v>
      </c>
      <c r="C38" s="4" t="s">
        <v>1443</v>
      </c>
      <c r="D38" s="4" t="s">
        <v>2769</v>
      </c>
      <c r="E38" s="30">
        <v>0</v>
      </c>
      <c r="F38" s="30">
        <v>0</v>
      </c>
      <c r="G38" s="30"/>
      <c r="H38" s="4">
        <v>800</v>
      </c>
      <c r="I38" s="4">
        <v>600</v>
      </c>
      <c r="J38" s="4">
        <v>0</v>
      </c>
      <c r="K38" s="4">
        <v>0</v>
      </c>
      <c r="L38" s="4"/>
      <c r="M38" s="4"/>
      <c r="N38" s="4"/>
      <c r="O38" s="4"/>
      <c r="P38" s="4">
        <v>0</v>
      </c>
      <c r="Q38" s="4"/>
      <c r="R38" s="4"/>
      <c r="S38" s="4"/>
      <c r="T38" s="4"/>
      <c r="U38" s="4"/>
      <c r="V38" s="11">
        <v>39568</v>
      </c>
      <c r="W38" s="4"/>
      <c r="X38" s="4"/>
      <c r="Y38" s="4" t="s">
        <v>1442</v>
      </c>
      <c r="Z38" s="11">
        <v>41678.41777777778</v>
      </c>
    </row>
    <row r="39" spans="1:26" x14ac:dyDescent="0.25">
      <c r="A39" s="5">
        <v>359</v>
      </c>
      <c r="B39" s="5" t="s">
        <v>1441</v>
      </c>
      <c r="C39" s="5" t="s">
        <v>1440</v>
      </c>
      <c r="D39" s="5" t="s">
        <v>2769</v>
      </c>
      <c r="E39" s="29">
        <v>0</v>
      </c>
      <c r="F39" s="29">
        <v>0</v>
      </c>
      <c r="G39" s="29"/>
      <c r="H39" s="5">
        <v>1000</v>
      </c>
      <c r="I39" s="5">
        <v>750</v>
      </c>
      <c r="J39" s="5">
        <v>0</v>
      </c>
      <c r="K39" s="5">
        <v>0</v>
      </c>
      <c r="L39" s="5"/>
      <c r="M39" s="5"/>
      <c r="N39" s="5"/>
      <c r="O39" s="5"/>
      <c r="P39" s="5">
        <v>0</v>
      </c>
      <c r="Q39" s="5"/>
      <c r="R39" s="5"/>
      <c r="S39" s="5"/>
      <c r="T39" s="5"/>
      <c r="U39" s="5"/>
      <c r="V39" s="10">
        <v>39568</v>
      </c>
      <c r="W39" s="5"/>
      <c r="X39" s="5"/>
      <c r="Y39" s="5" t="s">
        <v>1439</v>
      </c>
      <c r="Z39" s="10">
        <v>41678.41777777778</v>
      </c>
    </row>
    <row r="40" spans="1:26" x14ac:dyDescent="0.25">
      <c r="A40" s="4">
        <v>360</v>
      </c>
      <c r="B40" s="4" t="s">
        <v>1438</v>
      </c>
      <c r="C40" s="4" t="s">
        <v>1437</v>
      </c>
      <c r="D40" s="4" t="s">
        <v>2769</v>
      </c>
      <c r="E40" s="30">
        <v>0</v>
      </c>
      <c r="F40" s="30">
        <v>0</v>
      </c>
      <c r="G40" s="30"/>
      <c r="H40" s="4">
        <v>1000</v>
      </c>
      <c r="I40" s="4">
        <v>750</v>
      </c>
      <c r="J40" s="4">
        <v>0</v>
      </c>
      <c r="K40" s="4">
        <v>0</v>
      </c>
      <c r="L40" s="4"/>
      <c r="M40" s="4"/>
      <c r="N40" s="4"/>
      <c r="O40" s="4"/>
      <c r="P40" s="4">
        <v>0</v>
      </c>
      <c r="Q40" s="4"/>
      <c r="R40" s="4"/>
      <c r="S40" s="4"/>
      <c r="T40" s="4"/>
      <c r="U40" s="4"/>
      <c r="V40" s="11">
        <v>39568</v>
      </c>
      <c r="W40" s="4"/>
      <c r="X40" s="4"/>
      <c r="Y40" s="4" t="s">
        <v>1436</v>
      </c>
      <c r="Z40" s="11">
        <v>41678.41777777778</v>
      </c>
    </row>
    <row r="41" spans="1:26" x14ac:dyDescent="0.25">
      <c r="A41" s="5">
        <v>361</v>
      </c>
      <c r="B41" s="5" t="s">
        <v>1435</v>
      </c>
      <c r="C41" s="5" t="s">
        <v>1434</v>
      </c>
      <c r="D41" s="5" t="s">
        <v>2769</v>
      </c>
      <c r="E41" s="29">
        <v>0</v>
      </c>
      <c r="F41" s="29">
        <v>0</v>
      </c>
      <c r="G41" s="29"/>
      <c r="H41" s="5">
        <v>1000</v>
      </c>
      <c r="I41" s="5">
        <v>750</v>
      </c>
      <c r="J41" s="5">
        <v>0</v>
      </c>
      <c r="K41" s="5">
        <v>0</v>
      </c>
      <c r="L41" s="5"/>
      <c r="M41" s="5"/>
      <c r="N41" s="5"/>
      <c r="O41" s="5"/>
      <c r="P41" s="5">
        <v>0</v>
      </c>
      <c r="Q41" s="5"/>
      <c r="R41" s="5"/>
      <c r="S41" s="5"/>
      <c r="T41" s="5"/>
      <c r="U41" s="5"/>
      <c r="V41" s="10">
        <v>39568</v>
      </c>
      <c r="W41" s="5"/>
      <c r="X41" s="5"/>
      <c r="Y41" s="5" t="s">
        <v>1433</v>
      </c>
      <c r="Z41" s="10">
        <v>41678.41777777778</v>
      </c>
    </row>
    <row r="42" spans="1:26" x14ac:dyDescent="0.25">
      <c r="A42" s="4">
        <v>362</v>
      </c>
      <c r="B42" s="4" t="s">
        <v>1432</v>
      </c>
      <c r="C42" s="4" t="s">
        <v>1431</v>
      </c>
      <c r="D42" s="4" t="s">
        <v>2769</v>
      </c>
      <c r="E42" s="30">
        <v>0</v>
      </c>
      <c r="F42" s="30">
        <v>0</v>
      </c>
      <c r="G42" s="30"/>
      <c r="H42" s="4">
        <v>1000</v>
      </c>
      <c r="I42" s="4">
        <v>750</v>
      </c>
      <c r="J42" s="4">
        <v>0</v>
      </c>
      <c r="K42" s="4">
        <v>0</v>
      </c>
      <c r="L42" s="4"/>
      <c r="M42" s="4"/>
      <c r="N42" s="4"/>
      <c r="O42" s="4"/>
      <c r="P42" s="4">
        <v>0</v>
      </c>
      <c r="Q42" s="4"/>
      <c r="R42" s="4"/>
      <c r="S42" s="4"/>
      <c r="T42" s="4"/>
      <c r="U42" s="4"/>
      <c r="V42" s="11">
        <v>39568</v>
      </c>
      <c r="W42" s="4"/>
      <c r="X42" s="4"/>
      <c r="Y42" s="4" t="s">
        <v>1430</v>
      </c>
      <c r="Z42" s="11">
        <v>41678.41777777778</v>
      </c>
    </row>
    <row r="43" spans="1:26" x14ac:dyDescent="0.25">
      <c r="A43" s="5">
        <v>363</v>
      </c>
      <c r="B43" s="5" t="s">
        <v>1429</v>
      </c>
      <c r="C43" s="5" t="s">
        <v>1428</v>
      </c>
      <c r="D43" s="5" t="s">
        <v>2769</v>
      </c>
      <c r="E43" s="29">
        <v>0</v>
      </c>
      <c r="F43" s="29">
        <v>0</v>
      </c>
      <c r="G43" s="29"/>
      <c r="H43" s="5">
        <v>1000</v>
      </c>
      <c r="I43" s="5">
        <v>750</v>
      </c>
      <c r="J43" s="5">
        <v>0</v>
      </c>
      <c r="K43" s="5">
        <v>0</v>
      </c>
      <c r="L43" s="5"/>
      <c r="M43" s="5"/>
      <c r="N43" s="5"/>
      <c r="O43" s="5"/>
      <c r="P43" s="5">
        <v>0</v>
      </c>
      <c r="Q43" s="5"/>
      <c r="R43" s="5"/>
      <c r="S43" s="5"/>
      <c r="T43" s="5"/>
      <c r="U43" s="5"/>
      <c r="V43" s="10">
        <v>39568</v>
      </c>
      <c r="W43" s="5"/>
      <c r="X43" s="5"/>
      <c r="Y43" s="5" t="s">
        <v>1427</v>
      </c>
      <c r="Z43" s="10">
        <v>41678.41777777778</v>
      </c>
    </row>
    <row r="44" spans="1:26" x14ac:dyDescent="0.25">
      <c r="A44" s="4">
        <v>364</v>
      </c>
      <c r="B44" s="4" t="s">
        <v>1426</v>
      </c>
      <c r="C44" s="4" t="s">
        <v>1425</v>
      </c>
      <c r="D44" s="4" t="s">
        <v>2769</v>
      </c>
      <c r="E44" s="30">
        <v>0</v>
      </c>
      <c r="F44" s="30">
        <v>0</v>
      </c>
      <c r="G44" s="30"/>
      <c r="H44" s="4">
        <v>1000</v>
      </c>
      <c r="I44" s="4">
        <v>750</v>
      </c>
      <c r="J44" s="4">
        <v>0</v>
      </c>
      <c r="K44" s="4">
        <v>0</v>
      </c>
      <c r="L44" s="4"/>
      <c r="M44" s="4"/>
      <c r="N44" s="4"/>
      <c r="O44" s="4"/>
      <c r="P44" s="4">
        <v>0</v>
      </c>
      <c r="Q44" s="4"/>
      <c r="R44" s="4"/>
      <c r="S44" s="4"/>
      <c r="T44" s="4"/>
      <c r="U44" s="4"/>
      <c r="V44" s="11">
        <v>39568</v>
      </c>
      <c r="W44" s="4"/>
      <c r="X44" s="4"/>
      <c r="Y44" s="4" t="s">
        <v>1424</v>
      </c>
      <c r="Z44" s="11">
        <v>41678.41777777778</v>
      </c>
    </row>
    <row r="45" spans="1:26" x14ac:dyDescent="0.25">
      <c r="A45" s="5">
        <v>365</v>
      </c>
      <c r="B45" s="5" t="s">
        <v>1423</v>
      </c>
      <c r="C45" s="5" t="s">
        <v>1422</v>
      </c>
      <c r="D45" s="5" t="s">
        <v>2769</v>
      </c>
      <c r="E45" s="29">
        <v>0</v>
      </c>
      <c r="F45" s="29">
        <v>0</v>
      </c>
      <c r="G45" s="29"/>
      <c r="H45" s="5">
        <v>1000</v>
      </c>
      <c r="I45" s="5">
        <v>750</v>
      </c>
      <c r="J45" s="5">
        <v>0</v>
      </c>
      <c r="K45" s="5">
        <v>0</v>
      </c>
      <c r="L45" s="5"/>
      <c r="M45" s="5"/>
      <c r="N45" s="5"/>
      <c r="O45" s="5"/>
      <c r="P45" s="5">
        <v>0</v>
      </c>
      <c r="Q45" s="5"/>
      <c r="R45" s="5"/>
      <c r="S45" s="5"/>
      <c r="T45" s="5"/>
      <c r="U45" s="5"/>
      <c r="V45" s="10">
        <v>39568</v>
      </c>
      <c r="W45" s="5"/>
      <c r="X45" s="5"/>
      <c r="Y45" s="5" t="s">
        <v>1421</v>
      </c>
      <c r="Z45" s="10">
        <v>41678.41777777778</v>
      </c>
    </row>
    <row r="46" spans="1:26" x14ac:dyDescent="0.25">
      <c r="A46" s="4">
        <v>366</v>
      </c>
      <c r="B46" s="4" t="s">
        <v>1420</v>
      </c>
      <c r="C46" s="4" t="s">
        <v>1419</v>
      </c>
      <c r="D46" s="4" t="s">
        <v>2769</v>
      </c>
      <c r="E46" s="30">
        <v>0</v>
      </c>
      <c r="F46" s="30">
        <v>0</v>
      </c>
      <c r="G46" s="30"/>
      <c r="H46" s="4">
        <v>1000</v>
      </c>
      <c r="I46" s="4">
        <v>750</v>
      </c>
      <c r="J46" s="4">
        <v>0</v>
      </c>
      <c r="K46" s="4">
        <v>0</v>
      </c>
      <c r="L46" s="4"/>
      <c r="M46" s="4"/>
      <c r="N46" s="4"/>
      <c r="O46" s="4"/>
      <c r="P46" s="4">
        <v>0</v>
      </c>
      <c r="Q46" s="4"/>
      <c r="R46" s="4"/>
      <c r="S46" s="4"/>
      <c r="T46" s="4"/>
      <c r="U46" s="4"/>
      <c r="V46" s="11">
        <v>39568</v>
      </c>
      <c r="W46" s="4"/>
      <c r="X46" s="4"/>
      <c r="Y46" s="25" t="s">
        <v>1418</v>
      </c>
      <c r="Z46" s="11">
        <v>41678.41777777778</v>
      </c>
    </row>
    <row r="47" spans="1:26" x14ac:dyDescent="0.25">
      <c r="A47" s="5">
        <v>367</v>
      </c>
      <c r="B47" s="5" t="s">
        <v>1417</v>
      </c>
      <c r="C47" s="5" t="s">
        <v>1416</v>
      </c>
      <c r="D47" s="5" t="s">
        <v>2769</v>
      </c>
      <c r="E47" s="29">
        <v>0</v>
      </c>
      <c r="F47" s="29">
        <v>0</v>
      </c>
      <c r="G47" s="29"/>
      <c r="H47" s="5">
        <v>1000</v>
      </c>
      <c r="I47" s="5">
        <v>750</v>
      </c>
      <c r="J47" s="5">
        <v>0</v>
      </c>
      <c r="K47" s="5">
        <v>0</v>
      </c>
      <c r="L47" s="5"/>
      <c r="M47" s="5"/>
      <c r="N47" s="5"/>
      <c r="O47" s="5"/>
      <c r="P47" s="5">
        <v>0</v>
      </c>
      <c r="Q47" s="5"/>
      <c r="R47" s="5"/>
      <c r="S47" s="5"/>
      <c r="T47" s="5"/>
      <c r="U47" s="5"/>
      <c r="V47" s="10">
        <v>39568</v>
      </c>
      <c r="W47" s="5"/>
      <c r="X47" s="5"/>
      <c r="Y47" s="5" t="s">
        <v>1415</v>
      </c>
      <c r="Z47" s="10">
        <v>41678.41777777778</v>
      </c>
    </row>
    <row r="48" spans="1:26" x14ac:dyDescent="0.25">
      <c r="A48" s="4">
        <v>368</v>
      </c>
      <c r="B48" s="4" t="s">
        <v>1414</v>
      </c>
      <c r="C48" s="4" t="s">
        <v>1413</v>
      </c>
      <c r="D48" s="4" t="s">
        <v>2769</v>
      </c>
      <c r="E48" s="30">
        <v>0</v>
      </c>
      <c r="F48" s="30">
        <v>0</v>
      </c>
      <c r="G48" s="30"/>
      <c r="H48" s="4">
        <v>1000</v>
      </c>
      <c r="I48" s="4">
        <v>750</v>
      </c>
      <c r="J48" s="4">
        <v>0</v>
      </c>
      <c r="K48" s="4">
        <v>0</v>
      </c>
      <c r="L48" s="4"/>
      <c r="M48" s="4"/>
      <c r="N48" s="4"/>
      <c r="O48" s="4"/>
      <c r="P48" s="4">
        <v>0</v>
      </c>
      <c r="Q48" s="4"/>
      <c r="R48" s="4"/>
      <c r="S48" s="4"/>
      <c r="T48" s="4"/>
      <c r="U48" s="4"/>
      <c r="V48" s="11">
        <v>39568</v>
      </c>
      <c r="W48" s="4"/>
      <c r="X48" s="4"/>
      <c r="Y48" s="4" t="s">
        <v>1412</v>
      </c>
      <c r="Z48" s="11">
        <v>41678.41777777778</v>
      </c>
    </row>
    <row r="49" spans="1:26" x14ac:dyDescent="0.25">
      <c r="A49" s="5">
        <v>369</v>
      </c>
      <c r="B49" s="5" t="s">
        <v>1411</v>
      </c>
      <c r="C49" s="5" t="s">
        <v>1410</v>
      </c>
      <c r="D49" s="5" t="s">
        <v>2769</v>
      </c>
      <c r="E49" s="29">
        <v>0</v>
      </c>
      <c r="F49" s="29">
        <v>0</v>
      </c>
      <c r="G49" s="29"/>
      <c r="H49" s="5">
        <v>1000</v>
      </c>
      <c r="I49" s="5">
        <v>750</v>
      </c>
      <c r="J49" s="5">
        <v>0</v>
      </c>
      <c r="K49" s="5">
        <v>0</v>
      </c>
      <c r="L49" s="5"/>
      <c r="M49" s="5"/>
      <c r="N49" s="5"/>
      <c r="O49" s="5"/>
      <c r="P49" s="5">
        <v>0</v>
      </c>
      <c r="Q49" s="5"/>
      <c r="R49" s="5"/>
      <c r="S49" s="5"/>
      <c r="T49" s="5"/>
      <c r="U49" s="5"/>
      <c r="V49" s="10">
        <v>39568</v>
      </c>
      <c r="W49" s="5"/>
      <c r="X49" s="5"/>
      <c r="Y49" s="5" t="s">
        <v>1409</v>
      </c>
      <c r="Z49" s="10">
        <v>41678.41777777778</v>
      </c>
    </row>
    <row r="50" spans="1:26" x14ac:dyDescent="0.25">
      <c r="A50" s="4">
        <v>370</v>
      </c>
      <c r="B50" s="4" t="s">
        <v>1408</v>
      </c>
      <c r="C50" s="4" t="s">
        <v>1407</v>
      </c>
      <c r="D50" s="4" t="s">
        <v>2769</v>
      </c>
      <c r="E50" s="30">
        <v>0</v>
      </c>
      <c r="F50" s="30">
        <v>0</v>
      </c>
      <c r="G50" s="30"/>
      <c r="H50" s="4">
        <v>1000</v>
      </c>
      <c r="I50" s="4">
        <v>750</v>
      </c>
      <c r="J50" s="4">
        <v>0</v>
      </c>
      <c r="K50" s="4">
        <v>0</v>
      </c>
      <c r="L50" s="4"/>
      <c r="M50" s="4"/>
      <c r="N50" s="4"/>
      <c r="O50" s="4"/>
      <c r="P50" s="4">
        <v>0</v>
      </c>
      <c r="Q50" s="4"/>
      <c r="R50" s="4"/>
      <c r="S50" s="4"/>
      <c r="T50" s="4"/>
      <c r="U50" s="4"/>
      <c r="V50" s="11">
        <v>39568</v>
      </c>
      <c r="W50" s="4"/>
      <c r="X50" s="4"/>
      <c r="Y50" s="4" t="s">
        <v>1406</v>
      </c>
      <c r="Z50" s="11">
        <v>41678.41777777778</v>
      </c>
    </row>
    <row r="51" spans="1:26" x14ac:dyDescent="0.25">
      <c r="A51" s="5">
        <v>371</v>
      </c>
      <c r="B51" s="5" t="s">
        <v>1405</v>
      </c>
      <c r="C51" s="5" t="s">
        <v>1404</v>
      </c>
      <c r="D51" s="5" t="s">
        <v>2769</v>
      </c>
      <c r="E51" s="29">
        <v>0</v>
      </c>
      <c r="F51" s="29">
        <v>0</v>
      </c>
      <c r="G51" s="29"/>
      <c r="H51" s="5">
        <v>1000</v>
      </c>
      <c r="I51" s="5">
        <v>750</v>
      </c>
      <c r="J51" s="5">
        <v>0</v>
      </c>
      <c r="K51" s="5">
        <v>0</v>
      </c>
      <c r="L51" s="5"/>
      <c r="M51" s="5"/>
      <c r="N51" s="5"/>
      <c r="O51" s="5"/>
      <c r="P51" s="5">
        <v>0</v>
      </c>
      <c r="Q51" s="5"/>
      <c r="R51" s="5"/>
      <c r="S51" s="5"/>
      <c r="T51" s="5"/>
      <c r="U51" s="5"/>
      <c r="V51" s="10">
        <v>39568</v>
      </c>
      <c r="W51" s="5"/>
      <c r="X51" s="5"/>
      <c r="Y51" s="5" t="s">
        <v>1403</v>
      </c>
      <c r="Z51" s="10">
        <v>41678.41777777778</v>
      </c>
    </row>
    <row r="52" spans="1:26" x14ac:dyDescent="0.25">
      <c r="A52" s="4">
        <v>372</v>
      </c>
      <c r="B52" s="4" t="s">
        <v>1402</v>
      </c>
      <c r="C52" s="4" t="s">
        <v>1401</v>
      </c>
      <c r="D52" s="4" t="s">
        <v>2769</v>
      </c>
      <c r="E52" s="30">
        <v>0</v>
      </c>
      <c r="F52" s="30">
        <v>0</v>
      </c>
      <c r="G52" s="30"/>
      <c r="H52" s="4">
        <v>1000</v>
      </c>
      <c r="I52" s="4">
        <v>750</v>
      </c>
      <c r="J52" s="4">
        <v>0</v>
      </c>
      <c r="K52" s="4">
        <v>0</v>
      </c>
      <c r="L52" s="4"/>
      <c r="M52" s="4"/>
      <c r="N52" s="4"/>
      <c r="O52" s="4"/>
      <c r="P52" s="4">
        <v>0</v>
      </c>
      <c r="Q52" s="4"/>
      <c r="R52" s="4"/>
      <c r="S52" s="4"/>
      <c r="T52" s="4"/>
      <c r="U52" s="4"/>
      <c r="V52" s="11">
        <v>39568</v>
      </c>
      <c r="W52" s="4"/>
      <c r="X52" s="4"/>
      <c r="Y52" s="4" t="s">
        <v>1400</v>
      </c>
      <c r="Z52" s="11">
        <v>41678.41777777778</v>
      </c>
    </row>
    <row r="53" spans="1:26" x14ac:dyDescent="0.25">
      <c r="A53" s="5">
        <v>373</v>
      </c>
      <c r="B53" s="5" t="s">
        <v>1399</v>
      </c>
      <c r="C53" s="5" t="s">
        <v>1398</v>
      </c>
      <c r="D53" s="5" t="s">
        <v>2769</v>
      </c>
      <c r="E53" s="29">
        <v>0</v>
      </c>
      <c r="F53" s="29">
        <v>0</v>
      </c>
      <c r="G53" s="29"/>
      <c r="H53" s="5">
        <v>1000</v>
      </c>
      <c r="I53" s="5">
        <v>750</v>
      </c>
      <c r="J53" s="5">
        <v>0</v>
      </c>
      <c r="K53" s="5">
        <v>0</v>
      </c>
      <c r="L53" s="5"/>
      <c r="M53" s="5"/>
      <c r="N53" s="5"/>
      <c r="O53" s="5"/>
      <c r="P53" s="5">
        <v>0</v>
      </c>
      <c r="Q53" s="5"/>
      <c r="R53" s="5"/>
      <c r="S53" s="5"/>
      <c r="T53" s="5"/>
      <c r="U53" s="5"/>
      <c r="V53" s="10">
        <v>39568</v>
      </c>
      <c r="W53" s="5"/>
      <c r="X53" s="5"/>
      <c r="Y53" s="5" t="s">
        <v>1397</v>
      </c>
      <c r="Z53" s="10">
        <v>41678.41777777778</v>
      </c>
    </row>
    <row r="54" spans="1:26" x14ac:dyDescent="0.25">
      <c r="A54" s="4">
        <v>374</v>
      </c>
      <c r="B54" s="4" t="s">
        <v>1396</v>
      </c>
      <c r="C54" s="4" t="s">
        <v>1395</v>
      </c>
      <c r="D54" s="4" t="s">
        <v>2769</v>
      </c>
      <c r="E54" s="30">
        <v>0</v>
      </c>
      <c r="F54" s="30">
        <v>0</v>
      </c>
      <c r="G54" s="30"/>
      <c r="H54" s="4">
        <v>1000</v>
      </c>
      <c r="I54" s="4">
        <v>750</v>
      </c>
      <c r="J54" s="4">
        <v>0</v>
      </c>
      <c r="K54" s="4">
        <v>0</v>
      </c>
      <c r="L54" s="4"/>
      <c r="M54" s="4"/>
      <c r="N54" s="4"/>
      <c r="O54" s="4"/>
      <c r="P54" s="4">
        <v>0</v>
      </c>
      <c r="Q54" s="4"/>
      <c r="R54" s="4"/>
      <c r="S54" s="4"/>
      <c r="T54" s="4"/>
      <c r="U54" s="4"/>
      <c r="V54" s="11">
        <v>39568</v>
      </c>
      <c r="W54" s="4"/>
      <c r="X54" s="4"/>
      <c r="Y54" s="4" t="s">
        <v>1394</v>
      </c>
      <c r="Z54" s="11">
        <v>41678.41777777778</v>
      </c>
    </row>
    <row r="55" spans="1:26" x14ac:dyDescent="0.25">
      <c r="A55" s="5">
        <v>375</v>
      </c>
      <c r="B55" s="5" t="s">
        <v>1393</v>
      </c>
      <c r="C55" s="5" t="s">
        <v>1392</v>
      </c>
      <c r="D55" s="5" t="s">
        <v>2769</v>
      </c>
      <c r="E55" s="29">
        <v>0</v>
      </c>
      <c r="F55" s="29">
        <v>0</v>
      </c>
      <c r="G55" s="29"/>
      <c r="H55" s="5">
        <v>1000</v>
      </c>
      <c r="I55" s="5">
        <v>750</v>
      </c>
      <c r="J55" s="5">
        <v>0</v>
      </c>
      <c r="K55" s="5">
        <v>0</v>
      </c>
      <c r="L55" s="5"/>
      <c r="M55" s="5"/>
      <c r="N55" s="5"/>
      <c r="O55" s="5"/>
      <c r="P55" s="5">
        <v>0</v>
      </c>
      <c r="Q55" s="5"/>
      <c r="R55" s="5"/>
      <c r="S55" s="5"/>
      <c r="T55" s="5"/>
      <c r="U55" s="5"/>
      <c r="V55" s="10">
        <v>39568</v>
      </c>
      <c r="W55" s="5"/>
      <c r="X55" s="5"/>
      <c r="Y55" s="5" t="s">
        <v>1391</v>
      </c>
      <c r="Z55" s="10">
        <v>41678.41777777778</v>
      </c>
    </row>
    <row r="56" spans="1:26" x14ac:dyDescent="0.25">
      <c r="A56" s="4">
        <v>376</v>
      </c>
      <c r="B56" s="4" t="s">
        <v>1390</v>
      </c>
      <c r="C56" s="4" t="s">
        <v>1389</v>
      </c>
      <c r="D56" s="4" t="s">
        <v>2769</v>
      </c>
      <c r="E56" s="30">
        <v>0</v>
      </c>
      <c r="F56" s="30">
        <v>0</v>
      </c>
      <c r="G56" s="30"/>
      <c r="H56" s="4">
        <v>1000</v>
      </c>
      <c r="I56" s="4">
        <v>750</v>
      </c>
      <c r="J56" s="4">
        <v>0</v>
      </c>
      <c r="K56" s="4">
        <v>0</v>
      </c>
      <c r="L56" s="4"/>
      <c r="M56" s="4"/>
      <c r="N56" s="4"/>
      <c r="O56" s="4"/>
      <c r="P56" s="4">
        <v>0</v>
      </c>
      <c r="Q56" s="4"/>
      <c r="R56" s="4"/>
      <c r="S56" s="4"/>
      <c r="T56" s="4"/>
      <c r="U56" s="4"/>
      <c r="V56" s="11">
        <v>39568</v>
      </c>
      <c r="W56" s="4"/>
      <c r="X56" s="4"/>
      <c r="Y56" s="4" t="s">
        <v>1388</v>
      </c>
      <c r="Z56" s="11">
        <v>41678.41777777778</v>
      </c>
    </row>
    <row r="57" spans="1:26" x14ac:dyDescent="0.25">
      <c r="A57" s="5">
        <v>377</v>
      </c>
      <c r="B57" s="5" t="s">
        <v>1387</v>
      </c>
      <c r="C57" s="5" t="s">
        <v>1386</v>
      </c>
      <c r="D57" s="5" t="s">
        <v>2769</v>
      </c>
      <c r="E57" s="29">
        <v>0</v>
      </c>
      <c r="F57" s="29">
        <v>0</v>
      </c>
      <c r="G57" s="29"/>
      <c r="H57" s="5">
        <v>1000</v>
      </c>
      <c r="I57" s="5">
        <v>750</v>
      </c>
      <c r="J57" s="5">
        <v>0</v>
      </c>
      <c r="K57" s="5">
        <v>0</v>
      </c>
      <c r="L57" s="5"/>
      <c r="M57" s="5"/>
      <c r="N57" s="5"/>
      <c r="O57" s="5"/>
      <c r="P57" s="5">
        <v>0</v>
      </c>
      <c r="Q57" s="5"/>
      <c r="R57" s="5"/>
      <c r="S57" s="5"/>
      <c r="T57" s="5"/>
      <c r="U57" s="5"/>
      <c r="V57" s="10">
        <v>39568</v>
      </c>
      <c r="W57" s="5"/>
      <c r="X57" s="5"/>
      <c r="Y57" s="5" t="s">
        <v>1385</v>
      </c>
      <c r="Z57" s="10">
        <v>41678.41777777778</v>
      </c>
    </row>
    <row r="58" spans="1:26" x14ac:dyDescent="0.25">
      <c r="A58" s="4">
        <v>378</v>
      </c>
      <c r="B58" s="4" t="s">
        <v>1384</v>
      </c>
      <c r="C58" s="4" t="s">
        <v>1383</v>
      </c>
      <c r="D58" s="4" t="s">
        <v>2769</v>
      </c>
      <c r="E58" s="30">
        <v>0</v>
      </c>
      <c r="F58" s="30">
        <v>0</v>
      </c>
      <c r="G58" s="30"/>
      <c r="H58" s="4">
        <v>1000</v>
      </c>
      <c r="I58" s="4">
        <v>750</v>
      </c>
      <c r="J58" s="4">
        <v>0</v>
      </c>
      <c r="K58" s="4">
        <v>0</v>
      </c>
      <c r="L58" s="4"/>
      <c r="M58" s="4"/>
      <c r="N58" s="4"/>
      <c r="O58" s="4"/>
      <c r="P58" s="4">
        <v>0</v>
      </c>
      <c r="Q58" s="4"/>
      <c r="R58" s="4"/>
      <c r="S58" s="4"/>
      <c r="T58" s="4"/>
      <c r="U58" s="4"/>
      <c r="V58" s="11">
        <v>39568</v>
      </c>
      <c r="W58" s="4"/>
      <c r="X58" s="4"/>
      <c r="Y58" s="4" t="s">
        <v>1382</v>
      </c>
      <c r="Z58" s="11">
        <v>41678.41777777778</v>
      </c>
    </row>
    <row r="59" spans="1:26" x14ac:dyDescent="0.25">
      <c r="A59" s="5">
        <v>379</v>
      </c>
      <c r="B59" s="5" t="s">
        <v>1381</v>
      </c>
      <c r="C59" s="5" t="s">
        <v>1380</v>
      </c>
      <c r="D59" s="5" t="s">
        <v>2769</v>
      </c>
      <c r="E59" s="29">
        <v>0</v>
      </c>
      <c r="F59" s="29">
        <v>0</v>
      </c>
      <c r="G59" s="29"/>
      <c r="H59" s="5">
        <v>1000</v>
      </c>
      <c r="I59" s="5">
        <v>750</v>
      </c>
      <c r="J59" s="5">
        <v>0</v>
      </c>
      <c r="K59" s="5">
        <v>0</v>
      </c>
      <c r="L59" s="5"/>
      <c r="M59" s="5"/>
      <c r="N59" s="5"/>
      <c r="O59" s="5"/>
      <c r="P59" s="5">
        <v>0</v>
      </c>
      <c r="Q59" s="5"/>
      <c r="R59" s="5"/>
      <c r="S59" s="5"/>
      <c r="T59" s="5"/>
      <c r="U59" s="5"/>
      <c r="V59" s="10">
        <v>39568</v>
      </c>
      <c r="W59" s="5"/>
      <c r="X59" s="5"/>
      <c r="Y59" s="5" t="s">
        <v>1379</v>
      </c>
      <c r="Z59" s="10">
        <v>41678.41777777778</v>
      </c>
    </row>
    <row r="60" spans="1:26" x14ac:dyDescent="0.25">
      <c r="A60" s="4">
        <v>380</v>
      </c>
      <c r="B60" s="4" t="s">
        <v>1378</v>
      </c>
      <c r="C60" s="4" t="s">
        <v>1377</v>
      </c>
      <c r="D60" s="4" t="s">
        <v>2769</v>
      </c>
      <c r="E60" s="30">
        <v>0</v>
      </c>
      <c r="F60" s="30">
        <v>0</v>
      </c>
      <c r="G60" s="30"/>
      <c r="H60" s="4">
        <v>1000</v>
      </c>
      <c r="I60" s="4">
        <v>750</v>
      </c>
      <c r="J60" s="4">
        <v>0</v>
      </c>
      <c r="K60" s="4">
        <v>0</v>
      </c>
      <c r="L60" s="4"/>
      <c r="M60" s="4"/>
      <c r="N60" s="4"/>
      <c r="O60" s="4"/>
      <c r="P60" s="4">
        <v>0</v>
      </c>
      <c r="Q60" s="4"/>
      <c r="R60" s="4"/>
      <c r="S60" s="4"/>
      <c r="T60" s="4"/>
      <c r="U60" s="4"/>
      <c r="V60" s="11">
        <v>39568</v>
      </c>
      <c r="W60" s="4"/>
      <c r="X60" s="4"/>
      <c r="Y60" s="4" t="s">
        <v>1376</v>
      </c>
      <c r="Z60" s="11">
        <v>41678.41777777778</v>
      </c>
    </row>
    <row r="61" spans="1:26" x14ac:dyDescent="0.25">
      <c r="A61" s="5">
        <v>381</v>
      </c>
      <c r="B61" s="5" t="s">
        <v>1375</v>
      </c>
      <c r="C61" s="5" t="s">
        <v>1374</v>
      </c>
      <c r="D61" s="5" t="s">
        <v>2769</v>
      </c>
      <c r="E61" s="29">
        <v>0</v>
      </c>
      <c r="F61" s="29">
        <v>0</v>
      </c>
      <c r="G61" s="29"/>
      <c r="H61" s="5">
        <v>1000</v>
      </c>
      <c r="I61" s="5">
        <v>750</v>
      </c>
      <c r="J61" s="5">
        <v>0</v>
      </c>
      <c r="K61" s="5">
        <v>0</v>
      </c>
      <c r="L61" s="5"/>
      <c r="M61" s="5"/>
      <c r="N61" s="5"/>
      <c r="O61" s="5"/>
      <c r="P61" s="5">
        <v>0</v>
      </c>
      <c r="Q61" s="5"/>
      <c r="R61" s="5"/>
      <c r="S61" s="5"/>
      <c r="T61" s="5"/>
      <c r="U61" s="5"/>
      <c r="V61" s="10">
        <v>39568</v>
      </c>
      <c r="W61" s="5"/>
      <c r="X61" s="5"/>
      <c r="Y61" s="5" t="s">
        <v>1373</v>
      </c>
      <c r="Z61" s="10">
        <v>41678.41777777778</v>
      </c>
    </row>
    <row r="62" spans="1:26" x14ac:dyDescent="0.25">
      <c r="A62" s="4">
        <v>382</v>
      </c>
      <c r="B62" s="4" t="s">
        <v>1372</v>
      </c>
      <c r="C62" s="4" t="s">
        <v>1371</v>
      </c>
      <c r="D62" s="4" t="s">
        <v>2769</v>
      </c>
      <c r="E62" s="30">
        <v>0</v>
      </c>
      <c r="F62" s="30">
        <v>0</v>
      </c>
      <c r="G62" s="30"/>
      <c r="H62" s="4">
        <v>1000</v>
      </c>
      <c r="I62" s="4">
        <v>750</v>
      </c>
      <c r="J62" s="4">
        <v>0</v>
      </c>
      <c r="K62" s="4">
        <v>0</v>
      </c>
      <c r="L62" s="4"/>
      <c r="M62" s="4"/>
      <c r="N62" s="4"/>
      <c r="O62" s="4"/>
      <c r="P62" s="4">
        <v>0</v>
      </c>
      <c r="Q62" s="4"/>
      <c r="R62" s="4"/>
      <c r="S62" s="4"/>
      <c r="T62" s="4"/>
      <c r="U62" s="4"/>
      <c r="V62" s="11">
        <v>39568</v>
      </c>
      <c r="W62" s="4"/>
      <c r="X62" s="4"/>
      <c r="Y62" s="4" t="s">
        <v>1370</v>
      </c>
      <c r="Z62" s="11">
        <v>41678.41777777778</v>
      </c>
    </row>
    <row r="63" spans="1:26" x14ac:dyDescent="0.25">
      <c r="A63" s="5">
        <v>383</v>
      </c>
      <c r="B63" s="5" t="s">
        <v>1369</v>
      </c>
      <c r="C63" s="5" t="s">
        <v>1368</v>
      </c>
      <c r="D63" s="5" t="s">
        <v>2769</v>
      </c>
      <c r="E63" s="29">
        <v>0</v>
      </c>
      <c r="F63" s="29">
        <v>0</v>
      </c>
      <c r="G63" s="29"/>
      <c r="H63" s="5">
        <v>1000</v>
      </c>
      <c r="I63" s="5">
        <v>750</v>
      </c>
      <c r="J63" s="5">
        <v>0</v>
      </c>
      <c r="K63" s="5">
        <v>0</v>
      </c>
      <c r="L63" s="5"/>
      <c r="M63" s="5"/>
      <c r="N63" s="5"/>
      <c r="O63" s="5"/>
      <c r="P63" s="5">
        <v>0</v>
      </c>
      <c r="Q63" s="5"/>
      <c r="R63" s="5"/>
      <c r="S63" s="5"/>
      <c r="T63" s="5"/>
      <c r="U63" s="5"/>
      <c r="V63" s="10">
        <v>39568</v>
      </c>
      <c r="W63" s="5"/>
      <c r="X63" s="5"/>
      <c r="Y63" s="5" t="s">
        <v>1367</v>
      </c>
      <c r="Z63" s="10">
        <v>41678.41777777778</v>
      </c>
    </row>
    <row r="64" spans="1:26" x14ac:dyDescent="0.25">
      <c r="A64" s="4">
        <v>384</v>
      </c>
      <c r="B64" s="4" t="s">
        <v>1366</v>
      </c>
      <c r="C64" s="4" t="s">
        <v>1365</v>
      </c>
      <c r="D64" s="4" t="s">
        <v>2769</v>
      </c>
      <c r="E64" s="30">
        <v>0</v>
      </c>
      <c r="F64" s="30">
        <v>0</v>
      </c>
      <c r="G64" s="30"/>
      <c r="H64" s="4">
        <v>1000</v>
      </c>
      <c r="I64" s="4">
        <v>750</v>
      </c>
      <c r="J64" s="4">
        <v>0</v>
      </c>
      <c r="K64" s="4">
        <v>0</v>
      </c>
      <c r="L64" s="4"/>
      <c r="M64" s="4"/>
      <c r="N64" s="4"/>
      <c r="O64" s="4"/>
      <c r="P64" s="4">
        <v>0</v>
      </c>
      <c r="Q64" s="4"/>
      <c r="R64" s="4"/>
      <c r="S64" s="4"/>
      <c r="T64" s="4"/>
      <c r="U64" s="4"/>
      <c r="V64" s="11">
        <v>39568</v>
      </c>
      <c r="W64" s="4"/>
      <c r="X64" s="4"/>
      <c r="Y64" s="4" t="s">
        <v>1364</v>
      </c>
      <c r="Z64" s="11">
        <v>41678.41777777778</v>
      </c>
    </row>
    <row r="65" spans="1:26" x14ac:dyDescent="0.25">
      <c r="A65" s="5">
        <v>385</v>
      </c>
      <c r="B65" s="5" t="s">
        <v>1363</v>
      </c>
      <c r="C65" s="5" t="s">
        <v>1362</v>
      </c>
      <c r="D65" s="5" t="s">
        <v>2769</v>
      </c>
      <c r="E65" s="29">
        <v>0</v>
      </c>
      <c r="F65" s="29">
        <v>0</v>
      </c>
      <c r="G65" s="29"/>
      <c r="H65" s="5">
        <v>1000</v>
      </c>
      <c r="I65" s="5">
        <v>750</v>
      </c>
      <c r="J65" s="5">
        <v>0</v>
      </c>
      <c r="K65" s="5">
        <v>0</v>
      </c>
      <c r="L65" s="5"/>
      <c r="M65" s="5"/>
      <c r="N65" s="5"/>
      <c r="O65" s="5"/>
      <c r="P65" s="5">
        <v>0</v>
      </c>
      <c r="Q65" s="5"/>
      <c r="R65" s="5"/>
      <c r="S65" s="5"/>
      <c r="T65" s="5"/>
      <c r="U65" s="5"/>
      <c r="V65" s="10">
        <v>39568</v>
      </c>
      <c r="W65" s="5"/>
      <c r="X65" s="5"/>
      <c r="Y65" s="5" t="s">
        <v>1361</v>
      </c>
      <c r="Z65" s="10">
        <v>41678.41777777778</v>
      </c>
    </row>
    <row r="66" spans="1:26" x14ac:dyDescent="0.25">
      <c r="A66" s="4">
        <v>386</v>
      </c>
      <c r="B66" s="4" t="s">
        <v>1360</v>
      </c>
      <c r="C66" s="4" t="s">
        <v>1359</v>
      </c>
      <c r="D66" s="4" t="s">
        <v>2769</v>
      </c>
      <c r="E66" s="30">
        <v>0</v>
      </c>
      <c r="F66" s="30">
        <v>0</v>
      </c>
      <c r="G66" s="30"/>
      <c r="H66" s="4">
        <v>1000</v>
      </c>
      <c r="I66" s="4">
        <v>750</v>
      </c>
      <c r="J66" s="4">
        <v>0</v>
      </c>
      <c r="K66" s="4">
        <v>0</v>
      </c>
      <c r="L66" s="4"/>
      <c r="M66" s="4"/>
      <c r="N66" s="4"/>
      <c r="O66" s="4"/>
      <c r="P66" s="4">
        <v>0</v>
      </c>
      <c r="Q66" s="4"/>
      <c r="R66" s="4"/>
      <c r="S66" s="4"/>
      <c r="T66" s="4"/>
      <c r="U66" s="4"/>
      <c r="V66" s="11">
        <v>39568</v>
      </c>
      <c r="W66" s="4"/>
      <c r="X66" s="4"/>
      <c r="Y66" s="4" t="s">
        <v>1358</v>
      </c>
      <c r="Z66" s="11">
        <v>41678.41777777778</v>
      </c>
    </row>
    <row r="67" spans="1:26" x14ac:dyDescent="0.25">
      <c r="A67" s="5">
        <v>387</v>
      </c>
      <c r="B67" s="5" t="s">
        <v>1357</v>
      </c>
      <c r="C67" s="5" t="s">
        <v>1356</v>
      </c>
      <c r="D67" s="5" t="s">
        <v>2769</v>
      </c>
      <c r="E67" s="29">
        <v>0</v>
      </c>
      <c r="F67" s="29">
        <v>0</v>
      </c>
      <c r="G67" s="29"/>
      <c r="H67" s="5">
        <v>1000</v>
      </c>
      <c r="I67" s="5">
        <v>750</v>
      </c>
      <c r="J67" s="5">
        <v>0</v>
      </c>
      <c r="K67" s="5">
        <v>0</v>
      </c>
      <c r="L67" s="5"/>
      <c r="M67" s="5"/>
      <c r="N67" s="5"/>
      <c r="O67" s="5"/>
      <c r="P67" s="5">
        <v>0</v>
      </c>
      <c r="Q67" s="5"/>
      <c r="R67" s="5"/>
      <c r="S67" s="5"/>
      <c r="T67" s="5"/>
      <c r="U67" s="5"/>
      <c r="V67" s="10">
        <v>39568</v>
      </c>
      <c r="W67" s="5"/>
      <c r="X67" s="5"/>
      <c r="Y67" s="5" t="s">
        <v>1355</v>
      </c>
      <c r="Z67" s="10">
        <v>41678.41777777778</v>
      </c>
    </row>
    <row r="68" spans="1:26" x14ac:dyDescent="0.25">
      <c r="A68" s="4">
        <v>388</v>
      </c>
      <c r="B68" s="4" t="s">
        <v>1354</v>
      </c>
      <c r="C68" s="4" t="s">
        <v>1353</v>
      </c>
      <c r="D68" s="4" t="s">
        <v>2769</v>
      </c>
      <c r="E68" s="30">
        <v>0</v>
      </c>
      <c r="F68" s="30">
        <v>0</v>
      </c>
      <c r="G68" s="30"/>
      <c r="H68" s="4">
        <v>1000</v>
      </c>
      <c r="I68" s="4">
        <v>750</v>
      </c>
      <c r="J68" s="4">
        <v>0</v>
      </c>
      <c r="K68" s="4">
        <v>0</v>
      </c>
      <c r="L68" s="4"/>
      <c r="M68" s="4"/>
      <c r="N68" s="4"/>
      <c r="O68" s="4"/>
      <c r="P68" s="4">
        <v>0</v>
      </c>
      <c r="Q68" s="4"/>
      <c r="R68" s="4"/>
      <c r="S68" s="4"/>
      <c r="T68" s="4"/>
      <c r="U68" s="4"/>
      <c r="V68" s="11">
        <v>39568</v>
      </c>
      <c r="W68" s="4"/>
      <c r="X68" s="4"/>
      <c r="Y68" s="4" t="s">
        <v>1352</v>
      </c>
      <c r="Z68" s="11">
        <v>41678.41777777778</v>
      </c>
    </row>
    <row r="69" spans="1:26" x14ac:dyDescent="0.25">
      <c r="A69" s="5">
        <v>389</v>
      </c>
      <c r="B69" s="5" t="s">
        <v>1351</v>
      </c>
      <c r="C69" s="5" t="s">
        <v>1350</v>
      </c>
      <c r="D69" s="5" t="s">
        <v>2769</v>
      </c>
      <c r="E69" s="29">
        <v>0</v>
      </c>
      <c r="F69" s="29">
        <v>0</v>
      </c>
      <c r="G69" s="29"/>
      <c r="H69" s="5">
        <v>1000</v>
      </c>
      <c r="I69" s="5">
        <v>750</v>
      </c>
      <c r="J69" s="5">
        <v>0</v>
      </c>
      <c r="K69" s="5">
        <v>0</v>
      </c>
      <c r="L69" s="5"/>
      <c r="M69" s="5"/>
      <c r="N69" s="5"/>
      <c r="O69" s="5"/>
      <c r="P69" s="5">
        <v>0</v>
      </c>
      <c r="Q69" s="5"/>
      <c r="R69" s="5"/>
      <c r="S69" s="5"/>
      <c r="T69" s="5"/>
      <c r="U69" s="5"/>
      <c r="V69" s="10">
        <v>39568</v>
      </c>
      <c r="W69" s="5"/>
      <c r="X69" s="5"/>
      <c r="Y69" s="5" t="s">
        <v>1349</v>
      </c>
      <c r="Z69" s="10">
        <v>41678.41777777778</v>
      </c>
    </row>
    <row r="70" spans="1:26" x14ac:dyDescent="0.25">
      <c r="A70" s="4">
        <v>390</v>
      </c>
      <c r="B70" s="4" t="s">
        <v>1348</v>
      </c>
      <c r="C70" s="4" t="s">
        <v>1347</v>
      </c>
      <c r="D70" s="4" t="s">
        <v>2769</v>
      </c>
      <c r="E70" s="30">
        <v>0</v>
      </c>
      <c r="F70" s="30">
        <v>0</v>
      </c>
      <c r="G70" s="30"/>
      <c r="H70" s="4">
        <v>1000</v>
      </c>
      <c r="I70" s="4">
        <v>750</v>
      </c>
      <c r="J70" s="4">
        <v>0</v>
      </c>
      <c r="K70" s="4">
        <v>0</v>
      </c>
      <c r="L70" s="4"/>
      <c r="M70" s="4"/>
      <c r="N70" s="4"/>
      <c r="O70" s="4"/>
      <c r="P70" s="4">
        <v>0</v>
      </c>
      <c r="Q70" s="4"/>
      <c r="R70" s="4"/>
      <c r="S70" s="4"/>
      <c r="T70" s="4"/>
      <c r="U70" s="4"/>
      <c r="V70" s="11">
        <v>39568</v>
      </c>
      <c r="W70" s="4"/>
      <c r="X70" s="4"/>
      <c r="Y70" s="4" t="s">
        <v>1346</v>
      </c>
      <c r="Z70" s="11">
        <v>41678.41777777778</v>
      </c>
    </row>
    <row r="71" spans="1:26" x14ac:dyDescent="0.25">
      <c r="A71" s="5">
        <v>391</v>
      </c>
      <c r="B71" s="5" t="s">
        <v>1345</v>
      </c>
      <c r="C71" s="5" t="s">
        <v>1344</v>
      </c>
      <c r="D71" s="5" t="s">
        <v>2769</v>
      </c>
      <c r="E71" s="29">
        <v>0</v>
      </c>
      <c r="F71" s="29">
        <v>0</v>
      </c>
      <c r="G71" s="29"/>
      <c r="H71" s="5">
        <v>1000</v>
      </c>
      <c r="I71" s="5">
        <v>750</v>
      </c>
      <c r="J71" s="5">
        <v>0</v>
      </c>
      <c r="K71" s="5">
        <v>0</v>
      </c>
      <c r="L71" s="5"/>
      <c r="M71" s="5"/>
      <c r="N71" s="5"/>
      <c r="O71" s="5"/>
      <c r="P71" s="5">
        <v>0</v>
      </c>
      <c r="Q71" s="5"/>
      <c r="R71" s="5"/>
      <c r="S71" s="5"/>
      <c r="T71" s="5"/>
      <c r="U71" s="5"/>
      <c r="V71" s="10">
        <v>39568</v>
      </c>
      <c r="W71" s="5"/>
      <c r="X71" s="5"/>
      <c r="Y71" s="5" t="s">
        <v>1343</v>
      </c>
      <c r="Z71" s="10">
        <v>41678.41777777778</v>
      </c>
    </row>
    <row r="72" spans="1:26" x14ac:dyDescent="0.25">
      <c r="A72" s="4">
        <v>392</v>
      </c>
      <c r="B72" s="4" t="s">
        <v>1342</v>
      </c>
      <c r="C72" s="4" t="s">
        <v>1341</v>
      </c>
      <c r="D72" s="4" t="s">
        <v>2769</v>
      </c>
      <c r="E72" s="30">
        <v>0</v>
      </c>
      <c r="F72" s="30">
        <v>0</v>
      </c>
      <c r="G72" s="30"/>
      <c r="H72" s="4">
        <v>1000</v>
      </c>
      <c r="I72" s="4">
        <v>750</v>
      </c>
      <c r="J72" s="4">
        <v>0</v>
      </c>
      <c r="K72" s="4">
        <v>0</v>
      </c>
      <c r="L72" s="4"/>
      <c r="M72" s="4"/>
      <c r="N72" s="4"/>
      <c r="O72" s="4"/>
      <c r="P72" s="4">
        <v>0</v>
      </c>
      <c r="Q72" s="4"/>
      <c r="R72" s="4"/>
      <c r="S72" s="4"/>
      <c r="T72" s="4"/>
      <c r="U72" s="4"/>
      <c r="V72" s="11">
        <v>39568</v>
      </c>
      <c r="W72" s="4"/>
      <c r="X72" s="4"/>
      <c r="Y72" s="4" t="s">
        <v>1340</v>
      </c>
      <c r="Z72" s="11">
        <v>41678.41777777778</v>
      </c>
    </row>
    <row r="73" spans="1:26" x14ac:dyDescent="0.25">
      <c r="A73" s="5">
        <v>393</v>
      </c>
      <c r="B73" s="5" t="s">
        <v>1339</v>
      </c>
      <c r="C73" s="5" t="s">
        <v>1338</v>
      </c>
      <c r="D73" s="5" t="s">
        <v>2769</v>
      </c>
      <c r="E73" s="29">
        <v>0</v>
      </c>
      <c r="F73" s="29">
        <v>0</v>
      </c>
      <c r="G73" s="29"/>
      <c r="H73" s="5">
        <v>1000</v>
      </c>
      <c r="I73" s="5">
        <v>750</v>
      </c>
      <c r="J73" s="5">
        <v>0</v>
      </c>
      <c r="K73" s="5">
        <v>0</v>
      </c>
      <c r="L73" s="5"/>
      <c r="M73" s="5"/>
      <c r="N73" s="5"/>
      <c r="O73" s="5"/>
      <c r="P73" s="5">
        <v>0</v>
      </c>
      <c r="Q73" s="5"/>
      <c r="R73" s="5"/>
      <c r="S73" s="5"/>
      <c r="T73" s="5"/>
      <c r="U73" s="5"/>
      <c r="V73" s="10">
        <v>39568</v>
      </c>
      <c r="W73" s="5"/>
      <c r="X73" s="5"/>
      <c r="Y73" s="5" t="s">
        <v>1337</v>
      </c>
      <c r="Z73" s="10">
        <v>41678.41777777778</v>
      </c>
    </row>
    <row r="74" spans="1:26" x14ac:dyDescent="0.25">
      <c r="A74" s="4">
        <v>394</v>
      </c>
      <c r="B74" s="4" t="s">
        <v>1336</v>
      </c>
      <c r="C74" s="4" t="s">
        <v>1335</v>
      </c>
      <c r="D74" s="4" t="s">
        <v>2769</v>
      </c>
      <c r="E74" s="30">
        <v>0</v>
      </c>
      <c r="F74" s="30">
        <v>0</v>
      </c>
      <c r="G74" s="30"/>
      <c r="H74" s="4">
        <v>1000</v>
      </c>
      <c r="I74" s="4">
        <v>750</v>
      </c>
      <c r="J74" s="4">
        <v>0</v>
      </c>
      <c r="K74" s="4">
        <v>0</v>
      </c>
      <c r="L74" s="4"/>
      <c r="M74" s="4"/>
      <c r="N74" s="4"/>
      <c r="O74" s="4"/>
      <c r="P74" s="4">
        <v>0</v>
      </c>
      <c r="Q74" s="4"/>
      <c r="R74" s="4"/>
      <c r="S74" s="4"/>
      <c r="T74" s="4"/>
      <c r="U74" s="4"/>
      <c r="V74" s="11">
        <v>39568</v>
      </c>
      <c r="W74" s="4"/>
      <c r="X74" s="4"/>
      <c r="Y74" s="25" t="s">
        <v>1334</v>
      </c>
      <c r="Z74" s="11">
        <v>41678.41777777778</v>
      </c>
    </row>
    <row r="75" spans="1:26" x14ac:dyDescent="0.25">
      <c r="A75" s="5">
        <v>395</v>
      </c>
      <c r="B75" s="5" t="s">
        <v>1333</v>
      </c>
      <c r="C75" s="5" t="s">
        <v>1332</v>
      </c>
      <c r="D75" s="5" t="s">
        <v>2769</v>
      </c>
      <c r="E75" s="29">
        <v>0</v>
      </c>
      <c r="F75" s="29">
        <v>0</v>
      </c>
      <c r="G75" s="29"/>
      <c r="H75" s="5">
        <v>1000</v>
      </c>
      <c r="I75" s="5">
        <v>750</v>
      </c>
      <c r="J75" s="5">
        <v>0</v>
      </c>
      <c r="K75" s="5">
        <v>0</v>
      </c>
      <c r="L75" s="5"/>
      <c r="M75" s="5"/>
      <c r="N75" s="5"/>
      <c r="O75" s="5"/>
      <c r="P75" s="5">
        <v>0</v>
      </c>
      <c r="Q75" s="5"/>
      <c r="R75" s="5"/>
      <c r="S75" s="5"/>
      <c r="T75" s="5"/>
      <c r="U75" s="5"/>
      <c r="V75" s="10">
        <v>39568</v>
      </c>
      <c r="W75" s="5"/>
      <c r="X75" s="5"/>
      <c r="Y75" s="5" t="s">
        <v>1331</v>
      </c>
      <c r="Z75" s="10">
        <v>41678.41777777778</v>
      </c>
    </row>
    <row r="76" spans="1:26" x14ac:dyDescent="0.25">
      <c r="A76" s="4">
        <v>396</v>
      </c>
      <c r="B76" s="4" t="s">
        <v>1330</v>
      </c>
      <c r="C76" s="4" t="s">
        <v>1329</v>
      </c>
      <c r="D76" s="4" t="s">
        <v>2769</v>
      </c>
      <c r="E76" s="30">
        <v>0</v>
      </c>
      <c r="F76" s="30">
        <v>0</v>
      </c>
      <c r="G76" s="30"/>
      <c r="H76" s="4">
        <v>1000</v>
      </c>
      <c r="I76" s="4">
        <v>750</v>
      </c>
      <c r="J76" s="4">
        <v>0</v>
      </c>
      <c r="K76" s="4">
        <v>0</v>
      </c>
      <c r="L76" s="4"/>
      <c r="M76" s="4"/>
      <c r="N76" s="4"/>
      <c r="O76" s="4"/>
      <c r="P76" s="4">
        <v>0</v>
      </c>
      <c r="Q76" s="4"/>
      <c r="R76" s="4"/>
      <c r="S76" s="4"/>
      <c r="T76" s="4"/>
      <c r="U76" s="4"/>
      <c r="V76" s="11">
        <v>39568</v>
      </c>
      <c r="W76" s="4"/>
      <c r="X76" s="4"/>
      <c r="Y76" s="4" t="s">
        <v>1328</v>
      </c>
      <c r="Z76" s="11">
        <v>41678.41777777778</v>
      </c>
    </row>
    <row r="77" spans="1:26" x14ac:dyDescent="0.25">
      <c r="A77" s="5">
        <v>397</v>
      </c>
      <c r="B77" s="5" t="s">
        <v>1327</v>
      </c>
      <c r="C77" s="5" t="s">
        <v>1326</v>
      </c>
      <c r="D77" s="5" t="s">
        <v>2769</v>
      </c>
      <c r="E77" s="29">
        <v>0</v>
      </c>
      <c r="F77" s="29">
        <v>0</v>
      </c>
      <c r="G77" s="29"/>
      <c r="H77" s="5">
        <v>1000</v>
      </c>
      <c r="I77" s="5">
        <v>750</v>
      </c>
      <c r="J77" s="5">
        <v>0</v>
      </c>
      <c r="K77" s="5">
        <v>0</v>
      </c>
      <c r="L77" s="5"/>
      <c r="M77" s="5"/>
      <c r="N77" s="5"/>
      <c r="O77" s="5"/>
      <c r="P77" s="5">
        <v>0</v>
      </c>
      <c r="Q77" s="5"/>
      <c r="R77" s="5"/>
      <c r="S77" s="5"/>
      <c r="T77" s="5"/>
      <c r="U77" s="5"/>
      <c r="V77" s="10">
        <v>39568</v>
      </c>
      <c r="W77" s="5"/>
      <c r="X77" s="5"/>
      <c r="Y77" s="5" t="s">
        <v>1325</v>
      </c>
      <c r="Z77" s="10">
        <v>41678.41777777778</v>
      </c>
    </row>
    <row r="78" spans="1:26" x14ac:dyDescent="0.25">
      <c r="A78" s="4">
        <v>398</v>
      </c>
      <c r="B78" s="4" t="s">
        <v>1324</v>
      </c>
      <c r="C78" s="4" t="s">
        <v>1323</v>
      </c>
      <c r="D78" s="4" t="s">
        <v>2769</v>
      </c>
      <c r="E78" s="30">
        <v>1</v>
      </c>
      <c r="F78" s="30">
        <v>0</v>
      </c>
      <c r="G78" s="30"/>
      <c r="H78" s="4">
        <v>800</v>
      </c>
      <c r="I78" s="4">
        <v>600</v>
      </c>
      <c r="J78" s="4">
        <v>0</v>
      </c>
      <c r="K78" s="4">
        <v>0</v>
      </c>
      <c r="L78" s="4"/>
      <c r="M78" s="4"/>
      <c r="N78" s="4"/>
      <c r="O78" s="4"/>
      <c r="P78" s="4">
        <v>1</v>
      </c>
      <c r="Q78" s="4"/>
      <c r="R78" s="4"/>
      <c r="S78" s="4"/>
      <c r="T78" s="4"/>
      <c r="U78" s="4"/>
      <c r="V78" s="11">
        <v>39568</v>
      </c>
      <c r="W78" s="4"/>
      <c r="X78" s="4"/>
      <c r="Y78" s="4" t="s">
        <v>1322</v>
      </c>
      <c r="Z78" s="11">
        <v>41678.41777777778</v>
      </c>
    </row>
    <row r="79" spans="1:26" x14ac:dyDescent="0.25">
      <c r="A79" s="5">
        <v>399</v>
      </c>
      <c r="B79" s="5" t="s">
        <v>1321</v>
      </c>
      <c r="C79" s="5" t="s">
        <v>1320</v>
      </c>
      <c r="D79" s="5" t="s">
        <v>2769</v>
      </c>
      <c r="E79" s="29">
        <v>1</v>
      </c>
      <c r="F79" s="29">
        <v>0</v>
      </c>
      <c r="G79" s="29"/>
      <c r="H79" s="5">
        <v>800</v>
      </c>
      <c r="I79" s="5">
        <v>600</v>
      </c>
      <c r="J79" s="5">
        <v>0</v>
      </c>
      <c r="K79" s="5">
        <v>0</v>
      </c>
      <c r="L79" s="5"/>
      <c r="M79" s="5"/>
      <c r="N79" s="5"/>
      <c r="O79" s="5"/>
      <c r="P79" s="5">
        <v>1</v>
      </c>
      <c r="Q79" s="5"/>
      <c r="R79" s="5"/>
      <c r="S79" s="5"/>
      <c r="T79" s="5"/>
      <c r="U79" s="5"/>
      <c r="V79" s="10">
        <v>39568</v>
      </c>
      <c r="W79" s="5"/>
      <c r="X79" s="5"/>
      <c r="Y79" s="5" t="s">
        <v>1319</v>
      </c>
      <c r="Z79" s="10">
        <v>41678.41777777778</v>
      </c>
    </row>
    <row r="80" spans="1:26" x14ac:dyDescent="0.25">
      <c r="A80" s="4">
        <v>400</v>
      </c>
      <c r="B80" s="4" t="s">
        <v>1318</v>
      </c>
      <c r="C80" s="4" t="s">
        <v>1317</v>
      </c>
      <c r="D80" s="4" t="s">
        <v>2769</v>
      </c>
      <c r="E80" s="30">
        <v>1</v>
      </c>
      <c r="F80" s="30">
        <v>0</v>
      </c>
      <c r="G80" s="30"/>
      <c r="H80" s="4">
        <v>500</v>
      </c>
      <c r="I80" s="4">
        <v>375</v>
      </c>
      <c r="J80" s="4">
        <v>0</v>
      </c>
      <c r="K80" s="4">
        <v>0</v>
      </c>
      <c r="L80" s="4"/>
      <c r="M80" s="4"/>
      <c r="N80" s="4"/>
      <c r="O80" s="4"/>
      <c r="P80" s="4">
        <v>1</v>
      </c>
      <c r="Q80" s="4"/>
      <c r="R80" s="4" t="s">
        <v>22</v>
      </c>
      <c r="S80" s="4"/>
      <c r="T80" s="4"/>
      <c r="U80" s="4"/>
      <c r="V80" s="11">
        <v>39568</v>
      </c>
      <c r="W80" s="4"/>
      <c r="X80" s="4"/>
      <c r="Y80" s="4" t="s">
        <v>1316</v>
      </c>
      <c r="Z80" s="11">
        <v>41678.41777777778</v>
      </c>
    </row>
    <row r="81" spans="1:26" x14ac:dyDescent="0.25">
      <c r="A81" s="5">
        <v>401</v>
      </c>
      <c r="B81" s="5" t="s">
        <v>1315</v>
      </c>
      <c r="C81" s="5" t="s">
        <v>1314</v>
      </c>
      <c r="D81" s="5" t="s">
        <v>2769</v>
      </c>
      <c r="E81" s="29">
        <v>1</v>
      </c>
      <c r="F81" s="29">
        <v>0</v>
      </c>
      <c r="G81" s="29"/>
      <c r="H81" s="5">
        <v>500</v>
      </c>
      <c r="I81" s="5">
        <v>375</v>
      </c>
      <c r="J81" s="5">
        <v>0</v>
      </c>
      <c r="K81" s="5">
        <v>0</v>
      </c>
      <c r="L81" s="5"/>
      <c r="M81" s="5"/>
      <c r="N81" s="5"/>
      <c r="O81" s="5"/>
      <c r="P81" s="5">
        <v>1</v>
      </c>
      <c r="Q81" s="5"/>
      <c r="R81" s="5"/>
      <c r="S81" s="5"/>
      <c r="T81" s="5"/>
      <c r="U81" s="5"/>
      <c r="V81" s="10">
        <v>39568</v>
      </c>
      <c r="W81" s="5"/>
      <c r="X81" s="5"/>
      <c r="Y81" s="5" t="s">
        <v>1313</v>
      </c>
      <c r="Z81" s="10">
        <v>41678.41777777778</v>
      </c>
    </row>
    <row r="82" spans="1:26" x14ac:dyDescent="0.25">
      <c r="A82" s="4">
        <v>402</v>
      </c>
      <c r="B82" s="4" t="s">
        <v>1312</v>
      </c>
      <c r="C82" s="4" t="s">
        <v>1311</v>
      </c>
      <c r="D82" s="4" t="s">
        <v>2769</v>
      </c>
      <c r="E82" s="30">
        <v>0</v>
      </c>
      <c r="F82" s="30">
        <v>0</v>
      </c>
      <c r="G82" s="30"/>
      <c r="H82" s="4">
        <v>1000</v>
      </c>
      <c r="I82" s="4">
        <v>750</v>
      </c>
      <c r="J82" s="4">
        <v>0</v>
      </c>
      <c r="K82" s="4">
        <v>0</v>
      </c>
      <c r="L82" s="4"/>
      <c r="M82" s="4"/>
      <c r="N82" s="4"/>
      <c r="O82" s="4"/>
      <c r="P82" s="4">
        <v>0</v>
      </c>
      <c r="Q82" s="4"/>
      <c r="R82" s="4"/>
      <c r="S82" s="4"/>
      <c r="T82" s="4"/>
      <c r="U82" s="4"/>
      <c r="V82" s="11">
        <v>39568</v>
      </c>
      <c r="W82" s="4"/>
      <c r="X82" s="4"/>
      <c r="Y82" s="4" t="s">
        <v>1310</v>
      </c>
      <c r="Z82" s="11">
        <v>41678.41777777778</v>
      </c>
    </row>
    <row r="83" spans="1:26" x14ac:dyDescent="0.25">
      <c r="A83" s="5">
        <v>403</v>
      </c>
      <c r="B83" s="5" t="s">
        <v>1309</v>
      </c>
      <c r="C83" s="5" t="s">
        <v>1308</v>
      </c>
      <c r="D83" s="5" t="s">
        <v>2769</v>
      </c>
      <c r="E83" s="29">
        <v>0</v>
      </c>
      <c r="F83" s="29">
        <v>0</v>
      </c>
      <c r="G83" s="29"/>
      <c r="H83" s="5">
        <v>1000</v>
      </c>
      <c r="I83" s="5">
        <v>750</v>
      </c>
      <c r="J83" s="5">
        <v>0</v>
      </c>
      <c r="K83" s="5">
        <v>0</v>
      </c>
      <c r="L83" s="5"/>
      <c r="M83" s="5"/>
      <c r="N83" s="5"/>
      <c r="O83" s="5"/>
      <c r="P83" s="5">
        <v>0</v>
      </c>
      <c r="Q83" s="5"/>
      <c r="R83" s="5"/>
      <c r="S83" s="5"/>
      <c r="T83" s="5"/>
      <c r="U83" s="5"/>
      <c r="V83" s="10">
        <v>39568</v>
      </c>
      <c r="W83" s="5"/>
      <c r="X83" s="5"/>
      <c r="Y83" s="5" t="s">
        <v>1307</v>
      </c>
      <c r="Z83" s="10">
        <v>41678.41777777778</v>
      </c>
    </row>
    <row r="84" spans="1:26" x14ac:dyDescent="0.25">
      <c r="A84" s="4">
        <v>404</v>
      </c>
      <c r="B84" s="4" t="s">
        <v>1306</v>
      </c>
      <c r="C84" s="4" t="s">
        <v>1305</v>
      </c>
      <c r="D84" s="4" t="s">
        <v>2769</v>
      </c>
      <c r="E84" s="30">
        <v>0</v>
      </c>
      <c r="F84" s="30">
        <v>0</v>
      </c>
      <c r="G84" s="30"/>
      <c r="H84" s="4">
        <v>1000</v>
      </c>
      <c r="I84" s="4">
        <v>750</v>
      </c>
      <c r="J84" s="4">
        <v>0</v>
      </c>
      <c r="K84" s="4">
        <v>0</v>
      </c>
      <c r="L84" s="4"/>
      <c r="M84" s="4"/>
      <c r="N84" s="4"/>
      <c r="O84" s="4"/>
      <c r="P84" s="4">
        <v>0</v>
      </c>
      <c r="Q84" s="4"/>
      <c r="R84" s="4"/>
      <c r="S84" s="4"/>
      <c r="T84" s="4"/>
      <c r="U84" s="4"/>
      <c r="V84" s="11">
        <v>39568</v>
      </c>
      <c r="W84" s="4"/>
      <c r="X84" s="4"/>
      <c r="Y84" s="4" t="s">
        <v>1304</v>
      </c>
      <c r="Z84" s="11">
        <v>41678.41777777778</v>
      </c>
    </row>
    <row r="85" spans="1:26" x14ac:dyDescent="0.25">
      <c r="A85" s="5">
        <v>405</v>
      </c>
      <c r="B85" s="5" t="s">
        <v>1303</v>
      </c>
      <c r="C85" s="5" t="s">
        <v>1302</v>
      </c>
      <c r="D85" s="5" t="s">
        <v>2769</v>
      </c>
      <c r="E85" s="29">
        <v>0</v>
      </c>
      <c r="F85" s="29">
        <v>0</v>
      </c>
      <c r="G85" s="29"/>
      <c r="H85" s="5">
        <v>1000</v>
      </c>
      <c r="I85" s="5">
        <v>750</v>
      </c>
      <c r="J85" s="5">
        <v>0</v>
      </c>
      <c r="K85" s="5">
        <v>0</v>
      </c>
      <c r="L85" s="5"/>
      <c r="M85" s="5"/>
      <c r="N85" s="5"/>
      <c r="O85" s="5"/>
      <c r="P85" s="5">
        <v>0</v>
      </c>
      <c r="Q85" s="5"/>
      <c r="R85" s="5"/>
      <c r="S85" s="5"/>
      <c r="T85" s="5"/>
      <c r="U85" s="5"/>
      <c r="V85" s="10">
        <v>39568</v>
      </c>
      <c r="W85" s="5"/>
      <c r="X85" s="5"/>
      <c r="Y85" s="5" t="s">
        <v>1301</v>
      </c>
      <c r="Z85" s="10">
        <v>41678.41777777778</v>
      </c>
    </row>
    <row r="86" spans="1:26" x14ac:dyDescent="0.25">
      <c r="A86" s="4">
        <v>406</v>
      </c>
      <c r="B86" s="4" t="s">
        <v>1300</v>
      </c>
      <c r="C86" s="4" t="s">
        <v>1299</v>
      </c>
      <c r="D86" s="4" t="s">
        <v>2769</v>
      </c>
      <c r="E86" s="30">
        <v>0</v>
      </c>
      <c r="F86" s="30">
        <v>0</v>
      </c>
      <c r="G86" s="30"/>
      <c r="H86" s="4">
        <v>1000</v>
      </c>
      <c r="I86" s="4">
        <v>750</v>
      </c>
      <c r="J86" s="4">
        <v>0</v>
      </c>
      <c r="K86" s="4">
        <v>0</v>
      </c>
      <c r="L86" s="4"/>
      <c r="M86" s="4"/>
      <c r="N86" s="4"/>
      <c r="O86" s="4"/>
      <c r="P86" s="4">
        <v>0</v>
      </c>
      <c r="Q86" s="4"/>
      <c r="R86" s="4"/>
      <c r="S86" s="4"/>
      <c r="T86" s="4"/>
      <c r="U86" s="4"/>
      <c r="V86" s="11">
        <v>39568</v>
      </c>
      <c r="W86" s="4"/>
      <c r="X86" s="4"/>
      <c r="Y86" s="4" t="s">
        <v>1298</v>
      </c>
      <c r="Z86" s="11">
        <v>41678.41777777778</v>
      </c>
    </row>
    <row r="87" spans="1:26" x14ac:dyDescent="0.25">
      <c r="A87" s="5">
        <v>407</v>
      </c>
      <c r="B87" s="5" t="s">
        <v>1297</v>
      </c>
      <c r="C87" s="5" t="s">
        <v>1296</v>
      </c>
      <c r="D87" s="5" t="s">
        <v>2769</v>
      </c>
      <c r="E87" s="29">
        <v>0</v>
      </c>
      <c r="F87" s="29">
        <v>0</v>
      </c>
      <c r="G87" s="29"/>
      <c r="H87" s="5">
        <v>1000</v>
      </c>
      <c r="I87" s="5">
        <v>750</v>
      </c>
      <c r="J87" s="5">
        <v>0</v>
      </c>
      <c r="K87" s="5">
        <v>0</v>
      </c>
      <c r="L87" s="5"/>
      <c r="M87" s="5"/>
      <c r="N87" s="5"/>
      <c r="O87" s="5"/>
      <c r="P87" s="5">
        <v>0</v>
      </c>
      <c r="Q87" s="5"/>
      <c r="R87" s="5"/>
      <c r="S87" s="5"/>
      <c r="T87" s="5"/>
      <c r="U87" s="5"/>
      <c r="V87" s="10">
        <v>39568</v>
      </c>
      <c r="W87" s="5"/>
      <c r="X87" s="5"/>
      <c r="Y87" s="5" t="s">
        <v>1295</v>
      </c>
      <c r="Z87" s="10">
        <v>41678.41777777778</v>
      </c>
    </row>
    <row r="88" spans="1:26" x14ac:dyDescent="0.25">
      <c r="A88" s="4">
        <v>408</v>
      </c>
      <c r="B88" s="4" t="s">
        <v>1294</v>
      </c>
      <c r="C88" s="4" t="s">
        <v>1293</v>
      </c>
      <c r="D88" s="4" t="s">
        <v>2769</v>
      </c>
      <c r="E88" s="30">
        <v>0</v>
      </c>
      <c r="F88" s="30">
        <v>0</v>
      </c>
      <c r="G88" s="30"/>
      <c r="H88" s="4">
        <v>1000</v>
      </c>
      <c r="I88" s="4">
        <v>750</v>
      </c>
      <c r="J88" s="4">
        <v>0</v>
      </c>
      <c r="K88" s="4">
        <v>0</v>
      </c>
      <c r="L88" s="4"/>
      <c r="M88" s="4"/>
      <c r="N88" s="4"/>
      <c r="O88" s="4"/>
      <c r="P88" s="4">
        <v>0</v>
      </c>
      <c r="Q88" s="4"/>
      <c r="R88" s="4"/>
      <c r="S88" s="4"/>
      <c r="T88" s="4"/>
      <c r="U88" s="4"/>
      <c r="V88" s="11">
        <v>39568</v>
      </c>
      <c r="W88" s="4"/>
      <c r="X88" s="4"/>
      <c r="Y88" s="4" t="s">
        <v>1292</v>
      </c>
      <c r="Z88" s="11">
        <v>41678.41777777778</v>
      </c>
    </row>
    <row r="89" spans="1:26" x14ac:dyDescent="0.25">
      <c r="A89" s="5">
        <v>409</v>
      </c>
      <c r="B89" s="5" t="s">
        <v>1291</v>
      </c>
      <c r="C89" s="5" t="s">
        <v>1290</v>
      </c>
      <c r="D89" s="5" t="s">
        <v>2769</v>
      </c>
      <c r="E89" s="29">
        <v>0</v>
      </c>
      <c r="F89" s="29">
        <v>0</v>
      </c>
      <c r="G89" s="29"/>
      <c r="H89" s="5">
        <v>1000</v>
      </c>
      <c r="I89" s="5">
        <v>750</v>
      </c>
      <c r="J89" s="5">
        <v>0</v>
      </c>
      <c r="K89" s="5">
        <v>0</v>
      </c>
      <c r="L89" s="5"/>
      <c r="M89" s="5"/>
      <c r="N89" s="5"/>
      <c r="O89" s="5"/>
      <c r="P89" s="5">
        <v>0</v>
      </c>
      <c r="Q89" s="5"/>
      <c r="R89" s="5"/>
      <c r="S89" s="5"/>
      <c r="T89" s="5"/>
      <c r="U89" s="5"/>
      <c r="V89" s="10">
        <v>39568</v>
      </c>
      <c r="W89" s="5"/>
      <c r="X89" s="5"/>
      <c r="Y89" s="5" t="s">
        <v>1289</v>
      </c>
      <c r="Z89" s="10">
        <v>41678.41777777778</v>
      </c>
    </row>
    <row r="90" spans="1:26" x14ac:dyDescent="0.25">
      <c r="A90" s="4">
        <v>410</v>
      </c>
      <c r="B90" s="4" t="s">
        <v>1288</v>
      </c>
      <c r="C90" s="4" t="s">
        <v>1287</v>
      </c>
      <c r="D90" s="4" t="s">
        <v>2769</v>
      </c>
      <c r="E90" s="30">
        <v>0</v>
      </c>
      <c r="F90" s="30">
        <v>0</v>
      </c>
      <c r="G90" s="30"/>
      <c r="H90" s="4">
        <v>1000</v>
      </c>
      <c r="I90" s="4">
        <v>750</v>
      </c>
      <c r="J90" s="4">
        <v>0</v>
      </c>
      <c r="K90" s="4">
        <v>0</v>
      </c>
      <c r="L90" s="4"/>
      <c r="M90" s="4"/>
      <c r="N90" s="4"/>
      <c r="O90" s="4"/>
      <c r="P90" s="4">
        <v>0</v>
      </c>
      <c r="Q90" s="4"/>
      <c r="R90" s="4"/>
      <c r="S90" s="4"/>
      <c r="T90" s="4"/>
      <c r="U90" s="4"/>
      <c r="V90" s="11">
        <v>39568</v>
      </c>
      <c r="W90" s="4"/>
      <c r="X90" s="4"/>
      <c r="Y90" s="4" t="s">
        <v>1286</v>
      </c>
      <c r="Z90" s="11">
        <v>41678.41777777778</v>
      </c>
    </row>
    <row r="91" spans="1:26" x14ac:dyDescent="0.25">
      <c r="A91" s="5">
        <v>411</v>
      </c>
      <c r="B91" s="5" t="s">
        <v>1285</v>
      </c>
      <c r="C91" s="5" t="s">
        <v>1284</v>
      </c>
      <c r="D91" s="5" t="s">
        <v>2769</v>
      </c>
      <c r="E91" s="29">
        <v>0</v>
      </c>
      <c r="F91" s="29">
        <v>0</v>
      </c>
      <c r="G91" s="29"/>
      <c r="H91" s="5">
        <v>1000</v>
      </c>
      <c r="I91" s="5">
        <v>750</v>
      </c>
      <c r="J91" s="5">
        <v>0</v>
      </c>
      <c r="K91" s="5">
        <v>0</v>
      </c>
      <c r="L91" s="5"/>
      <c r="M91" s="5"/>
      <c r="N91" s="5"/>
      <c r="O91" s="5"/>
      <c r="P91" s="5">
        <v>0</v>
      </c>
      <c r="Q91" s="5"/>
      <c r="R91" s="5"/>
      <c r="S91" s="5"/>
      <c r="T91" s="5"/>
      <c r="U91" s="5"/>
      <c r="V91" s="10">
        <v>39568</v>
      </c>
      <c r="W91" s="5"/>
      <c r="X91" s="5"/>
      <c r="Y91" s="5" t="s">
        <v>1283</v>
      </c>
      <c r="Z91" s="10">
        <v>41678.41777777778</v>
      </c>
    </row>
    <row r="92" spans="1:26" x14ac:dyDescent="0.25">
      <c r="A92" s="4">
        <v>412</v>
      </c>
      <c r="B92" s="4" t="s">
        <v>1282</v>
      </c>
      <c r="C92" s="4" t="s">
        <v>1281</v>
      </c>
      <c r="D92" s="4" t="s">
        <v>2769</v>
      </c>
      <c r="E92" s="30">
        <v>0</v>
      </c>
      <c r="F92" s="30">
        <v>0</v>
      </c>
      <c r="G92" s="30"/>
      <c r="H92" s="4">
        <v>1000</v>
      </c>
      <c r="I92" s="4">
        <v>750</v>
      </c>
      <c r="J92" s="4">
        <v>0</v>
      </c>
      <c r="K92" s="4">
        <v>0</v>
      </c>
      <c r="L92" s="4"/>
      <c r="M92" s="4"/>
      <c r="N92" s="4"/>
      <c r="O92" s="4"/>
      <c r="P92" s="4">
        <v>0</v>
      </c>
      <c r="Q92" s="4"/>
      <c r="R92" s="4"/>
      <c r="S92" s="4"/>
      <c r="T92" s="4"/>
      <c r="U92" s="4"/>
      <c r="V92" s="11">
        <v>39568</v>
      </c>
      <c r="W92" s="4"/>
      <c r="X92" s="4"/>
      <c r="Y92" s="4" t="s">
        <v>1280</v>
      </c>
      <c r="Z92" s="11">
        <v>41678.41777777778</v>
      </c>
    </row>
    <row r="93" spans="1:26" x14ac:dyDescent="0.25">
      <c r="A93" s="5">
        <v>413</v>
      </c>
      <c r="B93" s="5" t="s">
        <v>1279</v>
      </c>
      <c r="C93" s="5" t="s">
        <v>1278</v>
      </c>
      <c r="D93" s="5" t="s">
        <v>2769</v>
      </c>
      <c r="E93" s="29">
        <v>0</v>
      </c>
      <c r="F93" s="29">
        <v>0</v>
      </c>
      <c r="G93" s="29"/>
      <c r="H93" s="5">
        <v>1000</v>
      </c>
      <c r="I93" s="5">
        <v>750</v>
      </c>
      <c r="J93" s="5">
        <v>0</v>
      </c>
      <c r="K93" s="5">
        <v>0</v>
      </c>
      <c r="L93" s="5"/>
      <c r="M93" s="5"/>
      <c r="N93" s="5"/>
      <c r="O93" s="5"/>
      <c r="P93" s="5">
        <v>0</v>
      </c>
      <c r="Q93" s="5"/>
      <c r="R93" s="5"/>
      <c r="S93" s="5"/>
      <c r="T93" s="5"/>
      <c r="U93" s="5"/>
      <c r="V93" s="10">
        <v>39568</v>
      </c>
      <c r="W93" s="5"/>
      <c r="X93" s="5"/>
      <c r="Y93" s="5" t="s">
        <v>1277</v>
      </c>
      <c r="Z93" s="10">
        <v>41678.41777777778</v>
      </c>
    </row>
    <row r="94" spans="1:26" x14ac:dyDescent="0.25">
      <c r="A94" s="4">
        <v>414</v>
      </c>
      <c r="B94" s="4" t="s">
        <v>1276</v>
      </c>
      <c r="C94" s="4" t="s">
        <v>1275</v>
      </c>
      <c r="D94" s="4" t="s">
        <v>2769</v>
      </c>
      <c r="E94" s="30">
        <v>0</v>
      </c>
      <c r="F94" s="30">
        <v>0</v>
      </c>
      <c r="G94" s="30"/>
      <c r="H94" s="4">
        <v>1000</v>
      </c>
      <c r="I94" s="4">
        <v>750</v>
      </c>
      <c r="J94" s="4">
        <v>0</v>
      </c>
      <c r="K94" s="4">
        <v>0</v>
      </c>
      <c r="L94" s="4"/>
      <c r="M94" s="4"/>
      <c r="N94" s="4"/>
      <c r="O94" s="4"/>
      <c r="P94" s="4">
        <v>0</v>
      </c>
      <c r="Q94" s="4"/>
      <c r="R94" s="4"/>
      <c r="S94" s="4"/>
      <c r="T94" s="4"/>
      <c r="U94" s="4"/>
      <c r="V94" s="11">
        <v>39568</v>
      </c>
      <c r="W94" s="4"/>
      <c r="X94" s="4"/>
      <c r="Y94" s="4" t="s">
        <v>1274</v>
      </c>
      <c r="Z94" s="11">
        <v>41678.41777777778</v>
      </c>
    </row>
    <row r="95" spans="1:26" x14ac:dyDescent="0.25">
      <c r="A95" s="5">
        <v>415</v>
      </c>
      <c r="B95" s="5" t="s">
        <v>1273</v>
      </c>
      <c r="C95" s="5" t="s">
        <v>1272</v>
      </c>
      <c r="D95" s="5" t="s">
        <v>2769</v>
      </c>
      <c r="E95" s="29">
        <v>0</v>
      </c>
      <c r="F95" s="29">
        <v>0</v>
      </c>
      <c r="G95" s="29"/>
      <c r="H95" s="5">
        <v>1000</v>
      </c>
      <c r="I95" s="5">
        <v>750</v>
      </c>
      <c r="J95" s="5">
        <v>0</v>
      </c>
      <c r="K95" s="5">
        <v>0</v>
      </c>
      <c r="L95" s="5"/>
      <c r="M95" s="5"/>
      <c r="N95" s="5"/>
      <c r="O95" s="5"/>
      <c r="P95" s="5">
        <v>0</v>
      </c>
      <c r="Q95" s="5"/>
      <c r="R95" s="5"/>
      <c r="S95" s="5"/>
      <c r="T95" s="5"/>
      <c r="U95" s="5"/>
      <c r="V95" s="10">
        <v>39568</v>
      </c>
      <c r="W95" s="5"/>
      <c r="X95" s="5"/>
      <c r="Y95" s="5" t="s">
        <v>1271</v>
      </c>
      <c r="Z95" s="10">
        <v>41678.41777777778</v>
      </c>
    </row>
    <row r="96" spans="1:26" x14ac:dyDescent="0.25">
      <c r="A96" s="4">
        <v>416</v>
      </c>
      <c r="B96" s="4" t="s">
        <v>1270</v>
      </c>
      <c r="C96" s="4" t="s">
        <v>1269</v>
      </c>
      <c r="D96" s="4" t="s">
        <v>2769</v>
      </c>
      <c r="E96" s="30">
        <v>0</v>
      </c>
      <c r="F96" s="30">
        <v>0</v>
      </c>
      <c r="G96" s="30"/>
      <c r="H96" s="4">
        <v>1000</v>
      </c>
      <c r="I96" s="4">
        <v>750</v>
      </c>
      <c r="J96" s="4">
        <v>0</v>
      </c>
      <c r="K96" s="4">
        <v>0</v>
      </c>
      <c r="L96" s="4"/>
      <c r="M96" s="4"/>
      <c r="N96" s="4"/>
      <c r="O96" s="4"/>
      <c r="P96" s="4">
        <v>0</v>
      </c>
      <c r="Q96" s="4"/>
      <c r="R96" s="4"/>
      <c r="S96" s="4"/>
      <c r="T96" s="4"/>
      <c r="U96" s="4"/>
      <c r="V96" s="11">
        <v>39568</v>
      </c>
      <c r="W96" s="4"/>
      <c r="X96" s="4"/>
      <c r="Y96" s="4" t="s">
        <v>1268</v>
      </c>
      <c r="Z96" s="11">
        <v>41678.41777777778</v>
      </c>
    </row>
    <row r="97" spans="1:26" x14ac:dyDescent="0.25">
      <c r="A97" s="5">
        <v>417</v>
      </c>
      <c r="B97" s="5" t="s">
        <v>1267</v>
      </c>
      <c r="C97" s="5" t="s">
        <v>1266</v>
      </c>
      <c r="D97" s="5" t="s">
        <v>2769</v>
      </c>
      <c r="E97" s="29">
        <v>0</v>
      </c>
      <c r="F97" s="29">
        <v>0</v>
      </c>
      <c r="G97" s="29"/>
      <c r="H97" s="5">
        <v>1000</v>
      </c>
      <c r="I97" s="5">
        <v>750</v>
      </c>
      <c r="J97" s="5">
        <v>0</v>
      </c>
      <c r="K97" s="5">
        <v>0</v>
      </c>
      <c r="L97" s="5"/>
      <c r="M97" s="5"/>
      <c r="N97" s="5"/>
      <c r="O97" s="5"/>
      <c r="P97" s="5">
        <v>0</v>
      </c>
      <c r="Q97" s="5"/>
      <c r="R97" s="5"/>
      <c r="S97" s="5"/>
      <c r="T97" s="5"/>
      <c r="U97" s="5"/>
      <c r="V97" s="10">
        <v>39568</v>
      </c>
      <c r="W97" s="5"/>
      <c r="X97" s="5"/>
      <c r="Y97" s="5" t="s">
        <v>1265</v>
      </c>
      <c r="Z97" s="10">
        <v>41678.41777777778</v>
      </c>
    </row>
    <row r="98" spans="1:26" x14ac:dyDescent="0.25">
      <c r="A98" s="4">
        <v>418</v>
      </c>
      <c r="B98" s="4" t="s">
        <v>1264</v>
      </c>
      <c r="C98" s="4" t="s">
        <v>1263</v>
      </c>
      <c r="D98" s="4" t="s">
        <v>2769</v>
      </c>
      <c r="E98" s="30">
        <v>0</v>
      </c>
      <c r="F98" s="30">
        <v>0</v>
      </c>
      <c r="G98" s="30"/>
      <c r="H98" s="4">
        <v>1000</v>
      </c>
      <c r="I98" s="4">
        <v>750</v>
      </c>
      <c r="J98" s="4">
        <v>0</v>
      </c>
      <c r="K98" s="4">
        <v>0</v>
      </c>
      <c r="L98" s="4"/>
      <c r="M98" s="4"/>
      <c r="N98" s="4"/>
      <c r="O98" s="4"/>
      <c r="P98" s="4">
        <v>0</v>
      </c>
      <c r="Q98" s="4"/>
      <c r="R98" s="4"/>
      <c r="S98" s="4"/>
      <c r="T98" s="4"/>
      <c r="U98" s="4"/>
      <c r="V98" s="11">
        <v>39568</v>
      </c>
      <c r="W98" s="4"/>
      <c r="X98" s="4"/>
      <c r="Y98" s="4" t="s">
        <v>1262</v>
      </c>
      <c r="Z98" s="11">
        <v>41678.41777777778</v>
      </c>
    </row>
    <row r="99" spans="1:26" x14ac:dyDescent="0.25">
      <c r="A99" s="5">
        <v>419</v>
      </c>
      <c r="B99" s="5" t="s">
        <v>1261</v>
      </c>
      <c r="C99" s="5" t="s">
        <v>1260</v>
      </c>
      <c r="D99" s="5" t="s">
        <v>2769</v>
      </c>
      <c r="E99" s="29">
        <v>0</v>
      </c>
      <c r="F99" s="29">
        <v>0</v>
      </c>
      <c r="G99" s="29"/>
      <c r="H99" s="5">
        <v>1000</v>
      </c>
      <c r="I99" s="5">
        <v>750</v>
      </c>
      <c r="J99" s="5">
        <v>0</v>
      </c>
      <c r="K99" s="5">
        <v>0</v>
      </c>
      <c r="L99" s="5"/>
      <c r="M99" s="5"/>
      <c r="N99" s="5"/>
      <c r="O99" s="5"/>
      <c r="P99" s="5">
        <v>0</v>
      </c>
      <c r="Q99" s="5"/>
      <c r="R99" s="5"/>
      <c r="S99" s="5"/>
      <c r="T99" s="5"/>
      <c r="U99" s="5"/>
      <c r="V99" s="10">
        <v>39568</v>
      </c>
      <c r="W99" s="5"/>
      <c r="X99" s="5"/>
      <c r="Y99" s="5" t="s">
        <v>1259</v>
      </c>
      <c r="Z99" s="10">
        <v>41678.41777777778</v>
      </c>
    </row>
    <row r="100" spans="1:26" x14ac:dyDescent="0.25">
      <c r="A100" s="4">
        <v>420</v>
      </c>
      <c r="B100" s="4" t="s">
        <v>1258</v>
      </c>
      <c r="C100" s="4" t="s">
        <v>1257</v>
      </c>
      <c r="D100" s="4" t="s">
        <v>2769</v>
      </c>
      <c r="E100" s="30">
        <v>0</v>
      </c>
      <c r="F100" s="30">
        <v>0</v>
      </c>
      <c r="G100" s="30"/>
      <c r="H100" s="4">
        <v>1000</v>
      </c>
      <c r="I100" s="4">
        <v>750</v>
      </c>
      <c r="J100" s="4">
        <v>0</v>
      </c>
      <c r="K100" s="4">
        <v>0</v>
      </c>
      <c r="L100" s="4"/>
      <c r="M100" s="4"/>
      <c r="N100" s="4"/>
      <c r="O100" s="4"/>
      <c r="P100" s="4">
        <v>0</v>
      </c>
      <c r="Q100" s="4"/>
      <c r="R100" s="4"/>
      <c r="S100" s="4"/>
      <c r="T100" s="4"/>
      <c r="U100" s="4"/>
      <c r="V100" s="11">
        <v>39568</v>
      </c>
      <c r="W100" s="4"/>
      <c r="X100" s="4"/>
      <c r="Y100" s="4" t="s">
        <v>1256</v>
      </c>
      <c r="Z100" s="11">
        <v>41678.41777777778</v>
      </c>
    </row>
    <row r="101" spans="1:26" x14ac:dyDescent="0.25">
      <c r="A101" s="5">
        <v>421</v>
      </c>
      <c r="B101" s="5" t="s">
        <v>1255</v>
      </c>
      <c r="C101" s="5" t="s">
        <v>1254</v>
      </c>
      <c r="D101" s="5" t="s">
        <v>2769</v>
      </c>
      <c r="E101" s="29">
        <v>0</v>
      </c>
      <c r="F101" s="29">
        <v>0</v>
      </c>
      <c r="G101" s="29"/>
      <c r="H101" s="5">
        <v>1000</v>
      </c>
      <c r="I101" s="5">
        <v>750</v>
      </c>
      <c r="J101" s="5">
        <v>0</v>
      </c>
      <c r="K101" s="5">
        <v>0</v>
      </c>
      <c r="L101" s="5"/>
      <c r="M101" s="5"/>
      <c r="N101" s="5"/>
      <c r="O101" s="5"/>
      <c r="P101" s="5">
        <v>0</v>
      </c>
      <c r="Q101" s="5"/>
      <c r="R101" s="5"/>
      <c r="S101" s="5"/>
      <c r="T101" s="5"/>
      <c r="U101" s="5"/>
      <c r="V101" s="10">
        <v>39568</v>
      </c>
      <c r="W101" s="5"/>
      <c r="X101" s="5"/>
      <c r="Y101" s="5" t="s">
        <v>1253</v>
      </c>
      <c r="Z101" s="10">
        <v>41678.41777777778</v>
      </c>
    </row>
    <row r="102" spans="1:26" x14ac:dyDescent="0.25">
      <c r="A102" s="4">
        <v>422</v>
      </c>
      <c r="B102" s="4" t="s">
        <v>1252</v>
      </c>
      <c r="C102" s="4" t="s">
        <v>1251</v>
      </c>
      <c r="D102" s="4" t="s">
        <v>2769</v>
      </c>
      <c r="E102" s="30">
        <v>0</v>
      </c>
      <c r="F102" s="30">
        <v>0</v>
      </c>
      <c r="G102" s="30"/>
      <c r="H102" s="4">
        <v>1000</v>
      </c>
      <c r="I102" s="4">
        <v>750</v>
      </c>
      <c r="J102" s="4">
        <v>0</v>
      </c>
      <c r="K102" s="4">
        <v>0</v>
      </c>
      <c r="L102" s="4"/>
      <c r="M102" s="4"/>
      <c r="N102" s="4"/>
      <c r="O102" s="4"/>
      <c r="P102" s="4">
        <v>0</v>
      </c>
      <c r="Q102" s="4"/>
      <c r="R102" s="4"/>
      <c r="S102" s="4"/>
      <c r="T102" s="4"/>
      <c r="U102" s="4"/>
      <c r="V102" s="11">
        <v>39568</v>
      </c>
      <c r="W102" s="4"/>
      <c r="X102" s="4"/>
      <c r="Y102" s="4" t="s">
        <v>1250</v>
      </c>
      <c r="Z102" s="11">
        <v>41678.41777777778</v>
      </c>
    </row>
    <row r="103" spans="1:26" x14ac:dyDescent="0.25">
      <c r="A103" s="5">
        <v>423</v>
      </c>
      <c r="B103" s="5" t="s">
        <v>1249</v>
      </c>
      <c r="C103" s="5" t="s">
        <v>1248</v>
      </c>
      <c r="D103" s="5" t="s">
        <v>2769</v>
      </c>
      <c r="E103" s="29">
        <v>0</v>
      </c>
      <c r="F103" s="29">
        <v>0</v>
      </c>
      <c r="G103" s="29"/>
      <c r="H103" s="5">
        <v>1000</v>
      </c>
      <c r="I103" s="5">
        <v>750</v>
      </c>
      <c r="J103" s="5">
        <v>0</v>
      </c>
      <c r="K103" s="5">
        <v>0</v>
      </c>
      <c r="L103" s="5"/>
      <c r="M103" s="5"/>
      <c r="N103" s="5"/>
      <c r="O103" s="5"/>
      <c r="P103" s="5">
        <v>0</v>
      </c>
      <c r="Q103" s="5"/>
      <c r="R103" s="5"/>
      <c r="S103" s="5"/>
      <c r="T103" s="5"/>
      <c r="U103" s="5"/>
      <c r="V103" s="10">
        <v>39568</v>
      </c>
      <c r="W103" s="5"/>
      <c r="X103" s="5"/>
      <c r="Y103" s="5" t="s">
        <v>1247</v>
      </c>
      <c r="Z103" s="10">
        <v>41678.41777777778</v>
      </c>
    </row>
    <row r="104" spans="1:26" x14ac:dyDescent="0.25">
      <c r="A104" s="4">
        <v>424</v>
      </c>
      <c r="B104" s="4" t="s">
        <v>1246</v>
      </c>
      <c r="C104" s="4" t="s">
        <v>1245</v>
      </c>
      <c r="D104" s="4" t="s">
        <v>2769</v>
      </c>
      <c r="E104" s="30">
        <v>0</v>
      </c>
      <c r="F104" s="30">
        <v>0</v>
      </c>
      <c r="G104" s="30"/>
      <c r="H104" s="4">
        <v>1000</v>
      </c>
      <c r="I104" s="4">
        <v>750</v>
      </c>
      <c r="J104" s="4">
        <v>0</v>
      </c>
      <c r="K104" s="4">
        <v>0</v>
      </c>
      <c r="L104" s="4"/>
      <c r="M104" s="4"/>
      <c r="N104" s="4"/>
      <c r="O104" s="4"/>
      <c r="P104" s="4">
        <v>0</v>
      </c>
      <c r="Q104" s="4"/>
      <c r="R104" s="4"/>
      <c r="S104" s="4"/>
      <c r="T104" s="4"/>
      <c r="U104" s="4"/>
      <c r="V104" s="11">
        <v>39568</v>
      </c>
      <c r="W104" s="4"/>
      <c r="X104" s="4"/>
      <c r="Y104" s="4" t="s">
        <v>1244</v>
      </c>
      <c r="Z104" s="11">
        <v>41678.41777777778</v>
      </c>
    </row>
    <row r="105" spans="1:26" x14ac:dyDescent="0.25">
      <c r="A105" s="5">
        <v>425</v>
      </c>
      <c r="B105" s="5" t="s">
        <v>1243</v>
      </c>
      <c r="C105" s="5" t="s">
        <v>1242</v>
      </c>
      <c r="D105" s="5" t="s">
        <v>2769</v>
      </c>
      <c r="E105" s="29">
        <v>0</v>
      </c>
      <c r="F105" s="29">
        <v>0</v>
      </c>
      <c r="G105" s="29"/>
      <c r="H105" s="5">
        <v>1000</v>
      </c>
      <c r="I105" s="5">
        <v>750</v>
      </c>
      <c r="J105" s="5">
        <v>0</v>
      </c>
      <c r="K105" s="5">
        <v>0</v>
      </c>
      <c r="L105" s="5"/>
      <c r="M105" s="5"/>
      <c r="N105" s="5"/>
      <c r="O105" s="5"/>
      <c r="P105" s="5">
        <v>0</v>
      </c>
      <c r="Q105" s="5"/>
      <c r="R105" s="5"/>
      <c r="S105" s="5"/>
      <c r="T105" s="5"/>
      <c r="U105" s="5"/>
      <c r="V105" s="10">
        <v>39568</v>
      </c>
      <c r="W105" s="5"/>
      <c r="X105" s="5"/>
      <c r="Y105" s="5" t="s">
        <v>1241</v>
      </c>
      <c r="Z105" s="10">
        <v>41678.41777777778</v>
      </c>
    </row>
    <row r="106" spans="1:26" x14ac:dyDescent="0.25">
      <c r="A106" s="4">
        <v>426</v>
      </c>
      <c r="B106" s="4" t="s">
        <v>1240</v>
      </c>
      <c r="C106" s="4" t="s">
        <v>1239</v>
      </c>
      <c r="D106" s="4" t="s">
        <v>2769</v>
      </c>
      <c r="E106" s="30">
        <v>0</v>
      </c>
      <c r="F106" s="30">
        <v>0</v>
      </c>
      <c r="G106" s="30"/>
      <c r="H106" s="4">
        <v>1000</v>
      </c>
      <c r="I106" s="4">
        <v>750</v>
      </c>
      <c r="J106" s="4">
        <v>0</v>
      </c>
      <c r="K106" s="4">
        <v>0</v>
      </c>
      <c r="L106" s="4"/>
      <c r="M106" s="4"/>
      <c r="N106" s="4"/>
      <c r="O106" s="4"/>
      <c r="P106" s="4">
        <v>0</v>
      </c>
      <c r="Q106" s="4"/>
      <c r="R106" s="4"/>
      <c r="S106" s="4"/>
      <c r="T106" s="4"/>
      <c r="U106" s="4"/>
      <c r="V106" s="11">
        <v>39568</v>
      </c>
      <c r="W106" s="4"/>
      <c r="X106" s="4"/>
      <c r="Y106" s="4" t="s">
        <v>1238</v>
      </c>
      <c r="Z106" s="11">
        <v>41678.41777777778</v>
      </c>
    </row>
    <row r="107" spans="1:26" x14ac:dyDescent="0.25">
      <c r="A107" s="5">
        <v>427</v>
      </c>
      <c r="B107" s="5" t="s">
        <v>1237</v>
      </c>
      <c r="C107" s="5" t="s">
        <v>1236</v>
      </c>
      <c r="D107" s="5" t="s">
        <v>2769</v>
      </c>
      <c r="E107" s="29">
        <v>0</v>
      </c>
      <c r="F107" s="29">
        <v>0</v>
      </c>
      <c r="G107" s="29"/>
      <c r="H107" s="5">
        <v>1000</v>
      </c>
      <c r="I107" s="5">
        <v>750</v>
      </c>
      <c r="J107" s="5">
        <v>0</v>
      </c>
      <c r="K107" s="5">
        <v>0</v>
      </c>
      <c r="L107" s="5"/>
      <c r="M107" s="5"/>
      <c r="N107" s="5"/>
      <c r="O107" s="5"/>
      <c r="P107" s="5">
        <v>0</v>
      </c>
      <c r="Q107" s="5"/>
      <c r="R107" s="5"/>
      <c r="S107" s="5"/>
      <c r="T107" s="5"/>
      <c r="U107" s="5"/>
      <c r="V107" s="10">
        <v>39568</v>
      </c>
      <c r="W107" s="5"/>
      <c r="X107" s="5"/>
      <c r="Y107" s="5" t="s">
        <v>1235</v>
      </c>
      <c r="Z107" s="10">
        <v>41678.41777777778</v>
      </c>
    </row>
    <row r="108" spans="1:26" x14ac:dyDescent="0.25">
      <c r="A108" s="4">
        <v>428</v>
      </c>
      <c r="B108" s="4" t="s">
        <v>1234</v>
      </c>
      <c r="C108" s="4" t="s">
        <v>1233</v>
      </c>
      <c r="D108" s="4" t="s">
        <v>2769</v>
      </c>
      <c r="E108" s="30">
        <v>0</v>
      </c>
      <c r="F108" s="30">
        <v>0</v>
      </c>
      <c r="G108" s="30"/>
      <c r="H108" s="4">
        <v>1000</v>
      </c>
      <c r="I108" s="4">
        <v>750</v>
      </c>
      <c r="J108" s="4">
        <v>0</v>
      </c>
      <c r="K108" s="4">
        <v>0</v>
      </c>
      <c r="L108" s="4"/>
      <c r="M108" s="4"/>
      <c r="N108" s="4"/>
      <c r="O108" s="4"/>
      <c r="P108" s="4">
        <v>0</v>
      </c>
      <c r="Q108" s="4"/>
      <c r="R108" s="4"/>
      <c r="S108" s="4"/>
      <c r="T108" s="4"/>
      <c r="U108" s="4"/>
      <c r="V108" s="11">
        <v>39568</v>
      </c>
      <c r="W108" s="4"/>
      <c r="X108" s="4"/>
      <c r="Y108" s="4" t="s">
        <v>1232</v>
      </c>
      <c r="Z108" s="11">
        <v>41678.41777777778</v>
      </c>
    </row>
    <row r="109" spans="1:26" x14ac:dyDescent="0.25">
      <c r="A109" s="5">
        <v>429</v>
      </c>
      <c r="B109" s="5" t="s">
        <v>1231</v>
      </c>
      <c r="C109" s="5" t="s">
        <v>1230</v>
      </c>
      <c r="D109" s="5" t="s">
        <v>2769</v>
      </c>
      <c r="E109" s="29">
        <v>0</v>
      </c>
      <c r="F109" s="29">
        <v>0</v>
      </c>
      <c r="G109" s="29"/>
      <c r="H109" s="5">
        <v>1000</v>
      </c>
      <c r="I109" s="5">
        <v>750</v>
      </c>
      <c r="J109" s="5">
        <v>0</v>
      </c>
      <c r="K109" s="5">
        <v>0</v>
      </c>
      <c r="L109" s="5"/>
      <c r="M109" s="5"/>
      <c r="N109" s="5"/>
      <c r="O109" s="5"/>
      <c r="P109" s="5">
        <v>0</v>
      </c>
      <c r="Q109" s="5"/>
      <c r="R109" s="5"/>
      <c r="S109" s="5"/>
      <c r="T109" s="5"/>
      <c r="U109" s="5"/>
      <c r="V109" s="10">
        <v>39568</v>
      </c>
      <c r="W109" s="5"/>
      <c r="X109" s="5"/>
      <c r="Y109" s="5" t="s">
        <v>1229</v>
      </c>
      <c r="Z109" s="10">
        <v>41678.41777777778</v>
      </c>
    </row>
    <row r="110" spans="1:26" x14ac:dyDescent="0.25">
      <c r="A110" s="4">
        <v>430</v>
      </c>
      <c r="B110" s="4" t="s">
        <v>1228</v>
      </c>
      <c r="C110" s="4" t="s">
        <v>1227</v>
      </c>
      <c r="D110" s="4" t="s">
        <v>2769</v>
      </c>
      <c r="E110" s="30">
        <v>0</v>
      </c>
      <c r="F110" s="30">
        <v>0</v>
      </c>
      <c r="G110" s="30"/>
      <c r="H110" s="4">
        <v>1000</v>
      </c>
      <c r="I110" s="4">
        <v>750</v>
      </c>
      <c r="J110" s="4">
        <v>0</v>
      </c>
      <c r="K110" s="4">
        <v>0</v>
      </c>
      <c r="L110" s="4"/>
      <c r="M110" s="4"/>
      <c r="N110" s="4"/>
      <c r="O110" s="4"/>
      <c r="P110" s="4">
        <v>0</v>
      </c>
      <c r="Q110" s="4"/>
      <c r="R110" s="4"/>
      <c r="S110" s="4"/>
      <c r="T110" s="4"/>
      <c r="U110" s="4"/>
      <c r="V110" s="11">
        <v>39568</v>
      </c>
      <c r="W110" s="4"/>
      <c r="X110" s="4"/>
      <c r="Y110" s="4" t="s">
        <v>1226</v>
      </c>
      <c r="Z110" s="11">
        <v>41678.41777777778</v>
      </c>
    </row>
    <row r="111" spans="1:26" x14ac:dyDescent="0.25">
      <c r="A111" s="5">
        <v>431</v>
      </c>
      <c r="B111" s="5" t="s">
        <v>1225</v>
      </c>
      <c r="C111" s="5" t="s">
        <v>1224</v>
      </c>
      <c r="D111" s="5" t="s">
        <v>2769</v>
      </c>
      <c r="E111" s="29">
        <v>0</v>
      </c>
      <c r="F111" s="29">
        <v>0</v>
      </c>
      <c r="G111" s="29"/>
      <c r="H111" s="5">
        <v>1000</v>
      </c>
      <c r="I111" s="5">
        <v>750</v>
      </c>
      <c r="J111" s="5">
        <v>0</v>
      </c>
      <c r="K111" s="5">
        <v>0</v>
      </c>
      <c r="L111" s="5"/>
      <c r="M111" s="5"/>
      <c r="N111" s="5"/>
      <c r="O111" s="5"/>
      <c r="P111" s="5">
        <v>0</v>
      </c>
      <c r="Q111" s="5"/>
      <c r="R111" s="5"/>
      <c r="S111" s="5"/>
      <c r="T111" s="5"/>
      <c r="U111" s="5"/>
      <c r="V111" s="10">
        <v>39568</v>
      </c>
      <c r="W111" s="5"/>
      <c r="X111" s="5"/>
      <c r="Y111" s="5" t="s">
        <v>1223</v>
      </c>
      <c r="Z111" s="10">
        <v>41678.41777777778</v>
      </c>
    </row>
    <row r="112" spans="1:26" x14ac:dyDescent="0.25">
      <c r="A112" s="4">
        <v>432</v>
      </c>
      <c r="B112" s="4" t="s">
        <v>1222</v>
      </c>
      <c r="C112" s="4" t="s">
        <v>1221</v>
      </c>
      <c r="D112" s="4" t="s">
        <v>2769</v>
      </c>
      <c r="E112" s="30">
        <v>0</v>
      </c>
      <c r="F112" s="30">
        <v>0</v>
      </c>
      <c r="G112" s="30"/>
      <c r="H112" s="4">
        <v>1000</v>
      </c>
      <c r="I112" s="4">
        <v>750</v>
      </c>
      <c r="J112" s="4">
        <v>0</v>
      </c>
      <c r="K112" s="4">
        <v>0</v>
      </c>
      <c r="L112" s="4"/>
      <c r="M112" s="4"/>
      <c r="N112" s="4"/>
      <c r="O112" s="4"/>
      <c r="P112" s="4">
        <v>0</v>
      </c>
      <c r="Q112" s="4"/>
      <c r="R112" s="4"/>
      <c r="S112" s="4"/>
      <c r="T112" s="4"/>
      <c r="U112" s="4"/>
      <c r="V112" s="11">
        <v>39568</v>
      </c>
      <c r="W112" s="4"/>
      <c r="X112" s="4"/>
      <c r="Y112" s="4" t="s">
        <v>1220</v>
      </c>
      <c r="Z112" s="11">
        <v>41678.41777777778</v>
      </c>
    </row>
    <row r="113" spans="1:26" x14ac:dyDescent="0.25">
      <c r="A113" s="5">
        <v>433</v>
      </c>
      <c r="B113" s="5" t="s">
        <v>1219</v>
      </c>
      <c r="C113" s="5" t="s">
        <v>1218</v>
      </c>
      <c r="D113" s="5" t="s">
        <v>2769</v>
      </c>
      <c r="E113" s="29">
        <v>0</v>
      </c>
      <c r="F113" s="29">
        <v>0</v>
      </c>
      <c r="G113" s="29"/>
      <c r="H113" s="5">
        <v>1000</v>
      </c>
      <c r="I113" s="5">
        <v>750</v>
      </c>
      <c r="J113" s="5">
        <v>0</v>
      </c>
      <c r="K113" s="5">
        <v>0</v>
      </c>
      <c r="L113" s="5"/>
      <c r="M113" s="5"/>
      <c r="N113" s="5"/>
      <c r="O113" s="5"/>
      <c r="P113" s="5">
        <v>0</v>
      </c>
      <c r="Q113" s="5"/>
      <c r="R113" s="5"/>
      <c r="S113" s="5"/>
      <c r="T113" s="5"/>
      <c r="U113" s="5"/>
      <c r="V113" s="10">
        <v>39568</v>
      </c>
      <c r="W113" s="5"/>
      <c r="X113" s="5"/>
      <c r="Y113" s="5" t="s">
        <v>1217</v>
      </c>
      <c r="Z113" s="10">
        <v>41678.41777777778</v>
      </c>
    </row>
    <row r="114" spans="1:26" x14ac:dyDescent="0.25">
      <c r="A114" s="4">
        <v>434</v>
      </c>
      <c r="B114" s="4" t="s">
        <v>1216</v>
      </c>
      <c r="C114" s="4" t="s">
        <v>1215</v>
      </c>
      <c r="D114" s="4" t="s">
        <v>2769</v>
      </c>
      <c r="E114" s="30">
        <v>0</v>
      </c>
      <c r="F114" s="30">
        <v>0</v>
      </c>
      <c r="G114" s="30"/>
      <c r="H114" s="4">
        <v>1000</v>
      </c>
      <c r="I114" s="4">
        <v>750</v>
      </c>
      <c r="J114" s="4">
        <v>0</v>
      </c>
      <c r="K114" s="4">
        <v>0</v>
      </c>
      <c r="L114" s="4"/>
      <c r="M114" s="4"/>
      <c r="N114" s="4"/>
      <c r="O114" s="4"/>
      <c r="P114" s="4">
        <v>0</v>
      </c>
      <c r="Q114" s="4"/>
      <c r="R114" s="4"/>
      <c r="S114" s="4"/>
      <c r="T114" s="4"/>
      <c r="U114" s="4"/>
      <c r="V114" s="11">
        <v>39568</v>
      </c>
      <c r="W114" s="4"/>
      <c r="X114" s="4"/>
      <c r="Y114" s="4" t="s">
        <v>1214</v>
      </c>
      <c r="Z114" s="11">
        <v>41678.41777777778</v>
      </c>
    </row>
    <row r="115" spans="1:26" x14ac:dyDescent="0.25">
      <c r="A115" s="5">
        <v>435</v>
      </c>
      <c r="B115" s="5" t="s">
        <v>1213</v>
      </c>
      <c r="C115" s="5" t="s">
        <v>1212</v>
      </c>
      <c r="D115" s="5" t="s">
        <v>2769</v>
      </c>
      <c r="E115" s="29">
        <v>0</v>
      </c>
      <c r="F115" s="29">
        <v>0</v>
      </c>
      <c r="G115" s="29"/>
      <c r="H115" s="5">
        <v>1000</v>
      </c>
      <c r="I115" s="5">
        <v>750</v>
      </c>
      <c r="J115" s="5">
        <v>0</v>
      </c>
      <c r="K115" s="5">
        <v>0</v>
      </c>
      <c r="L115" s="5"/>
      <c r="M115" s="5"/>
      <c r="N115" s="5"/>
      <c r="O115" s="5"/>
      <c r="P115" s="5">
        <v>0</v>
      </c>
      <c r="Q115" s="5"/>
      <c r="R115" s="5"/>
      <c r="S115" s="5"/>
      <c r="T115" s="5"/>
      <c r="U115" s="5"/>
      <c r="V115" s="10">
        <v>39568</v>
      </c>
      <c r="W115" s="5"/>
      <c r="X115" s="5"/>
      <c r="Y115" s="5" t="s">
        <v>1211</v>
      </c>
      <c r="Z115" s="10">
        <v>41678.41777777778</v>
      </c>
    </row>
    <row r="116" spans="1:26" x14ac:dyDescent="0.25">
      <c r="A116" s="4">
        <v>436</v>
      </c>
      <c r="B116" s="4" t="s">
        <v>1210</v>
      </c>
      <c r="C116" s="4" t="s">
        <v>1209</v>
      </c>
      <c r="D116" s="4" t="s">
        <v>2769</v>
      </c>
      <c r="E116" s="30">
        <v>0</v>
      </c>
      <c r="F116" s="30">
        <v>0</v>
      </c>
      <c r="G116" s="30"/>
      <c r="H116" s="4">
        <v>1000</v>
      </c>
      <c r="I116" s="4">
        <v>750</v>
      </c>
      <c r="J116" s="4">
        <v>0</v>
      </c>
      <c r="K116" s="4">
        <v>0</v>
      </c>
      <c r="L116" s="4"/>
      <c r="M116" s="4"/>
      <c r="N116" s="4"/>
      <c r="O116" s="4"/>
      <c r="P116" s="4">
        <v>0</v>
      </c>
      <c r="Q116" s="4"/>
      <c r="R116" s="4"/>
      <c r="S116" s="4"/>
      <c r="T116" s="4"/>
      <c r="U116" s="4"/>
      <c r="V116" s="11">
        <v>39568</v>
      </c>
      <c r="W116" s="4"/>
      <c r="X116" s="4"/>
      <c r="Y116" s="4" t="s">
        <v>1208</v>
      </c>
      <c r="Z116" s="11">
        <v>41678.41777777778</v>
      </c>
    </row>
    <row r="117" spans="1:26" x14ac:dyDescent="0.25">
      <c r="A117" s="5">
        <v>437</v>
      </c>
      <c r="B117" s="5" t="s">
        <v>1207</v>
      </c>
      <c r="C117" s="5" t="s">
        <v>1206</v>
      </c>
      <c r="D117" s="5" t="s">
        <v>2769</v>
      </c>
      <c r="E117" s="29">
        <v>0</v>
      </c>
      <c r="F117" s="29">
        <v>0</v>
      </c>
      <c r="G117" s="29"/>
      <c r="H117" s="5">
        <v>1000</v>
      </c>
      <c r="I117" s="5">
        <v>750</v>
      </c>
      <c r="J117" s="5">
        <v>0</v>
      </c>
      <c r="K117" s="5">
        <v>0</v>
      </c>
      <c r="L117" s="5"/>
      <c r="M117" s="5"/>
      <c r="N117" s="5"/>
      <c r="O117" s="5"/>
      <c r="P117" s="5">
        <v>0</v>
      </c>
      <c r="Q117" s="5"/>
      <c r="R117" s="5"/>
      <c r="S117" s="5"/>
      <c r="T117" s="5"/>
      <c r="U117" s="5"/>
      <c r="V117" s="10">
        <v>39568</v>
      </c>
      <c r="W117" s="5"/>
      <c r="X117" s="5"/>
      <c r="Y117" s="5" t="s">
        <v>1205</v>
      </c>
      <c r="Z117" s="10">
        <v>41678.41777777778</v>
      </c>
    </row>
    <row r="118" spans="1:26" x14ac:dyDescent="0.25">
      <c r="A118" s="4">
        <v>438</v>
      </c>
      <c r="B118" s="4" t="s">
        <v>1204</v>
      </c>
      <c r="C118" s="4" t="s">
        <v>1203</v>
      </c>
      <c r="D118" s="4" t="s">
        <v>2769</v>
      </c>
      <c r="E118" s="30">
        <v>0</v>
      </c>
      <c r="F118" s="30">
        <v>0</v>
      </c>
      <c r="G118" s="30"/>
      <c r="H118" s="4">
        <v>1000</v>
      </c>
      <c r="I118" s="4">
        <v>750</v>
      </c>
      <c r="J118" s="4">
        <v>0</v>
      </c>
      <c r="K118" s="4">
        <v>0</v>
      </c>
      <c r="L118" s="4"/>
      <c r="M118" s="4"/>
      <c r="N118" s="4"/>
      <c r="O118" s="4"/>
      <c r="P118" s="4">
        <v>0</v>
      </c>
      <c r="Q118" s="4"/>
      <c r="R118" s="4"/>
      <c r="S118" s="4"/>
      <c r="T118" s="4"/>
      <c r="U118" s="4"/>
      <c r="V118" s="11">
        <v>39568</v>
      </c>
      <c r="W118" s="4"/>
      <c r="X118" s="4"/>
      <c r="Y118" s="4" t="s">
        <v>1202</v>
      </c>
      <c r="Z118" s="11">
        <v>41678.41777777778</v>
      </c>
    </row>
    <row r="119" spans="1:26" x14ac:dyDescent="0.25">
      <c r="A119" s="5">
        <v>439</v>
      </c>
      <c r="B119" s="5" t="s">
        <v>1201</v>
      </c>
      <c r="C119" s="5" t="s">
        <v>1200</v>
      </c>
      <c r="D119" s="5" t="s">
        <v>2769</v>
      </c>
      <c r="E119" s="29">
        <v>0</v>
      </c>
      <c r="F119" s="29">
        <v>0</v>
      </c>
      <c r="G119" s="29"/>
      <c r="H119" s="5">
        <v>1000</v>
      </c>
      <c r="I119" s="5">
        <v>750</v>
      </c>
      <c r="J119" s="5">
        <v>0</v>
      </c>
      <c r="K119" s="5">
        <v>0</v>
      </c>
      <c r="L119" s="5"/>
      <c r="M119" s="5"/>
      <c r="N119" s="5"/>
      <c r="O119" s="5"/>
      <c r="P119" s="5">
        <v>0</v>
      </c>
      <c r="Q119" s="5"/>
      <c r="R119" s="5"/>
      <c r="S119" s="5"/>
      <c r="T119" s="5"/>
      <c r="U119" s="5"/>
      <c r="V119" s="10">
        <v>39568</v>
      </c>
      <c r="W119" s="5"/>
      <c r="X119" s="5"/>
      <c r="Y119" s="5" t="s">
        <v>1199</v>
      </c>
      <c r="Z119" s="10">
        <v>41678.41777777778</v>
      </c>
    </row>
    <row r="120" spans="1:26" x14ac:dyDescent="0.25">
      <c r="A120" s="4">
        <v>440</v>
      </c>
      <c r="B120" s="4" t="s">
        <v>1198</v>
      </c>
      <c r="C120" s="4" t="s">
        <v>1197</v>
      </c>
      <c r="D120" s="4" t="s">
        <v>2769</v>
      </c>
      <c r="E120" s="30">
        <v>0</v>
      </c>
      <c r="F120" s="30">
        <v>0</v>
      </c>
      <c r="G120" s="30"/>
      <c r="H120" s="4">
        <v>1000</v>
      </c>
      <c r="I120" s="4">
        <v>750</v>
      </c>
      <c r="J120" s="4">
        <v>0</v>
      </c>
      <c r="K120" s="4">
        <v>0</v>
      </c>
      <c r="L120" s="4"/>
      <c r="M120" s="4"/>
      <c r="N120" s="4"/>
      <c r="O120" s="4"/>
      <c r="P120" s="4">
        <v>0</v>
      </c>
      <c r="Q120" s="4"/>
      <c r="R120" s="4"/>
      <c r="S120" s="4"/>
      <c r="T120" s="4"/>
      <c r="U120" s="4"/>
      <c r="V120" s="11">
        <v>39568</v>
      </c>
      <c r="W120" s="4"/>
      <c r="X120" s="4"/>
      <c r="Y120" s="4" t="s">
        <v>1196</v>
      </c>
      <c r="Z120" s="11">
        <v>41678.41777777778</v>
      </c>
    </row>
    <row r="121" spans="1:26" x14ac:dyDescent="0.25">
      <c r="A121" s="5">
        <v>441</v>
      </c>
      <c r="B121" s="5" t="s">
        <v>1195</v>
      </c>
      <c r="C121" s="5" t="s">
        <v>1194</v>
      </c>
      <c r="D121" s="5" t="s">
        <v>2769</v>
      </c>
      <c r="E121" s="29">
        <v>0</v>
      </c>
      <c r="F121" s="29">
        <v>0</v>
      </c>
      <c r="G121" s="29"/>
      <c r="H121" s="5">
        <v>1000</v>
      </c>
      <c r="I121" s="5">
        <v>750</v>
      </c>
      <c r="J121" s="5">
        <v>0</v>
      </c>
      <c r="K121" s="5">
        <v>0</v>
      </c>
      <c r="L121" s="5"/>
      <c r="M121" s="5"/>
      <c r="N121" s="5"/>
      <c r="O121" s="5"/>
      <c r="P121" s="5">
        <v>0</v>
      </c>
      <c r="Q121" s="5"/>
      <c r="R121" s="5"/>
      <c r="S121" s="5"/>
      <c r="T121" s="5"/>
      <c r="U121" s="5"/>
      <c r="V121" s="10">
        <v>39568</v>
      </c>
      <c r="W121" s="5"/>
      <c r="X121" s="5"/>
      <c r="Y121" s="5" t="s">
        <v>1193</v>
      </c>
      <c r="Z121" s="10">
        <v>41678.41777777778</v>
      </c>
    </row>
    <row r="122" spans="1:26" x14ac:dyDescent="0.25">
      <c r="A122" s="4">
        <v>442</v>
      </c>
      <c r="B122" s="4" t="s">
        <v>1192</v>
      </c>
      <c r="C122" s="4" t="s">
        <v>1191</v>
      </c>
      <c r="D122" s="4" t="s">
        <v>2769</v>
      </c>
      <c r="E122" s="30">
        <v>0</v>
      </c>
      <c r="F122" s="30">
        <v>0</v>
      </c>
      <c r="G122" s="30"/>
      <c r="H122" s="4">
        <v>1000</v>
      </c>
      <c r="I122" s="4">
        <v>750</v>
      </c>
      <c r="J122" s="4">
        <v>0</v>
      </c>
      <c r="K122" s="4">
        <v>0</v>
      </c>
      <c r="L122" s="4"/>
      <c r="M122" s="4"/>
      <c r="N122" s="4"/>
      <c r="O122" s="4"/>
      <c r="P122" s="4">
        <v>0</v>
      </c>
      <c r="Q122" s="4"/>
      <c r="R122" s="4"/>
      <c r="S122" s="4"/>
      <c r="T122" s="4"/>
      <c r="U122" s="4"/>
      <c r="V122" s="11">
        <v>39568</v>
      </c>
      <c r="W122" s="4"/>
      <c r="X122" s="4"/>
      <c r="Y122" s="4" t="s">
        <v>1190</v>
      </c>
      <c r="Z122" s="11">
        <v>41678.41777777778</v>
      </c>
    </row>
    <row r="123" spans="1:26" x14ac:dyDescent="0.25">
      <c r="A123" s="5">
        <v>443</v>
      </c>
      <c r="B123" s="5" t="s">
        <v>1189</v>
      </c>
      <c r="C123" s="5" t="s">
        <v>1188</v>
      </c>
      <c r="D123" s="5" t="s">
        <v>2769</v>
      </c>
      <c r="E123" s="29">
        <v>0</v>
      </c>
      <c r="F123" s="29">
        <v>0</v>
      </c>
      <c r="G123" s="29"/>
      <c r="H123" s="5">
        <v>1000</v>
      </c>
      <c r="I123" s="5">
        <v>750</v>
      </c>
      <c r="J123" s="5">
        <v>0</v>
      </c>
      <c r="K123" s="5">
        <v>0</v>
      </c>
      <c r="L123" s="5"/>
      <c r="M123" s="5"/>
      <c r="N123" s="5"/>
      <c r="O123" s="5"/>
      <c r="P123" s="5">
        <v>0</v>
      </c>
      <c r="Q123" s="5"/>
      <c r="R123" s="5"/>
      <c r="S123" s="5"/>
      <c r="T123" s="5"/>
      <c r="U123" s="5"/>
      <c r="V123" s="10">
        <v>39568</v>
      </c>
      <c r="W123" s="5"/>
      <c r="X123" s="5"/>
      <c r="Y123" s="5" t="s">
        <v>1187</v>
      </c>
      <c r="Z123" s="10">
        <v>41678.41777777778</v>
      </c>
    </row>
    <row r="124" spans="1:26" x14ac:dyDescent="0.25">
      <c r="A124" s="4">
        <v>444</v>
      </c>
      <c r="B124" s="4" t="s">
        <v>1186</v>
      </c>
      <c r="C124" s="4" t="s">
        <v>1185</v>
      </c>
      <c r="D124" s="4" t="s">
        <v>2769</v>
      </c>
      <c r="E124" s="30">
        <v>0</v>
      </c>
      <c r="F124" s="30">
        <v>0</v>
      </c>
      <c r="G124" s="30"/>
      <c r="H124" s="4">
        <v>1000</v>
      </c>
      <c r="I124" s="4">
        <v>750</v>
      </c>
      <c r="J124" s="4">
        <v>0</v>
      </c>
      <c r="K124" s="4">
        <v>0</v>
      </c>
      <c r="L124" s="4"/>
      <c r="M124" s="4"/>
      <c r="N124" s="4"/>
      <c r="O124" s="4"/>
      <c r="P124" s="4">
        <v>0</v>
      </c>
      <c r="Q124" s="4"/>
      <c r="R124" s="4"/>
      <c r="S124" s="4"/>
      <c r="T124" s="4"/>
      <c r="U124" s="4"/>
      <c r="V124" s="11">
        <v>39568</v>
      </c>
      <c r="W124" s="4"/>
      <c r="X124" s="4"/>
      <c r="Y124" s="4" t="s">
        <v>1184</v>
      </c>
      <c r="Z124" s="11">
        <v>41678.41777777778</v>
      </c>
    </row>
    <row r="125" spans="1:26" x14ac:dyDescent="0.25">
      <c r="A125" s="5">
        <v>445</v>
      </c>
      <c r="B125" s="5" t="s">
        <v>1183</v>
      </c>
      <c r="C125" s="5" t="s">
        <v>1182</v>
      </c>
      <c r="D125" s="5" t="s">
        <v>2769</v>
      </c>
      <c r="E125" s="29">
        <v>0</v>
      </c>
      <c r="F125" s="29">
        <v>0</v>
      </c>
      <c r="G125" s="29"/>
      <c r="H125" s="5">
        <v>1000</v>
      </c>
      <c r="I125" s="5">
        <v>750</v>
      </c>
      <c r="J125" s="5">
        <v>0</v>
      </c>
      <c r="K125" s="5">
        <v>0</v>
      </c>
      <c r="L125" s="5"/>
      <c r="M125" s="5"/>
      <c r="N125" s="5"/>
      <c r="O125" s="5"/>
      <c r="P125" s="5">
        <v>0</v>
      </c>
      <c r="Q125" s="5"/>
      <c r="R125" s="5"/>
      <c r="S125" s="5"/>
      <c r="T125" s="5"/>
      <c r="U125" s="5"/>
      <c r="V125" s="10">
        <v>39568</v>
      </c>
      <c r="W125" s="5"/>
      <c r="X125" s="5"/>
      <c r="Y125" s="5" t="s">
        <v>1181</v>
      </c>
      <c r="Z125" s="10">
        <v>41678.41777777778</v>
      </c>
    </row>
    <row r="126" spans="1:26" x14ac:dyDescent="0.25">
      <c r="A126" s="4">
        <v>446</v>
      </c>
      <c r="B126" s="4" t="s">
        <v>1180</v>
      </c>
      <c r="C126" s="4" t="s">
        <v>1179</v>
      </c>
      <c r="D126" s="4" t="s">
        <v>2769</v>
      </c>
      <c r="E126" s="30">
        <v>0</v>
      </c>
      <c r="F126" s="30">
        <v>0</v>
      </c>
      <c r="G126" s="30"/>
      <c r="H126" s="4">
        <v>1000</v>
      </c>
      <c r="I126" s="4">
        <v>750</v>
      </c>
      <c r="J126" s="4">
        <v>0</v>
      </c>
      <c r="K126" s="4">
        <v>0</v>
      </c>
      <c r="L126" s="4"/>
      <c r="M126" s="4"/>
      <c r="N126" s="4"/>
      <c r="O126" s="4"/>
      <c r="P126" s="4">
        <v>0</v>
      </c>
      <c r="Q126" s="4"/>
      <c r="R126" s="4"/>
      <c r="S126" s="4"/>
      <c r="T126" s="4"/>
      <c r="U126" s="4"/>
      <c r="V126" s="11">
        <v>39568</v>
      </c>
      <c r="W126" s="4"/>
      <c r="X126" s="4"/>
      <c r="Y126" s="4" t="s">
        <v>1178</v>
      </c>
      <c r="Z126" s="11">
        <v>41678.41777777778</v>
      </c>
    </row>
    <row r="127" spans="1:26" x14ac:dyDescent="0.25">
      <c r="A127" s="5">
        <v>447</v>
      </c>
      <c r="B127" s="5" t="s">
        <v>1177</v>
      </c>
      <c r="C127" s="5" t="s">
        <v>1176</v>
      </c>
      <c r="D127" s="5" t="s">
        <v>2769</v>
      </c>
      <c r="E127" s="29">
        <v>0</v>
      </c>
      <c r="F127" s="29">
        <v>0</v>
      </c>
      <c r="G127" s="29"/>
      <c r="H127" s="5">
        <v>1000</v>
      </c>
      <c r="I127" s="5">
        <v>750</v>
      </c>
      <c r="J127" s="5">
        <v>0</v>
      </c>
      <c r="K127" s="5">
        <v>0</v>
      </c>
      <c r="L127" s="5"/>
      <c r="M127" s="5"/>
      <c r="N127" s="5"/>
      <c r="O127" s="5"/>
      <c r="P127" s="5">
        <v>0</v>
      </c>
      <c r="Q127" s="5"/>
      <c r="R127" s="5"/>
      <c r="S127" s="5"/>
      <c r="T127" s="5"/>
      <c r="U127" s="5"/>
      <c r="V127" s="10">
        <v>39568</v>
      </c>
      <c r="W127" s="5"/>
      <c r="X127" s="5"/>
      <c r="Y127" s="5" t="s">
        <v>1175</v>
      </c>
      <c r="Z127" s="10">
        <v>41678.41777777778</v>
      </c>
    </row>
    <row r="128" spans="1:26" x14ac:dyDescent="0.25">
      <c r="A128" s="4">
        <v>448</v>
      </c>
      <c r="B128" s="4" t="s">
        <v>1174</v>
      </c>
      <c r="C128" s="4" t="s">
        <v>1173</v>
      </c>
      <c r="D128" s="4" t="s">
        <v>2769</v>
      </c>
      <c r="E128" s="30">
        <v>0</v>
      </c>
      <c r="F128" s="30">
        <v>0</v>
      </c>
      <c r="G128" s="30"/>
      <c r="H128" s="4">
        <v>1000</v>
      </c>
      <c r="I128" s="4">
        <v>750</v>
      </c>
      <c r="J128" s="4">
        <v>0</v>
      </c>
      <c r="K128" s="4">
        <v>0</v>
      </c>
      <c r="L128" s="4"/>
      <c r="M128" s="4"/>
      <c r="N128" s="4"/>
      <c r="O128" s="4"/>
      <c r="P128" s="4">
        <v>0</v>
      </c>
      <c r="Q128" s="4"/>
      <c r="R128" s="4"/>
      <c r="S128" s="4"/>
      <c r="T128" s="4"/>
      <c r="U128" s="4"/>
      <c r="V128" s="11">
        <v>39568</v>
      </c>
      <c r="W128" s="4"/>
      <c r="X128" s="4"/>
      <c r="Y128" s="4" t="s">
        <v>1172</v>
      </c>
      <c r="Z128" s="11">
        <v>41678.41777777778</v>
      </c>
    </row>
    <row r="129" spans="1:26" x14ac:dyDescent="0.25">
      <c r="A129" s="5">
        <v>449</v>
      </c>
      <c r="B129" s="5" t="s">
        <v>1171</v>
      </c>
      <c r="C129" s="5" t="s">
        <v>1170</v>
      </c>
      <c r="D129" s="5" t="s">
        <v>2769</v>
      </c>
      <c r="E129" s="29">
        <v>0</v>
      </c>
      <c r="F129" s="29">
        <v>0</v>
      </c>
      <c r="G129" s="29"/>
      <c r="H129" s="5">
        <v>1000</v>
      </c>
      <c r="I129" s="5">
        <v>750</v>
      </c>
      <c r="J129" s="5">
        <v>0</v>
      </c>
      <c r="K129" s="5">
        <v>0</v>
      </c>
      <c r="L129" s="5"/>
      <c r="M129" s="5"/>
      <c r="N129" s="5"/>
      <c r="O129" s="5"/>
      <c r="P129" s="5">
        <v>0</v>
      </c>
      <c r="Q129" s="5"/>
      <c r="R129" s="5"/>
      <c r="S129" s="5"/>
      <c r="T129" s="5"/>
      <c r="U129" s="5"/>
      <c r="V129" s="10">
        <v>39568</v>
      </c>
      <c r="W129" s="5"/>
      <c r="X129" s="5"/>
      <c r="Y129" s="5" t="s">
        <v>1169</v>
      </c>
      <c r="Z129" s="10">
        <v>41678.41777777778</v>
      </c>
    </row>
    <row r="130" spans="1:26" x14ac:dyDescent="0.25">
      <c r="A130" s="4">
        <v>450</v>
      </c>
      <c r="B130" s="4" t="s">
        <v>1168</v>
      </c>
      <c r="C130" s="4" t="s">
        <v>1167</v>
      </c>
      <c r="D130" s="4" t="s">
        <v>2769</v>
      </c>
      <c r="E130" s="30">
        <v>0</v>
      </c>
      <c r="F130" s="30">
        <v>0</v>
      </c>
      <c r="G130" s="30"/>
      <c r="H130" s="4">
        <v>1000</v>
      </c>
      <c r="I130" s="4">
        <v>750</v>
      </c>
      <c r="J130" s="4">
        <v>0</v>
      </c>
      <c r="K130" s="4">
        <v>0</v>
      </c>
      <c r="L130" s="4"/>
      <c r="M130" s="4"/>
      <c r="N130" s="4"/>
      <c r="O130" s="4"/>
      <c r="P130" s="4">
        <v>0</v>
      </c>
      <c r="Q130" s="4"/>
      <c r="R130" s="4"/>
      <c r="S130" s="4"/>
      <c r="T130" s="4"/>
      <c r="U130" s="4"/>
      <c r="V130" s="11">
        <v>39568</v>
      </c>
      <c r="W130" s="4"/>
      <c r="X130" s="4"/>
      <c r="Y130" s="4" t="s">
        <v>1166</v>
      </c>
      <c r="Z130" s="11">
        <v>41678.41777777778</v>
      </c>
    </row>
    <row r="131" spans="1:26" x14ac:dyDescent="0.25">
      <c r="A131" s="5">
        <v>451</v>
      </c>
      <c r="B131" s="5" t="s">
        <v>1165</v>
      </c>
      <c r="C131" s="5" t="s">
        <v>1164</v>
      </c>
      <c r="D131" s="5" t="s">
        <v>2769</v>
      </c>
      <c r="E131" s="29">
        <v>0</v>
      </c>
      <c r="F131" s="29">
        <v>0</v>
      </c>
      <c r="G131" s="29"/>
      <c r="H131" s="5">
        <v>1000</v>
      </c>
      <c r="I131" s="5">
        <v>750</v>
      </c>
      <c r="J131" s="5">
        <v>0</v>
      </c>
      <c r="K131" s="5">
        <v>0</v>
      </c>
      <c r="L131" s="5"/>
      <c r="M131" s="5"/>
      <c r="N131" s="5"/>
      <c r="O131" s="5"/>
      <c r="P131" s="5">
        <v>0</v>
      </c>
      <c r="Q131" s="5"/>
      <c r="R131" s="5"/>
      <c r="S131" s="5"/>
      <c r="T131" s="5"/>
      <c r="U131" s="5"/>
      <c r="V131" s="10">
        <v>39568</v>
      </c>
      <c r="W131" s="5"/>
      <c r="X131" s="5"/>
      <c r="Y131" s="5" t="s">
        <v>1163</v>
      </c>
      <c r="Z131" s="10">
        <v>41678.41777777778</v>
      </c>
    </row>
    <row r="132" spans="1:26" x14ac:dyDescent="0.25">
      <c r="A132" s="4">
        <v>452</v>
      </c>
      <c r="B132" s="4" t="s">
        <v>1162</v>
      </c>
      <c r="C132" s="4" t="s">
        <v>1161</v>
      </c>
      <c r="D132" s="4" t="s">
        <v>2769</v>
      </c>
      <c r="E132" s="30">
        <v>0</v>
      </c>
      <c r="F132" s="30">
        <v>0</v>
      </c>
      <c r="G132" s="30"/>
      <c r="H132" s="4">
        <v>1000</v>
      </c>
      <c r="I132" s="4">
        <v>750</v>
      </c>
      <c r="J132" s="4">
        <v>0</v>
      </c>
      <c r="K132" s="4">
        <v>0</v>
      </c>
      <c r="L132" s="4"/>
      <c r="M132" s="4"/>
      <c r="N132" s="4"/>
      <c r="O132" s="4"/>
      <c r="P132" s="4">
        <v>0</v>
      </c>
      <c r="Q132" s="4"/>
      <c r="R132" s="4"/>
      <c r="S132" s="4"/>
      <c r="T132" s="4"/>
      <c r="U132" s="4"/>
      <c r="V132" s="11">
        <v>39568</v>
      </c>
      <c r="W132" s="4"/>
      <c r="X132" s="4"/>
      <c r="Y132" s="4" t="s">
        <v>1160</v>
      </c>
      <c r="Z132" s="11">
        <v>41678.41777777778</v>
      </c>
    </row>
    <row r="133" spans="1:26" x14ac:dyDescent="0.25">
      <c r="A133" s="5">
        <v>453</v>
      </c>
      <c r="B133" s="5" t="s">
        <v>1159</v>
      </c>
      <c r="C133" s="5" t="s">
        <v>1158</v>
      </c>
      <c r="D133" s="5" t="s">
        <v>2769</v>
      </c>
      <c r="E133" s="29">
        <v>0</v>
      </c>
      <c r="F133" s="29">
        <v>0</v>
      </c>
      <c r="G133" s="29"/>
      <c r="H133" s="5">
        <v>1000</v>
      </c>
      <c r="I133" s="5">
        <v>750</v>
      </c>
      <c r="J133" s="5">
        <v>0</v>
      </c>
      <c r="K133" s="5">
        <v>0</v>
      </c>
      <c r="L133" s="5"/>
      <c r="M133" s="5"/>
      <c r="N133" s="5"/>
      <c r="O133" s="5"/>
      <c r="P133" s="5">
        <v>0</v>
      </c>
      <c r="Q133" s="5"/>
      <c r="R133" s="5"/>
      <c r="S133" s="5"/>
      <c r="T133" s="5"/>
      <c r="U133" s="5"/>
      <c r="V133" s="10">
        <v>39568</v>
      </c>
      <c r="W133" s="5"/>
      <c r="X133" s="5"/>
      <c r="Y133" s="5" t="s">
        <v>1157</v>
      </c>
      <c r="Z133" s="10">
        <v>41678.41777777778</v>
      </c>
    </row>
    <row r="134" spans="1:26" x14ac:dyDescent="0.25">
      <c r="A134" s="4">
        <v>454</v>
      </c>
      <c r="B134" s="4" t="s">
        <v>1156</v>
      </c>
      <c r="C134" s="4" t="s">
        <v>1155</v>
      </c>
      <c r="D134" s="4" t="s">
        <v>2769</v>
      </c>
      <c r="E134" s="30">
        <v>0</v>
      </c>
      <c r="F134" s="30">
        <v>0</v>
      </c>
      <c r="G134" s="30"/>
      <c r="H134" s="4">
        <v>1000</v>
      </c>
      <c r="I134" s="4">
        <v>750</v>
      </c>
      <c r="J134" s="4">
        <v>0</v>
      </c>
      <c r="K134" s="4">
        <v>0</v>
      </c>
      <c r="L134" s="4"/>
      <c r="M134" s="4"/>
      <c r="N134" s="4"/>
      <c r="O134" s="4"/>
      <c r="P134" s="4">
        <v>0</v>
      </c>
      <c r="Q134" s="4"/>
      <c r="R134" s="4"/>
      <c r="S134" s="4"/>
      <c r="T134" s="4"/>
      <c r="U134" s="4"/>
      <c r="V134" s="11">
        <v>39568</v>
      </c>
      <c r="W134" s="4"/>
      <c r="X134" s="4"/>
      <c r="Y134" s="4" t="s">
        <v>1154</v>
      </c>
      <c r="Z134" s="11">
        <v>41678.41777777778</v>
      </c>
    </row>
    <row r="135" spans="1:26" x14ac:dyDescent="0.25">
      <c r="A135" s="5">
        <v>455</v>
      </c>
      <c r="B135" s="5" t="s">
        <v>1153</v>
      </c>
      <c r="C135" s="5" t="s">
        <v>1152</v>
      </c>
      <c r="D135" s="5" t="s">
        <v>2769</v>
      </c>
      <c r="E135" s="29">
        <v>0</v>
      </c>
      <c r="F135" s="29">
        <v>0</v>
      </c>
      <c r="G135" s="29"/>
      <c r="H135" s="5">
        <v>1000</v>
      </c>
      <c r="I135" s="5">
        <v>750</v>
      </c>
      <c r="J135" s="5">
        <v>0</v>
      </c>
      <c r="K135" s="5">
        <v>0</v>
      </c>
      <c r="L135" s="5"/>
      <c r="M135" s="5"/>
      <c r="N135" s="5"/>
      <c r="O135" s="5"/>
      <c r="P135" s="5">
        <v>0</v>
      </c>
      <c r="Q135" s="5"/>
      <c r="R135" s="5"/>
      <c r="S135" s="5"/>
      <c r="T135" s="5"/>
      <c r="U135" s="5"/>
      <c r="V135" s="10">
        <v>39568</v>
      </c>
      <c r="W135" s="5"/>
      <c r="X135" s="5"/>
      <c r="Y135" s="5" t="s">
        <v>1151</v>
      </c>
      <c r="Z135" s="10">
        <v>41678.41777777778</v>
      </c>
    </row>
    <row r="136" spans="1:26" x14ac:dyDescent="0.25">
      <c r="A136" s="4">
        <v>456</v>
      </c>
      <c r="B136" s="4" t="s">
        <v>1150</v>
      </c>
      <c r="C136" s="4" t="s">
        <v>1149</v>
      </c>
      <c r="D136" s="4" t="s">
        <v>2769</v>
      </c>
      <c r="E136" s="30">
        <v>0</v>
      </c>
      <c r="F136" s="30">
        <v>0</v>
      </c>
      <c r="G136" s="30"/>
      <c r="H136" s="4">
        <v>1000</v>
      </c>
      <c r="I136" s="4">
        <v>750</v>
      </c>
      <c r="J136" s="4">
        <v>0</v>
      </c>
      <c r="K136" s="4">
        <v>0</v>
      </c>
      <c r="L136" s="4"/>
      <c r="M136" s="4"/>
      <c r="N136" s="4"/>
      <c r="O136" s="4"/>
      <c r="P136" s="4">
        <v>0</v>
      </c>
      <c r="Q136" s="4"/>
      <c r="R136" s="4"/>
      <c r="S136" s="4"/>
      <c r="T136" s="4"/>
      <c r="U136" s="4"/>
      <c r="V136" s="11">
        <v>39568</v>
      </c>
      <c r="W136" s="4"/>
      <c r="X136" s="4"/>
      <c r="Y136" s="4" t="s">
        <v>1148</v>
      </c>
      <c r="Z136" s="11">
        <v>41678.41777777778</v>
      </c>
    </row>
    <row r="137" spans="1:26" x14ac:dyDescent="0.25">
      <c r="A137" s="5">
        <v>457</v>
      </c>
      <c r="B137" s="5" t="s">
        <v>1147</v>
      </c>
      <c r="C137" s="5" t="s">
        <v>1146</v>
      </c>
      <c r="D137" s="5" t="s">
        <v>2769</v>
      </c>
      <c r="E137" s="29">
        <v>0</v>
      </c>
      <c r="F137" s="29">
        <v>0</v>
      </c>
      <c r="G137" s="29"/>
      <c r="H137" s="5">
        <v>1000</v>
      </c>
      <c r="I137" s="5">
        <v>750</v>
      </c>
      <c r="J137" s="5">
        <v>0</v>
      </c>
      <c r="K137" s="5">
        <v>0</v>
      </c>
      <c r="L137" s="5"/>
      <c r="M137" s="5"/>
      <c r="N137" s="5"/>
      <c r="O137" s="5"/>
      <c r="P137" s="5">
        <v>0</v>
      </c>
      <c r="Q137" s="5"/>
      <c r="R137" s="5"/>
      <c r="S137" s="5"/>
      <c r="T137" s="5"/>
      <c r="U137" s="5"/>
      <c r="V137" s="10">
        <v>39568</v>
      </c>
      <c r="W137" s="5"/>
      <c r="X137" s="5"/>
      <c r="Y137" s="5" t="s">
        <v>1145</v>
      </c>
      <c r="Z137" s="10">
        <v>41678.41777777778</v>
      </c>
    </row>
    <row r="138" spans="1:26" x14ac:dyDescent="0.25">
      <c r="A138" s="4">
        <v>458</v>
      </c>
      <c r="B138" s="4" t="s">
        <v>1144</v>
      </c>
      <c r="C138" s="4" t="s">
        <v>1143</v>
      </c>
      <c r="D138" s="4" t="s">
        <v>2769</v>
      </c>
      <c r="E138" s="30">
        <v>0</v>
      </c>
      <c r="F138" s="30">
        <v>0</v>
      </c>
      <c r="G138" s="30"/>
      <c r="H138" s="4">
        <v>1000</v>
      </c>
      <c r="I138" s="4">
        <v>750</v>
      </c>
      <c r="J138" s="4">
        <v>0</v>
      </c>
      <c r="K138" s="4">
        <v>0</v>
      </c>
      <c r="L138" s="4"/>
      <c r="M138" s="4"/>
      <c r="N138" s="4"/>
      <c r="O138" s="4"/>
      <c r="P138" s="4">
        <v>0</v>
      </c>
      <c r="Q138" s="4"/>
      <c r="R138" s="4"/>
      <c r="S138" s="4"/>
      <c r="T138" s="4"/>
      <c r="U138" s="4"/>
      <c r="V138" s="11">
        <v>39568</v>
      </c>
      <c r="W138" s="4"/>
      <c r="X138" s="4"/>
      <c r="Y138" s="4" t="s">
        <v>1142</v>
      </c>
      <c r="Z138" s="11">
        <v>41678.41777777778</v>
      </c>
    </row>
    <row r="139" spans="1:26" x14ac:dyDescent="0.25">
      <c r="A139" s="5">
        <v>459</v>
      </c>
      <c r="B139" s="5" t="s">
        <v>1141</v>
      </c>
      <c r="C139" s="5" t="s">
        <v>1140</v>
      </c>
      <c r="D139" s="5" t="s">
        <v>2769</v>
      </c>
      <c r="E139" s="29">
        <v>0</v>
      </c>
      <c r="F139" s="29">
        <v>0</v>
      </c>
      <c r="G139" s="29"/>
      <c r="H139" s="5">
        <v>1000</v>
      </c>
      <c r="I139" s="5">
        <v>750</v>
      </c>
      <c r="J139" s="5">
        <v>0</v>
      </c>
      <c r="K139" s="5">
        <v>0</v>
      </c>
      <c r="L139" s="5"/>
      <c r="M139" s="5"/>
      <c r="N139" s="5"/>
      <c r="O139" s="5"/>
      <c r="P139" s="5">
        <v>0</v>
      </c>
      <c r="Q139" s="5"/>
      <c r="R139" s="5"/>
      <c r="S139" s="5"/>
      <c r="T139" s="5"/>
      <c r="U139" s="5"/>
      <c r="V139" s="10">
        <v>39568</v>
      </c>
      <c r="W139" s="5"/>
      <c r="X139" s="5"/>
      <c r="Y139" s="5" t="s">
        <v>1139</v>
      </c>
      <c r="Z139" s="10">
        <v>41678.41777777778</v>
      </c>
    </row>
    <row r="140" spans="1:26" x14ac:dyDescent="0.25">
      <c r="A140" s="4">
        <v>460</v>
      </c>
      <c r="B140" s="4" t="s">
        <v>1138</v>
      </c>
      <c r="C140" s="4" t="s">
        <v>1137</v>
      </c>
      <c r="D140" s="4" t="s">
        <v>2769</v>
      </c>
      <c r="E140" s="30">
        <v>0</v>
      </c>
      <c r="F140" s="30">
        <v>0</v>
      </c>
      <c r="G140" s="30"/>
      <c r="H140" s="4">
        <v>1000</v>
      </c>
      <c r="I140" s="4">
        <v>750</v>
      </c>
      <c r="J140" s="4">
        <v>0</v>
      </c>
      <c r="K140" s="4">
        <v>0</v>
      </c>
      <c r="L140" s="4"/>
      <c r="M140" s="4"/>
      <c r="N140" s="4"/>
      <c r="O140" s="4"/>
      <c r="P140" s="4">
        <v>0</v>
      </c>
      <c r="Q140" s="4"/>
      <c r="R140" s="4"/>
      <c r="S140" s="4"/>
      <c r="T140" s="4"/>
      <c r="U140" s="4"/>
      <c r="V140" s="11">
        <v>39568</v>
      </c>
      <c r="W140" s="4"/>
      <c r="X140" s="4"/>
      <c r="Y140" s="4" t="s">
        <v>1136</v>
      </c>
      <c r="Z140" s="11">
        <v>41678.41777777778</v>
      </c>
    </row>
    <row r="141" spans="1:26" x14ac:dyDescent="0.25">
      <c r="A141" s="5">
        <v>461</v>
      </c>
      <c r="B141" s="5" t="s">
        <v>1135</v>
      </c>
      <c r="C141" s="5" t="s">
        <v>1134</v>
      </c>
      <c r="D141" s="5" t="s">
        <v>2769</v>
      </c>
      <c r="E141" s="29">
        <v>0</v>
      </c>
      <c r="F141" s="29">
        <v>0</v>
      </c>
      <c r="G141" s="29" t="s">
        <v>63</v>
      </c>
      <c r="H141" s="5">
        <v>1000</v>
      </c>
      <c r="I141" s="5">
        <v>750</v>
      </c>
      <c r="J141" s="5">
        <v>0</v>
      </c>
      <c r="K141" s="5">
        <v>0</v>
      </c>
      <c r="L141" s="5"/>
      <c r="M141" s="5"/>
      <c r="N141" s="5"/>
      <c r="O141" s="5"/>
      <c r="P141" s="5">
        <v>0</v>
      </c>
      <c r="Q141" s="5"/>
      <c r="R141" s="5"/>
      <c r="S141" s="5"/>
      <c r="T141" s="5"/>
      <c r="U141" s="5"/>
      <c r="V141" s="10">
        <v>39568</v>
      </c>
      <c r="W141" s="5"/>
      <c r="X141" s="5"/>
      <c r="Y141" s="5" t="s">
        <v>1133</v>
      </c>
      <c r="Z141" s="10">
        <v>41678.41777777778</v>
      </c>
    </row>
    <row r="142" spans="1:26" x14ac:dyDescent="0.25">
      <c r="A142" s="4">
        <v>462</v>
      </c>
      <c r="B142" s="4" t="s">
        <v>1132</v>
      </c>
      <c r="C142" s="4" t="s">
        <v>1131</v>
      </c>
      <c r="D142" s="4" t="s">
        <v>2769</v>
      </c>
      <c r="E142" s="30">
        <v>0</v>
      </c>
      <c r="F142" s="30">
        <v>0</v>
      </c>
      <c r="G142" s="30"/>
      <c r="H142" s="4">
        <v>1000</v>
      </c>
      <c r="I142" s="4">
        <v>750</v>
      </c>
      <c r="J142" s="4">
        <v>0</v>
      </c>
      <c r="K142" s="4">
        <v>0</v>
      </c>
      <c r="L142" s="4"/>
      <c r="M142" s="4"/>
      <c r="N142" s="4"/>
      <c r="O142" s="4"/>
      <c r="P142" s="4">
        <v>0</v>
      </c>
      <c r="Q142" s="4"/>
      <c r="R142" s="4"/>
      <c r="S142" s="4"/>
      <c r="T142" s="4"/>
      <c r="U142" s="4"/>
      <c r="V142" s="11">
        <v>39568</v>
      </c>
      <c r="W142" s="4"/>
      <c r="X142" s="4"/>
      <c r="Y142" s="4" t="s">
        <v>1130</v>
      </c>
      <c r="Z142" s="11">
        <v>41678.41777777778</v>
      </c>
    </row>
    <row r="143" spans="1:26" x14ac:dyDescent="0.25">
      <c r="A143" s="5">
        <v>463</v>
      </c>
      <c r="B143" s="5" t="s">
        <v>1129</v>
      </c>
      <c r="C143" s="5" t="s">
        <v>1128</v>
      </c>
      <c r="D143" s="5" t="s">
        <v>2769</v>
      </c>
      <c r="E143" s="29">
        <v>0</v>
      </c>
      <c r="F143" s="29">
        <v>0</v>
      </c>
      <c r="G143" s="29"/>
      <c r="H143" s="5">
        <v>1000</v>
      </c>
      <c r="I143" s="5">
        <v>750</v>
      </c>
      <c r="J143" s="5">
        <v>0</v>
      </c>
      <c r="K143" s="5">
        <v>0</v>
      </c>
      <c r="L143" s="5"/>
      <c r="M143" s="5"/>
      <c r="N143" s="5"/>
      <c r="O143" s="5"/>
      <c r="P143" s="5">
        <v>0</v>
      </c>
      <c r="Q143" s="5"/>
      <c r="R143" s="5"/>
      <c r="S143" s="5"/>
      <c r="T143" s="5"/>
      <c r="U143" s="5"/>
      <c r="V143" s="10">
        <v>39568</v>
      </c>
      <c r="W143" s="5"/>
      <c r="X143" s="5"/>
      <c r="Y143" s="5" t="s">
        <v>1127</v>
      </c>
      <c r="Z143" s="10">
        <v>41678.41777777778</v>
      </c>
    </row>
    <row r="144" spans="1:26" x14ac:dyDescent="0.25">
      <c r="A144" s="4">
        <v>464</v>
      </c>
      <c r="B144" s="4" t="s">
        <v>1126</v>
      </c>
      <c r="C144" s="4" t="s">
        <v>1125</v>
      </c>
      <c r="D144" s="4" t="s">
        <v>2769</v>
      </c>
      <c r="E144" s="30">
        <v>0</v>
      </c>
      <c r="F144" s="30">
        <v>0</v>
      </c>
      <c r="G144" s="30"/>
      <c r="H144" s="4">
        <v>1000</v>
      </c>
      <c r="I144" s="4">
        <v>750</v>
      </c>
      <c r="J144" s="4">
        <v>0</v>
      </c>
      <c r="K144" s="4">
        <v>0</v>
      </c>
      <c r="L144" s="4"/>
      <c r="M144" s="4"/>
      <c r="N144" s="4"/>
      <c r="O144" s="4"/>
      <c r="P144" s="4">
        <v>0</v>
      </c>
      <c r="Q144" s="4"/>
      <c r="R144" s="4"/>
      <c r="S144" s="4"/>
      <c r="T144" s="4"/>
      <c r="U144" s="4"/>
      <c r="V144" s="11">
        <v>39568</v>
      </c>
      <c r="W144" s="4"/>
      <c r="X144" s="4"/>
      <c r="Y144" s="4" t="s">
        <v>1124</v>
      </c>
      <c r="Z144" s="11">
        <v>41678.41777777778</v>
      </c>
    </row>
    <row r="145" spans="1:26" x14ac:dyDescent="0.25">
      <c r="A145" s="5">
        <v>465</v>
      </c>
      <c r="B145" s="5" t="s">
        <v>1123</v>
      </c>
      <c r="C145" s="5" t="s">
        <v>1122</v>
      </c>
      <c r="D145" s="5" t="s">
        <v>2769</v>
      </c>
      <c r="E145" s="29">
        <v>0</v>
      </c>
      <c r="F145" s="29">
        <v>0</v>
      </c>
      <c r="G145" s="29"/>
      <c r="H145" s="5">
        <v>1000</v>
      </c>
      <c r="I145" s="5">
        <v>750</v>
      </c>
      <c r="J145" s="5">
        <v>0</v>
      </c>
      <c r="K145" s="5">
        <v>0</v>
      </c>
      <c r="L145" s="5"/>
      <c r="M145" s="5"/>
      <c r="N145" s="5"/>
      <c r="O145" s="5"/>
      <c r="P145" s="5">
        <v>0</v>
      </c>
      <c r="Q145" s="5"/>
      <c r="R145" s="5"/>
      <c r="S145" s="5"/>
      <c r="T145" s="5"/>
      <c r="U145" s="5"/>
      <c r="V145" s="10">
        <v>39568</v>
      </c>
      <c r="W145" s="5"/>
      <c r="X145" s="5"/>
      <c r="Y145" s="5" t="s">
        <v>1121</v>
      </c>
      <c r="Z145" s="10">
        <v>41678.41777777778</v>
      </c>
    </row>
    <row r="146" spans="1:26" x14ac:dyDescent="0.25">
      <c r="A146" s="4">
        <v>466</v>
      </c>
      <c r="B146" s="4" t="s">
        <v>1120</v>
      </c>
      <c r="C146" s="4" t="s">
        <v>1119</v>
      </c>
      <c r="D146" s="4" t="s">
        <v>2769</v>
      </c>
      <c r="E146" s="30">
        <v>0</v>
      </c>
      <c r="F146" s="30">
        <v>0</v>
      </c>
      <c r="G146" s="30"/>
      <c r="H146" s="4">
        <v>1000</v>
      </c>
      <c r="I146" s="4">
        <v>750</v>
      </c>
      <c r="J146" s="4">
        <v>0</v>
      </c>
      <c r="K146" s="4">
        <v>0</v>
      </c>
      <c r="L146" s="4"/>
      <c r="M146" s="4"/>
      <c r="N146" s="4"/>
      <c r="O146" s="4"/>
      <c r="P146" s="4">
        <v>0</v>
      </c>
      <c r="Q146" s="4"/>
      <c r="R146" s="4"/>
      <c r="S146" s="4"/>
      <c r="T146" s="4"/>
      <c r="U146" s="4"/>
      <c r="V146" s="11">
        <v>39568</v>
      </c>
      <c r="W146" s="4"/>
      <c r="X146" s="4"/>
      <c r="Y146" s="4" t="s">
        <v>1118</v>
      </c>
      <c r="Z146" s="11">
        <v>41678.41777777778</v>
      </c>
    </row>
    <row r="147" spans="1:26" x14ac:dyDescent="0.25">
      <c r="A147" s="5">
        <v>467</v>
      </c>
      <c r="B147" s="5" t="s">
        <v>1117</v>
      </c>
      <c r="C147" s="5" t="s">
        <v>1116</v>
      </c>
      <c r="D147" s="5" t="s">
        <v>2769</v>
      </c>
      <c r="E147" s="29">
        <v>0</v>
      </c>
      <c r="F147" s="29">
        <v>0</v>
      </c>
      <c r="G147" s="29"/>
      <c r="H147" s="5">
        <v>1000</v>
      </c>
      <c r="I147" s="5">
        <v>750</v>
      </c>
      <c r="J147" s="5">
        <v>0</v>
      </c>
      <c r="K147" s="5">
        <v>0</v>
      </c>
      <c r="L147" s="5"/>
      <c r="M147" s="5"/>
      <c r="N147" s="5"/>
      <c r="O147" s="5"/>
      <c r="P147" s="5">
        <v>0</v>
      </c>
      <c r="Q147" s="5"/>
      <c r="R147" s="5"/>
      <c r="S147" s="5"/>
      <c r="T147" s="5"/>
      <c r="U147" s="5"/>
      <c r="V147" s="10">
        <v>39568</v>
      </c>
      <c r="W147" s="5"/>
      <c r="X147" s="5"/>
      <c r="Y147" s="5" t="s">
        <v>1115</v>
      </c>
      <c r="Z147" s="10">
        <v>41678.41777777778</v>
      </c>
    </row>
    <row r="148" spans="1:26" x14ac:dyDescent="0.25">
      <c r="A148" s="4">
        <v>468</v>
      </c>
      <c r="B148" s="4" t="s">
        <v>1114</v>
      </c>
      <c r="C148" s="4" t="s">
        <v>1113</v>
      </c>
      <c r="D148" s="4" t="s">
        <v>2769</v>
      </c>
      <c r="E148" s="30">
        <v>0</v>
      </c>
      <c r="F148" s="30">
        <v>0</v>
      </c>
      <c r="G148" s="30"/>
      <c r="H148" s="4">
        <v>1000</v>
      </c>
      <c r="I148" s="4">
        <v>750</v>
      </c>
      <c r="J148" s="4">
        <v>0</v>
      </c>
      <c r="K148" s="4">
        <v>0</v>
      </c>
      <c r="L148" s="4"/>
      <c r="M148" s="4"/>
      <c r="N148" s="4"/>
      <c r="O148" s="4"/>
      <c r="P148" s="4">
        <v>0</v>
      </c>
      <c r="Q148" s="4"/>
      <c r="R148" s="4"/>
      <c r="S148" s="4"/>
      <c r="T148" s="4"/>
      <c r="U148" s="4"/>
      <c r="V148" s="11">
        <v>39568</v>
      </c>
      <c r="W148" s="4"/>
      <c r="X148" s="4"/>
      <c r="Y148" s="4" t="s">
        <v>1112</v>
      </c>
      <c r="Z148" s="11">
        <v>41678.41777777778</v>
      </c>
    </row>
    <row r="149" spans="1:26" x14ac:dyDescent="0.25">
      <c r="A149" s="5">
        <v>469</v>
      </c>
      <c r="B149" s="5" t="s">
        <v>1111</v>
      </c>
      <c r="C149" s="5" t="s">
        <v>1110</v>
      </c>
      <c r="D149" s="5" t="s">
        <v>2769</v>
      </c>
      <c r="E149" s="29">
        <v>0</v>
      </c>
      <c r="F149" s="29">
        <v>0</v>
      </c>
      <c r="G149" s="29"/>
      <c r="H149" s="5">
        <v>1000</v>
      </c>
      <c r="I149" s="5">
        <v>750</v>
      </c>
      <c r="J149" s="5">
        <v>0</v>
      </c>
      <c r="K149" s="5">
        <v>0</v>
      </c>
      <c r="L149" s="5"/>
      <c r="M149" s="5"/>
      <c r="N149" s="5"/>
      <c r="O149" s="5"/>
      <c r="P149" s="5">
        <v>0</v>
      </c>
      <c r="Q149" s="5"/>
      <c r="R149" s="5"/>
      <c r="S149" s="5"/>
      <c r="T149" s="5"/>
      <c r="U149" s="5"/>
      <c r="V149" s="10">
        <v>39568</v>
      </c>
      <c r="W149" s="5"/>
      <c r="X149" s="5"/>
      <c r="Y149" s="5" t="s">
        <v>1109</v>
      </c>
      <c r="Z149" s="10">
        <v>41678.41777777778</v>
      </c>
    </row>
    <row r="150" spans="1:26" x14ac:dyDescent="0.25">
      <c r="A150" s="4">
        <v>470</v>
      </c>
      <c r="B150" s="4" t="s">
        <v>1108</v>
      </c>
      <c r="C150" s="4" t="s">
        <v>1107</v>
      </c>
      <c r="D150" s="4" t="s">
        <v>2769</v>
      </c>
      <c r="E150" s="30">
        <v>0</v>
      </c>
      <c r="F150" s="30">
        <v>0</v>
      </c>
      <c r="G150" s="30"/>
      <c r="H150" s="4">
        <v>1000</v>
      </c>
      <c r="I150" s="4">
        <v>750</v>
      </c>
      <c r="J150" s="4">
        <v>0</v>
      </c>
      <c r="K150" s="4">
        <v>0</v>
      </c>
      <c r="L150" s="4"/>
      <c r="M150" s="4"/>
      <c r="N150" s="4"/>
      <c r="O150" s="4"/>
      <c r="P150" s="4">
        <v>0</v>
      </c>
      <c r="Q150" s="4"/>
      <c r="R150" s="4"/>
      <c r="S150" s="4"/>
      <c r="T150" s="4"/>
      <c r="U150" s="4"/>
      <c r="V150" s="11">
        <v>39568</v>
      </c>
      <c r="W150" s="4"/>
      <c r="X150" s="4"/>
      <c r="Y150" s="4" t="s">
        <v>1106</v>
      </c>
      <c r="Z150" s="11">
        <v>41678.41777777778</v>
      </c>
    </row>
    <row r="151" spans="1:26" x14ac:dyDescent="0.25">
      <c r="A151" s="5">
        <v>471</v>
      </c>
      <c r="B151" s="5" t="s">
        <v>1105</v>
      </c>
      <c r="C151" s="5" t="s">
        <v>1104</v>
      </c>
      <c r="D151" s="5" t="s">
        <v>2769</v>
      </c>
      <c r="E151" s="29">
        <v>0</v>
      </c>
      <c r="F151" s="29">
        <v>0</v>
      </c>
      <c r="G151" s="29"/>
      <c r="H151" s="5">
        <v>1000</v>
      </c>
      <c r="I151" s="5">
        <v>750</v>
      </c>
      <c r="J151" s="5">
        <v>0</v>
      </c>
      <c r="K151" s="5">
        <v>0</v>
      </c>
      <c r="L151" s="5"/>
      <c r="M151" s="5"/>
      <c r="N151" s="5"/>
      <c r="O151" s="5"/>
      <c r="P151" s="5">
        <v>0</v>
      </c>
      <c r="Q151" s="5"/>
      <c r="R151" s="5"/>
      <c r="S151" s="5"/>
      <c r="T151" s="5"/>
      <c r="U151" s="5"/>
      <c r="V151" s="10">
        <v>39568</v>
      </c>
      <c r="W151" s="5"/>
      <c r="X151" s="5"/>
      <c r="Y151" s="5" t="s">
        <v>1103</v>
      </c>
      <c r="Z151" s="10">
        <v>41678.41777777778</v>
      </c>
    </row>
    <row r="152" spans="1:26" x14ac:dyDescent="0.25">
      <c r="A152" s="4">
        <v>472</v>
      </c>
      <c r="B152" s="4" t="s">
        <v>1102</v>
      </c>
      <c r="C152" s="4" t="s">
        <v>1101</v>
      </c>
      <c r="D152" s="4" t="s">
        <v>2769</v>
      </c>
      <c r="E152" s="30">
        <v>0</v>
      </c>
      <c r="F152" s="30">
        <v>0</v>
      </c>
      <c r="G152" s="30"/>
      <c r="H152" s="4">
        <v>1000</v>
      </c>
      <c r="I152" s="4">
        <v>750</v>
      </c>
      <c r="J152" s="4">
        <v>0</v>
      </c>
      <c r="K152" s="4">
        <v>0</v>
      </c>
      <c r="L152" s="4"/>
      <c r="M152" s="4"/>
      <c r="N152" s="4"/>
      <c r="O152" s="4"/>
      <c r="P152" s="4">
        <v>0</v>
      </c>
      <c r="Q152" s="4"/>
      <c r="R152" s="4"/>
      <c r="S152" s="4"/>
      <c r="T152" s="4"/>
      <c r="U152" s="4"/>
      <c r="V152" s="11">
        <v>39568</v>
      </c>
      <c r="W152" s="4"/>
      <c r="X152" s="4"/>
      <c r="Y152" s="4" t="s">
        <v>1100</v>
      </c>
      <c r="Z152" s="11">
        <v>41678.41777777778</v>
      </c>
    </row>
    <row r="153" spans="1:26" x14ac:dyDescent="0.25">
      <c r="A153" s="5">
        <v>473</v>
      </c>
      <c r="B153" s="5" t="s">
        <v>1099</v>
      </c>
      <c r="C153" s="5" t="s">
        <v>1098</v>
      </c>
      <c r="D153" s="5" t="s">
        <v>2769</v>
      </c>
      <c r="E153" s="29">
        <v>0</v>
      </c>
      <c r="F153" s="29">
        <v>0</v>
      </c>
      <c r="G153" s="29"/>
      <c r="H153" s="5">
        <v>1000</v>
      </c>
      <c r="I153" s="5">
        <v>750</v>
      </c>
      <c r="J153" s="5">
        <v>0</v>
      </c>
      <c r="K153" s="5">
        <v>0</v>
      </c>
      <c r="L153" s="5"/>
      <c r="M153" s="5"/>
      <c r="N153" s="5"/>
      <c r="O153" s="5"/>
      <c r="P153" s="5">
        <v>0</v>
      </c>
      <c r="Q153" s="5"/>
      <c r="R153" s="5"/>
      <c r="S153" s="5"/>
      <c r="T153" s="5"/>
      <c r="U153" s="5"/>
      <c r="V153" s="10">
        <v>39568</v>
      </c>
      <c r="W153" s="5"/>
      <c r="X153" s="5"/>
      <c r="Y153" s="5" t="s">
        <v>1097</v>
      </c>
      <c r="Z153" s="10">
        <v>41678.41777777778</v>
      </c>
    </row>
    <row r="154" spans="1:26" x14ac:dyDescent="0.25">
      <c r="A154" s="4">
        <v>474</v>
      </c>
      <c r="B154" s="4" t="s">
        <v>1096</v>
      </c>
      <c r="C154" s="4" t="s">
        <v>1095</v>
      </c>
      <c r="D154" s="4" t="s">
        <v>2769</v>
      </c>
      <c r="E154" s="30">
        <v>0</v>
      </c>
      <c r="F154" s="30">
        <v>0</v>
      </c>
      <c r="G154" s="30"/>
      <c r="H154" s="4">
        <v>1000</v>
      </c>
      <c r="I154" s="4">
        <v>750</v>
      </c>
      <c r="J154" s="4">
        <v>0</v>
      </c>
      <c r="K154" s="4">
        <v>0</v>
      </c>
      <c r="L154" s="4"/>
      <c r="M154" s="4"/>
      <c r="N154" s="4"/>
      <c r="O154" s="4"/>
      <c r="P154" s="4">
        <v>0</v>
      </c>
      <c r="Q154" s="4"/>
      <c r="R154" s="4"/>
      <c r="S154" s="4"/>
      <c r="T154" s="4"/>
      <c r="U154" s="4"/>
      <c r="V154" s="11">
        <v>39568</v>
      </c>
      <c r="W154" s="4"/>
      <c r="X154" s="4"/>
      <c r="Y154" s="4" t="s">
        <v>1094</v>
      </c>
      <c r="Z154" s="11">
        <v>41678.41777777778</v>
      </c>
    </row>
    <row r="155" spans="1:26" x14ac:dyDescent="0.25">
      <c r="A155" s="5">
        <v>475</v>
      </c>
      <c r="B155" s="5" t="s">
        <v>1093</v>
      </c>
      <c r="C155" s="5" t="s">
        <v>1092</v>
      </c>
      <c r="D155" s="5" t="s">
        <v>2769</v>
      </c>
      <c r="E155" s="29">
        <v>0</v>
      </c>
      <c r="F155" s="29">
        <v>0</v>
      </c>
      <c r="G155" s="29"/>
      <c r="H155" s="5">
        <v>1000</v>
      </c>
      <c r="I155" s="5">
        <v>750</v>
      </c>
      <c r="J155" s="5">
        <v>0</v>
      </c>
      <c r="K155" s="5">
        <v>0</v>
      </c>
      <c r="L155" s="5"/>
      <c r="M155" s="5"/>
      <c r="N155" s="5"/>
      <c r="O155" s="5"/>
      <c r="P155" s="5">
        <v>0</v>
      </c>
      <c r="Q155" s="5"/>
      <c r="R155" s="5"/>
      <c r="S155" s="5"/>
      <c r="T155" s="5"/>
      <c r="U155" s="5"/>
      <c r="V155" s="10">
        <v>39568</v>
      </c>
      <c r="W155" s="5"/>
      <c r="X155" s="5"/>
      <c r="Y155" s="5" t="s">
        <v>1091</v>
      </c>
      <c r="Z155" s="10">
        <v>41678.41777777778</v>
      </c>
    </row>
    <row r="156" spans="1:26" x14ac:dyDescent="0.25">
      <c r="A156" s="4">
        <v>476</v>
      </c>
      <c r="B156" s="4" t="s">
        <v>1090</v>
      </c>
      <c r="C156" s="4" t="s">
        <v>1089</v>
      </c>
      <c r="D156" s="4" t="s">
        <v>2769</v>
      </c>
      <c r="E156" s="30">
        <v>0</v>
      </c>
      <c r="F156" s="30">
        <v>0</v>
      </c>
      <c r="G156" s="30"/>
      <c r="H156" s="4">
        <v>1000</v>
      </c>
      <c r="I156" s="4">
        <v>750</v>
      </c>
      <c r="J156" s="4">
        <v>0</v>
      </c>
      <c r="K156" s="4">
        <v>0</v>
      </c>
      <c r="L156" s="4"/>
      <c r="M156" s="4"/>
      <c r="N156" s="4"/>
      <c r="O156" s="4"/>
      <c r="P156" s="4">
        <v>0</v>
      </c>
      <c r="Q156" s="4"/>
      <c r="R156" s="4"/>
      <c r="S156" s="4"/>
      <c r="T156" s="4"/>
      <c r="U156" s="4"/>
      <c r="V156" s="11">
        <v>39568</v>
      </c>
      <c r="W156" s="4"/>
      <c r="X156" s="4"/>
      <c r="Y156" s="4" t="s">
        <v>1088</v>
      </c>
      <c r="Z156" s="11">
        <v>41678.41777777778</v>
      </c>
    </row>
    <row r="157" spans="1:26" x14ac:dyDescent="0.25">
      <c r="A157" s="5">
        <v>477</v>
      </c>
      <c r="B157" s="5" t="s">
        <v>1087</v>
      </c>
      <c r="C157" s="5" t="s">
        <v>1086</v>
      </c>
      <c r="D157" s="5" t="s">
        <v>2769</v>
      </c>
      <c r="E157" s="29">
        <v>0</v>
      </c>
      <c r="F157" s="29">
        <v>0</v>
      </c>
      <c r="G157" s="29"/>
      <c r="H157" s="5">
        <v>1000</v>
      </c>
      <c r="I157" s="5">
        <v>750</v>
      </c>
      <c r="J157" s="5">
        <v>0</v>
      </c>
      <c r="K157" s="5">
        <v>0</v>
      </c>
      <c r="L157" s="5"/>
      <c r="M157" s="5"/>
      <c r="N157" s="5"/>
      <c r="O157" s="5"/>
      <c r="P157" s="5">
        <v>0</v>
      </c>
      <c r="Q157" s="5"/>
      <c r="R157" s="5"/>
      <c r="S157" s="5"/>
      <c r="T157" s="5"/>
      <c r="U157" s="5"/>
      <c r="V157" s="10">
        <v>39568</v>
      </c>
      <c r="W157" s="5"/>
      <c r="X157" s="5"/>
      <c r="Y157" s="5" t="s">
        <v>1085</v>
      </c>
      <c r="Z157" s="10">
        <v>41678.41777777778</v>
      </c>
    </row>
    <row r="158" spans="1:26" x14ac:dyDescent="0.25">
      <c r="A158" s="4">
        <v>478</v>
      </c>
      <c r="B158" s="4" t="s">
        <v>1084</v>
      </c>
      <c r="C158" s="4" t="s">
        <v>1083</v>
      </c>
      <c r="D158" s="4" t="s">
        <v>2769</v>
      </c>
      <c r="E158" s="30">
        <v>0</v>
      </c>
      <c r="F158" s="30">
        <v>0</v>
      </c>
      <c r="G158" s="30"/>
      <c r="H158" s="4">
        <v>1000</v>
      </c>
      <c r="I158" s="4">
        <v>750</v>
      </c>
      <c r="J158" s="4">
        <v>0</v>
      </c>
      <c r="K158" s="4">
        <v>0</v>
      </c>
      <c r="L158" s="4"/>
      <c r="M158" s="4"/>
      <c r="N158" s="4"/>
      <c r="O158" s="4"/>
      <c r="P158" s="4">
        <v>0</v>
      </c>
      <c r="Q158" s="4"/>
      <c r="R158" s="4"/>
      <c r="S158" s="4"/>
      <c r="T158" s="4"/>
      <c r="U158" s="4"/>
      <c r="V158" s="11">
        <v>39568</v>
      </c>
      <c r="W158" s="4"/>
      <c r="X158" s="4"/>
      <c r="Y158" s="4" t="s">
        <v>1082</v>
      </c>
      <c r="Z158" s="11">
        <v>41678.41777777778</v>
      </c>
    </row>
    <row r="159" spans="1:26" x14ac:dyDescent="0.25">
      <c r="A159" s="5">
        <v>479</v>
      </c>
      <c r="B159" s="5" t="s">
        <v>1081</v>
      </c>
      <c r="C159" s="5" t="s">
        <v>1080</v>
      </c>
      <c r="D159" s="5" t="s">
        <v>2769</v>
      </c>
      <c r="E159" s="29">
        <v>0</v>
      </c>
      <c r="F159" s="29">
        <v>0</v>
      </c>
      <c r="G159" s="29"/>
      <c r="H159" s="5">
        <v>1000</v>
      </c>
      <c r="I159" s="5">
        <v>750</v>
      </c>
      <c r="J159" s="5">
        <v>0</v>
      </c>
      <c r="K159" s="5">
        <v>0</v>
      </c>
      <c r="L159" s="5"/>
      <c r="M159" s="5"/>
      <c r="N159" s="5"/>
      <c r="O159" s="5"/>
      <c r="P159" s="5">
        <v>0</v>
      </c>
      <c r="Q159" s="5"/>
      <c r="R159" s="5"/>
      <c r="S159" s="5"/>
      <c r="T159" s="5"/>
      <c r="U159" s="5"/>
      <c r="V159" s="10">
        <v>39568</v>
      </c>
      <c r="W159" s="5"/>
      <c r="X159" s="5"/>
      <c r="Y159" s="5" t="s">
        <v>1079</v>
      </c>
      <c r="Z159" s="10">
        <v>41678.41777777778</v>
      </c>
    </row>
    <row r="160" spans="1:26" x14ac:dyDescent="0.25">
      <c r="A160" s="4">
        <v>480</v>
      </c>
      <c r="B160" s="4" t="s">
        <v>1078</v>
      </c>
      <c r="C160" s="4" t="s">
        <v>1077</v>
      </c>
      <c r="D160" s="4" t="s">
        <v>2769</v>
      </c>
      <c r="E160" s="30">
        <v>0</v>
      </c>
      <c r="F160" s="30">
        <v>0</v>
      </c>
      <c r="G160" s="30"/>
      <c r="H160" s="4">
        <v>1000</v>
      </c>
      <c r="I160" s="4">
        <v>750</v>
      </c>
      <c r="J160" s="4">
        <v>0</v>
      </c>
      <c r="K160" s="4">
        <v>0</v>
      </c>
      <c r="L160" s="4"/>
      <c r="M160" s="4"/>
      <c r="N160" s="4"/>
      <c r="O160" s="4"/>
      <c r="P160" s="4">
        <v>0</v>
      </c>
      <c r="Q160" s="4"/>
      <c r="R160" s="4"/>
      <c r="S160" s="4"/>
      <c r="T160" s="4"/>
      <c r="U160" s="4"/>
      <c r="V160" s="11">
        <v>39568</v>
      </c>
      <c r="W160" s="4"/>
      <c r="X160" s="4"/>
      <c r="Y160" s="4" t="s">
        <v>1076</v>
      </c>
      <c r="Z160" s="11">
        <v>41678.41777777778</v>
      </c>
    </row>
    <row r="161" spans="1:26" x14ac:dyDescent="0.25">
      <c r="A161" s="5">
        <v>481</v>
      </c>
      <c r="B161" s="5" t="s">
        <v>1075</v>
      </c>
      <c r="C161" s="5" t="s">
        <v>1074</v>
      </c>
      <c r="D161" s="5" t="s">
        <v>2769</v>
      </c>
      <c r="E161" s="29">
        <v>0</v>
      </c>
      <c r="F161" s="29">
        <v>0</v>
      </c>
      <c r="G161" s="29"/>
      <c r="H161" s="5">
        <v>1000</v>
      </c>
      <c r="I161" s="5">
        <v>750</v>
      </c>
      <c r="J161" s="5">
        <v>0</v>
      </c>
      <c r="K161" s="5">
        <v>0</v>
      </c>
      <c r="L161" s="5"/>
      <c r="M161" s="5"/>
      <c r="N161" s="5"/>
      <c r="O161" s="5"/>
      <c r="P161" s="5">
        <v>0</v>
      </c>
      <c r="Q161" s="5"/>
      <c r="R161" s="5"/>
      <c r="S161" s="5"/>
      <c r="T161" s="5"/>
      <c r="U161" s="5"/>
      <c r="V161" s="10">
        <v>39568</v>
      </c>
      <c r="W161" s="5"/>
      <c r="X161" s="5"/>
      <c r="Y161" s="5" t="s">
        <v>1073</v>
      </c>
      <c r="Z161" s="10">
        <v>41678.41777777778</v>
      </c>
    </row>
    <row r="162" spans="1:26" x14ac:dyDescent="0.25">
      <c r="A162" s="4">
        <v>482</v>
      </c>
      <c r="B162" s="4" t="s">
        <v>1072</v>
      </c>
      <c r="C162" s="4" t="s">
        <v>1071</v>
      </c>
      <c r="D162" s="4" t="s">
        <v>2769</v>
      </c>
      <c r="E162" s="30">
        <v>0</v>
      </c>
      <c r="F162" s="30">
        <v>0</v>
      </c>
      <c r="G162" s="30"/>
      <c r="H162" s="4">
        <v>1000</v>
      </c>
      <c r="I162" s="4">
        <v>750</v>
      </c>
      <c r="J162" s="4">
        <v>0</v>
      </c>
      <c r="K162" s="4">
        <v>0</v>
      </c>
      <c r="L162" s="4"/>
      <c r="M162" s="4"/>
      <c r="N162" s="4"/>
      <c r="O162" s="4"/>
      <c r="P162" s="4">
        <v>0</v>
      </c>
      <c r="Q162" s="4"/>
      <c r="R162" s="4"/>
      <c r="S162" s="4"/>
      <c r="T162" s="4"/>
      <c r="U162" s="4"/>
      <c r="V162" s="11">
        <v>39568</v>
      </c>
      <c r="W162" s="4"/>
      <c r="X162" s="4"/>
      <c r="Y162" s="4" t="s">
        <v>1070</v>
      </c>
      <c r="Z162" s="11">
        <v>41678.41777777778</v>
      </c>
    </row>
    <row r="163" spans="1:26" x14ac:dyDescent="0.25">
      <c r="A163" s="5">
        <v>483</v>
      </c>
      <c r="B163" s="5" t="s">
        <v>1069</v>
      </c>
      <c r="C163" s="5" t="s">
        <v>1068</v>
      </c>
      <c r="D163" s="5" t="s">
        <v>2769</v>
      </c>
      <c r="E163" s="29">
        <v>0</v>
      </c>
      <c r="F163" s="29">
        <v>0</v>
      </c>
      <c r="G163" s="29"/>
      <c r="H163" s="5">
        <v>1000</v>
      </c>
      <c r="I163" s="5">
        <v>750</v>
      </c>
      <c r="J163" s="5">
        <v>0</v>
      </c>
      <c r="K163" s="5">
        <v>0</v>
      </c>
      <c r="L163" s="5"/>
      <c r="M163" s="5"/>
      <c r="N163" s="5"/>
      <c r="O163" s="5"/>
      <c r="P163" s="5">
        <v>0</v>
      </c>
      <c r="Q163" s="5"/>
      <c r="R163" s="5"/>
      <c r="S163" s="5"/>
      <c r="T163" s="5"/>
      <c r="U163" s="5"/>
      <c r="V163" s="10">
        <v>39568</v>
      </c>
      <c r="W163" s="5"/>
      <c r="X163" s="5"/>
      <c r="Y163" s="5" t="s">
        <v>1067</v>
      </c>
      <c r="Z163" s="10">
        <v>41678.41777777778</v>
      </c>
    </row>
    <row r="164" spans="1:26" x14ac:dyDescent="0.25">
      <c r="A164" s="4">
        <v>484</v>
      </c>
      <c r="B164" s="4" t="s">
        <v>1066</v>
      </c>
      <c r="C164" s="4" t="s">
        <v>1065</v>
      </c>
      <c r="D164" s="4" t="s">
        <v>2769</v>
      </c>
      <c r="E164" s="30">
        <v>0</v>
      </c>
      <c r="F164" s="30">
        <v>0</v>
      </c>
      <c r="G164" s="30"/>
      <c r="H164" s="4">
        <v>1000</v>
      </c>
      <c r="I164" s="4">
        <v>750</v>
      </c>
      <c r="J164" s="4">
        <v>0</v>
      </c>
      <c r="K164" s="4">
        <v>0</v>
      </c>
      <c r="L164" s="4"/>
      <c r="M164" s="4"/>
      <c r="N164" s="4"/>
      <c r="O164" s="4"/>
      <c r="P164" s="4">
        <v>0</v>
      </c>
      <c r="Q164" s="4"/>
      <c r="R164" s="4"/>
      <c r="S164" s="4"/>
      <c r="T164" s="4"/>
      <c r="U164" s="4"/>
      <c r="V164" s="11">
        <v>39568</v>
      </c>
      <c r="W164" s="4"/>
      <c r="X164" s="4"/>
      <c r="Y164" s="4" t="s">
        <v>1064</v>
      </c>
      <c r="Z164" s="11">
        <v>41678.41777777778</v>
      </c>
    </row>
    <row r="165" spans="1:26" x14ac:dyDescent="0.25">
      <c r="A165" s="5">
        <v>485</v>
      </c>
      <c r="B165" s="5" t="s">
        <v>1063</v>
      </c>
      <c r="C165" s="5" t="s">
        <v>1062</v>
      </c>
      <c r="D165" s="5" t="s">
        <v>2769</v>
      </c>
      <c r="E165" s="29">
        <v>0</v>
      </c>
      <c r="F165" s="29">
        <v>0</v>
      </c>
      <c r="G165" s="29"/>
      <c r="H165" s="5">
        <v>1000</v>
      </c>
      <c r="I165" s="5">
        <v>750</v>
      </c>
      <c r="J165" s="5">
        <v>0</v>
      </c>
      <c r="K165" s="5">
        <v>0</v>
      </c>
      <c r="L165" s="5"/>
      <c r="M165" s="5"/>
      <c r="N165" s="5"/>
      <c r="O165" s="5"/>
      <c r="P165" s="5">
        <v>0</v>
      </c>
      <c r="Q165" s="5"/>
      <c r="R165" s="5"/>
      <c r="S165" s="5"/>
      <c r="T165" s="5"/>
      <c r="U165" s="5"/>
      <c r="V165" s="10">
        <v>39568</v>
      </c>
      <c r="W165" s="5"/>
      <c r="X165" s="5"/>
      <c r="Y165" s="5" t="s">
        <v>1061</v>
      </c>
      <c r="Z165" s="10">
        <v>41678.41777777778</v>
      </c>
    </row>
    <row r="166" spans="1:26" x14ac:dyDescent="0.25">
      <c r="A166" s="4">
        <v>486</v>
      </c>
      <c r="B166" s="4" t="s">
        <v>1060</v>
      </c>
      <c r="C166" s="4" t="s">
        <v>1059</v>
      </c>
      <c r="D166" s="4" t="s">
        <v>2769</v>
      </c>
      <c r="E166" s="30">
        <v>0</v>
      </c>
      <c r="F166" s="30">
        <v>0</v>
      </c>
      <c r="G166" s="30"/>
      <c r="H166" s="4">
        <v>1000</v>
      </c>
      <c r="I166" s="4">
        <v>750</v>
      </c>
      <c r="J166" s="4">
        <v>0</v>
      </c>
      <c r="K166" s="4">
        <v>0</v>
      </c>
      <c r="L166" s="4"/>
      <c r="M166" s="4"/>
      <c r="N166" s="4"/>
      <c r="O166" s="4"/>
      <c r="P166" s="4">
        <v>0</v>
      </c>
      <c r="Q166" s="4"/>
      <c r="R166" s="4"/>
      <c r="S166" s="4"/>
      <c r="T166" s="4"/>
      <c r="U166" s="4"/>
      <c r="V166" s="11">
        <v>39568</v>
      </c>
      <c r="W166" s="4"/>
      <c r="X166" s="4"/>
      <c r="Y166" s="4" t="s">
        <v>1058</v>
      </c>
      <c r="Z166" s="11">
        <v>41678.41777777778</v>
      </c>
    </row>
    <row r="167" spans="1:26" x14ac:dyDescent="0.25">
      <c r="A167" s="5">
        <v>487</v>
      </c>
      <c r="B167" s="5" t="s">
        <v>1057</v>
      </c>
      <c r="C167" s="5" t="s">
        <v>1056</v>
      </c>
      <c r="D167" s="5" t="s">
        <v>2769</v>
      </c>
      <c r="E167" s="29">
        <v>0</v>
      </c>
      <c r="F167" s="29">
        <v>0</v>
      </c>
      <c r="G167" s="29"/>
      <c r="H167" s="5">
        <v>1000</v>
      </c>
      <c r="I167" s="5">
        <v>750</v>
      </c>
      <c r="J167" s="5">
        <v>0</v>
      </c>
      <c r="K167" s="5">
        <v>0</v>
      </c>
      <c r="L167" s="5"/>
      <c r="M167" s="5"/>
      <c r="N167" s="5"/>
      <c r="O167" s="5"/>
      <c r="P167" s="5">
        <v>0</v>
      </c>
      <c r="Q167" s="5"/>
      <c r="R167" s="5"/>
      <c r="S167" s="5"/>
      <c r="T167" s="5"/>
      <c r="U167" s="5"/>
      <c r="V167" s="10">
        <v>39568</v>
      </c>
      <c r="W167" s="5"/>
      <c r="X167" s="5"/>
      <c r="Y167" s="5" t="s">
        <v>1055</v>
      </c>
      <c r="Z167" s="10">
        <v>41678.41777777778</v>
      </c>
    </row>
    <row r="168" spans="1:26" x14ac:dyDescent="0.25">
      <c r="A168" s="4">
        <v>488</v>
      </c>
      <c r="B168" s="4" t="s">
        <v>1054</v>
      </c>
      <c r="C168" s="4" t="s">
        <v>1053</v>
      </c>
      <c r="D168" s="4" t="s">
        <v>2769</v>
      </c>
      <c r="E168" s="30">
        <v>0</v>
      </c>
      <c r="F168" s="30">
        <v>0</v>
      </c>
      <c r="G168" s="30"/>
      <c r="H168" s="4">
        <v>1000</v>
      </c>
      <c r="I168" s="4">
        <v>750</v>
      </c>
      <c r="J168" s="4">
        <v>0</v>
      </c>
      <c r="K168" s="4">
        <v>0</v>
      </c>
      <c r="L168" s="4"/>
      <c r="M168" s="4"/>
      <c r="N168" s="4"/>
      <c r="O168" s="4"/>
      <c r="P168" s="4">
        <v>0</v>
      </c>
      <c r="Q168" s="4"/>
      <c r="R168" s="4"/>
      <c r="S168" s="4"/>
      <c r="T168" s="4"/>
      <c r="U168" s="4"/>
      <c r="V168" s="11">
        <v>39568</v>
      </c>
      <c r="W168" s="4"/>
      <c r="X168" s="4"/>
      <c r="Y168" s="4" t="s">
        <v>1052</v>
      </c>
      <c r="Z168" s="11">
        <v>41678.41777777778</v>
      </c>
    </row>
    <row r="169" spans="1:26" x14ac:dyDescent="0.25">
      <c r="A169" s="5">
        <v>489</v>
      </c>
      <c r="B169" s="5" t="s">
        <v>1051</v>
      </c>
      <c r="C169" s="5" t="s">
        <v>1050</v>
      </c>
      <c r="D169" s="5" t="s">
        <v>2769</v>
      </c>
      <c r="E169" s="29">
        <v>0</v>
      </c>
      <c r="F169" s="29">
        <v>0</v>
      </c>
      <c r="G169" s="29"/>
      <c r="H169" s="5">
        <v>1000</v>
      </c>
      <c r="I169" s="5">
        <v>750</v>
      </c>
      <c r="J169" s="5">
        <v>0</v>
      </c>
      <c r="K169" s="5">
        <v>0</v>
      </c>
      <c r="L169" s="5"/>
      <c r="M169" s="5"/>
      <c r="N169" s="5"/>
      <c r="O169" s="5"/>
      <c r="P169" s="5">
        <v>0</v>
      </c>
      <c r="Q169" s="5"/>
      <c r="R169" s="5"/>
      <c r="S169" s="5"/>
      <c r="T169" s="5"/>
      <c r="U169" s="5"/>
      <c r="V169" s="10">
        <v>39568</v>
      </c>
      <c r="W169" s="5"/>
      <c r="X169" s="5"/>
      <c r="Y169" s="5" t="s">
        <v>1049</v>
      </c>
      <c r="Z169" s="10">
        <v>41678.41777777778</v>
      </c>
    </row>
    <row r="170" spans="1:26" x14ac:dyDescent="0.25">
      <c r="A170" s="4">
        <v>490</v>
      </c>
      <c r="B170" s="4" t="s">
        <v>1048</v>
      </c>
      <c r="C170" s="4" t="s">
        <v>1047</v>
      </c>
      <c r="D170" s="4" t="s">
        <v>2769</v>
      </c>
      <c r="E170" s="30">
        <v>0</v>
      </c>
      <c r="F170" s="30">
        <v>0</v>
      </c>
      <c r="G170" s="30"/>
      <c r="H170" s="4">
        <v>1000</v>
      </c>
      <c r="I170" s="4">
        <v>750</v>
      </c>
      <c r="J170" s="4">
        <v>0</v>
      </c>
      <c r="K170" s="4">
        <v>0</v>
      </c>
      <c r="L170" s="4"/>
      <c r="M170" s="4"/>
      <c r="N170" s="4"/>
      <c r="O170" s="4"/>
      <c r="P170" s="4">
        <v>0</v>
      </c>
      <c r="Q170" s="4"/>
      <c r="R170" s="4" t="s">
        <v>22</v>
      </c>
      <c r="S170" s="4"/>
      <c r="T170" s="4"/>
      <c r="U170" s="4"/>
      <c r="V170" s="11">
        <v>39568</v>
      </c>
      <c r="W170" s="4"/>
      <c r="X170" s="4"/>
      <c r="Y170" s="4" t="s">
        <v>1046</v>
      </c>
      <c r="Z170" s="11">
        <v>41678.41777777778</v>
      </c>
    </row>
    <row r="171" spans="1:26" x14ac:dyDescent="0.25">
      <c r="A171" s="5">
        <v>491</v>
      </c>
      <c r="B171" s="5" t="s">
        <v>1045</v>
      </c>
      <c r="C171" s="5" t="s">
        <v>1044</v>
      </c>
      <c r="D171" s="5" t="s">
        <v>2769</v>
      </c>
      <c r="E171" s="29">
        <v>0</v>
      </c>
      <c r="F171" s="29">
        <v>0</v>
      </c>
      <c r="G171" s="29"/>
      <c r="H171" s="5">
        <v>1000</v>
      </c>
      <c r="I171" s="5">
        <v>750</v>
      </c>
      <c r="J171" s="5">
        <v>0</v>
      </c>
      <c r="K171" s="5">
        <v>0</v>
      </c>
      <c r="L171" s="5"/>
      <c r="M171" s="5"/>
      <c r="N171" s="5"/>
      <c r="O171" s="5"/>
      <c r="P171" s="5">
        <v>0</v>
      </c>
      <c r="Q171" s="5"/>
      <c r="R171" s="5"/>
      <c r="S171" s="5"/>
      <c r="T171" s="5"/>
      <c r="U171" s="5"/>
      <c r="V171" s="10">
        <v>39568</v>
      </c>
      <c r="W171" s="5"/>
      <c r="X171" s="5"/>
      <c r="Y171" s="5" t="s">
        <v>1043</v>
      </c>
      <c r="Z171" s="10">
        <v>41678.41777777778</v>
      </c>
    </row>
    <row r="172" spans="1:26" x14ac:dyDescent="0.25">
      <c r="A172" s="4">
        <v>492</v>
      </c>
      <c r="B172" s="4" t="s">
        <v>1042</v>
      </c>
      <c r="C172" s="4" t="s">
        <v>1041</v>
      </c>
      <c r="D172" s="4" t="s">
        <v>2769</v>
      </c>
      <c r="E172" s="30">
        <v>0</v>
      </c>
      <c r="F172" s="30">
        <v>0</v>
      </c>
      <c r="G172" s="30"/>
      <c r="H172" s="4">
        <v>60</v>
      </c>
      <c r="I172" s="4">
        <v>45</v>
      </c>
      <c r="J172" s="4">
        <v>0</v>
      </c>
      <c r="K172" s="4">
        <v>0</v>
      </c>
      <c r="L172" s="4"/>
      <c r="M172" s="4"/>
      <c r="N172" s="4"/>
      <c r="O172" s="4"/>
      <c r="P172" s="4">
        <v>0</v>
      </c>
      <c r="Q172" s="4"/>
      <c r="R172" s="4"/>
      <c r="S172" s="4"/>
      <c r="T172" s="4"/>
      <c r="U172" s="4"/>
      <c r="V172" s="11">
        <v>39568</v>
      </c>
      <c r="W172" s="4"/>
      <c r="X172" s="4"/>
      <c r="Y172" s="4" t="s">
        <v>1040</v>
      </c>
      <c r="Z172" s="11">
        <v>41678.41777777778</v>
      </c>
    </row>
    <row r="173" spans="1:26" x14ac:dyDescent="0.25">
      <c r="A173" s="5">
        <v>493</v>
      </c>
      <c r="B173" s="5" t="s">
        <v>1039</v>
      </c>
      <c r="C173" s="5" t="s">
        <v>1038</v>
      </c>
      <c r="D173" s="5" t="s">
        <v>2769</v>
      </c>
      <c r="E173" s="29">
        <v>0</v>
      </c>
      <c r="F173" s="29">
        <v>0</v>
      </c>
      <c r="G173" s="29"/>
      <c r="H173" s="5">
        <v>60</v>
      </c>
      <c r="I173" s="5">
        <v>45</v>
      </c>
      <c r="J173" s="5">
        <v>0</v>
      </c>
      <c r="K173" s="5">
        <v>0</v>
      </c>
      <c r="L173" s="5"/>
      <c r="M173" s="5"/>
      <c r="N173" s="5"/>
      <c r="O173" s="5"/>
      <c r="P173" s="5">
        <v>0</v>
      </c>
      <c r="Q173" s="5"/>
      <c r="R173" s="5"/>
      <c r="S173" s="5"/>
      <c r="T173" s="5"/>
      <c r="U173" s="5"/>
      <c r="V173" s="10">
        <v>39568</v>
      </c>
      <c r="W173" s="5"/>
      <c r="X173" s="5"/>
      <c r="Y173" s="5" t="s">
        <v>1037</v>
      </c>
      <c r="Z173" s="10">
        <v>41678.41777777778</v>
      </c>
    </row>
    <row r="174" spans="1:26" x14ac:dyDescent="0.25">
      <c r="A174" s="4">
        <v>494</v>
      </c>
      <c r="B174" s="4" t="s">
        <v>1036</v>
      </c>
      <c r="C174" s="4" t="s">
        <v>1035</v>
      </c>
      <c r="D174" s="4" t="s">
        <v>2769</v>
      </c>
      <c r="E174" s="30">
        <v>0</v>
      </c>
      <c r="F174" s="30">
        <v>0</v>
      </c>
      <c r="G174" s="30"/>
      <c r="H174" s="4">
        <v>60</v>
      </c>
      <c r="I174" s="4">
        <v>45</v>
      </c>
      <c r="J174" s="4">
        <v>0</v>
      </c>
      <c r="K174" s="4">
        <v>0</v>
      </c>
      <c r="L174" s="4"/>
      <c r="M174" s="4"/>
      <c r="N174" s="4"/>
      <c r="O174" s="4"/>
      <c r="P174" s="4">
        <v>0</v>
      </c>
      <c r="Q174" s="4"/>
      <c r="R174" s="4"/>
      <c r="S174" s="4"/>
      <c r="T174" s="4"/>
      <c r="U174" s="4"/>
      <c r="V174" s="11">
        <v>39568</v>
      </c>
      <c r="W174" s="4"/>
      <c r="X174" s="4"/>
      <c r="Y174" s="4" t="s">
        <v>1034</v>
      </c>
      <c r="Z174" s="11">
        <v>41678.41777777778</v>
      </c>
    </row>
    <row r="175" spans="1:26" x14ac:dyDescent="0.25">
      <c r="A175" s="5">
        <v>495</v>
      </c>
      <c r="B175" s="5" t="s">
        <v>1033</v>
      </c>
      <c r="C175" s="5" t="s">
        <v>1032</v>
      </c>
      <c r="D175" s="5" t="s">
        <v>2769</v>
      </c>
      <c r="E175" s="29">
        <v>0</v>
      </c>
      <c r="F175" s="29">
        <v>0</v>
      </c>
      <c r="G175" s="29"/>
      <c r="H175" s="5">
        <v>60</v>
      </c>
      <c r="I175" s="5">
        <v>45</v>
      </c>
      <c r="J175" s="5">
        <v>0</v>
      </c>
      <c r="K175" s="5">
        <v>0</v>
      </c>
      <c r="L175" s="5"/>
      <c r="M175" s="5"/>
      <c r="N175" s="5"/>
      <c r="O175" s="5"/>
      <c r="P175" s="5">
        <v>0</v>
      </c>
      <c r="Q175" s="5"/>
      <c r="R175" s="5"/>
      <c r="S175" s="5"/>
      <c r="T175" s="5"/>
      <c r="U175" s="5"/>
      <c r="V175" s="10">
        <v>39568</v>
      </c>
      <c r="W175" s="5"/>
      <c r="X175" s="5"/>
      <c r="Y175" s="5" t="s">
        <v>1031</v>
      </c>
      <c r="Z175" s="10">
        <v>41678.41777777778</v>
      </c>
    </row>
    <row r="176" spans="1:26" x14ac:dyDescent="0.25">
      <c r="A176" s="4">
        <v>496</v>
      </c>
      <c r="B176" s="4" t="s">
        <v>1030</v>
      </c>
      <c r="C176" s="4" t="s">
        <v>1029</v>
      </c>
      <c r="D176" s="4" t="s">
        <v>2769</v>
      </c>
      <c r="E176" s="30">
        <v>0</v>
      </c>
      <c r="F176" s="30">
        <v>0</v>
      </c>
      <c r="G176" s="30"/>
      <c r="H176" s="4">
        <v>60</v>
      </c>
      <c r="I176" s="4">
        <v>45</v>
      </c>
      <c r="J176" s="4">
        <v>0</v>
      </c>
      <c r="K176" s="4">
        <v>0</v>
      </c>
      <c r="L176" s="4"/>
      <c r="M176" s="4"/>
      <c r="N176" s="4"/>
      <c r="O176" s="4"/>
      <c r="P176" s="4">
        <v>0</v>
      </c>
      <c r="Q176" s="4"/>
      <c r="R176" s="4"/>
      <c r="S176" s="4"/>
      <c r="T176" s="4"/>
      <c r="U176" s="4"/>
      <c r="V176" s="11">
        <v>39568</v>
      </c>
      <c r="W176" s="4"/>
      <c r="X176" s="4"/>
      <c r="Y176" s="4" t="s">
        <v>1028</v>
      </c>
      <c r="Z176" s="11">
        <v>41678.41777777778</v>
      </c>
    </row>
    <row r="177" spans="1:26" x14ac:dyDescent="0.25">
      <c r="A177" s="5">
        <v>497</v>
      </c>
      <c r="B177" s="5" t="s">
        <v>1027</v>
      </c>
      <c r="C177" s="5" t="s">
        <v>1026</v>
      </c>
      <c r="D177" s="5" t="s">
        <v>2769</v>
      </c>
      <c r="E177" s="29">
        <v>0</v>
      </c>
      <c r="F177" s="29">
        <v>0</v>
      </c>
      <c r="G177" s="29"/>
      <c r="H177" s="5">
        <v>1000</v>
      </c>
      <c r="I177" s="5">
        <v>750</v>
      </c>
      <c r="J177" s="5">
        <v>0</v>
      </c>
      <c r="K177" s="5">
        <v>0</v>
      </c>
      <c r="L177" s="5"/>
      <c r="M177" s="5"/>
      <c r="N177" s="5"/>
      <c r="O177" s="5"/>
      <c r="P177" s="5">
        <v>0</v>
      </c>
      <c r="Q177" s="5"/>
      <c r="R177" s="5"/>
      <c r="S177" s="5"/>
      <c r="T177" s="5"/>
      <c r="U177" s="5"/>
      <c r="V177" s="10">
        <v>39568</v>
      </c>
      <c r="W177" s="5"/>
      <c r="X177" s="5"/>
      <c r="Y177" s="5" t="s">
        <v>1025</v>
      </c>
      <c r="Z177" s="10">
        <v>41678.41777777778</v>
      </c>
    </row>
    <row r="178" spans="1:26" x14ac:dyDescent="0.25">
      <c r="A178" s="4">
        <v>504</v>
      </c>
      <c r="B178" s="4" t="s">
        <v>1024</v>
      </c>
      <c r="C178" s="4" t="s">
        <v>1023</v>
      </c>
      <c r="D178" s="4" t="s">
        <v>2769</v>
      </c>
      <c r="E178" s="30">
        <v>0</v>
      </c>
      <c r="F178" s="30">
        <v>0</v>
      </c>
      <c r="G178" s="30"/>
      <c r="H178" s="4">
        <v>1000</v>
      </c>
      <c r="I178" s="4">
        <v>750</v>
      </c>
      <c r="J178" s="4">
        <v>0</v>
      </c>
      <c r="K178" s="4">
        <v>0</v>
      </c>
      <c r="L178" s="4"/>
      <c r="M178" s="4"/>
      <c r="N178" s="4"/>
      <c r="O178" s="4"/>
      <c r="P178" s="4">
        <v>0</v>
      </c>
      <c r="Q178" s="4"/>
      <c r="R178" s="4"/>
      <c r="S178" s="4"/>
      <c r="T178" s="4"/>
      <c r="U178" s="4"/>
      <c r="V178" s="11">
        <v>39568</v>
      </c>
      <c r="W178" s="4"/>
      <c r="X178" s="4"/>
      <c r="Y178" s="4" t="s">
        <v>1022</v>
      </c>
      <c r="Z178" s="11">
        <v>41678.41777777778</v>
      </c>
    </row>
    <row r="179" spans="1:26" x14ac:dyDescent="0.25">
      <c r="A179" s="5">
        <v>505</v>
      </c>
      <c r="B179" s="5" t="s">
        <v>1021</v>
      </c>
      <c r="C179" s="5" t="s">
        <v>1020</v>
      </c>
      <c r="D179" s="5" t="s">
        <v>2769</v>
      </c>
      <c r="E179" s="29">
        <v>0</v>
      </c>
      <c r="F179" s="29">
        <v>0</v>
      </c>
      <c r="G179" s="29"/>
      <c r="H179" s="5">
        <v>1000</v>
      </c>
      <c r="I179" s="5">
        <v>750</v>
      </c>
      <c r="J179" s="5">
        <v>0</v>
      </c>
      <c r="K179" s="5">
        <v>0</v>
      </c>
      <c r="L179" s="5"/>
      <c r="M179" s="5"/>
      <c r="N179" s="5"/>
      <c r="O179" s="5"/>
      <c r="P179" s="5">
        <v>0</v>
      </c>
      <c r="Q179" s="5"/>
      <c r="R179" s="5"/>
      <c r="S179" s="5"/>
      <c r="T179" s="5"/>
      <c r="U179" s="5"/>
      <c r="V179" s="10">
        <v>39568</v>
      </c>
      <c r="W179" s="5"/>
      <c r="X179" s="5"/>
      <c r="Y179" s="5" t="s">
        <v>1019</v>
      </c>
      <c r="Z179" s="10">
        <v>41678.41777777778</v>
      </c>
    </row>
    <row r="180" spans="1:26" x14ac:dyDescent="0.25">
      <c r="A180" s="4">
        <v>506</v>
      </c>
      <c r="B180" s="4" t="s">
        <v>1018</v>
      </c>
      <c r="C180" s="4" t="s">
        <v>1017</v>
      </c>
      <c r="D180" s="4" t="s">
        <v>2769</v>
      </c>
      <c r="E180" s="30">
        <v>0</v>
      </c>
      <c r="F180" s="30">
        <v>0</v>
      </c>
      <c r="G180" s="30"/>
      <c r="H180" s="4">
        <v>1000</v>
      </c>
      <c r="I180" s="4">
        <v>750</v>
      </c>
      <c r="J180" s="4">
        <v>0</v>
      </c>
      <c r="K180" s="4">
        <v>0</v>
      </c>
      <c r="L180" s="4"/>
      <c r="M180" s="4"/>
      <c r="N180" s="4"/>
      <c r="O180" s="4"/>
      <c r="P180" s="4">
        <v>0</v>
      </c>
      <c r="Q180" s="4"/>
      <c r="R180" s="4"/>
      <c r="S180" s="4"/>
      <c r="T180" s="4"/>
      <c r="U180" s="4"/>
      <c r="V180" s="11">
        <v>39568</v>
      </c>
      <c r="W180" s="4"/>
      <c r="X180" s="4"/>
      <c r="Y180" s="4" t="s">
        <v>1016</v>
      </c>
      <c r="Z180" s="11">
        <v>41678.41777777778</v>
      </c>
    </row>
    <row r="181" spans="1:26" x14ac:dyDescent="0.25">
      <c r="A181" s="5">
        <v>507</v>
      </c>
      <c r="B181" s="5" t="s">
        <v>1015</v>
      </c>
      <c r="C181" s="5" t="s">
        <v>1014</v>
      </c>
      <c r="D181" s="5" t="s">
        <v>2769</v>
      </c>
      <c r="E181" s="29">
        <v>0</v>
      </c>
      <c r="F181" s="29">
        <v>0</v>
      </c>
      <c r="G181" s="29"/>
      <c r="H181" s="5">
        <v>800</v>
      </c>
      <c r="I181" s="5">
        <v>600</v>
      </c>
      <c r="J181" s="5">
        <v>0</v>
      </c>
      <c r="K181" s="5">
        <v>0</v>
      </c>
      <c r="L181" s="5"/>
      <c r="M181" s="5"/>
      <c r="N181" s="5" t="s">
        <v>37</v>
      </c>
      <c r="O181" s="5">
        <v>435</v>
      </c>
      <c r="P181" s="5">
        <v>0</v>
      </c>
      <c r="Q181" s="5"/>
      <c r="R181" s="5" t="s">
        <v>22</v>
      </c>
      <c r="S181" s="5"/>
      <c r="T181" s="5"/>
      <c r="U181" s="5"/>
      <c r="V181" s="10">
        <v>39568</v>
      </c>
      <c r="W181" s="5"/>
      <c r="X181" s="5"/>
      <c r="Y181" s="5" t="s">
        <v>1013</v>
      </c>
      <c r="Z181" s="10">
        <v>41678.41777777778</v>
      </c>
    </row>
    <row r="182" spans="1:26" x14ac:dyDescent="0.25">
      <c r="A182" s="4">
        <v>508</v>
      </c>
      <c r="B182" s="4" t="s">
        <v>1012</v>
      </c>
      <c r="C182" s="4" t="s">
        <v>1011</v>
      </c>
      <c r="D182" s="4" t="s">
        <v>2769</v>
      </c>
      <c r="E182" s="30">
        <v>0</v>
      </c>
      <c r="F182" s="30">
        <v>0</v>
      </c>
      <c r="G182" s="30"/>
      <c r="H182" s="4">
        <v>800</v>
      </c>
      <c r="I182" s="4">
        <v>600</v>
      </c>
      <c r="J182" s="4">
        <v>0</v>
      </c>
      <c r="K182" s="4">
        <v>0</v>
      </c>
      <c r="L182" s="4"/>
      <c r="M182" s="4"/>
      <c r="N182" s="4" t="s">
        <v>37</v>
      </c>
      <c r="O182" s="4">
        <v>450</v>
      </c>
      <c r="P182" s="4">
        <v>0</v>
      </c>
      <c r="Q182" s="4"/>
      <c r="R182" s="4" t="s">
        <v>41</v>
      </c>
      <c r="S182" s="4"/>
      <c r="T182" s="4"/>
      <c r="U182" s="4"/>
      <c r="V182" s="11">
        <v>39568</v>
      </c>
      <c r="W182" s="4"/>
      <c r="X182" s="4"/>
      <c r="Y182" s="4" t="s">
        <v>1010</v>
      </c>
      <c r="Z182" s="11">
        <v>41678.41777777778</v>
      </c>
    </row>
    <row r="183" spans="1:26" x14ac:dyDescent="0.25">
      <c r="A183" s="5">
        <v>509</v>
      </c>
      <c r="B183" s="5" t="s">
        <v>1009</v>
      </c>
      <c r="C183" s="5" t="s">
        <v>1008</v>
      </c>
      <c r="D183" s="5" t="s">
        <v>2769</v>
      </c>
      <c r="E183" s="29">
        <v>0</v>
      </c>
      <c r="F183" s="29">
        <v>0</v>
      </c>
      <c r="G183" s="29"/>
      <c r="H183" s="5">
        <v>800</v>
      </c>
      <c r="I183" s="5">
        <v>600</v>
      </c>
      <c r="J183" s="5">
        <v>0</v>
      </c>
      <c r="K183" s="5">
        <v>0</v>
      </c>
      <c r="L183" s="5"/>
      <c r="M183" s="5"/>
      <c r="N183" s="5" t="s">
        <v>37</v>
      </c>
      <c r="O183" s="5">
        <v>400</v>
      </c>
      <c r="P183" s="5">
        <v>0</v>
      </c>
      <c r="Q183" s="5"/>
      <c r="R183" s="5"/>
      <c r="S183" s="5"/>
      <c r="T183" s="5"/>
      <c r="U183" s="5"/>
      <c r="V183" s="10">
        <v>39568</v>
      </c>
      <c r="W183" s="5"/>
      <c r="X183" s="5"/>
      <c r="Y183" s="5" t="s">
        <v>1007</v>
      </c>
      <c r="Z183" s="10">
        <v>41678.41777777778</v>
      </c>
    </row>
    <row r="184" spans="1:26" x14ac:dyDescent="0.25">
      <c r="A184" s="4">
        <v>510</v>
      </c>
      <c r="B184" s="4" t="s">
        <v>1006</v>
      </c>
      <c r="C184" s="4" t="s">
        <v>1005</v>
      </c>
      <c r="D184" s="4" t="s">
        <v>2769</v>
      </c>
      <c r="E184" s="30">
        <v>0</v>
      </c>
      <c r="F184" s="30">
        <v>0</v>
      </c>
      <c r="G184" s="30"/>
      <c r="H184" s="4">
        <v>800</v>
      </c>
      <c r="I184" s="4">
        <v>600</v>
      </c>
      <c r="J184" s="4">
        <v>0</v>
      </c>
      <c r="K184" s="4">
        <v>0</v>
      </c>
      <c r="L184" s="4"/>
      <c r="M184" s="4"/>
      <c r="N184" s="4" t="s">
        <v>37</v>
      </c>
      <c r="O184" s="4">
        <v>445</v>
      </c>
      <c r="P184" s="4">
        <v>0</v>
      </c>
      <c r="Q184" s="4"/>
      <c r="R184" s="4" t="s">
        <v>22</v>
      </c>
      <c r="S184" s="4"/>
      <c r="T184" s="4"/>
      <c r="U184" s="4"/>
      <c r="V184" s="11">
        <v>39568</v>
      </c>
      <c r="W184" s="4"/>
      <c r="X184" s="4"/>
      <c r="Y184" s="4" t="s">
        <v>1004</v>
      </c>
      <c r="Z184" s="11">
        <v>41678.41777777778</v>
      </c>
    </row>
    <row r="185" spans="1:26" x14ac:dyDescent="0.25">
      <c r="A185" s="5">
        <v>511</v>
      </c>
      <c r="B185" s="5" t="s">
        <v>1003</v>
      </c>
      <c r="C185" s="5" t="s">
        <v>1002</v>
      </c>
      <c r="D185" s="5" t="s">
        <v>2769</v>
      </c>
      <c r="E185" s="29">
        <v>0</v>
      </c>
      <c r="F185" s="29">
        <v>0</v>
      </c>
      <c r="G185" s="29"/>
      <c r="H185" s="5">
        <v>800</v>
      </c>
      <c r="I185" s="5">
        <v>600</v>
      </c>
      <c r="J185" s="5">
        <v>0</v>
      </c>
      <c r="K185" s="5">
        <v>0</v>
      </c>
      <c r="L185" s="5"/>
      <c r="M185" s="5"/>
      <c r="N185" s="5" t="s">
        <v>37</v>
      </c>
      <c r="O185" s="5">
        <v>450</v>
      </c>
      <c r="P185" s="5">
        <v>0</v>
      </c>
      <c r="Q185" s="5"/>
      <c r="R185" s="5" t="s">
        <v>41</v>
      </c>
      <c r="S185" s="5"/>
      <c r="T185" s="5"/>
      <c r="U185" s="5"/>
      <c r="V185" s="10">
        <v>39568</v>
      </c>
      <c r="W185" s="5"/>
      <c r="X185" s="5"/>
      <c r="Y185" s="5" t="s">
        <v>1001</v>
      </c>
      <c r="Z185" s="10">
        <v>41678.41777777778</v>
      </c>
    </row>
    <row r="186" spans="1:26" x14ac:dyDescent="0.25">
      <c r="A186" s="4">
        <v>512</v>
      </c>
      <c r="B186" s="4" t="s">
        <v>1000</v>
      </c>
      <c r="C186" s="4" t="s">
        <v>999</v>
      </c>
      <c r="D186" s="4" t="s">
        <v>2769</v>
      </c>
      <c r="E186" s="30">
        <v>0</v>
      </c>
      <c r="F186" s="30">
        <v>0</v>
      </c>
      <c r="G186" s="30"/>
      <c r="H186" s="4">
        <v>800</v>
      </c>
      <c r="I186" s="4">
        <v>600</v>
      </c>
      <c r="J186" s="4">
        <v>0</v>
      </c>
      <c r="K186" s="4">
        <v>0</v>
      </c>
      <c r="L186" s="4"/>
      <c r="M186" s="4"/>
      <c r="N186" s="4" t="s">
        <v>37</v>
      </c>
      <c r="O186" s="4">
        <v>400</v>
      </c>
      <c r="P186" s="4">
        <v>0</v>
      </c>
      <c r="Q186" s="4"/>
      <c r="R186" s="4"/>
      <c r="S186" s="4"/>
      <c r="T186" s="4"/>
      <c r="U186" s="4"/>
      <c r="V186" s="11">
        <v>39568</v>
      </c>
      <c r="W186" s="4"/>
      <c r="X186" s="4"/>
      <c r="Y186" s="4" t="s">
        <v>998</v>
      </c>
      <c r="Z186" s="11">
        <v>41678.41777777778</v>
      </c>
    </row>
    <row r="187" spans="1:26" x14ac:dyDescent="0.25">
      <c r="A187" s="5">
        <v>513</v>
      </c>
      <c r="B187" s="5" t="s">
        <v>997</v>
      </c>
      <c r="C187" s="5" t="s">
        <v>996</v>
      </c>
      <c r="D187" s="5" t="s">
        <v>2769</v>
      </c>
      <c r="E187" s="29">
        <v>0</v>
      </c>
      <c r="F187" s="29">
        <v>0</v>
      </c>
      <c r="G187" s="29"/>
      <c r="H187" s="5">
        <v>800</v>
      </c>
      <c r="I187" s="5">
        <v>600</v>
      </c>
      <c r="J187" s="5">
        <v>0</v>
      </c>
      <c r="K187" s="5">
        <v>0</v>
      </c>
      <c r="L187" s="5"/>
      <c r="M187" s="5"/>
      <c r="N187" s="5" t="s">
        <v>37</v>
      </c>
      <c r="O187" s="5">
        <v>460</v>
      </c>
      <c r="P187" s="5">
        <v>0</v>
      </c>
      <c r="Q187" s="5"/>
      <c r="R187" s="5"/>
      <c r="S187" s="5"/>
      <c r="T187" s="5"/>
      <c r="U187" s="5"/>
      <c r="V187" s="10">
        <v>39568</v>
      </c>
      <c r="W187" s="5"/>
      <c r="X187" s="5"/>
      <c r="Y187" s="5" t="s">
        <v>995</v>
      </c>
      <c r="Z187" s="10">
        <v>41678.41777777778</v>
      </c>
    </row>
    <row r="188" spans="1:26" x14ac:dyDescent="0.25">
      <c r="A188" s="4">
        <v>514</v>
      </c>
      <c r="B188" s="4" t="s">
        <v>994</v>
      </c>
      <c r="C188" s="4" t="s">
        <v>993</v>
      </c>
      <c r="D188" s="4" t="s">
        <v>2769</v>
      </c>
      <c r="E188" s="30">
        <v>1</v>
      </c>
      <c r="F188" s="30">
        <v>0</v>
      </c>
      <c r="G188" s="30"/>
      <c r="H188" s="4">
        <v>500</v>
      </c>
      <c r="I188" s="4">
        <v>375</v>
      </c>
      <c r="J188" s="4">
        <v>98.77</v>
      </c>
      <c r="K188" s="4">
        <v>133.34</v>
      </c>
      <c r="L188" s="4"/>
      <c r="M188" s="4"/>
      <c r="N188" s="4"/>
      <c r="O188" s="4"/>
      <c r="P188" s="4">
        <v>1</v>
      </c>
      <c r="Q188" s="4"/>
      <c r="R188" s="4" t="s">
        <v>22</v>
      </c>
      <c r="S188" s="4"/>
      <c r="T188" s="4"/>
      <c r="U188" s="4"/>
      <c r="V188" s="11">
        <v>39568</v>
      </c>
      <c r="W188" s="4"/>
      <c r="X188" s="4"/>
      <c r="Y188" s="4" t="s">
        <v>992</v>
      </c>
      <c r="Z188" s="11">
        <v>41678.41777777778</v>
      </c>
    </row>
    <row r="189" spans="1:26" x14ac:dyDescent="0.25">
      <c r="A189" s="5">
        <v>515</v>
      </c>
      <c r="B189" s="5" t="s">
        <v>991</v>
      </c>
      <c r="C189" s="5" t="s">
        <v>990</v>
      </c>
      <c r="D189" s="5" t="s">
        <v>2769</v>
      </c>
      <c r="E189" s="29">
        <v>1</v>
      </c>
      <c r="F189" s="29">
        <v>0</v>
      </c>
      <c r="G189" s="29"/>
      <c r="H189" s="5">
        <v>500</v>
      </c>
      <c r="I189" s="5">
        <v>375</v>
      </c>
      <c r="J189" s="5">
        <v>108.99</v>
      </c>
      <c r="K189" s="5">
        <v>147.13999999999999</v>
      </c>
      <c r="L189" s="5"/>
      <c r="M189" s="5"/>
      <c r="N189" s="5"/>
      <c r="O189" s="5"/>
      <c r="P189" s="5">
        <v>1</v>
      </c>
      <c r="Q189" s="5"/>
      <c r="R189" s="5" t="s">
        <v>41</v>
      </c>
      <c r="S189" s="5"/>
      <c r="T189" s="5"/>
      <c r="U189" s="5"/>
      <c r="V189" s="10">
        <v>39568</v>
      </c>
      <c r="W189" s="5"/>
      <c r="X189" s="5"/>
      <c r="Y189" s="5" t="s">
        <v>989</v>
      </c>
      <c r="Z189" s="10">
        <v>41678.41777777778</v>
      </c>
    </row>
    <row r="190" spans="1:26" x14ac:dyDescent="0.25">
      <c r="A190" s="4">
        <v>516</v>
      </c>
      <c r="B190" s="4" t="s">
        <v>988</v>
      </c>
      <c r="C190" s="4" t="s">
        <v>987</v>
      </c>
      <c r="D190" s="4" t="s">
        <v>2769</v>
      </c>
      <c r="E190" s="30">
        <v>1</v>
      </c>
      <c r="F190" s="30">
        <v>0</v>
      </c>
      <c r="G190" s="30"/>
      <c r="H190" s="4">
        <v>500</v>
      </c>
      <c r="I190" s="4">
        <v>375</v>
      </c>
      <c r="J190" s="4">
        <v>145.87</v>
      </c>
      <c r="K190" s="4">
        <v>196.92</v>
      </c>
      <c r="L190" s="4"/>
      <c r="M190" s="4"/>
      <c r="N190" s="4"/>
      <c r="O190" s="4"/>
      <c r="P190" s="4">
        <v>1</v>
      </c>
      <c r="Q190" s="4"/>
      <c r="R190" s="4"/>
      <c r="S190" s="4"/>
      <c r="T190" s="4"/>
      <c r="U190" s="4"/>
      <c r="V190" s="11">
        <v>39568</v>
      </c>
      <c r="W190" s="4"/>
      <c r="X190" s="4"/>
      <c r="Y190" s="4" t="s">
        <v>986</v>
      </c>
      <c r="Z190" s="11">
        <v>41678.41777777778</v>
      </c>
    </row>
    <row r="191" spans="1:26" x14ac:dyDescent="0.25">
      <c r="A191" s="5">
        <v>517</v>
      </c>
      <c r="B191" s="5" t="s">
        <v>985</v>
      </c>
      <c r="C191" s="5" t="s">
        <v>984</v>
      </c>
      <c r="D191" s="5" t="s">
        <v>2769</v>
      </c>
      <c r="E191" s="29">
        <v>1</v>
      </c>
      <c r="F191" s="29">
        <v>0</v>
      </c>
      <c r="G191" s="29"/>
      <c r="H191" s="5">
        <v>500</v>
      </c>
      <c r="I191" s="5">
        <v>375</v>
      </c>
      <c r="J191" s="5">
        <v>98.77</v>
      </c>
      <c r="K191" s="5">
        <v>133.34</v>
      </c>
      <c r="L191" s="5"/>
      <c r="M191" s="5"/>
      <c r="N191" s="5"/>
      <c r="O191" s="5"/>
      <c r="P191" s="5">
        <v>1</v>
      </c>
      <c r="Q191" s="5"/>
      <c r="R191" s="5" t="s">
        <v>22</v>
      </c>
      <c r="S191" s="5"/>
      <c r="T191" s="5"/>
      <c r="U191" s="5"/>
      <c r="V191" s="10">
        <v>39568</v>
      </c>
      <c r="W191" s="5"/>
      <c r="X191" s="5"/>
      <c r="Y191" s="5" t="s">
        <v>983</v>
      </c>
      <c r="Z191" s="10">
        <v>41678.41777777778</v>
      </c>
    </row>
    <row r="192" spans="1:26" x14ac:dyDescent="0.25">
      <c r="A192" s="4">
        <v>518</v>
      </c>
      <c r="B192" s="4" t="s">
        <v>982</v>
      </c>
      <c r="C192" s="4" t="s">
        <v>981</v>
      </c>
      <c r="D192" s="4" t="s">
        <v>2769</v>
      </c>
      <c r="E192" s="30">
        <v>1</v>
      </c>
      <c r="F192" s="30">
        <v>0</v>
      </c>
      <c r="G192" s="30"/>
      <c r="H192" s="4">
        <v>500</v>
      </c>
      <c r="I192" s="4">
        <v>375</v>
      </c>
      <c r="J192" s="4">
        <v>108.99</v>
      </c>
      <c r="K192" s="4">
        <v>147.13999999999999</v>
      </c>
      <c r="L192" s="4"/>
      <c r="M192" s="4"/>
      <c r="N192" s="4"/>
      <c r="O192" s="4"/>
      <c r="P192" s="4">
        <v>1</v>
      </c>
      <c r="Q192" s="4"/>
      <c r="R192" s="4" t="s">
        <v>41</v>
      </c>
      <c r="S192" s="4"/>
      <c r="T192" s="4"/>
      <c r="U192" s="4"/>
      <c r="V192" s="11">
        <v>39568</v>
      </c>
      <c r="W192" s="4"/>
      <c r="X192" s="4"/>
      <c r="Y192" s="4" t="s">
        <v>980</v>
      </c>
      <c r="Z192" s="11">
        <v>41678.41777777778</v>
      </c>
    </row>
    <row r="193" spans="1:26" x14ac:dyDescent="0.25">
      <c r="A193" s="5">
        <v>519</v>
      </c>
      <c r="B193" s="5" t="s">
        <v>979</v>
      </c>
      <c r="C193" s="5" t="s">
        <v>978</v>
      </c>
      <c r="D193" s="5" t="s">
        <v>2769</v>
      </c>
      <c r="E193" s="29">
        <v>1</v>
      </c>
      <c r="F193" s="29">
        <v>0</v>
      </c>
      <c r="G193" s="29"/>
      <c r="H193" s="5">
        <v>500</v>
      </c>
      <c r="I193" s="5">
        <v>375</v>
      </c>
      <c r="J193" s="5">
        <v>145.87</v>
      </c>
      <c r="K193" s="5">
        <v>196.92</v>
      </c>
      <c r="L193" s="5"/>
      <c r="M193" s="5"/>
      <c r="N193" s="5"/>
      <c r="O193" s="5"/>
      <c r="P193" s="5">
        <v>1</v>
      </c>
      <c r="Q193" s="5"/>
      <c r="R193" s="5"/>
      <c r="S193" s="5"/>
      <c r="T193" s="5"/>
      <c r="U193" s="5"/>
      <c r="V193" s="10">
        <v>39568</v>
      </c>
      <c r="W193" s="5"/>
      <c r="X193" s="5"/>
      <c r="Y193" s="5" t="s">
        <v>977</v>
      </c>
      <c r="Z193" s="10">
        <v>41678.41777777778</v>
      </c>
    </row>
    <row r="194" spans="1:26" x14ac:dyDescent="0.25">
      <c r="A194" s="4">
        <v>520</v>
      </c>
      <c r="B194" s="4" t="s">
        <v>976</v>
      </c>
      <c r="C194" s="4" t="s">
        <v>975</v>
      </c>
      <c r="D194" s="4" t="s">
        <v>2769</v>
      </c>
      <c r="E194" s="30">
        <v>1</v>
      </c>
      <c r="F194" s="30">
        <v>0</v>
      </c>
      <c r="G194" s="30"/>
      <c r="H194" s="4">
        <v>500</v>
      </c>
      <c r="I194" s="4">
        <v>375</v>
      </c>
      <c r="J194" s="4">
        <v>98.77</v>
      </c>
      <c r="K194" s="4">
        <v>133.34</v>
      </c>
      <c r="L194" s="4"/>
      <c r="M194" s="4"/>
      <c r="N194" s="4"/>
      <c r="O194" s="4"/>
      <c r="P194" s="4">
        <v>1</v>
      </c>
      <c r="Q194" s="4"/>
      <c r="R194" s="4" t="s">
        <v>22</v>
      </c>
      <c r="S194" s="4"/>
      <c r="T194" s="4"/>
      <c r="U194" s="4"/>
      <c r="V194" s="11">
        <v>39568</v>
      </c>
      <c r="W194" s="4"/>
      <c r="X194" s="4"/>
      <c r="Y194" s="4" t="s">
        <v>974</v>
      </c>
      <c r="Z194" s="11">
        <v>41678.41777777778</v>
      </c>
    </row>
    <row r="195" spans="1:26" x14ac:dyDescent="0.25">
      <c r="A195" s="5">
        <v>521</v>
      </c>
      <c r="B195" s="5" t="s">
        <v>973</v>
      </c>
      <c r="C195" s="5" t="s">
        <v>972</v>
      </c>
      <c r="D195" s="5" t="s">
        <v>2769</v>
      </c>
      <c r="E195" s="29">
        <v>1</v>
      </c>
      <c r="F195" s="29">
        <v>0</v>
      </c>
      <c r="G195" s="29"/>
      <c r="H195" s="5">
        <v>500</v>
      </c>
      <c r="I195" s="5">
        <v>375</v>
      </c>
      <c r="J195" s="5">
        <v>108.99</v>
      </c>
      <c r="K195" s="5">
        <v>147.13999999999999</v>
      </c>
      <c r="L195" s="5"/>
      <c r="M195" s="5"/>
      <c r="N195" s="5"/>
      <c r="O195" s="5"/>
      <c r="P195" s="5">
        <v>1</v>
      </c>
      <c r="Q195" s="5"/>
      <c r="R195" s="5" t="s">
        <v>41</v>
      </c>
      <c r="S195" s="5"/>
      <c r="T195" s="5"/>
      <c r="U195" s="5"/>
      <c r="V195" s="10">
        <v>39568</v>
      </c>
      <c r="W195" s="5"/>
      <c r="X195" s="5"/>
      <c r="Y195" s="5" t="s">
        <v>971</v>
      </c>
      <c r="Z195" s="10">
        <v>41678.41777777778</v>
      </c>
    </row>
    <row r="196" spans="1:26" x14ac:dyDescent="0.25">
      <c r="A196" s="4">
        <v>522</v>
      </c>
      <c r="B196" s="4" t="s">
        <v>970</v>
      </c>
      <c r="C196" s="4" t="s">
        <v>969</v>
      </c>
      <c r="D196" s="4" t="s">
        <v>2769</v>
      </c>
      <c r="E196" s="30">
        <v>1</v>
      </c>
      <c r="F196" s="30">
        <v>0</v>
      </c>
      <c r="G196" s="30"/>
      <c r="H196" s="4">
        <v>500</v>
      </c>
      <c r="I196" s="4">
        <v>375</v>
      </c>
      <c r="J196" s="4">
        <v>145.87</v>
      </c>
      <c r="K196" s="4">
        <v>196.92</v>
      </c>
      <c r="L196" s="4"/>
      <c r="M196" s="4"/>
      <c r="N196" s="4"/>
      <c r="O196" s="4"/>
      <c r="P196" s="4">
        <v>1</v>
      </c>
      <c r="Q196" s="4"/>
      <c r="R196" s="4"/>
      <c r="S196" s="4"/>
      <c r="T196" s="4"/>
      <c r="U196" s="4"/>
      <c r="V196" s="11">
        <v>39568</v>
      </c>
      <c r="W196" s="4"/>
      <c r="X196" s="4"/>
      <c r="Y196" s="4" t="s">
        <v>968</v>
      </c>
      <c r="Z196" s="11">
        <v>41678.41777777778</v>
      </c>
    </row>
    <row r="197" spans="1:26" x14ac:dyDescent="0.25">
      <c r="A197" s="5">
        <v>523</v>
      </c>
      <c r="B197" s="5" t="s">
        <v>967</v>
      </c>
      <c r="C197" s="5" t="s">
        <v>966</v>
      </c>
      <c r="D197" s="5" t="s">
        <v>2769</v>
      </c>
      <c r="E197" s="29">
        <v>0</v>
      </c>
      <c r="F197" s="29">
        <v>0</v>
      </c>
      <c r="G197" s="29"/>
      <c r="H197" s="5">
        <v>500</v>
      </c>
      <c r="I197" s="5">
        <v>375</v>
      </c>
      <c r="J197" s="5">
        <v>0</v>
      </c>
      <c r="K197" s="5">
        <v>0</v>
      </c>
      <c r="L197" s="5"/>
      <c r="M197" s="5"/>
      <c r="N197" s="5"/>
      <c r="O197" s="5"/>
      <c r="P197" s="5">
        <v>0</v>
      </c>
      <c r="Q197" s="5"/>
      <c r="R197" s="5" t="s">
        <v>22</v>
      </c>
      <c r="S197" s="5"/>
      <c r="T197" s="5"/>
      <c r="U197" s="5"/>
      <c r="V197" s="10">
        <v>39568</v>
      </c>
      <c r="W197" s="5"/>
      <c r="X197" s="5"/>
      <c r="Y197" s="5" t="s">
        <v>965</v>
      </c>
      <c r="Z197" s="10">
        <v>41678.41777777778</v>
      </c>
    </row>
    <row r="198" spans="1:26" x14ac:dyDescent="0.25">
      <c r="A198" s="4">
        <v>524</v>
      </c>
      <c r="B198" s="4" t="s">
        <v>964</v>
      </c>
      <c r="C198" s="4" t="s">
        <v>963</v>
      </c>
      <c r="D198" s="4" t="s">
        <v>2769</v>
      </c>
      <c r="E198" s="30">
        <v>0</v>
      </c>
      <c r="F198" s="30">
        <v>0</v>
      </c>
      <c r="G198" s="30"/>
      <c r="H198" s="4">
        <v>500</v>
      </c>
      <c r="I198" s="4">
        <v>375</v>
      </c>
      <c r="J198" s="4">
        <v>0</v>
      </c>
      <c r="K198" s="4">
        <v>0</v>
      </c>
      <c r="L198" s="4"/>
      <c r="M198" s="4"/>
      <c r="N198" s="4"/>
      <c r="O198" s="4"/>
      <c r="P198" s="4">
        <v>0</v>
      </c>
      <c r="Q198" s="4"/>
      <c r="R198" s="4"/>
      <c r="S198" s="4"/>
      <c r="T198" s="4"/>
      <c r="U198" s="4"/>
      <c r="V198" s="11">
        <v>39568</v>
      </c>
      <c r="W198" s="4"/>
      <c r="X198" s="4"/>
      <c r="Y198" s="4" t="s">
        <v>962</v>
      </c>
      <c r="Z198" s="11">
        <v>41678.41777777778</v>
      </c>
    </row>
    <row r="199" spans="1:26" x14ac:dyDescent="0.25">
      <c r="A199" s="5">
        <v>525</v>
      </c>
      <c r="B199" s="5" t="s">
        <v>961</v>
      </c>
      <c r="C199" s="5" t="s">
        <v>960</v>
      </c>
      <c r="D199" s="5" t="s">
        <v>2769</v>
      </c>
      <c r="E199" s="29">
        <v>0</v>
      </c>
      <c r="F199" s="29">
        <v>0</v>
      </c>
      <c r="G199" s="29"/>
      <c r="H199" s="5">
        <v>800</v>
      </c>
      <c r="I199" s="5">
        <v>600</v>
      </c>
      <c r="J199" s="5">
        <v>0</v>
      </c>
      <c r="K199" s="5">
        <v>0</v>
      </c>
      <c r="L199" s="5"/>
      <c r="M199" s="5"/>
      <c r="N199" s="5"/>
      <c r="O199" s="5"/>
      <c r="P199" s="5">
        <v>0</v>
      </c>
      <c r="Q199" s="5"/>
      <c r="R199" s="5" t="s">
        <v>22</v>
      </c>
      <c r="S199" s="5"/>
      <c r="T199" s="5"/>
      <c r="U199" s="5"/>
      <c r="V199" s="10">
        <v>39568</v>
      </c>
      <c r="W199" s="5"/>
      <c r="X199" s="5"/>
      <c r="Y199" s="5" t="s">
        <v>959</v>
      </c>
      <c r="Z199" s="10">
        <v>41678.41777777778</v>
      </c>
    </row>
    <row r="200" spans="1:26" x14ac:dyDescent="0.25">
      <c r="A200" s="4">
        <v>526</v>
      </c>
      <c r="B200" s="4" t="s">
        <v>958</v>
      </c>
      <c r="C200" s="4" t="s">
        <v>957</v>
      </c>
      <c r="D200" s="4" t="s">
        <v>2769</v>
      </c>
      <c r="E200" s="30">
        <v>0</v>
      </c>
      <c r="F200" s="30">
        <v>0</v>
      </c>
      <c r="G200" s="30"/>
      <c r="H200" s="4">
        <v>800</v>
      </c>
      <c r="I200" s="4">
        <v>600</v>
      </c>
      <c r="J200" s="4">
        <v>0</v>
      </c>
      <c r="K200" s="4">
        <v>0</v>
      </c>
      <c r="L200" s="4"/>
      <c r="M200" s="4"/>
      <c r="N200" s="4"/>
      <c r="O200" s="4"/>
      <c r="P200" s="4">
        <v>0</v>
      </c>
      <c r="Q200" s="4"/>
      <c r="R200" s="4"/>
      <c r="S200" s="4"/>
      <c r="T200" s="4"/>
      <c r="U200" s="4"/>
      <c r="V200" s="11">
        <v>39568</v>
      </c>
      <c r="W200" s="4"/>
      <c r="X200" s="4"/>
      <c r="Y200" s="4" t="s">
        <v>956</v>
      </c>
      <c r="Z200" s="11">
        <v>41678.41777777778</v>
      </c>
    </row>
    <row r="201" spans="1:26" x14ac:dyDescent="0.25">
      <c r="A201" s="5">
        <v>527</v>
      </c>
      <c r="B201" s="5" t="s">
        <v>955</v>
      </c>
      <c r="C201" s="5" t="s">
        <v>954</v>
      </c>
      <c r="D201" s="5" t="s">
        <v>2769</v>
      </c>
      <c r="E201" s="29">
        <v>0</v>
      </c>
      <c r="F201" s="29">
        <v>0</v>
      </c>
      <c r="G201" s="29"/>
      <c r="H201" s="5">
        <v>1000</v>
      </c>
      <c r="I201" s="5">
        <v>750</v>
      </c>
      <c r="J201" s="5">
        <v>0</v>
      </c>
      <c r="K201" s="5">
        <v>0</v>
      </c>
      <c r="L201" s="5"/>
      <c r="M201" s="5"/>
      <c r="N201" s="5"/>
      <c r="O201" s="5"/>
      <c r="P201" s="5">
        <v>0</v>
      </c>
      <c r="Q201" s="5"/>
      <c r="R201" s="5"/>
      <c r="S201" s="5"/>
      <c r="T201" s="5"/>
      <c r="U201" s="5"/>
      <c r="V201" s="10">
        <v>39568</v>
      </c>
      <c r="W201" s="5"/>
      <c r="X201" s="5"/>
      <c r="Y201" s="5" t="s">
        <v>953</v>
      </c>
      <c r="Z201" s="10">
        <v>41678.41777777778</v>
      </c>
    </row>
    <row r="202" spans="1:26" x14ac:dyDescent="0.25">
      <c r="A202" s="4">
        <v>528</v>
      </c>
      <c r="B202" s="4" t="s">
        <v>952</v>
      </c>
      <c r="C202" s="4" t="s">
        <v>951</v>
      </c>
      <c r="D202" s="4" t="s">
        <v>2770</v>
      </c>
      <c r="E202" s="30">
        <v>0</v>
      </c>
      <c r="F202" s="30">
        <v>0</v>
      </c>
      <c r="G202" s="30"/>
      <c r="H202" s="4">
        <v>1000</v>
      </c>
      <c r="I202" s="4">
        <v>750</v>
      </c>
      <c r="J202" s="4">
        <v>0</v>
      </c>
      <c r="K202" s="4">
        <v>0</v>
      </c>
      <c r="L202" s="4"/>
      <c r="M202" s="4"/>
      <c r="N202" s="4"/>
      <c r="O202" s="4"/>
      <c r="P202" s="4">
        <v>0</v>
      </c>
      <c r="Q202" s="4"/>
      <c r="R202" s="4"/>
      <c r="S202" s="4"/>
      <c r="T202" s="4"/>
      <c r="U202" s="4"/>
      <c r="V202" s="11">
        <v>39568</v>
      </c>
      <c r="W202" s="4"/>
      <c r="X202" s="4"/>
      <c r="Y202" s="4" t="s">
        <v>950</v>
      </c>
      <c r="Z202" s="11">
        <v>41678.41777777778</v>
      </c>
    </row>
    <row r="203" spans="1:26" x14ac:dyDescent="0.25">
      <c r="A203" s="5">
        <v>529</v>
      </c>
      <c r="B203" s="5" t="s">
        <v>949</v>
      </c>
      <c r="C203" s="5" t="s">
        <v>948</v>
      </c>
      <c r="D203" s="5" t="s">
        <v>2769</v>
      </c>
      <c r="E203" s="29">
        <v>1</v>
      </c>
      <c r="F203" s="29">
        <v>0</v>
      </c>
      <c r="G203" s="29"/>
      <c r="H203" s="5">
        <v>500</v>
      </c>
      <c r="I203" s="5">
        <v>375</v>
      </c>
      <c r="J203" s="5">
        <v>0</v>
      </c>
      <c r="K203" s="5">
        <v>0</v>
      </c>
      <c r="L203" s="5"/>
      <c r="M203" s="5"/>
      <c r="N203" s="5"/>
      <c r="O203" s="5"/>
      <c r="P203" s="5">
        <v>1</v>
      </c>
      <c r="Q203" s="5"/>
      <c r="R203" s="5"/>
      <c r="S203" s="5"/>
      <c r="T203" s="5"/>
      <c r="U203" s="5"/>
      <c r="V203" s="10">
        <v>39568</v>
      </c>
      <c r="W203" s="5"/>
      <c r="X203" s="5"/>
      <c r="Y203" s="5" t="s">
        <v>947</v>
      </c>
      <c r="Z203" s="10">
        <v>41678.41777777778</v>
      </c>
    </row>
    <row r="204" spans="1:26" x14ac:dyDescent="0.25">
      <c r="A204" s="4">
        <v>530</v>
      </c>
      <c r="B204" s="4" t="s">
        <v>946</v>
      </c>
      <c r="C204" s="4" t="s">
        <v>945</v>
      </c>
      <c r="D204" s="4" t="s">
        <v>2769</v>
      </c>
      <c r="E204" s="30">
        <v>0</v>
      </c>
      <c r="F204" s="30">
        <v>0</v>
      </c>
      <c r="G204" s="30"/>
      <c r="H204" s="4">
        <v>500</v>
      </c>
      <c r="I204" s="4">
        <v>375</v>
      </c>
      <c r="J204" s="4">
        <v>0</v>
      </c>
      <c r="K204" s="4">
        <v>0</v>
      </c>
      <c r="L204" s="4"/>
      <c r="M204" s="4"/>
      <c r="N204" s="4"/>
      <c r="O204" s="4"/>
      <c r="P204" s="4">
        <v>0</v>
      </c>
      <c r="Q204" s="4"/>
      <c r="R204" s="4"/>
      <c r="S204" s="4"/>
      <c r="T204" s="4"/>
      <c r="U204" s="4"/>
      <c r="V204" s="11">
        <v>39568</v>
      </c>
      <c r="W204" s="4"/>
      <c r="X204" s="4"/>
      <c r="Y204" s="4" t="s">
        <v>944</v>
      </c>
      <c r="Z204" s="11">
        <v>41678.41777777778</v>
      </c>
    </row>
    <row r="205" spans="1:26" x14ac:dyDescent="0.25">
      <c r="A205" s="5">
        <v>531</v>
      </c>
      <c r="B205" s="5" t="s">
        <v>943</v>
      </c>
      <c r="C205" s="5" t="s">
        <v>942</v>
      </c>
      <c r="D205" s="5" t="s">
        <v>2769</v>
      </c>
      <c r="E205" s="29">
        <v>1</v>
      </c>
      <c r="F205" s="29">
        <v>0</v>
      </c>
      <c r="G205" s="29"/>
      <c r="H205" s="5">
        <v>500</v>
      </c>
      <c r="I205" s="5">
        <v>375</v>
      </c>
      <c r="J205" s="5">
        <v>0</v>
      </c>
      <c r="K205" s="5">
        <v>0</v>
      </c>
      <c r="L205" s="5"/>
      <c r="M205" s="5"/>
      <c r="N205" s="5"/>
      <c r="O205" s="5"/>
      <c r="P205" s="5">
        <v>1</v>
      </c>
      <c r="Q205" s="5"/>
      <c r="R205" s="5"/>
      <c r="S205" s="5"/>
      <c r="T205" s="5"/>
      <c r="U205" s="5"/>
      <c r="V205" s="10">
        <v>39568</v>
      </c>
      <c r="W205" s="5"/>
      <c r="X205" s="5"/>
      <c r="Y205" s="5" t="s">
        <v>941</v>
      </c>
      <c r="Z205" s="10">
        <v>41678.41777777778</v>
      </c>
    </row>
    <row r="206" spans="1:26" x14ac:dyDescent="0.25">
      <c r="A206" s="4">
        <v>532</v>
      </c>
      <c r="B206" s="4" t="s">
        <v>940</v>
      </c>
      <c r="C206" s="4" t="s">
        <v>939</v>
      </c>
      <c r="D206" s="4" t="s">
        <v>2769</v>
      </c>
      <c r="E206" s="30">
        <v>1</v>
      </c>
      <c r="F206" s="30">
        <v>0</v>
      </c>
      <c r="G206" s="30"/>
      <c r="H206" s="4">
        <v>800</v>
      </c>
      <c r="I206" s="4">
        <v>600</v>
      </c>
      <c r="J206" s="4">
        <v>0</v>
      </c>
      <c r="K206" s="4">
        <v>0</v>
      </c>
      <c r="L206" s="4"/>
      <c r="M206" s="4"/>
      <c r="N206" s="4"/>
      <c r="O206" s="4"/>
      <c r="P206" s="4">
        <v>1</v>
      </c>
      <c r="Q206" s="4"/>
      <c r="R206" s="4"/>
      <c r="S206" s="4"/>
      <c r="T206" s="4"/>
      <c r="U206" s="4"/>
      <c r="V206" s="11">
        <v>39568</v>
      </c>
      <c r="W206" s="4"/>
      <c r="X206" s="4"/>
      <c r="Y206" s="4" t="s">
        <v>938</v>
      </c>
      <c r="Z206" s="11">
        <v>41678.41777777778</v>
      </c>
    </row>
    <row r="207" spans="1:26" x14ac:dyDescent="0.25">
      <c r="A207" s="5">
        <v>533</v>
      </c>
      <c r="B207" s="5" t="s">
        <v>937</v>
      </c>
      <c r="C207" s="5" t="s">
        <v>936</v>
      </c>
      <c r="D207" s="5" t="s">
        <v>2769</v>
      </c>
      <c r="E207" s="29">
        <v>1</v>
      </c>
      <c r="F207" s="29">
        <v>0</v>
      </c>
      <c r="G207" s="29"/>
      <c r="H207" s="5">
        <v>500</v>
      </c>
      <c r="I207" s="5">
        <v>375</v>
      </c>
      <c r="J207" s="5">
        <v>0</v>
      </c>
      <c r="K207" s="5">
        <v>0</v>
      </c>
      <c r="L207" s="5"/>
      <c r="M207" s="5"/>
      <c r="N207" s="5"/>
      <c r="O207" s="5"/>
      <c r="P207" s="5">
        <v>1</v>
      </c>
      <c r="Q207" s="5"/>
      <c r="R207" s="5"/>
      <c r="S207" s="5"/>
      <c r="T207" s="5"/>
      <c r="U207" s="5"/>
      <c r="V207" s="10">
        <v>39568</v>
      </c>
      <c r="W207" s="5"/>
      <c r="X207" s="5"/>
      <c r="Y207" s="5" t="s">
        <v>935</v>
      </c>
      <c r="Z207" s="10">
        <v>41678.41777777778</v>
      </c>
    </row>
    <row r="208" spans="1:26" x14ac:dyDescent="0.25">
      <c r="A208" s="4">
        <v>534</v>
      </c>
      <c r="B208" s="4" t="s">
        <v>934</v>
      </c>
      <c r="C208" s="4" t="s">
        <v>933</v>
      </c>
      <c r="D208" s="4" t="s">
        <v>2769</v>
      </c>
      <c r="E208" s="30">
        <v>1</v>
      </c>
      <c r="F208" s="30">
        <v>0</v>
      </c>
      <c r="G208" s="30"/>
      <c r="H208" s="4">
        <v>500</v>
      </c>
      <c r="I208" s="4">
        <v>375</v>
      </c>
      <c r="J208" s="4">
        <v>0</v>
      </c>
      <c r="K208" s="4">
        <v>0</v>
      </c>
      <c r="L208" s="4"/>
      <c r="M208" s="4"/>
      <c r="N208" s="4"/>
      <c r="O208" s="4"/>
      <c r="P208" s="4">
        <v>1</v>
      </c>
      <c r="Q208" s="4"/>
      <c r="R208" s="4"/>
      <c r="S208" s="4"/>
      <c r="T208" s="4"/>
      <c r="U208" s="4"/>
      <c r="V208" s="11">
        <v>39568</v>
      </c>
      <c r="W208" s="4"/>
      <c r="X208" s="4"/>
      <c r="Y208" s="4" t="s">
        <v>932</v>
      </c>
      <c r="Z208" s="11">
        <v>41678.41777777778</v>
      </c>
    </row>
    <row r="209" spans="1:26" x14ac:dyDescent="0.25">
      <c r="A209" s="5">
        <v>535</v>
      </c>
      <c r="B209" s="5" t="s">
        <v>931</v>
      </c>
      <c r="C209" s="5" t="s">
        <v>930</v>
      </c>
      <c r="D209" s="5" t="s">
        <v>2769</v>
      </c>
      <c r="E209" s="29">
        <v>0</v>
      </c>
      <c r="F209" s="29">
        <v>0</v>
      </c>
      <c r="G209" s="29"/>
      <c r="H209" s="5">
        <v>800</v>
      </c>
      <c r="I209" s="5">
        <v>600</v>
      </c>
      <c r="J209" s="5">
        <v>0</v>
      </c>
      <c r="K209" s="5">
        <v>0</v>
      </c>
      <c r="L209" s="5"/>
      <c r="M209" s="5"/>
      <c r="N209" s="5"/>
      <c r="O209" s="5"/>
      <c r="P209" s="5">
        <v>0</v>
      </c>
      <c r="Q209" s="5"/>
      <c r="R209" s="5"/>
      <c r="S209" s="5"/>
      <c r="T209" s="5"/>
      <c r="U209" s="5"/>
      <c r="V209" s="10">
        <v>39568</v>
      </c>
      <c r="W209" s="5"/>
      <c r="X209" s="5"/>
      <c r="Y209" s="5" t="s">
        <v>929</v>
      </c>
      <c r="Z209" s="10">
        <v>41678.41777777778</v>
      </c>
    </row>
    <row r="210" spans="1:26" x14ac:dyDescent="0.25">
      <c r="A210" s="4">
        <v>679</v>
      </c>
      <c r="B210" s="4" t="s">
        <v>928</v>
      </c>
      <c r="C210" s="4" t="s">
        <v>927</v>
      </c>
      <c r="D210" s="4" t="s">
        <v>2769</v>
      </c>
      <c r="E210" s="30">
        <v>0</v>
      </c>
      <c r="F210" s="30">
        <v>0</v>
      </c>
      <c r="G210" s="30" t="s">
        <v>63</v>
      </c>
      <c r="H210" s="4">
        <v>500</v>
      </c>
      <c r="I210" s="4">
        <v>375</v>
      </c>
      <c r="J210" s="4">
        <v>0</v>
      </c>
      <c r="K210" s="4">
        <v>0</v>
      </c>
      <c r="L210" s="4"/>
      <c r="M210" s="4"/>
      <c r="N210" s="4"/>
      <c r="O210" s="4"/>
      <c r="P210" s="4">
        <v>0</v>
      </c>
      <c r="Q210" s="4"/>
      <c r="R210" s="4"/>
      <c r="S210" s="4"/>
      <c r="T210" s="4"/>
      <c r="U210" s="4"/>
      <c r="V210" s="11">
        <v>39568</v>
      </c>
      <c r="W210" s="4"/>
      <c r="X210" s="4"/>
      <c r="Y210" s="4" t="s">
        <v>926</v>
      </c>
      <c r="Z210" s="11">
        <v>41678.41777777778</v>
      </c>
    </row>
    <row r="211" spans="1:26" x14ac:dyDescent="0.25">
      <c r="A211" s="5">
        <v>680</v>
      </c>
      <c r="B211" s="5" t="s">
        <v>925</v>
      </c>
      <c r="C211" s="5" t="s">
        <v>924</v>
      </c>
      <c r="D211" s="5" t="s">
        <v>2769</v>
      </c>
      <c r="E211" s="29">
        <v>1</v>
      </c>
      <c r="F211" s="29">
        <v>1</v>
      </c>
      <c r="G211" s="29" t="s">
        <v>26</v>
      </c>
      <c r="H211" s="5">
        <v>500</v>
      </c>
      <c r="I211" s="5">
        <v>375</v>
      </c>
      <c r="J211" s="5">
        <v>1059.31</v>
      </c>
      <c r="K211" s="5">
        <v>1431.5</v>
      </c>
      <c r="L211" s="5">
        <v>58</v>
      </c>
      <c r="M211" s="5" t="s">
        <v>25</v>
      </c>
      <c r="N211" s="5" t="s">
        <v>24</v>
      </c>
      <c r="O211" s="5">
        <v>2.2400000000000002</v>
      </c>
      <c r="P211" s="5">
        <v>1</v>
      </c>
      <c r="Q211" s="5" t="s">
        <v>23</v>
      </c>
      <c r="R211" s="5" t="s">
        <v>36</v>
      </c>
      <c r="S211" s="5" t="s">
        <v>21</v>
      </c>
      <c r="T211" s="5">
        <v>14</v>
      </c>
      <c r="U211" s="5">
        <v>6</v>
      </c>
      <c r="V211" s="10">
        <v>39568</v>
      </c>
      <c r="W211" s="5"/>
      <c r="X211" s="5"/>
      <c r="Y211" s="5" t="s">
        <v>923</v>
      </c>
      <c r="Z211" s="10">
        <v>41678.41777777778</v>
      </c>
    </row>
    <row r="212" spans="1:26" x14ac:dyDescent="0.25">
      <c r="A212" s="4">
        <v>706</v>
      </c>
      <c r="B212" s="4" t="s">
        <v>922</v>
      </c>
      <c r="C212" s="4" t="s">
        <v>921</v>
      </c>
      <c r="D212" s="4" t="s">
        <v>2769</v>
      </c>
      <c r="E212" s="30">
        <v>1</v>
      </c>
      <c r="F212" s="30">
        <v>1</v>
      </c>
      <c r="G212" s="30" t="s">
        <v>662</v>
      </c>
      <c r="H212" s="4">
        <v>500</v>
      </c>
      <c r="I212" s="4">
        <v>375</v>
      </c>
      <c r="J212" s="4">
        <v>1059.31</v>
      </c>
      <c r="K212" s="4">
        <v>1431.5</v>
      </c>
      <c r="L212" s="4">
        <v>58</v>
      </c>
      <c r="M212" s="4" t="s">
        <v>25</v>
      </c>
      <c r="N212" s="4" t="s">
        <v>24</v>
      </c>
      <c r="O212" s="4">
        <v>2.2400000000000002</v>
      </c>
      <c r="P212" s="4">
        <v>1</v>
      </c>
      <c r="Q212" s="4" t="s">
        <v>23</v>
      </c>
      <c r="R212" s="4" t="s">
        <v>36</v>
      </c>
      <c r="S212" s="4" t="s">
        <v>21</v>
      </c>
      <c r="T212" s="4">
        <v>14</v>
      </c>
      <c r="U212" s="4">
        <v>6</v>
      </c>
      <c r="V212" s="11">
        <v>39568</v>
      </c>
      <c r="W212" s="4"/>
      <c r="X212" s="4"/>
      <c r="Y212" s="4" t="s">
        <v>920</v>
      </c>
      <c r="Z212" s="11">
        <v>41678.41777777778</v>
      </c>
    </row>
    <row r="213" spans="1:26" x14ac:dyDescent="0.25">
      <c r="A213" s="5">
        <v>707</v>
      </c>
      <c r="B213" s="5" t="s">
        <v>919</v>
      </c>
      <c r="C213" s="5" t="s">
        <v>918</v>
      </c>
      <c r="D213" s="5" t="s">
        <v>2769</v>
      </c>
      <c r="E213" s="29">
        <v>0</v>
      </c>
      <c r="F213" s="29">
        <v>1</v>
      </c>
      <c r="G213" s="29" t="s">
        <v>662</v>
      </c>
      <c r="H213" s="5">
        <v>4</v>
      </c>
      <c r="I213" s="5">
        <v>3</v>
      </c>
      <c r="J213" s="5">
        <v>13.0863</v>
      </c>
      <c r="K213" s="5">
        <v>34.99</v>
      </c>
      <c r="L213" s="5"/>
      <c r="M213" s="5"/>
      <c r="N213" s="5"/>
      <c r="O213" s="5"/>
      <c r="P213" s="5">
        <v>0</v>
      </c>
      <c r="Q213" s="5" t="s">
        <v>381</v>
      </c>
      <c r="R213" s="5"/>
      <c r="S213" s="5"/>
      <c r="T213" s="5">
        <v>31</v>
      </c>
      <c r="U213" s="5">
        <v>33</v>
      </c>
      <c r="V213" s="10">
        <v>40694</v>
      </c>
      <c r="W213" s="5"/>
      <c r="X213" s="5"/>
      <c r="Y213" s="5" t="s">
        <v>917</v>
      </c>
      <c r="Z213" s="10">
        <v>41678.41777777778</v>
      </c>
    </row>
    <row r="214" spans="1:26" x14ac:dyDescent="0.25">
      <c r="A214" s="4">
        <v>708</v>
      </c>
      <c r="B214" s="4" t="s">
        <v>916</v>
      </c>
      <c r="C214" s="4" t="s">
        <v>915</v>
      </c>
      <c r="D214" s="4" t="s">
        <v>2769</v>
      </c>
      <c r="E214" s="30">
        <v>0</v>
      </c>
      <c r="F214" s="30">
        <v>1</v>
      </c>
      <c r="G214" s="30" t="s">
        <v>26</v>
      </c>
      <c r="H214" s="4">
        <v>4</v>
      </c>
      <c r="I214" s="4">
        <v>3</v>
      </c>
      <c r="J214" s="4">
        <v>13.0863</v>
      </c>
      <c r="K214" s="4">
        <v>34.99</v>
      </c>
      <c r="L214" s="4"/>
      <c r="M214" s="4"/>
      <c r="N214" s="4"/>
      <c r="O214" s="4"/>
      <c r="P214" s="4">
        <v>0</v>
      </c>
      <c r="Q214" s="4" t="s">
        <v>381</v>
      </c>
      <c r="R214" s="4"/>
      <c r="S214" s="4"/>
      <c r="T214" s="4">
        <v>31</v>
      </c>
      <c r="U214" s="4">
        <v>33</v>
      </c>
      <c r="V214" s="11">
        <v>40694</v>
      </c>
      <c r="W214" s="4"/>
      <c r="X214" s="4"/>
      <c r="Y214" s="4" t="s">
        <v>914</v>
      </c>
      <c r="Z214" s="11">
        <v>41678.41777777778</v>
      </c>
    </row>
    <row r="215" spans="1:26" x14ac:dyDescent="0.25">
      <c r="A215" s="5">
        <v>709</v>
      </c>
      <c r="B215" s="5" t="s">
        <v>913</v>
      </c>
      <c r="C215" s="5" t="s">
        <v>912</v>
      </c>
      <c r="D215" s="5" t="s">
        <v>2769</v>
      </c>
      <c r="E215" s="29">
        <v>0</v>
      </c>
      <c r="F215" s="29">
        <v>1</v>
      </c>
      <c r="G215" s="29" t="s">
        <v>410</v>
      </c>
      <c r="H215" s="5">
        <v>4</v>
      </c>
      <c r="I215" s="5">
        <v>3</v>
      </c>
      <c r="J215" s="5">
        <v>3.3963000000000001</v>
      </c>
      <c r="K215" s="5">
        <v>9.5</v>
      </c>
      <c r="L215" s="5" t="s">
        <v>41</v>
      </c>
      <c r="M215" s="5"/>
      <c r="N215" s="5"/>
      <c r="O215" s="5"/>
      <c r="P215" s="5">
        <v>0</v>
      </c>
      <c r="Q215" s="5" t="s">
        <v>41</v>
      </c>
      <c r="R215" s="5"/>
      <c r="S215" s="5" t="s">
        <v>21</v>
      </c>
      <c r="T215" s="5">
        <v>23</v>
      </c>
      <c r="U215" s="5">
        <v>18</v>
      </c>
      <c r="V215" s="10">
        <v>40694</v>
      </c>
      <c r="W215" s="10">
        <v>41058</v>
      </c>
      <c r="X215" s="5"/>
      <c r="Y215" s="5" t="s">
        <v>911</v>
      </c>
      <c r="Z215" s="10">
        <v>41678.41777777778</v>
      </c>
    </row>
    <row r="216" spans="1:26" x14ac:dyDescent="0.25">
      <c r="A216" s="4">
        <v>710</v>
      </c>
      <c r="B216" s="4" t="s">
        <v>910</v>
      </c>
      <c r="C216" s="4" t="s">
        <v>909</v>
      </c>
      <c r="D216" s="4" t="s">
        <v>2769</v>
      </c>
      <c r="E216" s="30">
        <v>0</v>
      </c>
      <c r="F216" s="30">
        <v>1</v>
      </c>
      <c r="G216" s="30" t="s">
        <v>410</v>
      </c>
      <c r="H216" s="4">
        <v>4</v>
      </c>
      <c r="I216" s="4">
        <v>3</v>
      </c>
      <c r="J216" s="4">
        <v>3.3963000000000001</v>
      </c>
      <c r="K216" s="4">
        <v>9.5</v>
      </c>
      <c r="L216" s="4" t="s">
        <v>22</v>
      </c>
      <c r="M216" s="4"/>
      <c r="N216" s="4"/>
      <c r="O216" s="4"/>
      <c r="P216" s="4">
        <v>0</v>
      </c>
      <c r="Q216" s="4" t="s">
        <v>41</v>
      </c>
      <c r="R216" s="4"/>
      <c r="S216" s="4" t="s">
        <v>21</v>
      </c>
      <c r="T216" s="4">
        <v>23</v>
      </c>
      <c r="U216" s="4">
        <v>18</v>
      </c>
      <c r="V216" s="11">
        <v>40694</v>
      </c>
      <c r="W216" s="11">
        <v>41058</v>
      </c>
      <c r="X216" s="4"/>
      <c r="Y216" s="4" t="s">
        <v>908</v>
      </c>
      <c r="Z216" s="11">
        <v>41678.41777777778</v>
      </c>
    </row>
    <row r="217" spans="1:26" x14ac:dyDescent="0.25">
      <c r="A217" s="5">
        <v>711</v>
      </c>
      <c r="B217" s="5" t="s">
        <v>907</v>
      </c>
      <c r="C217" s="5" t="s">
        <v>906</v>
      </c>
      <c r="D217" s="5" t="s">
        <v>2769</v>
      </c>
      <c r="E217" s="29">
        <v>0</v>
      </c>
      <c r="F217" s="29">
        <v>1</v>
      </c>
      <c r="G217" s="29" t="s">
        <v>93</v>
      </c>
      <c r="H217" s="5">
        <v>4</v>
      </c>
      <c r="I217" s="5">
        <v>3</v>
      </c>
      <c r="J217" s="5">
        <v>13.0863</v>
      </c>
      <c r="K217" s="5">
        <v>34.99</v>
      </c>
      <c r="L217" s="5"/>
      <c r="M217" s="5"/>
      <c r="N217" s="5"/>
      <c r="O217" s="5"/>
      <c r="P217" s="5">
        <v>0</v>
      </c>
      <c r="Q217" s="5" t="s">
        <v>381</v>
      </c>
      <c r="R217" s="5"/>
      <c r="S217" s="5"/>
      <c r="T217" s="5">
        <v>31</v>
      </c>
      <c r="U217" s="5">
        <v>33</v>
      </c>
      <c r="V217" s="10">
        <v>40694</v>
      </c>
      <c r="W217" s="5"/>
      <c r="X217" s="5"/>
      <c r="Y217" s="5" t="s">
        <v>905</v>
      </c>
      <c r="Z217" s="10">
        <v>41678.41777777778</v>
      </c>
    </row>
    <row r="218" spans="1:26" x14ac:dyDescent="0.25">
      <c r="A218" s="4">
        <v>712</v>
      </c>
      <c r="B218" s="4" t="s">
        <v>904</v>
      </c>
      <c r="C218" s="4" t="s">
        <v>903</v>
      </c>
      <c r="D218" s="4" t="s">
        <v>2769</v>
      </c>
      <c r="E218" s="30">
        <v>0</v>
      </c>
      <c r="F218" s="30">
        <v>1</v>
      </c>
      <c r="G218" s="30" t="s">
        <v>465</v>
      </c>
      <c r="H218" s="4">
        <v>4</v>
      </c>
      <c r="I218" s="4">
        <v>3</v>
      </c>
      <c r="J218" s="4">
        <v>6.9222999999999999</v>
      </c>
      <c r="K218" s="4">
        <v>8.99</v>
      </c>
      <c r="L218" s="4"/>
      <c r="M218" s="4"/>
      <c r="N218" s="4"/>
      <c r="O218" s="4"/>
      <c r="P218" s="4">
        <v>0</v>
      </c>
      <c r="Q218" s="4" t="s">
        <v>381</v>
      </c>
      <c r="R218" s="4"/>
      <c r="S218" s="4" t="s">
        <v>21</v>
      </c>
      <c r="T218" s="4">
        <v>19</v>
      </c>
      <c r="U218" s="4">
        <v>2</v>
      </c>
      <c r="V218" s="11">
        <v>40694</v>
      </c>
      <c r="W218" s="4"/>
      <c r="X218" s="4"/>
      <c r="Y218" s="4" t="s">
        <v>902</v>
      </c>
      <c r="Z218" s="11">
        <v>41678.41777777778</v>
      </c>
    </row>
    <row r="219" spans="1:26" x14ac:dyDescent="0.25">
      <c r="A219" s="5">
        <v>713</v>
      </c>
      <c r="B219" s="5" t="s">
        <v>901</v>
      </c>
      <c r="C219" s="5" t="s">
        <v>900</v>
      </c>
      <c r="D219" s="5" t="s">
        <v>2769</v>
      </c>
      <c r="E219" s="29">
        <v>0</v>
      </c>
      <c r="F219" s="29">
        <v>1</v>
      </c>
      <c r="G219" s="29" t="s">
        <v>465</v>
      </c>
      <c r="H219" s="5">
        <v>4</v>
      </c>
      <c r="I219" s="5">
        <v>3</v>
      </c>
      <c r="J219" s="5">
        <v>38.4923</v>
      </c>
      <c r="K219" s="5">
        <v>49.99</v>
      </c>
      <c r="L219" s="5" t="s">
        <v>381</v>
      </c>
      <c r="M219" s="5"/>
      <c r="N219" s="5"/>
      <c r="O219" s="5"/>
      <c r="P219" s="5">
        <v>0</v>
      </c>
      <c r="Q219" s="5" t="s">
        <v>381</v>
      </c>
      <c r="R219" s="5"/>
      <c r="S219" s="5" t="s">
        <v>21</v>
      </c>
      <c r="T219" s="5">
        <v>21</v>
      </c>
      <c r="U219" s="5">
        <v>11</v>
      </c>
      <c r="V219" s="10">
        <v>40694</v>
      </c>
      <c r="W219" s="5"/>
      <c r="X219" s="5"/>
      <c r="Y219" s="5" t="s">
        <v>899</v>
      </c>
      <c r="Z219" s="10">
        <v>41678.41777777778</v>
      </c>
    </row>
    <row r="220" spans="1:26" x14ac:dyDescent="0.25">
      <c r="A220" s="4">
        <v>714</v>
      </c>
      <c r="B220" s="4" t="s">
        <v>898</v>
      </c>
      <c r="C220" s="4" t="s">
        <v>897</v>
      </c>
      <c r="D220" s="4" t="s">
        <v>2770</v>
      </c>
      <c r="E220" s="30">
        <v>0</v>
      </c>
      <c r="F220" s="30">
        <v>1</v>
      </c>
      <c r="G220" s="30" t="s">
        <v>465</v>
      </c>
      <c r="H220" s="4">
        <v>4</v>
      </c>
      <c r="I220" s="4">
        <v>3</v>
      </c>
      <c r="J220" s="4">
        <v>38.4923</v>
      </c>
      <c r="K220" s="4">
        <v>49.99</v>
      </c>
      <c r="L220" s="4" t="s">
        <v>41</v>
      </c>
      <c r="M220" s="4"/>
      <c r="N220" s="4"/>
      <c r="O220" s="4"/>
      <c r="P220" s="4">
        <v>0</v>
      </c>
      <c r="Q220" s="4" t="s">
        <v>381</v>
      </c>
      <c r="R220" s="4"/>
      <c r="S220" s="4" t="s">
        <v>21</v>
      </c>
      <c r="T220" s="4">
        <v>21</v>
      </c>
      <c r="U220" s="4">
        <v>11</v>
      </c>
      <c r="V220" s="11">
        <v>40694</v>
      </c>
      <c r="W220" s="4"/>
      <c r="X220" s="20">
        <v>40948</v>
      </c>
      <c r="Y220" s="4" t="s">
        <v>896</v>
      </c>
      <c r="Z220" s="11">
        <v>41678.41777777778</v>
      </c>
    </row>
    <row r="221" spans="1:26" x14ac:dyDescent="0.25">
      <c r="A221" s="5">
        <v>715</v>
      </c>
      <c r="B221" s="5" t="s">
        <v>895</v>
      </c>
      <c r="C221" s="5" t="s">
        <v>894</v>
      </c>
      <c r="D221" s="5" t="s">
        <v>2770</v>
      </c>
      <c r="E221" s="29">
        <v>0</v>
      </c>
      <c r="F221" s="29">
        <v>1</v>
      </c>
      <c r="G221" s="29" t="s">
        <v>465</v>
      </c>
      <c r="H221" s="5">
        <v>4</v>
      </c>
      <c r="I221" s="5">
        <v>3</v>
      </c>
      <c r="J221" s="5">
        <v>38.4923</v>
      </c>
      <c r="K221" s="5">
        <v>49.99</v>
      </c>
      <c r="L221" s="5" t="s">
        <v>22</v>
      </c>
      <c r="M221" s="5"/>
      <c r="N221" s="5"/>
      <c r="O221" s="5"/>
      <c r="P221" s="5">
        <v>0</v>
      </c>
      <c r="Q221" s="5" t="s">
        <v>381</v>
      </c>
      <c r="R221" s="5"/>
      <c r="S221" s="5" t="s">
        <v>21</v>
      </c>
      <c r="T221" s="5">
        <v>21</v>
      </c>
      <c r="U221" s="5">
        <v>11</v>
      </c>
      <c r="V221" s="10">
        <v>40694</v>
      </c>
      <c r="W221" s="5"/>
      <c r="X221" s="18">
        <v>40948</v>
      </c>
      <c r="Y221" s="5" t="s">
        <v>893</v>
      </c>
      <c r="Z221" s="10">
        <v>41678.41777777778</v>
      </c>
    </row>
    <row r="222" spans="1:26" x14ac:dyDescent="0.25">
      <c r="A222" s="4">
        <v>716</v>
      </c>
      <c r="B222" s="4" t="s">
        <v>892</v>
      </c>
      <c r="C222" s="4" t="s">
        <v>891</v>
      </c>
      <c r="D222" s="4" t="s">
        <v>2770</v>
      </c>
      <c r="E222" s="30">
        <v>0</v>
      </c>
      <c r="F222" s="30">
        <v>1</v>
      </c>
      <c r="G222" s="30" t="s">
        <v>465</v>
      </c>
      <c r="H222" s="4">
        <v>4</v>
      </c>
      <c r="I222" s="4">
        <v>3</v>
      </c>
      <c r="J222" s="4">
        <v>38.4923</v>
      </c>
      <c r="K222" s="4">
        <v>49.99</v>
      </c>
      <c r="L222" s="4" t="s">
        <v>382</v>
      </c>
      <c r="M222" s="4"/>
      <c r="N222" s="4"/>
      <c r="O222" s="4"/>
      <c r="P222" s="4">
        <v>0</v>
      </c>
      <c r="Q222" s="4" t="s">
        <v>381</v>
      </c>
      <c r="R222" s="4"/>
      <c r="S222" s="4" t="s">
        <v>21</v>
      </c>
      <c r="T222" s="4">
        <v>21</v>
      </c>
      <c r="U222" s="4">
        <v>11</v>
      </c>
      <c r="V222" s="11">
        <v>40694</v>
      </c>
      <c r="W222" s="4"/>
      <c r="X222" s="20">
        <v>40948</v>
      </c>
      <c r="Y222" s="4" t="s">
        <v>890</v>
      </c>
      <c r="Z222" s="11">
        <v>41678.41777777778</v>
      </c>
    </row>
    <row r="223" spans="1:26" x14ac:dyDescent="0.25">
      <c r="A223" s="5">
        <v>717</v>
      </c>
      <c r="B223" s="5" t="s">
        <v>889</v>
      </c>
      <c r="C223" s="5" t="s">
        <v>888</v>
      </c>
      <c r="D223" s="5" t="s">
        <v>2769</v>
      </c>
      <c r="E223" s="29">
        <v>1</v>
      </c>
      <c r="F223" s="29">
        <v>1</v>
      </c>
      <c r="G223" s="29" t="s">
        <v>662</v>
      </c>
      <c r="H223" s="5">
        <v>500</v>
      </c>
      <c r="I223" s="5">
        <v>375</v>
      </c>
      <c r="J223" s="5">
        <v>868.63419999999996</v>
      </c>
      <c r="K223" s="5">
        <v>1431.5</v>
      </c>
      <c r="L223" s="5">
        <v>62</v>
      </c>
      <c r="M223" s="5" t="s">
        <v>25</v>
      </c>
      <c r="N223" s="5" t="s">
        <v>24</v>
      </c>
      <c r="O223" s="5">
        <v>2.2999999999999998</v>
      </c>
      <c r="P223" s="5">
        <v>1</v>
      </c>
      <c r="Q223" s="5" t="s">
        <v>23</v>
      </c>
      <c r="R223" s="5" t="s">
        <v>36</v>
      </c>
      <c r="S223" s="5" t="s">
        <v>21</v>
      </c>
      <c r="T223" s="5">
        <v>14</v>
      </c>
      <c r="U223" s="5">
        <v>6</v>
      </c>
      <c r="V223" s="10">
        <v>40694</v>
      </c>
      <c r="W223" s="5"/>
      <c r="X223" s="5"/>
      <c r="Y223" s="5" t="s">
        <v>887</v>
      </c>
      <c r="Z223" s="10">
        <v>41678.41777777778</v>
      </c>
    </row>
    <row r="224" spans="1:26" x14ac:dyDescent="0.25">
      <c r="A224" s="4">
        <v>718</v>
      </c>
      <c r="B224" s="4" t="s">
        <v>886</v>
      </c>
      <c r="C224" s="4" t="s">
        <v>885</v>
      </c>
      <c r="D224" s="4" t="s">
        <v>2769</v>
      </c>
      <c r="E224" s="30">
        <v>1</v>
      </c>
      <c r="F224" s="30">
        <v>1</v>
      </c>
      <c r="G224" s="30" t="s">
        <v>662</v>
      </c>
      <c r="H224" s="4">
        <v>500</v>
      </c>
      <c r="I224" s="4">
        <v>375</v>
      </c>
      <c r="J224" s="4">
        <v>868.63419999999996</v>
      </c>
      <c r="K224" s="4">
        <v>1431.5</v>
      </c>
      <c r="L224" s="4">
        <v>44</v>
      </c>
      <c r="M224" s="4" t="s">
        <v>25</v>
      </c>
      <c r="N224" s="4" t="s">
        <v>24</v>
      </c>
      <c r="O224" s="4">
        <v>2.12</v>
      </c>
      <c r="P224" s="4">
        <v>1</v>
      </c>
      <c r="Q224" s="4" t="s">
        <v>23</v>
      </c>
      <c r="R224" s="4" t="s">
        <v>36</v>
      </c>
      <c r="S224" s="4" t="s">
        <v>21</v>
      </c>
      <c r="T224" s="4">
        <v>14</v>
      </c>
      <c r="U224" s="4">
        <v>6</v>
      </c>
      <c r="V224" s="11">
        <v>40694</v>
      </c>
      <c r="W224" s="4"/>
      <c r="X224" s="4"/>
      <c r="Y224" s="4" t="s">
        <v>884</v>
      </c>
      <c r="Z224" s="11">
        <v>41678.41777777778</v>
      </c>
    </row>
    <row r="225" spans="1:26" x14ac:dyDescent="0.25">
      <c r="A225" s="5">
        <v>719</v>
      </c>
      <c r="B225" s="5" t="s">
        <v>883</v>
      </c>
      <c r="C225" s="5" t="s">
        <v>882</v>
      </c>
      <c r="D225" s="5" t="s">
        <v>2769</v>
      </c>
      <c r="E225" s="29">
        <v>1</v>
      </c>
      <c r="F225" s="29">
        <v>1</v>
      </c>
      <c r="G225" s="29" t="s">
        <v>662</v>
      </c>
      <c r="H225" s="5">
        <v>500</v>
      </c>
      <c r="I225" s="5">
        <v>375</v>
      </c>
      <c r="J225" s="5">
        <v>868.63419999999996</v>
      </c>
      <c r="K225" s="5">
        <v>1431.5</v>
      </c>
      <c r="L225" s="5">
        <v>48</v>
      </c>
      <c r="M225" s="5" t="s">
        <v>25</v>
      </c>
      <c r="N225" s="5" t="s">
        <v>24</v>
      </c>
      <c r="O225" s="5">
        <v>2.16</v>
      </c>
      <c r="P225" s="5">
        <v>1</v>
      </c>
      <c r="Q225" s="5" t="s">
        <v>23</v>
      </c>
      <c r="R225" s="5" t="s">
        <v>36</v>
      </c>
      <c r="S225" s="5" t="s">
        <v>21</v>
      </c>
      <c r="T225" s="5">
        <v>14</v>
      </c>
      <c r="U225" s="5">
        <v>6</v>
      </c>
      <c r="V225" s="10">
        <v>40694</v>
      </c>
      <c r="W225" s="5"/>
      <c r="X225" s="5"/>
      <c r="Y225" s="5" t="s">
        <v>881</v>
      </c>
      <c r="Z225" s="10">
        <v>41678.41777777778</v>
      </c>
    </row>
    <row r="226" spans="1:26" x14ac:dyDescent="0.25">
      <c r="A226" s="4">
        <v>720</v>
      </c>
      <c r="B226" s="4" t="s">
        <v>880</v>
      </c>
      <c r="C226" s="4" t="s">
        <v>879</v>
      </c>
      <c r="D226" s="4" t="s">
        <v>2769</v>
      </c>
      <c r="E226" s="30">
        <v>1</v>
      </c>
      <c r="F226" s="30">
        <v>1</v>
      </c>
      <c r="G226" s="30" t="s">
        <v>662</v>
      </c>
      <c r="H226" s="4">
        <v>500</v>
      </c>
      <c r="I226" s="4">
        <v>375</v>
      </c>
      <c r="J226" s="4">
        <v>868.63419999999996</v>
      </c>
      <c r="K226" s="4">
        <v>1431.5</v>
      </c>
      <c r="L226" s="4">
        <v>52</v>
      </c>
      <c r="M226" s="4" t="s">
        <v>25</v>
      </c>
      <c r="N226" s="4" t="s">
        <v>24</v>
      </c>
      <c r="O226" s="4">
        <v>2.2000000000000002</v>
      </c>
      <c r="P226" s="4">
        <v>1</v>
      </c>
      <c r="Q226" s="4" t="s">
        <v>23</v>
      </c>
      <c r="R226" s="4" t="s">
        <v>36</v>
      </c>
      <c r="S226" s="4" t="s">
        <v>21</v>
      </c>
      <c r="T226" s="4">
        <v>14</v>
      </c>
      <c r="U226" s="4">
        <v>6</v>
      </c>
      <c r="V226" s="11">
        <v>40694</v>
      </c>
      <c r="W226" s="4"/>
      <c r="X226" s="4"/>
      <c r="Y226" s="4" t="s">
        <v>878</v>
      </c>
      <c r="Z226" s="11">
        <v>41678.41777777778</v>
      </c>
    </row>
    <row r="227" spans="1:26" x14ac:dyDescent="0.25">
      <c r="A227" s="5">
        <v>721</v>
      </c>
      <c r="B227" s="5" t="s">
        <v>877</v>
      </c>
      <c r="C227" s="5" t="s">
        <v>876</v>
      </c>
      <c r="D227" s="5" t="s">
        <v>2769</v>
      </c>
      <c r="E227" s="29">
        <v>1</v>
      </c>
      <c r="F227" s="29">
        <v>1</v>
      </c>
      <c r="G227" s="29" t="s">
        <v>662</v>
      </c>
      <c r="H227" s="5">
        <v>500</v>
      </c>
      <c r="I227" s="5">
        <v>375</v>
      </c>
      <c r="J227" s="5">
        <v>868.63419999999996</v>
      </c>
      <c r="K227" s="5">
        <v>1431.5</v>
      </c>
      <c r="L227" s="5">
        <v>56</v>
      </c>
      <c r="M227" s="5" t="s">
        <v>25</v>
      </c>
      <c r="N227" s="5" t="s">
        <v>24</v>
      </c>
      <c r="O227" s="5">
        <v>2.2400000000000002</v>
      </c>
      <c r="P227" s="5">
        <v>1</v>
      </c>
      <c r="Q227" s="5" t="s">
        <v>23</v>
      </c>
      <c r="R227" s="5" t="s">
        <v>36</v>
      </c>
      <c r="S227" s="5" t="s">
        <v>21</v>
      </c>
      <c r="T227" s="5">
        <v>14</v>
      </c>
      <c r="U227" s="5">
        <v>6</v>
      </c>
      <c r="V227" s="10">
        <v>40694</v>
      </c>
      <c r="W227" s="5"/>
      <c r="X227" s="5"/>
      <c r="Y227" s="5" t="s">
        <v>875</v>
      </c>
      <c r="Z227" s="10">
        <v>41678.41777777778</v>
      </c>
    </row>
    <row r="228" spans="1:26" x14ac:dyDescent="0.25">
      <c r="A228" s="4">
        <v>722</v>
      </c>
      <c r="B228" s="4" t="s">
        <v>874</v>
      </c>
      <c r="C228" s="4" t="s">
        <v>873</v>
      </c>
      <c r="D228" s="4" t="s">
        <v>2769</v>
      </c>
      <c r="E228" s="30">
        <v>1</v>
      </c>
      <c r="F228" s="30">
        <v>1</v>
      </c>
      <c r="G228" s="30" t="s">
        <v>26</v>
      </c>
      <c r="H228" s="4">
        <v>500</v>
      </c>
      <c r="I228" s="4">
        <v>375</v>
      </c>
      <c r="J228" s="4">
        <v>204.6251</v>
      </c>
      <c r="K228" s="4">
        <v>337.22</v>
      </c>
      <c r="L228" s="4">
        <v>58</v>
      </c>
      <c r="M228" s="4" t="s">
        <v>25</v>
      </c>
      <c r="N228" s="4" t="s">
        <v>24</v>
      </c>
      <c r="O228" s="4">
        <v>2.46</v>
      </c>
      <c r="P228" s="4">
        <v>1</v>
      </c>
      <c r="Q228" s="4" t="s">
        <v>23</v>
      </c>
      <c r="R228" s="4" t="s">
        <v>22</v>
      </c>
      <c r="S228" s="4" t="s">
        <v>21</v>
      </c>
      <c r="T228" s="4">
        <v>14</v>
      </c>
      <c r="U228" s="4">
        <v>9</v>
      </c>
      <c r="V228" s="11">
        <v>40694</v>
      </c>
      <c r="W228" s="4"/>
      <c r="X228" s="4"/>
      <c r="Y228" s="4" t="s">
        <v>872</v>
      </c>
      <c r="Z228" s="11">
        <v>41678.41777777778</v>
      </c>
    </row>
    <row r="229" spans="1:26" x14ac:dyDescent="0.25">
      <c r="A229" s="5">
        <v>723</v>
      </c>
      <c r="B229" s="5" t="s">
        <v>871</v>
      </c>
      <c r="C229" s="5" t="s">
        <v>870</v>
      </c>
      <c r="D229" s="5" t="s">
        <v>2769</v>
      </c>
      <c r="E229" s="29">
        <v>1</v>
      </c>
      <c r="F229" s="29">
        <v>1</v>
      </c>
      <c r="G229" s="29" t="s">
        <v>26</v>
      </c>
      <c r="H229" s="5">
        <v>500</v>
      </c>
      <c r="I229" s="5">
        <v>375</v>
      </c>
      <c r="J229" s="5">
        <v>204.6251</v>
      </c>
      <c r="K229" s="5">
        <v>337.22</v>
      </c>
      <c r="L229" s="5">
        <v>60</v>
      </c>
      <c r="M229" s="5" t="s">
        <v>25</v>
      </c>
      <c r="N229" s="5" t="s">
        <v>24</v>
      </c>
      <c r="O229" s="5">
        <v>2.48</v>
      </c>
      <c r="P229" s="5">
        <v>1</v>
      </c>
      <c r="Q229" s="5" t="s">
        <v>23</v>
      </c>
      <c r="R229" s="5" t="s">
        <v>22</v>
      </c>
      <c r="S229" s="5" t="s">
        <v>21</v>
      </c>
      <c r="T229" s="5">
        <v>14</v>
      </c>
      <c r="U229" s="5">
        <v>9</v>
      </c>
      <c r="V229" s="10">
        <v>40694</v>
      </c>
      <c r="W229" s="5"/>
      <c r="X229" s="5"/>
      <c r="Y229" s="5" t="s">
        <v>869</v>
      </c>
      <c r="Z229" s="10">
        <v>41678.41777777778</v>
      </c>
    </row>
    <row r="230" spans="1:26" x14ac:dyDescent="0.25">
      <c r="A230" s="4">
        <v>724</v>
      </c>
      <c r="B230" s="4" t="s">
        <v>868</v>
      </c>
      <c r="C230" s="4" t="s">
        <v>867</v>
      </c>
      <c r="D230" s="4" t="s">
        <v>2769</v>
      </c>
      <c r="E230" s="30">
        <v>1</v>
      </c>
      <c r="F230" s="30">
        <v>1</v>
      </c>
      <c r="G230" s="30" t="s">
        <v>26</v>
      </c>
      <c r="H230" s="4">
        <v>500</v>
      </c>
      <c r="I230" s="4">
        <v>375</v>
      </c>
      <c r="J230" s="4">
        <v>204.6251</v>
      </c>
      <c r="K230" s="4">
        <v>337.22</v>
      </c>
      <c r="L230" s="4">
        <v>62</v>
      </c>
      <c r="M230" s="4" t="s">
        <v>25</v>
      </c>
      <c r="N230" s="4" t="s">
        <v>24</v>
      </c>
      <c r="O230" s="4">
        <v>2.5</v>
      </c>
      <c r="P230" s="4">
        <v>1</v>
      </c>
      <c r="Q230" s="4" t="s">
        <v>23</v>
      </c>
      <c r="R230" s="4" t="s">
        <v>22</v>
      </c>
      <c r="S230" s="4" t="s">
        <v>21</v>
      </c>
      <c r="T230" s="4">
        <v>14</v>
      </c>
      <c r="U230" s="4">
        <v>9</v>
      </c>
      <c r="V230" s="11">
        <v>40694</v>
      </c>
      <c r="W230" s="4"/>
      <c r="X230" s="4"/>
      <c r="Y230" s="4" t="s">
        <v>866</v>
      </c>
      <c r="Z230" s="11">
        <v>41678.41777777778</v>
      </c>
    </row>
    <row r="231" spans="1:26" x14ac:dyDescent="0.25">
      <c r="A231" s="5">
        <v>725</v>
      </c>
      <c r="B231" s="5" t="s">
        <v>865</v>
      </c>
      <c r="C231" s="5" t="s">
        <v>864</v>
      </c>
      <c r="D231" s="5" t="s">
        <v>2769</v>
      </c>
      <c r="E231" s="29">
        <v>1</v>
      </c>
      <c r="F231" s="29">
        <v>1</v>
      </c>
      <c r="G231" s="29" t="s">
        <v>662</v>
      </c>
      <c r="H231" s="5">
        <v>500</v>
      </c>
      <c r="I231" s="5">
        <v>375</v>
      </c>
      <c r="J231" s="5">
        <v>187.15710000000001</v>
      </c>
      <c r="K231" s="5">
        <v>337.22</v>
      </c>
      <c r="L231" s="5">
        <v>44</v>
      </c>
      <c r="M231" s="5" t="s">
        <v>25</v>
      </c>
      <c r="N231" s="5" t="s">
        <v>24</v>
      </c>
      <c r="O231" s="5">
        <v>2.3199999999999998</v>
      </c>
      <c r="P231" s="5">
        <v>1</v>
      </c>
      <c r="Q231" s="5" t="s">
        <v>23</v>
      </c>
      <c r="R231" s="5" t="s">
        <v>22</v>
      </c>
      <c r="S231" s="5" t="s">
        <v>21</v>
      </c>
      <c r="T231" s="5">
        <v>14</v>
      </c>
      <c r="U231" s="5">
        <v>9</v>
      </c>
      <c r="V231" s="10">
        <v>40694</v>
      </c>
      <c r="W231" s="10">
        <v>43980</v>
      </c>
      <c r="X231" s="5"/>
      <c r="Y231" s="5" t="s">
        <v>863</v>
      </c>
      <c r="Z231" s="10">
        <v>41678.41777777778</v>
      </c>
    </row>
    <row r="232" spans="1:26" x14ac:dyDescent="0.25">
      <c r="A232" s="4">
        <v>726</v>
      </c>
      <c r="B232" s="4" t="s">
        <v>862</v>
      </c>
      <c r="C232" s="4" t="s">
        <v>861</v>
      </c>
      <c r="D232" s="4" t="s">
        <v>2769</v>
      </c>
      <c r="E232" s="30">
        <v>1</v>
      </c>
      <c r="F232" s="30">
        <v>1</v>
      </c>
      <c r="G232" s="30" t="s">
        <v>662</v>
      </c>
      <c r="H232" s="4">
        <v>500</v>
      </c>
      <c r="I232" s="4">
        <v>375</v>
      </c>
      <c r="J232" s="4">
        <v>187.15710000000001</v>
      </c>
      <c r="K232" s="4">
        <v>337.22</v>
      </c>
      <c r="L232" s="4">
        <v>48</v>
      </c>
      <c r="M232" s="4" t="s">
        <v>25</v>
      </c>
      <c r="N232" s="4" t="s">
        <v>24</v>
      </c>
      <c r="O232" s="4">
        <v>2.36</v>
      </c>
      <c r="P232" s="4">
        <v>1</v>
      </c>
      <c r="Q232" s="4" t="s">
        <v>23</v>
      </c>
      <c r="R232" s="4" t="s">
        <v>22</v>
      </c>
      <c r="S232" s="4" t="s">
        <v>21</v>
      </c>
      <c r="T232" s="4">
        <v>14</v>
      </c>
      <c r="U232" s="4">
        <v>9</v>
      </c>
      <c r="V232" s="11">
        <v>40694</v>
      </c>
      <c r="W232" s="11">
        <v>43980</v>
      </c>
      <c r="X232" s="4"/>
      <c r="Y232" s="4" t="s">
        <v>860</v>
      </c>
      <c r="Z232" s="11">
        <v>41678.41777777778</v>
      </c>
    </row>
    <row r="233" spans="1:26" x14ac:dyDescent="0.25">
      <c r="A233" s="5">
        <v>727</v>
      </c>
      <c r="B233" s="5" t="s">
        <v>859</v>
      </c>
      <c r="C233" s="5" t="s">
        <v>858</v>
      </c>
      <c r="D233" s="5" t="s">
        <v>2769</v>
      </c>
      <c r="E233" s="29">
        <v>1</v>
      </c>
      <c r="F233" s="29">
        <v>1</v>
      </c>
      <c r="G233" s="29" t="s">
        <v>662</v>
      </c>
      <c r="H233" s="5">
        <v>500</v>
      </c>
      <c r="I233" s="5">
        <v>375</v>
      </c>
      <c r="J233" s="5">
        <v>187.15710000000001</v>
      </c>
      <c r="K233" s="5">
        <v>337.22</v>
      </c>
      <c r="L233" s="5">
        <v>52</v>
      </c>
      <c r="M233" s="5" t="s">
        <v>25</v>
      </c>
      <c r="N233" s="5" t="s">
        <v>24</v>
      </c>
      <c r="O233" s="5">
        <v>2.4</v>
      </c>
      <c r="P233" s="5">
        <v>1</v>
      </c>
      <c r="Q233" s="5" t="s">
        <v>23</v>
      </c>
      <c r="R233" s="5" t="s">
        <v>22</v>
      </c>
      <c r="S233" s="5" t="s">
        <v>21</v>
      </c>
      <c r="T233" s="5">
        <v>14</v>
      </c>
      <c r="U233" s="5">
        <v>9</v>
      </c>
      <c r="V233" s="10">
        <v>40694</v>
      </c>
      <c r="W233" s="10">
        <v>43980</v>
      </c>
      <c r="X233" s="5"/>
      <c r="Y233" s="5" t="s">
        <v>857</v>
      </c>
      <c r="Z233" s="10">
        <v>41678.41777777778</v>
      </c>
    </row>
    <row r="234" spans="1:26" x14ac:dyDescent="0.25">
      <c r="A234" s="4">
        <v>728</v>
      </c>
      <c r="B234" s="4" t="s">
        <v>856</v>
      </c>
      <c r="C234" s="4" t="s">
        <v>855</v>
      </c>
      <c r="D234" s="4" t="s">
        <v>2769</v>
      </c>
      <c r="E234" s="30">
        <v>1</v>
      </c>
      <c r="F234" s="30">
        <v>1</v>
      </c>
      <c r="G234" s="30" t="s">
        <v>662</v>
      </c>
      <c r="H234" s="4">
        <v>500</v>
      </c>
      <c r="I234" s="4">
        <v>375</v>
      </c>
      <c r="J234" s="4">
        <v>187.15710000000001</v>
      </c>
      <c r="K234" s="4">
        <v>337.22</v>
      </c>
      <c r="L234" s="4">
        <v>58</v>
      </c>
      <c r="M234" s="4" t="s">
        <v>25</v>
      </c>
      <c r="N234" s="4" t="s">
        <v>24</v>
      </c>
      <c r="O234" s="4">
        <v>2.46</v>
      </c>
      <c r="P234" s="4">
        <v>1</v>
      </c>
      <c r="Q234" s="4" t="s">
        <v>23</v>
      </c>
      <c r="R234" s="4" t="s">
        <v>22</v>
      </c>
      <c r="S234" s="4" t="s">
        <v>21</v>
      </c>
      <c r="T234" s="4">
        <v>14</v>
      </c>
      <c r="U234" s="4">
        <v>9</v>
      </c>
      <c r="V234" s="11">
        <v>40694</v>
      </c>
      <c r="W234" s="11">
        <v>43980</v>
      </c>
      <c r="X234" s="4"/>
      <c r="Y234" s="4" t="s">
        <v>854</v>
      </c>
      <c r="Z234" s="11">
        <v>41678.41777777778</v>
      </c>
    </row>
    <row r="235" spans="1:26" x14ac:dyDescent="0.25">
      <c r="A235" s="5">
        <v>729</v>
      </c>
      <c r="B235" s="5" t="s">
        <v>853</v>
      </c>
      <c r="C235" s="5" t="s">
        <v>852</v>
      </c>
      <c r="D235" s="5" t="s">
        <v>2769</v>
      </c>
      <c r="E235" s="29">
        <v>1</v>
      </c>
      <c r="F235" s="29">
        <v>1</v>
      </c>
      <c r="G235" s="29" t="s">
        <v>662</v>
      </c>
      <c r="H235" s="5">
        <v>500</v>
      </c>
      <c r="I235" s="5">
        <v>375</v>
      </c>
      <c r="J235" s="5">
        <v>187.15710000000001</v>
      </c>
      <c r="K235" s="5">
        <v>337.22</v>
      </c>
      <c r="L235" s="5">
        <v>60</v>
      </c>
      <c r="M235" s="5" t="s">
        <v>25</v>
      </c>
      <c r="N235" s="5" t="s">
        <v>24</v>
      </c>
      <c r="O235" s="5">
        <v>2.48</v>
      </c>
      <c r="P235" s="5">
        <v>1</v>
      </c>
      <c r="Q235" s="5" t="s">
        <v>23</v>
      </c>
      <c r="R235" s="5" t="s">
        <v>22</v>
      </c>
      <c r="S235" s="5" t="s">
        <v>21</v>
      </c>
      <c r="T235" s="5">
        <v>14</v>
      </c>
      <c r="U235" s="5">
        <v>9</v>
      </c>
      <c r="V235" s="10">
        <v>40694</v>
      </c>
      <c r="W235" s="10">
        <v>43980</v>
      </c>
      <c r="X235" s="5"/>
      <c r="Y235" s="5" t="s">
        <v>851</v>
      </c>
      <c r="Z235" s="10">
        <v>41678.41777777778</v>
      </c>
    </row>
    <row r="236" spans="1:26" x14ac:dyDescent="0.25">
      <c r="A236" s="4">
        <v>730</v>
      </c>
      <c r="B236" s="4" t="s">
        <v>850</v>
      </c>
      <c r="C236" s="4" t="s">
        <v>849</v>
      </c>
      <c r="D236" s="4" t="s">
        <v>2769</v>
      </c>
      <c r="E236" s="30">
        <v>1</v>
      </c>
      <c r="F236" s="30">
        <v>1</v>
      </c>
      <c r="G236" s="30" t="s">
        <v>662</v>
      </c>
      <c r="H236" s="4">
        <v>500</v>
      </c>
      <c r="I236" s="4">
        <v>375</v>
      </c>
      <c r="J236" s="4">
        <v>187.15710000000001</v>
      </c>
      <c r="K236" s="4">
        <v>337.22</v>
      </c>
      <c r="L236" s="4">
        <v>62</v>
      </c>
      <c r="M236" s="4" t="s">
        <v>25</v>
      </c>
      <c r="N236" s="4" t="s">
        <v>24</v>
      </c>
      <c r="O236" s="4">
        <v>2.5</v>
      </c>
      <c r="P236" s="4">
        <v>1</v>
      </c>
      <c r="Q236" s="4" t="s">
        <v>23</v>
      </c>
      <c r="R236" s="4" t="s">
        <v>22</v>
      </c>
      <c r="S236" s="4" t="s">
        <v>21</v>
      </c>
      <c r="T236" s="4">
        <v>14</v>
      </c>
      <c r="U236" s="4">
        <v>9</v>
      </c>
      <c r="V236" s="11">
        <v>40694</v>
      </c>
      <c r="W236" s="11">
        <v>43980</v>
      </c>
      <c r="X236" s="4"/>
      <c r="Y236" s="4" t="s">
        <v>848</v>
      </c>
      <c r="Z236" s="11">
        <v>41678.41777777778</v>
      </c>
    </row>
    <row r="237" spans="1:26" x14ac:dyDescent="0.25">
      <c r="A237" s="5">
        <v>731</v>
      </c>
      <c r="B237" s="5" t="s">
        <v>847</v>
      </c>
      <c r="C237" s="5" t="s">
        <v>846</v>
      </c>
      <c r="D237" s="5" t="s">
        <v>2769</v>
      </c>
      <c r="E237" s="29">
        <v>1</v>
      </c>
      <c r="F237" s="29">
        <v>1</v>
      </c>
      <c r="G237" s="29" t="s">
        <v>662</v>
      </c>
      <c r="H237" s="5">
        <v>500</v>
      </c>
      <c r="I237" s="5">
        <v>375</v>
      </c>
      <c r="J237" s="5">
        <v>352.13940000000002</v>
      </c>
      <c r="K237" s="5">
        <v>594.83000000000004</v>
      </c>
      <c r="L237" s="5">
        <v>44</v>
      </c>
      <c r="M237" s="5" t="s">
        <v>25</v>
      </c>
      <c r="N237" s="5" t="s">
        <v>24</v>
      </c>
      <c r="O237" s="5">
        <v>2.2200000000000002</v>
      </c>
      <c r="P237" s="5">
        <v>1</v>
      </c>
      <c r="Q237" s="5" t="s">
        <v>23</v>
      </c>
      <c r="R237" s="5" t="s">
        <v>41</v>
      </c>
      <c r="S237" s="5" t="s">
        <v>21</v>
      </c>
      <c r="T237" s="5">
        <v>14</v>
      </c>
      <c r="U237" s="5">
        <v>16</v>
      </c>
      <c r="V237" s="10">
        <v>40694</v>
      </c>
      <c r="W237" s="10">
        <v>41058</v>
      </c>
      <c r="X237" s="5"/>
      <c r="Y237" s="5" t="s">
        <v>845</v>
      </c>
      <c r="Z237" s="10">
        <v>41678.41777777778</v>
      </c>
    </row>
    <row r="238" spans="1:26" x14ac:dyDescent="0.25">
      <c r="A238" s="4">
        <v>732</v>
      </c>
      <c r="B238" s="4" t="s">
        <v>844</v>
      </c>
      <c r="C238" s="4" t="s">
        <v>843</v>
      </c>
      <c r="D238" s="4" t="s">
        <v>2769</v>
      </c>
      <c r="E238" s="30">
        <v>1</v>
      </c>
      <c r="F238" s="30">
        <v>1</v>
      </c>
      <c r="G238" s="30" t="s">
        <v>662</v>
      </c>
      <c r="H238" s="4">
        <v>500</v>
      </c>
      <c r="I238" s="4">
        <v>375</v>
      </c>
      <c r="J238" s="4">
        <v>352.13940000000002</v>
      </c>
      <c r="K238" s="4">
        <v>594.83000000000004</v>
      </c>
      <c r="L238" s="4">
        <v>48</v>
      </c>
      <c r="M238" s="4" t="s">
        <v>25</v>
      </c>
      <c r="N238" s="4" t="s">
        <v>24</v>
      </c>
      <c r="O238" s="4">
        <v>2.2599999999999998</v>
      </c>
      <c r="P238" s="4">
        <v>1</v>
      </c>
      <c r="Q238" s="4" t="s">
        <v>23</v>
      </c>
      <c r="R238" s="4" t="s">
        <v>41</v>
      </c>
      <c r="S238" s="4" t="s">
        <v>21</v>
      </c>
      <c r="T238" s="4">
        <v>14</v>
      </c>
      <c r="U238" s="4">
        <v>16</v>
      </c>
      <c r="V238" s="11">
        <v>40694</v>
      </c>
      <c r="W238" s="11">
        <v>41058</v>
      </c>
      <c r="X238" s="4"/>
      <c r="Y238" s="4" t="s">
        <v>842</v>
      </c>
      <c r="Z238" s="11">
        <v>41678.41777777778</v>
      </c>
    </row>
    <row r="239" spans="1:26" x14ac:dyDescent="0.25">
      <c r="A239" s="5">
        <v>733</v>
      </c>
      <c r="B239" s="5" t="s">
        <v>841</v>
      </c>
      <c r="C239" s="5" t="s">
        <v>840</v>
      </c>
      <c r="D239" s="5" t="s">
        <v>2769</v>
      </c>
      <c r="E239" s="29">
        <v>1</v>
      </c>
      <c r="F239" s="29">
        <v>1</v>
      </c>
      <c r="G239" s="29" t="s">
        <v>662</v>
      </c>
      <c r="H239" s="5">
        <v>500</v>
      </c>
      <c r="I239" s="5">
        <v>375</v>
      </c>
      <c r="J239" s="5">
        <v>352.13940000000002</v>
      </c>
      <c r="K239" s="5">
        <v>594.83000000000004</v>
      </c>
      <c r="L239" s="5">
        <v>52</v>
      </c>
      <c r="M239" s="5" t="s">
        <v>25</v>
      </c>
      <c r="N239" s="5" t="s">
        <v>24</v>
      </c>
      <c r="O239" s="5">
        <v>2.2999999999999998</v>
      </c>
      <c r="P239" s="5">
        <v>1</v>
      </c>
      <c r="Q239" s="5" t="s">
        <v>23</v>
      </c>
      <c r="R239" s="5" t="s">
        <v>41</v>
      </c>
      <c r="S239" s="5" t="s">
        <v>21</v>
      </c>
      <c r="T239" s="5">
        <v>14</v>
      </c>
      <c r="U239" s="5">
        <v>16</v>
      </c>
      <c r="V239" s="10">
        <v>40694</v>
      </c>
      <c r="W239" s="10">
        <v>41058</v>
      </c>
      <c r="X239" s="5"/>
      <c r="Y239" s="5" t="s">
        <v>839</v>
      </c>
      <c r="Z239" s="10">
        <v>41678.41777777778</v>
      </c>
    </row>
    <row r="240" spans="1:26" x14ac:dyDescent="0.25">
      <c r="A240" s="4">
        <v>734</v>
      </c>
      <c r="B240" s="4" t="s">
        <v>838</v>
      </c>
      <c r="C240" s="4" t="s">
        <v>837</v>
      </c>
      <c r="D240" s="4" t="s">
        <v>2769</v>
      </c>
      <c r="E240" s="30">
        <v>1</v>
      </c>
      <c r="F240" s="30">
        <v>1</v>
      </c>
      <c r="G240" s="30" t="s">
        <v>662</v>
      </c>
      <c r="H240" s="4">
        <v>500</v>
      </c>
      <c r="I240" s="4">
        <v>375</v>
      </c>
      <c r="J240" s="4">
        <v>352.13940000000002</v>
      </c>
      <c r="K240" s="4">
        <v>594.83000000000004</v>
      </c>
      <c r="L240" s="4">
        <v>58</v>
      </c>
      <c r="M240" s="4" t="s">
        <v>25</v>
      </c>
      <c r="N240" s="4" t="s">
        <v>24</v>
      </c>
      <c r="O240" s="4">
        <v>2.36</v>
      </c>
      <c r="P240" s="4">
        <v>1</v>
      </c>
      <c r="Q240" s="4" t="s">
        <v>23</v>
      </c>
      <c r="R240" s="4" t="s">
        <v>41</v>
      </c>
      <c r="S240" s="4" t="s">
        <v>21</v>
      </c>
      <c r="T240" s="4">
        <v>14</v>
      </c>
      <c r="U240" s="4">
        <v>16</v>
      </c>
      <c r="V240" s="11">
        <v>40694</v>
      </c>
      <c r="W240" s="11">
        <v>41058</v>
      </c>
      <c r="X240" s="4"/>
      <c r="Y240" s="4" t="s">
        <v>836</v>
      </c>
      <c r="Z240" s="11">
        <v>41678.41777777778</v>
      </c>
    </row>
    <row r="241" spans="1:26" x14ac:dyDescent="0.25">
      <c r="A241" s="5">
        <v>735</v>
      </c>
      <c r="B241" s="5" t="s">
        <v>835</v>
      </c>
      <c r="C241" s="5" t="s">
        <v>834</v>
      </c>
      <c r="D241" s="5" t="s">
        <v>2769</v>
      </c>
      <c r="E241" s="29">
        <v>1</v>
      </c>
      <c r="F241" s="29">
        <v>1</v>
      </c>
      <c r="G241" s="29" t="s">
        <v>662</v>
      </c>
      <c r="H241" s="5">
        <v>500</v>
      </c>
      <c r="I241" s="5">
        <v>375</v>
      </c>
      <c r="J241" s="5">
        <v>352.13940000000002</v>
      </c>
      <c r="K241" s="5">
        <v>594.83000000000004</v>
      </c>
      <c r="L241" s="5">
        <v>60</v>
      </c>
      <c r="M241" s="5" t="s">
        <v>25</v>
      </c>
      <c r="N241" s="5" t="s">
        <v>24</v>
      </c>
      <c r="O241" s="5">
        <v>2.38</v>
      </c>
      <c r="P241" s="5">
        <v>1</v>
      </c>
      <c r="Q241" s="5" t="s">
        <v>23</v>
      </c>
      <c r="R241" s="5" t="s">
        <v>41</v>
      </c>
      <c r="S241" s="5" t="s">
        <v>21</v>
      </c>
      <c r="T241" s="5">
        <v>14</v>
      </c>
      <c r="U241" s="5">
        <v>16</v>
      </c>
      <c r="V241" s="10">
        <v>40694</v>
      </c>
      <c r="W241" s="10">
        <v>41058</v>
      </c>
      <c r="X241" s="5"/>
      <c r="Y241" s="5" t="s">
        <v>833</v>
      </c>
      <c r="Z241" s="10">
        <v>41678.41777777778</v>
      </c>
    </row>
    <row r="242" spans="1:26" x14ac:dyDescent="0.25">
      <c r="A242" s="4">
        <v>736</v>
      </c>
      <c r="B242" s="4" t="s">
        <v>832</v>
      </c>
      <c r="C242" s="4" t="s">
        <v>831</v>
      </c>
      <c r="D242" s="4" t="s">
        <v>2769</v>
      </c>
      <c r="E242" s="30">
        <v>1</v>
      </c>
      <c r="F242" s="30">
        <v>1</v>
      </c>
      <c r="G242" s="30" t="s">
        <v>26</v>
      </c>
      <c r="H242" s="4">
        <v>500</v>
      </c>
      <c r="I242" s="4">
        <v>375</v>
      </c>
      <c r="J242" s="4">
        <v>204.6251</v>
      </c>
      <c r="K242" s="4">
        <v>337.22</v>
      </c>
      <c r="L242" s="4">
        <v>44</v>
      </c>
      <c r="M242" s="4" t="s">
        <v>25</v>
      </c>
      <c r="N242" s="4" t="s">
        <v>24</v>
      </c>
      <c r="O242" s="4">
        <v>2.3199999999999998</v>
      </c>
      <c r="P242" s="4">
        <v>1</v>
      </c>
      <c r="Q242" s="4" t="s">
        <v>23</v>
      </c>
      <c r="R242" s="4" t="s">
        <v>22</v>
      </c>
      <c r="S242" s="4" t="s">
        <v>21</v>
      </c>
      <c r="T242" s="4">
        <v>14</v>
      </c>
      <c r="U242" s="4">
        <v>9</v>
      </c>
      <c r="V242" s="11">
        <v>40694</v>
      </c>
      <c r="W242" s="4"/>
      <c r="X242" s="4"/>
      <c r="Y242" s="4" t="s">
        <v>830</v>
      </c>
      <c r="Z242" s="11">
        <v>41678.41777777778</v>
      </c>
    </row>
    <row r="243" spans="1:26" x14ac:dyDescent="0.25">
      <c r="A243" s="5">
        <v>737</v>
      </c>
      <c r="B243" s="5" t="s">
        <v>829</v>
      </c>
      <c r="C243" s="5" t="s">
        <v>828</v>
      </c>
      <c r="D243" s="5" t="s">
        <v>2769</v>
      </c>
      <c r="E243" s="29">
        <v>1</v>
      </c>
      <c r="F243" s="29">
        <v>1</v>
      </c>
      <c r="G243" s="29" t="s">
        <v>26</v>
      </c>
      <c r="H243" s="5">
        <v>500</v>
      </c>
      <c r="I243" s="5">
        <v>375</v>
      </c>
      <c r="J243" s="5">
        <v>204.6251</v>
      </c>
      <c r="K243" s="5">
        <v>337.22</v>
      </c>
      <c r="L243" s="5">
        <v>48</v>
      </c>
      <c r="M243" s="5" t="s">
        <v>25</v>
      </c>
      <c r="N243" s="5" t="s">
        <v>24</v>
      </c>
      <c r="O243" s="5">
        <v>2.36</v>
      </c>
      <c r="P243" s="5">
        <v>1</v>
      </c>
      <c r="Q243" s="5" t="s">
        <v>23</v>
      </c>
      <c r="R243" s="5" t="s">
        <v>22</v>
      </c>
      <c r="S243" s="5" t="s">
        <v>21</v>
      </c>
      <c r="T243" s="5">
        <v>14</v>
      </c>
      <c r="U243" s="5">
        <v>9</v>
      </c>
      <c r="V243" s="10">
        <v>40694</v>
      </c>
      <c r="W243" s="5"/>
      <c r="X243" s="5"/>
      <c r="Y243" s="5" t="s">
        <v>827</v>
      </c>
      <c r="Z243" s="10">
        <v>41678.41777777778</v>
      </c>
    </row>
    <row r="244" spans="1:26" x14ac:dyDescent="0.25">
      <c r="A244" s="4">
        <v>738</v>
      </c>
      <c r="B244" s="4" t="s">
        <v>826</v>
      </c>
      <c r="C244" s="4" t="s">
        <v>825</v>
      </c>
      <c r="D244" s="4" t="s">
        <v>2769</v>
      </c>
      <c r="E244" s="30">
        <v>1</v>
      </c>
      <c r="F244" s="30">
        <v>1</v>
      </c>
      <c r="G244" s="30" t="s">
        <v>26</v>
      </c>
      <c r="H244" s="4">
        <v>500</v>
      </c>
      <c r="I244" s="4">
        <v>375</v>
      </c>
      <c r="J244" s="4">
        <v>204.6251</v>
      </c>
      <c r="K244" s="4">
        <v>337.22</v>
      </c>
      <c r="L244" s="4">
        <v>52</v>
      </c>
      <c r="M244" s="4" t="s">
        <v>25</v>
      </c>
      <c r="N244" s="4" t="s">
        <v>24</v>
      </c>
      <c r="O244" s="4">
        <v>2.4</v>
      </c>
      <c r="P244" s="4">
        <v>1</v>
      </c>
      <c r="Q244" s="4" t="s">
        <v>23</v>
      </c>
      <c r="R244" s="4" t="s">
        <v>22</v>
      </c>
      <c r="S244" s="4" t="s">
        <v>21</v>
      </c>
      <c r="T244" s="4">
        <v>14</v>
      </c>
      <c r="U244" s="4">
        <v>9</v>
      </c>
      <c r="V244" s="11">
        <v>40694</v>
      </c>
      <c r="W244" s="4"/>
      <c r="X244" s="4"/>
      <c r="Y244" s="4" t="s">
        <v>824</v>
      </c>
      <c r="Z244" s="11">
        <v>41678.41777777778</v>
      </c>
    </row>
    <row r="245" spans="1:26" x14ac:dyDescent="0.25">
      <c r="A245" s="5">
        <v>739</v>
      </c>
      <c r="B245" s="5" t="s">
        <v>823</v>
      </c>
      <c r="C245" s="5" t="s">
        <v>822</v>
      </c>
      <c r="D245" s="5" t="s">
        <v>2769</v>
      </c>
      <c r="E245" s="29">
        <v>1</v>
      </c>
      <c r="F245" s="29">
        <v>1</v>
      </c>
      <c r="G245" s="29" t="s">
        <v>63</v>
      </c>
      <c r="H245" s="5">
        <v>500</v>
      </c>
      <c r="I245" s="5">
        <v>375</v>
      </c>
      <c r="J245" s="5">
        <v>747.2002</v>
      </c>
      <c r="K245" s="5">
        <v>1364.5</v>
      </c>
      <c r="L245" s="5">
        <v>42</v>
      </c>
      <c r="M245" s="5" t="s">
        <v>25</v>
      </c>
      <c r="N245" s="5" t="s">
        <v>24</v>
      </c>
      <c r="O245" s="5">
        <v>2.72</v>
      </c>
      <c r="P245" s="5">
        <v>1</v>
      </c>
      <c r="Q245" s="5" t="s">
        <v>41</v>
      </c>
      <c r="R245" s="5" t="s">
        <v>36</v>
      </c>
      <c r="S245" s="5" t="s">
        <v>21</v>
      </c>
      <c r="T245" s="5">
        <v>12</v>
      </c>
      <c r="U245" s="5">
        <v>5</v>
      </c>
      <c r="V245" s="10">
        <v>40694</v>
      </c>
      <c r="W245" s="5"/>
      <c r="X245" s="5"/>
      <c r="Y245" s="5" t="s">
        <v>821</v>
      </c>
      <c r="Z245" s="10">
        <v>41678.41777777778</v>
      </c>
    </row>
    <row r="246" spans="1:26" x14ac:dyDescent="0.25">
      <c r="A246" s="4">
        <v>740</v>
      </c>
      <c r="B246" s="4" t="s">
        <v>820</v>
      </c>
      <c r="C246" s="4" t="s">
        <v>819</v>
      </c>
      <c r="D246" s="4" t="s">
        <v>2769</v>
      </c>
      <c r="E246" s="30">
        <v>1</v>
      </c>
      <c r="F246" s="30">
        <v>1</v>
      </c>
      <c r="G246" s="30" t="s">
        <v>63</v>
      </c>
      <c r="H246" s="4">
        <v>500</v>
      </c>
      <c r="I246" s="4">
        <v>375</v>
      </c>
      <c r="J246" s="4">
        <v>706.81100000000004</v>
      </c>
      <c r="K246" s="4">
        <v>1364.5</v>
      </c>
      <c r="L246" s="4">
        <v>44</v>
      </c>
      <c r="M246" s="4" t="s">
        <v>25</v>
      </c>
      <c r="N246" s="4" t="s">
        <v>24</v>
      </c>
      <c r="O246" s="4">
        <v>2.76</v>
      </c>
      <c r="P246" s="4">
        <v>1</v>
      </c>
      <c r="Q246" s="4" t="s">
        <v>41</v>
      </c>
      <c r="R246" s="4" t="s">
        <v>36</v>
      </c>
      <c r="S246" s="4" t="s">
        <v>21</v>
      </c>
      <c r="T246" s="4">
        <v>12</v>
      </c>
      <c r="U246" s="4">
        <v>5</v>
      </c>
      <c r="V246" s="11">
        <v>40694</v>
      </c>
      <c r="W246" s="11">
        <v>41058</v>
      </c>
      <c r="X246" s="4"/>
      <c r="Y246" s="4" t="s">
        <v>818</v>
      </c>
      <c r="Z246" s="11">
        <v>41678.41777777778</v>
      </c>
    </row>
    <row r="247" spans="1:26" x14ac:dyDescent="0.25">
      <c r="A247" s="5">
        <v>741</v>
      </c>
      <c r="B247" s="5" t="s">
        <v>817</v>
      </c>
      <c r="C247" s="5" t="s">
        <v>816</v>
      </c>
      <c r="D247" s="5" t="s">
        <v>2769</v>
      </c>
      <c r="E247" s="29">
        <v>1</v>
      </c>
      <c r="F247" s="29">
        <v>1</v>
      </c>
      <c r="G247" s="29" t="s">
        <v>63</v>
      </c>
      <c r="H247" s="5">
        <v>500</v>
      </c>
      <c r="I247" s="5">
        <v>375</v>
      </c>
      <c r="J247" s="5">
        <v>706.81100000000004</v>
      </c>
      <c r="K247" s="5">
        <v>1364.5</v>
      </c>
      <c r="L247" s="5">
        <v>48</v>
      </c>
      <c r="M247" s="5" t="s">
        <v>25</v>
      </c>
      <c r="N247" s="5" t="s">
        <v>24</v>
      </c>
      <c r="O247" s="5">
        <v>2.8</v>
      </c>
      <c r="P247" s="5">
        <v>1</v>
      </c>
      <c r="Q247" s="5" t="s">
        <v>41</v>
      </c>
      <c r="R247" s="5" t="s">
        <v>36</v>
      </c>
      <c r="S247" s="5" t="s">
        <v>21</v>
      </c>
      <c r="T247" s="5">
        <v>12</v>
      </c>
      <c r="U247" s="5">
        <v>5</v>
      </c>
      <c r="V247" s="10">
        <v>40694</v>
      </c>
      <c r="W247" s="10">
        <v>41058</v>
      </c>
      <c r="X247" s="5"/>
      <c r="Y247" s="5" t="s">
        <v>815</v>
      </c>
      <c r="Z247" s="10">
        <v>41678.41777777778</v>
      </c>
    </row>
    <row r="248" spans="1:26" x14ac:dyDescent="0.25">
      <c r="A248" s="4">
        <v>742</v>
      </c>
      <c r="B248" s="4" t="s">
        <v>814</v>
      </c>
      <c r="C248" s="4" t="s">
        <v>813</v>
      </c>
      <c r="D248" s="4" t="s">
        <v>2769</v>
      </c>
      <c r="E248" s="30">
        <v>1</v>
      </c>
      <c r="F248" s="30">
        <v>1</v>
      </c>
      <c r="G248" s="30" t="s">
        <v>63</v>
      </c>
      <c r="H248" s="4">
        <v>500</v>
      </c>
      <c r="I248" s="4">
        <v>375</v>
      </c>
      <c r="J248" s="4">
        <v>747.2002</v>
      </c>
      <c r="K248" s="4">
        <v>1364.5</v>
      </c>
      <c r="L248" s="4">
        <v>46</v>
      </c>
      <c r="M248" s="4" t="s">
        <v>25</v>
      </c>
      <c r="N248" s="4" t="s">
        <v>24</v>
      </c>
      <c r="O248" s="4">
        <v>2.84</v>
      </c>
      <c r="P248" s="4">
        <v>1</v>
      </c>
      <c r="Q248" s="4" t="s">
        <v>41</v>
      </c>
      <c r="R248" s="4" t="s">
        <v>36</v>
      </c>
      <c r="S248" s="4" t="s">
        <v>21</v>
      </c>
      <c r="T248" s="4">
        <v>12</v>
      </c>
      <c r="U248" s="4">
        <v>5</v>
      </c>
      <c r="V248" s="11">
        <v>40694</v>
      </c>
      <c r="W248" s="4"/>
      <c r="X248" s="4"/>
      <c r="Y248" s="4" t="s">
        <v>812</v>
      </c>
      <c r="Z248" s="11">
        <v>41678.41777777778</v>
      </c>
    </row>
    <row r="249" spans="1:26" x14ac:dyDescent="0.25">
      <c r="A249" s="5">
        <v>743</v>
      </c>
      <c r="B249" s="5" t="s">
        <v>811</v>
      </c>
      <c r="C249" s="5" t="s">
        <v>810</v>
      </c>
      <c r="D249" s="5" t="s">
        <v>2769</v>
      </c>
      <c r="E249" s="29">
        <v>1</v>
      </c>
      <c r="F249" s="29">
        <v>1</v>
      </c>
      <c r="G249" s="29" t="s">
        <v>26</v>
      </c>
      <c r="H249" s="5">
        <v>500</v>
      </c>
      <c r="I249" s="5">
        <v>375</v>
      </c>
      <c r="J249" s="5">
        <v>739.04100000000005</v>
      </c>
      <c r="K249" s="5">
        <v>1349.6</v>
      </c>
      <c r="L249" s="5">
        <v>42</v>
      </c>
      <c r="M249" s="5" t="s">
        <v>25</v>
      </c>
      <c r="N249" s="5" t="s">
        <v>24</v>
      </c>
      <c r="O249" s="5">
        <v>2.72</v>
      </c>
      <c r="P249" s="5">
        <v>1</v>
      </c>
      <c r="Q249" s="5" t="s">
        <v>41</v>
      </c>
      <c r="R249" s="5" t="s">
        <v>36</v>
      </c>
      <c r="S249" s="5" t="s">
        <v>21</v>
      </c>
      <c r="T249" s="5">
        <v>12</v>
      </c>
      <c r="U249" s="5">
        <v>5</v>
      </c>
      <c r="V249" s="10">
        <v>40694</v>
      </c>
      <c r="W249" s="5"/>
      <c r="X249" s="5"/>
      <c r="Y249" s="5" t="s">
        <v>809</v>
      </c>
      <c r="Z249" s="10">
        <v>41678.41777777778</v>
      </c>
    </row>
    <row r="250" spans="1:26" x14ac:dyDescent="0.25">
      <c r="A250" s="4">
        <v>744</v>
      </c>
      <c r="B250" s="4" t="s">
        <v>808</v>
      </c>
      <c r="C250" s="4" t="s">
        <v>807</v>
      </c>
      <c r="D250" s="4" t="s">
        <v>2769</v>
      </c>
      <c r="E250" s="30">
        <v>1</v>
      </c>
      <c r="F250" s="30">
        <v>1</v>
      </c>
      <c r="G250" s="30" t="s">
        <v>26</v>
      </c>
      <c r="H250" s="4">
        <v>500</v>
      </c>
      <c r="I250" s="4">
        <v>375</v>
      </c>
      <c r="J250" s="4">
        <v>699.09280000000001</v>
      </c>
      <c r="K250" s="4">
        <v>1349.6</v>
      </c>
      <c r="L250" s="4">
        <v>44</v>
      </c>
      <c r="M250" s="4" t="s">
        <v>25</v>
      </c>
      <c r="N250" s="4" t="s">
        <v>24</v>
      </c>
      <c r="O250" s="4">
        <v>2.76</v>
      </c>
      <c r="P250" s="4">
        <v>1</v>
      </c>
      <c r="Q250" s="4" t="s">
        <v>41</v>
      </c>
      <c r="R250" s="4" t="s">
        <v>36</v>
      </c>
      <c r="S250" s="4" t="s">
        <v>21</v>
      </c>
      <c r="T250" s="4">
        <v>12</v>
      </c>
      <c r="U250" s="4">
        <v>5</v>
      </c>
      <c r="V250" s="11">
        <v>40694</v>
      </c>
      <c r="W250" s="11">
        <v>41058</v>
      </c>
      <c r="X250" s="4"/>
      <c r="Y250" s="4" t="s">
        <v>806</v>
      </c>
      <c r="Z250" s="11">
        <v>41678.41777777778</v>
      </c>
    </row>
    <row r="251" spans="1:26" x14ac:dyDescent="0.25">
      <c r="A251" s="5">
        <v>745</v>
      </c>
      <c r="B251" s="5" t="s">
        <v>805</v>
      </c>
      <c r="C251" s="5" t="s">
        <v>804</v>
      </c>
      <c r="D251" s="5" t="s">
        <v>2769</v>
      </c>
      <c r="E251" s="29">
        <v>1</v>
      </c>
      <c r="F251" s="29">
        <v>1</v>
      </c>
      <c r="G251" s="29" t="s">
        <v>26</v>
      </c>
      <c r="H251" s="5">
        <v>500</v>
      </c>
      <c r="I251" s="5">
        <v>375</v>
      </c>
      <c r="J251" s="5">
        <v>699.09280000000001</v>
      </c>
      <c r="K251" s="5">
        <v>1349.6</v>
      </c>
      <c r="L251" s="5">
        <v>48</v>
      </c>
      <c r="M251" s="5" t="s">
        <v>25</v>
      </c>
      <c r="N251" s="5" t="s">
        <v>24</v>
      </c>
      <c r="O251" s="5">
        <v>2.8</v>
      </c>
      <c r="P251" s="5">
        <v>1</v>
      </c>
      <c r="Q251" s="5" t="s">
        <v>41</v>
      </c>
      <c r="R251" s="5" t="s">
        <v>36</v>
      </c>
      <c r="S251" s="5" t="s">
        <v>21</v>
      </c>
      <c r="T251" s="5">
        <v>12</v>
      </c>
      <c r="U251" s="5">
        <v>5</v>
      </c>
      <c r="V251" s="10">
        <v>40694</v>
      </c>
      <c r="W251" s="10">
        <v>41058</v>
      </c>
      <c r="X251" s="5"/>
      <c r="Y251" s="5" t="s">
        <v>803</v>
      </c>
      <c r="Z251" s="10">
        <v>41678.41777777778</v>
      </c>
    </row>
    <row r="252" spans="1:26" x14ac:dyDescent="0.25">
      <c r="A252" s="4">
        <v>746</v>
      </c>
      <c r="B252" s="4" t="s">
        <v>802</v>
      </c>
      <c r="C252" s="4" t="s">
        <v>801</v>
      </c>
      <c r="D252" s="4" t="s">
        <v>2769</v>
      </c>
      <c r="E252" s="30">
        <v>1</v>
      </c>
      <c r="F252" s="30">
        <v>1</v>
      </c>
      <c r="G252" s="30" t="s">
        <v>26</v>
      </c>
      <c r="H252" s="4">
        <v>500</v>
      </c>
      <c r="I252" s="4">
        <v>375</v>
      </c>
      <c r="J252" s="4">
        <v>739.04100000000005</v>
      </c>
      <c r="K252" s="4">
        <v>1349.6</v>
      </c>
      <c r="L252" s="4">
        <v>46</v>
      </c>
      <c r="M252" s="4" t="s">
        <v>25</v>
      </c>
      <c r="N252" s="4" t="s">
        <v>24</v>
      </c>
      <c r="O252" s="4">
        <v>2.84</v>
      </c>
      <c r="P252" s="4">
        <v>1</v>
      </c>
      <c r="Q252" s="4" t="s">
        <v>41</v>
      </c>
      <c r="R252" s="4" t="s">
        <v>36</v>
      </c>
      <c r="S252" s="4" t="s">
        <v>21</v>
      </c>
      <c r="T252" s="4">
        <v>12</v>
      </c>
      <c r="U252" s="4">
        <v>5</v>
      </c>
      <c r="V252" s="11">
        <v>40694</v>
      </c>
      <c r="W252" s="4"/>
      <c r="X252" s="4"/>
      <c r="Y252" s="4" t="s">
        <v>800</v>
      </c>
      <c r="Z252" s="11">
        <v>41678.41777777778</v>
      </c>
    </row>
    <row r="253" spans="1:26" x14ac:dyDescent="0.25">
      <c r="A253" s="5">
        <v>747</v>
      </c>
      <c r="B253" s="5" t="s">
        <v>799</v>
      </c>
      <c r="C253" s="5" t="s">
        <v>798</v>
      </c>
      <c r="D253" s="5" t="s">
        <v>2769</v>
      </c>
      <c r="E253" s="29">
        <v>1</v>
      </c>
      <c r="F253" s="29">
        <v>1</v>
      </c>
      <c r="G253" s="29" t="s">
        <v>26</v>
      </c>
      <c r="H253" s="5">
        <v>500</v>
      </c>
      <c r="I253" s="5">
        <v>375</v>
      </c>
      <c r="J253" s="5">
        <v>739.04100000000005</v>
      </c>
      <c r="K253" s="5">
        <v>1349.6</v>
      </c>
      <c r="L253" s="5">
        <v>38</v>
      </c>
      <c r="M253" s="5" t="s">
        <v>25</v>
      </c>
      <c r="N253" s="5" t="s">
        <v>24</v>
      </c>
      <c r="O253" s="5">
        <v>2.68</v>
      </c>
      <c r="P253" s="5">
        <v>2</v>
      </c>
      <c r="Q253" s="5" t="s">
        <v>41</v>
      </c>
      <c r="R253" s="5" t="s">
        <v>36</v>
      </c>
      <c r="S253" s="5" t="s">
        <v>21</v>
      </c>
      <c r="T253" s="5">
        <v>12</v>
      </c>
      <c r="U253" s="5">
        <v>5</v>
      </c>
      <c r="V253" s="10">
        <v>40694</v>
      </c>
      <c r="W253" s="5"/>
      <c r="X253" s="5"/>
      <c r="Y253" s="5" t="s">
        <v>797</v>
      </c>
      <c r="Z253" s="10">
        <v>41678.41777777778</v>
      </c>
    </row>
    <row r="254" spans="1:26" x14ac:dyDescent="0.25">
      <c r="A254" s="4">
        <v>748</v>
      </c>
      <c r="B254" s="4" t="s">
        <v>796</v>
      </c>
      <c r="C254" s="4" t="s">
        <v>795</v>
      </c>
      <c r="D254" s="4" t="s">
        <v>2769</v>
      </c>
      <c r="E254" s="30">
        <v>1</v>
      </c>
      <c r="F254" s="30">
        <v>1</v>
      </c>
      <c r="G254" s="30" t="s">
        <v>63</v>
      </c>
      <c r="H254" s="4">
        <v>500</v>
      </c>
      <c r="I254" s="4">
        <v>375</v>
      </c>
      <c r="J254" s="4">
        <v>747.2002</v>
      </c>
      <c r="K254" s="4">
        <v>1364.5</v>
      </c>
      <c r="L254" s="4">
        <v>38</v>
      </c>
      <c r="M254" s="4" t="s">
        <v>25</v>
      </c>
      <c r="N254" s="4" t="s">
        <v>24</v>
      </c>
      <c r="O254" s="4">
        <v>2.68</v>
      </c>
      <c r="P254" s="4">
        <v>2</v>
      </c>
      <c r="Q254" s="4" t="s">
        <v>41</v>
      </c>
      <c r="R254" s="4" t="s">
        <v>36</v>
      </c>
      <c r="S254" s="4" t="s">
        <v>21</v>
      </c>
      <c r="T254" s="4">
        <v>12</v>
      </c>
      <c r="U254" s="4">
        <v>5</v>
      </c>
      <c r="V254" s="11">
        <v>40694</v>
      </c>
      <c r="W254" s="4"/>
      <c r="X254" s="4"/>
      <c r="Y254" s="4" t="s">
        <v>794</v>
      </c>
      <c r="Z254" s="11">
        <v>41678.41777777778</v>
      </c>
    </row>
    <row r="255" spans="1:26" x14ac:dyDescent="0.25">
      <c r="A255" s="5">
        <v>749</v>
      </c>
      <c r="B255" s="5" t="s">
        <v>793</v>
      </c>
      <c r="C255" s="5" t="s">
        <v>792</v>
      </c>
      <c r="D255" s="5" t="s">
        <v>2769</v>
      </c>
      <c r="E255" s="29">
        <v>1</v>
      </c>
      <c r="F255" s="29">
        <v>1</v>
      </c>
      <c r="G255" s="29" t="s">
        <v>662</v>
      </c>
      <c r="H255" s="5">
        <v>100</v>
      </c>
      <c r="I255" s="5">
        <v>75</v>
      </c>
      <c r="J255" s="5">
        <v>2171.2941999999998</v>
      </c>
      <c r="K255" s="5">
        <v>3578.27</v>
      </c>
      <c r="L255" s="5">
        <v>62</v>
      </c>
      <c r="M255" s="5" t="s">
        <v>25</v>
      </c>
      <c r="N255" s="5" t="s">
        <v>24</v>
      </c>
      <c r="O255" s="5">
        <v>15</v>
      </c>
      <c r="P255" s="5">
        <v>4</v>
      </c>
      <c r="Q255" s="5" t="s">
        <v>23</v>
      </c>
      <c r="R255" s="5" t="s">
        <v>36</v>
      </c>
      <c r="S255" s="5" t="s">
        <v>21</v>
      </c>
      <c r="T255" s="5">
        <v>2</v>
      </c>
      <c r="U255" s="5">
        <v>25</v>
      </c>
      <c r="V255" s="10">
        <v>40694</v>
      </c>
      <c r="W255" s="10">
        <v>41058</v>
      </c>
      <c r="X255" s="5"/>
      <c r="Y255" s="5" t="s">
        <v>791</v>
      </c>
      <c r="Z255" s="10">
        <v>41678.41777777778</v>
      </c>
    </row>
    <row r="256" spans="1:26" x14ac:dyDescent="0.25">
      <c r="A256" s="4">
        <v>750</v>
      </c>
      <c r="B256" s="4" t="s">
        <v>790</v>
      </c>
      <c r="C256" s="4" t="s">
        <v>789</v>
      </c>
      <c r="D256" s="4" t="s">
        <v>2769</v>
      </c>
      <c r="E256" s="30">
        <v>1</v>
      </c>
      <c r="F256" s="30">
        <v>1</v>
      </c>
      <c r="G256" s="30" t="s">
        <v>662</v>
      </c>
      <c r="H256" s="4">
        <v>100</v>
      </c>
      <c r="I256" s="4">
        <v>75</v>
      </c>
      <c r="J256" s="4">
        <v>2171.2941999999998</v>
      </c>
      <c r="K256" s="4">
        <v>3578.27</v>
      </c>
      <c r="L256" s="4">
        <v>44</v>
      </c>
      <c r="M256" s="4" t="s">
        <v>25</v>
      </c>
      <c r="N256" s="4" t="s">
        <v>24</v>
      </c>
      <c r="O256" s="4">
        <v>13.77</v>
      </c>
      <c r="P256" s="4">
        <v>4</v>
      </c>
      <c r="Q256" s="4" t="s">
        <v>23</v>
      </c>
      <c r="R256" s="4" t="s">
        <v>36</v>
      </c>
      <c r="S256" s="4" t="s">
        <v>21</v>
      </c>
      <c r="T256" s="4">
        <v>2</v>
      </c>
      <c r="U256" s="4">
        <v>25</v>
      </c>
      <c r="V256" s="11">
        <v>40694</v>
      </c>
      <c r="W256" s="11">
        <v>41058</v>
      </c>
      <c r="X256" s="4"/>
      <c r="Y256" s="4" t="s">
        <v>788</v>
      </c>
      <c r="Z256" s="11">
        <v>41678.41777777778</v>
      </c>
    </row>
    <row r="257" spans="1:26" x14ac:dyDescent="0.25">
      <c r="A257" s="5">
        <v>751</v>
      </c>
      <c r="B257" s="5" t="s">
        <v>787</v>
      </c>
      <c r="C257" s="5" t="s">
        <v>786</v>
      </c>
      <c r="D257" s="5" t="s">
        <v>2769</v>
      </c>
      <c r="E257" s="29">
        <v>1</v>
      </c>
      <c r="F257" s="29">
        <v>1</v>
      </c>
      <c r="G257" s="29" t="s">
        <v>662</v>
      </c>
      <c r="H257" s="5">
        <v>100</v>
      </c>
      <c r="I257" s="5">
        <v>75</v>
      </c>
      <c r="J257" s="5">
        <v>2171.2941999999998</v>
      </c>
      <c r="K257" s="5">
        <v>3578.27</v>
      </c>
      <c r="L257" s="5">
        <v>48</v>
      </c>
      <c r="M257" s="5" t="s">
        <v>25</v>
      </c>
      <c r="N257" s="5" t="s">
        <v>24</v>
      </c>
      <c r="O257" s="5">
        <v>14.13</v>
      </c>
      <c r="P257" s="5">
        <v>4</v>
      </c>
      <c r="Q257" s="5" t="s">
        <v>23</v>
      </c>
      <c r="R257" s="5" t="s">
        <v>36</v>
      </c>
      <c r="S257" s="5" t="s">
        <v>21</v>
      </c>
      <c r="T257" s="5">
        <v>2</v>
      </c>
      <c r="U257" s="5">
        <v>25</v>
      </c>
      <c r="V257" s="10">
        <v>40694</v>
      </c>
      <c r="W257" s="10">
        <v>41058</v>
      </c>
      <c r="X257" s="5"/>
      <c r="Y257" s="5" t="s">
        <v>785</v>
      </c>
      <c r="Z257" s="10">
        <v>41678.41777777778</v>
      </c>
    </row>
    <row r="258" spans="1:26" x14ac:dyDescent="0.25">
      <c r="A258" s="4">
        <v>752</v>
      </c>
      <c r="B258" s="4" t="s">
        <v>784</v>
      </c>
      <c r="C258" s="4" t="s">
        <v>783</v>
      </c>
      <c r="D258" s="4" t="s">
        <v>2769</v>
      </c>
      <c r="E258" s="30">
        <v>1</v>
      </c>
      <c r="F258" s="30">
        <v>1</v>
      </c>
      <c r="G258" s="30" t="s">
        <v>662</v>
      </c>
      <c r="H258" s="4">
        <v>100</v>
      </c>
      <c r="I258" s="4">
        <v>75</v>
      </c>
      <c r="J258" s="4">
        <v>2171.2941999999998</v>
      </c>
      <c r="K258" s="4">
        <v>3578.27</v>
      </c>
      <c r="L258" s="4">
        <v>52</v>
      </c>
      <c r="M258" s="4" t="s">
        <v>25</v>
      </c>
      <c r="N258" s="4" t="s">
        <v>24</v>
      </c>
      <c r="O258" s="4">
        <v>14.42</v>
      </c>
      <c r="P258" s="4">
        <v>4</v>
      </c>
      <c r="Q258" s="4" t="s">
        <v>23</v>
      </c>
      <c r="R258" s="4" t="s">
        <v>36</v>
      </c>
      <c r="S258" s="4" t="s">
        <v>21</v>
      </c>
      <c r="T258" s="4">
        <v>2</v>
      </c>
      <c r="U258" s="4">
        <v>25</v>
      </c>
      <c r="V258" s="11">
        <v>40694</v>
      </c>
      <c r="W258" s="11">
        <v>41058</v>
      </c>
      <c r="X258" s="4"/>
      <c r="Y258" s="4" t="s">
        <v>782</v>
      </c>
      <c r="Z258" s="11">
        <v>41678.41777777778</v>
      </c>
    </row>
    <row r="259" spans="1:26" x14ac:dyDescent="0.25">
      <c r="A259" s="5">
        <v>753</v>
      </c>
      <c r="B259" s="5" t="s">
        <v>781</v>
      </c>
      <c r="C259" s="5" t="s">
        <v>780</v>
      </c>
      <c r="D259" s="5" t="s">
        <v>2769</v>
      </c>
      <c r="E259" s="29">
        <v>1</v>
      </c>
      <c r="F259" s="29">
        <v>1</v>
      </c>
      <c r="G259" s="29" t="s">
        <v>662</v>
      </c>
      <c r="H259" s="5">
        <v>100</v>
      </c>
      <c r="I259" s="5">
        <v>75</v>
      </c>
      <c r="J259" s="5">
        <v>2171.2941999999998</v>
      </c>
      <c r="K259" s="5">
        <v>3578.27</v>
      </c>
      <c r="L259" s="5">
        <v>56</v>
      </c>
      <c r="M259" s="5" t="s">
        <v>25</v>
      </c>
      <c r="N259" s="5" t="s">
        <v>24</v>
      </c>
      <c r="O259" s="5">
        <v>14.68</v>
      </c>
      <c r="P259" s="5">
        <v>4</v>
      </c>
      <c r="Q259" s="5" t="s">
        <v>23</v>
      </c>
      <c r="R259" s="5" t="s">
        <v>36</v>
      </c>
      <c r="S259" s="5" t="s">
        <v>21</v>
      </c>
      <c r="T259" s="5">
        <v>2</v>
      </c>
      <c r="U259" s="5">
        <v>25</v>
      </c>
      <c r="V259" s="10">
        <v>40694</v>
      </c>
      <c r="W259" s="10">
        <v>41058</v>
      </c>
      <c r="X259" s="5"/>
      <c r="Y259" s="5" t="s">
        <v>779</v>
      </c>
      <c r="Z259" s="10">
        <v>41678.41777777778</v>
      </c>
    </row>
    <row r="260" spans="1:26" x14ac:dyDescent="0.25">
      <c r="A260" s="4">
        <v>754</v>
      </c>
      <c r="B260" s="4" t="s">
        <v>778</v>
      </c>
      <c r="C260" s="4" t="s">
        <v>777</v>
      </c>
      <c r="D260" s="4" t="s">
        <v>2769</v>
      </c>
      <c r="E260" s="30">
        <v>1</v>
      </c>
      <c r="F260" s="30">
        <v>1</v>
      </c>
      <c r="G260" s="30" t="s">
        <v>662</v>
      </c>
      <c r="H260" s="4">
        <v>100</v>
      </c>
      <c r="I260" s="4">
        <v>75</v>
      </c>
      <c r="J260" s="4">
        <v>884.70830000000001</v>
      </c>
      <c r="K260" s="4">
        <v>1457.99</v>
      </c>
      <c r="L260" s="4">
        <v>58</v>
      </c>
      <c r="M260" s="4" t="s">
        <v>25</v>
      </c>
      <c r="N260" s="4" t="s">
        <v>24</v>
      </c>
      <c r="O260" s="4">
        <v>17.79</v>
      </c>
      <c r="P260" s="4">
        <v>4</v>
      </c>
      <c r="Q260" s="4" t="s">
        <v>23</v>
      </c>
      <c r="R260" s="4" t="s">
        <v>41</v>
      </c>
      <c r="S260" s="4" t="s">
        <v>21</v>
      </c>
      <c r="T260" s="4">
        <v>2</v>
      </c>
      <c r="U260" s="4">
        <v>28</v>
      </c>
      <c r="V260" s="11">
        <v>40694</v>
      </c>
      <c r="W260" s="11">
        <v>41058</v>
      </c>
      <c r="X260" s="4"/>
      <c r="Y260" s="4" t="s">
        <v>776</v>
      </c>
      <c r="Z260" s="11">
        <v>41678.41777777778</v>
      </c>
    </row>
    <row r="261" spans="1:26" x14ac:dyDescent="0.25">
      <c r="A261" s="5">
        <v>755</v>
      </c>
      <c r="B261" s="5" t="s">
        <v>775</v>
      </c>
      <c r="C261" s="5" t="s">
        <v>774</v>
      </c>
      <c r="D261" s="5" t="s">
        <v>2769</v>
      </c>
      <c r="E261" s="29">
        <v>1</v>
      </c>
      <c r="F261" s="29">
        <v>1</v>
      </c>
      <c r="G261" s="29" t="s">
        <v>662</v>
      </c>
      <c r="H261" s="5">
        <v>100</v>
      </c>
      <c r="I261" s="5">
        <v>75</v>
      </c>
      <c r="J261" s="5">
        <v>884.70830000000001</v>
      </c>
      <c r="K261" s="5">
        <v>1457.99</v>
      </c>
      <c r="L261" s="5">
        <v>60</v>
      </c>
      <c r="M261" s="5" t="s">
        <v>25</v>
      </c>
      <c r="N261" s="5" t="s">
        <v>24</v>
      </c>
      <c r="O261" s="5">
        <v>17.899999999999999</v>
      </c>
      <c r="P261" s="5">
        <v>4</v>
      </c>
      <c r="Q261" s="5" t="s">
        <v>23</v>
      </c>
      <c r="R261" s="5" t="s">
        <v>41</v>
      </c>
      <c r="S261" s="5" t="s">
        <v>21</v>
      </c>
      <c r="T261" s="5">
        <v>2</v>
      </c>
      <c r="U261" s="5">
        <v>28</v>
      </c>
      <c r="V261" s="10">
        <v>40694</v>
      </c>
      <c r="W261" s="10">
        <v>41058</v>
      </c>
      <c r="X261" s="5"/>
      <c r="Y261" s="5" t="s">
        <v>773</v>
      </c>
      <c r="Z261" s="10">
        <v>41678.41777777778</v>
      </c>
    </row>
    <row r="262" spans="1:26" x14ac:dyDescent="0.25">
      <c r="A262" s="4">
        <v>756</v>
      </c>
      <c r="B262" s="4" t="s">
        <v>772</v>
      </c>
      <c r="C262" s="4" t="s">
        <v>771</v>
      </c>
      <c r="D262" s="4" t="s">
        <v>2769</v>
      </c>
      <c r="E262" s="30">
        <v>1</v>
      </c>
      <c r="F262" s="30">
        <v>1</v>
      </c>
      <c r="G262" s="30" t="s">
        <v>662</v>
      </c>
      <c r="H262" s="4">
        <v>100</v>
      </c>
      <c r="I262" s="4">
        <v>75</v>
      </c>
      <c r="J262" s="4">
        <v>884.70830000000001</v>
      </c>
      <c r="K262" s="4">
        <v>1457.99</v>
      </c>
      <c r="L262" s="4">
        <v>44</v>
      </c>
      <c r="M262" s="4" t="s">
        <v>25</v>
      </c>
      <c r="N262" s="4" t="s">
        <v>24</v>
      </c>
      <c r="O262" s="4">
        <v>16.77</v>
      </c>
      <c r="P262" s="4">
        <v>4</v>
      </c>
      <c r="Q262" s="4" t="s">
        <v>23</v>
      </c>
      <c r="R262" s="4" t="s">
        <v>41</v>
      </c>
      <c r="S262" s="4" t="s">
        <v>21</v>
      </c>
      <c r="T262" s="4">
        <v>2</v>
      </c>
      <c r="U262" s="4">
        <v>28</v>
      </c>
      <c r="V262" s="11">
        <v>40694</v>
      </c>
      <c r="W262" s="11">
        <v>41058</v>
      </c>
      <c r="X262" s="4"/>
      <c r="Y262" s="4" t="s">
        <v>770</v>
      </c>
      <c r="Z262" s="11">
        <v>41678.41777777778</v>
      </c>
    </row>
    <row r="263" spans="1:26" x14ac:dyDescent="0.25">
      <c r="A263" s="5">
        <v>757</v>
      </c>
      <c r="B263" s="5" t="s">
        <v>769</v>
      </c>
      <c r="C263" s="5" t="s">
        <v>768</v>
      </c>
      <c r="D263" s="5" t="s">
        <v>2769</v>
      </c>
      <c r="E263" s="29">
        <v>1</v>
      </c>
      <c r="F263" s="29">
        <v>1</v>
      </c>
      <c r="G263" s="29" t="s">
        <v>662</v>
      </c>
      <c r="H263" s="5">
        <v>100</v>
      </c>
      <c r="I263" s="5">
        <v>75</v>
      </c>
      <c r="J263" s="5">
        <v>884.70830000000001</v>
      </c>
      <c r="K263" s="5">
        <v>1457.99</v>
      </c>
      <c r="L263" s="5">
        <v>48</v>
      </c>
      <c r="M263" s="5" t="s">
        <v>25</v>
      </c>
      <c r="N263" s="5" t="s">
        <v>24</v>
      </c>
      <c r="O263" s="5">
        <v>17.13</v>
      </c>
      <c r="P263" s="5">
        <v>4</v>
      </c>
      <c r="Q263" s="5" t="s">
        <v>23</v>
      </c>
      <c r="R263" s="5" t="s">
        <v>41</v>
      </c>
      <c r="S263" s="5" t="s">
        <v>21</v>
      </c>
      <c r="T263" s="5">
        <v>2</v>
      </c>
      <c r="U263" s="5">
        <v>28</v>
      </c>
      <c r="V263" s="10">
        <v>40694</v>
      </c>
      <c r="W263" s="10">
        <v>41058</v>
      </c>
      <c r="X263" s="5"/>
      <c r="Y263" s="5" t="s">
        <v>767</v>
      </c>
      <c r="Z263" s="10">
        <v>41678.41777777778</v>
      </c>
    </row>
    <row r="264" spans="1:26" x14ac:dyDescent="0.25">
      <c r="A264" s="4">
        <v>758</v>
      </c>
      <c r="B264" s="4" t="s">
        <v>766</v>
      </c>
      <c r="C264" s="4" t="s">
        <v>765</v>
      </c>
      <c r="D264" s="4" t="s">
        <v>2769</v>
      </c>
      <c r="E264" s="30">
        <v>1</v>
      </c>
      <c r="F264" s="30">
        <v>1</v>
      </c>
      <c r="G264" s="30" t="s">
        <v>662</v>
      </c>
      <c r="H264" s="4">
        <v>100</v>
      </c>
      <c r="I264" s="4">
        <v>75</v>
      </c>
      <c r="J264" s="4">
        <v>884.70830000000001</v>
      </c>
      <c r="K264" s="4">
        <v>1457.99</v>
      </c>
      <c r="L264" s="4">
        <v>52</v>
      </c>
      <c r="M264" s="4" t="s">
        <v>25</v>
      </c>
      <c r="N264" s="4" t="s">
        <v>24</v>
      </c>
      <c r="O264" s="4">
        <v>17.420000000000002</v>
      </c>
      <c r="P264" s="4">
        <v>4</v>
      </c>
      <c r="Q264" s="4" t="s">
        <v>23</v>
      </c>
      <c r="R264" s="4" t="s">
        <v>41</v>
      </c>
      <c r="S264" s="4" t="s">
        <v>21</v>
      </c>
      <c r="T264" s="4">
        <v>2</v>
      </c>
      <c r="U264" s="4">
        <v>28</v>
      </c>
      <c r="V264" s="11">
        <v>40694</v>
      </c>
      <c r="W264" s="11">
        <v>41058</v>
      </c>
      <c r="X264" s="4"/>
      <c r="Y264" s="4" t="s">
        <v>764</v>
      </c>
      <c r="Z264" s="11">
        <v>41678.41777777778</v>
      </c>
    </row>
    <row r="265" spans="1:26" x14ac:dyDescent="0.25">
      <c r="A265" s="5">
        <v>759</v>
      </c>
      <c r="B265" s="5" t="s">
        <v>763</v>
      </c>
      <c r="C265" s="5" t="s">
        <v>762</v>
      </c>
      <c r="D265" s="5" t="s">
        <v>2769</v>
      </c>
      <c r="E265" s="29">
        <v>1</v>
      </c>
      <c r="F265" s="29">
        <v>1</v>
      </c>
      <c r="G265" s="29" t="s">
        <v>662</v>
      </c>
      <c r="H265" s="5">
        <v>100</v>
      </c>
      <c r="I265" s="5">
        <v>75</v>
      </c>
      <c r="J265" s="5">
        <v>486.70659999999998</v>
      </c>
      <c r="K265" s="5">
        <v>782.99</v>
      </c>
      <c r="L265" s="5">
        <v>58</v>
      </c>
      <c r="M265" s="5" t="s">
        <v>25</v>
      </c>
      <c r="N265" s="5" t="s">
        <v>24</v>
      </c>
      <c r="O265" s="5">
        <v>19.79</v>
      </c>
      <c r="P265" s="5">
        <v>4</v>
      </c>
      <c r="Q265" s="5" t="s">
        <v>23</v>
      </c>
      <c r="R265" s="5" t="s">
        <v>22</v>
      </c>
      <c r="S265" s="5" t="s">
        <v>21</v>
      </c>
      <c r="T265" s="5">
        <v>2</v>
      </c>
      <c r="U265" s="5">
        <v>30</v>
      </c>
      <c r="V265" s="10">
        <v>40694</v>
      </c>
      <c r="W265" s="10">
        <v>43980</v>
      </c>
      <c r="X265" s="5"/>
      <c r="Y265" s="5" t="s">
        <v>761</v>
      </c>
      <c r="Z265" s="10">
        <v>41678.41777777778</v>
      </c>
    </row>
    <row r="266" spans="1:26" x14ac:dyDescent="0.25">
      <c r="A266" s="4">
        <v>760</v>
      </c>
      <c r="B266" s="4" t="s">
        <v>760</v>
      </c>
      <c r="C266" s="4" t="s">
        <v>759</v>
      </c>
      <c r="D266" s="4" t="s">
        <v>2769</v>
      </c>
      <c r="E266" s="30">
        <v>1</v>
      </c>
      <c r="F266" s="30">
        <v>1</v>
      </c>
      <c r="G266" s="30" t="s">
        <v>662</v>
      </c>
      <c r="H266" s="4">
        <v>100</v>
      </c>
      <c r="I266" s="4">
        <v>75</v>
      </c>
      <c r="J266" s="4">
        <v>486.70659999999998</v>
      </c>
      <c r="K266" s="4">
        <v>782.99</v>
      </c>
      <c r="L266" s="4">
        <v>60</v>
      </c>
      <c r="M266" s="4" t="s">
        <v>25</v>
      </c>
      <c r="N266" s="4" t="s">
        <v>24</v>
      </c>
      <c r="O266" s="4">
        <v>19.899999999999999</v>
      </c>
      <c r="P266" s="4">
        <v>4</v>
      </c>
      <c r="Q266" s="4" t="s">
        <v>23</v>
      </c>
      <c r="R266" s="4" t="s">
        <v>22</v>
      </c>
      <c r="S266" s="4" t="s">
        <v>21</v>
      </c>
      <c r="T266" s="4">
        <v>2</v>
      </c>
      <c r="U266" s="4">
        <v>30</v>
      </c>
      <c r="V266" s="11">
        <v>40694</v>
      </c>
      <c r="W266" s="11">
        <v>43980</v>
      </c>
      <c r="X266" s="4"/>
      <c r="Y266" s="4" t="s">
        <v>758</v>
      </c>
      <c r="Z266" s="11">
        <v>41678.41777777778</v>
      </c>
    </row>
    <row r="267" spans="1:26" x14ac:dyDescent="0.25">
      <c r="A267" s="5">
        <v>761</v>
      </c>
      <c r="B267" s="5" t="s">
        <v>757</v>
      </c>
      <c r="C267" s="5" t="s">
        <v>756</v>
      </c>
      <c r="D267" s="5" t="s">
        <v>2769</v>
      </c>
      <c r="E267" s="29">
        <v>1</v>
      </c>
      <c r="F267" s="29">
        <v>1</v>
      </c>
      <c r="G267" s="29" t="s">
        <v>662</v>
      </c>
      <c r="H267" s="5">
        <v>100</v>
      </c>
      <c r="I267" s="5">
        <v>75</v>
      </c>
      <c r="J267" s="5">
        <v>486.70659999999998</v>
      </c>
      <c r="K267" s="5">
        <v>782.99</v>
      </c>
      <c r="L267" s="5">
        <v>62</v>
      </c>
      <c r="M267" s="5" t="s">
        <v>25</v>
      </c>
      <c r="N267" s="5" t="s">
        <v>24</v>
      </c>
      <c r="O267" s="5">
        <v>20</v>
      </c>
      <c r="P267" s="5">
        <v>4</v>
      </c>
      <c r="Q267" s="5" t="s">
        <v>23</v>
      </c>
      <c r="R267" s="5" t="s">
        <v>22</v>
      </c>
      <c r="S267" s="5" t="s">
        <v>21</v>
      </c>
      <c r="T267" s="5">
        <v>2</v>
      </c>
      <c r="U267" s="5">
        <v>30</v>
      </c>
      <c r="V267" s="10">
        <v>40694</v>
      </c>
      <c r="W267" s="10">
        <v>43980</v>
      </c>
      <c r="X267" s="5"/>
      <c r="Y267" s="5" t="s">
        <v>755</v>
      </c>
      <c r="Z267" s="10">
        <v>41678.41777777778</v>
      </c>
    </row>
    <row r="268" spans="1:26" x14ac:dyDescent="0.25">
      <c r="A268" s="4">
        <v>762</v>
      </c>
      <c r="B268" s="4" t="s">
        <v>754</v>
      </c>
      <c r="C268" s="4" t="s">
        <v>753</v>
      </c>
      <c r="D268" s="4" t="s">
        <v>2769</v>
      </c>
      <c r="E268" s="30">
        <v>1</v>
      </c>
      <c r="F268" s="30">
        <v>1</v>
      </c>
      <c r="G268" s="30" t="s">
        <v>662</v>
      </c>
      <c r="H268" s="4">
        <v>100</v>
      </c>
      <c r="I268" s="4">
        <v>75</v>
      </c>
      <c r="J268" s="4">
        <v>486.70659999999998</v>
      </c>
      <c r="K268" s="4">
        <v>782.99</v>
      </c>
      <c r="L268" s="4">
        <v>44</v>
      </c>
      <c r="M268" s="4" t="s">
        <v>25</v>
      </c>
      <c r="N268" s="4" t="s">
        <v>24</v>
      </c>
      <c r="O268" s="4">
        <v>18.77</v>
      </c>
      <c r="P268" s="4">
        <v>4</v>
      </c>
      <c r="Q268" s="4" t="s">
        <v>23</v>
      </c>
      <c r="R268" s="4" t="s">
        <v>22</v>
      </c>
      <c r="S268" s="4" t="s">
        <v>21</v>
      </c>
      <c r="T268" s="4">
        <v>2</v>
      </c>
      <c r="U268" s="4">
        <v>30</v>
      </c>
      <c r="V268" s="11">
        <v>40694</v>
      </c>
      <c r="W268" s="11">
        <v>43980</v>
      </c>
      <c r="X268" s="4"/>
      <c r="Y268" s="4" t="s">
        <v>752</v>
      </c>
      <c r="Z268" s="11">
        <v>41678.41777777778</v>
      </c>
    </row>
    <row r="269" spans="1:26" x14ac:dyDescent="0.25">
      <c r="A269" s="5">
        <v>763</v>
      </c>
      <c r="B269" s="5" t="s">
        <v>751</v>
      </c>
      <c r="C269" s="5" t="s">
        <v>750</v>
      </c>
      <c r="D269" s="5" t="s">
        <v>2769</v>
      </c>
      <c r="E269" s="29">
        <v>1</v>
      </c>
      <c r="F269" s="29">
        <v>1</v>
      </c>
      <c r="G269" s="29" t="s">
        <v>662</v>
      </c>
      <c r="H269" s="5">
        <v>100</v>
      </c>
      <c r="I269" s="5">
        <v>75</v>
      </c>
      <c r="J269" s="5">
        <v>486.70659999999998</v>
      </c>
      <c r="K269" s="5">
        <v>782.99</v>
      </c>
      <c r="L269" s="5">
        <v>48</v>
      </c>
      <c r="M269" s="5" t="s">
        <v>25</v>
      </c>
      <c r="N269" s="5" t="s">
        <v>24</v>
      </c>
      <c r="O269" s="5">
        <v>19.13</v>
      </c>
      <c r="P269" s="5">
        <v>4</v>
      </c>
      <c r="Q269" s="5" t="s">
        <v>23</v>
      </c>
      <c r="R269" s="5" t="s">
        <v>22</v>
      </c>
      <c r="S269" s="5" t="s">
        <v>21</v>
      </c>
      <c r="T269" s="5">
        <v>2</v>
      </c>
      <c r="U269" s="5">
        <v>30</v>
      </c>
      <c r="V269" s="10">
        <v>40694</v>
      </c>
      <c r="W269" s="10">
        <v>43980</v>
      </c>
      <c r="X269" s="5"/>
      <c r="Y269" s="5" t="s">
        <v>749</v>
      </c>
      <c r="Z269" s="10">
        <v>41678.41777777778</v>
      </c>
    </row>
    <row r="270" spans="1:26" x14ac:dyDescent="0.25">
      <c r="A270" s="4">
        <v>764</v>
      </c>
      <c r="B270" s="4" t="s">
        <v>748</v>
      </c>
      <c r="C270" s="4" t="s">
        <v>747</v>
      </c>
      <c r="D270" s="4" t="s">
        <v>2769</v>
      </c>
      <c r="E270" s="30">
        <v>1</v>
      </c>
      <c r="F270" s="30">
        <v>1</v>
      </c>
      <c r="G270" s="30" t="s">
        <v>662</v>
      </c>
      <c r="H270" s="4">
        <v>100</v>
      </c>
      <c r="I270" s="4">
        <v>75</v>
      </c>
      <c r="J270" s="4">
        <v>486.70659999999998</v>
      </c>
      <c r="K270" s="4">
        <v>782.99</v>
      </c>
      <c r="L270" s="4">
        <v>52</v>
      </c>
      <c r="M270" s="4" t="s">
        <v>25</v>
      </c>
      <c r="N270" s="4" t="s">
        <v>24</v>
      </c>
      <c r="O270" s="4">
        <v>19.420000000000002</v>
      </c>
      <c r="P270" s="4">
        <v>4</v>
      </c>
      <c r="Q270" s="4" t="s">
        <v>23</v>
      </c>
      <c r="R270" s="4" t="s">
        <v>22</v>
      </c>
      <c r="S270" s="4" t="s">
        <v>21</v>
      </c>
      <c r="T270" s="4">
        <v>2</v>
      </c>
      <c r="U270" s="4">
        <v>30</v>
      </c>
      <c r="V270" s="11">
        <v>40694</v>
      </c>
      <c r="W270" s="11">
        <v>43980</v>
      </c>
      <c r="X270" s="4"/>
      <c r="Y270" s="4" t="s">
        <v>746</v>
      </c>
      <c r="Z270" s="11">
        <v>41678.41777777778</v>
      </c>
    </row>
    <row r="271" spans="1:26" x14ac:dyDescent="0.25">
      <c r="A271" s="5">
        <v>765</v>
      </c>
      <c r="B271" s="5" t="s">
        <v>745</v>
      </c>
      <c r="C271" s="5" t="s">
        <v>744</v>
      </c>
      <c r="D271" s="5" t="s">
        <v>2769</v>
      </c>
      <c r="E271" s="29">
        <v>1</v>
      </c>
      <c r="F271" s="29">
        <v>1</v>
      </c>
      <c r="G271" s="29" t="s">
        <v>26</v>
      </c>
      <c r="H271" s="5">
        <v>100</v>
      </c>
      <c r="I271" s="5">
        <v>75</v>
      </c>
      <c r="J271" s="5">
        <v>486.70659999999998</v>
      </c>
      <c r="K271" s="5">
        <v>782.99</v>
      </c>
      <c r="L271" s="5">
        <v>58</v>
      </c>
      <c r="M271" s="5" t="s">
        <v>25</v>
      </c>
      <c r="N271" s="5" t="s">
        <v>24</v>
      </c>
      <c r="O271" s="5">
        <v>19.79</v>
      </c>
      <c r="P271" s="5">
        <v>4</v>
      </c>
      <c r="Q271" s="5" t="s">
        <v>23</v>
      </c>
      <c r="R271" s="5" t="s">
        <v>22</v>
      </c>
      <c r="S271" s="5" t="s">
        <v>21</v>
      </c>
      <c r="T271" s="5">
        <v>2</v>
      </c>
      <c r="U271" s="5">
        <v>30</v>
      </c>
      <c r="V271" s="10">
        <v>40694</v>
      </c>
      <c r="W271" s="10">
        <v>43980</v>
      </c>
      <c r="X271" s="5"/>
      <c r="Y271" s="5" t="s">
        <v>743</v>
      </c>
      <c r="Z271" s="10">
        <v>41678.41777777778</v>
      </c>
    </row>
    <row r="272" spans="1:26" x14ac:dyDescent="0.25">
      <c r="A272" s="4">
        <v>766</v>
      </c>
      <c r="B272" s="4" t="s">
        <v>742</v>
      </c>
      <c r="C272" s="4" t="s">
        <v>741</v>
      </c>
      <c r="D272" s="4" t="s">
        <v>2769</v>
      </c>
      <c r="E272" s="30">
        <v>1</v>
      </c>
      <c r="F272" s="30">
        <v>1</v>
      </c>
      <c r="G272" s="30" t="s">
        <v>26</v>
      </c>
      <c r="H272" s="4">
        <v>100</v>
      </c>
      <c r="I272" s="4">
        <v>75</v>
      </c>
      <c r="J272" s="4">
        <v>486.70659999999998</v>
      </c>
      <c r="K272" s="4">
        <v>782.99</v>
      </c>
      <c r="L272" s="4">
        <v>60</v>
      </c>
      <c r="M272" s="4" t="s">
        <v>25</v>
      </c>
      <c r="N272" s="4" t="s">
        <v>24</v>
      </c>
      <c r="O272" s="4">
        <v>19.899999999999999</v>
      </c>
      <c r="P272" s="4">
        <v>4</v>
      </c>
      <c r="Q272" s="4" t="s">
        <v>23</v>
      </c>
      <c r="R272" s="4" t="s">
        <v>22</v>
      </c>
      <c r="S272" s="4" t="s">
        <v>21</v>
      </c>
      <c r="T272" s="4">
        <v>2</v>
      </c>
      <c r="U272" s="4">
        <v>30</v>
      </c>
      <c r="V272" s="11">
        <v>40694</v>
      </c>
      <c r="W272" s="11">
        <v>43980</v>
      </c>
      <c r="X272" s="4"/>
      <c r="Y272" s="4" t="s">
        <v>740</v>
      </c>
      <c r="Z272" s="11">
        <v>41678.41777777778</v>
      </c>
    </row>
    <row r="273" spans="1:26" x14ac:dyDescent="0.25">
      <c r="A273" s="5">
        <v>767</v>
      </c>
      <c r="B273" s="5" t="s">
        <v>739</v>
      </c>
      <c r="C273" s="5" t="s">
        <v>738</v>
      </c>
      <c r="D273" s="5" t="s">
        <v>2769</v>
      </c>
      <c r="E273" s="29">
        <v>1</v>
      </c>
      <c r="F273" s="29">
        <v>1</v>
      </c>
      <c r="G273" s="29" t="s">
        <v>26</v>
      </c>
      <c r="H273" s="5">
        <v>100</v>
      </c>
      <c r="I273" s="5">
        <v>75</v>
      </c>
      <c r="J273" s="5">
        <v>486.70659999999998</v>
      </c>
      <c r="K273" s="5">
        <v>782.99</v>
      </c>
      <c r="L273" s="5">
        <v>62</v>
      </c>
      <c r="M273" s="5" t="s">
        <v>25</v>
      </c>
      <c r="N273" s="5" t="s">
        <v>24</v>
      </c>
      <c r="O273" s="5">
        <v>20</v>
      </c>
      <c r="P273" s="5">
        <v>4</v>
      </c>
      <c r="Q273" s="5" t="s">
        <v>23</v>
      </c>
      <c r="R273" s="5" t="s">
        <v>22</v>
      </c>
      <c r="S273" s="5" t="s">
        <v>21</v>
      </c>
      <c r="T273" s="5">
        <v>2</v>
      </c>
      <c r="U273" s="5">
        <v>30</v>
      </c>
      <c r="V273" s="10">
        <v>40694</v>
      </c>
      <c r="W273" s="10">
        <v>43980</v>
      </c>
      <c r="X273" s="5"/>
      <c r="Y273" s="5" t="s">
        <v>737</v>
      </c>
      <c r="Z273" s="10">
        <v>41678.41777777778</v>
      </c>
    </row>
    <row r="274" spans="1:26" x14ac:dyDescent="0.25">
      <c r="A274" s="4">
        <v>768</v>
      </c>
      <c r="B274" s="4" t="s">
        <v>736</v>
      </c>
      <c r="C274" s="4" t="s">
        <v>735</v>
      </c>
      <c r="D274" s="4" t="s">
        <v>2769</v>
      </c>
      <c r="E274" s="30">
        <v>1</v>
      </c>
      <c r="F274" s="30">
        <v>1</v>
      </c>
      <c r="G274" s="30" t="s">
        <v>26</v>
      </c>
      <c r="H274" s="4">
        <v>100</v>
      </c>
      <c r="I274" s="4">
        <v>75</v>
      </c>
      <c r="J274" s="4">
        <v>486.70659999999998</v>
      </c>
      <c r="K274" s="4">
        <v>782.99</v>
      </c>
      <c r="L274" s="4">
        <v>44</v>
      </c>
      <c r="M274" s="4" t="s">
        <v>25</v>
      </c>
      <c r="N274" s="4" t="s">
        <v>24</v>
      </c>
      <c r="O274" s="4">
        <v>18.77</v>
      </c>
      <c r="P274" s="4">
        <v>4</v>
      </c>
      <c r="Q274" s="4" t="s">
        <v>23</v>
      </c>
      <c r="R274" s="4" t="s">
        <v>22</v>
      </c>
      <c r="S274" s="4" t="s">
        <v>21</v>
      </c>
      <c r="T274" s="4">
        <v>2</v>
      </c>
      <c r="U274" s="4">
        <v>30</v>
      </c>
      <c r="V274" s="11">
        <v>40694</v>
      </c>
      <c r="W274" s="11">
        <v>43980</v>
      </c>
      <c r="X274" s="4"/>
      <c r="Y274" s="4" t="s">
        <v>734</v>
      </c>
      <c r="Z274" s="11">
        <v>41678.41777777778</v>
      </c>
    </row>
    <row r="275" spans="1:26" x14ac:dyDescent="0.25">
      <c r="A275" s="5">
        <v>769</v>
      </c>
      <c r="B275" s="5" t="s">
        <v>733</v>
      </c>
      <c r="C275" s="5" t="s">
        <v>732</v>
      </c>
      <c r="D275" s="5" t="s">
        <v>2769</v>
      </c>
      <c r="E275" s="29">
        <v>1</v>
      </c>
      <c r="F275" s="29">
        <v>1</v>
      </c>
      <c r="G275" s="29" t="s">
        <v>26</v>
      </c>
      <c r="H275" s="5">
        <v>100</v>
      </c>
      <c r="I275" s="5">
        <v>75</v>
      </c>
      <c r="J275" s="5">
        <v>486.70659999999998</v>
      </c>
      <c r="K275" s="5">
        <v>782.99</v>
      </c>
      <c r="L275" s="5">
        <v>48</v>
      </c>
      <c r="M275" s="5" t="s">
        <v>25</v>
      </c>
      <c r="N275" s="5" t="s">
        <v>24</v>
      </c>
      <c r="O275" s="5">
        <v>19.13</v>
      </c>
      <c r="P275" s="5">
        <v>4</v>
      </c>
      <c r="Q275" s="5" t="s">
        <v>23</v>
      </c>
      <c r="R275" s="5" t="s">
        <v>22</v>
      </c>
      <c r="S275" s="5" t="s">
        <v>21</v>
      </c>
      <c r="T275" s="5">
        <v>2</v>
      </c>
      <c r="U275" s="5">
        <v>30</v>
      </c>
      <c r="V275" s="10">
        <v>40694</v>
      </c>
      <c r="W275" s="10">
        <v>43980</v>
      </c>
      <c r="X275" s="5"/>
      <c r="Y275" s="5" t="s">
        <v>731</v>
      </c>
      <c r="Z275" s="10">
        <v>41678.41777777778</v>
      </c>
    </row>
    <row r="276" spans="1:26" x14ac:dyDescent="0.25">
      <c r="A276" s="4">
        <v>770</v>
      </c>
      <c r="B276" s="4" t="s">
        <v>730</v>
      </c>
      <c r="C276" s="4" t="s">
        <v>729</v>
      </c>
      <c r="D276" s="4" t="s">
        <v>2769</v>
      </c>
      <c r="E276" s="30">
        <v>1</v>
      </c>
      <c r="F276" s="30">
        <v>1</v>
      </c>
      <c r="G276" s="30" t="s">
        <v>26</v>
      </c>
      <c r="H276" s="4">
        <v>100</v>
      </c>
      <c r="I276" s="4">
        <v>75</v>
      </c>
      <c r="J276" s="4">
        <v>486.70659999999998</v>
      </c>
      <c r="K276" s="4">
        <v>782.99</v>
      </c>
      <c r="L276" s="4">
        <v>52</v>
      </c>
      <c r="M276" s="4" t="s">
        <v>25</v>
      </c>
      <c r="N276" s="4" t="s">
        <v>24</v>
      </c>
      <c r="O276" s="4">
        <v>19.420000000000002</v>
      </c>
      <c r="P276" s="4">
        <v>4</v>
      </c>
      <c r="Q276" s="4" t="s">
        <v>23</v>
      </c>
      <c r="R276" s="4" t="s">
        <v>22</v>
      </c>
      <c r="S276" s="4" t="s">
        <v>21</v>
      </c>
      <c r="T276" s="4">
        <v>2</v>
      </c>
      <c r="U276" s="4">
        <v>30</v>
      </c>
      <c r="V276" s="11">
        <v>40694</v>
      </c>
      <c r="W276" s="11">
        <v>43980</v>
      </c>
      <c r="X276" s="4"/>
      <c r="Y276" s="25" t="s">
        <v>728</v>
      </c>
      <c r="Z276" s="11">
        <v>41678.41777777778</v>
      </c>
    </row>
    <row r="277" spans="1:26" x14ac:dyDescent="0.25">
      <c r="A277" s="5">
        <v>771</v>
      </c>
      <c r="B277" s="5" t="s">
        <v>727</v>
      </c>
      <c r="C277" s="5" t="s">
        <v>726</v>
      </c>
      <c r="D277" s="5" t="s">
        <v>2769</v>
      </c>
      <c r="E277" s="29">
        <v>1</v>
      </c>
      <c r="F277" s="29">
        <v>1</v>
      </c>
      <c r="G277" s="29" t="s">
        <v>63</v>
      </c>
      <c r="H277" s="5">
        <v>100</v>
      </c>
      <c r="I277" s="5">
        <v>75</v>
      </c>
      <c r="J277" s="5">
        <v>1912.1543999999999</v>
      </c>
      <c r="K277" s="5">
        <v>3399.99</v>
      </c>
      <c r="L277" s="5">
        <v>38</v>
      </c>
      <c r="M277" s="5" t="s">
        <v>25</v>
      </c>
      <c r="N277" s="5" t="s">
        <v>24</v>
      </c>
      <c r="O277" s="5">
        <v>20.350000000000001</v>
      </c>
      <c r="P277" s="5">
        <v>4</v>
      </c>
      <c r="Q277" s="5" t="s">
        <v>41</v>
      </c>
      <c r="R277" s="5" t="s">
        <v>36</v>
      </c>
      <c r="S277" s="5" t="s">
        <v>21</v>
      </c>
      <c r="T277" s="5">
        <v>1</v>
      </c>
      <c r="U277" s="5">
        <v>19</v>
      </c>
      <c r="V277" s="10">
        <v>40694</v>
      </c>
      <c r="W277" s="10">
        <v>41058</v>
      </c>
      <c r="X277" s="5"/>
      <c r="Y277" s="5" t="s">
        <v>725</v>
      </c>
      <c r="Z277" s="10">
        <v>41678.41777777778</v>
      </c>
    </row>
    <row r="278" spans="1:26" x14ac:dyDescent="0.25">
      <c r="A278" s="4">
        <v>772</v>
      </c>
      <c r="B278" s="4" t="s">
        <v>724</v>
      </c>
      <c r="C278" s="4" t="s">
        <v>723</v>
      </c>
      <c r="D278" s="4" t="s">
        <v>2769</v>
      </c>
      <c r="E278" s="30">
        <v>1</v>
      </c>
      <c r="F278" s="30">
        <v>1</v>
      </c>
      <c r="G278" s="30" t="s">
        <v>63</v>
      </c>
      <c r="H278" s="4">
        <v>100</v>
      </c>
      <c r="I278" s="4">
        <v>75</v>
      </c>
      <c r="J278" s="4">
        <v>1912.1543999999999</v>
      </c>
      <c r="K278" s="4">
        <v>3399.99</v>
      </c>
      <c r="L278" s="4">
        <v>42</v>
      </c>
      <c r="M278" s="4" t="s">
        <v>25</v>
      </c>
      <c r="N278" s="4" t="s">
        <v>24</v>
      </c>
      <c r="O278" s="4">
        <v>20.77</v>
      </c>
      <c r="P278" s="4">
        <v>4</v>
      </c>
      <c r="Q278" s="4" t="s">
        <v>41</v>
      </c>
      <c r="R278" s="4" t="s">
        <v>36</v>
      </c>
      <c r="S278" s="4" t="s">
        <v>21</v>
      </c>
      <c r="T278" s="4">
        <v>1</v>
      </c>
      <c r="U278" s="4">
        <v>19</v>
      </c>
      <c r="V278" s="11">
        <v>40694</v>
      </c>
      <c r="W278" s="11">
        <v>41058</v>
      </c>
      <c r="X278" s="4"/>
      <c r="Y278" s="4" t="s">
        <v>722</v>
      </c>
      <c r="Z278" s="11">
        <v>41678.41777777778</v>
      </c>
    </row>
    <row r="279" spans="1:26" x14ac:dyDescent="0.25">
      <c r="A279" s="5">
        <v>773</v>
      </c>
      <c r="B279" s="5" t="s">
        <v>721</v>
      </c>
      <c r="C279" s="5" t="s">
        <v>720</v>
      </c>
      <c r="D279" s="5" t="s">
        <v>2769</v>
      </c>
      <c r="E279" s="29">
        <v>1</v>
      </c>
      <c r="F279" s="29">
        <v>1</v>
      </c>
      <c r="G279" s="29" t="s">
        <v>63</v>
      </c>
      <c r="H279" s="5">
        <v>100</v>
      </c>
      <c r="I279" s="5">
        <v>75</v>
      </c>
      <c r="J279" s="5">
        <v>1912.1543999999999</v>
      </c>
      <c r="K279" s="5">
        <v>3399.99</v>
      </c>
      <c r="L279" s="5">
        <v>44</v>
      </c>
      <c r="M279" s="5" t="s">
        <v>25</v>
      </c>
      <c r="N279" s="5" t="s">
        <v>24</v>
      </c>
      <c r="O279" s="5">
        <v>21.13</v>
      </c>
      <c r="P279" s="5">
        <v>4</v>
      </c>
      <c r="Q279" s="5" t="s">
        <v>41</v>
      </c>
      <c r="R279" s="5" t="s">
        <v>36</v>
      </c>
      <c r="S279" s="5" t="s">
        <v>21</v>
      </c>
      <c r="T279" s="5">
        <v>1</v>
      </c>
      <c r="U279" s="5">
        <v>19</v>
      </c>
      <c r="V279" s="10">
        <v>40694</v>
      </c>
      <c r="W279" s="10">
        <v>41058</v>
      </c>
      <c r="X279" s="5"/>
      <c r="Y279" s="5" t="s">
        <v>719</v>
      </c>
      <c r="Z279" s="10">
        <v>41678.41777777778</v>
      </c>
    </row>
    <row r="280" spans="1:26" x14ac:dyDescent="0.25">
      <c r="A280" s="4">
        <v>774</v>
      </c>
      <c r="B280" s="4" t="s">
        <v>718</v>
      </c>
      <c r="C280" s="4" t="s">
        <v>717</v>
      </c>
      <c r="D280" s="4" t="s">
        <v>2769</v>
      </c>
      <c r="E280" s="30">
        <v>1</v>
      </c>
      <c r="F280" s="30">
        <v>1</v>
      </c>
      <c r="G280" s="30" t="s">
        <v>63</v>
      </c>
      <c r="H280" s="4">
        <v>100</v>
      </c>
      <c r="I280" s="4">
        <v>75</v>
      </c>
      <c r="J280" s="4">
        <v>1912.1543999999999</v>
      </c>
      <c r="K280" s="4">
        <v>3399.99</v>
      </c>
      <c r="L280" s="4">
        <v>48</v>
      </c>
      <c r="M280" s="4" t="s">
        <v>25</v>
      </c>
      <c r="N280" s="4" t="s">
        <v>24</v>
      </c>
      <c r="O280" s="4">
        <v>21.42</v>
      </c>
      <c r="P280" s="4">
        <v>4</v>
      </c>
      <c r="Q280" s="4" t="s">
        <v>41</v>
      </c>
      <c r="R280" s="4" t="s">
        <v>36</v>
      </c>
      <c r="S280" s="4" t="s">
        <v>21</v>
      </c>
      <c r="T280" s="4">
        <v>1</v>
      </c>
      <c r="U280" s="4">
        <v>19</v>
      </c>
      <c r="V280" s="11">
        <v>40694</v>
      </c>
      <c r="W280" s="11">
        <v>41058</v>
      </c>
      <c r="X280" s="4"/>
      <c r="Y280" s="4" t="s">
        <v>716</v>
      </c>
      <c r="Z280" s="11">
        <v>41678.41777777778</v>
      </c>
    </row>
    <row r="281" spans="1:26" x14ac:dyDescent="0.25">
      <c r="A281" s="5">
        <v>775</v>
      </c>
      <c r="B281" s="5" t="s">
        <v>715</v>
      </c>
      <c r="C281" s="5" t="s">
        <v>714</v>
      </c>
      <c r="D281" s="5" t="s">
        <v>2769</v>
      </c>
      <c r="E281" s="29">
        <v>1</v>
      </c>
      <c r="F281" s="29">
        <v>1</v>
      </c>
      <c r="G281" s="29" t="s">
        <v>26</v>
      </c>
      <c r="H281" s="5">
        <v>100</v>
      </c>
      <c r="I281" s="5">
        <v>75</v>
      </c>
      <c r="J281" s="5">
        <v>1898.0944</v>
      </c>
      <c r="K281" s="5">
        <v>3374.99</v>
      </c>
      <c r="L281" s="5">
        <v>38</v>
      </c>
      <c r="M281" s="5" t="s">
        <v>25</v>
      </c>
      <c r="N281" s="5" t="s">
        <v>24</v>
      </c>
      <c r="O281" s="5">
        <v>20.350000000000001</v>
      </c>
      <c r="P281" s="5">
        <v>4</v>
      </c>
      <c r="Q281" s="5" t="s">
        <v>41</v>
      </c>
      <c r="R281" s="5" t="s">
        <v>36</v>
      </c>
      <c r="S281" s="5" t="s">
        <v>21</v>
      </c>
      <c r="T281" s="5">
        <v>1</v>
      </c>
      <c r="U281" s="5">
        <v>19</v>
      </c>
      <c r="V281" s="10">
        <v>40694</v>
      </c>
      <c r="W281" s="10">
        <v>41058</v>
      </c>
      <c r="X281" s="5"/>
      <c r="Y281" s="5" t="s">
        <v>713</v>
      </c>
      <c r="Z281" s="10">
        <v>41678.41777777778</v>
      </c>
    </row>
    <row r="282" spans="1:26" x14ac:dyDescent="0.25">
      <c r="A282" s="4">
        <v>776</v>
      </c>
      <c r="B282" s="4" t="s">
        <v>712</v>
      </c>
      <c r="C282" s="4" t="s">
        <v>711</v>
      </c>
      <c r="D282" s="4" t="s">
        <v>2769</v>
      </c>
      <c r="E282" s="30">
        <v>1</v>
      </c>
      <c r="F282" s="30">
        <v>1</v>
      </c>
      <c r="G282" s="30" t="s">
        <v>26</v>
      </c>
      <c r="H282" s="4">
        <v>100</v>
      </c>
      <c r="I282" s="4">
        <v>75</v>
      </c>
      <c r="J282" s="4">
        <v>1898.0944</v>
      </c>
      <c r="K282" s="4">
        <v>3374.99</v>
      </c>
      <c r="L282" s="4">
        <v>42</v>
      </c>
      <c r="M282" s="4" t="s">
        <v>25</v>
      </c>
      <c r="N282" s="4" t="s">
        <v>24</v>
      </c>
      <c r="O282" s="4">
        <v>20.77</v>
      </c>
      <c r="P282" s="4">
        <v>4</v>
      </c>
      <c r="Q282" s="4" t="s">
        <v>41</v>
      </c>
      <c r="R282" s="4" t="s">
        <v>36</v>
      </c>
      <c r="S282" s="4" t="s">
        <v>21</v>
      </c>
      <c r="T282" s="4">
        <v>1</v>
      </c>
      <c r="U282" s="4">
        <v>19</v>
      </c>
      <c r="V282" s="11">
        <v>40694</v>
      </c>
      <c r="W282" s="11">
        <v>41058</v>
      </c>
      <c r="X282" s="4"/>
      <c r="Y282" s="4" t="s">
        <v>710</v>
      </c>
      <c r="Z282" s="11">
        <v>41678.41777777778</v>
      </c>
    </row>
    <row r="283" spans="1:26" x14ac:dyDescent="0.25">
      <c r="A283" s="5">
        <v>777</v>
      </c>
      <c r="B283" s="5" t="s">
        <v>709</v>
      </c>
      <c r="C283" s="5" t="s">
        <v>708</v>
      </c>
      <c r="D283" s="5" t="s">
        <v>2769</v>
      </c>
      <c r="E283" s="29">
        <v>1</v>
      </c>
      <c r="F283" s="29">
        <v>1</v>
      </c>
      <c r="G283" s="29" t="s">
        <v>26</v>
      </c>
      <c r="H283" s="5">
        <v>100</v>
      </c>
      <c r="I283" s="5">
        <v>75</v>
      </c>
      <c r="J283" s="5">
        <v>1898.0944</v>
      </c>
      <c r="K283" s="5">
        <v>3374.99</v>
      </c>
      <c r="L283" s="5">
        <v>44</v>
      </c>
      <c r="M283" s="5" t="s">
        <v>25</v>
      </c>
      <c r="N283" s="5" t="s">
        <v>24</v>
      </c>
      <c r="O283" s="5">
        <v>21.13</v>
      </c>
      <c r="P283" s="5">
        <v>4</v>
      </c>
      <c r="Q283" s="5" t="s">
        <v>41</v>
      </c>
      <c r="R283" s="5" t="s">
        <v>36</v>
      </c>
      <c r="S283" s="5" t="s">
        <v>21</v>
      </c>
      <c r="T283" s="5">
        <v>1</v>
      </c>
      <c r="U283" s="5">
        <v>19</v>
      </c>
      <c r="V283" s="10">
        <v>40694</v>
      </c>
      <c r="W283" s="10">
        <v>41058</v>
      </c>
      <c r="X283" s="5"/>
      <c r="Y283" s="5" t="s">
        <v>707</v>
      </c>
      <c r="Z283" s="10">
        <v>41678.41777777778</v>
      </c>
    </row>
    <row r="284" spans="1:26" x14ac:dyDescent="0.25">
      <c r="A284" s="4">
        <v>778</v>
      </c>
      <c r="B284" s="4" t="s">
        <v>706</v>
      </c>
      <c r="C284" s="4" t="s">
        <v>705</v>
      </c>
      <c r="D284" s="4" t="s">
        <v>2769</v>
      </c>
      <c r="E284" s="30">
        <v>1</v>
      </c>
      <c r="F284" s="30">
        <v>1</v>
      </c>
      <c r="G284" s="30" t="s">
        <v>26</v>
      </c>
      <c r="H284" s="4">
        <v>100</v>
      </c>
      <c r="I284" s="4">
        <v>75</v>
      </c>
      <c r="J284" s="4">
        <v>1898.0944</v>
      </c>
      <c r="K284" s="4">
        <v>3374.99</v>
      </c>
      <c r="L284" s="4">
        <v>48</v>
      </c>
      <c r="M284" s="4" t="s">
        <v>25</v>
      </c>
      <c r="N284" s="4" t="s">
        <v>24</v>
      </c>
      <c r="O284" s="4">
        <v>21.42</v>
      </c>
      <c r="P284" s="4">
        <v>4</v>
      </c>
      <c r="Q284" s="4" t="s">
        <v>41</v>
      </c>
      <c r="R284" s="4" t="s">
        <v>36</v>
      </c>
      <c r="S284" s="4" t="s">
        <v>21</v>
      </c>
      <c r="T284" s="4">
        <v>1</v>
      </c>
      <c r="U284" s="4">
        <v>19</v>
      </c>
      <c r="V284" s="11">
        <v>40694</v>
      </c>
      <c r="W284" s="11">
        <v>41058</v>
      </c>
      <c r="X284" s="4"/>
      <c r="Y284" s="4" t="s">
        <v>704</v>
      </c>
      <c r="Z284" s="11">
        <v>41678.41777777778</v>
      </c>
    </row>
    <row r="285" spans="1:26" x14ac:dyDescent="0.25">
      <c r="A285" s="5">
        <v>779</v>
      </c>
      <c r="B285" s="5" t="s">
        <v>703</v>
      </c>
      <c r="C285" s="5" t="s">
        <v>702</v>
      </c>
      <c r="D285" s="5" t="s">
        <v>2769</v>
      </c>
      <c r="E285" s="29">
        <v>1</v>
      </c>
      <c r="F285" s="29">
        <v>1</v>
      </c>
      <c r="G285" s="29" t="s">
        <v>63</v>
      </c>
      <c r="H285" s="5">
        <v>100</v>
      </c>
      <c r="I285" s="5">
        <v>75</v>
      </c>
      <c r="J285" s="5">
        <v>1265.6195</v>
      </c>
      <c r="K285" s="5">
        <v>2319.9899999999998</v>
      </c>
      <c r="L285" s="5">
        <v>38</v>
      </c>
      <c r="M285" s="5" t="s">
        <v>25</v>
      </c>
      <c r="N285" s="5" t="s">
        <v>24</v>
      </c>
      <c r="O285" s="5">
        <v>23.35</v>
      </c>
      <c r="P285" s="5">
        <v>4</v>
      </c>
      <c r="Q285" s="5" t="s">
        <v>41</v>
      </c>
      <c r="R285" s="5" t="s">
        <v>36</v>
      </c>
      <c r="S285" s="5" t="s">
        <v>21</v>
      </c>
      <c r="T285" s="5">
        <v>1</v>
      </c>
      <c r="U285" s="5">
        <v>20</v>
      </c>
      <c r="V285" s="10">
        <v>41059</v>
      </c>
      <c r="W285" s="5"/>
      <c r="X285" s="5"/>
      <c r="Y285" s="5" t="s">
        <v>701</v>
      </c>
      <c r="Z285" s="10">
        <v>41678.41777777778</v>
      </c>
    </row>
    <row r="286" spans="1:26" x14ac:dyDescent="0.25">
      <c r="A286" s="4">
        <v>780</v>
      </c>
      <c r="B286" s="4" t="s">
        <v>700</v>
      </c>
      <c r="C286" s="4" t="s">
        <v>699</v>
      </c>
      <c r="D286" s="4" t="s">
        <v>2769</v>
      </c>
      <c r="E286" s="30">
        <v>1</v>
      </c>
      <c r="F286" s="30">
        <v>1</v>
      </c>
      <c r="G286" s="30" t="s">
        <v>63</v>
      </c>
      <c r="H286" s="4">
        <v>100</v>
      </c>
      <c r="I286" s="4">
        <v>75</v>
      </c>
      <c r="J286" s="4">
        <v>1265.6195</v>
      </c>
      <c r="K286" s="4">
        <v>2319.9899999999998</v>
      </c>
      <c r="L286" s="4">
        <v>42</v>
      </c>
      <c r="M286" s="4" t="s">
        <v>25</v>
      </c>
      <c r="N286" s="4" t="s">
        <v>24</v>
      </c>
      <c r="O286" s="4">
        <v>23.77</v>
      </c>
      <c r="P286" s="4">
        <v>4</v>
      </c>
      <c r="Q286" s="4" t="s">
        <v>41</v>
      </c>
      <c r="R286" s="4" t="s">
        <v>36</v>
      </c>
      <c r="S286" s="4" t="s">
        <v>21</v>
      </c>
      <c r="T286" s="4">
        <v>1</v>
      </c>
      <c r="U286" s="4">
        <v>20</v>
      </c>
      <c r="V286" s="11">
        <v>41059</v>
      </c>
      <c r="W286" s="4"/>
      <c r="X286" s="4"/>
      <c r="Y286" s="4" t="s">
        <v>698</v>
      </c>
      <c r="Z286" s="11">
        <v>41678.41777777778</v>
      </c>
    </row>
    <row r="287" spans="1:26" x14ac:dyDescent="0.25">
      <c r="A287" s="5">
        <v>781</v>
      </c>
      <c r="B287" s="5" t="s">
        <v>697</v>
      </c>
      <c r="C287" s="5" t="s">
        <v>696</v>
      </c>
      <c r="D287" s="5" t="s">
        <v>2769</v>
      </c>
      <c r="E287" s="29">
        <v>1</v>
      </c>
      <c r="F287" s="29">
        <v>1</v>
      </c>
      <c r="G287" s="29" t="s">
        <v>63</v>
      </c>
      <c r="H287" s="5">
        <v>100</v>
      </c>
      <c r="I287" s="5">
        <v>75</v>
      </c>
      <c r="J287" s="5">
        <v>1265.6195</v>
      </c>
      <c r="K287" s="5">
        <v>2319.9899999999998</v>
      </c>
      <c r="L287" s="5">
        <v>46</v>
      </c>
      <c r="M287" s="5" t="s">
        <v>25</v>
      </c>
      <c r="N287" s="5" t="s">
        <v>24</v>
      </c>
      <c r="O287" s="5">
        <v>24.13</v>
      </c>
      <c r="P287" s="5">
        <v>4</v>
      </c>
      <c r="Q287" s="5" t="s">
        <v>41</v>
      </c>
      <c r="R287" s="5" t="s">
        <v>36</v>
      </c>
      <c r="S287" s="5" t="s">
        <v>21</v>
      </c>
      <c r="T287" s="5">
        <v>1</v>
      </c>
      <c r="U287" s="5">
        <v>20</v>
      </c>
      <c r="V287" s="10">
        <v>41059</v>
      </c>
      <c r="W287" s="5"/>
      <c r="X287" s="5"/>
      <c r="Y287" s="5" t="s">
        <v>695</v>
      </c>
      <c r="Z287" s="10">
        <v>41678.41777777778</v>
      </c>
    </row>
    <row r="288" spans="1:26" x14ac:dyDescent="0.25">
      <c r="A288" s="4">
        <v>782</v>
      </c>
      <c r="B288" s="4" t="s">
        <v>694</v>
      </c>
      <c r="C288" s="4" t="s">
        <v>693</v>
      </c>
      <c r="D288" s="4" t="s">
        <v>2769</v>
      </c>
      <c r="E288" s="30">
        <v>1</v>
      </c>
      <c r="F288" s="30">
        <v>1</v>
      </c>
      <c r="G288" s="30" t="s">
        <v>26</v>
      </c>
      <c r="H288" s="4">
        <v>100</v>
      </c>
      <c r="I288" s="4">
        <v>75</v>
      </c>
      <c r="J288" s="4">
        <v>1251.9812999999999</v>
      </c>
      <c r="K288" s="4">
        <v>2294.9899999999998</v>
      </c>
      <c r="L288" s="4">
        <v>38</v>
      </c>
      <c r="M288" s="4" t="s">
        <v>25</v>
      </c>
      <c r="N288" s="4" t="s">
        <v>24</v>
      </c>
      <c r="O288" s="4">
        <v>23.35</v>
      </c>
      <c r="P288" s="4">
        <v>4</v>
      </c>
      <c r="Q288" s="4" t="s">
        <v>41</v>
      </c>
      <c r="R288" s="4" t="s">
        <v>36</v>
      </c>
      <c r="S288" s="4" t="s">
        <v>21</v>
      </c>
      <c r="T288" s="4">
        <v>1</v>
      </c>
      <c r="U288" s="4">
        <v>20</v>
      </c>
      <c r="V288" s="11">
        <v>41059</v>
      </c>
      <c r="W288" s="4"/>
      <c r="X288" s="4"/>
      <c r="Y288" s="4" t="s">
        <v>692</v>
      </c>
      <c r="Z288" s="11">
        <v>41678.41777777778</v>
      </c>
    </row>
    <row r="289" spans="1:26" x14ac:dyDescent="0.25">
      <c r="A289" s="5">
        <v>783</v>
      </c>
      <c r="B289" s="5" t="s">
        <v>691</v>
      </c>
      <c r="C289" s="5" t="s">
        <v>690</v>
      </c>
      <c r="D289" s="5" t="s">
        <v>2769</v>
      </c>
      <c r="E289" s="29">
        <v>1</v>
      </c>
      <c r="F289" s="29">
        <v>1</v>
      </c>
      <c r="G289" s="29" t="s">
        <v>26</v>
      </c>
      <c r="H289" s="5">
        <v>100</v>
      </c>
      <c r="I289" s="5">
        <v>75</v>
      </c>
      <c r="J289" s="5">
        <v>1251.9812999999999</v>
      </c>
      <c r="K289" s="5">
        <v>2294.9899999999998</v>
      </c>
      <c r="L289" s="5">
        <v>42</v>
      </c>
      <c r="M289" s="5" t="s">
        <v>25</v>
      </c>
      <c r="N289" s="5" t="s">
        <v>24</v>
      </c>
      <c r="O289" s="5">
        <v>23.77</v>
      </c>
      <c r="P289" s="5">
        <v>4</v>
      </c>
      <c r="Q289" s="5" t="s">
        <v>41</v>
      </c>
      <c r="R289" s="5" t="s">
        <v>36</v>
      </c>
      <c r="S289" s="5" t="s">
        <v>21</v>
      </c>
      <c r="T289" s="5">
        <v>1</v>
      </c>
      <c r="U289" s="5">
        <v>20</v>
      </c>
      <c r="V289" s="10">
        <v>41059</v>
      </c>
      <c r="W289" s="5"/>
      <c r="X289" s="5"/>
      <c r="Y289" s="5" t="s">
        <v>689</v>
      </c>
      <c r="Z289" s="10">
        <v>41678.41777777778</v>
      </c>
    </row>
    <row r="290" spans="1:26" x14ac:dyDescent="0.25">
      <c r="A290" s="4">
        <v>784</v>
      </c>
      <c r="B290" s="4" t="s">
        <v>688</v>
      </c>
      <c r="C290" s="4" t="s">
        <v>687</v>
      </c>
      <c r="D290" s="4" t="s">
        <v>2769</v>
      </c>
      <c r="E290" s="30">
        <v>1</v>
      </c>
      <c r="F290" s="30">
        <v>1</v>
      </c>
      <c r="G290" s="30" t="s">
        <v>26</v>
      </c>
      <c r="H290" s="4">
        <v>100</v>
      </c>
      <c r="I290" s="4">
        <v>75</v>
      </c>
      <c r="J290" s="4">
        <v>1251.9812999999999</v>
      </c>
      <c r="K290" s="4">
        <v>2294.9899999999998</v>
      </c>
      <c r="L290" s="4">
        <v>46</v>
      </c>
      <c r="M290" s="4" t="s">
        <v>25</v>
      </c>
      <c r="N290" s="4" t="s">
        <v>24</v>
      </c>
      <c r="O290" s="4">
        <v>24.13</v>
      </c>
      <c r="P290" s="4">
        <v>4</v>
      </c>
      <c r="Q290" s="4" t="s">
        <v>41</v>
      </c>
      <c r="R290" s="4" t="s">
        <v>36</v>
      </c>
      <c r="S290" s="4" t="s">
        <v>21</v>
      </c>
      <c r="T290" s="4">
        <v>1</v>
      </c>
      <c r="U290" s="4">
        <v>20</v>
      </c>
      <c r="V290" s="11">
        <v>41059</v>
      </c>
      <c r="W290" s="4"/>
      <c r="X290" s="4"/>
      <c r="Y290" s="4" t="s">
        <v>686</v>
      </c>
      <c r="Z290" s="11">
        <v>41678.41777777778</v>
      </c>
    </row>
    <row r="291" spans="1:26" x14ac:dyDescent="0.25">
      <c r="A291" s="5">
        <v>785</v>
      </c>
      <c r="B291" s="5" t="s">
        <v>685</v>
      </c>
      <c r="C291" s="5" t="s">
        <v>684</v>
      </c>
      <c r="D291" s="5" t="s">
        <v>2769</v>
      </c>
      <c r="E291" s="29">
        <v>1</v>
      </c>
      <c r="F291" s="29">
        <v>1</v>
      </c>
      <c r="G291" s="29" t="s">
        <v>26</v>
      </c>
      <c r="H291" s="5">
        <v>100</v>
      </c>
      <c r="I291" s="5">
        <v>75</v>
      </c>
      <c r="J291" s="5">
        <v>598.43539999999996</v>
      </c>
      <c r="K291" s="5">
        <v>1079.99</v>
      </c>
      <c r="L291" s="5">
        <v>38</v>
      </c>
      <c r="M291" s="5" t="s">
        <v>25</v>
      </c>
      <c r="N291" s="5" t="s">
        <v>24</v>
      </c>
      <c r="O291" s="5">
        <v>25.35</v>
      </c>
      <c r="P291" s="5">
        <v>4</v>
      </c>
      <c r="Q291" s="5" t="s">
        <v>41</v>
      </c>
      <c r="R291" s="5" t="s">
        <v>41</v>
      </c>
      <c r="S291" s="5" t="s">
        <v>21</v>
      </c>
      <c r="T291" s="5">
        <v>1</v>
      </c>
      <c r="U291" s="5">
        <v>21</v>
      </c>
      <c r="V291" s="10">
        <v>41059</v>
      </c>
      <c r="W291" s="10">
        <v>43980</v>
      </c>
      <c r="X291" s="5"/>
      <c r="Y291" s="5" t="s">
        <v>683</v>
      </c>
      <c r="Z291" s="10">
        <v>41678.41777777778</v>
      </c>
    </row>
    <row r="292" spans="1:26" x14ac:dyDescent="0.25">
      <c r="A292" s="4">
        <v>786</v>
      </c>
      <c r="B292" s="4" t="s">
        <v>682</v>
      </c>
      <c r="C292" s="4" t="s">
        <v>681</v>
      </c>
      <c r="D292" s="4" t="s">
        <v>2769</v>
      </c>
      <c r="E292" s="30">
        <v>1</v>
      </c>
      <c r="F292" s="30">
        <v>1</v>
      </c>
      <c r="G292" s="30" t="s">
        <v>26</v>
      </c>
      <c r="H292" s="4">
        <v>100</v>
      </c>
      <c r="I292" s="4">
        <v>75</v>
      </c>
      <c r="J292" s="4">
        <v>598.43539999999996</v>
      </c>
      <c r="K292" s="4">
        <v>1079.99</v>
      </c>
      <c r="L292" s="4">
        <v>40</v>
      </c>
      <c r="M292" s="4" t="s">
        <v>25</v>
      </c>
      <c r="N292" s="4" t="s">
        <v>24</v>
      </c>
      <c r="O292" s="4">
        <v>25.77</v>
      </c>
      <c r="P292" s="4">
        <v>4</v>
      </c>
      <c r="Q292" s="4" t="s">
        <v>41</v>
      </c>
      <c r="R292" s="4" t="s">
        <v>41</v>
      </c>
      <c r="S292" s="4" t="s">
        <v>21</v>
      </c>
      <c r="T292" s="4">
        <v>1</v>
      </c>
      <c r="U292" s="4">
        <v>21</v>
      </c>
      <c r="V292" s="11">
        <v>41059</v>
      </c>
      <c r="W292" s="11">
        <v>43980</v>
      </c>
      <c r="X292" s="4"/>
      <c r="Y292" s="4" t="s">
        <v>680</v>
      </c>
      <c r="Z292" s="11">
        <v>41678.41777777778</v>
      </c>
    </row>
    <row r="293" spans="1:26" x14ac:dyDescent="0.25">
      <c r="A293" s="5">
        <v>787</v>
      </c>
      <c r="B293" s="5" t="s">
        <v>679</v>
      </c>
      <c r="C293" s="5" t="s">
        <v>678</v>
      </c>
      <c r="D293" s="5" t="s">
        <v>2769</v>
      </c>
      <c r="E293" s="29">
        <v>1</v>
      </c>
      <c r="F293" s="29">
        <v>1</v>
      </c>
      <c r="G293" s="29" t="s">
        <v>26</v>
      </c>
      <c r="H293" s="5">
        <v>100</v>
      </c>
      <c r="I293" s="5">
        <v>75</v>
      </c>
      <c r="J293" s="5">
        <v>598.43539999999996</v>
      </c>
      <c r="K293" s="5">
        <v>1079.99</v>
      </c>
      <c r="L293" s="5">
        <v>44</v>
      </c>
      <c r="M293" s="5" t="s">
        <v>25</v>
      </c>
      <c r="N293" s="5" t="s">
        <v>24</v>
      </c>
      <c r="O293" s="5">
        <v>26.13</v>
      </c>
      <c r="P293" s="5">
        <v>4</v>
      </c>
      <c r="Q293" s="5" t="s">
        <v>41</v>
      </c>
      <c r="R293" s="5" t="s">
        <v>41</v>
      </c>
      <c r="S293" s="5" t="s">
        <v>21</v>
      </c>
      <c r="T293" s="5">
        <v>1</v>
      </c>
      <c r="U293" s="5">
        <v>21</v>
      </c>
      <c r="V293" s="10">
        <v>41059</v>
      </c>
      <c r="W293" s="10">
        <v>43980</v>
      </c>
      <c r="X293" s="5"/>
      <c r="Y293" s="5" t="s">
        <v>677</v>
      </c>
      <c r="Z293" s="10">
        <v>41678.41777777778</v>
      </c>
    </row>
    <row r="294" spans="1:26" x14ac:dyDescent="0.25">
      <c r="A294" s="4">
        <v>788</v>
      </c>
      <c r="B294" s="4" t="s">
        <v>676</v>
      </c>
      <c r="C294" s="4" t="s">
        <v>675</v>
      </c>
      <c r="D294" s="4" t="s">
        <v>2769</v>
      </c>
      <c r="E294" s="30">
        <v>1</v>
      </c>
      <c r="F294" s="30">
        <v>1</v>
      </c>
      <c r="G294" s="30" t="s">
        <v>26</v>
      </c>
      <c r="H294" s="4">
        <v>100</v>
      </c>
      <c r="I294" s="4">
        <v>75</v>
      </c>
      <c r="J294" s="4">
        <v>598.43539999999996</v>
      </c>
      <c r="K294" s="4">
        <v>1079.99</v>
      </c>
      <c r="L294" s="4">
        <v>48</v>
      </c>
      <c r="M294" s="4" t="s">
        <v>25</v>
      </c>
      <c r="N294" s="4" t="s">
        <v>24</v>
      </c>
      <c r="O294" s="4">
        <v>26.42</v>
      </c>
      <c r="P294" s="4">
        <v>4</v>
      </c>
      <c r="Q294" s="4" t="s">
        <v>41</v>
      </c>
      <c r="R294" s="4" t="s">
        <v>41</v>
      </c>
      <c r="S294" s="4" t="s">
        <v>21</v>
      </c>
      <c r="T294" s="4">
        <v>1</v>
      </c>
      <c r="U294" s="4">
        <v>21</v>
      </c>
      <c r="V294" s="11">
        <v>41059</v>
      </c>
      <c r="W294" s="11">
        <v>43980</v>
      </c>
      <c r="X294" s="4"/>
      <c r="Y294" s="4" t="s">
        <v>674</v>
      </c>
      <c r="Z294" s="11">
        <v>41678.41777777778</v>
      </c>
    </row>
    <row r="295" spans="1:26" x14ac:dyDescent="0.25">
      <c r="A295" s="5">
        <v>789</v>
      </c>
      <c r="B295" s="5" t="s">
        <v>673</v>
      </c>
      <c r="C295" s="5" t="s">
        <v>672</v>
      </c>
      <c r="D295" s="5" t="s">
        <v>2769</v>
      </c>
      <c r="E295" s="29">
        <v>1</v>
      </c>
      <c r="F295" s="29">
        <v>1</v>
      </c>
      <c r="G295" s="29" t="s">
        <v>662</v>
      </c>
      <c r="H295" s="5">
        <v>100</v>
      </c>
      <c r="I295" s="5">
        <v>75</v>
      </c>
      <c r="J295" s="5">
        <v>1518.7864</v>
      </c>
      <c r="K295" s="5">
        <v>2443.35</v>
      </c>
      <c r="L295" s="5">
        <v>44</v>
      </c>
      <c r="M295" s="5" t="s">
        <v>25</v>
      </c>
      <c r="N295" s="5" t="s">
        <v>24</v>
      </c>
      <c r="O295" s="5">
        <v>14.77</v>
      </c>
      <c r="P295" s="5">
        <v>4</v>
      </c>
      <c r="Q295" s="5" t="s">
        <v>23</v>
      </c>
      <c r="R295" s="5" t="s">
        <v>36</v>
      </c>
      <c r="S295" s="5" t="s">
        <v>21</v>
      </c>
      <c r="T295" s="5">
        <v>2</v>
      </c>
      <c r="U295" s="5">
        <v>26</v>
      </c>
      <c r="V295" s="10">
        <v>41059</v>
      </c>
      <c r="W295" s="10">
        <v>43980</v>
      </c>
      <c r="X295" s="5"/>
      <c r="Y295" s="5" t="s">
        <v>671</v>
      </c>
      <c r="Z295" s="10">
        <v>41678.41777777778</v>
      </c>
    </row>
    <row r="296" spans="1:26" x14ac:dyDescent="0.25">
      <c r="A296" s="4">
        <v>790</v>
      </c>
      <c r="B296" s="4" t="s">
        <v>670</v>
      </c>
      <c r="C296" s="4" t="s">
        <v>669</v>
      </c>
      <c r="D296" s="4" t="s">
        <v>2769</v>
      </c>
      <c r="E296" s="30">
        <v>1</v>
      </c>
      <c r="F296" s="30">
        <v>1</v>
      </c>
      <c r="G296" s="30" t="s">
        <v>662</v>
      </c>
      <c r="H296" s="4">
        <v>100</v>
      </c>
      <c r="I296" s="4">
        <v>75</v>
      </c>
      <c r="J296" s="4">
        <v>1518.7864</v>
      </c>
      <c r="K296" s="4">
        <v>2443.35</v>
      </c>
      <c r="L296" s="4">
        <v>48</v>
      </c>
      <c r="M296" s="4" t="s">
        <v>25</v>
      </c>
      <c r="N296" s="4" t="s">
        <v>24</v>
      </c>
      <c r="O296" s="4">
        <v>15.13</v>
      </c>
      <c r="P296" s="4">
        <v>4</v>
      </c>
      <c r="Q296" s="4" t="s">
        <v>23</v>
      </c>
      <c r="R296" s="4" t="s">
        <v>36</v>
      </c>
      <c r="S296" s="4" t="s">
        <v>21</v>
      </c>
      <c r="T296" s="4">
        <v>2</v>
      </c>
      <c r="U296" s="4">
        <v>26</v>
      </c>
      <c r="V296" s="11">
        <v>41059</v>
      </c>
      <c r="W296" s="11">
        <v>43980</v>
      </c>
      <c r="X296" s="4"/>
      <c r="Y296" s="4" t="s">
        <v>668</v>
      </c>
      <c r="Z296" s="11">
        <v>41678.41777777778</v>
      </c>
    </row>
    <row r="297" spans="1:26" x14ac:dyDescent="0.25">
      <c r="A297" s="5">
        <v>791</v>
      </c>
      <c r="B297" s="5" t="s">
        <v>667</v>
      </c>
      <c r="C297" s="5" t="s">
        <v>666</v>
      </c>
      <c r="D297" s="5" t="s">
        <v>2769</v>
      </c>
      <c r="E297" s="29">
        <v>1</v>
      </c>
      <c r="F297" s="29">
        <v>1</v>
      </c>
      <c r="G297" s="29" t="s">
        <v>662</v>
      </c>
      <c r="H297" s="5">
        <v>100</v>
      </c>
      <c r="I297" s="5">
        <v>75</v>
      </c>
      <c r="J297" s="5">
        <v>1518.7864</v>
      </c>
      <c r="K297" s="5">
        <v>2443.35</v>
      </c>
      <c r="L297" s="5">
        <v>52</v>
      </c>
      <c r="M297" s="5" t="s">
        <v>25</v>
      </c>
      <c r="N297" s="5" t="s">
        <v>24</v>
      </c>
      <c r="O297" s="5">
        <v>15.42</v>
      </c>
      <c r="P297" s="5">
        <v>4</v>
      </c>
      <c r="Q297" s="5" t="s">
        <v>23</v>
      </c>
      <c r="R297" s="5" t="s">
        <v>36</v>
      </c>
      <c r="S297" s="5" t="s">
        <v>21</v>
      </c>
      <c r="T297" s="5">
        <v>2</v>
      </c>
      <c r="U297" s="5">
        <v>26</v>
      </c>
      <c r="V297" s="10">
        <v>41059</v>
      </c>
      <c r="W297" s="10">
        <v>43980</v>
      </c>
      <c r="X297" s="5"/>
      <c r="Y297" s="5" t="s">
        <v>665</v>
      </c>
      <c r="Z297" s="10">
        <v>41678.41777777778</v>
      </c>
    </row>
    <row r="298" spans="1:26" x14ac:dyDescent="0.25">
      <c r="A298" s="4">
        <v>792</v>
      </c>
      <c r="B298" s="4" t="s">
        <v>664</v>
      </c>
      <c r="C298" s="4" t="s">
        <v>663</v>
      </c>
      <c r="D298" s="4" t="s">
        <v>2769</v>
      </c>
      <c r="E298" s="30">
        <v>1</v>
      </c>
      <c r="F298" s="30">
        <v>1</v>
      </c>
      <c r="G298" s="30" t="s">
        <v>662</v>
      </c>
      <c r="H298" s="4">
        <v>100</v>
      </c>
      <c r="I298" s="4">
        <v>75</v>
      </c>
      <c r="J298" s="4">
        <v>1554.9478999999999</v>
      </c>
      <c r="K298" s="4">
        <v>2443.35</v>
      </c>
      <c r="L298" s="4">
        <v>58</v>
      </c>
      <c r="M298" s="4" t="s">
        <v>25</v>
      </c>
      <c r="N298" s="4" t="s">
        <v>24</v>
      </c>
      <c r="O298" s="4">
        <v>15.79</v>
      </c>
      <c r="P298" s="4">
        <v>4</v>
      </c>
      <c r="Q298" s="4" t="s">
        <v>23</v>
      </c>
      <c r="R298" s="4" t="s">
        <v>36</v>
      </c>
      <c r="S298" s="4" t="s">
        <v>21</v>
      </c>
      <c r="T298" s="4">
        <v>2</v>
      </c>
      <c r="U298" s="4">
        <v>26</v>
      </c>
      <c r="V298" s="11">
        <v>41059</v>
      </c>
      <c r="W298" s="4"/>
      <c r="X298" s="4"/>
      <c r="Y298" s="4" t="s">
        <v>661</v>
      </c>
      <c r="Z298" s="11">
        <v>41678.41777777778</v>
      </c>
    </row>
    <row r="299" spans="1:26" x14ac:dyDescent="0.25">
      <c r="A299" s="5">
        <v>793</v>
      </c>
      <c r="B299" s="5" t="s">
        <v>660</v>
      </c>
      <c r="C299" s="5" t="s">
        <v>659</v>
      </c>
      <c r="D299" s="5" t="s">
        <v>2769</v>
      </c>
      <c r="E299" s="29">
        <v>1</v>
      </c>
      <c r="F299" s="29">
        <v>1</v>
      </c>
      <c r="G299" s="29" t="s">
        <v>26</v>
      </c>
      <c r="H299" s="5">
        <v>100</v>
      </c>
      <c r="I299" s="5">
        <v>75</v>
      </c>
      <c r="J299" s="5">
        <v>1554.9478999999999</v>
      </c>
      <c r="K299" s="5">
        <v>2443.35</v>
      </c>
      <c r="L299" s="5">
        <v>44</v>
      </c>
      <c r="M299" s="5" t="s">
        <v>25</v>
      </c>
      <c r="N299" s="5" t="s">
        <v>24</v>
      </c>
      <c r="O299" s="5">
        <v>14.77</v>
      </c>
      <c r="P299" s="5">
        <v>4</v>
      </c>
      <c r="Q299" s="5" t="s">
        <v>23</v>
      </c>
      <c r="R299" s="5" t="s">
        <v>36</v>
      </c>
      <c r="S299" s="5" t="s">
        <v>21</v>
      </c>
      <c r="T299" s="5">
        <v>2</v>
      </c>
      <c r="U299" s="5">
        <v>26</v>
      </c>
      <c r="V299" s="10">
        <v>41059</v>
      </c>
      <c r="W299" s="5"/>
      <c r="X299" s="5"/>
      <c r="Y299" s="5" t="s">
        <v>658</v>
      </c>
      <c r="Z299" s="10">
        <v>41678.41777777778</v>
      </c>
    </row>
    <row r="300" spans="1:26" x14ac:dyDescent="0.25">
      <c r="A300" s="4">
        <v>794</v>
      </c>
      <c r="B300" s="4" t="s">
        <v>657</v>
      </c>
      <c r="C300" s="4" t="s">
        <v>656</v>
      </c>
      <c r="D300" s="4" t="s">
        <v>2769</v>
      </c>
      <c r="E300" s="30">
        <v>1</v>
      </c>
      <c r="F300" s="30">
        <v>1</v>
      </c>
      <c r="G300" s="30" t="s">
        <v>26</v>
      </c>
      <c r="H300" s="4">
        <v>100</v>
      </c>
      <c r="I300" s="4">
        <v>75</v>
      </c>
      <c r="J300" s="4">
        <v>1554.9478999999999</v>
      </c>
      <c r="K300" s="4">
        <v>2443.35</v>
      </c>
      <c r="L300" s="4">
        <v>48</v>
      </c>
      <c r="M300" s="4" t="s">
        <v>25</v>
      </c>
      <c r="N300" s="4" t="s">
        <v>24</v>
      </c>
      <c r="O300" s="4">
        <v>15.13</v>
      </c>
      <c r="P300" s="4">
        <v>4</v>
      </c>
      <c r="Q300" s="4" t="s">
        <v>23</v>
      </c>
      <c r="R300" s="4" t="s">
        <v>36</v>
      </c>
      <c r="S300" s="4" t="s">
        <v>21</v>
      </c>
      <c r="T300" s="4">
        <v>2</v>
      </c>
      <c r="U300" s="4">
        <v>26</v>
      </c>
      <c r="V300" s="11">
        <v>41059</v>
      </c>
      <c r="W300" s="4"/>
      <c r="X300" s="4"/>
      <c r="Y300" s="4" t="s">
        <v>655</v>
      </c>
      <c r="Z300" s="11">
        <v>41678.41777777778</v>
      </c>
    </row>
    <row r="301" spans="1:26" x14ac:dyDescent="0.25">
      <c r="A301" s="5">
        <v>795</v>
      </c>
      <c r="B301" s="5" t="s">
        <v>654</v>
      </c>
      <c r="C301" s="5" t="s">
        <v>653</v>
      </c>
      <c r="D301" s="5" t="s">
        <v>2769</v>
      </c>
      <c r="E301" s="29">
        <v>1</v>
      </c>
      <c r="F301" s="29">
        <v>1</v>
      </c>
      <c r="G301" s="29" t="s">
        <v>26</v>
      </c>
      <c r="H301" s="5">
        <v>100</v>
      </c>
      <c r="I301" s="5">
        <v>75</v>
      </c>
      <c r="J301" s="5">
        <v>1554.9478999999999</v>
      </c>
      <c r="K301" s="5">
        <v>2443.35</v>
      </c>
      <c r="L301" s="5">
        <v>52</v>
      </c>
      <c r="M301" s="5" t="s">
        <v>25</v>
      </c>
      <c r="N301" s="5" t="s">
        <v>24</v>
      </c>
      <c r="O301" s="5">
        <v>15.42</v>
      </c>
      <c r="P301" s="5">
        <v>4</v>
      </c>
      <c r="Q301" s="5" t="s">
        <v>23</v>
      </c>
      <c r="R301" s="5" t="s">
        <v>36</v>
      </c>
      <c r="S301" s="5" t="s">
        <v>21</v>
      </c>
      <c r="T301" s="5">
        <v>2</v>
      </c>
      <c r="U301" s="5">
        <v>26</v>
      </c>
      <c r="V301" s="10">
        <v>41059</v>
      </c>
      <c r="W301" s="5"/>
      <c r="X301" s="5"/>
      <c r="Y301" s="5" t="s">
        <v>652</v>
      </c>
      <c r="Z301" s="10">
        <v>41678.41777777778</v>
      </c>
    </row>
    <row r="302" spans="1:26" x14ac:dyDescent="0.25">
      <c r="A302" s="4">
        <v>796</v>
      </c>
      <c r="B302" s="4" t="s">
        <v>651</v>
      </c>
      <c r="C302" s="4" t="s">
        <v>650</v>
      </c>
      <c r="D302" s="4" t="s">
        <v>2769</v>
      </c>
      <c r="E302" s="30">
        <v>1</v>
      </c>
      <c r="F302" s="30">
        <v>1</v>
      </c>
      <c r="G302" s="30" t="s">
        <v>26</v>
      </c>
      <c r="H302" s="4">
        <v>100</v>
      </c>
      <c r="I302" s="4">
        <v>75</v>
      </c>
      <c r="J302" s="4">
        <v>1554.9478999999999</v>
      </c>
      <c r="K302" s="4">
        <v>2443.35</v>
      </c>
      <c r="L302" s="4">
        <v>58</v>
      </c>
      <c r="M302" s="4" t="s">
        <v>25</v>
      </c>
      <c r="N302" s="4" t="s">
        <v>24</v>
      </c>
      <c r="O302" s="4">
        <v>15.68</v>
      </c>
      <c r="P302" s="4">
        <v>4</v>
      </c>
      <c r="Q302" s="4" t="s">
        <v>23</v>
      </c>
      <c r="R302" s="4" t="s">
        <v>36</v>
      </c>
      <c r="S302" s="4" t="s">
        <v>21</v>
      </c>
      <c r="T302" s="4">
        <v>2</v>
      </c>
      <c r="U302" s="4">
        <v>26</v>
      </c>
      <c r="V302" s="11">
        <v>41059</v>
      </c>
      <c r="W302" s="4"/>
      <c r="X302" s="4"/>
      <c r="Y302" s="4" t="s">
        <v>649</v>
      </c>
      <c r="Z302" s="11">
        <v>41678.41777777778</v>
      </c>
    </row>
    <row r="303" spans="1:26" x14ac:dyDescent="0.25">
      <c r="A303" s="5">
        <v>797</v>
      </c>
      <c r="B303" s="5" t="s">
        <v>648</v>
      </c>
      <c r="C303" s="5" t="s">
        <v>647</v>
      </c>
      <c r="D303" s="5" t="s">
        <v>2769</v>
      </c>
      <c r="E303" s="29">
        <v>1</v>
      </c>
      <c r="F303" s="29">
        <v>1</v>
      </c>
      <c r="G303" s="29" t="s">
        <v>103</v>
      </c>
      <c r="H303" s="5">
        <v>100</v>
      </c>
      <c r="I303" s="5">
        <v>75</v>
      </c>
      <c r="J303" s="5">
        <v>713.07979999999998</v>
      </c>
      <c r="K303" s="5">
        <v>1120.49</v>
      </c>
      <c r="L303" s="5">
        <v>38</v>
      </c>
      <c r="M303" s="5" t="s">
        <v>25</v>
      </c>
      <c r="N303" s="5" t="s">
        <v>24</v>
      </c>
      <c r="O303" s="5">
        <v>17.350000000000001</v>
      </c>
      <c r="P303" s="5">
        <v>4</v>
      </c>
      <c r="Q303" s="5" t="s">
        <v>23</v>
      </c>
      <c r="R303" s="5" t="s">
        <v>41</v>
      </c>
      <c r="S303" s="5" t="s">
        <v>79</v>
      </c>
      <c r="T303" s="5">
        <v>2</v>
      </c>
      <c r="U303" s="5">
        <v>29</v>
      </c>
      <c r="V303" s="10">
        <v>41059</v>
      </c>
      <c r="W303" s="5"/>
      <c r="X303" s="5"/>
      <c r="Y303" s="5" t="s">
        <v>646</v>
      </c>
      <c r="Z303" s="10">
        <v>41678.41777777778</v>
      </c>
    </row>
    <row r="304" spans="1:26" x14ac:dyDescent="0.25">
      <c r="A304" s="4">
        <v>798</v>
      </c>
      <c r="B304" s="4" t="s">
        <v>645</v>
      </c>
      <c r="C304" s="4" t="s">
        <v>644</v>
      </c>
      <c r="D304" s="4" t="s">
        <v>2769</v>
      </c>
      <c r="E304" s="30">
        <v>1</v>
      </c>
      <c r="F304" s="30">
        <v>1</v>
      </c>
      <c r="G304" s="30" t="s">
        <v>103</v>
      </c>
      <c r="H304" s="4">
        <v>100</v>
      </c>
      <c r="I304" s="4">
        <v>75</v>
      </c>
      <c r="J304" s="4">
        <v>713.07979999999998</v>
      </c>
      <c r="K304" s="4">
        <v>1120.49</v>
      </c>
      <c r="L304" s="4">
        <v>40</v>
      </c>
      <c r="M304" s="4" t="s">
        <v>25</v>
      </c>
      <c r="N304" s="4" t="s">
        <v>24</v>
      </c>
      <c r="O304" s="4">
        <v>17.77</v>
      </c>
      <c r="P304" s="4">
        <v>4</v>
      </c>
      <c r="Q304" s="4" t="s">
        <v>23</v>
      </c>
      <c r="R304" s="4" t="s">
        <v>41</v>
      </c>
      <c r="S304" s="4" t="s">
        <v>79</v>
      </c>
      <c r="T304" s="4">
        <v>2</v>
      </c>
      <c r="U304" s="4">
        <v>29</v>
      </c>
      <c r="V304" s="11">
        <v>41059</v>
      </c>
      <c r="W304" s="4"/>
      <c r="X304" s="4"/>
      <c r="Y304" s="4" t="s">
        <v>643</v>
      </c>
      <c r="Z304" s="11">
        <v>41678.41777777778</v>
      </c>
    </row>
    <row r="305" spans="1:26" x14ac:dyDescent="0.25">
      <c r="A305" s="5">
        <v>799</v>
      </c>
      <c r="B305" s="5" t="s">
        <v>642</v>
      </c>
      <c r="C305" s="5" t="s">
        <v>641</v>
      </c>
      <c r="D305" s="5" t="s">
        <v>2769</v>
      </c>
      <c r="E305" s="29">
        <v>1</v>
      </c>
      <c r="F305" s="29">
        <v>1</v>
      </c>
      <c r="G305" s="29" t="s">
        <v>103</v>
      </c>
      <c r="H305" s="5">
        <v>100</v>
      </c>
      <c r="I305" s="5">
        <v>75</v>
      </c>
      <c r="J305" s="5">
        <v>713.07979999999998</v>
      </c>
      <c r="K305" s="5">
        <v>1120.49</v>
      </c>
      <c r="L305" s="5">
        <v>42</v>
      </c>
      <c r="M305" s="5" t="s">
        <v>25</v>
      </c>
      <c r="N305" s="5" t="s">
        <v>24</v>
      </c>
      <c r="O305" s="5">
        <v>18.13</v>
      </c>
      <c r="P305" s="5">
        <v>4</v>
      </c>
      <c r="Q305" s="5" t="s">
        <v>23</v>
      </c>
      <c r="R305" s="5" t="s">
        <v>41</v>
      </c>
      <c r="S305" s="5" t="s">
        <v>79</v>
      </c>
      <c r="T305" s="5">
        <v>2</v>
      </c>
      <c r="U305" s="5">
        <v>29</v>
      </c>
      <c r="V305" s="10">
        <v>41059</v>
      </c>
      <c r="W305" s="5"/>
      <c r="X305" s="5"/>
      <c r="Y305" s="5" t="s">
        <v>640</v>
      </c>
      <c r="Z305" s="10">
        <v>41678.41777777778</v>
      </c>
    </row>
    <row r="306" spans="1:26" x14ac:dyDescent="0.25">
      <c r="A306" s="4">
        <v>800</v>
      </c>
      <c r="B306" s="4" t="s">
        <v>639</v>
      </c>
      <c r="C306" s="4" t="s">
        <v>638</v>
      </c>
      <c r="D306" s="4" t="s">
        <v>2769</v>
      </c>
      <c r="E306" s="30">
        <v>1</v>
      </c>
      <c r="F306" s="30">
        <v>1</v>
      </c>
      <c r="G306" s="30" t="s">
        <v>103</v>
      </c>
      <c r="H306" s="4">
        <v>100</v>
      </c>
      <c r="I306" s="4">
        <v>75</v>
      </c>
      <c r="J306" s="4">
        <v>713.07979999999998</v>
      </c>
      <c r="K306" s="4">
        <v>1120.49</v>
      </c>
      <c r="L306" s="4">
        <v>44</v>
      </c>
      <c r="M306" s="4" t="s">
        <v>25</v>
      </c>
      <c r="N306" s="4" t="s">
        <v>24</v>
      </c>
      <c r="O306" s="4">
        <v>18.420000000000002</v>
      </c>
      <c r="P306" s="4">
        <v>4</v>
      </c>
      <c r="Q306" s="4" t="s">
        <v>23</v>
      </c>
      <c r="R306" s="4" t="s">
        <v>41</v>
      </c>
      <c r="S306" s="4" t="s">
        <v>79</v>
      </c>
      <c r="T306" s="4">
        <v>2</v>
      </c>
      <c r="U306" s="4">
        <v>29</v>
      </c>
      <c r="V306" s="11">
        <v>41059</v>
      </c>
      <c r="W306" s="4"/>
      <c r="X306" s="4"/>
      <c r="Y306" s="4" t="s">
        <v>637</v>
      </c>
      <c r="Z306" s="11">
        <v>41678.41777777778</v>
      </c>
    </row>
    <row r="307" spans="1:26" x14ac:dyDescent="0.25">
      <c r="A307" s="5">
        <v>801</v>
      </c>
      <c r="B307" s="5" t="s">
        <v>636</v>
      </c>
      <c r="C307" s="5" t="s">
        <v>635</v>
      </c>
      <c r="D307" s="5" t="s">
        <v>2770</v>
      </c>
      <c r="E307" s="29">
        <v>1</v>
      </c>
      <c r="F307" s="29">
        <v>1</v>
      </c>
      <c r="G307" s="29" t="s">
        <v>103</v>
      </c>
      <c r="H307" s="5">
        <v>100</v>
      </c>
      <c r="I307" s="5">
        <v>75</v>
      </c>
      <c r="J307" s="5">
        <v>713.07979999999998</v>
      </c>
      <c r="K307" s="5">
        <v>1120.49</v>
      </c>
      <c r="L307" s="5">
        <v>48</v>
      </c>
      <c r="M307" s="5" t="s">
        <v>25</v>
      </c>
      <c r="N307" s="5" t="s">
        <v>24</v>
      </c>
      <c r="O307" s="5">
        <v>18.68</v>
      </c>
      <c r="P307" s="5">
        <v>4</v>
      </c>
      <c r="Q307" s="5" t="s">
        <v>23</v>
      </c>
      <c r="R307" s="5" t="s">
        <v>41</v>
      </c>
      <c r="S307" s="5" t="s">
        <v>79</v>
      </c>
      <c r="T307" s="5">
        <v>2</v>
      </c>
      <c r="U307" s="5">
        <v>29</v>
      </c>
      <c r="V307" s="10">
        <v>41059</v>
      </c>
      <c r="W307" s="5"/>
      <c r="X307" s="5"/>
      <c r="Y307" s="5" t="s">
        <v>634</v>
      </c>
      <c r="Z307" s="10">
        <v>41678.41777777778</v>
      </c>
    </row>
    <row r="308" spans="1:26" x14ac:dyDescent="0.25">
      <c r="A308" s="4">
        <v>802</v>
      </c>
      <c r="B308" s="4" t="s">
        <v>633</v>
      </c>
      <c r="C308" s="4" t="s">
        <v>632</v>
      </c>
      <c r="D308" s="4" t="s">
        <v>2769</v>
      </c>
      <c r="E308" s="30">
        <v>1</v>
      </c>
      <c r="F308" s="30">
        <v>1</v>
      </c>
      <c r="G308" s="30"/>
      <c r="H308" s="4">
        <v>500</v>
      </c>
      <c r="I308" s="4">
        <v>375</v>
      </c>
      <c r="J308" s="4">
        <v>65.809700000000007</v>
      </c>
      <c r="K308" s="4">
        <v>148.22</v>
      </c>
      <c r="L308" s="4"/>
      <c r="M308" s="4"/>
      <c r="N308" s="4"/>
      <c r="O308" s="4"/>
      <c r="P308" s="4">
        <v>1</v>
      </c>
      <c r="Q308" s="4"/>
      <c r="R308" s="4" t="s">
        <v>22</v>
      </c>
      <c r="S308" s="4"/>
      <c r="T308" s="4">
        <v>10</v>
      </c>
      <c r="U308" s="4">
        <v>104</v>
      </c>
      <c r="V308" s="11">
        <v>41059</v>
      </c>
      <c r="W308" s="11">
        <v>43980</v>
      </c>
      <c r="X308" s="4"/>
      <c r="Y308" s="4" t="s">
        <v>631</v>
      </c>
      <c r="Z308" s="11">
        <v>41678.41777777778</v>
      </c>
    </row>
    <row r="309" spans="1:26" x14ac:dyDescent="0.25">
      <c r="A309" s="5">
        <v>803</v>
      </c>
      <c r="B309" s="5" t="s">
        <v>630</v>
      </c>
      <c r="C309" s="5" t="s">
        <v>629</v>
      </c>
      <c r="D309" s="5" t="s">
        <v>2769</v>
      </c>
      <c r="E309" s="29">
        <v>1</v>
      </c>
      <c r="F309" s="29">
        <v>1</v>
      </c>
      <c r="G309" s="29"/>
      <c r="H309" s="5">
        <v>500</v>
      </c>
      <c r="I309" s="5">
        <v>375</v>
      </c>
      <c r="J309" s="5">
        <v>77.917599999999993</v>
      </c>
      <c r="K309" s="5">
        <v>175.49</v>
      </c>
      <c r="L309" s="5"/>
      <c r="M309" s="5"/>
      <c r="N309" s="5"/>
      <c r="O309" s="5"/>
      <c r="P309" s="5">
        <v>1</v>
      </c>
      <c r="Q309" s="5"/>
      <c r="R309" s="5" t="s">
        <v>41</v>
      </c>
      <c r="S309" s="5"/>
      <c r="T309" s="5">
        <v>10</v>
      </c>
      <c r="U309" s="5">
        <v>105</v>
      </c>
      <c r="V309" s="10">
        <v>41059</v>
      </c>
      <c r="W309" s="10">
        <v>43980</v>
      </c>
      <c r="X309" s="5"/>
      <c r="Y309" s="5" t="s">
        <v>628</v>
      </c>
      <c r="Z309" s="10">
        <v>41678.41777777778</v>
      </c>
    </row>
    <row r="310" spans="1:26" x14ac:dyDescent="0.25">
      <c r="A310" s="4">
        <v>804</v>
      </c>
      <c r="B310" s="4" t="s">
        <v>627</v>
      </c>
      <c r="C310" s="4" t="s">
        <v>626</v>
      </c>
      <c r="D310" s="4" t="s">
        <v>2769</v>
      </c>
      <c r="E310" s="30">
        <v>1</v>
      </c>
      <c r="F310" s="30">
        <v>1</v>
      </c>
      <c r="G310" s="30"/>
      <c r="H310" s="4">
        <v>500</v>
      </c>
      <c r="I310" s="4">
        <v>375</v>
      </c>
      <c r="J310" s="4">
        <v>101.89360000000001</v>
      </c>
      <c r="K310" s="4">
        <v>229.49</v>
      </c>
      <c r="L310" s="4"/>
      <c r="M310" s="4"/>
      <c r="N310" s="4"/>
      <c r="O310" s="4"/>
      <c r="P310" s="4">
        <v>1</v>
      </c>
      <c r="Q310" s="4"/>
      <c r="R310" s="4" t="s">
        <v>36</v>
      </c>
      <c r="S310" s="4"/>
      <c r="T310" s="4">
        <v>10</v>
      </c>
      <c r="U310" s="4">
        <v>106</v>
      </c>
      <c r="V310" s="11">
        <v>41059</v>
      </c>
      <c r="W310" s="11">
        <v>43980</v>
      </c>
      <c r="X310" s="4"/>
      <c r="Y310" s="4" t="s">
        <v>625</v>
      </c>
      <c r="Z310" s="11">
        <v>41678.41777777778</v>
      </c>
    </row>
    <row r="311" spans="1:26" x14ac:dyDescent="0.25">
      <c r="A311" s="5">
        <v>805</v>
      </c>
      <c r="B311" s="5" t="s">
        <v>624</v>
      </c>
      <c r="C311" s="5" t="s">
        <v>623</v>
      </c>
      <c r="D311" s="5" t="s">
        <v>2769</v>
      </c>
      <c r="E311" s="29">
        <v>1</v>
      </c>
      <c r="F311" s="29">
        <v>1</v>
      </c>
      <c r="G311" s="29"/>
      <c r="H311" s="5">
        <v>500</v>
      </c>
      <c r="I311" s="5">
        <v>375</v>
      </c>
      <c r="J311" s="5">
        <v>15.184799999999999</v>
      </c>
      <c r="K311" s="5">
        <v>34.200000000000003</v>
      </c>
      <c r="L311" s="5"/>
      <c r="M311" s="5"/>
      <c r="N311" s="5"/>
      <c r="O311" s="5"/>
      <c r="P311" s="5">
        <v>1</v>
      </c>
      <c r="Q311" s="5"/>
      <c r="R311" s="5" t="s">
        <v>22</v>
      </c>
      <c r="S311" s="5"/>
      <c r="T311" s="5">
        <v>11</v>
      </c>
      <c r="U311" s="5">
        <v>59</v>
      </c>
      <c r="V311" s="10">
        <v>41059</v>
      </c>
      <c r="W311" s="10">
        <v>43980</v>
      </c>
      <c r="X311" s="5"/>
      <c r="Y311" s="5" t="s">
        <v>622</v>
      </c>
      <c r="Z311" s="10">
        <v>41678.41777777778</v>
      </c>
    </row>
    <row r="312" spans="1:26" x14ac:dyDescent="0.25">
      <c r="A312" s="4">
        <v>806</v>
      </c>
      <c r="B312" s="4" t="s">
        <v>621</v>
      </c>
      <c r="C312" s="4" t="s">
        <v>620</v>
      </c>
      <c r="D312" s="4" t="s">
        <v>2769</v>
      </c>
      <c r="E312" s="30">
        <v>1</v>
      </c>
      <c r="F312" s="30">
        <v>1</v>
      </c>
      <c r="G312" s="30"/>
      <c r="H312" s="4">
        <v>500</v>
      </c>
      <c r="I312" s="4">
        <v>375</v>
      </c>
      <c r="J312" s="4">
        <v>45.416800000000002</v>
      </c>
      <c r="K312" s="4">
        <v>102.29</v>
      </c>
      <c r="L312" s="4"/>
      <c r="M312" s="4"/>
      <c r="N312" s="4"/>
      <c r="O312" s="4"/>
      <c r="P312" s="4">
        <v>1</v>
      </c>
      <c r="Q312" s="4"/>
      <c r="R312" s="4" t="s">
        <v>41</v>
      </c>
      <c r="S312" s="4"/>
      <c r="T312" s="4">
        <v>11</v>
      </c>
      <c r="U312" s="4">
        <v>60</v>
      </c>
      <c r="V312" s="11">
        <v>41059</v>
      </c>
      <c r="W312" s="11">
        <v>43980</v>
      </c>
      <c r="X312" s="4"/>
      <c r="Y312" s="4" t="s">
        <v>619</v>
      </c>
      <c r="Z312" s="11">
        <v>41678.41777777778</v>
      </c>
    </row>
    <row r="313" spans="1:26" x14ac:dyDescent="0.25">
      <c r="A313" s="5">
        <v>807</v>
      </c>
      <c r="B313" s="5" t="s">
        <v>618</v>
      </c>
      <c r="C313" s="5" t="s">
        <v>617</v>
      </c>
      <c r="D313" s="5" t="s">
        <v>2769</v>
      </c>
      <c r="E313" s="29">
        <v>1</v>
      </c>
      <c r="F313" s="29">
        <v>1</v>
      </c>
      <c r="G313" s="29"/>
      <c r="H313" s="5">
        <v>500</v>
      </c>
      <c r="I313" s="5">
        <v>375</v>
      </c>
      <c r="J313" s="5">
        <v>55.380099999999999</v>
      </c>
      <c r="K313" s="5">
        <v>124.73</v>
      </c>
      <c r="L313" s="5"/>
      <c r="M313" s="5"/>
      <c r="N313" s="5"/>
      <c r="O313" s="5"/>
      <c r="P313" s="5">
        <v>1</v>
      </c>
      <c r="Q313" s="5"/>
      <c r="R313" s="5" t="s">
        <v>36</v>
      </c>
      <c r="S313" s="5"/>
      <c r="T313" s="5">
        <v>11</v>
      </c>
      <c r="U313" s="5">
        <v>61</v>
      </c>
      <c r="V313" s="10">
        <v>41059</v>
      </c>
      <c r="W313" s="10">
        <v>43980</v>
      </c>
      <c r="X313" s="5"/>
      <c r="Y313" s="5" t="s">
        <v>616</v>
      </c>
      <c r="Z313" s="10">
        <v>41678.41777777778</v>
      </c>
    </row>
    <row r="314" spans="1:26" x14ac:dyDescent="0.25">
      <c r="A314" s="4">
        <v>808</v>
      </c>
      <c r="B314" s="4" t="s">
        <v>615</v>
      </c>
      <c r="C314" s="4" t="s">
        <v>614</v>
      </c>
      <c r="D314" s="4" t="s">
        <v>2769</v>
      </c>
      <c r="E314" s="30">
        <v>1</v>
      </c>
      <c r="F314" s="30">
        <v>1</v>
      </c>
      <c r="G314" s="30"/>
      <c r="H314" s="4">
        <v>500</v>
      </c>
      <c r="I314" s="4">
        <v>375</v>
      </c>
      <c r="J314" s="4">
        <v>19.7758</v>
      </c>
      <c r="K314" s="4">
        <v>44.54</v>
      </c>
      <c r="L314" s="4"/>
      <c r="M314" s="4"/>
      <c r="N314" s="4"/>
      <c r="O314" s="4"/>
      <c r="P314" s="4">
        <v>1</v>
      </c>
      <c r="Q314" s="4" t="s">
        <v>41</v>
      </c>
      <c r="R314" s="4" t="s">
        <v>22</v>
      </c>
      <c r="S314" s="4"/>
      <c r="T314" s="4">
        <v>4</v>
      </c>
      <c r="U314" s="4">
        <v>52</v>
      </c>
      <c r="V314" s="11">
        <v>41059</v>
      </c>
      <c r="W314" s="4"/>
      <c r="X314" s="4"/>
      <c r="Y314" s="4" t="s">
        <v>613</v>
      </c>
      <c r="Z314" s="11">
        <v>41678.41777777778</v>
      </c>
    </row>
    <row r="315" spans="1:26" x14ac:dyDescent="0.25">
      <c r="A315" s="5">
        <v>809</v>
      </c>
      <c r="B315" s="5" t="s">
        <v>612</v>
      </c>
      <c r="C315" s="5" t="s">
        <v>611</v>
      </c>
      <c r="D315" s="5" t="s">
        <v>2769</v>
      </c>
      <c r="E315" s="29">
        <v>1</v>
      </c>
      <c r="F315" s="29">
        <v>1</v>
      </c>
      <c r="G315" s="29"/>
      <c r="H315" s="5">
        <v>500</v>
      </c>
      <c r="I315" s="5">
        <v>375</v>
      </c>
      <c r="J315" s="5">
        <v>27.4925</v>
      </c>
      <c r="K315" s="5">
        <v>61.92</v>
      </c>
      <c r="L315" s="5"/>
      <c r="M315" s="5"/>
      <c r="N315" s="5"/>
      <c r="O315" s="5"/>
      <c r="P315" s="5">
        <v>1</v>
      </c>
      <c r="Q315" s="5" t="s">
        <v>41</v>
      </c>
      <c r="R315" s="5" t="s">
        <v>41</v>
      </c>
      <c r="S315" s="5"/>
      <c r="T315" s="5">
        <v>4</v>
      </c>
      <c r="U315" s="5">
        <v>54</v>
      </c>
      <c r="V315" s="10">
        <v>41059</v>
      </c>
      <c r="W315" s="5"/>
      <c r="X315" s="5"/>
      <c r="Y315" s="5" t="s">
        <v>610</v>
      </c>
      <c r="Z315" s="10">
        <v>41678.41777777778</v>
      </c>
    </row>
    <row r="316" spans="1:26" x14ac:dyDescent="0.25">
      <c r="A316" s="4">
        <v>810</v>
      </c>
      <c r="B316" s="4" t="s">
        <v>609</v>
      </c>
      <c r="C316" s="4" t="s">
        <v>608</v>
      </c>
      <c r="D316" s="4" t="s">
        <v>2769</v>
      </c>
      <c r="E316" s="30">
        <v>1</v>
      </c>
      <c r="F316" s="30">
        <v>1</v>
      </c>
      <c r="G316" s="30"/>
      <c r="H316" s="4">
        <v>500</v>
      </c>
      <c r="I316" s="4">
        <v>375</v>
      </c>
      <c r="J316" s="4">
        <v>53.399900000000002</v>
      </c>
      <c r="K316" s="4">
        <v>120.27</v>
      </c>
      <c r="L316" s="4"/>
      <c r="M316" s="4"/>
      <c r="N316" s="4"/>
      <c r="O316" s="4"/>
      <c r="P316" s="4">
        <v>1</v>
      </c>
      <c r="Q316" s="4" t="s">
        <v>41</v>
      </c>
      <c r="R316" s="4" t="s">
        <v>36</v>
      </c>
      <c r="S316" s="4"/>
      <c r="T316" s="4">
        <v>4</v>
      </c>
      <c r="U316" s="4">
        <v>55</v>
      </c>
      <c r="V316" s="11">
        <v>41059</v>
      </c>
      <c r="W316" s="4"/>
      <c r="X316" s="4"/>
      <c r="Y316" s="4" t="s">
        <v>607</v>
      </c>
      <c r="Z316" s="11">
        <v>41678.41777777778</v>
      </c>
    </row>
    <row r="317" spans="1:26" x14ac:dyDescent="0.25">
      <c r="A317" s="5">
        <v>811</v>
      </c>
      <c r="B317" s="5" t="s">
        <v>606</v>
      </c>
      <c r="C317" s="5" t="s">
        <v>605</v>
      </c>
      <c r="D317" s="5" t="s">
        <v>2769</v>
      </c>
      <c r="E317" s="29">
        <v>1</v>
      </c>
      <c r="F317" s="29">
        <v>1</v>
      </c>
      <c r="G317" s="29"/>
      <c r="H317" s="5">
        <v>500</v>
      </c>
      <c r="I317" s="5">
        <v>375</v>
      </c>
      <c r="J317" s="5">
        <v>19.7758</v>
      </c>
      <c r="K317" s="5">
        <v>44.54</v>
      </c>
      <c r="L317" s="5"/>
      <c r="M317" s="5"/>
      <c r="N317" s="5"/>
      <c r="O317" s="5"/>
      <c r="P317" s="5">
        <v>1</v>
      </c>
      <c r="Q317" s="5" t="s">
        <v>23</v>
      </c>
      <c r="R317" s="5" t="s">
        <v>22</v>
      </c>
      <c r="S317" s="5"/>
      <c r="T317" s="5">
        <v>4</v>
      </c>
      <c r="U317" s="5">
        <v>56</v>
      </c>
      <c r="V317" s="10">
        <v>41059</v>
      </c>
      <c r="W317" s="5"/>
      <c r="X317" s="5"/>
      <c r="Y317" s="5" t="s">
        <v>604</v>
      </c>
      <c r="Z317" s="10">
        <v>41678.41777777778</v>
      </c>
    </row>
    <row r="318" spans="1:26" x14ac:dyDescent="0.25">
      <c r="A318" s="4">
        <v>812</v>
      </c>
      <c r="B318" s="4" t="s">
        <v>603</v>
      </c>
      <c r="C318" s="4" t="s">
        <v>602</v>
      </c>
      <c r="D318" s="4" t="s">
        <v>2769</v>
      </c>
      <c r="E318" s="30">
        <v>1</v>
      </c>
      <c r="F318" s="30">
        <v>1</v>
      </c>
      <c r="G318" s="30"/>
      <c r="H318" s="4">
        <v>500</v>
      </c>
      <c r="I318" s="4">
        <v>375</v>
      </c>
      <c r="J318" s="4">
        <v>27.4925</v>
      </c>
      <c r="K318" s="4">
        <v>61.92</v>
      </c>
      <c r="L318" s="4"/>
      <c r="M318" s="4"/>
      <c r="N318" s="4"/>
      <c r="O318" s="4"/>
      <c r="P318" s="4">
        <v>1</v>
      </c>
      <c r="Q318" s="4" t="s">
        <v>23</v>
      </c>
      <c r="R318" s="4" t="s">
        <v>41</v>
      </c>
      <c r="S318" s="4"/>
      <c r="T318" s="4">
        <v>4</v>
      </c>
      <c r="U318" s="4">
        <v>57</v>
      </c>
      <c r="V318" s="11">
        <v>41059</v>
      </c>
      <c r="W318" s="4"/>
      <c r="X318" s="4"/>
      <c r="Y318" s="4" t="s">
        <v>601</v>
      </c>
      <c r="Z318" s="11">
        <v>41678.41777777778</v>
      </c>
    </row>
    <row r="319" spans="1:26" x14ac:dyDescent="0.25">
      <c r="A319" s="5">
        <v>813</v>
      </c>
      <c r="B319" s="5" t="s">
        <v>600</v>
      </c>
      <c r="C319" s="5" t="s">
        <v>599</v>
      </c>
      <c r="D319" s="5" t="s">
        <v>2769</v>
      </c>
      <c r="E319" s="29">
        <v>1</v>
      </c>
      <c r="F319" s="29">
        <v>1</v>
      </c>
      <c r="G319" s="29"/>
      <c r="H319" s="5">
        <v>500</v>
      </c>
      <c r="I319" s="5">
        <v>375</v>
      </c>
      <c r="J319" s="5">
        <v>53.399900000000002</v>
      </c>
      <c r="K319" s="5">
        <v>120.27</v>
      </c>
      <c r="L319" s="5"/>
      <c r="M319" s="5"/>
      <c r="N319" s="5"/>
      <c r="O319" s="5"/>
      <c r="P319" s="5">
        <v>1</v>
      </c>
      <c r="Q319" s="5" t="s">
        <v>23</v>
      </c>
      <c r="R319" s="5" t="s">
        <v>36</v>
      </c>
      <c r="S319" s="5"/>
      <c r="T319" s="5">
        <v>4</v>
      </c>
      <c r="U319" s="5">
        <v>58</v>
      </c>
      <c r="V319" s="10">
        <v>41059</v>
      </c>
      <c r="W319" s="5"/>
      <c r="X319" s="5"/>
      <c r="Y319" s="5" t="s">
        <v>598</v>
      </c>
      <c r="Z319" s="10">
        <v>41678.41777777778</v>
      </c>
    </row>
    <row r="320" spans="1:26" x14ac:dyDescent="0.25">
      <c r="A320" s="4">
        <v>814</v>
      </c>
      <c r="B320" s="4" t="s">
        <v>597</v>
      </c>
      <c r="C320" s="4" t="s">
        <v>596</v>
      </c>
      <c r="D320" s="4" t="s">
        <v>2769</v>
      </c>
      <c r="E320" s="30">
        <v>1</v>
      </c>
      <c r="F320" s="30">
        <v>1</v>
      </c>
      <c r="G320" s="30" t="s">
        <v>26</v>
      </c>
      <c r="H320" s="4">
        <v>500</v>
      </c>
      <c r="I320" s="4">
        <v>375</v>
      </c>
      <c r="J320" s="4">
        <v>185.8193</v>
      </c>
      <c r="K320" s="4">
        <v>348.76</v>
      </c>
      <c r="L320" s="4">
        <v>38</v>
      </c>
      <c r="M320" s="4" t="s">
        <v>25</v>
      </c>
      <c r="N320" s="4" t="s">
        <v>24</v>
      </c>
      <c r="O320" s="4">
        <v>2.73</v>
      </c>
      <c r="P320" s="4">
        <v>2</v>
      </c>
      <c r="Q320" s="4" t="s">
        <v>41</v>
      </c>
      <c r="R320" s="4" t="s">
        <v>41</v>
      </c>
      <c r="S320" s="4" t="s">
        <v>21</v>
      </c>
      <c r="T320" s="4">
        <v>12</v>
      </c>
      <c r="U320" s="4">
        <v>15</v>
      </c>
      <c r="V320" s="11">
        <v>41059</v>
      </c>
      <c r="W320" s="11">
        <v>43980</v>
      </c>
      <c r="X320" s="4"/>
      <c r="Y320" s="4" t="s">
        <v>595</v>
      </c>
      <c r="Z320" s="11">
        <v>41678.41777777778</v>
      </c>
    </row>
    <row r="321" spans="1:26" x14ac:dyDescent="0.25">
      <c r="A321" s="5">
        <v>815</v>
      </c>
      <c r="B321" s="5" t="s">
        <v>594</v>
      </c>
      <c r="C321" s="5" t="s">
        <v>593</v>
      </c>
      <c r="D321" s="5" t="s">
        <v>2769</v>
      </c>
      <c r="E321" s="29">
        <v>1</v>
      </c>
      <c r="F321" s="29">
        <v>1</v>
      </c>
      <c r="G321" s="29" t="s">
        <v>26</v>
      </c>
      <c r="H321" s="5">
        <v>500</v>
      </c>
      <c r="I321" s="5">
        <v>375</v>
      </c>
      <c r="J321" s="5">
        <v>26.970800000000001</v>
      </c>
      <c r="K321" s="5">
        <v>60.744999999999997</v>
      </c>
      <c r="L321" s="5"/>
      <c r="M321" s="5"/>
      <c r="N321" s="5"/>
      <c r="O321" s="5"/>
      <c r="P321" s="5">
        <v>1</v>
      </c>
      <c r="Q321" s="5" t="s">
        <v>41</v>
      </c>
      <c r="R321" s="5" t="s">
        <v>22</v>
      </c>
      <c r="S321" s="5"/>
      <c r="T321" s="5">
        <v>17</v>
      </c>
      <c r="U321" s="5">
        <v>42</v>
      </c>
      <c r="V321" s="10">
        <v>41059</v>
      </c>
      <c r="W321" s="10">
        <v>43980</v>
      </c>
      <c r="X321" s="5"/>
      <c r="Y321" s="5" t="s">
        <v>592</v>
      </c>
      <c r="Z321" s="10">
        <v>41678.41777777778</v>
      </c>
    </row>
    <row r="322" spans="1:26" x14ac:dyDescent="0.25">
      <c r="A322" s="4">
        <v>816</v>
      </c>
      <c r="B322" s="4" t="s">
        <v>591</v>
      </c>
      <c r="C322" s="4" t="s">
        <v>590</v>
      </c>
      <c r="D322" s="4" t="s">
        <v>2769</v>
      </c>
      <c r="E322" s="30">
        <v>1</v>
      </c>
      <c r="F322" s="30">
        <v>1</v>
      </c>
      <c r="G322" s="30" t="s">
        <v>26</v>
      </c>
      <c r="H322" s="4">
        <v>500</v>
      </c>
      <c r="I322" s="4">
        <v>375</v>
      </c>
      <c r="J322" s="4">
        <v>92.807100000000005</v>
      </c>
      <c r="K322" s="4">
        <v>209.02500000000001</v>
      </c>
      <c r="L322" s="4"/>
      <c r="M322" s="4"/>
      <c r="N322" s="4"/>
      <c r="O322" s="4"/>
      <c r="P322" s="4">
        <v>1</v>
      </c>
      <c r="Q322" s="4" t="s">
        <v>41</v>
      </c>
      <c r="R322" s="4" t="s">
        <v>41</v>
      </c>
      <c r="S322" s="4"/>
      <c r="T322" s="4">
        <v>17</v>
      </c>
      <c r="U322" s="4">
        <v>45</v>
      </c>
      <c r="V322" s="11">
        <v>41059</v>
      </c>
      <c r="W322" s="11">
        <v>43980</v>
      </c>
      <c r="X322" s="4"/>
      <c r="Y322" s="4" t="s">
        <v>589</v>
      </c>
      <c r="Z322" s="11">
        <v>41678.41777777778</v>
      </c>
    </row>
    <row r="323" spans="1:26" x14ac:dyDescent="0.25">
      <c r="A323" s="5">
        <v>817</v>
      </c>
      <c r="B323" s="5" t="s">
        <v>588</v>
      </c>
      <c r="C323" s="5" t="s">
        <v>587</v>
      </c>
      <c r="D323" s="5" t="s">
        <v>2769</v>
      </c>
      <c r="E323" s="29">
        <v>1</v>
      </c>
      <c r="F323" s="29">
        <v>1</v>
      </c>
      <c r="G323" s="29" t="s">
        <v>26</v>
      </c>
      <c r="H323" s="5">
        <v>500</v>
      </c>
      <c r="I323" s="5">
        <v>375</v>
      </c>
      <c r="J323" s="5">
        <v>133.2955</v>
      </c>
      <c r="K323" s="5">
        <v>300.21499999999997</v>
      </c>
      <c r="L323" s="5"/>
      <c r="M323" s="5"/>
      <c r="N323" s="5"/>
      <c r="O323" s="5"/>
      <c r="P323" s="5">
        <v>1</v>
      </c>
      <c r="Q323" s="5" t="s">
        <v>41</v>
      </c>
      <c r="R323" s="5" t="s">
        <v>36</v>
      </c>
      <c r="S323" s="5"/>
      <c r="T323" s="5">
        <v>17</v>
      </c>
      <c r="U323" s="5">
        <v>46</v>
      </c>
      <c r="V323" s="10">
        <v>41059</v>
      </c>
      <c r="W323" s="10">
        <v>43980</v>
      </c>
      <c r="X323" s="5"/>
      <c r="Y323" s="5" t="s">
        <v>586</v>
      </c>
      <c r="Z323" s="10">
        <v>41678.41777777778</v>
      </c>
    </row>
    <row r="324" spans="1:26" x14ac:dyDescent="0.25">
      <c r="A324" s="4">
        <v>818</v>
      </c>
      <c r="B324" s="4" t="s">
        <v>585</v>
      </c>
      <c r="C324" s="4" t="s">
        <v>584</v>
      </c>
      <c r="D324" s="4" t="s">
        <v>2769</v>
      </c>
      <c r="E324" s="30">
        <v>1</v>
      </c>
      <c r="F324" s="30">
        <v>1</v>
      </c>
      <c r="G324" s="30" t="s">
        <v>26</v>
      </c>
      <c r="H324" s="4">
        <v>500</v>
      </c>
      <c r="I324" s="4">
        <v>375</v>
      </c>
      <c r="J324" s="4">
        <v>37.990900000000003</v>
      </c>
      <c r="K324" s="4">
        <v>85.564999999999998</v>
      </c>
      <c r="L324" s="4"/>
      <c r="M324" s="4"/>
      <c r="N324" s="4" t="s">
        <v>37</v>
      </c>
      <c r="O324" s="4">
        <v>900</v>
      </c>
      <c r="P324" s="4">
        <v>1</v>
      </c>
      <c r="Q324" s="4" t="s">
        <v>23</v>
      </c>
      <c r="R324" s="4" t="s">
        <v>22</v>
      </c>
      <c r="S324" s="4"/>
      <c r="T324" s="4">
        <v>17</v>
      </c>
      <c r="U324" s="4">
        <v>49</v>
      </c>
      <c r="V324" s="11">
        <v>41059</v>
      </c>
      <c r="W324" s="11">
        <v>43980</v>
      </c>
      <c r="X324" s="4"/>
      <c r="Y324" s="4" t="s">
        <v>583</v>
      </c>
      <c r="Z324" s="11">
        <v>41678.41777777778</v>
      </c>
    </row>
    <row r="325" spans="1:26" x14ac:dyDescent="0.25">
      <c r="A325" s="5">
        <v>819</v>
      </c>
      <c r="B325" s="5" t="s">
        <v>582</v>
      </c>
      <c r="C325" s="5" t="s">
        <v>581</v>
      </c>
      <c r="D325" s="5" t="s">
        <v>2769</v>
      </c>
      <c r="E325" s="29">
        <v>1</v>
      </c>
      <c r="F325" s="29">
        <v>1</v>
      </c>
      <c r="G325" s="29" t="s">
        <v>26</v>
      </c>
      <c r="H325" s="5">
        <v>500</v>
      </c>
      <c r="I325" s="5">
        <v>375</v>
      </c>
      <c r="J325" s="5">
        <v>110.2829</v>
      </c>
      <c r="K325" s="5">
        <v>248.38499999999999</v>
      </c>
      <c r="L325" s="5"/>
      <c r="M325" s="5"/>
      <c r="N325" s="5" t="s">
        <v>37</v>
      </c>
      <c r="O325" s="5">
        <v>850</v>
      </c>
      <c r="P325" s="5">
        <v>1</v>
      </c>
      <c r="Q325" s="5" t="s">
        <v>23</v>
      </c>
      <c r="R325" s="5" t="s">
        <v>41</v>
      </c>
      <c r="S325" s="5"/>
      <c r="T325" s="5">
        <v>17</v>
      </c>
      <c r="U325" s="5">
        <v>50</v>
      </c>
      <c r="V325" s="10">
        <v>41059</v>
      </c>
      <c r="W325" s="10">
        <v>43980</v>
      </c>
      <c r="X325" s="5"/>
      <c r="Y325" s="5" t="s">
        <v>580</v>
      </c>
      <c r="Z325" s="10">
        <v>41678.41777777778</v>
      </c>
    </row>
    <row r="326" spans="1:26" x14ac:dyDescent="0.25">
      <c r="A326" s="4">
        <v>820</v>
      </c>
      <c r="B326" s="4" t="s">
        <v>579</v>
      </c>
      <c r="C326" s="4" t="s">
        <v>578</v>
      </c>
      <c r="D326" s="4" t="s">
        <v>2769</v>
      </c>
      <c r="E326" s="30">
        <v>1</v>
      </c>
      <c r="F326" s="30">
        <v>1</v>
      </c>
      <c r="G326" s="30" t="s">
        <v>26</v>
      </c>
      <c r="H326" s="4">
        <v>500</v>
      </c>
      <c r="I326" s="4">
        <v>375</v>
      </c>
      <c r="J326" s="4">
        <v>146.54660000000001</v>
      </c>
      <c r="K326" s="4">
        <v>330.06</v>
      </c>
      <c r="L326" s="4"/>
      <c r="M326" s="4"/>
      <c r="N326" s="4" t="s">
        <v>37</v>
      </c>
      <c r="O326" s="4">
        <v>650</v>
      </c>
      <c r="P326" s="4">
        <v>1</v>
      </c>
      <c r="Q326" s="4" t="s">
        <v>23</v>
      </c>
      <c r="R326" s="4" t="s">
        <v>36</v>
      </c>
      <c r="S326" s="4"/>
      <c r="T326" s="4">
        <v>17</v>
      </c>
      <c r="U326" s="4">
        <v>51</v>
      </c>
      <c r="V326" s="11">
        <v>41059</v>
      </c>
      <c r="W326" s="11">
        <v>43980</v>
      </c>
      <c r="X326" s="4"/>
      <c r="Y326" s="4" t="s">
        <v>577</v>
      </c>
      <c r="Z326" s="11">
        <v>41678.41777777778</v>
      </c>
    </row>
    <row r="327" spans="1:26" x14ac:dyDescent="0.25">
      <c r="A327" s="5">
        <v>821</v>
      </c>
      <c r="B327" s="5" t="s">
        <v>576</v>
      </c>
      <c r="C327" s="5" t="s">
        <v>575</v>
      </c>
      <c r="D327" s="5" t="s">
        <v>2769</v>
      </c>
      <c r="E327" s="29">
        <v>1</v>
      </c>
      <c r="F327" s="29">
        <v>1</v>
      </c>
      <c r="G327" s="29" t="s">
        <v>26</v>
      </c>
      <c r="H327" s="5">
        <v>500</v>
      </c>
      <c r="I327" s="5">
        <v>375</v>
      </c>
      <c r="J327" s="5">
        <v>96.796400000000006</v>
      </c>
      <c r="K327" s="5">
        <v>218.01</v>
      </c>
      <c r="L327" s="5"/>
      <c r="M327" s="5"/>
      <c r="N327" s="5"/>
      <c r="O327" s="5"/>
      <c r="P327" s="5">
        <v>1</v>
      </c>
      <c r="Q327" s="5" t="s">
        <v>92</v>
      </c>
      <c r="R327" s="5"/>
      <c r="S327" s="5"/>
      <c r="T327" s="5">
        <v>17</v>
      </c>
      <c r="U327" s="5">
        <v>44</v>
      </c>
      <c r="V327" s="10">
        <v>41059</v>
      </c>
      <c r="W327" s="10">
        <v>43980</v>
      </c>
      <c r="X327" s="5"/>
      <c r="Y327" s="5" t="s">
        <v>574</v>
      </c>
      <c r="Z327" s="10">
        <v>41678.41777777778</v>
      </c>
    </row>
    <row r="328" spans="1:26" x14ac:dyDescent="0.25">
      <c r="A328" s="4">
        <v>822</v>
      </c>
      <c r="B328" s="4" t="s">
        <v>573</v>
      </c>
      <c r="C328" s="4" t="s">
        <v>572</v>
      </c>
      <c r="D328" s="4" t="s">
        <v>2769</v>
      </c>
      <c r="E328" s="30">
        <v>1</v>
      </c>
      <c r="F328" s="30">
        <v>1</v>
      </c>
      <c r="G328" s="30" t="s">
        <v>103</v>
      </c>
      <c r="H328" s="4">
        <v>500</v>
      </c>
      <c r="I328" s="4">
        <v>375</v>
      </c>
      <c r="J328" s="4">
        <v>360.94279999999998</v>
      </c>
      <c r="K328" s="4">
        <v>594.83000000000004</v>
      </c>
      <c r="L328" s="4">
        <v>38</v>
      </c>
      <c r="M328" s="4" t="s">
        <v>25</v>
      </c>
      <c r="N328" s="4" t="s">
        <v>24</v>
      </c>
      <c r="O328" s="4">
        <v>2.1800000000000002</v>
      </c>
      <c r="P328" s="4">
        <v>2</v>
      </c>
      <c r="Q328" s="4" t="s">
        <v>23</v>
      </c>
      <c r="R328" s="4" t="s">
        <v>41</v>
      </c>
      <c r="S328" s="4" t="s">
        <v>79</v>
      </c>
      <c r="T328" s="4">
        <v>14</v>
      </c>
      <c r="U328" s="4">
        <v>17</v>
      </c>
      <c r="V328" s="11">
        <v>41059</v>
      </c>
      <c r="W328" s="4"/>
      <c r="X328" s="4"/>
      <c r="Y328" s="4" t="s">
        <v>571</v>
      </c>
      <c r="Z328" s="11">
        <v>41678.41777777778</v>
      </c>
    </row>
    <row r="329" spans="1:26" x14ac:dyDescent="0.25">
      <c r="A329" s="5">
        <v>823</v>
      </c>
      <c r="B329" s="5" t="s">
        <v>570</v>
      </c>
      <c r="C329" s="5" t="s">
        <v>569</v>
      </c>
      <c r="D329" s="5" t="s">
        <v>2769</v>
      </c>
      <c r="E329" s="29">
        <v>1</v>
      </c>
      <c r="F329" s="29">
        <v>1</v>
      </c>
      <c r="G329" s="29" t="s">
        <v>26</v>
      </c>
      <c r="H329" s="5">
        <v>500</v>
      </c>
      <c r="I329" s="5">
        <v>375</v>
      </c>
      <c r="J329" s="5">
        <v>38.958799999999997</v>
      </c>
      <c r="K329" s="5">
        <v>87.745000000000005</v>
      </c>
      <c r="L329" s="5"/>
      <c r="M329" s="5"/>
      <c r="N329" s="5"/>
      <c r="O329" s="5"/>
      <c r="P329" s="5">
        <v>1</v>
      </c>
      <c r="Q329" s="5" t="s">
        <v>41</v>
      </c>
      <c r="R329" s="5" t="s">
        <v>22</v>
      </c>
      <c r="S329" s="5"/>
      <c r="T329" s="5">
        <v>17</v>
      </c>
      <c r="U329" s="5">
        <v>123</v>
      </c>
      <c r="V329" s="10">
        <v>41059</v>
      </c>
      <c r="W329" s="10">
        <v>43980</v>
      </c>
      <c r="X329" s="5"/>
      <c r="Y329" s="5" t="s">
        <v>568</v>
      </c>
      <c r="Z329" s="10">
        <v>41678.41777777778</v>
      </c>
    </row>
    <row r="330" spans="1:26" x14ac:dyDescent="0.25">
      <c r="A330" s="4">
        <v>824</v>
      </c>
      <c r="B330" s="4" t="s">
        <v>567</v>
      </c>
      <c r="C330" s="4" t="s">
        <v>566</v>
      </c>
      <c r="D330" s="4" t="s">
        <v>2769</v>
      </c>
      <c r="E330" s="30">
        <v>1</v>
      </c>
      <c r="F330" s="30">
        <v>1</v>
      </c>
      <c r="G330" s="30" t="s">
        <v>26</v>
      </c>
      <c r="H330" s="4">
        <v>500</v>
      </c>
      <c r="I330" s="4">
        <v>375</v>
      </c>
      <c r="J330" s="4">
        <v>104.79510000000001</v>
      </c>
      <c r="K330" s="4">
        <v>236.02500000000001</v>
      </c>
      <c r="L330" s="4"/>
      <c r="M330" s="4"/>
      <c r="N330" s="4"/>
      <c r="O330" s="4"/>
      <c r="P330" s="4">
        <v>1</v>
      </c>
      <c r="Q330" s="4" t="s">
        <v>41</v>
      </c>
      <c r="R330" s="4" t="s">
        <v>41</v>
      </c>
      <c r="S330" s="4"/>
      <c r="T330" s="4">
        <v>17</v>
      </c>
      <c r="U330" s="4">
        <v>124</v>
      </c>
      <c r="V330" s="11">
        <v>41059</v>
      </c>
      <c r="W330" s="11">
        <v>43980</v>
      </c>
      <c r="X330" s="4"/>
      <c r="Y330" s="4" t="s">
        <v>565</v>
      </c>
      <c r="Z330" s="11">
        <v>41678.41777777778</v>
      </c>
    </row>
    <row r="331" spans="1:26" x14ac:dyDescent="0.25">
      <c r="A331" s="5">
        <v>825</v>
      </c>
      <c r="B331" s="5" t="s">
        <v>564</v>
      </c>
      <c r="C331" s="5" t="s">
        <v>563</v>
      </c>
      <c r="D331" s="5" t="s">
        <v>2769</v>
      </c>
      <c r="E331" s="29">
        <v>1</v>
      </c>
      <c r="F331" s="29">
        <v>1</v>
      </c>
      <c r="G331" s="29" t="s">
        <v>26</v>
      </c>
      <c r="H331" s="5">
        <v>500</v>
      </c>
      <c r="I331" s="5">
        <v>375</v>
      </c>
      <c r="J331" s="5">
        <v>145.2835</v>
      </c>
      <c r="K331" s="5">
        <v>327.21499999999997</v>
      </c>
      <c r="L331" s="5"/>
      <c r="M331" s="5"/>
      <c r="N331" s="5"/>
      <c r="O331" s="5"/>
      <c r="P331" s="5">
        <v>1</v>
      </c>
      <c r="Q331" s="5" t="s">
        <v>41</v>
      </c>
      <c r="R331" s="5" t="s">
        <v>36</v>
      </c>
      <c r="S331" s="5"/>
      <c r="T331" s="5">
        <v>17</v>
      </c>
      <c r="U331" s="5">
        <v>125</v>
      </c>
      <c r="V331" s="10">
        <v>41059</v>
      </c>
      <c r="W331" s="10">
        <v>43980</v>
      </c>
      <c r="X331" s="5"/>
      <c r="Y331" s="5" t="s">
        <v>562</v>
      </c>
      <c r="Z331" s="10">
        <v>41678.41777777778</v>
      </c>
    </row>
    <row r="332" spans="1:26" x14ac:dyDescent="0.25">
      <c r="A332" s="4">
        <v>826</v>
      </c>
      <c r="B332" s="4" t="s">
        <v>561</v>
      </c>
      <c r="C332" s="4" t="s">
        <v>560</v>
      </c>
      <c r="D332" s="4" t="s">
        <v>2769</v>
      </c>
      <c r="E332" s="30">
        <v>1</v>
      </c>
      <c r="F332" s="30">
        <v>1</v>
      </c>
      <c r="G332" s="30" t="s">
        <v>26</v>
      </c>
      <c r="H332" s="4">
        <v>500</v>
      </c>
      <c r="I332" s="4">
        <v>375</v>
      </c>
      <c r="J332" s="4">
        <v>49.978900000000003</v>
      </c>
      <c r="K332" s="4">
        <v>112.565</v>
      </c>
      <c r="L332" s="4"/>
      <c r="M332" s="4"/>
      <c r="N332" s="4" t="s">
        <v>37</v>
      </c>
      <c r="O332" s="4">
        <v>1050</v>
      </c>
      <c r="P332" s="4">
        <v>1</v>
      </c>
      <c r="Q332" s="4" t="s">
        <v>23</v>
      </c>
      <c r="R332" s="4" t="s">
        <v>22</v>
      </c>
      <c r="S332" s="4"/>
      <c r="T332" s="4">
        <v>17</v>
      </c>
      <c r="U332" s="4">
        <v>126</v>
      </c>
      <c r="V332" s="11">
        <v>41059</v>
      </c>
      <c r="W332" s="11">
        <v>43980</v>
      </c>
      <c r="X332" s="4"/>
      <c r="Y332" s="4" t="s">
        <v>559</v>
      </c>
      <c r="Z332" s="11">
        <v>41678.41777777778</v>
      </c>
    </row>
    <row r="333" spans="1:26" x14ac:dyDescent="0.25">
      <c r="A333" s="5">
        <v>827</v>
      </c>
      <c r="B333" s="5" t="s">
        <v>558</v>
      </c>
      <c r="C333" s="5" t="s">
        <v>557</v>
      </c>
      <c r="D333" s="5" t="s">
        <v>2769</v>
      </c>
      <c r="E333" s="29">
        <v>1</v>
      </c>
      <c r="F333" s="29">
        <v>1</v>
      </c>
      <c r="G333" s="29" t="s">
        <v>26</v>
      </c>
      <c r="H333" s="5">
        <v>500</v>
      </c>
      <c r="I333" s="5">
        <v>375</v>
      </c>
      <c r="J333" s="5">
        <v>122.2709</v>
      </c>
      <c r="K333" s="5">
        <v>275.38499999999999</v>
      </c>
      <c r="L333" s="5"/>
      <c r="M333" s="5"/>
      <c r="N333" s="5" t="s">
        <v>37</v>
      </c>
      <c r="O333" s="5">
        <v>1000</v>
      </c>
      <c r="P333" s="5">
        <v>1</v>
      </c>
      <c r="Q333" s="5" t="s">
        <v>23</v>
      </c>
      <c r="R333" s="5" t="s">
        <v>41</v>
      </c>
      <c r="S333" s="5"/>
      <c r="T333" s="5">
        <v>17</v>
      </c>
      <c r="U333" s="5">
        <v>77</v>
      </c>
      <c r="V333" s="10">
        <v>41059</v>
      </c>
      <c r="W333" s="10">
        <v>43980</v>
      </c>
      <c r="X333" s="5"/>
      <c r="Y333" s="5" t="s">
        <v>556</v>
      </c>
      <c r="Z333" s="10">
        <v>41678.41777777778</v>
      </c>
    </row>
    <row r="334" spans="1:26" x14ac:dyDescent="0.25">
      <c r="A334" s="4">
        <v>828</v>
      </c>
      <c r="B334" s="4" t="s">
        <v>555</v>
      </c>
      <c r="C334" s="4" t="s">
        <v>554</v>
      </c>
      <c r="D334" s="4" t="s">
        <v>2769</v>
      </c>
      <c r="E334" s="30">
        <v>1</v>
      </c>
      <c r="F334" s="30">
        <v>1</v>
      </c>
      <c r="G334" s="30" t="s">
        <v>26</v>
      </c>
      <c r="H334" s="4">
        <v>500</v>
      </c>
      <c r="I334" s="4">
        <v>375</v>
      </c>
      <c r="J334" s="4">
        <v>158.53460000000001</v>
      </c>
      <c r="K334" s="4">
        <v>357.06</v>
      </c>
      <c r="L334" s="4"/>
      <c r="M334" s="4"/>
      <c r="N334" s="4" t="s">
        <v>37</v>
      </c>
      <c r="O334" s="4">
        <v>890</v>
      </c>
      <c r="P334" s="4">
        <v>1</v>
      </c>
      <c r="Q334" s="4" t="s">
        <v>23</v>
      </c>
      <c r="R334" s="4" t="s">
        <v>36</v>
      </c>
      <c r="S334" s="4"/>
      <c r="T334" s="4">
        <v>17</v>
      </c>
      <c r="U334" s="4">
        <v>78</v>
      </c>
      <c r="V334" s="11">
        <v>41059</v>
      </c>
      <c r="W334" s="11">
        <v>43980</v>
      </c>
      <c r="X334" s="4"/>
      <c r="Y334" s="4" t="s">
        <v>553</v>
      </c>
      <c r="Z334" s="11">
        <v>41678.41777777778</v>
      </c>
    </row>
    <row r="335" spans="1:26" x14ac:dyDescent="0.25">
      <c r="A335" s="5">
        <v>829</v>
      </c>
      <c r="B335" s="5" t="s">
        <v>552</v>
      </c>
      <c r="C335" s="5" t="s">
        <v>551</v>
      </c>
      <c r="D335" s="5" t="s">
        <v>2769</v>
      </c>
      <c r="E335" s="29">
        <v>1</v>
      </c>
      <c r="F335" s="29">
        <v>1</v>
      </c>
      <c r="G335" s="29" t="s">
        <v>26</v>
      </c>
      <c r="H335" s="5">
        <v>500</v>
      </c>
      <c r="I335" s="5">
        <v>375</v>
      </c>
      <c r="J335" s="5">
        <v>108.78440000000001</v>
      </c>
      <c r="K335" s="5">
        <v>245.01</v>
      </c>
      <c r="L335" s="5"/>
      <c r="M335" s="5"/>
      <c r="N335" s="5"/>
      <c r="O335" s="5"/>
      <c r="P335" s="5">
        <v>1</v>
      </c>
      <c r="Q335" s="5" t="s">
        <v>92</v>
      </c>
      <c r="R335" s="5"/>
      <c r="S335" s="5"/>
      <c r="T335" s="5">
        <v>17</v>
      </c>
      <c r="U335" s="5">
        <v>43</v>
      </c>
      <c r="V335" s="10">
        <v>41059</v>
      </c>
      <c r="W335" s="10">
        <v>43980</v>
      </c>
      <c r="X335" s="5"/>
      <c r="Y335" s="5" t="s">
        <v>550</v>
      </c>
      <c r="Z335" s="10">
        <v>41678.41777777778</v>
      </c>
    </row>
    <row r="336" spans="1:26" x14ac:dyDescent="0.25">
      <c r="A336" s="4">
        <v>830</v>
      </c>
      <c r="B336" s="4" t="s">
        <v>549</v>
      </c>
      <c r="C336" s="4" t="s">
        <v>548</v>
      </c>
      <c r="D336" s="4" t="s">
        <v>2769</v>
      </c>
      <c r="E336" s="30">
        <v>1</v>
      </c>
      <c r="F336" s="30">
        <v>1</v>
      </c>
      <c r="G336" s="30" t="s">
        <v>26</v>
      </c>
      <c r="H336" s="4">
        <v>500</v>
      </c>
      <c r="I336" s="4">
        <v>375</v>
      </c>
      <c r="J336" s="4">
        <v>185.8193</v>
      </c>
      <c r="K336" s="4">
        <v>348.76</v>
      </c>
      <c r="L336" s="4">
        <v>40</v>
      </c>
      <c r="M336" s="4" t="s">
        <v>25</v>
      </c>
      <c r="N336" s="4" t="s">
        <v>24</v>
      </c>
      <c r="O336" s="4">
        <v>2.77</v>
      </c>
      <c r="P336" s="4">
        <v>1</v>
      </c>
      <c r="Q336" s="4" t="s">
        <v>41</v>
      </c>
      <c r="R336" s="4" t="s">
        <v>41</v>
      </c>
      <c r="S336" s="4" t="s">
        <v>21</v>
      </c>
      <c r="T336" s="4">
        <v>12</v>
      </c>
      <c r="U336" s="4">
        <v>14</v>
      </c>
      <c r="V336" s="11">
        <v>41059</v>
      </c>
      <c r="W336" s="11">
        <v>43980</v>
      </c>
      <c r="X336" s="4"/>
      <c r="Y336" s="4" t="s">
        <v>547</v>
      </c>
      <c r="Z336" s="11">
        <v>41678.41777777778</v>
      </c>
    </row>
    <row r="337" spans="1:26" x14ac:dyDescent="0.25">
      <c r="A337" s="5">
        <v>831</v>
      </c>
      <c r="B337" s="5" t="s">
        <v>546</v>
      </c>
      <c r="C337" s="5" t="s">
        <v>545</v>
      </c>
      <c r="D337" s="5" t="s">
        <v>2769</v>
      </c>
      <c r="E337" s="29">
        <v>1</v>
      </c>
      <c r="F337" s="29">
        <v>1</v>
      </c>
      <c r="G337" s="29" t="s">
        <v>26</v>
      </c>
      <c r="H337" s="5">
        <v>500</v>
      </c>
      <c r="I337" s="5">
        <v>375</v>
      </c>
      <c r="J337" s="5">
        <v>185.8193</v>
      </c>
      <c r="K337" s="5">
        <v>348.76</v>
      </c>
      <c r="L337" s="5">
        <v>44</v>
      </c>
      <c r="M337" s="5" t="s">
        <v>25</v>
      </c>
      <c r="N337" s="5" t="s">
        <v>24</v>
      </c>
      <c r="O337" s="5">
        <v>2.81</v>
      </c>
      <c r="P337" s="5">
        <v>1</v>
      </c>
      <c r="Q337" s="5" t="s">
        <v>41</v>
      </c>
      <c r="R337" s="5" t="s">
        <v>41</v>
      </c>
      <c r="S337" s="5" t="s">
        <v>21</v>
      </c>
      <c r="T337" s="5">
        <v>12</v>
      </c>
      <c r="U337" s="5">
        <v>14</v>
      </c>
      <c r="V337" s="10">
        <v>41059</v>
      </c>
      <c r="W337" s="10">
        <v>43980</v>
      </c>
      <c r="X337" s="5"/>
      <c r="Y337" s="5" t="s">
        <v>544</v>
      </c>
      <c r="Z337" s="10">
        <v>41678.41777777778</v>
      </c>
    </row>
    <row r="338" spans="1:26" x14ac:dyDescent="0.25">
      <c r="A338" s="4">
        <v>832</v>
      </c>
      <c r="B338" s="4" t="s">
        <v>543</v>
      </c>
      <c r="C338" s="4" t="s">
        <v>542</v>
      </c>
      <c r="D338" s="4" t="s">
        <v>2769</v>
      </c>
      <c r="E338" s="30">
        <v>1</v>
      </c>
      <c r="F338" s="30">
        <v>1</v>
      </c>
      <c r="G338" s="30" t="s">
        <v>26</v>
      </c>
      <c r="H338" s="4">
        <v>500</v>
      </c>
      <c r="I338" s="4">
        <v>375</v>
      </c>
      <c r="J338" s="4">
        <v>185.8193</v>
      </c>
      <c r="K338" s="4">
        <v>348.76</v>
      </c>
      <c r="L338" s="4">
        <v>48</v>
      </c>
      <c r="M338" s="4" t="s">
        <v>25</v>
      </c>
      <c r="N338" s="4" t="s">
        <v>24</v>
      </c>
      <c r="O338" s="4">
        <v>2.85</v>
      </c>
      <c r="P338" s="4">
        <v>1</v>
      </c>
      <c r="Q338" s="4" t="s">
        <v>41</v>
      </c>
      <c r="R338" s="4" t="s">
        <v>41</v>
      </c>
      <c r="S338" s="4" t="s">
        <v>21</v>
      </c>
      <c r="T338" s="4">
        <v>12</v>
      </c>
      <c r="U338" s="4">
        <v>14</v>
      </c>
      <c r="V338" s="11">
        <v>41059</v>
      </c>
      <c r="W338" s="11">
        <v>43980</v>
      </c>
      <c r="X338" s="4"/>
      <c r="Y338" s="4" t="s">
        <v>541</v>
      </c>
      <c r="Z338" s="11">
        <v>41678.41777777778</v>
      </c>
    </row>
    <row r="339" spans="1:26" x14ac:dyDescent="0.25">
      <c r="A339" s="5">
        <v>833</v>
      </c>
      <c r="B339" s="5" t="s">
        <v>540</v>
      </c>
      <c r="C339" s="5" t="s">
        <v>539</v>
      </c>
      <c r="D339" s="5" t="s">
        <v>2769</v>
      </c>
      <c r="E339" s="29">
        <v>1</v>
      </c>
      <c r="F339" s="29">
        <v>1</v>
      </c>
      <c r="G339" s="29" t="s">
        <v>103</v>
      </c>
      <c r="H339" s="5">
        <v>500</v>
      </c>
      <c r="I339" s="5">
        <v>375</v>
      </c>
      <c r="J339" s="5">
        <v>360.94279999999998</v>
      </c>
      <c r="K339" s="5">
        <v>594.83000000000004</v>
      </c>
      <c r="L339" s="5">
        <v>40</v>
      </c>
      <c r="M339" s="5" t="s">
        <v>25</v>
      </c>
      <c r="N339" s="5" t="s">
        <v>24</v>
      </c>
      <c r="O339" s="5">
        <v>2.2200000000000002</v>
      </c>
      <c r="P339" s="5">
        <v>1</v>
      </c>
      <c r="Q339" s="5" t="s">
        <v>23</v>
      </c>
      <c r="R339" s="5" t="s">
        <v>41</v>
      </c>
      <c r="S339" s="5" t="s">
        <v>79</v>
      </c>
      <c r="T339" s="5">
        <v>14</v>
      </c>
      <c r="U339" s="5">
        <v>17</v>
      </c>
      <c r="V339" s="10">
        <v>41059</v>
      </c>
      <c r="W339" s="5"/>
      <c r="X339" s="5"/>
      <c r="Y339" s="5" t="s">
        <v>538</v>
      </c>
      <c r="Z339" s="10">
        <v>41678.41777777778</v>
      </c>
    </row>
    <row r="340" spans="1:26" x14ac:dyDescent="0.25">
      <c r="A340" s="4">
        <v>834</v>
      </c>
      <c r="B340" s="4" t="s">
        <v>537</v>
      </c>
      <c r="C340" s="4" t="s">
        <v>536</v>
      </c>
      <c r="D340" s="4" t="s">
        <v>2769</v>
      </c>
      <c r="E340" s="30">
        <v>1</v>
      </c>
      <c r="F340" s="30">
        <v>1</v>
      </c>
      <c r="G340" s="30" t="s">
        <v>103</v>
      </c>
      <c r="H340" s="4">
        <v>500</v>
      </c>
      <c r="I340" s="4">
        <v>375</v>
      </c>
      <c r="J340" s="4">
        <v>360.94279999999998</v>
      </c>
      <c r="K340" s="4">
        <v>594.83000000000004</v>
      </c>
      <c r="L340" s="4">
        <v>42</v>
      </c>
      <c r="M340" s="4" t="s">
        <v>25</v>
      </c>
      <c r="N340" s="4" t="s">
        <v>24</v>
      </c>
      <c r="O340" s="4">
        <v>2.2599999999999998</v>
      </c>
      <c r="P340" s="4">
        <v>1</v>
      </c>
      <c r="Q340" s="4" t="s">
        <v>23</v>
      </c>
      <c r="R340" s="4" t="s">
        <v>41</v>
      </c>
      <c r="S340" s="4" t="s">
        <v>79</v>
      </c>
      <c r="T340" s="4">
        <v>14</v>
      </c>
      <c r="U340" s="4">
        <v>17</v>
      </c>
      <c r="V340" s="11">
        <v>41059</v>
      </c>
      <c r="W340" s="4"/>
      <c r="X340" s="4"/>
      <c r="Y340" s="4" t="s">
        <v>535</v>
      </c>
      <c r="Z340" s="11">
        <v>41678.41777777778</v>
      </c>
    </row>
    <row r="341" spans="1:26" x14ac:dyDescent="0.25">
      <c r="A341" s="5">
        <v>835</v>
      </c>
      <c r="B341" s="5" t="s">
        <v>534</v>
      </c>
      <c r="C341" s="5" t="s">
        <v>533</v>
      </c>
      <c r="D341" s="5" t="s">
        <v>2769</v>
      </c>
      <c r="E341" s="29">
        <v>1</v>
      </c>
      <c r="F341" s="29">
        <v>1</v>
      </c>
      <c r="G341" s="29" t="s">
        <v>103</v>
      </c>
      <c r="H341" s="5">
        <v>500</v>
      </c>
      <c r="I341" s="5">
        <v>375</v>
      </c>
      <c r="J341" s="5">
        <v>360.94279999999998</v>
      </c>
      <c r="K341" s="5">
        <v>594.83000000000004</v>
      </c>
      <c r="L341" s="5">
        <v>44</v>
      </c>
      <c r="M341" s="5" t="s">
        <v>25</v>
      </c>
      <c r="N341" s="5" t="s">
        <v>24</v>
      </c>
      <c r="O341" s="5">
        <v>2.2999999999999998</v>
      </c>
      <c r="P341" s="5">
        <v>1</v>
      </c>
      <c r="Q341" s="5" t="s">
        <v>23</v>
      </c>
      <c r="R341" s="5" t="s">
        <v>41</v>
      </c>
      <c r="S341" s="5" t="s">
        <v>79</v>
      </c>
      <c r="T341" s="5">
        <v>14</v>
      </c>
      <c r="U341" s="5">
        <v>17</v>
      </c>
      <c r="V341" s="10">
        <v>41059</v>
      </c>
      <c r="W341" s="5"/>
      <c r="X341" s="5"/>
      <c r="Y341" s="5" t="s">
        <v>532</v>
      </c>
      <c r="Z341" s="10">
        <v>41678.41777777778</v>
      </c>
    </row>
    <row r="342" spans="1:26" x14ac:dyDescent="0.25">
      <c r="A342" s="4">
        <v>836</v>
      </c>
      <c r="B342" s="4" t="s">
        <v>531</v>
      </c>
      <c r="C342" s="4" t="s">
        <v>530</v>
      </c>
      <c r="D342" s="4" t="s">
        <v>2769</v>
      </c>
      <c r="E342" s="30">
        <v>1</v>
      </c>
      <c r="F342" s="30">
        <v>1</v>
      </c>
      <c r="G342" s="30" t="s">
        <v>103</v>
      </c>
      <c r="H342" s="4">
        <v>500</v>
      </c>
      <c r="I342" s="4">
        <v>375</v>
      </c>
      <c r="J342" s="4">
        <v>360.94279999999998</v>
      </c>
      <c r="K342" s="4">
        <v>594.83000000000004</v>
      </c>
      <c r="L342" s="4">
        <v>48</v>
      </c>
      <c r="M342" s="4" t="s">
        <v>25</v>
      </c>
      <c r="N342" s="4" t="s">
        <v>24</v>
      </c>
      <c r="O342" s="4">
        <v>2.34</v>
      </c>
      <c r="P342" s="4">
        <v>1</v>
      </c>
      <c r="Q342" s="4" t="s">
        <v>23</v>
      </c>
      <c r="R342" s="4" t="s">
        <v>41</v>
      </c>
      <c r="S342" s="4" t="s">
        <v>79</v>
      </c>
      <c r="T342" s="4">
        <v>14</v>
      </c>
      <c r="U342" s="4">
        <v>17</v>
      </c>
      <c r="V342" s="11">
        <v>41059</v>
      </c>
      <c r="W342" s="4"/>
      <c r="X342" s="4"/>
      <c r="Y342" s="4" t="s">
        <v>529</v>
      </c>
      <c r="Z342" s="11">
        <v>41678.41777777778</v>
      </c>
    </row>
    <row r="343" spans="1:26" x14ac:dyDescent="0.25">
      <c r="A343" s="5">
        <v>837</v>
      </c>
      <c r="B343" s="5" t="s">
        <v>528</v>
      </c>
      <c r="C343" s="5" t="s">
        <v>527</v>
      </c>
      <c r="D343" s="5" t="s">
        <v>2769</v>
      </c>
      <c r="E343" s="29">
        <v>1</v>
      </c>
      <c r="F343" s="29">
        <v>1</v>
      </c>
      <c r="G343" s="29" t="s">
        <v>26</v>
      </c>
      <c r="H343" s="5">
        <v>500</v>
      </c>
      <c r="I343" s="5">
        <v>375</v>
      </c>
      <c r="J343" s="5">
        <v>868.63419999999996</v>
      </c>
      <c r="K343" s="5">
        <v>1431.5</v>
      </c>
      <c r="L343" s="5">
        <v>62</v>
      </c>
      <c r="M343" s="5" t="s">
        <v>25</v>
      </c>
      <c r="N343" s="5" t="s">
        <v>24</v>
      </c>
      <c r="O343" s="5">
        <v>2.2999999999999998</v>
      </c>
      <c r="P343" s="5">
        <v>1</v>
      </c>
      <c r="Q343" s="5" t="s">
        <v>23</v>
      </c>
      <c r="R343" s="5" t="s">
        <v>36</v>
      </c>
      <c r="S343" s="5" t="s">
        <v>21</v>
      </c>
      <c r="T343" s="5">
        <v>14</v>
      </c>
      <c r="U343" s="5">
        <v>6</v>
      </c>
      <c r="V343" s="10">
        <v>41059</v>
      </c>
      <c r="W343" s="5"/>
      <c r="X343" s="5"/>
      <c r="Y343" s="5" t="s">
        <v>526</v>
      </c>
      <c r="Z343" s="10">
        <v>41678.41777777778</v>
      </c>
    </row>
    <row r="344" spans="1:26" x14ac:dyDescent="0.25">
      <c r="A344" s="4">
        <v>838</v>
      </c>
      <c r="B344" s="4" t="s">
        <v>525</v>
      </c>
      <c r="C344" s="4" t="s">
        <v>524</v>
      </c>
      <c r="D344" s="4" t="s">
        <v>2769</v>
      </c>
      <c r="E344" s="30">
        <v>1</v>
      </c>
      <c r="F344" s="30">
        <v>1</v>
      </c>
      <c r="G344" s="30" t="s">
        <v>26</v>
      </c>
      <c r="H344" s="4">
        <v>500</v>
      </c>
      <c r="I344" s="4">
        <v>375</v>
      </c>
      <c r="J344" s="4">
        <v>868.63419999999996</v>
      </c>
      <c r="K344" s="4">
        <v>1431.5</v>
      </c>
      <c r="L344" s="4">
        <v>44</v>
      </c>
      <c r="M344" s="4" t="s">
        <v>25</v>
      </c>
      <c r="N344" s="4" t="s">
        <v>24</v>
      </c>
      <c r="O344" s="4">
        <v>2.12</v>
      </c>
      <c r="P344" s="4">
        <v>1</v>
      </c>
      <c r="Q344" s="4" t="s">
        <v>23</v>
      </c>
      <c r="R344" s="4" t="s">
        <v>36</v>
      </c>
      <c r="S344" s="4" t="s">
        <v>21</v>
      </c>
      <c r="T344" s="4">
        <v>14</v>
      </c>
      <c r="U344" s="4">
        <v>6</v>
      </c>
      <c r="V344" s="11">
        <v>41059</v>
      </c>
      <c r="W344" s="4"/>
      <c r="X344" s="4"/>
      <c r="Y344" s="4" t="s">
        <v>523</v>
      </c>
      <c r="Z344" s="11">
        <v>41678.41777777778</v>
      </c>
    </row>
    <row r="345" spans="1:26" x14ac:dyDescent="0.25">
      <c r="A345" s="5">
        <v>839</v>
      </c>
      <c r="B345" s="5" t="s">
        <v>522</v>
      </c>
      <c r="C345" s="5" t="s">
        <v>521</v>
      </c>
      <c r="D345" s="5" t="s">
        <v>2769</v>
      </c>
      <c r="E345" s="29">
        <v>1</v>
      </c>
      <c r="F345" s="29">
        <v>1</v>
      </c>
      <c r="G345" s="29" t="s">
        <v>26</v>
      </c>
      <c r="H345" s="5">
        <v>500</v>
      </c>
      <c r="I345" s="5">
        <v>375</v>
      </c>
      <c r="J345" s="5">
        <v>868.63419999999996</v>
      </c>
      <c r="K345" s="5">
        <v>1431.5</v>
      </c>
      <c r="L345" s="5">
        <v>48</v>
      </c>
      <c r="M345" s="5" t="s">
        <v>25</v>
      </c>
      <c r="N345" s="5" t="s">
        <v>24</v>
      </c>
      <c r="O345" s="5">
        <v>2.16</v>
      </c>
      <c r="P345" s="5">
        <v>1</v>
      </c>
      <c r="Q345" s="5" t="s">
        <v>23</v>
      </c>
      <c r="R345" s="5" t="s">
        <v>36</v>
      </c>
      <c r="S345" s="5" t="s">
        <v>21</v>
      </c>
      <c r="T345" s="5">
        <v>14</v>
      </c>
      <c r="U345" s="5">
        <v>6</v>
      </c>
      <c r="V345" s="10">
        <v>41059</v>
      </c>
      <c r="W345" s="5"/>
      <c r="X345" s="5"/>
      <c r="Y345" s="5" t="s">
        <v>520</v>
      </c>
      <c r="Z345" s="10">
        <v>41678.41777777778</v>
      </c>
    </row>
    <row r="346" spans="1:26" x14ac:dyDescent="0.25">
      <c r="A346" s="4">
        <v>840</v>
      </c>
      <c r="B346" s="4" t="s">
        <v>519</v>
      </c>
      <c r="C346" s="4" t="s">
        <v>518</v>
      </c>
      <c r="D346" s="4" t="s">
        <v>2769</v>
      </c>
      <c r="E346" s="30">
        <v>1</v>
      </c>
      <c r="F346" s="30">
        <v>1</v>
      </c>
      <c r="G346" s="30" t="s">
        <v>26</v>
      </c>
      <c r="H346" s="4">
        <v>500</v>
      </c>
      <c r="I346" s="4">
        <v>375</v>
      </c>
      <c r="J346" s="4">
        <v>868.63419999999996</v>
      </c>
      <c r="K346" s="4">
        <v>1431.5</v>
      </c>
      <c r="L346" s="4">
        <v>52</v>
      </c>
      <c r="M346" s="4" t="s">
        <v>25</v>
      </c>
      <c r="N346" s="4" t="s">
        <v>24</v>
      </c>
      <c r="O346" s="4">
        <v>2.2000000000000002</v>
      </c>
      <c r="P346" s="4">
        <v>1</v>
      </c>
      <c r="Q346" s="4" t="s">
        <v>23</v>
      </c>
      <c r="R346" s="4" t="s">
        <v>36</v>
      </c>
      <c r="S346" s="4" t="s">
        <v>21</v>
      </c>
      <c r="T346" s="4">
        <v>14</v>
      </c>
      <c r="U346" s="4">
        <v>6</v>
      </c>
      <c r="V346" s="11">
        <v>41059</v>
      </c>
      <c r="W346" s="4"/>
      <c r="X346" s="4"/>
      <c r="Y346" s="4" t="s">
        <v>517</v>
      </c>
      <c r="Z346" s="11">
        <v>41678.41777777778</v>
      </c>
    </row>
    <row r="347" spans="1:26" x14ac:dyDescent="0.25">
      <c r="A347" s="5">
        <v>841</v>
      </c>
      <c r="B347" s="5" t="s">
        <v>516</v>
      </c>
      <c r="C347" s="5" t="s">
        <v>515</v>
      </c>
      <c r="D347" s="5" t="s">
        <v>2769</v>
      </c>
      <c r="E347" s="29">
        <v>0</v>
      </c>
      <c r="F347" s="29">
        <v>1</v>
      </c>
      <c r="G347" s="29" t="s">
        <v>26</v>
      </c>
      <c r="H347" s="5">
        <v>4</v>
      </c>
      <c r="I347" s="5">
        <v>3</v>
      </c>
      <c r="J347" s="5">
        <v>24.745899999999999</v>
      </c>
      <c r="K347" s="5">
        <v>59.99</v>
      </c>
      <c r="L347" s="5" t="s">
        <v>381</v>
      </c>
      <c r="M347" s="5"/>
      <c r="N347" s="5"/>
      <c r="O347" s="5"/>
      <c r="P347" s="5">
        <v>0</v>
      </c>
      <c r="Q347" s="5" t="s">
        <v>381</v>
      </c>
      <c r="R347" s="5"/>
      <c r="S347" s="5" t="s">
        <v>41</v>
      </c>
      <c r="T347" s="5">
        <v>22</v>
      </c>
      <c r="U347" s="5">
        <v>13</v>
      </c>
      <c r="V347" s="10">
        <v>41059</v>
      </c>
      <c r="W347" s="10">
        <v>43980</v>
      </c>
      <c r="X347" s="5"/>
      <c r="Y347" s="5" t="s">
        <v>514</v>
      </c>
      <c r="Z347" s="10">
        <v>41678.41777777778</v>
      </c>
    </row>
    <row r="348" spans="1:26" x14ac:dyDescent="0.25">
      <c r="A348" s="4">
        <v>842</v>
      </c>
      <c r="B348" s="4" t="s">
        <v>513</v>
      </c>
      <c r="C348" s="4" t="s">
        <v>512</v>
      </c>
      <c r="D348" s="4" t="s">
        <v>2769</v>
      </c>
      <c r="E348" s="30">
        <v>0</v>
      </c>
      <c r="F348" s="30">
        <v>1</v>
      </c>
      <c r="G348" s="30" t="s">
        <v>511</v>
      </c>
      <c r="H348" s="4">
        <v>4</v>
      </c>
      <c r="I348" s="4">
        <v>3</v>
      </c>
      <c r="J348" s="4">
        <v>51.5625</v>
      </c>
      <c r="K348" s="4">
        <v>125</v>
      </c>
      <c r="L348" s="4"/>
      <c r="M348" s="4"/>
      <c r="N348" s="4"/>
      <c r="O348" s="4"/>
      <c r="P348" s="4">
        <v>0</v>
      </c>
      <c r="Q348" s="4" t="s">
        <v>92</v>
      </c>
      <c r="R348" s="4"/>
      <c r="S348" s="4"/>
      <c r="T348" s="4">
        <v>35</v>
      </c>
      <c r="U348" s="4">
        <v>120</v>
      </c>
      <c r="V348" s="11">
        <v>41059</v>
      </c>
      <c r="W348" s="11">
        <v>43980</v>
      </c>
      <c r="X348" s="4"/>
      <c r="Y348" s="4" t="s">
        <v>510</v>
      </c>
      <c r="Z348" s="11">
        <v>41678.41777777778</v>
      </c>
    </row>
    <row r="349" spans="1:26" x14ac:dyDescent="0.25">
      <c r="A349" s="5">
        <v>843</v>
      </c>
      <c r="B349" s="5" t="s">
        <v>509</v>
      </c>
      <c r="C349" s="5" t="s">
        <v>508</v>
      </c>
      <c r="D349" s="5" t="s">
        <v>2769</v>
      </c>
      <c r="E349" s="29">
        <v>0</v>
      </c>
      <c r="F349" s="29">
        <v>1</v>
      </c>
      <c r="G349" s="29"/>
      <c r="H349" s="5">
        <v>4</v>
      </c>
      <c r="I349" s="5">
        <v>3</v>
      </c>
      <c r="J349" s="5">
        <v>10.3125</v>
      </c>
      <c r="K349" s="5">
        <v>25</v>
      </c>
      <c r="L349" s="5"/>
      <c r="M349" s="5"/>
      <c r="N349" s="5"/>
      <c r="O349" s="5"/>
      <c r="P349" s="5">
        <v>0</v>
      </c>
      <c r="Q349" s="5" t="s">
        <v>381</v>
      </c>
      <c r="R349" s="5"/>
      <c r="S349" s="5"/>
      <c r="T349" s="5">
        <v>34</v>
      </c>
      <c r="U349" s="5">
        <v>115</v>
      </c>
      <c r="V349" s="10">
        <v>41059</v>
      </c>
      <c r="W349" s="10">
        <v>43980</v>
      </c>
      <c r="X349" s="5"/>
      <c r="Y349" s="5" t="s">
        <v>507</v>
      </c>
      <c r="Z349" s="10">
        <v>41678.41777777778</v>
      </c>
    </row>
    <row r="350" spans="1:26" x14ac:dyDescent="0.25">
      <c r="A350" s="4">
        <v>844</v>
      </c>
      <c r="B350" s="4" t="s">
        <v>506</v>
      </c>
      <c r="C350" s="4" t="s">
        <v>505</v>
      </c>
      <c r="D350" s="4" t="s">
        <v>2769</v>
      </c>
      <c r="E350" s="30">
        <v>0</v>
      </c>
      <c r="F350" s="30">
        <v>1</v>
      </c>
      <c r="G350" s="30"/>
      <c r="H350" s="4">
        <v>4</v>
      </c>
      <c r="I350" s="4">
        <v>3</v>
      </c>
      <c r="J350" s="4">
        <v>8.2459000000000007</v>
      </c>
      <c r="K350" s="4">
        <v>19.989999999999998</v>
      </c>
      <c r="L350" s="4"/>
      <c r="M350" s="4"/>
      <c r="N350" s="4"/>
      <c r="O350" s="4"/>
      <c r="P350" s="4">
        <v>0</v>
      </c>
      <c r="Q350" s="4" t="s">
        <v>381</v>
      </c>
      <c r="R350" s="4"/>
      <c r="S350" s="4"/>
      <c r="T350" s="4">
        <v>36</v>
      </c>
      <c r="U350" s="4">
        <v>116</v>
      </c>
      <c r="V350" s="11">
        <v>41059</v>
      </c>
      <c r="W350" s="11">
        <v>43980</v>
      </c>
      <c r="X350" s="4"/>
      <c r="Y350" s="4" t="s">
        <v>504</v>
      </c>
      <c r="Z350" s="11">
        <v>41678.41777777778</v>
      </c>
    </row>
    <row r="351" spans="1:26" x14ac:dyDescent="0.25">
      <c r="A351" s="5">
        <v>845</v>
      </c>
      <c r="B351" s="5" t="s">
        <v>503</v>
      </c>
      <c r="C351" s="5" t="s">
        <v>502</v>
      </c>
      <c r="D351" s="5" t="s">
        <v>2769</v>
      </c>
      <c r="E351" s="29">
        <v>0</v>
      </c>
      <c r="F351" s="29">
        <v>1</v>
      </c>
      <c r="G351" s="29"/>
      <c r="H351" s="5">
        <v>4</v>
      </c>
      <c r="I351" s="5">
        <v>3</v>
      </c>
      <c r="J351" s="5">
        <v>10.308400000000001</v>
      </c>
      <c r="K351" s="5">
        <v>24.99</v>
      </c>
      <c r="L351" s="5"/>
      <c r="M351" s="5"/>
      <c r="N351" s="5"/>
      <c r="O351" s="5"/>
      <c r="P351" s="5">
        <v>0</v>
      </c>
      <c r="Q351" s="5" t="s">
        <v>41</v>
      </c>
      <c r="R351" s="5"/>
      <c r="S351" s="5"/>
      <c r="T351" s="5">
        <v>36</v>
      </c>
      <c r="U351" s="5">
        <v>117</v>
      </c>
      <c r="V351" s="10">
        <v>41059</v>
      </c>
      <c r="W351" s="10">
        <v>43980</v>
      </c>
      <c r="X351" s="5"/>
      <c r="Y351" s="5" t="s">
        <v>501</v>
      </c>
      <c r="Z351" s="10">
        <v>41678.41777777778</v>
      </c>
    </row>
    <row r="352" spans="1:26" x14ac:dyDescent="0.25">
      <c r="A352" s="4">
        <v>846</v>
      </c>
      <c r="B352" s="4" t="s">
        <v>500</v>
      </c>
      <c r="C352" s="4" t="s">
        <v>499</v>
      </c>
      <c r="D352" s="4" t="s">
        <v>2769</v>
      </c>
      <c r="E352" s="30">
        <v>0</v>
      </c>
      <c r="F352" s="30">
        <v>1</v>
      </c>
      <c r="G352" s="30"/>
      <c r="H352" s="4">
        <v>4</v>
      </c>
      <c r="I352" s="4">
        <v>3</v>
      </c>
      <c r="J352" s="4">
        <v>5.7709000000000001</v>
      </c>
      <c r="K352" s="4">
        <v>13.99</v>
      </c>
      <c r="L352" s="4"/>
      <c r="M352" s="4"/>
      <c r="N352" s="4"/>
      <c r="O352" s="4"/>
      <c r="P352" s="4">
        <v>0</v>
      </c>
      <c r="Q352" s="4" t="s">
        <v>23</v>
      </c>
      <c r="R352" s="4"/>
      <c r="S352" s="4"/>
      <c r="T352" s="4">
        <v>33</v>
      </c>
      <c r="U352" s="4">
        <v>108</v>
      </c>
      <c r="V352" s="11">
        <v>41059</v>
      </c>
      <c r="W352" s="11">
        <v>43980</v>
      </c>
      <c r="X352" s="4"/>
      <c r="Y352" s="4" t="s">
        <v>498</v>
      </c>
      <c r="Z352" s="11">
        <v>41678.41777777778</v>
      </c>
    </row>
    <row r="353" spans="1:26" x14ac:dyDescent="0.25">
      <c r="A353" s="5">
        <v>847</v>
      </c>
      <c r="B353" s="5" t="s">
        <v>497</v>
      </c>
      <c r="C353" s="5" t="s">
        <v>496</v>
      </c>
      <c r="D353" s="5" t="s">
        <v>2769</v>
      </c>
      <c r="E353" s="29">
        <v>0</v>
      </c>
      <c r="F353" s="29">
        <v>1</v>
      </c>
      <c r="G353" s="29"/>
      <c r="H353" s="5">
        <v>4</v>
      </c>
      <c r="I353" s="5">
        <v>3</v>
      </c>
      <c r="J353" s="5">
        <v>14.433400000000001</v>
      </c>
      <c r="K353" s="5">
        <v>34.99</v>
      </c>
      <c r="L353" s="5"/>
      <c r="M353" s="5"/>
      <c r="N353" s="5"/>
      <c r="O353" s="5"/>
      <c r="P353" s="5">
        <v>0</v>
      </c>
      <c r="Q353" s="5" t="s">
        <v>23</v>
      </c>
      <c r="R353" s="5"/>
      <c r="S353" s="5"/>
      <c r="T353" s="5">
        <v>33</v>
      </c>
      <c r="U353" s="5">
        <v>109</v>
      </c>
      <c r="V353" s="10">
        <v>41059</v>
      </c>
      <c r="W353" s="10">
        <v>43980</v>
      </c>
      <c r="X353" s="5"/>
      <c r="Y353" s="5" t="s">
        <v>495</v>
      </c>
      <c r="Z353" s="10">
        <v>41678.41777777778</v>
      </c>
    </row>
    <row r="354" spans="1:26" x14ac:dyDescent="0.25">
      <c r="A354" s="4">
        <v>848</v>
      </c>
      <c r="B354" s="4" t="s">
        <v>494</v>
      </c>
      <c r="C354" s="4" t="s">
        <v>493</v>
      </c>
      <c r="D354" s="4" t="s">
        <v>2769</v>
      </c>
      <c r="E354" s="30">
        <v>0</v>
      </c>
      <c r="F354" s="30">
        <v>1</v>
      </c>
      <c r="G354" s="30"/>
      <c r="H354" s="4">
        <v>4</v>
      </c>
      <c r="I354" s="4">
        <v>3</v>
      </c>
      <c r="J354" s="4">
        <v>18.558399999999999</v>
      </c>
      <c r="K354" s="4">
        <v>44.99</v>
      </c>
      <c r="L354" s="4"/>
      <c r="M354" s="4"/>
      <c r="N354" s="4"/>
      <c r="O354" s="4"/>
      <c r="P354" s="4">
        <v>0</v>
      </c>
      <c r="Q354" s="4" t="s">
        <v>23</v>
      </c>
      <c r="R354" s="4"/>
      <c r="S354" s="4"/>
      <c r="T354" s="4">
        <v>33</v>
      </c>
      <c r="U354" s="4">
        <v>110</v>
      </c>
      <c r="V354" s="11">
        <v>41059</v>
      </c>
      <c r="W354" s="11">
        <v>43980</v>
      </c>
      <c r="X354" s="4"/>
      <c r="Y354" s="4" t="s">
        <v>492</v>
      </c>
      <c r="Z354" s="11">
        <v>41678.41777777778</v>
      </c>
    </row>
    <row r="355" spans="1:26" x14ac:dyDescent="0.25">
      <c r="A355" s="5">
        <v>849</v>
      </c>
      <c r="B355" s="5" t="s">
        <v>491</v>
      </c>
      <c r="C355" s="5" t="s">
        <v>490</v>
      </c>
      <c r="D355" s="5" t="s">
        <v>2769</v>
      </c>
      <c r="E355" s="29">
        <v>0</v>
      </c>
      <c r="F355" s="29">
        <v>1</v>
      </c>
      <c r="G355" s="29" t="s">
        <v>26</v>
      </c>
      <c r="H355" s="5">
        <v>4</v>
      </c>
      <c r="I355" s="5">
        <v>3</v>
      </c>
      <c r="J355" s="5">
        <v>24.745899999999999</v>
      </c>
      <c r="K355" s="5">
        <v>59.99</v>
      </c>
      <c r="L355" s="5" t="s">
        <v>41</v>
      </c>
      <c r="M355" s="5"/>
      <c r="N355" s="5"/>
      <c r="O355" s="5"/>
      <c r="P355" s="5">
        <v>0</v>
      </c>
      <c r="Q355" s="5" t="s">
        <v>381</v>
      </c>
      <c r="R355" s="5"/>
      <c r="S355" s="5" t="s">
        <v>41</v>
      </c>
      <c r="T355" s="5">
        <v>22</v>
      </c>
      <c r="U355" s="5">
        <v>13</v>
      </c>
      <c r="V355" s="10">
        <v>41059</v>
      </c>
      <c r="W355" s="10">
        <v>43980</v>
      </c>
      <c r="X355" s="5"/>
      <c r="Y355" s="5" t="s">
        <v>489</v>
      </c>
      <c r="Z355" s="10">
        <v>41678.41777777778</v>
      </c>
    </row>
    <row r="356" spans="1:26" x14ac:dyDescent="0.25">
      <c r="A356" s="4">
        <v>850</v>
      </c>
      <c r="B356" s="4" t="s">
        <v>488</v>
      </c>
      <c r="C356" s="4" t="s">
        <v>487</v>
      </c>
      <c r="D356" s="4" t="s">
        <v>2769</v>
      </c>
      <c r="E356" s="30">
        <v>0</v>
      </c>
      <c r="F356" s="30">
        <v>1</v>
      </c>
      <c r="G356" s="30" t="s">
        <v>26</v>
      </c>
      <c r="H356" s="4">
        <v>4</v>
      </c>
      <c r="I356" s="4">
        <v>3</v>
      </c>
      <c r="J356" s="4">
        <v>24.745899999999999</v>
      </c>
      <c r="K356" s="4">
        <v>59.99</v>
      </c>
      <c r="L356" s="4" t="s">
        <v>22</v>
      </c>
      <c r="M356" s="4"/>
      <c r="N356" s="4"/>
      <c r="O356" s="4"/>
      <c r="P356" s="4">
        <v>0</v>
      </c>
      <c r="Q356" s="4" t="s">
        <v>381</v>
      </c>
      <c r="R356" s="4"/>
      <c r="S356" s="4" t="s">
        <v>41</v>
      </c>
      <c r="T356" s="4">
        <v>22</v>
      </c>
      <c r="U356" s="4">
        <v>13</v>
      </c>
      <c r="V356" s="11">
        <v>41059</v>
      </c>
      <c r="W356" s="11">
        <v>43980</v>
      </c>
      <c r="X356" s="4"/>
      <c r="Y356" s="4" t="s">
        <v>486</v>
      </c>
      <c r="Z356" s="11">
        <v>41678.41777777778</v>
      </c>
    </row>
    <row r="357" spans="1:26" x14ac:dyDescent="0.25">
      <c r="A357" s="5">
        <v>851</v>
      </c>
      <c r="B357" s="5" t="s">
        <v>485</v>
      </c>
      <c r="C357" s="5" t="s">
        <v>484</v>
      </c>
      <c r="D357" s="5" t="s">
        <v>2769</v>
      </c>
      <c r="E357" s="29">
        <v>0</v>
      </c>
      <c r="F357" s="29">
        <v>1</v>
      </c>
      <c r="G357" s="29" t="s">
        <v>26</v>
      </c>
      <c r="H357" s="5">
        <v>4</v>
      </c>
      <c r="I357" s="5">
        <v>3</v>
      </c>
      <c r="J357" s="5">
        <v>24.745899999999999</v>
      </c>
      <c r="K357" s="5">
        <v>59.99</v>
      </c>
      <c r="L357" s="5" t="s">
        <v>382</v>
      </c>
      <c r="M357" s="5"/>
      <c r="N357" s="5"/>
      <c r="O357" s="5"/>
      <c r="P357" s="5">
        <v>0</v>
      </c>
      <c r="Q357" s="5" t="s">
        <v>381</v>
      </c>
      <c r="R357" s="5"/>
      <c r="S357" s="5" t="s">
        <v>41</v>
      </c>
      <c r="T357" s="5">
        <v>22</v>
      </c>
      <c r="U357" s="5">
        <v>13</v>
      </c>
      <c r="V357" s="10">
        <v>41059</v>
      </c>
      <c r="W357" s="10">
        <v>43980</v>
      </c>
      <c r="X357" s="5"/>
      <c r="Y357" s="5" t="s">
        <v>483</v>
      </c>
      <c r="Z357" s="10">
        <v>41678.41777777778</v>
      </c>
    </row>
    <row r="358" spans="1:26" x14ac:dyDescent="0.25">
      <c r="A358" s="4">
        <v>852</v>
      </c>
      <c r="B358" s="4" t="s">
        <v>482</v>
      </c>
      <c r="C358" s="4" t="s">
        <v>481</v>
      </c>
      <c r="D358" s="4" t="s">
        <v>2769</v>
      </c>
      <c r="E358" s="30">
        <v>0</v>
      </c>
      <c r="F358" s="30">
        <v>1</v>
      </c>
      <c r="G358" s="30" t="s">
        <v>26</v>
      </c>
      <c r="H358" s="4">
        <v>4</v>
      </c>
      <c r="I358" s="4">
        <v>3</v>
      </c>
      <c r="J358" s="4">
        <v>30.933399999999999</v>
      </c>
      <c r="K358" s="4">
        <v>74.989999999999995</v>
      </c>
      <c r="L358" s="4" t="s">
        <v>381</v>
      </c>
      <c r="M358" s="4"/>
      <c r="N358" s="4"/>
      <c r="O358" s="4"/>
      <c r="P358" s="4">
        <v>0</v>
      </c>
      <c r="Q358" s="4" t="s">
        <v>381</v>
      </c>
      <c r="R358" s="4"/>
      <c r="S358" s="4" t="s">
        <v>79</v>
      </c>
      <c r="T358" s="4">
        <v>24</v>
      </c>
      <c r="U358" s="4">
        <v>38</v>
      </c>
      <c r="V358" s="11">
        <v>41059</v>
      </c>
      <c r="W358" s="11">
        <v>43980</v>
      </c>
      <c r="X358" s="4"/>
      <c r="Y358" s="4" t="s">
        <v>480</v>
      </c>
      <c r="Z358" s="11">
        <v>41678.41777777778</v>
      </c>
    </row>
    <row r="359" spans="1:26" x14ac:dyDescent="0.25">
      <c r="A359" s="5">
        <v>853</v>
      </c>
      <c r="B359" s="5" t="s">
        <v>479</v>
      </c>
      <c r="C359" s="5" t="s">
        <v>478</v>
      </c>
      <c r="D359" s="5" t="s">
        <v>2769</v>
      </c>
      <c r="E359" s="29">
        <v>0</v>
      </c>
      <c r="F359" s="29">
        <v>1</v>
      </c>
      <c r="G359" s="29" t="s">
        <v>26</v>
      </c>
      <c r="H359" s="5">
        <v>4</v>
      </c>
      <c r="I359" s="5">
        <v>3</v>
      </c>
      <c r="J359" s="5">
        <v>30.933399999999999</v>
      </c>
      <c r="K359" s="5">
        <v>74.989999999999995</v>
      </c>
      <c r="L359" s="5" t="s">
        <v>41</v>
      </c>
      <c r="M359" s="5"/>
      <c r="N359" s="5"/>
      <c r="O359" s="5"/>
      <c r="P359" s="5">
        <v>0</v>
      </c>
      <c r="Q359" s="5" t="s">
        <v>381</v>
      </c>
      <c r="R359" s="5"/>
      <c r="S359" s="5" t="s">
        <v>79</v>
      </c>
      <c r="T359" s="5">
        <v>24</v>
      </c>
      <c r="U359" s="5">
        <v>38</v>
      </c>
      <c r="V359" s="10">
        <v>41059</v>
      </c>
      <c r="W359" s="10">
        <v>43980</v>
      </c>
      <c r="X359" s="5"/>
      <c r="Y359" s="5" t="s">
        <v>477</v>
      </c>
      <c r="Z359" s="10">
        <v>41678.41777777778</v>
      </c>
    </row>
    <row r="360" spans="1:26" x14ac:dyDescent="0.25">
      <c r="A360" s="4">
        <v>854</v>
      </c>
      <c r="B360" s="4" t="s">
        <v>476</v>
      </c>
      <c r="C360" s="4" t="s">
        <v>475</v>
      </c>
      <c r="D360" s="4" t="s">
        <v>2769</v>
      </c>
      <c r="E360" s="30">
        <v>0</v>
      </c>
      <c r="F360" s="30">
        <v>1</v>
      </c>
      <c r="G360" s="30" t="s">
        <v>26</v>
      </c>
      <c r="H360" s="4">
        <v>4</v>
      </c>
      <c r="I360" s="4">
        <v>3</v>
      </c>
      <c r="J360" s="4">
        <v>30.933399999999999</v>
      </c>
      <c r="K360" s="4">
        <v>74.989999999999995</v>
      </c>
      <c r="L360" s="4" t="s">
        <v>22</v>
      </c>
      <c r="M360" s="4"/>
      <c r="N360" s="4"/>
      <c r="O360" s="4"/>
      <c r="P360" s="4">
        <v>0</v>
      </c>
      <c r="Q360" s="4" t="s">
        <v>381</v>
      </c>
      <c r="R360" s="4"/>
      <c r="S360" s="4" t="s">
        <v>79</v>
      </c>
      <c r="T360" s="4">
        <v>24</v>
      </c>
      <c r="U360" s="4">
        <v>38</v>
      </c>
      <c r="V360" s="11">
        <v>41059</v>
      </c>
      <c r="W360" s="11">
        <v>43980</v>
      </c>
      <c r="X360" s="4"/>
      <c r="Y360" s="4" t="s">
        <v>474</v>
      </c>
      <c r="Z360" s="11">
        <v>41678.41777777778</v>
      </c>
    </row>
    <row r="361" spans="1:26" x14ac:dyDescent="0.25">
      <c r="A361" s="5">
        <v>855</v>
      </c>
      <c r="B361" s="5" t="s">
        <v>473</v>
      </c>
      <c r="C361" s="5" t="s">
        <v>472</v>
      </c>
      <c r="D361" s="5" t="s">
        <v>2769</v>
      </c>
      <c r="E361" s="29">
        <v>0</v>
      </c>
      <c r="F361" s="29">
        <v>1</v>
      </c>
      <c r="G361" s="29" t="s">
        <v>465</v>
      </c>
      <c r="H361" s="5">
        <v>4</v>
      </c>
      <c r="I361" s="5">
        <v>3</v>
      </c>
      <c r="J361" s="5">
        <v>37.120899999999999</v>
      </c>
      <c r="K361" s="5">
        <v>89.99</v>
      </c>
      <c r="L361" s="5" t="s">
        <v>381</v>
      </c>
      <c r="M361" s="5"/>
      <c r="N361" s="5"/>
      <c r="O361" s="5"/>
      <c r="P361" s="5">
        <v>0</v>
      </c>
      <c r="Q361" s="5" t="s">
        <v>381</v>
      </c>
      <c r="R361" s="5"/>
      <c r="S361" s="5" t="s">
        <v>41</v>
      </c>
      <c r="T361" s="5">
        <v>18</v>
      </c>
      <c r="U361" s="5">
        <v>12</v>
      </c>
      <c r="V361" s="10">
        <v>41059</v>
      </c>
      <c r="W361" s="10">
        <v>43980</v>
      </c>
      <c r="X361" s="5"/>
      <c r="Y361" s="5" t="s">
        <v>471</v>
      </c>
      <c r="Z361" s="10">
        <v>41678.41777777778</v>
      </c>
    </row>
    <row r="362" spans="1:26" x14ac:dyDescent="0.25">
      <c r="A362" s="4">
        <v>856</v>
      </c>
      <c r="B362" s="4" t="s">
        <v>470</v>
      </c>
      <c r="C362" s="4" t="s">
        <v>469</v>
      </c>
      <c r="D362" s="4" t="s">
        <v>2769</v>
      </c>
      <c r="E362" s="30">
        <v>0</v>
      </c>
      <c r="F362" s="30">
        <v>1</v>
      </c>
      <c r="G362" s="30" t="s">
        <v>465</v>
      </c>
      <c r="H362" s="4">
        <v>4</v>
      </c>
      <c r="I362" s="4">
        <v>3</v>
      </c>
      <c r="J362" s="4">
        <v>37.120899999999999</v>
      </c>
      <c r="K362" s="4">
        <v>89.99</v>
      </c>
      <c r="L362" s="4" t="s">
        <v>41</v>
      </c>
      <c r="M362" s="4"/>
      <c r="N362" s="4"/>
      <c r="O362" s="4"/>
      <c r="P362" s="4">
        <v>0</v>
      </c>
      <c r="Q362" s="4" t="s">
        <v>381</v>
      </c>
      <c r="R362" s="4"/>
      <c r="S362" s="4" t="s">
        <v>41</v>
      </c>
      <c r="T362" s="4">
        <v>18</v>
      </c>
      <c r="U362" s="4">
        <v>12</v>
      </c>
      <c r="V362" s="11">
        <v>41059</v>
      </c>
      <c r="W362" s="11">
        <v>43980</v>
      </c>
      <c r="X362" s="4"/>
      <c r="Y362" s="4" t="s">
        <v>468</v>
      </c>
      <c r="Z362" s="11">
        <v>41678.41777777778</v>
      </c>
    </row>
    <row r="363" spans="1:26" x14ac:dyDescent="0.25">
      <c r="A363" s="5">
        <v>857</v>
      </c>
      <c r="B363" s="5" t="s">
        <v>467</v>
      </c>
      <c r="C363" s="5" t="s">
        <v>466</v>
      </c>
      <c r="D363" s="5" t="s">
        <v>2769</v>
      </c>
      <c r="E363" s="29">
        <v>0</v>
      </c>
      <c r="F363" s="29">
        <v>1</v>
      </c>
      <c r="G363" s="29" t="s">
        <v>465</v>
      </c>
      <c r="H363" s="5">
        <v>4</v>
      </c>
      <c r="I363" s="5">
        <v>3</v>
      </c>
      <c r="J363" s="5">
        <v>37.120899999999999</v>
      </c>
      <c r="K363" s="5">
        <v>89.99</v>
      </c>
      <c r="L363" s="5" t="s">
        <v>22</v>
      </c>
      <c r="M363" s="5"/>
      <c r="N363" s="5"/>
      <c r="O363" s="5"/>
      <c r="P363" s="5">
        <v>0</v>
      </c>
      <c r="Q363" s="5" t="s">
        <v>381</v>
      </c>
      <c r="R363" s="5"/>
      <c r="S363" s="5" t="s">
        <v>41</v>
      </c>
      <c r="T363" s="5">
        <v>18</v>
      </c>
      <c r="U363" s="5">
        <v>12</v>
      </c>
      <c r="V363" s="10">
        <v>41059</v>
      </c>
      <c r="W363" s="10">
        <v>43980</v>
      </c>
      <c r="X363" s="5"/>
      <c r="Y363" s="5" t="s">
        <v>464</v>
      </c>
      <c r="Z363" s="10">
        <v>41678.41777777778</v>
      </c>
    </row>
    <row r="364" spans="1:26" x14ac:dyDescent="0.25">
      <c r="A364" s="4">
        <v>858</v>
      </c>
      <c r="B364" s="4" t="s">
        <v>463</v>
      </c>
      <c r="C364" s="4" t="s">
        <v>462</v>
      </c>
      <c r="D364" s="4" t="s">
        <v>2769</v>
      </c>
      <c r="E364" s="30">
        <v>0</v>
      </c>
      <c r="F364" s="30">
        <v>1</v>
      </c>
      <c r="G364" s="30" t="s">
        <v>26</v>
      </c>
      <c r="H364" s="4">
        <v>4</v>
      </c>
      <c r="I364" s="4">
        <v>3</v>
      </c>
      <c r="J364" s="4">
        <v>9.1593</v>
      </c>
      <c r="K364" s="4">
        <v>24.49</v>
      </c>
      <c r="L364" s="4" t="s">
        <v>381</v>
      </c>
      <c r="M364" s="4"/>
      <c r="N364" s="4"/>
      <c r="O364" s="4"/>
      <c r="P364" s="4">
        <v>0</v>
      </c>
      <c r="Q364" s="4" t="s">
        <v>381</v>
      </c>
      <c r="R364" s="4"/>
      <c r="S364" s="4" t="s">
        <v>21</v>
      </c>
      <c r="T364" s="4">
        <v>20</v>
      </c>
      <c r="U364" s="4">
        <v>4</v>
      </c>
      <c r="V364" s="11">
        <v>41059</v>
      </c>
      <c r="W364" s="4"/>
      <c r="X364" s="4"/>
      <c r="Y364" s="4" t="s">
        <v>461</v>
      </c>
      <c r="Z364" s="11">
        <v>41678.41777777778</v>
      </c>
    </row>
    <row r="365" spans="1:26" x14ac:dyDescent="0.25">
      <c r="A365" s="5">
        <v>859</v>
      </c>
      <c r="B365" s="5" t="s">
        <v>460</v>
      </c>
      <c r="C365" s="5" t="s">
        <v>459</v>
      </c>
      <c r="D365" s="5" t="s">
        <v>2769</v>
      </c>
      <c r="E365" s="29">
        <v>0</v>
      </c>
      <c r="F365" s="29">
        <v>1</v>
      </c>
      <c r="G365" s="29" t="s">
        <v>26</v>
      </c>
      <c r="H365" s="5">
        <v>4</v>
      </c>
      <c r="I365" s="5">
        <v>3</v>
      </c>
      <c r="J365" s="5">
        <v>9.1593</v>
      </c>
      <c r="K365" s="5">
        <v>24.49</v>
      </c>
      <c r="L365" s="5" t="s">
        <v>41</v>
      </c>
      <c r="M365" s="5"/>
      <c r="N365" s="5"/>
      <c r="O365" s="5"/>
      <c r="P365" s="5">
        <v>0</v>
      </c>
      <c r="Q365" s="5" t="s">
        <v>381</v>
      </c>
      <c r="R365" s="5"/>
      <c r="S365" s="5" t="s">
        <v>21</v>
      </c>
      <c r="T365" s="5">
        <v>20</v>
      </c>
      <c r="U365" s="5">
        <v>4</v>
      </c>
      <c r="V365" s="10">
        <v>41059</v>
      </c>
      <c r="W365" s="5"/>
      <c r="X365" s="5"/>
      <c r="Y365" s="5" t="s">
        <v>458</v>
      </c>
      <c r="Z365" s="10">
        <v>41678.41777777778</v>
      </c>
    </row>
    <row r="366" spans="1:26" x14ac:dyDescent="0.25">
      <c r="A366" s="4">
        <v>860</v>
      </c>
      <c r="B366" s="4" t="s">
        <v>457</v>
      </c>
      <c r="C366" s="4" t="s">
        <v>456</v>
      </c>
      <c r="D366" s="4" t="s">
        <v>2769</v>
      </c>
      <c r="E366" s="30">
        <v>0</v>
      </c>
      <c r="F366" s="30">
        <v>1</v>
      </c>
      <c r="G366" s="30" t="s">
        <v>26</v>
      </c>
      <c r="H366" s="4">
        <v>4</v>
      </c>
      <c r="I366" s="4">
        <v>3</v>
      </c>
      <c r="J366" s="4">
        <v>9.1593</v>
      </c>
      <c r="K366" s="4">
        <v>24.49</v>
      </c>
      <c r="L366" s="4" t="s">
        <v>22</v>
      </c>
      <c r="M366" s="4"/>
      <c r="N366" s="4"/>
      <c r="O366" s="4"/>
      <c r="P366" s="4">
        <v>0</v>
      </c>
      <c r="Q366" s="4" t="s">
        <v>381</v>
      </c>
      <c r="R366" s="4"/>
      <c r="S366" s="4" t="s">
        <v>21</v>
      </c>
      <c r="T366" s="4">
        <v>20</v>
      </c>
      <c r="U366" s="4">
        <v>4</v>
      </c>
      <c r="V366" s="11">
        <v>41059</v>
      </c>
      <c r="W366" s="4"/>
      <c r="X366" s="4"/>
      <c r="Y366" s="4" t="s">
        <v>455</v>
      </c>
      <c r="Z366" s="11">
        <v>41678.41777777778</v>
      </c>
    </row>
    <row r="367" spans="1:26" x14ac:dyDescent="0.25">
      <c r="A367" s="5">
        <v>861</v>
      </c>
      <c r="B367" s="5" t="s">
        <v>454</v>
      </c>
      <c r="C367" s="5" t="s">
        <v>453</v>
      </c>
      <c r="D367" s="5" t="s">
        <v>2769</v>
      </c>
      <c r="E367" s="29">
        <v>0</v>
      </c>
      <c r="F367" s="29">
        <v>1</v>
      </c>
      <c r="G367" s="29" t="s">
        <v>26</v>
      </c>
      <c r="H367" s="5">
        <v>4</v>
      </c>
      <c r="I367" s="5">
        <v>3</v>
      </c>
      <c r="J367" s="5">
        <v>15.6709</v>
      </c>
      <c r="K367" s="5">
        <v>37.99</v>
      </c>
      <c r="L367" s="5" t="s">
        <v>381</v>
      </c>
      <c r="M367" s="5"/>
      <c r="N367" s="5"/>
      <c r="O367" s="5"/>
      <c r="P367" s="5">
        <v>0</v>
      </c>
      <c r="Q367" s="5" t="s">
        <v>41</v>
      </c>
      <c r="R367" s="5"/>
      <c r="S367" s="5" t="s">
        <v>21</v>
      </c>
      <c r="T367" s="5">
        <v>20</v>
      </c>
      <c r="U367" s="5">
        <v>3</v>
      </c>
      <c r="V367" s="10">
        <v>41059</v>
      </c>
      <c r="W367" s="10">
        <v>43980</v>
      </c>
      <c r="X367" s="5"/>
      <c r="Y367" s="5" t="s">
        <v>452</v>
      </c>
      <c r="Z367" s="10">
        <v>41678.41777777778</v>
      </c>
    </row>
    <row r="368" spans="1:26" x14ac:dyDescent="0.25">
      <c r="A368" s="4">
        <v>862</v>
      </c>
      <c r="B368" s="4" t="s">
        <v>451</v>
      </c>
      <c r="C368" s="4" t="s">
        <v>450</v>
      </c>
      <c r="D368" s="4" t="s">
        <v>2769</v>
      </c>
      <c r="E368" s="30">
        <v>0</v>
      </c>
      <c r="F368" s="30">
        <v>1</v>
      </c>
      <c r="G368" s="30" t="s">
        <v>26</v>
      </c>
      <c r="H368" s="4">
        <v>4</v>
      </c>
      <c r="I368" s="4">
        <v>3</v>
      </c>
      <c r="J368" s="4">
        <v>15.6709</v>
      </c>
      <c r="K368" s="4">
        <v>37.99</v>
      </c>
      <c r="L368" s="4" t="s">
        <v>41</v>
      </c>
      <c r="M368" s="4"/>
      <c r="N368" s="4"/>
      <c r="O368" s="4"/>
      <c r="P368" s="4">
        <v>0</v>
      </c>
      <c r="Q368" s="4" t="s">
        <v>41</v>
      </c>
      <c r="R368" s="4"/>
      <c r="S368" s="4" t="s">
        <v>21</v>
      </c>
      <c r="T368" s="4">
        <v>20</v>
      </c>
      <c r="U368" s="4">
        <v>3</v>
      </c>
      <c r="V368" s="11">
        <v>41059</v>
      </c>
      <c r="W368" s="11">
        <v>43980</v>
      </c>
      <c r="X368" s="4"/>
      <c r="Y368" s="25" t="s">
        <v>449</v>
      </c>
      <c r="Z368" s="11">
        <v>41678.41777777778</v>
      </c>
    </row>
    <row r="369" spans="1:26" x14ac:dyDescent="0.25">
      <c r="A369" s="5">
        <v>863</v>
      </c>
      <c r="B369" s="5" t="s">
        <v>448</v>
      </c>
      <c r="C369" s="5" t="s">
        <v>447</v>
      </c>
      <c r="D369" s="5" t="s">
        <v>2769</v>
      </c>
      <c r="E369" s="29">
        <v>0</v>
      </c>
      <c r="F369" s="29">
        <v>1</v>
      </c>
      <c r="G369" s="29" t="s">
        <v>26</v>
      </c>
      <c r="H369" s="5">
        <v>4</v>
      </c>
      <c r="I369" s="5">
        <v>3</v>
      </c>
      <c r="J369" s="5">
        <v>15.6709</v>
      </c>
      <c r="K369" s="5">
        <v>37.99</v>
      </c>
      <c r="L369" s="5" t="s">
        <v>22</v>
      </c>
      <c r="M369" s="5"/>
      <c r="N369" s="5"/>
      <c r="O369" s="5"/>
      <c r="P369" s="5">
        <v>0</v>
      </c>
      <c r="Q369" s="5" t="s">
        <v>41</v>
      </c>
      <c r="R369" s="5"/>
      <c r="S369" s="5" t="s">
        <v>21</v>
      </c>
      <c r="T369" s="5">
        <v>20</v>
      </c>
      <c r="U369" s="5">
        <v>3</v>
      </c>
      <c r="V369" s="10">
        <v>41059</v>
      </c>
      <c r="W369" s="10">
        <v>43980</v>
      </c>
      <c r="X369" s="5"/>
      <c r="Y369" s="5" t="s">
        <v>446</v>
      </c>
      <c r="Z369" s="10">
        <v>41678.41777777778</v>
      </c>
    </row>
    <row r="370" spans="1:26" x14ac:dyDescent="0.25">
      <c r="A370" s="4">
        <v>864</v>
      </c>
      <c r="B370" s="4" t="s">
        <v>445</v>
      </c>
      <c r="C370" s="4" t="s">
        <v>444</v>
      </c>
      <c r="D370" s="4" t="s">
        <v>2769</v>
      </c>
      <c r="E370" s="30">
        <v>0</v>
      </c>
      <c r="F370" s="30">
        <v>1</v>
      </c>
      <c r="G370" s="30" t="s">
        <v>93</v>
      </c>
      <c r="H370" s="4">
        <v>4</v>
      </c>
      <c r="I370" s="4">
        <v>3</v>
      </c>
      <c r="J370" s="4">
        <v>23.748999999999999</v>
      </c>
      <c r="K370" s="4">
        <v>63.5</v>
      </c>
      <c r="L370" s="4" t="s">
        <v>381</v>
      </c>
      <c r="M370" s="4"/>
      <c r="N370" s="4"/>
      <c r="O370" s="4"/>
      <c r="P370" s="4">
        <v>0</v>
      </c>
      <c r="Q370" s="4" t="s">
        <v>381</v>
      </c>
      <c r="R370" s="4"/>
      <c r="S370" s="4" t="s">
        <v>21</v>
      </c>
      <c r="T370" s="4">
        <v>25</v>
      </c>
      <c r="U370" s="4">
        <v>1</v>
      </c>
      <c r="V370" s="11">
        <v>43981</v>
      </c>
      <c r="W370" s="4"/>
      <c r="X370" s="4"/>
      <c r="Y370" s="4" t="s">
        <v>443</v>
      </c>
      <c r="Z370" s="11">
        <v>41678.41777777778</v>
      </c>
    </row>
    <row r="371" spans="1:26" x14ac:dyDescent="0.25">
      <c r="A371" s="5">
        <v>865</v>
      </c>
      <c r="B371" s="5" t="s">
        <v>442</v>
      </c>
      <c r="C371" s="5" t="s">
        <v>441</v>
      </c>
      <c r="D371" s="5" t="s">
        <v>2769</v>
      </c>
      <c r="E371" s="29">
        <v>0</v>
      </c>
      <c r="F371" s="29">
        <v>1</v>
      </c>
      <c r="G371" s="29" t="s">
        <v>93</v>
      </c>
      <c r="H371" s="5">
        <v>4</v>
      </c>
      <c r="I371" s="5">
        <v>3</v>
      </c>
      <c r="J371" s="5">
        <v>23.748999999999999</v>
      </c>
      <c r="K371" s="5">
        <v>63.5</v>
      </c>
      <c r="L371" s="5" t="s">
        <v>41</v>
      </c>
      <c r="M371" s="5"/>
      <c r="N371" s="5"/>
      <c r="O371" s="5"/>
      <c r="P371" s="5">
        <v>0</v>
      </c>
      <c r="Q371" s="5" t="s">
        <v>381</v>
      </c>
      <c r="R371" s="5"/>
      <c r="S371" s="5" t="s">
        <v>21</v>
      </c>
      <c r="T371" s="5">
        <v>25</v>
      </c>
      <c r="U371" s="5">
        <v>1</v>
      </c>
      <c r="V371" s="10">
        <v>43981</v>
      </c>
      <c r="W371" s="5"/>
      <c r="X371" s="5"/>
      <c r="Y371" s="5" t="s">
        <v>440</v>
      </c>
      <c r="Z371" s="10">
        <v>41678.41777777778</v>
      </c>
    </row>
    <row r="372" spans="1:26" x14ac:dyDescent="0.25">
      <c r="A372" s="4">
        <v>866</v>
      </c>
      <c r="B372" s="4" t="s">
        <v>439</v>
      </c>
      <c r="C372" s="4" t="s">
        <v>438</v>
      </c>
      <c r="D372" s="4" t="s">
        <v>2769</v>
      </c>
      <c r="E372" s="30">
        <v>0</v>
      </c>
      <c r="F372" s="30">
        <v>1</v>
      </c>
      <c r="G372" s="30" t="s">
        <v>93</v>
      </c>
      <c r="H372" s="4">
        <v>4</v>
      </c>
      <c r="I372" s="4">
        <v>3</v>
      </c>
      <c r="J372" s="4">
        <v>23.748999999999999</v>
      </c>
      <c r="K372" s="4">
        <v>63.5</v>
      </c>
      <c r="L372" s="4" t="s">
        <v>22</v>
      </c>
      <c r="M372" s="4"/>
      <c r="N372" s="4"/>
      <c r="O372" s="4"/>
      <c r="P372" s="4">
        <v>0</v>
      </c>
      <c r="Q372" s="4" t="s">
        <v>381</v>
      </c>
      <c r="R372" s="4"/>
      <c r="S372" s="4" t="s">
        <v>21</v>
      </c>
      <c r="T372" s="4">
        <v>25</v>
      </c>
      <c r="U372" s="4">
        <v>1</v>
      </c>
      <c r="V372" s="11">
        <v>43981</v>
      </c>
      <c r="W372" s="4"/>
      <c r="X372" s="4"/>
      <c r="Y372" s="4" t="s">
        <v>437</v>
      </c>
      <c r="Z372" s="11">
        <v>41678.41777777778</v>
      </c>
    </row>
    <row r="373" spans="1:26" x14ac:dyDescent="0.25">
      <c r="A373" s="5">
        <v>867</v>
      </c>
      <c r="B373" s="5" t="s">
        <v>436</v>
      </c>
      <c r="C373" s="5" t="s">
        <v>435</v>
      </c>
      <c r="D373" s="5" t="s">
        <v>2769</v>
      </c>
      <c r="E373" s="29">
        <v>0</v>
      </c>
      <c r="F373" s="29">
        <v>1</v>
      </c>
      <c r="G373" s="29" t="s">
        <v>26</v>
      </c>
      <c r="H373" s="5">
        <v>4</v>
      </c>
      <c r="I373" s="5">
        <v>3</v>
      </c>
      <c r="J373" s="5">
        <v>26.176300000000001</v>
      </c>
      <c r="K373" s="5">
        <v>69.989999999999995</v>
      </c>
      <c r="L373" s="5" t="s">
        <v>381</v>
      </c>
      <c r="M373" s="5"/>
      <c r="N373" s="5"/>
      <c r="O373" s="5"/>
      <c r="P373" s="5">
        <v>0</v>
      </c>
      <c r="Q373" s="5" t="s">
        <v>41</v>
      </c>
      <c r="R373" s="5"/>
      <c r="S373" s="5" t="s">
        <v>79</v>
      </c>
      <c r="T373" s="5">
        <v>22</v>
      </c>
      <c r="U373" s="5">
        <v>37</v>
      </c>
      <c r="V373" s="10">
        <v>43981</v>
      </c>
      <c r="W373" s="5"/>
      <c r="X373" s="5"/>
      <c r="Y373" s="5" t="s">
        <v>434</v>
      </c>
      <c r="Z373" s="10">
        <v>41678.41777777778</v>
      </c>
    </row>
    <row r="374" spans="1:26" x14ac:dyDescent="0.25">
      <c r="A374" s="4">
        <v>868</v>
      </c>
      <c r="B374" s="4" t="s">
        <v>433</v>
      </c>
      <c r="C374" s="4" t="s">
        <v>432</v>
      </c>
      <c r="D374" s="4" t="s">
        <v>2769</v>
      </c>
      <c r="E374" s="30">
        <v>0</v>
      </c>
      <c r="F374" s="30">
        <v>1</v>
      </c>
      <c r="G374" s="30" t="s">
        <v>26</v>
      </c>
      <c r="H374" s="4">
        <v>4</v>
      </c>
      <c r="I374" s="4">
        <v>3</v>
      </c>
      <c r="J374" s="4">
        <v>26.176300000000001</v>
      </c>
      <c r="K374" s="4">
        <v>69.989999999999995</v>
      </c>
      <c r="L374" s="4" t="s">
        <v>41</v>
      </c>
      <c r="M374" s="4"/>
      <c r="N374" s="4"/>
      <c r="O374" s="4"/>
      <c r="P374" s="4">
        <v>0</v>
      </c>
      <c r="Q374" s="4" t="s">
        <v>41</v>
      </c>
      <c r="R374" s="4"/>
      <c r="S374" s="4" t="s">
        <v>79</v>
      </c>
      <c r="T374" s="4">
        <v>22</v>
      </c>
      <c r="U374" s="4">
        <v>37</v>
      </c>
      <c r="V374" s="11">
        <v>43981</v>
      </c>
      <c r="W374" s="4"/>
      <c r="X374" s="4"/>
      <c r="Y374" s="25" t="s">
        <v>431</v>
      </c>
      <c r="Z374" s="11">
        <v>41678.41777777778</v>
      </c>
    </row>
    <row r="375" spans="1:26" x14ac:dyDescent="0.25">
      <c r="A375" s="5">
        <v>869</v>
      </c>
      <c r="B375" s="5" t="s">
        <v>430</v>
      </c>
      <c r="C375" s="5" t="s">
        <v>429</v>
      </c>
      <c r="D375" s="5" t="s">
        <v>2769</v>
      </c>
      <c r="E375" s="29">
        <v>0</v>
      </c>
      <c r="F375" s="29">
        <v>1</v>
      </c>
      <c r="G375" s="29" t="s">
        <v>26</v>
      </c>
      <c r="H375" s="5">
        <v>4</v>
      </c>
      <c r="I375" s="5">
        <v>3</v>
      </c>
      <c r="J375" s="5">
        <v>26.176300000000001</v>
      </c>
      <c r="K375" s="5">
        <v>69.989999999999995</v>
      </c>
      <c r="L375" s="5" t="s">
        <v>22</v>
      </c>
      <c r="M375" s="5"/>
      <c r="N375" s="5"/>
      <c r="O375" s="5"/>
      <c r="P375" s="5">
        <v>0</v>
      </c>
      <c r="Q375" s="5" t="s">
        <v>41</v>
      </c>
      <c r="R375" s="5"/>
      <c r="S375" s="5" t="s">
        <v>79</v>
      </c>
      <c r="T375" s="5">
        <v>22</v>
      </c>
      <c r="U375" s="5">
        <v>37</v>
      </c>
      <c r="V375" s="10">
        <v>43981</v>
      </c>
      <c r="W375" s="5"/>
      <c r="X375" s="5"/>
      <c r="Y375" s="5" t="s">
        <v>428</v>
      </c>
      <c r="Z375" s="10">
        <v>41678.41777777778</v>
      </c>
    </row>
    <row r="376" spans="1:26" x14ac:dyDescent="0.25">
      <c r="A376" s="4">
        <v>870</v>
      </c>
      <c r="B376" s="4" t="s">
        <v>427</v>
      </c>
      <c r="C376" s="4" t="s">
        <v>426</v>
      </c>
      <c r="D376" s="4" t="s">
        <v>2769</v>
      </c>
      <c r="E376" s="30">
        <v>0</v>
      </c>
      <c r="F376" s="30">
        <v>1</v>
      </c>
      <c r="G376" s="30"/>
      <c r="H376" s="4">
        <v>4</v>
      </c>
      <c r="I376" s="4">
        <v>3</v>
      </c>
      <c r="J376" s="4">
        <v>1.8663000000000001</v>
      </c>
      <c r="K376" s="4">
        <v>4.99</v>
      </c>
      <c r="L376" s="4"/>
      <c r="M376" s="4"/>
      <c r="N376" s="4"/>
      <c r="O376" s="4"/>
      <c r="P376" s="4">
        <v>0</v>
      </c>
      <c r="Q376" s="4" t="s">
        <v>381</v>
      </c>
      <c r="R376" s="4"/>
      <c r="S376" s="4"/>
      <c r="T376" s="4">
        <v>28</v>
      </c>
      <c r="U376" s="4">
        <v>111</v>
      </c>
      <c r="V376" s="11">
        <v>43981</v>
      </c>
      <c r="W376" s="4"/>
      <c r="X376" s="4"/>
      <c r="Y376" s="4" t="s">
        <v>425</v>
      </c>
      <c r="Z376" s="11">
        <v>41678.41777777778</v>
      </c>
    </row>
    <row r="377" spans="1:26" x14ac:dyDescent="0.25">
      <c r="A377" s="5">
        <v>871</v>
      </c>
      <c r="B377" s="5" t="s">
        <v>424</v>
      </c>
      <c r="C377" s="5" t="s">
        <v>423</v>
      </c>
      <c r="D377" s="5" t="s">
        <v>2769</v>
      </c>
      <c r="E377" s="29">
        <v>0</v>
      </c>
      <c r="F377" s="29">
        <v>1</v>
      </c>
      <c r="G377" s="29"/>
      <c r="H377" s="5">
        <v>4</v>
      </c>
      <c r="I377" s="5">
        <v>3</v>
      </c>
      <c r="J377" s="5">
        <v>3.7363</v>
      </c>
      <c r="K377" s="5">
        <v>9.99</v>
      </c>
      <c r="L377" s="5"/>
      <c r="M377" s="5"/>
      <c r="N377" s="5"/>
      <c r="O377" s="5"/>
      <c r="P377" s="5">
        <v>0</v>
      </c>
      <c r="Q377" s="5" t="s">
        <v>41</v>
      </c>
      <c r="R377" s="5"/>
      <c r="S377" s="5"/>
      <c r="T377" s="5">
        <v>28</v>
      </c>
      <c r="U377" s="5">
        <v>112</v>
      </c>
      <c r="V377" s="10">
        <v>43981</v>
      </c>
      <c r="W377" s="5"/>
      <c r="X377" s="5"/>
      <c r="Y377" s="5" t="s">
        <v>422</v>
      </c>
      <c r="Z377" s="10">
        <v>41678.41777777778</v>
      </c>
    </row>
    <row r="378" spans="1:26" x14ac:dyDescent="0.25">
      <c r="A378" s="4">
        <v>872</v>
      </c>
      <c r="B378" s="4" t="s">
        <v>421</v>
      </c>
      <c r="C378" s="4" t="s">
        <v>420</v>
      </c>
      <c r="D378" s="4" t="s">
        <v>2769</v>
      </c>
      <c r="E378" s="30">
        <v>0</v>
      </c>
      <c r="F378" s="30">
        <v>1</v>
      </c>
      <c r="G378" s="30"/>
      <c r="H378" s="4">
        <v>4</v>
      </c>
      <c r="I378" s="4">
        <v>3</v>
      </c>
      <c r="J378" s="4">
        <v>3.3622999999999998</v>
      </c>
      <c r="K378" s="4">
        <v>8.99</v>
      </c>
      <c r="L378" s="4"/>
      <c r="M378" s="4"/>
      <c r="N378" s="4"/>
      <c r="O378" s="4"/>
      <c r="P378" s="4">
        <v>0</v>
      </c>
      <c r="Q378" s="4" t="s">
        <v>23</v>
      </c>
      <c r="R378" s="4"/>
      <c r="S378" s="4"/>
      <c r="T378" s="4">
        <v>28</v>
      </c>
      <c r="U378" s="4">
        <v>113</v>
      </c>
      <c r="V378" s="11">
        <v>43981</v>
      </c>
      <c r="W378" s="4"/>
      <c r="X378" s="4"/>
      <c r="Y378" s="4" t="s">
        <v>419</v>
      </c>
      <c r="Z378" s="11">
        <v>41678.41777777778</v>
      </c>
    </row>
    <row r="379" spans="1:26" x14ac:dyDescent="0.25">
      <c r="A379" s="5">
        <v>873</v>
      </c>
      <c r="B379" s="5" t="s">
        <v>418</v>
      </c>
      <c r="C379" s="5" t="s">
        <v>417</v>
      </c>
      <c r="D379" s="5" t="s">
        <v>2769</v>
      </c>
      <c r="E379" s="29">
        <v>0</v>
      </c>
      <c r="F379" s="29">
        <v>1</v>
      </c>
      <c r="G379" s="29"/>
      <c r="H379" s="5">
        <v>4</v>
      </c>
      <c r="I379" s="5">
        <v>3</v>
      </c>
      <c r="J379" s="5">
        <v>0.85650000000000004</v>
      </c>
      <c r="K379" s="5">
        <v>2.29</v>
      </c>
      <c r="L379" s="5"/>
      <c r="M379" s="5"/>
      <c r="N379" s="5"/>
      <c r="O379" s="5"/>
      <c r="P379" s="5">
        <v>0</v>
      </c>
      <c r="Q379" s="5" t="s">
        <v>381</v>
      </c>
      <c r="R379" s="5"/>
      <c r="S379" s="5"/>
      <c r="T379" s="5">
        <v>37</v>
      </c>
      <c r="U379" s="5">
        <v>114</v>
      </c>
      <c r="V379" s="10">
        <v>43981</v>
      </c>
      <c r="W379" s="5"/>
      <c r="X379" s="5"/>
      <c r="Y379" s="24" t="s">
        <v>416</v>
      </c>
      <c r="Z379" s="10">
        <v>41678.41777777778</v>
      </c>
    </row>
    <row r="380" spans="1:26" x14ac:dyDescent="0.25">
      <c r="A380" s="4">
        <v>874</v>
      </c>
      <c r="B380" s="4" t="s">
        <v>415</v>
      </c>
      <c r="C380" s="4" t="s">
        <v>414</v>
      </c>
      <c r="D380" s="4" t="s">
        <v>2769</v>
      </c>
      <c r="E380" s="30">
        <v>0</v>
      </c>
      <c r="F380" s="30">
        <v>1</v>
      </c>
      <c r="G380" s="30" t="s">
        <v>410</v>
      </c>
      <c r="H380" s="4">
        <v>4</v>
      </c>
      <c r="I380" s="4">
        <v>3</v>
      </c>
      <c r="J380" s="4">
        <v>3.3622999999999998</v>
      </c>
      <c r="K380" s="4">
        <v>8.99</v>
      </c>
      <c r="L380" s="4" t="s">
        <v>41</v>
      </c>
      <c r="M380" s="4"/>
      <c r="N380" s="4"/>
      <c r="O380" s="4"/>
      <c r="P380" s="4">
        <v>0</v>
      </c>
      <c r="Q380" s="4" t="s">
        <v>23</v>
      </c>
      <c r="R380" s="4"/>
      <c r="S380" s="4" t="s">
        <v>21</v>
      </c>
      <c r="T380" s="4">
        <v>23</v>
      </c>
      <c r="U380" s="4">
        <v>24</v>
      </c>
      <c r="V380" s="11">
        <v>43981</v>
      </c>
      <c r="W380" s="4"/>
      <c r="X380" s="4"/>
      <c r="Y380" s="4" t="s">
        <v>413</v>
      </c>
      <c r="Z380" s="11">
        <v>41678.41777777778</v>
      </c>
    </row>
    <row r="381" spans="1:26" x14ac:dyDescent="0.25">
      <c r="A381" s="5">
        <v>875</v>
      </c>
      <c r="B381" s="5" t="s">
        <v>412</v>
      </c>
      <c r="C381" s="5" t="s">
        <v>411</v>
      </c>
      <c r="D381" s="5" t="s">
        <v>2769</v>
      </c>
      <c r="E381" s="29">
        <v>0</v>
      </c>
      <c r="F381" s="29">
        <v>1</v>
      </c>
      <c r="G381" s="29" t="s">
        <v>410</v>
      </c>
      <c r="H381" s="5">
        <v>4</v>
      </c>
      <c r="I381" s="5">
        <v>3</v>
      </c>
      <c r="J381" s="5">
        <v>3.3622999999999998</v>
      </c>
      <c r="K381" s="5">
        <v>8.99</v>
      </c>
      <c r="L381" s="5" t="s">
        <v>22</v>
      </c>
      <c r="M381" s="5"/>
      <c r="N381" s="5"/>
      <c r="O381" s="5"/>
      <c r="P381" s="5">
        <v>0</v>
      </c>
      <c r="Q381" s="5" t="s">
        <v>23</v>
      </c>
      <c r="R381" s="5"/>
      <c r="S381" s="5" t="s">
        <v>21</v>
      </c>
      <c r="T381" s="5">
        <v>23</v>
      </c>
      <c r="U381" s="5">
        <v>24</v>
      </c>
      <c r="V381" s="10">
        <v>43981</v>
      </c>
      <c r="W381" s="5"/>
      <c r="X381" s="5"/>
      <c r="Y381" s="5" t="s">
        <v>409</v>
      </c>
      <c r="Z381" s="10">
        <v>41678.41777777778</v>
      </c>
    </row>
    <row r="382" spans="1:26" x14ac:dyDescent="0.25">
      <c r="A382" s="4">
        <v>876</v>
      </c>
      <c r="B382" s="4" t="s">
        <v>408</v>
      </c>
      <c r="C382" s="4" t="s">
        <v>407</v>
      </c>
      <c r="D382" s="4" t="s">
        <v>2769</v>
      </c>
      <c r="E382" s="30">
        <v>0</v>
      </c>
      <c r="F382" s="30">
        <v>1</v>
      </c>
      <c r="G382" s="30"/>
      <c r="H382" s="4">
        <v>4</v>
      </c>
      <c r="I382" s="4">
        <v>3</v>
      </c>
      <c r="J382" s="4">
        <v>44.88</v>
      </c>
      <c r="K382" s="4">
        <v>120</v>
      </c>
      <c r="L382" s="4"/>
      <c r="M382" s="4"/>
      <c r="N382" s="4"/>
      <c r="O382" s="4"/>
      <c r="P382" s="4">
        <v>0</v>
      </c>
      <c r="Q382" s="4" t="s">
        <v>381</v>
      </c>
      <c r="R382" s="4"/>
      <c r="S382" s="4"/>
      <c r="T382" s="4">
        <v>26</v>
      </c>
      <c r="U382" s="4">
        <v>118</v>
      </c>
      <c r="V382" s="11">
        <v>43981</v>
      </c>
      <c r="W382" s="4"/>
      <c r="X382" s="4"/>
      <c r="Y382" s="4" t="s">
        <v>406</v>
      </c>
      <c r="Z382" s="11">
        <v>41678.41777777778</v>
      </c>
    </row>
    <row r="383" spans="1:26" x14ac:dyDescent="0.25">
      <c r="A383" s="5">
        <v>877</v>
      </c>
      <c r="B383" s="5" t="s">
        <v>405</v>
      </c>
      <c r="C383" s="5" t="s">
        <v>404</v>
      </c>
      <c r="D383" s="5" t="s">
        <v>2769</v>
      </c>
      <c r="E383" s="29">
        <v>0</v>
      </c>
      <c r="F383" s="29">
        <v>1</v>
      </c>
      <c r="G383" s="29"/>
      <c r="H383" s="5">
        <v>4</v>
      </c>
      <c r="I383" s="5">
        <v>3</v>
      </c>
      <c r="J383" s="5">
        <v>2.9733000000000001</v>
      </c>
      <c r="K383" s="5">
        <v>7.95</v>
      </c>
      <c r="L383" s="5"/>
      <c r="M383" s="5"/>
      <c r="N383" s="5"/>
      <c r="O383" s="5"/>
      <c r="P383" s="5">
        <v>0</v>
      </c>
      <c r="Q383" s="5" t="s">
        <v>381</v>
      </c>
      <c r="R383" s="5"/>
      <c r="S383" s="5"/>
      <c r="T383" s="5">
        <v>29</v>
      </c>
      <c r="U383" s="5">
        <v>119</v>
      </c>
      <c r="V383" s="10">
        <v>43981</v>
      </c>
      <c r="W383" s="5"/>
      <c r="X383" s="5"/>
      <c r="Y383" s="5" t="s">
        <v>403</v>
      </c>
      <c r="Z383" s="10">
        <v>41678.41777777778</v>
      </c>
    </row>
    <row r="384" spans="1:26" x14ac:dyDescent="0.25">
      <c r="A384" s="4">
        <v>878</v>
      </c>
      <c r="B384" s="4" t="s">
        <v>402</v>
      </c>
      <c r="C384" s="4" t="s">
        <v>401</v>
      </c>
      <c r="D384" s="4" t="s">
        <v>2769</v>
      </c>
      <c r="E384" s="30">
        <v>0</v>
      </c>
      <c r="F384" s="30">
        <v>1</v>
      </c>
      <c r="G384" s="30"/>
      <c r="H384" s="4">
        <v>4</v>
      </c>
      <c r="I384" s="4">
        <v>3</v>
      </c>
      <c r="J384" s="4">
        <v>8.2204999999999995</v>
      </c>
      <c r="K384" s="4">
        <v>21.98</v>
      </c>
      <c r="L384" s="4"/>
      <c r="M384" s="4"/>
      <c r="N384" s="4"/>
      <c r="O384" s="4"/>
      <c r="P384" s="4">
        <v>0</v>
      </c>
      <c r="Q384" s="4" t="s">
        <v>41</v>
      </c>
      <c r="R384" s="4"/>
      <c r="S384" s="4"/>
      <c r="T384" s="4">
        <v>30</v>
      </c>
      <c r="U384" s="4">
        <v>121</v>
      </c>
      <c r="V384" s="11">
        <v>43981</v>
      </c>
      <c r="W384" s="4"/>
      <c r="X384" s="4"/>
      <c r="Y384" s="4" t="s">
        <v>400</v>
      </c>
      <c r="Z384" s="11">
        <v>41678.41777777778</v>
      </c>
    </row>
    <row r="385" spans="1:26" x14ac:dyDescent="0.25">
      <c r="A385" s="5">
        <v>879</v>
      </c>
      <c r="B385" s="5" t="s">
        <v>399</v>
      </c>
      <c r="C385" s="5" t="s">
        <v>398</v>
      </c>
      <c r="D385" s="5" t="s">
        <v>2769</v>
      </c>
      <c r="E385" s="29">
        <v>0</v>
      </c>
      <c r="F385" s="29">
        <v>1</v>
      </c>
      <c r="G385" s="29"/>
      <c r="H385" s="5">
        <v>4</v>
      </c>
      <c r="I385" s="5">
        <v>3</v>
      </c>
      <c r="J385" s="5">
        <v>59.466000000000001</v>
      </c>
      <c r="K385" s="5">
        <v>159</v>
      </c>
      <c r="L385" s="5"/>
      <c r="M385" s="5"/>
      <c r="N385" s="5"/>
      <c r="O385" s="5"/>
      <c r="P385" s="5">
        <v>0</v>
      </c>
      <c r="Q385" s="5" t="s">
        <v>41</v>
      </c>
      <c r="R385" s="5"/>
      <c r="S385" s="5"/>
      <c r="T385" s="5">
        <v>27</v>
      </c>
      <c r="U385" s="5">
        <v>122</v>
      </c>
      <c r="V385" s="10">
        <v>43981</v>
      </c>
      <c r="W385" s="5"/>
      <c r="X385" s="5"/>
      <c r="Y385" s="5" t="s">
        <v>397</v>
      </c>
      <c r="Z385" s="10">
        <v>41678.41777777778</v>
      </c>
    </row>
    <row r="386" spans="1:26" x14ac:dyDescent="0.25">
      <c r="A386" s="4">
        <v>880</v>
      </c>
      <c r="B386" s="4" t="s">
        <v>396</v>
      </c>
      <c r="C386" s="4" t="s">
        <v>395</v>
      </c>
      <c r="D386" s="4" t="s">
        <v>2769</v>
      </c>
      <c r="E386" s="30">
        <v>0</v>
      </c>
      <c r="F386" s="30">
        <v>1</v>
      </c>
      <c r="G386" s="30" t="s">
        <v>63</v>
      </c>
      <c r="H386" s="4">
        <v>4</v>
      </c>
      <c r="I386" s="4">
        <v>3</v>
      </c>
      <c r="J386" s="4">
        <v>20.566299999999998</v>
      </c>
      <c r="K386" s="4">
        <v>54.99</v>
      </c>
      <c r="L386" s="4">
        <v>70</v>
      </c>
      <c r="M386" s="4"/>
      <c r="N386" s="4"/>
      <c r="O386" s="4"/>
      <c r="P386" s="4">
        <v>0</v>
      </c>
      <c r="Q386" s="4" t="s">
        <v>381</v>
      </c>
      <c r="R386" s="4"/>
      <c r="S386" s="4"/>
      <c r="T386" s="4">
        <v>32</v>
      </c>
      <c r="U386" s="4">
        <v>107</v>
      </c>
      <c r="V386" s="11">
        <v>43981</v>
      </c>
      <c r="W386" s="4"/>
      <c r="X386" s="4"/>
      <c r="Y386" s="4" t="s">
        <v>394</v>
      </c>
      <c r="Z386" s="11">
        <v>41678.41777777778</v>
      </c>
    </row>
    <row r="387" spans="1:26" x14ac:dyDescent="0.25">
      <c r="A387" s="5">
        <v>881</v>
      </c>
      <c r="B387" s="5" t="s">
        <v>393</v>
      </c>
      <c r="C387" s="5" t="s">
        <v>392</v>
      </c>
      <c r="D387" s="5" t="s">
        <v>2769</v>
      </c>
      <c r="E387" s="29">
        <v>0</v>
      </c>
      <c r="F387" s="29">
        <v>1</v>
      </c>
      <c r="G387" s="29" t="s">
        <v>103</v>
      </c>
      <c r="H387" s="5">
        <v>4</v>
      </c>
      <c r="I387" s="5">
        <v>3</v>
      </c>
      <c r="J387" s="5">
        <v>41.572299999999998</v>
      </c>
      <c r="K387" s="5">
        <v>53.99</v>
      </c>
      <c r="L387" s="5" t="s">
        <v>381</v>
      </c>
      <c r="M387" s="5"/>
      <c r="N387" s="5"/>
      <c r="O387" s="5"/>
      <c r="P387" s="5">
        <v>0</v>
      </c>
      <c r="Q387" s="5" t="s">
        <v>381</v>
      </c>
      <c r="R387" s="5"/>
      <c r="S387" s="5" t="s">
        <v>21</v>
      </c>
      <c r="T387" s="5">
        <v>21</v>
      </c>
      <c r="U387" s="5">
        <v>32</v>
      </c>
      <c r="V387" s="10">
        <v>43981</v>
      </c>
      <c r="W387" s="5"/>
      <c r="X387" s="5"/>
      <c r="Y387" s="5" t="s">
        <v>391</v>
      </c>
      <c r="Z387" s="10">
        <v>41678.41777777778</v>
      </c>
    </row>
    <row r="388" spans="1:26" x14ac:dyDescent="0.25">
      <c r="A388" s="4">
        <v>882</v>
      </c>
      <c r="B388" s="4" t="s">
        <v>390</v>
      </c>
      <c r="C388" s="4" t="s">
        <v>389</v>
      </c>
      <c r="D388" s="4" t="s">
        <v>2769</v>
      </c>
      <c r="E388" s="30">
        <v>0</v>
      </c>
      <c r="F388" s="30">
        <v>1</v>
      </c>
      <c r="G388" s="30" t="s">
        <v>103</v>
      </c>
      <c r="H388" s="4">
        <v>4</v>
      </c>
      <c r="I388" s="4">
        <v>3</v>
      </c>
      <c r="J388" s="4">
        <v>41.572299999999998</v>
      </c>
      <c r="K388" s="4">
        <v>53.99</v>
      </c>
      <c r="L388" s="4" t="s">
        <v>41</v>
      </c>
      <c r="M388" s="4"/>
      <c r="N388" s="4"/>
      <c r="O388" s="4"/>
      <c r="P388" s="4">
        <v>0</v>
      </c>
      <c r="Q388" s="4" t="s">
        <v>381</v>
      </c>
      <c r="R388" s="4"/>
      <c r="S388" s="4" t="s">
        <v>21</v>
      </c>
      <c r="T388" s="4">
        <v>21</v>
      </c>
      <c r="U388" s="4">
        <v>32</v>
      </c>
      <c r="V388" s="11">
        <v>43981</v>
      </c>
      <c r="W388" s="4"/>
      <c r="X388" s="4"/>
      <c r="Y388" s="4" t="s">
        <v>388</v>
      </c>
      <c r="Z388" s="11">
        <v>41678.41777777778</v>
      </c>
    </row>
    <row r="389" spans="1:26" x14ac:dyDescent="0.25">
      <c r="A389" s="5">
        <v>883</v>
      </c>
      <c r="B389" s="5" t="s">
        <v>387</v>
      </c>
      <c r="C389" s="5" t="s">
        <v>386</v>
      </c>
      <c r="D389" s="5" t="s">
        <v>2769</v>
      </c>
      <c r="E389" s="29">
        <v>0</v>
      </c>
      <c r="F389" s="29">
        <v>1</v>
      </c>
      <c r="G389" s="29" t="s">
        <v>103</v>
      </c>
      <c r="H389" s="5">
        <v>4</v>
      </c>
      <c r="I389" s="5">
        <v>3</v>
      </c>
      <c r="J389" s="5">
        <v>41.572299999999998</v>
      </c>
      <c r="K389" s="5">
        <v>53.99</v>
      </c>
      <c r="L389" s="5" t="s">
        <v>22</v>
      </c>
      <c r="M389" s="5"/>
      <c r="N389" s="5"/>
      <c r="O389" s="5"/>
      <c r="P389" s="5">
        <v>0</v>
      </c>
      <c r="Q389" s="5" t="s">
        <v>381</v>
      </c>
      <c r="R389" s="5"/>
      <c r="S389" s="5" t="s">
        <v>21</v>
      </c>
      <c r="T389" s="5">
        <v>21</v>
      </c>
      <c r="U389" s="5">
        <v>32</v>
      </c>
      <c r="V389" s="10">
        <v>43981</v>
      </c>
      <c r="W389" s="5"/>
      <c r="X389" s="5"/>
      <c r="Y389" s="5" t="s">
        <v>385</v>
      </c>
      <c r="Z389" s="10">
        <v>41678.41777777778</v>
      </c>
    </row>
    <row r="390" spans="1:26" x14ac:dyDescent="0.25">
      <c r="A390" s="4">
        <v>884</v>
      </c>
      <c r="B390" s="4" t="s">
        <v>384</v>
      </c>
      <c r="C390" s="4" t="s">
        <v>383</v>
      </c>
      <c r="D390" s="4" t="s">
        <v>2769</v>
      </c>
      <c r="E390" s="30">
        <v>0</v>
      </c>
      <c r="F390" s="30">
        <v>1</v>
      </c>
      <c r="G390" s="30" t="s">
        <v>103</v>
      </c>
      <c r="H390" s="4">
        <v>4</v>
      </c>
      <c r="I390" s="4">
        <v>3</v>
      </c>
      <c r="J390" s="4">
        <v>41.572299999999998</v>
      </c>
      <c r="K390" s="4">
        <v>53.99</v>
      </c>
      <c r="L390" s="4" t="s">
        <v>382</v>
      </c>
      <c r="M390" s="4"/>
      <c r="N390" s="4"/>
      <c r="O390" s="4"/>
      <c r="P390" s="4">
        <v>0</v>
      </c>
      <c r="Q390" s="4" t="s">
        <v>381</v>
      </c>
      <c r="R390" s="4"/>
      <c r="S390" s="4" t="s">
        <v>21</v>
      </c>
      <c r="T390" s="4">
        <v>21</v>
      </c>
      <c r="U390" s="4">
        <v>32</v>
      </c>
      <c r="V390" s="11">
        <v>43981</v>
      </c>
      <c r="W390" s="4"/>
      <c r="X390" s="4"/>
      <c r="Y390" s="4" t="s">
        <v>380</v>
      </c>
      <c r="Z390" s="11">
        <v>41678.41777777778</v>
      </c>
    </row>
    <row r="391" spans="1:26" x14ac:dyDescent="0.25">
      <c r="A391" s="5">
        <v>885</v>
      </c>
      <c r="B391" s="5" t="s">
        <v>379</v>
      </c>
      <c r="C391" s="5" t="s">
        <v>378</v>
      </c>
      <c r="D391" s="5" t="s">
        <v>2769</v>
      </c>
      <c r="E391" s="29">
        <v>1</v>
      </c>
      <c r="F391" s="29">
        <v>1</v>
      </c>
      <c r="G391" s="29" t="s">
        <v>103</v>
      </c>
      <c r="H391" s="5">
        <v>500</v>
      </c>
      <c r="I391" s="5">
        <v>375</v>
      </c>
      <c r="J391" s="5">
        <v>601.74369999999999</v>
      </c>
      <c r="K391" s="5">
        <v>1003.91</v>
      </c>
      <c r="L391" s="5">
        <v>60</v>
      </c>
      <c r="M391" s="5" t="s">
        <v>25</v>
      </c>
      <c r="N391" s="5" t="s">
        <v>24</v>
      </c>
      <c r="O391" s="5">
        <v>3.08</v>
      </c>
      <c r="P391" s="5">
        <v>1</v>
      </c>
      <c r="Q391" s="5" t="s">
        <v>92</v>
      </c>
      <c r="R391" s="5" t="s">
        <v>36</v>
      </c>
      <c r="S391" s="5" t="s">
        <v>21</v>
      </c>
      <c r="T391" s="5">
        <v>16</v>
      </c>
      <c r="U391" s="5">
        <v>7</v>
      </c>
      <c r="V391" s="10">
        <v>43981</v>
      </c>
      <c r="W391" s="5"/>
      <c r="X391" s="5"/>
      <c r="Y391" s="5" t="s">
        <v>377</v>
      </c>
      <c r="Z391" s="10">
        <v>41678.41777777778</v>
      </c>
    </row>
    <row r="392" spans="1:26" x14ac:dyDescent="0.25">
      <c r="A392" s="4">
        <v>886</v>
      </c>
      <c r="B392" s="4" t="s">
        <v>376</v>
      </c>
      <c r="C392" s="4" t="s">
        <v>375</v>
      </c>
      <c r="D392" s="4" t="s">
        <v>2769</v>
      </c>
      <c r="E392" s="30">
        <v>1</v>
      </c>
      <c r="F392" s="30">
        <v>1</v>
      </c>
      <c r="G392" s="30" t="s">
        <v>103</v>
      </c>
      <c r="H392" s="4">
        <v>500</v>
      </c>
      <c r="I392" s="4">
        <v>375</v>
      </c>
      <c r="J392" s="4">
        <v>199.8519</v>
      </c>
      <c r="K392" s="4">
        <v>333.42</v>
      </c>
      <c r="L392" s="4">
        <v>62</v>
      </c>
      <c r="M392" s="4" t="s">
        <v>25</v>
      </c>
      <c r="N392" s="4" t="s">
        <v>24</v>
      </c>
      <c r="O392" s="4">
        <v>3.2</v>
      </c>
      <c r="P392" s="4">
        <v>1</v>
      </c>
      <c r="Q392" s="4" t="s">
        <v>92</v>
      </c>
      <c r="R392" s="4" t="s">
        <v>22</v>
      </c>
      <c r="S392" s="4" t="s">
        <v>21</v>
      </c>
      <c r="T392" s="4">
        <v>16</v>
      </c>
      <c r="U392" s="4">
        <v>10</v>
      </c>
      <c r="V392" s="11">
        <v>43981</v>
      </c>
      <c r="W392" s="4"/>
      <c r="X392" s="4"/>
      <c r="Y392" s="4" t="s">
        <v>374</v>
      </c>
      <c r="Z392" s="11">
        <v>41678.41777777778</v>
      </c>
    </row>
    <row r="393" spans="1:26" x14ac:dyDescent="0.25">
      <c r="A393" s="5">
        <v>887</v>
      </c>
      <c r="B393" s="5" t="s">
        <v>373</v>
      </c>
      <c r="C393" s="5" t="s">
        <v>372</v>
      </c>
      <c r="D393" s="5" t="s">
        <v>2769</v>
      </c>
      <c r="E393" s="29">
        <v>1</v>
      </c>
      <c r="F393" s="29">
        <v>1</v>
      </c>
      <c r="G393" s="29" t="s">
        <v>103</v>
      </c>
      <c r="H393" s="5">
        <v>500</v>
      </c>
      <c r="I393" s="5">
        <v>375</v>
      </c>
      <c r="J393" s="5">
        <v>601.74369999999999</v>
      </c>
      <c r="K393" s="5">
        <v>1003.91</v>
      </c>
      <c r="L393" s="5">
        <v>46</v>
      </c>
      <c r="M393" s="5" t="s">
        <v>25</v>
      </c>
      <c r="N393" s="5" t="s">
        <v>24</v>
      </c>
      <c r="O393" s="5">
        <v>2.96</v>
      </c>
      <c r="P393" s="5">
        <v>1</v>
      </c>
      <c r="Q393" s="5" t="s">
        <v>92</v>
      </c>
      <c r="R393" s="5" t="s">
        <v>36</v>
      </c>
      <c r="S393" s="5" t="s">
        <v>21</v>
      </c>
      <c r="T393" s="5">
        <v>16</v>
      </c>
      <c r="U393" s="5">
        <v>7</v>
      </c>
      <c r="V393" s="10">
        <v>43981</v>
      </c>
      <c r="W393" s="5"/>
      <c r="X393" s="5"/>
      <c r="Y393" s="5" t="s">
        <v>371</v>
      </c>
      <c r="Z393" s="10">
        <v>41678.41777777778</v>
      </c>
    </row>
    <row r="394" spans="1:26" x14ac:dyDescent="0.25">
      <c r="A394" s="4">
        <v>888</v>
      </c>
      <c r="B394" s="4" t="s">
        <v>370</v>
      </c>
      <c r="C394" s="4" t="s">
        <v>369</v>
      </c>
      <c r="D394" s="4" t="s">
        <v>2769</v>
      </c>
      <c r="E394" s="30">
        <v>1</v>
      </c>
      <c r="F394" s="30">
        <v>1</v>
      </c>
      <c r="G394" s="30" t="s">
        <v>103</v>
      </c>
      <c r="H394" s="4">
        <v>500</v>
      </c>
      <c r="I394" s="4">
        <v>375</v>
      </c>
      <c r="J394" s="4">
        <v>601.74369999999999</v>
      </c>
      <c r="K394" s="4">
        <v>1003.91</v>
      </c>
      <c r="L394" s="4">
        <v>50</v>
      </c>
      <c r="M394" s="4" t="s">
        <v>25</v>
      </c>
      <c r="N394" s="4" t="s">
        <v>24</v>
      </c>
      <c r="O394" s="4">
        <v>3</v>
      </c>
      <c r="P394" s="4">
        <v>1</v>
      </c>
      <c r="Q394" s="4" t="s">
        <v>92</v>
      </c>
      <c r="R394" s="4" t="s">
        <v>36</v>
      </c>
      <c r="S394" s="4" t="s">
        <v>21</v>
      </c>
      <c r="T394" s="4">
        <v>16</v>
      </c>
      <c r="U394" s="4">
        <v>7</v>
      </c>
      <c r="V394" s="11">
        <v>43981</v>
      </c>
      <c r="W394" s="4"/>
      <c r="X394" s="4"/>
      <c r="Y394" s="4" t="s">
        <v>368</v>
      </c>
      <c r="Z394" s="11">
        <v>41678.41777777778</v>
      </c>
    </row>
    <row r="395" spans="1:26" x14ac:dyDescent="0.25">
      <c r="A395" s="5">
        <v>889</v>
      </c>
      <c r="B395" s="5" t="s">
        <v>367</v>
      </c>
      <c r="C395" s="5" t="s">
        <v>366</v>
      </c>
      <c r="D395" s="5" t="s">
        <v>2769</v>
      </c>
      <c r="E395" s="29">
        <v>1</v>
      </c>
      <c r="F395" s="29">
        <v>1</v>
      </c>
      <c r="G395" s="29" t="s">
        <v>103</v>
      </c>
      <c r="H395" s="5">
        <v>500</v>
      </c>
      <c r="I395" s="5">
        <v>375</v>
      </c>
      <c r="J395" s="5">
        <v>601.74369999999999</v>
      </c>
      <c r="K395" s="5">
        <v>1003.91</v>
      </c>
      <c r="L395" s="5">
        <v>54</v>
      </c>
      <c r="M395" s="5" t="s">
        <v>25</v>
      </c>
      <c r="N395" s="5" t="s">
        <v>24</v>
      </c>
      <c r="O395" s="5">
        <v>3.04</v>
      </c>
      <c r="P395" s="5">
        <v>1</v>
      </c>
      <c r="Q395" s="5" t="s">
        <v>92</v>
      </c>
      <c r="R395" s="5" t="s">
        <v>36</v>
      </c>
      <c r="S395" s="5" t="s">
        <v>21</v>
      </c>
      <c r="T395" s="5">
        <v>16</v>
      </c>
      <c r="U395" s="5">
        <v>7</v>
      </c>
      <c r="V395" s="10">
        <v>43981</v>
      </c>
      <c r="W395" s="5"/>
      <c r="X395" s="5"/>
      <c r="Y395" s="5" t="s">
        <v>365</v>
      </c>
      <c r="Z395" s="10">
        <v>41678.41777777778</v>
      </c>
    </row>
    <row r="396" spans="1:26" x14ac:dyDescent="0.25">
      <c r="A396" s="4">
        <v>890</v>
      </c>
      <c r="B396" s="4" t="s">
        <v>364</v>
      </c>
      <c r="C396" s="4" t="s">
        <v>363</v>
      </c>
      <c r="D396" s="4" t="s">
        <v>2769</v>
      </c>
      <c r="E396" s="30">
        <v>1</v>
      </c>
      <c r="F396" s="30">
        <v>1</v>
      </c>
      <c r="G396" s="30" t="s">
        <v>93</v>
      </c>
      <c r="H396" s="4">
        <v>500</v>
      </c>
      <c r="I396" s="4">
        <v>375</v>
      </c>
      <c r="J396" s="4">
        <v>601.74369999999999</v>
      </c>
      <c r="K396" s="4">
        <v>1003.91</v>
      </c>
      <c r="L396" s="4">
        <v>46</v>
      </c>
      <c r="M396" s="4" t="s">
        <v>25</v>
      </c>
      <c r="N396" s="4" t="s">
        <v>24</v>
      </c>
      <c r="O396" s="4">
        <v>2.96</v>
      </c>
      <c r="P396" s="4">
        <v>1</v>
      </c>
      <c r="Q396" s="4" t="s">
        <v>92</v>
      </c>
      <c r="R396" s="4" t="s">
        <v>36</v>
      </c>
      <c r="S396" s="4" t="s">
        <v>21</v>
      </c>
      <c r="T396" s="4">
        <v>16</v>
      </c>
      <c r="U396" s="4">
        <v>7</v>
      </c>
      <c r="V396" s="11">
        <v>43981</v>
      </c>
      <c r="W396" s="4"/>
      <c r="X396" s="4"/>
      <c r="Y396" s="4" t="s">
        <v>362</v>
      </c>
      <c r="Z396" s="11">
        <v>41678.41777777778</v>
      </c>
    </row>
    <row r="397" spans="1:26" x14ac:dyDescent="0.25">
      <c r="A397" s="5">
        <v>891</v>
      </c>
      <c r="B397" s="5" t="s">
        <v>361</v>
      </c>
      <c r="C397" s="5" t="s">
        <v>360</v>
      </c>
      <c r="D397" s="5" t="s">
        <v>2769</v>
      </c>
      <c r="E397" s="29">
        <v>1</v>
      </c>
      <c r="F397" s="29">
        <v>1</v>
      </c>
      <c r="G397" s="29" t="s">
        <v>93</v>
      </c>
      <c r="H397" s="5">
        <v>500</v>
      </c>
      <c r="I397" s="5">
        <v>375</v>
      </c>
      <c r="J397" s="5">
        <v>601.74369999999999</v>
      </c>
      <c r="K397" s="5">
        <v>1003.91</v>
      </c>
      <c r="L397" s="5">
        <v>50</v>
      </c>
      <c r="M397" s="5" t="s">
        <v>25</v>
      </c>
      <c r="N397" s="5" t="s">
        <v>24</v>
      </c>
      <c r="O397" s="5">
        <v>3</v>
      </c>
      <c r="P397" s="5">
        <v>1</v>
      </c>
      <c r="Q397" s="5" t="s">
        <v>92</v>
      </c>
      <c r="R397" s="5" t="s">
        <v>36</v>
      </c>
      <c r="S397" s="5" t="s">
        <v>21</v>
      </c>
      <c r="T397" s="5">
        <v>16</v>
      </c>
      <c r="U397" s="5">
        <v>7</v>
      </c>
      <c r="V397" s="10">
        <v>43981</v>
      </c>
      <c r="W397" s="5"/>
      <c r="X397" s="5"/>
      <c r="Y397" s="5" t="s">
        <v>359</v>
      </c>
      <c r="Z397" s="10">
        <v>41678.41777777778</v>
      </c>
    </row>
    <row r="398" spans="1:26" x14ac:dyDescent="0.25">
      <c r="A398" s="4">
        <v>892</v>
      </c>
      <c r="B398" s="4" t="s">
        <v>358</v>
      </c>
      <c r="C398" s="4" t="s">
        <v>357</v>
      </c>
      <c r="D398" s="4" t="s">
        <v>2769</v>
      </c>
      <c r="E398" s="30">
        <v>1</v>
      </c>
      <c r="F398" s="30">
        <v>1</v>
      </c>
      <c r="G398" s="30" t="s">
        <v>93</v>
      </c>
      <c r="H398" s="4">
        <v>500</v>
      </c>
      <c r="I398" s="4">
        <v>375</v>
      </c>
      <c r="J398" s="4">
        <v>601.74369999999999</v>
      </c>
      <c r="K398" s="4">
        <v>1003.91</v>
      </c>
      <c r="L398" s="4">
        <v>54</v>
      </c>
      <c r="M398" s="4" t="s">
        <v>25</v>
      </c>
      <c r="N398" s="4" t="s">
        <v>24</v>
      </c>
      <c r="O398" s="4">
        <v>3.04</v>
      </c>
      <c r="P398" s="4">
        <v>1</v>
      </c>
      <c r="Q398" s="4" t="s">
        <v>92</v>
      </c>
      <c r="R398" s="4" t="s">
        <v>36</v>
      </c>
      <c r="S398" s="4" t="s">
        <v>21</v>
      </c>
      <c r="T398" s="4">
        <v>16</v>
      </c>
      <c r="U398" s="4">
        <v>7</v>
      </c>
      <c r="V398" s="11">
        <v>43981</v>
      </c>
      <c r="W398" s="4"/>
      <c r="X398" s="4"/>
      <c r="Y398" s="4" t="s">
        <v>356</v>
      </c>
      <c r="Z398" s="11">
        <v>41678.41777777778</v>
      </c>
    </row>
    <row r="399" spans="1:26" x14ac:dyDescent="0.25">
      <c r="A399" s="5">
        <v>893</v>
      </c>
      <c r="B399" s="5" t="s">
        <v>355</v>
      </c>
      <c r="C399" s="5" t="s">
        <v>354</v>
      </c>
      <c r="D399" s="5" t="s">
        <v>2769</v>
      </c>
      <c r="E399" s="29">
        <v>1</v>
      </c>
      <c r="F399" s="29">
        <v>1</v>
      </c>
      <c r="G399" s="29" t="s">
        <v>93</v>
      </c>
      <c r="H399" s="5">
        <v>500</v>
      </c>
      <c r="I399" s="5">
        <v>375</v>
      </c>
      <c r="J399" s="5">
        <v>601.74369999999999</v>
      </c>
      <c r="K399" s="5">
        <v>1003.91</v>
      </c>
      <c r="L399" s="5">
        <v>60</v>
      </c>
      <c r="M399" s="5" t="s">
        <v>25</v>
      </c>
      <c r="N399" s="5" t="s">
        <v>24</v>
      </c>
      <c r="O399" s="5">
        <v>3.08</v>
      </c>
      <c r="P399" s="5">
        <v>1</v>
      </c>
      <c r="Q399" s="5" t="s">
        <v>92</v>
      </c>
      <c r="R399" s="5" t="s">
        <v>36</v>
      </c>
      <c r="S399" s="5" t="s">
        <v>21</v>
      </c>
      <c r="T399" s="5">
        <v>16</v>
      </c>
      <c r="U399" s="5">
        <v>7</v>
      </c>
      <c r="V399" s="10">
        <v>43981</v>
      </c>
      <c r="W399" s="5"/>
      <c r="X399" s="5"/>
      <c r="Y399" s="5" t="s">
        <v>353</v>
      </c>
      <c r="Z399" s="10">
        <v>41678.41777777778</v>
      </c>
    </row>
    <row r="400" spans="1:26" x14ac:dyDescent="0.25">
      <c r="A400" s="4">
        <v>894</v>
      </c>
      <c r="B400" s="4" t="s">
        <v>352</v>
      </c>
      <c r="C400" s="4" t="s">
        <v>351</v>
      </c>
      <c r="D400" s="4" t="s">
        <v>2769</v>
      </c>
      <c r="E400" s="30">
        <v>1</v>
      </c>
      <c r="F400" s="30">
        <v>1</v>
      </c>
      <c r="G400" s="30" t="s">
        <v>63</v>
      </c>
      <c r="H400" s="4">
        <v>500</v>
      </c>
      <c r="I400" s="4">
        <v>375</v>
      </c>
      <c r="J400" s="4">
        <v>53.928199999999997</v>
      </c>
      <c r="K400" s="4">
        <v>121.46</v>
      </c>
      <c r="L400" s="4"/>
      <c r="M400" s="4"/>
      <c r="N400" s="4" t="s">
        <v>37</v>
      </c>
      <c r="O400" s="4">
        <v>215</v>
      </c>
      <c r="P400" s="4">
        <v>1</v>
      </c>
      <c r="Q400" s="4"/>
      <c r="R400" s="4"/>
      <c r="S400" s="4"/>
      <c r="T400" s="4">
        <v>9</v>
      </c>
      <c r="U400" s="4">
        <v>127</v>
      </c>
      <c r="V400" s="11">
        <v>43981</v>
      </c>
      <c r="W400" s="4"/>
      <c r="X400" s="4"/>
      <c r="Y400" s="4" t="s">
        <v>350</v>
      </c>
      <c r="Z400" s="11">
        <v>41678.41777777778</v>
      </c>
    </row>
    <row r="401" spans="1:26" x14ac:dyDescent="0.25">
      <c r="A401" s="5">
        <v>895</v>
      </c>
      <c r="B401" s="5" t="s">
        <v>349</v>
      </c>
      <c r="C401" s="5" t="s">
        <v>348</v>
      </c>
      <c r="D401" s="5" t="s">
        <v>2769</v>
      </c>
      <c r="E401" s="29">
        <v>1</v>
      </c>
      <c r="F401" s="29">
        <v>1</v>
      </c>
      <c r="G401" s="29" t="s">
        <v>93</v>
      </c>
      <c r="H401" s="5">
        <v>500</v>
      </c>
      <c r="I401" s="5">
        <v>375</v>
      </c>
      <c r="J401" s="5">
        <v>199.8519</v>
      </c>
      <c r="K401" s="5">
        <v>333.42</v>
      </c>
      <c r="L401" s="5">
        <v>50</v>
      </c>
      <c r="M401" s="5" t="s">
        <v>25</v>
      </c>
      <c r="N401" s="5" t="s">
        <v>24</v>
      </c>
      <c r="O401" s="5">
        <v>3.1</v>
      </c>
      <c r="P401" s="5">
        <v>1</v>
      </c>
      <c r="Q401" s="5" t="s">
        <v>92</v>
      </c>
      <c r="R401" s="5" t="s">
        <v>22</v>
      </c>
      <c r="S401" s="5" t="s">
        <v>21</v>
      </c>
      <c r="T401" s="5">
        <v>16</v>
      </c>
      <c r="U401" s="5">
        <v>10</v>
      </c>
      <c r="V401" s="10">
        <v>43981</v>
      </c>
      <c r="W401" s="5"/>
      <c r="X401" s="5"/>
      <c r="Y401" s="5" t="s">
        <v>347</v>
      </c>
      <c r="Z401" s="10">
        <v>41678.41777777778</v>
      </c>
    </row>
    <row r="402" spans="1:26" x14ac:dyDescent="0.25">
      <c r="A402" s="4">
        <v>896</v>
      </c>
      <c r="B402" s="4" t="s">
        <v>346</v>
      </c>
      <c r="C402" s="4" t="s">
        <v>345</v>
      </c>
      <c r="D402" s="4" t="s">
        <v>2769</v>
      </c>
      <c r="E402" s="30">
        <v>1</v>
      </c>
      <c r="F402" s="30">
        <v>1</v>
      </c>
      <c r="G402" s="30" t="s">
        <v>93</v>
      </c>
      <c r="H402" s="4">
        <v>500</v>
      </c>
      <c r="I402" s="4">
        <v>375</v>
      </c>
      <c r="J402" s="4">
        <v>199.8519</v>
      </c>
      <c r="K402" s="4">
        <v>333.42</v>
      </c>
      <c r="L402" s="4">
        <v>54</v>
      </c>
      <c r="M402" s="4" t="s">
        <v>25</v>
      </c>
      <c r="N402" s="4" t="s">
        <v>24</v>
      </c>
      <c r="O402" s="4">
        <v>3.14</v>
      </c>
      <c r="P402" s="4">
        <v>1</v>
      </c>
      <c r="Q402" s="4" t="s">
        <v>92</v>
      </c>
      <c r="R402" s="4" t="s">
        <v>22</v>
      </c>
      <c r="S402" s="4" t="s">
        <v>21</v>
      </c>
      <c r="T402" s="4">
        <v>16</v>
      </c>
      <c r="U402" s="4">
        <v>10</v>
      </c>
      <c r="V402" s="11">
        <v>43981</v>
      </c>
      <c r="W402" s="4"/>
      <c r="X402" s="4"/>
      <c r="Y402" s="4" t="s">
        <v>344</v>
      </c>
      <c r="Z402" s="11">
        <v>41678.41777777778</v>
      </c>
    </row>
    <row r="403" spans="1:26" x14ac:dyDescent="0.25">
      <c r="A403" s="5">
        <v>897</v>
      </c>
      <c r="B403" s="5" t="s">
        <v>343</v>
      </c>
      <c r="C403" s="5" t="s">
        <v>342</v>
      </c>
      <c r="D403" s="5" t="s">
        <v>2769</v>
      </c>
      <c r="E403" s="29">
        <v>1</v>
      </c>
      <c r="F403" s="29">
        <v>1</v>
      </c>
      <c r="G403" s="29" t="s">
        <v>93</v>
      </c>
      <c r="H403" s="5">
        <v>500</v>
      </c>
      <c r="I403" s="5">
        <v>375</v>
      </c>
      <c r="J403" s="5">
        <v>199.8519</v>
      </c>
      <c r="K403" s="5">
        <v>333.42</v>
      </c>
      <c r="L403" s="5">
        <v>58</v>
      </c>
      <c r="M403" s="5" t="s">
        <v>25</v>
      </c>
      <c r="N403" s="5" t="s">
        <v>24</v>
      </c>
      <c r="O403" s="5">
        <v>3.16</v>
      </c>
      <c r="P403" s="5">
        <v>1</v>
      </c>
      <c r="Q403" s="5" t="s">
        <v>92</v>
      </c>
      <c r="R403" s="5" t="s">
        <v>22</v>
      </c>
      <c r="S403" s="5" t="s">
        <v>21</v>
      </c>
      <c r="T403" s="5">
        <v>16</v>
      </c>
      <c r="U403" s="5">
        <v>10</v>
      </c>
      <c r="V403" s="10">
        <v>43981</v>
      </c>
      <c r="W403" s="5"/>
      <c r="X403" s="5"/>
      <c r="Y403" s="5" t="s">
        <v>341</v>
      </c>
      <c r="Z403" s="10">
        <v>41678.41777777778</v>
      </c>
    </row>
    <row r="404" spans="1:26" x14ac:dyDescent="0.25">
      <c r="A404" s="4">
        <v>898</v>
      </c>
      <c r="B404" s="4" t="s">
        <v>340</v>
      </c>
      <c r="C404" s="4" t="s">
        <v>339</v>
      </c>
      <c r="D404" s="4" t="s">
        <v>2769</v>
      </c>
      <c r="E404" s="30">
        <v>1</v>
      </c>
      <c r="F404" s="30">
        <v>1</v>
      </c>
      <c r="G404" s="30" t="s">
        <v>93</v>
      </c>
      <c r="H404" s="4">
        <v>500</v>
      </c>
      <c r="I404" s="4">
        <v>375</v>
      </c>
      <c r="J404" s="4">
        <v>199.8519</v>
      </c>
      <c r="K404" s="4">
        <v>333.42</v>
      </c>
      <c r="L404" s="4">
        <v>62</v>
      </c>
      <c r="M404" s="4" t="s">
        <v>25</v>
      </c>
      <c r="N404" s="4" t="s">
        <v>24</v>
      </c>
      <c r="O404" s="4">
        <v>3.2</v>
      </c>
      <c r="P404" s="4">
        <v>1</v>
      </c>
      <c r="Q404" s="4" t="s">
        <v>92</v>
      </c>
      <c r="R404" s="4" t="s">
        <v>22</v>
      </c>
      <c r="S404" s="4" t="s">
        <v>21</v>
      </c>
      <c r="T404" s="4">
        <v>16</v>
      </c>
      <c r="U404" s="4">
        <v>10</v>
      </c>
      <c r="V404" s="11">
        <v>43981</v>
      </c>
      <c r="W404" s="4"/>
      <c r="X404" s="4"/>
      <c r="Y404" s="4" t="s">
        <v>338</v>
      </c>
      <c r="Z404" s="11">
        <v>41678.41777777778</v>
      </c>
    </row>
    <row r="405" spans="1:26" x14ac:dyDescent="0.25">
      <c r="A405" s="5">
        <v>899</v>
      </c>
      <c r="B405" s="5" t="s">
        <v>337</v>
      </c>
      <c r="C405" s="5" t="s">
        <v>336</v>
      </c>
      <c r="D405" s="5" t="s">
        <v>2769</v>
      </c>
      <c r="E405" s="29">
        <v>1</v>
      </c>
      <c r="F405" s="29">
        <v>1</v>
      </c>
      <c r="G405" s="29" t="s">
        <v>103</v>
      </c>
      <c r="H405" s="5">
        <v>500</v>
      </c>
      <c r="I405" s="5">
        <v>375</v>
      </c>
      <c r="J405" s="5">
        <v>199.8519</v>
      </c>
      <c r="K405" s="5">
        <v>333.42</v>
      </c>
      <c r="L405" s="5">
        <v>44</v>
      </c>
      <c r="M405" s="5" t="s">
        <v>25</v>
      </c>
      <c r="N405" s="5" t="s">
        <v>24</v>
      </c>
      <c r="O405" s="5">
        <v>3.02</v>
      </c>
      <c r="P405" s="5">
        <v>1</v>
      </c>
      <c r="Q405" s="5" t="s">
        <v>92</v>
      </c>
      <c r="R405" s="5" t="s">
        <v>22</v>
      </c>
      <c r="S405" s="5" t="s">
        <v>21</v>
      </c>
      <c r="T405" s="5">
        <v>16</v>
      </c>
      <c r="U405" s="5">
        <v>10</v>
      </c>
      <c r="V405" s="10">
        <v>43981</v>
      </c>
      <c r="W405" s="5"/>
      <c r="X405" s="5"/>
      <c r="Y405" s="5" t="s">
        <v>335</v>
      </c>
      <c r="Z405" s="10">
        <v>41678.41777777778</v>
      </c>
    </row>
    <row r="406" spans="1:26" x14ac:dyDescent="0.25">
      <c r="A406" s="4">
        <v>900</v>
      </c>
      <c r="B406" s="4" t="s">
        <v>334</v>
      </c>
      <c r="C406" s="4" t="s">
        <v>333</v>
      </c>
      <c r="D406" s="4" t="s">
        <v>2769</v>
      </c>
      <c r="E406" s="30">
        <v>1</v>
      </c>
      <c r="F406" s="30">
        <v>1</v>
      </c>
      <c r="G406" s="30" t="s">
        <v>103</v>
      </c>
      <c r="H406" s="4">
        <v>500</v>
      </c>
      <c r="I406" s="4">
        <v>375</v>
      </c>
      <c r="J406" s="4">
        <v>199.8519</v>
      </c>
      <c r="K406" s="4">
        <v>333.42</v>
      </c>
      <c r="L406" s="4">
        <v>50</v>
      </c>
      <c r="M406" s="4" t="s">
        <v>25</v>
      </c>
      <c r="N406" s="4" t="s">
        <v>24</v>
      </c>
      <c r="O406" s="4">
        <v>3.1</v>
      </c>
      <c r="P406" s="4">
        <v>1</v>
      </c>
      <c r="Q406" s="4" t="s">
        <v>92</v>
      </c>
      <c r="R406" s="4" t="s">
        <v>22</v>
      </c>
      <c r="S406" s="4" t="s">
        <v>21</v>
      </c>
      <c r="T406" s="4">
        <v>16</v>
      </c>
      <c r="U406" s="4">
        <v>10</v>
      </c>
      <c r="V406" s="11">
        <v>43981</v>
      </c>
      <c r="W406" s="4"/>
      <c r="X406" s="4"/>
      <c r="Y406" s="4" t="s">
        <v>332</v>
      </c>
      <c r="Z406" s="11">
        <v>41678.41777777778</v>
      </c>
    </row>
    <row r="407" spans="1:26" x14ac:dyDescent="0.25">
      <c r="A407" s="5">
        <v>901</v>
      </c>
      <c r="B407" s="5" t="s">
        <v>331</v>
      </c>
      <c r="C407" s="5" t="s">
        <v>330</v>
      </c>
      <c r="D407" s="5" t="s">
        <v>2769</v>
      </c>
      <c r="E407" s="29">
        <v>1</v>
      </c>
      <c r="F407" s="29">
        <v>1</v>
      </c>
      <c r="G407" s="29" t="s">
        <v>103</v>
      </c>
      <c r="H407" s="5">
        <v>500</v>
      </c>
      <c r="I407" s="5">
        <v>375</v>
      </c>
      <c r="J407" s="5">
        <v>199.8519</v>
      </c>
      <c r="K407" s="5">
        <v>333.42</v>
      </c>
      <c r="L407" s="5">
        <v>54</v>
      </c>
      <c r="M407" s="5" t="s">
        <v>25</v>
      </c>
      <c r="N407" s="5" t="s">
        <v>24</v>
      </c>
      <c r="O407" s="5">
        <v>3.14</v>
      </c>
      <c r="P407" s="5">
        <v>1</v>
      </c>
      <c r="Q407" s="5" t="s">
        <v>92</v>
      </c>
      <c r="R407" s="5" t="s">
        <v>22</v>
      </c>
      <c r="S407" s="5" t="s">
        <v>21</v>
      </c>
      <c r="T407" s="5">
        <v>16</v>
      </c>
      <c r="U407" s="5">
        <v>10</v>
      </c>
      <c r="V407" s="10">
        <v>43981</v>
      </c>
      <c r="W407" s="5"/>
      <c r="X407" s="5"/>
      <c r="Y407" s="5" t="s">
        <v>329</v>
      </c>
      <c r="Z407" s="10">
        <v>41678.41777777778</v>
      </c>
    </row>
    <row r="408" spans="1:26" x14ac:dyDescent="0.25">
      <c r="A408" s="4">
        <v>902</v>
      </c>
      <c r="B408" s="4" t="s">
        <v>328</v>
      </c>
      <c r="C408" s="4" t="s">
        <v>327</v>
      </c>
      <c r="D408" s="4" t="s">
        <v>2769</v>
      </c>
      <c r="E408" s="30">
        <v>1</v>
      </c>
      <c r="F408" s="30">
        <v>1</v>
      </c>
      <c r="G408" s="30" t="s">
        <v>103</v>
      </c>
      <c r="H408" s="4">
        <v>500</v>
      </c>
      <c r="I408" s="4">
        <v>375</v>
      </c>
      <c r="J408" s="4">
        <v>199.8519</v>
      </c>
      <c r="K408" s="4">
        <v>333.42</v>
      </c>
      <c r="L408" s="4">
        <v>58</v>
      </c>
      <c r="M408" s="4" t="s">
        <v>25</v>
      </c>
      <c r="N408" s="4" t="s">
        <v>24</v>
      </c>
      <c r="O408" s="4">
        <v>3.16</v>
      </c>
      <c r="P408" s="4">
        <v>1</v>
      </c>
      <c r="Q408" s="4" t="s">
        <v>92</v>
      </c>
      <c r="R408" s="4" t="s">
        <v>22</v>
      </c>
      <c r="S408" s="4" t="s">
        <v>21</v>
      </c>
      <c r="T408" s="4">
        <v>16</v>
      </c>
      <c r="U408" s="4">
        <v>10</v>
      </c>
      <c r="V408" s="11">
        <v>43981</v>
      </c>
      <c r="W408" s="4"/>
      <c r="X408" s="4"/>
      <c r="Y408" s="4" t="s">
        <v>326</v>
      </c>
      <c r="Z408" s="11">
        <v>41678.41777777778</v>
      </c>
    </row>
    <row r="409" spans="1:26" x14ac:dyDescent="0.25">
      <c r="A409" s="5">
        <v>903</v>
      </c>
      <c r="B409" s="5" t="s">
        <v>325</v>
      </c>
      <c r="C409" s="5" t="s">
        <v>324</v>
      </c>
      <c r="D409" s="5" t="s">
        <v>2769</v>
      </c>
      <c r="E409" s="29">
        <v>1</v>
      </c>
      <c r="F409" s="29">
        <v>1</v>
      </c>
      <c r="G409" s="29" t="s">
        <v>93</v>
      </c>
      <c r="H409" s="5">
        <v>500</v>
      </c>
      <c r="I409" s="5">
        <v>375</v>
      </c>
      <c r="J409" s="5">
        <v>199.8519</v>
      </c>
      <c r="K409" s="5">
        <v>333.42</v>
      </c>
      <c r="L409" s="5">
        <v>44</v>
      </c>
      <c r="M409" s="5" t="s">
        <v>25</v>
      </c>
      <c r="N409" s="5" t="s">
        <v>24</v>
      </c>
      <c r="O409" s="5">
        <v>3.02</v>
      </c>
      <c r="P409" s="5">
        <v>1</v>
      </c>
      <c r="Q409" s="5" t="s">
        <v>92</v>
      </c>
      <c r="R409" s="5" t="s">
        <v>22</v>
      </c>
      <c r="S409" s="5" t="s">
        <v>21</v>
      </c>
      <c r="T409" s="5">
        <v>16</v>
      </c>
      <c r="U409" s="5">
        <v>10</v>
      </c>
      <c r="V409" s="10">
        <v>43981</v>
      </c>
      <c r="W409" s="5"/>
      <c r="X409" s="5"/>
      <c r="Y409" s="5" t="s">
        <v>323</v>
      </c>
      <c r="Z409" s="10">
        <v>41678.41777777778</v>
      </c>
    </row>
    <row r="410" spans="1:26" x14ac:dyDescent="0.25">
      <c r="A410" s="4">
        <v>904</v>
      </c>
      <c r="B410" s="4" t="s">
        <v>322</v>
      </c>
      <c r="C410" s="4" t="s">
        <v>321</v>
      </c>
      <c r="D410" s="4" t="s">
        <v>2769</v>
      </c>
      <c r="E410" s="30">
        <v>1</v>
      </c>
      <c r="F410" s="30">
        <v>1</v>
      </c>
      <c r="G410" s="30" t="s">
        <v>63</v>
      </c>
      <c r="H410" s="4">
        <v>500</v>
      </c>
      <c r="I410" s="4">
        <v>375</v>
      </c>
      <c r="J410" s="4">
        <v>199.37569999999999</v>
      </c>
      <c r="K410" s="4">
        <v>364.09</v>
      </c>
      <c r="L410" s="4">
        <v>40</v>
      </c>
      <c r="M410" s="4" t="s">
        <v>25</v>
      </c>
      <c r="N410" s="4" t="s">
        <v>24</v>
      </c>
      <c r="O410" s="4">
        <v>2.77</v>
      </c>
      <c r="P410" s="4">
        <v>1</v>
      </c>
      <c r="Q410" s="4" t="s">
        <v>41</v>
      </c>
      <c r="R410" s="4" t="s">
        <v>41</v>
      </c>
      <c r="S410" s="4" t="s">
        <v>79</v>
      </c>
      <c r="T410" s="4">
        <v>12</v>
      </c>
      <c r="U410" s="4">
        <v>15</v>
      </c>
      <c r="V410" s="11">
        <v>43981</v>
      </c>
      <c r="W410" s="4"/>
      <c r="X410" s="4"/>
      <c r="Y410" s="4" t="s">
        <v>320</v>
      </c>
      <c r="Z410" s="11">
        <v>41678.41777777778</v>
      </c>
    </row>
    <row r="411" spans="1:26" x14ac:dyDescent="0.25">
      <c r="A411" s="5">
        <v>905</v>
      </c>
      <c r="B411" s="5" t="s">
        <v>319</v>
      </c>
      <c r="C411" s="5" t="s">
        <v>318</v>
      </c>
      <c r="D411" s="5" t="s">
        <v>2769</v>
      </c>
      <c r="E411" s="29">
        <v>1</v>
      </c>
      <c r="F411" s="29">
        <v>1</v>
      </c>
      <c r="G411" s="29" t="s">
        <v>63</v>
      </c>
      <c r="H411" s="5">
        <v>500</v>
      </c>
      <c r="I411" s="5">
        <v>375</v>
      </c>
      <c r="J411" s="5">
        <v>199.37569999999999</v>
      </c>
      <c r="K411" s="5">
        <v>364.09</v>
      </c>
      <c r="L411" s="5">
        <v>42</v>
      </c>
      <c r="M411" s="5" t="s">
        <v>25</v>
      </c>
      <c r="N411" s="5" t="s">
        <v>24</v>
      </c>
      <c r="O411" s="5">
        <v>2.81</v>
      </c>
      <c r="P411" s="5">
        <v>1</v>
      </c>
      <c r="Q411" s="5" t="s">
        <v>41</v>
      </c>
      <c r="R411" s="5" t="s">
        <v>41</v>
      </c>
      <c r="S411" s="5" t="s">
        <v>79</v>
      </c>
      <c r="T411" s="5">
        <v>12</v>
      </c>
      <c r="U411" s="5">
        <v>15</v>
      </c>
      <c r="V411" s="10">
        <v>43981</v>
      </c>
      <c r="W411" s="5"/>
      <c r="X411" s="5"/>
      <c r="Y411" s="5" t="s">
        <v>317</v>
      </c>
      <c r="Z411" s="10">
        <v>41678.41777777778</v>
      </c>
    </row>
    <row r="412" spans="1:26" x14ac:dyDescent="0.25">
      <c r="A412" s="4">
        <v>906</v>
      </c>
      <c r="B412" s="4" t="s">
        <v>316</v>
      </c>
      <c r="C412" s="4" t="s">
        <v>315</v>
      </c>
      <c r="D412" s="4" t="s">
        <v>2769</v>
      </c>
      <c r="E412" s="30">
        <v>1</v>
      </c>
      <c r="F412" s="30">
        <v>1</v>
      </c>
      <c r="G412" s="30" t="s">
        <v>63</v>
      </c>
      <c r="H412" s="4">
        <v>500</v>
      </c>
      <c r="I412" s="4">
        <v>375</v>
      </c>
      <c r="J412" s="4">
        <v>199.37569999999999</v>
      </c>
      <c r="K412" s="4">
        <v>364.09</v>
      </c>
      <c r="L412" s="4">
        <v>46</v>
      </c>
      <c r="M412" s="4" t="s">
        <v>25</v>
      </c>
      <c r="N412" s="4" t="s">
        <v>24</v>
      </c>
      <c r="O412" s="4">
        <v>2.85</v>
      </c>
      <c r="P412" s="4">
        <v>1</v>
      </c>
      <c r="Q412" s="4" t="s">
        <v>41</v>
      </c>
      <c r="R412" s="4" t="s">
        <v>41</v>
      </c>
      <c r="S412" s="4" t="s">
        <v>79</v>
      </c>
      <c r="T412" s="4">
        <v>12</v>
      </c>
      <c r="U412" s="4">
        <v>15</v>
      </c>
      <c r="V412" s="11">
        <v>43981</v>
      </c>
      <c r="W412" s="4"/>
      <c r="X412" s="4"/>
      <c r="Y412" s="4" t="s">
        <v>314</v>
      </c>
      <c r="Z412" s="11">
        <v>41678.41777777778</v>
      </c>
    </row>
    <row r="413" spans="1:26" x14ac:dyDescent="0.25">
      <c r="A413" s="5">
        <v>907</v>
      </c>
      <c r="B413" s="5" t="s">
        <v>313</v>
      </c>
      <c r="C413" s="5" t="s">
        <v>312</v>
      </c>
      <c r="D413" s="5" t="s">
        <v>2769</v>
      </c>
      <c r="E413" s="29">
        <v>0</v>
      </c>
      <c r="F413" s="29">
        <v>1</v>
      </c>
      <c r="G413" s="29" t="s">
        <v>63</v>
      </c>
      <c r="H413" s="5">
        <v>500</v>
      </c>
      <c r="I413" s="5">
        <v>375</v>
      </c>
      <c r="J413" s="5">
        <v>47.286000000000001</v>
      </c>
      <c r="K413" s="5">
        <v>106.5</v>
      </c>
      <c r="L413" s="5"/>
      <c r="M413" s="5"/>
      <c r="N413" s="5" t="s">
        <v>37</v>
      </c>
      <c r="O413" s="5">
        <v>317</v>
      </c>
      <c r="P413" s="5">
        <v>1</v>
      </c>
      <c r="Q413" s="5"/>
      <c r="R413" s="5"/>
      <c r="S413" s="5"/>
      <c r="T413" s="5">
        <v>6</v>
      </c>
      <c r="U413" s="5">
        <v>128</v>
      </c>
      <c r="V413" s="10">
        <v>43981</v>
      </c>
      <c r="W413" s="5"/>
      <c r="X413" s="5"/>
      <c r="Y413" s="5" t="s">
        <v>311</v>
      </c>
      <c r="Z413" s="10">
        <v>41678.41777777778</v>
      </c>
    </row>
    <row r="414" spans="1:26" x14ac:dyDescent="0.25">
      <c r="A414" s="4">
        <v>908</v>
      </c>
      <c r="B414" s="4" t="s">
        <v>310</v>
      </c>
      <c r="C414" s="4" t="s">
        <v>309</v>
      </c>
      <c r="D414" s="4" t="s">
        <v>2769</v>
      </c>
      <c r="E414" s="30">
        <v>0</v>
      </c>
      <c r="F414" s="30">
        <v>1</v>
      </c>
      <c r="G414" s="30"/>
      <c r="H414" s="4">
        <v>500</v>
      </c>
      <c r="I414" s="4">
        <v>375</v>
      </c>
      <c r="J414" s="4">
        <v>12.0413</v>
      </c>
      <c r="K414" s="4">
        <v>27.12</v>
      </c>
      <c r="L414" s="4"/>
      <c r="M414" s="4"/>
      <c r="N414" s="4"/>
      <c r="O414" s="4"/>
      <c r="P414" s="4">
        <v>1</v>
      </c>
      <c r="Q414" s="4" t="s">
        <v>41</v>
      </c>
      <c r="R414" s="4" t="s">
        <v>22</v>
      </c>
      <c r="S414" s="4"/>
      <c r="T414" s="4">
        <v>15</v>
      </c>
      <c r="U414" s="4">
        <v>79</v>
      </c>
      <c r="V414" s="11">
        <v>43981</v>
      </c>
      <c r="W414" s="4"/>
      <c r="X414" s="4"/>
      <c r="Y414" s="4" t="s">
        <v>308</v>
      </c>
      <c r="Z414" s="11">
        <v>41678.41777777778</v>
      </c>
    </row>
    <row r="415" spans="1:26" x14ac:dyDescent="0.25">
      <c r="A415" s="5">
        <v>909</v>
      </c>
      <c r="B415" s="5" t="s">
        <v>307</v>
      </c>
      <c r="C415" s="5" t="s">
        <v>306</v>
      </c>
      <c r="D415" s="5" t="s">
        <v>2769</v>
      </c>
      <c r="E415" s="29">
        <v>0</v>
      </c>
      <c r="F415" s="29">
        <v>1</v>
      </c>
      <c r="G415" s="29"/>
      <c r="H415" s="5">
        <v>500</v>
      </c>
      <c r="I415" s="5">
        <v>375</v>
      </c>
      <c r="J415" s="5">
        <v>17.3782</v>
      </c>
      <c r="K415" s="5">
        <v>39.14</v>
      </c>
      <c r="L415" s="5"/>
      <c r="M415" s="5"/>
      <c r="N415" s="5"/>
      <c r="O415" s="5"/>
      <c r="P415" s="5">
        <v>1</v>
      </c>
      <c r="Q415" s="5" t="s">
        <v>41</v>
      </c>
      <c r="R415" s="5" t="s">
        <v>41</v>
      </c>
      <c r="S415" s="5"/>
      <c r="T415" s="5">
        <v>15</v>
      </c>
      <c r="U415" s="5">
        <v>80</v>
      </c>
      <c r="V415" s="10">
        <v>43981</v>
      </c>
      <c r="W415" s="5"/>
      <c r="X415" s="5"/>
      <c r="Y415" s="5" t="s">
        <v>305</v>
      </c>
      <c r="Z415" s="10">
        <v>41678.41777777778</v>
      </c>
    </row>
    <row r="416" spans="1:26" x14ac:dyDescent="0.25">
      <c r="A416" s="4">
        <v>910</v>
      </c>
      <c r="B416" s="4" t="s">
        <v>304</v>
      </c>
      <c r="C416" s="4" t="s">
        <v>303</v>
      </c>
      <c r="D416" s="4" t="s">
        <v>2769</v>
      </c>
      <c r="E416" s="30">
        <v>0</v>
      </c>
      <c r="F416" s="30">
        <v>1</v>
      </c>
      <c r="G416" s="30"/>
      <c r="H416" s="4">
        <v>500</v>
      </c>
      <c r="I416" s="4">
        <v>375</v>
      </c>
      <c r="J416" s="4">
        <v>23.372199999999999</v>
      </c>
      <c r="K416" s="4">
        <v>52.64</v>
      </c>
      <c r="L416" s="4"/>
      <c r="M416" s="4"/>
      <c r="N416" s="4"/>
      <c r="O416" s="4"/>
      <c r="P416" s="4">
        <v>1</v>
      </c>
      <c r="Q416" s="4" t="s">
        <v>41</v>
      </c>
      <c r="R416" s="4" t="s">
        <v>36</v>
      </c>
      <c r="S416" s="4"/>
      <c r="T416" s="4">
        <v>15</v>
      </c>
      <c r="U416" s="4">
        <v>81</v>
      </c>
      <c r="V416" s="11">
        <v>43981</v>
      </c>
      <c r="W416" s="4"/>
      <c r="X416" s="4"/>
      <c r="Y416" s="4" t="s">
        <v>302</v>
      </c>
      <c r="Z416" s="11">
        <v>41678.41777777778</v>
      </c>
    </row>
    <row r="417" spans="1:26" x14ac:dyDescent="0.25">
      <c r="A417" s="5">
        <v>911</v>
      </c>
      <c r="B417" s="5" t="s">
        <v>301</v>
      </c>
      <c r="C417" s="5" t="s">
        <v>300</v>
      </c>
      <c r="D417" s="5" t="s">
        <v>2769</v>
      </c>
      <c r="E417" s="29">
        <v>0</v>
      </c>
      <c r="F417" s="29">
        <v>1</v>
      </c>
      <c r="G417" s="29"/>
      <c r="H417" s="5">
        <v>500</v>
      </c>
      <c r="I417" s="5">
        <v>375</v>
      </c>
      <c r="J417" s="5">
        <v>12.0413</v>
      </c>
      <c r="K417" s="5">
        <v>27.12</v>
      </c>
      <c r="L417" s="5"/>
      <c r="M417" s="5"/>
      <c r="N417" s="5"/>
      <c r="O417" s="5"/>
      <c r="P417" s="5">
        <v>1</v>
      </c>
      <c r="Q417" s="5" t="s">
        <v>23</v>
      </c>
      <c r="R417" s="5" t="s">
        <v>22</v>
      </c>
      <c r="S417" s="5"/>
      <c r="T417" s="5">
        <v>15</v>
      </c>
      <c r="U417" s="5">
        <v>82</v>
      </c>
      <c r="V417" s="10">
        <v>43981</v>
      </c>
      <c r="W417" s="5"/>
      <c r="X417" s="5"/>
      <c r="Y417" s="5" t="s">
        <v>299</v>
      </c>
      <c r="Z417" s="10">
        <v>41678.41777777778</v>
      </c>
    </row>
    <row r="418" spans="1:26" x14ac:dyDescent="0.25">
      <c r="A418" s="4">
        <v>912</v>
      </c>
      <c r="B418" s="4" t="s">
        <v>298</v>
      </c>
      <c r="C418" s="4" t="s">
        <v>297</v>
      </c>
      <c r="D418" s="4" t="s">
        <v>2769</v>
      </c>
      <c r="E418" s="30">
        <v>0</v>
      </c>
      <c r="F418" s="30">
        <v>1</v>
      </c>
      <c r="G418" s="30"/>
      <c r="H418" s="4">
        <v>500</v>
      </c>
      <c r="I418" s="4">
        <v>375</v>
      </c>
      <c r="J418" s="4">
        <v>17.3782</v>
      </c>
      <c r="K418" s="4">
        <v>39.14</v>
      </c>
      <c r="L418" s="4"/>
      <c r="M418" s="4"/>
      <c r="N418" s="4"/>
      <c r="O418" s="4"/>
      <c r="P418" s="4">
        <v>1</v>
      </c>
      <c r="Q418" s="4" t="s">
        <v>92</v>
      </c>
      <c r="R418" s="4" t="s">
        <v>41</v>
      </c>
      <c r="S418" s="4"/>
      <c r="T418" s="4">
        <v>15</v>
      </c>
      <c r="U418" s="4">
        <v>83</v>
      </c>
      <c r="V418" s="11">
        <v>43981</v>
      </c>
      <c r="W418" s="4"/>
      <c r="X418" s="4"/>
      <c r="Y418" s="4" t="s">
        <v>296</v>
      </c>
      <c r="Z418" s="11">
        <v>41678.41777777778</v>
      </c>
    </row>
    <row r="419" spans="1:26" x14ac:dyDescent="0.25">
      <c r="A419" s="5">
        <v>913</v>
      </c>
      <c r="B419" s="5" t="s">
        <v>295</v>
      </c>
      <c r="C419" s="5" t="s">
        <v>294</v>
      </c>
      <c r="D419" s="5" t="s">
        <v>2769</v>
      </c>
      <c r="E419" s="29">
        <v>0</v>
      </c>
      <c r="F419" s="29">
        <v>1</v>
      </c>
      <c r="G419" s="29"/>
      <c r="H419" s="5">
        <v>500</v>
      </c>
      <c r="I419" s="5">
        <v>375</v>
      </c>
      <c r="J419" s="5">
        <v>23.372199999999999</v>
      </c>
      <c r="K419" s="5">
        <v>52.64</v>
      </c>
      <c r="L419" s="5"/>
      <c r="M419" s="5"/>
      <c r="N419" s="5"/>
      <c r="O419" s="5"/>
      <c r="P419" s="5">
        <v>1</v>
      </c>
      <c r="Q419" s="5" t="s">
        <v>23</v>
      </c>
      <c r="R419" s="5" t="s">
        <v>36</v>
      </c>
      <c r="S419" s="5"/>
      <c r="T419" s="5">
        <v>15</v>
      </c>
      <c r="U419" s="5">
        <v>84</v>
      </c>
      <c r="V419" s="10">
        <v>43981</v>
      </c>
      <c r="W419" s="5"/>
      <c r="X419" s="5"/>
      <c r="Y419" s="5" t="s">
        <v>293</v>
      </c>
      <c r="Z419" s="10">
        <v>41678.41777777778</v>
      </c>
    </row>
    <row r="420" spans="1:26" x14ac:dyDescent="0.25">
      <c r="A420" s="4">
        <v>914</v>
      </c>
      <c r="B420" s="4" t="s">
        <v>292</v>
      </c>
      <c r="C420" s="4" t="s">
        <v>291</v>
      </c>
      <c r="D420" s="4" t="s">
        <v>2769</v>
      </c>
      <c r="E420" s="30">
        <v>0</v>
      </c>
      <c r="F420" s="30">
        <v>1</v>
      </c>
      <c r="G420" s="30"/>
      <c r="H420" s="4">
        <v>500</v>
      </c>
      <c r="I420" s="4">
        <v>375</v>
      </c>
      <c r="J420" s="4">
        <v>12.0413</v>
      </c>
      <c r="K420" s="4">
        <v>27.12</v>
      </c>
      <c r="L420" s="4"/>
      <c r="M420" s="4"/>
      <c r="N420" s="4"/>
      <c r="O420" s="4"/>
      <c r="P420" s="4">
        <v>1</v>
      </c>
      <c r="Q420" s="4" t="s">
        <v>92</v>
      </c>
      <c r="R420" s="4" t="s">
        <v>22</v>
      </c>
      <c r="S420" s="4"/>
      <c r="T420" s="4">
        <v>15</v>
      </c>
      <c r="U420" s="4">
        <v>66</v>
      </c>
      <c r="V420" s="11">
        <v>43981</v>
      </c>
      <c r="W420" s="4"/>
      <c r="X420" s="4"/>
      <c r="Y420" s="4" t="s">
        <v>290</v>
      </c>
      <c r="Z420" s="11">
        <v>41678.41777777778</v>
      </c>
    </row>
    <row r="421" spans="1:26" x14ac:dyDescent="0.25">
      <c r="A421" s="5">
        <v>915</v>
      </c>
      <c r="B421" s="5" t="s">
        <v>289</v>
      </c>
      <c r="C421" s="5" t="s">
        <v>288</v>
      </c>
      <c r="D421" s="5" t="s">
        <v>2769</v>
      </c>
      <c r="E421" s="29">
        <v>0</v>
      </c>
      <c r="F421" s="29">
        <v>1</v>
      </c>
      <c r="G421" s="29"/>
      <c r="H421" s="5">
        <v>500</v>
      </c>
      <c r="I421" s="5">
        <v>375</v>
      </c>
      <c r="J421" s="5">
        <v>17.3782</v>
      </c>
      <c r="K421" s="5">
        <v>39.14</v>
      </c>
      <c r="L421" s="5"/>
      <c r="M421" s="5"/>
      <c r="N421" s="5"/>
      <c r="O421" s="5"/>
      <c r="P421" s="5">
        <v>1</v>
      </c>
      <c r="Q421" s="5" t="s">
        <v>92</v>
      </c>
      <c r="R421" s="5" t="s">
        <v>41</v>
      </c>
      <c r="S421" s="5"/>
      <c r="T421" s="5">
        <v>15</v>
      </c>
      <c r="U421" s="5">
        <v>65</v>
      </c>
      <c r="V421" s="10">
        <v>43981</v>
      </c>
      <c r="W421" s="5"/>
      <c r="X421" s="5"/>
      <c r="Y421" s="5" t="s">
        <v>287</v>
      </c>
      <c r="Z421" s="10">
        <v>41678.41777777778</v>
      </c>
    </row>
    <row r="422" spans="1:26" x14ac:dyDescent="0.25">
      <c r="A422" s="4">
        <v>916</v>
      </c>
      <c r="B422" s="4" t="s">
        <v>286</v>
      </c>
      <c r="C422" s="4" t="s">
        <v>285</v>
      </c>
      <c r="D422" s="4" t="s">
        <v>2769</v>
      </c>
      <c r="E422" s="30">
        <v>0</v>
      </c>
      <c r="F422" s="30">
        <v>1</v>
      </c>
      <c r="G422" s="30"/>
      <c r="H422" s="4">
        <v>500</v>
      </c>
      <c r="I422" s="4">
        <v>375</v>
      </c>
      <c r="J422" s="4">
        <v>23.372199999999999</v>
      </c>
      <c r="K422" s="4">
        <v>52.64</v>
      </c>
      <c r="L422" s="4"/>
      <c r="M422" s="4"/>
      <c r="N422" s="4"/>
      <c r="O422" s="4"/>
      <c r="P422" s="4">
        <v>1</v>
      </c>
      <c r="Q422" s="4" t="s">
        <v>92</v>
      </c>
      <c r="R422" s="4" t="s">
        <v>36</v>
      </c>
      <c r="S422" s="4"/>
      <c r="T422" s="4">
        <v>15</v>
      </c>
      <c r="U422" s="4">
        <v>67</v>
      </c>
      <c r="V422" s="11">
        <v>43981</v>
      </c>
      <c r="W422" s="4"/>
      <c r="X422" s="4"/>
      <c r="Y422" s="25" t="s">
        <v>284</v>
      </c>
      <c r="Z422" s="11">
        <v>41678.41777777778</v>
      </c>
    </row>
    <row r="423" spans="1:26" x14ac:dyDescent="0.25">
      <c r="A423" s="5">
        <v>917</v>
      </c>
      <c r="B423" s="5" t="s">
        <v>283</v>
      </c>
      <c r="C423" s="5" t="s">
        <v>282</v>
      </c>
      <c r="D423" s="5" t="s">
        <v>2769</v>
      </c>
      <c r="E423" s="29">
        <v>1</v>
      </c>
      <c r="F423" s="29">
        <v>1</v>
      </c>
      <c r="G423" s="29" t="s">
        <v>63</v>
      </c>
      <c r="H423" s="5">
        <v>500</v>
      </c>
      <c r="I423" s="5">
        <v>375</v>
      </c>
      <c r="J423" s="5">
        <v>144.59379999999999</v>
      </c>
      <c r="K423" s="5">
        <v>264.05</v>
      </c>
      <c r="L423" s="5">
        <v>42</v>
      </c>
      <c r="M423" s="5" t="s">
        <v>25</v>
      </c>
      <c r="N423" s="5" t="s">
        <v>24</v>
      </c>
      <c r="O423" s="5">
        <v>2.92</v>
      </c>
      <c r="P423" s="5">
        <v>1</v>
      </c>
      <c r="Q423" s="5" t="s">
        <v>41</v>
      </c>
      <c r="R423" s="5" t="s">
        <v>22</v>
      </c>
      <c r="S423" s="5" t="s">
        <v>21</v>
      </c>
      <c r="T423" s="5">
        <v>12</v>
      </c>
      <c r="U423" s="5">
        <v>8</v>
      </c>
      <c r="V423" s="10">
        <v>43981</v>
      </c>
      <c r="W423" s="5"/>
      <c r="X423" s="5"/>
      <c r="Y423" s="5" t="s">
        <v>281</v>
      </c>
      <c r="Z423" s="10">
        <v>41678.41777777778</v>
      </c>
    </row>
    <row r="424" spans="1:26" x14ac:dyDescent="0.25">
      <c r="A424" s="4">
        <v>918</v>
      </c>
      <c r="B424" s="4" t="s">
        <v>280</v>
      </c>
      <c r="C424" s="4" t="s">
        <v>279</v>
      </c>
      <c r="D424" s="4" t="s">
        <v>2769</v>
      </c>
      <c r="E424" s="30">
        <v>1</v>
      </c>
      <c r="F424" s="30">
        <v>1</v>
      </c>
      <c r="G424" s="30" t="s">
        <v>63</v>
      </c>
      <c r="H424" s="4">
        <v>500</v>
      </c>
      <c r="I424" s="4">
        <v>375</v>
      </c>
      <c r="J424" s="4">
        <v>144.59379999999999</v>
      </c>
      <c r="K424" s="4">
        <v>264.05</v>
      </c>
      <c r="L424" s="4">
        <v>44</v>
      </c>
      <c r="M424" s="4" t="s">
        <v>25</v>
      </c>
      <c r="N424" s="4" t="s">
        <v>24</v>
      </c>
      <c r="O424" s="4">
        <v>2.96</v>
      </c>
      <c r="P424" s="4">
        <v>1</v>
      </c>
      <c r="Q424" s="4" t="s">
        <v>41</v>
      </c>
      <c r="R424" s="4" t="s">
        <v>22</v>
      </c>
      <c r="S424" s="4" t="s">
        <v>21</v>
      </c>
      <c r="T424" s="4">
        <v>12</v>
      </c>
      <c r="U424" s="4">
        <v>8</v>
      </c>
      <c r="V424" s="11">
        <v>43981</v>
      </c>
      <c r="W424" s="4"/>
      <c r="X424" s="4"/>
      <c r="Y424" s="4" t="s">
        <v>278</v>
      </c>
      <c r="Z424" s="11">
        <v>41678.41777777778</v>
      </c>
    </row>
    <row r="425" spans="1:26" x14ac:dyDescent="0.25">
      <c r="A425" s="5">
        <v>919</v>
      </c>
      <c r="B425" s="5" t="s">
        <v>277</v>
      </c>
      <c r="C425" s="5" t="s">
        <v>276</v>
      </c>
      <c r="D425" s="5" t="s">
        <v>2769</v>
      </c>
      <c r="E425" s="29">
        <v>1</v>
      </c>
      <c r="F425" s="29">
        <v>1</v>
      </c>
      <c r="G425" s="29" t="s">
        <v>63</v>
      </c>
      <c r="H425" s="5">
        <v>500</v>
      </c>
      <c r="I425" s="5">
        <v>375</v>
      </c>
      <c r="J425" s="5">
        <v>144.59379999999999</v>
      </c>
      <c r="K425" s="5">
        <v>264.05</v>
      </c>
      <c r="L425" s="5">
        <v>48</v>
      </c>
      <c r="M425" s="5" t="s">
        <v>25</v>
      </c>
      <c r="N425" s="5" t="s">
        <v>24</v>
      </c>
      <c r="O425" s="5">
        <v>3</v>
      </c>
      <c r="P425" s="5">
        <v>1</v>
      </c>
      <c r="Q425" s="5" t="s">
        <v>41</v>
      </c>
      <c r="R425" s="5" t="s">
        <v>22</v>
      </c>
      <c r="S425" s="5" t="s">
        <v>21</v>
      </c>
      <c r="T425" s="5">
        <v>12</v>
      </c>
      <c r="U425" s="5">
        <v>8</v>
      </c>
      <c r="V425" s="10">
        <v>43981</v>
      </c>
      <c r="W425" s="5"/>
      <c r="X425" s="5"/>
      <c r="Y425" s="5" t="s">
        <v>275</v>
      </c>
      <c r="Z425" s="10">
        <v>41678.41777777778</v>
      </c>
    </row>
    <row r="426" spans="1:26" x14ac:dyDescent="0.25">
      <c r="A426" s="4">
        <v>920</v>
      </c>
      <c r="B426" s="4" t="s">
        <v>274</v>
      </c>
      <c r="C426" s="4" t="s">
        <v>273</v>
      </c>
      <c r="D426" s="4" t="s">
        <v>2769</v>
      </c>
      <c r="E426" s="30">
        <v>1</v>
      </c>
      <c r="F426" s="30">
        <v>1</v>
      </c>
      <c r="G426" s="30" t="s">
        <v>63</v>
      </c>
      <c r="H426" s="4">
        <v>500</v>
      </c>
      <c r="I426" s="4">
        <v>375</v>
      </c>
      <c r="J426" s="4">
        <v>144.59379999999999</v>
      </c>
      <c r="K426" s="4">
        <v>264.05</v>
      </c>
      <c r="L426" s="4">
        <v>52</v>
      </c>
      <c r="M426" s="4" t="s">
        <v>25</v>
      </c>
      <c r="N426" s="4" t="s">
        <v>24</v>
      </c>
      <c r="O426" s="4">
        <v>3.04</v>
      </c>
      <c r="P426" s="4">
        <v>1</v>
      </c>
      <c r="Q426" s="4" t="s">
        <v>41</v>
      </c>
      <c r="R426" s="4" t="s">
        <v>22</v>
      </c>
      <c r="S426" s="4" t="s">
        <v>21</v>
      </c>
      <c r="T426" s="4">
        <v>12</v>
      </c>
      <c r="U426" s="4">
        <v>8</v>
      </c>
      <c r="V426" s="11">
        <v>43981</v>
      </c>
      <c r="W426" s="4"/>
      <c r="X426" s="4"/>
      <c r="Y426" s="4" t="s">
        <v>272</v>
      </c>
      <c r="Z426" s="11">
        <v>41678.41777777778</v>
      </c>
    </row>
    <row r="427" spans="1:26" x14ac:dyDescent="0.25">
      <c r="A427" s="5">
        <v>921</v>
      </c>
      <c r="B427" s="5" t="s">
        <v>271</v>
      </c>
      <c r="C427" s="5" t="s">
        <v>270</v>
      </c>
      <c r="D427" s="5" t="s">
        <v>2769</v>
      </c>
      <c r="E427" s="29">
        <v>0</v>
      </c>
      <c r="F427" s="29">
        <v>1</v>
      </c>
      <c r="G427" s="29"/>
      <c r="H427" s="5">
        <v>500</v>
      </c>
      <c r="I427" s="5">
        <v>375</v>
      </c>
      <c r="J427" s="5">
        <v>1.8663000000000001</v>
      </c>
      <c r="K427" s="5">
        <v>4.99</v>
      </c>
      <c r="L427" s="5"/>
      <c r="M427" s="5"/>
      <c r="N427" s="5"/>
      <c r="O427" s="5"/>
      <c r="P427" s="5">
        <v>0</v>
      </c>
      <c r="Q427" s="5" t="s">
        <v>41</v>
      </c>
      <c r="R427" s="5"/>
      <c r="S427" s="5"/>
      <c r="T427" s="5">
        <v>37</v>
      </c>
      <c r="U427" s="5">
        <v>92</v>
      </c>
      <c r="V427" s="10">
        <v>43981</v>
      </c>
      <c r="W427" s="5"/>
      <c r="X427" s="5"/>
      <c r="Y427" s="5" t="s">
        <v>269</v>
      </c>
      <c r="Z427" s="10">
        <v>41678.41777777778</v>
      </c>
    </row>
    <row r="428" spans="1:26" x14ac:dyDescent="0.25">
      <c r="A428" s="4">
        <v>922</v>
      </c>
      <c r="B428" s="4" t="s">
        <v>268</v>
      </c>
      <c r="C428" s="4" t="s">
        <v>267</v>
      </c>
      <c r="D428" s="4" t="s">
        <v>2769</v>
      </c>
      <c r="E428" s="30">
        <v>0</v>
      </c>
      <c r="F428" s="30">
        <v>1</v>
      </c>
      <c r="G428" s="30"/>
      <c r="H428" s="4">
        <v>500</v>
      </c>
      <c r="I428" s="4">
        <v>375</v>
      </c>
      <c r="J428" s="4">
        <v>1.4923</v>
      </c>
      <c r="K428" s="4">
        <v>3.99</v>
      </c>
      <c r="L428" s="4"/>
      <c r="M428" s="4"/>
      <c r="N428" s="4"/>
      <c r="O428" s="4"/>
      <c r="P428" s="4">
        <v>0</v>
      </c>
      <c r="Q428" s="4" t="s">
        <v>23</v>
      </c>
      <c r="R428" s="4"/>
      <c r="S428" s="4"/>
      <c r="T428" s="4">
        <v>37</v>
      </c>
      <c r="U428" s="4">
        <v>93</v>
      </c>
      <c r="V428" s="11">
        <v>43981</v>
      </c>
      <c r="W428" s="4"/>
      <c r="X428" s="4"/>
      <c r="Y428" s="4" t="s">
        <v>266</v>
      </c>
      <c r="Z428" s="11">
        <v>41678.41777777778</v>
      </c>
    </row>
    <row r="429" spans="1:26" x14ac:dyDescent="0.25">
      <c r="A429" s="5">
        <v>923</v>
      </c>
      <c r="B429" s="5" t="s">
        <v>265</v>
      </c>
      <c r="C429" s="5" t="s">
        <v>264</v>
      </c>
      <c r="D429" s="5" t="s">
        <v>2769</v>
      </c>
      <c r="E429" s="29">
        <v>0</v>
      </c>
      <c r="F429" s="29">
        <v>1</v>
      </c>
      <c r="G429" s="29"/>
      <c r="H429" s="5">
        <v>500</v>
      </c>
      <c r="I429" s="5">
        <v>375</v>
      </c>
      <c r="J429" s="5">
        <v>1.8663000000000001</v>
      </c>
      <c r="K429" s="5">
        <v>4.99</v>
      </c>
      <c r="L429" s="5"/>
      <c r="M429" s="5"/>
      <c r="N429" s="5"/>
      <c r="O429" s="5"/>
      <c r="P429" s="5">
        <v>0</v>
      </c>
      <c r="Q429" s="5" t="s">
        <v>92</v>
      </c>
      <c r="R429" s="5"/>
      <c r="S429" s="5"/>
      <c r="T429" s="5">
        <v>37</v>
      </c>
      <c r="U429" s="5">
        <v>94</v>
      </c>
      <c r="V429" s="10">
        <v>43981</v>
      </c>
      <c r="W429" s="5"/>
      <c r="X429" s="5"/>
      <c r="Y429" s="5" t="s">
        <v>263</v>
      </c>
      <c r="Z429" s="10">
        <v>41678.41777777778</v>
      </c>
    </row>
    <row r="430" spans="1:26" x14ac:dyDescent="0.25">
      <c r="A430" s="4">
        <v>924</v>
      </c>
      <c r="B430" s="4" t="s">
        <v>262</v>
      </c>
      <c r="C430" s="4" t="s">
        <v>261</v>
      </c>
      <c r="D430" s="4" t="s">
        <v>2769</v>
      </c>
      <c r="E430" s="30">
        <v>1</v>
      </c>
      <c r="F430" s="30">
        <v>1</v>
      </c>
      <c r="G430" s="30" t="s">
        <v>26</v>
      </c>
      <c r="H430" s="4">
        <v>500</v>
      </c>
      <c r="I430" s="4">
        <v>375</v>
      </c>
      <c r="J430" s="4">
        <v>136.785</v>
      </c>
      <c r="K430" s="4">
        <v>249.79</v>
      </c>
      <c r="L430" s="4">
        <v>42</v>
      </c>
      <c r="M430" s="4" t="s">
        <v>25</v>
      </c>
      <c r="N430" s="4" t="s">
        <v>24</v>
      </c>
      <c r="O430" s="4">
        <v>2.92</v>
      </c>
      <c r="P430" s="4">
        <v>1</v>
      </c>
      <c r="Q430" s="4" t="s">
        <v>41</v>
      </c>
      <c r="R430" s="4" t="s">
        <v>22</v>
      </c>
      <c r="S430" s="4" t="s">
        <v>21</v>
      </c>
      <c r="T430" s="4">
        <v>12</v>
      </c>
      <c r="U430" s="4">
        <v>8</v>
      </c>
      <c r="V430" s="11">
        <v>43981</v>
      </c>
      <c r="W430" s="4"/>
      <c r="X430" s="4"/>
      <c r="Y430" s="4" t="s">
        <v>260</v>
      </c>
      <c r="Z430" s="11">
        <v>41678.41777777778</v>
      </c>
    </row>
    <row r="431" spans="1:26" x14ac:dyDescent="0.25">
      <c r="A431" s="5">
        <v>925</v>
      </c>
      <c r="B431" s="5" t="s">
        <v>259</v>
      </c>
      <c r="C431" s="5" t="s">
        <v>258</v>
      </c>
      <c r="D431" s="5" t="s">
        <v>2769</v>
      </c>
      <c r="E431" s="29">
        <v>1</v>
      </c>
      <c r="F431" s="29">
        <v>1</v>
      </c>
      <c r="G431" s="29" t="s">
        <v>26</v>
      </c>
      <c r="H431" s="5">
        <v>500</v>
      </c>
      <c r="I431" s="5">
        <v>375</v>
      </c>
      <c r="J431" s="5">
        <v>136.785</v>
      </c>
      <c r="K431" s="5">
        <v>249.79</v>
      </c>
      <c r="L431" s="5">
        <v>44</v>
      </c>
      <c r="M431" s="5" t="s">
        <v>25</v>
      </c>
      <c r="N431" s="5" t="s">
        <v>24</v>
      </c>
      <c r="O431" s="5">
        <v>2.96</v>
      </c>
      <c r="P431" s="5">
        <v>1</v>
      </c>
      <c r="Q431" s="5" t="s">
        <v>41</v>
      </c>
      <c r="R431" s="5" t="s">
        <v>22</v>
      </c>
      <c r="S431" s="5" t="s">
        <v>21</v>
      </c>
      <c r="T431" s="5">
        <v>12</v>
      </c>
      <c r="U431" s="5">
        <v>8</v>
      </c>
      <c r="V431" s="10">
        <v>43981</v>
      </c>
      <c r="W431" s="5"/>
      <c r="X431" s="5"/>
      <c r="Y431" s="5" t="s">
        <v>257</v>
      </c>
      <c r="Z431" s="10">
        <v>41678.41777777778</v>
      </c>
    </row>
    <row r="432" spans="1:26" x14ac:dyDescent="0.25">
      <c r="A432" s="4">
        <v>926</v>
      </c>
      <c r="B432" s="4" t="s">
        <v>256</v>
      </c>
      <c r="C432" s="4" t="s">
        <v>255</v>
      </c>
      <c r="D432" s="4" t="s">
        <v>2769</v>
      </c>
      <c r="E432" s="30">
        <v>1</v>
      </c>
      <c r="F432" s="30">
        <v>1</v>
      </c>
      <c r="G432" s="30" t="s">
        <v>26</v>
      </c>
      <c r="H432" s="4">
        <v>500</v>
      </c>
      <c r="I432" s="4">
        <v>375</v>
      </c>
      <c r="J432" s="4">
        <v>136.785</v>
      </c>
      <c r="K432" s="4">
        <v>249.79</v>
      </c>
      <c r="L432" s="4">
        <v>48</v>
      </c>
      <c r="M432" s="4" t="s">
        <v>25</v>
      </c>
      <c r="N432" s="4" t="s">
        <v>24</v>
      </c>
      <c r="O432" s="4">
        <v>3</v>
      </c>
      <c r="P432" s="4">
        <v>1</v>
      </c>
      <c r="Q432" s="4" t="s">
        <v>41</v>
      </c>
      <c r="R432" s="4" t="s">
        <v>22</v>
      </c>
      <c r="S432" s="4" t="s">
        <v>21</v>
      </c>
      <c r="T432" s="4">
        <v>12</v>
      </c>
      <c r="U432" s="4">
        <v>8</v>
      </c>
      <c r="V432" s="11">
        <v>43981</v>
      </c>
      <c r="W432" s="4"/>
      <c r="X432" s="4"/>
      <c r="Y432" s="4" t="s">
        <v>254</v>
      </c>
      <c r="Z432" s="11">
        <v>41678.41777777778</v>
      </c>
    </row>
    <row r="433" spans="1:26" x14ac:dyDescent="0.25">
      <c r="A433" s="5">
        <v>927</v>
      </c>
      <c r="B433" s="5" t="s">
        <v>253</v>
      </c>
      <c r="C433" s="5" t="s">
        <v>252</v>
      </c>
      <c r="D433" s="5" t="s">
        <v>2769</v>
      </c>
      <c r="E433" s="29">
        <v>1</v>
      </c>
      <c r="F433" s="29">
        <v>1</v>
      </c>
      <c r="G433" s="29" t="s">
        <v>26</v>
      </c>
      <c r="H433" s="5">
        <v>500</v>
      </c>
      <c r="I433" s="5">
        <v>375</v>
      </c>
      <c r="J433" s="5">
        <v>136.785</v>
      </c>
      <c r="K433" s="5">
        <v>249.79</v>
      </c>
      <c r="L433" s="5">
        <v>52</v>
      </c>
      <c r="M433" s="5" t="s">
        <v>25</v>
      </c>
      <c r="N433" s="5" t="s">
        <v>24</v>
      </c>
      <c r="O433" s="5">
        <v>3.04</v>
      </c>
      <c r="P433" s="5">
        <v>1</v>
      </c>
      <c r="Q433" s="5" t="s">
        <v>41</v>
      </c>
      <c r="R433" s="5" t="s">
        <v>22</v>
      </c>
      <c r="S433" s="5" t="s">
        <v>21</v>
      </c>
      <c r="T433" s="5">
        <v>12</v>
      </c>
      <c r="U433" s="5">
        <v>8</v>
      </c>
      <c r="V433" s="10">
        <v>43981</v>
      </c>
      <c r="W433" s="5"/>
      <c r="X433" s="5"/>
      <c r="Y433" s="5" t="s">
        <v>251</v>
      </c>
      <c r="Z433" s="10">
        <v>41678.41777777778</v>
      </c>
    </row>
    <row r="434" spans="1:26" x14ac:dyDescent="0.25">
      <c r="A434" s="4">
        <v>928</v>
      </c>
      <c r="B434" s="4" t="s">
        <v>250</v>
      </c>
      <c r="C434" s="4" t="s">
        <v>249</v>
      </c>
      <c r="D434" s="4" t="s">
        <v>2769</v>
      </c>
      <c r="E434" s="30">
        <v>0</v>
      </c>
      <c r="F434" s="30">
        <v>1</v>
      </c>
      <c r="G434" s="30"/>
      <c r="H434" s="4">
        <v>500</v>
      </c>
      <c r="I434" s="4">
        <v>375</v>
      </c>
      <c r="J434" s="4">
        <v>9.3462999999999994</v>
      </c>
      <c r="K434" s="4">
        <v>24.99</v>
      </c>
      <c r="L434" s="4"/>
      <c r="M434" s="4"/>
      <c r="N434" s="4"/>
      <c r="O434" s="4"/>
      <c r="P434" s="4">
        <v>0</v>
      </c>
      <c r="Q434" s="4" t="s">
        <v>41</v>
      </c>
      <c r="R434" s="4" t="s">
        <v>22</v>
      </c>
      <c r="S434" s="4"/>
      <c r="T434" s="4">
        <v>37</v>
      </c>
      <c r="U434" s="4">
        <v>85</v>
      </c>
      <c r="V434" s="11">
        <v>43981</v>
      </c>
      <c r="W434" s="4"/>
      <c r="X434" s="4"/>
      <c r="Y434" s="4" t="s">
        <v>248</v>
      </c>
      <c r="Z434" s="11">
        <v>41678.41777777778</v>
      </c>
    </row>
    <row r="435" spans="1:26" x14ac:dyDescent="0.25">
      <c r="A435" s="5">
        <v>929</v>
      </c>
      <c r="B435" s="5" t="s">
        <v>247</v>
      </c>
      <c r="C435" s="5" t="s">
        <v>246</v>
      </c>
      <c r="D435" s="5" t="s">
        <v>2769</v>
      </c>
      <c r="E435" s="29">
        <v>0</v>
      </c>
      <c r="F435" s="29">
        <v>1</v>
      </c>
      <c r="G435" s="29"/>
      <c r="H435" s="5">
        <v>500</v>
      </c>
      <c r="I435" s="5">
        <v>375</v>
      </c>
      <c r="J435" s="5">
        <v>11.2163</v>
      </c>
      <c r="K435" s="5">
        <v>29.99</v>
      </c>
      <c r="L435" s="5"/>
      <c r="M435" s="5"/>
      <c r="N435" s="5"/>
      <c r="O435" s="5"/>
      <c r="P435" s="5">
        <v>0</v>
      </c>
      <c r="Q435" s="5" t="s">
        <v>41</v>
      </c>
      <c r="R435" s="5" t="s">
        <v>41</v>
      </c>
      <c r="S435" s="5"/>
      <c r="T435" s="5">
        <v>37</v>
      </c>
      <c r="U435" s="5">
        <v>86</v>
      </c>
      <c r="V435" s="10">
        <v>43981</v>
      </c>
      <c r="W435" s="5"/>
      <c r="X435" s="5"/>
      <c r="Y435" s="5" t="s">
        <v>245</v>
      </c>
      <c r="Z435" s="10">
        <v>41678.41777777778</v>
      </c>
    </row>
    <row r="436" spans="1:26" x14ac:dyDescent="0.25">
      <c r="A436" s="4">
        <v>930</v>
      </c>
      <c r="B436" s="4" t="s">
        <v>244</v>
      </c>
      <c r="C436" s="4" t="s">
        <v>243</v>
      </c>
      <c r="D436" s="4" t="s">
        <v>2769</v>
      </c>
      <c r="E436" s="30">
        <v>0</v>
      </c>
      <c r="F436" s="30">
        <v>1</v>
      </c>
      <c r="G436" s="30"/>
      <c r="H436" s="4">
        <v>500</v>
      </c>
      <c r="I436" s="4">
        <v>375</v>
      </c>
      <c r="J436" s="4">
        <v>13.09</v>
      </c>
      <c r="K436" s="4">
        <v>35</v>
      </c>
      <c r="L436" s="4"/>
      <c r="M436" s="4"/>
      <c r="N436" s="4"/>
      <c r="O436" s="4"/>
      <c r="P436" s="4">
        <v>0</v>
      </c>
      <c r="Q436" s="4" t="s">
        <v>41</v>
      </c>
      <c r="R436" s="4" t="s">
        <v>36</v>
      </c>
      <c r="S436" s="4"/>
      <c r="T436" s="4">
        <v>37</v>
      </c>
      <c r="U436" s="4">
        <v>87</v>
      </c>
      <c r="V436" s="11">
        <v>43981</v>
      </c>
      <c r="W436" s="4"/>
      <c r="X436" s="4"/>
      <c r="Y436" s="4" t="s">
        <v>242</v>
      </c>
      <c r="Z436" s="11">
        <v>41678.41777777778</v>
      </c>
    </row>
    <row r="437" spans="1:26" x14ac:dyDescent="0.25">
      <c r="A437" s="5">
        <v>931</v>
      </c>
      <c r="B437" s="5" t="s">
        <v>241</v>
      </c>
      <c r="C437" s="5" t="s">
        <v>240</v>
      </c>
      <c r="D437" s="5" t="s">
        <v>2769</v>
      </c>
      <c r="E437" s="29">
        <v>0</v>
      </c>
      <c r="F437" s="29">
        <v>1</v>
      </c>
      <c r="G437" s="29"/>
      <c r="H437" s="5">
        <v>500</v>
      </c>
      <c r="I437" s="5">
        <v>375</v>
      </c>
      <c r="J437" s="5">
        <v>8.0373000000000001</v>
      </c>
      <c r="K437" s="5">
        <v>21.49</v>
      </c>
      <c r="L437" s="5"/>
      <c r="M437" s="5"/>
      <c r="N437" s="5"/>
      <c r="O437" s="5"/>
      <c r="P437" s="5">
        <v>0</v>
      </c>
      <c r="Q437" s="5" t="s">
        <v>23</v>
      </c>
      <c r="R437" s="5" t="s">
        <v>22</v>
      </c>
      <c r="S437" s="5"/>
      <c r="T437" s="5">
        <v>37</v>
      </c>
      <c r="U437" s="5">
        <v>88</v>
      </c>
      <c r="V437" s="10">
        <v>43981</v>
      </c>
      <c r="W437" s="5"/>
      <c r="X437" s="5"/>
      <c r="Y437" s="5" t="s">
        <v>239</v>
      </c>
      <c r="Z437" s="10">
        <v>41678.41777777778</v>
      </c>
    </row>
    <row r="438" spans="1:26" x14ac:dyDescent="0.25">
      <c r="A438" s="4">
        <v>932</v>
      </c>
      <c r="B438" s="4" t="s">
        <v>238</v>
      </c>
      <c r="C438" s="4" t="s">
        <v>237</v>
      </c>
      <c r="D438" s="4" t="s">
        <v>2769</v>
      </c>
      <c r="E438" s="30">
        <v>0</v>
      </c>
      <c r="F438" s="30">
        <v>1</v>
      </c>
      <c r="G438" s="30"/>
      <c r="H438" s="4">
        <v>500</v>
      </c>
      <c r="I438" s="4">
        <v>375</v>
      </c>
      <c r="J438" s="4">
        <v>9.3462999999999994</v>
      </c>
      <c r="K438" s="4">
        <v>24.99</v>
      </c>
      <c r="L438" s="4"/>
      <c r="M438" s="4"/>
      <c r="N438" s="4"/>
      <c r="O438" s="4"/>
      <c r="P438" s="4">
        <v>0</v>
      </c>
      <c r="Q438" s="4" t="s">
        <v>23</v>
      </c>
      <c r="R438" s="4" t="s">
        <v>41</v>
      </c>
      <c r="S438" s="4"/>
      <c r="T438" s="4">
        <v>37</v>
      </c>
      <c r="U438" s="4">
        <v>89</v>
      </c>
      <c r="V438" s="11">
        <v>43981</v>
      </c>
      <c r="W438" s="4"/>
      <c r="X438" s="4"/>
      <c r="Y438" s="4" t="s">
        <v>236</v>
      </c>
      <c r="Z438" s="11">
        <v>41678.41777777778</v>
      </c>
    </row>
    <row r="439" spans="1:26" x14ac:dyDescent="0.25">
      <c r="A439" s="5">
        <v>933</v>
      </c>
      <c r="B439" s="5" t="s">
        <v>235</v>
      </c>
      <c r="C439" s="5" t="s">
        <v>234</v>
      </c>
      <c r="D439" s="5" t="s">
        <v>2769</v>
      </c>
      <c r="E439" s="29">
        <v>0</v>
      </c>
      <c r="F439" s="29">
        <v>1</v>
      </c>
      <c r="G439" s="29"/>
      <c r="H439" s="5">
        <v>500</v>
      </c>
      <c r="I439" s="5">
        <v>375</v>
      </c>
      <c r="J439" s="5">
        <v>12.192399999999999</v>
      </c>
      <c r="K439" s="5">
        <v>32.6</v>
      </c>
      <c r="L439" s="5"/>
      <c r="M439" s="5"/>
      <c r="N439" s="5"/>
      <c r="O439" s="5"/>
      <c r="P439" s="5">
        <v>0</v>
      </c>
      <c r="Q439" s="5" t="s">
        <v>23</v>
      </c>
      <c r="R439" s="5" t="s">
        <v>36</v>
      </c>
      <c r="S439" s="5"/>
      <c r="T439" s="5">
        <v>37</v>
      </c>
      <c r="U439" s="5">
        <v>90</v>
      </c>
      <c r="V439" s="10">
        <v>43981</v>
      </c>
      <c r="W439" s="5"/>
      <c r="X439" s="5"/>
      <c r="Y439" s="5" t="s">
        <v>233</v>
      </c>
      <c r="Z439" s="10">
        <v>41678.41777777778</v>
      </c>
    </row>
    <row r="440" spans="1:26" x14ac:dyDescent="0.25">
      <c r="A440" s="4">
        <v>934</v>
      </c>
      <c r="B440" s="4" t="s">
        <v>232</v>
      </c>
      <c r="C440" s="4" t="s">
        <v>231</v>
      </c>
      <c r="D440" s="4" t="s">
        <v>2769</v>
      </c>
      <c r="E440" s="30">
        <v>0</v>
      </c>
      <c r="F440" s="30">
        <v>1</v>
      </c>
      <c r="G440" s="30"/>
      <c r="H440" s="4">
        <v>500</v>
      </c>
      <c r="I440" s="4">
        <v>375</v>
      </c>
      <c r="J440" s="4">
        <v>10.8423</v>
      </c>
      <c r="K440" s="4">
        <v>28.99</v>
      </c>
      <c r="L440" s="4"/>
      <c r="M440" s="4"/>
      <c r="N440" s="4"/>
      <c r="O440" s="4"/>
      <c r="P440" s="4">
        <v>0</v>
      </c>
      <c r="Q440" s="4" t="s">
        <v>92</v>
      </c>
      <c r="R440" s="4"/>
      <c r="S440" s="4"/>
      <c r="T440" s="4">
        <v>37</v>
      </c>
      <c r="U440" s="4">
        <v>91</v>
      </c>
      <c r="V440" s="11">
        <v>43981</v>
      </c>
      <c r="W440" s="4"/>
      <c r="X440" s="4"/>
      <c r="Y440" s="4" t="s">
        <v>230</v>
      </c>
      <c r="Z440" s="11">
        <v>41678.41777777778</v>
      </c>
    </row>
    <row r="441" spans="1:26" x14ac:dyDescent="0.25">
      <c r="A441" s="5">
        <v>935</v>
      </c>
      <c r="B441" s="5" t="s">
        <v>229</v>
      </c>
      <c r="C441" s="5" t="s">
        <v>228</v>
      </c>
      <c r="D441" s="5" t="s">
        <v>2769</v>
      </c>
      <c r="E441" s="29">
        <v>0</v>
      </c>
      <c r="F441" s="29">
        <v>1</v>
      </c>
      <c r="G441" s="29" t="s">
        <v>209</v>
      </c>
      <c r="H441" s="5">
        <v>500</v>
      </c>
      <c r="I441" s="5">
        <v>375</v>
      </c>
      <c r="J441" s="5">
        <v>17.977599999999999</v>
      </c>
      <c r="K441" s="5">
        <v>40.49</v>
      </c>
      <c r="L441" s="5"/>
      <c r="M441" s="5"/>
      <c r="N441" s="5" t="s">
        <v>37</v>
      </c>
      <c r="O441" s="5">
        <v>218</v>
      </c>
      <c r="P441" s="5">
        <v>1</v>
      </c>
      <c r="Q441" s="5" t="s">
        <v>41</v>
      </c>
      <c r="R441" s="5" t="s">
        <v>22</v>
      </c>
      <c r="S441" s="5"/>
      <c r="T441" s="5">
        <v>13</v>
      </c>
      <c r="U441" s="5">
        <v>62</v>
      </c>
      <c r="V441" s="10">
        <v>43981</v>
      </c>
      <c r="W441" s="5"/>
      <c r="X441" s="5"/>
      <c r="Y441" s="5" t="s">
        <v>227</v>
      </c>
      <c r="Z441" s="10">
        <v>41678.41777777778</v>
      </c>
    </row>
    <row r="442" spans="1:26" x14ac:dyDescent="0.25">
      <c r="A442" s="4">
        <v>936</v>
      </c>
      <c r="B442" s="4" t="s">
        <v>226</v>
      </c>
      <c r="C442" s="4" t="s">
        <v>225</v>
      </c>
      <c r="D442" s="4" t="s">
        <v>2769</v>
      </c>
      <c r="E442" s="30">
        <v>0</v>
      </c>
      <c r="F442" s="30">
        <v>1</v>
      </c>
      <c r="G442" s="30" t="s">
        <v>209</v>
      </c>
      <c r="H442" s="4">
        <v>500</v>
      </c>
      <c r="I442" s="4">
        <v>375</v>
      </c>
      <c r="J442" s="4">
        <v>27.568000000000001</v>
      </c>
      <c r="K442" s="4">
        <v>62.09</v>
      </c>
      <c r="L442" s="4"/>
      <c r="M442" s="4"/>
      <c r="N442" s="4" t="s">
        <v>37</v>
      </c>
      <c r="O442" s="4">
        <v>215</v>
      </c>
      <c r="P442" s="4">
        <v>1</v>
      </c>
      <c r="Q442" s="4" t="s">
        <v>41</v>
      </c>
      <c r="R442" s="4" t="s">
        <v>41</v>
      </c>
      <c r="S442" s="4"/>
      <c r="T442" s="4">
        <v>13</v>
      </c>
      <c r="U442" s="4">
        <v>63</v>
      </c>
      <c r="V442" s="11">
        <v>43981</v>
      </c>
      <c r="W442" s="4"/>
      <c r="X442" s="4"/>
      <c r="Y442" s="4" t="s">
        <v>224</v>
      </c>
      <c r="Z442" s="11">
        <v>41678.41777777778</v>
      </c>
    </row>
    <row r="443" spans="1:26" x14ac:dyDescent="0.25">
      <c r="A443" s="5">
        <v>937</v>
      </c>
      <c r="B443" s="5" t="s">
        <v>223</v>
      </c>
      <c r="C443" s="5" t="s">
        <v>222</v>
      </c>
      <c r="D443" s="5" t="s">
        <v>2769</v>
      </c>
      <c r="E443" s="29">
        <v>0</v>
      </c>
      <c r="F443" s="29">
        <v>1</v>
      </c>
      <c r="G443" s="29" t="s">
        <v>209</v>
      </c>
      <c r="H443" s="5">
        <v>500</v>
      </c>
      <c r="I443" s="5">
        <v>375</v>
      </c>
      <c r="J443" s="5">
        <v>35.959600000000002</v>
      </c>
      <c r="K443" s="5">
        <v>80.989999999999995</v>
      </c>
      <c r="L443" s="5"/>
      <c r="M443" s="5"/>
      <c r="N443" s="5" t="s">
        <v>37</v>
      </c>
      <c r="O443" s="5">
        <v>185</v>
      </c>
      <c r="P443" s="5">
        <v>1</v>
      </c>
      <c r="Q443" s="5" t="s">
        <v>41</v>
      </c>
      <c r="R443" s="5" t="s">
        <v>36</v>
      </c>
      <c r="S443" s="5"/>
      <c r="T443" s="5">
        <v>13</v>
      </c>
      <c r="U443" s="5">
        <v>64</v>
      </c>
      <c r="V443" s="10">
        <v>43981</v>
      </c>
      <c r="W443" s="5"/>
      <c r="X443" s="5"/>
      <c r="Y443" s="5" t="s">
        <v>221</v>
      </c>
      <c r="Z443" s="10">
        <v>41678.41777777778</v>
      </c>
    </row>
    <row r="444" spans="1:26" x14ac:dyDescent="0.25">
      <c r="A444" s="4">
        <v>938</v>
      </c>
      <c r="B444" s="4" t="s">
        <v>220</v>
      </c>
      <c r="C444" s="4" t="s">
        <v>219</v>
      </c>
      <c r="D444" s="4" t="s">
        <v>2769</v>
      </c>
      <c r="E444" s="30">
        <v>0</v>
      </c>
      <c r="F444" s="30">
        <v>1</v>
      </c>
      <c r="G444" s="30" t="s">
        <v>209</v>
      </c>
      <c r="H444" s="4">
        <v>500</v>
      </c>
      <c r="I444" s="4">
        <v>375</v>
      </c>
      <c r="J444" s="4">
        <v>17.977599999999999</v>
      </c>
      <c r="K444" s="4">
        <v>40.49</v>
      </c>
      <c r="L444" s="4"/>
      <c r="M444" s="4"/>
      <c r="N444" s="4" t="s">
        <v>37</v>
      </c>
      <c r="O444" s="4">
        <v>189</v>
      </c>
      <c r="P444" s="4">
        <v>1</v>
      </c>
      <c r="Q444" s="4" t="s">
        <v>23</v>
      </c>
      <c r="R444" s="4" t="s">
        <v>22</v>
      </c>
      <c r="S444" s="4"/>
      <c r="T444" s="4">
        <v>13</v>
      </c>
      <c r="U444" s="4">
        <v>68</v>
      </c>
      <c r="V444" s="11">
        <v>43981</v>
      </c>
      <c r="W444" s="4"/>
      <c r="X444" s="4"/>
      <c r="Y444" s="4" t="s">
        <v>218</v>
      </c>
      <c r="Z444" s="11">
        <v>41678.41777777778</v>
      </c>
    </row>
    <row r="445" spans="1:26" x14ac:dyDescent="0.25">
      <c r="A445" s="5">
        <v>939</v>
      </c>
      <c r="B445" s="5" t="s">
        <v>217</v>
      </c>
      <c r="C445" s="5" t="s">
        <v>216</v>
      </c>
      <c r="D445" s="5" t="s">
        <v>2769</v>
      </c>
      <c r="E445" s="29">
        <v>0</v>
      </c>
      <c r="F445" s="29">
        <v>1</v>
      </c>
      <c r="G445" s="29" t="s">
        <v>209</v>
      </c>
      <c r="H445" s="5">
        <v>500</v>
      </c>
      <c r="I445" s="5">
        <v>375</v>
      </c>
      <c r="J445" s="5">
        <v>27.568000000000001</v>
      </c>
      <c r="K445" s="5">
        <v>62.09</v>
      </c>
      <c r="L445" s="5"/>
      <c r="M445" s="5"/>
      <c r="N445" s="5" t="s">
        <v>37</v>
      </c>
      <c r="O445" s="5">
        <v>168</v>
      </c>
      <c r="P445" s="5">
        <v>1</v>
      </c>
      <c r="Q445" s="5" t="s">
        <v>23</v>
      </c>
      <c r="R445" s="5" t="s">
        <v>41</v>
      </c>
      <c r="S445" s="5"/>
      <c r="T445" s="5">
        <v>13</v>
      </c>
      <c r="U445" s="5">
        <v>69</v>
      </c>
      <c r="V445" s="10">
        <v>43981</v>
      </c>
      <c r="W445" s="5"/>
      <c r="X445" s="5"/>
      <c r="Y445" s="5" t="s">
        <v>215</v>
      </c>
      <c r="Z445" s="10">
        <v>41678.41777777778</v>
      </c>
    </row>
    <row r="446" spans="1:26" x14ac:dyDescent="0.25">
      <c r="A446" s="4">
        <v>940</v>
      </c>
      <c r="B446" s="4" t="s">
        <v>214</v>
      </c>
      <c r="C446" s="4" t="s">
        <v>213</v>
      </c>
      <c r="D446" s="4" t="s">
        <v>2769</v>
      </c>
      <c r="E446" s="30">
        <v>0</v>
      </c>
      <c r="F446" s="30">
        <v>1</v>
      </c>
      <c r="G446" s="30" t="s">
        <v>209</v>
      </c>
      <c r="H446" s="4">
        <v>500</v>
      </c>
      <c r="I446" s="4">
        <v>375</v>
      </c>
      <c r="J446" s="4">
        <v>35.959600000000002</v>
      </c>
      <c r="K446" s="4">
        <v>80.989999999999995</v>
      </c>
      <c r="L446" s="4"/>
      <c r="M446" s="4"/>
      <c r="N446" s="4" t="s">
        <v>37</v>
      </c>
      <c r="O446" s="4">
        <v>149</v>
      </c>
      <c r="P446" s="4">
        <v>1</v>
      </c>
      <c r="Q446" s="4" t="s">
        <v>23</v>
      </c>
      <c r="R446" s="4" t="s">
        <v>36</v>
      </c>
      <c r="S446" s="4"/>
      <c r="T446" s="4">
        <v>13</v>
      </c>
      <c r="U446" s="4">
        <v>70</v>
      </c>
      <c r="V446" s="11">
        <v>43981</v>
      </c>
      <c r="W446" s="4"/>
      <c r="X446" s="4"/>
      <c r="Y446" s="25" t="s">
        <v>212</v>
      </c>
      <c r="Z446" s="11">
        <v>41678.419386574074</v>
      </c>
    </row>
    <row r="447" spans="1:26" x14ac:dyDescent="0.25">
      <c r="A447" s="5">
        <v>941</v>
      </c>
      <c r="B447" s="5" t="s">
        <v>211</v>
      </c>
      <c r="C447" s="5" t="s">
        <v>210</v>
      </c>
      <c r="D447" s="5" t="s">
        <v>2769</v>
      </c>
      <c r="E447" s="29">
        <v>0</v>
      </c>
      <c r="F447" s="29">
        <v>1</v>
      </c>
      <c r="G447" s="29" t="s">
        <v>209</v>
      </c>
      <c r="H447" s="5">
        <v>500</v>
      </c>
      <c r="I447" s="5">
        <v>375</v>
      </c>
      <c r="J447" s="5">
        <v>35.959600000000002</v>
      </c>
      <c r="K447" s="5">
        <v>80.989999999999995</v>
      </c>
      <c r="L447" s="5"/>
      <c r="M447" s="5"/>
      <c r="N447" s="5"/>
      <c r="O447" s="5"/>
      <c r="P447" s="5">
        <v>1</v>
      </c>
      <c r="Q447" s="5" t="s">
        <v>92</v>
      </c>
      <c r="R447" s="5"/>
      <c r="S447" s="5"/>
      <c r="T447" s="5">
        <v>13</v>
      </c>
      <c r="U447" s="5">
        <v>53</v>
      </c>
      <c r="V447" s="10">
        <v>43981</v>
      </c>
      <c r="W447" s="5"/>
      <c r="X447" s="5"/>
      <c r="Y447" s="5" t="s">
        <v>208</v>
      </c>
      <c r="Z447" s="10">
        <v>41678.41777777778</v>
      </c>
    </row>
    <row r="448" spans="1:26" x14ac:dyDescent="0.25">
      <c r="A448" s="4">
        <v>942</v>
      </c>
      <c r="B448" s="4" t="s">
        <v>207</v>
      </c>
      <c r="C448" s="4" t="s">
        <v>206</v>
      </c>
      <c r="D448" s="4" t="s">
        <v>2769</v>
      </c>
      <c r="E448" s="30">
        <v>1</v>
      </c>
      <c r="F448" s="30">
        <v>1</v>
      </c>
      <c r="G448" s="30" t="s">
        <v>63</v>
      </c>
      <c r="H448" s="4">
        <v>500</v>
      </c>
      <c r="I448" s="4">
        <v>375</v>
      </c>
      <c r="J448" s="4">
        <v>199.37569999999999</v>
      </c>
      <c r="K448" s="4">
        <v>364.09</v>
      </c>
      <c r="L448" s="4">
        <v>38</v>
      </c>
      <c r="M448" s="4" t="s">
        <v>25</v>
      </c>
      <c r="N448" s="4" t="s">
        <v>24</v>
      </c>
      <c r="O448" s="4">
        <v>2.73</v>
      </c>
      <c r="P448" s="4">
        <v>2</v>
      </c>
      <c r="Q448" s="4" t="s">
        <v>41</v>
      </c>
      <c r="R448" s="4" t="s">
        <v>41</v>
      </c>
      <c r="S448" s="4" t="s">
        <v>79</v>
      </c>
      <c r="T448" s="4">
        <v>12</v>
      </c>
      <c r="U448" s="4">
        <v>15</v>
      </c>
      <c r="V448" s="11">
        <v>43981</v>
      </c>
      <c r="W448" s="4"/>
      <c r="X448" s="4"/>
      <c r="Y448" s="4" t="s">
        <v>205</v>
      </c>
      <c r="Z448" s="11">
        <v>41678.41777777778</v>
      </c>
    </row>
    <row r="449" spans="1:26" x14ac:dyDescent="0.25">
      <c r="A449" s="5">
        <v>943</v>
      </c>
      <c r="B449" s="5" t="s">
        <v>204</v>
      </c>
      <c r="C449" s="5" t="s">
        <v>203</v>
      </c>
      <c r="D449" s="5" t="s">
        <v>2769</v>
      </c>
      <c r="E449" s="29">
        <v>1</v>
      </c>
      <c r="F449" s="29">
        <v>1</v>
      </c>
      <c r="G449" s="29" t="s">
        <v>26</v>
      </c>
      <c r="H449" s="5">
        <v>500</v>
      </c>
      <c r="I449" s="5">
        <v>375</v>
      </c>
      <c r="J449" s="5">
        <v>136.785</v>
      </c>
      <c r="K449" s="5">
        <v>249.79</v>
      </c>
      <c r="L449" s="5">
        <v>40</v>
      </c>
      <c r="M449" s="5" t="s">
        <v>25</v>
      </c>
      <c r="N449" s="5" t="s">
        <v>24</v>
      </c>
      <c r="O449" s="5">
        <v>2.88</v>
      </c>
      <c r="P449" s="5">
        <v>2</v>
      </c>
      <c r="Q449" s="5" t="s">
        <v>41</v>
      </c>
      <c r="R449" s="5" t="s">
        <v>22</v>
      </c>
      <c r="S449" s="5" t="s">
        <v>21</v>
      </c>
      <c r="T449" s="5">
        <v>12</v>
      </c>
      <c r="U449" s="5">
        <v>8</v>
      </c>
      <c r="V449" s="10">
        <v>43981</v>
      </c>
      <c r="W449" s="5"/>
      <c r="X449" s="5"/>
      <c r="Y449" s="5" t="s">
        <v>202</v>
      </c>
      <c r="Z449" s="10">
        <v>41678.41777777778</v>
      </c>
    </row>
    <row r="450" spans="1:26" x14ac:dyDescent="0.25">
      <c r="A450" s="4">
        <v>944</v>
      </c>
      <c r="B450" s="4" t="s">
        <v>201</v>
      </c>
      <c r="C450" s="4" t="s">
        <v>200</v>
      </c>
      <c r="D450" s="4" t="s">
        <v>2769</v>
      </c>
      <c r="E450" s="30">
        <v>1</v>
      </c>
      <c r="F450" s="30">
        <v>1</v>
      </c>
      <c r="G450" s="30" t="s">
        <v>63</v>
      </c>
      <c r="H450" s="4">
        <v>500</v>
      </c>
      <c r="I450" s="4">
        <v>375</v>
      </c>
      <c r="J450" s="4">
        <v>144.59379999999999</v>
      </c>
      <c r="K450" s="4">
        <v>264.05</v>
      </c>
      <c r="L450" s="4">
        <v>40</v>
      </c>
      <c r="M450" s="4" t="s">
        <v>25</v>
      </c>
      <c r="N450" s="4" t="s">
        <v>24</v>
      </c>
      <c r="O450" s="4">
        <v>2.88</v>
      </c>
      <c r="P450" s="4">
        <v>2</v>
      </c>
      <c r="Q450" s="4" t="s">
        <v>41</v>
      </c>
      <c r="R450" s="4" t="s">
        <v>22</v>
      </c>
      <c r="S450" s="4" t="s">
        <v>21</v>
      </c>
      <c r="T450" s="4">
        <v>12</v>
      </c>
      <c r="U450" s="4">
        <v>8</v>
      </c>
      <c r="V450" s="11">
        <v>43981</v>
      </c>
      <c r="W450" s="4"/>
      <c r="X450" s="4"/>
      <c r="Y450" s="4" t="s">
        <v>199</v>
      </c>
      <c r="Z450" s="11">
        <v>41678.41777777778</v>
      </c>
    </row>
    <row r="451" spans="1:26" x14ac:dyDescent="0.25">
      <c r="A451" s="5">
        <v>945</v>
      </c>
      <c r="B451" s="5" t="s">
        <v>198</v>
      </c>
      <c r="C451" s="5" t="s">
        <v>197</v>
      </c>
      <c r="D451" s="5" t="s">
        <v>2769</v>
      </c>
      <c r="E451" s="29">
        <v>1</v>
      </c>
      <c r="F451" s="29">
        <v>1</v>
      </c>
      <c r="G451" s="29" t="s">
        <v>63</v>
      </c>
      <c r="H451" s="5">
        <v>500</v>
      </c>
      <c r="I451" s="5">
        <v>375</v>
      </c>
      <c r="J451" s="5">
        <v>40.621600000000001</v>
      </c>
      <c r="K451" s="5">
        <v>91.49</v>
      </c>
      <c r="L451" s="5"/>
      <c r="M451" s="5"/>
      <c r="N451" s="5" t="s">
        <v>37</v>
      </c>
      <c r="O451" s="5">
        <v>88</v>
      </c>
      <c r="P451" s="5">
        <v>1</v>
      </c>
      <c r="Q451" s="5"/>
      <c r="R451" s="5"/>
      <c r="S451" s="5"/>
      <c r="T451" s="5">
        <v>9</v>
      </c>
      <c r="U451" s="5">
        <v>103</v>
      </c>
      <c r="V451" s="10">
        <v>43981</v>
      </c>
      <c r="W451" s="5"/>
      <c r="X451" s="5"/>
      <c r="Y451" s="5" t="s">
        <v>196</v>
      </c>
      <c r="Z451" s="10">
        <v>41678.41777777778</v>
      </c>
    </row>
    <row r="452" spans="1:26" x14ac:dyDescent="0.25">
      <c r="A452" s="4">
        <v>946</v>
      </c>
      <c r="B452" s="4" t="s">
        <v>195</v>
      </c>
      <c r="C452" s="4" t="s">
        <v>194</v>
      </c>
      <c r="D452" s="4" t="s">
        <v>2769</v>
      </c>
      <c r="E452" s="30">
        <v>1</v>
      </c>
      <c r="F452" s="30">
        <v>1</v>
      </c>
      <c r="G452" s="30"/>
      <c r="H452" s="4">
        <v>500</v>
      </c>
      <c r="I452" s="4">
        <v>375</v>
      </c>
      <c r="J452" s="4">
        <v>20.463999999999999</v>
      </c>
      <c r="K452" s="4">
        <v>46.09</v>
      </c>
      <c r="L452" s="4"/>
      <c r="M452" s="4"/>
      <c r="N452" s="4"/>
      <c r="O452" s="4"/>
      <c r="P452" s="4">
        <v>1</v>
      </c>
      <c r="Q452" s="4" t="s">
        <v>92</v>
      </c>
      <c r="R452" s="4" t="s">
        <v>22</v>
      </c>
      <c r="S452" s="4"/>
      <c r="T452" s="4">
        <v>4</v>
      </c>
      <c r="U452" s="4">
        <v>47</v>
      </c>
      <c r="V452" s="11">
        <v>43981</v>
      </c>
      <c r="W452" s="4"/>
      <c r="X452" s="4"/>
      <c r="Y452" s="4" t="s">
        <v>193</v>
      </c>
      <c r="Z452" s="11">
        <v>41678.41777777778</v>
      </c>
    </row>
    <row r="453" spans="1:26" x14ac:dyDescent="0.25">
      <c r="A453" s="5">
        <v>947</v>
      </c>
      <c r="B453" s="5" t="s">
        <v>192</v>
      </c>
      <c r="C453" s="5" t="s">
        <v>191</v>
      </c>
      <c r="D453" s="5" t="s">
        <v>2769</v>
      </c>
      <c r="E453" s="29">
        <v>1</v>
      </c>
      <c r="F453" s="29">
        <v>1</v>
      </c>
      <c r="G453" s="29"/>
      <c r="H453" s="5">
        <v>500</v>
      </c>
      <c r="I453" s="5">
        <v>375</v>
      </c>
      <c r="J453" s="5">
        <v>40.6571</v>
      </c>
      <c r="K453" s="5">
        <v>91.57</v>
      </c>
      <c r="L453" s="5"/>
      <c r="M453" s="5"/>
      <c r="N453" s="5"/>
      <c r="O453" s="5"/>
      <c r="P453" s="5">
        <v>1</v>
      </c>
      <c r="Q453" s="5" t="s">
        <v>92</v>
      </c>
      <c r="R453" s="5" t="s">
        <v>36</v>
      </c>
      <c r="S453" s="5"/>
      <c r="T453" s="5">
        <v>4</v>
      </c>
      <c r="U453" s="5">
        <v>48</v>
      </c>
      <c r="V453" s="10">
        <v>43981</v>
      </c>
      <c r="W453" s="5"/>
      <c r="X453" s="5"/>
      <c r="Y453" s="5" t="s">
        <v>190</v>
      </c>
      <c r="Z453" s="10">
        <v>41678.41777777778</v>
      </c>
    </row>
    <row r="454" spans="1:26" x14ac:dyDescent="0.25">
      <c r="A454" s="4">
        <v>948</v>
      </c>
      <c r="B454" s="4" t="s">
        <v>189</v>
      </c>
      <c r="C454" s="4" t="s">
        <v>188</v>
      </c>
      <c r="D454" s="4" t="s">
        <v>2769</v>
      </c>
      <c r="E454" s="30">
        <v>0</v>
      </c>
      <c r="F454" s="30">
        <v>1</v>
      </c>
      <c r="G454" s="30" t="s">
        <v>63</v>
      </c>
      <c r="H454" s="4">
        <v>500</v>
      </c>
      <c r="I454" s="4">
        <v>375</v>
      </c>
      <c r="J454" s="4">
        <v>47.286000000000001</v>
      </c>
      <c r="K454" s="4">
        <v>106.5</v>
      </c>
      <c r="L454" s="4"/>
      <c r="M454" s="4"/>
      <c r="N454" s="4" t="s">
        <v>37</v>
      </c>
      <c r="O454" s="4">
        <v>317</v>
      </c>
      <c r="P454" s="4">
        <v>1</v>
      </c>
      <c r="Q454" s="4"/>
      <c r="R454" s="4"/>
      <c r="S454" s="4"/>
      <c r="T454" s="4">
        <v>6</v>
      </c>
      <c r="U454" s="4">
        <v>102</v>
      </c>
      <c r="V454" s="11">
        <v>43981</v>
      </c>
      <c r="W454" s="4"/>
      <c r="X454" s="4"/>
      <c r="Y454" s="4" t="s">
        <v>187</v>
      </c>
      <c r="Z454" s="11">
        <v>41678.41777777778</v>
      </c>
    </row>
    <row r="455" spans="1:26" x14ac:dyDescent="0.25">
      <c r="A455" s="5">
        <v>949</v>
      </c>
      <c r="B455" s="5" t="s">
        <v>186</v>
      </c>
      <c r="C455" s="5" t="s">
        <v>185</v>
      </c>
      <c r="D455" s="5" t="s">
        <v>2769</v>
      </c>
      <c r="E455" s="29">
        <v>1</v>
      </c>
      <c r="F455" s="29">
        <v>1</v>
      </c>
      <c r="G455" s="29" t="s">
        <v>26</v>
      </c>
      <c r="H455" s="5">
        <v>500</v>
      </c>
      <c r="I455" s="5">
        <v>375</v>
      </c>
      <c r="J455" s="5">
        <v>77.917599999999993</v>
      </c>
      <c r="K455" s="5">
        <v>175.49</v>
      </c>
      <c r="L455" s="5"/>
      <c r="M455" s="5"/>
      <c r="N455" s="5" t="s">
        <v>37</v>
      </c>
      <c r="O455" s="5">
        <v>600</v>
      </c>
      <c r="P455" s="5">
        <v>1</v>
      </c>
      <c r="Q455" s="5"/>
      <c r="R455" s="5" t="s">
        <v>22</v>
      </c>
      <c r="S455" s="5"/>
      <c r="T455" s="5">
        <v>8</v>
      </c>
      <c r="U455" s="5">
        <v>99</v>
      </c>
      <c r="V455" s="10">
        <v>43981</v>
      </c>
      <c r="W455" s="5"/>
      <c r="X455" s="5"/>
      <c r="Y455" s="5" t="s">
        <v>184</v>
      </c>
      <c r="Z455" s="10">
        <v>41678.41777777778</v>
      </c>
    </row>
    <row r="456" spans="1:26" x14ac:dyDescent="0.25">
      <c r="A456" s="4">
        <v>950</v>
      </c>
      <c r="B456" s="4" t="s">
        <v>183</v>
      </c>
      <c r="C456" s="4" t="s">
        <v>182</v>
      </c>
      <c r="D456" s="4" t="s">
        <v>2769</v>
      </c>
      <c r="E456" s="30">
        <v>1</v>
      </c>
      <c r="F456" s="30">
        <v>1</v>
      </c>
      <c r="G456" s="30" t="s">
        <v>26</v>
      </c>
      <c r="H456" s="4">
        <v>500</v>
      </c>
      <c r="I456" s="4">
        <v>375</v>
      </c>
      <c r="J456" s="4">
        <v>113.88160000000001</v>
      </c>
      <c r="K456" s="4">
        <v>256.49</v>
      </c>
      <c r="L456" s="4"/>
      <c r="M456" s="4"/>
      <c r="N456" s="4" t="s">
        <v>37</v>
      </c>
      <c r="O456" s="4">
        <v>635</v>
      </c>
      <c r="P456" s="4">
        <v>1</v>
      </c>
      <c r="Q456" s="4"/>
      <c r="R456" s="4" t="s">
        <v>41</v>
      </c>
      <c r="S456" s="4"/>
      <c r="T456" s="4">
        <v>8</v>
      </c>
      <c r="U456" s="4">
        <v>100</v>
      </c>
      <c r="V456" s="11">
        <v>43981</v>
      </c>
      <c r="W456" s="4"/>
      <c r="X456" s="4"/>
      <c r="Y456" s="4" t="s">
        <v>181</v>
      </c>
      <c r="Z456" s="11">
        <v>41678.41777777778</v>
      </c>
    </row>
    <row r="457" spans="1:26" x14ac:dyDescent="0.25">
      <c r="A457" s="5">
        <v>951</v>
      </c>
      <c r="B457" s="5" t="s">
        <v>180</v>
      </c>
      <c r="C457" s="5" t="s">
        <v>179</v>
      </c>
      <c r="D457" s="5" t="s">
        <v>2769</v>
      </c>
      <c r="E457" s="29">
        <v>1</v>
      </c>
      <c r="F457" s="29">
        <v>1</v>
      </c>
      <c r="G457" s="29" t="s">
        <v>26</v>
      </c>
      <c r="H457" s="5">
        <v>500</v>
      </c>
      <c r="I457" s="5">
        <v>375</v>
      </c>
      <c r="J457" s="5">
        <v>179.81559999999999</v>
      </c>
      <c r="K457" s="5">
        <v>404.99</v>
      </c>
      <c r="L457" s="5"/>
      <c r="M457" s="5"/>
      <c r="N457" s="5" t="s">
        <v>37</v>
      </c>
      <c r="O457" s="5">
        <v>575</v>
      </c>
      <c r="P457" s="5">
        <v>1</v>
      </c>
      <c r="Q457" s="5"/>
      <c r="R457" s="5" t="s">
        <v>36</v>
      </c>
      <c r="S457" s="5"/>
      <c r="T457" s="5">
        <v>8</v>
      </c>
      <c r="U457" s="5">
        <v>101</v>
      </c>
      <c r="V457" s="10">
        <v>43981</v>
      </c>
      <c r="W457" s="5"/>
      <c r="X457" s="5"/>
      <c r="Y457" s="5" t="s">
        <v>178</v>
      </c>
      <c r="Z457" s="10">
        <v>41678.41777777778</v>
      </c>
    </row>
    <row r="458" spans="1:26" x14ac:dyDescent="0.25">
      <c r="A458" s="4">
        <v>952</v>
      </c>
      <c r="B458" s="4" t="s">
        <v>177</v>
      </c>
      <c r="C458" s="4" t="s">
        <v>176</v>
      </c>
      <c r="D458" s="4" t="s">
        <v>2769</v>
      </c>
      <c r="E458" s="30">
        <v>0</v>
      </c>
      <c r="F458" s="30">
        <v>1</v>
      </c>
      <c r="G458" s="30" t="s">
        <v>63</v>
      </c>
      <c r="H458" s="4">
        <v>500</v>
      </c>
      <c r="I458" s="4">
        <v>375</v>
      </c>
      <c r="J458" s="4">
        <v>8.9865999999999993</v>
      </c>
      <c r="K458" s="4">
        <v>20.239999999999998</v>
      </c>
      <c r="L458" s="4"/>
      <c r="M458" s="4"/>
      <c r="N458" s="4"/>
      <c r="O458" s="4"/>
      <c r="P458" s="4">
        <v>1</v>
      </c>
      <c r="Q458" s="4"/>
      <c r="R458" s="4"/>
      <c r="S458" s="4"/>
      <c r="T458" s="4">
        <v>7</v>
      </c>
      <c r="U458" s="4">
        <v>98</v>
      </c>
      <c r="V458" s="11">
        <v>43981</v>
      </c>
      <c r="W458" s="4"/>
      <c r="X458" s="4"/>
      <c r="Y458" s="4" t="s">
        <v>175</v>
      </c>
      <c r="Z458" s="11">
        <v>41678.41777777778</v>
      </c>
    </row>
    <row r="459" spans="1:26" x14ac:dyDescent="0.25">
      <c r="A459" s="5">
        <v>953</v>
      </c>
      <c r="B459" s="5" t="s">
        <v>174</v>
      </c>
      <c r="C459" s="5" t="s">
        <v>173</v>
      </c>
      <c r="D459" s="5" t="s">
        <v>2769</v>
      </c>
      <c r="E459" s="29">
        <v>1</v>
      </c>
      <c r="F459" s="29">
        <v>1</v>
      </c>
      <c r="G459" s="29" t="s">
        <v>93</v>
      </c>
      <c r="H459" s="5">
        <v>100</v>
      </c>
      <c r="I459" s="5">
        <v>75</v>
      </c>
      <c r="J459" s="5">
        <v>755.1508</v>
      </c>
      <c r="K459" s="5">
        <v>1214.8499999999999</v>
      </c>
      <c r="L459" s="5">
        <v>60</v>
      </c>
      <c r="M459" s="5" t="s">
        <v>25</v>
      </c>
      <c r="N459" s="5" t="s">
        <v>24</v>
      </c>
      <c r="O459" s="5">
        <v>27.9</v>
      </c>
      <c r="P459" s="5">
        <v>4</v>
      </c>
      <c r="Q459" s="5" t="s">
        <v>92</v>
      </c>
      <c r="R459" s="5" t="s">
        <v>41</v>
      </c>
      <c r="S459" s="5" t="s">
        <v>21</v>
      </c>
      <c r="T459" s="5">
        <v>3</v>
      </c>
      <c r="U459" s="5">
        <v>35</v>
      </c>
      <c r="V459" s="10">
        <v>43981</v>
      </c>
      <c r="W459" s="5"/>
      <c r="X459" s="5"/>
      <c r="Y459" s="5" t="s">
        <v>172</v>
      </c>
      <c r="Z459" s="10">
        <v>41678.41777777778</v>
      </c>
    </row>
    <row r="460" spans="1:26" x14ac:dyDescent="0.25">
      <c r="A460" s="4">
        <v>954</v>
      </c>
      <c r="B460" s="4" t="s">
        <v>171</v>
      </c>
      <c r="C460" s="4" t="s">
        <v>170</v>
      </c>
      <c r="D460" s="4" t="s">
        <v>2769</v>
      </c>
      <c r="E460" s="30">
        <v>1</v>
      </c>
      <c r="F460" s="30">
        <v>1</v>
      </c>
      <c r="G460" s="30" t="s">
        <v>103</v>
      </c>
      <c r="H460" s="4">
        <v>100</v>
      </c>
      <c r="I460" s="4">
        <v>75</v>
      </c>
      <c r="J460" s="4">
        <v>1481.9378999999999</v>
      </c>
      <c r="K460" s="4">
        <v>2384.0700000000002</v>
      </c>
      <c r="L460" s="4">
        <v>46</v>
      </c>
      <c r="M460" s="4" t="s">
        <v>25</v>
      </c>
      <c r="N460" s="4" t="s">
        <v>24</v>
      </c>
      <c r="O460" s="4">
        <v>25.13</v>
      </c>
      <c r="P460" s="4">
        <v>4</v>
      </c>
      <c r="Q460" s="4" t="s">
        <v>92</v>
      </c>
      <c r="R460" s="4" t="s">
        <v>36</v>
      </c>
      <c r="S460" s="4" t="s">
        <v>21</v>
      </c>
      <c r="T460" s="4">
        <v>3</v>
      </c>
      <c r="U460" s="4">
        <v>34</v>
      </c>
      <c r="V460" s="11">
        <v>43981</v>
      </c>
      <c r="W460" s="4"/>
      <c r="X460" s="4"/>
      <c r="Y460" s="4" t="s">
        <v>169</v>
      </c>
      <c r="Z460" s="11">
        <v>41678.41777777778</v>
      </c>
    </row>
    <row r="461" spans="1:26" x14ac:dyDescent="0.25">
      <c r="A461" s="5">
        <v>955</v>
      </c>
      <c r="B461" s="5" t="s">
        <v>168</v>
      </c>
      <c r="C461" s="5" t="s">
        <v>167</v>
      </c>
      <c r="D461" s="5" t="s">
        <v>2769</v>
      </c>
      <c r="E461" s="29">
        <v>1</v>
      </c>
      <c r="F461" s="29">
        <v>1</v>
      </c>
      <c r="G461" s="29" t="s">
        <v>103</v>
      </c>
      <c r="H461" s="5">
        <v>100</v>
      </c>
      <c r="I461" s="5">
        <v>75</v>
      </c>
      <c r="J461" s="5">
        <v>1481.9378999999999</v>
      </c>
      <c r="K461" s="5">
        <v>2384.0700000000002</v>
      </c>
      <c r="L461" s="5">
        <v>50</v>
      </c>
      <c r="M461" s="5" t="s">
        <v>25</v>
      </c>
      <c r="N461" s="5" t="s">
        <v>24</v>
      </c>
      <c r="O461" s="5">
        <v>25.42</v>
      </c>
      <c r="P461" s="5">
        <v>4</v>
      </c>
      <c r="Q461" s="5" t="s">
        <v>92</v>
      </c>
      <c r="R461" s="5" t="s">
        <v>36</v>
      </c>
      <c r="S461" s="5" t="s">
        <v>21</v>
      </c>
      <c r="T461" s="5">
        <v>3</v>
      </c>
      <c r="U461" s="5">
        <v>34</v>
      </c>
      <c r="V461" s="10">
        <v>43981</v>
      </c>
      <c r="W461" s="5"/>
      <c r="X461" s="5"/>
      <c r="Y461" s="5" t="s">
        <v>166</v>
      </c>
      <c r="Z461" s="10">
        <v>41678.41777777778</v>
      </c>
    </row>
    <row r="462" spans="1:26" x14ac:dyDescent="0.25">
      <c r="A462" s="4">
        <v>956</v>
      </c>
      <c r="B462" s="4" t="s">
        <v>165</v>
      </c>
      <c r="C462" s="4" t="s">
        <v>164</v>
      </c>
      <c r="D462" s="4" t="s">
        <v>2769</v>
      </c>
      <c r="E462" s="30">
        <v>1</v>
      </c>
      <c r="F462" s="30">
        <v>1</v>
      </c>
      <c r="G462" s="30" t="s">
        <v>103</v>
      </c>
      <c r="H462" s="4">
        <v>100</v>
      </c>
      <c r="I462" s="4">
        <v>75</v>
      </c>
      <c r="J462" s="4">
        <v>1481.9378999999999</v>
      </c>
      <c r="K462" s="4">
        <v>2384.0700000000002</v>
      </c>
      <c r="L462" s="4">
        <v>54</v>
      </c>
      <c r="M462" s="4" t="s">
        <v>25</v>
      </c>
      <c r="N462" s="4" t="s">
        <v>24</v>
      </c>
      <c r="O462" s="4">
        <v>25.68</v>
      </c>
      <c r="P462" s="4">
        <v>4</v>
      </c>
      <c r="Q462" s="4" t="s">
        <v>92</v>
      </c>
      <c r="R462" s="4" t="s">
        <v>36</v>
      </c>
      <c r="S462" s="4" t="s">
        <v>21</v>
      </c>
      <c r="T462" s="4">
        <v>3</v>
      </c>
      <c r="U462" s="4">
        <v>34</v>
      </c>
      <c r="V462" s="11">
        <v>43981</v>
      </c>
      <c r="W462" s="4"/>
      <c r="X462" s="4"/>
      <c r="Y462" s="4" t="s">
        <v>163</v>
      </c>
      <c r="Z462" s="11">
        <v>41678.41777777778</v>
      </c>
    </row>
    <row r="463" spans="1:26" x14ac:dyDescent="0.25">
      <c r="A463" s="5">
        <v>957</v>
      </c>
      <c r="B463" s="5" t="s">
        <v>162</v>
      </c>
      <c r="C463" s="5" t="s">
        <v>161</v>
      </c>
      <c r="D463" s="5" t="s">
        <v>2769</v>
      </c>
      <c r="E463" s="29">
        <v>1</v>
      </c>
      <c r="F463" s="29">
        <v>1</v>
      </c>
      <c r="G463" s="29" t="s">
        <v>103</v>
      </c>
      <c r="H463" s="5">
        <v>100</v>
      </c>
      <c r="I463" s="5">
        <v>75</v>
      </c>
      <c r="J463" s="5">
        <v>1481.9378999999999</v>
      </c>
      <c r="K463" s="5">
        <v>2384.0700000000002</v>
      </c>
      <c r="L463" s="5">
        <v>60</v>
      </c>
      <c r="M463" s="5" t="s">
        <v>25</v>
      </c>
      <c r="N463" s="5" t="s">
        <v>24</v>
      </c>
      <c r="O463" s="5">
        <v>25.9</v>
      </c>
      <c r="P463" s="5">
        <v>4</v>
      </c>
      <c r="Q463" s="5" t="s">
        <v>92</v>
      </c>
      <c r="R463" s="5" t="s">
        <v>36</v>
      </c>
      <c r="S463" s="5" t="s">
        <v>21</v>
      </c>
      <c r="T463" s="5">
        <v>3</v>
      </c>
      <c r="U463" s="5">
        <v>34</v>
      </c>
      <c r="V463" s="10">
        <v>43981</v>
      </c>
      <c r="W463" s="5"/>
      <c r="X463" s="5"/>
      <c r="Y463" s="5" t="s">
        <v>160</v>
      </c>
      <c r="Z463" s="10">
        <v>41678.41777777778</v>
      </c>
    </row>
    <row r="464" spans="1:26" x14ac:dyDescent="0.25">
      <c r="A464" s="4">
        <v>958</v>
      </c>
      <c r="B464" s="4" t="s">
        <v>159</v>
      </c>
      <c r="C464" s="4" t="s">
        <v>158</v>
      </c>
      <c r="D464" s="4" t="s">
        <v>2769</v>
      </c>
      <c r="E464" s="30">
        <v>1</v>
      </c>
      <c r="F464" s="30">
        <v>1</v>
      </c>
      <c r="G464" s="30" t="s">
        <v>93</v>
      </c>
      <c r="H464" s="4">
        <v>100</v>
      </c>
      <c r="I464" s="4">
        <v>75</v>
      </c>
      <c r="J464" s="4">
        <v>461.44479999999999</v>
      </c>
      <c r="K464" s="4">
        <v>742.35</v>
      </c>
      <c r="L464" s="4">
        <v>54</v>
      </c>
      <c r="M464" s="4" t="s">
        <v>25</v>
      </c>
      <c r="N464" s="4" t="s">
        <v>24</v>
      </c>
      <c r="O464" s="4">
        <v>29.68</v>
      </c>
      <c r="P464" s="4">
        <v>4</v>
      </c>
      <c r="Q464" s="4" t="s">
        <v>92</v>
      </c>
      <c r="R464" s="4" t="s">
        <v>22</v>
      </c>
      <c r="S464" s="4" t="s">
        <v>21</v>
      </c>
      <c r="T464" s="4">
        <v>3</v>
      </c>
      <c r="U464" s="4">
        <v>36</v>
      </c>
      <c r="V464" s="11">
        <v>43981</v>
      </c>
      <c r="W464" s="4"/>
      <c r="X464" s="4"/>
      <c r="Y464" s="4" t="s">
        <v>157</v>
      </c>
      <c r="Z464" s="11">
        <v>41678.41777777778</v>
      </c>
    </row>
    <row r="465" spans="1:26" x14ac:dyDescent="0.25">
      <c r="A465" s="5">
        <v>959</v>
      </c>
      <c r="B465" s="5" t="s">
        <v>156</v>
      </c>
      <c r="C465" s="5" t="s">
        <v>155</v>
      </c>
      <c r="D465" s="5" t="s">
        <v>2769</v>
      </c>
      <c r="E465" s="29">
        <v>1</v>
      </c>
      <c r="F465" s="29">
        <v>1</v>
      </c>
      <c r="G465" s="29" t="s">
        <v>93</v>
      </c>
      <c r="H465" s="5">
        <v>100</v>
      </c>
      <c r="I465" s="5">
        <v>75</v>
      </c>
      <c r="J465" s="5">
        <v>461.44479999999999</v>
      </c>
      <c r="K465" s="5">
        <v>742.35</v>
      </c>
      <c r="L465" s="5">
        <v>58</v>
      </c>
      <c r="M465" s="5" t="s">
        <v>25</v>
      </c>
      <c r="N465" s="5" t="s">
        <v>24</v>
      </c>
      <c r="O465" s="5">
        <v>29.9</v>
      </c>
      <c r="P465" s="5">
        <v>4</v>
      </c>
      <c r="Q465" s="5" t="s">
        <v>92</v>
      </c>
      <c r="R465" s="5" t="s">
        <v>22</v>
      </c>
      <c r="S465" s="5" t="s">
        <v>21</v>
      </c>
      <c r="T465" s="5">
        <v>3</v>
      </c>
      <c r="U465" s="5">
        <v>36</v>
      </c>
      <c r="V465" s="10">
        <v>43981</v>
      </c>
      <c r="W465" s="5"/>
      <c r="X465" s="5"/>
      <c r="Y465" s="5" t="s">
        <v>154</v>
      </c>
      <c r="Z465" s="10">
        <v>41678.41777777778</v>
      </c>
    </row>
    <row r="466" spans="1:26" x14ac:dyDescent="0.25">
      <c r="A466" s="4">
        <v>960</v>
      </c>
      <c r="B466" s="4" t="s">
        <v>153</v>
      </c>
      <c r="C466" s="4" t="s">
        <v>152</v>
      </c>
      <c r="D466" s="4" t="s">
        <v>2769</v>
      </c>
      <c r="E466" s="30">
        <v>1</v>
      </c>
      <c r="F466" s="30">
        <v>1</v>
      </c>
      <c r="G466" s="30" t="s">
        <v>93</v>
      </c>
      <c r="H466" s="4">
        <v>100</v>
      </c>
      <c r="I466" s="4">
        <v>75</v>
      </c>
      <c r="J466" s="4">
        <v>461.44479999999999</v>
      </c>
      <c r="K466" s="4">
        <v>742.35</v>
      </c>
      <c r="L466" s="4">
        <v>62</v>
      </c>
      <c r="M466" s="4" t="s">
        <v>25</v>
      </c>
      <c r="N466" s="4" t="s">
        <v>24</v>
      </c>
      <c r="O466" s="4">
        <v>30</v>
      </c>
      <c r="P466" s="4">
        <v>4</v>
      </c>
      <c r="Q466" s="4" t="s">
        <v>92</v>
      </c>
      <c r="R466" s="4" t="s">
        <v>22</v>
      </c>
      <c r="S466" s="4" t="s">
        <v>21</v>
      </c>
      <c r="T466" s="4">
        <v>3</v>
      </c>
      <c r="U466" s="4">
        <v>36</v>
      </c>
      <c r="V466" s="11">
        <v>43981</v>
      </c>
      <c r="W466" s="4"/>
      <c r="X466" s="4"/>
      <c r="Y466" s="4" t="s">
        <v>151</v>
      </c>
      <c r="Z466" s="11">
        <v>41678.41777777778</v>
      </c>
    </row>
    <row r="467" spans="1:26" x14ac:dyDescent="0.25">
      <c r="A467" s="5">
        <v>961</v>
      </c>
      <c r="B467" s="5" t="s">
        <v>150</v>
      </c>
      <c r="C467" s="5" t="s">
        <v>149</v>
      </c>
      <c r="D467" s="5" t="s">
        <v>2769</v>
      </c>
      <c r="E467" s="29">
        <v>1</v>
      </c>
      <c r="F467" s="29">
        <v>1</v>
      </c>
      <c r="G467" s="29" t="s">
        <v>103</v>
      </c>
      <c r="H467" s="5">
        <v>100</v>
      </c>
      <c r="I467" s="5">
        <v>75</v>
      </c>
      <c r="J467" s="5">
        <v>461.44479999999999</v>
      </c>
      <c r="K467" s="5">
        <v>742.35</v>
      </c>
      <c r="L467" s="5">
        <v>44</v>
      </c>
      <c r="M467" s="5" t="s">
        <v>25</v>
      </c>
      <c r="N467" s="5" t="s">
        <v>24</v>
      </c>
      <c r="O467" s="5">
        <v>28.77</v>
      </c>
      <c r="P467" s="5">
        <v>4</v>
      </c>
      <c r="Q467" s="5" t="s">
        <v>92</v>
      </c>
      <c r="R467" s="5" t="s">
        <v>22</v>
      </c>
      <c r="S467" s="5" t="s">
        <v>21</v>
      </c>
      <c r="T467" s="5">
        <v>3</v>
      </c>
      <c r="U467" s="5">
        <v>36</v>
      </c>
      <c r="V467" s="10">
        <v>43981</v>
      </c>
      <c r="W467" s="5"/>
      <c r="X467" s="5"/>
      <c r="Y467" s="5" t="s">
        <v>148</v>
      </c>
      <c r="Z467" s="10">
        <v>41678.41777777778</v>
      </c>
    </row>
    <row r="468" spans="1:26" x14ac:dyDescent="0.25">
      <c r="A468" s="4">
        <v>962</v>
      </c>
      <c r="B468" s="4" t="s">
        <v>147</v>
      </c>
      <c r="C468" s="4" t="s">
        <v>146</v>
      </c>
      <c r="D468" s="4" t="s">
        <v>2769</v>
      </c>
      <c r="E468" s="30">
        <v>1</v>
      </c>
      <c r="F468" s="30">
        <v>1</v>
      </c>
      <c r="G468" s="30" t="s">
        <v>103</v>
      </c>
      <c r="H468" s="4">
        <v>100</v>
      </c>
      <c r="I468" s="4">
        <v>75</v>
      </c>
      <c r="J468" s="4">
        <v>461.44479999999999</v>
      </c>
      <c r="K468" s="4">
        <v>742.35</v>
      </c>
      <c r="L468" s="4">
        <v>50</v>
      </c>
      <c r="M468" s="4" t="s">
        <v>25</v>
      </c>
      <c r="N468" s="4" t="s">
        <v>24</v>
      </c>
      <c r="O468" s="4">
        <v>29.13</v>
      </c>
      <c r="P468" s="4">
        <v>4</v>
      </c>
      <c r="Q468" s="4" t="s">
        <v>92</v>
      </c>
      <c r="R468" s="4" t="s">
        <v>22</v>
      </c>
      <c r="S468" s="4" t="s">
        <v>21</v>
      </c>
      <c r="T468" s="4">
        <v>3</v>
      </c>
      <c r="U468" s="4">
        <v>36</v>
      </c>
      <c r="V468" s="11">
        <v>43981</v>
      </c>
      <c r="W468" s="4"/>
      <c r="X468" s="4"/>
      <c r="Y468" s="4" t="s">
        <v>145</v>
      </c>
      <c r="Z468" s="11">
        <v>41678.41777777778</v>
      </c>
    </row>
    <row r="469" spans="1:26" x14ac:dyDescent="0.25">
      <c r="A469" s="5">
        <v>963</v>
      </c>
      <c r="B469" s="5" t="s">
        <v>144</v>
      </c>
      <c r="C469" s="5" t="s">
        <v>143</v>
      </c>
      <c r="D469" s="5" t="s">
        <v>2769</v>
      </c>
      <c r="E469" s="29">
        <v>1</v>
      </c>
      <c r="F469" s="29">
        <v>1</v>
      </c>
      <c r="G469" s="29" t="s">
        <v>103</v>
      </c>
      <c r="H469" s="5">
        <v>100</v>
      </c>
      <c r="I469" s="5">
        <v>75</v>
      </c>
      <c r="J469" s="5">
        <v>461.44479999999999</v>
      </c>
      <c r="K469" s="5">
        <v>742.35</v>
      </c>
      <c r="L469" s="5">
        <v>54</v>
      </c>
      <c r="M469" s="5" t="s">
        <v>25</v>
      </c>
      <c r="N469" s="5" t="s">
        <v>24</v>
      </c>
      <c r="O469" s="5">
        <v>29.42</v>
      </c>
      <c r="P469" s="5">
        <v>4</v>
      </c>
      <c r="Q469" s="5" t="s">
        <v>92</v>
      </c>
      <c r="R469" s="5" t="s">
        <v>22</v>
      </c>
      <c r="S469" s="5" t="s">
        <v>21</v>
      </c>
      <c r="T469" s="5">
        <v>3</v>
      </c>
      <c r="U469" s="5">
        <v>36</v>
      </c>
      <c r="V469" s="10">
        <v>43981</v>
      </c>
      <c r="W469" s="5"/>
      <c r="X469" s="5"/>
      <c r="Y469" s="5" t="s">
        <v>142</v>
      </c>
      <c r="Z469" s="10">
        <v>41678.41777777778</v>
      </c>
    </row>
    <row r="470" spans="1:26" x14ac:dyDescent="0.25">
      <c r="A470" s="4">
        <v>964</v>
      </c>
      <c r="B470" s="4" t="s">
        <v>141</v>
      </c>
      <c r="C470" s="4" t="s">
        <v>140</v>
      </c>
      <c r="D470" s="4" t="s">
        <v>2769</v>
      </c>
      <c r="E470" s="30">
        <v>1</v>
      </c>
      <c r="F470" s="30">
        <v>1</v>
      </c>
      <c r="G470" s="30" t="s">
        <v>103</v>
      </c>
      <c r="H470" s="4">
        <v>100</v>
      </c>
      <c r="I470" s="4">
        <v>75</v>
      </c>
      <c r="J470" s="4">
        <v>461.44479999999999</v>
      </c>
      <c r="K470" s="4">
        <v>742.35</v>
      </c>
      <c r="L470" s="4">
        <v>58</v>
      </c>
      <c r="M470" s="4" t="s">
        <v>25</v>
      </c>
      <c r="N470" s="4" t="s">
        <v>24</v>
      </c>
      <c r="O470" s="4">
        <v>29.79</v>
      </c>
      <c r="P470" s="4">
        <v>4</v>
      </c>
      <c r="Q470" s="4" t="s">
        <v>92</v>
      </c>
      <c r="R470" s="4" t="s">
        <v>22</v>
      </c>
      <c r="S470" s="4" t="s">
        <v>21</v>
      </c>
      <c r="T470" s="4">
        <v>3</v>
      </c>
      <c r="U470" s="4">
        <v>36</v>
      </c>
      <c r="V470" s="11">
        <v>43981</v>
      </c>
      <c r="W470" s="4"/>
      <c r="X470" s="4"/>
      <c r="Y470" s="4" t="s">
        <v>139</v>
      </c>
      <c r="Z470" s="11">
        <v>41678.41777777778</v>
      </c>
    </row>
    <row r="471" spans="1:26" x14ac:dyDescent="0.25">
      <c r="A471" s="5">
        <v>965</v>
      </c>
      <c r="B471" s="5" t="s">
        <v>138</v>
      </c>
      <c r="C471" s="5" t="s">
        <v>137</v>
      </c>
      <c r="D471" s="5" t="s">
        <v>2769</v>
      </c>
      <c r="E471" s="29">
        <v>1</v>
      </c>
      <c r="F471" s="29">
        <v>1</v>
      </c>
      <c r="G471" s="29" t="s">
        <v>103</v>
      </c>
      <c r="H471" s="5">
        <v>100</v>
      </c>
      <c r="I471" s="5">
        <v>75</v>
      </c>
      <c r="J471" s="5">
        <v>461.44479999999999</v>
      </c>
      <c r="K471" s="5">
        <v>742.35</v>
      </c>
      <c r="L471" s="5">
        <v>62</v>
      </c>
      <c r="M471" s="5" t="s">
        <v>25</v>
      </c>
      <c r="N471" s="5" t="s">
        <v>24</v>
      </c>
      <c r="O471" s="5">
        <v>30</v>
      </c>
      <c r="P471" s="5">
        <v>4</v>
      </c>
      <c r="Q471" s="5" t="s">
        <v>92</v>
      </c>
      <c r="R471" s="5" t="s">
        <v>22</v>
      </c>
      <c r="S471" s="5" t="s">
        <v>21</v>
      </c>
      <c r="T471" s="5">
        <v>3</v>
      </c>
      <c r="U471" s="5">
        <v>36</v>
      </c>
      <c r="V471" s="10">
        <v>43981</v>
      </c>
      <c r="W471" s="5"/>
      <c r="X471" s="5"/>
      <c r="Y471" s="5" t="s">
        <v>136</v>
      </c>
      <c r="Z471" s="10">
        <v>41678.41777777778</v>
      </c>
    </row>
    <row r="472" spans="1:26" x14ac:dyDescent="0.25">
      <c r="A472" s="4">
        <v>966</v>
      </c>
      <c r="B472" s="4" t="s">
        <v>135</v>
      </c>
      <c r="C472" s="4" t="s">
        <v>134</v>
      </c>
      <c r="D472" s="4" t="s">
        <v>2769</v>
      </c>
      <c r="E472" s="30">
        <v>1</v>
      </c>
      <c r="F472" s="30">
        <v>1</v>
      </c>
      <c r="G472" s="30" t="s">
        <v>93</v>
      </c>
      <c r="H472" s="4">
        <v>100</v>
      </c>
      <c r="I472" s="4">
        <v>75</v>
      </c>
      <c r="J472" s="4">
        <v>1481.9378999999999</v>
      </c>
      <c r="K472" s="4">
        <v>2384.0700000000002</v>
      </c>
      <c r="L472" s="4">
        <v>46</v>
      </c>
      <c r="M472" s="4" t="s">
        <v>25</v>
      </c>
      <c r="N472" s="4" t="s">
        <v>24</v>
      </c>
      <c r="O472" s="4">
        <v>25.13</v>
      </c>
      <c r="P472" s="4">
        <v>4</v>
      </c>
      <c r="Q472" s="4" t="s">
        <v>92</v>
      </c>
      <c r="R472" s="4" t="s">
        <v>36</v>
      </c>
      <c r="S472" s="4" t="s">
        <v>21</v>
      </c>
      <c r="T472" s="4">
        <v>3</v>
      </c>
      <c r="U472" s="4">
        <v>34</v>
      </c>
      <c r="V472" s="11">
        <v>43981</v>
      </c>
      <c r="W472" s="4"/>
      <c r="X472" s="4"/>
      <c r="Y472" s="4" t="s">
        <v>133</v>
      </c>
      <c r="Z472" s="11">
        <v>41678.41777777778</v>
      </c>
    </row>
    <row r="473" spans="1:26" x14ac:dyDescent="0.25">
      <c r="A473" s="5">
        <v>967</v>
      </c>
      <c r="B473" s="5" t="s">
        <v>132</v>
      </c>
      <c r="C473" s="5" t="s">
        <v>131</v>
      </c>
      <c r="D473" s="5" t="s">
        <v>2769</v>
      </c>
      <c r="E473" s="29">
        <v>1</v>
      </c>
      <c r="F473" s="29">
        <v>1</v>
      </c>
      <c r="G473" s="29" t="s">
        <v>93</v>
      </c>
      <c r="H473" s="5">
        <v>100</v>
      </c>
      <c r="I473" s="5">
        <v>75</v>
      </c>
      <c r="J473" s="5">
        <v>1481.9378999999999</v>
      </c>
      <c r="K473" s="5">
        <v>2384.0700000000002</v>
      </c>
      <c r="L473" s="5">
        <v>50</v>
      </c>
      <c r="M473" s="5" t="s">
        <v>25</v>
      </c>
      <c r="N473" s="5" t="s">
        <v>24</v>
      </c>
      <c r="O473" s="5">
        <v>25.42</v>
      </c>
      <c r="P473" s="5">
        <v>4</v>
      </c>
      <c r="Q473" s="5" t="s">
        <v>92</v>
      </c>
      <c r="R473" s="5" t="s">
        <v>36</v>
      </c>
      <c r="S473" s="5" t="s">
        <v>21</v>
      </c>
      <c r="T473" s="5">
        <v>3</v>
      </c>
      <c r="U473" s="5">
        <v>34</v>
      </c>
      <c r="V473" s="10">
        <v>43981</v>
      </c>
      <c r="W473" s="5"/>
      <c r="X473" s="5"/>
      <c r="Y473" s="5" t="s">
        <v>130</v>
      </c>
      <c r="Z473" s="10">
        <v>41678.41777777778</v>
      </c>
    </row>
    <row r="474" spans="1:26" x14ac:dyDescent="0.25">
      <c r="A474" s="4">
        <v>968</v>
      </c>
      <c r="B474" s="4" t="s">
        <v>129</v>
      </c>
      <c r="C474" s="4" t="s">
        <v>128</v>
      </c>
      <c r="D474" s="4" t="s">
        <v>2769</v>
      </c>
      <c r="E474" s="30">
        <v>1</v>
      </c>
      <c r="F474" s="30">
        <v>1</v>
      </c>
      <c r="G474" s="30" t="s">
        <v>93</v>
      </c>
      <c r="H474" s="4">
        <v>100</v>
      </c>
      <c r="I474" s="4">
        <v>75</v>
      </c>
      <c r="J474" s="4">
        <v>1481.9378999999999</v>
      </c>
      <c r="K474" s="4">
        <v>2384.0700000000002</v>
      </c>
      <c r="L474" s="4">
        <v>54</v>
      </c>
      <c r="M474" s="4" t="s">
        <v>25</v>
      </c>
      <c r="N474" s="4" t="s">
        <v>24</v>
      </c>
      <c r="O474" s="4">
        <v>25.68</v>
      </c>
      <c r="P474" s="4">
        <v>4</v>
      </c>
      <c r="Q474" s="4" t="s">
        <v>92</v>
      </c>
      <c r="R474" s="4" t="s">
        <v>36</v>
      </c>
      <c r="S474" s="4" t="s">
        <v>21</v>
      </c>
      <c r="T474" s="4">
        <v>3</v>
      </c>
      <c r="U474" s="4">
        <v>34</v>
      </c>
      <c r="V474" s="11">
        <v>43981</v>
      </c>
      <c r="W474" s="4"/>
      <c r="X474" s="4"/>
      <c r="Y474" s="4" t="s">
        <v>127</v>
      </c>
      <c r="Z474" s="11">
        <v>41678.41777777778</v>
      </c>
    </row>
    <row r="475" spans="1:26" x14ac:dyDescent="0.25">
      <c r="A475" s="5">
        <v>969</v>
      </c>
      <c r="B475" s="5" t="s">
        <v>126</v>
      </c>
      <c r="C475" s="5" t="s">
        <v>125</v>
      </c>
      <c r="D475" s="5" t="s">
        <v>2769</v>
      </c>
      <c r="E475" s="29">
        <v>1</v>
      </c>
      <c r="F475" s="29">
        <v>1</v>
      </c>
      <c r="G475" s="29" t="s">
        <v>93</v>
      </c>
      <c r="H475" s="5">
        <v>100</v>
      </c>
      <c r="I475" s="5">
        <v>75</v>
      </c>
      <c r="J475" s="5">
        <v>1481.9378999999999</v>
      </c>
      <c r="K475" s="5">
        <v>2384.0700000000002</v>
      </c>
      <c r="L475" s="5">
        <v>60</v>
      </c>
      <c r="M475" s="5" t="s">
        <v>25</v>
      </c>
      <c r="N475" s="5" t="s">
        <v>24</v>
      </c>
      <c r="O475" s="5">
        <v>25.9</v>
      </c>
      <c r="P475" s="5">
        <v>4</v>
      </c>
      <c r="Q475" s="5" t="s">
        <v>92</v>
      </c>
      <c r="R475" s="5" t="s">
        <v>36</v>
      </c>
      <c r="S475" s="5" t="s">
        <v>21</v>
      </c>
      <c r="T475" s="5">
        <v>3</v>
      </c>
      <c r="U475" s="5">
        <v>34</v>
      </c>
      <c r="V475" s="10">
        <v>43981</v>
      </c>
      <c r="W475" s="5"/>
      <c r="X475" s="5"/>
      <c r="Y475" s="5" t="s">
        <v>124</v>
      </c>
      <c r="Z475" s="10">
        <v>41678.41777777778</v>
      </c>
    </row>
    <row r="476" spans="1:26" x14ac:dyDescent="0.25">
      <c r="A476" s="4">
        <v>970</v>
      </c>
      <c r="B476" s="4" t="s">
        <v>123</v>
      </c>
      <c r="C476" s="4" t="s">
        <v>122</v>
      </c>
      <c r="D476" s="4" t="s">
        <v>2769</v>
      </c>
      <c r="E476" s="30">
        <v>1</v>
      </c>
      <c r="F476" s="30">
        <v>1</v>
      </c>
      <c r="G476" s="30" t="s">
        <v>93</v>
      </c>
      <c r="H476" s="4">
        <v>100</v>
      </c>
      <c r="I476" s="4">
        <v>75</v>
      </c>
      <c r="J476" s="4">
        <v>755.1508</v>
      </c>
      <c r="K476" s="4">
        <v>1214.8499999999999</v>
      </c>
      <c r="L476" s="4">
        <v>46</v>
      </c>
      <c r="M476" s="4" t="s">
        <v>25</v>
      </c>
      <c r="N476" s="4" t="s">
        <v>24</v>
      </c>
      <c r="O476" s="4">
        <v>27.13</v>
      </c>
      <c r="P476" s="4">
        <v>4</v>
      </c>
      <c r="Q476" s="4" t="s">
        <v>92</v>
      </c>
      <c r="R476" s="4" t="s">
        <v>41</v>
      </c>
      <c r="S476" s="4" t="s">
        <v>21</v>
      </c>
      <c r="T476" s="4">
        <v>3</v>
      </c>
      <c r="U476" s="4">
        <v>35</v>
      </c>
      <c r="V476" s="11">
        <v>43981</v>
      </c>
      <c r="W476" s="4"/>
      <c r="X476" s="4"/>
      <c r="Y476" s="4" t="s">
        <v>121</v>
      </c>
      <c r="Z476" s="11">
        <v>41678.41777777778</v>
      </c>
    </row>
    <row r="477" spans="1:26" x14ac:dyDescent="0.25">
      <c r="A477" s="5">
        <v>971</v>
      </c>
      <c r="B477" s="5" t="s">
        <v>120</v>
      </c>
      <c r="C477" s="5" t="s">
        <v>119</v>
      </c>
      <c r="D477" s="5" t="s">
        <v>2769</v>
      </c>
      <c r="E477" s="29">
        <v>1</v>
      </c>
      <c r="F477" s="29">
        <v>1</v>
      </c>
      <c r="G477" s="29" t="s">
        <v>93</v>
      </c>
      <c r="H477" s="5">
        <v>100</v>
      </c>
      <c r="I477" s="5">
        <v>75</v>
      </c>
      <c r="J477" s="5">
        <v>755.1508</v>
      </c>
      <c r="K477" s="5">
        <v>1214.8499999999999</v>
      </c>
      <c r="L477" s="5">
        <v>50</v>
      </c>
      <c r="M477" s="5" t="s">
        <v>25</v>
      </c>
      <c r="N477" s="5" t="s">
        <v>24</v>
      </c>
      <c r="O477" s="5">
        <v>27.42</v>
      </c>
      <c r="P477" s="5">
        <v>4</v>
      </c>
      <c r="Q477" s="5" t="s">
        <v>92</v>
      </c>
      <c r="R477" s="5" t="s">
        <v>41</v>
      </c>
      <c r="S477" s="5" t="s">
        <v>21</v>
      </c>
      <c r="T477" s="5">
        <v>3</v>
      </c>
      <c r="U477" s="5">
        <v>35</v>
      </c>
      <c r="V477" s="10">
        <v>43981</v>
      </c>
      <c r="W477" s="5"/>
      <c r="X477" s="5"/>
      <c r="Y477" s="5" t="s">
        <v>118</v>
      </c>
      <c r="Z477" s="10">
        <v>41678.41777777778</v>
      </c>
    </row>
    <row r="478" spans="1:26" x14ac:dyDescent="0.25">
      <c r="A478" s="4">
        <v>972</v>
      </c>
      <c r="B478" s="4" t="s">
        <v>117</v>
      </c>
      <c r="C478" s="4" t="s">
        <v>116</v>
      </c>
      <c r="D478" s="4" t="s">
        <v>2769</v>
      </c>
      <c r="E478" s="30">
        <v>1</v>
      </c>
      <c r="F478" s="30">
        <v>1</v>
      </c>
      <c r="G478" s="30" t="s">
        <v>93</v>
      </c>
      <c r="H478" s="4">
        <v>100</v>
      </c>
      <c r="I478" s="4">
        <v>75</v>
      </c>
      <c r="J478" s="4">
        <v>755.1508</v>
      </c>
      <c r="K478" s="4">
        <v>1214.8499999999999</v>
      </c>
      <c r="L478" s="4">
        <v>54</v>
      </c>
      <c r="M478" s="4" t="s">
        <v>25</v>
      </c>
      <c r="N478" s="4" t="s">
        <v>24</v>
      </c>
      <c r="O478" s="4">
        <v>27.68</v>
      </c>
      <c r="P478" s="4">
        <v>4</v>
      </c>
      <c r="Q478" s="4" t="s">
        <v>92</v>
      </c>
      <c r="R478" s="4" t="s">
        <v>41</v>
      </c>
      <c r="S478" s="4" t="s">
        <v>21</v>
      </c>
      <c r="T478" s="4">
        <v>3</v>
      </c>
      <c r="U478" s="4">
        <v>35</v>
      </c>
      <c r="V478" s="11">
        <v>43981</v>
      </c>
      <c r="W478" s="4"/>
      <c r="X478" s="4"/>
      <c r="Y478" s="4" t="s">
        <v>115</v>
      </c>
      <c r="Z478" s="11">
        <v>41678.41777777778</v>
      </c>
    </row>
    <row r="479" spans="1:26" x14ac:dyDescent="0.25">
      <c r="A479" s="5">
        <v>973</v>
      </c>
      <c r="B479" s="5" t="s">
        <v>114</v>
      </c>
      <c r="C479" s="5" t="s">
        <v>113</v>
      </c>
      <c r="D479" s="5" t="s">
        <v>2769</v>
      </c>
      <c r="E479" s="29">
        <v>1</v>
      </c>
      <c r="F479" s="29">
        <v>1</v>
      </c>
      <c r="G479" s="29" t="s">
        <v>103</v>
      </c>
      <c r="H479" s="5">
        <v>100</v>
      </c>
      <c r="I479" s="5">
        <v>75</v>
      </c>
      <c r="J479" s="5">
        <v>1082.51</v>
      </c>
      <c r="K479" s="5">
        <v>1700.99</v>
      </c>
      <c r="L479" s="5">
        <v>40</v>
      </c>
      <c r="M479" s="5" t="s">
        <v>25</v>
      </c>
      <c r="N479" s="5" t="s">
        <v>24</v>
      </c>
      <c r="O479" s="5">
        <v>15.35</v>
      </c>
      <c r="P479" s="5">
        <v>4</v>
      </c>
      <c r="Q479" s="5" t="s">
        <v>23</v>
      </c>
      <c r="R479" s="5" t="s">
        <v>41</v>
      </c>
      <c r="S479" s="5" t="s">
        <v>79</v>
      </c>
      <c r="T479" s="5">
        <v>2</v>
      </c>
      <c r="U479" s="5">
        <v>27</v>
      </c>
      <c r="V479" s="10">
        <v>43981</v>
      </c>
      <c r="W479" s="5"/>
      <c r="X479" s="5"/>
      <c r="Y479" s="5" t="s">
        <v>112</v>
      </c>
      <c r="Z479" s="10">
        <v>41678.41777777778</v>
      </c>
    </row>
    <row r="480" spans="1:26" x14ac:dyDescent="0.25">
      <c r="A480" s="4">
        <v>974</v>
      </c>
      <c r="B480" s="4" t="s">
        <v>111</v>
      </c>
      <c r="C480" s="4" t="s">
        <v>110</v>
      </c>
      <c r="D480" s="4" t="s">
        <v>2769</v>
      </c>
      <c r="E480" s="30">
        <v>1</v>
      </c>
      <c r="F480" s="30">
        <v>1</v>
      </c>
      <c r="G480" s="30" t="s">
        <v>103</v>
      </c>
      <c r="H480" s="4">
        <v>100</v>
      </c>
      <c r="I480" s="4">
        <v>75</v>
      </c>
      <c r="J480" s="4">
        <v>1082.51</v>
      </c>
      <c r="K480" s="4">
        <v>1700.99</v>
      </c>
      <c r="L480" s="4">
        <v>42</v>
      </c>
      <c r="M480" s="4" t="s">
        <v>25</v>
      </c>
      <c r="N480" s="4" t="s">
        <v>24</v>
      </c>
      <c r="O480" s="4">
        <v>15.77</v>
      </c>
      <c r="P480" s="4">
        <v>4</v>
      </c>
      <c r="Q480" s="4" t="s">
        <v>23</v>
      </c>
      <c r="R480" s="4" t="s">
        <v>41</v>
      </c>
      <c r="S480" s="4" t="s">
        <v>79</v>
      </c>
      <c r="T480" s="4">
        <v>2</v>
      </c>
      <c r="U480" s="4">
        <v>27</v>
      </c>
      <c r="V480" s="11">
        <v>43981</v>
      </c>
      <c r="W480" s="4"/>
      <c r="X480" s="4"/>
      <c r="Y480" s="4" t="s">
        <v>109</v>
      </c>
      <c r="Z480" s="11">
        <v>41678.41777777778</v>
      </c>
    </row>
    <row r="481" spans="1:26" x14ac:dyDescent="0.25">
      <c r="A481" s="5">
        <v>975</v>
      </c>
      <c r="B481" s="5" t="s">
        <v>108</v>
      </c>
      <c r="C481" s="5" t="s">
        <v>107</v>
      </c>
      <c r="D481" s="5" t="s">
        <v>2769</v>
      </c>
      <c r="E481" s="29">
        <v>1</v>
      </c>
      <c r="F481" s="29">
        <v>1</v>
      </c>
      <c r="G481" s="29" t="s">
        <v>103</v>
      </c>
      <c r="H481" s="5">
        <v>100</v>
      </c>
      <c r="I481" s="5">
        <v>75</v>
      </c>
      <c r="J481" s="5">
        <v>1082.51</v>
      </c>
      <c r="K481" s="5">
        <v>1700.99</v>
      </c>
      <c r="L481" s="5">
        <v>44</v>
      </c>
      <c r="M481" s="5" t="s">
        <v>25</v>
      </c>
      <c r="N481" s="5" t="s">
        <v>24</v>
      </c>
      <c r="O481" s="5">
        <v>16.13</v>
      </c>
      <c r="P481" s="5">
        <v>4</v>
      </c>
      <c r="Q481" s="5" t="s">
        <v>23</v>
      </c>
      <c r="R481" s="5" t="s">
        <v>41</v>
      </c>
      <c r="S481" s="5" t="s">
        <v>79</v>
      </c>
      <c r="T481" s="5">
        <v>2</v>
      </c>
      <c r="U481" s="5">
        <v>27</v>
      </c>
      <c r="V481" s="10">
        <v>43981</v>
      </c>
      <c r="W481" s="5"/>
      <c r="X481" s="5"/>
      <c r="Y481" s="5" t="s">
        <v>106</v>
      </c>
      <c r="Z481" s="10">
        <v>41678.41777777778</v>
      </c>
    </row>
    <row r="482" spans="1:26" x14ac:dyDescent="0.25">
      <c r="A482" s="4">
        <v>976</v>
      </c>
      <c r="B482" s="4" t="s">
        <v>105</v>
      </c>
      <c r="C482" s="4" t="s">
        <v>104</v>
      </c>
      <c r="D482" s="4" t="s">
        <v>2769</v>
      </c>
      <c r="E482" s="30">
        <v>1</v>
      </c>
      <c r="F482" s="30">
        <v>1</v>
      </c>
      <c r="G482" s="30" t="s">
        <v>103</v>
      </c>
      <c r="H482" s="4">
        <v>100</v>
      </c>
      <c r="I482" s="4">
        <v>75</v>
      </c>
      <c r="J482" s="4">
        <v>1082.51</v>
      </c>
      <c r="K482" s="4">
        <v>1700.99</v>
      </c>
      <c r="L482" s="4">
        <v>48</v>
      </c>
      <c r="M482" s="4" t="s">
        <v>25</v>
      </c>
      <c r="N482" s="4" t="s">
        <v>24</v>
      </c>
      <c r="O482" s="4">
        <v>16.420000000000002</v>
      </c>
      <c r="P482" s="4">
        <v>4</v>
      </c>
      <c r="Q482" s="4" t="s">
        <v>23</v>
      </c>
      <c r="R482" s="4" t="s">
        <v>41</v>
      </c>
      <c r="S482" s="4" t="s">
        <v>79</v>
      </c>
      <c r="T482" s="4">
        <v>2</v>
      </c>
      <c r="U482" s="4">
        <v>27</v>
      </c>
      <c r="V482" s="11">
        <v>43981</v>
      </c>
      <c r="W482" s="4"/>
      <c r="X482" s="4"/>
      <c r="Y482" s="4" t="s">
        <v>102</v>
      </c>
      <c r="Z482" s="11">
        <v>41678.41777777778</v>
      </c>
    </row>
    <row r="483" spans="1:26" x14ac:dyDescent="0.25">
      <c r="A483" s="5">
        <v>977</v>
      </c>
      <c r="B483" s="5" t="s">
        <v>101</v>
      </c>
      <c r="C483" s="5" t="s">
        <v>100</v>
      </c>
      <c r="D483" s="5" t="s">
        <v>2769</v>
      </c>
      <c r="E483" s="29">
        <v>1</v>
      </c>
      <c r="F483" s="29">
        <v>1</v>
      </c>
      <c r="G483" s="29" t="s">
        <v>26</v>
      </c>
      <c r="H483" s="5">
        <v>100</v>
      </c>
      <c r="I483" s="5">
        <v>75</v>
      </c>
      <c r="J483" s="5">
        <v>343.64960000000002</v>
      </c>
      <c r="K483" s="5">
        <v>539.99</v>
      </c>
      <c r="L483" s="5">
        <v>58</v>
      </c>
      <c r="M483" s="5" t="s">
        <v>25</v>
      </c>
      <c r="N483" s="5" t="s">
        <v>24</v>
      </c>
      <c r="O483" s="5">
        <v>20.79</v>
      </c>
      <c r="P483" s="5">
        <v>4</v>
      </c>
      <c r="Q483" s="5" t="s">
        <v>23</v>
      </c>
      <c r="R483" s="5" t="s">
        <v>22</v>
      </c>
      <c r="S483" s="5" t="s">
        <v>21</v>
      </c>
      <c r="T483" s="5">
        <v>2</v>
      </c>
      <c r="U483" s="5">
        <v>31</v>
      </c>
      <c r="V483" s="10">
        <v>43981</v>
      </c>
      <c r="W483" s="5"/>
      <c r="X483" s="5"/>
      <c r="Y483" s="5" t="s">
        <v>99</v>
      </c>
      <c r="Z483" s="10">
        <v>41678.41777777778</v>
      </c>
    </row>
    <row r="484" spans="1:26" x14ac:dyDescent="0.25">
      <c r="A484" s="4">
        <v>978</v>
      </c>
      <c r="B484" s="4" t="s">
        <v>98</v>
      </c>
      <c r="C484" s="4" t="s">
        <v>97</v>
      </c>
      <c r="D484" s="4" t="s">
        <v>2769</v>
      </c>
      <c r="E484" s="30">
        <v>1</v>
      </c>
      <c r="F484" s="30">
        <v>1</v>
      </c>
      <c r="G484" s="30" t="s">
        <v>93</v>
      </c>
      <c r="H484" s="4">
        <v>100</v>
      </c>
      <c r="I484" s="4">
        <v>75</v>
      </c>
      <c r="J484" s="4">
        <v>461.44479999999999</v>
      </c>
      <c r="K484" s="4">
        <v>742.35</v>
      </c>
      <c r="L484" s="4">
        <v>44</v>
      </c>
      <c r="M484" s="4" t="s">
        <v>25</v>
      </c>
      <c r="N484" s="4" t="s">
        <v>24</v>
      </c>
      <c r="O484" s="4">
        <v>28.77</v>
      </c>
      <c r="P484" s="4">
        <v>4</v>
      </c>
      <c r="Q484" s="4" t="s">
        <v>92</v>
      </c>
      <c r="R484" s="4" t="s">
        <v>22</v>
      </c>
      <c r="S484" s="4" t="s">
        <v>21</v>
      </c>
      <c r="T484" s="4">
        <v>3</v>
      </c>
      <c r="U484" s="4">
        <v>36</v>
      </c>
      <c r="V484" s="11">
        <v>43981</v>
      </c>
      <c r="W484" s="4"/>
      <c r="X484" s="4"/>
      <c r="Y484" s="4" t="s">
        <v>96</v>
      </c>
      <c r="Z484" s="11">
        <v>41678.41777777778</v>
      </c>
    </row>
    <row r="485" spans="1:26" x14ac:dyDescent="0.25">
      <c r="A485" s="5">
        <v>979</v>
      </c>
      <c r="B485" s="5" t="s">
        <v>95</v>
      </c>
      <c r="C485" s="5" t="s">
        <v>94</v>
      </c>
      <c r="D485" s="5" t="s">
        <v>2769</v>
      </c>
      <c r="E485" s="29">
        <v>1</v>
      </c>
      <c r="F485" s="29">
        <v>1</v>
      </c>
      <c r="G485" s="29" t="s">
        <v>93</v>
      </c>
      <c r="H485" s="5">
        <v>100</v>
      </c>
      <c r="I485" s="5">
        <v>75</v>
      </c>
      <c r="J485" s="5">
        <v>461.44479999999999</v>
      </c>
      <c r="K485" s="5">
        <v>742.35</v>
      </c>
      <c r="L485" s="5">
        <v>50</v>
      </c>
      <c r="M485" s="5" t="s">
        <v>25</v>
      </c>
      <c r="N485" s="5" t="s">
        <v>24</v>
      </c>
      <c r="O485" s="5">
        <v>29.13</v>
      </c>
      <c r="P485" s="5">
        <v>4</v>
      </c>
      <c r="Q485" s="5" t="s">
        <v>92</v>
      </c>
      <c r="R485" s="5" t="s">
        <v>22</v>
      </c>
      <c r="S485" s="5" t="s">
        <v>21</v>
      </c>
      <c r="T485" s="5">
        <v>3</v>
      </c>
      <c r="U485" s="5">
        <v>36</v>
      </c>
      <c r="V485" s="10">
        <v>43981</v>
      </c>
      <c r="W485" s="5"/>
      <c r="X485" s="5"/>
      <c r="Y485" s="5" t="s">
        <v>91</v>
      </c>
      <c r="Z485" s="10">
        <v>41678.41777777778</v>
      </c>
    </row>
    <row r="486" spans="1:26" x14ac:dyDescent="0.25">
      <c r="A486" s="4">
        <v>980</v>
      </c>
      <c r="B486" s="4" t="s">
        <v>90</v>
      </c>
      <c r="C486" s="4" t="s">
        <v>89</v>
      </c>
      <c r="D486" s="4" t="s">
        <v>2769</v>
      </c>
      <c r="E486" s="30">
        <v>1</v>
      </c>
      <c r="F486" s="30">
        <v>1</v>
      </c>
      <c r="G486" s="30" t="s">
        <v>63</v>
      </c>
      <c r="H486" s="4">
        <v>100</v>
      </c>
      <c r="I486" s="4">
        <v>75</v>
      </c>
      <c r="J486" s="4">
        <v>419.77839999999998</v>
      </c>
      <c r="K486" s="4">
        <v>769.49</v>
      </c>
      <c r="L486" s="4">
        <v>38</v>
      </c>
      <c r="M486" s="4" t="s">
        <v>25</v>
      </c>
      <c r="N486" s="4" t="s">
        <v>24</v>
      </c>
      <c r="O486" s="4">
        <v>26.35</v>
      </c>
      <c r="P486" s="4">
        <v>4</v>
      </c>
      <c r="Q486" s="4" t="s">
        <v>41</v>
      </c>
      <c r="R486" s="4" t="s">
        <v>41</v>
      </c>
      <c r="S486" s="4" t="s">
        <v>79</v>
      </c>
      <c r="T486" s="4">
        <v>1</v>
      </c>
      <c r="U486" s="4">
        <v>22</v>
      </c>
      <c r="V486" s="11">
        <v>43981</v>
      </c>
      <c r="W486" s="4"/>
      <c r="X486" s="4"/>
      <c r="Y486" s="4" t="s">
        <v>88</v>
      </c>
      <c r="Z486" s="11">
        <v>41678.41777777778</v>
      </c>
    </row>
    <row r="487" spans="1:26" x14ac:dyDescent="0.25">
      <c r="A487" s="5">
        <v>981</v>
      </c>
      <c r="B487" s="5" t="s">
        <v>87</v>
      </c>
      <c r="C487" s="5" t="s">
        <v>86</v>
      </c>
      <c r="D487" s="5" t="s">
        <v>2769</v>
      </c>
      <c r="E487" s="29">
        <v>1</v>
      </c>
      <c r="F487" s="29">
        <v>1</v>
      </c>
      <c r="G487" s="29" t="s">
        <v>63</v>
      </c>
      <c r="H487" s="5">
        <v>100</v>
      </c>
      <c r="I487" s="5">
        <v>75</v>
      </c>
      <c r="J487" s="5">
        <v>419.77839999999998</v>
      </c>
      <c r="K487" s="5">
        <v>769.49</v>
      </c>
      <c r="L487" s="5">
        <v>40</v>
      </c>
      <c r="M487" s="5" t="s">
        <v>25</v>
      </c>
      <c r="N487" s="5" t="s">
        <v>24</v>
      </c>
      <c r="O487" s="5">
        <v>26.77</v>
      </c>
      <c r="P487" s="5">
        <v>4</v>
      </c>
      <c r="Q487" s="5" t="s">
        <v>41</v>
      </c>
      <c r="R487" s="5" t="s">
        <v>41</v>
      </c>
      <c r="S487" s="5" t="s">
        <v>79</v>
      </c>
      <c r="T487" s="5">
        <v>1</v>
      </c>
      <c r="U487" s="5">
        <v>22</v>
      </c>
      <c r="V487" s="10">
        <v>43981</v>
      </c>
      <c r="W487" s="5"/>
      <c r="X487" s="5"/>
      <c r="Y487" s="5" t="s">
        <v>85</v>
      </c>
      <c r="Z487" s="10">
        <v>41678.41777777778</v>
      </c>
    </row>
    <row r="488" spans="1:26" x14ac:dyDescent="0.25">
      <c r="A488" s="4">
        <v>982</v>
      </c>
      <c r="B488" s="4" t="s">
        <v>84</v>
      </c>
      <c r="C488" s="4" t="s">
        <v>83</v>
      </c>
      <c r="D488" s="4" t="s">
        <v>2769</v>
      </c>
      <c r="E488" s="30">
        <v>1</v>
      </c>
      <c r="F488" s="30">
        <v>1</v>
      </c>
      <c r="G488" s="30" t="s">
        <v>63</v>
      </c>
      <c r="H488" s="4">
        <v>100</v>
      </c>
      <c r="I488" s="4">
        <v>75</v>
      </c>
      <c r="J488" s="4">
        <v>419.77839999999998</v>
      </c>
      <c r="K488" s="4">
        <v>769.49</v>
      </c>
      <c r="L488" s="4">
        <v>42</v>
      </c>
      <c r="M488" s="4" t="s">
        <v>25</v>
      </c>
      <c r="N488" s="4" t="s">
        <v>24</v>
      </c>
      <c r="O488" s="4">
        <v>27.13</v>
      </c>
      <c r="P488" s="4">
        <v>4</v>
      </c>
      <c r="Q488" s="4" t="s">
        <v>41</v>
      </c>
      <c r="R488" s="4" t="s">
        <v>41</v>
      </c>
      <c r="S488" s="4" t="s">
        <v>79</v>
      </c>
      <c r="T488" s="4">
        <v>1</v>
      </c>
      <c r="U488" s="4">
        <v>22</v>
      </c>
      <c r="V488" s="11">
        <v>43981</v>
      </c>
      <c r="W488" s="4"/>
      <c r="X488" s="4"/>
      <c r="Y488" s="4" t="s">
        <v>82</v>
      </c>
      <c r="Z488" s="11">
        <v>41678.41777777778</v>
      </c>
    </row>
    <row r="489" spans="1:26" x14ac:dyDescent="0.25">
      <c r="A489" s="5">
        <v>983</v>
      </c>
      <c r="B489" s="5" t="s">
        <v>81</v>
      </c>
      <c r="C489" s="5" t="s">
        <v>80</v>
      </c>
      <c r="D489" s="5" t="s">
        <v>2769</v>
      </c>
      <c r="E489" s="29">
        <v>1</v>
      </c>
      <c r="F489" s="29">
        <v>1</v>
      </c>
      <c r="G489" s="29" t="s">
        <v>63</v>
      </c>
      <c r="H489" s="5">
        <v>100</v>
      </c>
      <c r="I489" s="5">
        <v>75</v>
      </c>
      <c r="J489" s="5">
        <v>419.77839999999998</v>
      </c>
      <c r="K489" s="5">
        <v>769.49</v>
      </c>
      <c r="L489" s="5">
        <v>46</v>
      </c>
      <c r="M489" s="5" t="s">
        <v>25</v>
      </c>
      <c r="N489" s="5" t="s">
        <v>24</v>
      </c>
      <c r="O489" s="5">
        <v>27.42</v>
      </c>
      <c r="P489" s="5">
        <v>4</v>
      </c>
      <c r="Q489" s="5" t="s">
        <v>41</v>
      </c>
      <c r="R489" s="5" t="s">
        <v>41</v>
      </c>
      <c r="S489" s="5" t="s">
        <v>79</v>
      </c>
      <c r="T489" s="5">
        <v>1</v>
      </c>
      <c r="U489" s="5">
        <v>22</v>
      </c>
      <c r="V489" s="10">
        <v>43981</v>
      </c>
      <c r="W489" s="5"/>
      <c r="X489" s="5"/>
      <c r="Y489" s="5" t="s">
        <v>78</v>
      </c>
      <c r="Z489" s="10">
        <v>41678.41777777778</v>
      </c>
    </row>
    <row r="490" spans="1:26" x14ac:dyDescent="0.25">
      <c r="A490" s="4">
        <v>984</v>
      </c>
      <c r="B490" s="4" t="s">
        <v>77</v>
      </c>
      <c r="C490" s="4" t="s">
        <v>76</v>
      </c>
      <c r="D490" s="4" t="s">
        <v>2769</v>
      </c>
      <c r="E490" s="30">
        <v>1</v>
      </c>
      <c r="F490" s="30">
        <v>1</v>
      </c>
      <c r="G490" s="30" t="s">
        <v>63</v>
      </c>
      <c r="H490" s="4">
        <v>100</v>
      </c>
      <c r="I490" s="4">
        <v>75</v>
      </c>
      <c r="J490" s="4">
        <v>308.21789999999999</v>
      </c>
      <c r="K490" s="4">
        <v>564.99</v>
      </c>
      <c r="L490" s="4">
        <v>40</v>
      </c>
      <c r="M490" s="4" t="s">
        <v>25</v>
      </c>
      <c r="N490" s="4" t="s">
        <v>24</v>
      </c>
      <c r="O490" s="4">
        <v>27.35</v>
      </c>
      <c r="P490" s="4">
        <v>4</v>
      </c>
      <c r="Q490" s="4" t="s">
        <v>41</v>
      </c>
      <c r="R490" s="4" t="s">
        <v>22</v>
      </c>
      <c r="S490" s="4" t="s">
        <v>21</v>
      </c>
      <c r="T490" s="4">
        <v>1</v>
      </c>
      <c r="U490" s="4">
        <v>23</v>
      </c>
      <c r="V490" s="11">
        <v>43981</v>
      </c>
      <c r="W490" s="4"/>
      <c r="X490" s="4"/>
      <c r="Y490" s="4" t="s">
        <v>75</v>
      </c>
      <c r="Z490" s="11">
        <v>41678.41777777778</v>
      </c>
    </row>
    <row r="491" spans="1:26" x14ac:dyDescent="0.25">
      <c r="A491" s="5">
        <v>985</v>
      </c>
      <c r="B491" s="5" t="s">
        <v>74</v>
      </c>
      <c r="C491" s="5" t="s">
        <v>73</v>
      </c>
      <c r="D491" s="5" t="s">
        <v>2769</v>
      </c>
      <c r="E491" s="29">
        <v>1</v>
      </c>
      <c r="F491" s="29">
        <v>1</v>
      </c>
      <c r="G491" s="29" t="s">
        <v>63</v>
      </c>
      <c r="H491" s="5">
        <v>100</v>
      </c>
      <c r="I491" s="5">
        <v>75</v>
      </c>
      <c r="J491" s="5">
        <v>308.21789999999999</v>
      </c>
      <c r="K491" s="5">
        <v>564.99</v>
      </c>
      <c r="L491" s="5">
        <v>42</v>
      </c>
      <c r="M491" s="5" t="s">
        <v>25</v>
      </c>
      <c r="N491" s="5" t="s">
        <v>24</v>
      </c>
      <c r="O491" s="5">
        <v>27.77</v>
      </c>
      <c r="P491" s="5">
        <v>4</v>
      </c>
      <c r="Q491" s="5" t="s">
        <v>41</v>
      </c>
      <c r="R491" s="5" t="s">
        <v>22</v>
      </c>
      <c r="S491" s="5" t="s">
        <v>21</v>
      </c>
      <c r="T491" s="5">
        <v>1</v>
      </c>
      <c r="U491" s="5">
        <v>23</v>
      </c>
      <c r="V491" s="10">
        <v>43981</v>
      </c>
      <c r="W491" s="5"/>
      <c r="X491" s="5"/>
      <c r="Y491" s="5" t="s">
        <v>72</v>
      </c>
      <c r="Z491" s="10">
        <v>41678.41777777778</v>
      </c>
    </row>
    <row r="492" spans="1:26" x14ac:dyDescent="0.25">
      <c r="A492" s="4">
        <v>986</v>
      </c>
      <c r="B492" s="4" t="s">
        <v>71</v>
      </c>
      <c r="C492" s="4" t="s">
        <v>70</v>
      </c>
      <c r="D492" s="4" t="s">
        <v>2769</v>
      </c>
      <c r="E492" s="30">
        <v>1</v>
      </c>
      <c r="F492" s="30">
        <v>1</v>
      </c>
      <c r="G492" s="30" t="s">
        <v>63</v>
      </c>
      <c r="H492" s="4">
        <v>100</v>
      </c>
      <c r="I492" s="4">
        <v>75</v>
      </c>
      <c r="J492" s="4">
        <v>308.21789999999999</v>
      </c>
      <c r="K492" s="4">
        <v>564.99</v>
      </c>
      <c r="L492" s="4">
        <v>44</v>
      </c>
      <c r="M492" s="4" t="s">
        <v>25</v>
      </c>
      <c r="N492" s="4" t="s">
        <v>24</v>
      </c>
      <c r="O492" s="4">
        <v>28.13</v>
      </c>
      <c r="P492" s="4">
        <v>4</v>
      </c>
      <c r="Q492" s="4" t="s">
        <v>41</v>
      </c>
      <c r="R492" s="4" t="s">
        <v>22</v>
      </c>
      <c r="S492" s="4" t="s">
        <v>21</v>
      </c>
      <c r="T492" s="4">
        <v>1</v>
      </c>
      <c r="U492" s="4">
        <v>23</v>
      </c>
      <c r="V492" s="11">
        <v>43981</v>
      </c>
      <c r="W492" s="4"/>
      <c r="X492" s="4"/>
      <c r="Y492" s="4" t="s">
        <v>69</v>
      </c>
      <c r="Z492" s="11">
        <v>41678.41777777778</v>
      </c>
    </row>
    <row r="493" spans="1:26" x14ac:dyDescent="0.25">
      <c r="A493" s="5">
        <v>987</v>
      </c>
      <c r="B493" s="5" t="s">
        <v>68</v>
      </c>
      <c r="C493" s="5" t="s">
        <v>67</v>
      </c>
      <c r="D493" s="5" t="s">
        <v>2769</v>
      </c>
      <c r="E493" s="29">
        <v>1</v>
      </c>
      <c r="F493" s="29">
        <v>1</v>
      </c>
      <c r="G493" s="29" t="s">
        <v>63</v>
      </c>
      <c r="H493" s="5">
        <v>100</v>
      </c>
      <c r="I493" s="5">
        <v>75</v>
      </c>
      <c r="J493" s="5">
        <v>308.21789999999999</v>
      </c>
      <c r="K493" s="5">
        <v>564.99</v>
      </c>
      <c r="L493" s="5">
        <v>48</v>
      </c>
      <c r="M493" s="5" t="s">
        <v>25</v>
      </c>
      <c r="N493" s="5" t="s">
        <v>24</v>
      </c>
      <c r="O493" s="5">
        <v>28.42</v>
      </c>
      <c r="P493" s="5">
        <v>4</v>
      </c>
      <c r="Q493" s="5" t="s">
        <v>41</v>
      </c>
      <c r="R493" s="5" t="s">
        <v>22</v>
      </c>
      <c r="S493" s="5" t="s">
        <v>21</v>
      </c>
      <c r="T493" s="5">
        <v>1</v>
      </c>
      <c r="U493" s="5">
        <v>23</v>
      </c>
      <c r="V493" s="10">
        <v>43981</v>
      </c>
      <c r="W493" s="5"/>
      <c r="X493" s="5"/>
      <c r="Y493" s="5" t="s">
        <v>66</v>
      </c>
      <c r="Z493" s="10">
        <v>41678.41777777778</v>
      </c>
    </row>
    <row r="494" spans="1:26" x14ac:dyDescent="0.25">
      <c r="A494" s="4">
        <v>988</v>
      </c>
      <c r="B494" s="4" t="s">
        <v>65</v>
      </c>
      <c r="C494" s="4" t="s">
        <v>64</v>
      </c>
      <c r="D494" s="4" t="s">
        <v>2769</v>
      </c>
      <c r="E494" s="30">
        <v>1</v>
      </c>
      <c r="F494" s="30">
        <v>1</v>
      </c>
      <c r="G494" s="30" t="s">
        <v>63</v>
      </c>
      <c r="H494" s="4">
        <v>100</v>
      </c>
      <c r="I494" s="4">
        <v>75</v>
      </c>
      <c r="J494" s="4">
        <v>308.21789999999999</v>
      </c>
      <c r="K494" s="4">
        <v>564.99</v>
      </c>
      <c r="L494" s="4">
        <v>52</v>
      </c>
      <c r="M494" s="4" t="s">
        <v>25</v>
      </c>
      <c r="N494" s="4" t="s">
        <v>24</v>
      </c>
      <c r="O494" s="4">
        <v>28.68</v>
      </c>
      <c r="P494" s="4">
        <v>4</v>
      </c>
      <c r="Q494" s="4" t="s">
        <v>41</v>
      </c>
      <c r="R494" s="4" t="s">
        <v>22</v>
      </c>
      <c r="S494" s="4" t="s">
        <v>21</v>
      </c>
      <c r="T494" s="4">
        <v>1</v>
      </c>
      <c r="U494" s="4">
        <v>23</v>
      </c>
      <c r="V494" s="11">
        <v>43981</v>
      </c>
      <c r="W494" s="4"/>
      <c r="X494" s="4"/>
      <c r="Y494" s="4" t="s">
        <v>62</v>
      </c>
      <c r="Z494" s="11">
        <v>41678.41777777778</v>
      </c>
    </row>
    <row r="495" spans="1:26" x14ac:dyDescent="0.25">
      <c r="A495" s="5">
        <v>989</v>
      </c>
      <c r="B495" s="5" t="s">
        <v>61</v>
      </c>
      <c r="C495" s="5" t="s">
        <v>60</v>
      </c>
      <c r="D495" s="5" t="s">
        <v>2769</v>
      </c>
      <c r="E495" s="29">
        <v>1</v>
      </c>
      <c r="F495" s="29">
        <v>1</v>
      </c>
      <c r="G495" s="29" t="s">
        <v>26</v>
      </c>
      <c r="H495" s="5">
        <v>100</v>
      </c>
      <c r="I495" s="5">
        <v>75</v>
      </c>
      <c r="J495" s="5">
        <v>294.5797</v>
      </c>
      <c r="K495" s="5">
        <v>539.99</v>
      </c>
      <c r="L495" s="5">
        <v>40</v>
      </c>
      <c r="M495" s="5" t="s">
        <v>25</v>
      </c>
      <c r="N495" s="5" t="s">
        <v>24</v>
      </c>
      <c r="O495" s="5">
        <v>27.35</v>
      </c>
      <c r="P495" s="5">
        <v>4</v>
      </c>
      <c r="Q495" s="5" t="s">
        <v>41</v>
      </c>
      <c r="R495" s="5" t="s">
        <v>22</v>
      </c>
      <c r="S495" s="5" t="s">
        <v>21</v>
      </c>
      <c r="T495" s="5">
        <v>1</v>
      </c>
      <c r="U495" s="5">
        <v>23</v>
      </c>
      <c r="V495" s="10">
        <v>43981</v>
      </c>
      <c r="W495" s="5"/>
      <c r="X495" s="5"/>
      <c r="Y495" s="5" t="s">
        <v>59</v>
      </c>
      <c r="Z495" s="10">
        <v>41678.41777777778</v>
      </c>
    </row>
    <row r="496" spans="1:26" x14ac:dyDescent="0.25">
      <c r="A496" s="4">
        <v>990</v>
      </c>
      <c r="B496" s="4" t="s">
        <v>58</v>
      </c>
      <c r="C496" s="4" t="s">
        <v>57</v>
      </c>
      <c r="D496" s="4" t="s">
        <v>2769</v>
      </c>
      <c r="E496" s="30">
        <v>1</v>
      </c>
      <c r="F496" s="30">
        <v>1</v>
      </c>
      <c r="G496" s="30" t="s">
        <v>26</v>
      </c>
      <c r="H496" s="4">
        <v>100</v>
      </c>
      <c r="I496" s="4">
        <v>75</v>
      </c>
      <c r="J496" s="4">
        <v>294.5797</v>
      </c>
      <c r="K496" s="4">
        <v>539.99</v>
      </c>
      <c r="L496" s="4">
        <v>42</v>
      </c>
      <c r="M496" s="4" t="s">
        <v>25</v>
      </c>
      <c r="N496" s="4" t="s">
        <v>24</v>
      </c>
      <c r="O496" s="4">
        <v>27.77</v>
      </c>
      <c r="P496" s="4">
        <v>4</v>
      </c>
      <c r="Q496" s="4" t="s">
        <v>41</v>
      </c>
      <c r="R496" s="4" t="s">
        <v>22</v>
      </c>
      <c r="S496" s="4" t="s">
        <v>21</v>
      </c>
      <c r="T496" s="4">
        <v>1</v>
      </c>
      <c r="U496" s="4">
        <v>23</v>
      </c>
      <c r="V496" s="11">
        <v>43981</v>
      </c>
      <c r="W496" s="4"/>
      <c r="X496" s="4"/>
      <c r="Y496" s="4" t="s">
        <v>56</v>
      </c>
      <c r="Z496" s="11">
        <v>41678.41777777778</v>
      </c>
    </row>
    <row r="497" spans="1:26" x14ac:dyDescent="0.25">
      <c r="A497" s="5">
        <v>991</v>
      </c>
      <c r="B497" s="5" t="s">
        <v>55</v>
      </c>
      <c r="C497" s="5" t="s">
        <v>54</v>
      </c>
      <c r="D497" s="5" t="s">
        <v>2769</v>
      </c>
      <c r="E497" s="29">
        <v>1</v>
      </c>
      <c r="F497" s="29">
        <v>1</v>
      </c>
      <c r="G497" s="29" t="s">
        <v>26</v>
      </c>
      <c r="H497" s="5">
        <v>100</v>
      </c>
      <c r="I497" s="5">
        <v>75</v>
      </c>
      <c r="J497" s="5">
        <v>294.5797</v>
      </c>
      <c r="K497" s="5">
        <v>539.99</v>
      </c>
      <c r="L497" s="5">
        <v>44</v>
      </c>
      <c r="M497" s="5" t="s">
        <v>25</v>
      </c>
      <c r="N497" s="5" t="s">
        <v>24</v>
      </c>
      <c r="O497" s="5">
        <v>28.13</v>
      </c>
      <c r="P497" s="5">
        <v>4</v>
      </c>
      <c r="Q497" s="5" t="s">
        <v>41</v>
      </c>
      <c r="R497" s="5" t="s">
        <v>22</v>
      </c>
      <c r="S497" s="5" t="s">
        <v>21</v>
      </c>
      <c r="T497" s="5">
        <v>1</v>
      </c>
      <c r="U497" s="5">
        <v>23</v>
      </c>
      <c r="V497" s="10">
        <v>43981</v>
      </c>
      <c r="W497" s="5"/>
      <c r="X497" s="5"/>
      <c r="Y497" s="5" t="s">
        <v>53</v>
      </c>
      <c r="Z497" s="10">
        <v>41678.41777777778</v>
      </c>
    </row>
    <row r="498" spans="1:26" x14ac:dyDescent="0.25">
      <c r="A498" s="4">
        <v>992</v>
      </c>
      <c r="B498" s="4" t="s">
        <v>52</v>
      </c>
      <c r="C498" s="4" t="s">
        <v>51</v>
      </c>
      <c r="D498" s="4" t="s">
        <v>2769</v>
      </c>
      <c r="E498" s="30">
        <v>1</v>
      </c>
      <c r="F498" s="30">
        <v>1</v>
      </c>
      <c r="G498" s="30" t="s">
        <v>26</v>
      </c>
      <c r="H498" s="4">
        <v>100</v>
      </c>
      <c r="I498" s="4">
        <v>75</v>
      </c>
      <c r="J498" s="4">
        <v>294.5797</v>
      </c>
      <c r="K498" s="4">
        <v>539.99</v>
      </c>
      <c r="L498" s="4">
        <v>48</v>
      </c>
      <c r="M498" s="4" t="s">
        <v>25</v>
      </c>
      <c r="N498" s="4" t="s">
        <v>24</v>
      </c>
      <c r="O498" s="4">
        <v>28.42</v>
      </c>
      <c r="P498" s="4">
        <v>4</v>
      </c>
      <c r="Q498" s="4" t="s">
        <v>41</v>
      </c>
      <c r="R498" s="4" t="s">
        <v>22</v>
      </c>
      <c r="S498" s="4" t="s">
        <v>21</v>
      </c>
      <c r="T498" s="4">
        <v>1</v>
      </c>
      <c r="U498" s="4">
        <v>23</v>
      </c>
      <c r="V498" s="11">
        <v>43981</v>
      </c>
      <c r="W498" s="4"/>
      <c r="X498" s="4"/>
      <c r="Y498" s="4" t="s">
        <v>50</v>
      </c>
      <c r="Z498" s="11">
        <v>41678.41777777778</v>
      </c>
    </row>
    <row r="499" spans="1:26" x14ac:dyDescent="0.25">
      <c r="A499" s="5">
        <v>993</v>
      </c>
      <c r="B499" s="5" t="s">
        <v>49</v>
      </c>
      <c r="C499" s="5" t="s">
        <v>48</v>
      </c>
      <c r="D499" s="5" t="s">
        <v>2769</v>
      </c>
      <c r="E499" s="29">
        <v>1</v>
      </c>
      <c r="F499" s="29">
        <v>1</v>
      </c>
      <c r="G499" s="29" t="s">
        <v>26</v>
      </c>
      <c r="H499" s="5">
        <v>100</v>
      </c>
      <c r="I499" s="5">
        <v>75</v>
      </c>
      <c r="J499" s="5">
        <v>294.5797</v>
      </c>
      <c r="K499" s="5">
        <v>539.99</v>
      </c>
      <c r="L499" s="5">
        <v>52</v>
      </c>
      <c r="M499" s="5" t="s">
        <v>25</v>
      </c>
      <c r="N499" s="5" t="s">
        <v>24</v>
      </c>
      <c r="O499" s="5">
        <v>28.68</v>
      </c>
      <c r="P499" s="5">
        <v>4</v>
      </c>
      <c r="Q499" s="5" t="s">
        <v>41</v>
      </c>
      <c r="R499" s="5" t="s">
        <v>22</v>
      </c>
      <c r="S499" s="5" t="s">
        <v>21</v>
      </c>
      <c r="T499" s="5">
        <v>1</v>
      </c>
      <c r="U499" s="5">
        <v>23</v>
      </c>
      <c r="V499" s="10">
        <v>43981</v>
      </c>
      <c r="W499" s="5"/>
      <c r="X499" s="5"/>
      <c r="Y499" s="5" t="s">
        <v>47</v>
      </c>
      <c r="Z499" s="10">
        <v>41678.41777777778</v>
      </c>
    </row>
    <row r="500" spans="1:26" x14ac:dyDescent="0.25">
      <c r="A500" s="4">
        <v>994</v>
      </c>
      <c r="B500" s="4" t="s">
        <v>46</v>
      </c>
      <c r="C500" s="4" t="s">
        <v>45</v>
      </c>
      <c r="D500" s="4" t="s">
        <v>2769</v>
      </c>
      <c r="E500" s="30">
        <v>1</v>
      </c>
      <c r="F500" s="30">
        <v>1</v>
      </c>
      <c r="G500" s="30"/>
      <c r="H500" s="4">
        <v>500</v>
      </c>
      <c r="I500" s="4">
        <v>375</v>
      </c>
      <c r="J500" s="4">
        <v>23.971599999999999</v>
      </c>
      <c r="K500" s="4">
        <v>53.99</v>
      </c>
      <c r="L500" s="4"/>
      <c r="M500" s="4"/>
      <c r="N500" s="4" t="s">
        <v>37</v>
      </c>
      <c r="O500" s="4">
        <v>223</v>
      </c>
      <c r="P500" s="4">
        <v>1</v>
      </c>
      <c r="Q500" s="4"/>
      <c r="R500" s="4" t="s">
        <v>22</v>
      </c>
      <c r="S500" s="4"/>
      <c r="T500" s="4">
        <v>5</v>
      </c>
      <c r="U500" s="4">
        <v>95</v>
      </c>
      <c r="V500" s="11">
        <v>43981</v>
      </c>
      <c r="W500" s="4"/>
      <c r="X500" s="4"/>
      <c r="Y500" s="4" t="s">
        <v>44</v>
      </c>
      <c r="Z500" s="11">
        <v>41678.41777777778</v>
      </c>
    </row>
    <row r="501" spans="1:26" x14ac:dyDescent="0.25">
      <c r="A501" s="5">
        <v>995</v>
      </c>
      <c r="B501" s="5" t="s">
        <v>43</v>
      </c>
      <c r="C501" s="5" t="s">
        <v>42</v>
      </c>
      <c r="D501" s="5" t="s">
        <v>2769</v>
      </c>
      <c r="E501" s="29">
        <v>1</v>
      </c>
      <c r="F501" s="29">
        <v>1</v>
      </c>
      <c r="G501" s="29"/>
      <c r="H501" s="5">
        <v>500</v>
      </c>
      <c r="I501" s="5">
        <v>375</v>
      </c>
      <c r="J501" s="5">
        <v>44.950600000000001</v>
      </c>
      <c r="K501" s="5">
        <v>101.24</v>
      </c>
      <c r="L501" s="5"/>
      <c r="M501" s="5"/>
      <c r="N501" s="5" t="s">
        <v>37</v>
      </c>
      <c r="O501" s="5">
        <v>168</v>
      </c>
      <c r="P501" s="5">
        <v>1</v>
      </c>
      <c r="Q501" s="5"/>
      <c r="R501" s="5" t="s">
        <v>41</v>
      </c>
      <c r="S501" s="5"/>
      <c r="T501" s="5">
        <v>5</v>
      </c>
      <c r="U501" s="5">
        <v>96</v>
      </c>
      <c r="V501" s="10">
        <v>43981</v>
      </c>
      <c r="W501" s="5"/>
      <c r="X501" s="5"/>
      <c r="Y501" s="5" t="s">
        <v>40</v>
      </c>
      <c r="Z501" s="10">
        <v>41678.41777777778</v>
      </c>
    </row>
    <row r="502" spans="1:26" x14ac:dyDescent="0.25">
      <c r="A502" s="4">
        <v>996</v>
      </c>
      <c r="B502" s="4" t="s">
        <v>39</v>
      </c>
      <c r="C502" s="4" t="s">
        <v>38</v>
      </c>
      <c r="D502" s="4" t="s">
        <v>2769</v>
      </c>
      <c r="E502" s="30">
        <v>1</v>
      </c>
      <c r="F502" s="30">
        <v>1</v>
      </c>
      <c r="G502" s="30"/>
      <c r="H502" s="4">
        <v>500</v>
      </c>
      <c r="I502" s="4">
        <v>375</v>
      </c>
      <c r="J502" s="4">
        <v>53.941600000000001</v>
      </c>
      <c r="K502" s="4">
        <v>121.49</v>
      </c>
      <c r="L502" s="4"/>
      <c r="M502" s="4"/>
      <c r="N502" s="4" t="s">
        <v>37</v>
      </c>
      <c r="O502" s="4">
        <v>170</v>
      </c>
      <c r="P502" s="4">
        <v>1</v>
      </c>
      <c r="Q502" s="4"/>
      <c r="R502" s="4" t="s">
        <v>36</v>
      </c>
      <c r="S502" s="4"/>
      <c r="T502" s="4">
        <v>5</v>
      </c>
      <c r="U502" s="4">
        <v>97</v>
      </c>
      <c r="V502" s="11">
        <v>43981</v>
      </c>
      <c r="W502" s="4"/>
      <c r="X502" s="4"/>
      <c r="Y502" s="4" t="s">
        <v>35</v>
      </c>
      <c r="Z502" s="11">
        <v>41678.41777777778</v>
      </c>
    </row>
    <row r="503" spans="1:26" x14ac:dyDescent="0.25">
      <c r="A503" s="5">
        <v>997</v>
      </c>
      <c r="B503" s="5" t="s">
        <v>34</v>
      </c>
      <c r="C503" s="5" t="s">
        <v>33</v>
      </c>
      <c r="D503" s="5" t="s">
        <v>2769</v>
      </c>
      <c r="E503" s="29">
        <v>1</v>
      </c>
      <c r="F503" s="29">
        <v>1</v>
      </c>
      <c r="G503" s="29" t="s">
        <v>26</v>
      </c>
      <c r="H503" s="5">
        <v>100</v>
      </c>
      <c r="I503" s="5">
        <v>75</v>
      </c>
      <c r="J503" s="5">
        <v>343.64960000000002</v>
      </c>
      <c r="K503" s="5">
        <v>539.99</v>
      </c>
      <c r="L503" s="5">
        <v>44</v>
      </c>
      <c r="M503" s="5" t="s">
        <v>25</v>
      </c>
      <c r="N503" s="5" t="s">
        <v>24</v>
      </c>
      <c r="O503" s="5">
        <v>19.77</v>
      </c>
      <c r="P503" s="5">
        <v>4</v>
      </c>
      <c r="Q503" s="5" t="s">
        <v>23</v>
      </c>
      <c r="R503" s="5" t="s">
        <v>22</v>
      </c>
      <c r="S503" s="5" t="s">
        <v>21</v>
      </c>
      <c r="T503" s="5">
        <v>2</v>
      </c>
      <c r="U503" s="5">
        <v>31</v>
      </c>
      <c r="V503" s="10">
        <v>43981</v>
      </c>
      <c r="W503" s="5"/>
      <c r="X503" s="5"/>
      <c r="Y503" s="5" t="s">
        <v>32</v>
      </c>
      <c r="Z503" s="10">
        <v>41678.41777777778</v>
      </c>
    </row>
    <row r="504" spans="1:26" x14ac:dyDescent="0.25">
      <c r="A504" s="4">
        <v>998</v>
      </c>
      <c r="B504" s="4" t="s">
        <v>31</v>
      </c>
      <c r="C504" s="4" t="s">
        <v>30</v>
      </c>
      <c r="D504" s="4" t="s">
        <v>2769</v>
      </c>
      <c r="E504" s="30">
        <v>1</v>
      </c>
      <c r="F504" s="30">
        <v>1</v>
      </c>
      <c r="G504" s="30" t="s">
        <v>26</v>
      </c>
      <c r="H504" s="4">
        <v>100</v>
      </c>
      <c r="I504" s="4">
        <v>75</v>
      </c>
      <c r="J504" s="4">
        <v>343.64960000000002</v>
      </c>
      <c r="K504" s="4">
        <v>539.99</v>
      </c>
      <c r="L504" s="4">
        <v>48</v>
      </c>
      <c r="M504" s="4" t="s">
        <v>25</v>
      </c>
      <c r="N504" s="4" t="s">
        <v>24</v>
      </c>
      <c r="O504" s="4">
        <v>20.13</v>
      </c>
      <c r="P504" s="4">
        <v>4</v>
      </c>
      <c r="Q504" s="4" t="s">
        <v>23</v>
      </c>
      <c r="R504" s="4" t="s">
        <v>22</v>
      </c>
      <c r="S504" s="4" t="s">
        <v>21</v>
      </c>
      <c r="T504" s="4">
        <v>2</v>
      </c>
      <c r="U504" s="4">
        <v>31</v>
      </c>
      <c r="V504" s="11">
        <v>43981</v>
      </c>
      <c r="W504" s="4"/>
      <c r="X504" s="4"/>
      <c r="Y504" s="4" t="s">
        <v>29</v>
      </c>
      <c r="Z504" s="11">
        <v>41678.41777777778</v>
      </c>
    </row>
    <row r="505" spans="1:26" x14ac:dyDescent="0.25">
      <c r="A505" s="75">
        <v>999</v>
      </c>
      <c r="B505" s="75" t="s">
        <v>28</v>
      </c>
      <c r="C505" s="75" t="s">
        <v>27</v>
      </c>
      <c r="D505" s="75" t="s">
        <v>2769</v>
      </c>
      <c r="E505" s="76">
        <v>1</v>
      </c>
      <c r="F505" s="76">
        <v>1</v>
      </c>
      <c r="G505" s="76" t="s">
        <v>26</v>
      </c>
      <c r="H505" s="75">
        <v>100</v>
      </c>
      <c r="I505" s="75">
        <v>75</v>
      </c>
      <c r="J505" s="75">
        <v>343.64960000000002</v>
      </c>
      <c r="K505" s="75">
        <v>539.99</v>
      </c>
      <c r="L505" s="75">
        <v>52</v>
      </c>
      <c r="M505" s="75" t="s">
        <v>25</v>
      </c>
      <c r="N505" s="75" t="s">
        <v>24</v>
      </c>
      <c r="O505" s="75">
        <v>20.420000000000002</v>
      </c>
      <c r="P505" s="75">
        <v>4</v>
      </c>
      <c r="Q505" s="75" t="s">
        <v>23</v>
      </c>
      <c r="R505" s="75" t="s">
        <v>22</v>
      </c>
      <c r="S505" s="75" t="s">
        <v>21</v>
      </c>
      <c r="T505" s="75">
        <v>2</v>
      </c>
      <c r="U505" s="75">
        <v>31</v>
      </c>
      <c r="V505" s="77">
        <v>43981</v>
      </c>
      <c r="W505" s="75"/>
      <c r="X505" s="75"/>
      <c r="Y505" s="75" t="s">
        <v>20</v>
      </c>
      <c r="Z505" s="77">
        <v>41678.41777777778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84E4-69C3-4A32-9B74-2CF44DAE2F4B}">
  <sheetPr>
    <tabColor rgb="FFFFC000"/>
  </sheetPr>
  <dimension ref="A1:L461"/>
  <sheetViews>
    <sheetView topLeftCell="A314" workbookViewId="0">
      <selection activeCell="A314" sqref="A314"/>
    </sheetView>
  </sheetViews>
  <sheetFormatPr defaultColWidth="8.85546875" defaultRowHeight="15" x14ac:dyDescent="0.25"/>
  <cols>
    <col min="1" max="1" width="11.85546875" style="44" customWidth="1"/>
    <col min="2" max="2" width="17.85546875" style="67" customWidth="1"/>
    <col min="3" max="3" width="19" style="44" customWidth="1"/>
    <col min="4" max="4" width="15.42578125" style="44" customWidth="1"/>
    <col min="5" max="5" width="19.42578125" style="44" customWidth="1"/>
    <col min="6" max="6" width="17.42578125" style="44" customWidth="1"/>
    <col min="7" max="7" width="16.42578125" style="61" customWidth="1"/>
    <col min="8" max="8" width="16.7109375" style="61" customWidth="1"/>
    <col min="9" max="9" width="15.42578125" style="61" customWidth="1"/>
    <col min="10" max="10" width="19.42578125" style="44" customWidth="1"/>
    <col min="11" max="11" width="11.7109375" style="44" customWidth="1"/>
    <col min="12" max="12" width="15.85546875" style="44" bestFit="1" customWidth="1"/>
    <col min="13" max="16384" width="8.85546875" style="44"/>
  </cols>
  <sheetData>
    <row r="1" spans="1:12" x14ac:dyDescent="0.25">
      <c r="A1" s="43" t="s">
        <v>16</v>
      </c>
      <c r="B1" s="81" t="s">
        <v>2771</v>
      </c>
      <c r="C1" s="43" t="s">
        <v>1586</v>
      </c>
      <c r="D1" s="69" t="s">
        <v>2811</v>
      </c>
      <c r="E1" s="69" t="s">
        <v>2812</v>
      </c>
      <c r="F1" s="43" t="s">
        <v>1585</v>
      </c>
      <c r="G1" s="82" t="s">
        <v>1584</v>
      </c>
      <c r="H1" s="82" t="s">
        <v>1583</v>
      </c>
      <c r="I1" s="82" t="s">
        <v>1582</v>
      </c>
      <c r="J1" s="43" t="s">
        <v>1581</v>
      </c>
      <c r="K1" s="83" t="s">
        <v>2809</v>
      </c>
      <c r="L1" s="43" t="s">
        <v>10</v>
      </c>
    </row>
    <row r="2" spans="1:12" x14ac:dyDescent="0.25">
      <c r="A2" s="52">
        <v>311</v>
      </c>
      <c r="B2" s="53">
        <v>1580</v>
      </c>
      <c r="C2" s="52">
        <v>17</v>
      </c>
      <c r="D2" s="54">
        <v>47.87</v>
      </c>
      <c r="E2" s="54">
        <v>50.263500000000001</v>
      </c>
      <c r="F2" s="55">
        <v>40784</v>
      </c>
      <c r="G2" s="56">
        <v>1</v>
      </c>
      <c r="H2" s="56">
        <v>5</v>
      </c>
      <c r="I2" s="56">
        <v>3</v>
      </c>
      <c r="J2" s="52" t="s">
        <v>1577</v>
      </c>
      <c r="K2" s="68" t="s">
        <v>2810</v>
      </c>
      <c r="L2" s="55">
        <v>40784</v>
      </c>
    </row>
    <row r="3" spans="1:12" x14ac:dyDescent="0.25">
      <c r="A3" s="57">
        <v>312</v>
      </c>
      <c r="B3" s="58">
        <v>1688</v>
      </c>
      <c r="C3" s="57">
        <v>19</v>
      </c>
      <c r="D3" s="59">
        <v>39.92</v>
      </c>
      <c r="E3" s="59">
        <v>41.915999999999997</v>
      </c>
      <c r="F3" s="60">
        <v>40784</v>
      </c>
      <c r="G3" s="61">
        <v>1</v>
      </c>
      <c r="H3" s="61">
        <v>5</v>
      </c>
      <c r="I3" s="61">
        <v>3</v>
      </c>
      <c r="J3" s="57" t="s">
        <v>1576</v>
      </c>
      <c r="K3" s="68" t="s">
        <v>2810</v>
      </c>
      <c r="L3" s="60">
        <v>40784</v>
      </c>
    </row>
    <row r="4" spans="1:12" x14ac:dyDescent="0.25">
      <c r="A4" s="57">
        <v>314</v>
      </c>
      <c r="B4" s="58">
        <v>1650</v>
      </c>
      <c r="C4" s="57">
        <v>17</v>
      </c>
      <c r="D4" s="59">
        <v>54.31</v>
      </c>
      <c r="E4" s="59">
        <v>57.025500000000001</v>
      </c>
      <c r="F4" s="60">
        <v>40784</v>
      </c>
      <c r="G4" s="61">
        <v>1</v>
      </c>
      <c r="H4" s="61">
        <v>5</v>
      </c>
      <c r="J4" s="57" t="s">
        <v>1576</v>
      </c>
      <c r="K4" s="68" t="s">
        <v>2810</v>
      </c>
      <c r="L4" s="60">
        <v>40784</v>
      </c>
    </row>
    <row r="5" spans="1:12" x14ac:dyDescent="0.25">
      <c r="A5" s="57">
        <v>317</v>
      </c>
      <c r="B5" s="58">
        <v>1578</v>
      </c>
      <c r="C5" s="57">
        <v>19</v>
      </c>
      <c r="D5" s="59">
        <v>28.17</v>
      </c>
      <c r="E5" s="59">
        <v>29.578499999999998</v>
      </c>
      <c r="F5" s="60">
        <v>40784</v>
      </c>
      <c r="G5" s="61">
        <v>100</v>
      </c>
      <c r="H5" s="61">
        <v>1000</v>
      </c>
      <c r="I5" s="61">
        <v>300</v>
      </c>
      <c r="J5" s="57" t="s">
        <v>1575</v>
      </c>
      <c r="K5" s="68" t="s">
        <v>1829</v>
      </c>
      <c r="L5" s="60">
        <v>40784</v>
      </c>
    </row>
    <row r="6" spans="1:12" x14ac:dyDescent="0.25">
      <c r="A6" s="57">
        <v>317</v>
      </c>
      <c r="B6" s="58">
        <v>1678</v>
      </c>
      <c r="C6" s="57">
        <v>17</v>
      </c>
      <c r="D6" s="59">
        <v>25.77</v>
      </c>
      <c r="E6" s="59">
        <v>27.058499999999999</v>
      </c>
      <c r="F6" s="60">
        <v>40780</v>
      </c>
      <c r="G6" s="61">
        <v>100</v>
      </c>
      <c r="H6" s="61">
        <v>1000</v>
      </c>
      <c r="J6" s="57" t="s">
        <v>1575</v>
      </c>
      <c r="K6" s="68" t="s">
        <v>1829</v>
      </c>
      <c r="L6" s="60">
        <v>40780</v>
      </c>
    </row>
    <row r="7" spans="1:12" x14ac:dyDescent="0.25">
      <c r="A7" s="57">
        <v>318</v>
      </c>
      <c r="B7" s="58">
        <v>1578</v>
      </c>
      <c r="C7" s="57">
        <v>19</v>
      </c>
      <c r="D7" s="59">
        <v>34.380000000000003</v>
      </c>
      <c r="E7" s="59">
        <v>36.098999999999997</v>
      </c>
      <c r="F7" s="60">
        <v>40784</v>
      </c>
      <c r="G7" s="61">
        <v>100</v>
      </c>
      <c r="H7" s="61">
        <v>1000</v>
      </c>
      <c r="J7" s="57" t="s">
        <v>1575</v>
      </c>
      <c r="K7" s="68" t="s">
        <v>1829</v>
      </c>
      <c r="L7" s="60">
        <v>40784</v>
      </c>
    </row>
    <row r="8" spans="1:12" x14ac:dyDescent="0.25">
      <c r="A8" s="57">
        <v>318</v>
      </c>
      <c r="B8" s="58">
        <v>1678</v>
      </c>
      <c r="C8" s="57">
        <v>17</v>
      </c>
      <c r="D8" s="59">
        <v>31.98</v>
      </c>
      <c r="E8" s="59">
        <v>33.579000000000001</v>
      </c>
      <c r="F8" s="60">
        <v>40780</v>
      </c>
      <c r="G8" s="61">
        <v>100</v>
      </c>
      <c r="H8" s="61">
        <v>1000</v>
      </c>
      <c r="I8" s="61">
        <v>300</v>
      </c>
      <c r="J8" s="57" t="s">
        <v>1575</v>
      </c>
      <c r="K8" s="68" t="s">
        <v>1829</v>
      </c>
      <c r="L8" s="60">
        <v>40780</v>
      </c>
    </row>
    <row r="9" spans="1:12" x14ac:dyDescent="0.25">
      <c r="A9" s="57">
        <v>319</v>
      </c>
      <c r="B9" s="58">
        <v>1556</v>
      </c>
      <c r="C9" s="57">
        <v>19</v>
      </c>
      <c r="D9" s="59">
        <v>44.21</v>
      </c>
      <c r="E9" s="59">
        <v>46.420499999999997</v>
      </c>
      <c r="F9" s="60">
        <v>40784</v>
      </c>
      <c r="G9" s="61">
        <v>100</v>
      </c>
      <c r="H9" s="61">
        <v>1000</v>
      </c>
      <c r="I9" s="61">
        <v>300</v>
      </c>
      <c r="J9" s="57" t="s">
        <v>1575</v>
      </c>
      <c r="K9" s="68" t="s">
        <v>1829</v>
      </c>
      <c r="L9" s="60">
        <v>40784</v>
      </c>
    </row>
    <row r="10" spans="1:12" x14ac:dyDescent="0.25">
      <c r="A10" s="57">
        <v>319</v>
      </c>
      <c r="B10" s="58">
        <v>1578</v>
      </c>
      <c r="C10" s="57">
        <v>19</v>
      </c>
      <c r="D10" s="59">
        <v>46.27</v>
      </c>
      <c r="E10" s="59">
        <v>48.583500000000001</v>
      </c>
      <c r="F10" s="60">
        <v>40784</v>
      </c>
      <c r="G10" s="61">
        <v>100</v>
      </c>
      <c r="H10" s="61">
        <v>1000</v>
      </c>
      <c r="J10" s="57" t="s">
        <v>1575</v>
      </c>
      <c r="K10" s="68" t="s">
        <v>1829</v>
      </c>
      <c r="L10" s="60">
        <v>40784</v>
      </c>
    </row>
    <row r="11" spans="1:12" x14ac:dyDescent="0.25">
      <c r="A11" s="57">
        <v>319</v>
      </c>
      <c r="B11" s="58">
        <v>1678</v>
      </c>
      <c r="C11" s="57">
        <v>17</v>
      </c>
      <c r="D11" s="59">
        <v>43.87</v>
      </c>
      <c r="E11" s="59">
        <v>46.063499999999998</v>
      </c>
      <c r="F11" s="60">
        <v>40780</v>
      </c>
      <c r="G11" s="61">
        <v>100</v>
      </c>
      <c r="H11" s="61">
        <v>1000</v>
      </c>
      <c r="J11" s="57" t="s">
        <v>1575</v>
      </c>
      <c r="K11" s="68" t="s">
        <v>1829</v>
      </c>
      <c r="L11" s="60">
        <v>40780</v>
      </c>
    </row>
    <row r="12" spans="1:12" x14ac:dyDescent="0.25">
      <c r="A12" s="57">
        <v>320</v>
      </c>
      <c r="B12" s="58">
        <v>1514</v>
      </c>
      <c r="C12" s="57">
        <v>19</v>
      </c>
      <c r="D12" s="59">
        <v>47.28</v>
      </c>
      <c r="E12" s="59">
        <v>49.643999999999998</v>
      </c>
      <c r="F12" s="60">
        <v>40784</v>
      </c>
      <c r="G12" s="61">
        <v>1</v>
      </c>
      <c r="H12" s="61">
        <v>5</v>
      </c>
      <c r="I12" s="61">
        <v>3</v>
      </c>
      <c r="J12" s="57" t="s">
        <v>1579</v>
      </c>
      <c r="K12" s="68" t="s">
        <v>2810</v>
      </c>
      <c r="L12" s="60">
        <v>40784</v>
      </c>
    </row>
    <row r="13" spans="1:12" x14ac:dyDescent="0.25">
      <c r="A13" s="57">
        <v>320</v>
      </c>
      <c r="B13" s="58">
        <v>1602</v>
      </c>
      <c r="C13" s="57">
        <v>17</v>
      </c>
      <c r="D13" s="59">
        <v>45.21</v>
      </c>
      <c r="E13" s="59">
        <v>47.470500000000001</v>
      </c>
      <c r="F13" s="60">
        <v>40774</v>
      </c>
      <c r="G13" s="61">
        <v>1</v>
      </c>
      <c r="H13" s="61">
        <v>5</v>
      </c>
      <c r="J13" s="57" t="s">
        <v>1579</v>
      </c>
      <c r="K13" s="68" t="s">
        <v>2817</v>
      </c>
      <c r="L13" s="60">
        <v>40774</v>
      </c>
    </row>
    <row r="14" spans="1:12" x14ac:dyDescent="0.25">
      <c r="A14" s="57">
        <v>320</v>
      </c>
      <c r="B14" s="58">
        <v>1604</v>
      </c>
      <c r="C14" s="57">
        <v>17</v>
      </c>
      <c r="D14" s="59">
        <v>43.21</v>
      </c>
      <c r="E14" s="59">
        <v>45.3705</v>
      </c>
      <c r="F14" s="60">
        <v>40780</v>
      </c>
      <c r="G14" s="61">
        <v>1</v>
      </c>
      <c r="H14" s="61">
        <v>5</v>
      </c>
      <c r="J14" s="57" t="s">
        <v>1579</v>
      </c>
      <c r="K14" s="68" t="s">
        <v>2810</v>
      </c>
      <c r="L14" s="60">
        <v>40780</v>
      </c>
    </row>
    <row r="15" spans="1:12" x14ac:dyDescent="0.25">
      <c r="A15" s="57">
        <v>321</v>
      </c>
      <c r="B15" s="58">
        <v>1514</v>
      </c>
      <c r="C15" s="57">
        <v>19</v>
      </c>
      <c r="D15" s="59">
        <v>42.21</v>
      </c>
      <c r="E15" s="59">
        <v>44.320500000000003</v>
      </c>
      <c r="F15" s="60">
        <v>40784</v>
      </c>
      <c r="G15" s="61">
        <v>1</v>
      </c>
      <c r="H15" s="61">
        <v>5</v>
      </c>
      <c r="J15" s="57" t="s">
        <v>1579</v>
      </c>
      <c r="K15" s="68" t="s">
        <v>2810</v>
      </c>
      <c r="L15" s="60">
        <v>40784</v>
      </c>
    </row>
    <row r="16" spans="1:12" x14ac:dyDescent="0.25">
      <c r="A16" s="57">
        <v>321</v>
      </c>
      <c r="B16" s="58">
        <v>1602</v>
      </c>
      <c r="C16" s="57">
        <v>17</v>
      </c>
      <c r="D16" s="59">
        <v>40.76</v>
      </c>
      <c r="E16" s="59">
        <v>42.798000000000002</v>
      </c>
      <c r="F16" s="60">
        <v>40774</v>
      </c>
      <c r="G16" s="61">
        <v>1</v>
      </c>
      <c r="H16" s="61">
        <v>5</v>
      </c>
      <c r="J16" s="57" t="s">
        <v>1579</v>
      </c>
      <c r="K16" s="68" t="s">
        <v>2817</v>
      </c>
      <c r="L16" s="60">
        <v>40774</v>
      </c>
    </row>
    <row r="17" spans="1:12" x14ac:dyDescent="0.25">
      <c r="A17" s="57">
        <v>321</v>
      </c>
      <c r="B17" s="58">
        <v>1604</v>
      </c>
      <c r="C17" s="57">
        <v>17</v>
      </c>
      <c r="D17" s="59">
        <v>38.56</v>
      </c>
      <c r="E17" s="59">
        <v>40.488</v>
      </c>
      <c r="F17" s="60">
        <v>40780</v>
      </c>
      <c r="G17" s="61">
        <v>1</v>
      </c>
      <c r="H17" s="61">
        <v>5</v>
      </c>
      <c r="J17" s="57" t="s">
        <v>1579</v>
      </c>
      <c r="K17" s="68" t="s">
        <v>2810</v>
      </c>
      <c r="L17" s="60">
        <v>40780</v>
      </c>
    </row>
    <row r="18" spans="1:12" x14ac:dyDescent="0.25">
      <c r="A18" s="57">
        <v>322</v>
      </c>
      <c r="B18" s="58">
        <v>1514</v>
      </c>
      <c r="C18" s="57">
        <v>19</v>
      </c>
      <c r="D18" s="59">
        <v>27.33</v>
      </c>
      <c r="E18" s="59">
        <v>28.6965</v>
      </c>
      <c r="F18" s="60">
        <v>40779</v>
      </c>
      <c r="G18" s="61">
        <v>20</v>
      </c>
      <c r="H18" s="61">
        <v>100</v>
      </c>
      <c r="J18" s="57" t="s">
        <v>1574</v>
      </c>
      <c r="K18" s="68" t="s">
        <v>2810</v>
      </c>
      <c r="L18" s="60">
        <v>40779</v>
      </c>
    </row>
    <row r="19" spans="1:12" x14ac:dyDescent="0.25">
      <c r="A19" s="57">
        <v>322</v>
      </c>
      <c r="B19" s="58">
        <v>1602</v>
      </c>
      <c r="C19" s="57">
        <v>17</v>
      </c>
      <c r="D19" s="59">
        <v>24.21</v>
      </c>
      <c r="E19" s="59">
        <v>25.420500000000001</v>
      </c>
      <c r="F19" s="60">
        <v>40780</v>
      </c>
      <c r="G19" s="61">
        <v>20</v>
      </c>
      <c r="H19" s="61">
        <v>100</v>
      </c>
      <c r="J19" s="57" t="s">
        <v>1574</v>
      </c>
      <c r="K19" s="68" t="s">
        <v>2817</v>
      </c>
      <c r="L19" s="60">
        <v>40780</v>
      </c>
    </row>
    <row r="20" spans="1:12" x14ac:dyDescent="0.25">
      <c r="A20" s="57">
        <v>322</v>
      </c>
      <c r="B20" s="58">
        <v>1604</v>
      </c>
      <c r="C20" s="57">
        <v>17</v>
      </c>
      <c r="D20" s="59">
        <v>25.11</v>
      </c>
      <c r="E20" s="59">
        <v>26.365500000000001</v>
      </c>
      <c r="F20" s="60">
        <v>40780</v>
      </c>
      <c r="G20" s="61">
        <v>20</v>
      </c>
      <c r="H20" s="61">
        <v>100</v>
      </c>
      <c r="J20" s="57" t="s">
        <v>1574</v>
      </c>
      <c r="K20" s="68" t="s">
        <v>2810</v>
      </c>
      <c r="L20" s="60">
        <v>40780</v>
      </c>
    </row>
    <row r="21" spans="1:12" x14ac:dyDescent="0.25">
      <c r="A21" s="57">
        <v>323</v>
      </c>
      <c r="B21" s="58">
        <v>1698</v>
      </c>
      <c r="C21" s="57">
        <v>17</v>
      </c>
      <c r="D21" s="59">
        <v>47.87</v>
      </c>
      <c r="E21" s="59">
        <v>50.263500000000001</v>
      </c>
      <c r="F21" s="60">
        <v>40780</v>
      </c>
      <c r="G21" s="61">
        <v>1</v>
      </c>
      <c r="H21" s="61">
        <v>5</v>
      </c>
      <c r="J21" s="57" t="s">
        <v>1577</v>
      </c>
      <c r="K21" s="68" t="s">
        <v>2810</v>
      </c>
      <c r="L21" s="60">
        <v>40780</v>
      </c>
    </row>
    <row r="22" spans="1:12" x14ac:dyDescent="0.25">
      <c r="A22" s="57">
        <v>325</v>
      </c>
      <c r="B22" s="58">
        <v>1590</v>
      </c>
      <c r="C22" s="57">
        <v>19</v>
      </c>
      <c r="D22" s="59">
        <v>0.2</v>
      </c>
      <c r="E22" s="59">
        <v>0.21</v>
      </c>
      <c r="F22" s="60">
        <v>40784</v>
      </c>
      <c r="G22" s="61">
        <v>500</v>
      </c>
      <c r="H22" s="61">
        <v>2000</v>
      </c>
      <c r="J22" s="57" t="s">
        <v>1575</v>
      </c>
      <c r="K22" s="68" t="s">
        <v>2810</v>
      </c>
      <c r="L22" s="60">
        <v>40784</v>
      </c>
    </row>
    <row r="23" spans="1:12" x14ac:dyDescent="0.25">
      <c r="A23" s="57">
        <v>326</v>
      </c>
      <c r="B23" s="58">
        <v>1590</v>
      </c>
      <c r="C23" s="57">
        <v>19</v>
      </c>
      <c r="D23" s="59">
        <v>0.2</v>
      </c>
      <c r="E23" s="59">
        <v>0.21</v>
      </c>
      <c r="F23" s="60">
        <v>40784</v>
      </c>
      <c r="G23" s="61">
        <v>500</v>
      </c>
      <c r="H23" s="61">
        <v>2000</v>
      </c>
      <c r="J23" s="57" t="s">
        <v>1575</v>
      </c>
      <c r="K23" s="68" t="s">
        <v>2817</v>
      </c>
      <c r="L23" s="60">
        <v>40784</v>
      </c>
    </row>
    <row r="24" spans="1:12" x14ac:dyDescent="0.25">
      <c r="A24" s="57">
        <v>332</v>
      </c>
      <c r="B24" s="58">
        <v>1608</v>
      </c>
      <c r="C24" s="57">
        <v>19</v>
      </c>
      <c r="D24" s="59">
        <v>10.3</v>
      </c>
      <c r="E24" s="59">
        <v>10.815</v>
      </c>
      <c r="F24" s="60">
        <v>40784</v>
      </c>
      <c r="G24" s="61">
        <v>100</v>
      </c>
      <c r="H24" s="61">
        <v>1000</v>
      </c>
      <c r="J24" s="57" t="s">
        <v>1575</v>
      </c>
      <c r="K24" s="68" t="s">
        <v>2817</v>
      </c>
      <c r="L24" s="60">
        <v>40784</v>
      </c>
    </row>
    <row r="25" spans="1:12" x14ac:dyDescent="0.25">
      <c r="A25" s="57">
        <v>341</v>
      </c>
      <c r="B25" s="58">
        <v>1598</v>
      </c>
      <c r="C25" s="57">
        <v>15</v>
      </c>
      <c r="D25" s="59">
        <v>39.21</v>
      </c>
      <c r="E25" s="59">
        <v>41.170499999999997</v>
      </c>
      <c r="F25" s="60">
        <v>40781</v>
      </c>
      <c r="G25" s="61">
        <v>1</v>
      </c>
      <c r="H25" s="61">
        <v>5</v>
      </c>
      <c r="I25" s="61">
        <v>3</v>
      </c>
      <c r="J25" s="57" t="s">
        <v>1576</v>
      </c>
      <c r="K25" s="68" t="s">
        <v>2810</v>
      </c>
      <c r="L25" s="60">
        <v>40781</v>
      </c>
    </row>
    <row r="26" spans="1:12" x14ac:dyDescent="0.25">
      <c r="A26" s="57">
        <v>341</v>
      </c>
      <c r="B26" s="58">
        <v>1614</v>
      </c>
      <c r="C26" s="57">
        <v>19</v>
      </c>
      <c r="D26" s="59">
        <v>45.31</v>
      </c>
      <c r="E26" s="59">
        <v>47.575499999999998</v>
      </c>
      <c r="F26" s="60">
        <v>40783</v>
      </c>
      <c r="G26" s="61">
        <v>1</v>
      </c>
      <c r="H26" s="61">
        <v>5</v>
      </c>
      <c r="J26" s="57" t="s">
        <v>1576</v>
      </c>
      <c r="K26" s="68" t="s">
        <v>2810</v>
      </c>
      <c r="L26" s="60">
        <v>40783</v>
      </c>
    </row>
    <row r="27" spans="1:12" x14ac:dyDescent="0.25">
      <c r="A27" s="57">
        <v>341</v>
      </c>
      <c r="B27" s="58">
        <v>1622</v>
      </c>
      <c r="C27" s="57">
        <v>19</v>
      </c>
      <c r="D27" s="59">
        <v>45.21</v>
      </c>
      <c r="E27" s="59">
        <v>47.470500000000001</v>
      </c>
      <c r="F27" s="60">
        <v>40777</v>
      </c>
      <c r="G27" s="61">
        <v>1</v>
      </c>
      <c r="H27" s="61">
        <v>5</v>
      </c>
      <c r="J27" s="57" t="s">
        <v>1576</v>
      </c>
      <c r="K27" s="68" t="s">
        <v>2810</v>
      </c>
      <c r="L27" s="60">
        <v>40777</v>
      </c>
    </row>
    <row r="28" spans="1:12" x14ac:dyDescent="0.25">
      <c r="A28" s="57">
        <v>342</v>
      </c>
      <c r="B28" s="58">
        <v>1598</v>
      </c>
      <c r="C28" s="57">
        <v>15</v>
      </c>
      <c r="D28" s="59">
        <v>37.21</v>
      </c>
      <c r="E28" s="59">
        <v>39.070500000000003</v>
      </c>
      <c r="F28" s="60">
        <v>40781</v>
      </c>
      <c r="G28" s="61">
        <v>1</v>
      </c>
      <c r="H28" s="61">
        <v>5</v>
      </c>
      <c r="I28" s="61">
        <v>3</v>
      </c>
      <c r="J28" s="57" t="s">
        <v>1576</v>
      </c>
      <c r="K28" s="68" t="s">
        <v>2810</v>
      </c>
      <c r="L28" s="60">
        <v>40781</v>
      </c>
    </row>
    <row r="29" spans="1:12" x14ac:dyDescent="0.25">
      <c r="A29" s="57">
        <v>342</v>
      </c>
      <c r="B29" s="58">
        <v>1614</v>
      </c>
      <c r="C29" s="57">
        <v>19</v>
      </c>
      <c r="D29" s="59">
        <v>43.31</v>
      </c>
      <c r="E29" s="59">
        <v>45.475499999999997</v>
      </c>
      <c r="F29" s="60">
        <v>40783</v>
      </c>
      <c r="G29" s="61">
        <v>1</v>
      </c>
      <c r="H29" s="61">
        <v>5</v>
      </c>
      <c r="J29" s="57" t="s">
        <v>1576</v>
      </c>
      <c r="K29" s="68" t="s">
        <v>2810</v>
      </c>
      <c r="L29" s="60">
        <v>40783</v>
      </c>
    </row>
    <row r="30" spans="1:12" x14ac:dyDescent="0.25">
      <c r="A30" s="57">
        <v>342</v>
      </c>
      <c r="B30" s="58">
        <v>1622</v>
      </c>
      <c r="C30" s="57">
        <v>19</v>
      </c>
      <c r="D30" s="59">
        <v>43.21</v>
      </c>
      <c r="E30" s="59">
        <v>45.3705</v>
      </c>
      <c r="F30" s="60">
        <v>40777</v>
      </c>
      <c r="G30" s="61">
        <v>1</v>
      </c>
      <c r="H30" s="61">
        <v>5</v>
      </c>
      <c r="J30" s="57" t="s">
        <v>1576</v>
      </c>
      <c r="K30" s="68" t="s">
        <v>2810</v>
      </c>
      <c r="L30" s="60">
        <v>40777</v>
      </c>
    </row>
    <row r="31" spans="1:12" x14ac:dyDescent="0.25">
      <c r="A31" s="57">
        <v>343</v>
      </c>
      <c r="B31" s="58">
        <v>1598</v>
      </c>
      <c r="C31" s="57">
        <v>15</v>
      </c>
      <c r="D31" s="59">
        <v>41.28</v>
      </c>
      <c r="E31" s="59">
        <v>43.344000000000001</v>
      </c>
      <c r="F31" s="60">
        <v>40781</v>
      </c>
      <c r="G31" s="61">
        <v>1</v>
      </c>
      <c r="H31" s="61">
        <v>5</v>
      </c>
      <c r="J31" s="57" t="s">
        <v>1576</v>
      </c>
      <c r="K31" s="68" t="s">
        <v>2810</v>
      </c>
      <c r="L31" s="60">
        <v>40781</v>
      </c>
    </row>
    <row r="32" spans="1:12" x14ac:dyDescent="0.25">
      <c r="A32" s="57">
        <v>343</v>
      </c>
      <c r="B32" s="58">
        <v>1614</v>
      </c>
      <c r="C32" s="57">
        <v>19</v>
      </c>
      <c r="D32" s="59">
        <v>47.38</v>
      </c>
      <c r="E32" s="59">
        <v>49.749000000000002</v>
      </c>
      <c r="F32" s="60">
        <v>40783</v>
      </c>
      <c r="G32" s="61">
        <v>1</v>
      </c>
      <c r="H32" s="61">
        <v>5</v>
      </c>
      <c r="J32" s="57" t="s">
        <v>1576</v>
      </c>
      <c r="K32" s="68" t="s">
        <v>2810</v>
      </c>
      <c r="L32" s="60">
        <v>40783</v>
      </c>
    </row>
    <row r="33" spans="1:12" x14ac:dyDescent="0.25">
      <c r="A33" s="57">
        <v>343</v>
      </c>
      <c r="B33" s="58">
        <v>1622</v>
      </c>
      <c r="C33" s="57">
        <v>19</v>
      </c>
      <c r="D33" s="59">
        <v>47.28</v>
      </c>
      <c r="E33" s="59">
        <v>49.643999999999998</v>
      </c>
      <c r="F33" s="60">
        <v>40777</v>
      </c>
      <c r="G33" s="61">
        <v>1</v>
      </c>
      <c r="H33" s="61">
        <v>5</v>
      </c>
      <c r="J33" s="57" t="s">
        <v>1576</v>
      </c>
      <c r="K33" s="68" t="s">
        <v>2810</v>
      </c>
      <c r="L33" s="60">
        <v>40777</v>
      </c>
    </row>
    <row r="34" spans="1:12" x14ac:dyDescent="0.25">
      <c r="A34" s="57">
        <v>344</v>
      </c>
      <c r="B34" s="58">
        <v>1598</v>
      </c>
      <c r="C34" s="57">
        <v>15</v>
      </c>
      <c r="D34" s="59">
        <v>37.21</v>
      </c>
      <c r="E34" s="59">
        <v>39.070500000000003</v>
      </c>
      <c r="F34" s="60">
        <v>40762</v>
      </c>
      <c r="G34" s="61">
        <v>1</v>
      </c>
      <c r="H34" s="61">
        <v>5</v>
      </c>
      <c r="I34" s="61">
        <v>3</v>
      </c>
      <c r="J34" s="57" t="s">
        <v>1576</v>
      </c>
      <c r="K34" s="68" t="s">
        <v>2810</v>
      </c>
      <c r="L34" s="60">
        <v>40762</v>
      </c>
    </row>
    <row r="35" spans="1:12" x14ac:dyDescent="0.25">
      <c r="A35" s="57">
        <v>344</v>
      </c>
      <c r="B35" s="58">
        <v>1614</v>
      </c>
      <c r="C35" s="57">
        <v>19</v>
      </c>
      <c r="D35" s="59">
        <v>43.31</v>
      </c>
      <c r="E35" s="59">
        <v>45.475499999999997</v>
      </c>
      <c r="F35" s="60">
        <v>40783</v>
      </c>
      <c r="G35" s="61">
        <v>1</v>
      </c>
      <c r="H35" s="61">
        <v>5</v>
      </c>
      <c r="J35" s="57" t="s">
        <v>1576</v>
      </c>
      <c r="K35" s="68" t="s">
        <v>2810</v>
      </c>
      <c r="L35" s="60">
        <v>40783</v>
      </c>
    </row>
    <row r="36" spans="1:12" x14ac:dyDescent="0.25">
      <c r="A36" s="57">
        <v>344</v>
      </c>
      <c r="B36" s="58">
        <v>1622</v>
      </c>
      <c r="C36" s="57">
        <v>19</v>
      </c>
      <c r="D36" s="59">
        <v>43.21</v>
      </c>
      <c r="E36" s="59">
        <v>45.3705</v>
      </c>
      <c r="F36" s="60">
        <v>40783</v>
      </c>
      <c r="G36" s="61">
        <v>1</v>
      </c>
      <c r="H36" s="61">
        <v>5</v>
      </c>
      <c r="J36" s="57" t="s">
        <v>1576</v>
      </c>
      <c r="K36" s="68" t="s">
        <v>2810</v>
      </c>
      <c r="L36" s="60">
        <v>40783</v>
      </c>
    </row>
    <row r="37" spans="1:12" x14ac:dyDescent="0.25">
      <c r="A37" s="57">
        <v>345</v>
      </c>
      <c r="B37" s="58">
        <v>1598</v>
      </c>
      <c r="C37" s="57">
        <v>15</v>
      </c>
      <c r="D37" s="59">
        <v>35.21</v>
      </c>
      <c r="E37" s="59">
        <v>36.970500000000001</v>
      </c>
      <c r="F37" s="60">
        <v>40762</v>
      </c>
      <c r="G37" s="61">
        <v>1</v>
      </c>
      <c r="H37" s="61">
        <v>5</v>
      </c>
      <c r="I37" s="61">
        <v>3</v>
      </c>
      <c r="J37" s="57" t="s">
        <v>1576</v>
      </c>
      <c r="K37" s="68" t="s">
        <v>2810</v>
      </c>
      <c r="L37" s="60">
        <v>40762</v>
      </c>
    </row>
    <row r="38" spans="1:12" x14ac:dyDescent="0.25">
      <c r="A38" s="57">
        <v>345</v>
      </c>
      <c r="B38" s="58">
        <v>1614</v>
      </c>
      <c r="C38" s="57">
        <v>19</v>
      </c>
      <c r="D38" s="59">
        <v>41.31</v>
      </c>
      <c r="E38" s="59">
        <v>43.375500000000002</v>
      </c>
      <c r="F38" s="60">
        <v>40783</v>
      </c>
      <c r="G38" s="61">
        <v>1</v>
      </c>
      <c r="H38" s="61">
        <v>5</v>
      </c>
      <c r="J38" s="57" t="s">
        <v>1576</v>
      </c>
      <c r="K38" s="68" t="s">
        <v>2810</v>
      </c>
      <c r="L38" s="60">
        <v>40783</v>
      </c>
    </row>
    <row r="39" spans="1:12" x14ac:dyDescent="0.25">
      <c r="A39" s="57">
        <v>345</v>
      </c>
      <c r="B39" s="58">
        <v>1622</v>
      </c>
      <c r="C39" s="57">
        <v>19</v>
      </c>
      <c r="D39" s="59">
        <v>41.21</v>
      </c>
      <c r="E39" s="59">
        <v>43.270499999999998</v>
      </c>
      <c r="F39" s="60">
        <v>40783</v>
      </c>
      <c r="G39" s="61">
        <v>1</v>
      </c>
      <c r="H39" s="61">
        <v>5</v>
      </c>
      <c r="J39" s="57" t="s">
        <v>1576</v>
      </c>
      <c r="K39" s="68" t="s">
        <v>2810</v>
      </c>
      <c r="L39" s="60">
        <v>40783</v>
      </c>
    </row>
    <row r="40" spans="1:12" x14ac:dyDescent="0.25">
      <c r="A40" s="57">
        <v>346</v>
      </c>
      <c r="B40" s="58">
        <v>1598</v>
      </c>
      <c r="C40" s="57">
        <v>15</v>
      </c>
      <c r="D40" s="59">
        <v>39.28</v>
      </c>
      <c r="E40" s="59">
        <v>41.244</v>
      </c>
      <c r="F40" s="60">
        <v>40768</v>
      </c>
      <c r="G40" s="61">
        <v>1</v>
      </c>
      <c r="H40" s="61">
        <v>5</v>
      </c>
      <c r="J40" s="57" t="s">
        <v>1576</v>
      </c>
      <c r="K40" s="68" t="s">
        <v>2810</v>
      </c>
      <c r="L40" s="60">
        <v>40768</v>
      </c>
    </row>
    <row r="41" spans="1:12" x14ac:dyDescent="0.25">
      <c r="A41" s="57">
        <v>346</v>
      </c>
      <c r="B41" s="58">
        <v>1614</v>
      </c>
      <c r="C41" s="57">
        <v>19</v>
      </c>
      <c r="D41" s="59">
        <v>45.38</v>
      </c>
      <c r="E41" s="59">
        <v>47.649000000000001</v>
      </c>
      <c r="F41" s="60">
        <v>40783</v>
      </c>
      <c r="G41" s="61">
        <v>1</v>
      </c>
      <c r="H41" s="61">
        <v>5</v>
      </c>
      <c r="J41" s="57" t="s">
        <v>1576</v>
      </c>
      <c r="K41" s="68" t="s">
        <v>2810</v>
      </c>
      <c r="L41" s="60">
        <v>40783</v>
      </c>
    </row>
    <row r="42" spans="1:12" x14ac:dyDescent="0.25">
      <c r="A42" s="57">
        <v>346</v>
      </c>
      <c r="B42" s="58">
        <v>1622</v>
      </c>
      <c r="C42" s="57">
        <v>19</v>
      </c>
      <c r="D42" s="59">
        <v>45.28</v>
      </c>
      <c r="E42" s="59">
        <v>47.543999999999997</v>
      </c>
      <c r="F42" s="60">
        <v>40783</v>
      </c>
      <c r="G42" s="61">
        <v>1</v>
      </c>
      <c r="H42" s="61">
        <v>5</v>
      </c>
      <c r="J42" s="57" t="s">
        <v>1576</v>
      </c>
      <c r="K42" s="68" t="s">
        <v>2810</v>
      </c>
      <c r="L42" s="60">
        <v>40783</v>
      </c>
    </row>
    <row r="43" spans="1:12" x14ac:dyDescent="0.25">
      <c r="A43" s="57">
        <v>347</v>
      </c>
      <c r="B43" s="58">
        <v>1598</v>
      </c>
      <c r="C43" s="57">
        <v>15</v>
      </c>
      <c r="D43" s="59">
        <v>35.21</v>
      </c>
      <c r="E43" s="59">
        <v>36.970500000000001</v>
      </c>
      <c r="F43" s="60">
        <v>40768</v>
      </c>
      <c r="G43" s="61">
        <v>1</v>
      </c>
      <c r="H43" s="61">
        <v>5</v>
      </c>
      <c r="I43" s="61">
        <v>3</v>
      </c>
      <c r="J43" s="57" t="s">
        <v>1576</v>
      </c>
      <c r="K43" s="68" t="s">
        <v>2810</v>
      </c>
      <c r="L43" s="60">
        <v>40768</v>
      </c>
    </row>
    <row r="44" spans="1:12" x14ac:dyDescent="0.25">
      <c r="A44" s="57">
        <v>347</v>
      </c>
      <c r="B44" s="58">
        <v>1614</v>
      </c>
      <c r="C44" s="57">
        <v>19</v>
      </c>
      <c r="D44" s="59">
        <v>41.31</v>
      </c>
      <c r="E44" s="59">
        <v>43.375500000000002</v>
      </c>
      <c r="F44" s="60">
        <v>40772</v>
      </c>
      <c r="G44" s="61">
        <v>1</v>
      </c>
      <c r="H44" s="61">
        <v>5</v>
      </c>
      <c r="J44" s="57" t="s">
        <v>1576</v>
      </c>
      <c r="K44" s="68" t="s">
        <v>2810</v>
      </c>
      <c r="L44" s="60">
        <v>40772</v>
      </c>
    </row>
    <row r="45" spans="1:12" x14ac:dyDescent="0.25">
      <c r="A45" s="57">
        <v>347</v>
      </c>
      <c r="B45" s="58">
        <v>1622</v>
      </c>
      <c r="C45" s="57">
        <v>19</v>
      </c>
      <c r="D45" s="59">
        <v>41.21</v>
      </c>
      <c r="E45" s="59">
        <v>43.270499999999998</v>
      </c>
      <c r="F45" s="60">
        <v>40783</v>
      </c>
      <c r="G45" s="61">
        <v>1</v>
      </c>
      <c r="H45" s="61">
        <v>5</v>
      </c>
      <c r="J45" s="57" t="s">
        <v>1576</v>
      </c>
      <c r="K45" s="68" t="s">
        <v>2810</v>
      </c>
      <c r="L45" s="60">
        <v>40783</v>
      </c>
    </row>
    <row r="46" spans="1:12" x14ac:dyDescent="0.25">
      <c r="A46" s="57">
        <v>348</v>
      </c>
      <c r="B46" s="58">
        <v>1598</v>
      </c>
      <c r="C46" s="57">
        <v>15</v>
      </c>
      <c r="D46" s="59">
        <v>33.21</v>
      </c>
      <c r="E46" s="59">
        <v>34.8705</v>
      </c>
      <c r="F46" s="60">
        <v>40775</v>
      </c>
      <c r="G46" s="61">
        <v>1</v>
      </c>
      <c r="H46" s="61">
        <v>5</v>
      </c>
      <c r="I46" s="61">
        <v>3</v>
      </c>
      <c r="J46" s="57" t="s">
        <v>1576</v>
      </c>
      <c r="K46" s="68" t="s">
        <v>2810</v>
      </c>
      <c r="L46" s="60">
        <v>40775</v>
      </c>
    </row>
    <row r="47" spans="1:12" x14ac:dyDescent="0.25">
      <c r="A47" s="57">
        <v>348</v>
      </c>
      <c r="B47" s="58">
        <v>1614</v>
      </c>
      <c r="C47" s="57">
        <v>19</v>
      </c>
      <c r="D47" s="59">
        <v>39.31</v>
      </c>
      <c r="E47" s="59">
        <v>41.275500000000001</v>
      </c>
      <c r="F47" s="60">
        <v>40772</v>
      </c>
      <c r="G47" s="61">
        <v>1</v>
      </c>
      <c r="H47" s="61">
        <v>5</v>
      </c>
      <c r="J47" s="57" t="s">
        <v>1576</v>
      </c>
      <c r="K47" s="68" t="s">
        <v>2810</v>
      </c>
      <c r="L47" s="60">
        <v>40772</v>
      </c>
    </row>
    <row r="48" spans="1:12" x14ac:dyDescent="0.25">
      <c r="A48" s="57">
        <v>348</v>
      </c>
      <c r="B48" s="58">
        <v>1622</v>
      </c>
      <c r="C48" s="57">
        <v>19</v>
      </c>
      <c r="D48" s="59">
        <v>39.21</v>
      </c>
      <c r="E48" s="59">
        <v>41.170499999999997</v>
      </c>
      <c r="F48" s="60">
        <v>40783</v>
      </c>
      <c r="G48" s="61">
        <v>1</v>
      </c>
      <c r="H48" s="61">
        <v>5</v>
      </c>
      <c r="J48" s="57" t="s">
        <v>1576</v>
      </c>
      <c r="K48" s="68" t="s">
        <v>2810</v>
      </c>
      <c r="L48" s="60">
        <v>40783</v>
      </c>
    </row>
    <row r="49" spans="1:12" x14ac:dyDescent="0.25">
      <c r="A49" s="57">
        <v>349</v>
      </c>
      <c r="B49" s="58">
        <v>1598</v>
      </c>
      <c r="C49" s="57">
        <v>15</v>
      </c>
      <c r="D49" s="59">
        <v>37.28</v>
      </c>
      <c r="E49" s="59">
        <v>39.143999999999998</v>
      </c>
      <c r="F49" s="60">
        <v>40775</v>
      </c>
      <c r="G49" s="61">
        <v>1</v>
      </c>
      <c r="H49" s="61">
        <v>5</v>
      </c>
      <c r="I49" s="61">
        <v>3</v>
      </c>
      <c r="J49" s="57" t="s">
        <v>1576</v>
      </c>
      <c r="K49" s="68" t="s">
        <v>2810</v>
      </c>
      <c r="L49" s="60">
        <v>40775</v>
      </c>
    </row>
    <row r="50" spans="1:12" x14ac:dyDescent="0.25">
      <c r="A50" s="57">
        <v>349</v>
      </c>
      <c r="B50" s="58">
        <v>1614</v>
      </c>
      <c r="C50" s="57">
        <v>19</v>
      </c>
      <c r="D50" s="59">
        <v>43.38</v>
      </c>
      <c r="E50" s="59">
        <v>45.548999999999999</v>
      </c>
      <c r="F50" s="60">
        <v>40777</v>
      </c>
      <c r="G50" s="61">
        <v>1</v>
      </c>
      <c r="H50" s="61">
        <v>5</v>
      </c>
      <c r="J50" s="57" t="s">
        <v>1576</v>
      </c>
      <c r="K50" s="68" t="s">
        <v>2810</v>
      </c>
      <c r="L50" s="60">
        <v>40777</v>
      </c>
    </row>
    <row r="51" spans="1:12" x14ac:dyDescent="0.25">
      <c r="A51" s="57">
        <v>349</v>
      </c>
      <c r="B51" s="58">
        <v>1622</v>
      </c>
      <c r="C51" s="57">
        <v>19</v>
      </c>
      <c r="D51" s="59">
        <v>43.28</v>
      </c>
      <c r="E51" s="59">
        <v>45.444000000000003</v>
      </c>
      <c r="F51" s="60">
        <v>40773</v>
      </c>
      <c r="G51" s="61">
        <v>1</v>
      </c>
      <c r="H51" s="61">
        <v>5</v>
      </c>
      <c r="J51" s="57" t="s">
        <v>1576</v>
      </c>
      <c r="K51" s="68" t="s">
        <v>2810</v>
      </c>
      <c r="L51" s="60">
        <v>40773</v>
      </c>
    </row>
    <row r="52" spans="1:12" x14ac:dyDescent="0.25">
      <c r="A52" s="57">
        <v>351</v>
      </c>
      <c r="B52" s="58">
        <v>1544</v>
      </c>
      <c r="C52" s="57">
        <v>15</v>
      </c>
      <c r="D52" s="59">
        <v>5.5</v>
      </c>
      <c r="E52" s="59">
        <v>5.7750000000000004</v>
      </c>
      <c r="F52" s="60">
        <v>40781</v>
      </c>
      <c r="G52" s="61">
        <v>100</v>
      </c>
      <c r="H52" s="61">
        <v>1000</v>
      </c>
      <c r="J52" s="57" t="s">
        <v>1575</v>
      </c>
      <c r="K52" s="68" t="s">
        <v>2817</v>
      </c>
      <c r="L52" s="60">
        <v>40781</v>
      </c>
    </row>
    <row r="53" spans="1:12" x14ac:dyDescent="0.25">
      <c r="A53" s="57">
        <v>351</v>
      </c>
      <c r="B53" s="58">
        <v>1694</v>
      </c>
      <c r="C53" s="57">
        <v>15</v>
      </c>
      <c r="D53" s="59">
        <v>5.9</v>
      </c>
      <c r="E53" s="59">
        <v>6.1950000000000003</v>
      </c>
      <c r="F53" s="60">
        <v>40781</v>
      </c>
      <c r="G53" s="61">
        <v>100</v>
      </c>
      <c r="H53" s="61">
        <v>1000</v>
      </c>
      <c r="I53" s="61">
        <v>300</v>
      </c>
      <c r="J53" s="57" t="s">
        <v>1575</v>
      </c>
      <c r="K53" s="68" t="s">
        <v>2817</v>
      </c>
      <c r="L53" s="60">
        <v>40781</v>
      </c>
    </row>
    <row r="54" spans="1:12" x14ac:dyDescent="0.25">
      <c r="A54" s="57">
        <v>352</v>
      </c>
      <c r="B54" s="58">
        <v>1544</v>
      </c>
      <c r="C54" s="57">
        <v>15</v>
      </c>
      <c r="D54" s="59">
        <v>1.1000000000000001</v>
      </c>
      <c r="E54" s="59">
        <v>1.155</v>
      </c>
      <c r="F54" s="60">
        <v>40781</v>
      </c>
      <c r="G54" s="61">
        <v>100</v>
      </c>
      <c r="H54" s="61">
        <v>1000</v>
      </c>
      <c r="I54" s="61">
        <v>300</v>
      </c>
      <c r="J54" s="57" t="s">
        <v>1575</v>
      </c>
      <c r="K54" s="68" t="s">
        <v>2817</v>
      </c>
      <c r="L54" s="60">
        <v>40781</v>
      </c>
    </row>
    <row r="55" spans="1:12" x14ac:dyDescent="0.25">
      <c r="A55" s="57">
        <v>352</v>
      </c>
      <c r="B55" s="58">
        <v>1694</v>
      </c>
      <c r="C55" s="57">
        <v>15</v>
      </c>
      <c r="D55" s="59">
        <v>1.4</v>
      </c>
      <c r="E55" s="59">
        <v>1.47</v>
      </c>
      <c r="F55" s="60">
        <v>40781</v>
      </c>
      <c r="G55" s="61">
        <v>100</v>
      </c>
      <c r="H55" s="61">
        <v>1000</v>
      </c>
      <c r="J55" s="57" t="s">
        <v>1575</v>
      </c>
      <c r="K55" s="68" t="s">
        <v>2817</v>
      </c>
      <c r="L55" s="60">
        <v>40781</v>
      </c>
    </row>
    <row r="56" spans="1:12" x14ac:dyDescent="0.25">
      <c r="A56" s="57">
        <v>355</v>
      </c>
      <c r="B56" s="58">
        <v>1508</v>
      </c>
      <c r="C56" s="57">
        <v>15</v>
      </c>
      <c r="D56" s="59">
        <v>1.3</v>
      </c>
      <c r="E56" s="59">
        <v>1.365</v>
      </c>
      <c r="F56" s="60">
        <v>40781</v>
      </c>
      <c r="G56" s="61">
        <v>100</v>
      </c>
      <c r="H56" s="61">
        <v>1000</v>
      </c>
      <c r="I56" s="61">
        <v>300</v>
      </c>
      <c r="J56" s="57" t="s">
        <v>1575</v>
      </c>
      <c r="K56" s="68" t="s">
        <v>2810</v>
      </c>
      <c r="L56" s="60">
        <v>40781</v>
      </c>
    </row>
    <row r="57" spans="1:12" x14ac:dyDescent="0.25">
      <c r="A57" s="57">
        <v>356</v>
      </c>
      <c r="B57" s="58">
        <v>1516</v>
      </c>
      <c r="C57" s="57">
        <v>18</v>
      </c>
      <c r="D57" s="59">
        <v>3.43</v>
      </c>
      <c r="E57" s="59">
        <v>3.6015000000000001</v>
      </c>
      <c r="F57" s="60">
        <v>40782</v>
      </c>
      <c r="G57" s="61">
        <v>20</v>
      </c>
      <c r="H57" s="61">
        <v>100</v>
      </c>
      <c r="J57" s="57" t="s">
        <v>1580</v>
      </c>
      <c r="K57" s="68" t="s">
        <v>1829</v>
      </c>
      <c r="L57" s="60">
        <v>40782</v>
      </c>
    </row>
    <row r="58" spans="1:12" x14ac:dyDescent="0.25">
      <c r="A58" s="57">
        <v>356</v>
      </c>
      <c r="B58" s="58">
        <v>1572</v>
      </c>
      <c r="C58" s="57">
        <v>16</v>
      </c>
      <c r="D58" s="59">
        <v>3.22</v>
      </c>
      <c r="E58" s="59">
        <v>3.3809999999999998</v>
      </c>
      <c r="F58" s="60">
        <v>40783</v>
      </c>
      <c r="G58" s="61">
        <v>20</v>
      </c>
      <c r="H58" s="61">
        <v>100</v>
      </c>
      <c r="I58" s="61">
        <v>60</v>
      </c>
      <c r="J58" s="57" t="s">
        <v>1580</v>
      </c>
      <c r="K58" s="68" t="s">
        <v>1829</v>
      </c>
      <c r="L58" s="60">
        <v>40783</v>
      </c>
    </row>
    <row r="59" spans="1:12" x14ac:dyDescent="0.25">
      <c r="A59" s="57">
        <v>357</v>
      </c>
      <c r="B59" s="58">
        <v>1516</v>
      </c>
      <c r="C59" s="57">
        <v>18</v>
      </c>
      <c r="D59" s="59">
        <v>3.79</v>
      </c>
      <c r="E59" s="59">
        <v>3.9794999999999998</v>
      </c>
      <c r="F59" s="60">
        <v>40782</v>
      </c>
      <c r="G59" s="61">
        <v>20</v>
      </c>
      <c r="H59" s="61">
        <v>100</v>
      </c>
      <c r="J59" s="57" t="s">
        <v>1580</v>
      </c>
      <c r="K59" s="68" t="s">
        <v>1829</v>
      </c>
      <c r="L59" s="60">
        <v>40782</v>
      </c>
    </row>
    <row r="60" spans="1:12" x14ac:dyDescent="0.25">
      <c r="A60" s="57">
        <v>357</v>
      </c>
      <c r="B60" s="58">
        <v>1572</v>
      </c>
      <c r="C60" s="57">
        <v>16</v>
      </c>
      <c r="D60" s="59">
        <v>4.1100000000000003</v>
      </c>
      <c r="E60" s="59">
        <v>4.3155000000000001</v>
      </c>
      <c r="F60" s="60">
        <v>40783</v>
      </c>
      <c r="G60" s="61">
        <v>20</v>
      </c>
      <c r="H60" s="61">
        <v>100</v>
      </c>
      <c r="I60" s="61">
        <v>60</v>
      </c>
      <c r="J60" s="57" t="s">
        <v>1580</v>
      </c>
      <c r="K60" s="68" t="s">
        <v>2810</v>
      </c>
      <c r="L60" s="60">
        <v>40783</v>
      </c>
    </row>
    <row r="61" spans="1:12" x14ac:dyDescent="0.25">
      <c r="A61" s="57">
        <v>358</v>
      </c>
      <c r="B61" s="58">
        <v>1500</v>
      </c>
      <c r="C61" s="57">
        <v>16</v>
      </c>
      <c r="D61" s="59">
        <v>6.65</v>
      </c>
      <c r="E61" s="59">
        <v>6.9824999999999999</v>
      </c>
      <c r="F61" s="60">
        <v>40783</v>
      </c>
      <c r="G61" s="61">
        <v>20</v>
      </c>
      <c r="H61" s="61">
        <v>100</v>
      </c>
      <c r="I61" s="61">
        <v>60</v>
      </c>
      <c r="J61" s="57" t="s">
        <v>1580</v>
      </c>
      <c r="K61" s="68" t="s">
        <v>2817</v>
      </c>
      <c r="L61" s="60">
        <v>40783</v>
      </c>
    </row>
    <row r="62" spans="1:12" x14ac:dyDescent="0.25">
      <c r="A62" s="57">
        <v>359</v>
      </c>
      <c r="B62" s="58">
        <v>1496</v>
      </c>
      <c r="C62" s="57">
        <v>17</v>
      </c>
      <c r="D62" s="59">
        <v>45.41</v>
      </c>
      <c r="E62" s="59">
        <v>47.680500000000002</v>
      </c>
      <c r="F62" s="60">
        <v>40784</v>
      </c>
      <c r="G62" s="61">
        <v>1</v>
      </c>
      <c r="H62" s="61">
        <v>5</v>
      </c>
      <c r="I62" s="61">
        <v>3</v>
      </c>
      <c r="J62" s="57" t="s">
        <v>1577</v>
      </c>
      <c r="K62" s="68" t="s">
        <v>2817</v>
      </c>
      <c r="L62" s="60">
        <v>40784</v>
      </c>
    </row>
    <row r="63" spans="1:12" x14ac:dyDescent="0.25">
      <c r="A63" s="57">
        <v>359</v>
      </c>
      <c r="B63" s="58">
        <v>1554</v>
      </c>
      <c r="C63" s="57">
        <v>19</v>
      </c>
      <c r="D63" s="59">
        <v>45.26</v>
      </c>
      <c r="E63" s="59">
        <v>47.523000000000003</v>
      </c>
      <c r="F63" s="60">
        <v>40766</v>
      </c>
      <c r="G63" s="61">
        <v>1</v>
      </c>
      <c r="H63" s="61">
        <v>5</v>
      </c>
      <c r="J63" s="57" t="s">
        <v>1577</v>
      </c>
      <c r="K63" s="68" t="s">
        <v>2817</v>
      </c>
      <c r="L63" s="60">
        <v>40766</v>
      </c>
    </row>
    <row r="64" spans="1:12" x14ac:dyDescent="0.25">
      <c r="A64" s="57">
        <v>360</v>
      </c>
      <c r="B64" s="58">
        <v>1496</v>
      </c>
      <c r="C64" s="57">
        <v>17</v>
      </c>
      <c r="D64" s="59">
        <v>43.41</v>
      </c>
      <c r="E64" s="59">
        <v>45.580500000000001</v>
      </c>
      <c r="F64" s="60">
        <v>40784</v>
      </c>
      <c r="G64" s="61">
        <v>1</v>
      </c>
      <c r="H64" s="61">
        <v>5</v>
      </c>
      <c r="I64" s="61">
        <v>3</v>
      </c>
      <c r="J64" s="57" t="s">
        <v>1577</v>
      </c>
      <c r="K64" s="68" t="s">
        <v>2817</v>
      </c>
      <c r="L64" s="60">
        <v>40784</v>
      </c>
    </row>
    <row r="65" spans="1:12" x14ac:dyDescent="0.25">
      <c r="A65" s="57">
        <v>360</v>
      </c>
      <c r="B65" s="58">
        <v>1554</v>
      </c>
      <c r="C65" s="57">
        <v>19</v>
      </c>
      <c r="D65" s="59">
        <v>43.26</v>
      </c>
      <c r="E65" s="59">
        <v>45.423000000000002</v>
      </c>
      <c r="F65" s="60">
        <v>40766</v>
      </c>
      <c r="G65" s="61">
        <v>1</v>
      </c>
      <c r="H65" s="61">
        <v>5</v>
      </c>
      <c r="J65" s="57" t="s">
        <v>1577</v>
      </c>
      <c r="K65" s="68" t="s">
        <v>2817</v>
      </c>
      <c r="L65" s="60">
        <v>40766</v>
      </c>
    </row>
    <row r="66" spans="1:12" x14ac:dyDescent="0.25">
      <c r="A66" s="57">
        <v>361</v>
      </c>
      <c r="B66" s="58">
        <v>1496</v>
      </c>
      <c r="C66" s="57">
        <v>17</v>
      </c>
      <c r="D66" s="59">
        <v>47.48</v>
      </c>
      <c r="E66" s="59">
        <v>49.853999999999999</v>
      </c>
      <c r="F66" s="60">
        <v>40760</v>
      </c>
      <c r="G66" s="61">
        <v>1</v>
      </c>
      <c r="H66" s="61">
        <v>5</v>
      </c>
      <c r="J66" s="57" t="s">
        <v>1577</v>
      </c>
      <c r="K66" s="68" t="s">
        <v>2817</v>
      </c>
      <c r="L66" s="60">
        <v>40760</v>
      </c>
    </row>
    <row r="67" spans="1:12" x14ac:dyDescent="0.25">
      <c r="A67" s="57">
        <v>361</v>
      </c>
      <c r="B67" s="58">
        <v>1554</v>
      </c>
      <c r="C67" s="57">
        <v>19</v>
      </c>
      <c r="D67" s="59">
        <v>47.33</v>
      </c>
      <c r="E67" s="59">
        <v>49.6965</v>
      </c>
      <c r="F67" s="60">
        <v>40773</v>
      </c>
      <c r="G67" s="61">
        <v>1</v>
      </c>
      <c r="H67" s="61">
        <v>5</v>
      </c>
      <c r="J67" s="57" t="s">
        <v>1577</v>
      </c>
      <c r="K67" s="68" t="s">
        <v>2817</v>
      </c>
      <c r="L67" s="60">
        <v>40773</v>
      </c>
    </row>
    <row r="68" spans="1:12" x14ac:dyDescent="0.25">
      <c r="A68" s="57">
        <v>362</v>
      </c>
      <c r="B68" s="58">
        <v>1496</v>
      </c>
      <c r="C68" s="57">
        <v>17</v>
      </c>
      <c r="D68" s="59">
        <v>43.41</v>
      </c>
      <c r="E68" s="59">
        <v>45.580500000000001</v>
      </c>
      <c r="F68" s="60">
        <v>40760</v>
      </c>
      <c r="G68" s="61">
        <v>1</v>
      </c>
      <c r="H68" s="61">
        <v>5</v>
      </c>
      <c r="I68" s="61">
        <v>3</v>
      </c>
      <c r="J68" s="57" t="s">
        <v>1577</v>
      </c>
      <c r="K68" s="68" t="s">
        <v>2817</v>
      </c>
      <c r="L68" s="60">
        <v>40760</v>
      </c>
    </row>
    <row r="69" spans="1:12" x14ac:dyDescent="0.25">
      <c r="A69" s="57">
        <v>362</v>
      </c>
      <c r="B69" s="58">
        <v>1554</v>
      </c>
      <c r="C69" s="57">
        <v>19</v>
      </c>
      <c r="D69" s="59">
        <v>43.26</v>
      </c>
      <c r="E69" s="59">
        <v>45.423000000000002</v>
      </c>
      <c r="F69" s="60">
        <v>40773</v>
      </c>
      <c r="G69" s="61">
        <v>1</v>
      </c>
      <c r="H69" s="61">
        <v>5</v>
      </c>
      <c r="J69" s="57" t="s">
        <v>1577</v>
      </c>
      <c r="K69" s="68" t="s">
        <v>2817</v>
      </c>
      <c r="L69" s="60">
        <v>40773</v>
      </c>
    </row>
    <row r="70" spans="1:12" x14ac:dyDescent="0.25">
      <c r="A70" s="57">
        <v>363</v>
      </c>
      <c r="B70" s="58">
        <v>1496</v>
      </c>
      <c r="C70" s="57">
        <v>17</v>
      </c>
      <c r="D70" s="59">
        <v>41.41</v>
      </c>
      <c r="E70" s="59">
        <v>43.480499999999999</v>
      </c>
      <c r="F70" s="60">
        <v>40760</v>
      </c>
      <c r="G70" s="61">
        <v>1</v>
      </c>
      <c r="H70" s="61">
        <v>5</v>
      </c>
      <c r="J70" s="57" t="s">
        <v>1577</v>
      </c>
      <c r="K70" s="68" t="s">
        <v>2817</v>
      </c>
      <c r="L70" s="60">
        <v>40760</v>
      </c>
    </row>
    <row r="71" spans="1:12" x14ac:dyDescent="0.25">
      <c r="A71" s="57">
        <v>363</v>
      </c>
      <c r="B71" s="58">
        <v>1554</v>
      </c>
      <c r="C71" s="57">
        <v>19</v>
      </c>
      <c r="D71" s="59">
        <v>41.26</v>
      </c>
      <c r="E71" s="59">
        <v>43.323</v>
      </c>
      <c r="F71" s="60">
        <v>40773</v>
      </c>
      <c r="G71" s="61">
        <v>1</v>
      </c>
      <c r="H71" s="61">
        <v>5</v>
      </c>
      <c r="J71" s="57" t="s">
        <v>1577</v>
      </c>
      <c r="K71" s="68" t="s">
        <v>2817</v>
      </c>
      <c r="L71" s="60">
        <v>40773</v>
      </c>
    </row>
    <row r="72" spans="1:12" x14ac:dyDescent="0.25">
      <c r="A72" s="57">
        <v>364</v>
      </c>
      <c r="B72" s="58">
        <v>1496</v>
      </c>
      <c r="C72" s="57">
        <v>17</v>
      </c>
      <c r="D72" s="59">
        <v>45.48</v>
      </c>
      <c r="E72" s="59">
        <v>47.753999999999998</v>
      </c>
      <c r="F72" s="60">
        <v>40767</v>
      </c>
      <c r="G72" s="61">
        <v>1</v>
      </c>
      <c r="H72" s="61">
        <v>5</v>
      </c>
      <c r="I72" s="61">
        <v>3</v>
      </c>
      <c r="J72" s="57" t="s">
        <v>1577</v>
      </c>
      <c r="K72" s="68" t="s">
        <v>2817</v>
      </c>
      <c r="L72" s="60">
        <v>40767</v>
      </c>
    </row>
    <row r="73" spans="1:12" x14ac:dyDescent="0.25">
      <c r="A73" s="57">
        <v>364</v>
      </c>
      <c r="B73" s="58">
        <v>1554</v>
      </c>
      <c r="C73" s="57">
        <v>19</v>
      </c>
      <c r="D73" s="59">
        <v>45.33</v>
      </c>
      <c r="E73" s="59">
        <v>47.596499999999999</v>
      </c>
      <c r="F73" s="60">
        <v>40779</v>
      </c>
      <c r="G73" s="61">
        <v>1</v>
      </c>
      <c r="H73" s="61">
        <v>5</v>
      </c>
      <c r="J73" s="57" t="s">
        <v>1577</v>
      </c>
      <c r="K73" s="68" t="s">
        <v>2817</v>
      </c>
      <c r="L73" s="60">
        <v>40779</v>
      </c>
    </row>
    <row r="74" spans="1:12" x14ac:dyDescent="0.25">
      <c r="A74" s="57">
        <v>365</v>
      </c>
      <c r="B74" s="58">
        <v>1496</v>
      </c>
      <c r="C74" s="57">
        <v>17</v>
      </c>
      <c r="D74" s="59">
        <v>41.41</v>
      </c>
      <c r="E74" s="59">
        <v>43.480499999999999</v>
      </c>
      <c r="F74" s="60">
        <v>40767</v>
      </c>
      <c r="G74" s="61">
        <v>1</v>
      </c>
      <c r="H74" s="61">
        <v>5</v>
      </c>
      <c r="J74" s="57" t="s">
        <v>1577</v>
      </c>
      <c r="K74" s="68" t="s">
        <v>2817</v>
      </c>
      <c r="L74" s="60">
        <v>40767</v>
      </c>
    </row>
    <row r="75" spans="1:12" x14ac:dyDescent="0.25">
      <c r="A75" s="57">
        <v>365</v>
      </c>
      <c r="B75" s="58">
        <v>1554</v>
      </c>
      <c r="C75" s="57">
        <v>19</v>
      </c>
      <c r="D75" s="59">
        <v>41.26</v>
      </c>
      <c r="E75" s="59">
        <v>43.323</v>
      </c>
      <c r="F75" s="60">
        <v>40779</v>
      </c>
      <c r="G75" s="61">
        <v>1</v>
      </c>
      <c r="H75" s="61">
        <v>5</v>
      </c>
      <c r="J75" s="57" t="s">
        <v>1577</v>
      </c>
      <c r="K75" s="68" t="s">
        <v>2817</v>
      </c>
      <c r="L75" s="60">
        <v>40779</v>
      </c>
    </row>
    <row r="76" spans="1:12" x14ac:dyDescent="0.25">
      <c r="A76" s="57">
        <v>366</v>
      </c>
      <c r="B76" s="58">
        <v>1496</v>
      </c>
      <c r="C76" s="57">
        <v>17</v>
      </c>
      <c r="D76" s="59">
        <v>39.409999999999997</v>
      </c>
      <c r="E76" s="59">
        <v>41.380499999999998</v>
      </c>
      <c r="F76" s="60">
        <v>40767</v>
      </c>
      <c r="G76" s="61">
        <v>1</v>
      </c>
      <c r="H76" s="61">
        <v>5</v>
      </c>
      <c r="I76" s="61">
        <v>3</v>
      </c>
      <c r="J76" s="57" t="s">
        <v>1577</v>
      </c>
      <c r="K76" s="68" t="s">
        <v>2817</v>
      </c>
      <c r="L76" s="60">
        <v>40767</v>
      </c>
    </row>
    <row r="77" spans="1:12" x14ac:dyDescent="0.25">
      <c r="A77" s="57">
        <v>366</v>
      </c>
      <c r="B77" s="58">
        <v>1554</v>
      </c>
      <c r="C77" s="57">
        <v>19</v>
      </c>
      <c r="D77" s="59">
        <v>39.26</v>
      </c>
      <c r="E77" s="59">
        <v>41.222999999999999</v>
      </c>
      <c r="F77" s="60">
        <v>40784</v>
      </c>
      <c r="G77" s="61">
        <v>1</v>
      </c>
      <c r="H77" s="61">
        <v>5</v>
      </c>
      <c r="J77" s="57" t="s">
        <v>1577</v>
      </c>
      <c r="K77" s="68" t="s">
        <v>2810</v>
      </c>
      <c r="L77" s="60">
        <v>40784</v>
      </c>
    </row>
    <row r="78" spans="1:12" x14ac:dyDescent="0.25">
      <c r="A78" s="57">
        <v>367</v>
      </c>
      <c r="B78" s="58">
        <v>1496</v>
      </c>
      <c r="C78" s="57">
        <v>17</v>
      </c>
      <c r="D78" s="59">
        <v>43.48</v>
      </c>
      <c r="E78" s="59">
        <v>45.654000000000003</v>
      </c>
      <c r="F78" s="60">
        <v>40767</v>
      </c>
      <c r="G78" s="61">
        <v>1</v>
      </c>
      <c r="H78" s="61">
        <v>5</v>
      </c>
      <c r="J78" s="57" t="s">
        <v>1577</v>
      </c>
      <c r="K78" s="68" t="s">
        <v>2817</v>
      </c>
      <c r="L78" s="60">
        <v>40767</v>
      </c>
    </row>
    <row r="79" spans="1:12" x14ac:dyDescent="0.25">
      <c r="A79" s="57">
        <v>367</v>
      </c>
      <c r="B79" s="58">
        <v>1554</v>
      </c>
      <c r="C79" s="57">
        <v>19</v>
      </c>
      <c r="D79" s="59">
        <v>43.33</v>
      </c>
      <c r="E79" s="59">
        <v>45.496499999999997</v>
      </c>
      <c r="F79" s="60">
        <v>40784</v>
      </c>
      <c r="G79" s="61">
        <v>1</v>
      </c>
      <c r="H79" s="61">
        <v>5</v>
      </c>
      <c r="J79" s="57" t="s">
        <v>1577</v>
      </c>
      <c r="K79" s="68" t="s">
        <v>2817</v>
      </c>
      <c r="L79" s="60">
        <v>40784</v>
      </c>
    </row>
    <row r="80" spans="1:12" x14ac:dyDescent="0.25">
      <c r="A80" s="57">
        <v>368</v>
      </c>
      <c r="B80" s="58">
        <v>1496</v>
      </c>
      <c r="C80" s="57">
        <v>17</v>
      </c>
      <c r="D80" s="59">
        <v>39.409999999999997</v>
      </c>
      <c r="E80" s="59">
        <v>41.380499999999998</v>
      </c>
      <c r="F80" s="60">
        <v>40767</v>
      </c>
      <c r="G80" s="61">
        <v>1</v>
      </c>
      <c r="H80" s="61">
        <v>5</v>
      </c>
      <c r="I80" s="61">
        <v>3</v>
      </c>
      <c r="J80" s="57" t="s">
        <v>1577</v>
      </c>
      <c r="K80" s="68" t="s">
        <v>2817</v>
      </c>
      <c r="L80" s="60">
        <v>40767</v>
      </c>
    </row>
    <row r="81" spans="1:12" x14ac:dyDescent="0.25">
      <c r="A81" s="57">
        <v>368</v>
      </c>
      <c r="B81" s="58">
        <v>1554</v>
      </c>
      <c r="C81" s="57">
        <v>19</v>
      </c>
      <c r="D81" s="59">
        <v>39.26</v>
      </c>
      <c r="E81" s="59">
        <v>41.222999999999999</v>
      </c>
      <c r="F81" s="60">
        <v>40784</v>
      </c>
      <c r="G81" s="61">
        <v>1</v>
      </c>
      <c r="H81" s="61">
        <v>5</v>
      </c>
      <c r="J81" s="57" t="s">
        <v>1577</v>
      </c>
      <c r="K81" s="68" t="s">
        <v>2817</v>
      </c>
      <c r="L81" s="60">
        <v>40784</v>
      </c>
    </row>
    <row r="82" spans="1:12" x14ac:dyDescent="0.25">
      <c r="A82" s="57">
        <v>369</v>
      </c>
      <c r="B82" s="58">
        <v>1496</v>
      </c>
      <c r="C82" s="57">
        <v>17</v>
      </c>
      <c r="D82" s="59">
        <v>37.409999999999997</v>
      </c>
      <c r="E82" s="59">
        <v>39.280500000000004</v>
      </c>
      <c r="F82" s="60">
        <v>40767</v>
      </c>
      <c r="G82" s="61">
        <v>1</v>
      </c>
      <c r="H82" s="61">
        <v>5</v>
      </c>
      <c r="I82" s="61">
        <v>3</v>
      </c>
      <c r="J82" s="57" t="s">
        <v>1577</v>
      </c>
      <c r="K82" s="68" t="s">
        <v>2817</v>
      </c>
      <c r="L82" s="60">
        <v>40767</v>
      </c>
    </row>
    <row r="83" spans="1:12" x14ac:dyDescent="0.25">
      <c r="A83" s="57">
        <v>369</v>
      </c>
      <c r="B83" s="58">
        <v>1554</v>
      </c>
      <c r="C83" s="57">
        <v>19</v>
      </c>
      <c r="D83" s="59">
        <v>37.26</v>
      </c>
      <c r="E83" s="59">
        <v>39.122999999999998</v>
      </c>
      <c r="F83" s="60">
        <v>40784</v>
      </c>
      <c r="G83" s="61">
        <v>1</v>
      </c>
      <c r="H83" s="61">
        <v>5</v>
      </c>
      <c r="J83" s="57" t="s">
        <v>1577</v>
      </c>
      <c r="K83" s="68" t="s">
        <v>2817</v>
      </c>
      <c r="L83" s="60">
        <v>40784</v>
      </c>
    </row>
    <row r="84" spans="1:12" x14ac:dyDescent="0.25">
      <c r="A84" s="57">
        <v>370</v>
      </c>
      <c r="B84" s="58">
        <v>1496</v>
      </c>
      <c r="C84" s="57">
        <v>17</v>
      </c>
      <c r="D84" s="59">
        <v>41.48</v>
      </c>
      <c r="E84" s="59">
        <v>43.554000000000002</v>
      </c>
      <c r="F84" s="60">
        <v>40773</v>
      </c>
      <c r="G84" s="61">
        <v>1</v>
      </c>
      <c r="H84" s="61">
        <v>5</v>
      </c>
      <c r="I84" s="61">
        <v>3</v>
      </c>
      <c r="J84" s="57" t="s">
        <v>1577</v>
      </c>
      <c r="K84" s="68" t="s">
        <v>2817</v>
      </c>
      <c r="L84" s="60">
        <v>40773</v>
      </c>
    </row>
    <row r="85" spans="1:12" x14ac:dyDescent="0.25">
      <c r="A85" s="57">
        <v>370</v>
      </c>
      <c r="B85" s="58">
        <v>1554</v>
      </c>
      <c r="C85" s="57">
        <v>19</v>
      </c>
      <c r="D85" s="59">
        <v>41.33</v>
      </c>
      <c r="E85" s="59">
        <v>43.396500000000003</v>
      </c>
      <c r="F85" s="60">
        <v>40754</v>
      </c>
      <c r="G85" s="61">
        <v>1</v>
      </c>
      <c r="H85" s="61">
        <v>5</v>
      </c>
      <c r="J85" s="57" t="s">
        <v>1577</v>
      </c>
      <c r="K85" s="68" t="s">
        <v>2817</v>
      </c>
      <c r="L85" s="60">
        <v>40754</v>
      </c>
    </row>
    <row r="86" spans="1:12" x14ac:dyDescent="0.25">
      <c r="A86" s="57">
        <v>371</v>
      </c>
      <c r="B86" s="58">
        <v>1496</v>
      </c>
      <c r="C86" s="57">
        <v>17</v>
      </c>
      <c r="D86" s="59">
        <v>37.409999999999997</v>
      </c>
      <c r="E86" s="59">
        <v>39.280500000000004</v>
      </c>
      <c r="F86" s="60">
        <v>40773</v>
      </c>
      <c r="G86" s="61">
        <v>1</v>
      </c>
      <c r="H86" s="61">
        <v>5</v>
      </c>
      <c r="J86" s="57" t="s">
        <v>1577</v>
      </c>
      <c r="K86" s="68" t="s">
        <v>2817</v>
      </c>
      <c r="L86" s="60">
        <v>40773</v>
      </c>
    </row>
    <row r="87" spans="1:12" x14ac:dyDescent="0.25">
      <c r="A87" s="57">
        <v>371</v>
      </c>
      <c r="B87" s="58">
        <v>1554</v>
      </c>
      <c r="C87" s="57">
        <v>19</v>
      </c>
      <c r="D87" s="59">
        <v>37.26</v>
      </c>
      <c r="E87" s="59">
        <v>39.122999999999998</v>
      </c>
      <c r="F87" s="60">
        <v>40754</v>
      </c>
      <c r="G87" s="61">
        <v>1</v>
      </c>
      <c r="H87" s="61">
        <v>5</v>
      </c>
      <c r="J87" s="57" t="s">
        <v>1577</v>
      </c>
      <c r="K87" s="68" t="s">
        <v>2817</v>
      </c>
      <c r="L87" s="60">
        <v>40754</v>
      </c>
    </row>
    <row r="88" spans="1:12" x14ac:dyDescent="0.25">
      <c r="A88" s="57">
        <v>372</v>
      </c>
      <c r="B88" s="58">
        <v>1496</v>
      </c>
      <c r="C88" s="57">
        <v>17</v>
      </c>
      <c r="D88" s="59">
        <v>35.409999999999997</v>
      </c>
      <c r="E88" s="59">
        <v>37.180500000000002</v>
      </c>
      <c r="F88" s="60">
        <v>40773</v>
      </c>
      <c r="G88" s="61">
        <v>1</v>
      </c>
      <c r="H88" s="61">
        <v>5</v>
      </c>
      <c r="I88" s="61">
        <v>3</v>
      </c>
      <c r="J88" s="57" t="s">
        <v>1577</v>
      </c>
      <c r="K88" s="68" t="s">
        <v>2817</v>
      </c>
      <c r="L88" s="60">
        <v>40773</v>
      </c>
    </row>
    <row r="89" spans="1:12" x14ac:dyDescent="0.25">
      <c r="A89" s="57">
        <v>372</v>
      </c>
      <c r="B89" s="58">
        <v>1554</v>
      </c>
      <c r="C89" s="57">
        <v>19</v>
      </c>
      <c r="D89" s="59">
        <v>35.26</v>
      </c>
      <c r="E89" s="59">
        <v>37.023000000000003</v>
      </c>
      <c r="F89" s="60">
        <v>40754</v>
      </c>
      <c r="G89" s="61">
        <v>1</v>
      </c>
      <c r="H89" s="61">
        <v>5</v>
      </c>
      <c r="J89" s="57" t="s">
        <v>1577</v>
      </c>
      <c r="K89" s="68" t="s">
        <v>2817</v>
      </c>
      <c r="L89" s="60">
        <v>40754</v>
      </c>
    </row>
    <row r="90" spans="1:12" x14ac:dyDescent="0.25">
      <c r="A90" s="57">
        <v>373</v>
      </c>
      <c r="B90" s="58">
        <v>1496</v>
      </c>
      <c r="C90" s="57">
        <v>17</v>
      </c>
      <c r="D90" s="59">
        <v>39.479999999999997</v>
      </c>
      <c r="E90" s="59">
        <v>41.454000000000001</v>
      </c>
      <c r="F90" s="60">
        <v>40773</v>
      </c>
      <c r="G90" s="61">
        <v>1</v>
      </c>
      <c r="H90" s="61">
        <v>5</v>
      </c>
      <c r="I90" s="61">
        <v>3</v>
      </c>
      <c r="J90" s="57" t="s">
        <v>1577</v>
      </c>
      <c r="K90" s="68" t="s">
        <v>2817</v>
      </c>
      <c r="L90" s="60">
        <v>40773</v>
      </c>
    </row>
    <row r="91" spans="1:12" x14ac:dyDescent="0.25">
      <c r="A91" s="57">
        <v>373</v>
      </c>
      <c r="B91" s="58">
        <v>1554</v>
      </c>
      <c r="C91" s="57">
        <v>19</v>
      </c>
      <c r="D91" s="59">
        <v>39.33</v>
      </c>
      <c r="E91" s="59">
        <v>41.296500000000002</v>
      </c>
      <c r="F91" s="60">
        <v>40754</v>
      </c>
      <c r="G91" s="61">
        <v>1</v>
      </c>
      <c r="H91" s="61">
        <v>5</v>
      </c>
      <c r="J91" s="57" t="s">
        <v>1577</v>
      </c>
      <c r="K91" s="68" t="s">
        <v>2817</v>
      </c>
      <c r="L91" s="60">
        <v>40754</v>
      </c>
    </row>
    <row r="92" spans="1:12" x14ac:dyDescent="0.25">
      <c r="A92" s="57">
        <v>374</v>
      </c>
      <c r="B92" s="58">
        <v>1496</v>
      </c>
      <c r="C92" s="57">
        <v>17</v>
      </c>
      <c r="D92" s="59">
        <v>35.409999999999997</v>
      </c>
      <c r="E92" s="59">
        <v>37.180500000000002</v>
      </c>
      <c r="F92" s="60">
        <v>40779</v>
      </c>
      <c r="G92" s="61">
        <v>1</v>
      </c>
      <c r="H92" s="61">
        <v>5</v>
      </c>
      <c r="I92" s="61">
        <v>3</v>
      </c>
      <c r="J92" s="57" t="s">
        <v>1577</v>
      </c>
      <c r="K92" s="68" t="s">
        <v>2817</v>
      </c>
      <c r="L92" s="60">
        <v>40779</v>
      </c>
    </row>
    <row r="93" spans="1:12" x14ac:dyDescent="0.25">
      <c r="A93" s="57">
        <v>374</v>
      </c>
      <c r="B93" s="58">
        <v>1554</v>
      </c>
      <c r="C93" s="57">
        <v>19</v>
      </c>
      <c r="D93" s="59">
        <v>35.26</v>
      </c>
      <c r="E93" s="59">
        <v>37.023000000000003</v>
      </c>
      <c r="F93" s="60">
        <v>40760</v>
      </c>
      <c r="G93" s="61">
        <v>1</v>
      </c>
      <c r="H93" s="61">
        <v>5</v>
      </c>
      <c r="J93" s="57" t="s">
        <v>1577</v>
      </c>
      <c r="K93" s="68" t="s">
        <v>2817</v>
      </c>
      <c r="L93" s="60">
        <v>40760</v>
      </c>
    </row>
    <row r="94" spans="1:12" x14ac:dyDescent="0.25">
      <c r="A94" s="57">
        <v>375</v>
      </c>
      <c r="B94" s="58">
        <v>1536</v>
      </c>
      <c r="C94" s="57">
        <v>15</v>
      </c>
      <c r="D94" s="59">
        <v>41.28</v>
      </c>
      <c r="E94" s="59">
        <v>43.344000000000001</v>
      </c>
      <c r="F94" s="60">
        <v>40768</v>
      </c>
      <c r="G94" s="61">
        <v>1</v>
      </c>
      <c r="H94" s="61">
        <v>5</v>
      </c>
      <c r="I94" s="61">
        <v>3</v>
      </c>
      <c r="J94" s="57" t="s">
        <v>1576</v>
      </c>
      <c r="K94" s="68" t="s">
        <v>2810</v>
      </c>
      <c r="L94" s="60">
        <v>40768</v>
      </c>
    </row>
    <row r="95" spans="1:12" x14ac:dyDescent="0.25">
      <c r="A95" s="57">
        <v>375</v>
      </c>
      <c r="B95" s="58">
        <v>1562</v>
      </c>
      <c r="C95" s="57">
        <v>16</v>
      </c>
      <c r="D95" s="59">
        <v>41.21</v>
      </c>
      <c r="E95" s="59">
        <v>43.270499999999998</v>
      </c>
      <c r="F95" s="60">
        <v>40765</v>
      </c>
      <c r="G95" s="61">
        <v>1</v>
      </c>
      <c r="H95" s="61">
        <v>5</v>
      </c>
      <c r="J95" s="57" t="s">
        <v>1576</v>
      </c>
      <c r="K95" s="68" t="s">
        <v>2817</v>
      </c>
      <c r="L95" s="60">
        <v>40765</v>
      </c>
    </row>
    <row r="96" spans="1:12" x14ac:dyDescent="0.25">
      <c r="A96" s="57">
        <v>375</v>
      </c>
      <c r="B96" s="58">
        <v>1656</v>
      </c>
      <c r="C96" s="57">
        <v>16</v>
      </c>
      <c r="D96" s="59">
        <v>41.21</v>
      </c>
      <c r="E96" s="59">
        <v>43.270499999999998</v>
      </c>
      <c r="F96" s="60">
        <v>40753</v>
      </c>
      <c r="G96" s="61">
        <v>1</v>
      </c>
      <c r="H96" s="61">
        <v>5</v>
      </c>
      <c r="J96" s="57" t="s">
        <v>1576</v>
      </c>
      <c r="K96" s="68" t="s">
        <v>2810</v>
      </c>
      <c r="L96" s="60">
        <v>40753</v>
      </c>
    </row>
    <row r="97" spans="1:12" x14ac:dyDescent="0.25">
      <c r="A97" s="57">
        <v>376</v>
      </c>
      <c r="B97" s="58">
        <v>1536</v>
      </c>
      <c r="C97" s="57">
        <v>15</v>
      </c>
      <c r="D97" s="59">
        <v>37.21</v>
      </c>
      <c r="E97" s="59">
        <v>39.070500000000003</v>
      </c>
      <c r="F97" s="60">
        <v>40768</v>
      </c>
      <c r="G97" s="61">
        <v>1</v>
      </c>
      <c r="H97" s="61">
        <v>5</v>
      </c>
      <c r="J97" s="57" t="s">
        <v>1576</v>
      </c>
      <c r="K97" s="68" t="s">
        <v>2810</v>
      </c>
      <c r="L97" s="60">
        <v>40768</v>
      </c>
    </row>
    <row r="98" spans="1:12" x14ac:dyDescent="0.25">
      <c r="A98" s="57">
        <v>376</v>
      </c>
      <c r="B98" s="58">
        <v>1562</v>
      </c>
      <c r="C98" s="57">
        <v>16</v>
      </c>
      <c r="D98" s="59">
        <v>39.21</v>
      </c>
      <c r="E98" s="59">
        <v>41.170499999999997</v>
      </c>
      <c r="F98" s="60">
        <v>40765</v>
      </c>
      <c r="G98" s="61">
        <v>1</v>
      </c>
      <c r="H98" s="61">
        <v>5</v>
      </c>
      <c r="J98" s="57" t="s">
        <v>1576</v>
      </c>
      <c r="K98" s="68" t="s">
        <v>2817</v>
      </c>
      <c r="L98" s="60">
        <v>40765</v>
      </c>
    </row>
    <row r="99" spans="1:12" x14ac:dyDescent="0.25">
      <c r="A99" s="57">
        <v>376</v>
      </c>
      <c r="B99" s="58">
        <v>1656</v>
      </c>
      <c r="C99" s="57">
        <v>16</v>
      </c>
      <c r="D99" s="59">
        <v>45.28</v>
      </c>
      <c r="E99" s="59">
        <v>47.543999999999997</v>
      </c>
      <c r="F99" s="60">
        <v>40753</v>
      </c>
      <c r="G99" s="61">
        <v>1</v>
      </c>
      <c r="H99" s="61">
        <v>5</v>
      </c>
      <c r="J99" s="57" t="s">
        <v>1576</v>
      </c>
      <c r="K99" s="68" t="s">
        <v>2810</v>
      </c>
      <c r="L99" s="60">
        <v>40753</v>
      </c>
    </row>
    <row r="100" spans="1:12" x14ac:dyDescent="0.25">
      <c r="A100" s="57">
        <v>377</v>
      </c>
      <c r="B100" s="58">
        <v>1536</v>
      </c>
      <c r="C100" s="57">
        <v>15</v>
      </c>
      <c r="D100" s="59">
        <v>35.21</v>
      </c>
      <c r="E100" s="59">
        <v>36.970500000000001</v>
      </c>
      <c r="F100" s="60">
        <v>40775</v>
      </c>
      <c r="G100" s="61">
        <v>1</v>
      </c>
      <c r="H100" s="61">
        <v>5</v>
      </c>
      <c r="I100" s="61">
        <v>3</v>
      </c>
      <c r="J100" s="57" t="s">
        <v>1576</v>
      </c>
      <c r="K100" s="68" t="s">
        <v>2810</v>
      </c>
      <c r="L100" s="60">
        <v>40775</v>
      </c>
    </row>
    <row r="101" spans="1:12" x14ac:dyDescent="0.25">
      <c r="A101" s="57">
        <v>377</v>
      </c>
      <c r="B101" s="58">
        <v>1562</v>
      </c>
      <c r="C101" s="57">
        <v>16</v>
      </c>
      <c r="D101" s="59">
        <v>43.28</v>
      </c>
      <c r="E101" s="59">
        <v>45.444000000000003</v>
      </c>
      <c r="F101" s="60">
        <v>40772</v>
      </c>
      <c r="G101" s="61">
        <v>1</v>
      </c>
      <c r="H101" s="61">
        <v>5</v>
      </c>
      <c r="J101" s="57" t="s">
        <v>1576</v>
      </c>
      <c r="K101" s="68" t="s">
        <v>2817</v>
      </c>
      <c r="L101" s="60">
        <v>40772</v>
      </c>
    </row>
    <row r="102" spans="1:12" x14ac:dyDescent="0.25">
      <c r="A102" s="57">
        <v>377</v>
      </c>
      <c r="B102" s="58">
        <v>1656</v>
      </c>
      <c r="C102" s="57">
        <v>16</v>
      </c>
      <c r="D102" s="59">
        <v>41.21</v>
      </c>
      <c r="E102" s="59">
        <v>43.270499999999998</v>
      </c>
      <c r="F102" s="60">
        <v>40759</v>
      </c>
      <c r="G102" s="61">
        <v>1</v>
      </c>
      <c r="H102" s="61">
        <v>5</v>
      </c>
      <c r="J102" s="57" t="s">
        <v>1576</v>
      </c>
      <c r="K102" s="68" t="s">
        <v>2810</v>
      </c>
      <c r="L102" s="60">
        <v>40759</v>
      </c>
    </row>
    <row r="103" spans="1:12" x14ac:dyDescent="0.25">
      <c r="A103" s="57">
        <v>378</v>
      </c>
      <c r="B103" s="58">
        <v>1536</v>
      </c>
      <c r="C103" s="57">
        <v>15</v>
      </c>
      <c r="D103" s="59">
        <v>39.28</v>
      </c>
      <c r="E103" s="59">
        <v>41.244</v>
      </c>
      <c r="F103" s="60">
        <v>40775</v>
      </c>
      <c r="G103" s="61">
        <v>1</v>
      </c>
      <c r="H103" s="61">
        <v>5</v>
      </c>
      <c r="I103" s="61">
        <v>3</v>
      </c>
      <c r="J103" s="57" t="s">
        <v>1576</v>
      </c>
      <c r="K103" s="68" t="s">
        <v>2810</v>
      </c>
      <c r="L103" s="60">
        <v>40775</v>
      </c>
    </row>
    <row r="104" spans="1:12" x14ac:dyDescent="0.25">
      <c r="A104" s="57">
        <v>378</v>
      </c>
      <c r="B104" s="58">
        <v>1562</v>
      </c>
      <c r="C104" s="57">
        <v>16</v>
      </c>
      <c r="D104" s="59">
        <v>39.21</v>
      </c>
      <c r="E104" s="59">
        <v>41.170499999999997</v>
      </c>
      <c r="F104" s="60">
        <v>40772</v>
      </c>
      <c r="G104" s="61">
        <v>1</v>
      </c>
      <c r="H104" s="61">
        <v>5</v>
      </c>
      <c r="J104" s="57" t="s">
        <v>1576</v>
      </c>
      <c r="K104" s="68" t="s">
        <v>2817</v>
      </c>
      <c r="L104" s="60">
        <v>40772</v>
      </c>
    </row>
    <row r="105" spans="1:12" x14ac:dyDescent="0.25">
      <c r="A105" s="57">
        <v>378</v>
      </c>
      <c r="B105" s="58">
        <v>1656</v>
      </c>
      <c r="C105" s="57">
        <v>16</v>
      </c>
      <c r="D105" s="59">
        <v>39.21</v>
      </c>
      <c r="E105" s="59">
        <v>41.170499999999997</v>
      </c>
      <c r="F105" s="60">
        <v>40759</v>
      </c>
      <c r="G105" s="61">
        <v>1</v>
      </c>
      <c r="H105" s="61">
        <v>5</v>
      </c>
      <c r="J105" s="57" t="s">
        <v>1576</v>
      </c>
      <c r="K105" s="68" t="s">
        <v>2810</v>
      </c>
      <c r="L105" s="60">
        <v>40759</v>
      </c>
    </row>
    <row r="106" spans="1:12" x14ac:dyDescent="0.25">
      <c r="A106" s="57">
        <v>379</v>
      </c>
      <c r="B106" s="58">
        <v>1536</v>
      </c>
      <c r="C106" s="57">
        <v>15</v>
      </c>
      <c r="D106" s="59">
        <v>35.21</v>
      </c>
      <c r="E106" s="59">
        <v>36.970500000000001</v>
      </c>
      <c r="F106" s="60">
        <v>40775</v>
      </c>
      <c r="G106" s="61">
        <v>1</v>
      </c>
      <c r="H106" s="61">
        <v>5</v>
      </c>
      <c r="J106" s="57" t="s">
        <v>1576</v>
      </c>
      <c r="K106" s="68" t="s">
        <v>2810</v>
      </c>
      <c r="L106" s="60">
        <v>40775</v>
      </c>
    </row>
    <row r="107" spans="1:12" x14ac:dyDescent="0.25">
      <c r="A107" s="57">
        <v>379</v>
      </c>
      <c r="B107" s="58">
        <v>1562</v>
      </c>
      <c r="C107" s="57">
        <v>16</v>
      </c>
      <c r="D107" s="59">
        <v>37.21</v>
      </c>
      <c r="E107" s="59">
        <v>39.070500000000003</v>
      </c>
      <c r="F107" s="60">
        <v>40772</v>
      </c>
      <c r="G107" s="61">
        <v>1</v>
      </c>
      <c r="H107" s="61">
        <v>5</v>
      </c>
      <c r="J107" s="57" t="s">
        <v>1576</v>
      </c>
      <c r="K107" s="68" t="s">
        <v>2817</v>
      </c>
      <c r="L107" s="60">
        <v>40772</v>
      </c>
    </row>
    <row r="108" spans="1:12" x14ac:dyDescent="0.25">
      <c r="A108" s="57">
        <v>379</v>
      </c>
      <c r="B108" s="58">
        <v>1656</v>
      </c>
      <c r="C108" s="57">
        <v>16</v>
      </c>
      <c r="D108" s="59">
        <v>43.28</v>
      </c>
      <c r="E108" s="59">
        <v>45.444000000000003</v>
      </c>
      <c r="F108" s="60">
        <v>40759</v>
      </c>
      <c r="G108" s="61">
        <v>1</v>
      </c>
      <c r="H108" s="61">
        <v>5</v>
      </c>
      <c r="J108" s="57" t="s">
        <v>1576</v>
      </c>
      <c r="K108" s="68" t="s">
        <v>2810</v>
      </c>
      <c r="L108" s="60">
        <v>40759</v>
      </c>
    </row>
    <row r="109" spans="1:12" x14ac:dyDescent="0.25">
      <c r="A109" s="57">
        <v>380</v>
      </c>
      <c r="B109" s="58">
        <v>1536</v>
      </c>
      <c r="C109" s="57">
        <v>15</v>
      </c>
      <c r="D109" s="59">
        <v>41.16</v>
      </c>
      <c r="E109" s="59">
        <v>43.218000000000004</v>
      </c>
      <c r="F109" s="60">
        <v>40781</v>
      </c>
      <c r="G109" s="61">
        <v>1</v>
      </c>
      <c r="H109" s="61">
        <v>5</v>
      </c>
      <c r="I109" s="61">
        <v>3</v>
      </c>
      <c r="J109" s="57" t="s">
        <v>1576</v>
      </c>
      <c r="K109" s="68" t="s">
        <v>2810</v>
      </c>
      <c r="L109" s="60">
        <v>40781</v>
      </c>
    </row>
    <row r="110" spans="1:12" x14ac:dyDescent="0.25">
      <c r="A110" s="57">
        <v>380</v>
      </c>
      <c r="B110" s="58">
        <v>1562</v>
      </c>
      <c r="C110" s="57">
        <v>16</v>
      </c>
      <c r="D110" s="59">
        <v>41.28</v>
      </c>
      <c r="E110" s="59">
        <v>43.344000000000001</v>
      </c>
      <c r="F110" s="60">
        <v>40777</v>
      </c>
      <c r="G110" s="61">
        <v>1</v>
      </c>
      <c r="H110" s="61">
        <v>5</v>
      </c>
      <c r="J110" s="57" t="s">
        <v>1576</v>
      </c>
      <c r="K110" s="68" t="s">
        <v>2817</v>
      </c>
      <c r="L110" s="60">
        <v>40777</v>
      </c>
    </row>
    <row r="111" spans="1:12" x14ac:dyDescent="0.25">
      <c r="A111" s="57">
        <v>380</v>
      </c>
      <c r="B111" s="58">
        <v>1656</v>
      </c>
      <c r="C111" s="57">
        <v>16</v>
      </c>
      <c r="D111" s="59">
        <v>39.21</v>
      </c>
      <c r="E111" s="59">
        <v>41.170499999999997</v>
      </c>
      <c r="F111" s="60">
        <v>40765</v>
      </c>
      <c r="G111" s="61">
        <v>1</v>
      </c>
      <c r="H111" s="61">
        <v>5</v>
      </c>
      <c r="J111" s="57" t="s">
        <v>1576</v>
      </c>
      <c r="K111" s="68" t="s">
        <v>2810</v>
      </c>
      <c r="L111" s="60">
        <v>40765</v>
      </c>
    </row>
    <row r="112" spans="1:12" x14ac:dyDescent="0.25">
      <c r="A112" s="57">
        <v>381</v>
      </c>
      <c r="B112" s="58">
        <v>1536</v>
      </c>
      <c r="C112" s="57">
        <v>15</v>
      </c>
      <c r="D112" s="59">
        <v>45.23</v>
      </c>
      <c r="E112" s="59">
        <v>47.491500000000002</v>
      </c>
      <c r="F112" s="60">
        <v>40781</v>
      </c>
      <c r="G112" s="61">
        <v>1</v>
      </c>
      <c r="H112" s="61">
        <v>5</v>
      </c>
      <c r="I112" s="61">
        <v>3</v>
      </c>
      <c r="J112" s="57" t="s">
        <v>1576</v>
      </c>
      <c r="K112" s="68" t="s">
        <v>2810</v>
      </c>
      <c r="L112" s="60">
        <v>40781</v>
      </c>
    </row>
    <row r="113" spans="1:12" x14ac:dyDescent="0.25">
      <c r="A113" s="57">
        <v>381</v>
      </c>
      <c r="B113" s="58">
        <v>1562</v>
      </c>
      <c r="C113" s="57">
        <v>16</v>
      </c>
      <c r="D113" s="59">
        <v>37.21</v>
      </c>
      <c r="E113" s="59">
        <v>39.070500000000003</v>
      </c>
      <c r="F113" s="60">
        <v>40777</v>
      </c>
      <c r="G113" s="61">
        <v>1</v>
      </c>
      <c r="H113" s="61">
        <v>5</v>
      </c>
      <c r="J113" s="57" t="s">
        <v>1576</v>
      </c>
      <c r="K113" s="68" t="s">
        <v>2817</v>
      </c>
      <c r="L113" s="60">
        <v>40777</v>
      </c>
    </row>
    <row r="114" spans="1:12" x14ac:dyDescent="0.25">
      <c r="A114" s="57">
        <v>381</v>
      </c>
      <c r="B114" s="58">
        <v>1656</v>
      </c>
      <c r="C114" s="57">
        <v>16</v>
      </c>
      <c r="D114" s="59">
        <v>37.21</v>
      </c>
      <c r="E114" s="59">
        <v>39.070500000000003</v>
      </c>
      <c r="F114" s="60">
        <v>40765</v>
      </c>
      <c r="G114" s="61">
        <v>1</v>
      </c>
      <c r="H114" s="61">
        <v>5</v>
      </c>
      <c r="J114" s="57" t="s">
        <v>1576</v>
      </c>
      <c r="K114" s="68" t="s">
        <v>2810</v>
      </c>
      <c r="L114" s="60">
        <v>40765</v>
      </c>
    </row>
    <row r="115" spans="1:12" x14ac:dyDescent="0.25">
      <c r="A115" s="57">
        <v>382</v>
      </c>
      <c r="B115" s="58">
        <v>1536</v>
      </c>
      <c r="C115" s="57">
        <v>15</v>
      </c>
      <c r="D115" s="59">
        <v>41.21</v>
      </c>
      <c r="E115" s="59">
        <v>43.270499999999998</v>
      </c>
      <c r="F115" s="60">
        <v>40756</v>
      </c>
      <c r="G115" s="61">
        <v>1</v>
      </c>
      <c r="H115" s="61">
        <v>5</v>
      </c>
      <c r="I115" s="61">
        <v>3</v>
      </c>
      <c r="J115" s="57" t="s">
        <v>1576</v>
      </c>
      <c r="K115" s="68" t="s">
        <v>2810</v>
      </c>
      <c r="L115" s="60">
        <v>40756</v>
      </c>
    </row>
    <row r="116" spans="1:12" x14ac:dyDescent="0.25">
      <c r="A116" s="57">
        <v>382</v>
      </c>
      <c r="B116" s="58">
        <v>1562</v>
      </c>
      <c r="C116" s="57">
        <v>16</v>
      </c>
      <c r="D116" s="59">
        <v>35.21</v>
      </c>
      <c r="E116" s="59">
        <v>36.970500000000001</v>
      </c>
      <c r="F116" s="60">
        <v>40783</v>
      </c>
      <c r="G116" s="61">
        <v>1</v>
      </c>
      <c r="H116" s="61">
        <v>5</v>
      </c>
      <c r="J116" s="57" t="s">
        <v>1576</v>
      </c>
      <c r="K116" s="68" t="s">
        <v>2817</v>
      </c>
      <c r="L116" s="60">
        <v>40783</v>
      </c>
    </row>
    <row r="117" spans="1:12" x14ac:dyDescent="0.25">
      <c r="A117" s="57">
        <v>383</v>
      </c>
      <c r="B117" s="58">
        <v>1536</v>
      </c>
      <c r="C117" s="57">
        <v>15</v>
      </c>
      <c r="D117" s="59">
        <v>45.28</v>
      </c>
      <c r="E117" s="59">
        <v>47.543999999999997</v>
      </c>
      <c r="F117" s="60">
        <v>40756</v>
      </c>
      <c r="G117" s="61">
        <v>1</v>
      </c>
      <c r="H117" s="61">
        <v>5</v>
      </c>
      <c r="J117" s="57" t="s">
        <v>1576</v>
      </c>
      <c r="K117" s="68" t="s">
        <v>2810</v>
      </c>
      <c r="L117" s="60">
        <v>40756</v>
      </c>
    </row>
    <row r="118" spans="1:12" x14ac:dyDescent="0.25">
      <c r="A118" s="57">
        <v>383</v>
      </c>
      <c r="B118" s="58">
        <v>1562</v>
      </c>
      <c r="C118" s="57">
        <v>16</v>
      </c>
      <c r="D118" s="59">
        <v>39.28</v>
      </c>
      <c r="E118" s="59">
        <v>41.244</v>
      </c>
      <c r="F118" s="60">
        <v>40783</v>
      </c>
      <c r="G118" s="61">
        <v>1</v>
      </c>
      <c r="H118" s="61">
        <v>5</v>
      </c>
      <c r="J118" s="57" t="s">
        <v>1576</v>
      </c>
      <c r="K118" s="68" t="s">
        <v>2817</v>
      </c>
      <c r="L118" s="60">
        <v>40783</v>
      </c>
    </row>
    <row r="119" spans="1:12" x14ac:dyDescent="0.25">
      <c r="A119" s="57">
        <v>384</v>
      </c>
      <c r="B119" s="58">
        <v>1536</v>
      </c>
      <c r="C119" s="57">
        <v>15</v>
      </c>
      <c r="D119" s="59">
        <v>41.21</v>
      </c>
      <c r="E119" s="59">
        <v>43.270499999999998</v>
      </c>
      <c r="F119" s="60">
        <v>40756</v>
      </c>
      <c r="G119" s="61">
        <v>1</v>
      </c>
      <c r="H119" s="61">
        <v>5</v>
      </c>
      <c r="I119" s="61">
        <v>3</v>
      </c>
      <c r="J119" s="57" t="s">
        <v>1576</v>
      </c>
      <c r="K119" s="68" t="s">
        <v>2810</v>
      </c>
      <c r="L119" s="60">
        <v>40756</v>
      </c>
    </row>
    <row r="120" spans="1:12" x14ac:dyDescent="0.25">
      <c r="A120" s="57">
        <v>384</v>
      </c>
      <c r="B120" s="58">
        <v>1562</v>
      </c>
      <c r="C120" s="57">
        <v>16</v>
      </c>
      <c r="D120" s="59">
        <v>35.21</v>
      </c>
      <c r="E120" s="59">
        <v>36.970500000000001</v>
      </c>
      <c r="F120" s="60">
        <v>40783</v>
      </c>
      <c r="G120" s="61">
        <v>1</v>
      </c>
      <c r="H120" s="61">
        <v>5</v>
      </c>
      <c r="J120" s="57" t="s">
        <v>1576</v>
      </c>
      <c r="K120" s="68" t="s">
        <v>2817</v>
      </c>
      <c r="L120" s="60">
        <v>40783</v>
      </c>
    </row>
    <row r="121" spans="1:12" x14ac:dyDescent="0.25">
      <c r="A121" s="57">
        <v>385</v>
      </c>
      <c r="B121" s="58">
        <v>1536</v>
      </c>
      <c r="C121" s="57">
        <v>15</v>
      </c>
      <c r="D121" s="59">
        <v>39.21</v>
      </c>
      <c r="E121" s="59">
        <v>41.170499999999997</v>
      </c>
      <c r="F121" s="60">
        <v>40762</v>
      </c>
      <c r="G121" s="61">
        <v>1</v>
      </c>
      <c r="H121" s="61">
        <v>5</v>
      </c>
      <c r="J121" s="57" t="s">
        <v>1576</v>
      </c>
      <c r="K121" s="68" t="s">
        <v>2810</v>
      </c>
      <c r="L121" s="60">
        <v>40762</v>
      </c>
    </row>
    <row r="122" spans="1:12" x14ac:dyDescent="0.25">
      <c r="A122" s="57">
        <v>385</v>
      </c>
      <c r="B122" s="58">
        <v>1562</v>
      </c>
      <c r="C122" s="57">
        <v>16</v>
      </c>
      <c r="D122" s="59">
        <v>41.16</v>
      </c>
      <c r="E122" s="59">
        <v>43.218000000000004</v>
      </c>
      <c r="F122" s="60">
        <v>40783</v>
      </c>
      <c r="G122" s="61">
        <v>1</v>
      </c>
      <c r="H122" s="61">
        <v>5</v>
      </c>
      <c r="J122" s="57" t="s">
        <v>1576</v>
      </c>
      <c r="K122" s="68" t="s">
        <v>2817</v>
      </c>
      <c r="L122" s="60">
        <v>40783</v>
      </c>
    </row>
    <row r="123" spans="1:12" x14ac:dyDescent="0.25">
      <c r="A123" s="57">
        <v>386</v>
      </c>
      <c r="B123" s="58">
        <v>1536</v>
      </c>
      <c r="C123" s="57">
        <v>15</v>
      </c>
      <c r="D123" s="59">
        <v>43.28</v>
      </c>
      <c r="E123" s="59">
        <v>45.444000000000003</v>
      </c>
      <c r="F123" s="60">
        <v>40762</v>
      </c>
      <c r="G123" s="61">
        <v>1</v>
      </c>
      <c r="H123" s="61">
        <v>5</v>
      </c>
      <c r="I123" s="61">
        <v>3</v>
      </c>
      <c r="J123" s="57" t="s">
        <v>1576</v>
      </c>
      <c r="K123" s="68" t="s">
        <v>2810</v>
      </c>
      <c r="L123" s="60">
        <v>40762</v>
      </c>
    </row>
    <row r="124" spans="1:12" x14ac:dyDescent="0.25">
      <c r="A124" s="57">
        <v>386</v>
      </c>
      <c r="B124" s="58">
        <v>1562</v>
      </c>
      <c r="C124" s="57">
        <v>16</v>
      </c>
      <c r="D124" s="59">
        <v>45.23</v>
      </c>
      <c r="E124" s="59">
        <v>47.491500000000002</v>
      </c>
      <c r="F124" s="60">
        <v>40759</v>
      </c>
      <c r="G124" s="61">
        <v>1</v>
      </c>
      <c r="H124" s="61">
        <v>5</v>
      </c>
      <c r="J124" s="57" t="s">
        <v>1576</v>
      </c>
      <c r="K124" s="68" t="s">
        <v>2817</v>
      </c>
      <c r="L124" s="60">
        <v>40759</v>
      </c>
    </row>
    <row r="125" spans="1:12" x14ac:dyDescent="0.25">
      <c r="A125" s="57">
        <v>387</v>
      </c>
      <c r="B125" s="58">
        <v>1536</v>
      </c>
      <c r="C125" s="57">
        <v>15</v>
      </c>
      <c r="D125" s="59">
        <v>39.21</v>
      </c>
      <c r="E125" s="59">
        <v>41.170499999999997</v>
      </c>
      <c r="F125" s="60">
        <v>40762</v>
      </c>
      <c r="G125" s="61">
        <v>1</v>
      </c>
      <c r="H125" s="61">
        <v>5</v>
      </c>
      <c r="I125" s="61">
        <v>3</v>
      </c>
      <c r="J125" s="57" t="s">
        <v>1576</v>
      </c>
      <c r="K125" s="68" t="s">
        <v>2810</v>
      </c>
      <c r="L125" s="60">
        <v>40762</v>
      </c>
    </row>
    <row r="126" spans="1:12" x14ac:dyDescent="0.25">
      <c r="A126" s="57">
        <v>387</v>
      </c>
      <c r="B126" s="58">
        <v>1562</v>
      </c>
      <c r="C126" s="57">
        <v>16</v>
      </c>
      <c r="D126" s="59">
        <v>41.21</v>
      </c>
      <c r="E126" s="59">
        <v>43.270499999999998</v>
      </c>
      <c r="F126" s="60">
        <v>40759</v>
      </c>
      <c r="G126" s="61">
        <v>1</v>
      </c>
      <c r="H126" s="61">
        <v>5</v>
      </c>
      <c r="J126" s="57" t="s">
        <v>1576</v>
      </c>
      <c r="K126" s="68" t="s">
        <v>2817</v>
      </c>
      <c r="L126" s="60">
        <v>40759</v>
      </c>
    </row>
    <row r="127" spans="1:12" x14ac:dyDescent="0.25">
      <c r="A127" s="57">
        <v>388</v>
      </c>
      <c r="B127" s="58">
        <v>1536</v>
      </c>
      <c r="C127" s="57">
        <v>15</v>
      </c>
      <c r="D127" s="59">
        <v>37.21</v>
      </c>
      <c r="E127" s="59">
        <v>39.070500000000003</v>
      </c>
      <c r="F127" s="60">
        <v>40762</v>
      </c>
      <c r="G127" s="61">
        <v>1</v>
      </c>
      <c r="H127" s="61">
        <v>5</v>
      </c>
      <c r="I127" s="61">
        <v>3</v>
      </c>
      <c r="J127" s="57" t="s">
        <v>1576</v>
      </c>
      <c r="K127" s="68" t="s">
        <v>2810</v>
      </c>
      <c r="L127" s="60">
        <v>40762</v>
      </c>
    </row>
    <row r="128" spans="1:12" x14ac:dyDescent="0.25">
      <c r="A128" s="57">
        <v>388</v>
      </c>
      <c r="B128" s="58">
        <v>1562</v>
      </c>
      <c r="C128" s="57">
        <v>16</v>
      </c>
      <c r="D128" s="59">
        <v>45.28</v>
      </c>
      <c r="E128" s="59">
        <v>47.543999999999997</v>
      </c>
      <c r="F128" s="60">
        <v>40759</v>
      </c>
      <c r="G128" s="61">
        <v>1</v>
      </c>
      <c r="H128" s="61">
        <v>5</v>
      </c>
      <c r="J128" s="57" t="s">
        <v>1576</v>
      </c>
      <c r="K128" s="68" t="s">
        <v>2817</v>
      </c>
      <c r="L128" s="60">
        <v>40759</v>
      </c>
    </row>
    <row r="129" spans="1:12" x14ac:dyDescent="0.25">
      <c r="A129" s="57">
        <v>389</v>
      </c>
      <c r="B129" s="58">
        <v>1536</v>
      </c>
      <c r="C129" s="57">
        <v>15</v>
      </c>
      <c r="D129" s="59">
        <v>41.28</v>
      </c>
      <c r="E129" s="59">
        <v>43.344000000000001</v>
      </c>
      <c r="F129" s="60">
        <v>40762</v>
      </c>
      <c r="G129" s="61">
        <v>1</v>
      </c>
      <c r="H129" s="61">
        <v>5</v>
      </c>
      <c r="J129" s="57" t="s">
        <v>1576</v>
      </c>
      <c r="K129" s="68" t="s">
        <v>2810</v>
      </c>
      <c r="L129" s="60">
        <v>40762</v>
      </c>
    </row>
    <row r="130" spans="1:12" x14ac:dyDescent="0.25">
      <c r="A130" s="57">
        <v>389</v>
      </c>
      <c r="B130" s="58">
        <v>1562</v>
      </c>
      <c r="C130" s="57">
        <v>16</v>
      </c>
      <c r="D130" s="59">
        <v>41.21</v>
      </c>
      <c r="E130" s="59">
        <v>43.270499999999998</v>
      </c>
      <c r="F130" s="60">
        <v>40759</v>
      </c>
      <c r="G130" s="61">
        <v>1</v>
      </c>
      <c r="H130" s="61">
        <v>5</v>
      </c>
      <c r="J130" s="57" t="s">
        <v>1576</v>
      </c>
      <c r="K130" s="68" t="s">
        <v>2817</v>
      </c>
      <c r="L130" s="60">
        <v>40759</v>
      </c>
    </row>
    <row r="131" spans="1:12" x14ac:dyDescent="0.25">
      <c r="A131" s="57">
        <v>390</v>
      </c>
      <c r="B131" s="58">
        <v>1536</v>
      </c>
      <c r="C131" s="57">
        <v>15</v>
      </c>
      <c r="D131" s="59">
        <v>37.21</v>
      </c>
      <c r="E131" s="59">
        <v>39.070500000000003</v>
      </c>
      <c r="F131" s="60">
        <v>40762</v>
      </c>
      <c r="G131" s="61">
        <v>1</v>
      </c>
      <c r="H131" s="61">
        <v>5</v>
      </c>
      <c r="I131" s="61">
        <v>3</v>
      </c>
      <c r="J131" s="57" t="s">
        <v>1576</v>
      </c>
      <c r="K131" s="68" t="s">
        <v>2810</v>
      </c>
      <c r="L131" s="60">
        <v>40762</v>
      </c>
    </row>
    <row r="132" spans="1:12" x14ac:dyDescent="0.25">
      <c r="A132" s="57">
        <v>390</v>
      </c>
      <c r="B132" s="58">
        <v>1562</v>
      </c>
      <c r="C132" s="57">
        <v>16</v>
      </c>
      <c r="D132" s="59">
        <v>39.21</v>
      </c>
      <c r="E132" s="59">
        <v>41.170499999999997</v>
      </c>
      <c r="F132" s="60">
        <v>40759</v>
      </c>
      <c r="G132" s="61">
        <v>1</v>
      </c>
      <c r="H132" s="61">
        <v>5</v>
      </c>
      <c r="J132" s="57" t="s">
        <v>1576</v>
      </c>
      <c r="K132" s="68" t="s">
        <v>2817</v>
      </c>
      <c r="L132" s="60">
        <v>40759</v>
      </c>
    </row>
    <row r="133" spans="1:12" x14ac:dyDescent="0.25">
      <c r="A133" s="57">
        <v>391</v>
      </c>
      <c r="B133" s="58">
        <v>1536</v>
      </c>
      <c r="C133" s="57">
        <v>15</v>
      </c>
      <c r="D133" s="59">
        <v>35.21</v>
      </c>
      <c r="E133" s="59">
        <v>36.970500000000001</v>
      </c>
      <c r="F133" s="60">
        <v>40762</v>
      </c>
      <c r="G133" s="61">
        <v>1</v>
      </c>
      <c r="H133" s="61">
        <v>5</v>
      </c>
      <c r="I133" s="61">
        <v>3</v>
      </c>
      <c r="J133" s="57" t="s">
        <v>1576</v>
      </c>
      <c r="K133" s="68" t="s">
        <v>2810</v>
      </c>
      <c r="L133" s="60">
        <v>40762</v>
      </c>
    </row>
    <row r="134" spans="1:12" x14ac:dyDescent="0.25">
      <c r="A134" s="57">
        <v>391</v>
      </c>
      <c r="B134" s="58">
        <v>1562</v>
      </c>
      <c r="C134" s="57">
        <v>16</v>
      </c>
      <c r="D134" s="59">
        <v>43.28</v>
      </c>
      <c r="E134" s="59">
        <v>45.444000000000003</v>
      </c>
      <c r="F134" s="60">
        <v>40759</v>
      </c>
      <c r="G134" s="61">
        <v>1</v>
      </c>
      <c r="H134" s="61">
        <v>5</v>
      </c>
      <c r="J134" s="57" t="s">
        <v>1576</v>
      </c>
      <c r="K134" s="68" t="s">
        <v>2817</v>
      </c>
      <c r="L134" s="60">
        <v>40759</v>
      </c>
    </row>
    <row r="135" spans="1:12" x14ac:dyDescent="0.25">
      <c r="A135" s="57">
        <v>392</v>
      </c>
      <c r="B135" s="58">
        <v>1536</v>
      </c>
      <c r="C135" s="57">
        <v>15</v>
      </c>
      <c r="D135" s="59">
        <v>39.28</v>
      </c>
      <c r="E135" s="59">
        <v>41.244</v>
      </c>
      <c r="F135" s="60">
        <v>40762</v>
      </c>
      <c r="G135" s="61">
        <v>1</v>
      </c>
      <c r="H135" s="61">
        <v>5</v>
      </c>
      <c r="I135" s="61">
        <v>3</v>
      </c>
      <c r="J135" s="57" t="s">
        <v>1576</v>
      </c>
      <c r="K135" s="68" t="s">
        <v>2810</v>
      </c>
      <c r="L135" s="60">
        <v>40762</v>
      </c>
    </row>
    <row r="136" spans="1:12" x14ac:dyDescent="0.25">
      <c r="A136" s="57">
        <v>392</v>
      </c>
      <c r="B136" s="58">
        <v>1562</v>
      </c>
      <c r="C136" s="57">
        <v>16</v>
      </c>
      <c r="D136" s="59">
        <v>39.21</v>
      </c>
      <c r="E136" s="59">
        <v>41.170499999999997</v>
      </c>
      <c r="F136" s="60">
        <v>40759</v>
      </c>
      <c r="G136" s="61">
        <v>1</v>
      </c>
      <c r="H136" s="61">
        <v>5</v>
      </c>
      <c r="J136" s="57" t="s">
        <v>1576</v>
      </c>
      <c r="K136" s="68" t="s">
        <v>2817</v>
      </c>
      <c r="L136" s="60">
        <v>40759</v>
      </c>
    </row>
    <row r="137" spans="1:12" x14ac:dyDescent="0.25">
      <c r="A137" s="57">
        <v>393</v>
      </c>
      <c r="B137" s="58">
        <v>1536</v>
      </c>
      <c r="C137" s="57">
        <v>15</v>
      </c>
      <c r="D137" s="59">
        <v>35.21</v>
      </c>
      <c r="E137" s="59">
        <v>36.970500000000001</v>
      </c>
      <c r="F137" s="60">
        <v>40762</v>
      </c>
      <c r="G137" s="61">
        <v>1</v>
      </c>
      <c r="H137" s="61">
        <v>5</v>
      </c>
      <c r="J137" s="57" t="s">
        <v>1576</v>
      </c>
      <c r="K137" s="68" t="s">
        <v>2810</v>
      </c>
      <c r="L137" s="60">
        <v>40762</v>
      </c>
    </row>
    <row r="138" spans="1:12" x14ac:dyDescent="0.25">
      <c r="A138" s="57">
        <v>393</v>
      </c>
      <c r="B138" s="58">
        <v>1562</v>
      </c>
      <c r="C138" s="57">
        <v>16</v>
      </c>
      <c r="D138" s="59">
        <v>37.21</v>
      </c>
      <c r="E138" s="59">
        <v>39.070500000000003</v>
      </c>
      <c r="F138" s="60">
        <v>40759</v>
      </c>
      <c r="G138" s="61">
        <v>1</v>
      </c>
      <c r="H138" s="61">
        <v>5</v>
      </c>
      <c r="J138" s="57" t="s">
        <v>1576</v>
      </c>
      <c r="K138" s="68" t="s">
        <v>2817</v>
      </c>
      <c r="L138" s="60">
        <v>40759</v>
      </c>
    </row>
    <row r="139" spans="1:12" x14ac:dyDescent="0.25">
      <c r="A139" s="57">
        <v>394</v>
      </c>
      <c r="B139" s="58">
        <v>1536</v>
      </c>
      <c r="C139" s="57">
        <v>15</v>
      </c>
      <c r="D139" s="59">
        <v>41.16</v>
      </c>
      <c r="E139" s="59">
        <v>43.218000000000004</v>
      </c>
      <c r="F139" s="60">
        <v>40762</v>
      </c>
      <c r="G139" s="61">
        <v>1</v>
      </c>
      <c r="H139" s="61">
        <v>5</v>
      </c>
      <c r="I139" s="61">
        <v>3</v>
      </c>
      <c r="J139" s="57" t="s">
        <v>1576</v>
      </c>
      <c r="K139" s="68" t="s">
        <v>2810</v>
      </c>
      <c r="L139" s="60">
        <v>40762</v>
      </c>
    </row>
    <row r="140" spans="1:12" x14ac:dyDescent="0.25">
      <c r="A140" s="57">
        <v>394</v>
      </c>
      <c r="B140" s="58">
        <v>1562</v>
      </c>
      <c r="C140" s="57">
        <v>16</v>
      </c>
      <c r="D140" s="59">
        <v>41.28</v>
      </c>
      <c r="E140" s="59">
        <v>43.344000000000001</v>
      </c>
      <c r="F140" s="60">
        <v>40759</v>
      </c>
      <c r="G140" s="61">
        <v>1</v>
      </c>
      <c r="H140" s="61">
        <v>5</v>
      </c>
      <c r="J140" s="57" t="s">
        <v>1576</v>
      </c>
      <c r="K140" s="68" t="s">
        <v>2817</v>
      </c>
      <c r="L140" s="60">
        <v>40759</v>
      </c>
    </row>
    <row r="141" spans="1:12" x14ac:dyDescent="0.25">
      <c r="A141" s="57">
        <v>395</v>
      </c>
      <c r="B141" s="58">
        <v>1536</v>
      </c>
      <c r="C141" s="57">
        <v>15</v>
      </c>
      <c r="D141" s="59">
        <v>45.23</v>
      </c>
      <c r="E141" s="59">
        <v>47.491500000000002</v>
      </c>
      <c r="F141" s="60">
        <v>40762</v>
      </c>
      <c r="G141" s="61">
        <v>1</v>
      </c>
      <c r="H141" s="61">
        <v>5</v>
      </c>
      <c r="I141" s="61">
        <v>3</v>
      </c>
      <c r="J141" s="57" t="s">
        <v>1576</v>
      </c>
      <c r="K141" s="68" t="s">
        <v>2810</v>
      </c>
      <c r="L141" s="60">
        <v>40762</v>
      </c>
    </row>
    <row r="142" spans="1:12" x14ac:dyDescent="0.25">
      <c r="A142" s="57">
        <v>395</v>
      </c>
      <c r="B142" s="58">
        <v>1562</v>
      </c>
      <c r="C142" s="57">
        <v>16</v>
      </c>
      <c r="D142" s="59">
        <v>37.21</v>
      </c>
      <c r="E142" s="59">
        <v>39.070500000000003</v>
      </c>
      <c r="F142" s="60">
        <v>40759</v>
      </c>
      <c r="G142" s="61">
        <v>1</v>
      </c>
      <c r="H142" s="61">
        <v>5</v>
      </c>
      <c r="J142" s="57" t="s">
        <v>1576</v>
      </c>
      <c r="K142" s="68" t="s">
        <v>2817</v>
      </c>
      <c r="L142" s="60">
        <v>40759</v>
      </c>
    </row>
    <row r="143" spans="1:12" x14ac:dyDescent="0.25">
      <c r="A143" s="57">
        <v>396</v>
      </c>
      <c r="B143" s="58">
        <v>1536</v>
      </c>
      <c r="C143" s="57">
        <v>15</v>
      </c>
      <c r="D143" s="59">
        <v>41.21</v>
      </c>
      <c r="E143" s="59">
        <v>43.270499999999998</v>
      </c>
      <c r="F143" s="60">
        <v>40762</v>
      </c>
      <c r="G143" s="61">
        <v>1</v>
      </c>
      <c r="H143" s="61">
        <v>5</v>
      </c>
      <c r="J143" s="57" t="s">
        <v>1576</v>
      </c>
      <c r="K143" s="68" t="s">
        <v>2810</v>
      </c>
      <c r="L143" s="60">
        <v>40762</v>
      </c>
    </row>
    <row r="144" spans="1:12" x14ac:dyDescent="0.25">
      <c r="A144" s="57">
        <v>396</v>
      </c>
      <c r="B144" s="58">
        <v>1562</v>
      </c>
      <c r="C144" s="57">
        <v>16</v>
      </c>
      <c r="D144" s="59">
        <v>35.21</v>
      </c>
      <c r="E144" s="59">
        <v>36.970500000000001</v>
      </c>
      <c r="F144" s="60">
        <v>40759</v>
      </c>
      <c r="G144" s="61">
        <v>1</v>
      </c>
      <c r="H144" s="61">
        <v>5</v>
      </c>
      <c r="J144" s="57" t="s">
        <v>1576</v>
      </c>
      <c r="K144" s="68" t="s">
        <v>2810</v>
      </c>
      <c r="L144" s="60">
        <v>40759</v>
      </c>
    </row>
    <row r="145" spans="1:12" x14ac:dyDescent="0.25">
      <c r="A145" s="57">
        <v>397</v>
      </c>
      <c r="B145" s="58">
        <v>1536</v>
      </c>
      <c r="C145" s="57">
        <v>15</v>
      </c>
      <c r="D145" s="59">
        <v>45.28</v>
      </c>
      <c r="E145" s="59">
        <v>47.543999999999997</v>
      </c>
      <c r="F145" s="60">
        <v>40762</v>
      </c>
      <c r="G145" s="61">
        <v>1</v>
      </c>
      <c r="H145" s="61">
        <v>5</v>
      </c>
      <c r="J145" s="57" t="s">
        <v>1576</v>
      </c>
      <c r="K145" s="68" t="s">
        <v>2810</v>
      </c>
      <c r="L145" s="60">
        <v>40762</v>
      </c>
    </row>
    <row r="146" spans="1:12" x14ac:dyDescent="0.25">
      <c r="A146" s="57">
        <v>397</v>
      </c>
      <c r="B146" s="58">
        <v>1562</v>
      </c>
      <c r="C146" s="57">
        <v>16</v>
      </c>
      <c r="D146" s="59">
        <v>39.28</v>
      </c>
      <c r="E146" s="59">
        <v>41.244</v>
      </c>
      <c r="F146" s="60">
        <v>40759</v>
      </c>
      <c r="G146" s="61">
        <v>1</v>
      </c>
      <c r="H146" s="61">
        <v>5</v>
      </c>
      <c r="J146" s="57" t="s">
        <v>1576</v>
      </c>
      <c r="K146" s="68" t="s">
        <v>2817</v>
      </c>
      <c r="L146" s="60">
        <v>40759</v>
      </c>
    </row>
    <row r="147" spans="1:12" x14ac:dyDescent="0.25">
      <c r="A147" s="57">
        <v>402</v>
      </c>
      <c r="B147" s="58">
        <v>1648</v>
      </c>
      <c r="C147" s="57">
        <v>15</v>
      </c>
      <c r="D147" s="59">
        <v>45.21</v>
      </c>
      <c r="E147" s="59">
        <v>47.470500000000001</v>
      </c>
      <c r="F147" s="60">
        <v>40781</v>
      </c>
      <c r="G147" s="61">
        <v>1</v>
      </c>
      <c r="H147" s="61">
        <v>5</v>
      </c>
      <c r="I147" s="61">
        <v>3</v>
      </c>
      <c r="J147" s="57" t="s">
        <v>1576</v>
      </c>
      <c r="K147" s="68" t="s">
        <v>2810</v>
      </c>
      <c r="L147" s="60">
        <v>40781</v>
      </c>
    </row>
    <row r="148" spans="1:12" x14ac:dyDescent="0.25">
      <c r="A148" s="57">
        <v>403</v>
      </c>
      <c r="B148" s="58">
        <v>1616</v>
      </c>
      <c r="C148" s="57">
        <v>17</v>
      </c>
      <c r="D148" s="59">
        <v>45.21</v>
      </c>
      <c r="E148" s="59">
        <v>47.470500000000001</v>
      </c>
      <c r="F148" s="60">
        <v>40761</v>
      </c>
      <c r="G148" s="61">
        <v>1</v>
      </c>
      <c r="H148" s="61">
        <v>5</v>
      </c>
      <c r="I148" s="61">
        <v>3</v>
      </c>
      <c r="J148" s="57" t="s">
        <v>1579</v>
      </c>
      <c r="K148" s="68" t="s">
        <v>2817</v>
      </c>
      <c r="L148" s="60">
        <v>40761</v>
      </c>
    </row>
    <row r="149" spans="1:12" x14ac:dyDescent="0.25">
      <c r="A149" s="57">
        <v>403</v>
      </c>
      <c r="B149" s="58">
        <v>1672</v>
      </c>
      <c r="C149" s="57">
        <v>15</v>
      </c>
      <c r="D149" s="59">
        <v>43.21</v>
      </c>
      <c r="E149" s="59">
        <v>45.3705</v>
      </c>
      <c r="F149" s="60">
        <v>40775</v>
      </c>
      <c r="G149" s="61">
        <v>1</v>
      </c>
      <c r="H149" s="61">
        <v>5</v>
      </c>
      <c r="I149" s="61">
        <v>3</v>
      </c>
      <c r="J149" s="57" t="s">
        <v>1579</v>
      </c>
      <c r="K149" s="68" t="s">
        <v>2817</v>
      </c>
      <c r="L149" s="60">
        <v>40775</v>
      </c>
    </row>
    <row r="150" spans="1:12" x14ac:dyDescent="0.25">
      <c r="A150" s="57">
        <v>403</v>
      </c>
      <c r="B150" s="58">
        <v>1686</v>
      </c>
      <c r="C150" s="57">
        <v>19</v>
      </c>
      <c r="D150" s="59">
        <v>43.28</v>
      </c>
      <c r="E150" s="59">
        <v>45.444000000000003</v>
      </c>
      <c r="F150" s="60">
        <v>40783</v>
      </c>
      <c r="G150" s="61">
        <v>1</v>
      </c>
      <c r="H150" s="61">
        <v>5</v>
      </c>
      <c r="J150" s="57" t="s">
        <v>1579</v>
      </c>
      <c r="K150" s="68" t="s">
        <v>2810</v>
      </c>
      <c r="L150" s="60">
        <v>40783</v>
      </c>
    </row>
    <row r="151" spans="1:12" x14ac:dyDescent="0.25">
      <c r="A151" s="57">
        <v>404</v>
      </c>
      <c r="B151" s="58">
        <v>1616</v>
      </c>
      <c r="C151" s="57">
        <v>17</v>
      </c>
      <c r="D151" s="59">
        <v>43.21</v>
      </c>
      <c r="E151" s="59">
        <v>45.3705</v>
      </c>
      <c r="F151" s="60">
        <v>40761</v>
      </c>
      <c r="G151" s="61">
        <v>1</v>
      </c>
      <c r="H151" s="61">
        <v>5</v>
      </c>
      <c r="I151" s="61">
        <v>3</v>
      </c>
      <c r="J151" s="57" t="s">
        <v>1579</v>
      </c>
      <c r="K151" s="68" t="s">
        <v>2817</v>
      </c>
      <c r="L151" s="60">
        <v>40761</v>
      </c>
    </row>
    <row r="152" spans="1:12" x14ac:dyDescent="0.25">
      <c r="A152" s="57">
        <v>404</v>
      </c>
      <c r="B152" s="58">
        <v>1672</v>
      </c>
      <c r="C152" s="57">
        <v>15</v>
      </c>
      <c r="D152" s="59">
        <v>47.28</v>
      </c>
      <c r="E152" s="59">
        <v>49.643999999999998</v>
      </c>
      <c r="F152" s="60">
        <v>40775</v>
      </c>
      <c r="G152" s="61">
        <v>1</v>
      </c>
      <c r="H152" s="61">
        <v>5</v>
      </c>
      <c r="I152" s="61">
        <v>3</v>
      </c>
      <c r="J152" s="57" t="s">
        <v>1579</v>
      </c>
      <c r="K152" s="68" t="s">
        <v>2817</v>
      </c>
      <c r="L152" s="60">
        <v>40775</v>
      </c>
    </row>
    <row r="153" spans="1:12" x14ac:dyDescent="0.25">
      <c r="A153" s="57">
        <v>404</v>
      </c>
      <c r="B153" s="58">
        <v>1686</v>
      </c>
      <c r="C153" s="57">
        <v>19</v>
      </c>
      <c r="D153" s="59">
        <v>39.21</v>
      </c>
      <c r="E153" s="59">
        <v>41.170499999999997</v>
      </c>
      <c r="F153" s="60">
        <v>40783</v>
      </c>
      <c r="G153" s="61">
        <v>1</v>
      </c>
      <c r="H153" s="61">
        <v>5</v>
      </c>
      <c r="J153" s="57" t="s">
        <v>1579</v>
      </c>
      <c r="K153" s="68" t="s">
        <v>2810</v>
      </c>
      <c r="L153" s="60">
        <v>40783</v>
      </c>
    </row>
    <row r="154" spans="1:12" x14ac:dyDescent="0.25">
      <c r="A154" s="57">
        <v>405</v>
      </c>
      <c r="B154" s="58">
        <v>1616</v>
      </c>
      <c r="C154" s="57">
        <v>17</v>
      </c>
      <c r="D154" s="59">
        <v>47.28</v>
      </c>
      <c r="E154" s="59">
        <v>49.643999999999998</v>
      </c>
      <c r="F154" s="60">
        <v>40767</v>
      </c>
      <c r="G154" s="61">
        <v>1</v>
      </c>
      <c r="H154" s="61">
        <v>5</v>
      </c>
      <c r="I154" s="61">
        <v>3</v>
      </c>
      <c r="J154" s="57" t="s">
        <v>1579</v>
      </c>
      <c r="K154" s="68" t="s">
        <v>2817</v>
      </c>
      <c r="L154" s="60">
        <v>40767</v>
      </c>
    </row>
    <row r="155" spans="1:12" x14ac:dyDescent="0.25">
      <c r="A155" s="57">
        <v>405</v>
      </c>
      <c r="B155" s="58">
        <v>1672</v>
      </c>
      <c r="C155" s="57">
        <v>15</v>
      </c>
      <c r="D155" s="59">
        <v>43.21</v>
      </c>
      <c r="E155" s="59">
        <v>45.3705</v>
      </c>
      <c r="F155" s="60">
        <v>40775</v>
      </c>
      <c r="G155" s="61">
        <v>1</v>
      </c>
      <c r="H155" s="61">
        <v>5</v>
      </c>
      <c r="I155" s="61">
        <v>3</v>
      </c>
      <c r="J155" s="57" t="s">
        <v>1579</v>
      </c>
      <c r="K155" s="68" t="s">
        <v>2817</v>
      </c>
      <c r="L155" s="60">
        <v>40775</v>
      </c>
    </row>
    <row r="156" spans="1:12" x14ac:dyDescent="0.25">
      <c r="A156" s="57">
        <v>405</v>
      </c>
      <c r="B156" s="58">
        <v>1686</v>
      </c>
      <c r="C156" s="57">
        <v>19</v>
      </c>
      <c r="D156" s="59">
        <v>37.21</v>
      </c>
      <c r="E156" s="59">
        <v>39.070500000000003</v>
      </c>
      <c r="F156" s="60">
        <v>40759</v>
      </c>
      <c r="G156" s="61">
        <v>1</v>
      </c>
      <c r="H156" s="61">
        <v>5</v>
      </c>
      <c r="J156" s="57" t="s">
        <v>1579</v>
      </c>
      <c r="K156" s="68" t="s">
        <v>2810</v>
      </c>
      <c r="L156" s="60">
        <v>40759</v>
      </c>
    </row>
    <row r="157" spans="1:12" x14ac:dyDescent="0.25">
      <c r="A157" s="57">
        <v>406</v>
      </c>
      <c r="B157" s="58">
        <v>1616</v>
      </c>
      <c r="C157" s="57">
        <v>17</v>
      </c>
      <c r="D157" s="59">
        <v>43.21</v>
      </c>
      <c r="E157" s="59">
        <v>45.3705</v>
      </c>
      <c r="F157" s="60">
        <v>40767</v>
      </c>
      <c r="G157" s="61">
        <v>1</v>
      </c>
      <c r="H157" s="61">
        <v>5</v>
      </c>
      <c r="I157" s="61">
        <v>3</v>
      </c>
      <c r="J157" s="57" t="s">
        <v>1579</v>
      </c>
      <c r="K157" s="68" t="s">
        <v>2817</v>
      </c>
      <c r="L157" s="60">
        <v>40767</v>
      </c>
    </row>
    <row r="158" spans="1:12" x14ac:dyDescent="0.25">
      <c r="A158" s="57">
        <v>406</v>
      </c>
      <c r="B158" s="58">
        <v>1672</v>
      </c>
      <c r="C158" s="57">
        <v>15</v>
      </c>
      <c r="D158" s="59">
        <v>41.21</v>
      </c>
      <c r="E158" s="59">
        <v>43.270499999999998</v>
      </c>
      <c r="F158" s="60">
        <v>40775</v>
      </c>
      <c r="G158" s="61">
        <v>1</v>
      </c>
      <c r="H158" s="61">
        <v>5</v>
      </c>
      <c r="I158" s="61">
        <v>3</v>
      </c>
      <c r="J158" s="57" t="s">
        <v>1579</v>
      </c>
      <c r="K158" s="68" t="s">
        <v>2817</v>
      </c>
      <c r="L158" s="60">
        <v>40775</v>
      </c>
    </row>
    <row r="159" spans="1:12" x14ac:dyDescent="0.25">
      <c r="A159" s="57">
        <v>406</v>
      </c>
      <c r="B159" s="58">
        <v>1686</v>
      </c>
      <c r="C159" s="57">
        <v>19</v>
      </c>
      <c r="D159" s="59">
        <v>41.28</v>
      </c>
      <c r="E159" s="59">
        <v>43.344000000000001</v>
      </c>
      <c r="F159" s="60">
        <v>40759</v>
      </c>
      <c r="G159" s="61">
        <v>1</v>
      </c>
      <c r="H159" s="61">
        <v>5</v>
      </c>
      <c r="J159" s="57" t="s">
        <v>1579</v>
      </c>
      <c r="K159" s="68" t="s">
        <v>2810</v>
      </c>
      <c r="L159" s="60">
        <v>40759</v>
      </c>
    </row>
    <row r="160" spans="1:12" x14ac:dyDescent="0.25">
      <c r="A160" s="57">
        <v>407</v>
      </c>
      <c r="B160" s="58">
        <v>1616</v>
      </c>
      <c r="C160" s="57">
        <v>17</v>
      </c>
      <c r="D160" s="59">
        <v>41.21</v>
      </c>
      <c r="E160" s="59">
        <v>43.270499999999998</v>
      </c>
      <c r="F160" s="60">
        <v>40767</v>
      </c>
      <c r="G160" s="61">
        <v>1</v>
      </c>
      <c r="H160" s="61">
        <v>5</v>
      </c>
      <c r="J160" s="57" t="s">
        <v>1579</v>
      </c>
      <c r="K160" s="68" t="s">
        <v>2817</v>
      </c>
      <c r="L160" s="60">
        <v>40767</v>
      </c>
    </row>
    <row r="161" spans="1:12" x14ac:dyDescent="0.25">
      <c r="A161" s="57">
        <v>407</v>
      </c>
      <c r="B161" s="58">
        <v>1672</v>
      </c>
      <c r="C161" s="57">
        <v>15</v>
      </c>
      <c r="D161" s="59">
        <v>45.28</v>
      </c>
      <c r="E161" s="59">
        <v>47.543999999999997</v>
      </c>
      <c r="F161" s="60">
        <v>40775</v>
      </c>
      <c r="G161" s="61">
        <v>1</v>
      </c>
      <c r="H161" s="61">
        <v>5</v>
      </c>
      <c r="J161" s="57" t="s">
        <v>1579</v>
      </c>
      <c r="K161" s="68" t="s">
        <v>2817</v>
      </c>
      <c r="L161" s="60">
        <v>40775</v>
      </c>
    </row>
    <row r="162" spans="1:12" x14ac:dyDescent="0.25">
      <c r="A162" s="57">
        <v>407</v>
      </c>
      <c r="B162" s="58">
        <v>1686</v>
      </c>
      <c r="C162" s="57">
        <v>19</v>
      </c>
      <c r="D162" s="59">
        <v>37.21</v>
      </c>
      <c r="E162" s="59">
        <v>39.070500000000003</v>
      </c>
      <c r="F162" s="60">
        <v>40759</v>
      </c>
      <c r="G162" s="61">
        <v>1</v>
      </c>
      <c r="H162" s="61">
        <v>5</v>
      </c>
      <c r="J162" s="57" t="s">
        <v>1579</v>
      </c>
      <c r="K162" s="68" t="s">
        <v>2810</v>
      </c>
      <c r="L162" s="60">
        <v>40759</v>
      </c>
    </row>
    <row r="163" spans="1:12" x14ac:dyDescent="0.25">
      <c r="A163" s="57">
        <v>408</v>
      </c>
      <c r="B163" s="58">
        <v>1616</v>
      </c>
      <c r="C163" s="57">
        <v>17</v>
      </c>
      <c r="D163" s="59">
        <v>45.28</v>
      </c>
      <c r="E163" s="59">
        <v>47.543999999999997</v>
      </c>
      <c r="F163" s="60">
        <v>40774</v>
      </c>
      <c r="G163" s="61">
        <v>1</v>
      </c>
      <c r="H163" s="61">
        <v>5</v>
      </c>
      <c r="I163" s="61">
        <v>3</v>
      </c>
      <c r="J163" s="57" t="s">
        <v>1579</v>
      </c>
      <c r="K163" s="68" t="s">
        <v>2817</v>
      </c>
      <c r="L163" s="60">
        <v>40774</v>
      </c>
    </row>
    <row r="164" spans="1:12" x14ac:dyDescent="0.25">
      <c r="A164" s="57">
        <v>408</v>
      </c>
      <c r="B164" s="58">
        <v>1672</v>
      </c>
      <c r="C164" s="57">
        <v>15</v>
      </c>
      <c r="D164" s="59">
        <v>41.21</v>
      </c>
      <c r="E164" s="59">
        <v>43.270499999999998</v>
      </c>
      <c r="F164" s="60">
        <v>40775</v>
      </c>
      <c r="G164" s="61">
        <v>1</v>
      </c>
      <c r="H164" s="61">
        <v>5</v>
      </c>
      <c r="I164" s="61">
        <v>3</v>
      </c>
      <c r="J164" s="57" t="s">
        <v>1579</v>
      </c>
      <c r="K164" s="68" t="s">
        <v>2817</v>
      </c>
      <c r="L164" s="60">
        <v>40775</v>
      </c>
    </row>
    <row r="165" spans="1:12" x14ac:dyDescent="0.25">
      <c r="A165" s="57">
        <v>408</v>
      </c>
      <c r="B165" s="58">
        <v>1686</v>
      </c>
      <c r="C165" s="57">
        <v>19</v>
      </c>
      <c r="D165" s="59">
        <v>35.21</v>
      </c>
      <c r="E165" s="59">
        <v>36.970500000000001</v>
      </c>
      <c r="F165" s="60">
        <v>40765</v>
      </c>
      <c r="G165" s="61">
        <v>1</v>
      </c>
      <c r="H165" s="61">
        <v>5</v>
      </c>
      <c r="J165" s="57" t="s">
        <v>1579</v>
      </c>
      <c r="K165" s="68" t="s">
        <v>2810</v>
      </c>
      <c r="L165" s="60">
        <v>40765</v>
      </c>
    </row>
    <row r="166" spans="1:12" x14ac:dyDescent="0.25">
      <c r="A166" s="57">
        <v>409</v>
      </c>
      <c r="B166" s="58">
        <v>1616</v>
      </c>
      <c r="C166" s="57">
        <v>17</v>
      </c>
      <c r="D166" s="59">
        <v>41.21</v>
      </c>
      <c r="E166" s="59">
        <v>43.270499999999998</v>
      </c>
      <c r="F166" s="60">
        <v>40774</v>
      </c>
      <c r="G166" s="61">
        <v>1</v>
      </c>
      <c r="H166" s="61">
        <v>5</v>
      </c>
      <c r="I166" s="61">
        <v>3</v>
      </c>
      <c r="J166" s="57" t="s">
        <v>1579</v>
      </c>
      <c r="K166" s="68" t="s">
        <v>2817</v>
      </c>
      <c r="L166" s="60">
        <v>40774</v>
      </c>
    </row>
    <row r="167" spans="1:12" x14ac:dyDescent="0.25">
      <c r="A167" s="57">
        <v>409</v>
      </c>
      <c r="B167" s="58">
        <v>1672</v>
      </c>
      <c r="C167" s="57">
        <v>15</v>
      </c>
      <c r="D167" s="59">
        <v>39.21</v>
      </c>
      <c r="E167" s="59">
        <v>41.170499999999997</v>
      </c>
      <c r="F167" s="60">
        <v>40781</v>
      </c>
      <c r="G167" s="61">
        <v>1</v>
      </c>
      <c r="H167" s="61">
        <v>5</v>
      </c>
      <c r="I167" s="61">
        <v>3</v>
      </c>
      <c r="J167" s="57" t="s">
        <v>1579</v>
      </c>
      <c r="K167" s="68" t="s">
        <v>2817</v>
      </c>
      <c r="L167" s="60">
        <v>40781</v>
      </c>
    </row>
    <row r="168" spans="1:12" x14ac:dyDescent="0.25">
      <c r="A168" s="57">
        <v>409</v>
      </c>
      <c r="B168" s="58">
        <v>1686</v>
      </c>
      <c r="C168" s="57">
        <v>19</v>
      </c>
      <c r="D168" s="59">
        <v>39.28</v>
      </c>
      <c r="E168" s="59">
        <v>41.244</v>
      </c>
      <c r="F168" s="60">
        <v>40765</v>
      </c>
      <c r="G168" s="61">
        <v>1</v>
      </c>
      <c r="H168" s="61">
        <v>5</v>
      </c>
      <c r="J168" s="57" t="s">
        <v>1579</v>
      </c>
      <c r="K168" s="68" t="s">
        <v>2810</v>
      </c>
      <c r="L168" s="60">
        <v>40765</v>
      </c>
    </row>
    <row r="169" spans="1:12" x14ac:dyDescent="0.25">
      <c r="A169" s="57">
        <v>410</v>
      </c>
      <c r="B169" s="58">
        <v>1616</v>
      </c>
      <c r="C169" s="57">
        <v>17</v>
      </c>
      <c r="D169" s="59">
        <v>39.21</v>
      </c>
      <c r="E169" s="59">
        <v>41.170499999999997</v>
      </c>
      <c r="F169" s="60">
        <v>40780</v>
      </c>
      <c r="G169" s="61">
        <v>1</v>
      </c>
      <c r="H169" s="61">
        <v>5</v>
      </c>
      <c r="I169" s="61">
        <v>3</v>
      </c>
      <c r="J169" s="57" t="s">
        <v>1579</v>
      </c>
      <c r="K169" s="68" t="s">
        <v>2817</v>
      </c>
      <c r="L169" s="60">
        <v>40780</v>
      </c>
    </row>
    <row r="170" spans="1:12" x14ac:dyDescent="0.25">
      <c r="A170" s="57">
        <v>410</v>
      </c>
      <c r="B170" s="58">
        <v>1686</v>
      </c>
      <c r="C170" s="57">
        <v>19</v>
      </c>
      <c r="D170" s="59">
        <v>35.21</v>
      </c>
      <c r="E170" s="59">
        <v>36.970500000000001</v>
      </c>
      <c r="F170" s="60">
        <v>40765</v>
      </c>
      <c r="G170" s="61">
        <v>1</v>
      </c>
      <c r="H170" s="61">
        <v>5</v>
      </c>
      <c r="J170" s="57" t="s">
        <v>1579</v>
      </c>
      <c r="K170" s="68" t="s">
        <v>2810</v>
      </c>
      <c r="L170" s="60">
        <v>40765</v>
      </c>
    </row>
    <row r="171" spans="1:12" x14ac:dyDescent="0.25">
      <c r="A171" s="57">
        <v>411</v>
      </c>
      <c r="B171" s="58">
        <v>1616</v>
      </c>
      <c r="C171" s="57">
        <v>17</v>
      </c>
      <c r="D171" s="59">
        <v>43.28</v>
      </c>
      <c r="E171" s="59">
        <v>45.444000000000003</v>
      </c>
      <c r="F171" s="60">
        <v>40780</v>
      </c>
      <c r="G171" s="61">
        <v>1</v>
      </c>
      <c r="H171" s="61">
        <v>5</v>
      </c>
      <c r="J171" s="57" t="s">
        <v>1579</v>
      </c>
      <c r="K171" s="68" t="s">
        <v>2817</v>
      </c>
      <c r="L171" s="60">
        <v>40780</v>
      </c>
    </row>
    <row r="172" spans="1:12" x14ac:dyDescent="0.25">
      <c r="A172" s="57">
        <v>411</v>
      </c>
      <c r="B172" s="58">
        <v>1686</v>
      </c>
      <c r="C172" s="57">
        <v>19</v>
      </c>
      <c r="D172" s="59">
        <v>33.21</v>
      </c>
      <c r="E172" s="59">
        <v>34.8705</v>
      </c>
      <c r="F172" s="60">
        <v>40765</v>
      </c>
      <c r="G172" s="61">
        <v>1</v>
      </c>
      <c r="H172" s="61">
        <v>5</v>
      </c>
      <c r="J172" s="57" t="s">
        <v>1579</v>
      </c>
      <c r="K172" s="68" t="s">
        <v>2810</v>
      </c>
      <c r="L172" s="60">
        <v>40765</v>
      </c>
    </row>
    <row r="173" spans="1:12" x14ac:dyDescent="0.25">
      <c r="A173" s="57">
        <v>412</v>
      </c>
      <c r="B173" s="58">
        <v>1616</v>
      </c>
      <c r="C173" s="57">
        <v>17</v>
      </c>
      <c r="D173" s="59">
        <v>39.21</v>
      </c>
      <c r="E173" s="59">
        <v>41.170499999999997</v>
      </c>
      <c r="F173" s="60">
        <v>40780</v>
      </c>
      <c r="G173" s="61">
        <v>1</v>
      </c>
      <c r="H173" s="61">
        <v>5</v>
      </c>
      <c r="I173" s="61">
        <v>3</v>
      </c>
      <c r="J173" s="57" t="s">
        <v>1579</v>
      </c>
      <c r="K173" s="68" t="s">
        <v>2810</v>
      </c>
      <c r="L173" s="60">
        <v>40780</v>
      </c>
    </row>
    <row r="174" spans="1:12" x14ac:dyDescent="0.25">
      <c r="A174" s="57">
        <v>412</v>
      </c>
      <c r="B174" s="58">
        <v>1686</v>
      </c>
      <c r="C174" s="57">
        <v>19</v>
      </c>
      <c r="D174" s="59">
        <v>37.28</v>
      </c>
      <c r="E174" s="59">
        <v>39.143999999999998</v>
      </c>
      <c r="F174" s="60">
        <v>40765</v>
      </c>
      <c r="G174" s="61">
        <v>1</v>
      </c>
      <c r="H174" s="61">
        <v>5</v>
      </c>
      <c r="J174" s="57" t="s">
        <v>1579</v>
      </c>
      <c r="K174" s="68" t="s">
        <v>2810</v>
      </c>
      <c r="L174" s="60">
        <v>40765</v>
      </c>
    </row>
    <row r="175" spans="1:12" x14ac:dyDescent="0.25">
      <c r="A175" s="57">
        <v>413</v>
      </c>
      <c r="B175" s="58">
        <v>1616</v>
      </c>
      <c r="C175" s="57">
        <v>17</v>
      </c>
      <c r="D175" s="59">
        <v>37.21</v>
      </c>
      <c r="E175" s="59">
        <v>39.070500000000003</v>
      </c>
      <c r="F175" s="60">
        <v>40780</v>
      </c>
      <c r="G175" s="61">
        <v>1</v>
      </c>
      <c r="H175" s="61">
        <v>5</v>
      </c>
      <c r="J175" s="57" t="s">
        <v>1579</v>
      </c>
      <c r="K175" s="68" t="s">
        <v>2817</v>
      </c>
      <c r="L175" s="60">
        <v>40780</v>
      </c>
    </row>
    <row r="176" spans="1:12" x14ac:dyDescent="0.25">
      <c r="A176" s="57">
        <v>413</v>
      </c>
      <c r="B176" s="58">
        <v>1686</v>
      </c>
      <c r="C176" s="57">
        <v>19</v>
      </c>
      <c r="D176" s="59">
        <v>45.31</v>
      </c>
      <c r="E176" s="59">
        <v>47.575499999999998</v>
      </c>
      <c r="F176" s="60">
        <v>40765</v>
      </c>
      <c r="G176" s="61">
        <v>1</v>
      </c>
      <c r="H176" s="61">
        <v>5</v>
      </c>
      <c r="J176" s="57" t="s">
        <v>1579</v>
      </c>
      <c r="K176" s="68" t="s">
        <v>2810</v>
      </c>
      <c r="L176" s="60">
        <v>40765</v>
      </c>
    </row>
    <row r="177" spans="1:12" x14ac:dyDescent="0.25">
      <c r="A177" s="57">
        <v>414</v>
      </c>
      <c r="B177" s="58">
        <v>1616</v>
      </c>
      <c r="C177" s="57">
        <v>17</v>
      </c>
      <c r="D177" s="59">
        <v>41.28</v>
      </c>
      <c r="E177" s="59">
        <v>43.344000000000001</v>
      </c>
      <c r="F177" s="60">
        <v>40748</v>
      </c>
      <c r="G177" s="61">
        <v>1</v>
      </c>
      <c r="H177" s="61">
        <v>5</v>
      </c>
      <c r="I177" s="61">
        <v>3</v>
      </c>
      <c r="J177" s="57" t="s">
        <v>1579</v>
      </c>
      <c r="K177" s="68" t="s">
        <v>2817</v>
      </c>
      <c r="L177" s="60">
        <v>40748</v>
      </c>
    </row>
    <row r="178" spans="1:12" x14ac:dyDescent="0.25">
      <c r="A178" s="57">
        <v>414</v>
      </c>
      <c r="B178" s="58">
        <v>1686</v>
      </c>
      <c r="C178" s="57">
        <v>19</v>
      </c>
      <c r="D178" s="59">
        <v>43.31</v>
      </c>
      <c r="E178" s="59">
        <v>45.475499999999997</v>
      </c>
      <c r="F178" s="60">
        <v>40772</v>
      </c>
      <c r="G178" s="61">
        <v>1</v>
      </c>
      <c r="H178" s="61">
        <v>5</v>
      </c>
      <c r="J178" s="57" t="s">
        <v>1579</v>
      </c>
      <c r="K178" s="68" t="s">
        <v>2810</v>
      </c>
      <c r="L178" s="60">
        <v>40772</v>
      </c>
    </row>
    <row r="179" spans="1:12" x14ac:dyDescent="0.25">
      <c r="A179" s="57">
        <v>415</v>
      </c>
      <c r="B179" s="58">
        <v>1616</v>
      </c>
      <c r="C179" s="57">
        <v>17</v>
      </c>
      <c r="D179" s="59">
        <v>37.21</v>
      </c>
      <c r="E179" s="59">
        <v>39.070500000000003</v>
      </c>
      <c r="F179" s="60">
        <v>40748</v>
      </c>
      <c r="G179" s="61">
        <v>1</v>
      </c>
      <c r="H179" s="61">
        <v>5</v>
      </c>
      <c r="I179" s="61">
        <v>3</v>
      </c>
      <c r="J179" s="57" t="s">
        <v>1579</v>
      </c>
      <c r="K179" s="68" t="s">
        <v>2817</v>
      </c>
      <c r="L179" s="60">
        <v>40748</v>
      </c>
    </row>
    <row r="180" spans="1:12" x14ac:dyDescent="0.25">
      <c r="A180" s="57">
        <v>415</v>
      </c>
      <c r="B180" s="58">
        <v>1686</v>
      </c>
      <c r="C180" s="57">
        <v>19</v>
      </c>
      <c r="D180" s="59">
        <v>47.38</v>
      </c>
      <c r="E180" s="59">
        <v>49.749000000000002</v>
      </c>
      <c r="F180" s="60">
        <v>40772</v>
      </c>
      <c r="G180" s="61">
        <v>1</v>
      </c>
      <c r="H180" s="61">
        <v>5</v>
      </c>
      <c r="J180" s="57" t="s">
        <v>1579</v>
      </c>
      <c r="K180" s="68" t="s">
        <v>2810</v>
      </c>
      <c r="L180" s="60">
        <v>40772</v>
      </c>
    </row>
    <row r="181" spans="1:12" x14ac:dyDescent="0.25">
      <c r="A181" s="57">
        <v>416</v>
      </c>
      <c r="B181" s="58">
        <v>1616</v>
      </c>
      <c r="C181" s="57">
        <v>17</v>
      </c>
      <c r="D181" s="59">
        <v>35.21</v>
      </c>
      <c r="E181" s="59">
        <v>36.970500000000001</v>
      </c>
      <c r="F181" s="60">
        <v>40748</v>
      </c>
      <c r="G181" s="61">
        <v>1</v>
      </c>
      <c r="H181" s="61">
        <v>5</v>
      </c>
      <c r="I181" s="61">
        <v>3</v>
      </c>
      <c r="J181" s="57" t="s">
        <v>1579</v>
      </c>
      <c r="K181" s="68" t="s">
        <v>2817</v>
      </c>
      <c r="L181" s="60">
        <v>40748</v>
      </c>
    </row>
    <row r="182" spans="1:12" x14ac:dyDescent="0.25">
      <c r="A182" s="57">
        <v>416</v>
      </c>
      <c r="B182" s="58">
        <v>1686</v>
      </c>
      <c r="C182" s="57">
        <v>19</v>
      </c>
      <c r="D182" s="59">
        <v>43.31</v>
      </c>
      <c r="E182" s="59">
        <v>45.475499999999997</v>
      </c>
      <c r="F182" s="60">
        <v>40772</v>
      </c>
      <c r="G182" s="61">
        <v>1</v>
      </c>
      <c r="H182" s="61">
        <v>5</v>
      </c>
      <c r="J182" s="57" t="s">
        <v>1579</v>
      </c>
      <c r="K182" s="68" t="s">
        <v>2810</v>
      </c>
      <c r="L182" s="60">
        <v>40772</v>
      </c>
    </row>
    <row r="183" spans="1:12" x14ac:dyDescent="0.25">
      <c r="A183" s="57">
        <v>417</v>
      </c>
      <c r="B183" s="58">
        <v>1616</v>
      </c>
      <c r="C183" s="57">
        <v>17</v>
      </c>
      <c r="D183" s="59">
        <v>39.28</v>
      </c>
      <c r="E183" s="59">
        <v>41.244</v>
      </c>
      <c r="F183" s="60">
        <v>40748</v>
      </c>
      <c r="G183" s="61">
        <v>1</v>
      </c>
      <c r="H183" s="61">
        <v>5</v>
      </c>
      <c r="J183" s="57" t="s">
        <v>1579</v>
      </c>
      <c r="K183" s="68" t="s">
        <v>2817</v>
      </c>
      <c r="L183" s="60">
        <v>40748</v>
      </c>
    </row>
    <row r="184" spans="1:12" x14ac:dyDescent="0.25">
      <c r="A184" s="57">
        <v>417</v>
      </c>
      <c r="B184" s="58">
        <v>1686</v>
      </c>
      <c r="C184" s="57">
        <v>19</v>
      </c>
      <c r="D184" s="59">
        <v>41.31</v>
      </c>
      <c r="E184" s="59">
        <v>43.375500000000002</v>
      </c>
      <c r="F184" s="60">
        <v>40772</v>
      </c>
      <c r="G184" s="61">
        <v>1</v>
      </c>
      <c r="H184" s="61">
        <v>5</v>
      </c>
      <c r="J184" s="57" t="s">
        <v>1579</v>
      </c>
      <c r="K184" s="68" t="s">
        <v>2810</v>
      </c>
      <c r="L184" s="60">
        <v>40772</v>
      </c>
    </row>
    <row r="185" spans="1:12" x14ac:dyDescent="0.25">
      <c r="A185" s="57">
        <v>418</v>
      </c>
      <c r="B185" s="58">
        <v>1616</v>
      </c>
      <c r="C185" s="57">
        <v>17</v>
      </c>
      <c r="D185" s="59">
        <v>35.21</v>
      </c>
      <c r="E185" s="59">
        <v>36.970500000000001</v>
      </c>
      <c r="F185" s="60">
        <v>40755</v>
      </c>
      <c r="G185" s="61">
        <v>1</v>
      </c>
      <c r="H185" s="61">
        <v>5</v>
      </c>
      <c r="I185" s="61">
        <v>3</v>
      </c>
      <c r="J185" s="57" t="s">
        <v>1579</v>
      </c>
      <c r="K185" s="68" t="s">
        <v>2817</v>
      </c>
      <c r="L185" s="60">
        <v>40755</v>
      </c>
    </row>
    <row r="186" spans="1:12" x14ac:dyDescent="0.25">
      <c r="A186" s="57">
        <v>418</v>
      </c>
      <c r="B186" s="58">
        <v>1686</v>
      </c>
      <c r="C186" s="57">
        <v>19</v>
      </c>
      <c r="D186" s="59">
        <v>45.38</v>
      </c>
      <c r="E186" s="59">
        <v>47.649000000000001</v>
      </c>
      <c r="F186" s="60">
        <v>40777</v>
      </c>
      <c r="G186" s="61">
        <v>1</v>
      </c>
      <c r="H186" s="61">
        <v>5</v>
      </c>
      <c r="J186" s="57" t="s">
        <v>1579</v>
      </c>
      <c r="K186" s="68" t="s">
        <v>2810</v>
      </c>
      <c r="L186" s="60">
        <v>40777</v>
      </c>
    </row>
    <row r="187" spans="1:12" x14ac:dyDescent="0.25">
      <c r="A187" s="57">
        <v>419</v>
      </c>
      <c r="B187" s="58">
        <v>1616</v>
      </c>
      <c r="C187" s="57">
        <v>17</v>
      </c>
      <c r="D187" s="59">
        <v>33.21</v>
      </c>
      <c r="E187" s="59">
        <v>34.8705</v>
      </c>
      <c r="F187" s="60">
        <v>40755</v>
      </c>
      <c r="G187" s="61">
        <v>1</v>
      </c>
      <c r="H187" s="61">
        <v>5</v>
      </c>
      <c r="I187" s="61">
        <v>3</v>
      </c>
      <c r="J187" s="57" t="s">
        <v>1579</v>
      </c>
      <c r="K187" s="68" t="s">
        <v>2817</v>
      </c>
      <c r="L187" s="60">
        <v>40755</v>
      </c>
    </row>
    <row r="188" spans="1:12" x14ac:dyDescent="0.25">
      <c r="A188" s="57">
        <v>419</v>
      </c>
      <c r="B188" s="58">
        <v>1686</v>
      </c>
      <c r="C188" s="57">
        <v>19</v>
      </c>
      <c r="D188" s="59">
        <v>41.31</v>
      </c>
      <c r="E188" s="59">
        <v>43.375500000000002</v>
      </c>
      <c r="F188" s="60">
        <v>40777</v>
      </c>
      <c r="G188" s="61">
        <v>1</v>
      </c>
      <c r="H188" s="61">
        <v>5</v>
      </c>
      <c r="J188" s="57" t="s">
        <v>1579</v>
      </c>
      <c r="K188" s="68" t="s">
        <v>2810</v>
      </c>
      <c r="L188" s="60">
        <v>40777</v>
      </c>
    </row>
    <row r="189" spans="1:12" x14ac:dyDescent="0.25">
      <c r="A189" s="57">
        <v>420</v>
      </c>
      <c r="B189" s="58">
        <v>1616</v>
      </c>
      <c r="C189" s="57">
        <v>17</v>
      </c>
      <c r="D189" s="59">
        <v>37.28</v>
      </c>
      <c r="E189" s="59">
        <v>39.143999999999998</v>
      </c>
      <c r="F189" s="60">
        <v>40755</v>
      </c>
      <c r="G189" s="61">
        <v>1</v>
      </c>
      <c r="H189" s="61">
        <v>5</v>
      </c>
      <c r="I189" s="61">
        <v>3</v>
      </c>
      <c r="J189" s="57" t="s">
        <v>1579</v>
      </c>
      <c r="K189" s="68" t="s">
        <v>2817</v>
      </c>
      <c r="L189" s="60">
        <v>40755</v>
      </c>
    </row>
    <row r="190" spans="1:12" x14ac:dyDescent="0.25">
      <c r="A190" s="57">
        <v>420</v>
      </c>
      <c r="B190" s="58">
        <v>1686</v>
      </c>
      <c r="C190" s="57">
        <v>19</v>
      </c>
      <c r="D190" s="59">
        <v>39.31</v>
      </c>
      <c r="E190" s="59">
        <v>41.275500000000001</v>
      </c>
      <c r="F190" s="60">
        <v>40777</v>
      </c>
      <c r="G190" s="61">
        <v>1</v>
      </c>
      <c r="H190" s="61">
        <v>5</v>
      </c>
      <c r="J190" s="57" t="s">
        <v>1579</v>
      </c>
      <c r="K190" s="68" t="s">
        <v>2810</v>
      </c>
      <c r="L190" s="60">
        <v>40777</v>
      </c>
    </row>
    <row r="191" spans="1:12" x14ac:dyDescent="0.25">
      <c r="A191" s="57">
        <v>421</v>
      </c>
      <c r="B191" s="58">
        <v>1616</v>
      </c>
      <c r="C191" s="57">
        <v>17</v>
      </c>
      <c r="D191" s="59">
        <v>45.31</v>
      </c>
      <c r="E191" s="59">
        <v>47.575499999999998</v>
      </c>
      <c r="F191" s="60">
        <v>40755</v>
      </c>
      <c r="G191" s="61">
        <v>1</v>
      </c>
      <c r="H191" s="61">
        <v>5</v>
      </c>
      <c r="I191" s="61">
        <v>3</v>
      </c>
      <c r="J191" s="57" t="s">
        <v>1579</v>
      </c>
      <c r="K191" s="68" t="s">
        <v>2817</v>
      </c>
      <c r="L191" s="60">
        <v>40755</v>
      </c>
    </row>
    <row r="192" spans="1:12" x14ac:dyDescent="0.25">
      <c r="A192" s="57">
        <v>421</v>
      </c>
      <c r="B192" s="58">
        <v>1686</v>
      </c>
      <c r="C192" s="57">
        <v>19</v>
      </c>
      <c r="D192" s="59">
        <v>43.38</v>
      </c>
      <c r="E192" s="59">
        <v>45.548999999999999</v>
      </c>
      <c r="F192" s="60">
        <v>40777</v>
      </c>
      <c r="G192" s="61">
        <v>1</v>
      </c>
      <c r="H192" s="61">
        <v>5</v>
      </c>
      <c r="J192" s="57" t="s">
        <v>1579</v>
      </c>
      <c r="K192" s="68" t="s">
        <v>2810</v>
      </c>
      <c r="L192" s="60">
        <v>40777</v>
      </c>
    </row>
    <row r="193" spans="1:12" x14ac:dyDescent="0.25">
      <c r="A193" s="57">
        <v>422</v>
      </c>
      <c r="B193" s="58">
        <v>1492</v>
      </c>
      <c r="C193" s="57">
        <v>17</v>
      </c>
      <c r="D193" s="59">
        <v>45.26</v>
      </c>
      <c r="E193" s="59">
        <v>47.523000000000003</v>
      </c>
      <c r="F193" s="60">
        <v>40767</v>
      </c>
      <c r="G193" s="61">
        <v>1</v>
      </c>
      <c r="H193" s="61">
        <v>5</v>
      </c>
      <c r="J193" s="57" t="s">
        <v>1576</v>
      </c>
      <c r="K193" s="68" t="s">
        <v>2817</v>
      </c>
      <c r="L193" s="60">
        <v>40767</v>
      </c>
    </row>
    <row r="194" spans="1:12" x14ac:dyDescent="0.25">
      <c r="A194" s="57">
        <v>422</v>
      </c>
      <c r="B194" s="58">
        <v>1534</v>
      </c>
      <c r="C194" s="57">
        <v>19</v>
      </c>
      <c r="D194" s="59">
        <v>45.41</v>
      </c>
      <c r="E194" s="59">
        <v>47.680500000000002</v>
      </c>
      <c r="F194" s="60">
        <v>40772</v>
      </c>
      <c r="G194" s="61">
        <v>1</v>
      </c>
      <c r="H194" s="61">
        <v>5</v>
      </c>
      <c r="J194" s="57" t="s">
        <v>1576</v>
      </c>
      <c r="K194" s="68" t="s">
        <v>2817</v>
      </c>
      <c r="L194" s="60">
        <v>40772</v>
      </c>
    </row>
    <row r="195" spans="1:12" x14ac:dyDescent="0.25">
      <c r="A195" s="57">
        <v>422</v>
      </c>
      <c r="B195" s="58">
        <v>1666</v>
      </c>
      <c r="C195" s="57">
        <v>16</v>
      </c>
      <c r="D195" s="59">
        <v>45.41</v>
      </c>
      <c r="E195" s="59">
        <v>47.680500000000002</v>
      </c>
      <c r="F195" s="60">
        <v>40776</v>
      </c>
      <c r="G195" s="61">
        <v>1</v>
      </c>
      <c r="H195" s="61">
        <v>5</v>
      </c>
      <c r="J195" s="57" t="s">
        <v>1576</v>
      </c>
      <c r="K195" s="68" t="s">
        <v>2817</v>
      </c>
      <c r="L195" s="60">
        <v>40776</v>
      </c>
    </row>
    <row r="196" spans="1:12" x14ac:dyDescent="0.25">
      <c r="A196" s="57">
        <v>423</v>
      </c>
      <c r="B196" s="58">
        <v>1492</v>
      </c>
      <c r="C196" s="57">
        <v>17</v>
      </c>
      <c r="D196" s="59">
        <v>43.26</v>
      </c>
      <c r="E196" s="59">
        <v>45.423000000000002</v>
      </c>
      <c r="F196" s="60">
        <v>40767</v>
      </c>
      <c r="G196" s="61">
        <v>1</v>
      </c>
      <c r="H196" s="61">
        <v>5</v>
      </c>
      <c r="J196" s="57" t="s">
        <v>1576</v>
      </c>
      <c r="K196" s="68" t="s">
        <v>2817</v>
      </c>
      <c r="L196" s="60">
        <v>40767</v>
      </c>
    </row>
    <row r="197" spans="1:12" x14ac:dyDescent="0.25">
      <c r="A197" s="57">
        <v>423</v>
      </c>
      <c r="B197" s="58">
        <v>1534</v>
      </c>
      <c r="C197" s="57">
        <v>19</v>
      </c>
      <c r="D197" s="59">
        <v>43.41</v>
      </c>
      <c r="E197" s="59">
        <v>45.580500000000001</v>
      </c>
      <c r="F197" s="60">
        <v>40772</v>
      </c>
      <c r="G197" s="61">
        <v>1</v>
      </c>
      <c r="H197" s="61">
        <v>5</v>
      </c>
      <c r="J197" s="57" t="s">
        <v>1576</v>
      </c>
      <c r="K197" s="68" t="s">
        <v>2817</v>
      </c>
      <c r="L197" s="60">
        <v>40772</v>
      </c>
    </row>
    <row r="198" spans="1:12" x14ac:dyDescent="0.25">
      <c r="A198" s="57">
        <v>423</v>
      </c>
      <c r="B198" s="58">
        <v>1666</v>
      </c>
      <c r="C198" s="57">
        <v>16</v>
      </c>
      <c r="D198" s="59">
        <v>43.41</v>
      </c>
      <c r="E198" s="59">
        <v>45.580500000000001</v>
      </c>
      <c r="F198" s="60">
        <v>40776</v>
      </c>
      <c r="G198" s="61">
        <v>1</v>
      </c>
      <c r="H198" s="61">
        <v>5</v>
      </c>
      <c r="J198" s="57" t="s">
        <v>1576</v>
      </c>
      <c r="K198" s="68" t="s">
        <v>2817</v>
      </c>
      <c r="L198" s="60">
        <v>40776</v>
      </c>
    </row>
    <row r="199" spans="1:12" x14ac:dyDescent="0.25">
      <c r="A199" s="57">
        <v>424</v>
      </c>
      <c r="B199" s="58">
        <v>1492</v>
      </c>
      <c r="C199" s="57">
        <v>17</v>
      </c>
      <c r="D199" s="59">
        <v>47.33</v>
      </c>
      <c r="E199" s="59">
        <v>49.6965</v>
      </c>
      <c r="F199" s="60">
        <v>40774</v>
      </c>
      <c r="G199" s="61">
        <v>1</v>
      </c>
      <c r="H199" s="61">
        <v>5</v>
      </c>
      <c r="J199" s="57" t="s">
        <v>1576</v>
      </c>
      <c r="K199" s="68" t="s">
        <v>2817</v>
      </c>
      <c r="L199" s="60">
        <v>40774</v>
      </c>
    </row>
    <row r="200" spans="1:12" x14ac:dyDescent="0.25">
      <c r="A200" s="57">
        <v>424</v>
      </c>
      <c r="B200" s="58">
        <v>1534</v>
      </c>
      <c r="C200" s="57">
        <v>19</v>
      </c>
      <c r="D200" s="59">
        <v>47.48</v>
      </c>
      <c r="E200" s="59">
        <v>49.853999999999999</v>
      </c>
      <c r="F200" s="60">
        <v>40772</v>
      </c>
      <c r="G200" s="61">
        <v>1</v>
      </c>
      <c r="H200" s="61">
        <v>5</v>
      </c>
      <c r="J200" s="57" t="s">
        <v>1576</v>
      </c>
      <c r="K200" s="68" t="s">
        <v>2817</v>
      </c>
      <c r="L200" s="60">
        <v>40772</v>
      </c>
    </row>
    <row r="201" spans="1:12" x14ac:dyDescent="0.25">
      <c r="A201" s="57">
        <v>424</v>
      </c>
      <c r="B201" s="58">
        <v>1666</v>
      </c>
      <c r="C201" s="57">
        <v>16</v>
      </c>
      <c r="D201" s="59">
        <v>47.48</v>
      </c>
      <c r="E201" s="59">
        <v>49.853999999999999</v>
      </c>
      <c r="F201" s="60">
        <v>40782</v>
      </c>
      <c r="G201" s="61">
        <v>1</v>
      </c>
      <c r="H201" s="61">
        <v>5</v>
      </c>
      <c r="J201" s="57" t="s">
        <v>1576</v>
      </c>
      <c r="K201" s="68" t="s">
        <v>2817</v>
      </c>
      <c r="L201" s="60">
        <v>40782</v>
      </c>
    </row>
    <row r="202" spans="1:12" x14ac:dyDescent="0.25">
      <c r="A202" s="57">
        <v>425</v>
      </c>
      <c r="B202" s="58">
        <v>1492</v>
      </c>
      <c r="C202" s="57">
        <v>17</v>
      </c>
      <c r="D202" s="59">
        <v>43.26</v>
      </c>
      <c r="E202" s="59">
        <v>45.423000000000002</v>
      </c>
      <c r="F202" s="60">
        <v>40774</v>
      </c>
      <c r="G202" s="61">
        <v>1</v>
      </c>
      <c r="H202" s="61">
        <v>5</v>
      </c>
      <c r="J202" s="57" t="s">
        <v>1576</v>
      </c>
      <c r="K202" s="68" t="s">
        <v>2817</v>
      </c>
      <c r="L202" s="60">
        <v>40774</v>
      </c>
    </row>
    <row r="203" spans="1:12" x14ac:dyDescent="0.25">
      <c r="A203" s="57">
        <v>425</v>
      </c>
      <c r="B203" s="58">
        <v>1534</v>
      </c>
      <c r="C203" s="57">
        <v>19</v>
      </c>
      <c r="D203" s="59">
        <v>43.41</v>
      </c>
      <c r="E203" s="59">
        <v>45.580500000000001</v>
      </c>
      <c r="F203" s="60">
        <v>40772</v>
      </c>
      <c r="G203" s="61">
        <v>1</v>
      </c>
      <c r="H203" s="61">
        <v>5</v>
      </c>
      <c r="J203" s="57" t="s">
        <v>1576</v>
      </c>
      <c r="K203" s="68" t="s">
        <v>2817</v>
      </c>
      <c r="L203" s="60">
        <v>40772</v>
      </c>
    </row>
    <row r="204" spans="1:12" x14ac:dyDescent="0.25">
      <c r="A204" s="57">
        <v>425</v>
      </c>
      <c r="B204" s="58">
        <v>1666</v>
      </c>
      <c r="C204" s="57">
        <v>16</v>
      </c>
      <c r="D204" s="59">
        <v>43.41</v>
      </c>
      <c r="E204" s="59">
        <v>45.580500000000001</v>
      </c>
      <c r="F204" s="60">
        <v>40782</v>
      </c>
      <c r="G204" s="61">
        <v>1</v>
      </c>
      <c r="H204" s="61">
        <v>5</v>
      </c>
      <c r="J204" s="57" t="s">
        <v>1576</v>
      </c>
      <c r="K204" s="68" t="s">
        <v>2810</v>
      </c>
      <c r="L204" s="60">
        <v>40782</v>
      </c>
    </row>
    <row r="205" spans="1:12" x14ac:dyDescent="0.25">
      <c r="A205" s="57">
        <v>426</v>
      </c>
      <c r="B205" s="58">
        <v>1492</v>
      </c>
      <c r="C205" s="57">
        <v>17</v>
      </c>
      <c r="D205" s="59">
        <v>41.26</v>
      </c>
      <c r="E205" s="59">
        <v>43.323</v>
      </c>
      <c r="F205" s="60">
        <v>40774</v>
      </c>
      <c r="G205" s="61">
        <v>1</v>
      </c>
      <c r="H205" s="61">
        <v>5</v>
      </c>
      <c r="J205" s="57" t="s">
        <v>1576</v>
      </c>
      <c r="K205" s="68" t="s">
        <v>2817</v>
      </c>
      <c r="L205" s="60">
        <v>40774</v>
      </c>
    </row>
    <row r="206" spans="1:12" x14ac:dyDescent="0.25">
      <c r="A206" s="57">
        <v>426</v>
      </c>
      <c r="B206" s="58">
        <v>1534</v>
      </c>
      <c r="C206" s="57">
        <v>19</v>
      </c>
      <c r="D206" s="59">
        <v>41.41</v>
      </c>
      <c r="E206" s="59">
        <v>43.480499999999999</v>
      </c>
      <c r="F206" s="60">
        <v>40772</v>
      </c>
      <c r="G206" s="61">
        <v>1</v>
      </c>
      <c r="H206" s="61">
        <v>5</v>
      </c>
      <c r="J206" s="57" t="s">
        <v>1576</v>
      </c>
      <c r="K206" s="68" t="s">
        <v>2817</v>
      </c>
      <c r="L206" s="60">
        <v>40772</v>
      </c>
    </row>
    <row r="207" spans="1:12" x14ac:dyDescent="0.25">
      <c r="A207" s="57">
        <v>426</v>
      </c>
      <c r="B207" s="58">
        <v>1666</v>
      </c>
      <c r="C207" s="57">
        <v>16</v>
      </c>
      <c r="D207" s="59">
        <v>41.41</v>
      </c>
      <c r="E207" s="59">
        <v>43.480499999999999</v>
      </c>
      <c r="F207" s="60">
        <v>40782</v>
      </c>
      <c r="G207" s="61">
        <v>1</v>
      </c>
      <c r="H207" s="61">
        <v>5</v>
      </c>
      <c r="J207" s="57" t="s">
        <v>1576</v>
      </c>
      <c r="K207" s="68" t="s">
        <v>2817</v>
      </c>
      <c r="L207" s="60">
        <v>40782</v>
      </c>
    </row>
    <row r="208" spans="1:12" x14ac:dyDescent="0.25">
      <c r="A208" s="57">
        <v>427</v>
      </c>
      <c r="B208" s="58">
        <v>1492</v>
      </c>
      <c r="C208" s="57">
        <v>17</v>
      </c>
      <c r="D208" s="59">
        <v>45.33</v>
      </c>
      <c r="E208" s="59">
        <v>47.596499999999999</v>
      </c>
      <c r="F208" s="60">
        <v>40780</v>
      </c>
      <c r="G208" s="61">
        <v>1</v>
      </c>
      <c r="H208" s="61">
        <v>5</v>
      </c>
      <c r="J208" s="57" t="s">
        <v>1576</v>
      </c>
      <c r="K208" s="68" t="s">
        <v>2817</v>
      </c>
      <c r="L208" s="60">
        <v>40780</v>
      </c>
    </row>
    <row r="209" spans="1:12" x14ac:dyDescent="0.25">
      <c r="A209" s="57">
        <v>427</v>
      </c>
      <c r="B209" s="58">
        <v>1534</v>
      </c>
      <c r="C209" s="57">
        <v>19</v>
      </c>
      <c r="D209" s="59">
        <v>45.48</v>
      </c>
      <c r="E209" s="59">
        <v>47.753999999999998</v>
      </c>
      <c r="F209" s="60">
        <v>40777</v>
      </c>
      <c r="G209" s="61">
        <v>1</v>
      </c>
      <c r="H209" s="61">
        <v>5</v>
      </c>
      <c r="J209" s="57" t="s">
        <v>1576</v>
      </c>
      <c r="K209" s="68" t="s">
        <v>2817</v>
      </c>
      <c r="L209" s="60">
        <v>40777</v>
      </c>
    </row>
    <row r="210" spans="1:12" x14ac:dyDescent="0.25">
      <c r="A210" s="57">
        <v>427</v>
      </c>
      <c r="B210" s="58">
        <v>1666</v>
      </c>
      <c r="C210" s="57">
        <v>16</v>
      </c>
      <c r="D210" s="59">
        <v>45.48</v>
      </c>
      <c r="E210" s="59">
        <v>47.753999999999998</v>
      </c>
      <c r="F210" s="60">
        <v>40758</v>
      </c>
      <c r="G210" s="61">
        <v>1</v>
      </c>
      <c r="H210" s="61">
        <v>5</v>
      </c>
      <c r="J210" s="57" t="s">
        <v>1576</v>
      </c>
      <c r="K210" s="68" t="s">
        <v>2817</v>
      </c>
      <c r="L210" s="60">
        <v>40758</v>
      </c>
    </row>
    <row r="211" spans="1:12" x14ac:dyDescent="0.25">
      <c r="A211" s="57">
        <v>428</v>
      </c>
      <c r="B211" s="58">
        <v>1492</v>
      </c>
      <c r="C211" s="57">
        <v>17</v>
      </c>
      <c r="D211" s="59">
        <v>41.26</v>
      </c>
      <c r="E211" s="59">
        <v>43.323</v>
      </c>
      <c r="F211" s="60">
        <v>40780</v>
      </c>
      <c r="G211" s="61">
        <v>1</v>
      </c>
      <c r="H211" s="61">
        <v>5</v>
      </c>
      <c r="J211" s="57" t="s">
        <v>1576</v>
      </c>
      <c r="K211" s="68" t="s">
        <v>2817</v>
      </c>
      <c r="L211" s="60">
        <v>40780</v>
      </c>
    </row>
    <row r="212" spans="1:12" x14ac:dyDescent="0.25">
      <c r="A212" s="57">
        <v>428</v>
      </c>
      <c r="B212" s="58">
        <v>1534</v>
      </c>
      <c r="C212" s="57">
        <v>19</v>
      </c>
      <c r="D212" s="59">
        <v>41.41</v>
      </c>
      <c r="E212" s="59">
        <v>43.480499999999999</v>
      </c>
      <c r="F212" s="60">
        <v>40777</v>
      </c>
      <c r="G212" s="61">
        <v>1</v>
      </c>
      <c r="H212" s="61">
        <v>5</v>
      </c>
      <c r="J212" s="57" t="s">
        <v>1576</v>
      </c>
      <c r="K212" s="68" t="s">
        <v>2817</v>
      </c>
      <c r="L212" s="60">
        <v>40777</v>
      </c>
    </row>
    <row r="213" spans="1:12" x14ac:dyDescent="0.25">
      <c r="A213" s="57">
        <v>428</v>
      </c>
      <c r="B213" s="58">
        <v>1666</v>
      </c>
      <c r="C213" s="57">
        <v>16</v>
      </c>
      <c r="D213" s="59">
        <v>41.41</v>
      </c>
      <c r="E213" s="59">
        <v>43.480499999999999</v>
      </c>
      <c r="F213" s="60">
        <v>40758</v>
      </c>
      <c r="G213" s="61">
        <v>1</v>
      </c>
      <c r="H213" s="61">
        <v>5</v>
      </c>
      <c r="J213" s="57" t="s">
        <v>1576</v>
      </c>
      <c r="K213" s="68" t="s">
        <v>2817</v>
      </c>
      <c r="L213" s="60">
        <v>40758</v>
      </c>
    </row>
    <row r="214" spans="1:12" x14ac:dyDescent="0.25">
      <c r="A214" s="57">
        <v>429</v>
      </c>
      <c r="B214" s="58">
        <v>1492</v>
      </c>
      <c r="C214" s="57">
        <v>17</v>
      </c>
      <c r="D214" s="59">
        <v>39.26</v>
      </c>
      <c r="E214" s="59">
        <v>41.222999999999999</v>
      </c>
      <c r="F214" s="60">
        <v>40748</v>
      </c>
      <c r="G214" s="61">
        <v>1</v>
      </c>
      <c r="H214" s="61">
        <v>5</v>
      </c>
      <c r="J214" s="57" t="s">
        <v>1576</v>
      </c>
      <c r="K214" s="68" t="s">
        <v>2817</v>
      </c>
      <c r="L214" s="60">
        <v>40748</v>
      </c>
    </row>
    <row r="215" spans="1:12" x14ac:dyDescent="0.25">
      <c r="A215" s="57">
        <v>429</v>
      </c>
      <c r="B215" s="58">
        <v>1534</v>
      </c>
      <c r="C215" s="57">
        <v>19</v>
      </c>
      <c r="D215" s="59">
        <v>39.409999999999997</v>
      </c>
      <c r="E215" s="59">
        <v>41.380499999999998</v>
      </c>
      <c r="F215" s="60">
        <v>40777</v>
      </c>
      <c r="G215" s="61">
        <v>1</v>
      </c>
      <c r="H215" s="61">
        <v>5</v>
      </c>
      <c r="J215" s="57" t="s">
        <v>1576</v>
      </c>
      <c r="K215" s="68" t="s">
        <v>2817</v>
      </c>
      <c r="L215" s="60">
        <v>40777</v>
      </c>
    </row>
    <row r="216" spans="1:12" x14ac:dyDescent="0.25">
      <c r="A216" s="57">
        <v>429</v>
      </c>
      <c r="B216" s="58">
        <v>1666</v>
      </c>
      <c r="C216" s="57">
        <v>16</v>
      </c>
      <c r="D216" s="59">
        <v>39.409999999999997</v>
      </c>
      <c r="E216" s="59">
        <v>41.380499999999998</v>
      </c>
      <c r="F216" s="60">
        <v>40758</v>
      </c>
      <c r="G216" s="61">
        <v>1</v>
      </c>
      <c r="H216" s="61">
        <v>5</v>
      </c>
      <c r="J216" s="57" t="s">
        <v>1576</v>
      </c>
      <c r="K216" s="68" t="s">
        <v>2817</v>
      </c>
      <c r="L216" s="60">
        <v>40758</v>
      </c>
    </row>
    <row r="217" spans="1:12" x14ac:dyDescent="0.25">
      <c r="A217" s="57">
        <v>430</v>
      </c>
      <c r="B217" s="58">
        <v>1492</v>
      </c>
      <c r="C217" s="57">
        <v>17</v>
      </c>
      <c r="D217" s="59">
        <v>43.33</v>
      </c>
      <c r="E217" s="59">
        <v>45.496499999999997</v>
      </c>
      <c r="F217" s="60">
        <v>40748</v>
      </c>
      <c r="G217" s="61">
        <v>1</v>
      </c>
      <c r="H217" s="61">
        <v>5</v>
      </c>
      <c r="J217" s="57" t="s">
        <v>1576</v>
      </c>
      <c r="K217" s="68" t="s">
        <v>2817</v>
      </c>
      <c r="L217" s="60">
        <v>40748</v>
      </c>
    </row>
    <row r="218" spans="1:12" x14ac:dyDescent="0.25">
      <c r="A218" s="57">
        <v>430</v>
      </c>
      <c r="B218" s="58">
        <v>1534</v>
      </c>
      <c r="C218" s="57">
        <v>19</v>
      </c>
      <c r="D218" s="59">
        <v>43.48</v>
      </c>
      <c r="E218" s="59">
        <v>45.654000000000003</v>
      </c>
      <c r="F218" s="60">
        <v>40777</v>
      </c>
      <c r="G218" s="61">
        <v>1</v>
      </c>
      <c r="H218" s="61">
        <v>5</v>
      </c>
      <c r="J218" s="57" t="s">
        <v>1576</v>
      </c>
      <c r="K218" s="68" t="s">
        <v>2817</v>
      </c>
      <c r="L218" s="60">
        <v>40777</v>
      </c>
    </row>
    <row r="219" spans="1:12" x14ac:dyDescent="0.25">
      <c r="A219" s="57">
        <v>430</v>
      </c>
      <c r="B219" s="58">
        <v>1666</v>
      </c>
      <c r="C219" s="57">
        <v>16</v>
      </c>
      <c r="D219" s="59">
        <v>43.48</v>
      </c>
      <c r="E219" s="59">
        <v>45.654000000000003</v>
      </c>
      <c r="F219" s="60">
        <v>40758</v>
      </c>
      <c r="G219" s="61">
        <v>1</v>
      </c>
      <c r="H219" s="61">
        <v>5</v>
      </c>
      <c r="J219" s="57" t="s">
        <v>1576</v>
      </c>
      <c r="K219" s="68" t="s">
        <v>2817</v>
      </c>
      <c r="L219" s="60">
        <v>40758</v>
      </c>
    </row>
    <row r="220" spans="1:12" x14ac:dyDescent="0.25">
      <c r="A220" s="57">
        <v>431</v>
      </c>
      <c r="B220" s="58">
        <v>1492</v>
      </c>
      <c r="C220" s="57">
        <v>17</v>
      </c>
      <c r="D220" s="59">
        <v>39.26</v>
      </c>
      <c r="E220" s="59">
        <v>41.222999999999999</v>
      </c>
      <c r="F220" s="60">
        <v>40748</v>
      </c>
      <c r="G220" s="61">
        <v>1</v>
      </c>
      <c r="H220" s="61">
        <v>5</v>
      </c>
      <c r="J220" s="57" t="s">
        <v>1576</v>
      </c>
      <c r="K220" s="68" t="s">
        <v>2817</v>
      </c>
      <c r="L220" s="60">
        <v>40748</v>
      </c>
    </row>
    <row r="221" spans="1:12" x14ac:dyDescent="0.25">
      <c r="A221" s="57">
        <v>431</v>
      </c>
      <c r="B221" s="58">
        <v>1534</v>
      </c>
      <c r="C221" s="57">
        <v>19</v>
      </c>
      <c r="D221" s="59">
        <v>39.409999999999997</v>
      </c>
      <c r="E221" s="59">
        <v>41.380499999999998</v>
      </c>
      <c r="F221" s="60">
        <v>40777</v>
      </c>
      <c r="G221" s="61">
        <v>1</v>
      </c>
      <c r="H221" s="61">
        <v>5</v>
      </c>
      <c r="J221" s="57" t="s">
        <v>1576</v>
      </c>
      <c r="K221" s="68" t="s">
        <v>2817</v>
      </c>
      <c r="L221" s="60">
        <v>40777</v>
      </c>
    </row>
    <row r="222" spans="1:12" x14ac:dyDescent="0.25">
      <c r="A222" s="57">
        <v>431</v>
      </c>
      <c r="B222" s="58">
        <v>1666</v>
      </c>
      <c r="C222" s="57">
        <v>16</v>
      </c>
      <c r="D222" s="59">
        <v>39.409999999999997</v>
      </c>
      <c r="E222" s="59">
        <v>41.380499999999998</v>
      </c>
      <c r="F222" s="60">
        <v>40758</v>
      </c>
      <c r="G222" s="61">
        <v>1</v>
      </c>
      <c r="H222" s="61">
        <v>5</v>
      </c>
      <c r="J222" s="57" t="s">
        <v>1576</v>
      </c>
      <c r="K222" s="68" t="s">
        <v>2817</v>
      </c>
      <c r="L222" s="60">
        <v>40758</v>
      </c>
    </row>
    <row r="223" spans="1:12" x14ac:dyDescent="0.25">
      <c r="A223" s="57">
        <v>432</v>
      </c>
      <c r="B223" s="58">
        <v>1492</v>
      </c>
      <c r="C223" s="57">
        <v>17</v>
      </c>
      <c r="D223" s="59">
        <v>37.26</v>
      </c>
      <c r="E223" s="59">
        <v>39.122999999999998</v>
      </c>
      <c r="F223" s="60">
        <v>40748</v>
      </c>
      <c r="G223" s="61">
        <v>1</v>
      </c>
      <c r="H223" s="61">
        <v>5</v>
      </c>
      <c r="J223" s="57" t="s">
        <v>1576</v>
      </c>
      <c r="K223" s="68" t="s">
        <v>2817</v>
      </c>
      <c r="L223" s="60">
        <v>40748</v>
      </c>
    </row>
    <row r="224" spans="1:12" x14ac:dyDescent="0.25">
      <c r="A224" s="57">
        <v>432</v>
      </c>
      <c r="B224" s="58">
        <v>1534</v>
      </c>
      <c r="C224" s="57">
        <v>19</v>
      </c>
      <c r="D224" s="59">
        <v>37.409999999999997</v>
      </c>
      <c r="E224" s="59">
        <v>39.280500000000004</v>
      </c>
      <c r="F224" s="60">
        <v>40777</v>
      </c>
      <c r="G224" s="61">
        <v>1</v>
      </c>
      <c r="H224" s="61">
        <v>5</v>
      </c>
      <c r="J224" s="57" t="s">
        <v>1576</v>
      </c>
      <c r="K224" s="68" t="s">
        <v>2817</v>
      </c>
      <c r="L224" s="60">
        <v>40777</v>
      </c>
    </row>
    <row r="225" spans="1:12" x14ac:dyDescent="0.25">
      <c r="A225" s="57">
        <v>432</v>
      </c>
      <c r="B225" s="58">
        <v>1666</v>
      </c>
      <c r="C225" s="57">
        <v>16</v>
      </c>
      <c r="D225" s="59">
        <v>37.409999999999997</v>
      </c>
      <c r="E225" s="59">
        <v>39.280500000000004</v>
      </c>
      <c r="F225" s="60">
        <v>40758</v>
      </c>
      <c r="G225" s="61">
        <v>1</v>
      </c>
      <c r="H225" s="61">
        <v>5</v>
      </c>
      <c r="J225" s="57" t="s">
        <v>1576</v>
      </c>
      <c r="K225" s="68" t="s">
        <v>2817</v>
      </c>
      <c r="L225" s="60">
        <v>40758</v>
      </c>
    </row>
    <row r="226" spans="1:12" x14ac:dyDescent="0.25">
      <c r="A226" s="57">
        <v>433</v>
      </c>
      <c r="B226" s="58">
        <v>1492</v>
      </c>
      <c r="C226" s="57">
        <v>17</v>
      </c>
      <c r="D226" s="59">
        <v>41.33</v>
      </c>
      <c r="E226" s="59">
        <v>43.396500000000003</v>
      </c>
      <c r="F226" s="60">
        <v>40755</v>
      </c>
      <c r="G226" s="61">
        <v>1</v>
      </c>
      <c r="H226" s="61">
        <v>5</v>
      </c>
      <c r="J226" s="57" t="s">
        <v>1576</v>
      </c>
      <c r="K226" s="68" t="s">
        <v>2817</v>
      </c>
      <c r="L226" s="60">
        <v>40755</v>
      </c>
    </row>
    <row r="227" spans="1:12" x14ac:dyDescent="0.25">
      <c r="A227" s="57">
        <v>433</v>
      </c>
      <c r="B227" s="58">
        <v>1534</v>
      </c>
      <c r="C227" s="57">
        <v>19</v>
      </c>
      <c r="D227" s="59">
        <v>41.48</v>
      </c>
      <c r="E227" s="59">
        <v>43.554000000000002</v>
      </c>
      <c r="F227" s="60">
        <v>40783</v>
      </c>
      <c r="G227" s="61">
        <v>1</v>
      </c>
      <c r="H227" s="61">
        <v>5</v>
      </c>
      <c r="J227" s="57" t="s">
        <v>1576</v>
      </c>
      <c r="K227" s="68" t="s">
        <v>2817</v>
      </c>
      <c r="L227" s="60">
        <v>40783</v>
      </c>
    </row>
    <row r="228" spans="1:12" x14ac:dyDescent="0.25">
      <c r="A228" s="57">
        <v>433</v>
      </c>
      <c r="B228" s="58">
        <v>1666</v>
      </c>
      <c r="C228" s="57">
        <v>16</v>
      </c>
      <c r="D228" s="59">
        <v>41.48</v>
      </c>
      <c r="E228" s="59">
        <v>43.554000000000002</v>
      </c>
      <c r="F228" s="60">
        <v>40765</v>
      </c>
      <c r="G228" s="61">
        <v>1</v>
      </c>
      <c r="H228" s="61">
        <v>5</v>
      </c>
      <c r="J228" s="57" t="s">
        <v>1576</v>
      </c>
      <c r="K228" s="68" t="s">
        <v>2817</v>
      </c>
      <c r="L228" s="60">
        <v>40765</v>
      </c>
    </row>
    <row r="229" spans="1:12" x14ac:dyDescent="0.25">
      <c r="A229" s="57">
        <v>434</v>
      </c>
      <c r="B229" s="58">
        <v>1492</v>
      </c>
      <c r="C229" s="57">
        <v>17</v>
      </c>
      <c r="D229" s="59">
        <v>37.26</v>
      </c>
      <c r="E229" s="59">
        <v>39.122999999999998</v>
      </c>
      <c r="F229" s="60">
        <v>40755</v>
      </c>
      <c r="G229" s="61">
        <v>1</v>
      </c>
      <c r="H229" s="61">
        <v>5</v>
      </c>
      <c r="J229" s="57" t="s">
        <v>1576</v>
      </c>
      <c r="K229" s="68" t="s">
        <v>2817</v>
      </c>
      <c r="L229" s="60">
        <v>40755</v>
      </c>
    </row>
    <row r="230" spans="1:12" x14ac:dyDescent="0.25">
      <c r="A230" s="57">
        <v>434</v>
      </c>
      <c r="B230" s="58">
        <v>1534</v>
      </c>
      <c r="C230" s="57">
        <v>19</v>
      </c>
      <c r="D230" s="59">
        <v>37.409999999999997</v>
      </c>
      <c r="E230" s="59">
        <v>39.280500000000004</v>
      </c>
      <c r="F230" s="60">
        <v>40783</v>
      </c>
      <c r="G230" s="61">
        <v>1</v>
      </c>
      <c r="H230" s="61">
        <v>5</v>
      </c>
      <c r="J230" s="57" t="s">
        <v>1576</v>
      </c>
      <c r="K230" s="68" t="s">
        <v>2817</v>
      </c>
      <c r="L230" s="60">
        <v>40783</v>
      </c>
    </row>
    <row r="231" spans="1:12" x14ac:dyDescent="0.25">
      <c r="A231" s="57">
        <v>434</v>
      </c>
      <c r="B231" s="58">
        <v>1666</v>
      </c>
      <c r="C231" s="57">
        <v>16</v>
      </c>
      <c r="D231" s="59">
        <v>37.409999999999997</v>
      </c>
      <c r="E231" s="59">
        <v>39.280500000000004</v>
      </c>
      <c r="F231" s="60">
        <v>40765</v>
      </c>
      <c r="G231" s="61">
        <v>1</v>
      </c>
      <c r="H231" s="61">
        <v>5</v>
      </c>
      <c r="J231" s="57" t="s">
        <v>1576</v>
      </c>
      <c r="K231" s="68" t="s">
        <v>2817</v>
      </c>
      <c r="L231" s="60">
        <v>40765</v>
      </c>
    </row>
    <row r="232" spans="1:12" x14ac:dyDescent="0.25">
      <c r="A232" s="57">
        <v>435</v>
      </c>
      <c r="B232" s="58">
        <v>1492</v>
      </c>
      <c r="C232" s="57">
        <v>17</v>
      </c>
      <c r="D232" s="59">
        <v>35.26</v>
      </c>
      <c r="E232" s="59">
        <v>37.023000000000003</v>
      </c>
      <c r="F232" s="60">
        <v>40755</v>
      </c>
      <c r="G232" s="61">
        <v>1</v>
      </c>
      <c r="H232" s="61">
        <v>5</v>
      </c>
      <c r="J232" s="57" t="s">
        <v>1576</v>
      </c>
      <c r="K232" s="68" t="s">
        <v>2817</v>
      </c>
      <c r="L232" s="60">
        <v>40755</v>
      </c>
    </row>
    <row r="233" spans="1:12" x14ac:dyDescent="0.25">
      <c r="A233" s="57">
        <v>435</v>
      </c>
      <c r="B233" s="58">
        <v>1534</v>
      </c>
      <c r="C233" s="57">
        <v>19</v>
      </c>
      <c r="D233" s="59">
        <v>35.409999999999997</v>
      </c>
      <c r="E233" s="59">
        <v>37.180500000000002</v>
      </c>
      <c r="F233" s="60">
        <v>40783</v>
      </c>
      <c r="G233" s="61">
        <v>1</v>
      </c>
      <c r="H233" s="61">
        <v>5</v>
      </c>
      <c r="J233" s="57" t="s">
        <v>1576</v>
      </c>
      <c r="K233" s="68" t="s">
        <v>2817</v>
      </c>
      <c r="L233" s="60">
        <v>40783</v>
      </c>
    </row>
    <row r="234" spans="1:12" x14ac:dyDescent="0.25">
      <c r="A234" s="57">
        <v>435</v>
      </c>
      <c r="B234" s="58">
        <v>1666</v>
      </c>
      <c r="C234" s="57">
        <v>16</v>
      </c>
      <c r="D234" s="59">
        <v>35.409999999999997</v>
      </c>
      <c r="E234" s="59">
        <v>37.180500000000002</v>
      </c>
      <c r="F234" s="60">
        <v>40765</v>
      </c>
      <c r="G234" s="61">
        <v>1</v>
      </c>
      <c r="H234" s="61">
        <v>5</v>
      </c>
      <c r="J234" s="57" t="s">
        <v>1576</v>
      </c>
      <c r="K234" s="68" t="s">
        <v>2817</v>
      </c>
      <c r="L234" s="60">
        <v>40765</v>
      </c>
    </row>
    <row r="235" spans="1:12" x14ac:dyDescent="0.25">
      <c r="A235" s="57">
        <v>436</v>
      </c>
      <c r="B235" s="58">
        <v>1492</v>
      </c>
      <c r="C235" s="57">
        <v>17</v>
      </c>
      <c r="D235" s="59">
        <v>39.33</v>
      </c>
      <c r="E235" s="59">
        <v>41.296500000000002</v>
      </c>
      <c r="F235" s="60">
        <v>40755</v>
      </c>
      <c r="G235" s="61">
        <v>1</v>
      </c>
      <c r="H235" s="61">
        <v>5</v>
      </c>
      <c r="J235" s="57" t="s">
        <v>1576</v>
      </c>
      <c r="K235" s="68" t="s">
        <v>2810</v>
      </c>
      <c r="L235" s="60">
        <v>40755</v>
      </c>
    </row>
    <row r="236" spans="1:12" x14ac:dyDescent="0.25">
      <c r="A236" s="57">
        <v>436</v>
      </c>
      <c r="B236" s="58">
        <v>1534</v>
      </c>
      <c r="C236" s="57">
        <v>19</v>
      </c>
      <c r="D236" s="59">
        <v>39.479999999999997</v>
      </c>
      <c r="E236" s="59">
        <v>41.454000000000001</v>
      </c>
      <c r="F236" s="60">
        <v>40783</v>
      </c>
      <c r="G236" s="61">
        <v>1</v>
      </c>
      <c r="H236" s="61">
        <v>5</v>
      </c>
      <c r="J236" s="57" t="s">
        <v>1576</v>
      </c>
      <c r="K236" s="68" t="s">
        <v>2817</v>
      </c>
      <c r="L236" s="60">
        <v>40783</v>
      </c>
    </row>
    <row r="237" spans="1:12" x14ac:dyDescent="0.25">
      <c r="A237" s="57">
        <v>436</v>
      </c>
      <c r="B237" s="58">
        <v>1666</v>
      </c>
      <c r="C237" s="57">
        <v>16</v>
      </c>
      <c r="D237" s="59">
        <v>39.479999999999997</v>
      </c>
      <c r="E237" s="59">
        <v>41.454000000000001</v>
      </c>
      <c r="F237" s="60">
        <v>40765</v>
      </c>
      <c r="G237" s="61">
        <v>1</v>
      </c>
      <c r="H237" s="61">
        <v>5</v>
      </c>
      <c r="J237" s="57" t="s">
        <v>1576</v>
      </c>
      <c r="K237" s="68" t="s">
        <v>2817</v>
      </c>
      <c r="L237" s="60">
        <v>40765</v>
      </c>
    </row>
    <row r="238" spans="1:12" x14ac:dyDescent="0.25">
      <c r="A238" s="57">
        <v>437</v>
      </c>
      <c r="B238" s="58">
        <v>1492</v>
      </c>
      <c r="C238" s="57">
        <v>17</v>
      </c>
      <c r="D238" s="59">
        <v>35.26</v>
      </c>
      <c r="E238" s="59">
        <v>37.023000000000003</v>
      </c>
      <c r="F238" s="60">
        <v>40761</v>
      </c>
      <c r="G238" s="61">
        <v>1</v>
      </c>
      <c r="H238" s="61">
        <v>5</v>
      </c>
      <c r="J238" s="57" t="s">
        <v>1576</v>
      </c>
      <c r="K238" s="68" t="s">
        <v>2817</v>
      </c>
      <c r="L238" s="60">
        <v>40761</v>
      </c>
    </row>
    <row r="239" spans="1:12" x14ac:dyDescent="0.25">
      <c r="A239" s="57">
        <v>437</v>
      </c>
      <c r="B239" s="58">
        <v>1534</v>
      </c>
      <c r="C239" s="57">
        <v>19</v>
      </c>
      <c r="D239" s="59">
        <v>35.409999999999997</v>
      </c>
      <c r="E239" s="59">
        <v>37.180500000000002</v>
      </c>
      <c r="F239" s="60">
        <v>40765</v>
      </c>
      <c r="G239" s="61">
        <v>1</v>
      </c>
      <c r="H239" s="61">
        <v>5</v>
      </c>
      <c r="J239" s="57" t="s">
        <v>1576</v>
      </c>
      <c r="K239" s="68" t="s">
        <v>2817</v>
      </c>
      <c r="L239" s="60">
        <v>40765</v>
      </c>
    </row>
    <row r="240" spans="1:12" x14ac:dyDescent="0.25">
      <c r="A240" s="57">
        <v>437</v>
      </c>
      <c r="B240" s="58">
        <v>1666</v>
      </c>
      <c r="C240" s="57">
        <v>16</v>
      </c>
      <c r="D240" s="59">
        <v>35.409999999999997</v>
      </c>
      <c r="E240" s="59">
        <v>37.180500000000002</v>
      </c>
      <c r="F240" s="60">
        <v>40772</v>
      </c>
      <c r="G240" s="61">
        <v>1</v>
      </c>
      <c r="H240" s="61">
        <v>5</v>
      </c>
      <c r="J240" s="57" t="s">
        <v>1576</v>
      </c>
      <c r="K240" s="68" t="s">
        <v>2817</v>
      </c>
      <c r="L240" s="60">
        <v>40772</v>
      </c>
    </row>
    <row r="241" spans="1:12" x14ac:dyDescent="0.25">
      <c r="A241" s="57">
        <v>438</v>
      </c>
      <c r="B241" s="58">
        <v>1540</v>
      </c>
      <c r="C241" s="57">
        <v>17</v>
      </c>
      <c r="D241" s="59">
        <v>39.26</v>
      </c>
      <c r="E241" s="59">
        <v>41.222999999999999</v>
      </c>
      <c r="F241" s="60">
        <v>40780</v>
      </c>
      <c r="G241" s="61">
        <v>1</v>
      </c>
      <c r="H241" s="61">
        <v>5</v>
      </c>
      <c r="J241" s="57" t="s">
        <v>1576</v>
      </c>
      <c r="K241" s="68" t="s">
        <v>2810</v>
      </c>
      <c r="L241" s="60">
        <v>40780</v>
      </c>
    </row>
    <row r="242" spans="1:12" x14ac:dyDescent="0.25">
      <c r="A242" s="57">
        <v>438</v>
      </c>
      <c r="B242" s="58">
        <v>1656</v>
      </c>
      <c r="C242" s="57">
        <v>16</v>
      </c>
      <c r="D242" s="59">
        <v>45.41</v>
      </c>
      <c r="E242" s="59">
        <v>47.680500000000002</v>
      </c>
      <c r="F242" s="60">
        <v>40772</v>
      </c>
      <c r="G242" s="61">
        <v>1</v>
      </c>
      <c r="H242" s="61">
        <v>5</v>
      </c>
      <c r="J242" s="57" t="s">
        <v>1576</v>
      </c>
      <c r="K242" s="68" t="s">
        <v>2810</v>
      </c>
      <c r="L242" s="60">
        <v>40772</v>
      </c>
    </row>
    <row r="243" spans="1:12" x14ac:dyDescent="0.25">
      <c r="A243" s="57">
        <v>439</v>
      </c>
      <c r="B243" s="58">
        <v>1540</v>
      </c>
      <c r="C243" s="57">
        <v>17</v>
      </c>
      <c r="D243" s="59">
        <v>43.33</v>
      </c>
      <c r="E243" s="59">
        <v>45.496499999999997</v>
      </c>
      <c r="F243" s="60">
        <v>40780</v>
      </c>
      <c r="G243" s="61">
        <v>1</v>
      </c>
      <c r="H243" s="61">
        <v>5</v>
      </c>
      <c r="J243" s="57" t="s">
        <v>1576</v>
      </c>
      <c r="K243" s="68" t="s">
        <v>2810</v>
      </c>
      <c r="L243" s="60">
        <v>40780</v>
      </c>
    </row>
    <row r="244" spans="1:12" x14ac:dyDescent="0.25">
      <c r="A244" s="57">
        <v>439</v>
      </c>
      <c r="B244" s="58">
        <v>1656</v>
      </c>
      <c r="C244" s="57">
        <v>16</v>
      </c>
      <c r="D244" s="59">
        <v>43.41</v>
      </c>
      <c r="E244" s="59">
        <v>45.580500000000001</v>
      </c>
      <c r="F244" s="60">
        <v>40772</v>
      </c>
      <c r="G244" s="61">
        <v>1</v>
      </c>
      <c r="H244" s="61">
        <v>5</v>
      </c>
      <c r="J244" s="57" t="s">
        <v>1576</v>
      </c>
      <c r="K244" s="68" t="s">
        <v>2810</v>
      </c>
      <c r="L244" s="60">
        <v>40772</v>
      </c>
    </row>
    <row r="245" spans="1:12" x14ac:dyDescent="0.25">
      <c r="A245" s="57">
        <v>440</v>
      </c>
      <c r="B245" s="58">
        <v>1540</v>
      </c>
      <c r="C245" s="57">
        <v>17</v>
      </c>
      <c r="D245" s="59">
        <v>39.26</v>
      </c>
      <c r="E245" s="59">
        <v>41.222999999999999</v>
      </c>
      <c r="F245" s="60">
        <v>40761</v>
      </c>
      <c r="G245" s="61">
        <v>1</v>
      </c>
      <c r="H245" s="61">
        <v>5</v>
      </c>
      <c r="J245" s="57" t="s">
        <v>1576</v>
      </c>
      <c r="K245" s="68" t="s">
        <v>2810</v>
      </c>
      <c r="L245" s="60">
        <v>40761</v>
      </c>
    </row>
    <row r="246" spans="1:12" x14ac:dyDescent="0.25">
      <c r="A246" s="57">
        <v>440</v>
      </c>
      <c r="B246" s="58">
        <v>1656</v>
      </c>
      <c r="C246" s="57">
        <v>16</v>
      </c>
      <c r="D246" s="59">
        <v>47.48</v>
      </c>
      <c r="E246" s="59">
        <v>49.853999999999999</v>
      </c>
      <c r="F246" s="60">
        <v>40772</v>
      </c>
      <c r="G246" s="61">
        <v>1</v>
      </c>
      <c r="H246" s="61">
        <v>5</v>
      </c>
      <c r="J246" s="57" t="s">
        <v>1576</v>
      </c>
      <c r="K246" s="68" t="s">
        <v>2810</v>
      </c>
      <c r="L246" s="60">
        <v>40772</v>
      </c>
    </row>
    <row r="247" spans="1:12" x14ac:dyDescent="0.25">
      <c r="A247" s="57">
        <v>441</v>
      </c>
      <c r="B247" s="58">
        <v>1540</v>
      </c>
      <c r="C247" s="57">
        <v>17</v>
      </c>
      <c r="D247" s="59">
        <v>37.26</v>
      </c>
      <c r="E247" s="59">
        <v>39.122999999999998</v>
      </c>
      <c r="F247" s="60">
        <v>40761</v>
      </c>
      <c r="G247" s="61">
        <v>1</v>
      </c>
      <c r="H247" s="61">
        <v>5</v>
      </c>
      <c r="J247" s="57" t="s">
        <v>1576</v>
      </c>
      <c r="K247" s="68" t="s">
        <v>2810</v>
      </c>
      <c r="L247" s="60">
        <v>40761</v>
      </c>
    </row>
    <row r="248" spans="1:12" x14ac:dyDescent="0.25">
      <c r="A248" s="57">
        <v>441</v>
      </c>
      <c r="B248" s="58">
        <v>1656</v>
      </c>
      <c r="C248" s="57">
        <v>16</v>
      </c>
      <c r="D248" s="59">
        <v>43.41</v>
      </c>
      <c r="E248" s="59">
        <v>45.580500000000001</v>
      </c>
      <c r="F248" s="60">
        <v>40772</v>
      </c>
      <c r="G248" s="61">
        <v>1</v>
      </c>
      <c r="H248" s="61">
        <v>5</v>
      </c>
      <c r="J248" s="57" t="s">
        <v>1576</v>
      </c>
      <c r="K248" s="68" t="s">
        <v>2810</v>
      </c>
      <c r="L248" s="60">
        <v>40772</v>
      </c>
    </row>
    <row r="249" spans="1:12" x14ac:dyDescent="0.25">
      <c r="A249" s="57">
        <v>442</v>
      </c>
      <c r="B249" s="58">
        <v>1540</v>
      </c>
      <c r="C249" s="57">
        <v>17</v>
      </c>
      <c r="D249" s="59">
        <v>41.33</v>
      </c>
      <c r="E249" s="59">
        <v>43.396500000000003</v>
      </c>
      <c r="F249" s="60">
        <v>40761</v>
      </c>
      <c r="G249" s="61">
        <v>1</v>
      </c>
      <c r="H249" s="61">
        <v>5</v>
      </c>
      <c r="J249" s="57" t="s">
        <v>1576</v>
      </c>
      <c r="K249" s="68" t="s">
        <v>2810</v>
      </c>
      <c r="L249" s="60">
        <v>40761</v>
      </c>
    </row>
    <row r="250" spans="1:12" x14ac:dyDescent="0.25">
      <c r="A250" s="57">
        <v>442</v>
      </c>
      <c r="B250" s="58">
        <v>1656</v>
      </c>
      <c r="C250" s="57">
        <v>16</v>
      </c>
      <c r="D250" s="59">
        <v>41.41</v>
      </c>
      <c r="E250" s="59">
        <v>43.480499999999999</v>
      </c>
      <c r="F250" s="60">
        <v>40777</v>
      </c>
      <c r="G250" s="61">
        <v>1</v>
      </c>
      <c r="H250" s="61">
        <v>5</v>
      </c>
      <c r="J250" s="57" t="s">
        <v>1576</v>
      </c>
      <c r="K250" s="68" t="s">
        <v>2810</v>
      </c>
      <c r="L250" s="60">
        <v>40777</v>
      </c>
    </row>
    <row r="251" spans="1:12" x14ac:dyDescent="0.25">
      <c r="A251" s="57">
        <v>443</v>
      </c>
      <c r="B251" s="58">
        <v>1540</v>
      </c>
      <c r="C251" s="57">
        <v>17</v>
      </c>
      <c r="D251" s="59">
        <v>37.26</v>
      </c>
      <c r="E251" s="59">
        <v>39.122999999999998</v>
      </c>
      <c r="F251" s="60">
        <v>40761</v>
      </c>
      <c r="G251" s="61">
        <v>1</v>
      </c>
      <c r="H251" s="61">
        <v>5</v>
      </c>
      <c r="J251" s="57" t="s">
        <v>1576</v>
      </c>
      <c r="K251" s="68" t="s">
        <v>2810</v>
      </c>
      <c r="L251" s="60">
        <v>40761</v>
      </c>
    </row>
    <row r="252" spans="1:12" x14ac:dyDescent="0.25">
      <c r="A252" s="57">
        <v>443</v>
      </c>
      <c r="B252" s="58">
        <v>1656</v>
      </c>
      <c r="C252" s="57">
        <v>16</v>
      </c>
      <c r="D252" s="59">
        <v>45.48</v>
      </c>
      <c r="E252" s="59">
        <v>47.753999999999998</v>
      </c>
      <c r="F252" s="60">
        <v>40777</v>
      </c>
      <c r="G252" s="61">
        <v>1</v>
      </c>
      <c r="H252" s="61">
        <v>5</v>
      </c>
      <c r="J252" s="57" t="s">
        <v>1576</v>
      </c>
      <c r="K252" s="68" t="s">
        <v>2810</v>
      </c>
      <c r="L252" s="60">
        <v>40777</v>
      </c>
    </row>
    <row r="253" spans="1:12" x14ac:dyDescent="0.25">
      <c r="A253" s="57">
        <v>444</v>
      </c>
      <c r="B253" s="58">
        <v>1540</v>
      </c>
      <c r="C253" s="57">
        <v>17</v>
      </c>
      <c r="D253" s="59">
        <v>35.26</v>
      </c>
      <c r="E253" s="59">
        <v>37.023000000000003</v>
      </c>
      <c r="F253" s="60">
        <v>40767</v>
      </c>
      <c r="G253" s="61">
        <v>1</v>
      </c>
      <c r="H253" s="61">
        <v>5</v>
      </c>
      <c r="J253" s="57" t="s">
        <v>1576</v>
      </c>
      <c r="K253" s="68" t="s">
        <v>2810</v>
      </c>
      <c r="L253" s="60">
        <v>40767</v>
      </c>
    </row>
    <row r="254" spans="1:12" x14ac:dyDescent="0.25">
      <c r="A254" s="57">
        <v>444</v>
      </c>
      <c r="B254" s="58">
        <v>1656</v>
      </c>
      <c r="C254" s="57">
        <v>16</v>
      </c>
      <c r="D254" s="59">
        <v>41.41</v>
      </c>
      <c r="E254" s="59">
        <v>43.480499999999999</v>
      </c>
      <c r="F254" s="60">
        <v>40777</v>
      </c>
      <c r="G254" s="61">
        <v>1</v>
      </c>
      <c r="H254" s="61">
        <v>5</v>
      </c>
      <c r="J254" s="57" t="s">
        <v>1576</v>
      </c>
      <c r="K254" s="68" t="s">
        <v>2810</v>
      </c>
      <c r="L254" s="60">
        <v>40777</v>
      </c>
    </row>
    <row r="255" spans="1:12" x14ac:dyDescent="0.25">
      <c r="A255" s="57">
        <v>445</v>
      </c>
      <c r="B255" s="58">
        <v>1540</v>
      </c>
      <c r="C255" s="57">
        <v>17</v>
      </c>
      <c r="D255" s="59">
        <v>39.33</v>
      </c>
      <c r="E255" s="59">
        <v>41.296500000000002</v>
      </c>
      <c r="F255" s="60">
        <v>40767</v>
      </c>
      <c r="G255" s="61">
        <v>1</v>
      </c>
      <c r="H255" s="61">
        <v>5</v>
      </c>
      <c r="J255" s="57" t="s">
        <v>1576</v>
      </c>
      <c r="K255" s="68" t="s">
        <v>2810</v>
      </c>
      <c r="L255" s="60">
        <v>40767</v>
      </c>
    </row>
    <row r="256" spans="1:12" x14ac:dyDescent="0.25">
      <c r="A256" s="57">
        <v>445</v>
      </c>
      <c r="B256" s="58">
        <v>1656</v>
      </c>
      <c r="C256" s="57">
        <v>16</v>
      </c>
      <c r="D256" s="59">
        <v>39.409999999999997</v>
      </c>
      <c r="E256" s="59">
        <v>41.380499999999998</v>
      </c>
      <c r="F256" s="60">
        <v>40783</v>
      </c>
      <c r="G256" s="61">
        <v>1</v>
      </c>
      <c r="H256" s="61">
        <v>5</v>
      </c>
      <c r="J256" s="57" t="s">
        <v>1576</v>
      </c>
      <c r="K256" s="68" t="s">
        <v>2810</v>
      </c>
      <c r="L256" s="60">
        <v>40783</v>
      </c>
    </row>
    <row r="257" spans="1:12" x14ac:dyDescent="0.25">
      <c r="A257" s="57">
        <v>446</v>
      </c>
      <c r="B257" s="58">
        <v>1540</v>
      </c>
      <c r="C257" s="57">
        <v>17</v>
      </c>
      <c r="D257" s="59">
        <v>35.26</v>
      </c>
      <c r="E257" s="59">
        <v>37.023000000000003</v>
      </c>
      <c r="F257" s="60">
        <v>40767</v>
      </c>
      <c r="G257" s="61">
        <v>1</v>
      </c>
      <c r="H257" s="61">
        <v>5</v>
      </c>
      <c r="J257" s="57" t="s">
        <v>1576</v>
      </c>
      <c r="K257" s="68" t="s">
        <v>2810</v>
      </c>
      <c r="L257" s="60">
        <v>40767</v>
      </c>
    </row>
    <row r="258" spans="1:12" x14ac:dyDescent="0.25">
      <c r="A258" s="57">
        <v>446</v>
      </c>
      <c r="B258" s="58">
        <v>1656</v>
      </c>
      <c r="C258" s="57">
        <v>16</v>
      </c>
      <c r="D258" s="59">
        <v>43.48</v>
      </c>
      <c r="E258" s="59">
        <v>45.654000000000003</v>
      </c>
      <c r="F258" s="60">
        <v>40783</v>
      </c>
      <c r="G258" s="61">
        <v>1</v>
      </c>
      <c r="H258" s="61">
        <v>5</v>
      </c>
      <c r="J258" s="57" t="s">
        <v>1576</v>
      </c>
      <c r="K258" s="68" t="s">
        <v>2810</v>
      </c>
      <c r="L258" s="60">
        <v>40783</v>
      </c>
    </row>
    <row r="259" spans="1:12" x14ac:dyDescent="0.25">
      <c r="A259" s="57">
        <v>447</v>
      </c>
      <c r="B259" s="58">
        <v>1540</v>
      </c>
      <c r="C259" s="57">
        <v>17</v>
      </c>
      <c r="D259" s="59">
        <v>45.41</v>
      </c>
      <c r="E259" s="59">
        <v>47.680500000000002</v>
      </c>
      <c r="F259" s="60">
        <v>40767</v>
      </c>
      <c r="G259" s="61">
        <v>1</v>
      </c>
      <c r="H259" s="61">
        <v>5</v>
      </c>
      <c r="J259" s="57" t="s">
        <v>1576</v>
      </c>
      <c r="K259" s="68" t="s">
        <v>2810</v>
      </c>
      <c r="L259" s="60">
        <v>40767</v>
      </c>
    </row>
    <row r="260" spans="1:12" x14ac:dyDescent="0.25">
      <c r="A260" s="57">
        <v>447</v>
      </c>
      <c r="B260" s="58">
        <v>1656</v>
      </c>
      <c r="C260" s="57">
        <v>16</v>
      </c>
      <c r="D260" s="59">
        <v>39.409999999999997</v>
      </c>
      <c r="E260" s="59">
        <v>41.380499999999998</v>
      </c>
      <c r="F260" s="60">
        <v>40783</v>
      </c>
      <c r="G260" s="61">
        <v>1</v>
      </c>
      <c r="H260" s="61">
        <v>5</v>
      </c>
      <c r="J260" s="57" t="s">
        <v>1576</v>
      </c>
      <c r="K260" s="68" t="s">
        <v>2810</v>
      </c>
      <c r="L260" s="60">
        <v>40783</v>
      </c>
    </row>
    <row r="261" spans="1:12" x14ac:dyDescent="0.25">
      <c r="A261" s="57">
        <v>448</v>
      </c>
      <c r="B261" s="58">
        <v>1540</v>
      </c>
      <c r="C261" s="57">
        <v>17</v>
      </c>
      <c r="D261" s="59">
        <v>43.41</v>
      </c>
      <c r="E261" s="59">
        <v>45.580500000000001</v>
      </c>
      <c r="F261" s="60">
        <v>40774</v>
      </c>
      <c r="G261" s="61">
        <v>1</v>
      </c>
      <c r="H261" s="61">
        <v>5</v>
      </c>
      <c r="J261" s="57" t="s">
        <v>1576</v>
      </c>
      <c r="K261" s="68" t="s">
        <v>2810</v>
      </c>
      <c r="L261" s="60">
        <v>40774</v>
      </c>
    </row>
    <row r="262" spans="1:12" x14ac:dyDescent="0.25">
      <c r="A262" s="57">
        <v>448</v>
      </c>
      <c r="B262" s="58">
        <v>1656</v>
      </c>
      <c r="C262" s="57">
        <v>16</v>
      </c>
      <c r="D262" s="59">
        <v>37.409999999999997</v>
      </c>
      <c r="E262" s="59">
        <v>39.280500000000004</v>
      </c>
      <c r="F262" s="60">
        <v>40783</v>
      </c>
      <c r="G262" s="61">
        <v>1</v>
      </c>
      <c r="H262" s="61">
        <v>5</v>
      </c>
      <c r="J262" s="57" t="s">
        <v>1576</v>
      </c>
      <c r="K262" s="68" t="s">
        <v>2810</v>
      </c>
      <c r="L262" s="60">
        <v>40783</v>
      </c>
    </row>
    <row r="263" spans="1:12" x14ac:dyDescent="0.25">
      <c r="A263" s="57">
        <v>449</v>
      </c>
      <c r="B263" s="58">
        <v>1540</v>
      </c>
      <c r="C263" s="57">
        <v>17</v>
      </c>
      <c r="D263" s="59">
        <v>47.48</v>
      </c>
      <c r="E263" s="59">
        <v>49.853999999999999</v>
      </c>
      <c r="F263" s="60">
        <v>40774</v>
      </c>
      <c r="G263" s="61">
        <v>1</v>
      </c>
      <c r="H263" s="61">
        <v>5</v>
      </c>
      <c r="J263" s="57" t="s">
        <v>1576</v>
      </c>
      <c r="K263" s="68" t="s">
        <v>2810</v>
      </c>
      <c r="L263" s="60">
        <v>40774</v>
      </c>
    </row>
    <row r="264" spans="1:12" x14ac:dyDescent="0.25">
      <c r="A264" s="57">
        <v>449</v>
      </c>
      <c r="B264" s="58">
        <v>1656</v>
      </c>
      <c r="C264" s="57">
        <v>16</v>
      </c>
      <c r="D264" s="59">
        <v>41.48</v>
      </c>
      <c r="E264" s="59">
        <v>43.554000000000002</v>
      </c>
      <c r="F264" s="60">
        <v>40783</v>
      </c>
      <c r="G264" s="61">
        <v>1</v>
      </c>
      <c r="H264" s="61">
        <v>5</v>
      </c>
      <c r="J264" s="57" t="s">
        <v>1576</v>
      </c>
      <c r="K264" s="68" t="s">
        <v>2810</v>
      </c>
      <c r="L264" s="60">
        <v>40783</v>
      </c>
    </row>
    <row r="265" spans="1:12" x14ac:dyDescent="0.25">
      <c r="A265" s="57">
        <v>450</v>
      </c>
      <c r="B265" s="58">
        <v>1540</v>
      </c>
      <c r="C265" s="57">
        <v>17</v>
      </c>
      <c r="D265" s="59">
        <v>43.41</v>
      </c>
      <c r="E265" s="59">
        <v>45.580500000000001</v>
      </c>
      <c r="F265" s="60">
        <v>40774</v>
      </c>
      <c r="G265" s="61">
        <v>1</v>
      </c>
      <c r="H265" s="61">
        <v>5</v>
      </c>
      <c r="J265" s="57" t="s">
        <v>1576</v>
      </c>
      <c r="K265" s="68" t="s">
        <v>2810</v>
      </c>
      <c r="L265" s="60">
        <v>40774</v>
      </c>
    </row>
    <row r="266" spans="1:12" x14ac:dyDescent="0.25">
      <c r="A266" s="57">
        <v>450</v>
      </c>
      <c r="B266" s="58">
        <v>1656</v>
      </c>
      <c r="C266" s="57">
        <v>16</v>
      </c>
      <c r="D266" s="59">
        <v>37.409999999999997</v>
      </c>
      <c r="E266" s="59">
        <v>39.280500000000004</v>
      </c>
      <c r="F266" s="60">
        <v>40746</v>
      </c>
      <c r="G266" s="61">
        <v>1</v>
      </c>
      <c r="H266" s="61">
        <v>5</v>
      </c>
      <c r="J266" s="57" t="s">
        <v>1576</v>
      </c>
      <c r="K266" s="68" t="s">
        <v>2810</v>
      </c>
      <c r="L266" s="60">
        <v>40746</v>
      </c>
    </row>
    <row r="267" spans="1:12" x14ac:dyDescent="0.25">
      <c r="A267" s="57">
        <v>451</v>
      </c>
      <c r="B267" s="58">
        <v>1540</v>
      </c>
      <c r="C267" s="57">
        <v>17</v>
      </c>
      <c r="D267" s="59">
        <v>41.41</v>
      </c>
      <c r="E267" s="59">
        <v>43.480499999999999</v>
      </c>
      <c r="F267" s="60">
        <v>40774</v>
      </c>
      <c r="G267" s="61">
        <v>1</v>
      </c>
      <c r="H267" s="61">
        <v>5</v>
      </c>
      <c r="J267" s="57" t="s">
        <v>1576</v>
      </c>
      <c r="K267" s="68" t="s">
        <v>2810</v>
      </c>
      <c r="L267" s="60">
        <v>40774</v>
      </c>
    </row>
    <row r="268" spans="1:12" x14ac:dyDescent="0.25">
      <c r="A268" s="57">
        <v>451</v>
      </c>
      <c r="B268" s="58">
        <v>1656</v>
      </c>
      <c r="C268" s="57">
        <v>16</v>
      </c>
      <c r="D268" s="59">
        <v>35.409999999999997</v>
      </c>
      <c r="E268" s="59">
        <v>37.180500000000002</v>
      </c>
      <c r="F268" s="60">
        <v>40746</v>
      </c>
      <c r="G268" s="61">
        <v>1</v>
      </c>
      <c r="H268" s="61">
        <v>5</v>
      </c>
      <c r="J268" s="57" t="s">
        <v>1576</v>
      </c>
      <c r="K268" s="68" t="s">
        <v>2810</v>
      </c>
      <c r="L268" s="60">
        <v>40746</v>
      </c>
    </row>
    <row r="269" spans="1:12" x14ac:dyDescent="0.25">
      <c r="A269" s="57">
        <v>452</v>
      </c>
      <c r="B269" s="58">
        <v>1540</v>
      </c>
      <c r="C269" s="57">
        <v>17</v>
      </c>
      <c r="D269" s="59">
        <v>45.48</v>
      </c>
      <c r="E269" s="59">
        <v>47.753999999999998</v>
      </c>
      <c r="F269" s="60">
        <v>40774</v>
      </c>
      <c r="G269" s="61">
        <v>1</v>
      </c>
      <c r="H269" s="61">
        <v>5</v>
      </c>
      <c r="J269" s="57" t="s">
        <v>1576</v>
      </c>
      <c r="K269" s="68" t="s">
        <v>2810</v>
      </c>
      <c r="L269" s="60">
        <v>40774</v>
      </c>
    </row>
    <row r="270" spans="1:12" x14ac:dyDescent="0.25">
      <c r="A270" s="57">
        <v>452</v>
      </c>
      <c r="B270" s="58">
        <v>1656</v>
      </c>
      <c r="C270" s="57">
        <v>16</v>
      </c>
      <c r="D270" s="59">
        <v>39.479999999999997</v>
      </c>
      <c r="E270" s="59">
        <v>41.454000000000001</v>
      </c>
      <c r="F270" s="60">
        <v>40746</v>
      </c>
      <c r="G270" s="61">
        <v>1</v>
      </c>
      <c r="H270" s="61">
        <v>5</v>
      </c>
      <c r="J270" s="57" t="s">
        <v>1576</v>
      </c>
      <c r="K270" s="68" t="s">
        <v>2810</v>
      </c>
      <c r="L270" s="60">
        <v>40746</v>
      </c>
    </row>
    <row r="271" spans="1:12" x14ac:dyDescent="0.25">
      <c r="A271" s="57">
        <v>453</v>
      </c>
      <c r="B271" s="58">
        <v>1540</v>
      </c>
      <c r="C271" s="57">
        <v>17</v>
      </c>
      <c r="D271" s="59">
        <v>41.41</v>
      </c>
      <c r="E271" s="59">
        <v>43.480499999999999</v>
      </c>
      <c r="F271" s="60">
        <v>40774</v>
      </c>
      <c r="G271" s="61">
        <v>1</v>
      </c>
      <c r="H271" s="61">
        <v>5</v>
      </c>
      <c r="J271" s="57" t="s">
        <v>1576</v>
      </c>
      <c r="K271" s="68" t="s">
        <v>2810</v>
      </c>
      <c r="L271" s="60">
        <v>40774</v>
      </c>
    </row>
    <row r="272" spans="1:12" x14ac:dyDescent="0.25">
      <c r="A272" s="57">
        <v>453</v>
      </c>
      <c r="B272" s="58">
        <v>1656</v>
      </c>
      <c r="C272" s="57">
        <v>16</v>
      </c>
      <c r="D272" s="59">
        <v>35.409999999999997</v>
      </c>
      <c r="E272" s="59">
        <v>37.180500000000002</v>
      </c>
      <c r="F272" s="60">
        <v>40746</v>
      </c>
      <c r="G272" s="61">
        <v>1</v>
      </c>
      <c r="H272" s="61">
        <v>5</v>
      </c>
      <c r="J272" s="57" t="s">
        <v>1576</v>
      </c>
      <c r="K272" s="68" t="s">
        <v>2810</v>
      </c>
      <c r="L272" s="60">
        <v>40746</v>
      </c>
    </row>
    <row r="273" spans="1:12" x14ac:dyDescent="0.25">
      <c r="A273" s="57">
        <v>454</v>
      </c>
      <c r="B273" s="58">
        <v>1540</v>
      </c>
      <c r="C273" s="57">
        <v>17</v>
      </c>
      <c r="D273" s="59">
        <v>39.409999999999997</v>
      </c>
      <c r="E273" s="59">
        <v>41.380499999999998</v>
      </c>
      <c r="F273" s="60">
        <v>40774</v>
      </c>
      <c r="G273" s="61">
        <v>1</v>
      </c>
      <c r="H273" s="61">
        <v>5</v>
      </c>
      <c r="J273" s="57" t="s">
        <v>1576</v>
      </c>
      <c r="K273" s="68" t="s">
        <v>2810</v>
      </c>
      <c r="L273" s="60">
        <v>40774</v>
      </c>
    </row>
    <row r="274" spans="1:12" x14ac:dyDescent="0.25">
      <c r="A274" s="57">
        <v>454</v>
      </c>
      <c r="B274" s="58">
        <v>1656</v>
      </c>
      <c r="C274" s="57">
        <v>16</v>
      </c>
      <c r="D274" s="59">
        <v>45.26</v>
      </c>
      <c r="E274" s="59">
        <v>47.523000000000003</v>
      </c>
      <c r="F274" s="60">
        <v>40746</v>
      </c>
      <c r="G274" s="61">
        <v>1</v>
      </c>
      <c r="H274" s="61">
        <v>5</v>
      </c>
      <c r="J274" s="57" t="s">
        <v>1576</v>
      </c>
      <c r="K274" s="68" t="s">
        <v>2810</v>
      </c>
      <c r="L274" s="60">
        <v>40746</v>
      </c>
    </row>
    <row r="275" spans="1:12" x14ac:dyDescent="0.25">
      <c r="A275" s="57">
        <v>455</v>
      </c>
      <c r="B275" s="58">
        <v>1540</v>
      </c>
      <c r="C275" s="57">
        <v>17</v>
      </c>
      <c r="D275" s="59">
        <v>43.48</v>
      </c>
      <c r="E275" s="59">
        <v>45.654000000000003</v>
      </c>
      <c r="F275" s="60">
        <v>40774</v>
      </c>
      <c r="G275" s="61">
        <v>1</v>
      </c>
      <c r="H275" s="61">
        <v>5</v>
      </c>
      <c r="J275" s="57" t="s">
        <v>1576</v>
      </c>
      <c r="K275" s="68" t="s">
        <v>2810</v>
      </c>
      <c r="L275" s="60">
        <v>40774</v>
      </c>
    </row>
    <row r="276" spans="1:12" x14ac:dyDescent="0.25">
      <c r="A276" s="57">
        <v>455</v>
      </c>
      <c r="B276" s="58">
        <v>1656</v>
      </c>
      <c r="C276" s="57">
        <v>16</v>
      </c>
      <c r="D276" s="59">
        <v>43.26</v>
      </c>
      <c r="E276" s="59">
        <v>45.423000000000002</v>
      </c>
      <c r="F276" s="60">
        <v>40746</v>
      </c>
      <c r="G276" s="61">
        <v>1</v>
      </c>
      <c r="H276" s="61">
        <v>5</v>
      </c>
      <c r="J276" s="57" t="s">
        <v>1576</v>
      </c>
      <c r="K276" s="68" t="s">
        <v>2810</v>
      </c>
      <c r="L276" s="60">
        <v>40746</v>
      </c>
    </row>
    <row r="277" spans="1:12" x14ac:dyDescent="0.25">
      <c r="A277" s="57">
        <v>456</v>
      </c>
      <c r="B277" s="58">
        <v>1540</v>
      </c>
      <c r="C277" s="57">
        <v>17</v>
      </c>
      <c r="D277" s="59">
        <v>39.409999999999997</v>
      </c>
      <c r="E277" s="59">
        <v>41.380499999999998</v>
      </c>
      <c r="F277" s="60">
        <v>40774</v>
      </c>
      <c r="G277" s="61">
        <v>1</v>
      </c>
      <c r="H277" s="61">
        <v>5</v>
      </c>
      <c r="J277" s="57" t="s">
        <v>1576</v>
      </c>
      <c r="K277" s="68" t="s">
        <v>2810</v>
      </c>
      <c r="L277" s="60">
        <v>40774</v>
      </c>
    </row>
    <row r="278" spans="1:12" x14ac:dyDescent="0.25">
      <c r="A278" s="57">
        <v>456</v>
      </c>
      <c r="B278" s="58">
        <v>1656</v>
      </c>
      <c r="C278" s="57">
        <v>16</v>
      </c>
      <c r="D278" s="59">
        <v>47.33</v>
      </c>
      <c r="E278" s="59">
        <v>49.6965</v>
      </c>
      <c r="F278" s="60">
        <v>40746</v>
      </c>
      <c r="G278" s="61">
        <v>1</v>
      </c>
      <c r="H278" s="61">
        <v>5</v>
      </c>
      <c r="J278" s="57" t="s">
        <v>1576</v>
      </c>
      <c r="K278" s="68" t="s">
        <v>2810</v>
      </c>
      <c r="L278" s="60">
        <v>40746</v>
      </c>
    </row>
    <row r="279" spans="1:12" x14ac:dyDescent="0.25">
      <c r="A279" s="57">
        <v>457</v>
      </c>
      <c r="B279" s="58">
        <v>1540</v>
      </c>
      <c r="C279" s="57">
        <v>17</v>
      </c>
      <c r="D279" s="59">
        <v>37.409999999999997</v>
      </c>
      <c r="E279" s="59">
        <v>39.280500000000004</v>
      </c>
      <c r="F279" s="60">
        <v>40774</v>
      </c>
      <c r="G279" s="61">
        <v>1</v>
      </c>
      <c r="H279" s="61">
        <v>5</v>
      </c>
      <c r="J279" s="57" t="s">
        <v>1576</v>
      </c>
      <c r="K279" s="68" t="s">
        <v>2810</v>
      </c>
      <c r="L279" s="60">
        <v>40774</v>
      </c>
    </row>
    <row r="280" spans="1:12" x14ac:dyDescent="0.25">
      <c r="A280" s="57">
        <v>457</v>
      </c>
      <c r="B280" s="58">
        <v>1656</v>
      </c>
      <c r="C280" s="57">
        <v>16</v>
      </c>
      <c r="D280" s="59">
        <v>43.26</v>
      </c>
      <c r="E280" s="59">
        <v>45.423000000000002</v>
      </c>
      <c r="F280" s="60">
        <v>40746</v>
      </c>
      <c r="G280" s="61">
        <v>1</v>
      </c>
      <c r="H280" s="61">
        <v>5</v>
      </c>
      <c r="J280" s="57" t="s">
        <v>1576</v>
      </c>
      <c r="K280" s="68" t="s">
        <v>2810</v>
      </c>
      <c r="L280" s="60">
        <v>40746</v>
      </c>
    </row>
    <row r="281" spans="1:12" x14ac:dyDescent="0.25">
      <c r="A281" s="57">
        <v>458</v>
      </c>
      <c r="B281" s="58">
        <v>1540</v>
      </c>
      <c r="C281" s="57">
        <v>17</v>
      </c>
      <c r="D281" s="59">
        <v>41.48</v>
      </c>
      <c r="E281" s="59">
        <v>43.554000000000002</v>
      </c>
      <c r="F281" s="60">
        <v>40774</v>
      </c>
      <c r="G281" s="61">
        <v>1</v>
      </c>
      <c r="H281" s="61">
        <v>5</v>
      </c>
      <c r="J281" s="57" t="s">
        <v>1576</v>
      </c>
      <c r="K281" s="68" t="s">
        <v>2810</v>
      </c>
      <c r="L281" s="60">
        <v>40774</v>
      </c>
    </row>
    <row r="282" spans="1:12" x14ac:dyDescent="0.25">
      <c r="A282" s="57">
        <v>458</v>
      </c>
      <c r="B282" s="58">
        <v>1656</v>
      </c>
      <c r="C282" s="57">
        <v>16</v>
      </c>
      <c r="D282" s="59">
        <v>41.26</v>
      </c>
      <c r="E282" s="59">
        <v>43.323</v>
      </c>
      <c r="F282" s="60">
        <v>40746</v>
      </c>
      <c r="G282" s="61">
        <v>1</v>
      </c>
      <c r="H282" s="61">
        <v>5</v>
      </c>
      <c r="J282" s="57" t="s">
        <v>1576</v>
      </c>
      <c r="K282" s="68" t="s">
        <v>2810</v>
      </c>
      <c r="L282" s="60">
        <v>40746</v>
      </c>
    </row>
    <row r="283" spans="1:12" x14ac:dyDescent="0.25">
      <c r="A283" s="57">
        <v>459</v>
      </c>
      <c r="B283" s="58">
        <v>1540</v>
      </c>
      <c r="C283" s="57">
        <v>17</v>
      </c>
      <c r="D283" s="59">
        <v>37.409999999999997</v>
      </c>
      <c r="E283" s="59">
        <v>39.280500000000004</v>
      </c>
      <c r="F283" s="60">
        <v>40774</v>
      </c>
      <c r="G283" s="61">
        <v>1</v>
      </c>
      <c r="H283" s="61">
        <v>5</v>
      </c>
      <c r="J283" s="57" t="s">
        <v>1576</v>
      </c>
      <c r="K283" s="68" t="s">
        <v>2810</v>
      </c>
      <c r="L283" s="60">
        <v>40774</v>
      </c>
    </row>
    <row r="284" spans="1:12" x14ac:dyDescent="0.25">
      <c r="A284" s="57">
        <v>459</v>
      </c>
      <c r="B284" s="58">
        <v>1656</v>
      </c>
      <c r="C284" s="57">
        <v>16</v>
      </c>
      <c r="D284" s="59">
        <v>45.33</v>
      </c>
      <c r="E284" s="59">
        <v>47.596499999999999</v>
      </c>
      <c r="F284" s="60">
        <v>40746</v>
      </c>
      <c r="G284" s="61">
        <v>1</v>
      </c>
      <c r="H284" s="61">
        <v>5</v>
      </c>
      <c r="J284" s="57" t="s">
        <v>1576</v>
      </c>
      <c r="K284" s="68" t="s">
        <v>2810</v>
      </c>
      <c r="L284" s="60">
        <v>40746</v>
      </c>
    </row>
    <row r="285" spans="1:12" x14ac:dyDescent="0.25">
      <c r="A285" s="57">
        <v>460</v>
      </c>
      <c r="B285" s="58">
        <v>1540</v>
      </c>
      <c r="C285" s="57">
        <v>17</v>
      </c>
      <c r="D285" s="59">
        <v>35.409999999999997</v>
      </c>
      <c r="E285" s="59">
        <v>37.180500000000002</v>
      </c>
      <c r="F285" s="60">
        <v>40774</v>
      </c>
      <c r="G285" s="61">
        <v>1</v>
      </c>
      <c r="H285" s="61">
        <v>5</v>
      </c>
      <c r="J285" s="57" t="s">
        <v>1576</v>
      </c>
      <c r="K285" s="68" t="s">
        <v>2810</v>
      </c>
      <c r="L285" s="60">
        <v>40774</v>
      </c>
    </row>
    <row r="286" spans="1:12" x14ac:dyDescent="0.25">
      <c r="A286" s="57">
        <v>460</v>
      </c>
      <c r="B286" s="58">
        <v>1656</v>
      </c>
      <c r="C286" s="57">
        <v>16</v>
      </c>
      <c r="D286" s="59">
        <v>41.26</v>
      </c>
      <c r="E286" s="59">
        <v>43.323</v>
      </c>
      <c r="F286" s="60">
        <v>40746</v>
      </c>
      <c r="G286" s="61">
        <v>1</v>
      </c>
      <c r="H286" s="61">
        <v>5</v>
      </c>
      <c r="J286" s="57" t="s">
        <v>1576</v>
      </c>
      <c r="K286" s="68" t="s">
        <v>2810</v>
      </c>
      <c r="L286" s="60">
        <v>40746</v>
      </c>
    </row>
    <row r="287" spans="1:12" x14ac:dyDescent="0.25">
      <c r="A287" s="57">
        <v>461</v>
      </c>
      <c r="B287" s="58">
        <v>1540</v>
      </c>
      <c r="C287" s="57">
        <v>17</v>
      </c>
      <c r="D287" s="59">
        <v>39.479999999999997</v>
      </c>
      <c r="E287" s="59">
        <v>41.454000000000001</v>
      </c>
      <c r="F287" s="60">
        <v>40774</v>
      </c>
      <c r="G287" s="61">
        <v>1</v>
      </c>
      <c r="H287" s="61">
        <v>5</v>
      </c>
      <c r="J287" s="57" t="s">
        <v>1574</v>
      </c>
      <c r="K287" s="68" t="s">
        <v>2810</v>
      </c>
      <c r="L287" s="60">
        <v>40774</v>
      </c>
    </row>
    <row r="288" spans="1:12" x14ac:dyDescent="0.25">
      <c r="A288" s="57">
        <v>462</v>
      </c>
      <c r="B288" s="58">
        <v>1510</v>
      </c>
      <c r="C288" s="57">
        <v>18</v>
      </c>
      <c r="D288" s="59">
        <v>45.41</v>
      </c>
      <c r="E288" s="59">
        <v>47.680500000000002</v>
      </c>
      <c r="F288" s="60">
        <v>40782</v>
      </c>
      <c r="G288" s="61">
        <v>1</v>
      </c>
      <c r="H288" s="61">
        <v>5</v>
      </c>
      <c r="I288" s="61">
        <v>3</v>
      </c>
      <c r="J288" s="57" t="s">
        <v>1577</v>
      </c>
      <c r="K288" s="68" t="s">
        <v>2810</v>
      </c>
      <c r="L288" s="60">
        <v>40782</v>
      </c>
    </row>
    <row r="289" spans="1:12" x14ac:dyDescent="0.25">
      <c r="A289" s="57">
        <v>463</v>
      </c>
      <c r="B289" s="58">
        <v>1582</v>
      </c>
      <c r="C289" s="57">
        <v>18</v>
      </c>
      <c r="D289" s="59">
        <v>45.26</v>
      </c>
      <c r="E289" s="59">
        <v>47.523000000000003</v>
      </c>
      <c r="F289" s="60">
        <v>40782</v>
      </c>
      <c r="G289" s="61">
        <v>1</v>
      </c>
      <c r="H289" s="61">
        <v>5</v>
      </c>
      <c r="J289" s="57" t="s">
        <v>1579</v>
      </c>
      <c r="K289" s="68" t="s">
        <v>2810</v>
      </c>
      <c r="L289" s="60">
        <v>40782</v>
      </c>
    </row>
    <row r="290" spans="1:12" x14ac:dyDescent="0.25">
      <c r="A290" s="57">
        <v>464</v>
      </c>
      <c r="B290" s="58">
        <v>1582</v>
      </c>
      <c r="C290" s="57">
        <v>18</v>
      </c>
      <c r="D290" s="59">
        <v>43.26</v>
      </c>
      <c r="E290" s="59">
        <v>45.423000000000002</v>
      </c>
      <c r="F290" s="60">
        <v>40782</v>
      </c>
      <c r="G290" s="61">
        <v>1</v>
      </c>
      <c r="H290" s="61">
        <v>5</v>
      </c>
      <c r="J290" s="57" t="s">
        <v>1579</v>
      </c>
      <c r="K290" s="68" t="s">
        <v>2810</v>
      </c>
      <c r="L290" s="60">
        <v>40782</v>
      </c>
    </row>
    <row r="291" spans="1:12" x14ac:dyDescent="0.25">
      <c r="A291" s="57">
        <v>465</v>
      </c>
      <c r="B291" s="58">
        <v>1582</v>
      </c>
      <c r="C291" s="57">
        <v>18</v>
      </c>
      <c r="D291" s="59">
        <v>47.33</v>
      </c>
      <c r="E291" s="59">
        <v>49.6965</v>
      </c>
      <c r="F291" s="60">
        <v>40782</v>
      </c>
      <c r="G291" s="61">
        <v>1</v>
      </c>
      <c r="H291" s="61">
        <v>5</v>
      </c>
      <c r="J291" s="57" t="s">
        <v>1579</v>
      </c>
      <c r="K291" s="68" t="s">
        <v>2810</v>
      </c>
      <c r="L291" s="60">
        <v>40782</v>
      </c>
    </row>
    <row r="292" spans="1:12" x14ac:dyDescent="0.25">
      <c r="A292" s="57">
        <v>466</v>
      </c>
      <c r="B292" s="58">
        <v>1582</v>
      </c>
      <c r="C292" s="57">
        <v>18</v>
      </c>
      <c r="D292" s="59">
        <v>43.26</v>
      </c>
      <c r="E292" s="59">
        <v>45.423000000000002</v>
      </c>
      <c r="F292" s="60">
        <v>40782</v>
      </c>
      <c r="G292" s="61">
        <v>1</v>
      </c>
      <c r="H292" s="61">
        <v>5</v>
      </c>
      <c r="J292" s="57" t="s">
        <v>1579</v>
      </c>
      <c r="K292" s="68" t="s">
        <v>2810</v>
      </c>
      <c r="L292" s="60">
        <v>40782</v>
      </c>
    </row>
    <row r="293" spans="1:12" x14ac:dyDescent="0.25">
      <c r="A293" s="57">
        <v>467</v>
      </c>
      <c r="B293" s="58">
        <v>1582</v>
      </c>
      <c r="C293" s="57">
        <v>18</v>
      </c>
      <c r="D293" s="59">
        <v>41.26</v>
      </c>
      <c r="E293" s="59">
        <v>43.323</v>
      </c>
      <c r="F293" s="60">
        <v>40763</v>
      </c>
      <c r="G293" s="61">
        <v>1</v>
      </c>
      <c r="H293" s="61">
        <v>5</v>
      </c>
      <c r="J293" s="57" t="s">
        <v>1579</v>
      </c>
      <c r="K293" s="68" t="s">
        <v>2810</v>
      </c>
      <c r="L293" s="60">
        <v>40763</v>
      </c>
    </row>
    <row r="294" spans="1:12" x14ac:dyDescent="0.25">
      <c r="A294" s="57">
        <v>468</v>
      </c>
      <c r="B294" s="58">
        <v>1582</v>
      </c>
      <c r="C294" s="57">
        <v>18</v>
      </c>
      <c r="D294" s="59">
        <v>45.33</v>
      </c>
      <c r="E294" s="59">
        <v>47.596499999999999</v>
      </c>
      <c r="F294" s="60">
        <v>40769</v>
      </c>
      <c r="G294" s="61">
        <v>1</v>
      </c>
      <c r="H294" s="61">
        <v>5</v>
      </c>
      <c r="J294" s="57" t="s">
        <v>1579</v>
      </c>
      <c r="K294" s="68" t="s">
        <v>2810</v>
      </c>
      <c r="L294" s="60">
        <v>40769</v>
      </c>
    </row>
    <row r="295" spans="1:12" x14ac:dyDescent="0.25">
      <c r="A295" s="57">
        <v>469</v>
      </c>
      <c r="B295" s="58">
        <v>1582</v>
      </c>
      <c r="C295" s="57">
        <v>18</v>
      </c>
      <c r="D295" s="59">
        <v>41.26</v>
      </c>
      <c r="E295" s="59">
        <v>43.323</v>
      </c>
      <c r="F295" s="60">
        <v>40769</v>
      </c>
      <c r="G295" s="61">
        <v>1</v>
      </c>
      <c r="H295" s="61">
        <v>5</v>
      </c>
      <c r="J295" s="57" t="s">
        <v>1579</v>
      </c>
      <c r="K295" s="68" t="s">
        <v>2810</v>
      </c>
      <c r="L295" s="60">
        <v>40769</v>
      </c>
    </row>
    <row r="296" spans="1:12" x14ac:dyDescent="0.25">
      <c r="A296" s="57">
        <v>470</v>
      </c>
      <c r="B296" s="58">
        <v>1582</v>
      </c>
      <c r="C296" s="57">
        <v>18</v>
      </c>
      <c r="D296" s="59">
        <v>39.26</v>
      </c>
      <c r="E296" s="59">
        <v>41.222999999999999</v>
      </c>
      <c r="F296" s="60">
        <v>40769</v>
      </c>
      <c r="G296" s="61">
        <v>1</v>
      </c>
      <c r="H296" s="61">
        <v>5</v>
      </c>
      <c r="J296" s="57" t="s">
        <v>1579</v>
      </c>
      <c r="K296" s="68" t="s">
        <v>2810</v>
      </c>
      <c r="L296" s="60">
        <v>40769</v>
      </c>
    </row>
    <row r="297" spans="1:12" x14ac:dyDescent="0.25">
      <c r="A297" s="57">
        <v>471</v>
      </c>
      <c r="B297" s="58">
        <v>1582</v>
      </c>
      <c r="C297" s="57">
        <v>18</v>
      </c>
      <c r="D297" s="59">
        <v>43.33</v>
      </c>
      <c r="E297" s="59">
        <v>45.496499999999997</v>
      </c>
      <c r="F297" s="60">
        <v>40769</v>
      </c>
      <c r="G297" s="61">
        <v>1</v>
      </c>
      <c r="H297" s="61">
        <v>5</v>
      </c>
      <c r="J297" s="57" t="s">
        <v>1579</v>
      </c>
      <c r="K297" s="68" t="s">
        <v>2810</v>
      </c>
      <c r="L297" s="60">
        <v>40769</v>
      </c>
    </row>
    <row r="298" spans="1:12" x14ac:dyDescent="0.25">
      <c r="A298" s="57">
        <v>472</v>
      </c>
      <c r="B298" s="58">
        <v>1582</v>
      </c>
      <c r="C298" s="57">
        <v>18</v>
      </c>
      <c r="D298" s="59">
        <v>39.26</v>
      </c>
      <c r="E298" s="59">
        <v>41.222999999999999</v>
      </c>
      <c r="F298" s="60">
        <v>40769</v>
      </c>
      <c r="G298" s="61">
        <v>1</v>
      </c>
      <c r="H298" s="61">
        <v>5</v>
      </c>
      <c r="J298" s="57" t="s">
        <v>1579</v>
      </c>
      <c r="K298" s="68" t="s">
        <v>2810</v>
      </c>
      <c r="L298" s="60">
        <v>40769</v>
      </c>
    </row>
    <row r="299" spans="1:12" x14ac:dyDescent="0.25">
      <c r="A299" s="57">
        <v>473</v>
      </c>
      <c r="B299" s="58">
        <v>1582</v>
      </c>
      <c r="C299" s="57">
        <v>18</v>
      </c>
      <c r="D299" s="59">
        <v>37.26</v>
      </c>
      <c r="E299" s="59">
        <v>39.122999999999998</v>
      </c>
      <c r="F299" s="60">
        <v>40776</v>
      </c>
      <c r="G299" s="61">
        <v>1</v>
      </c>
      <c r="H299" s="61">
        <v>5</v>
      </c>
      <c r="J299" s="57" t="s">
        <v>1579</v>
      </c>
      <c r="K299" s="68" t="s">
        <v>2810</v>
      </c>
      <c r="L299" s="60">
        <v>40776</v>
      </c>
    </row>
    <row r="300" spans="1:12" x14ac:dyDescent="0.25">
      <c r="A300" s="57">
        <v>474</v>
      </c>
      <c r="B300" s="58">
        <v>1582</v>
      </c>
      <c r="C300" s="57">
        <v>18</v>
      </c>
      <c r="D300" s="59">
        <v>41.33</v>
      </c>
      <c r="E300" s="59">
        <v>43.396500000000003</v>
      </c>
      <c r="F300" s="60">
        <v>40776</v>
      </c>
      <c r="G300" s="61">
        <v>1</v>
      </c>
      <c r="H300" s="61">
        <v>5</v>
      </c>
      <c r="J300" s="57" t="s">
        <v>1579</v>
      </c>
      <c r="K300" s="68" t="s">
        <v>2810</v>
      </c>
      <c r="L300" s="60">
        <v>40776</v>
      </c>
    </row>
    <row r="301" spans="1:12" x14ac:dyDescent="0.25">
      <c r="A301" s="57">
        <v>475</v>
      </c>
      <c r="B301" s="58">
        <v>1582</v>
      </c>
      <c r="C301" s="57">
        <v>18</v>
      </c>
      <c r="D301" s="59">
        <v>37.26</v>
      </c>
      <c r="E301" s="59">
        <v>39.122999999999998</v>
      </c>
      <c r="F301" s="60">
        <v>40776</v>
      </c>
      <c r="G301" s="61">
        <v>1</v>
      </c>
      <c r="H301" s="61">
        <v>5</v>
      </c>
      <c r="J301" s="57" t="s">
        <v>1579</v>
      </c>
      <c r="K301" s="68" t="s">
        <v>2810</v>
      </c>
      <c r="L301" s="60">
        <v>40776</v>
      </c>
    </row>
    <row r="302" spans="1:12" x14ac:dyDescent="0.25">
      <c r="A302" s="57">
        <v>476</v>
      </c>
      <c r="B302" s="58">
        <v>1568</v>
      </c>
      <c r="C302" s="57">
        <v>15</v>
      </c>
      <c r="D302" s="59">
        <v>15.13</v>
      </c>
      <c r="E302" s="59">
        <v>15.8865</v>
      </c>
      <c r="F302" s="60">
        <v>40775</v>
      </c>
      <c r="G302" s="61">
        <v>100</v>
      </c>
      <c r="H302" s="61">
        <v>1000</v>
      </c>
      <c r="I302" s="61">
        <v>300</v>
      </c>
      <c r="J302" s="57" t="s">
        <v>1575</v>
      </c>
      <c r="K302" s="68" t="s">
        <v>1829</v>
      </c>
      <c r="L302" s="60">
        <v>40775</v>
      </c>
    </row>
    <row r="303" spans="1:12" x14ac:dyDescent="0.25">
      <c r="A303" s="57">
        <v>477</v>
      </c>
      <c r="B303" s="58">
        <v>1568</v>
      </c>
      <c r="C303" s="57">
        <v>15</v>
      </c>
      <c r="D303" s="59">
        <v>11.11</v>
      </c>
      <c r="E303" s="59">
        <v>11.6655</v>
      </c>
      <c r="F303" s="60">
        <v>40775</v>
      </c>
      <c r="G303" s="61">
        <v>100</v>
      </c>
      <c r="H303" s="61">
        <v>1000</v>
      </c>
      <c r="I303" s="61">
        <v>300</v>
      </c>
      <c r="J303" s="57" t="s">
        <v>1575</v>
      </c>
      <c r="K303" s="68" t="s">
        <v>1829</v>
      </c>
      <c r="L303" s="60">
        <v>40775</v>
      </c>
    </row>
    <row r="304" spans="1:12" x14ac:dyDescent="0.25">
      <c r="A304" s="57">
        <v>478</v>
      </c>
      <c r="B304" s="58">
        <v>1568</v>
      </c>
      <c r="C304" s="57">
        <v>15</v>
      </c>
      <c r="D304" s="59">
        <v>10.56</v>
      </c>
      <c r="E304" s="59">
        <v>11.087999999999999</v>
      </c>
      <c r="F304" s="60">
        <v>40781</v>
      </c>
      <c r="G304" s="61">
        <v>100</v>
      </c>
      <c r="H304" s="61">
        <v>1000</v>
      </c>
      <c r="J304" s="57" t="s">
        <v>1575</v>
      </c>
      <c r="K304" s="68" t="s">
        <v>1829</v>
      </c>
      <c r="L304" s="60">
        <v>40781</v>
      </c>
    </row>
    <row r="305" spans="1:12" x14ac:dyDescent="0.25">
      <c r="A305" s="57">
        <v>479</v>
      </c>
      <c r="B305" s="58">
        <v>1568</v>
      </c>
      <c r="C305" s="57">
        <v>15</v>
      </c>
      <c r="D305" s="59">
        <v>15.13</v>
      </c>
      <c r="E305" s="59">
        <v>15.8865</v>
      </c>
      <c r="F305" s="60">
        <v>40781</v>
      </c>
      <c r="G305" s="61">
        <v>100</v>
      </c>
      <c r="H305" s="61">
        <v>1000</v>
      </c>
      <c r="I305" s="61">
        <v>300</v>
      </c>
      <c r="J305" s="57" t="s">
        <v>1575</v>
      </c>
      <c r="K305" s="68" t="s">
        <v>1829</v>
      </c>
      <c r="L305" s="60">
        <v>40781</v>
      </c>
    </row>
    <row r="306" spans="1:12" x14ac:dyDescent="0.25">
      <c r="A306" s="57">
        <v>480</v>
      </c>
      <c r="B306" s="58">
        <v>1568</v>
      </c>
      <c r="C306" s="57">
        <v>15</v>
      </c>
      <c r="D306" s="59">
        <v>11.11</v>
      </c>
      <c r="E306" s="59">
        <v>11.6655</v>
      </c>
      <c r="F306" s="60">
        <v>40781</v>
      </c>
      <c r="G306" s="61">
        <v>100</v>
      </c>
      <c r="H306" s="61">
        <v>1000</v>
      </c>
      <c r="J306" s="57" t="s">
        <v>1575</v>
      </c>
      <c r="K306" s="68" t="s">
        <v>1829</v>
      </c>
      <c r="L306" s="60">
        <v>40781</v>
      </c>
    </row>
    <row r="307" spans="1:12" x14ac:dyDescent="0.25">
      <c r="A307" s="57">
        <v>481</v>
      </c>
      <c r="B307" s="58">
        <v>1568</v>
      </c>
      <c r="C307" s="57">
        <v>15</v>
      </c>
      <c r="D307" s="59">
        <v>10.56</v>
      </c>
      <c r="E307" s="59">
        <v>11.087999999999999</v>
      </c>
      <c r="F307" s="60">
        <v>40768</v>
      </c>
      <c r="G307" s="61">
        <v>100</v>
      </c>
      <c r="H307" s="61">
        <v>1000</v>
      </c>
      <c r="I307" s="61">
        <v>300</v>
      </c>
      <c r="J307" s="57" t="s">
        <v>1575</v>
      </c>
      <c r="K307" s="68" t="s">
        <v>1829</v>
      </c>
      <c r="L307" s="60">
        <v>40768</v>
      </c>
    </row>
    <row r="308" spans="1:12" x14ac:dyDescent="0.25">
      <c r="A308" s="57">
        <v>482</v>
      </c>
      <c r="B308" s="58">
        <v>1568</v>
      </c>
      <c r="C308" s="57">
        <v>15</v>
      </c>
      <c r="D308" s="59">
        <v>8.34</v>
      </c>
      <c r="E308" s="59">
        <v>8.7569999999999997</v>
      </c>
      <c r="F308" s="60">
        <v>40768</v>
      </c>
      <c r="G308" s="61">
        <v>100</v>
      </c>
      <c r="H308" s="61">
        <v>1000</v>
      </c>
      <c r="I308" s="61">
        <v>300</v>
      </c>
      <c r="J308" s="57" t="s">
        <v>1575</v>
      </c>
      <c r="K308" s="68" t="s">
        <v>2810</v>
      </c>
      <c r="L308" s="60">
        <v>40768</v>
      </c>
    </row>
    <row r="309" spans="1:12" x14ac:dyDescent="0.25">
      <c r="A309" s="57">
        <v>483</v>
      </c>
      <c r="B309" s="58">
        <v>1568</v>
      </c>
      <c r="C309" s="57">
        <v>15</v>
      </c>
      <c r="D309" s="59">
        <v>9.23</v>
      </c>
      <c r="E309" s="59">
        <v>9.6914999999999996</v>
      </c>
      <c r="F309" s="60">
        <v>40768</v>
      </c>
      <c r="G309" s="61">
        <v>100</v>
      </c>
      <c r="H309" s="61">
        <v>1000</v>
      </c>
      <c r="J309" s="57" t="s">
        <v>1575</v>
      </c>
      <c r="K309" s="68" t="s">
        <v>2817</v>
      </c>
      <c r="L309" s="60">
        <v>40768</v>
      </c>
    </row>
    <row r="310" spans="1:12" x14ac:dyDescent="0.25">
      <c r="A310" s="57">
        <v>484</v>
      </c>
      <c r="B310" s="58">
        <v>1568</v>
      </c>
      <c r="C310" s="57">
        <v>15</v>
      </c>
      <c r="D310" s="59">
        <v>6.55</v>
      </c>
      <c r="E310" s="59">
        <v>6.8775000000000004</v>
      </c>
      <c r="F310" s="60">
        <v>40768</v>
      </c>
      <c r="G310" s="61">
        <v>100</v>
      </c>
      <c r="H310" s="61">
        <v>1000</v>
      </c>
      <c r="I310" s="61">
        <v>300</v>
      </c>
      <c r="J310" s="57" t="s">
        <v>1575</v>
      </c>
      <c r="K310" s="68" t="s">
        <v>2817</v>
      </c>
      <c r="L310" s="60">
        <v>40768</v>
      </c>
    </row>
    <row r="311" spans="1:12" x14ac:dyDescent="0.25">
      <c r="A311" s="57">
        <v>485</v>
      </c>
      <c r="B311" s="58">
        <v>1568</v>
      </c>
      <c r="C311" s="57">
        <v>15</v>
      </c>
      <c r="D311" s="59">
        <v>7.43</v>
      </c>
      <c r="E311" s="59">
        <v>7.8014999999999999</v>
      </c>
      <c r="F311" s="60">
        <v>40768</v>
      </c>
      <c r="G311" s="61">
        <v>100</v>
      </c>
      <c r="H311" s="61">
        <v>1000</v>
      </c>
      <c r="I311" s="61">
        <v>300</v>
      </c>
      <c r="J311" s="57" t="s">
        <v>1575</v>
      </c>
      <c r="K311" s="68" t="s">
        <v>2817</v>
      </c>
      <c r="L311" s="60">
        <v>40768</v>
      </c>
    </row>
    <row r="312" spans="1:12" x14ac:dyDescent="0.25">
      <c r="A312" s="57">
        <v>486</v>
      </c>
      <c r="B312" s="58">
        <v>1568</v>
      </c>
      <c r="C312" s="57">
        <v>15</v>
      </c>
      <c r="D312" s="59">
        <v>8.34</v>
      </c>
      <c r="E312" s="59">
        <v>8.7569999999999997</v>
      </c>
      <c r="F312" s="60">
        <v>40768</v>
      </c>
      <c r="G312" s="61">
        <v>100</v>
      </c>
      <c r="H312" s="61">
        <v>1000</v>
      </c>
      <c r="J312" s="57" t="s">
        <v>1575</v>
      </c>
      <c r="K312" s="68" t="s">
        <v>2817</v>
      </c>
      <c r="L312" s="60">
        <v>40768</v>
      </c>
    </row>
    <row r="313" spans="1:12" x14ac:dyDescent="0.25">
      <c r="A313" s="57">
        <v>487</v>
      </c>
      <c r="B313" s="58">
        <v>1568</v>
      </c>
      <c r="C313" s="57">
        <v>15</v>
      </c>
      <c r="D313" s="59">
        <v>5.53</v>
      </c>
      <c r="E313" s="59">
        <v>5.8064999999999998</v>
      </c>
      <c r="F313" s="60">
        <v>40768</v>
      </c>
      <c r="G313" s="61">
        <v>100</v>
      </c>
      <c r="H313" s="61">
        <v>1000</v>
      </c>
      <c r="I313" s="61">
        <v>300</v>
      </c>
      <c r="J313" s="57" t="s">
        <v>1575</v>
      </c>
      <c r="K313" s="68" t="s">
        <v>2817</v>
      </c>
      <c r="L313" s="60">
        <v>40768</v>
      </c>
    </row>
    <row r="314" spans="1:12" x14ac:dyDescent="0.25">
      <c r="A314" s="57">
        <v>488</v>
      </c>
      <c r="B314" s="58">
        <v>1568</v>
      </c>
      <c r="C314" s="57">
        <v>15</v>
      </c>
      <c r="D314" s="59">
        <v>8.44</v>
      </c>
      <c r="E314" s="59">
        <v>8.8620000000000001</v>
      </c>
      <c r="F314" s="60">
        <v>40768</v>
      </c>
      <c r="G314" s="61">
        <v>100</v>
      </c>
      <c r="H314" s="61">
        <v>1000</v>
      </c>
      <c r="I314" s="61">
        <v>300</v>
      </c>
      <c r="J314" s="57" t="s">
        <v>1575</v>
      </c>
      <c r="K314" s="68" t="s">
        <v>2817</v>
      </c>
      <c r="L314" s="60">
        <v>40768</v>
      </c>
    </row>
    <row r="315" spans="1:12" x14ac:dyDescent="0.25">
      <c r="A315" s="57">
        <v>489</v>
      </c>
      <c r="B315" s="58">
        <v>1568</v>
      </c>
      <c r="C315" s="57">
        <v>15</v>
      </c>
      <c r="D315" s="59">
        <v>9.9700000000000006</v>
      </c>
      <c r="E315" s="59">
        <v>10.468500000000001</v>
      </c>
      <c r="F315" s="60">
        <v>40768</v>
      </c>
      <c r="G315" s="61">
        <v>100</v>
      </c>
      <c r="H315" s="61">
        <v>1000</v>
      </c>
      <c r="J315" s="57" t="s">
        <v>1575</v>
      </c>
      <c r="K315" s="68" t="s">
        <v>2817</v>
      </c>
      <c r="L315" s="60">
        <v>40768</v>
      </c>
    </row>
    <row r="316" spans="1:12" x14ac:dyDescent="0.25">
      <c r="A316" s="57">
        <v>490</v>
      </c>
      <c r="B316" s="58">
        <v>1592</v>
      </c>
      <c r="C316" s="57">
        <v>16</v>
      </c>
      <c r="D316" s="59">
        <v>12.11</v>
      </c>
      <c r="E316" s="59">
        <v>12.7155</v>
      </c>
      <c r="F316" s="60">
        <v>40782</v>
      </c>
      <c r="G316" s="61">
        <v>1</v>
      </c>
      <c r="H316" s="61">
        <v>5</v>
      </c>
      <c r="J316" s="57" t="s">
        <v>1579</v>
      </c>
      <c r="K316" s="68" t="s">
        <v>2810</v>
      </c>
      <c r="L316" s="60">
        <v>40782</v>
      </c>
    </row>
    <row r="317" spans="1:12" x14ac:dyDescent="0.25">
      <c r="A317" s="57">
        <v>490</v>
      </c>
      <c r="B317" s="58">
        <v>1662</v>
      </c>
      <c r="C317" s="57">
        <v>16</v>
      </c>
      <c r="D317" s="59">
        <v>11.77</v>
      </c>
      <c r="E317" s="59">
        <v>12.358499999999999</v>
      </c>
      <c r="F317" s="60">
        <v>40783</v>
      </c>
      <c r="G317" s="61">
        <v>1</v>
      </c>
      <c r="H317" s="61">
        <v>5</v>
      </c>
      <c r="J317" s="57" t="s">
        <v>1579</v>
      </c>
      <c r="K317" s="68" t="s">
        <v>2810</v>
      </c>
      <c r="L317" s="60">
        <v>40783</v>
      </c>
    </row>
    <row r="318" spans="1:12" x14ac:dyDescent="0.25">
      <c r="A318" s="57">
        <v>491</v>
      </c>
      <c r="B318" s="58">
        <v>1548</v>
      </c>
      <c r="C318" s="57">
        <v>15</v>
      </c>
      <c r="D318" s="59">
        <v>19.03</v>
      </c>
      <c r="E318" s="59">
        <v>19.9815</v>
      </c>
      <c r="F318" s="60">
        <v>40781</v>
      </c>
      <c r="G318" s="61">
        <v>1</v>
      </c>
      <c r="H318" s="61">
        <v>5</v>
      </c>
      <c r="I318" s="61">
        <v>3</v>
      </c>
      <c r="J318" s="57" t="s">
        <v>1579</v>
      </c>
      <c r="K318" s="68" t="s">
        <v>2810</v>
      </c>
      <c r="L318" s="60">
        <v>40781</v>
      </c>
    </row>
    <row r="319" spans="1:12" x14ac:dyDescent="0.25">
      <c r="A319" s="57">
        <v>491</v>
      </c>
      <c r="B319" s="58">
        <v>1592</v>
      </c>
      <c r="C319" s="57">
        <v>16</v>
      </c>
      <c r="D319" s="59">
        <v>18.989999999999998</v>
      </c>
      <c r="E319" s="59">
        <v>19.939499999999999</v>
      </c>
      <c r="F319" s="60">
        <v>40782</v>
      </c>
      <c r="G319" s="61">
        <v>1</v>
      </c>
      <c r="H319" s="61">
        <v>5</v>
      </c>
      <c r="J319" s="57" t="s">
        <v>1579</v>
      </c>
      <c r="K319" s="68" t="s">
        <v>2810</v>
      </c>
      <c r="L319" s="60">
        <v>40782</v>
      </c>
    </row>
    <row r="320" spans="1:12" x14ac:dyDescent="0.25">
      <c r="A320" s="57">
        <v>492</v>
      </c>
      <c r="B320" s="58">
        <v>1584</v>
      </c>
      <c r="C320" s="57">
        <v>16</v>
      </c>
      <c r="D320" s="59">
        <v>48.33</v>
      </c>
      <c r="E320" s="59">
        <v>50.746499999999997</v>
      </c>
      <c r="F320" s="60">
        <v>40776</v>
      </c>
      <c r="G320" s="61">
        <v>20</v>
      </c>
      <c r="H320" s="61">
        <v>100</v>
      </c>
      <c r="J320" s="57" t="s">
        <v>1578</v>
      </c>
      <c r="K320" s="68" t="s">
        <v>2817</v>
      </c>
      <c r="L320" s="60">
        <v>40776</v>
      </c>
    </row>
    <row r="321" spans="1:12" x14ac:dyDescent="0.25">
      <c r="A321" s="57">
        <v>492</v>
      </c>
      <c r="B321" s="58">
        <v>1692</v>
      </c>
      <c r="C321" s="57">
        <v>17</v>
      </c>
      <c r="D321" s="59">
        <v>47.87</v>
      </c>
      <c r="E321" s="59">
        <v>50.263500000000001</v>
      </c>
      <c r="F321" s="60">
        <v>40774</v>
      </c>
      <c r="G321" s="61">
        <v>20</v>
      </c>
      <c r="H321" s="61">
        <v>100</v>
      </c>
      <c r="I321" s="61">
        <v>60</v>
      </c>
      <c r="J321" s="57" t="s">
        <v>1578</v>
      </c>
      <c r="K321" s="68" t="s">
        <v>2817</v>
      </c>
      <c r="L321" s="60">
        <v>40774</v>
      </c>
    </row>
    <row r="322" spans="1:12" x14ac:dyDescent="0.25">
      <c r="A322" s="57">
        <v>493</v>
      </c>
      <c r="B322" s="58">
        <v>1584</v>
      </c>
      <c r="C322" s="57">
        <v>16</v>
      </c>
      <c r="D322" s="59">
        <v>55.49</v>
      </c>
      <c r="E322" s="59">
        <v>58.264499999999998</v>
      </c>
      <c r="F322" s="60">
        <v>40776</v>
      </c>
      <c r="G322" s="61">
        <v>20</v>
      </c>
      <c r="H322" s="61">
        <v>100</v>
      </c>
      <c r="J322" s="57" t="s">
        <v>1578</v>
      </c>
      <c r="K322" s="68" t="s">
        <v>1829</v>
      </c>
      <c r="L322" s="60">
        <v>40776</v>
      </c>
    </row>
    <row r="323" spans="1:12" x14ac:dyDescent="0.25">
      <c r="A323" s="57">
        <v>493</v>
      </c>
      <c r="B323" s="58">
        <v>1692</v>
      </c>
      <c r="C323" s="57">
        <v>17</v>
      </c>
      <c r="D323" s="59">
        <v>54.43</v>
      </c>
      <c r="E323" s="59">
        <v>57.151499999999999</v>
      </c>
      <c r="F323" s="60">
        <v>40774</v>
      </c>
      <c r="G323" s="61">
        <v>20</v>
      </c>
      <c r="H323" s="61">
        <v>100</v>
      </c>
      <c r="J323" s="57" t="s">
        <v>1578</v>
      </c>
      <c r="K323" s="68" t="s">
        <v>1829</v>
      </c>
      <c r="L323" s="60">
        <v>40774</v>
      </c>
    </row>
    <row r="324" spans="1:12" x14ac:dyDescent="0.25">
      <c r="A324" s="57">
        <v>494</v>
      </c>
      <c r="B324" s="58">
        <v>1584</v>
      </c>
      <c r="C324" s="57">
        <v>16</v>
      </c>
      <c r="D324" s="59">
        <v>48.33</v>
      </c>
      <c r="E324" s="59">
        <v>50.746499999999997</v>
      </c>
      <c r="F324" s="60">
        <v>40782</v>
      </c>
      <c r="G324" s="61">
        <v>20</v>
      </c>
      <c r="H324" s="61">
        <v>100</v>
      </c>
      <c r="J324" s="57" t="s">
        <v>1578</v>
      </c>
      <c r="K324" s="68" t="s">
        <v>1829</v>
      </c>
      <c r="L324" s="60">
        <v>40782</v>
      </c>
    </row>
    <row r="325" spans="1:12" x14ac:dyDescent="0.25">
      <c r="A325" s="57">
        <v>494</v>
      </c>
      <c r="B325" s="58">
        <v>1692</v>
      </c>
      <c r="C325" s="57">
        <v>17</v>
      </c>
      <c r="D325" s="59">
        <v>50.67</v>
      </c>
      <c r="E325" s="59">
        <v>53.203499999999998</v>
      </c>
      <c r="F325" s="60">
        <v>40780</v>
      </c>
      <c r="G325" s="61">
        <v>20</v>
      </c>
      <c r="H325" s="61">
        <v>100</v>
      </c>
      <c r="I325" s="61">
        <v>60</v>
      </c>
      <c r="J325" s="57" t="s">
        <v>1578</v>
      </c>
      <c r="K325" s="68" t="s">
        <v>1829</v>
      </c>
      <c r="L325" s="60">
        <v>40780</v>
      </c>
    </row>
    <row r="326" spans="1:12" x14ac:dyDescent="0.25">
      <c r="A326" s="57">
        <v>495</v>
      </c>
      <c r="B326" s="58">
        <v>1584</v>
      </c>
      <c r="C326" s="57">
        <v>16</v>
      </c>
      <c r="D326" s="59">
        <v>59.93</v>
      </c>
      <c r="E326" s="59">
        <v>62.926499999999997</v>
      </c>
      <c r="F326" s="60">
        <v>40782</v>
      </c>
      <c r="G326" s="61">
        <v>20</v>
      </c>
      <c r="H326" s="61">
        <v>100</v>
      </c>
      <c r="J326" s="57" t="s">
        <v>1578</v>
      </c>
      <c r="K326" s="68" t="s">
        <v>1829</v>
      </c>
      <c r="L326" s="60">
        <v>40782</v>
      </c>
    </row>
    <row r="327" spans="1:12" x14ac:dyDescent="0.25">
      <c r="A327" s="57">
        <v>495</v>
      </c>
      <c r="B327" s="58">
        <v>1692</v>
      </c>
      <c r="C327" s="57">
        <v>17</v>
      </c>
      <c r="D327" s="59">
        <v>60.66</v>
      </c>
      <c r="E327" s="59">
        <v>63.692999999999998</v>
      </c>
      <c r="F327" s="60">
        <v>40780</v>
      </c>
      <c r="G327" s="61">
        <v>20</v>
      </c>
      <c r="H327" s="61">
        <v>100</v>
      </c>
      <c r="J327" s="57" t="s">
        <v>1578</v>
      </c>
      <c r="K327" s="68" t="s">
        <v>2810</v>
      </c>
      <c r="L327" s="60">
        <v>40780</v>
      </c>
    </row>
    <row r="328" spans="1:12" x14ac:dyDescent="0.25">
      <c r="A328" s="57">
        <v>496</v>
      </c>
      <c r="B328" s="58">
        <v>1584</v>
      </c>
      <c r="C328" s="57">
        <v>16</v>
      </c>
      <c r="D328" s="59">
        <v>47.29</v>
      </c>
      <c r="E328" s="59">
        <v>49.654499999999999</v>
      </c>
      <c r="F328" s="60">
        <v>40782</v>
      </c>
      <c r="G328" s="61">
        <v>20</v>
      </c>
      <c r="H328" s="61">
        <v>100</v>
      </c>
      <c r="J328" s="57" t="s">
        <v>1578</v>
      </c>
      <c r="K328" s="68" t="s">
        <v>1829</v>
      </c>
      <c r="L328" s="60">
        <v>40782</v>
      </c>
    </row>
    <row r="329" spans="1:12" x14ac:dyDescent="0.25">
      <c r="A329" s="57">
        <v>496</v>
      </c>
      <c r="B329" s="58">
        <v>1692</v>
      </c>
      <c r="C329" s="57">
        <v>17</v>
      </c>
      <c r="D329" s="59">
        <v>46.58</v>
      </c>
      <c r="E329" s="59">
        <v>48.908999999999999</v>
      </c>
      <c r="F329" s="60">
        <v>40780</v>
      </c>
      <c r="G329" s="61">
        <v>20</v>
      </c>
      <c r="H329" s="61">
        <v>100</v>
      </c>
      <c r="J329" s="57" t="s">
        <v>1578</v>
      </c>
      <c r="K329" s="68" t="s">
        <v>1829</v>
      </c>
      <c r="L329" s="60">
        <v>40780</v>
      </c>
    </row>
    <row r="330" spans="1:12" x14ac:dyDescent="0.25">
      <c r="A330" s="57">
        <v>497</v>
      </c>
      <c r="B330" s="58">
        <v>1566</v>
      </c>
      <c r="C330" s="57">
        <v>17</v>
      </c>
      <c r="D330" s="59">
        <v>32.56</v>
      </c>
      <c r="E330" s="59">
        <v>34.188000000000002</v>
      </c>
      <c r="F330" s="60">
        <v>40780</v>
      </c>
      <c r="G330" s="61">
        <v>1</v>
      </c>
      <c r="H330" s="61">
        <v>5</v>
      </c>
      <c r="I330" s="61">
        <v>3</v>
      </c>
      <c r="J330" s="57" t="s">
        <v>1577</v>
      </c>
      <c r="K330" s="68" t="s">
        <v>2810</v>
      </c>
      <c r="L330" s="60">
        <v>40780</v>
      </c>
    </row>
    <row r="331" spans="1:12" x14ac:dyDescent="0.25">
      <c r="A331" s="57">
        <v>504</v>
      </c>
      <c r="B331" s="58">
        <v>1690</v>
      </c>
      <c r="C331" s="57">
        <v>17</v>
      </c>
      <c r="D331" s="59">
        <v>46.44</v>
      </c>
      <c r="E331" s="59">
        <v>48.762</v>
      </c>
      <c r="F331" s="60">
        <v>40780</v>
      </c>
      <c r="G331" s="61">
        <v>1</v>
      </c>
      <c r="H331" s="61">
        <v>5</v>
      </c>
      <c r="I331" s="61">
        <v>3</v>
      </c>
      <c r="J331" s="57" t="s">
        <v>1577</v>
      </c>
      <c r="K331" s="68" t="s">
        <v>2810</v>
      </c>
      <c r="L331" s="60">
        <v>40780</v>
      </c>
    </row>
    <row r="332" spans="1:12" x14ac:dyDescent="0.25">
      <c r="A332" s="57">
        <v>505</v>
      </c>
      <c r="B332" s="58">
        <v>1612</v>
      </c>
      <c r="C332" s="57">
        <v>16</v>
      </c>
      <c r="D332" s="59">
        <v>42.11</v>
      </c>
      <c r="E332" s="59">
        <v>44.215499999999999</v>
      </c>
      <c r="F332" s="60">
        <v>40783</v>
      </c>
      <c r="G332" s="61">
        <v>1</v>
      </c>
      <c r="H332" s="61">
        <v>5</v>
      </c>
      <c r="I332" s="61">
        <v>3</v>
      </c>
      <c r="J332" s="57" t="s">
        <v>1577</v>
      </c>
      <c r="K332" s="68" t="s">
        <v>2810</v>
      </c>
      <c r="L332" s="60">
        <v>40783</v>
      </c>
    </row>
    <row r="333" spans="1:12" x14ac:dyDescent="0.25">
      <c r="A333" s="57">
        <v>506</v>
      </c>
      <c r="B333" s="58">
        <v>1504</v>
      </c>
      <c r="C333" s="57">
        <v>15</v>
      </c>
      <c r="D333" s="59">
        <v>8.76</v>
      </c>
      <c r="E333" s="59">
        <v>9.1980000000000004</v>
      </c>
      <c r="F333" s="60">
        <v>40781</v>
      </c>
      <c r="G333" s="61">
        <v>20</v>
      </c>
      <c r="H333" s="61">
        <v>100</v>
      </c>
      <c r="I333" s="61">
        <v>60</v>
      </c>
      <c r="J333" s="57" t="s">
        <v>1574</v>
      </c>
      <c r="K333" s="68" t="s">
        <v>2817</v>
      </c>
      <c r="L333" s="60">
        <v>40781</v>
      </c>
    </row>
    <row r="334" spans="1:12" x14ac:dyDescent="0.25">
      <c r="A334" s="57">
        <v>507</v>
      </c>
      <c r="B334" s="58">
        <v>1530</v>
      </c>
      <c r="C334" s="57">
        <v>15</v>
      </c>
      <c r="D334" s="59">
        <v>22.28</v>
      </c>
      <c r="E334" s="59">
        <v>23.393999999999998</v>
      </c>
      <c r="F334" s="60">
        <v>40781</v>
      </c>
      <c r="G334" s="61">
        <v>100</v>
      </c>
      <c r="H334" s="61">
        <v>1000</v>
      </c>
      <c r="J334" s="57" t="s">
        <v>1575</v>
      </c>
      <c r="K334" s="68" t="s">
        <v>2810</v>
      </c>
      <c r="L334" s="60">
        <v>40781</v>
      </c>
    </row>
    <row r="335" spans="1:12" x14ac:dyDescent="0.25">
      <c r="A335" s="57">
        <v>507</v>
      </c>
      <c r="B335" s="58">
        <v>1624</v>
      </c>
      <c r="C335" s="57">
        <v>15</v>
      </c>
      <c r="D335" s="59">
        <v>21.11</v>
      </c>
      <c r="E335" s="59">
        <v>22.165500000000002</v>
      </c>
      <c r="F335" s="60">
        <v>40781</v>
      </c>
      <c r="G335" s="61">
        <v>100</v>
      </c>
      <c r="H335" s="61">
        <v>1000</v>
      </c>
      <c r="J335" s="57" t="s">
        <v>1575</v>
      </c>
      <c r="K335" s="68" t="s">
        <v>1829</v>
      </c>
      <c r="L335" s="60">
        <v>40781</v>
      </c>
    </row>
    <row r="336" spans="1:12" x14ac:dyDescent="0.25">
      <c r="A336" s="57">
        <v>508</v>
      </c>
      <c r="B336" s="58">
        <v>1530</v>
      </c>
      <c r="C336" s="57">
        <v>15</v>
      </c>
      <c r="D336" s="59">
        <v>26.33</v>
      </c>
      <c r="E336" s="59">
        <v>27.6465</v>
      </c>
      <c r="F336" s="60">
        <v>40781</v>
      </c>
      <c r="G336" s="61">
        <v>100</v>
      </c>
      <c r="H336" s="61">
        <v>1000</v>
      </c>
      <c r="J336" s="57" t="s">
        <v>1575</v>
      </c>
      <c r="K336" s="68" t="s">
        <v>2810</v>
      </c>
      <c r="L336" s="60">
        <v>40781</v>
      </c>
    </row>
    <row r="337" spans="1:12" x14ac:dyDescent="0.25">
      <c r="A337" s="57">
        <v>508</v>
      </c>
      <c r="B337" s="58">
        <v>1624</v>
      </c>
      <c r="C337" s="57">
        <v>15</v>
      </c>
      <c r="D337" s="59">
        <v>27.89</v>
      </c>
      <c r="E337" s="59">
        <v>29.284500000000001</v>
      </c>
      <c r="F337" s="60">
        <v>40781</v>
      </c>
      <c r="G337" s="61">
        <v>100</v>
      </c>
      <c r="H337" s="61">
        <v>1000</v>
      </c>
      <c r="J337" s="57" t="s">
        <v>1575</v>
      </c>
      <c r="K337" s="68" t="s">
        <v>1829</v>
      </c>
      <c r="L337" s="60">
        <v>40781</v>
      </c>
    </row>
    <row r="338" spans="1:12" x14ac:dyDescent="0.25">
      <c r="A338" s="57">
        <v>509</v>
      </c>
      <c r="B338" s="58">
        <v>1680</v>
      </c>
      <c r="C338" s="57">
        <v>16</v>
      </c>
      <c r="D338" s="59">
        <v>34.549999999999997</v>
      </c>
      <c r="E338" s="59">
        <v>36.277500000000003</v>
      </c>
      <c r="F338" s="60">
        <v>40782</v>
      </c>
      <c r="G338" s="61">
        <v>100</v>
      </c>
      <c r="H338" s="61">
        <v>1000</v>
      </c>
      <c r="J338" s="57" t="s">
        <v>1575</v>
      </c>
      <c r="K338" s="68" t="s">
        <v>1829</v>
      </c>
      <c r="L338" s="60">
        <v>40782</v>
      </c>
    </row>
    <row r="339" spans="1:12" x14ac:dyDescent="0.25">
      <c r="A339" s="57">
        <v>510</v>
      </c>
      <c r="B339" s="58">
        <v>1526</v>
      </c>
      <c r="C339" s="57">
        <v>18</v>
      </c>
      <c r="D339" s="59">
        <v>22.29</v>
      </c>
      <c r="E339" s="59">
        <v>23.404499999999999</v>
      </c>
      <c r="F339" s="60">
        <v>40782</v>
      </c>
      <c r="G339" s="61">
        <v>100</v>
      </c>
      <c r="H339" s="61">
        <v>1000</v>
      </c>
      <c r="J339" s="57" t="s">
        <v>1575</v>
      </c>
      <c r="K339" s="68" t="s">
        <v>1829</v>
      </c>
      <c r="L339" s="60">
        <v>40782</v>
      </c>
    </row>
    <row r="340" spans="1:12" x14ac:dyDescent="0.25">
      <c r="A340" s="57">
        <v>510</v>
      </c>
      <c r="B340" s="58">
        <v>1646</v>
      </c>
      <c r="C340" s="57">
        <v>15</v>
      </c>
      <c r="D340" s="59">
        <v>21.98</v>
      </c>
      <c r="E340" s="59">
        <v>23.079000000000001</v>
      </c>
      <c r="F340" s="60">
        <v>40781</v>
      </c>
      <c r="G340" s="61">
        <v>100</v>
      </c>
      <c r="H340" s="61">
        <v>1000</v>
      </c>
      <c r="I340" s="61">
        <v>300</v>
      </c>
      <c r="J340" s="57" t="s">
        <v>1575</v>
      </c>
      <c r="K340" s="68" t="s">
        <v>2810</v>
      </c>
      <c r="L340" s="60">
        <v>40781</v>
      </c>
    </row>
    <row r="341" spans="1:12" x14ac:dyDescent="0.25">
      <c r="A341" s="57">
        <v>511</v>
      </c>
      <c r="B341" s="58">
        <v>1526</v>
      </c>
      <c r="C341" s="57">
        <v>18</v>
      </c>
      <c r="D341" s="59">
        <v>26.54</v>
      </c>
      <c r="E341" s="59">
        <v>27.867000000000001</v>
      </c>
      <c r="F341" s="60">
        <v>40782</v>
      </c>
      <c r="G341" s="61">
        <v>100</v>
      </c>
      <c r="H341" s="61">
        <v>1000</v>
      </c>
      <c r="J341" s="57" t="s">
        <v>1575</v>
      </c>
      <c r="K341" s="68" t="s">
        <v>2810</v>
      </c>
      <c r="L341" s="60">
        <v>40782</v>
      </c>
    </row>
    <row r="342" spans="1:12" x14ac:dyDescent="0.25">
      <c r="A342" s="57">
        <v>511</v>
      </c>
      <c r="B342" s="58">
        <v>1646</v>
      </c>
      <c r="C342" s="57">
        <v>15</v>
      </c>
      <c r="D342" s="59">
        <v>27.88</v>
      </c>
      <c r="E342" s="59">
        <v>29.274000000000001</v>
      </c>
      <c r="F342" s="60">
        <v>40781</v>
      </c>
      <c r="G342" s="61">
        <v>100</v>
      </c>
      <c r="H342" s="61">
        <v>1000</v>
      </c>
      <c r="I342" s="61">
        <v>300</v>
      </c>
      <c r="J342" s="57" t="s">
        <v>1575</v>
      </c>
      <c r="K342" s="68" t="s">
        <v>2810</v>
      </c>
      <c r="L342" s="60">
        <v>40781</v>
      </c>
    </row>
    <row r="343" spans="1:12" x14ac:dyDescent="0.25">
      <c r="A343" s="57">
        <v>512</v>
      </c>
      <c r="B343" s="58">
        <v>1646</v>
      </c>
      <c r="C343" s="57">
        <v>15</v>
      </c>
      <c r="D343" s="59">
        <v>33.31</v>
      </c>
      <c r="E343" s="59">
        <v>34.975499999999997</v>
      </c>
      <c r="F343" s="60">
        <v>40781</v>
      </c>
      <c r="G343" s="61">
        <v>100</v>
      </c>
      <c r="H343" s="61">
        <v>1000</v>
      </c>
      <c r="I343" s="61">
        <v>300</v>
      </c>
      <c r="J343" s="57" t="s">
        <v>1575</v>
      </c>
      <c r="K343" s="68" t="s">
        <v>2810</v>
      </c>
      <c r="L343" s="60">
        <v>40781</v>
      </c>
    </row>
    <row r="344" spans="1:12" x14ac:dyDescent="0.25">
      <c r="A344" s="57">
        <v>512</v>
      </c>
      <c r="B344" s="58">
        <v>1654</v>
      </c>
      <c r="C344" s="57">
        <v>17</v>
      </c>
      <c r="D344" s="59">
        <v>35.32</v>
      </c>
      <c r="E344" s="59">
        <v>37.085999999999999</v>
      </c>
      <c r="F344" s="60">
        <v>40780</v>
      </c>
      <c r="G344" s="61">
        <v>100</v>
      </c>
      <c r="H344" s="61">
        <v>1000</v>
      </c>
      <c r="J344" s="57" t="s">
        <v>1575</v>
      </c>
      <c r="K344" s="68" t="s">
        <v>2817</v>
      </c>
      <c r="L344" s="60">
        <v>40780</v>
      </c>
    </row>
    <row r="345" spans="1:12" x14ac:dyDescent="0.25">
      <c r="A345" s="57">
        <v>513</v>
      </c>
      <c r="B345" s="58">
        <v>1664</v>
      </c>
      <c r="C345" s="57">
        <v>17</v>
      </c>
      <c r="D345" s="59">
        <v>25.33</v>
      </c>
      <c r="E345" s="59">
        <v>26.596499999999999</v>
      </c>
      <c r="F345" s="60">
        <v>40780</v>
      </c>
      <c r="G345" s="61">
        <v>100</v>
      </c>
      <c r="H345" s="61">
        <v>1000</v>
      </c>
      <c r="J345" s="57" t="s">
        <v>1575</v>
      </c>
      <c r="K345" s="68" t="s">
        <v>2817</v>
      </c>
      <c r="L345" s="60">
        <v>40780</v>
      </c>
    </row>
    <row r="346" spans="1:12" x14ac:dyDescent="0.25">
      <c r="A346" s="57">
        <v>513</v>
      </c>
      <c r="B346" s="58">
        <v>1682</v>
      </c>
      <c r="C346" s="57">
        <v>19</v>
      </c>
      <c r="D346" s="59">
        <v>37.33</v>
      </c>
      <c r="E346" s="59">
        <v>39.1965</v>
      </c>
      <c r="F346" s="60">
        <v>40783</v>
      </c>
      <c r="G346" s="61">
        <v>100</v>
      </c>
      <c r="H346" s="61">
        <v>1000</v>
      </c>
      <c r="J346" s="57" t="s">
        <v>1575</v>
      </c>
      <c r="K346" s="68" t="s">
        <v>2817</v>
      </c>
      <c r="L346" s="60">
        <v>40783</v>
      </c>
    </row>
    <row r="347" spans="1:12" x14ac:dyDescent="0.25">
      <c r="A347" s="57">
        <v>523</v>
      </c>
      <c r="B347" s="58">
        <v>1560</v>
      </c>
      <c r="C347" s="57">
        <v>17</v>
      </c>
      <c r="D347" s="59">
        <v>10.220000000000001</v>
      </c>
      <c r="E347" s="59">
        <v>10.731</v>
      </c>
      <c r="F347" s="60">
        <v>40780</v>
      </c>
      <c r="G347" s="61">
        <v>100</v>
      </c>
      <c r="H347" s="61">
        <v>1000</v>
      </c>
      <c r="I347" s="61">
        <v>300</v>
      </c>
      <c r="J347" s="57" t="s">
        <v>1575</v>
      </c>
      <c r="K347" s="68" t="s">
        <v>1829</v>
      </c>
      <c r="L347" s="60">
        <v>40780</v>
      </c>
    </row>
    <row r="348" spans="1:12" x14ac:dyDescent="0.25">
      <c r="A348" s="57">
        <v>523</v>
      </c>
      <c r="B348" s="58">
        <v>1620</v>
      </c>
      <c r="C348" s="57">
        <v>16</v>
      </c>
      <c r="D348" s="59">
        <v>9.89</v>
      </c>
      <c r="E348" s="59">
        <v>10.384499999999999</v>
      </c>
      <c r="F348" s="60">
        <v>40782</v>
      </c>
      <c r="G348" s="61">
        <v>100</v>
      </c>
      <c r="H348" s="61">
        <v>1000</v>
      </c>
      <c r="J348" s="57" t="s">
        <v>1575</v>
      </c>
      <c r="K348" s="68" t="s">
        <v>2817</v>
      </c>
      <c r="L348" s="60">
        <v>40782</v>
      </c>
    </row>
    <row r="349" spans="1:12" x14ac:dyDescent="0.25">
      <c r="A349" s="57">
        <v>524</v>
      </c>
      <c r="B349" s="58">
        <v>1560</v>
      </c>
      <c r="C349" s="57">
        <v>17</v>
      </c>
      <c r="D349" s="59">
        <v>13.45</v>
      </c>
      <c r="E349" s="59">
        <v>14.1225</v>
      </c>
      <c r="F349" s="60">
        <v>40780</v>
      </c>
      <c r="G349" s="61">
        <v>100</v>
      </c>
      <c r="H349" s="61">
        <v>1000</v>
      </c>
      <c r="I349" s="61">
        <v>300</v>
      </c>
      <c r="J349" s="57" t="s">
        <v>1575</v>
      </c>
      <c r="K349" s="68" t="s">
        <v>1829</v>
      </c>
      <c r="L349" s="60">
        <v>40780</v>
      </c>
    </row>
    <row r="350" spans="1:12" x14ac:dyDescent="0.25">
      <c r="A350" s="57">
        <v>524</v>
      </c>
      <c r="B350" s="58">
        <v>1626</v>
      </c>
      <c r="C350" s="57">
        <v>18</v>
      </c>
      <c r="D350" s="59">
        <v>12.35</v>
      </c>
      <c r="E350" s="59">
        <v>12.967499999999999</v>
      </c>
      <c r="F350" s="60">
        <v>40782</v>
      </c>
      <c r="G350" s="61">
        <v>100</v>
      </c>
      <c r="H350" s="61">
        <v>1000</v>
      </c>
      <c r="J350" s="57" t="s">
        <v>1575</v>
      </c>
      <c r="K350" s="68" t="s">
        <v>2817</v>
      </c>
      <c r="L350" s="60">
        <v>40782</v>
      </c>
    </row>
    <row r="351" spans="1:12" x14ac:dyDescent="0.25">
      <c r="A351" s="57">
        <v>525</v>
      </c>
      <c r="B351" s="58">
        <v>1600</v>
      </c>
      <c r="C351" s="57">
        <v>15</v>
      </c>
      <c r="D351" s="59">
        <v>2.21</v>
      </c>
      <c r="E351" s="59">
        <v>2.3205</v>
      </c>
      <c r="F351" s="60">
        <v>40781</v>
      </c>
      <c r="G351" s="61">
        <v>100</v>
      </c>
      <c r="H351" s="61">
        <v>1000</v>
      </c>
      <c r="J351" s="57" t="s">
        <v>1575</v>
      </c>
      <c r="K351" s="68" t="s">
        <v>2810</v>
      </c>
      <c r="L351" s="60">
        <v>40781</v>
      </c>
    </row>
    <row r="352" spans="1:12" x14ac:dyDescent="0.25">
      <c r="A352" s="57">
        <v>526</v>
      </c>
      <c r="B352" s="58">
        <v>1522</v>
      </c>
      <c r="C352" s="57">
        <v>15</v>
      </c>
      <c r="D352" s="59">
        <v>3.47</v>
      </c>
      <c r="E352" s="59">
        <v>3.6435</v>
      </c>
      <c r="F352" s="60">
        <v>40781</v>
      </c>
      <c r="G352" s="61">
        <v>100</v>
      </c>
      <c r="H352" s="61">
        <v>1000</v>
      </c>
      <c r="J352" s="57" t="s">
        <v>1575</v>
      </c>
      <c r="K352" s="68" t="s">
        <v>2810</v>
      </c>
      <c r="L352" s="60">
        <v>40781</v>
      </c>
    </row>
    <row r="353" spans="1:12" x14ac:dyDescent="0.25">
      <c r="A353" s="57">
        <v>527</v>
      </c>
      <c r="B353" s="58">
        <v>1644</v>
      </c>
      <c r="C353" s="57">
        <v>18</v>
      </c>
      <c r="D353" s="59">
        <v>6.43</v>
      </c>
      <c r="E353" s="59">
        <v>6.7515000000000001</v>
      </c>
      <c r="F353" s="60">
        <v>40782</v>
      </c>
      <c r="G353" s="61">
        <v>100</v>
      </c>
      <c r="H353" s="61">
        <v>1000</v>
      </c>
      <c r="J353" s="57" t="s">
        <v>1574</v>
      </c>
      <c r="K353" s="68" t="s">
        <v>2817</v>
      </c>
      <c r="L353" s="60">
        <v>40782</v>
      </c>
    </row>
    <row r="354" spans="1:12" x14ac:dyDescent="0.25">
      <c r="A354" s="57">
        <v>528</v>
      </c>
      <c r="B354" s="58">
        <v>1618</v>
      </c>
      <c r="C354" s="57">
        <v>16</v>
      </c>
      <c r="D354" s="59">
        <v>36.340000000000003</v>
      </c>
      <c r="E354" s="59">
        <v>38.156999999999996</v>
      </c>
      <c r="F354" s="60">
        <v>40783</v>
      </c>
      <c r="G354" s="61">
        <v>1</v>
      </c>
      <c r="H354" s="61">
        <v>5</v>
      </c>
      <c r="J354" s="57" t="s">
        <v>1576</v>
      </c>
      <c r="K354" s="68" t="s">
        <v>2810</v>
      </c>
      <c r="L354" s="60">
        <v>40783</v>
      </c>
    </row>
    <row r="355" spans="1:12" x14ac:dyDescent="0.25">
      <c r="A355" s="57">
        <v>530</v>
      </c>
      <c r="B355" s="58">
        <v>1494</v>
      </c>
      <c r="C355" s="57">
        <v>17</v>
      </c>
      <c r="D355" s="59">
        <v>15.32</v>
      </c>
      <c r="E355" s="59">
        <v>16.085999999999999</v>
      </c>
      <c r="F355" s="60">
        <v>40784</v>
      </c>
      <c r="G355" s="61">
        <v>100</v>
      </c>
      <c r="H355" s="61">
        <v>1000</v>
      </c>
      <c r="J355" s="57" t="s">
        <v>1575</v>
      </c>
      <c r="K355" s="68" t="s">
        <v>2810</v>
      </c>
      <c r="L355" s="60">
        <v>40784</v>
      </c>
    </row>
    <row r="356" spans="1:12" x14ac:dyDescent="0.25">
      <c r="A356" s="57">
        <v>535</v>
      </c>
      <c r="B356" s="58">
        <v>1508</v>
      </c>
      <c r="C356" s="57">
        <v>15</v>
      </c>
      <c r="D356" s="59">
        <v>3.32</v>
      </c>
      <c r="E356" s="59">
        <v>3.4860000000000002</v>
      </c>
      <c r="F356" s="60">
        <v>40781</v>
      </c>
      <c r="G356" s="61">
        <v>100</v>
      </c>
      <c r="H356" s="61">
        <v>1000</v>
      </c>
      <c r="J356" s="57" t="s">
        <v>1575</v>
      </c>
      <c r="K356" s="68" t="s">
        <v>2810</v>
      </c>
      <c r="L356" s="60">
        <v>40781</v>
      </c>
    </row>
    <row r="357" spans="1:12" x14ac:dyDescent="0.25">
      <c r="A357" s="57">
        <v>679</v>
      </c>
      <c r="B357" s="58">
        <v>1544</v>
      </c>
      <c r="C357" s="57">
        <v>15</v>
      </c>
      <c r="D357" s="59">
        <v>5.5</v>
      </c>
      <c r="E357" s="59">
        <v>5.7750000000000004</v>
      </c>
      <c r="F357" s="60">
        <v>40775</v>
      </c>
      <c r="G357" s="61">
        <v>100</v>
      </c>
      <c r="H357" s="61">
        <v>1000</v>
      </c>
      <c r="I357" s="61">
        <v>300</v>
      </c>
      <c r="J357" s="57" t="s">
        <v>1575</v>
      </c>
      <c r="K357" s="68" t="s">
        <v>2817</v>
      </c>
      <c r="L357" s="60">
        <v>40775</v>
      </c>
    </row>
    <row r="358" spans="1:12" x14ac:dyDescent="0.25">
      <c r="A358" s="57">
        <v>679</v>
      </c>
      <c r="B358" s="58">
        <v>1694</v>
      </c>
      <c r="C358" s="57">
        <v>15</v>
      </c>
      <c r="D358" s="59">
        <v>5.9</v>
      </c>
      <c r="E358" s="59">
        <v>6.1950000000000003</v>
      </c>
      <c r="F358" s="60">
        <v>40781</v>
      </c>
      <c r="G358" s="61">
        <v>100</v>
      </c>
      <c r="H358" s="61">
        <v>1000</v>
      </c>
      <c r="I358" s="61">
        <v>300</v>
      </c>
      <c r="J358" s="57" t="s">
        <v>1575</v>
      </c>
      <c r="K358" s="68" t="s">
        <v>2817</v>
      </c>
      <c r="L358" s="60">
        <v>40781</v>
      </c>
    </row>
    <row r="359" spans="1:12" x14ac:dyDescent="0.25">
      <c r="A359" s="57">
        <v>707</v>
      </c>
      <c r="B359" s="58">
        <v>1520</v>
      </c>
      <c r="C359" s="57">
        <v>30</v>
      </c>
      <c r="D359" s="59">
        <v>13.25</v>
      </c>
      <c r="E359" s="59">
        <v>13.0863</v>
      </c>
      <c r="F359" s="60">
        <v>41711</v>
      </c>
      <c r="G359" s="61">
        <v>4</v>
      </c>
      <c r="H359" s="61">
        <v>200</v>
      </c>
      <c r="I359" s="61">
        <v>25</v>
      </c>
      <c r="J359" s="57" t="s">
        <v>1575</v>
      </c>
      <c r="K359" s="68" t="s">
        <v>2810</v>
      </c>
      <c r="L359" s="60">
        <v>42228.51421296296</v>
      </c>
    </row>
    <row r="360" spans="1:12" x14ac:dyDescent="0.25">
      <c r="A360" s="57">
        <v>708</v>
      </c>
      <c r="B360" s="58">
        <v>1520</v>
      </c>
      <c r="C360" s="57">
        <v>30</v>
      </c>
      <c r="D360" s="59">
        <v>13.25</v>
      </c>
      <c r="E360" s="59">
        <v>13.0863</v>
      </c>
      <c r="F360" s="60">
        <v>41904</v>
      </c>
      <c r="G360" s="61">
        <v>4</v>
      </c>
      <c r="H360" s="61">
        <v>200</v>
      </c>
      <c r="I360" s="61">
        <v>25</v>
      </c>
      <c r="J360" s="57" t="s">
        <v>1575</v>
      </c>
      <c r="K360" s="68" t="s">
        <v>2810</v>
      </c>
      <c r="L360" s="60">
        <v>42228.51421296296</v>
      </c>
    </row>
    <row r="361" spans="1:12" x14ac:dyDescent="0.25">
      <c r="A361" s="57">
        <v>709</v>
      </c>
      <c r="B361" s="58">
        <v>1574</v>
      </c>
      <c r="C361" s="57">
        <v>12</v>
      </c>
      <c r="D361" s="59">
        <v>3.1</v>
      </c>
      <c r="E361" s="59">
        <v>3.4</v>
      </c>
      <c r="F361" s="60">
        <v>41934</v>
      </c>
      <c r="G361" s="61">
        <v>100</v>
      </c>
      <c r="H361" s="61">
        <v>500</v>
      </c>
      <c r="I361" s="61">
        <v>150</v>
      </c>
      <c r="J361" s="57" t="s">
        <v>1575</v>
      </c>
      <c r="K361" s="68" t="s">
        <v>2810</v>
      </c>
      <c r="L361" s="60">
        <v>42228.51421296296</v>
      </c>
    </row>
    <row r="362" spans="1:12" x14ac:dyDescent="0.25">
      <c r="A362" s="57">
        <v>710</v>
      </c>
      <c r="B362" s="58">
        <v>1574</v>
      </c>
      <c r="C362" s="57">
        <v>12</v>
      </c>
      <c r="D362" s="59">
        <v>3.12</v>
      </c>
      <c r="E362" s="59">
        <v>3.4</v>
      </c>
      <c r="F362" s="60">
        <v>41934</v>
      </c>
      <c r="G362" s="61">
        <v>100</v>
      </c>
      <c r="H362" s="61">
        <v>500</v>
      </c>
      <c r="I362" s="61">
        <v>150</v>
      </c>
      <c r="J362" s="57" t="s">
        <v>1575</v>
      </c>
      <c r="K362" s="68" t="s">
        <v>2810</v>
      </c>
      <c r="L362" s="60">
        <v>42228.51421296296</v>
      </c>
    </row>
    <row r="363" spans="1:12" x14ac:dyDescent="0.25">
      <c r="A363" s="57">
        <v>711</v>
      </c>
      <c r="B363" s="58">
        <v>1520</v>
      </c>
      <c r="C363" s="57">
        <v>45</v>
      </c>
      <c r="D363" s="59">
        <v>13.88</v>
      </c>
      <c r="E363" s="59">
        <v>13.08</v>
      </c>
      <c r="F363" s="60">
        <v>41822</v>
      </c>
      <c r="G363" s="61">
        <v>50</v>
      </c>
      <c r="H363" s="61">
        <v>750</v>
      </c>
      <c r="I363" s="61">
        <v>300</v>
      </c>
      <c r="J363" s="57" t="s">
        <v>1575</v>
      </c>
      <c r="K363" s="68" t="s">
        <v>2810</v>
      </c>
      <c r="L363" s="60">
        <v>42228.51421296296</v>
      </c>
    </row>
    <row r="364" spans="1:12" x14ac:dyDescent="0.25">
      <c r="A364" s="57">
        <v>712</v>
      </c>
      <c r="B364" s="58">
        <v>1636</v>
      </c>
      <c r="C364" s="57">
        <v>45</v>
      </c>
      <c r="D364" s="59">
        <v>6.55</v>
      </c>
      <c r="E364" s="59">
        <v>6.92</v>
      </c>
      <c r="F364" s="60">
        <v>41803</v>
      </c>
      <c r="G364" s="61">
        <v>100</v>
      </c>
      <c r="H364" s="61">
        <v>1000</v>
      </c>
      <c r="I364" s="61">
        <v>630</v>
      </c>
      <c r="J364" s="57" t="s">
        <v>1575</v>
      </c>
      <c r="K364" s="68" t="s">
        <v>2810</v>
      </c>
      <c r="L364" s="60">
        <v>42228.51421296296</v>
      </c>
    </row>
    <row r="365" spans="1:12" x14ac:dyDescent="0.25">
      <c r="A365" s="57">
        <v>713</v>
      </c>
      <c r="B365" s="58">
        <v>1636</v>
      </c>
      <c r="C365" s="57">
        <v>45</v>
      </c>
      <c r="D365" s="59">
        <v>37.450000000000003</v>
      </c>
      <c r="E365" s="59">
        <v>38.49</v>
      </c>
      <c r="F365" s="60">
        <v>44168</v>
      </c>
      <c r="G365" s="61">
        <v>100</v>
      </c>
      <c r="H365" s="61">
        <v>1000</v>
      </c>
      <c r="I365" s="61">
        <v>600</v>
      </c>
      <c r="J365" s="57" t="s">
        <v>1575</v>
      </c>
      <c r="K365" s="68" t="s">
        <v>2810</v>
      </c>
      <c r="L365" s="60">
        <v>42228.51421296296</v>
      </c>
    </row>
    <row r="366" spans="1:12" x14ac:dyDescent="0.25">
      <c r="A366" s="57">
        <v>714</v>
      </c>
      <c r="B366" s="58">
        <v>1636</v>
      </c>
      <c r="C366" s="57">
        <v>45</v>
      </c>
      <c r="D366" s="59">
        <v>37.799999999999997</v>
      </c>
      <c r="E366" s="59">
        <v>38.49</v>
      </c>
      <c r="F366" s="60">
        <v>44168</v>
      </c>
      <c r="G366" s="61">
        <v>100</v>
      </c>
      <c r="H366" s="61">
        <v>1000</v>
      </c>
      <c r="I366" s="61">
        <v>350</v>
      </c>
      <c r="J366" s="57" t="s">
        <v>1575</v>
      </c>
      <c r="K366" s="68" t="s">
        <v>2810</v>
      </c>
      <c r="L366" s="60">
        <v>42228.51421296296</v>
      </c>
    </row>
    <row r="367" spans="1:12" x14ac:dyDescent="0.25">
      <c r="A367" s="57">
        <v>715</v>
      </c>
      <c r="B367" s="58">
        <v>1636</v>
      </c>
      <c r="C367" s="57">
        <v>45</v>
      </c>
      <c r="D367" s="59">
        <v>37.799999999999997</v>
      </c>
      <c r="E367" s="59">
        <v>38.49</v>
      </c>
      <c r="F367" s="60">
        <v>44168</v>
      </c>
      <c r="G367" s="61">
        <v>100</v>
      </c>
      <c r="H367" s="61">
        <v>1000</v>
      </c>
      <c r="I367" s="61">
        <v>100</v>
      </c>
      <c r="J367" s="57" t="s">
        <v>1575</v>
      </c>
      <c r="K367" s="68" t="s">
        <v>2810</v>
      </c>
      <c r="L367" s="60">
        <v>42228.51421296296</v>
      </c>
    </row>
    <row r="368" spans="1:12" x14ac:dyDescent="0.25">
      <c r="A368" s="57">
        <v>716</v>
      </c>
      <c r="B368" s="58">
        <v>1636</v>
      </c>
      <c r="C368" s="57">
        <v>45</v>
      </c>
      <c r="D368" s="59">
        <v>38.049999999999997</v>
      </c>
      <c r="E368" s="59">
        <v>38.75</v>
      </c>
      <c r="F368" s="60">
        <v>44168</v>
      </c>
      <c r="G368" s="61">
        <v>100</v>
      </c>
      <c r="H368" s="61">
        <v>1000</v>
      </c>
      <c r="I368" s="61">
        <v>750</v>
      </c>
      <c r="J368" s="57" t="s">
        <v>1575</v>
      </c>
      <c r="K368" s="68" t="s">
        <v>2810</v>
      </c>
      <c r="L368" s="60">
        <v>42228.51421296296</v>
      </c>
    </row>
    <row r="369" spans="1:12" x14ac:dyDescent="0.25">
      <c r="A369" s="57">
        <v>841</v>
      </c>
      <c r="B369" s="58">
        <v>1636</v>
      </c>
      <c r="C369" s="57">
        <v>60</v>
      </c>
      <c r="D369" s="59">
        <v>26.75</v>
      </c>
      <c r="E369" s="59">
        <v>24.75</v>
      </c>
      <c r="F369" s="60">
        <v>41696</v>
      </c>
      <c r="G369" s="61">
        <v>75</v>
      </c>
      <c r="H369" s="61">
        <v>500</v>
      </c>
      <c r="I369" s="61">
        <v>300</v>
      </c>
      <c r="J369" s="57" t="s">
        <v>1575</v>
      </c>
      <c r="K369" s="68" t="s">
        <v>2810</v>
      </c>
      <c r="L369" s="60">
        <v>42228.51421296296</v>
      </c>
    </row>
    <row r="370" spans="1:12" x14ac:dyDescent="0.25">
      <c r="A370" s="57">
        <v>842</v>
      </c>
      <c r="B370" s="58">
        <v>1518</v>
      </c>
      <c r="C370" s="57">
        <v>120</v>
      </c>
      <c r="D370" s="59">
        <v>54.2</v>
      </c>
      <c r="E370" s="59">
        <v>51.56</v>
      </c>
      <c r="F370" s="60">
        <v>41687</v>
      </c>
      <c r="G370" s="61">
        <v>100</v>
      </c>
      <c r="H370" s="61">
        <v>600</v>
      </c>
      <c r="I370" s="61">
        <v>225</v>
      </c>
      <c r="J370" s="57" t="s">
        <v>1575</v>
      </c>
      <c r="K370" s="68" t="s">
        <v>2810</v>
      </c>
      <c r="L370" s="60">
        <v>42228.51421296296</v>
      </c>
    </row>
    <row r="371" spans="1:12" x14ac:dyDescent="0.25">
      <c r="A371" s="57">
        <v>843</v>
      </c>
      <c r="B371" s="58">
        <v>1518</v>
      </c>
      <c r="C371" s="57">
        <v>10</v>
      </c>
      <c r="D371" s="59">
        <v>8.5</v>
      </c>
      <c r="E371" s="59">
        <v>10.31</v>
      </c>
      <c r="F371" s="60">
        <v>41650</v>
      </c>
      <c r="G371" s="61">
        <v>50</v>
      </c>
      <c r="H371" s="61">
        <v>200</v>
      </c>
      <c r="I371" s="61">
        <v>75</v>
      </c>
      <c r="J371" s="57" t="s">
        <v>1575</v>
      </c>
      <c r="K371" s="68" t="s">
        <v>2810</v>
      </c>
      <c r="L371" s="60">
        <v>42228.51421296296</v>
      </c>
    </row>
    <row r="372" spans="1:12" x14ac:dyDescent="0.25">
      <c r="A372" s="57">
        <v>844</v>
      </c>
      <c r="B372" s="58">
        <v>1518</v>
      </c>
      <c r="C372" s="57">
        <v>25</v>
      </c>
      <c r="D372" s="59">
        <v>8.5</v>
      </c>
      <c r="E372" s="59">
        <v>8.25</v>
      </c>
      <c r="F372" s="60">
        <v>41650</v>
      </c>
      <c r="G372" s="61">
        <v>150</v>
      </c>
      <c r="H372" s="61">
        <v>500</v>
      </c>
      <c r="I372" s="61">
        <v>300</v>
      </c>
      <c r="J372" s="57" t="s">
        <v>1575</v>
      </c>
      <c r="K372" s="68" t="s">
        <v>2810</v>
      </c>
      <c r="L372" s="60">
        <v>42228.51421296296</v>
      </c>
    </row>
    <row r="373" spans="1:12" x14ac:dyDescent="0.25">
      <c r="A373" s="57">
        <v>845</v>
      </c>
      <c r="B373" s="58">
        <v>1518</v>
      </c>
      <c r="C373" s="57">
        <v>25</v>
      </c>
      <c r="D373" s="59">
        <v>10.75</v>
      </c>
      <c r="E373" s="59">
        <v>10.3</v>
      </c>
      <c r="F373" s="60">
        <v>41650</v>
      </c>
      <c r="G373" s="61">
        <v>150</v>
      </c>
      <c r="H373" s="61">
        <v>500</v>
      </c>
      <c r="I373" s="61">
        <v>250</v>
      </c>
      <c r="J373" s="57" t="s">
        <v>1575</v>
      </c>
      <c r="K373" s="68" t="s">
        <v>2810</v>
      </c>
      <c r="L373" s="60">
        <v>42228.51421296296</v>
      </c>
    </row>
    <row r="374" spans="1:12" x14ac:dyDescent="0.25">
      <c r="A374" s="57">
        <v>846</v>
      </c>
      <c r="B374" s="58">
        <v>1518</v>
      </c>
      <c r="C374" s="57">
        <v>30</v>
      </c>
      <c r="D374" s="59">
        <v>4.5</v>
      </c>
      <c r="E374" s="59">
        <v>5.77</v>
      </c>
      <c r="F374" s="60">
        <v>41650</v>
      </c>
      <c r="G374" s="61">
        <v>150</v>
      </c>
      <c r="H374" s="61">
        <v>500</v>
      </c>
      <c r="I374" s="61">
        <v>175</v>
      </c>
      <c r="J374" s="57" t="s">
        <v>1575</v>
      </c>
      <c r="K374" s="68" t="s">
        <v>2810</v>
      </c>
      <c r="L374" s="60">
        <v>42228.51421296296</v>
      </c>
    </row>
    <row r="375" spans="1:12" x14ac:dyDescent="0.25">
      <c r="A375" s="57">
        <v>847</v>
      </c>
      <c r="B375" s="58">
        <v>1518</v>
      </c>
      <c r="C375" s="57">
        <v>30</v>
      </c>
      <c r="D375" s="59">
        <v>14.5</v>
      </c>
      <c r="E375" s="59">
        <v>4.43</v>
      </c>
      <c r="F375" s="60">
        <v>41650</v>
      </c>
      <c r="G375" s="61">
        <v>150</v>
      </c>
      <c r="H375" s="61">
        <v>500</v>
      </c>
      <c r="I375" s="61">
        <v>150</v>
      </c>
      <c r="J375" s="57" t="s">
        <v>1575</v>
      </c>
      <c r="K375" s="68" t="s">
        <v>2810</v>
      </c>
      <c r="L375" s="60">
        <v>42228.51421296296</v>
      </c>
    </row>
    <row r="376" spans="1:12" x14ac:dyDescent="0.25">
      <c r="A376" s="57">
        <v>848</v>
      </c>
      <c r="B376" s="58">
        <v>1518</v>
      </c>
      <c r="C376" s="57">
        <v>45</v>
      </c>
      <c r="D376" s="59">
        <v>15.75</v>
      </c>
      <c r="E376" s="59">
        <v>18.559999999999999</v>
      </c>
      <c r="F376" s="60">
        <v>41650</v>
      </c>
      <c r="G376" s="61">
        <v>50</v>
      </c>
      <c r="H376" s="61">
        <v>300</v>
      </c>
      <c r="I376" s="61">
        <v>150</v>
      </c>
      <c r="J376" s="57" t="s">
        <v>1575</v>
      </c>
      <c r="K376" s="68" t="s">
        <v>2810</v>
      </c>
      <c r="L376" s="60">
        <v>42228.51421296296</v>
      </c>
    </row>
    <row r="377" spans="1:12" x14ac:dyDescent="0.25">
      <c r="A377" s="57">
        <v>849</v>
      </c>
      <c r="B377" s="58">
        <v>1594</v>
      </c>
      <c r="C377" s="57">
        <v>45</v>
      </c>
      <c r="D377" s="59">
        <v>24.75</v>
      </c>
      <c r="E377" s="59">
        <v>24.75</v>
      </c>
      <c r="F377" s="60">
        <v>41729</v>
      </c>
      <c r="G377" s="61">
        <v>5000</v>
      </c>
      <c r="H377" s="61">
        <v>10000</v>
      </c>
      <c r="I377" s="61">
        <v>5000</v>
      </c>
      <c r="J377" s="57" t="s">
        <v>1575</v>
      </c>
      <c r="K377" s="68" t="s">
        <v>2810</v>
      </c>
      <c r="L377" s="60">
        <v>42228.51421296296</v>
      </c>
    </row>
    <row r="378" spans="1:12" x14ac:dyDescent="0.25">
      <c r="A378" s="57">
        <v>850</v>
      </c>
      <c r="B378" s="58">
        <v>1594</v>
      </c>
      <c r="C378" s="57">
        <v>45</v>
      </c>
      <c r="D378" s="59">
        <v>24.75</v>
      </c>
      <c r="E378" s="59">
        <v>24.75</v>
      </c>
      <c r="F378" s="60">
        <v>41729</v>
      </c>
      <c r="G378" s="61">
        <v>5000</v>
      </c>
      <c r="H378" s="61">
        <v>10000</v>
      </c>
      <c r="I378" s="61">
        <v>5000</v>
      </c>
      <c r="J378" s="57" t="s">
        <v>1575</v>
      </c>
      <c r="K378" s="68" t="s">
        <v>2810</v>
      </c>
      <c r="L378" s="60">
        <v>42228.51421296296</v>
      </c>
    </row>
    <row r="379" spans="1:12" x14ac:dyDescent="0.25">
      <c r="A379" s="57">
        <v>851</v>
      </c>
      <c r="B379" s="58">
        <v>1594</v>
      </c>
      <c r="C379" s="57">
        <v>45</v>
      </c>
      <c r="D379" s="59">
        <v>24.75</v>
      </c>
      <c r="E379" s="59">
        <v>24.75</v>
      </c>
      <c r="F379" s="60">
        <v>41729</v>
      </c>
      <c r="G379" s="61">
        <v>5000</v>
      </c>
      <c r="H379" s="61">
        <v>10000</v>
      </c>
      <c r="I379" s="61">
        <v>5000</v>
      </c>
      <c r="J379" s="57" t="s">
        <v>1575</v>
      </c>
      <c r="K379" s="68" t="s">
        <v>2810</v>
      </c>
      <c r="L379" s="60">
        <v>42228.51421296296</v>
      </c>
    </row>
    <row r="380" spans="1:12" x14ac:dyDescent="0.25">
      <c r="A380" s="57">
        <v>852</v>
      </c>
      <c r="B380" s="58">
        <v>1594</v>
      </c>
      <c r="C380" s="57">
        <v>60</v>
      </c>
      <c r="D380" s="59">
        <v>32.35</v>
      </c>
      <c r="E380" s="59">
        <v>30.94</v>
      </c>
      <c r="F380" s="60">
        <v>41773</v>
      </c>
      <c r="G380" s="61">
        <v>500</v>
      </c>
      <c r="H380" s="61">
        <v>8000</v>
      </c>
      <c r="I380" s="61">
        <v>750</v>
      </c>
      <c r="J380" s="57" t="s">
        <v>1575</v>
      </c>
      <c r="K380" s="68" t="s">
        <v>2810</v>
      </c>
      <c r="L380" s="60">
        <v>42228.51421296296</v>
      </c>
    </row>
    <row r="381" spans="1:12" x14ac:dyDescent="0.25">
      <c r="A381" s="57">
        <v>853</v>
      </c>
      <c r="B381" s="58">
        <v>1594</v>
      </c>
      <c r="C381" s="57">
        <v>60</v>
      </c>
      <c r="D381" s="59">
        <v>32.35</v>
      </c>
      <c r="E381" s="59">
        <v>30.94</v>
      </c>
      <c r="F381" s="60">
        <v>41773</v>
      </c>
      <c r="G381" s="61">
        <v>500</v>
      </c>
      <c r="H381" s="61">
        <v>8000</v>
      </c>
      <c r="I381" s="61">
        <v>750</v>
      </c>
      <c r="J381" s="57" t="s">
        <v>1575</v>
      </c>
      <c r="K381" s="68" t="s">
        <v>2810</v>
      </c>
      <c r="L381" s="60">
        <v>42228.51421296296</v>
      </c>
    </row>
    <row r="382" spans="1:12" x14ac:dyDescent="0.25">
      <c r="A382" s="57">
        <v>854</v>
      </c>
      <c r="B382" s="58">
        <v>1594</v>
      </c>
      <c r="C382" s="57">
        <v>60</v>
      </c>
      <c r="D382" s="59">
        <v>32.35</v>
      </c>
      <c r="E382" s="59">
        <v>30.94</v>
      </c>
      <c r="F382" s="60">
        <v>41773</v>
      </c>
      <c r="G382" s="61">
        <v>500</v>
      </c>
      <c r="H382" s="61">
        <v>8000</v>
      </c>
      <c r="I382" s="61">
        <v>750</v>
      </c>
      <c r="J382" s="57" t="s">
        <v>1575</v>
      </c>
      <c r="K382" s="68" t="s">
        <v>2810</v>
      </c>
      <c r="L382" s="60">
        <v>42228.51421296296</v>
      </c>
    </row>
    <row r="383" spans="1:12" x14ac:dyDescent="0.25">
      <c r="A383" s="57">
        <v>855</v>
      </c>
      <c r="B383" s="58">
        <v>1594</v>
      </c>
      <c r="C383" s="57">
        <v>60</v>
      </c>
      <c r="D383" s="59">
        <v>38.5</v>
      </c>
      <c r="E383" s="59">
        <v>37.1</v>
      </c>
      <c r="F383" s="60">
        <v>41773</v>
      </c>
      <c r="G383" s="61">
        <v>500</v>
      </c>
      <c r="H383" s="61">
        <v>5000</v>
      </c>
      <c r="I383" s="61">
        <v>1050</v>
      </c>
      <c r="J383" s="57" t="s">
        <v>1575</v>
      </c>
      <c r="K383" s="68" t="s">
        <v>2810</v>
      </c>
      <c r="L383" s="60">
        <v>42228.51421296296</v>
      </c>
    </row>
    <row r="384" spans="1:12" x14ac:dyDescent="0.25">
      <c r="A384" s="57">
        <v>856</v>
      </c>
      <c r="B384" s="58">
        <v>1594</v>
      </c>
      <c r="C384" s="57">
        <v>60</v>
      </c>
      <c r="D384" s="59">
        <v>37.5</v>
      </c>
      <c r="E384" s="59">
        <v>37.1</v>
      </c>
      <c r="F384" s="60">
        <v>41773</v>
      </c>
      <c r="G384" s="61">
        <v>500</v>
      </c>
      <c r="H384" s="61">
        <v>5000</v>
      </c>
      <c r="I384" s="61">
        <v>1000</v>
      </c>
      <c r="J384" s="57" t="s">
        <v>1575</v>
      </c>
      <c r="K384" s="68" t="s">
        <v>2810</v>
      </c>
      <c r="L384" s="60">
        <v>42228.51421296296</v>
      </c>
    </row>
    <row r="385" spans="1:12" x14ac:dyDescent="0.25">
      <c r="A385" s="57">
        <v>857</v>
      </c>
      <c r="B385" s="58">
        <v>1594</v>
      </c>
      <c r="C385" s="57">
        <v>60</v>
      </c>
      <c r="D385" s="59">
        <v>37.5</v>
      </c>
      <c r="E385" s="59">
        <v>37.1</v>
      </c>
      <c r="F385" s="60">
        <v>41773</v>
      </c>
      <c r="G385" s="61">
        <v>500</v>
      </c>
      <c r="H385" s="61">
        <v>5000</v>
      </c>
      <c r="I385" s="61">
        <v>1000</v>
      </c>
      <c r="J385" s="57" t="s">
        <v>1575</v>
      </c>
      <c r="K385" s="68" t="s">
        <v>2810</v>
      </c>
      <c r="L385" s="60">
        <v>42228.51421296296</v>
      </c>
    </row>
    <row r="386" spans="1:12" x14ac:dyDescent="0.25">
      <c r="A386" s="57">
        <v>858</v>
      </c>
      <c r="B386" s="58">
        <v>1676</v>
      </c>
      <c r="C386" s="57">
        <v>15</v>
      </c>
      <c r="D386" s="59">
        <v>8.75</v>
      </c>
      <c r="E386" s="59">
        <v>9.15</v>
      </c>
      <c r="F386" s="60">
        <v>41781</v>
      </c>
      <c r="G386" s="61">
        <v>500</v>
      </c>
      <c r="H386" s="61">
        <v>5000</v>
      </c>
      <c r="I386" s="61">
        <v>700</v>
      </c>
      <c r="J386" s="57" t="s">
        <v>1575</v>
      </c>
      <c r="K386" s="68" t="s">
        <v>2810</v>
      </c>
      <c r="L386" s="60">
        <v>42228.51421296296</v>
      </c>
    </row>
    <row r="387" spans="1:12" x14ac:dyDescent="0.25">
      <c r="A387" s="57">
        <v>859</v>
      </c>
      <c r="B387" s="58">
        <v>1676</v>
      </c>
      <c r="C387" s="57">
        <v>15</v>
      </c>
      <c r="D387" s="59">
        <v>8.75</v>
      </c>
      <c r="E387" s="59">
        <v>9.15</v>
      </c>
      <c r="F387" s="60">
        <v>41781</v>
      </c>
      <c r="G387" s="61">
        <v>500</v>
      </c>
      <c r="H387" s="61">
        <v>5000</v>
      </c>
      <c r="I387" s="61">
        <v>700</v>
      </c>
      <c r="J387" s="57" t="s">
        <v>1575</v>
      </c>
      <c r="K387" s="68" t="s">
        <v>2810</v>
      </c>
      <c r="L387" s="60">
        <v>42228.51421296296</v>
      </c>
    </row>
    <row r="388" spans="1:12" x14ac:dyDescent="0.25">
      <c r="A388" s="57">
        <v>860</v>
      </c>
      <c r="B388" s="58">
        <v>1676</v>
      </c>
      <c r="C388" s="57">
        <v>15</v>
      </c>
      <c r="D388" s="59">
        <v>8.75</v>
      </c>
      <c r="E388" s="59">
        <v>9.15</v>
      </c>
      <c r="F388" s="60">
        <v>41781</v>
      </c>
      <c r="G388" s="61">
        <v>500</v>
      </c>
      <c r="H388" s="61">
        <v>5000</v>
      </c>
      <c r="I388" s="61">
        <v>700</v>
      </c>
      <c r="J388" s="57" t="s">
        <v>1575</v>
      </c>
      <c r="K388" s="68" t="s">
        <v>2810</v>
      </c>
      <c r="L388" s="60">
        <v>42228.51421296296</v>
      </c>
    </row>
    <row r="389" spans="1:12" x14ac:dyDescent="0.25">
      <c r="A389" s="57">
        <v>861</v>
      </c>
      <c r="B389" s="58">
        <v>1676</v>
      </c>
      <c r="C389" s="57">
        <v>25</v>
      </c>
      <c r="D389" s="59">
        <v>15.5</v>
      </c>
      <c r="E389" s="59">
        <v>15.67</v>
      </c>
      <c r="F389" s="60">
        <v>41781</v>
      </c>
      <c r="G389" s="61">
        <v>500</v>
      </c>
      <c r="H389" s="61">
        <v>5000</v>
      </c>
      <c r="I389" s="61">
        <v>900</v>
      </c>
      <c r="J389" s="57" t="s">
        <v>1575</v>
      </c>
      <c r="K389" s="68" t="s">
        <v>2810</v>
      </c>
      <c r="L389" s="60">
        <v>42228.51421296296</v>
      </c>
    </row>
    <row r="390" spans="1:12" x14ac:dyDescent="0.25">
      <c r="A390" s="57">
        <v>862</v>
      </c>
      <c r="B390" s="58">
        <v>1676</v>
      </c>
      <c r="C390" s="57">
        <v>25</v>
      </c>
      <c r="D390" s="59">
        <v>15.5</v>
      </c>
      <c r="E390" s="59">
        <v>15.67</v>
      </c>
      <c r="F390" s="60">
        <v>41781</v>
      </c>
      <c r="G390" s="61">
        <v>500</v>
      </c>
      <c r="H390" s="61">
        <v>5000</v>
      </c>
      <c r="I390" s="61">
        <v>900</v>
      </c>
      <c r="J390" s="57" t="s">
        <v>1575</v>
      </c>
      <c r="K390" s="68" t="s">
        <v>2810</v>
      </c>
      <c r="L390" s="60">
        <v>42228.51421296296</v>
      </c>
    </row>
    <row r="391" spans="1:12" x14ac:dyDescent="0.25">
      <c r="A391" s="57">
        <v>863</v>
      </c>
      <c r="B391" s="58">
        <v>1676</v>
      </c>
      <c r="C391" s="57">
        <v>25</v>
      </c>
      <c r="D391" s="59">
        <v>15.5</v>
      </c>
      <c r="E391" s="59">
        <v>15.67</v>
      </c>
      <c r="F391" s="60">
        <v>41781</v>
      </c>
      <c r="G391" s="61">
        <v>500</v>
      </c>
      <c r="H391" s="61">
        <v>5000</v>
      </c>
      <c r="I391" s="61">
        <v>900</v>
      </c>
      <c r="J391" s="57" t="s">
        <v>1575</v>
      </c>
      <c r="K391" s="68" t="s">
        <v>2810</v>
      </c>
      <c r="L391" s="60">
        <v>42228.51421296296</v>
      </c>
    </row>
    <row r="392" spans="1:12" x14ac:dyDescent="0.25">
      <c r="A392" s="57">
        <v>864</v>
      </c>
      <c r="B392" s="58">
        <v>1676</v>
      </c>
      <c r="C392" s="57">
        <v>35</v>
      </c>
      <c r="D392" s="59">
        <v>23.2</v>
      </c>
      <c r="E392" s="59">
        <v>23.75</v>
      </c>
      <c r="F392" s="60">
        <v>41781</v>
      </c>
      <c r="G392" s="61">
        <v>1000</v>
      </c>
      <c r="H392" s="61">
        <v>7500</v>
      </c>
      <c r="I392" s="61">
        <v>1250</v>
      </c>
      <c r="J392" s="57" t="s">
        <v>1575</v>
      </c>
      <c r="K392" s="68" t="s">
        <v>2810</v>
      </c>
      <c r="L392" s="60">
        <v>42228.51421296296</v>
      </c>
    </row>
    <row r="393" spans="1:12" x14ac:dyDescent="0.25">
      <c r="A393" s="57">
        <v>865</v>
      </c>
      <c r="B393" s="58">
        <v>1676</v>
      </c>
      <c r="C393" s="57">
        <v>35</v>
      </c>
      <c r="D393" s="59">
        <v>23.2</v>
      </c>
      <c r="E393" s="59">
        <v>23.75</v>
      </c>
      <c r="F393" s="60">
        <v>41781</v>
      </c>
      <c r="G393" s="61">
        <v>1000</v>
      </c>
      <c r="H393" s="61">
        <v>7500</v>
      </c>
      <c r="I393" s="61">
        <v>1250</v>
      </c>
      <c r="J393" s="57" t="s">
        <v>1575</v>
      </c>
      <c r="K393" s="68" t="s">
        <v>2810</v>
      </c>
      <c r="L393" s="60">
        <v>42228.51421296296</v>
      </c>
    </row>
    <row r="394" spans="1:12" x14ac:dyDescent="0.25">
      <c r="A394" s="57">
        <v>866</v>
      </c>
      <c r="B394" s="58">
        <v>1676</v>
      </c>
      <c r="C394" s="57">
        <v>35</v>
      </c>
      <c r="D394" s="59">
        <v>23.2</v>
      </c>
      <c r="E394" s="59">
        <v>23.75</v>
      </c>
      <c r="F394" s="60">
        <v>41781</v>
      </c>
      <c r="G394" s="61">
        <v>1000</v>
      </c>
      <c r="H394" s="61">
        <v>7500</v>
      </c>
      <c r="I394" s="61">
        <v>1250</v>
      </c>
      <c r="J394" s="57" t="s">
        <v>1575</v>
      </c>
      <c r="K394" s="68" t="s">
        <v>2810</v>
      </c>
      <c r="L394" s="60">
        <v>42228.51421296296</v>
      </c>
    </row>
    <row r="395" spans="1:12" x14ac:dyDescent="0.25">
      <c r="A395" s="57">
        <v>867</v>
      </c>
      <c r="B395" s="58">
        <v>1676</v>
      </c>
      <c r="C395" s="57">
        <v>25</v>
      </c>
      <c r="D395" s="59">
        <v>25.45</v>
      </c>
      <c r="E395" s="59">
        <v>26.18</v>
      </c>
      <c r="F395" s="60">
        <v>41781</v>
      </c>
      <c r="G395" s="61">
        <v>1000</v>
      </c>
      <c r="H395" s="61">
        <v>7500</v>
      </c>
      <c r="I395" s="61">
        <v>2000</v>
      </c>
      <c r="J395" s="57" t="s">
        <v>1575</v>
      </c>
      <c r="K395" s="68" t="s">
        <v>2810</v>
      </c>
      <c r="L395" s="60">
        <v>42228.51421296296</v>
      </c>
    </row>
    <row r="396" spans="1:12" x14ac:dyDescent="0.25">
      <c r="A396" s="57">
        <v>868</v>
      </c>
      <c r="B396" s="58">
        <v>1676</v>
      </c>
      <c r="C396" s="57">
        <v>25</v>
      </c>
      <c r="D396" s="59">
        <v>25.45</v>
      </c>
      <c r="E396" s="59">
        <v>26.18</v>
      </c>
      <c r="F396" s="60">
        <v>41781</v>
      </c>
      <c r="G396" s="61">
        <v>1000</v>
      </c>
      <c r="H396" s="61">
        <v>7500</v>
      </c>
      <c r="I396" s="61">
        <v>2000</v>
      </c>
      <c r="J396" s="57" t="s">
        <v>1575</v>
      </c>
      <c r="K396" s="68" t="s">
        <v>2810</v>
      </c>
      <c r="L396" s="60">
        <v>42228.51421296296</v>
      </c>
    </row>
    <row r="397" spans="1:12" x14ac:dyDescent="0.25">
      <c r="A397" s="57">
        <v>869</v>
      </c>
      <c r="B397" s="58">
        <v>1676</v>
      </c>
      <c r="C397" s="57">
        <v>25</v>
      </c>
      <c r="D397" s="59">
        <v>25.45</v>
      </c>
      <c r="E397" s="59">
        <v>26.18</v>
      </c>
      <c r="F397" s="60">
        <v>41781</v>
      </c>
      <c r="G397" s="61">
        <v>1000</v>
      </c>
      <c r="H397" s="61">
        <v>7500</v>
      </c>
      <c r="I397" s="61">
        <v>2000</v>
      </c>
      <c r="J397" s="57" t="s">
        <v>1575</v>
      </c>
      <c r="K397" s="68" t="s">
        <v>2810</v>
      </c>
      <c r="L397" s="60">
        <v>42228.51421296296</v>
      </c>
    </row>
    <row r="398" spans="1:12" x14ac:dyDescent="0.25">
      <c r="A398" s="57">
        <v>870</v>
      </c>
      <c r="B398" s="58">
        <v>1546</v>
      </c>
      <c r="C398" s="57">
        <v>45</v>
      </c>
      <c r="D398" s="59">
        <v>1.87</v>
      </c>
      <c r="E398" s="59">
        <v>1.87</v>
      </c>
      <c r="F398" s="60">
        <v>44174</v>
      </c>
      <c r="G398" s="61">
        <v>500</v>
      </c>
      <c r="H398" s="61">
        <v>2500</v>
      </c>
      <c r="I398" s="61">
        <v>1500</v>
      </c>
      <c r="J398" s="57" t="s">
        <v>1575</v>
      </c>
      <c r="K398" s="68" t="s">
        <v>2810</v>
      </c>
      <c r="L398" s="60">
        <v>42228.51421296296</v>
      </c>
    </row>
    <row r="399" spans="1:12" x14ac:dyDescent="0.25">
      <c r="A399" s="57">
        <v>871</v>
      </c>
      <c r="B399" s="58">
        <v>1546</v>
      </c>
      <c r="C399" s="57">
        <v>45</v>
      </c>
      <c r="D399" s="59">
        <v>3.74</v>
      </c>
      <c r="E399" s="59">
        <v>3.74</v>
      </c>
      <c r="F399" s="60">
        <v>44174</v>
      </c>
      <c r="G399" s="61">
        <v>500</v>
      </c>
      <c r="H399" s="61">
        <v>2500</v>
      </c>
      <c r="I399" s="61">
        <v>500</v>
      </c>
      <c r="J399" s="57" t="s">
        <v>1575</v>
      </c>
      <c r="K399" s="68" t="s">
        <v>2810</v>
      </c>
      <c r="L399" s="60">
        <v>42228.51421296296</v>
      </c>
    </row>
    <row r="400" spans="1:12" x14ac:dyDescent="0.25">
      <c r="A400" s="57">
        <v>872</v>
      </c>
      <c r="B400" s="58">
        <v>1546</v>
      </c>
      <c r="C400" s="57">
        <v>45</v>
      </c>
      <c r="D400" s="59">
        <v>3</v>
      </c>
      <c r="E400" s="59">
        <v>3.36</v>
      </c>
      <c r="F400" s="60">
        <v>44174</v>
      </c>
      <c r="G400" s="61">
        <v>500</v>
      </c>
      <c r="H400" s="61">
        <v>2500</v>
      </c>
      <c r="I400" s="61">
        <v>1000</v>
      </c>
      <c r="J400" s="57" t="s">
        <v>1575</v>
      </c>
      <c r="K400" s="68" t="s">
        <v>2810</v>
      </c>
      <c r="L400" s="60">
        <v>42228.51421296296</v>
      </c>
    </row>
    <row r="401" spans="1:12" x14ac:dyDescent="0.25">
      <c r="A401" s="57">
        <v>873</v>
      </c>
      <c r="B401" s="58">
        <v>1546</v>
      </c>
      <c r="C401" s="57">
        <v>45</v>
      </c>
      <c r="D401" s="59">
        <v>0.8</v>
      </c>
      <c r="E401" s="59">
        <v>0.86</v>
      </c>
      <c r="F401" s="60">
        <v>44174</v>
      </c>
      <c r="G401" s="61">
        <v>1500</v>
      </c>
      <c r="H401" s="61">
        <v>15000</v>
      </c>
      <c r="I401" s="61">
        <v>8000</v>
      </c>
      <c r="J401" s="57" t="s">
        <v>1575</v>
      </c>
      <c r="K401" s="68" t="s">
        <v>2810</v>
      </c>
      <c r="L401" s="60">
        <v>42228.51421296296</v>
      </c>
    </row>
    <row r="402" spans="1:12" x14ac:dyDescent="0.25">
      <c r="A402" s="57">
        <v>874</v>
      </c>
      <c r="B402" s="58">
        <v>1574</v>
      </c>
      <c r="C402" s="57">
        <v>25</v>
      </c>
      <c r="D402" s="59">
        <v>3</v>
      </c>
      <c r="E402" s="59">
        <v>2.36</v>
      </c>
      <c r="F402" s="60">
        <v>44174</v>
      </c>
      <c r="G402" s="61">
        <v>1500</v>
      </c>
      <c r="H402" s="61">
        <v>15000</v>
      </c>
      <c r="I402" s="61">
        <v>8000</v>
      </c>
      <c r="J402" s="57" t="s">
        <v>1575</v>
      </c>
      <c r="K402" s="68" t="s">
        <v>2810</v>
      </c>
      <c r="L402" s="60">
        <v>42228.51421296296</v>
      </c>
    </row>
    <row r="403" spans="1:12" x14ac:dyDescent="0.25">
      <c r="A403" s="57">
        <v>875</v>
      </c>
      <c r="B403" s="58">
        <v>1574</v>
      </c>
      <c r="C403" s="57">
        <v>25</v>
      </c>
      <c r="D403" s="59">
        <v>3</v>
      </c>
      <c r="E403" s="59">
        <v>2.36</v>
      </c>
      <c r="F403" s="60">
        <v>44174</v>
      </c>
      <c r="G403" s="61">
        <v>1500</v>
      </c>
      <c r="H403" s="61">
        <v>15000</v>
      </c>
      <c r="I403" s="61">
        <v>8000</v>
      </c>
      <c r="J403" s="57" t="s">
        <v>1575</v>
      </c>
      <c r="K403" s="68" t="s">
        <v>2810</v>
      </c>
      <c r="L403" s="60">
        <v>42228.51421296296</v>
      </c>
    </row>
    <row r="404" spans="1:12" x14ac:dyDescent="0.25">
      <c r="A404" s="57">
        <v>876</v>
      </c>
      <c r="B404" s="58">
        <v>1546</v>
      </c>
      <c r="C404" s="57">
        <v>45</v>
      </c>
      <c r="D404" s="59">
        <v>48</v>
      </c>
      <c r="E404" s="59">
        <v>33.880000000000003</v>
      </c>
      <c r="F404" s="60">
        <v>41844</v>
      </c>
      <c r="G404" s="61">
        <v>100</v>
      </c>
      <c r="H404" s="61">
        <v>500</v>
      </c>
      <c r="I404" s="61">
        <v>250</v>
      </c>
      <c r="J404" s="57" t="s">
        <v>1575</v>
      </c>
      <c r="K404" s="68" t="s">
        <v>2810</v>
      </c>
      <c r="L404" s="60">
        <v>42228.51421296296</v>
      </c>
    </row>
    <row r="405" spans="1:12" x14ac:dyDescent="0.25">
      <c r="A405" s="57">
        <v>877</v>
      </c>
      <c r="B405" s="58">
        <v>1546</v>
      </c>
      <c r="C405" s="57">
        <v>45</v>
      </c>
      <c r="D405" s="59">
        <v>3</v>
      </c>
      <c r="E405" s="59">
        <v>2.97</v>
      </c>
      <c r="F405" s="60">
        <v>41844</v>
      </c>
      <c r="G405" s="61">
        <v>100</v>
      </c>
      <c r="H405" s="61">
        <v>500</v>
      </c>
      <c r="I405" s="61">
        <v>150</v>
      </c>
      <c r="J405" s="57" t="s">
        <v>1575</v>
      </c>
      <c r="K405" s="68" t="s">
        <v>2810</v>
      </c>
      <c r="L405" s="60">
        <v>42228.51421296296</v>
      </c>
    </row>
    <row r="406" spans="1:12" x14ac:dyDescent="0.25">
      <c r="A406" s="57">
        <v>878</v>
      </c>
      <c r="B406" s="58">
        <v>1546</v>
      </c>
      <c r="C406" s="57">
        <v>45</v>
      </c>
      <c r="D406" s="59">
        <v>8.2200000000000006</v>
      </c>
      <c r="E406" s="59">
        <v>8.2200000000000006</v>
      </c>
      <c r="F406" s="60">
        <v>41844</v>
      </c>
      <c r="G406" s="61">
        <v>100</v>
      </c>
      <c r="H406" s="61">
        <v>500</v>
      </c>
      <c r="I406" s="61">
        <v>150</v>
      </c>
      <c r="J406" s="57" t="s">
        <v>1575</v>
      </c>
      <c r="K406" s="68" t="s">
        <v>2810</v>
      </c>
      <c r="L406" s="60">
        <v>42228.51421296296</v>
      </c>
    </row>
    <row r="407" spans="1:12" x14ac:dyDescent="0.25">
      <c r="A407" s="57">
        <v>879</v>
      </c>
      <c r="B407" s="58">
        <v>1546</v>
      </c>
      <c r="C407" s="57">
        <v>45</v>
      </c>
      <c r="D407" s="59">
        <v>49</v>
      </c>
      <c r="E407" s="59">
        <v>59.46</v>
      </c>
      <c r="F407" s="60">
        <v>41844</v>
      </c>
      <c r="G407" s="61">
        <v>100</v>
      </c>
      <c r="H407" s="61">
        <v>500</v>
      </c>
      <c r="I407" s="61">
        <v>400</v>
      </c>
      <c r="J407" s="57" t="s">
        <v>1575</v>
      </c>
      <c r="K407" s="68" t="s">
        <v>2810</v>
      </c>
      <c r="L407" s="60">
        <v>42228.51421296296</v>
      </c>
    </row>
    <row r="408" spans="1:12" x14ac:dyDescent="0.25">
      <c r="A408" s="57">
        <v>880</v>
      </c>
      <c r="B408" s="58">
        <v>1546</v>
      </c>
      <c r="C408" s="57">
        <v>45</v>
      </c>
      <c r="D408" s="59">
        <v>19</v>
      </c>
      <c r="E408" s="59">
        <v>20.56</v>
      </c>
      <c r="F408" s="60">
        <v>41844</v>
      </c>
      <c r="G408" s="61">
        <v>500</v>
      </c>
      <c r="H408" s="61">
        <v>1500</v>
      </c>
      <c r="I408" s="61">
        <v>1000</v>
      </c>
      <c r="J408" s="57" t="s">
        <v>1575</v>
      </c>
      <c r="K408" s="68" t="s">
        <v>2810</v>
      </c>
      <c r="L408" s="60">
        <v>42228.51421296296</v>
      </c>
    </row>
    <row r="409" spans="1:12" x14ac:dyDescent="0.25">
      <c r="A409" s="57">
        <v>881</v>
      </c>
      <c r="B409" s="58">
        <v>1636</v>
      </c>
      <c r="C409" s="57">
        <v>30</v>
      </c>
      <c r="D409" s="59">
        <v>40</v>
      </c>
      <c r="E409" s="59">
        <v>41.57</v>
      </c>
      <c r="F409" s="60">
        <v>41844</v>
      </c>
      <c r="G409" s="61">
        <v>5000</v>
      </c>
      <c r="H409" s="61">
        <v>10000</v>
      </c>
      <c r="I409" s="61">
        <v>6000</v>
      </c>
      <c r="J409" s="57" t="s">
        <v>1575</v>
      </c>
      <c r="K409" s="68" t="s">
        <v>2810</v>
      </c>
      <c r="L409" s="60">
        <v>42228.51421296296</v>
      </c>
    </row>
    <row r="410" spans="1:12" x14ac:dyDescent="0.25">
      <c r="A410" s="57">
        <v>882</v>
      </c>
      <c r="B410" s="58">
        <v>1636</v>
      </c>
      <c r="C410" s="57">
        <v>30</v>
      </c>
      <c r="D410" s="59">
        <v>40</v>
      </c>
      <c r="E410" s="59">
        <v>41.57</v>
      </c>
      <c r="F410" s="60">
        <v>41844</v>
      </c>
      <c r="G410" s="61">
        <v>5000</v>
      </c>
      <c r="H410" s="61">
        <v>10000</v>
      </c>
      <c r="I410" s="61">
        <v>6000</v>
      </c>
      <c r="J410" s="57" t="s">
        <v>1575</v>
      </c>
      <c r="K410" s="68" t="s">
        <v>2810</v>
      </c>
      <c r="L410" s="60">
        <v>42228.51421296296</v>
      </c>
    </row>
    <row r="411" spans="1:12" x14ac:dyDescent="0.25">
      <c r="A411" s="57">
        <v>883</v>
      </c>
      <c r="B411" s="58">
        <v>1636</v>
      </c>
      <c r="C411" s="57">
        <v>30</v>
      </c>
      <c r="D411" s="59">
        <v>40</v>
      </c>
      <c r="E411" s="59">
        <v>41.57</v>
      </c>
      <c r="F411" s="60">
        <v>41844</v>
      </c>
      <c r="G411" s="61">
        <v>5000</v>
      </c>
      <c r="H411" s="61">
        <v>10000</v>
      </c>
      <c r="I411" s="61">
        <v>6000</v>
      </c>
      <c r="J411" s="57" t="s">
        <v>1575</v>
      </c>
      <c r="K411" s="68" t="s">
        <v>2810</v>
      </c>
      <c r="L411" s="60">
        <v>42228.51421296296</v>
      </c>
    </row>
    <row r="412" spans="1:12" x14ac:dyDescent="0.25">
      <c r="A412" s="57">
        <v>884</v>
      </c>
      <c r="B412" s="58">
        <v>1636</v>
      </c>
      <c r="C412" s="57">
        <v>30</v>
      </c>
      <c r="D412" s="59">
        <v>40</v>
      </c>
      <c r="E412" s="59">
        <v>41.57</v>
      </c>
      <c r="F412" s="60">
        <v>41844</v>
      </c>
      <c r="G412" s="61">
        <v>5000</v>
      </c>
      <c r="H412" s="61">
        <v>10000</v>
      </c>
      <c r="I412" s="61">
        <v>6000</v>
      </c>
      <c r="J412" s="57" t="s">
        <v>1575</v>
      </c>
      <c r="K412" s="68" t="s">
        <v>2810</v>
      </c>
      <c r="L412" s="60">
        <v>42228.51421296296</v>
      </c>
    </row>
    <row r="413" spans="1:12" x14ac:dyDescent="0.25">
      <c r="A413" s="57">
        <v>907</v>
      </c>
      <c r="B413" s="58">
        <v>1576</v>
      </c>
      <c r="C413" s="57">
        <v>19</v>
      </c>
      <c r="D413" s="59">
        <v>78.89</v>
      </c>
      <c r="E413" s="59">
        <v>82.834500000000006</v>
      </c>
      <c r="F413" s="60">
        <v>40784</v>
      </c>
      <c r="G413" s="61">
        <v>100</v>
      </c>
      <c r="H413" s="61">
        <v>1000</v>
      </c>
      <c r="J413" s="57" t="s">
        <v>1575</v>
      </c>
      <c r="K413" s="68" t="s">
        <v>1829</v>
      </c>
      <c r="L413" s="60">
        <v>40784</v>
      </c>
    </row>
    <row r="414" spans="1:12" x14ac:dyDescent="0.25">
      <c r="A414" s="57">
        <v>908</v>
      </c>
      <c r="B414" s="58">
        <v>1570</v>
      </c>
      <c r="C414" s="57">
        <v>15</v>
      </c>
      <c r="D414" s="59">
        <v>20.09</v>
      </c>
      <c r="E414" s="59">
        <v>21.0945</v>
      </c>
      <c r="F414" s="60">
        <v>40782</v>
      </c>
      <c r="G414" s="61">
        <v>100</v>
      </c>
      <c r="H414" s="61">
        <v>1000</v>
      </c>
      <c r="J414" s="57" t="s">
        <v>1575</v>
      </c>
      <c r="K414" s="68" t="s">
        <v>1829</v>
      </c>
      <c r="L414" s="60">
        <v>40782</v>
      </c>
    </row>
    <row r="415" spans="1:12" x14ac:dyDescent="0.25">
      <c r="A415" s="57">
        <v>908</v>
      </c>
      <c r="B415" s="58">
        <v>1696</v>
      </c>
      <c r="C415" s="57">
        <v>17</v>
      </c>
      <c r="D415" s="59">
        <v>20.09</v>
      </c>
      <c r="E415" s="59">
        <v>21.0945</v>
      </c>
      <c r="F415" s="60">
        <v>40768</v>
      </c>
      <c r="G415" s="61">
        <v>100</v>
      </c>
      <c r="H415" s="61">
        <v>1000</v>
      </c>
      <c r="J415" s="57" t="s">
        <v>1575</v>
      </c>
      <c r="K415" s="68" t="s">
        <v>1829</v>
      </c>
      <c r="L415" s="60">
        <v>40768</v>
      </c>
    </row>
    <row r="416" spans="1:12" x14ac:dyDescent="0.25">
      <c r="A416" s="57">
        <v>909</v>
      </c>
      <c r="B416" s="58">
        <v>1570</v>
      </c>
      <c r="C416" s="57">
        <v>15</v>
      </c>
      <c r="D416" s="59">
        <v>28.99</v>
      </c>
      <c r="E416" s="59">
        <v>30.439499999999999</v>
      </c>
      <c r="F416" s="60">
        <v>40782</v>
      </c>
      <c r="G416" s="61">
        <v>100</v>
      </c>
      <c r="H416" s="61">
        <v>1000</v>
      </c>
      <c r="I416" s="61">
        <v>300</v>
      </c>
      <c r="J416" s="57" t="s">
        <v>1575</v>
      </c>
      <c r="K416" s="68" t="s">
        <v>1829</v>
      </c>
      <c r="L416" s="60">
        <v>40782</v>
      </c>
    </row>
    <row r="417" spans="1:12" x14ac:dyDescent="0.25">
      <c r="A417" s="57">
        <v>909</v>
      </c>
      <c r="B417" s="58">
        <v>1696</v>
      </c>
      <c r="C417" s="57">
        <v>17</v>
      </c>
      <c r="D417" s="59">
        <v>28.99</v>
      </c>
      <c r="E417" s="59">
        <v>30.439499999999999</v>
      </c>
      <c r="F417" s="60">
        <v>40768</v>
      </c>
      <c r="G417" s="61">
        <v>100</v>
      </c>
      <c r="H417" s="61">
        <v>1000</v>
      </c>
      <c r="J417" s="57" t="s">
        <v>1575</v>
      </c>
      <c r="K417" s="68" t="s">
        <v>1829</v>
      </c>
      <c r="L417" s="60">
        <v>40768</v>
      </c>
    </row>
    <row r="418" spans="1:12" x14ac:dyDescent="0.25">
      <c r="A418" s="57">
        <v>910</v>
      </c>
      <c r="B418" s="58">
        <v>1610</v>
      </c>
      <c r="C418" s="57">
        <v>18</v>
      </c>
      <c r="D418" s="59">
        <v>38.99</v>
      </c>
      <c r="E418" s="59">
        <v>40.939500000000002</v>
      </c>
      <c r="F418" s="60">
        <v>40782</v>
      </c>
      <c r="G418" s="61">
        <v>100</v>
      </c>
      <c r="H418" s="61">
        <v>1000</v>
      </c>
      <c r="I418" s="61">
        <v>300</v>
      </c>
      <c r="J418" s="57" t="s">
        <v>1575</v>
      </c>
      <c r="K418" s="68" t="s">
        <v>2810</v>
      </c>
      <c r="L418" s="60">
        <v>40782</v>
      </c>
    </row>
    <row r="419" spans="1:12" x14ac:dyDescent="0.25">
      <c r="A419" s="57">
        <v>910</v>
      </c>
      <c r="B419" s="58">
        <v>1696</v>
      </c>
      <c r="C419" s="57">
        <v>17</v>
      </c>
      <c r="D419" s="59">
        <v>38.99</v>
      </c>
      <c r="E419" s="59">
        <v>40.939500000000002</v>
      </c>
      <c r="F419" s="60">
        <v>40775</v>
      </c>
      <c r="G419" s="61">
        <v>100</v>
      </c>
      <c r="H419" s="61">
        <v>1000</v>
      </c>
      <c r="J419" s="57" t="s">
        <v>1575</v>
      </c>
      <c r="K419" s="68" t="s">
        <v>1829</v>
      </c>
      <c r="L419" s="60">
        <v>40775</v>
      </c>
    </row>
    <row r="420" spans="1:12" x14ac:dyDescent="0.25">
      <c r="A420" s="57">
        <v>911</v>
      </c>
      <c r="B420" s="58">
        <v>1542</v>
      </c>
      <c r="C420" s="57">
        <v>18</v>
      </c>
      <c r="D420" s="59">
        <v>20.09</v>
      </c>
      <c r="E420" s="59">
        <v>21.0945</v>
      </c>
      <c r="F420" s="60">
        <v>40782</v>
      </c>
      <c r="G420" s="61">
        <v>100</v>
      </c>
      <c r="H420" s="61">
        <v>1000</v>
      </c>
      <c r="J420" s="57" t="s">
        <v>1575</v>
      </c>
      <c r="K420" s="68" t="s">
        <v>1829</v>
      </c>
      <c r="L420" s="60">
        <v>40782</v>
      </c>
    </row>
    <row r="421" spans="1:12" x14ac:dyDescent="0.25">
      <c r="A421" s="57">
        <v>911</v>
      </c>
      <c r="B421" s="58">
        <v>1696</v>
      </c>
      <c r="C421" s="57">
        <v>17</v>
      </c>
      <c r="D421" s="59">
        <v>20.09</v>
      </c>
      <c r="E421" s="59">
        <v>21.0945</v>
      </c>
      <c r="F421" s="60">
        <v>40775</v>
      </c>
      <c r="G421" s="61">
        <v>100</v>
      </c>
      <c r="H421" s="61">
        <v>1000</v>
      </c>
      <c r="J421" s="57" t="s">
        <v>1575</v>
      </c>
      <c r="K421" s="68" t="s">
        <v>1829</v>
      </c>
      <c r="L421" s="60">
        <v>40775</v>
      </c>
    </row>
    <row r="422" spans="1:12" x14ac:dyDescent="0.25">
      <c r="A422" s="57">
        <v>912</v>
      </c>
      <c r="B422" s="58">
        <v>1542</v>
      </c>
      <c r="C422" s="57">
        <v>18</v>
      </c>
      <c r="D422" s="59">
        <v>28.99</v>
      </c>
      <c r="E422" s="59">
        <v>30.439499999999999</v>
      </c>
      <c r="F422" s="60">
        <v>40782</v>
      </c>
      <c r="G422" s="61">
        <v>100</v>
      </c>
      <c r="H422" s="61">
        <v>1000</v>
      </c>
      <c r="J422" s="57" t="s">
        <v>1575</v>
      </c>
      <c r="K422" s="68" t="s">
        <v>1829</v>
      </c>
      <c r="L422" s="60">
        <v>40782</v>
      </c>
    </row>
    <row r="423" spans="1:12" x14ac:dyDescent="0.25">
      <c r="A423" s="57">
        <v>912</v>
      </c>
      <c r="B423" s="58">
        <v>1696</v>
      </c>
      <c r="C423" s="57">
        <v>17</v>
      </c>
      <c r="D423" s="59">
        <v>28.99</v>
      </c>
      <c r="E423" s="59">
        <v>30.439499999999999</v>
      </c>
      <c r="F423" s="60">
        <v>40775</v>
      </c>
      <c r="G423" s="61">
        <v>100</v>
      </c>
      <c r="H423" s="61">
        <v>1000</v>
      </c>
      <c r="J423" s="57" t="s">
        <v>1575</v>
      </c>
      <c r="K423" s="68" t="s">
        <v>1829</v>
      </c>
      <c r="L423" s="60">
        <v>40775</v>
      </c>
    </row>
    <row r="424" spans="1:12" x14ac:dyDescent="0.25">
      <c r="A424" s="57">
        <v>913</v>
      </c>
      <c r="B424" s="58">
        <v>1570</v>
      </c>
      <c r="C424" s="57">
        <v>15</v>
      </c>
      <c r="D424" s="59">
        <v>38.99</v>
      </c>
      <c r="E424" s="59">
        <v>40.939500000000002</v>
      </c>
      <c r="F424" s="60">
        <v>40782</v>
      </c>
      <c r="G424" s="61">
        <v>100</v>
      </c>
      <c r="H424" s="61">
        <v>1000</v>
      </c>
      <c r="I424" s="61">
        <v>300</v>
      </c>
      <c r="J424" s="57" t="s">
        <v>1575</v>
      </c>
      <c r="K424" s="68" t="s">
        <v>1829</v>
      </c>
      <c r="L424" s="60">
        <v>40782</v>
      </c>
    </row>
    <row r="425" spans="1:12" x14ac:dyDescent="0.25">
      <c r="A425" s="57">
        <v>913</v>
      </c>
      <c r="B425" s="58">
        <v>1696</v>
      </c>
      <c r="C425" s="57">
        <v>17</v>
      </c>
      <c r="D425" s="59">
        <v>38.99</v>
      </c>
      <c r="E425" s="59">
        <v>40.939500000000002</v>
      </c>
      <c r="F425" s="60">
        <v>40780</v>
      </c>
      <c r="G425" s="61">
        <v>100</v>
      </c>
      <c r="H425" s="61">
        <v>1000</v>
      </c>
      <c r="J425" s="57" t="s">
        <v>1575</v>
      </c>
      <c r="K425" s="68" t="s">
        <v>1829</v>
      </c>
      <c r="L425" s="60">
        <v>40780</v>
      </c>
    </row>
    <row r="426" spans="1:12" x14ac:dyDescent="0.25">
      <c r="A426" s="57">
        <v>914</v>
      </c>
      <c r="B426" s="58">
        <v>1672</v>
      </c>
      <c r="C426" s="57">
        <v>15</v>
      </c>
      <c r="D426" s="59">
        <v>20.09</v>
      </c>
      <c r="E426" s="59">
        <v>21.0945</v>
      </c>
      <c r="F426" s="60">
        <v>40781</v>
      </c>
      <c r="G426" s="61">
        <v>100</v>
      </c>
      <c r="H426" s="61">
        <v>1000</v>
      </c>
      <c r="J426" s="57" t="s">
        <v>1575</v>
      </c>
      <c r="K426" s="68" t="s">
        <v>2817</v>
      </c>
      <c r="L426" s="60">
        <v>40781</v>
      </c>
    </row>
    <row r="427" spans="1:12" x14ac:dyDescent="0.25">
      <c r="A427" s="57">
        <v>914</v>
      </c>
      <c r="B427" s="58">
        <v>1696</v>
      </c>
      <c r="C427" s="57">
        <v>17</v>
      </c>
      <c r="D427" s="59">
        <v>20.09</v>
      </c>
      <c r="E427" s="59">
        <v>21.0945</v>
      </c>
      <c r="F427" s="60">
        <v>40780</v>
      </c>
      <c r="G427" s="61">
        <v>100</v>
      </c>
      <c r="H427" s="61">
        <v>1000</v>
      </c>
      <c r="J427" s="57" t="s">
        <v>1575</v>
      </c>
      <c r="K427" s="68" t="s">
        <v>1829</v>
      </c>
      <c r="L427" s="60">
        <v>40780</v>
      </c>
    </row>
    <row r="428" spans="1:12" x14ac:dyDescent="0.25">
      <c r="A428" s="57">
        <v>915</v>
      </c>
      <c r="B428" s="58">
        <v>1672</v>
      </c>
      <c r="C428" s="57">
        <v>15</v>
      </c>
      <c r="D428" s="59">
        <v>28.99</v>
      </c>
      <c r="E428" s="59">
        <v>30.439499999999999</v>
      </c>
      <c r="F428" s="60">
        <v>40781</v>
      </c>
      <c r="G428" s="61">
        <v>100</v>
      </c>
      <c r="H428" s="61">
        <v>1000</v>
      </c>
      <c r="I428" s="61">
        <v>300</v>
      </c>
      <c r="J428" s="57" t="s">
        <v>1575</v>
      </c>
      <c r="K428" s="68" t="s">
        <v>2817</v>
      </c>
      <c r="L428" s="60">
        <v>40781</v>
      </c>
    </row>
    <row r="429" spans="1:12" x14ac:dyDescent="0.25">
      <c r="A429" s="57">
        <v>915</v>
      </c>
      <c r="B429" s="58">
        <v>1696</v>
      </c>
      <c r="C429" s="57">
        <v>17</v>
      </c>
      <c r="D429" s="59">
        <v>28.99</v>
      </c>
      <c r="E429" s="59">
        <v>30.439499999999999</v>
      </c>
      <c r="F429" s="60">
        <v>40761</v>
      </c>
      <c r="G429" s="61">
        <v>100</v>
      </c>
      <c r="H429" s="61">
        <v>1000</v>
      </c>
      <c r="J429" s="57" t="s">
        <v>1575</v>
      </c>
      <c r="K429" s="68" t="s">
        <v>2817</v>
      </c>
      <c r="L429" s="60">
        <v>40761</v>
      </c>
    </row>
    <row r="430" spans="1:12" x14ac:dyDescent="0.25">
      <c r="A430" s="57">
        <v>916</v>
      </c>
      <c r="B430" s="58">
        <v>1672</v>
      </c>
      <c r="C430" s="57">
        <v>15</v>
      </c>
      <c r="D430" s="59">
        <v>38.99</v>
      </c>
      <c r="E430" s="59">
        <v>40.939500000000002</v>
      </c>
      <c r="F430" s="60">
        <v>40781</v>
      </c>
      <c r="G430" s="61">
        <v>100</v>
      </c>
      <c r="H430" s="61">
        <v>1000</v>
      </c>
      <c r="J430" s="57" t="s">
        <v>1575</v>
      </c>
      <c r="K430" s="68" t="s">
        <v>2817</v>
      </c>
      <c r="L430" s="60">
        <v>40781</v>
      </c>
    </row>
    <row r="431" spans="1:12" x14ac:dyDescent="0.25">
      <c r="A431" s="57">
        <v>916</v>
      </c>
      <c r="B431" s="58">
        <v>1696</v>
      </c>
      <c r="C431" s="57">
        <v>17</v>
      </c>
      <c r="D431" s="59">
        <v>38.99</v>
      </c>
      <c r="E431" s="59">
        <v>40.939500000000002</v>
      </c>
      <c r="F431" s="60">
        <v>40761</v>
      </c>
      <c r="G431" s="61">
        <v>100</v>
      </c>
      <c r="H431" s="61">
        <v>1000</v>
      </c>
      <c r="J431" s="57" t="s">
        <v>1575</v>
      </c>
      <c r="K431" s="68" t="s">
        <v>2817</v>
      </c>
      <c r="L431" s="60">
        <v>40761</v>
      </c>
    </row>
    <row r="432" spans="1:12" x14ac:dyDescent="0.25">
      <c r="A432" s="57">
        <v>921</v>
      </c>
      <c r="B432" s="58">
        <v>1498</v>
      </c>
      <c r="C432" s="57">
        <v>19</v>
      </c>
      <c r="D432" s="59">
        <v>5.32</v>
      </c>
      <c r="E432" s="59">
        <v>5.5860000000000003</v>
      </c>
      <c r="F432" s="60">
        <v>40784</v>
      </c>
      <c r="G432" s="61">
        <v>100</v>
      </c>
      <c r="H432" s="61">
        <v>1000</v>
      </c>
      <c r="J432" s="57" t="s">
        <v>1575</v>
      </c>
      <c r="K432" s="68" t="s">
        <v>2810</v>
      </c>
      <c r="L432" s="60">
        <v>40784</v>
      </c>
    </row>
    <row r="433" spans="1:12" x14ac:dyDescent="0.25">
      <c r="A433" s="57">
        <v>922</v>
      </c>
      <c r="B433" s="58">
        <v>1652</v>
      </c>
      <c r="C433" s="57">
        <v>19</v>
      </c>
      <c r="D433" s="59">
        <v>6.22</v>
      </c>
      <c r="E433" s="59">
        <v>6.5309999999999997</v>
      </c>
      <c r="F433" s="60">
        <v>40784</v>
      </c>
      <c r="G433" s="61">
        <v>100</v>
      </c>
      <c r="H433" s="61">
        <v>1000</v>
      </c>
      <c r="J433" s="57" t="s">
        <v>1575</v>
      </c>
      <c r="K433" s="68" t="s">
        <v>2817</v>
      </c>
      <c r="L433" s="60">
        <v>40784</v>
      </c>
    </row>
    <row r="434" spans="1:12" x14ac:dyDescent="0.25">
      <c r="A434" s="57">
        <v>923</v>
      </c>
      <c r="B434" s="58">
        <v>1652</v>
      </c>
      <c r="C434" s="57">
        <v>19</v>
      </c>
      <c r="D434" s="59">
        <v>5.89</v>
      </c>
      <c r="E434" s="59">
        <v>6.1844999999999999</v>
      </c>
      <c r="F434" s="60">
        <v>40784</v>
      </c>
      <c r="G434" s="61">
        <v>100</v>
      </c>
      <c r="H434" s="61">
        <v>1000</v>
      </c>
      <c r="J434" s="57" t="s">
        <v>1575</v>
      </c>
      <c r="K434" s="68" t="s">
        <v>2817</v>
      </c>
      <c r="L434" s="60">
        <v>40784</v>
      </c>
    </row>
    <row r="435" spans="1:12" x14ac:dyDescent="0.25">
      <c r="A435" s="57">
        <v>928</v>
      </c>
      <c r="B435" s="58">
        <v>1538</v>
      </c>
      <c r="C435" s="57">
        <v>19</v>
      </c>
      <c r="D435" s="59">
        <v>30.71</v>
      </c>
      <c r="E435" s="59">
        <v>32.2455</v>
      </c>
      <c r="F435" s="60">
        <v>40784</v>
      </c>
      <c r="G435" s="61">
        <v>100</v>
      </c>
      <c r="H435" s="61">
        <v>1000</v>
      </c>
      <c r="J435" s="57" t="s">
        <v>1575</v>
      </c>
      <c r="K435" s="68" t="s">
        <v>2817</v>
      </c>
      <c r="L435" s="60">
        <v>40784</v>
      </c>
    </row>
    <row r="436" spans="1:12" x14ac:dyDescent="0.25">
      <c r="A436" s="57">
        <v>928</v>
      </c>
      <c r="B436" s="58">
        <v>1632</v>
      </c>
      <c r="C436" s="57">
        <v>19</v>
      </c>
      <c r="D436" s="59">
        <v>31.21</v>
      </c>
      <c r="E436" s="59">
        <v>32.770499999999998</v>
      </c>
      <c r="F436" s="60">
        <v>40783</v>
      </c>
      <c r="G436" s="61">
        <v>100</v>
      </c>
      <c r="H436" s="61">
        <v>1000</v>
      </c>
      <c r="J436" s="57" t="s">
        <v>1575</v>
      </c>
      <c r="K436" s="68" t="s">
        <v>2817</v>
      </c>
      <c r="L436" s="60">
        <v>40783</v>
      </c>
    </row>
    <row r="437" spans="1:12" x14ac:dyDescent="0.25">
      <c r="A437" s="57">
        <v>929</v>
      </c>
      <c r="B437" s="58">
        <v>1538</v>
      </c>
      <c r="C437" s="57">
        <v>19</v>
      </c>
      <c r="D437" s="59">
        <v>34.82</v>
      </c>
      <c r="E437" s="59">
        <v>36.561</v>
      </c>
      <c r="F437" s="60">
        <v>40784</v>
      </c>
      <c r="G437" s="61">
        <v>100</v>
      </c>
      <c r="H437" s="61">
        <v>1000</v>
      </c>
      <c r="J437" s="57" t="s">
        <v>1575</v>
      </c>
      <c r="K437" s="68" t="s">
        <v>2817</v>
      </c>
      <c r="L437" s="60">
        <v>40784</v>
      </c>
    </row>
    <row r="438" spans="1:12" x14ac:dyDescent="0.25">
      <c r="A438" s="57">
        <v>929</v>
      </c>
      <c r="B438" s="58">
        <v>1632</v>
      </c>
      <c r="C438" s="57">
        <v>19</v>
      </c>
      <c r="D438" s="59">
        <v>35.32</v>
      </c>
      <c r="E438" s="59">
        <v>37.085999999999999</v>
      </c>
      <c r="F438" s="60">
        <v>40783</v>
      </c>
      <c r="G438" s="61">
        <v>100</v>
      </c>
      <c r="H438" s="61">
        <v>1000</v>
      </c>
      <c r="J438" s="57" t="s">
        <v>1575</v>
      </c>
      <c r="K438" s="68" t="s">
        <v>1829</v>
      </c>
      <c r="L438" s="60">
        <v>40783</v>
      </c>
    </row>
    <row r="439" spans="1:12" x14ac:dyDescent="0.25">
      <c r="A439" s="57">
        <v>930</v>
      </c>
      <c r="B439" s="58">
        <v>1498</v>
      </c>
      <c r="C439" s="57">
        <v>19</v>
      </c>
      <c r="D439" s="59">
        <v>40.49</v>
      </c>
      <c r="E439" s="59">
        <v>42.514499999999998</v>
      </c>
      <c r="F439" s="60">
        <v>40784</v>
      </c>
      <c r="G439" s="61">
        <v>100</v>
      </c>
      <c r="H439" s="61">
        <v>1000</v>
      </c>
      <c r="J439" s="57" t="s">
        <v>1575</v>
      </c>
      <c r="K439" s="68" t="s">
        <v>2810</v>
      </c>
      <c r="L439" s="60">
        <v>40784</v>
      </c>
    </row>
    <row r="440" spans="1:12" x14ac:dyDescent="0.25">
      <c r="A440" s="57">
        <v>930</v>
      </c>
      <c r="B440" s="58">
        <v>1632</v>
      </c>
      <c r="C440" s="57">
        <v>19</v>
      </c>
      <c r="D440" s="59">
        <v>40.99</v>
      </c>
      <c r="E440" s="59">
        <v>43.039499999999997</v>
      </c>
      <c r="F440" s="60">
        <v>40783</v>
      </c>
      <c r="G440" s="61">
        <v>100</v>
      </c>
      <c r="H440" s="61">
        <v>1000</v>
      </c>
      <c r="J440" s="57" t="s">
        <v>1575</v>
      </c>
      <c r="K440" s="68" t="s">
        <v>1829</v>
      </c>
      <c r="L440" s="60">
        <v>40783</v>
      </c>
    </row>
    <row r="441" spans="1:12" x14ac:dyDescent="0.25">
      <c r="A441" s="57">
        <v>931</v>
      </c>
      <c r="B441" s="58">
        <v>1588</v>
      </c>
      <c r="C441" s="57">
        <v>19</v>
      </c>
      <c r="D441" s="59">
        <v>32.71</v>
      </c>
      <c r="E441" s="59">
        <v>34.345500000000001</v>
      </c>
      <c r="F441" s="60">
        <v>40783</v>
      </c>
      <c r="G441" s="61">
        <v>100</v>
      </c>
      <c r="H441" s="61">
        <v>1000</v>
      </c>
      <c r="J441" s="57" t="s">
        <v>1575</v>
      </c>
      <c r="K441" s="68" t="s">
        <v>1829</v>
      </c>
      <c r="L441" s="60">
        <v>40783</v>
      </c>
    </row>
    <row r="442" spans="1:12" x14ac:dyDescent="0.25">
      <c r="A442" s="57">
        <v>931</v>
      </c>
      <c r="B442" s="58">
        <v>1684</v>
      </c>
      <c r="C442" s="57">
        <v>19</v>
      </c>
      <c r="D442" s="59">
        <v>33.21</v>
      </c>
      <c r="E442" s="59">
        <v>34.8705</v>
      </c>
      <c r="F442" s="60">
        <v>40783</v>
      </c>
      <c r="G442" s="61">
        <v>100</v>
      </c>
      <c r="H442" s="61">
        <v>1000</v>
      </c>
      <c r="J442" s="57" t="s">
        <v>1575</v>
      </c>
      <c r="K442" s="68" t="s">
        <v>2817</v>
      </c>
      <c r="L442" s="60">
        <v>40783</v>
      </c>
    </row>
    <row r="443" spans="1:12" x14ac:dyDescent="0.25">
      <c r="A443" s="57">
        <v>932</v>
      </c>
      <c r="B443" s="58">
        <v>1588</v>
      </c>
      <c r="C443" s="57">
        <v>19</v>
      </c>
      <c r="D443" s="59">
        <v>37.369999999999997</v>
      </c>
      <c r="E443" s="59">
        <v>39.238500000000002</v>
      </c>
      <c r="F443" s="60">
        <v>40783</v>
      </c>
      <c r="G443" s="61">
        <v>100</v>
      </c>
      <c r="H443" s="61">
        <v>1000</v>
      </c>
      <c r="J443" s="57" t="s">
        <v>1575</v>
      </c>
      <c r="K443" s="68" t="s">
        <v>1829</v>
      </c>
      <c r="L443" s="60">
        <v>40783</v>
      </c>
    </row>
    <row r="444" spans="1:12" x14ac:dyDescent="0.25">
      <c r="A444" s="57">
        <v>932</v>
      </c>
      <c r="B444" s="58">
        <v>1684</v>
      </c>
      <c r="C444" s="57">
        <v>19</v>
      </c>
      <c r="D444" s="59">
        <v>37.869999999999997</v>
      </c>
      <c r="E444" s="59">
        <v>39.763500000000001</v>
      </c>
      <c r="F444" s="60">
        <v>40783</v>
      </c>
      <c r="G444" s="61">
        <v>100</v>
      </c>
      <c r="H444" s="61">
        <v>1000</v>
      </c>
      <c r="J444" s="57" t="s">
        <v>1575</v>
      </c>
      <c r="K444" s="68" t="s">
        <v>2810</v>
      </c>
      <c r="L444" s="60">
        <v>40783</v>
      </c>
    </row>
    <row r="445" spans="1:12" x14ac:dyDescent="0.25">
      <c r="A445" s="57">
        <v>933</v>
      </c>
      <c r="B445" s="58">
        <v>1652</v>
      </c>
      <c r="C445" s="57">
        <v>19</v>
      </c>
      <c r="D445" s="59">
        <v>41.39</v>
      </c>
      <c r="E445" s="59">
        <v>43.459499999999998</v>
      </c>
      <c r="F445" s="60">
        <v>40784</v>
      </c>
      <c r="G445" s="61">
        <v>100</v>
      </c>
      <c r="H445" s="61">
        <v>1000</v>
      </c>
      <c r="J445" s="57" t="s">
        <v>1575</v>
      </c>
      <c r="K445" s="68" t="s">
        <v>1829</v>
      </c>
      <c r="L445" s="60">
        <v>40784</v>
      </c>
    </row>
    <row r="446" spans="1:12" x14ac:dyDescent="0.25">
      <c r="A446" s="57">
        <v>933</v>
      </c>
      <c r="B446" s="58">
        <v>1684</v>
      </c>
      <c r="C446" s="57">
        <v>19</v>
      </c>
      <c r="D446" s="59">
        <v>41.89</v>
      </c>
      <c r="E446" s="59">
        <v>43.984499999999997</v>
      </c>
      <c r="F446" s="60">
        <v>40783</v>
      </c>
      <c r="G446" s="61">
        <v>100</v>
      </c>
      <c r="H446" s="61">
        <v>1000</v>
      </c>
      <c r="J446" s="57" t="s">
        <v>1575</v>
      </c>
      <c r="K446" s="68" t="s">
        <v>2810</v>
      </c>
      <c r="L446" s="60">
        <v>40783</v>
      </c>
    </row>
    <row r="447" spans="1:12" x14ac:dyDescent="0.25">
      <c r="A447" s="57">
        <v>934</v>
      </c>
      <c r="B447" s="58">
        <v>1652</v>
      </c>
      <c r="C447" s="57">
        <v>19</v>
      </c>
      <c r="D447" s="59">
        <v>35.83</v>
      </c>
      <c r="E447" s="59">
        <v>37.621499999999997</v>
      </c>
      <c r="F447" s="60">
        <v>40784</v>
      </c>
      <c r="G447" s="61">
        <v>100</v>
      </c>
      <c r="H447" s="61">
        <v>1000</v>
      </c>
      <c r="J447" s="57" t="s">
        <v>1575</v>
      </c>
      <c r="K447" s="68" t="s">
        <v>2817</v>
      </c>
      <c r="L447" s="60">
        <v>40784</v>
      </c>
    </row>
    <row r="448" spans="1:12" x14ac:dyDescent="0.25">
      <c r="A448" s="57">
        <v>934</v>
      </c>
      <c r="B448" s="58">
        <v>1684</v>
      </c>
      <c r="C448" s="57">
        <v>19</v>
      </c>
      <c r="D448" s="59">
        <v>36.33</v>
      </c>
      <c r="E448" s="59">
        <v>38.146500000000003</v>
      </c>
      <c r="F448" s="60">
        <v>40783</v>
      </c>
      <c r="G448" s="61">
        <v>100</v>
      </c>
      <c r="H448" s="61">
        <v>1000</v>
      </c>
      <c r="J448" s="57" t="s">
        <v>1575</v>
      </c>
      <c r="K448" s="68" t="s">
        <v>2810</v>
      </c>
      <c r="L448" s="60">
        <v>40783</v>
      </c>
    </row>
    <row r="449" spans="1:12" x14ac:dyDescent="0.25">
      <c r="A449" s="57">
        <v>935</v>
      </c>
      <c r="B449" s="58">
        <v>1506</v>
      </c>
      <c r="C449" s="57">
        <v>18</v>
      </c>
      <c r="D449" s="59">
        <v>29.99</v>
      </c>
      <c r="E449" s="59">
        <v>31.4895</v>
      </c>
      <c r="F449" s="60">
        <v>40782</v>
      </c>
      <c r="G449" s="61">
        <v>100</v>
      </c>
      <c r="H449" s="61">
        <v>1000</v>
      </c>
      <c r="I449" s="61">
        <v>300</v>
      </c>
      <c r="J449" s="57" t="s">
        <v>1575</v>
      </c>
      <c r="K449" s="68" t="s">
        <v>2817</v>
      </c>
      <c r="L449" s="60">
        <v>40782</v>
      </c>
    </row>
    <row r="450" spans="1:12" x14ac:dyDescent="0.25">
      <c r="A450" s="57">
        <v>935</v>
      </c>
      <c r="B450" s="58">
        <v>1658</v>
      </c>
      <c r="C450" s="57">
        <v>15</v>
      </c>
      <c r="D450" s="59">
        <v>29.99</v>
      </c>
      <c r="E450" s="59">
        <v>31.4895</v>
      </c>
      <c r="F450" s="60">
        <v>40781</v>
      </c>
      <c r="G450" s="61">
        <v>100</v>
      </c>
      <c r="H450" s="61">
        <v>1000</v>
      </c>
      <c r="J450" s="57" t="s">
        <v>1575</v>
      </c>
      <c r="K450" s="68" t="s">
        <v>2817</v>
      </c>
      <c r="L450" s="60">
        <v>40781</v>
      </c>
    </row>
    <row r="451" spans="1:12" x14ac:dyDescent="0.25">
      <c r="A451" s="57">
        <v>936</v>
      </c>
      <c r="B451" s="58">
        <v>1506</v>
      </c>
      <c r="C451" s="57">
        <v>18</v>
      </c>
      <c r="D451" s="59">
        <v>45.99</v>
      </c>
      <c r="E451" s="59">
        <v>48.289499999999997</v>
      </c>
      <c r="F451" s="60">
        <v>40782</v>
      </c>
      <c r="G451" s="61">
        <v>100</v>
      </c>
      <c r="H451" s="61">
        <v>1000</v>
      </c>
      <c r="I451" s="61">
        <v>300</v>
      </c>
      <c r="J451" s="57" t="s">
        <v>1575</v>
      </c>
      <c r="K451" s="68" t="s">
        <v>2817</v>
      </c>
      <c r="L451" s="60">
        <v>40782</v>
      </c>
    </row>
    <row r="452" spans="1:12" x14ac:dyDescent="0.25">
      <c r="A452" s="57">
        <v>936</v>
      </c>
      <c r="B452" s="58">
        <v>1658</v>
      </c>
      <c r="C452" s="57">
        <v>15</v>
      </c>
      <c r="D452" s="59">
        <v>45.99</v>
      </c>
      <c r="E452" s="59">
        <v>48.289499999999997</v>
      </c>
      <c r="F452" s="60">
        <v>40781</v>
      </c>
      <c r="G452" s="61">
        <v>100</v>
      </c>
      <c r="H452" s="61">
        <v>1000</v>
      </c>
      <c r="J452" s="57" t="s">
        <v>1575</v>
      </c>
      <c r="K452" s="68" t="s">
        <v>2817</v>
      </c>
      <c r="L452" s="60">
        <v>40781</v>
      </c>
    </row>
    <row r="453" spans="1:12" x14ac:dyDescent="0.25">
      <c r="A453" s="57">
        <v>937</v>
      </c>
      <c r="B453" s="58">
        <v>1638</v>
      </c>
      <c r="C453" s="57">
        <v>18</v>
      </c>
      <c r="D453" s="59">
        <v>59.99</v>
      </c>
      <c r="E453" s="59">
        <v>62.9895</v>
      </c>
      <c r="F453" s="60">
        <v>40782</v>
      </c>
      <c r="G453" s="61">
        <v>100</v>
      </c>
      <c r="H453" s="61">
        <v>1000</v>
      </c>
      <c r="I453" s="61">
        <v>300</v>
      </c>
      <c r="J453" s="57" t="s">
        <v>1575</v>
      </c>
      <c r="K453" s="68" t="s">
        <v>2810</v>
      </c>
      <c r="L453" s="60">
        <v>40782</v>
      </c>
    </row>
    <row r="454" spans="1:12" x14ac:dyDescent="0.25">
      <c r="A454" s="57">
        <v>938</v>
      </c>
      <c r="B454" s="58">
        <v>1586</v>
      </c>
      <c r="C454" s="57">
        <v>16</v>
      </c>
      <c r="D454" s="59">
        <v>29.99</v>
      </c>
      <c r="E454" s="59">
        <v>31.4895</v>
      </c>
      <c r="F454" s="60">
        <v>40783</v>
      </c>
      <c r="G454" s="61">
        <v>100</v>
      </c>
      <c r="H454" s="61">
        <v>1000</v>
      </c>
      <c r="I454" s="61">
        <v>300</v>
      </c>
      <c r="J454" s="57" t="s">
        <v>1575</v>
      </c>
      <c r="K454" s="68" t="s">
        <v>2810</v>
      </c>
      <c r="L454" s="60">
        <v>40783</v>
      </c>
    </row>
    <row r="455" spans="1:12" x14ac:dyDescent="0.25">
      <c r="A455" s="57">
        <v>938</v>
      </c>
      <c r="B455" s="58">
        <v>1680</v>
      </c>
      <c r="C455" s="57">
        <v>16</v>
      </c>
      <c r="D455" s="59">
        <v>29.99</v>
      </c>
      <c r="E455" s="59">
        <v>31.4895</v>
      </c>
      <c r="F455" s="60">
        <v>40782</v>
      </c>
      <c r="G455" s="61">
        <v>100</v>
      </c>
      <c r="H455" s="61">
        <v>1000</v>
      </c>
      <c r="J455" s="57" t="s">
        <v>1575</v>
      </c>
      <c r="K455" s="68" t="s">
        <v>2817</v>
      </c>
      <c r="L455" s="60">
        <v>40782</v>
      </c>
    </row>
    <row r="456" spans="1:12" x14ac:dyDescent="0.25">
      <c r="A456" s="57">
        <v>939</v>
      </c>
      <c r="B456" s="58">
        <v>1586</v>
      </c>
      <c r="C456" s="57">
        <v>16</v>
      </c>
      <c r="D456" s="59">
        <v>45.99</v>
      </c>
      <c r="E456" s="59">
        <v>48.289499999999997</v>
      </c>
      <c r="F456" s="60">
        <v>40783</v>
      </c>
      <c r="G456" s="61">
        <v>100</v>
      </c>
      <c r="H456" s="61">
        <v>1000</v>
      </c>
      <c r="I456" s="61">
        <v>300</v>
      </c>
      <c r="J456" s="57" t="s">
        <v>1575</v>
      </c>
      <c r="K456" s="68" t="s">
        <v>2810</v>
      </c>
      <c r="L456" s="60">
        <v>40783</v>
      </c>
    </row>
    <row r="457" spans="1:12" x14ac:dyDescent="0.25">
      <c r="A457" s="57">
        <v>939</v>
      </c>
      <c r="B457" s="58">
        <v>1680</v>
      </c>
      <c r="C457" s="57">
        <v>16</v>
      </c>
      <c r="D457" s="59">
        <v>45.99</v>
      </c>
      <c r="E457" s="59">
        <v>48.289499999999997</v>
      </c>
      <c r="F457" s="60">
        <v>40782</v>
      </c>
      <c r="G457" s="61">
        <v>100</v>
      </c>
      <c r="H457" s="61">
        <v>1000</v>
      </c>
      <c r="J457" s="57" t="s">
        <v>1575</v>
      </c>
      <c r="K457" s="68" t="s">
        <v>2817</v>
      </c>
      <c r="L457" s="60">
        <v>40782</v>
      </c>
    </row>
    <row r="458" spans="1:12" x14ac:dyDescent="0.25">
      <c r="A458" s="57">
        <v>940</v>
      </c>
      <c r="B458" s="58">
        <v>1508</v>
      </c>
      <c r="C458" s="57">
        <v>15</v>
      </c>
      <c r="D458" s="59">
        <v>59.99</v>
      </c>
      <c r="E458" s="59">
        <v>62.9895</v>
      </c>
      <c r="F458" s="60">
        <v>40781</v>
      </c>
      <c r="G458" s="61">
        <v>100</v>
      </c>
      <c r="H458" s="61">
        <v>1000</v>
      </c>
      <c r="J458" s="57" t="s">
        <v>1575</v>
      </c>
      <c r="K458" s="68" t="s">
        <v>2810</v>
      </c>
      <c r="L458" s="60">
        <v>40781</v>
      </c>
    </row>
    <row r="459" spans="1:12" x14ac:dyDescent="0.25">
      <c r="A459" s="57">
        <v>941</v>
      </c>
      <c r="B459" s="58">
        <v>1628</v>
      </c>
      <c r="C459" s="57">
        <v>17</v>
      </c>
      <c r="D459" s="59">
        <v>59.99</v>
      </c>
      <c r="E459" s="59">
        <v>62.9895</v>
      </c>
      <c r="F459" s="60">
        <v>40780</v>
      </c>
      <c r="G459" s="61">
        <v>100</v>
      </c>
      <c r="H459" s="61">
        <v>1000</v>
      </c>
      <c r="J459" s="57" t="s">
        <v>1575</v>
      </c>
      <c r="K459" s="68" t="s">
        <v>2810</v>
      </c>
      <c r="L459" s="60">
        <v>40780</v>
      </c>
    </row>
    <row r="460" spans="1:12" x14ac:dyDescent="0.25">
      <c r="A460" s="57">
        <v>948</v>
      </c>
      <c r="B460" s="58">
        <v>1576</v>
      </c>
      <c r="C460" s="57">
        <v>19</v>
      </c>
      <c r="D460" s="59">
        <v>78.89</v>
      </c>
      <c r="E460" s="59">
        <v>82.834500000000006</v>
      </c>
      <c r="F460" s="60">
        <v>40784</v>
      </c>
      <c r="G460" s="61">
        <v>100</v>
      </c>
      <c r="H460" s="61">
        <v>1000</v>
      </c>
      <c r="J460" s="57" t="s">
        <v>1575</v>
      </c>
      <c r="K460" s="68" t="s">
        <v>2817</v>
      </c>
      <c r="L460" s="60">
        <v>40784</v>
      </c>
    </row>
    <row r="461" spans="1:12" x14ac:dyDescent="0.25">
      <c r="A461" s="62">
        <v>952</v>
      </c>
      <c r="B461" s="63">
        <v>1674</v>
      </c>
      <c r="C461" s="62">
        <v>19</v>
      </c>
      <c r="D461" s="64">
        <v>14.99</v>
      </c>
      <c r="E461" s="64">
        <v>15.7395</v>
      </c>
      <c r="F461" s="65">
        <v>40784</v>
      </c>
      <c r="G461" s="66">
        <v>20</v>
      </c>
      <c r="H461" s="66">
        <v>100</v>
      </c>
      <c r="I461" s="66">
        <v>60</v>
      </c>
      <c r="J461" s="62" t="s">
        <v>1574</v>
      </c>
      <c r="K461" s="68" t="s">
        <v>2810</v>
      </c>
      <c r="L461" s="65">
        <v>40784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13600-4198-48FA-8A5D-1A59177763B2}">
  <sheetPr>
    <tabColor theme="9" tint="-0.499984740745262"/>
  </sheetPr>
  <dimension ref="A1:N1228"/>
  <sheetViews>
    <sheetView topLeftCell="A1202" workbookViewId="0">
      <selection activeCell="I5" sqref="A1:N1228"/>
    </sheetView>
  </sheetViews>
  <sheetFormatPr defaultRowHeight="15" x14ac:dyDescent="0.25"/>
  <cols>
    <col min="1" max="1" width="18.140625" customWidth="1"/>
    <col min="2" max="2" width="18" customWidth="1"/>
    <col min="3" max="3" width="8.5703125" customWidth="1"/>
    <col min="4" max="4" width="13.85546875" customWidth="1"/>
    <col min="5" max="5" width="11.5703125" customWidth="1"/>
    <col min="6" max="6" width="15.85546875" customWidth="1"/>
    <col min="7" max="7" width="15.85546875" bestFit="1" customWidth="1"/>
    <col min="8" max="8" width="16.140625" style="40" bestFit="1" customWidth="1"/>
    <col min="9" max="9" width="11.28515625" style="40" bestFit="1" customWidth="1"/>
    <col min="10" max="10" width="10.28515625" style="40" bestFit="1" customWidth="1"/>
    <col min="11" max="11" width="11.28515625" style="40" bestFit="1" customWidth="1"/>
    <col min="12" max="13" width="15.85546875" bestFit="1" customWidth="1"/>
  </cols>
  <sheetData>
    <row r="1" spans="1:14" x14ac:dyDescent="0.25">
      <c r="A1" s="7" t="s">
        <v>0</v>
      </c>
      <c r="B1" s="7" t="s">
        <v>1</v>
      </c>
      <c r="C1" s="7" t="s">
        <v>2</v>
      </c>
      <c r="D1" s="7" t="s">
        <v>3</v>
      </c>
      <c r="E1" s="7" t="s">
        <v>2771</v>
      </c>
      <c r="F1" s="7" t="s">
        <v>4</v>
      </c>
      <c r="G1" s="7" t="s">
        <v>5</v>
      </c>
      <c r="H1" s="38" t="s">
        <v>6</v>
      </c>
      <c r="I1" s="38" t="s">
        <v>7</v>
      </c>
      <c r="J1" s="38" t="s">
        <v>8</v>
      </c>
      <c r="K1" s="38" t="s">
        <v>9</v>
      </c>
      <c r="L1" s="7" t="s">
        <v>10</v>
      </c>
      <c r="M1" s="43" t="s">
        <v>2809</v>
      </c>
      <c r="N1" s="69" t="s">
        <v>2</v>
      </c>
    </row>
    <row r="2" spans="1:14" x14ac:dyDescent="0.25">
      <c r="A2" s="8">
        <v>281</v>
      </c>
      <c r="B2" s="8">
        <v>4</v>
      </c>
      <c r="C2" s="8">
        <v>4</v>
      </c>
      <c r="D2" s="8">
        <v>258</v>
      </c>
      <c r="E2" s="8">
        <v>1510</v>
      </c>
      <c r="F2" s="8">
        <v>5</v>
      </c>
      <c r="G2" s="9">
        <v>43869</v>
      </c>
      <c r="H2" s="39">
        <v>143.04150000000001</v>
      </c>
      <c r="I2" s="39">
        <v>11.443300000000001</v>
      </c>
      <c r="J2" s="39">
        <v>3.5760000000000001</v>
      </c>
      <c r="K2" s="39">
        <v>158.0608</v>
      </c>
      <c r="L2" s="9">
        <v>43878</v>
      </c>
      <c r="M2" t="s">
        <v>2810</v>
      </c>
    </row>
    <row r="3" spans="1:14" x14ac:dyDescent="0.25">
      <c r="A3" s="5">
        <v>282</v>
      </c>
      <c r="B3" s="5">
        <v>4</v>
      </c>
      <c r="C3" s="5">
        <v>4</v>
      </c>
      <c r="D3" s="5">
        <v>254</v>
      </c>
      <c r="E3" s="5">
        <v>1526</v>
      </c>
      <c r="F3" s="5">
        <v>2</v>
      </c>
      <c r="G3" s="10">
        <v>43869</v>
      </c>
      <c r="H3" s="40">
        <v>28199.325000000001</v>
      </c>
      <c r="I3" s="40">
        <v>2255.9459999999999</v>
      </c>
      <c r="J3" s="40">
        <v>704.98310000000004</v>
      </c>
      <c r="K3" s="40">
        <v>31160.254099999998</v>
      </c>
      <c r="L3" s="10">
        <v>43878</v>
      </c>
      <c r="M3" t="s">
        <v>1829</v>
      </c>
    </row>
    <row r="4" spans="1:14" x14ac:dyDescent="0.25">
      <c r="A4" s="4">
        <v>283</v>
      </c>
      <c r="B4" s="4">
        <v>4</v>
      </c>
      <c r="C4" s="4">
        <v>4</v>
      </c>
      <c r="D4" s="4">
        <v>257</v>
      </c>
      <c r="E4" s="4">
        <v>1644</v>
      </c>
      <c r="F4" s="4">
        <v>1</v>
      </c>
      <c r="G4" s="11">
        <v>43869</v>
      </c>
      <c r="H4" s="41">
        <v>3713.3249999999998</v>
      </c>
      <c r="I4" s="41">
        <v>297.06599999999997</v>
      </c>
      <c r="J4" s="41">
        <v>92.833100000000002</v>
      </c>
      <c r="K4" s="41">
        <v>4103.2241000000004</v>
      </c>
      <c r="L4" s="11">
        <v>43878</v>
      </c>
      <c r="M4" t="s">
        <v>2817</v>
      </c>
    </row>
    <row r="5" spans="1:14" x14ac:dyDescent="0.25">
      <c r="A5" s="5">
        <v>284</v>
      </c>
      <c r="B5" s="5">
        <v>5</v>
      </c>
      <c r="C5" s="5">
        <v>3</v>
      </c>
      <c r="D5" s="5">
        <v>261</v>
      </c>
      <c r="E5" s="5">
        <v>1680</v>
      </c>
      <c r="F5" s="5">
        <v>5</v>
      </c>
      <c r="G5" s="10">
        <v>43869</v>
      </c>
      <c r="H5" s="40">
        <v>43878.45</v>
      </c>
      <c r="I5" s="40">
        <v>3510.2759999999998</v>
      </c>
      <c r="J5" s="40">
        <v>1096.9612999999999</v>
      </c>
      <c r="K5" s="40">
        <v>48485.687299999998</v>
      </c>
      <c r="L5" s="10">
        <v>43878</v>
      </c>
      <c r="M5" t="s">
        <v>1829</v>
      </c>
    </row>
    <row r="6" spans="1:14" x14ac:dyDescent="0.25">
      <c r="A6" s="4">
        <v>285</v>
      </c>
      <c r="B6" s="4">
        <v>4</v>
      </c>
      <c r="C6" s="4">
        <v>4</v>
      </c>
      <c r="D6" s="4">
        <v>251</v>
      </c>
      <c r="E6" s="4">
        <v>1584</v>
      </c>
      <c r="F6" s="4">
        <v>5</v>
      </c>
      <c r="G6" s="11">
        <v>43869</v>
      </c>
      <c r="H6" s="41">
        <v>2979.27</v>
      </c>
      <c r="I6" s="41">
        <v>238.3416</v>
      </c>
      <c r="J6" s="41">
        <v>74.481800000000007</v>
      </c>
      <c r="K6" s="41">
        <v>3292.0934000000002</v>
      </c>
      <c r="L6" s="11">
        <v>43878</v>
      </c>
      <c r="M6" t="s">
        <v>1829</v>
      </c>
    </row>
    <row r="7" spans="1:14" x14ac:dyDescent="0.25">
      <c r="A7" s="5">
        <v>286</v>
      </c>
      <c r="B7" s="5">
        <v>4</v>
      </c>
      <c r="C7" s="5">
        <v>4</v>
      </c>
      <c r="D7" s="5">
        <v>253</v>
      </c>
      <c r="E7" s="5">
        <v>1620</v>
      </c>
      <c r="F7" s="5">
        <v>5</v>
      </c>
      <c r="G7" s="10">
        <v>43869</v>
      </c>
      <c r="H7" s="40">
        <v>5711.4750000000004</v>
      </c>
      <c r="I7" s="40">
        <v>456.91800000000001</v>
      </c>
      <c r="J7" s="40">
        <v>142.7869</v>
      </c>
      <c r="K7" s="40">
        <v>6311.1799000000001</v>
      </c>
      <c r="L7" s="10">
        <v>43878</v>
      </c>
      <c r="M7" t="s">
        <v>2817</v>
      </c>
    </row>
    <row r="8" spans="1:14" x14ac:dyDescent="0.25">
      <c r="A8" s="4">
        <v>287</v>
      </c>
      <c r="B8" s="4">
        <v>4</v>
      </c>
      <c r="C8" s="4">
        <v>4</v>
      </c>
      <c r="D8" s="4">
        <v>255</v>
      </c>
      <c r="E8" s="4">
        <v>1666</v>
      </c>
      <c r="F8" s="4">
        <v>4</v>
      </c>
      <c r="G8" s="11">
        <v>43869</v>
      </c>
      <c r="H8" s="41">
        <v>347.44499999999999</v>
      </c>
      <c r="I8" s="41">
        <v>27.7956</v>
      </c>
      <c r="J8" s="41">
        <v>8.6860999999999997</v>
      </c>
      <c r="K8" s="41">
        <v>383.92669999999998</v>
      </c>
      <c r="L8" s="11">
        <v>43878</v>
      </c>
      <c r="M8" t="s">
        <v>2817</v>
      </c>
    </row>
    <row r="9" spans="1:14" x14ac:dyDescent="0.25">
      <c r="A9" s="5">
        <v>288</v>
      </c>
      <c r="B9" s="5">
        <v>4</v>
      </c>
      <c r="C9" s="5">
        <v>4</v>
      </c>
      <c r="D9" s="5">
        <v>252</v>
      </c>
      <c r="E9" s="5">
        <v>1592</v>
      </c>
      <c r="F9" s="5">
        <v>2</v>
      </c>
      <c r="G9" s="10">
        <v>43869</v>
      </c>
      <c r="H9" s="40">
        <v>97.965000000000003</v>
      </c>
      <c r="I9" s="40">
        <v>7.8372000000000002</v>
      </c>
      <c r="J9" s="40">
        <v>2.4491000000000001</v>
      </c>
      <c r="K9" s="40">
        <v>108.2513</v>
      </c>
      <c r="L9" s="10">
        <v>43878</v>
      </c>
      <c r="M9" t="s">
        <v>2810</v>
      </c>
    </row>
    <row r="10" spans="1:14" x14ac:dyDescent="0.25">
      <c r="A10" s="4">
        <v>289</v>
      </c>
      <c r="B10" s="4">
        <v>4</v>
      </c>
      <c r="C10" s="4">
        <v>4</v>
      </c>
      <c r="D10" s="4">
        <v>259</v>
      </c>
      <c r="E10" s="4">
        <v>1618</v>
      </c>
      <c r="F10" s="4">
        <v>4</v>
      </c>
      <c r="G10" s="11">
        <v>43874</v>
      </c>
      <c r="H10" s="41">
        <v>114.471</v>
      </c>
      <c r="I10" s="41">
        <v>9.1577000000000002</v>
      </c>
      <c r="J10" s="41">
        <v>2.8618000000000001</v>
      </c>
      <c r="K10" s="41">
        <v>126.4905</v>
      </c>
      <c r="L10" s="11">
        <v>43883</v>
      </c>
      <c r="M10" t="s">
        <v>2810</v>
      </c>
    </row>
    <row r="11" spans="1:14" x14ac:dyDescent="0.25">
      <c r="A11" s="5">
        <v>290</v>
      </c>
      <c r="B11" s="5">
        <v>5</v>
      </c>
      <c r="C11" s="5">
        <v>4</v>
      </c>
      <c r="D11" s="5">
        <v>260</v>
      </c>
      <c r="E11" s="5">
        <v>1612</v>
      </c>
      <c r="F11" s="5">
        <v>4</v>
      </c>
      <c r="G11" s="10">
        <v>43874</v>
      </c>
      <c r="H11" s="40">
        <v>132.6465</v>
      </c>
      <c r="I11" s="40">
        <v>10.611700000000001</v>
      </c>
      <c r="J11" s="40">
        <v>3.3161999999999998</v>
      </c>
      <c r="K11" s="40">
        <v>146.5744</v>
      </c>
      <c r="L11" s="10">
        <v>43883</v>
      </c>
      <c r="M11" t="s">
        <v>2810</v>
      </c>
    </row>
    <row r="12" spans="1:14" x14ac:dyDescent="0.25">
      <c r="A12" s="4">
        <v>291</v>
      </c>
      <c r="B12" s="4">
        <v>4</v>
      </c>
      <c r="C12" s="4">
        <v>4</v>
      </c>
      <c r="D12" s="4">
        <v>258</v>
      </c>
      <c r="E12" s="4">
        <v>1586</v>
      </c>
      <c r="F12" s="4">
        <v>5</v>
      </c>
      <c r="G12" s="11">
        <v>43874</v>
      </c>
      <c r="H12" s="41">
        <v>43878.45</v>
      </c>
      <c r="I12" s="41">
        <v>3510.2759999999998</v>
      </c>
      <c r="J12" s="41">
        <v>1096.9612999999999</v>
      </c>
      <c r="K12" s="41">
        <v>48485.687299999998</v>
      </c>
      <c r="L12" s="11">
        <v>43883</v>
      </c>
      <c r="M12" t="s">
        <v>2817</v>
      </c>
    </row>
    <row r="13" spans="1:14" x14ac:dyDescent="0.25">
      <c r="A13" s="5">
        <v>292</v>
      </c>
      <c r="B13" s="5">
        <v>4</v>
      </c>
      <c r="C13" s="5">
        <v>4</v>
      </c>
      <c r="D13" s="5">
        <v>250</v>
      </c>
      <c r="E13" s="5">
        <v>1500</v>
      </c>
      <c r="F13" s="5">
        <v>1</v>
      </c>
      <c r="G13" s="10">
        <v>43874</v>
      </c>
      <c r="H13" s="40">
        <v>418.95</v>
      </c>
      <c r="I13" s="40">
        <v>33.515999999999998</v>
      </c>
      <c r="J13" s="40">
        <v>10.473800000000001</v>
      </c>
      <c r="K13" s="40">
        <v>465.93979999999999</v>
      </c>
      <c r="L13" s="10">
        <v>43883</v>
      </c>
      <c r="M13" t="s">
        <v>2817</v>
      </c>
    </row>
    <row r="14" spans="1:14" x14ac:dyDescent="0.25">
      <c r="A14" s="4">
        <v>293</v>
      </c>
      <c r="B14" s="4">
        <v>4</v>
      </c>
      <c r="C14" s="4">
        <v>4</v>
      </c>
      <c r="D14" s="4">
        <v>257</v>
      </c>
      <c r="E14" s="4">
        <v>1656</v>
      </c>
      <c r="F14" s="4">
        <v>4</v>
      </c>
      <c r="G14" s="11">
        <v>43874</v>
      </c>
      <c r="H14" s="41">
        <v>389.65499999999997</v>
      </c>
      <c r="I14" s="41">
        <v>31.1724</v>
      </c>
      <c r="J14" s="41">
        <v>9.7414000000000005</v>
      </c>
      <c r="K14" s="41">
        <v>430.56880000000001</v>
      </c>
      <c r="L14" s="11">
        <v>43883</v>
      </c>
      <c r="M14" t="s">
        <v>2810</v>
      </c>
    </row>
    <row r="15" spans="1:14" x14ac:dyDescent="0.25">
      <c r="A15" s="5">
        <v>294</v>
      </c>
      <c r="B15" s="5">
        <v>4</v>
      </c>
      <c r="C15" s="5">
        <v>3</v>
      </c>
      <c r="D15" s="5">
        <v>261</v>
      </c>
      <c r="E15" s="5">
        <v>1572</v>
      </c>
      <c r="F15" s="5">
        <v>1</v>
      </c>
      <c r="G15" s="10">
        <v>43874</v>
      </c>
      <c r="H15" s="40">
        <v>461.79</v>
      </c>
      <c r="I15" s="40">
        <v>36.943199999999997</v>
      </c>
      <c r="J15" s="40">
        <v>11.5448</v>
      </c>
      <c r="K15" s="40">
        <v>510.27800000000002</v>
      </c>
      <c r="L15" s="10">
        <v>43883</v>
      </c>
      <c r="M15" t="s">
        <v>1829</v>
      </c>
    </row>
    <row r="16" spans="1:14" x14ac:dyDescent="0.25">
      <c r="A16" s="4">
        <v>295</v>
      </c>
      <c r="B16" s="4">
        <v>4</v>
      </c>
      <c r="C16" s="4">
        <v>4</v>
      </c>
      <c r="D16" s="4">
        <v>251</v>
      </c>
      <c r="E16" s="4">
        <v>1562</v>
      </c>
      <c r="F16" s="4">
        <v>4</v>
      </c>
      <c r="G16" s="11">
        <v>43874</v>
      </c>
      <c r="H16" s="41">
        <v>982.45349999999996</v>
      </c>
      <c r="I16" s="41">
        <v>78.596299999999999</v>
      </c>
      <c r="J16" s="41">
        <v>24.561299999999999</v>
      </c>
      <c r="K16" s="41">
        <v>1085.6111000000001</v>
      </c>
      <c r="L16" s="11">
        <v>43883</v>
      </c>
      <c r="M16" t="s">
        <v>2817</v>
      </c>
    </row>
    <row r="17" spans="1:13" x14ac:dyDescent="0.25">
      <c r="A17" s="5">
        <v>296</v>
      </c>
      <c r="B17" s="5">
        <v>4</v>
      </c>
      <c r="C17" s="5">
        <v>4</v>
      </c>
      <c r="D17" s="5">
        <v>253</v>
      </c>
      <c r="E17" s="5">
        <v>1662</v>
      </c>
      <c r="F17" s="5">
        <v>2</v>
      </c>
      <c r="G17" s="10">
        <v>43874</v>
      </c>
      <c r="H17" s="40">
        <v>37.075499999999998</v>
      </c>
      <c r="I17" s="40">
        <v>2.9660000000000002</v>
      </c>
      <c r="J17" s="40">
        <v>0.92689999999999995</v>
      </c>
      <c r="K17" s="40">
        <v>40.968400000000003</v>
      </c>
      <c r="L17" s="10">
        <v>43883</v>
      </c>
      <c r="M17" t="s">
        <v>2810</v>
      </c>
    </row>
    <row r="18" spans="1:13" x14ac:dyDescent="0.25">
      <c r="A18" s="4">
        <v>297</v>
      </c>
      <c r="B18" s="4">
        <v>5</v>
      </c>
      <c r="C18" s="4">
        <v>4</v>
      </c>
      <c r="D18" s="4">
        <v>255</v>
      </c>
      <c r="E18" s="4">
        <v>1682</v>
      </c>
      <c r="F18" s="4">
        <v>4</v>
      </c>
      <c r="G18" s="11">
        <v>43926</v>
      </c>
      <c r="H18" s="41">
        <v>21558.075000000001</v>
      </c>
      <c r="I18" s="41">
        <v>1724.646</v>
      </c>
      <c r="J18" s="41">
        <v>538.95190000000002</v>
      </c>
      <c r="K18" s="41">
        <v>23821.672900000001</v>
      </c>
      <c r="L18" s="11">
        <v>43935</v>
      </c>
      <c r="M18" t="s">
        <v>2817</v>
      </c>
    </row>
    <row r="19" spans="1:13" x14ac:dyDescent="0.25">
      <c r="A19" s="5">
        <v>298</v>
      </c>
      <c r="B19" s="5">
        <v>4</v>
      </c>
      <c r="C19" s="5">
        <v>4</v>
      </c>
      <c r="D19" s="5">
        <v>256</v>
      </c>
      <c r="E19" s="5">
        <v>1686</v>
      </c>
      <c r="F19" s="5">
        <v>5</v>
      </c>
      <c r="G19" s="10">
        <v>43926</v>
      </c>
      <c r="H19" s="40">
        <v>688.87350000000004</v>
      </c>
      <c r="I19" s="40">
        <v>55.109900000000003</v>
      </c>
      <c r="J19" s="40">
        <v>17.221800000000002</v>
      </c>
      <c r="K19" s="40">
        <v>761.20519999999999</v>
      </c>
      <c r="L19" s="10">
        <v>43935</v>
      </c>
      <c r="M19" t="s">
        <v>2810</v>
      </c>
    </row>
    <row r="20" spans="1:13" x14ac:dyDescent="0.25">
      <c r="A20" s="4">
        <v>299</v>
      </c>
      <c r="B20" s="4">
        <v>4</v>
      </c>
      <c r="C20" s="4">
        <v>4</v>
      </c>
      <c r="D20" s="4">
        <v>259</v>
      </c>
      <c r="E20" s="4">
        <v>1684</v>
      </c>
      <c r="F20" s="4">
        <v>4</v>
      </c>
      <c r="G20" s="11">
        <v>43926</v>
      </c>
      <c r="H20" s="41">
        <v>20980.575000000001</v>
      </c>
      <c r="I20" s="41">
        <v>1678.4459999999999</v>
      </c>
      <c r="J20" s="41">
        <v>524.51440000000002</v>
      </c>
      <c r="K20" s="41">
        <v>23183.535400000001</v>
      </c>
      <c r="L20" s="11">
        <v>43935</v>
      </c>
      <c r="M20" t="s">
        <v>2817</v>
      </c>
    </row>
    <row r="21" spans="1:13" x14ac:dyDescent="0.25">
      <c r="A21" s="5">
        <v>300</v>
      </c>
      <c r="B21" s="5">
        <v>4</v>
      </c>
      <c r="C21" s="5">
        <v>4</v>
      </c>
      <c r="D21" s="5">
        <v>260</v>
      </c>
      <c r="E21" s="5">
        <v>1534</v>
      </c>
      <c r="F21" s="5">
        <v>4</v>
      </c>
      <c r="G21" s="10">
        <v>43926</v>
      </c>
      <c r="H21" s="40">
        <v>372.64499999999998</v>
      </c>
      <c r="I21" s="40">
        <v>29.811599999999999</v>
      </c>
      <c r="J21" s="40">
        <v>9.3161000000000005</v>
      </c>
      <c r="K21" s="40">
        <v>411.77269999999999</v>
      </c>
      <c r="L21" s="10">
        <v>43935</v>
      </c>
      <c r="M21" t="s">
        <v>2817</v>
      </c>
    </row>
    <row r="22" spans="1:13" x14ac:dyDescent="0.25">
      <c r="A22" s="4">
        <v>301</v>
      </c>
      <c r="B22" s="4">
        <v>4</v>
      </c>
      <c r="C22" s="4">
        <v>4</v>
      </c>
      <c r="D22" s="4">
        <v>258</v>
      </c>
      <c r="E22" s="4">
        <v>1614</v>
      </c>
      <c r="F22" s="4">
        <v>4</v>
      </c>
      <c r="G22" s="11">
        <v>43933</v>
      </c>
      <c r="H22" s="41">
        <v>260.4735</v>
      </c>
      <c r="I22" s="41">
        <v>20.837900000000001</v>
      </c>
      <c r="J22" s="41">
        <v>6.5118</v>
      </c>
      <c r="K22" s="41">
        <v>287.82319999999999</v>
      </c>
      <c r="L22" s="11">
        <v>43942</v>
      </c>
      <c r="M22" t="s">
        <v>2810</v>
      </c>
    </row>
    <row r="23" spans="1:13" x14ac:dyDescent="0.25">
      <c r="A23" s="5">
        <v>302</v>
      </c>
      <c r="B23" s="5">
        <v>4</v>
      </c>
      <c r="C23" s="5">
        <v>4</v>
      </c>
      <c r="D23" s="5">
        <v>254</v>
      </c>
      <c r="E23" s="5">
        <v>1588</v>
      </c>
      <c r="F23" s="5">
        <v>5</v>
      </c>
      <c r="G23" s="10">
        <v>43933</v>
      </c>
      <c r="H23" s="40">
        <v>40471.199999999997</v>
      </c>
      <c r="I23" s="40">
        <v>3237.6959999999999</v>
      </c>
      <c r="J23" s="40">
        <v>1011.78</v>
      </c>
      <c r="K23" s="40">
        <v>44720.675999999999</v>
      </c>
      <c r="L23" s="10">
        <v>43942</v>
      </c>
      <c r="M23" t="s">
        <v>2810</v>
      </c>
    </row>
    <row r="24" spans="1:13" x14ac:dyDescent="0.25">
      <c r="A24" s="4">
        <v>303</v>
      </c>
      <c r="B24" s="4">
        <v>5</v>
      </c>
      <c r="C24" s="4">
        <v>4</v>
      </c>
      <c r="D24" s="4">
        <v>257</v>
      </c>
      <c r="E24" s="4">
        <v>1622</v>
      </c>
      <c r="F24" s="4">
        <v>5</v>
      </c>
      <c r="G24" s="11">
        <v>43933</v>
      </c>
      <c r="H24" s="41">
        <v>414.85500000000002</v>
      </c>
      <c r="I24" s="41">
        <v>33.188400000000001</v>
      </c>
      <c r="J24" s="41">
        <v>10.3714</v>
      </c>
      <c r="K24" s="41">
        <v>458.41480000000001</v>
      </c>
      <c r="L24" s="11">
        <v>43942</v>
      </c>
      <c r="M24" t="s">
        <v>2810</v>
      </c>
    </row>
    <row r="25" spans="1:13" x14ac:dyDescent="0.25">
      <c r="A25" s="5">
        <v>304</v>
      </c>
      <c r="B25" s="5">
        <v>4</v>
      </c>
      <c r="C25" s="5">
        <v>3</v>
      </c>
      <c r="D25" s="5">
        <v>261</v>
      </c>
      <c r="E25" s="5">
        <v>1632</v>
      </c>
      <c r="F25" s="5">
        <v>5</v>
      </c>
      <c r="G25" s="10">
        <v>43933</v>
      </c>
      <c r="H25" s="40">
        <v>38421.074999999997</v>
      </c>
      <c r="I25" s="40">
        <v>3073.6860000000001</v>
      </c>
      <c r="J25" s="40">
        <v>960.52689999999996</v>
      </c>
      <c r="K25" s="40">
        <v>42455.287900000003</v>
      </c>
      <c r="L25" s="10">
        <v>43942</v>
      </c>
      <c r="M25" t="s">
        <v>1829</v>
      </c>
    </row>
    <row r="26" spans="1:13" x14ac:dyDescent="0.25">
      <c r="A26" s="4">
        <v>305</v>
      </c>
      <c r="B26" s="4">
        <v>4</v>
      </c>
      <c r="C26" s="4">
        <v>4</v>
      </c>
      <c r="D26" s="4">
        <v>251</v>
      </c>
      <c r="E26" s="4">
        <v>1608</v>
      </c>
      <c r="F26" s="4">
        <v>5</v>
      </c>
      <c r="G26" s="11">
        <v>43945</v>
      </c>
      <c r="H26" s="41">
        <v>5948.25</v>
      </c>
      <c r="I26" s="41">
        <v>475.86</v>
      </c>
      <c r="J26" s="41">
        <v>148.7063</v>
      </c>
      <c r="K26" s="41">
        <v>6572.8163000000004</v>
      </c>
      <c r="L26" s="11">
        <v>43954</v>
      </c>
      <c r="M26" t="s">
        <v>1829</v>
      </c>
    </row>
    <row r="27" spans="1:13" x14ac:dyDescent="0.25">
      <c r="A27" s="4">
        <v>307</v>
      </c>
      <c r="B27" s="4">
        <v>4</v>
      </c>
      <c r="C27" s="4">
        <v>4</v>
      </c>
      <c r="D27" s="4">
        <v>255</v>
      </c>
      <c r="E27" s="4">
        <v>1590</v>
      </c>
      <c r="F27" s="4">
        <v>1</v>
      </c>
      <c r="G27" s="11">
        <v>43945</v>
      </c>
      <c r="H27" s="41">
        <v>525</v>
      </c>
      <c r="I27" s="41">
        <v>42</v>
      </c>
      <c r="J27" s="41">
        <v>13.125</v>
      </c>
      <c r="K27" s="41">
        <v>580.125</v>
      </c>
      <c r="L27" s="11">
        <v>43954</v>
      </c>
      <c r="M27" t="s">
        <v>2817</v>
      </c>
    </row>
    <row r="28" spans="1:13" x14ac:dyDescent="0.25">
      <c r="A28" s="5">
        <v>308</v>
      </c>
      <c r="B28" s="5">
        <v>4</v>
      </c>
      <c r="C28" s="5">
        <v>4</v>
      </c>
      <c r="D28" s="5">
        <v>256</v>
      </c>
      <c r="E28" s="5">
        <v>1514</v>
      </c>
      <c r="F28" s="5">
        <v>5</v>
      </c>
      <c r="G28" s="10">
        <v>43945</v>
      </c>
      <c r="H28" s="40">
        <v>2003.6835000000001</v>
      </c>
      <c r="I28" s="40">
        <v>160.29470000000001</v>
      </c>
      <c r="J28" s="40">
        <v>50.092100000000002</v>
      </c>
      <c r="K28" s="40">
        <v>2214.0702999999999</v>
      </c>
      <c r="L28" s="10">
        <v>43954</v>
      </c>
      <c r="M28" t="s">
        <v>2810</v>
      </c>
    </row>
    <row r="29" spans="1:13" x14ac:dyDescent="0.25">
      <c r="A29" s="4">
        <v>309</v>
      </c>
      <c r="B29" s="4">
        <v>4</v>
      </c>
      <c r="C29" s="4">
        <v>4</v>
      </c>
      <c r="D29" s="4">
        <v>259</v>
      </c>
      <c r="E29" s="4">
        <v>1498</v>
      </c>
      <c r="F29" s="4">
        <v>4</v>
      </c>
      <c r="G29" s="11">
        <v>43945</v>
      </c>
      <c r="H29" s="41">
        <v>26455.275000000001</v>
      </c>
      <c r="I29" s="41">
        <v>2116.422</v>
      </c>
      <c r="J29" s="41">
        <v>661.38189999999997</v>
      </c>
      <c r="K29" s="41">
        <v>29233.0789</v>
      </c>
      <c r="L29" s="11">
        <v>43954</v>
      </c>
      <c r="M29" t="s">
        <v>2810</v>
      </c>
    </row>
    <row r="30" spans="1:13" x14ac:dyDescent="0.25">
      <c r="A30" s="5">
        <v>310</v>
      </c>
      <c r="B30" s="5">
        <v>4</v>
      </c>
      <c r="C30" s="5">
        <v>4</v>
      </c>
      <c r="D30" s="5">
        <v>250</v>
      </c>
      <c r="E30" s="5">
        <v>1674</v>
      </c>
      <c r="F30" s="5">
        <v>2</v>
      </c>
      <c r="G30" s="10">
        <v>43945</v>
      </c>
      <c r="H30" s="40">
        <v>944.37</v>
      </c>
      <c r="I30" s="40">
        <v>75.549599999999998</v>
      </c>
      <c r="J30" s="40">
        <v>23.609300000000001</v>
      </c>
      <c r="K30" s="40">
        <v>1043.5289</v>
      </c>
      <c r="L30" s="10">
        <v>43954</v>
      </c>
      <c r="M30" t="s">
        <v>2810</v>
      </c>
    </row>
    <row r="31" spans="1:13" x14ac:dyDescent="0.25">
      <c r="A31" s="4">
        <v>311</v>
      </c>
      <c r="B31" s="4">
        <v>4</v>
      </c>
      <c r="C31" s="4">
        <v>4</v>
      </c>
      <c r="D31" s="4">
        <v>258</v>
      </c>
      <c r="E31" s="4">
        <v>1652</v>
      </c>
      <c r="F31" s="4">
        <v>1</v>
      </c>
      <c r="G31" s="11">
        <v>43945</v>
      </c>
      <c r="H31" s="41">
        <v>6993.5249999999996</v>
      </c>
      <c r="I31" s="41">
        <v>559.48199999999997</v>
      </c>
      <c r="J31" s="41">
        <v>174.8381</v>
      </c>
      <c r="K31" s="41">
        <v>7727.8450999999995</v>
      </c>
      <c r="L31" s="11">
        <v>43954</v>
      </c>
      <c r="M31" t="s">
        <v>1829</v>
      </c>
    </row>
    <row r="32" spans="1:13" x14ac:dyDescent="0.25">
      <c r="A32" s="5">
        <v>312</v>
      </c>
      <c r="B32" s="5">
        <v>4</v>
      </c>
      <c r="C32" s="5">
        <v>4</v>
      </c>
      <c r="D32" s="5">
        <v>254</v>
      </c>
      <c r="E32" s="5">
        <v>1578</v>
      </c>
      <c r="F32" s="5">
        <v>3</v>
      </c>
      <c r="G32" s="10">
        <v>43945</v>
      </c>
      <c r="H32" s="40">
        <v>36122.625</v>
      </c>
      <c r="I32" s="40">
        <v>2889.81</v>
      </c>
      <c r="J32" s="40">
        <v>903.06560000000002</v>
      </c>
      <c r="K32" s="40">
        <v>39915.500599999999</v>
      </c>
      <c r="L32" s="10">
        <v>43954</v>
      </c>
      <c r="M32" t="s">
        <v>1829</v>
      </c>
    </row>
    <row r="33" spans="1:13" x14ac:dyDescent="0.25">
      <c r="A33" s="4">
        <v>313</v>
      </c>
      <c r="B33" s="4">
        <v>4</v>
      </c>
      <c r="C33" s="4">
        <v>4</v>
      </c>
      <c r="D33" s="4">
        <v>257</v>
      </c>
      <c r="E33" s="4">
        <v>1538</v>
      </c>
      <c r="F33" s="4">
        <v>5</v>
      </c>
      <c r="G33" s="11">
        <v>43945</v>
      </c>
      <c r="H33" s="41">
        <v>37843.574999999997</v>
      </c>
      <c r="I33" s="41">
        <v>3027.4859999999999</v>
      </c>
      <c r="J33" s="41">
        <v>946.08939999999996</v>
      </c>
      <c r="K33" s="41">
        <v>41817.150399999999</v>
      </c>
      <c r="L33" s="11">
        <v>43954</v>
      </c>
      <c r="M33" t="s">
        <v>2810</v>
      </c>
    </row>
    <row r="34" spans="1:13" x14ac:dyDescent="0.25">
      <c r="A34" s="5">
        <v>314</v>
      </c>
      <c r="B34" s="5">
        <v>4</v>
      </c>
      <c r="C34" s="5">
        <v>3</v>
      </c>
      <c r="D34" s="5">
        <v>261</v>
      </c>
      <c r="E34" s="5">
        <v>1556</v>
      </c>
      <c r="F34" s="5">
        <v>4</v>
      </c>
      <c r="G34" s="10">
        <v>43945</v>
      </c>
      <c r="H34" s="40">
        <v>25531.275000000001</v>
      </c>
      <c r="I34" s="40">
        <v>2042.502</v>
      </c>
      <c r="J34" s="40">
        <v>638.28189999999995</v>
      </c>
      <c r="K34" s="40">
        <v>28212.0589</v>
      </c>
      <c r="L34" s="10">
        <v>43954</v>
      </c>
      <c r="M34" t="s">
        <v>1829</v>
      </c>
    </row>
    <row r="35" spans="1:13" x14ac:dyDescent="0.25">
      <c r="A35" s="4">
        <v>315</v>
      </c>
      <c r="B35" s="4">
        <v>4</v>
      </c>
      <c r="C35" s="4">
        <v>4</v>
      </c>
      <c r="D35" s="4">
        <v>251</v>
      </c>
      <c r="E35" s="4">
        <v>1554</v>
      </c>
      <c r="F35" s="4">
        <v>4</v>
      </c>
      <c r="G35" s="11">
        <v>43945</v>
      </c>
      <c r="H35" s="41">
        <v>111.069</v>
      </c>
      <c r="I35" s="41">
        <v>8.8855000000000004</v>
      </c>
      <c r="J35" s="41">
        <v>2.7766999999999999</v>
      </c>
      <c r="K35" s="41">
        <v>122.7312</v>
      </c>
      <c r="L35" s="11">
        <v>43954</v>
      </c>
      <c r="M35" t="s">
        <v>2810</v>
      </c>
    </row>
    <row r="36" spans="1:13" x14ac:dyDescent="0.25">
      <c r="A36" s="5">
        <v>316</v>
      </c>
      <c r="B36" s="5">
        <v>4</v>
      </c>
      <c r="C36" s="5">
        <v>4</v>
      </c>
      <c r="D36" s="5">
        <v>253</v>
      </c>
      <c r="E36" s="5">
        <v>1688</v>
      </c>
      <c r="F36" s="5">
        <v>4</v>
      </c>
      <c r="G36" s="10">
        <v>43945</v>
      </c>
      <c r="H36" s="40">
        <v>125.748</v>
      </c>
      <c r="I36" s="40">
        <v>10.059799999999999</v>
      </c>
      <c r="J36" s="40">
        <v>3.1436999999999999</v>
      </c>
      <c r="K36" s="40">
        <v>138.95150000000001</v>
      </c>
      <c r="L36" s="10">
        <v>43954</v>
      </c>
      <c r="M36" t="s">
        <v>2810</v>
      </c>
    </row>
    <row r="37" spans="1:13" x14ac:dyDescent="0.25">
      <c r="A37" s="4">
        <v>317</v>
      </c>
      <c r="B37" s="4">
        <v>4</v>
      </c>
      <c r="C37" s="4">
        <v>4</v>
      </c>
      <c r="D37" s="4">
        <v>255</v>
      </c>
      <c r="E37" s="4">
        <v>1580</v>
      </c>
      <c r="F37" s="4">
        <v>5</v>
      </c>
      <c r="G37" s="11">
        <v>43945</v>
      </c>
      <c r="H37" s="41">
        <v>150.79050000000001</v>
      </c>
      <c r="I37" s="41">
        <v>12.0632</v>
      </c>
      <c r="J37" s="41">
        <v>3.7698</v>
      </c>
      <c r="K37" s="41">
        <v>166.62350000000001</v>
      </c>
      <c r="L37" s="11">
        <v>43954</v>
      </c>
      <c r="M37" t="s">
        <v>2810</v>
      </c>
    </row>
    <row r="38" spans="1:13" x14ac:dyDescent="0.25">
      <c r="A38" s="5">
        <v>318</v>
      </c>
      <c r="B38" s="5">
        <v>4</v>
      </c>
      <c r="C38" s="5">
        <v>4</v>
      </c>
      <c r="D38" s="5">
        <v>256</v>
      </c>
      <c r="E38" s="5">
        <v>1496</v>
      </c>
      <c r="F38" s="5">
        <v>4</v>
      </c>
      <c r="G38" s="10">
        <v>43945</v>
      </c>
      <c r="H38" s="40">
        <v>235.90350000000001</v>
      </c>
      <c r="I38" s="40">
        <v>18.872299999999999</v>
      </c>
      <c r="J38" s="40">
        <v>5.8975999999999997</v>
      </c>
      <c r="K38" s="40">
        <v>260.67340000000002</v>
      </c>
      <c r="L38" s="10">
        <v>43954</v>
      </c>
      <c r="M38" t="s">
        <v>2817</v>
      </c>
    </row>
    <row r="39" spans="1:13" x14ac:dyDescent="0.25">
      <c r="A39" s="4">
        <v>319</v>
      </c>
      <c r="B39" s="4">
        <v>4</v>
      </c>
      <c r="C39" s="4">
        <v>4</v>
      </c>
      <c r="D39" s="4">
        <v>259</v>
      </c>
      <c r="E39" s="4">
        <v>1494</v>
      </c>
      <c r="F39" s="4">
        <v>2</v>
      </c>
      <c r="G39" s="11">
        <v>43945</v>
      </c>
      <c r="H39" s="41">
        <v>8847.2999999999993</v>
      </c>
      <c r="I39" s="41">
        <v>707.78399999999999</v>
      </c>
      <c r="J39" s="41">
        <v>221.1825</v>
      </c>
      <c r="K39" s="41">
        <v>9776.2664999999997</v>
      </c>
      <c r="L39" s="11">
        <v>43954</v>
      </c>
      <c r="M39" t="s">
        <v>2810</v>
      </c>
    </row>
    <row r="40" spans="1:13" x14ac:dyDescent="0.25">
      <c r="A40" s="5">
        <v>320</v>
      </c>
      <c r="B40" s="5">
        <v>4</v>
      </c>
      <c r="C40" s="5">
        <v>4</v>
      </c>
      <c r="D40" s="5">
        <v>260</v>
      </c>
      <c r="E40" s="5">
        <v>1650</v>
      </c>
      <c r="F40" s="5">
        <v>5</v>
      </c>
      <c r="G40" s="10">
        <v>43945</v>
      </c>
      <c r="H40" s="40">
        <v>171.07650000000001</v>
      </c>
      <c r="I40" s="40">
        <v>13.6861</v>
      </c>
      <c r="J40" s="40">
        <v>4.2769000000000004</v>
      </c>
      <c r="K40" s="40">
        <v>189.0395</v>
      </c>
      <c r="L40" s="10">
        <v>43954</v>
      </c>
      <c r="M40" t="s">
        <v>2810</v>
      </c>
    </row>
    <row r="41" spans="1:13" x14ac:dyDescent="0.25">
      <c r="A41" s="4">
        <v>321</v>
      </c>
      <c r="B41" s="4">
        <v>4</v>
      </c>
      <c r="C41" s="4">
        <v>4</v>
      </c>
      <c r="D41" s="4">
        <v>250</v>
      </c>
      <c r="E41" s="4">
        <v>1654</v>
      </c>
      <c r="F41" s="4">
        <v>4</v>
      </c>
      <c r="G41" s="11">
        <v>43946</v>
      </c>
      <c r="H41" s="41">
        <v>20397.3</v>
      </c>
      <c r="I41" s="41">
        <v>1631.7840000000001</v>
      </c>
      <c r="J41" s="41">
        <v>509.9325</v>
      </c>
      <c r="K41" s="41">
        <v>22539.016500000002</v>
      </c>
      <c r="L41" s="11">
        <v>43955</v>
      </c>
      <c r="M41" t="s">
        <v>2817</v>
      </c>
    </row>
    <row r="42" spans="1:13" x14ac:dyDescent="0.25">
      <c r="A42" s="5">
        <v>322</v>
      </c>
      <c r="B42" s="5">
        <v>7</v>
      </c>
      <c r="C42" s="5">
        <v>4</v>
      </c>
      <c r="D42" s="5">
        <v>254</v>
      </c>
      <c r="E42" s="5">
        <v>1664</v>
      </c>
      <c r="F42" s="5">
        <v>3</v>
      </c>
      <c r="G42" s="10">
        <v>43946</v>
      </c>
      <c r="H42" s="40">
        <v>14628.075000000001</v>
      </c>
      <c r="I42" s="40">
        <v>1170.2460000000001</v>
      </c>
      <c r="J42" s="40">
        <v>365.70190000000002</v>
      </c>
      <c r="K42" s="40">
        <v>16164.0229</v>
      </c>
      <c r="L42" s="10">
        <v>43955</v>
      </c>
      <c r="M42" t="s">
        <v>2817</v>
      </c>
    </row>
    <row r="43" spans="1:13" x14ac:dyDescent="0.25">
      <c r="A43" s="4">
        <v>323</v>
      </c>
      <c r="B43" s="4">
        <v>4</v>
      </c>
      <c r="C43" s="4">
        <v>4</v>
      </c>
      <c r="D43" s="4">
        <v>257</v>
      </c>
      <c r="E43" s="4">
        <v>1678</v>
      </c>
      <c r="F43" s="4">
        <v>4</v>
      </c>
      <c r="G43" s="11">
        <v>43946</v>
      </c>
      <c r="H43" s="41">
        <v>25334.924999999999</v>
      </c>
      <c r="I43" s="41">
        <v>2026.7940000000001</v>
      </c>
      <c r="J43" s="41">
        <v>633.37310000000002</v>
      </c>
      <c r="K43" s="41">
        <v>27995.092100000002</v>
      </c>
      <c r="L43" s="11">
        <v>43955</v>
      </c>
      <c r="M43" t="s">
        <v>1829</v>
      </c>
    </row>
    <row r="44" spans="1:13" x14ac:dyDescent="0.25">
      <c r="A44" s="5">
        <v>324</v>
      </c>
      <c r="B44" s="5">
        <v>5</v>
      </c>
      <c r="C44" s="5">
        <v>3</v>
      </c>
      <c r="D44" s="5">
        <v>261</v>
      </c>
      <c r="E44" s="5">
        <v>1616</v>
      </c>
      <c r="F44" s="5">
        <v>5</v>
      </c>
      <c r="G44" s="10">
        <v>43946</v>
      </c>
      <c r="H44" s="40">
        <v>278.52300000000002</v>
      </c>
      <c r="I44" s="40">
        <v>22.2818</v>
      </c>
      <c r="J44" s="40">
        <v>6.9630999999999998</v>
      </c>
      <c r="K44" s="40">
        <v>307.7679</v>
      </c>
      <c r="L44" s="10">
        <v>43955</v>
      </c>
      <c r="M44" t="s">
        <v>2817</v>
      </c>
    </row>
    <row r="45" spans="1:13" x14ac:dyDescent="0.25">
      <c r="A45" s="4">
        <v>325</v>
      </c>
      <c r="B45" s="4">
        <v>4</v>
      </c>
      <c r="C45" s="4">
        <v>4</v>
      </c>
      <c r="D45" s="4">
        <v>251</v>
      </c>
      <c r="E45" s="4">
        <v>1492</v>
      </c>
      <c r="F45" s="4">
        <v>4</v>
      </c>
      <c r="G45" s="11">
        <v>43946</v>
      </c>
      <c r="H45" s="41">
        <v>1497.51</v>
      </c>
      <c r="I45" s="41">
        <v>119.8008</v>
      </c>
      <c r="J45" s="41">
        <v>37.437800000000003</v>
      </c>
      <c r="K45" s="41">
        <v>1654.7485999999999</v>
      </c>
      <c r="L45" s="11">
        <v>43955</v>
      </c>
      <c r="M45" t="s">
        <v>2817</v>
      </c>
    </row>
    <row r="46" spans="1:13" x14ac:dyDescent="0.25">
      <c r="A46" s="5">
        <v>326</v>
      </c>
      <c r="B46" s="5">
        <v>4</v>
      </c>
      <c r="C46" s="5">
        <v>4</v>
      </c>
      <c r="D46" s="5">
        <v>253</v>
      </c>
      <c r="E46" s="5">
        <v>1602</v>
      </c>
      <c r="F46" s="5">
        <v>5</v>
      </c>
      <c r="G46" s="10">
        <v>43946</v>
      </c>
      <c r="H46" s="40">
        <v>1796.0355</v>
      </c>
      <c r="I46" s="40">
        <v>143.68279999999999</v>
      </c>
      <c r="J46" s="40">
        <v>44.9009</v>
      </c>
      <c r="K46" s="40">
        <v>1984.6192000000001</v>
      </c>
      <c r="L46" s="10">
        <v>43955</v>
      </c>
      <c r="M46" t="s">
        <v>2817</v>
      </c>
    </row>
    <row r="47" spans="1:13" x14ac:dyDescent="0.25">
      <c r="A47" s="4">
        <v>327</v>
      </c>
      <c r="B47" s="4">
        <v>4</v>
      </c>
      <c r="C47" s="4">
        <v>4</v>
      </c>
      <c r="D47" s="4">
        <v>255</v>
      </c>
      <c r="E47" s="4">
        <v>1540</v>
      </c>
      <c r="F47" s="4">
        <v>4</v>
      </c>
      <c r="G47" s="11">
        <v>43946</v>
      </c>
      <c r="H47" s="41">
        <v>738.99</v>
      </c>
      <c r="I47" s="41">
        <v>59.119199999999999</v>
      </c>
      <c r="J47" s="41">
        <v>18.474799999999998</v>
      </c>
      <c r="K47" s="41">
        <v>816.58399999999995</v>
      </c>
      <c r="L47" s="11">
        <v>43955</v>
      </c>
      <c r="M47" t="s">
        <v>2810</v>
      </c>
    </row>
    <row r="48" spans="1:13" x14ac:dyDescent="0.25">
      <c r="A48" s="5">
        <v>328</v>
      </c>
      <c r="B48" s="5">
        <v>6</v>
      </c>
      <c r="C48" s="5">
        <v>4</v>
      </c>
      <c r="D48" s="5">
        <v>256</v>
      </c>
      <c r="E48" s="5">
        <v>1628</v>
      </c>
      <c r="F48" s="5">
        <v>5</v>
      </c>
      <c r="G48" s="10">
        <v>43946</v>
      </c>
      <c r="H48" s="40">
        <v>34644.224999999999</v>
      </c>
      <c r="I48" s="40">
        <v>2771.538</v>
      </c>
      <c r="J48" s="40">
        <v>866.10559999999998</v>
      </c>
      <c r="K48" s="40">
        <v>38281.868600000002</v>
      </c>
      <c r="L48" s="10">
        <v>43955</v>
      </c>
      <c r="M48" t="s">
        <v>2810</v>
      </c>
    </row>
    <row r="49" spans="1:13" x14ac:dyDescent="0.25">
      <c r="A49" s="4">
        <v>329</v>
      </c>
      <c r="B49" s="4">
        <v>4</v>
      </c>
      <c r="C49" s="4">
        <v>4</v>
      </c>
      <c r="D49" s="4">
        <v>259</v>
      </c>
      <c r="E49" s="4">
        <v>1604</v>
      </c>
      <c r="F49" s="4">
        <v>4</v>
      </c>
      <c r="G49" s="11">
        <v>43946</v>
      </c>
      <c r="H49" s="41">
        <v>1839.5055</v>
      </c>
      <c r="I49" s="41">
        <v>147.16040000000001</v>
      </c>
      <c r="J49" s="41">
        <v>45.9876</v>
      </c>
      <c r="K49" s="41">
        <v>2032.6534999999999</v>
      </c>
      <c r="L49" s="11">
        <v>43955</v>
      </c>
      <c r="M49" t="s">
        <v>2810</v>
      </c>
    </row>
    <row r="50" spans="1:13" x14ac:dyDescent="0.25">
      <c r="A50" s="5">
        <v>330</v>
      </c>
      <c r="B50" s="5">
        <v>5</v>
      </c>
      <c r="C50" s="5">
        <v>4</v>
      </c>
      <c r="D50" s="5">
        <v>260</v>
      </c>
      <c r="E50" s="5">
        <v>1690</v>
      </c>
      <c r="F50" s="5">
        <v>5</v>
      </c>
      <c r="G50" s="10">
        <v>43946</v>
      </c>
      <c r="H50" s="40">
        <v>146.286</v>
      </c>
      <c r="I50" s="40">
        <v>11.7029</v>
      </c>
      <c r="J50" s="40">
        <v>3.6572</v>
      </c>
      <c r="K50" s="40">
        <v>161.64609999999999</v>
      </c>
      <c r="L50" s="10">
        <v>43955</v>
      </c>
      <c r="M50" t="s">
        <v>2810</v>
      </c>
    </row>
    <row r="51" spans="1:13" x14ac:dyDescent="0.25">
      <c r="A51" s="4">
        <v>331</v>
      </c>
      <c r="B51" s="4">
        <v>4</v>
      </c>
      <c r="C51" s="4">
        <v>4</v>
      </c>
      <c r="D51" s="4">
        <v>258</v>
      </c>
      <c r="E51" s="4">
        <v>1566</v>
      </c>
      <c r="F51" s="4">
        <v>5</v>
      </c>
      <c r="G51" s="11">
        <v>43946</v>
      </c>
      <c r="H51" s="41">
        <v>102.56399999999999</v>
      </c>
      <c r="I51" s="41">
        <v>8.2050999999999998</v>
      </c>
      <c r="J51" s="41">
        <v>2.5640999999999998</v>
      </c>
      <c r="K51" s="41">
        <v>113.33320000000001</v>
      </c>
      <c r="L51" s="11">
        <v>43955</v>
      </c>
      <c r="M51" t="s">
        <v>2810</v>
      </c>
    </row>
    <row r="52" spans="1:13" x14ac:dyDescent="0.25">
      <c r="A52" s="5">
        <v>332</v>
      </c>
      <c r="B52" s="5">
        <v>4</v>
      </c>
      <c r="C52" s="5">
        <v>4</v>
      </c>
      <c r="D52" s="5">
        <v>254</v>
      </c>
      <c r="E52" s="5">
        <v>1698</v>
      </c>
      <c r="F52" s="5">
        <v>5</v>
      </c>
      <c r="G52" s="10">
        <v>43946</v>
      </c>
      <c r="H52" s="40">
        <v>150.79050000000001</v>
      </c>
      <c r="I52" s="40">
        <v>12.0632</v>
      </c>
      <c r="J52" s="40">
        <v>3.7698</v>
      </c>
      <c r="K52" s="40">
        <v>166.62350000000001</v>
      </c>
      <c r="L52" s="10">
        <v>43955</v>
      </c>
      <c r="M52" t="s">
        <v>2810</v>
      </c>
    </row>
    <row r="53" spans="1:13" x14ac:dyDescent="0.25">
      <c r="A53" s="4">
        <v>333</v>
      </c>
      <c r="B53" s="4">
        <v>4</v>
      </c>
      <c r="C53" s="4">
        <v>4</v>
      </c>
      <c r="D53" s="4">
        <v>257</v>
      </c>
      <c r="E53" s="4">
        <v>1560</v>
      </c>
      <c r="F53" s="4">
        <v>5</v>
      </c>
      <c r="G53" s="11">
        <v>43946</v>
      </c>
      <c r="H53" s="41">
        <v>13669.424999999999</v>
      </c>
      <c r="I53" s="41">
        <v>1093.5540000000001</v>
      </c>
      <c r="J53" s="41">
        <v>341.73559999999998</v>
      </c>
      <c r="K53" s="41">
        <v>15104.714599999999</v>
      </c>
      <c r="L53" s="11">
        <v>43955</v>
      </c>
      <c r="M53" t="s">
        <v>1829</v>
      </c>
    </row>
    <row r="54" spans="1:13" x14ac:dyDescent="0.25">
      <c r="A54" s="5">
        <v>334</v>
      </c>
      <c r="B54" s="5">
        <v>4</v>
      </c>
      <c r="C54" s="5">
        <v>3</v>
      </c>
      <c r="D54" s="5">
        <v>261</v>
      </c>
      <c r="E54" s="5">
        <v>1692</v>
      </c>
      <c r="F54" s="5">
        <v>5</v>
      </c>
      <c r="G54" s="10">
        <v>43946</v>
      </c>
      <c r="H54" s="40">
        <v>6444.9</v>
      </c>
      <c r="I54" s="40">
        <v>515.59199999999998</v>
      </c>
      <c r="J54" s="40">
        <v>161.1225</v>
      </c>
      <c r="K54" s="40">
        <v>7121.6144999999997</v>
      </c>
      <c r="L54" s="10">
        <v>43955</v>
      </c>
      <c r="M54" t="s">
        <v>1829</v>
      </c>
    </row>
    <row r="55" spans="1:13" x14ac:dyDescent="0.25">
      <c r="A55" s="4">
        <v>335</v>
      </c>
      <c r="B55" s="4">
        <v>6</v>
      </c>
      <c r="C55" s="4">
        <v>4</v>
      </c>
      <c r="D55" s="4">
        <v>251</v>
      </c>
      <c r="E55" s="4">
        <v>1696</v>
      </c>
      <c r="F55" s="4">
        <v>2</v>
      </c>
      <c r="G55" s="11">
        <v>43946</v>
      </c>
      <c r="H55" s="41">
        <v>152581.27499999999</v>
      </c>
      <c r="I55" s="41">
        <v>12206.502</v>
      </c>
      <c r="J55" s="41">
        <v>3814.5319</v>
      </c>
      <c r="K55" s="41">
        <v>168602.3089</v>
      </c>
      <c r="L55" s="11">
        <v>43955</v>
      </c>
      <c r="M55" t="s">
        <v>1829</v>
      </c>
    </row>
    <row r="56" spans="1:13" x14ac:dyDescent="0.25">
      <c r="A56" s="5">
        <v>336</v>
      </c>
      <c r="B56" s="5">
        <v>5</v>
      </c>
      <c r="C56" s="5">
        <v>4</v>
      </c>
      <c r="D56" s="5">
        <v>253</v>
      </c>
      <c r="E56" s="5">
        <v>1504</v>
      </c>
      <c r="F56" s="5">
        <v>1</v>
      </c>
      <c r="G56" s="10">
        <v>43946</v>
      </c>
      <c r="H56" s="40">
        <v>551.88</v>
      </c>
      <c r="I56" s="40">
        <v>44.150399999999998</v>
      </c>
      <c r="J56" s="40">
        <v>13.797000000000001</v>
      </c>
      <c r="K56" s="40">
        <v>609.82740000000001</v>
      </c>
      <c r="L56" s="10">
        <v>43955</v>
      </c>
      <c r="M56" t="s">
        <v>2817</v>
      </c>
    </row>
    <row r="57" spans="1:13" x14ac:dyDescent="0.25">
      <c r="A57" s="4">
        <v>337</v>
      </c>
      <c r="B57" s="4">
        <v>4</v>
      </c>
      <c r="C57" s="4">
        <v>4</v>
      </c>
      <c r="D57" s="4">
        <v>255</v>
      </c>
      <c r="E57" s="4">
        <v>1544</v>
      </c>
      <c r="F57" s="4">
        <v>1</v>
      </c>
      <c r="G57" s="11">
        <v>43960</v>
      </c>
      <c r="H57" s="41">
        <v>6987.75</v>
      </c>
      <c r="I57" s="41">
        <v>559.02</v>
      </c>
      <c r="J57" s="41">
        <v>174.69380000000001</v>
      </c>
      <c r="K57" s="41">
        <v>7721.4638000000004</v>
      </c>
      <c r="L57" s="11">
        <v>43969</v>
      </c>
      <c r="M57" t="s">
        <v>2817</v>
      </c>
    </row>
    <row r="58" spans="1:13" x14ac:dyDescent="0.25">
      <c r="A58" s="5">
        <v>338</v>
      </c>
      <c r="B58" s="5">
        <v>4</v>
      </c>
      <c r="C58" s="5">
        <v>4</v>
      </c>
      <c r="D58" s="5">
        <v>256</v>
      </c>
      <c r="E58" s="5">
        <v>1530</v>
      </c>
      <c r="F58" s="5">
        <v>2</v>
      </c>
      <c r="G58" s="10">
        <v>43960</v>
      </c>
      <c r="H58" s="40">
        <v>28072.275000000001</v>
      </c>
      <c r="I58" s="40">
        <v>2245.7820000000002</v>
      </c>
      <c r="J58" s="40">
        <v>701.80690000000004</v>
      </c>
      <c r="K58" s="40">
        <v>31019.8639</v>
      </c>
      <c r="L58" s="10">
        <v>43969</v>
      </c>
      <c r="M58" t="s">
        <v>2810</v>
      </c>
    </row>
    <row r="59" spans="1:13" x14ac:dyDescent="0.25">
      <c r="A59" s="4">
        <v>339</v>
      </c>
      <c r="B59" s="4">
        <v>4</v>
      </c>
      <c r="C59" s="4">
        <v>4</v>
      </c>
      <c r="D59" s="4">
        <v>252</v>
      </c>
      <c r="E59" s="4">
        <v>1508</v>
      </c>
      <c r="F59" s="4">
        <v>1</v>
      </c>
      <c r="G59" s="11">
        <v>43960</v>
      </c>
      <c r="H59" s="41">
        <v>37312.275000000001</v>
      </c>
      <c r="I59" s="41">
        <v>2984.982</v>
      </c>
      <c r="J59" s="41">
        <v>932.80690000000004</v>
      </c>
      <c r="K59" s="41">
        <v>41230.063900000001</v>
      </c>
      <c r="L59" s="11">
        <v>43969</v>
      </c>
      <c r="M59" t="s">
        <v>2810</v>
      </c>
    </row>
    <row r="60" spans="1:13" x14ac:dyDescent="0.25">
      <c r="A60" s="5">
        <v>340</v>
      </c>
      <c r="B60" s="5">
        <v>4</v>
      </c>
      <c r="C60" s="5">
        <v>4</v>
      </c>
      <c r="D60" s="5">
        <v>260</v>
      </c>
      <c r="E60" s="5">
        <v>1694</v>
      </c>
      <c r="F60" s="5">
        <v>1</v>
      </c>
      <c r="G60" s="10">
        <v>43960</v>
      </c>
      <c r="H60" s="40">
        <v>7623</v>
      </c>
      <c r="I60" s="40">
        <v>609.84</v>
      </c>
      <c r="J60" s="40">
        <v>190.57499999999999</v>
      </c>
      <c r="K60" s="40">
        <v>8423.4150000000009</v>
      </c>
      <c r="L60" s="10">
        <v>43969</v>
      </c>
      <c r="M60" t="s">
        <v>2817</v>
      </c>
    </row>
    <row r="61" spans="1:13" x14ac:dyDescent="0.25">
      <c r="A61" s="4">
        <v>341</v>
      </c>
      <c r="B61" s="4">
        <v>4</v>
      </c>
      <c r="C61" s="4">
        <v>4</v>
      </c>
      <c r="D61" s="4">
        <v>258</v>
      </c>
      <c r="E61" s="4">
        <v>1624</v>
      </c>
      <c r="F61" s="4">
        <v>2</v>
      </c>
      <c r="G61" s="11">
        <v>43960</v>
      </c>
      <c r="H61" s="41">
        <v>28297.5</v>
      </c>
      <c r="I61" s="41">
        <v>2263.8000000000002</v>
      </c>
      <c r="J61" s="41">
        <v>707.4375</v>
      </c>
      <c r="K61" s="41">
        <v>31268.737499999999</v>
      </c>
      <c r="L61" s="11">
        <v>43969</v>
      </c>
      <c r="M61" t="s">
        <v>1829</v>
      </c>
    </row>
    <row r="62" spans="1:13" x14ac:dyDescent="0.25">
      <c r="A62" s="5">
        <v>342</v>
      </c>
      <c r="B62" s="5">
        <v>4</v>
      </c>
      <c r="C62" s="5">
        <v>4</v>
      </c>
      <c r="D62" s="5">
        <v>254</v>
      </c>
      <c r="E62" s="5">
        <v>1548</v>
      </c>
      <c r="F62" s="5">
        <v>2</v>
      </c>
      <c r="G62" s="10">
        <v>43960</v>
      </c>
      <c r="H62" s="40">
        <v>59.944499999999998</v>
      </c>
      <c r="I62" s="40">
        <v>4.7956000000000003</v>
      </c>
      <c r="J62" s="40">
        <v>1.4985999999999999</v>
      </c>
      <c r="K62" s="40">
        <v>66.238699999999994</v>
      </c>
      <c r="L62" s="10">
        <v>43969</v>
      </c>
      <c r="M62" t="s">
        <v>2810</v>
      </c>
    </row>
    <row r="63" spans="1:13" x14ac:dyDescent="0.25">
      <c r="A63" s="4">
        <v>343</v>
      </c>
      <c r="B63" s="4">
        <v>4</v>
      </c>
      <c r="C63" s="4">
        <v>4</v>
      </c>
      <c r="D63" s="4">
        <v>257</v>
      </c>
      <c r="E63" s="4">
        <v>1598</v>
      </c>
      <c r="F63" s="4">
        <v>4</v>
      </c>
      <c r="G63" s="11">
        <v>43960</v>
      </c>
      <c r="H63" s="41">
        <v>358.15499999999997</v>
      </c>
      <c r="I63" s="41">
        <v>28.6524</v>
      </c>
      <c r="J63" s="41">
        <v>8.9539000000000009</v>
      </c>
      <c r="K63" s="41">
        <v>395.76130000000001</v>
      </c>
      <c r="L63" s="11">
        <v>43969</v>
      </c>
      <c r="M63" t="s">
        <v>2810</v>
      </c>
    </row>
    <row r="64" spans="1:13" x14ac:dyDescent="0.25">
      <c r="A64" s="5">
        <v>344</v>
      </c>
      <c r="B64" s="5">
        <v>4</v>
      </c>
      <c r="C64" s="5">
        <v>3</v>
      </c>
      <c r="D64" s="5">
        <v>261</v>
      </c>
      <c r="E64" s="5">
        <v>1658</v>
      </c>
      <c r="F64" s="5">
        <v>5</v>
      </c>
      <c r="G64" s="10">
        <v>43960</v>
      </c>
      <c r="H64" s="40">
        <v>43878.45</v>
      </c>
      <c r="I64" s="40">
        <v>3510.2759999999998</v>
      </c>
      <c r="J64" s="40">
        <v>1096.9612999999999</v>
      </c>
      <c r="K64" s="40">
        <v>48485.687299999998</v>
      </c>
      <c r="L64" s="10">
        <v>43969</v>
      </c>
      <c r="M64" t="s">
        <v>1829</v>
      </c>
    </row>
    <row r="65" spans="1:13" x14ac:dyDescent="0.25">
      <c r="A65" s="4">
        <v>345</v>
      </c>
      <c r="B65" s="4">
        <v>4</v>
      </c>
      <c r="C65" s="4">
        <v>4</v>
      </c>
      <c r="D65" s="4">
        <v>250</v>
      </c>
      <c r="E65" s="4">
        <v>1536</v>
      </c>
      <c r="F65" s="4">
        <v>5</v>
      </c>
      <c r="G65" s="11">
        <v>43965</v>
      </c>
      <c r="H65" s="41">
        <v>414.91800000000001</v>
      </c>
      <c r="I65" s="41">
        <v>33.193399999999997</v>
      </c>
      <c r="J65" s="41">
        <v>10.372999999999999</v>
      </c>
      <c r="K65" s="41">
        <v>458.48439999999999</v>
      </c>
      <c r="L65" s="11">
        <v>43974</v>
      </c>
      <c r="M65" t="s">
        <v>2810</v>
      </c>
    </row>
    <row r="66" spans="1:13" x14ac:dyDescent="0.25">
      <c r="A66" s="5">
        <v>346</v>
      </c>
      <c r="B66" s="5">
        <v>4</v>
      </c>
      <c r="C66" s="5">
        <v>4</v>
      </c>
      <c r="D66" s="5">
        <v>253</v>
      </c>
      <c r="E66" s="5">
        <v>1568</v>
      </c>
      <c r="F66" s="5">
        <v>2</v>
      </c>
      <c r="G66" s="10">
        <v>43965</v>
      </c>
      <c r="H66" s="40">
        <v>29989.575000000001</v>
      </c>
      <c r="I66" s="40">
        <v>2399.1660000000002</v>
      </c>
      <c r="J66" s="40">
        <v>749.73940000000005</v>
      </c>
      <c r="K66" s="40">
        <v>33138.4804</v>
      </c>
      <c r="L66" s="10">
        <v>43974</v>
      </c>
      <c r="M66" t="s">
        <v>1829</v>
      </c>
    </row>
    <row r="67" spans="1:13" x14ac:dyDescent="0.25">
      <c r="A67" s="4">
        <v>347</v>
      </c>
      <c r="B67" s="4">
        <v>4</v>
      </c>
      <c r="C67" s="4">
        <v>4</v>
      </c>
      <c r="D67" s="4">
        <v>255</v>
      </c>
      <c r="E67" s="4">
        <v>1648</v>
      </c>
      <c r="F67" s="4">
        <v>5</v>
      </c>
      <c r="G67" s="11">
        <v>43965</v>
      </c>
      <c r="H67" s="41">
        <v>142.41149999999999</v>
      </c>
      <c r="I67" s="41">
        <v>11.392899999999999</v>
      </c>
      <c r="J67" s="41">
        <v>3.5602999999999998</v>
      </c>
      <c r="K67" s="41">
        <v>157.3647</v>
      </c>
      <c r="L67" s="11">
        <v>43974</v>
      </c>
      <c r="M67" t="s">
        <v>2810</v>
      </c>
    </row>
    <row r="68" spans="1:13" x14ac:dyDescent="0.25">
      <c r="A68" s="5">
        <v>348</v>
      </c>
      <c r="B68" s="5">
        <v>4</v>
      </c>
      <c r="C68" s="5">
        <v>4</v>
      </c>
      <c r="D68" s="5">
        <v>256</v>
      </c>
      <c r="E68" s="5">
        <v>1646</v>
      </c>
      <c r="F68" s="5">
        <v>2</v>
      </c>
      <c r="G68" s="10">
        <v>43965</v>
      </c>
      <c r="H68" s="40">
        <v>48030.675000000003</v>
      </c>
      <c r="I68" s="40">
        <v>3842.4540000000002</v>
      </c>
      <c r="J68" s="40">
        <v>1200.7669000000001</v>
      </c>
      <c r="K68" s="40">
        <v>53073.895900000003</v>
      </c>
      <c r="L68" s="10">
        <v>43974</v>
      </c>
      <c r="M68" t="s">
        <v>2810</v>
      </c>
    </row>
    <row r="69" spans="1:13" x14ac:dyDescent="0.25">
      <c r="A69" s="4">
        <v>349</v>
      </c>
      <c r="B69" s="4">
        <v>4</v>
      </c>
      <c r="C69" s="4">
        <v>4</v>
      </c>
      <c r="D69" s="4">
        <v>259</v>
      </c>
      <c r="E69" s="4">
        <v>1672</v>
      </c>
      <c r="F69" s="4">
        <v>4</v>
      </c>
      <c r="G69" s="11">
        <v>43973</v>
      </c>
      <c r="H69" s="41">
        <v>693.59849999999994</v>
      </c>
      <c r="I69" s="41">
        <v>55.487900000000003</v>
      </c>
      <c r="J69" s="41">
        <v>17.34</v>
      </c>
      <c r="K69" s="41">
        <v>766.42639999999994</v>
      </c>
      <c r="L69" s="11">
        <v>43982</v>
      </c>
      <c r="M69" t="s">
        <v>2817</v>
      </c>
    </row>
    <row r="70" spans="1:13" x14ac:dyDescent="0.25">
      <c r="A70" s="5">
        <v>350</v>
      </c>
      <c r="B70" s="5">
        <v>4</v>
      </c>
      <c r="C70" s="5">
        <v>4</v>
      </c>
      <c r="D70" s="5">
        <v>260</v>
      </c>
      <c r="E70" s="5">
        <v>1600</v>
      </c>
      <c r="F70" s="5">
        <v>1</v>
      </c>
      <c r="G70" s="10">
        <v>43973</v>
      </c>
      <c r="H70" s="40">
        <v>1276.2750000000001</v>
      </c>
      <c r="I70" s="40">
        <v>102.102</v>
      </c>
      <c r="J70" s="40">
        <v>31.9069</v>
      </c>
      <c r="K70" s="40">
        <v>1410.2838999999999</v>
      </c>
      <c r="L70" s="10">
        <v>43982</v>
      </c>
      <c r="M70" t="s">
        <v>2810</v>
      </c>
    </row>
    <row r="71" spans="1:13" x14ac:dyDescent="0.25">
      <c r="A71" s="4">
        <v>351</v>
      </c>
      <c r="B71" s="4">
        <v>4</v>
      </c>
      <c r="C71" s="4">
        <v>4</v>
      </c>
      <c r="D71" s="4">
        <v>258</v>
      </c>
      <c r="E71" s="4">
        <v>1522</v>
      </c>
      <c r="F71" s="4">
        <v>1</v>
      </c>
      <c r="G71" s="11">
        <v>43973</v>
      </c>
      <c r="H71" s="41">
        <v>2003.925</v>
      </c>
      <c r="I71" s="41">
        <v>160.31399999999999</v>
      </c>
      <c r="J71" s="41">
        <v>50.098100000000002</v>
      </c>
      <c r="K71" s="41">
        <v>2214.3371000000002</v>
      </c>
      <c r="L71" s="11">
        <v>43982</v>
      </c>
      <c r="M71" t="s">
        <v>2810</v>
      </c>
    </row>
    <row r="72" spans="1:13" x14ac:dyDescent="0.25">
      <c r="A72" s="5">
        <v>352</v>
      </c>
      <c r="B72" s="5">
        <v>4</v>
      </c>
      <c r="C72" s="5">
        <v>4</v>
      </c>
      <c r="D72" s="5">
        <v>254</v>
      </c>
      <c r="E72" s="5">
        <v>1570</v>
      </c>
      <c r="F72" s="5">
        <v>2</v>
      </c>
      <c r="G72" s="10">
        <v>43973</v>
      </c>
      <c r="H72" s="40">
        <v>28343.7</v>
      </c>
      <c r="I72" s="40">
        <v>2267.4960000000001</v>
      </c>
      <c r="J72" s="40">
        <v>708.59249999999997</v>
      </c>
      <c r="K72" s="40">
        <v>31319.788499999999</v>
      </c>
      <c r="L72" s="10">
        <v>43982</v>
      </c>
      <c r="M72" t="s">
        <v>1829</v>
      </c>
    </row>
    <row r="73" spans="1:13" x14ac:dyDescent="0.25">
      <c r="A73" s="4">
        <v>353</v>
      </c>
      <c r="B73" s="4">
        <v>4</v>
      </c>
      <c r="C73" s="4">
        <v>4</v>
      </c>
      <c r="D73" s="4">
        <v>252</v>
      </c>
      <c r="E73" s="4">
        <v>1516</v>
      </c>
      <c r="F73" s="4">
        <v>1</v>
      </c>
      <c r="G73" s="11">
        <v>43973</v>
      </c>
      <c r="H73" s="41">
        <v>454.86</v>
      </c>
      <c r="I73" s="41">
        <v>36.388800000000003</v>
      </c>
      <c r="J73" s="41">
        <v>11.371499999999999</v>
      </c>
      <c r="K73" s="41">
        <v>502.62029999999999</v>
      </c>
      <c r="L73" s="11">
        <v>43982</v>
      </c>
      <c r="M73" t="s">
        <v>1829</v>
      </c>
    </row>
    <row r="74" spans="1:13" x14ac:dyDescent="0.25">
      <c r="A74" s="5">
        <v>354</v>
      </c>
      <c r="B74" s="5">
        <v>4</v>
      </c>
      <c r="C74" s="5">
        <v>3</v>
      </c>
      <c r="D74" s="5">
        <v>261</v>
      </c>
      <c r="E74" s="5">
        <v>1506</v>
      </c>
      <c r="F74" s="5">
        <v>5</v>
      </c>
      <c r="G74" s="10">
        <v>43973</v>
      </c>
      <c r="H74" s="40">
        <v>43878.45</v>
      </c>
      <c r="I74" s="40">
        <v>3510.2759999999998</v>
      </c>
      <c r="J74" s="40">
        <v>1096.9612999999999</v>
      </c>
      <c r="K74" s="40">
        <v>48485.687299999998</v>
      </c>
      <c r="L74" s="10">
        <v>43982</v>
      </c>
      <c r="M74" t="s">
        <v>1829</v>
      </c>
    </row>
    <row r="75" spans="1:13" x14ac:dyDescent="0.25">
      <c r="A75" s="4">
        <v>355</v>
      </c>
      <c r="B75" s="4">
        <v>4</v>
      </c>
      <c r="C75" s="4">
        <v>4</v>
      </c>
      <c r="D75" s="4">
        <v>251</v>
      </c>
      <c r="E75" s="4">
        <v>1626</v>
      </c>
      <c r="F75" s="4">
        <v>2</v>
      </c>
      <c r="G75" s="11">
        <v>43973</v>
      </c>
      <c r="H75" s="41">
        <v>7132.125</v>
      </c>
      <c r="I75" s="41">
        <v>713.21</v>
      </c>
      <c r="J75" s="41">
        <v>178.3031</v>
      </c>
      <c r="K75" s="41">
        <v>7880.9980999999998</v>
      </c>
      <c r="L75" s="11">
        <v>43982</v>
      </c>
      <c r="M75" t="s">
        <v>2817</v>
      </c>
    </row>
    <row r="76" spans="1:13" x14ac:dyDescent="0.25">
      <c r="A76" s="5">
        <v>356</v>
      </c>
      <c r="B76" s="5">
        <v>4</v>
      </c>
      <c r="C76" s="5">
        <v>4</v>
      </c>
      <c r="D76" s="5">
        <v>253</v>
      </c>
      <c r="E76" s="5">
        <v>1542</v>
      </c>
      <c r="F76" s="5">
        <v>2</v>
      </c>
      <c r="G76" s="10">
        <v>43973</v>
      </c>
      <c r="H76" s="40">
        <v>28343.7</v>
      </c>
      <c r="I76" s="40">
        <v>2267.4960000000001</v>
      </c>
      <c r="J76" s="40">
        <v>708.59249999999997</v>
      </c>
      <c r="K76" s="40">
        <v>31319.788499999999</v>
      </c>
      <c r="L76" s="10">
        <v>43982</v>
      </c>
      <c r="M76" t="s">
        <v>1829</v>
      </c>
    </row>
    <row r="77" spans="1:13" x14ac:dyDescent="0.25">
      <c r="A77" s="4">
        <v>357</v>
      </c>
      <c r="B77" s="4">
        <v>4</v>
      </c>
      <c r="C77" s="4">
        <v>4</v>
      </c>
      <c r="D77" s="4">
        <v>255</v>
      </c>
      <c r="E77" s="4">
        <v>1610</v>
      </c>
      <c r="F77" s="4">
        <v>4</v>
      </c>
      <c r="G77" s="11">
        <v>43973</v>
      </c>
      <c r="H77" s="41">
        <v>22516.724999999999</v>
      </c>
      <c r="I77" s="41">
        <v>1801.338</v>
      </c>
      <c r="J77" s="41">
        <v>562.91809999999998</v>
      </c>
      <c r="K77" s="41">
        <v>24880.981100000001</v>
      </c>
      <c r="L77" s="11">
        <v>43982</v>
      </c>
      <c r="M77" t="s">
        <v>2810</v>
      </c>
    </row>
    <row r="78" spans="1:13" x14ac:dyDescent="0.25">
      <c r="A78" s="5">
        <v>358</v>
      </c>
      <c r="B78" s="5">
        <v>4</v>
      </c>
      <c r="C78" s="5">
        <v>4</v>
      </c>
      <c r="D78" s="5">
        <v>256</v>
      </c>
      <c r="E78" s="5">
        <v>1638</v>
      </c>
      <c r="F78" s="5">
        <v>5</v>
      </c>
      <c r="G78" s="10">
        <v>43973</v>
      </c>
      <c r="H78" s="40">
        <v>34644.224999999999</v>
      </c>
      <c r="I78" s="40">
        <v>2771.538</v>
      </c>
      <c r="J78" s="40">
        <v>866.10559999999998</v>
      </c>
      <c r="K78" s="40">
        <v>38281.868600000002</v>
      </c>
      <c r="L78" s="10">
        <v>43982</v>
      </c>
      <c r="M78" t="s">
        <v>2817</v>
      </c>
    </row>
    <row r="79" spans="1:13" x14ac:dyDescent="0.25">
      <c r="A79" s="4">
        <v>359</v>
      </c>
      <c r="B79" s="4">
        <v>4</v>
      </c>
      <c r="C79" s="4">
        <v>4</v>
      </c>
      <c r="D79" s="4">
        <v>259</v>
      </c>
      <c r="E79" s="4">
        <v>1582</v>
      </c>
      <c r="F79" s="4">
        <v>4</v>
      </c>
      <c r="G79" s="11">
        <v>43973</v>
      </c>
      <c r="H79" s="41">
        <v>117.369</v>
      </c>
      <c r="I79" s="41">
        <v>9.3895</v>
      </c>
      <c r="J79" s="41">
        <v>2.9342000000000001</v>
      </c>
      <c r="K79" s="41">
        <v>129.6927</v>
      </c>
      <c r="L79" s="11">
        <v>43982</v>
      </c>
      <c r="M79" t="s">
        <v>2810</v>
      </c>
    </row>
    <row r="80" spans="1:13" x14ac:dyDescent="0.25">
      <c r="A80" s="5">
        <v>360</v>
      </c>
      <c r="B80" s="5">
        <v>4</v>
      </c>
      <c r="C80" s="5">
        <v>4</v>
      </c>
      <c r="D80" s="5">
        <v>260</v>
      </c>
      <c r="E80" s="5">
        <v>1510</v>
      </c>
      <c r="F80" s="5">
        <v>5</v>
      </c>
      <c r="G80" s="10">
        <v>43973</v>
      </c>
      <c r="H80" s="40">
        <v>143.04150000000001</v>
      </c>
      <c r="I80" s="40">
        <v>11.443300000000001</v>
      </c>
      <c r="J80" s="40">
        <v>3.5760000000000001</v>
      </c>
      <c r="K80" s="40">
        <v>158.0608</v>
      </c>
      <c r="L80" s="10">
        <v>43982</v>
      </c>
      <c r="M80" t="s">
        <v>2810</v>
      </c>
    </row>
    <row r="81" spans="1:13" x14ac:dyDescent="0.25">
      <c r="A81" s="4">
        <v>361</v>
      </c>
      <c r="B81" s="4">
        <v>4</v>
      </c>
      <c r="C81" s="4">
        <v>4</v>
      </c>
      <c r="D81" s="4">
        <v>258</v>
      </c>
      <c r="E81" s="4">
        <v>1526</v>
      </c>
      <c r="F81" s="4">
        <v>2</v>
      </c>
      <c r="G81" s="11">
        <v>43973</v>
      </c>
      <c r="H81" s="41">
        <v>28199.325000000001</v>
      </c>
      <c r="I81" s="41">
        <v>2255.9459999999999</v>
      </c>
      <c r="J81" s="41">
        <v>704.98310000000004</v>
      </c>
      <c r="K81" s="41">
        <v>31160.254099999998</v>
      </c>
      <c r="L81" s="11">
        <v>43982</v>
      </c>
      <c r="M81" t="s">
        <v>2810</v>
      </c>
    </row>
    <row r="82" spans="1:13" x14ac:dyDescent="0.25">
      <c r="A82" s="5">
        <v>362</v>
      </c>
      <c r="B82" s="5">
        <v>4</v>
      </c>
      <c r="C82" s="5">
        <v>4</v>
      </c>
      <c r="D82" s="5">
        <v>254</v>
      </c>
      <c r="E82" s="5">
        <v>1644</v>
      </c>
      <c r="F82" s="5">
        <v>1</v>
      </c>
      <c r="G82" s="10">
        <v>43973</v>
      </c>
      <c r="H82" s="40">
        <v>3713.3249999999998</v>
      </c>
      <c r="I82" s="40">
        <v>297.06599999999997</v>
      </c>
      <c r="J82" s="40">
        <v>92.833100000000002</v>
      </c>
      <c r="K82" s="40">
        <v>4103.2241000000004</v>
      </c>
      <c r="L82" s="10">
        <v>43982</v>
      </c>
      <c r="M82" t="s">
        <v>2810</v>
      </c>
    </row>
    <row r="83" spans="1:13" x14ac:dyDescent="0.25">
      <c r="A83" s="4">
        <v>363</v>
      </c>
      <c r="B83" s="4">
        <v>4</v>
      </c>
      <c r="C83" s="4">
        <v>4</v>
      </c>
      <c r="D83" s="4">
        <v>257</v>
      </c>
      <c r="E83" s="4">
        <v>1680</v>
      </c>
      <c r="F83" s="4">
        <v>4</v>
      </c>
      <c r="G83" s="11">
        <v>43973</v>
      </c>
      <c r="H83" s="41">
        <v>19952.625</v>
      </c>
      <c r="I83" s="41">
        <v>1596.21</v>
      </c>
      <c r="J83" s="41">
        <v>498.81560000000002</v>
      </c>
      <c r="K83" s="41">
        <v>22047.650600000001</v>
      </c>
      <c r="L83" s="11">
        <v>43982</v>
      </c>
      <c r="M83" t="s">
        <v>1829</v>
      </c>
    </row>
    <row r="84" spans="1:13" x14ac:dyDescent="0.25">
      <c r="A84" s="5">
        <v>364</v>
      </c>
      <c r="B84" s="5">
        <v>4</v>
      </c>
      <c r="C84" s="5">
        <v>3</v>
      </c>
      <c r="D84" s="5">
        <v>261</v>
      </c>
      <c r="E84" s="5">
        <v>1584</v>
      </c>
      <c r="F84" s="5">
        <v>5</v>
      </c>
      <c r="G84" s="10">
        <v>43973</v>
      </c>
      <c r="H84" s="40">
        <v>6540.66</v>
      </c>
      <c r="I84" s="40">
        <v>523.25279999999998</v>
      </c>
      <c r="J84" s="40">
        <v>163.51650000000001</v>
      </c>
      <c r="K84" s="40">
        <v>7227.4292999999998</v>
      </c>
      <c r="L84" s="10">
        <v>43982</v>
      </c>
      <c r="M84" t="s">
        <v>1829</v>
      </c>
    </row>
    <row r="85" spans="1:13" x14ac:dyDescent="0.25">
      <c r="A85" s="4">
        <v>365</v>
      </c>
      <c r="B85" s="4">
        <v>4</v>
      </c>
      <c r="C85" s="4">
        <v>4</v>
      </c>
      <c r="D85" s="4">
        <v>251</v>
      </c>
      <c r="E85" s="4">
        <v>1620</v>
      </c>
      <c r="F85" s="4">
        <v>5</v>
      </c>
      <c r="G85" s="11">
        <v>43974</v>
      </c>
      <c r="H85" s="41">
        <v>5711.4750000000004</v>
      </c>
      <c r="I85" s="41">
        <v>456.91800000000001</v>
      </c>
      <c r="J85" s="41">
        <v>142.7869</v>
      </c>
      <c r="K85" s="41">
        <v>6311.1799000000001</v>
      </c>
      <c r="L85" s="11">
        <v>43983</v>
      </c>
      <c r="M85" t="s">
        <v>2817</v>
      </c>
    </row>
    <row r="86" spans="1:13" x14ac:dyDescent="0.25">
      <c r="A86" s="5">
        <v>366</v>
      </c>
      <c r="B86" s="5">
        <v>4</v>
      </c>
      <c r="C86" s="5">
        <v>4</v>
      </c>
      <c r="D86" s="5">
        <v>253</v>
      </c>
      <c r="E86" s="5">
        <v>1666</v>
      </c>
      <c r="F86" s="5">
        <v>5</v>
      </c>
      <c r="G86" s="10">
        <v>43974</v>
      </c>
      <c r="H86" s="40">
        <v>566.0865</v>
      </c>
      <c r="I86" s="40">
        <v>45.286900000000003</v>
      </c>
      <c r="J86" s="40">
        <v>14.152200000000001</v>
      </c>
      <c r="K86" s="40">
        <v>625.52560000000005</v>
      </c>
      <c r="L86" s="10">
        <v>43983</v>
      </c>
      <c r="M86" t="s">
        <v>2817</v>
      </c>
    </row>
    <row r="87" spans="1:13" x14ac:dyDescent="0.25">
      <c r="A87" s="4">
        <v>367</v>
      </c>
      <c r="B87" s="4">
        <v>4</v>
      </c>
      <c r="C87" s="4">
        <v>4</v>
      </c>
      <c r="D87" s="4">
        <v>255</v>
      </c>
      <c r="E87" s="4">
        <v>1592</v>
      </c>
      <c r="F87" s="4">
        <v>2</v>
      </c>
      <c r="G87" s="11">
        <v>43974</v>
      </c>
      <c r="H87" s="41">
        <v>97.965000000000003</v>
      </c>
      <c r="I87" s="41">
        <v>7.8372000000000002</v>
      </c>
      <c r="J87" s="41">
        <v>2.4491000000000001</v>
      </c>
      <c r="K87" s="41">
        <v>108.2513</v>
      </c>
      <c r="L87" s="11">
        <v>43983</v>
      </c>
      <c r="M87" t="s">
        <v>2810</v>
      </c>
    </row>
    <row r="88" spans="1:13" x14ac:dyDescent="0.25">
      <c r="A88" s="5">
        <v>368</v>
      </c>
      <c r="B88" s="5">
        <v>4</v>
      </c>
      <c r="C88" s="5">
        <v>4</v>
      </c>
      <c r="D88" s="5">
        <v>256</v>
      </c>
      <c r="E88" s="5">
        <v>1618</v>
      </c>
      <c r="F88" s="5">
        <v>4</v>
      </c>
      <c r="G88" s="10">
        <v>43974</v>
      </c>
      <c r="H88" s="40">
        <v>114.471</v>
      </c>
      <c r="I88" s="40">
        <v>9.1577000000000002</v>
      </c>
      <c r="J88" s="40">
        <v>2.8618000000000001</v>
      </c>
      <c r="K88" s="40">
        <v>126.4905</v>
      </c>
      <c r="L88" s="10">
        <v>43983</v>
      </c>
      <c r="M88" t="s">
        <v>2810</v>
      </c>
    </row>
    <row r="89" spans="1:13" x14ac:dyDescent="0.25">
      <c r="A89" s="4">
        <v>369</v>
      </c>
      <c r="B89" s="4">
        <v>4</v>
      </c>
      <c r="C89" s="4">
        <v>4</v>
      </c>
      <c r="D89" s="4">
        <v>259</v>
      </c>
      <c r="E89" s="4">
        <v>1612</v>
      </c>
      <c r="F89" s="4">
        <v>4</v>
      </c>
      <c r="G89" s="11">
        <v>43974</v>
      </c>
      <c r="H89" s="41">
        <v>132.6465</v>
      </c>
      <c r="I89" s="41">
        <v>10.611700000000001</v>
      </c>
      <c r="J89" s="41">
        <v>3.3161999999999998</v>
      </c>
      <c r="K89" s="41">
        <v>146.5744</v>
      </c>
      <c r="L89" s="11">
        <v>43983</v>
      </c>
      <c r="M89" t="s">
        <v>2810</v>
      </c>
    </row>
    <row r="90" spans="1:13" x14ac:dyDescent="0.25">
      <c r="A90" s="5">
        <v>370</v>
      </c>
      <c r="B90" s="5">
        <v>4</v>
      </c>
      <c r="C90" s="5">
        <v>4</v>
      </c>
      <c r="D90" s="5">
        <v>260</v>
      </c>
      <c r="E90" s="5">
        <v>1586</v>
      </c>
      <c r="F90" s="5">
        <v>5</v>
      </c>
      <c r="G90" s="10">
        <v>43974</v>
      </c>
      <c r="H90" s="40">
        <v>43878.45</v>
      </c>
      <c r="I90" s="40">
        <v>3510.2759999999998</v>
      </c>
      <c r="J90" s="40">
        <v>1096.9612999999999</v>
      </c>
      <c r="K90" s="40">
        <v>48485.687299999998</v>
      </c>
      <c r="L90" s="10">
        <v>43983</v>
      </c>
      <c r="M90" t="s">
        <v>2817</v>
      </c>
    </row>
    <row r="91" spans="1:13" x14ac:dyDescent="0.25">
      <c r="A91" s="4">
        <v>371</v>
      </c>
      <c r="B91" s="4">
        <v>4</v>
      </c>
      <c r="C91" s="4">
        <v>4</v>
      </c>
      <c r="D91" s="4">
        <v>258</v>
      </c>
      <c r="E91" s="4">
        <v>1500</v>
      </c>
      <c r="F91" s="4">
        <v>1</v>
      </c>
      <c r="G91" s="11">
        <v>43974</v>
      </c>
      <c r="H91" s="41">
        <v>418.95</v>
      </c>
      <c r="I91" s="41">
        <v>33.515999999999998</v>
      </c>
      <c r="J91" s="41">
        <v>10.473800000000001</v>
      </c>
      <c r="K91" s="41">
        <v>462.93979999999999</v>
      </c>
      <c r="L91" s="11">
        <v>43983</v>
      </c>
      <c r="M91" t="s">
        <v>2817</v>
      </c>
    </row>
    <row r="92" spans="1:13" x14ac:dyDescent="0.25">
      <c r="A92" s="5">
        <v>372</v>
      </c>
      <c r="B92" s="5">
        <v>4</v>
      </c>
      <c r="C92" s="5">
        <v>4</v>
      </c>
      <c r="D92" s="5">
        <v>254</v>
      </c>
      <c r="E92" s="5">
        <v>1656</v>
      </c>
      <c r="F92" s="5">
        <v>4</v>
      </c>
      <c r="G92" s="10">
        <v>43974</v>
      </c>
      <c r="H92" s="40">
        <v>240.72300000000001</v>
      </c>
      <c r="I92" s="40">
        <v>19.2578</v>
      </c>
      <c r="J92" s="40">
        <v>6.0180999999999996</v>
      </c>
      <c r="K92" s="40">
        <v>265.99889999999999</v>
      </c>
      <c r="L92" s="10">
        <v>43983</v>
      </c>
      <c r="M92" t="s">
        <v>2810</v>
      </c>
    </row>
    <row r="93" spans="1:13" x14ac:dyDescent="0.25">
      <c r="A93" s="4">
        <v>373</v>
      </c>
      <c r="B93" s="4">
        <v>4</v>
      </c>
      <c r="C93" s="4">
        <v>4</v>
      </c>
      <c r="D93" s="4">
        <v>257</v>
      </c>
      <c r="E93" s="4">
        <v>1572</v>
      </c>
      <c r="F93" s="4">
        <v>1</v>
      </c>
      <c r="G93" s="11">
        <v>43974</v>
      </c>
      <c r="H93" s="41">
        <v>461.79</v>
      </c>
      <c r="I93" s="41">
        <v>36.943199999999997</v>
      </c>
      <c r="J93" s="41">
        <v>11.5448</v>
      </c>
      <c r="K93" s="41">
        <v>510.27800000000002</v>
      </c>
      <c r="L93" s="11">
        <v>43983</v>
      </c>
      <c r="M93" t="s">
        <v>1829</v>
      </c>
    </row>
    <row r="94" spans="1:13" x14ac:dyDescent="0.25">
      <c r="A94" s="5">
        <v>374</v>
      </c>
      <c r="B94" s="5">
        <v>4</v>
      </c>
      <c r="C94" s="5">
        <v>3</v>
      </c>
      <c r="D94" s="5">
        <v>261</v>
      </c>
      <c r="E94" s="5">
        <v>1562</v>
      </c>
      <c r="F94" s="5">
        <v>4</v>
      </c>
      <c r="G94" s="10">
        <v>43974</v>
      </c>
      <c r="H94" s="40">
        <v>253.32300000000001</v>
      </c>
      <c r="I94" s="40">
        <v>20.265799999999999</v>
      </c>
      <c r="J94" s="40">
        <v>6.3331</v>
      </c>
      <c r="K94" s="40">
        <v>279.92189999999999</v>
      </c>
      <c r="L94" s="10">
        <v>43983</v>
      </c>
      <c r="M94" t="s">
        <v>2817</v>
      </c>
    </row>
    <row r="95" spans="1:13" x14ac:dyDescent="0.25">
      <c r="A95" s="4">
        <v>375</v>
      </c>
      <c r="B95" s="4">
        <v>4</v>
      </c>
      <c r="C95" s="4">
        <v>4</v>
      </c>
      <c r="D95" s="4">
        <v>251</v>
      </c>
      <c r="E95" s="4">
        <v>1662</v>
      </c>
      <c r="F95" s="4">
        <v>2</v>
      </c>
      <c r="G95" s="11">
        <v>43974</v>
      </c>
      <c r="H95" s="41">
        <v>37.075499999999998</v>
      </c>
      <c r="I95" s="41">
        <v>2.9660000000000002</v>
      </c>
      <c r="J95" s="41">
        <v>0.92689999999999995</v>
      </c>
      <c r="K95" s="41">
        <v>40.968400000000003</v>
      </c>
      <c r="L95" s="11">
        <v>43983</v>
      </c>
      <c r="M95" t="s">
        <v>2810</v>
      </c>
    </row>
    <row r="96" spans="1:13" x14ac:dyDescent="0.25">
      <c r="A96" s="4">
        <v>377</v>
      </c>
      <c r="B96" s="4">
        <v>5</v>
      </c>
      <c r="C96" s="4">
        <v>4</v>
      </c>
      <c r="D96" s="4">
        <v>252</v>
      </c>
      <c r="E96" s="4">
        <v>1686</v>
      </c>
      <c r="F96" s="4">
        <v>4</v>
      </c>
      <c r="G96" s="11">
        <v>43974</v>
      </c>
      <c r="H96" s="41">
        <v>260.4735</v>
      </c>
      <c r="I96" s="41">
        <v>20.837900000000001</v>
      </c>
      <c r="J96" s="41">
        <v>6.5118</v>
      </c>
      <c r="K96" s="41">
        <v>287.82319999999999</v>
      </c>
      <c r="L96" s="11">
        <v>43983</v>
      </c>
      <c r="M96" t="s">
        <v>2810</v>
      </c>
    </row>
    <row r="97" spans="1:13" x14ac:dyDescent="0.25">
      <c r="A97" s="4">
        <v>335</v>
      </c>
      <c r="B97" s="4">
        <v>6</v>
      </c>
      <c r="C97" s="4">
        <v>4</v>
      </c>
      <c r="D97" s="4">
        <v>251</v>
      </c>
      <c r="E97" s="4">
        <v>1696</v>
      </c>
      <c r="F97" s="4">
        <v>2</v>
      </c>
      <c r="G97" s="11">
        <v>43946</v>
      </c>
      <c r="H97" s="41">
        <v>152581.27499999999</v>
      </c>
      <c r="I97" s="41">
        <v>12206.502</v>
      </c>
      <c r="J97" s="41">
        <v>3814.5319</v>
      </c>
      <c r="K97" s="41">
        <v>168602.3089</v>
      </c>
      <c r="L97" s="11">
        <v>43955</v>
      </c>
      <c r="M97" t="s">
        <v>1829</v>
      </c>
    </row>
    <row r="98" spans="1:13" x14ac:dyDescent="0.25">
      <c r="A98" s="5">
        <v>378</v>
      </c>
      <c r="B98" s="5">
        <v>4</v>
      </c>
      <c r="C98" s="5">
        <v>4</v>
      </c>
      <c r="D98" s="5">
        <v>256</v>
      </c>
      <c r="E98" s="5">
        <v>1684</v>
      </c>
      <c r="F98" s="5">
        <v>5</v>
      </c>
      <c r="G98" s="10">
        <v>43974</v>
      </c>
      <c r="H98" s="40">
        <v>86220.75</v>
      </c>
      <c r="I98" s="40">
        <v>6897.66</v>
      </c>
      <c r="J98" s="40">
        <v>2155.5187999999998</v>
      </c>
      <c r="K98" s="40">
        <v>95273.928799999994</v>
      </c>
      <c r="L98" s="10">
        <v>43983</v>
      </c>
      <c r="M98" t="s">
        <v>2817</v>
      </c>
    </row>
    <row r="99" spans="1:13" x14ac:dyDescent="0.25">
      <c r="A99" s="4">
        <v>379</v>
      </c>
      <c r="B99" s="4">
        <v>4</v>
      </c>
      <c r="C99" s="4">
        <v>4</v>
      </c>
      <c r="D99" s="4">
        <v>259</v>
      </c>
      <c r="E99" s="4">
        <v>1534</v>
      </c>
      <c r="F99" s="4">
        <v>4</v>
      </c>
      <c r="G99" s="11">
        <v>43974</v>
      </c>
      <c r="H99" s="41">
        <v>465.28649999999999</v>
      </c>
      <c r="I99" s="41">
        <v>37.222900000000003</v>
      </c>
      <c r="J99" s="41">
        <v>11.632199999999999</v>
      </c>
      <c r="K99" s="41">
        <v>514.14160000000004</v>
      </c>
      <c r="L99" s="11">
        <v>43983</v>
      </c>
      <c r="M99" t="s">
        <v>2817</v>
      </c>
    </row>
    <row r="100" spans="1:13" x14ac:dyDescent="0.25">
      <c r="A100" s="5">
        <v>380</v>
      </c>
      <c r="B100" s="5">
        <v>4</v>
      </c>
      <c r="C100" s="5">
        <v>4</v>
      </c>
      <c r="D100" s="5">
        <v>260</v>
      </c>
      <c r="E100" s="5">
        <v>1614</v>
      </c>
      <c r="F100" s="5">
        <v>5</v>
      </c>
      <c r="G100" s="10">
        <v>43974</v>
      </c>
      <c r="H100" s="40">
        <v>428.4</v>
      </c>
      <c r="I100" s="40">
        <v>34.271999999999998</v>
      </c>
      <c r="J100" s="40">
        <v>10.71</v>
      </c>
      <c r="K100" s="40">
        <v>473.38200000000001</v>
      </c>
      <c r="L100" s="10">
        <v>43983</v>
      </c>
      <c r="M100" t="s">
        <v>2810</v>
      </c>
    </row>
    <row r="101" spans="1:13" x14ac:dyDescent="0.25">
      <c r="A101" s="4">
        <v>381</v>
      </c>
      <c r="B101" s="4">
        <v>4</v>
      </c>
      <c r="C101" s="4">
        <v>4</v>
      </c>
      <c r="D101" s="4">
        <v>258</v>
      </c>
      <c r="E101" s="4">
        <v>1588</v>
      </c>
      <c r="F101" s="4">
        <v>5</v>
      </c>
      <c r="G101" s="11">
        <v>43980</v>
      </c>
      <c r="H101" s="41">
        <v>40471.199999999997</v>
      </c>
      <c r="I101" s="41">
        <v>3237.6959999999999</v>
      </c>
      <c r="J101" s="41">
        <v>1011.78</v>
      </c>
      <c r="K101" s="41">
        <v>44720.675999999999</v>
      </c>
      <c r="L101" s="11">
        <v>43989</v>
      </c>
      <c r="M101" t="s">
        <v>1829</v>
      </c>
    </row>
    <row r="102" spans="1:13" x14ac:dyDescent="0.25">
      <c r="A102" s="5">
        <v>382</v>
      </c>
      <c r="B102" s="5">
        <v>4</v>
      </c>
      <c r="C102" s="5">
        <v>4</v>
      </c>
      <c r="D102" s="5">
        <v>254</v>
      </c>
      <c r="E102" s="5">
        <v>1622</v>
      </c>
      <c r="F102" s="5">
        <v>5</v>
      </c>
      <c r="G102" s="10">
        <v>43980</v>
      </c>
      <c r="H102" s="40">
        <v>272.44349999999997</v>
      </c>
      <c r="I102" s="40">
        <v>21.795500000000001</v>
      </c>
      <c r="J102" s="40">
        <v>6.8110999999999997</v>
      </c>
      <c r="K102" s="40">
        <v>301.05009999999999</v>
      </c>
      <c r="L102" s="10">
        <v>43989</v>
      </c>
      <c r="M102" t="s">
        <v>2810</v>
      </c>
    </row>
    <row r="103" spans="1:13" x14ac:dyDescent="0.25">
      <c r="A103" s="4">
        <v>383</v>
      </c>
      <c r="B103" s="4">
        <v>4</v>
      </c>
      <c r="C103" s="4">
        <v>4</v>
      </c>
      <c r="D103" s="4">
        <v>257</v>
      </c>
      <c r="E103" s="4">
        <v>1632</v>
      </c>
      <c r="F103" s="4">
        <v>4</v>
      </c>
      <c r="G103" s="11">
        <v>43980</v>
      </c>
      <c r="H103" s="41">
        <v>23671.724999999999</v>
      </c>
      <c r="I103" s="41">
        <v>1893.7380000000001</v>
      </c>
      <c r="J103" s="41">
        <v>591.79309999999998</v>
      </c>
      <c r="K103" s="41">
        <v>26157.256099999999</v>
      </c>
      <c r="L103" s="11">
        <v>43989</v>
      </c>
      <c r="M103" t="s">
        <v>1829</v>
      </c>
    </row>
    <row r="104" spans="1:13" x14ac:dyDescent="0.25">
      <c r="A104" s="5">
        <v>384</v>
      </c>
      <c r="B104" s="5">
        <v>4</v>
      </c>
      <c r="C104" s="5">
        <v>3</v>
      </c>
      <c r="D104" s="5">
        <v>261</v>
      </c>
      <c r="E104" s="5">
        <v>1608</v>
      </c>
      <c r="F104" s="5">
        <v>5</v>
      </c>
      <c r="G104" s="10">
        <v>43980</v>
      </c>
      <c r="H104" s="40">
        <v>5948.25</v>
      </c>
      <c r="I104" s="40">
        <v>475.86</v>
      </c>
      <c r="J104" s="40">
        <v>148.7063</v>
      </c>
      <c r="K104" s="40">
        <v>6572.8163000000004</v>
      </c>
      <c r="L104" s="10">
        <v>43989</v>
      </c>
      <c r="M104" t="s">
        <v>1829</v>
      </c>
    </row>
    <row r="105" spans="1:13" x14ac:dyDescent="0.25">
      <c r="A105" s="4">
        <v>385</v>
      </c>
      <c r="B105" s="4">
        <v>4</v>
      </c>
      <c r="C105" s="4">
        <v>4</v>
      </c>
      <c r="D105" s="4">
        <v>251</v>
      </c>
      <c r="E105" s="4">
        <v>1576</v>
      </c>
      <c r="F105" s="4">
        <v>5</v>
      </c>
      <c r="G105" s="11">
        <v>43980</v>
      </c>
      <c r="H105" s="41">
        <v>91117.95</v>
      </c>
      <c r="I105" s="41">
        <v>7289.4359999999997</v>
      </c>
      <c r="J105" s="41">
        <v>2277.9488000000001</v>
      </c>
      <c r="K105" s="41">
        <v>100685.3348</v>
      </c>
      <c r="L105" s="11">
        <v>43989</v>
      </c>
      <c r="M105" t="s">
        <v>1829</v>
      </c>
    </row>
    <row r="106" spans="1:13" x14ac:dyDescent="0.25">
      <c r="A106" s="5">
        <v>386</v>
      </c>
      <c r="B106" s="5">
        <v>4</v>
      </c>
      <c r="C106" s="5">
        <v>4</v>
      </c>
      <c r="D106" s="5">
        <v>253</v>
      </c>
      <c r="E106" s="5">
        <v>1590</v>
      </c>
      <c r="F106" s="5">
        <v>1</v>
      </c>
      <c r="G106" s="10">
        <v>43980</v>
      </c>
      <c r="H106" s="40">
        <v>525</v>
      </c>
      <c r="I106" s="40">
        <v>42</v>
      </c>
      <c r="J106" s="40">
        <v>13.125</v>
      </c>
      <c r="K106" s="40">
        <v>580.125</v>
      </c>
      <c r="L106" s="10">
        <v>43989</v>
      </c>
      <c r="M106" t="s">
        <v>2817</v>
      </c>
    </row>
    <row r="107" spans="1:13" x14ac:dyDescent="0.25">
      <c r="A107" s="4">
        <v>387</v>
      </c>
      <c r="B107" s="4">
        <v>4</v>
      </c>
      <c r="C107" s="4">
        <v>4</v>
      </c>
      <c r="D107" s="4">
        <v>255</v>
      </c>
      <c r="E107" s="4">
        <v>1514</v>
      </c>
      <c r="F107" s="4">
        <v>5</v>
      </c>
      <c r="G107" s="11">
        <v>43980</v>
      </c>
      <c r="H107" s="41">
        <v>2003.6835000000001</v>
      </c>
      <c r="I107" s="41">
        <v>160.29470000000001</v>
      </c>
      <c r="J107" s="41">
        <v>50.092100000000002</v>
      </c>
      <c r="K107" s="41">
        <v>2214.0702999999999</v>
      </c>
      <c r="L107" s="11">
        <v>43989</v>
      </c>
      <c r="M107" t="s">
        <v>2810</v>
      </c>
    </row>
    <row r="108" spans="1:13" x14ac:dyDescent="0.25">
      <c r="A108" s="5">
        <v>388</v>
      </c>
      <c r="B108" s="5">
        <v>4</v>
      </c>
      <c r="C108" s="5">
        <v>4</v>
      </c>
      <c r="D108" s="5">
        <v>252</v>
      </c>
      <c r="E108" s="5">
        <v>1498</v>
      </c>
      <c r="F108" s="5">
        <v>4</v>
      </c>
      <c r="G108" s="10">
        <v>43980</v>
      </c>
      <c r="H108" s="40">
        <v>26455.275000000001</v>
      </c>
      <c r="I108" s="40">
        <v>2116.422</v>
      </c>
      <c r="J108" s="40">
        <v>661.38189999999997</v>
      </c>
      <c r="K108" s="40">
        <v>29233.0789</v>
      </c>
      <c r="L108" s="10">
        <v>43989</v>
      </c>
      <c r="M108" t="s">
        <v>2810</v>
      </c>
    </row>
    <row r="109" spans="1:13" x14ac:dyDescent="0.25">
      <c r="A109" s="4">
        <v>389</v>
      </c>
      <c r="B109" s="4">
        <v>4</v>
      </c>
      <c r="C109" s="4">
        <v>4</v>
      </c>
      <c r="D109" s="4">
        <v>259</v>
      </c>
      <c r="E109" s="4">
        <v>1674</v>
      </c>
      <c r="F109" s="4">
        <v>2</v>
      </c>
      <c r="G109" s="11">
        <v>43980</v>
      </c>
      <c r="H109" s="41">
        <v>944.37</v>
      </c>
      <c r="I109" s="41">
        <v>75.549599999999998</v>
      </c>
      <c r="J109" s="41">
        <v>23.609300000000001</v>
      </c>
      <c r="K109" s="41">
        <v>1043.5289</v>
      </c>
      <c r="L109" s="11">
        <v>43989</v>
      </c>
      <c r="M109" t="s">
        <v>2810</v>
      </c>
    </row>
    <row r="110" spans="1:13" x14ac:dyDescent="0.25">
      <c r="A110" s="5">
        <v>390</v>
      </c>
      <c r="B110" s="5">
        <v>4</v>
      </c>
      <c r="C110" s="5">
        <v>4</v>
      </c>
      <c r="D110" s="5">
        <v>260</v>
      </c>
      <c r="E110" s="5">
        <v>1652</v>
      </c>
      <c r="F110" s="5">
        <v>4</v>
      </c>
      <c r="G110" s="10">
        <v>43980</v>
      </c>
      <c r="H110" s="40">
        <v>48186.6</v>
      </c>
      <c r="I110" s="40">
        <v>3854.9279999999999</v>
      </c>
      <c r="J110" s="40">
        <v>1204.665</v>
      </c>
      <c r="K110" s="40">
        <v>53246.192999999999</v>
      </c>
      <c r="L110" s="10">
        <v>43989</v>
      </c>
      <c r="M110" t="s">
        <v>1829</v>
      </c>
    </row>
    <row r="111" spans="1:13" x14ac:dyDescent="0.25">
      <c r="A111" s="4">
        <v>391</v>
      </c>
      <c r="B111" s="4">
        <v>4</v>
      </c>
      <c r="C111" s="4">
        <v>4</v>
      </c>
      <c r="D111" s="4">
        <v>258</v>
      </c>
      <c r="E111" s="4">
        <v>1578</v>
      </c>
      <c r="F111" s="4">
        <v>5</v>
      </c>
      <c r="G111" s="11">
        <v>43980</v>
      </c>
      <c r="H111" s="41">
        <v>26720.924999999999</v>
      </c>
      <c r="I111" s="41">
        <v>2137.674</v>
      </c>
      <c r="J111" s="41">
        <v>668.0231</v>
      </c>
      <c r="K111" s="41">
        <v>29526.622100000001</v>
      </c>
      <c r="L111" s="11">
        <v>43989</v>
      </c>
      <c r="M111" t="s">
        <v>1829</v>
      </c>
    </row>
    <row r="112" spans="1:13" x14ac:dyDescent="0.25">
      <c r="A112" s="5">
        <v>392</v>
      </c>
      <c r="B112" s="5">
        <v>4</v>
      </c>
      <c r="C112" s="5">
        <v>4</v>
      </c>
      <c r="D112" s="5">
        <v>250</v>
      </c>
      <c r="E112" s="5">
        <v>1538</v>
      </c>
      <c r="F112" s="5">
        <v>5</v>
      </c>
      <c r="G112" s="10">
        <v>43980</v>
      </c>
      <c r="H112" s="40">
        <v>37843.574999999997</v>
      </c>
      <c r="I112" s="40">
        <v>3027.4859999999999</v>
      </c>
      <c r="J112" s="40">
        <v>946.08939999999996</v>
      </c>
      <c r="K112" s="40">
        <v>41817.150399999999</v>
      </c>
      <c r="L112" s="10">
        <v>43989</v>
      </c>
      <c r="M112" t="s">
        <v>1829</v>
      </c>
    </row>
    <row r="113" spans="1:13" x14ac:dyDescent="0.25">
      <c r="A113" s="4">
        <v>393</v>
      </c>
      <c r="B113" s="4">
        <v>4</v>
      </c>
      <c r="C113" s="4">
        <v>4</v>
      </c>
      <c r="D113" s="4">
        <v>257</v>
      </c>
      <c r="E113" s="4">
        <v>1556</v>
      </c>
      <c r="F113" s="4">
        <v>4</v>
      </c>
      <c r="G113" s="11">
        <v>43993</v>
      </c>
      <c r="H113" s="41">
        <v>25531.275000000001</v>
      </c>
      <c r="I113" s="41">
        <v>2042.502</v>
      </c>
      <c r="J113" s="41">
        <v>638.28189999999995</v>
      </c>
      <c r="K113" s="41">
        <v>28212.0589</v>
      </c>
      <c r="L113" s="11">
        <v>44002</v>
      </c>
      <c r="M113" t="s">
        <v>1829</v>
      </c>
    </row>
    <row r="114" spans="1:13" x14ac:dyDescent="0.25">
      <c r="A114" s="5">
        <v>394</v>
      </c>
      <c r="B114" s="5">
        <v>4</v>
      </c>
      <c r="C114" s="5">
        <v>3</v>
      </c>
      <c r="D114" s="5">
        <v>261</v>
      </c>
      <c r="E114" s="5">
        <v>1554</v>
      </c>
      <c r="F114" s="5">
        <v>5</v>
      </c>
      <c r="G114" s="10">
        <v>43993</v>
      </c>
      <c r="H114" s="40">
        <v>278.83800000000002</v>
      </c>
      <c r="I114" s="40">
        <v>22.306999999999999</v>
      </c>
      <c r="J114" s="40">
        <v>6.9710000000000001</v>
      </c>
      <c r="K114" s="40">
        <v>308.11599999999999</v>
      </c>
      <c r="L114" s="10">
        <v>44002</v>
      </c>
      <c r="M114" t="s">
        <v>2817</v>
      </c>
    </row>
    <row r="115" spans="1:13" x14ac:dyDescent="0.25">
      <c r="A115" s="4">
        <v>395</v>
      </c>
      <c r="B115" s="4">
        <v>4</v>
      </c>
      <c r="C115" s="4">
        <v>4</v>
      </c>
      <c r="D115" s="4">
        <v>251</v>
      </c>
      <c r="E115" s="4">
        <v>1688</v>
      </c>
      <c r="F115" s="4">
        <v>4</v>
      </c>
      <c r="G115" s="11">
        <v>43993</v>
      </c>
      <c r="H115" s="41">
        <v>125.748</v>
      </c>
      <c r="I115" s="41">
        <v>10.059799999999999</v>
      </c>
      <c r="J115" s="41">
        <v>3.1436999999999999</v>
      </c>
      <c r="K115" s="41">
        <v>138.95150000000001</v>
      </c>
      <c r="L115" s="11">
        <v>44002</v>
      </c>
      <c r="M115" t="s">
        <v>2810</v>
      </c>
    </row>
    <row r="116" spans="1:13" x14ac:dyDescent="0.25">
      <c r="A116" s="5">
        <v>396</v>
      </c>
      <c r="B116" s="5">
        <v>4</v>
      </c>
      <c r="C116" s="5">
        <v>4</v>
      </c>
      <c r="D116" s="5">
        <v>253</v>
      </c>
      <c r="E116" s="5">
        <v>1580</v>
      </c>
      <c r="F116" s="5">
        <v>5</v>
      </c>
      <c r="G116" s="10">
        <v>43993</v>
      </c>
      <c r="H116" s="40">
        <v>150.79050000000001</v>
      </c>
      <c r="I116" s="40">
        <v>12.0632</v>
      </c>
      <c r="J116" s="40">
        <v>3.7698</v>
      </c>
      <c r="K116" s="40">
        <v>166.62350000000001</v>
      </c>
      <c r="L116" s="10">
        <v>44002</v>
      </c>
      <c r="M116" t="s">
        <v>2810</v>
      </c>
    </row>
    <row r="117" spans="1:13" x14ac:dyDescent="0.25">
      <c r="A117" s="4">
        <v>397</v>
      </c>
      <c r="B117" s="4">
        <v>4</v>
      </c>
      <c r="C117" s="4">
        <v>4</v>
      </c>
      <c r="D117" s="4">
        <v>255</v>
      </c>
      <c r="E117" s="4">
        <v>1496</v>
      </c>
      <c r="F117" s="4">
        <v>5</v>
      </c>
      <c r="G117" s="11">
        <v>44007</v>
      </c>
      <c r="H117" s="41">
        <v>839.79</v>
      </c>
      <c r="I117" s="41">
        <v>67.183199999999999</v>
      </c>
      <c r="J117" s="41">
        <v>20.994800000000001</v>
      </c>
      <c r="K117" s="41">
        <v>927.96799999999996</v>
      </c>
      <c r="L117" s="11">
        <v>44016</v>
      </c>
      <c r="M117" t="s">
        <v>2817</v>
      </c>
    </row>
    <row r="118" spans="1:13" x14ac:dyDescent="0.25">
      <c r="A118" s="5">
        <v>398</v>
      </c>
      <c r="B118" s="5">
        <v>4</v>
      </c>
      <c r="C118" s="5">
        <v>4</v>
      </c>
      <c r="D118" s="5">
        <v>256</v>
      </c>
      <c r="E118" s="5">
        <v>1494</v>
      </c>
      <c r="F118" s="5">
        <v>2</v>
      </c>
      <c r="G118" s="10">
        <v>44007</v>
      </c>
      <c r="H118" s="40">
        <v>6000</v>
      </c>
      <c r="I118" s="40">
        <v>707.78399999999999</v>
      </c>
      <c r="J118" s="40">
        <v>221.1825</v>
      </c>
      <c r="K118" s="40">
        <v>9776.2664999999997</v>
      </c>
      <c r="L118" s="10">
        <v>44016</v>
      </c>
      <c r="M118" t="s">
        <v>2810</v>
      </c>
    </row>
    <row r="119" spans="1:13" x14ac:dyDescent="0.25">
      <c r="A119" s="4">
        <v>399</v>
      </c>
      <c r="B119" s="4">
        <v>4</v>
      </c>
      <c r="C119" s="4">
        <v>4</v>
      </c>
      <c r="D119" s="4">
        <v>259</v>
      </c>
      <c r="E119" s="4">
        <v>1650</v>
      </c>
      <c r="F119" s="4">
        <v>5</v>
      </c>
      <c r="G119" s="11">
        <v>44007</v>
      </c>
      <c r="H119" s="41">
        <v>171.07650000000001</v>
      </c>
      <c r="I119" s="41">
        <v>13.6861</v>
      </c>
      <c r="J119" s="41">
        <v>4.2769000000000004</v>
      </c>
      <c r="K119" s="41">
        <v>189.0395</v>
      </c>
      <c r="L119" s="11">
        <v>44016</v>
      </c>
      <c r="M119" t="s">
        <v>2810</v>
      </c>
    </row>
    <row r="120" spans="1:13" x14ac:dyDescent="0.25">
      <c r="A120" s="5">
        <v>400</v>
      </c>
      <c r="B120" s="5">
        <v>4</v>
      </c>
      <c r="C120" s="5">
        <v>4</v>
      </c>
      <c r="D120" s="5">
        <v>260</v>
      </c>
      <c r="E120" s="5">
        <v>1654</v>
      </c>
      <c r="F120" s="5">
        <v>4</v>
      </c>
      <c r="G120" s="10">
        <v>44007</v>
      </c>
      <c r="H120" s="40">
        <v>20397.3</v>
      </c>
      <c r="I120" s="40">
        <v>1631.7840000000001</v>
      </c>
      <c r="J120" s="40">
        <v>509.9325</v>
      </c>
      <c r="K120" s="40">
        <v>22539.016500000002</v>
      </c>
      <c r="L120" s="10">
        <v>44016</v>
      </c>
      <c r="M120" t="s">
        <v>2817</v>
      </c>
    </row>
    <row r="121" spans="1:13" x14ac:dyDescent="0.25">
      <c r="A121" s="4">
        <v>401</v>
      </c>
      <c r="B121" s="4">
        <v>4</v>
      </c>
      <c r="C121" s="4">
        <v>4</v>
      </c>
      <c r="D121" s="4">
        <v>258</v>
      </c>
      <c r="E121" s="4">
        <v>1664</v>
      </c>
      <c r="F121" s="4">
        <v>3</v>
      </c>
      <c r="G121" s="11">
        <v>44007</v>
      </c>
      <c r="H121" s="41">
        <v>14628.075000000001</v>
      </c>
      <c r="I121" s="41">
        <v>1170.2460000000001</v>
      </c>
      <c r="J121" s="41">
        <v>365.70190000000002</v>
      </c>
      <c r="K121" s="41">
        <v>16164.0229</v>
      </c>
      <c r="L121" s="11">
        <v>44016</v>
      </c>
      <c r="M121" t="s">
        <v>2817</v>
      </c>
    </row>
    <row r="122" spans="1:13" x14ac:dyDescent="0.25">
      <c r="A122" s="5">
        <v>402</v>
      </c>
      <c r="B122" s="5">
        <v>6</v>
      </c>
      <c r="C122" s="5">
        <v>4</v>
      </c>
      <c r="D122" s="5">
        <v>254</v>
      </c>
      <c r="E122" s="5">
        <v>1678</v>
      </c>
      <c r="F122" s="5">
        <v>3</v>
      </c>
      <c r="G122" s="10">
        <v>44007</v>
      </c>
      <c r="H122" s="40">
        <v>33350.625</v>
      </c>
      <c r="I122" s="40">
        <v>2668.05</v>
      </c>
      <c r="J122" s="40">
        <v>833.76559999999995</v>
      </c>
      <c r="K122" s="40">
        <v>36852.440600000002</v>
      </c>
      <c r="L122" s="10">
        <v>44016</v>
      </c>
      <c r="M122" t="s">
        <v>2810</v>
      </c>
    </row>
    <row r="123" spans="1:13" x14ac:dyDescent="0.25">
      <c r="A123" s="4">
        <v>403</v>
      </c>
      <c r="B123" s="4">
        <v>4</v>
      </c>
      <c r="C123" s="4">
        <v>4</v>
      </c>
      <c r="D123" s="4">
        <v>257</v>
      </c>
      <c r="E123" s="4">
        <v>1616</v>
      </c>
      <c r="F123" s="4">
        <v>5</v>
      </c>
      <c r="G123" s="11">
        <v>44007</v>
      </c>
      <c r="H123" s="41">
        <v>414.85500000000002</v>
      </c>
      <c r="I123" s="41">
        <v>33.188400000000001</v>
      </c>
      <c r="J123" s="41">
        <v>10.3714</v>
      </c>
      <c r="K123" s="41">
        <v>458.41480000000001</v>
      </c>
      <c r="L123" s="11">
        <v>44016</v>
      </c>
      <c r="M123" t="s">
        <v>2817</v>
      </c>
    </row>
    <row r="124" spans="1:13" x14ac:dyDescent="0.25">
      <c r="A124" s="5">
        <v>404</v>
      </c>
      <c r="B124" s="5">
        <v>4</v>
      </c>
      <c r="C124" s="5">
        <v>3</v>
      </c>
      <c r="D124" s="5">
        <v>261</v>
      </c>
      <c r="E124" s="5">
        <v>1492</v>
      </c>
      <c r="F124" s="5">
        <v>5</v>
      </c>
      <c r="G124" s="10">
        <v>44007</v>
      </c>
      <c r="H124" s="40">
        <v>278.83800000000002</v>
      </c>
      <c r="I124" s="40">
        <v>22.306999999999999</v>
      </c>
      <c r="J124" s="40">
        <v>6.9710000000000001</v>
      </c>
      <c r="K124" s="40">
        <v>308.11599999999999</v>
      </c>
      <c r="L124" s="10">
        <v>44016</v>
      </c>
      <c r="M124" t="s">
        <v>2817</v>
      </c>
    </row>
    <row r="125" spans="1:13" x14ac:dyDescent="0.25">
      <c r="A125" s="4">
        <v>405</v>
      </c>
      <c r="B125" s="4">
        <v>4</v>
      </c>
      <c r="C125" s="4">
        <v>4</v>
      </c>
      <c r="D125" s="4">
        <v>251</v>
      </c>
      <c r="E125" s="4">
        <v>1602</v>
      </c>
      <c r="F125" s="4">
        <v>5</v>
      </c>
      <c r="G125" s="11">
        <v>44024</v>
      </c>
      <c r="H125" s="41">
        <v>1796.0355</v>
      </c>
      <c r="I125" s="41">
        <v>143.68279999999999</v>
      </c>
      <c r="J125" s="41">
        <v>44.9009</v>
      </c>
      <c r="K125" s="41">
        <v>1984.6192000000001</v>
      </c>
      <c r="L125" s="11">
        <v>44033</v>
      </c>
      <c r="M125" t="s">
        <v>2810</v>
      </c>
    </row>
    <row r="126" spans="1:13" x14ac:dyDescent="0.25">
      <c r="A126" s="5">
        <v>406</v>
      </c>
      <c r="B126" s="5">
        <v>4</v>
      </c>
      <c r="C126" s="5">
        <v>4</v>
      </c>
      <c r="D126" s="5">
        <v>253</v>
      </c>
      <c r="E126" s="5">
        <v>1540</v>
      </c>
      <c r="F126" s="5">
        <v>4</v>
      </c>
      <c r="G126" s="10">
        <v>44024</v>
      </c>
      <c r="H126" s="40">
        <v>124.36199999999999</v>
      </c>
      <c r="I126" s="40">
        <v>9.9489999999999998</v>
      </c>
      <c r="J126" s="40">
        <v>3.1091000000000002</v>
      </c>
      <c r="K126" s="40">
        <v>137.42009999999999</v>
      </c>
      <c r="L126" s="10">
        <v>44033</v>
      </c>
      <c r="M126" t="s">
        <v>2810</v>
      </c>
    </row>
    <row r="127" spans="1:13" x14ac:dyDescent="0.25">
      <c r="A127" s="4">
        <v>407</v>
      </c>
      <c r="B127" s="4">
        <v>4</v>
      </c>
      <c r="C127" s="4">
        <v>4</v>
      </c>
      <c r="D127" s="4">
        <v>255</v>
      </c>
      <c r="E127" s="4">
        <v>1628</v>
      </c>
      <c r="F127" s="4">
        <v>5</v>
      </c>
      <c r="G127" s="11">
        <v>44024</v>
      </c>
      <c r="H127" s="41">
        <v>34644.224999999999</v>
      </c>
      <c r="I127" s="41">
        <v>2771.538</v>
      </c>
      <c r="J127" s="41">
        <v>866.10559999999998</v>
      </c>
      <c r="K127" s="41">
        <v>38281.868600000002</v>
      </c>
      <c r="L127" s="11">
        <v>44033</v>
      </c>
      <c r="M127" t="s">
        <v>2810</v>
      </c>
    </row>
    <row r="128" spans="1:13" x14ac:dyDescent="0.25">
      <c r="A128" s="5">
        <v>408</v>
      </c>
      <c r="B128" s="5">
        <v>4</v>
      </c>
      <c r="C128" s="5">
        <v>4</v>
      </c>
      <c r="D128" s="5">
        <v>256</v>
      </c>
      <c r="E128" s="5">
        <v>1604</v>
      </c>
      <c r="F128" s="5">
        <v>4</v>
      </c>
      <c r="G128" s="10">
        <v>44024</v>
      </c>
      <c r="H128" s="40">
        <v>1839.5055</v>
      </c>
      <c r="I128" s="40">
        <v>147.16040000000001</v>
      </c>
      <c r="J128" s="40">
        <v>45.9876</v>
      </c>
      <c r="K128" s="40">
        <v>2032.6534999999999</v>
      </c>
      <c r="L128" s="10">
        <v>44033</v>
      </c>
      <c r="M128" t="s">
        <v>2810</v>
      </c>
    </row>
    <row r="129" spans="1:13" x14ac:dyDescent="0.25">
      <c r="A129" s="4">
        <v>409</v>
      </c>
      <c r="B129" s="4">
        <v>4</v>
      </c>
      <c r="C129" s="4">
        <v>4</v>
      </c>
      <c r="D129" s="4">
        <v>259</v>
      </c>
      <c r="E129" s="4">
        <v>1690</v>
      </c>
      <c r="F129" s="4">
        <v>5</v>
      </c>
      <c r="G129" s="11">
        <v>44034</v>
      </c>
      <c r="H129" s="41">
        <v>146.286</v>
      </c>
      <c r="I129" s="41">
        <v>11.7029</v>
      </c>
      <c r="J129" s="41">
        <v>3.6572</v>
      </c>
      <c r="K129" s="41">
        <v>161.64609999999999</v>
      </c>
      <c r="L129" s="11">
        <v>44043</v>
      </c>
      <c r="M129" t="s">
        <v>2810</v>
      </c>
    </row>
    <row r="130" spans="1:13" x14ac:dyDescent="0.25">
      <c r="A130" s="5">
        <v>410</v>
      </c>
      <c r="B130" s="5">
        <v>4</v>
      </c>
      <c r="C130" s="5">
        <v>4</v>
      </c>
      <c r="D130" s="5">
        <v>250</v>
      </c>
      <c r="E130" s="5">
        <v>1566</v>
      </c>
      <c r="F130" s="5">
        <v>5</v>
      </c>
      <c r="G130" s="10">
        <v>44034</v>
      </c>
      <c r="H130" s="40">
        <v>102.56399999999999</v>
      </c>
      <c r="I130" s="40">
        <v>8.2050999999999998</v>
      </c>
      <c r="J130" s="40">
        <v>2.5640999999999998</v>
      </c>
      <c r="K130" s="40">
        <v>113.33320000000001</v>
      </c>
      <c r="L130" s="10">
        <v>44043</v>
      </c>
      <c r="M130" t="s">
        <v>2810</v>
      </c>
    </row>
    <row r="131" spans="1:13" x14ac:dyDescent="0.25">
      <c r="A131" s="4">
        <v>411</v>
      </c>
      <c r="B131" s="4">
        <v>4</v>
      </c>
      <c r="C131" s="4">
        <v>4</v>
      </c>
      <c r="D131" s="4">
        <v>258</v>
      </c>
      <c r="E131" s="4">
        <v>1698</v>
      </c>
      <c r="F131" s="4">
        <v>5</v>
      </c>
      <c r="G131" s="11">
        <v>44034</v>
      </c>
      <c r="H131" s="41">
        <v>150.79050000000001</v>
      </c>
      <c r="I131" s="41">
        <v>12.0632</v>
      </c>
      <c r="J131" s="41">
        <v>3.7698</v>
      </c>
      <c r="K131" s="41">
        <v>166.62350000000001</v>
      </c>
      <c r="L131" s="11">
        <v>44043</v>
      </c>
      <c r="M131" t="s">
        <v>2810</v>
      </c>
    </row>
    <row r="132" spans="1:13" x14ac:dyDescent="0.25">
      <c r="A132" s="5">
        <v>412</v>
      </c>
      <c r="B132" s="5">
        <v>4</v>
      </c>
      <c r="C132" s="5">
        <v>4</v>
      </c>
      <c r="D132" s="5">
        <v>254</v>
      </c>
      <c r="E132" s="5">
        <v>1560</v>
      </c>
      <c r="F132" s="5">
        <v>5</v>
      </c>
      <c r="G132" s="10">
        <v>44034</v>
      </c>
      <c r="H132" s="40">
        <v>13669.424999999999</v>
      </c>
      <c r="I132" s="40">
        <v>1093.5540000000001</v>
      </c>
      <c r="J132" s="40">
        <v>341.73559999999998</v>
      </c>
      <c r="K132" s="40">
        <v>15104.714599999999</v>
      </c>
      <c r="L132" s="10">
        <v>44043</v>
      </c>
      <c r="M132" t="s">
        <v>1829</v>
      </c>
    </row>
    <row r="133" spans="1:13" x14ac:dyDescent="0.25">
      <c r="A133" s="4">
        <v>413</v>
      </c>
      <c r="B133" s="4">
        <v>4</v>
      </c>
      <c r="C133" s="4">
        <v>4</v>
      </c>
      <c r="D133" s="4">
        <v>257</v>
      </c>
      <c r="E133" s="4">
        <v>1692</v>
      </c>
      <c r="F133" s="4">
        <v>5</v>
      </c>
      <c r="G133" s="11">
        <v>44042</v>
      </c>
      <c r="H133" s="41">
        <v>9948.33</v>
      </c>
      <c r="I133" s="41">
        <v>795.8664</v>
      </c>
      <c r="J133" s="41">
        <v>248.70830000000001</v>
      </c>
      <c r="K133" s="41">
        <v>10992.904699999999</v>
      </c>
      <c r="L133" s="11">
        <v>44051</v>
      </c>
      <c r="M133" t="s">
        <v>1829</v>
      </c>
    </row>
    <row r="134" spans="1:13" x14ac:dyDescent="0.25">
      <c r="A134" s="5">
        <v>414</v>
      </c>
      <c r="B134" s="5">
        <v>6</v>
      </c>
      <c r="C134" s="5">
        <v>3</v>
      </c>
      <c r="D134" s="5">
        <v>261</v>
      </c>
      <c r="E134" s="5">
        <v>1696</v>
      </c>
      <c r="F134" s="5">
        <v>2</v>
      </c>
      <c r="G134" s="10">
        <v>44042</v>
      </c>
      <c r="H134" s="40">
        <v>28343.7</v>
      </c>
      <c r="I134" s="40">
        <v>2267.4960000000001</v>
      </c>
      <c r="J134" s="40">
        <v>708.59249999999997</v>
      </c>
      <c r="K134" s="40">
        <v>31319.788499999999</v>
      </c>
      <c r="L134" s="10">
        <v>44051</v>
      </c>
      <c r="M134" t="s">
        <v>1829</v>
      </c>
    </row>
    <row r="135" spans="1:13" x14ac:dyDescent="0.25">
      <c r="A135" s="4">
        <v>415</v>
      </c>
      <c r="B135" s="4">
        <v>4</v>
      </c>
      <c r="C135" s="4">
        <v>4</v>
      </c>
      <c r="D135" s="4">
        <v>251</v>
      </c>
      <c r="E135" s="4">
        <v>1504</v>
      </c>
      <c r="F135" s="4">
        <v>1</v>
      </c>
      <c r="G135" s="11">
        <v>44042</v>
      </c>
      <c r="H135" s="41">
        <v>551.88</v>
      </c>
      <c r="I135" s="41">
        <v>44.150399999999998</v>
      </c>
      <c r="J135" s="41">
        <v>13.797000000000001</v>
      </c>
      <c r="K135" s="41">
        <v>609.82740000000001</v>
      </c>
      <c r="L135" s="11">
        <v>44051</v>
      </c>
      <c r="M135" t="s">
        <v>2817</v>
      </c>
    </row>
    <row r="136" spans="1:13" x14ac:dyDescent="0.25">
      <c r="A136" s="5">
        <v>416</v>
      </c>
      <c r="B136" s="5">
        <v>4</v>
      </c>
      <c r="C136" s="5">
        <v>4</v>
      </c>
      <c r="D136" s="5">
        <v>253</v>
      </c>
      <c r="E136" s="5">
        <v>1544</v>
      </c>
      <c r="F136" s="5">
        <v>1</v>
      </c>
      <c r="G136" s="10">
        <v>44042</v>
      </c>
      <c r="H136" s="40">
        <v>6987.75</v>
      </c>
      <c r="I136" s="40">
        <v>559.02</v>
      </c>
      <c r="J136" s="40">
        <v>174.69380000000001</v>
      </c>
      <c r="K136" s="40">
        <v>7721.4638000000004</v>
      </c>
      <c r="L136" s="10">
        <v>44051</v>
      </c>
      <c r="M136" t="s">
        <v>2817</v>
      </c>
    </row>
    <row r="137" spans="1:13" x14ac:dyDescent="0.25">
      <c r="A137" s="4">
        <v>417</v>
      </c>
      <c r="B137" s="4">
        <v>4</v>
      </c>
      <c r="C137" s="4">
        <v>4</v>
      </c>
      <c r="D137" s="4">
        <v>259</v>
      </c>
      <c r="E137" s="4">
        <v>1514</v>
      </c>
      <c r="F137" s="4">
        <v>5</v>
      </c>
      <c r="G137" s="11">
        <v>44047</v>
      </c>
      <c r="H137" s="41">
        <v>2003.6835000000001</v>
      </c>
      <c r="I137" s="41">
        <v>160.29470000000001</v>
      </c>
      <c r="J137" s="41">
        <v>50.092100000000002</v>
      </c>
      <c r="K137" s="41">
        <v>2214.0702999999999</v>
      </c>
      <c r="L137" s="11">
        <v>44056</v>
      </c>
      <c r="M137" t="s">
        <v>2810</v>
      </c>
    </row>
    <row r="138" spans="1:13" x14ac:dyDescent="0.25">
      <c r="A138" s="5">
        <v>418</v>
      </c>
      <c r="B138" s="5">
        <v>4</v>
      </c>
      <c r="C138" s="5">
        <v>4</v>
      </c>
      <c r="D138" s="5">
        <v>260</v>
      </c>
      <c r="E138" s="5">
        <v>1498</v>
      </c>
      <c r="F138" s="5">
        <v>4</v>
      </c>
      <c r="G138" s="10">
        <v>44047</v>
      </c>
      <c r="H138" s="40">
        <v>26455.275000000001</v>
      </c>
      <c r="I138" s="40">
        <v>2116.422</v>
      </c>
      <c r="J138" s="40">
        <v>661.38189999999997</v>
      </c>
      <c r="K138" s="40">
        <v>29233.0789</v>
      </c>
      <c r="L138" s="10">
        <v>44056</v>
      </c>
      <c r="M138" t="s">
        <v>2810</v>
      </c>
    </row>
    <row r="139" spans="1:13" x14ac:dyDescent="0.25">
      <c r="A139" s="4">
        <v>419</v>
      </c>
      <c r="B139" s="4">
        <v>4</v>
      </c>
      <c r="C139" s="4">
        <v>4</v>
      </c>
      <c r="D139" s="4">
        <v>258</v>
      </c>
      <c r="E139" s="4">
        <v>1674</v>
      </c>
      <c r="F139" s="4">
        <v>2</v>
      </c>
      <c r="G139" s="11">
        <v>44047</v>
      </c>
      <c r="H139" s="41">
        <v>944.37</v>
      </c>
      <c r="I139" s="41">
        <v>75.549599999999998</v>
      </c>
      <c r="J139" s="41">
        <v>23.609300000000001</v>
      </c>
      <c r="K139" s="41">
        <v>1043.5289</v>
      </c>
      <c r="L139" s="11">
        <v>44056</v>
      </c>
      <c r="M139" t="s">
        <v>2810</v>
      </c>
    </row>
    <row r="140" spans="1:13" x14ac:dyDescent="0.25">
      <c r="A140" s="5">
        <v>420</v>
      </c>
      <c r="B140" s="5">
        <v>4</v>
      </c>
      <c r="C140" s="5">
        <v>4</v>
      </c>
      <c r="D140" s="5">
        <v>250</v>
      </c>
      <c r="E140" s="5">
        <v>1652</v>
      </c>
      <c r="F140" s="5">
        <v>1</v>
      </c>
      <c r="G140" s="10">
        <v>44047</v>
      </c>
      <c r="H140" s="40">
        <v>3401.4749999999999</v>
      </c>
      <c r="I140" s="40">
        <v>272.11799999999999</v>
      </c>
      <c r="J140" s="40">
        <v>85.036900000000003</v>
      </c>
      <c r="K140" s="40">
        <v>3758.6298999999999</v>
      </c>
      <c r="L140" s="10">
        <v>44056</v>
      </c>
      <c r="M140" t="s">
        <v>1829</v>
      </c>
    </row>
    <row r="141" spans="1:13" x14ac:dyDescent="0.25">
      <c r="A141" s="4">
        <v>421</v>
      </c>
      <c r="B141" s="4">
        <v>4</v>
      </c>
      <c r="C141" s="4">
        <v>4</v>
      </c>
      <c r="D141" s="4">
        <v>257</v>
      </c>
      <c r="E141" s="4">
        <v>1578</v>
      </c>
      <c r="F141" s="4">
        <v>3</v>
      </c>
      <c r="G141" s="11">
        <v>44047</v>
      </c>
      <c r="H141" s="41">
        <v>62843.55</v>
      </c>
      <c r="I141" s="41">
        <v>5027.4840000000004</v>
      </c>
      <c r="J141" s="41">
        <v>1571.0888</v>
      </c>
      <c r="K141" s="41">
        <v>69442.122799999997</v>
      </c>
      <c r="L141" s="11">
        <v>44056</v>
      </c>
      <c r="M141" t="s">
        <v>1829</v>
      </c>
    </row>
    <row r="142" spans="1:13" x14ac:dyDescent="0.25">
      <c r="A142" s="5">
        <v>422</v>
      </c>
      <c r="B142" s="5">
        <v>4</v>
      </c>
      <c r="C142" s="5">
        <v>4</v>
      </c>
      <c r="D142" s="5">
        <v>261</v>
      </c>
      <c r="E142" s="5">
        <v>1538</v>
      </c>
      <c r="F142" s="5">
        <v>5</v>
      </c>
      <c r="G142" s="10">
        <v>44047</v>
      </c>
      <c r="H142" s="40">
        <v>37843.574999999997</v>
      </c>
      <c r="I142" s="40">
        <v>3027.4859999999999</v>
      </c>
      <c r="J142" s="40">
        <v>946.08939999999996</v>
      </c>
      <c r="K142" s="40">
        <v>41817.150399999999</v>
      </c>
      <c r="L142" s="10">
        <v>44056</v>
      </c>
      <c r="M142" t="s">
        <v>1829</v>
      </c>
    </row>
    <row r="143" spans="1:13" x14ac:dyDescent="0.25">
      <c r="A143" s="4">
        <v>423</v>
      </c>
      <c r="B143" s="4">
        <v>4</v>
      </c>
      <c r="C143" s="4">
        <v>4</v>
      </c>
      <c r="D143" s="4">
        <v>251</v>
      </c>
      <c r="E143" s="4">
        <v>1556</v>
      </c>
      <c r="F143" s="4">
        <v>4</v>
      </c>
      <c r="G143" s="11">
        <v>44047</v>
      </c>
      <c r="H143" s="41">
        <v>25531.275000000001</v>
      </c>
      <c r="I143" s="41">
        <v>2042.502</v>
      </c>
      <c r="J143" s="41">
        <v>638.28189999999995</v>
      </c>
      <c r="K143" s="41">
        <v>28212.0589</v>
      </c>
      <c r="L143" s="11">
        <v>44056</v>
      </c>
      <c r="M143" t="s">
        <v>1829</v>
      </c>
    </row>
    <row r="144" spans="1:13" x14ac:dyDescent="0.25">
      <c r="A144" s="5">
        <v>424</v>
      </c>
      <c r="B144" s="5">
        <v>4</v>
      </c>
      <c r="C144" s="5">
        <v>4</v>
      </c>
      <c r="D144" s="5">
        <v>253</v>
      </c>
      <c r="E144" s="5">
        <v>1554</v>
      </c>
      <c r="F144" s="5">
        <v>5</v>
      </c>
      <c r="G144" s="10">
        <v>44047</v>
      </c>
      <c r="H144" s="40">
        <v>285.35849999999999</v>
      </c>
      <c r="I144" s="40">
        <v>22.828700000000001</v>
      </c>
      <c r="J144" s="40">
        <v>7.1340000000000003</v>
      </c>
      <c r="K144" s="40">
        <v>315.32119999999998</v>
      </c>
      <c r="L144" s="10">
        <v>44056</v>
      </c>
      <c r="M144" t="s">
        <v>2817</v>
      </c>
    </row>
    <row r="145" spans="1:13" x14ac:dyDescent="0.25">
      <c r="A145" s="4">
        <v>425</v>
      </c>
      <c r="B145" s="4">
        <v>4</v>
      </c>
      <c r="C145" s="4">
        <v>4</v>
      </c>
      <c r="D145" s="4">
        <v>255</v>
      </c>
      <c r="E145" s="4">
        <v>1688</v>
      </c>
      <c r="F145" s="4">
        <v>4</v>
      </c>
      <c r="G145" s="11">
        <v>44047</v>
      </c>
      <c r="H145" s="41">
        <v>125.748</v>
      </c>
      <c r="I145" s="41">
        <v>10.059799999999999</v>
      </c>
      <c r="J145" s="41">
        <v>3.1436999999999999</v>
      </c>
      <c r="K145" s="41">
        <v>138.95150000000001</v>
      </c>
      <c r="L145" s="11">
        <v>44056</v>
      </c>
      <c r="M145" t="s">
        <v>2810</v>
      </c>
    </row>
    <row r="146" spans="1:13" x14ac:dyDescent="0.25">
      <c r="A146" s="5">
        <v>426</v>
      </c>
      <c r="B146" s="5">
        <v>4</v>
      </c>
      <c r="C146" s="5">
        <v>4</v>
      </c>
      <c r="D146" s="5">
        <v>256</v>
      </c>
      <c r="E146" s="5">
        <v>1580</v>
      </c>
      <c r="F146" s="5">
        <v>5</v>
      </c>
      <c r="G146" s="10">
        <v>44047</v>
      </c>
      <c r="H146" s="40">
        <v>150.79050000000001</v>
      </c>
      <c r="I146" s="40">
        <v>12.0632</v>
      </c>
      <c r="J146" s="40">
        <v>3.7698</v>
      </c>
      <c r="K146" s="40">
        <v>166.62350000000001</v>
      </c>
      <c r="L146" s="10">
        <v>44056</v>
      </c>
      <c r="M146" t="s">
        <v>2810</v>
      </c>
    </row>
    <row r="147" spans="1:13" x14ac:dyDescent="0.25">
      <c r="A147" s="4">
        <v>427</v>
      </c>
      <c r="B147" s="4">
        <v>4</v>
      </c>
      <c r="C147" s="4">
        <v>4</v>
      </c>
      <c r="D147" s="4">
        <v>259</v>
      </c>
      <c r="E147" s="4">
        <v>1496</v>
      </c>
      <c r="F147" s="4">
        <v>4</v>
      </c>
      <c r="G147" s="11">
        <v>44047</v>
      </c>
      <c r="H147" s="41">
        <v>764.19</v>
      </c>
      <c r="I147" s="41">
        <v>61.135199999999998</v>
      </c>
      <c r="J147" s="41">
        <v>19.104800000000001</v>
      </c>
      <c r="K147" s="41">
        <v>844.43</v>
      </c>
      <c r="L147" s="11">
        <v>44056</v>
      </c>
      <c r="M147" t="s">
        <v>2817</v>
      </c>
    </row>
    <row r="148" spans="1:13" x14ac:dyDescent="0.25">
      <c r="A148" s="5">
        <v>428</v>
      </c>
      <c r="B148" s="5">
        <v>4</v>
      </c>
      <c r="C148" s="5">
        <v>4</v>
      </c>
      <c r="D148" s="5">
        <v>260</v>
      </c>
      <c r="E148" s="5">
        <v>1494</v>
      </c>
      <c r="F148" s="5">
        <v>2</v>
      </c>
      <c r="G148" s="10">
        <v>44047</v>
      </c>
      <c r="H148" s="40">
        <v>8847.2999999999993</v>
      </c>
      <c r="I148" s="40">
        <v>707.78399999999999</v>
      </c>
      <c r="J148" s="40">
        <v>221.1825</v>
      </c>
      <c r="K148" s="40">
        <v>9776.2664999999997</v>
      </c>
      <c r="L148" s="10">
        <v>44056</v>
      </c>
      <c r="M148" t="s">
        <v>2810</v>
      </c>
    </row>
    <row r="149" spans="1:13" x14ac:dyDescent="0.25">
      <c r="A149" s="4">
        <v>429</v>
      </c>
      <c r="B149" s="4">
        <v>4</v>
      </c>
      <c r="C149" s="4">
        <v>4</v>
      </c>
      <c r="D149" s="4">
        <v>258</v>
      </c>
      <c r="E149" s="4">
        <v>1650</v>
      </c>
      <c r="F149" s="4">
        <v>5</v>
      </c>
      <c r="G149" s="11">
        <v>44047</v>
      </c>
      <c r="H149" s="41">
        <v>171.07650000000001</v>
      </c>
      <c r="I149" s="41">
        <v>13.6861</v>
      </c>
      <c r="J149" s="41">
        <v>4.2769000000000004</v>
      </c>
      <c r="K149" s="41">
        <v>189.0395</v>
      </c>
      <c r="L149" s="11">
        <v>44056</v>
      </c>
      <c r="M149" t="s">
        <v>2810</v>
      </c>
    </row>
    <row r="150" spans="1:13" x14ac:dyDescent="0.25">
      <c r="A150" s="5">
        <v>430</v>
      </c>
      <c r="B150" s="5">
        <v>4</v>
      </c>
      <c r="C150" s="5">
        <v>4</v>
      </c>
      <c r="D150" s="5">
        <v>254</v>
      </c>
      <c r="E150" s="5">
        <v>1654</v>
      </c>
      <c r="F150" s="5">
        <v>4</v>
      </c>
      <c r="G150" s="10">
        <v>44047</v>
      </c>
      <c r="H150" s="40">
        <v>20397.3</v>
      </c>
      <c r="I150" s="40">
        <v>1631.7840000000001</v>
      </c>
      <c r="J150" s="40">
        <v>509.9325</v>
      </c>
      <c r="K150" s="40">
        <v>22539.016500000002</v>
      </c>
      <c r="L150" s="10">
        <v>44056</v>
      </c>
      <c r="M150" t="s">
        <v>2817</v>
      </c>
    </row>
    <row r="151" spans="1:13" x14ac:dyDescent="0.25">
      <c r="A151" s="4">
        <v>431</v>
      </c>
      <c r="B151" s="4">
        <v>4</v>
      </c>
      <c r="C151" s="4">
        <v>4</v>
      </c>
      <c r="D151" s="4">
        <v>257</v>
      </c>
      <c r="E151" s="4">
        <v>1664</v>
      </c>
      <c r="F151" s="4">
        <v>3</v>
      </c>
      <c r="G151" s="11">
        <v>44047</v>
      </c>
      <c r="H151" s="41">
        <v>14628.075000000001</v>
      </c>
      <c r="I151" s="41">
        <v>1170.2460000000001</v>
      </c>
      <c r="J151" s="41">
        <v>365.70190000000002</v>
      </c>
      <c r="K151" s="41">
        <v>16164.0229</v>
      </c>
      <c r="L151" s="11">
        <v>44056</v>
      </c>
      <c r="M151" t="s">
        <v>2817</v>
      </c>
    </row>
    <row r="152" spans="1:13" x14ac:dyDescent="0.25">
      <c r="A152" s="5">
        <v>432</v>
      </c>
      <c r="B152" s="5">
        <v>4</v>
      </c>
      <c r="C152" s="5">
        <v>4</v>
      </c>
      <c r="D152" s="5">
        <v>261</v>
      </c>
      <c r="E152" s="5">
        <v>1678</v>
      </c>
      <c r="F152" s="5">
        <v>4</v>
      </c>
      <c r="G152" s="10">
        <v>44047</v>
      </c>
      <c r="H152" s="40">
        <v>25334.924999999999</v>
      </c>
      <c r="I152" s="40">
        <v>2026.7940000000001</v>
      </c>
      <c r="J152" s="40">
        <v>633.37310000000002</v>
      </c>
      <c r="K152" s="40">
        <v>27995.092100000002</v>
      </c>
      <c r="L152" s="10">
        <v>44056</v>
      </c>
      <c r="M152" t="s">
        <v>1829</v>
      </c>
    </row>
    <row r="153" spans="1:13" x14ac:dyDescent="0.25">
      <c r="A153" s="4">
        <v>433</v>
      </c>
      <c r="B153" s="4">
        <v>5</v>
      </c>
      <c r="C153" s="4">
        <v>4</v>
      </c>
      <c r="D153" s="4">
        <v>251</v>
      </c>
      <c r="E153" s="4">
        <v>1616</v>
      </c>
      <c r="F153" s="4">
        <v>5</v>
      </c>
      <c r="G153" s="11">
        <v>44048</v>
      </c>
      <c r="H153" s="41">
        <v>395.95499999999998</v>
      </c>
      <c r="I153" s="41">
        <v>31.676400000000001</v>
      </c>
      <c r="J153" s="41">
        <v>9.8988999999999994</v>
      </c>
      <c r="K153" s="41">
        <v>437.53030000000001</v>
      </c>
      <c r="L153" s="11">
        <v>44057</v>
      </c>
      <c r="M153" t="s">
        <v>2817</v>
      </c>
    </row>
    <row r="154" spans="1:13" x14ac:dyDescent="0.25">
      <c r="A154" s="5">
        <v>434</v>
      </c>
      <c r="B154" s="5">
        <v>4</v>
      </c>
      <c r="C154" s="5">
        <v>4</v>
      </c>
      <c r="D154" s="5">
        <v>253</v>
      </c>
      <c r="E154" s="5">
        <v>1492</v>
      </c>
      <c r="F154" s="5">
        <v>5</v>
      </c>
      <c r="G154" s="10">
        <v>44048</v>
      </c>
      <c r="H154" s="40">
        <v>285.35849999999999</v>
      </c>
      <c r="I154" s="40">
        <v>22.828700000000001</v>
      </c>
      <c r="J154" s="40">
        <v>7.1340000000000003</v>
      </c>
      <c r="K154" s="40">
        <v>315.32119999999998</v>
      </c>
      <c r="L154" s="10">
        <v>44057</v>
      </c>
      <c r="M154" t="s">
        <v>2817</v>
      </c>
    </row>
    <row r="155" spans="1:13" x14ac:dyDescent="0.25">
      <c r="A155" s="4">
        <v>435</v>
      </c>
      <c r="B155" s="4">
        <v>4</v>
      </c>
      <c r="C155" s="4">
        <v>4</v>
      </c>
      <c r="D155" s="4">
        <v>255</v>
      </c>
      <c r="E155" s="4">
        <v>1602</v>
      </c>
      <c r="F155" s="4">
        <v>5</v>
      </c>
      <c r="G155" s="11">
        <v>44048</v>
      </c>
      <c r="H155" s="41">
        <v>1796.0355</v>
      </c>
      <c r="I155" s="41">
        <v>143.68279999999999</v>
      </c>
      <c r="J155" s="41">
        <v>44.9009</v>
      </c>
      <c r="K155" s="41">
        <v>1984.6192000000001</v>
      </c>
      <c r="L155" s="11">
        <v>44057</v>
      </c>
      <c r="M155" t="s">
        <v>2817</v>
      </c>
    </row>
    <row r="156" spans="1:13" x14ac:dyDescent="0.25">
      <c r="A156" s="5">
        <v>436</v>
      </c>
      <c r="B156" s="5">
        <v>4</v>
      </c>
      <c r="C156" s="5">
        <v>4</v>
      </c>
      <c r="D156" s="5">
        <v>256</v>
      </c>
      <c r="E156" s="5">
        <v>1540</v>
      </c>
      <c r="F156" s="5">
        <v>4</v>
      </c>
      <c r="G156" s="10">
        <v>44048</v>
      </c>
      <c r="H156" s="40">
        <v>501.19650000000001</v>
      </c>
      <c r="I156" s="40">
        <v>40.095700000000001</v>
      </c>
      <c r="J156" s="40">
        <v>12.5299</v>
      </c>
      <c r="K156" s="40">
        <v>553.82209999999998</v>
      </c>
      <c r="L156" s="10">
        <v>44057</v>
      </c>
      <c r="M156" t="s">
        <v>2810</v>
      </c>
    </row>
    <row r="157" spans="1:13" x14ac:dyDescent="0.25">
      <c r="A157" s="4">
        <v>437</v>
      </c>
      <c r="B157" s="4">
        <v>4</v>
      </c>
      <c r="C157" s="4">
        <v>4</v>
      </c>
      <c r="D157" s="4">
        <v>259</v>
      </c>
      <c r="E157" s="4">
        <v>1628</v>
      </c>
      <c r="F157" s="4">
        <v>5</v>
      </c>
      <c r="G157" s="11">
        <v>44048</v>
      </c>
      <c r="H157" s="41">
        <v>34644.224999999999</v>
      </c>
      <c r="I157" s="41">
        <v>2771.538</v>
      </c>
      <c r="J157" s="41">
        <v>866.10559999999998</v>
      </c>
      <c r="K157" s="41">
        <v>38281.868600000002</v>
      </c>
      <c r="L157" s="11">
        <v>44057</v>
      </c>
      <c r="M157" t="s">
        <v>2810</v>
      </c>
    </row>
    <row r="158" spans="1:13" x14ac:dyDescent="0.25">
      <c r="A158" s="5">
        <v>438</v>
      </c>
      <c r="B158" s="5">
        <v>4</v>
      </c>
      <c r="C158" s="5">
        <v>4</v>
      </c>
      <c r="D158" s="5">
        <v>250</v>
      </c>
      <c r="E158" s="5">
        <v>1604</v>
      </c>
      <c r="F158" s="5">
        <v>4</v>
      </c>
      <c r="G158" s="10">
        <v>44048</v>
      </c>
      <c r="H158" s="40">
        <v>1839.5055</v>
      </c>
      <c r="I158" s="40">
        <v>147.16040000000001</v>
      </c>
      <c r="J158" s="40">
        <v>45.9876</v>
      </c>
      <c r="K158" s="40">
        <v>2032.6534999999999</v>
      </c>
      <c r="L158" s="10">
        <v>44057</v>
      </c>
      <c r="M158" t="s">
        <v>2810</v>
      </c>
    </row>
    <row r="159" spans="1:13" x14ac:dyDescent="0.25">
      <c r="A159" s="4">
        <v>439</v>
      </c>
      <c r="B159" s="4">
        <v>4</v>
      </c>
      <c r="C159" s="4">
        <v>4</v>
      </c>
      <c r="D159" s="4">
        <v>258</v>
      </c>
      <c r="E159" s="4">
        <v>1690</v>
      </c>
      <c r="F159" s="4">
        <v>5</v>
      </c>
      <c r="G159" s="11">
        <v>44048</v>
      </c>
      <c r="H159" s="41">
        <v>146.286</v>
      </c>
      <c r="I159" s="41">
        <v>11.7029</v>
      </c>
      <c r="J159" s="41">
        <v>3.6572</v>
      </c>
      <c r="K159" s="41">
        <v>161.64609999999999</v>
      </c>
      <c r="L159" s="11">
        <v>44057</v>
      </c>
      <c r="M159" t="s">
        <v>2810</v>
      </c>
    </row>
    <row r="160" spans="1:13" x14ac:dyDescent="0.25">
      <c r="A160" s="5">
        <v>440</v>
      </c>
      <c r="B160" s="5">
        <v>4</v>
      </c>
      <c r="C160" s="5">
        <v>4</v>
      </c>
      <c r="D160" s="5">
        <v>254</v>
      </c>
      <c r="E160" s="5">
        <v>1566</v>
      </c>
      <c r="F160" s="5">
        <v>5</v>
      </c>
      <c r="G160" s="10">
        <v>44048</v>
      </c>
      <c r="H160" s="40">
        <v>102.56399999999999</v>
      </c>
      <c r="I160" s="40">
        <v>8.2050999999999998</v>
      </c>
      <c r="J160" s="40">
        <v>2.5640999999999998</v>
      </c>
      <c r="K160" s="40">
        <v>113.33320000000001</v>
      </c>
      <c r="L160" s="10">
        <v>44057</v>
      </c>
      <c r="M160" t="s">
        <v>2810</v>
      </c>
    </row>
    <row r="161" spans="1:13" x14ac:dyDescent="0.25">
      <c r="A161" s="4">
        <v>441</v>
      </c>
      <c r="B161" s="4">
        <v>4</v>
      </c>
      <c r="C161" s="4">
        <v>4</v>
      </c>
      <c r="D161" s="4">
        <v>257</v>
      </c>
      <c r="E161" s="4">
        <v>1698</v>
      </c>
      <c r="F161" s="4">
        <v>5</v>
      </c>
      <c r="G161" s="11">
        <v>44048</v>
      </c>
      <c r="H161" s="41">
        <v>150.79050000000001</v>
      </c>
      <c r="I161" s="41">
        <v>12.0632</v>
      </c>
      <c r="J161" s="41">
        <v>3.7698</v>
      </c>
      <c r="K161" s="41">
        <v>166.62350000000001</v>
      </c>
      <c r="L161" s="11">
        <v>44057</v>
      </c>
      <c r="M161" t="s">
        <v>2810</v>
      </c>
    </row>
    <row r="162" spans="1:13" x14ac:dyDescent="0.25">
      <c r="A162" s="5">
        <v>442</v>
      </c>
      <c r="B162" s="5">
        <v>4</v>
      </c>
      <c r="C162" s="5">
        <v>4</v>
      </c>
      <c r="D162" s="5">
        <v>261</v>
      </c>
      <c r="E162" s="5">
        <v>1560</v>
      </c>
      <c r="F162" s="5">
        <v>5</v>
      </c>
      <c r="G162" s="10">
        <v>44048</v>
      </c>
      <c r="H162" s="40">
        <v>13669.424999999999</v>
      </c>
      <c r="I162" s="40">
        <v>1093.5540000000001</v>
      </c>
      <c r="J162" s="40">
        <v>341.73559999999998</v>
      </c>
      <c r="K162" s="40">
        <v>15104.714599999999</v>
      </c>
      <c r="L162" s="10">
        <v>44057</v>
      </c>
      <c r="M162" t="s">
        <v>1829</v>
      </c>
    </row>
    <row r="163" spans="1:13" x14ac:dyDescent="0.25">
      <c r="A163" s="4">
        <v>443</v>
      </c>
      <c r="B163" s="4">
        <v>4</v>
      </c>
      <c r="C163" s="4">
        <v>4</v>
      </c>
      <c r="D163" s="4">
        <v>251</v>
      </c>
      <c r="E163" s="4">
        <v>1692</v>
      </c>
      <c r="F163" s="4">
        <v>5</v>
      </c>
      <c r="G163" s="11">
        <v>44048</v>
      </c>
      <c r="H163" s="41">
        <v>9637.11</v>
      </c>
      <c r="I163" s="41">
        <v>770.96879999999999</v>
      </c>
      <c r="J163" s="41">
        <v>240.92779999999999</v>
      </c>
      <c r="K163" s="41">
        <v>10649.006600000001</v>
      </c>
      <c r="L163" s="11">
        <v>44057</v>
      </c>
      <c r="M163" t="s">
        <v>1829</v>
      </c>
    </row>
    <row r="164" spans="1:13" x14ac:dyDescent="0.25">
      <c r="A164" s="5">
        <v>444</v>
      </c>
      <c r="B164" s="5">
        <v>4</v>
      </c>
      <c r="C164" s="5">
        <v>4</v>
      </c>
      <c r="D164" s="5">
        <v>253</v>
      </c>
      <c r="E164" s="5">
        <v>1696</v>
      </c>
      <c r="F164" s="5">
        <v>4</v>
      </c>
      <c r="G164" s="10">
        <v>44048</v>
      </c>
      <c r="H164" s="40">
        <v>34118.699999999997</v>
      </c>
      <c r="I164" s="40">
        <v>2729.4960000000001</v>
      </c>
      <c r="J164" s="40">
        <v>852.96749999999997</v>
      </c>
      <c r="K164" s="40">
        <v>37701.163500000002</v>
      </c>
      <c r="L164" s="10">
        <v>44057</v>
      </c>
      <c r="M164" t="s">
        <v>1829</v>
      </c>
    </row>
    <row r="165" spans="1:13" x14ac:dyDescent="0.25">
      <c r="A165" s="4">
        <v>445</v>
      </c>
      <c r="B165" s="4">
        <v>4</v>
      </c>
      <c r="C165" s="4">
        <v>4</v>
      </c>
      <c r="D165" s="4">
        <v>255</v>
      </c>
      <c r="E165" s="4">
        <v>1504</v>
      </c>
      <c r="F165" s="4">
        <v>1</v>
      </c>
      <c r="G165" s="11">
        <v>44048</v>
      </c>
      <c r="H165" s="41">
        <v>551.88</v>
      </c>
      <c r="I165" s="41">
        <v>44.150399999999998</v>
      </c>
      <c r="J165" s="41">
        <v>13.797000000000001</v>
      </c>
      <c r="K165" s="41">
        <v>609.82740000000001</v>
      </c>
      <c r="L165" s="11">
        <v>44057</v>
      </c>
      <c r="M165" t="s">
        <v>2817</v>
      </c>
    </row>
    <row r="166" spans="1:13" x14ac:dyDescent="0.25">
      <c r="A166" s="5">
        <v>446</v>
      </c>
      <c r="B166" s="5">
        <v>4</v>
      </c>
      <c r="C166" s="5">
        <v>4</v>
      </c>
      <c r="D166" s="5">
        <v>256</v>
      </c>
      <c r="E166" s="5">
        <v>1544</v>
      </c>
      <c r="F166" s="5">
        <v>1</v>
      </c>
      <c r="G166" s="10">
        <v>44048</v>
      </c>
      <c r="H166" s="40">
        <v>6987.75</v>
      </c>
      <c r="I166" s="40">
        <v>559.02</v>
      </c>
      <c r="J166" s="40">
        <v>174.69380000000001</v>
      </c>
      <c r="K166" s="40">
        <v>7721.4638000000004</v>
      </c>
      <c r="L166" s="10">
        <v>44057</v>
      </c>
      <c r="M166" t="s">
        <v>2817</v>
      </c>
    </row>
    <row r="167" spans="1:13" x14ac:dyDescent="0.25">
      <c r="A167" s="4">
        <v>447</v>
      </c>
      <c r="B167" s="4">
        <v>4</v>
      </c>
      <c r="C167" s="4">
        <v>4</v>
      </c>
      <c r="D167" s="4">
        <v>259</v>
      </c>
      <c r="E167" s="4">
        <v>1530</v>
      </c>
      <c r="F167" s="4">
        <v>2</v>
      </c>
      <c r="G167" s="11">
        <v>44048</v>
      </c>
      <c r="H167" s="41">
        <v>28072.275000000001</v>
      </c>
      <c r="I167" s="41">
        <v>2245.7820000000002</v>
      </c>
      <c r="J167" s="41">
        <v>701.80690000000004</v>
      </c>
      <c r="K167" s="41">
        <v>31019.8639</v>
      </c>
      <c r="L167" s="11">
        <v>44057</v>
      </c>
      <c r="M167" t="s">
        <v>2810</v>
      </c>
    </row>
    <row r="168" spans="1:13" x14ac:dyDescent="0.25">
      <c r="A168" s="5">
        <v>448</v>
      </c>
      <c r="B168" s="5">
        <v>4</v>
      </c>
      <c r="C168" s="5">
        <v>4</v>
      </c>
      <c r="D168" s="5">
        <v>260</v>
      </c>
      <c r="E168" s="5">
        <v>1508</v>
      </c>
      <c r="F168" s="5">
        <v>1</v>
      </c>
      <c r="G168" s="10">
        <v>44048</v>
      </c>
      <c r="H168" s="40">
        <v>37312.275000000001</v>
      </c>
      <c r="I168" s="40">
        <v>2984.982</v>
      </c>
      <c r="J168" s="40">
        <v>932.80690000000004</v>
      </c>
      <c r="K168" s="40">
        <v>41230.063900000001</v>
      </c>
      <c r="L168" s="10">
        <v>44057</v>
      </c>
      <c r="M168" t="s">
        <v>2810</v>
      </c>
    </row>
    <row r="169" spans="1:13" x14ac:dyDescent="0.25">
      <c r="A169" s="4">
        <v>449</v>
      </c>
      <c r="B169" s="4">
        <v>4</v>
      </c>
      <c r="C169" s="4">
        <v>4</v>
      </c>
      <c r="D169" s="4">
        <v>250</v>
      </c>
      <c r="E169" s="4">
        <v>1694</v>
      </c>
      <c r="F169" s="4">
        <v>1</v>
      </c>
      <c r="G169" s="11">
        <v>44049</v>
      </c>
      <c r="H169" s="41">
        <v>7623</v>
      </c>
      <c r="I169" s="41">
        <v>609.84</v>
      </c>
      <c r="J169" s="41">
        <v>190.57499999999999</v>
      </c>
      <c r="K169" s="41">
        <v>8423.4150000000009</v>
      </c>
      <c r="L169" s="11">
        <v>44058</v>
      </c>
      <c r="M169" t="s">
        <v>2817</v>
      </c>
    </row>
    <row r="170" spans="1:13" x14ac:dyDescent="0.25">
      <c r="A170" s="5">
        <v>450</v>
      </c>
      <c r="B170" s="5">
        <v>4</v>
      </c>
      <c r="C170" s="5">
        <v>4</v>
      </c>
      <c r="D170" s="5">
        <v>254</v>
      </c>
      <c r="E170" s="5">
        <v>1624</v>
      </c>
      <c r="F170" s="5">
        <v>2</v>
      </c>
      <c r="G170" s="10">
        <v>44049</v>
      </c>
      <c r="H170" s="40">
        <v>28297.5</v>
      </c>
      <c r="I170" s="40">
        <v>2263.8000000000002</v>
      </c>
      <c r="J170" s="40">
        <v>707.4375</v>
      </c>
      <c r="K170" s="40">
        <v>31268.737499999999</v>
      </c>
      <c r="L170" s="10">
        <v>44058</v>
      </c>
      <c r="M170" t="s">
        <v>1829</v>
      </c>
    </row>
    <row r="171" spans="1:13" x14ac:dyDescent="0.25">
      <c r="A171" s="4">
        <v>451</v>
      </c>
      <c r="B171" s="4">
        <v>4</v>
      </c>
      <c r="C171" s="4">
        <v>4</v>
      </c>
      <c r="D171" s="4">
        <v>257</v>
      </c>
      <c r="E171" s="4">
        <v>1548</v>
      </c>
      <c r="F171" s="4">
        <v>2</v>
      </c>
      <c r="G171" s="11">
        <v>44049</v>
      </c>
      <c r="H171" s="41">
        <v>59.944499999999998</v>
      </c>
      <c r="I171" s="41">
        <v>4.7956000000000003</v>
      </c>
      <c r="J171" s="41">
        <v>1.4985999999999999</v>
      </c>
      <c r="K171" s="41">
        <v>66.238699999999994</v>
      </c>
      <c r="L171" s="11">
        <v>44058</v>
      </c>
      <c r="M171" t="s">
        <v>2810</v>
      </c>
    </row>
    <row r="172" spans="1:13" x14ac:dyDescent="0.25">
      <c r="A172" s="5">
        <v>452</v>
      </c>
      <c r="B172" s="5">
        <v>4</v>
      </c>
      <c r="C172" s="5">
        <v>4</v>
      </c>
      <c r="D172" s="5">
        <v>261</v>
      </c>
      <c r="E172" s="5">
        <v>1598</v>
      </c>
      <c r="F172" s="5">
        <v>4</v>
      </c>
      <c r="G172" s="10">
        <v>44049</v>
      </c>
      <c r="H172" s="40">
        <v>234.64349999999999</v>
      </c>
      <c r="I172" s="40">
        <v>18.7715</v>
      </c>
      <c r="J172" s="40">
        <v>5.8661000000000003</v>
      </c>
      <c r="K172" s="40">
        <v>259.28109999999998</v>
      </c>
      <c r="L172" s="10">
        <v>44058</v>
      </c>
      <c r="M172" t="s">
        <v>2810</v>
      </c>
    </row>
    <row r="173" spans="1:13" x14ac:dyDescent="0.25">
      <c r="A173" s="4">
        <v>453</v>
      </c>
      <c r="B173" s="4">
        <v>4</v>
      </c>
      <c r="C173" s="4">
        <v>4</v>
      </c>
      <c r="D173" s="4">
        <v>251</v>
      </c>
      <c r="E173" s="4">
        <v>1658</v>
      </c>
      <c r="F173" s="4">
        <v>5</v>
      </c>
      <c r="G173" s="11">
        <v>44049</v>
      </c>
      <c r="H173" s="41">
        <v>43878.45</v>
      </c>
      <c r="I173" s="41">
        <v>3510.2759999999998</v>
      </c>
      <c r="J173" s="41">
        <v>1096.9612999999999</v>
      </c>
      <c r="K173" s="41">
        <v>48485.687299999998</v>
      </c>
      <c r="L173" s="11">
        <v>44058</v>
      </c>
      <c r="M173" t="s">
        <v>1829</v>
      </c>
    </row>
    <row r="174" spans="1:13" x14ac:dyDescent="0.25">
      <c r="A174" s="5">
        <v>454</v>
      </c>
      <c r="B174" s="5">
        <v>4</v>
      </c>
      <c r="C174" s="5">
        <v>4</v>
      </c>
      <c r="D174" s="5">
        <v>253</v>
      </c>
      <c r="E174" s="5">
        <v>1536</v>
      </c>
      <c r="F174" s="5">
        <v>4</v>
      </c>
      <c r="G174" s="10">
        <v>44049</v>
      </c>
      <c r="H174" s="40">
        <v>247.24350000000001</v>
      </c>
      <c r="I174" s="40">
        <v>19.779499999999999</v>
      </c>
      <c r="J174" s="40">
        <v>6.1810999999999998</v>
      </c>
      <c r="K174" s="40">
        <v>273.20409999999998</v>
      </c>
      <c r="L174" s="10">
        <v>44058</v>
      </c>
      <c r="M174" t="s">
        <v>2810</v>
      </c>
    </row>
    <row r="175" spans="1:13" x14ac:dyDescent="0.25">
      <c r="A175" s="4">
        <v>455</v>
      </c>
      <c r="B175" s="4">
        <v>4</v>
      </c>
      <c r="C175" s="4">
        <v>4</v>
      </c>
      <c r="D175" s="4">
        <v>255</v>
      </c>
      <c r="E175" s="4">
        <v>1568</v>
      </c>
      <c r="F175" s="4">
        <v>2</v>
      </c>
      <c r="G175" s="11">
        <v>44049</v>
      </c>
      <c r="H175" s="41">
        <v>49376.25</v>
      </c>
      <c r="I175" s="41">
        <v>3950.1</v>
      </c>
      <c r="J175" s="41">
        <v>1234.4063000000001</v>
      </c>
      <c r="K175" s="41">
        <v>54560.756300000001</v>
      </c>
      <c r="L175" s="11">
        <v>44058</v>
      </c>
      <c r="M175" t="s">
        <v>1829</v>
      </c>
    </row>
    <row r="176" spans="1:13" x14ac:dyDescent="0.25">
      <c r="A176" s="5">
        <v>456</v>
      </c>
      <c r="B176" s="5">
        <v>8</v>
      </c>
      <c r="C176" s="5">
        <v>4</v>
      </c>
      <c r="D176" s="5">
        <v>256</v>
      </c>
      <c r="E176" s="5">
        <v>1648</v>
      </c>
      <c r="F176" s="5">
        <v>5</v>
      </c>
      <c r="G176" s="10">
        <v>44049</v>
      </c>
      <c r="H176" s="40">
        <v>142.41149999999999</v>
      </c>
      <c r="I176" s="40">
        <v>11.392899999999999</v>
      </c>
      <c r="J176" s="40">
        <v>3.5602999999999998</v>
      </c>
      <c r="K176" s="40">
        <v>157.3647</v>
      </c>
      <c r="L176" s="10">
        <v>44058</v>
      </c>
      <c r="M176" t="s">
        <v>2810</v>
      </c>
    </row>
    <row r="177" spans="1:13" x14ac:dyDescent="0.25">
      <c r="A177" s="4">
        <v>457</v>
      </c>
      <c r="B177" s="4">
        <v>4</v>
      </c>
      <c r="C177" s="4">
        <v>4</v>
      </c>
      <c r="D177" s="4">
        <v>259</v>
      </c>
      <c r="E177" s="4">
        <v>1646</v>
      </c>
      <c r="F177" s="4">
        <v>2</v>
      </c>
      <c r="G177" s="11">
        <v>44049</v>
      </c>
      <c r="H177" s="41">
        <v>48030.675000000003</v>
      </c>
      <c r="I177" s="41">
        <v>3842.4540000000002</v>
      </c>
      <c r="J177" s="41">
        <v>1200.7669000000001</v>
      </c>
      <c r="K177" s="41">
        <v>53073.895900000003</v>
      </c>
      <c r="L177" s="11">
        <v>44058</v>
      </c>
      <c r="M177" t="s">
        <v>2810</v>
      </c>
    </row>
    <row r="178" spans="1:13" x14ac:dyDescent="0.25">
      <c r="A178" s="5">
        <v>458</v>
      </c>
      <c r="B178" s="5">
        <v>4</v>
      </c>
      <c r="C178" s="5">
        <v>4</v>
      </c>
      <c r="D178" s="5">
        <v>260</v>
      </c>
      <c r="E178" s="5">
        <v>1672</v>
      </c>
      <c r="F178" s="5">
        <v>4</v>
      </c>
      <c r="G178" s="10">
        <v>44049</v>
      </c>
      <c r="H178" s="40">
        <v>51113.748</v>
      </c>
      <c r="I178" s="40">
        <v>4089.0998</v>
      </c>
      <c r="J178" s="40">
        <v>1277.8436999999999</v>
      </c>
      <c r="K178" s="40">
        <v>56480.691500000001</v>
      </c>
      <c r="L178" s="10">
        <v>44058</v>
      </c>
      <c r="M178" t="s">
        <v>2817</v>
      </c>
    </row>
    <row r="179" spans="1:13" x14ac:dyDescent="0.25">
      <c r="A179" s="4">
        <v>459</v>
      </c>
      <c r="B179" s="4">
        <v>4</v>
      </c>
      <c r="C179" s="4">
        <v>4</v>
      </c>
      <c r="D179" s="4">
        <v>258</v>
      </c>
      <c r="E179" s="4">
        <v>1600</v>
      </c>
      <c r="F179" s="4">
        <v>1</v>
      </c>
      <c r="G179" s="11">
        <v>44049</v>
      </c>
      <c r="H179" s="41">
        <v>1276.2750000000001</v>
      </c>
      <c r="I179" s="41">
        <v>102.102</v>
      </c>
      <c r="J179" s="41">
        <v>31.9069</v>
      </c>
      <c r="K179" s="41">
        <v>1410.2838999999999</v>
      </c>
      <c r="L179" s="11">
        <v>44058</v>
      </c>
      <c r="M179" t="s">
        <v>2810</v>
      </c>
    </row>
    <row r="180" spans="1:13" x14ac:dyDescent="0.25">
      <c r="A180" s="5">
        <v>460</v>
      </c>
      <c r="B180" s="5">
        <v>4</v>
      </c>
      <c r="C180" s="5">
        <v>4</v>
      </c>
      <c r="D180" s="5">
        <v>254</v>
      </c>
      <c r="E180" s="5">
        <v>1522</v>
      </c>
      <c r="F180" s="5">
        <v>1</v>
      </c>
      <c r="G180" s="10">
        <v>44049</v>
      </c>
      <c r="H180" s="40">
        <v>2003.925</v>
      </c>
      <c r="I180" s="40">
        <v>160.31399999999999</v>
      </c>
      <c r="J180" s="40">
        <v>50.098100000000002</v>
      </c>
      <c r="K180" s="40">
        <v>2214.3371000000002</v>
      </c>
      <c r="L180" s="10">
        <v>44058</v>
      </c>
      <c r="M180" t="s">
        <v>2810</v>
      </c>
    </row>
    <row r="181" spans="1:13" x14ac:dyDescent="0.25">
      <c r="A181" s="4">
        <v>461</v>
      </c>
      <c r="B181" s="4">
        <v>4</v>
      </c>
      <c r="C181" s="4">
        <v>4</v>
      </c>
      <c r="D181" s="4">
        <v>257</v>
      </c>
      <c r="E181" s="4">
        <v>1570</v>
      </c>
      <c r="F181" s="4">
        <v>4</v>
      </c>
      <c r="G181" s="11">
        <v>44049</v>
      </c>
      <c r="H181" s="41">
        <v>22516.724999999999</v>
      </c>
      <c r="I181" s="41">
        <v>1801.338</v>
      </c>
      <c r="J181" s="41">
        <v>562.91809999999998</v>
      </c>
      <c r="K181" s="41">
        <v>24880.981100000001</v>
      </c>
      <c r="L181" s="11">
        <v>44058</v>
      </c>
      <c r="M181" t="s">
        <v>1829</v>
      </c>
    </row>
    <row r="182" spans="1:13" x14ac:dyDescent="0.25">
      <c r="A182" s="5">
        <v>462</v>
      </c>
      <c r="B182" s="5">
        <v>4</v>
      </c>
      <c r="C182" s="5">
        <v>4</v>
      </c>
      <c r="D182" s="5">
        <v>261</v>
      </c>
      <c r="E182" s="5">
        <v>1516</v>
      </c>
      <c r="F182" s="5">
        <v>1</v>
      </c>
      <c r="G182" s="10">
        <v>44049</v>
      </c>
      <c r="H182" s="40">
        <v>454.86</v>
      </c>
      <c r="I182" s="40">
        <v>36.388800000000003</v>
      </c>
      <c r="J182" s="40">
        <v>11.371499999999999</v>
      </c>
      <c r="K182" s="40">
        <v>502.62029999999999</v>
      </c>
      <c r="L182" s="10">
        <v>44058</v>
      </c>
      <c r="M182" t="s">
        <v>1829</v>
      </c>
    </row>
    <row r="183" spans="1:13" x14ac:dyDescent="0.25">
      <c r="A183" s="4">
        <v>463</v>
      </c>
      <c r="B183" s="4">
        <v>4</v>
      </c>
      <c r="C183" s="4">
        <v>4</v>
      </c>
      <c r="D183" s="4">
        <v>251</v>
      </c>
      <c r="E183" s="4">
        <v>1506</v>
      </c>
      <c r="F183" s="4">
        <v>5</v>
      </c>
      <c r="G183" s="11">
        <v>44049</v>
      </c>
      <c r="H183" s="41">
        <v>43878.45</v>
      </c>
      <c r="I183" s="41">
        <v>3510.2759999999998</v>
      </c>
      <c r="J183" s="41">
        <v>1096.9612999999999</v>
      </c>
      <c r="K183" s="41">
        <v>48485.687299999998</v>
      </c>
      <c r="L183" s="11">
        <v>44058</v>
      </c>
      <c r="M183" t="s">
        <v>1829</v>
      </c>
    </row>
    <row r="184" spans="1:13" x14ac:dyDescent="0.25">
      <c r="A184" s="5">
        <v>464</v>
      </c>
      <c r="B184" s="5">
        <v>4</v>
      </c>
      <c r="C184" s="5">
        <v>4</v>
      </c>
      <c r="D184" s="5">
        <v>253</v>
      </c>
      <c r="E184" s="5">
        <v>1626</v>
      </c>
      <c r="F184" s="5">
        <v>2</v>
      </c>
      <c r="G184" s="10">
        <v>44049</v>
      </c>
      <c r="H184" s="40">
        <v>7132.125</v>
      </c>
      <c r="I184" s="40">
        <v>570.57000000000005</v>
      </c>
      <c r="J184" s="40">
        <v>178.3031</v>
      </c>
      <c r="K184" s="40">
        <v>7880.9980999999998</v>
      </c>
      <c r="L184" s="10">
        <v>44058</v>
      </c>
      <c r="M184" t="s">
        <v>2817</v>
      </c>
    </row>
    <row r="185" spans="1:13" x14ac:dyDescent="0.25">
      <c r="A185" s="4">
        <v>465</v>
      </c>
      <c r="B185" s="4">
        <v>4</v>
      </c>
      <c r="C185" s="4">
        <v>4</v>
      </c>
      <c r="D185" s="4">
        <v>255</v>
      </c>
      <c r="E185" s="4">
        <v>1542</v>
      </c>
      <c r="F185" s="4">
        <v>2</v>
      </c>
      <c r="G185" s="11">
        <v>44050</v>
      </c>
      <c r="H185" s="41">
        <v>28343.7</v>
      </c>
      <c r="I185" s="41">
        <v>2267.4960000000001</v>
      </c>
      <c r="J185" s="41">
        <v>708.59249999999997</v>
      </c>
      <c r="K185" s="41">
        <v>31319.788499999999</v>
      </c>
      <c r="L185" s="11">
        <v>44059</v>
      </c>
      <c r="M185" t="s">
        <v>1829</v>
      </c>
    </row>
    <row r="186" spans="1:13" x14ac:dyDescent="0.25">
      <c r="A186" s="5">
        <v>466</v>
      </c>
      <c r="B186" s="5">
        <v>4</v>
      </c>
      <c r="C186" s="5">
        <v>4</v>
      </c>
      <c r="D186" s="5">
        <v>256</v>
      </c>
      <c r="E186" s="5">
        <v>1610</v>
      </c>
      <c r="F186" s="5">
        <v>4</v>
      </c>
      <c r="G186" s="10">
        <v>44050</v>
      </c>
      <c r="H186" s="40">
        <v>22516.724999999999</v>
      </c>
      <c r="I186" s="40">
        <v>1801.338</v>
      </c>
      <c r="J186" s="40">
        <v>562.91809999999998</v>
      </c>
      <c r="K186" s="40">
        <v>24880.981100000001</v>
      </c>
      <c r="L186" s="10">
        <v>44059</v>
      </c>
      <c r="M186" t="s">
        <v>2810</v>
      </c>
    </row>
    <row r="187" spans="1:13" x14ac:dyDescent="0.25">
      <c r="A187" s="4">
        <v>467</v>
      </c>
      <c r="B187" s="4">
        <v>4</v>
      </c>
      <c r="C187" s="4">
        <v>4</v>
      </c>
      <c r="D187" s="4">
        <v>252</v>
      </c>
      <c r="E187" s="4">
        <v>1638</v>
      </c>
      <c r="F187" s="4">
        <v>5</v>
      </c>
      <c r="G187" s="11">
        <v>44050</v>
      </c>
      <c r="H187" s="41">
        <v>34644.224999999999</v>
      </c>
      <c r="I187" s="41">
        <v>2771.538</v>
      </c>
      <c r="J187" s="41">
        <v>866.10559999999998</v>
      </c>
      <c r="K187" s="41">
        <v>38281.868600000002</v>
      </c>
      <c r="L187" s="11">
        <v>44059</v>
      </c>
      <c r="M187" t="s">
        <v>2817</v>
      </c>
    </row>
    <row r="188" spans="1:13" x14ac:dyDescent="0.25">
      <c r="A188" s="5">
        <v>468</v>
      </c>
      <c r="B188" s="5">
        <v>4</v>
      </c>
      <c r="C188" s="5">
        <v>4</v>
      </c>
      <c r="D188" s="5">
        <v>260</v>
      </c>
      <c r="E188" s="5">
        <v>1582</v>
      </c>
      <c r="F188" s="5">
        <v>5</v>
      </c>
      <c r="G188" s="10">
        <v>44050</v>
      </c>
      <c r="H188" s="40">
        <v>694.16549999999995</v>
      </c>
      <c r="I188" s="40">
        <v>55.533200000000001</v>
      </c>
      <c r="J188" s="40">
        <v>17.354099999999999</v>
      </c>
      <c r="K188" s="40">
        <v>767.05280000000005</v>
      </c>
      <c r="L188" s="10">
        <v>44059</v>
      </c>
      <c r="M188" t="s">
        <v>2810</v>
      </c>
    </row>
    <row r="189" spans="1:13" x14ac:dyDescent="0.25">
      <c r="A189" s="4">
        <v>469</v>
      </c>
      <c r="B189" s="4">
        <v>4</v>
      </c>
      <c r="C189" s="4">
        <v>4</v>
      </c>
      <c r="D189" s="4">
        <v>258</v>
      </c>
      <c r="E189" s="4">
        <v>1510</v>
      </c>
      <c r="F189" s="4">
        <v>5</v>
      </c>
      <c r="G189" s="11">
        <v>44050</v>
      </c>
      <c r="H189" s="41">
        <v>143.04150000000001</v>
      </c>
      <c r="I189" s="41">
        <v>11.443300000000001</v>
      </c>
      <c r="J189" s="41">
        <v>3.5760000000000001</v>
      </c>
      <c r="K189" s="41">
        <v>158.0608</v>
      </c>
      <c r="L189" s="11">
        <v>44059</v>
      </c>
      <c r="M189" t="s">
        <v>2810</v>
      </c>
    </row>
    <row r="190" spans="1:13" x14ac:dyDescent="0.25">
      <c r="A190" s="5">
        <v>470</v>
      </c>
      <c r="B190" s="5">
        <v>4</v>
      </c>
      <c r="C190" s="5">
        <v>4</v>
      </c>
      <c r="D190" s="5">
        <v>254</v>
      </c>
      <c r="E190" s="5">
        <v>1526</v>
      </c>
      <c r="F190" s="5">
        <v>2</v>
      </c>
      <c r="G190" s="10">
        <v>44050</v>
      </c>
      <c r="H190" s="40">
        <v>28199.325000000001</v>
      </c>
      <c r="I190" s="40">
        <v>2255.9459999999999</v>
      </c>
      <c r="J190" s="40">
        <v>704.98310000000004</v>
      </c>
      <c r="K190" s="40">
        <v>31160.254099999998</v>
      </c>
      <c r="L190" s="10">
        <v>44059</v>
      </c>
      <c r="M190" t="s">
        <v>1829</v>
      </c>
    </row>
    <row r="191" spans="1:13" x14ac:dyDescent="0.25">
      <c r="A191" s="4">
        <v>471</v>
      </c>
      <c r="B191" s="4">
        <v>4</v>
      </c>
      <c r="C191" s="4">
        <v>4</v>
      </c>
      <c r="D191" s="4">
        <v>257</v>
      </c>
      <c r="E191" s="4">
        <v>1644</v>
      </c>
      <c r="F191" s="4">
        <v>1</v>
      </c>
      <c r="G191" s="11">
        <v>44050</v>
      </c>
      <c r="H191" s="41">
        <v>3713.3249999999998</v>
      </c>
      <c r="I191" s="41">
        <v>297.06599999999997</v>
      </c>
      <c r="J191" s="41">
        <v>92.833100000000002</v>
      </c>
      <c r="K191" s="41">
        <v>4103.2241000000004</v>
      </c>
      <c r="L191" s="11">
        <v>44059</v>
      </c>
      <c r="M191" t="s">
        <v>2810</v>
      </c>
    </row>
    <row r="192" spans="1:13" x14ac:dyDescent="0.25">
      <c r="A192" s="5">
        <v>472</v>
      </c>
      <c r="B192" s="5">
        <v>4</v>
      </c>
      <c r="C192" s="5">
        <v>4</v>
      </c>
      <c r="D192" s="5">
        <v>261</v>
      </c>
      <c r="E192" s="5">
        <v>1680</v>
      </c>
      <c r="F192" s="5">
        <v>5</v>
      </c>
      <c r="G192" s="10">
        <v>44050</v>
      </c>
      <c r="H192" s="40">
        <v>43878.45</v>
      </c>
      <c r="I192" s="40">
        <v>3510.2759999999998</v>
      </c>
      <c r="J192" s="40">
        <v>1096.9612999999999</v>
      </c>
      <c r="K192" s="40">
        <v>48485.687299999998</v>
      </c>
      <c r="L192" s="10">
        <v>44059</v>
      </c>
      <c r="M192" t="s">
        <v>1829</v>
      </c>
    </row>
    <row r="193" spans="1:13" x14ac:dyDescent="0.25">
      <c r="A193" s="4">
        <v>473</v>
      </c>
      <c r="B193" s="4">
        <v>4</v>
      </c>
      <c r="C193" s="4">
        <v>4</v>
      </c>
      <c r="D193" s="4">
        <v>250</v>
      </c>
      <c r="E193" s="4">
        <v>1584</v>
      </c>
      <c r="F193" s="4">
        <v>5</v>
      </c>
      <c r="G193" s="11">
        <v>44050</v>
      </c>
      <c r="H193" s="41">
        <v>9799.65</v>
      </c>
      <c r="I193" s="41">
        <v>783.97199999999998</v>
      </c>
      <c r="J193" s="41">
        <v>244.9913</v>
      </c>
      <c r="K193" s="41">
        <v>10828.613300000001</v>
      </c>
      <c r="L193" s="11">
        <v>44059</v>
      </c>
      <c r="M193" t="s">
        <v>1829</v>
      </c>
    </row>
    <row r="194" spans="1:13" x14ac:dyDescent="0.25">
      <c r="A194" s="5">
        <v>474</v>
      </c>
      <c r="B194" s="5">
        <v>4</v>
      </c>
      <c r="C194" s="5">
        <v>4</v>
      </c>
      <c r="D194" s="5">
        <v>253</v>
      </c>
      <c r="E194" s="5">
        <v>1620</v>
      </c>
      <c r="F194" s="5">
        <v>5</v>
      </c>
      <c r="G194" s="10">
        <v>44050</v>
      </c>
      <c r="H194" s="40">
        <v>5711.4750000000004</v>
      </c>
      <c r="I194" s="40">
        <v>456.91800000000001</v>
      </c>
      <c r="J194" s="40">
        <v>142.7869</v>
      </c>
      <c r="K194" s="40">
        <v>6311.1799000000001</v>
      </c>
      <c r="L194" s="10">
        <v>44059</v>
      </c>
      <c r="M194" t="s">
        <v>2817</v>
      </c>
    </row>
    <row r="195" spans="1:13" x14ac:dyDescent="0.25">
      <c r="A195" s="4">
        <v>475</v>
      </c>
      <c r="B195" s="4">
        <v>4</v>
      </c>
      <c r="C195" s="4">
        <v>4</v>
      </c>
      <c r="D195" s="4">
        <v>255</v>
      </c>
      <c r="E195" s="4">
        <v>1666</v>
      </c>
      <c r="F195" s="4">
        <v>4</v>
      </c>
      <c r="G195" s="11">
        <v>44050</v>
      </c>
      <c r="H195" s="41">
        <v>1503.18</v>
      </c>
      <c r="I195" s="41">
        <v>120.2544</v>
      </c>
      <c r="J195" s="41">
        <v>37.579500000000003</v>
      </c>
      <c r="K195" s="41">
        <v>1661.0138999999999</v>
      </c>
      <c r="L195" s="11">
        <v>44059</v>
      </c>
      <c r="M195" t="s">
        <v>2817</v>
      </c>
    </row>
    <row r="196" spans="1:13" x14ac:dyDescent="0.25">
      <c r="A196" s="5">
        <v>476</v>
      </c>
      <c r="B196" s="5">
        <v>4</v>
      </c>
      <c r="C196" s="5">
        <v>4</v>
      </c>
      <c r="D196" s="5">
        <v>256</v>
      </c>
      <c r="E196" s="5">
        <v>1592</v>
      </c>
      <c r="F196" s="5">
        <v>2</v>
      </c>
      <c r="G196" s="10">
        <v>44050</v>
      </c>
      <c r="H196" s="40">
        <v>97.965000000000003</v>
      </c>
      <c r="I196" s="40">
        <v>7.8372000000000002</v>
      </c>
      <c r="J196" s="40">
        <v>2.4491000000000001</v>
      </c>
      <c r="K196" s="40">
        <v>108.2513</v>
      </c>
      <c r="L196" s="10">
        <v>44059</v>
      </c>
      <c r="M196" t="s">
        <v>2810</v>
      </c>
    </row>
    <row r="197" spans="1:13" x14ac:dyDescent="0.25">
      <c r="A197" s="4">
        <v>477</v>
      </c>
      <c r="B197" s="4">
        <v>4</v>
      </c>
      <c r="C197" s="4">
        <v>4</v>
      </c>
      <c r="D197" s="4">
        <v>259</v>
      </c>
      <c r="E197" s="4">
        <v>1618</v>
      </c>
      <c r="F197" s="4">
        <v>4</v>
      </c>
      <c r="G197" s="11">
        <v>44050</v>
      </c>
      <c r="H197" s="41">
        <v>114.471</v>
      </c>
      <c r="I197" s="41">
        <v>9.1577000000000002</v>
      </c>
      <c r="J197" s="41">
        <v>2.8618000000000001</v>
      </c>
      <c r="K197" s="41">
        <v>126.4905</v>
      </c>
      <c r="L197" s="11">
        <v>44059</v>
      </c>
      <c r="M197" t="s">
        <v>2810</v>
      </c>
    </row>
    <row r="198" spans="1:13" x14ac:dyDescent="0.25">
      <c r="A198" s="5">
        <v>478</v>
      </c>
      <c r="B198" s="5">
        <v>4</v>
      </c>
      <c r="C198" s="5">
        <v>4</v>
      </c>
      <c r="D198" s="5">
        <v>260</v>
      </c>
      <c r="E198" s="5">
        <v>1612</v>
      </c>
      <c r="F198" s="5">
        <v>4</v>
      </c>
      <c r="G198" s="10">
        <v>44050</v>
      </c>
      <c r="H198" s="40">
        <v>132.6465</v>
      </c>
      <c r="I198" s="40">
        <v>10.611700000000001</v>
      </c>
      <c r="J198" s="40">
        <v>3.3161999999999998</v>
      </c>
      <c r="K198" s="40">
        <v>146.5744</v>
      </c>
      <c r="L198" s="10">
        <v>44059</v>
      </c>
      <c r="M198" t="s">
        <v>2810</v>
      </c>
    </row>
    <row r="199" spans="1:13" x14ac:dyDescent="0.25">
      <c r="A199" s="4">
        <v>479</v>
      </c>
      <c r="B199" s="4">
        <v>4</v>
      </c>
      <c r="C199" s="4">
        <v>4</v>
      </c>
      <c r="D199" s="4">
        <v>258</v>
      </c>
      <c r="E199" s="4">
        <v>1586</v>
      </c>
      <c r="F199" s="4">
        <v>5</v>
      </c>
      <c r="G199" s="11">
        <v>44050</v>
      </c>
      <c r="H199" s="41">
        <v>43878.45</v>
      </c>
      <c r="I199" s="41">
        <v>3510.2759999999998</v>
      </c>
      <c r="J199" s="41">
        <v>1096.9612999999999</v>
      </c>
      <c r="K199" s="41">
        <v>48485.687299999998</v>
      </c>
      <c r="L199" s="11">
        <v>44059</v>
      </c>
      <c r="M199" t="s">
        <v>2817</v>
      </c>
    </row>
    <row r="200" spans="1:13" x14ac:dyDescent="0.25">
      <c r="A200" s="5">
        <v>480</v>
      </c>
      <c r="B200" s="5">
        <v>4</v>
      </c>
      <c r="C200" s="5">
        <v>4</v>
      </c>
      <c r="D200" s="5">
        <v>254</v>
      </c>
      <c r="E200" s="5">
        <v>1500</v>
      </c>
      <c r="F200" s="5">
        <v>1</v>
      </c>
      <c r="G200" s="10">
        <v>44050</v>
      </c>
      <c r="H200" s="40">
        <v>418.95</v>
      </c>
      <c r="I200" s="40">
        <v>33.515999999999998</v>
      </c>
      <c r="J200" s="40">
        <v>10.473800000000001</v>
      </c>
      <c r="K200" s="40">
        <v>462.93979999999999</v>
      </c>
      <c r="L200" s="10">
        <v>44059</v>
      </c>
      <c r="M200" t="s">
        <v>2817</v>
      </c>
    </row>
    <row r="201" spans="1:13" x14ac:dyDescent="0.25">
      <c r="A201" s="4">
        <v>481</v>
      </c>
      <c r="B201" s="4">
        <v>4</v>
      </c>
      <c r="C201" s="4">
        <v>4</v>
      </c>
      <c r="D201" s="4">
        <v>252</v>
      </c>
      <c r="E201" s="4">
        <v>1656</v>
      </c>
      <c r="F201" s="4">
        <v>5</v>
      </c>
      <c r="G201" s="11">
        <v>44051</v>
      </c>
      <c r="H201" s="41">
        <v>566.0865</v>
      </c>
      <c r="I201" s="41">
        <v>45.286900000000003</v>
      </c>
      <c r="J201" s="41">
        <v>14.152200000000001</v>
      </c>
      <c r="K201" s="41">
        <v>625.52560000000005</v>
      </c>
      <c r="L201" s="11">
        <v>44060</v>
      </c>
      <c r="M201" t="s">
        <v>2810</v>
      </c>
    </row>
    <row r="202" spans="1:13" x14ac:dyDescent="0.25">
      <c r="A202" s="5">
        <v>482</v>
      </c>
      <c r="B202" s="5">
        <v>4</v>
      </c>
      <c r="C202" s="5">
        <v>4</v>
      </c>
      <c r="D202" s="5">
        <v>261</v>
      </c>
      <c r="E202" s="5">
        <v>1572</v>
      </c>
      <c r="F202" s="5">
        <v>1</v>
      </c>
      <c r="G202" s="10">
        <v>44051</v>
      </c>
      <c r="H202" s="40">
        <v>461.79</v>
      </c>
      <c r="I202" s="40">
        <v>36.943199999999997</v>
      </c>
      <c r="J202" s="40">
        <v>11.5448</v>
      </c>
      <c r="K202" s="40">
        <v>510.27800000000002</v>
      </c>
      <c r="L202" s="10">
        <v>44060</v>
      </c>
      <c r="M202" t="s">
        <v>1829</v>
      </c>
    </row>
    <row r="203" spans="1:13" x14ac:dyDescent="0.25">
      <c r="A203" s="4">
        <v>483</v>
      </c>
      <c r="B203" s="4">
        <v>4</v>
      </c>
      <c r="C203" s="4">
        <v>4</v>
      </c>
      <c r="D203" s="4">
        <v>251</v>
      </c>
      <c r="E203" s="4">
        <v>1562</v>
      </c>
      <c r="F203" s="4">
        <v>4</v>
      </c>
      <c r="G203" s="11">
        <v>44051</v>
      </c>
      <c r="H203" s="41">
        <v>377.05500000000001</v>
      </c>
      <c r="I203" s="41">
        <v>30.164400000000001</v>
      </c>
      <c r="J203" s="41">
        <v>9.4263999999999992</v>
      </c>
      <c r="K203" s="41">
        <v>416.64580000000001</v>
      </c>
      <c r="L203" s="11">
        <v>44060</v>
      </c>
      <c r="M203" t="s">
        <v>2817</v>
      </c>
    </row>
    <row r="204" spans="1:13" x14ac:dyDescent="0.25">
      <c r="A204" s="5">
        <v>484</v>
      </c>
      <c r="B204" s="5">
        <v>4</v>
      </c>
      <c r="C204" s="5">
        <v>4</v>
      </c>
      <c r="D204" s="5">
        <v>253</v>
      </c>
      <c r="E204" s="5">
        <v>1662</v>
      </c>
      <c r="F204" s="5">
        <v>2</v>
      </c>
      <c r="G204" s="10">
        <v>44051</v>
      </c>
      <c r="H204" s="40">
        <v>37.075499999999998</v>
      </c>
      <c r="I204" s="40">
        <v>2.9660000000000002</v>
      </c>
      <c r="J204" s="40">
        <v>0.92689999999999995</v>
      </c>
      <c r="K204" s="40">
        <v>40.968400000000003</v>
      </c>
      <c r="L204" s="10">
        <v>44060</v>
      </c>
      <c r="M204" t="s">
        <v>2810</v>
      </c>
    </row>
    <row r="205" spans="1:13" x14ac:dyDescent="0.25">
      <c r="A205" s="4">
        <v>485</v>
      </c>
      <c r="B205" s="4">
        <v>4</v>
      </c>
      <c r="C205" s="4">
        <v>4</v>
      </c>
      <c r="D205" s="4">
        <v>255</v>
      </c>
      <c r="E205" s="4">
        <v>1682</v>
      </c>
      <c r="F205" s="4">
        <v>4</v>
      </c>
      <c r="G205" s="11">
        <v>44051</v>
      </c>
      <c r="H205" s="41">
        <v>21558.075000000001</v>
      </c>
      <c r="I205" s="41">
        <v>1724.646</v>
      </c>
      <c r="J205" s="41">
        <v>538.95190000000002</v>
      </c>
      <c r="K205" s="41">
        <v>23821.672900000001</v>
      </c>
      <c r="L205" s="11">
        <v>44060</v>
      </c>
      <c r="M205" t="s">
        <v>2817</v>
      </c>
    </row>
    <row r="206" spans="1:13" x14ac:dyDescent="0.25">
      <c r="A206" s="5">
        <v>486</v>
      </c>
      <c r="B206" s="5">
        <v>4</v>
      </c>
      <c r="C206" s="5">
        <v>4</v>
      </c>
      <c r="D206" s="5">
        <v>256</v>
      </c>
      <c r="E206" s="5">
        <v>1686</v>
      </c>
      <c r="F206" s="5">
        <v>4</v>
      </c>
      <c r="G206" s="10">
        <v>44051</v>
      </c>
      <c r="H206" s="40">
        <v>507.08699999999999</v>
      </c>
      <c r="I206" s="40">
        <v>40.567</v>
      </c>
      <c r="J206" s="40">
        <v>12.677199999999999</v>
      </c>
      <c r="K206" s="40">
        <v>560.33119999999997</v>
      </c>
      <c r="L206" s="10">
        <v>44060</v>
      </c>
      <c r="M206" t="s">
        <v>2810</v>
      </c>
    </row>
    <row r="207" spans="1:13" x14ac:dyDescent="0.25">
      <c r="A207" s="4">
        <v>487</v>
      </c>
      <c r="B207" s="4">
        <v>4</v>
      </c>
      <c r="C207" s="4">
        <v>4</v>
      </c>
      <c r="D207" s="4">
        <v>259</v>
      </c>
      <c r="E207" s="4">
        <v>1684</v>
      </c>
      <c r="F207" s="4">
        <v>5</v>
      </c>
      <c r="G207" s="11">
        <v>44051</v>
      </c>
      <c r="H207" s="41">
        <v>86220.75</v>
      </c>
      <c r="I207" s="41">
        <v>6897.66</v>
      </c>
      <c r="J207" s="41">
        <v>2155.5187999999998</v>
      </c>
      <c r="K207" s="41">
        <v>95273.928799999994</v>
      </c>
      <c r="L207" s="11">
        <v>44060</v>
      </c>
      <c r="M207" t="s">
        <v>2817</v>
      </c>
    </row>
    <row r="208" spans="1:13" x14ac:dyDescent="0.25">
      <c r="A208" s="5">
        <v>488</v>
      </c>
      <c r="B208" s="5">
        <v>4</v>
      </c>
      <c r="C208" s="5">
        <v>4</v>
      </c>
      <c r="D208" s="5">
        <v>260</v>
      </c>
      <c r="E208" s="5">
        <v>1534</v>
      </c>
      <c r="F208" s="5">
        <v>5</v>
      </c>
      <c r="G208" s="10">
        <v>44051</v>
      </c>
      <c r="H208" s="40">
        <v>696.52800000000002</v>
      </c>
      <c r="I208" s="40">
        <v>55.722200000000001</v>
      </c>
      <c r="J208" s="40">
        <v>17.4132</v>
      </c>
      <c r="K208" s="40">
        <v>769.66340000000002</v>
      </c>
      <c r="L208" s="10">
        <v>44060</v>
      </c>
      <c r="M208" t="s">
        <v>2817</v>
      </c>
    </row>
    <row r="209" spans="1:13" x14ac:dyDescent="0.25">
      <c r="A209" s="4">
        <v>489</v>
      </c>
      <c r="B209" s="4">
        <v>4</v>
      </c>
      <c r="C209" s="4">
        <v>4</v>
      </c>
      <c r="D209" s="4">
        <v>258</v>
      </c>
      <c r="E209" s="4">
        <v>1614</v>
      </c>
      <c r="F209" s="4">
        <v>4</v>
      </c>
      <c r="G209" s="11">
        <v>44051</v>
      </c>
      <c r="H209" s="41">
        <v>663.45299999999997</v>
      </c>
      <c r="I209" s="41">
        <v>53.0762</v>
      </c>
      <c r="J209" s="41">
        <v>16.586300000000001</v>
      </c>
      <c r="K209" s="41">
        <v>733.1155</v>
      </c>
      <c r="L209" s="11">
        <v>44060</v>
      </c>
      <c r="M209" t="s">
        <v>2810</v>
      </c>
    </row>
    <row r="210" spans="1:13" x14ac:dyDescent="0.25">
      <c r="A210" s="5">
        <v>490</v>
      </c>
      <c r="B210" s="5">
        <v>4</v>
      </c>
      <c r="C210" s="5">
        <v>4</v>
      </c>
      <c r="D210" s="5">
        <v>254</v>
      </c>
      <c r="E210" s="5">
        <v>1588</v>
      </c>
      <c r="F210" s="5">
        <v>5</v>
      </c>
      <c r="G210" s="10">
        <v>44051</v>
      </c>
      <c r="H210" s="40">
        <v>40471.199999999997</v>
      </c>
      <c r="I210" s="40">
        <v>3237.6959999999999</v>
      </c>
      <c r="J210" s="40">
        <v>1011.78</v>
      </c>
      <c r="K210" s="40">
        <v>44720.675999999999</v>
      </c>
      <c r="L210" s="10">
        <v>44060</v>
      </c>
      <c r="M210" t="s">
        <v>1829</v>
      </c>
    </row>
    <row r="211" spans="1:13" x14ac:dyDescent="0.25">
      <c r="A211" s="4">
        <v>491</v>
      </c>
      <c r="B211" s="4">
        <v>4</v>
      </c>
      <c r="C211" s="4">
        <v>4</v>
      </c>
      <c r="D211" s="4">
        <v>257</v>
      </c>
      <c r="E211" s="4">
        <v>1622</v>
      </c>
      <c r="F211" s="4">
        <v>4</v>
      </c>
      <c r="G211" s="11">
        <v>44051</v>
      </c>
      <c r="H211" s="41">
        <v>259.84350000000001</v>
      </c>
      <c r="I211" s="41">
        <v>20.787500000000001</v>
      </c>
      <c r="J211" s="41">
        <v>6.4961000000000002</v>
      </c>
      <c r="K211" s="41">
        <v>287.12709999999998</v>
      </c>
      <c r="L211" s="11">
        <v>44060</v>
      </c>
      <c r="M211" t="s">
        <v>2810</v>
      </c>
    </row>
    <row r="212" spans="1:13" x14ac:dyDescent="0.25">
      <c r="A212" s="5">
        <v>492</v>
      </c>
      <c r="B212" s="5">
        <v>4</v>
      </c>
      <c r="C212" s="5">
        <v>4</v>
      </c>
      <c r="D212" s="5">
        <v>261</v>
      </c>
      <c r="E212" s="5">
        <v>1632</v>
      </c>
      <c r="F212" s="5">
        <v>5</v>
      </c>
      <c r="G212" s="10">
        <v>44051</v>
      </c>
      <c r="H212" s="40">
        <v>38421.074999999997</v>
      </c>
      <c r="I212" s="40">
        <v>3073.6860000000001</v>
      </c>
      <c r="J212" s="40">
        <v>960.52689999999996</v>
      </c>
      <c r="K212" s="40">
        <v>42455.287900000003</v>
      </c>
      <c r="L212" s="10">
        <v>44060</v>
      </c>
      <c r="M212" t="s">
        <v>1829</v>
      </c>
    </row>
    <row r="213" spans="1:13" x14ac:dyDescent="0.25">
      <c r="A213" s="4">
        <v>493</v>
      </c>
      <c r="B213" s="4">
        <v>4</v>
      </c>
      <c r="C213" s="4">
        <v>4</v>
      </c>
      <c r="D213" s="4">
        <v>251</v>
      </c>
      <c r="E213" s="4">
        <v>1608</v>
      </c>
      <c r="F213" s="4">
        <v>5</v>
      </c>
      <c r="G213" s="11">
        <v>44051</v>
      </c>
      <c r="H213" s="41">
        <v>5948.25</v>
      </c>
      <c r="I213" s="41">
        <v>475.86</v>
      </c>
      <c r="J213" s="41">
        <v>148.7063</v>
      </c>
      <c r="K213" s="41">
        <v>6572.8163000000004</v>
      </c>
      <c r="L213" s="11">
        <v>44060</v>
      </c>
      <c r="M213" t="s">
        <v>1829</v>
      </c>
    </row>
    <row r="214" spans="1:13" x14ac:dyDescent="0.25">
      <c r="A214" s="5">
        <v>494</v>
      </c>
      <c r="B214" s="5">
        <v>4</v>
      </c>
      <c r="C214" s="5">
        <v>4</v>
      </c>
      <c r="D214" s="5">
        <v>253</v>
      </c>
      <c r="E214" s="5">
        <v>1576</v>
      </c>
      <c r="F214" s="5">
        <v>5</v>
      </c>
      <c r="G214" s="10">
        <v>44051</v>
      </c>
      <c r="H214" s="40">
        <v>91117.95</v>
      </c>
      <c r="I214" s="40">
        <v>7289.4359999999997</v>
      </c>
      <c r="J214" s="40">
        <v>2277.9488000000001</v>
      </c>
      <c r="K214" s="40">
        <v>100685.3348</v>
      </c>
      <c r="L214" s="10">
        <v>44060</v>
      </c>
      <c r="M214" t="s">
        <v>1829</v>
      </c>
    </row>
    <row r="215" spans="1:13" x14ac:dyDescent="0.25">
      <c r="A215" s="4">
        <v>495</v>
      </c>
      <c r="B215" s="4">
        <v>4</v>
      </c>
      <c r="C215" s="4">
        <v>4</v>
      </c>
      <c r="D215" s="4">
        <v>255</v>
      </c>
      <c r="E215" s="4">
        <v>1590</v>
      </c>
      <c r="F215" s="4">
        <v>1</v>
      </c>
      <c r="G215" s="11">
        <v>44051</v>
      </c>
      <c r="H215" s="41">
        <v>525</v>
      </c>
      <c r="I215" s="41">
        <v>42</v>
      </c>
      <c r="J215" s="41">
        <v>13.125</v>
      </c>
      <c r="K215" s="41">
        <v>580.125</v>
      </c>
      <c r="L215" s="11">
        <v>44060</v>
      </c>
      <c r="M215" t="s">
        <v>2817</v>
      </c>
    </row>
    <row r="216" spans="1:13" x14ac:dyDescent="0.25">
      <c r="A216" s="5">
        <v>496</v>
      </c>
      <c r="B216" s="5">
        <v>4</v>
      </c>
      <c r="C216" s="5">
        <v>4</v>
      </c>
      <c r="D216" s="5">
        <v>256</v>
      </c>
      <c r="E216" s="5">
        <v>1514</v>
      </c>
      <c r="F216" s="5">
        <v>5</v>
      </c>
      <c r="G216" s="10">
        <v>44051</v>
      </c>
      <c r="H216" s="40">
        <v>2003.6835000000001</v>
      </c>
      <c r="I216" s="40">
        <v>160.29470000000001</v>
      </c>
      <c r="J216" s="40">
        <v>50.092100000000002</v>
      </c>
      <c r="K216" s="40">
        <v>2214.0702999999999</v>
      </c>
      <c r="L216" s="10">
        <v>44060</v>
      </c>
      <c r="M216" t="s">
        <v>2810</v>
      </c>
    </row>
    <row r="217" spans="1:13" x14ac:dyDescent="0.25">
      <c r="A217" s="4">
        <v>497</v>
      </c>
      <c r="B217" s="4">
        <v>4</v>
      </c>
      <c r="C217" s="4">
        <v>4</v>
      </c>
      <c r="D217" s="4">
        <v>259</v>
      </c>
      <c r="E217" s="4">
        <v>1498</v>
      </c>
      <c r="F217" s="4">
        <v>4</v>
      </c>
      <c r="G217" s="11">
        <v>44053</v>
      </c>
      <c r="H217" s="41">
        <v>26455.275000000001</v>
      </c>
      <c r="I217" s="41">
        <v>2116.422</v>
      </c>
      <c r="J217" s="41">
        <v>661.38189999999997</v>
      </c>
      <c r="K217" s="41">
        <v>29233.0789</v>
      </c>
      <c r="L217" s="11">
        <v>44062</v>
      </c>
      <c r="M217" t="s">
        <v>2810</v>
      </c>
    </row>
    <row r="218" spans="1:13" x14ac:dyDescent="0.25">
      <c r="A218" s="5">
        <v>498</v>
      </c>
      <c r="B218" s="5">
        <v>4</v>
      </c>
      <c r="C218" s="5">
        <v>4</v>
      </c>
      <c r="D218" s="5">
        <v>260</v>
      </c>
      <c r="E218" s="5">
        <v>1674</v>
      </c>
      <c r="F218" s="5">
        <v>2</v>
      </c>
      <c r="G218" s="10">
        <v>44053</v>
      </c>
      <c r="H218" s="40">
        <v>944.37</v>
      </c>
      <c r="I218" s="40">
        <v>75.549599999999998</v>
      </c>
      <c r="J218" s="40">
        <v>23.609300000000001</v>
      </c>
      <c r="K218" s="40">
        <v>1043.5289</v>
      </c>
      <c r="L218" s="10">
        <v>44062</v>
      </c>
      <c r="M218" t="s">
        <v>2810</v>
      </c>
    </row>
    <row r="219" spans="1:13" x14ac:dyDescent="0.25">
      <c r="A219" s="4">
        <v>499</v>
      </c>
      <c r="B219" s="4">
        <v>4</v>
      </c>
      <c r="C219" s="4">
        <v>4</v>
      </c>
      <c r="D219" s="4">
        <v>258</v>
      </c>
      <c r="E219" s="4">
        <v>1652</v>
      </c>
      <c r="F219" s="4">
        <v>4</v>
      </c>
      <c r="G219" s="11">
        <v>44053</v>
      </c>
      <c r="H219" s="41">
        <v>51588.074999999997</v>
      </c>
      <c r="I219" s="41">
        <v>4127.0460000000003</v>
      </c>
      <c r="J219" s="41">
        <v>1289.7019</v>
      </c>
      <c r="K219" s="41">
        <v>57004.822899999999</v>
      </c>
      <c r="L219" s="11">
        <v>44062</v>
      </c>
      <c r="M219" t="s">
        <v>1829</v>
      </c>
    </row>
    <row r="220" spans="1:13" x14ac:dyDescent="0.25">
      <c r="A220" s="5">
        <v>500</v>
      </c>
      <c r="B220" s="5">
        <v>4</v>
      </c>
      <c r="C220" s="5">
        <v>4</v>
      </c>
      <c r="D220" s="5">
        <v>254</v>
      </c>
      <c r="E220" s="5">
        <v>1578</v>
      </c>
      <c r="F220" s="5">
        <v>3</v>
      </c>
      <c r="G220" s="10">
        <v>44053</v>
      </c>
      <c r="H220" s="40">
        <v>62843.55</v>
      </c>
      <c r="I220" s="40">
        <v>5027.4840000000004</v>
      </c>
      <c r="J220" s="40">
        <v>1571.0888</v>
      </c>
      <c r="K220" s="40">
        <v>69442.122799999997</v>
      </c>
      <c r="L220" s="10">
        <v>44062</v>
      </c>
      <c r="M220" t="s">
        <v>1829</v>
      </c>
    </row>
    <row r="221" spans="1:13" x14ac:dyDescent="0.25">
      <c r="A221" s="4">
        <v>501</v>
      </c>
      <c r="B221" s="4">
        <v>4</v>
      </c>
      <c r="C221" s="4">
        <v>4</v>
      </c>
      <c r="D221" s="4">
        <v>257</v>
      </c>
      <c r="E221" s="4">
        <v>1538</v>
      </c>
      <c r="F221" s="4">
        <v>5</v>
      </c>
      <c r="G221" s="11">
        <v>44053</v>
      </c>
      <c r="H221" s="41">
        <v>37843.574999999997</v>
      </c>
      <c r="I221" s="41">
        <v>3027.4859999999999</v>
      </c>
      <c r="J221" s="41">
        <v>946.08939999999996</v>
      </c>
      <c r="K221" s="41">
        <v>41817.150399999999</v>
      </c>
      <c r="L221" s="11">
        <v>44062</v>
      </c>
      <c r="M221" t="s">
        <v>1829</v>
      </c>
    </row>
    <row r="222" spans="1:13" x14ac:dyDescent="0.25">
      <c r="A222" s="5">
        <v>502</v>
      </c>
      <c r="B222" s="5">
        <v>4</v>
      </c>
      <c r="C222" s="5">
        <v>4</v>
      </c>
      <c r="D222" s="5">
        <v>261</v>
      </c>
      <c r="E222" s="5">
        <v>1556</v>
      </c>
      <c r="F222" s="5">
        <v>4</v>
      </c>
      <c r="G222" s="10">
        <v>44053</v>
      </c>
      <c r="H222" s="40">
        <v>25531.275000000001</v>
      </c>
      <c r="I222" s="40">
        <v>2042.502</v>
      </c>
      <c r="J222" s="40">
        <v>638.28189999999995</v>
      </c>
      <c r="K222" s="40">
        <v>28212.0589</v>
      </c>
      <c r="L222" s="10">
        <v>44062</v>
      </c>
      <c r="M222" t="s">
        <v>1829</v>
      </c>
    </row>
    <row r="223" spans="1:13" x14ac:dyDescent="0.25">
      <c r="A223" s="4">
        <v>503</v>
      </c>
      <c r="B223" s="4">
        <v>4</v>
      </c>
      <c r="C223" s="4">
        <v>4</v>
      </c>
      <c r="D223" s="4">
        <v>251</v>
      </c>
      <c r="E223" s="4">
        <v>1554</v>
      </c>
      <c r="F223" s="4">
        <v>4</v>
      </c>
      <c r="G223" s="11">
        <v>44053</v>
      </c>
      <c r="H223" s="41">
        <v>402.72750000000002</v>
      </c>
      <c r="I223" s="41">
        <v>32.218200000000003</v>
      </c>
      <c r="J223" s="41">
        <v>10.068199999999999</v>
      </c>
      <c r="K223" s="41">
        <v>445.01389999999998</v>
      </c>
      <c r="L223" s="11">
        <v>44062</v>
      </c>
      <c r="M223" t="s">
        <v>2817</v>
      </c>
    </row>
    <row r="224" spans="1:13" x14ac:dyDescent="0.25">
      <c r="A224" s="5">
        <v>504</v>
      </c>
      <c r="B224" s="5">
        <v>4</v>
      </c>
      <c r="C224" s="5">
        <v>4</v>
      </c>
      <c r="D224" s="5">
        <v>253</v>
      </c>
      <c r="E224" s="5">
        <v>1688</v>
      </c>
      <c r="F224" s="5">
        <v>4</v>
      </c>
      <c r="G224" s="10">
        <v>44053</v>
      </c>
      <c r="H224" s="40">
        <v>125.748</v>
      </c>
      <c r="I224" s="40">
        <v>10.059799999999999</v>
      </c>
      <c r="J224" s="40">
        <v>3.1436999999999999</v>
      </c>
      <c r="K224" s="40">
        <v>138.95150000000001</v>
      </c>
      <c r="L224" s="10">
        <v>44062</v>
      </c>
      <c r="M224" t="s">
        <v>2810</v>
      </c>
    </row>
    <row r="225" spans="1:13" x14ac:dyDescent="0.25">
      <c r="A225" s="4">
        <v>505</v>
      </c>
      <c r="B225" s="4">
        <v>4</v>
      </c>
      <c r="C225" s="4">
        <v>4</v>
      </c>
      <c r="D225" s="4">
        <v>252</v>
      </c>
      <c r="E225" s="4">
        <v>1580</v>
      </c>
      <c r="F225" s="4">
        <v>5</v>
      </c>
      <c r="G225" s="11">
        <v>44054</v>
      </c>
      <c r="H225" s="41">
        <v>150.79050000000001</v>
      </c>
      <c r="I225" s="41">
        <v>12.0632</v>
      </c>
      <c r="J225" s="41">
        <v>3.7698</v>
      </c>
      <c r="K225" s="41">
        <v>166.62350000000001</v>
      </c>
      <c r="L225" s="11">
        <v>44063</v>
      </c>
      <c r="M225" t="s">
        <v>2810</v>
      </c>
    </row>
    <row r="226" spans="1:13" x14ac:dyDescent="0.25">
      <c r="A226" s="5">
        <v>506</v>
      </c>
      <c r="B226" s="5">
        <v>4</v>
      </c>
      <c r="C226" s="5">
        <v>4</v>
      </c>
      <c r="D226" s="5">
        <v>256</v>
      </c>
      <c r="E226" s="5">
        <v>1496</v>
      </c>
      <c r="F226" s="5">
        <v>4</v>
      </c>
      <c r="G226" s="10">
        <v>44054</v>
      </c>
      <c r="H226" s="40">
        <v>465.28649999999999</v>
      </c>
      <c r="I226" s="40">
        <v>37.222900000000003</v>
      </c>
      <c r="J226" s="40">
        <v>11.632199999999999</v>
      </c>
      <c r="K226" s="40">
        <v>514.14160000000004</v>
      </c>
      <c r="L226" s="10">
        <v>44063</v>
      </c>
      <c r="M226" t="s">
        <v>2817</v>
      </c>
    </row>
    <row r="227" spans="1:13" x14ac:dyDescent="0.25">
      <c r="A227" s="4">
        <v>507</v>
      </c>
      <c r="B227" s="4">
        <v>4</v>
      </c>
      <c r="C227" s="4">
        <v>4</v>
      </c>
      <c r="D227" s="4">
        <v>259</v>
      </c>
      <c r="E227" s="4">
        <v>1494</v>
      </c>
      <c r="F227" s="4">
        <v>2</v>
      </c>
      <c r="G227" s="11">
        <v>44054</v>
      </c>
      <c r="H227" s="41">
        <v>8847.2999999999993</v>
      </c>
      <c r="I227" s="41">
        <v>707.78399999999999</v>
      </c>
      <c r="J227" s="41">
        <v>221.1825</v>
      </c>
      <c r="K227" s="41">
        <v>9776.2664999999997</v>
      </c>
      <c r="L227" s="11">
        <v>44063</v>
      </c>
      <c r="M227" t="s">
        <v>2810</v>
      </c>
    </row>
    <row r="228" spans="1:13" x14ac:dyDescent="0.25">
      <c r="A228" s="5">
        <v>508</v>
      </c>
      <c r="B228" s="5">
        <v>4</v>
      </c>
      <c r="C228" s="5">
        <v>4</v>
      </c>
      <c r="D228" s="5">
        <v>260</v>
      </c>
      <c r="E228" s="5">
        <v>1650</v>
      </c>
      <c r="F228" s="5">
        <v>5</v>
      </c>
      <c r="G228" s="10">
        <v>44054</v>
      </c>
      <c r="H228" s="40">
        <v>171.07650000000001</v>
      </c>
      <c r="I228" s="40">
        <v>13.6861</v>
      </c>
      <c r="J228" s="40">
        <v>4.2769000000000004</v>
      </c>
      <c r="K228" s="40">
        <v>189.0395</v>
      </c>
      <c r="L228" s="10">
        <v>44063</v>
      </c>
      <c r="M228" t="s">
        <v>2810</v>
      </c>
    </row>
    <row r="229" spans="1:13" x14ac:dyDescent="0.25">
      <c r="A229" s="4">
        <v>509</v>
      </c>
      <c r="B229" s="4">
        <v>4</v>
      </c>
      <c r="C229" s="4">
        <v>4</v>
      </c>
      <c r="D229" s="4">
        <v>258</v>
      </c>
      <c r="E229" s="4">
        <v>1654</v>
      </c>
      <c r="F229" s="4">
        <v>4</v>
      </c>
      <c r="G229" s="11">
        <v>44054</v>
      </c>
      <c r="H229" s="41">
        <v>20397.3</v>
      </c>
      <c r="I229" s="41">
        <v>1631.7840000000001</v>
      </c>
      <c r="J229" s="41">
        <v>509.9325</v>
      </c>
      <c r="K229" s="41">
        <v>22539.016500000002</v>
      </c>
      <c r="L229" s="11">
        <v>44063</v>
      </c>
      <c r="M229" t="s">
        <v>2817</v>
      </c>
    </row>
    <row r="230" spans="1:13" x14ac:dyDescent="0.25">
      <c r="A230" s="5">
        <v>510</v>
      </c>
      <c r="B230" s="5">
        <v>4</v>
      </c>
      <c r="C230" s="5">
        <v>4</v>
      </c>
      <c r="D230" s="5">
        <v>254</v>
      </c>
      <c r="E230" s="5">
        <v>1664</v>
      </c>
      <c r="F230" s="5">
        <v>3</v>
      </c>
      <c r="G230" s="10">
        <v>44054</v>
      </c>
      <c r="H230" s="40">
        <v>14628.075000000001</v>
      </c>
      <c r="I230" s="40">
        <v>1170.2460000000001</v>
      </c>
      <c r="J230" s="40">
        <v>365.70190000000002</v>
      </c>
      <c r="K230" s="40">
        <v>16164.0229</v>
      </c>
      <c r="L230" s="10">
        <v>44063</v>
      </c>
      <c r="M230" t="s">
        <v>2817</v>
      </c>
    </row>
    <row r="231" spans="1:13" x14ac:dyDescent="0.25">
      <c r="A231" s="4">
        <v>511</v>
      </c>
      <c r="B231" s="4">
        <v>4</v>
      </c>
      <c r="C231" s="4">
        <v>4</v>
      </c>
      <c r="D231" s="4">
        <v>257</v>
      </c>
      <c r="E231" s="4">
        <v>1678</v>
      </c>
      <c r="F231" s="4">
        <v>3</v>
      </c>
      <c r="G231" s="11">
        <v>44054</v>
      </c>
      <c r="H231" s="41">
        <v>58685.55</v>
      </c>
      <c r="I231" s="41">
        <v>4694.8440000000001</v>
      </c>
      <c r="J231" s="41">
        <v>1467.1387999999999</v>
      </c>
      <c r="K231" s="41">
        <v>64847.532800000001</v>
      </c>
      <c r="L231" s="11">
        <v>44063</v>
      </c>
      <c r="M231" t="s">
        <v>1829</v>
      </c>
    </row>
    <row r="232" spans="1:13" x14ac:dyDescent="0.25">
      <c r="A232" s="5">
        <v>512</v>
      </c>
      <c r="B232" s="5">
        <v>4</v>
      </c>
      <c r="C232" s="5">
        <v>4</v>
      </c>
      <c r="D232" s="5">
        <v>261</v>
      </c>
      <c r="E232" s="5">
        <v>1616</v>
      </c>
      <c r="F232" s="5">
        <v>4</v>
      </c>
      <c r="G232" s="10">
        <v>44054</v>
      </c>
      <c r="H232" s="40">
        <v>259.84350000000001</v>
      </c>
      <c r="I232" s="40">
        <v>20.787500000000001</v>
      </c>
      <c r="J232" s="40">
        <v>6.4961000000000002</v>
      </c>
      <c r="K232" s="40">
        <v>287.12709999999998</v>
      </c>
      <c r="L232" s="10">
        <v>44063</v>
      </c>
      <c r="M232" t="s">
        <v>2817</v>
      </c>
    </row>
    <row r="233" spans="1:13" x14ac:dyDescent="0.25">
      <c r="A233" s="4">
        <v>513</v>
      </c>
      <c r="B233" s="4">
        <v>4</v>
      </c>
      <c r="C233" s="4">
        <v>4</v>
      </c>
      <c r="D233" s="4">
        <v>251</v>
      </c>
      <c r="E233" s="4">
        <v>1492</v>
      </c>
      <c r="F233" s="4">
        <v>4</v>
      </c>
      <c r="G233" s="11">
        <v>44054</v>
      </c>
      <c r="H233" s="41">
        <v>402.72750000000002</v>
      </c>
      <c r="I233" s="41">
        <v>32.218200000000003</v>
      </c>
      <c r="J233" s="41">
        <v>10.068199999999999</v>
      </c>
      <c r="K233" s="41">
        <v>445.01389999999998</v>
      </c>
      <c r="L233" s="11">
        <v>44063</v>
      </c>
      <c r="M233" t="s">
        <v>2817</v>
      </c>
    </row>
    <row r="234" spans="1:13" x14ac:dyDescent="0.25">
      <c r="A234" s="5">
        <v>514</v>
      </c>
      <c r="B234" s="5">
        <v>4</v>
      </c>
      <c r="C234" s="5">
        <v>4</v>
      </c>
      <c r="D234" s="5">
        <v>253</v>
      </c>
      <c r="E234" s="5">
        <v>1602</v>
      </c>
      <c r="F234" s="5">
        <v>5</v>
      </c>
      <c r="G234" s="10">
        <v>44054</v>
      </c>
      <c r="H234" s="40">
        <v>270.80549999999999</v>
      </c>
      <c r="I234" s="40">
        <v>21.664400000000001</v>
      </c>
      <c r="J234" s="40">
        <v>6.7701000000000002</v>
      </c>
      <c r="K234" s="40">
        <v>299.24</v>
      </c>
      <c r="L234" s="10">
        <v>44063</v>
      </c>
      <c r="M234" t="s">
        <v>2817</v>
      </c>
    </row>
    <row r="235" spans="1:13" x14ac:dyDescent="0.25">
      <c r="A235" s="4">
        <v>515</v>
      </c>
      <c r="B235" s="4">
        <v>4</v>
      </c>
      <c r="C235" s="4">
        <v>4</v>
      </c>
      <c r="D235" s="4">
        <v>255</v>
      </c>
      <c r="E235" s="4">
        <v>1540</v>
      </c>
      <c r="F235" s="4">
        <v>4</v>
      </c>
      <c r="G235" s="11">
        <v>44054</v>
      </c>
      <c r="H235" s="41">
        <v>2551.3110000000001</v>
      </c>
      <c r="I235" s="41">
        <v>204.10489999999999</v>
      </c>
      <c r="J235" s="41">
        <v>63.782800000000002</v>
      </c>
      <c r="K235" s="41">
        <v>2819.1986999999999</v>
      </c>
      <c r="L235" s="11">
        <v>44063</v>
      </c>
      <c r="M235" t="s">
        <v>2810</v>
      </c>
    </row>
    <row r="236" spans="1:13" x14ac:dyDescent="0.25">
      <c r="A236" s="5">
        <v>516</v>
      </c>
      <c r="B236" s="5">
        <v>4</v>
      </c>
      <c r="C236" s="5">
        <v>4</v>
      </c>
      <c r="D236" s="5">
        <v>252</v>
      </c>
      <c r="E236" s="5">
        <v>1628</v>
      </c>
      <c r="F236" s="5">
        <v>5</v>
      </c>
      <c r="G236" s="10">
        <v>44054</v>
      </c>
      <c r="H236" s="40">
        <v>34644.224999999999</v>
      </c>
      <c r="I236" s="40">
        <v>2771.538</v>
      </c>
      <c r="J236" s="40">
        <v>866.10559999999998</v>
      </c>
      <c r="K236" s="40">
        <v>38281.868600000002</v>
      </c>
      <c r="L236" s="10">
        <v>44063</v>
      </c>
      <c r="M236" t="s">
        <v>2810</v>
      </c>
    </row>
    <row r="237" spans="1:13" x14ac:dyDescent="0.25">
      <c r="A237" s="4">
        <v>517</v>
      </c>
      <c r="B237" s="4">
        <v>4</v>
      </c>
      <c r="C237" s="4">
        <v>4</v>
      </c>
      <c r="D237" s="4">
        <v>259</v>
      </c>
      <c r="E237" s="4">
        <v>1604</v>
      </c>
      <c r="F237" s="4">
        <v>4</v>
      </c>
      <c r="G237" s="11">
        <v>44054</v>
      </c>
      <c r="H237" s="41">
        <v>1839.5055</v>
      </c>
      <c r="I237" s="41">
        <v>147.16040000000001</v>
      </c>
      <c r="J237" s="41">
        <v>45.9876</v>
      </c>
      <c r="K237" s="41">
        <v>2032.6534999999999</v>
      </c>
      <c r="L237" s="11">
        <v>44063</v>
      </c>
      <c r="M237" t="s">
        <v>2810</v>
      </c>
    </row>
    <row r="238" spans="1:13" x14ac:dyDescent="0.25">
      <c r="A238" s="5">
        <v>518</v>
      </c>
      <c r="B238" s="5">
        <v>4</v>
      </c>
      <c r="C238" s="5">
        <v>4</v>
      </c>
      <c r="D238" s="5">
        <v>260</v>
      </c>
      <c r="E238" s="5">
        <v>1690</v>
      </c>
      <c r="F238" s="5">
        <v>5</v>
      </c>
      <c r="G238" s="10">
        <v>44054</v>
      </c>
      <c r="H238" s="40">
        <v>146.286</v>
      </c>
      <c r="I238" s="40">
        <v>11.7029</v>
      </c>
      <c r="J238" s="40">
        <v>3.6572</v>
      </c>
      <c r="K238" s="40">
        <v>161.64609999999999</v>
      </c>
      <c r="L238" s="10">
        <v>44063</v>
      </c>
      <c r="M238" t="s">
        <v>2810</v>
      </c>
    </row>
    <row r="239" spans="1:13" x14ac:dyDescent="0.25">
      <c r="A239" s="4">
        <v>519</v>
      </c>
      <c r="B239" s="4">
        <v>4</v>
      </c>
      <c r="C239" s="4">
        <v>4</v>
      </c>
      <c r="D239" s="4">
        <v>258</v>
      </c>
      <c r="E239" s="4">
        <v>1566</v>
      </c>
      <c r="F239" s="4">
        <v>5</v>
      </c>
      <c r="G239" s="11">
        <v>44054</v>
      </c>
      <c r="H239" s="41">
        <v>102.56399999999999</v>
      </c>
      <c r="I239" s="41">
        <v>8.2050999999999998</v>
      </c>
      <c r="J239" s="41">
        <v>2.5640999999999998</v>
      </c>
      <c r="K239" s="41">
        <v>113.33320000000001</v>
      </c>
      <c r="L239" s="11">
        <v>44063</v>
      </c>
      <c r="M239" t="s">
        <v>2810</v>
      </c>
    </row>
    <row r="240" spans="1:13" x14ac:dyDescent="0.25">
      <c r="A240" s="5">
        <v>520</v>
      </c>
      <c r="B240" s="5">
        <v>4</v>
      </c>
      <c r="C240" s="5">
        <v>4</v>
      </c>
      <c r="D240" s="5">
        <v>250</v>
      </c>
      <c r="E240" s="5">
        <v>1698</v>
      </c>
      <c r="F240" s="5">
        <v>5</v>
      </c>
      <c r="G240" s="10">
        <v>44054</v>
      </c>
      <c r="H240" s="40">
        <v>150.79050000000001</v>
      </c>
      <c r="I240" s="40">
        <v>12.0632</v>
      </c>
      <c r="J240" s="40">
        <v>3.7698</v>
      </c>
      <c r="K240" s="40">
        <v>166.62350000000001</v>
      </c>
      <c r="L240" s="10">
        <v>44063</v>
      </c>
      <c r="M240" t="s">
        <v>2810</v>
      </c>
    </row>
    <row r="241" spans="1:13" x14ac:dyDescent="0.25">
      <c r="A241" s="4">
        <v>521</v>
      </c>
      <c r="B241" s="4">
        <v>4</v>
      </c>
      <c r="C241" s="4">
        <v>4</v>
      </c>
      <c r="D241" s="4">
        <v>257</v>
      </c>
      <c r="E241" s="4">
        <v>1560</v>
      </c>
      <c r="F241" s="4">
        <v>5</v>
      </c>
      <c r="G241" s="11">
        <v>44055</v>
      </c>
      <c r="H241" s="41">
        <v>13669.424999999999</v>
      </c>
      <c r="I241" s="41">
        <v>1093.5540000000001</v>
      </c>
      <c r="J241" s="41">
        <v>341.73559999999998</v>
      </c>
      <c r="K241" s="41">
        <v>15104.714599999999</v>
      </c>
      <c r="L241" s="11">
        <v>44064</v>
      </c>
      <c r="M241" t="s">
        <v>1829</v>
      </c>
    </row>
    <row r="242" spans="1:13" x14ac:dyDescent="0.25">
      <c r="A242" s="5">
        <v>522</v>
      </c>
      <c r="B242" s="5">
        <v>4</v>
      </c>
      <c r="C242" s="5">
        <v>4</v>
      </c>
      <c r="D242" s="5">
        <v>261</v>
      </c>
      <c r="E242" s="5">
        <v>1692</v>
      </c>
      <c r="F242" s="5">
        <v>5</v>
      </c>
      <c r="G242" s="10">
        <v>44055</v>
      </c>
      <c r="H242" s="40">
        <v>6756.12</v>
      </c>
      <c r="I242" s="40">
        <v>540.4896</v>
      </c>
      <c r="J242" s="40">
        <v>168.90299999999999</v>
      </c>
      <c r="K242" s="40">
        <v>7465.5126</v>
      </c>
      <c r="L242" s="10">
        <v>44064</v>
      </c>
      <c r="M242" t="s">
        <v>1829</v>
      </c>
    </row>
    <row r="243" spans="1:13" x14ac:dyDescent="0.25">
      <c r="A243" s="4">
        <v>523</v>
      </c>
      <c r="B243" s="4">
        <v>4</v>
      </c>
      <c r="C243" s="4">
        <v>4</v>
      </c>
      <c r="D243" s="4">
        <v>251</v>
      </c>
      <c r="E243" s="4">
        <v>1696</v>
      </c>
      <c r="F243" s="4">
        <v>5</v>
      </c>
      <c r="G243" s="11">
        <v>44055</v>
      </c>
      <c r="H243" s="41">
        <v>50860.425000000003</v>
      </c>
      <c r="I243" s="41">
        <v>4068.8339999999998</v>
      </c>
      <c r="J243" s="41">
        <v>1271.5106000000001</v>
      </c>
      <c r="K243" s="41">
        <v>56200.7696</v>
      </c>
      <c r="L243" s="11">
        <v>44064</v>
      </c>
      <c r="M243" t="s">
        <v>2810</v>
      </c>
    </row>
    <row r="244" spans="1:13" x14ac:dyDescent="0.25">
      <c r="A244" s="5">
        <v>524</v>
      </c>
      <c r="B244" s="5">
        <v>4</v>
      </c>
      <c r="C244" s="5">
        <v>4</v>
      </c>
      <c r="D244" s="5">
        <v>253</v>
      </c>
      <c r="E244" s="5">
        <v>1504</v>
      </c>
      <c r="F244" s="5">
        <v>1</v>
      </c>
      <c r="G244" s="10">
        <v>44055</v>
      </c>
      <c r="H244" s="40">
        <v>551.88</v>
      </c>
      <c r="I244" s="40">
        <v>44.150399999999998</v>
      </c>
      <c r="J244" s="40">
        <v>13.797000000000001</v>
      </c>
      <c r="K244" s="40">
        <v>609.82740000000001</v>
      </c>
      <c r="L244" s="10">
        <v>44064</v>
      </c>
      <c r="M244" t="s">
        <v>2817</v>
      </c>
    </row>
    <row r="245" spans="1:13" x14ac:dyDescent="0.25">
      <c r="A245" s="4">
        <v>525</v>
      </c>
      <c r="B245" s="4">
        <v>4</v>
      </c>
      <c r="C245" s="4">
        <v>4</v>
      </c>
      <c r="D245" s="4">
        <v>255</v>
      </c>
      <c r="E245" s="4">
        <v>1544</v>
      </c>
      <c r="F245" s="4">
        <v>1</v>
      </c>
      <c r="G245" s="11">
        <v>44055</v>
      </c>
      <c r="H245" s="41">
        <v>6987.75</v>
      </c>
      <c r="I245" s="41">
        <v>559.02</v>
      </c>
      <c r="J245" s="41">
        <v>174.69380000000001</v>
      </c>
      <c r="K245" s="41">
        <v>7721.4638000000004</v>
      </c>
      <c r="L245" s="11">
        <v>44064</v>
      </c>
      <c r="M245" t="s">
        <v>2810</v>
      </c>
    </row>
    <row r="246" spans="1:13" x14ac:dyDescent="0.25">
      <c r="A246" s="5">
        <v>526</v>
      </c>
      <c r="B246" s="5">
        <v>4</v>
      </c>
      <c r="C246" s="5">
        <v>4</v>
      </c>
      <c r="D246" s="5">
        <v>256</v>
      </c>
      <c r="E246" s="5">
        <v>1530</v>
      </c>
      <c r="F246" s="5">
        <v>2</v>
      </c>
      <c r="G246" s="10">
        <v>44055</v>
      </c>
      <c r="H246" s="40">
        <v>28072.275000000001</v>
      </c>
      <c r="I246" s="40">
        <v>2245.7820000000002</v>
      </c>
      <c r="J246" s="40">
        <v>701.80690000000004</v>
      </c>
      <c r="K246" s="40">
        <v>31019.8639</v>
      </c>
      <c r="L246" s="10">
        <v>44064</v>
      </c>
      <c r="M246" t="s">
        <v>2810</v>
      </c>
    </row>
    <row r="247" spans="1:13" x14ac:dyDescent="0.25">
      <c r="A247" s="4">
        <v>527</v>
      </c>
      <c r="B247" s="4">
        <v>4</v>
      </c>
      <c r="C247" s="4">
        <v>4</v>
      </c>
      <c r="D247" s="4">
        <v>259</v>
      </c>
      <c r="E247" s="4">
        <v>1508</v>
      </c>
      <c r="F247" s="4">
        <v>1</v>
      </c>
      <c r="G247" s="11">
        <v>44055</v>
      </c>
      <c r="H247" s="41">
        <v>37312.275000000001</v>
      </c>
      <c r="I247" s="41">
        <v>2984.982</v>
      </c>
      <c r="J247" s="41">
        <v>932.80690000000004</v>
      </c>
      <c r="K247" s="41">
        <v>41230.063900000001</v>
      </c>
      <c r="L247" s="11">
        <v>44064</v>
      </c>
      <c r="M247" t="s">
        <v>2810</v>
      </c>
    </row>
    <row r="248" spans="1:13" x14ac:dyDescent="0.25">
      <c r="A248" s="5">
        <v>528</v>
      </c>
      <c r="B248" s="5">
        <v>4</v>
      </c>
      <c r="C248" s="5">
        <v>4</v>
      </c>
      <c r="D248" s="5">
        <v>260</v>
      </c>
      <c r="E248" s="5">
        <v>1694</v>
      </c>
      <c r="F248" s="5">
        <v>1</v>
      </c>
      <c r="G248" s="10">
        <v>44055</v>
      </c>
      <c r="H248" s="40">
        <v>7623</v>
      </c>
      <c r="I248" s="40">
        <v>609.84</v>
      </c>
      <c r="J248" s="40">
        <v>190.57499999999999</v>
      </c>
      <c r="K248" s="40">
        <v>8423.4150000000009</v>
      </c>
      <c r="L248" s="10">
        <v>44064</v>
      </c>
      <c r="M248" t="s">
        <v>2817</v>
      </c>
    </row>
    <row r="249" spans="1:13" x14ac:dyDescent="0.25">
      <c r="A249" s="4">
        <v>529</v>
      </c>
      <c r="B249" s="4">
        <v>4</v>
      </c>
      <c r="C249" s="4">
        <v>4</v>
      </c>
      <c r="D249" s="4">
        <v>258</v>
      </c>
      <c r="E249" s="4">
        <v>1624</v>
      </c>
      <c r="F249" s="4">
        <v>2</v>
      </c>
      <c r="G249" s="11">
        <v>44055</v>
      </c>
      <c r="H249" s="41">
        <v>28297.5</v>
      </c>
      <c r="I249" s="41">
        <v>2263.8000000000002</v>
      </c>
      <c r="J249" s="41">
        <v>707.4375</v>
      </c>
      <c r="K249" s="41">
        <v>31268.737499999999</v>
      </c>
      <c r="L249" s="11">
        <v>44064</v>
      </c>
      <c r="M249" t="s">
        <v>1829</v>
      </c>
    </row>
    <row r="250" spans="1:13" x14ac:dyDescent="0.25">
      <c r="A250" s="5">
        <v>530</v>
      </c>
      <c r="B250" s="5">
        <v>4</v>
      </c>
      <c r="C250" s="5">
        <v>4</v>
      </c>
      <c r="D250" s="5">
        <v>254</v>
      </c>
      <c r="E250" s="5">
        <v>1548</v>
      </c>
      <c r="F250" s="5">
        <v>2</v>
      </c>
      <c r="G250" s="10">
        <v>44055</v>
      </c>
      <c r="H250" s="40">
        <v>59.944499999999998</v>
      </c>
      <c r="I250" s="40">
        <v>4.7956000000000003</v>
      </c>
      <c r="J250" s="40">
        <v>1.4985999999999999</v>
      </c>
      <c r="K250" s="40">
        <v>66.238699999999994</v>
      </c>
      <c r="L250" s="10">
        <v>44064</v>
      </c>
      <c r="M250" t="s">
        <v>2810</v>
      </c>
    </row>
    <row r="251" spans="1:13" x14ac:dyDescent="0.25">
      <c r="A251" s="4">
        <v>531</v>
      </c>
      <c r="B251" s="4">
        <v>5</v>
      </c>
      <c r="C251" s="4">
        <v>4</v>
      </c>
      <c r="D251" s="4">
        <v>257</v>
      </c>
      <c r="E251" s="4">
        <v>1598</v>
      </c>
      <c r="F251" s="4">
        <v>5</v>
      </c>
      <c r="G251" s="11">
        <v>44055</v>
      </c>
      <c r="H251" s="41">
        <v>222.04349999999999</v>
      </c>
      <c r="I251" s="41">
        <v>17.763500000000001</v>
      </c>
      <c r="J251" s="41">
        <v>5.5510999999999999</v>
      </c>
      <c r="K251" s="41">
        <v>245.35810000000001</v>
      </c>
      <c r="L251" s="11">
        <v>44064</v>
      </c>
      <c r="M251" t="s">
        <v>2810</v>
      </c>
    </row>
    <row r="252" spans="1:13" x14ac:dyDescent="0.25">
      <c r="A252" s="5">
        <v>532</v>
      </c>
      <c r="B252" s="5">
        <v>4</v>
      </c>
      <c r="C252" s="5">
        <v>4</v>
      </c>
      <c r="D252" s="5">
        <v>261</v>
      </c>
      <c r="E252" s="5">
        <v>1658</v>
      </c>
      <c r="F252" s="5">
        <v>5</v>
      </c>
      <c r="G252" s="10">
        <v>44055</v>
      </c>
      <c r="H252" s="40">
        <v>43878.45</v>
      </c>
      <c r="I252" s="40">
        <v>3510.2759999999998</v>
      </c>
      <c r="J252" s="40">
        <v>1096.9612999999999</v>
      </c>
      <c r="K252" s="40">
        <v>48485.687299999998</v>
      </c>
      <c r="L252" s="10">
        <v>44064</v>
      </c>
      <c r="M252" t="s">
        <v>1829</v>
      </c>
    </row>
    <row r="253" spans="1:13" x14ac:dyDescent="0.25">
      <c r="A253" s="4">
        <v>533</v>
      </c>
      <c r="B253" s="4">
        <v>4</v>
      </c>
      <c r="C253" s="4">
        <v>4</v>
      </c>
      <c r="D253" s="4">
        <v>251</v>
      </c>
      <c r="E253" s="4">
        <v>1536</v>
      </c>
      <c r="F253" s="4">
        <v>4</v>
      </c>
      <c r="G253" s="11">
        <v>44055</v>
      </c>
      <c r="H253" s="41">
        <v>345.55500000000001</v>
      </c>
      <c r="I253" s="41">
        <v>27.644400000000001</v>
      </c>
      <c r="J253" s="41">
        <v>8.6388999999999996</v>
      </c>
      <c r="K253" s="41">
        <v>381.8383</v>
      </c>
      <c r="L253" s="11">
        <v>44064</v>
      </c>
      <c r="M253" t="s">
        <v>2810</v>
      </c>
    </row>
    <row r="254" spans="1:13" x14ac:dyDescent="0.25">
      <c r="A254" s="5">
        <v>534</v>
      </c>
      <c r="B254" s="5">
        <v>4</v>
      </c>
      <c r="C254" s="5">
        <v>4</v>
      </c>
      <c r="D254" s="5">
        <v>253</v>
      </c>
      <c r="E254" s="5">
        <v>1568</v>
      </c>
      <c r="F254" s="5">
        <v>2</v>
      </c>
      <c r="G254" s="10">
        <v>44055</v>
      </c>
      <c r="H254" s="40">
        <v>15153.6</v>
      </c>
      <c r="I254" s="40">
        <v>1212.288</v>
      </c>
      <c r="J254" s="40">
        <v>378.84</v>
      </c>
      <c r="K254" s="40">
        <v>16744.727999999999</v>
      </c>
      <c r="L254" s="10">
        <v>44064</v>
      </c>
      <c r="M254" t="s">
        <v>1829</v>
      </c>
    </row>
    <row r="255" spans="1:13" x14ac:dyDescent="0.25">
      <c r="A255" s="4">
        <v>535</v>
      </c>
      <c r="B255" s="4">
        <v>4</v>
      </c>
      <c r="C255" s="4">
        <v>4</v>
      </c>
      <c r="D255" s="4">
        <v>255</v>
      </c>
      <c r="E255" s="4">
        <v>1648</v>
      </c>
      <c r="F255" s="4">
        <v>5</v>
      </c>
      <c r="G255" s="11">
        <v>44055</v>
      </c>
      <c r="H255" s="41">
        <v>142.41149999999999</v>
      </c>
      <c r="I255" s="41">
        <v>11.392899999999999</v>
      </c>
      <c r="J255" s="41">
        <v>3.5602999999999998</v>
      </c>
      <c r="K255" s="41">
        <v>157.3647</v>
      </c>
      <c r="L255" s="11">
        <v>44064</v>
      </c>
      <c r="M255" t="s">
        <v>2810</v>
      </c>
    </row>
    <row r="256" spans="1:13" x14ac:dyDescent="0.25">
      <c r="A256" s="5">
        <v>536</v>
      </c>
      <c r="B256" s="5">
        <v>4</v>
      </c>
      <c r="C256" s="5">
        <v>4</v>
      </c>
      <c r="D256" s="5">
        <v>256</v>
      </c>
      <c r="E256" s="5">
        <v>1646</v>
      </c>
      <c r="F256" s="5">
        <v>2</v>
      </c>
      <c r="G256" s="10">
        <v>44055</v>
      </c>
      <c r="H256" s="40">
        <v>48030.675000000003</v>
      </c>
      <c r="I256" s="40">
        <v>3842.4540000000002</v>
      </c>
      <c r="J256" s="40">
        <v>1200.7669000000001</v>
      </c>
      <c r="K256" s="40">
        <v>53073.895900000003</v>
      </c>
      <c r="L256" s="10">
        <v>44064</v>
      </c>
      <c r="M256" t="s">
        <v>2810</v>
      </c>
    </row>
    <row r="257" spans="1:13" x14ac:dyDescent="0.25">
      <c r="A257" s="4">
        <v>537</v>
      </c>
      <c r="B257" s="4">
        <v>4</v>
      </c>
      <c r="C257" s="4">
        <v>4</v>
      </c>
      <c r="D257" s="4">
        <v>255</v>
      </c>
      <c r="E257" s="4">
        <v>1530</v>
      </c>
      <c r="F257" s="4">
        <v>2</v>
      </c>
      <c r="G257" s="11">
        <v>44056</v>
      </c>
      <c r="H257" s="41">
        <v>28072.275000000001</v>
      </c>
      <c r="I257" s="41">
        <v>2245.7820000000002</v>
      </c>
      <c r="J257" s="41">
        <v>701.80690000000004</v>
      </c>
      <c r="K257" s="41">
        <v>31019.8639</v>
      </c>
      <c r="L257" s="11">
        <v>44065</v>
      </c>
      <c r="M257" t="s">
        <v>2810</v>
      </c>
    </row>
    <row r="258" spans="1:13" x14ac:dyDescent="0.25">
      <c r="A258" s="5">
        <v>538</v>
      </c>
      <c r="B258" s="5">
        <v>4</v>
      </c>
      <c r="C258" s="5">
        <v>4</v>
      </c>
      <c r="D258" s="5">
        <v>256</v>
      </c>
      <c r="E258" s="5">
        <v>1508</v>
      </c>
      <c r="F258" s="5">
        <v>1</v>
      </c>
      <c r="G258" s="10">
        <v>44056</v>
      </c>
      <c r="H258" s="40">
        <v>37312.275000000001</v>
      </c>
      <c r="I258" s="40">
        <v>2984.982</v>
      </c>
      <c r="J258" s="40">
        <v>932.80690000000004</v>
      </c>
      <c r="K258" s="40">
        <v>41230.063900000001</v>
      </c>
      <c r="L258" s="10">
        <v>44065</v>
      </c>
      <c r="M258" t="s">
        <v>2810</v>
      </c>
    </row>
    <row r="259" spans="1:13" x14ac:dyDescent="0.25">
      <c r="A259" s="4">
        <v>539</v>
      </c>
      <c r="B259" s="4">
        <v>4</v>
      </c>
      <c r="C259" s="4">
        <v>4</v>
      </c>
      <c r="D259" s="4">
        <v>259</v>
      </c>
      <c r="E259" s="4">
        <v>1694</v>
      </c>
      <c r="F259" s="4">
        <v>1</v>
      </c>
      <c r="G259" s="11">
        <v>44056</v>
      </c>
      <c r="H259" s="41">
        <v>7623</v>
      </c>
      <c r="I259" s="41">
        <v>609.84</v>
      </c>
      <c r="J259" s="41">
        <v>190.57499999999999</v>
      </c>
      <c r="K259" s="41">
        <v>8423.4150000000009</v>
      </c>
      <c r="L259" s="11">
        <v>44065</v>
      </c>
      <c r="M259" t="s">
        <v>2817</v>
      </c>
    </row>
    <row r="260" spans="1:13" x14ac:dyDescent="0.25">
      <c r="A260" s="5">
        <v>540</v>
      </c>
      <c r="B260" s="5">
        <v>4</v>
      </c>
      <c r="C260" s="5">
        <v>4</v>
      </c>
      <c r="D260" s="5">
        <v>260</v>
      </c>
      <c r="E260" s="5">
        <v>1624</v>
      </c>
      <c r="F260" s="5">
        <v>2</v>
      </c>
      <c r="G260" s="10">
        <v>44056</v>
      </c>
      <c r="H260" s="40">
        <v>28297.5</v>
      </c>
      <c r="I260" s="40">
        <v>2263.8000000000002</v>
      </c>
      <c r="J260" s="40">
        <v>707.4375</v>
      </c>
      <c r="K260" s="40">
        <v>31268.737499999999</v>
      </c>
      <c r="L260" s="10">
        <v>44065</v>
      </c>
      <c r="M260" t="s">
        <v>1829</v>
      </c>
    </row>
    <row r="261" spans="1:13" x14ac:dyDescent="0.25">
      <c r="A261" s="4">
        <v>541</v>
      </c>
      <c r="B261" s="4">
        <v>4</v>
      </c>
      <c r="C261" s="4">
        <v>4</v>
      </c>
      <c r="D261" s="4">
        <v>259</v>
      </c>
      <c r="E261" s="4">
        <v>1672</v>
      </c>
      <c r="F261" s="4">
        <v>4</v>
      </c>
      <c r="G261" s="11">
        <v>44056</v>
      </c>
      <c r="H261" s="41">
        <v>550.9665</v>
      </c>
      <c r="I261" s="41">
        <v>44.077300000000001</v>
      </c>
      <c r="J261" s="41">
        <v>13.7742</v>
      </c>
      <c r="K261" s="41">
        <v>608.81799999999998</v>
      </c>
      <c r="L261" s="11">
        <v>44065</v>
      </c>
      <c r="M261" t="s">
        <v>2817</v>
      </c>
    </row>
    <row r="262" spans="1:13" x14ac:dyDescent="0.25">
      <c r="A262" s="5">
        <v>542</v>
      </c>
      <c r="B262" s="5">
        <v>4</v>
      </c>
      <c r="C262" s="5">
        <v>4</v>
      </c>
      <c r="D262" s="5">
        <v>250</v>
      </c>
      <c r="E262" s="5">
        <v>1600</v>
      </c>
      <c r="F262" s="5">
        <v>1</v>
      </c>
      <c r="G262" s="10">
        <v>44056</v>
      </c>
      <c r="H262" s="40">
        <v>1276.2750000000001</v>
      </c>
      <c r="I262" s="40">
        <v>102.102</v>
      </c>
      <c r="J262" s="40">
        <v>31.9069</v>
      </c>
      <c r="K262" s="40">
        <v>1410.2838999999999</v>
      </c>
      <c r="L262" s="10">
        <v>44065</v>
      </c>
      <c r="M262" t="s">
        <v>2810</v>
      </c>
    </row>
    <row r="263" spans="1:13" x14ac:dyDescent="0.25">
      <c r="A263" s="4">
        <v>543</v>
      </c>
      <c r="B263" s="4">
        <v>4</v>
      </c>
      <c r="C263" s="4">
        <v>4</v>
      </c>
      <c r="D263" s="4">
        <v>258</v>
      </c>
      <c r="E263" s="4">
        <v>1522</v>
      </c>
      <c r="F263" s="4">
        <v>1</v>
      </c>
      <c r="G263" s="11">
        <v>44056</v>
      </c>
      <c r="H263" s="41">
        <v>2003.925</v>
      </c>
      <c r="I263" s="41">
        <v>160.31399999999999</v>
      </c>
      <c r="J263" s="41">
        <v>50.098100000000002</v>
      </c>
      <c r="K263" s="41">
        <v>2214.3371000000002</v>
      </c>
      <c r="L263" s="11">
        <v>44065</v>
      </c>
      <c r="M263" t="s">
        <v>2810</v>
      </c>
    </row>
    <row r="264" spans="1:13" x14ac:dyDescent="0.25">
      <c r="A264" s="5">
        <v>544</v>
      </c>
      <c r="B264" s="5">
        <v>4</v>
      </c>
      <c r="C264" s="5">
        <v>4</v>
      </c>
      <c r="D264" s="5">
        <v>254</v>
      </c>
      <c r="E264" s="5">
        <v>1570</v>
      </c>
      <c r="F264" s="5">
        <v>2</v>
      </c>
      <c r="G264" s="10">
        <v>44056</v>
      </c>
      <c r="H264" s="40">
        <v>28343.7</v>
      </c>
      <c r="I264" s="40">
        <v>2267.4960000000001</v>
      </c>
      <c r="J264" s="40">
        <v>708.59249999999997</v>
      </c>
      <c r="K264" s="40">
        <v>31319.788499999999</v>
      </c>
      <c r="L264" s="10">
        <v>44065</v>
      </c>
      <c r="M264" t="s">
        <v>1829</v>
      </c>
    </row>
    <row r="265" spans="1:13" x14ac:dyDescent="0.25">
      <c r="A265" s="4">
        <v>545</v>
      </c>
      <c r="B265" s="4">
        <v>4</v>
      </c>
      <c r="C265" s="4">
        <v>4</v>
      </c>
      <c r="D265" s="4">
        <v>257</v>
      </c>
      <c r="E265" s="4">
        <v>1516</v>
      </c>
      <c r="F265" s="4">
        <v>1</v>
      </c>
      <c r="G265" s="11">
        <v>44056</v>
      </c>
      <c r="H265" s="41">
        <v>454.86</v>
      </c>
      <c r="I265" s="41">
        <v>36.388800000000003</v>
      </c>
      <c r="J265" s="41">
        <v>11.371499999999999</v>
      </c>
      <c r="K265" s="41">
        <v>502.62029999999999</v>
      </c>
      <c r="L265" s="11">
        <v>44065</v>
      </c>
      <c r="M265" t="s">
        <v>1829</v>
      </c>
    </row>
    <row r="266" spans="1:13" x14ac:dyDescent="0.25">
      <c r="A266" s="5">
        <v>546</v>
      </c>
      <c r="B266" s="5">
        <v>4</v>
      </c>
      <c r="C266" s="5">
        <v>4</v>
      </c>
      <c r="D266" s="5">
        <v>261</v>
      </c>
      <c r="E266" s="5">
        <v>1506</v>
      </c>
      <c r="F266" s="5">
        <v>5</v>
      </c>
      <c r="G266" s="10">
        <v>44056</v>
      </c>
      <c r="H266" s="40">
        <v>43878.45</v>
      </c>
      <c r="I266" s="40">
        <v>3510.2759999999998</v>
      </c>
      <c r="J266" s="40">
        <v>1096.9612999999999</v>
      </c>
      <c r="K266" s="40">
        <v>48485.687299999998</v>
      </c>
      <c r="L266" s="10">
        <v>44065</v>
      </c>
      <c r="M266" t="s">
        <v>1829</v>
      </c>
    </row>
    <row r="267" spans="1:13" x14ac:dyDescent="0.25">
      <c r="A267" s="4">
        <v>547</v>
      </c>
      <c r="B267" s="4">
        <v>4</v>
      </c>
      <c r="C267" s="4">
        <v>4</v>
      </c>
      <c r="D267" s="4">
        <v>251</v>
      </c>
      <c r="E267" s="4">
        <v>1626</v>
      </c>
      <c r="F267" s="4">
        <v>2</v>
      </c>
      <c r="G267" s="11">
        <v>44056</v>
      </c>
      <c r="H267" s="41">
        <v>7132.125</v>
      </c>
      <c r="I267" s="41">
        <v>570.57000000000005</v>
      </c>
      <c r="J267" s="41">
        <v>178.3031</v>
      </c>
      <c r="K267" s="41">
        <v>7880.9980999999998</v>
      </c>
      <c r="L267" s="11">
        <v>44065</v>
      </c>
      <c r="M267" t="s">
        <v>2817</v>
      </c>
    </row>
    <row r="268" spans="1:13" x14ac:dyDescent="0.25">
      <c r="A268" s="5">
        <v>548</v>
      </c>
      <c r="B268" s="5">
        <v>4</v>
      </c>
      <c r="C268" s="5">
        <v>4</v>
      </c>
      <c r="D268" s="5">
        <v>253</v>
      </c>
      <c r="E268" s="5">
        <v>1542</v>
      </c>
      <c r="F268" s="5">
        <v>2</v>
      </c>
      <c r="G268" s="10">
        <v>44056</v>
      </c>
      <c r="H268" s="40">
        <v>28343.7</v>
      </c>
      <c r="I268" s="40">
        <v>2267.4960000000001</v>
      </c>
      <c r="J268" s="40">
        <v>708.59249999999997</v>
      </c>
      <c r="K268" s="40">
        <v>31319.788499999999</v>
      </c>
      <c r="L268" s="10">
        <v>44065</v>
      </c>
      <c r="M268" t="s">
        <v>1829</v>
      </c>
    </row>
    <row r="269" spans="1:13" x14ac:dyDescent="0.25">
      <c r="A269" s="4">
        <v>549</v>
      </c>
      <c r="B269" s="4">
        <v>4</v>
      </c>
      <c r="C269" s="4">
        <v>4</v>
      </c>
      <c r="D269" s="4">
        <v>255</v>
      </c>
      <c r="E269" s="4">
        <v>1610</v>
      </c>
      <c r="F269" s="4">
        <v>4</v>
      </c>
      <c r="G269" s="11">
        <v>44056</v>
      </c>
      <c r="H269" s="41">
        <v>22516.724999999999</v>
      </c>
      <c r="I269" s="41">
        <v>1801.338</v>
      </c>
      <c r="J269" s="41">
        <v>562.91809999999998</v>
      </c>
      <c r="K269" s="41">
        <v>24880.981100000001</v>
      </c>
      <c r="L269" s="11">
        <v>44065</v>
      </c>
      <c r="M269" t="s">
        <v>2810</v>
      </c>
    </row>
    <row r="270" spans="1:13" x14ac:dyDescent="0.25">
      <c r="A270" s="5">
        <v>550</v>
      </c>
      <c r="B270" s="5">
        <v>4</v>
      </c>
      <c r="C270" s="5">
        <v>4</v>
      </c>
      <c r="D270" s="5">
        <v>256</v>
      </c>
      <c r="E270" s="5">
        <v>1638</v>
      </c>
      <c r="F270" s="5">
        <v>5</v>
      </c>
      <c r="G270" s="10">
        <v>44056</v>
      </c>
      <c r="H270" s="40">
        <v>34644.224999999999</v>
      </c>
      <c r="I270" s="40">
        <v>2771.538</v>
      </c>
      <c r="J270" s="40">
        <v>866.10559999999998</v>
      </c>
      <c r="K270" s="40">
        <v>38281.868600000002</v>
      </c>
      <c r="L270" s="10">
        <v>44065</v>
      </c>
      <c r="M270" t="s">
        <v>2817</v>
      </c>
    </row>
    <row r="271" spans="1:13" x14ac:dyDescent="0.25">
      <c r="A271" s="4">
        <v>551</v>
      </c>
      <c r="B271" s="4">
        <v>4</v>
      </c>
      <c r="C271" s="4">
        <v>4</v>
      </c>
      <c r="D271" s="4">
        <v>259</v>
      </c>
      <c r="E271" s="4">
        <v>1582</v>
      </c>
      <c r="F271" s="4">
        <v>5</v>
      </c>
      <c r="G271" s="11">
        <v>44056</v>
      </c>
      <c r="H271" s="41">
        <v>532.91700000000003</v>
      </c>
      <c r="I271" s="41">
        <v>42.633400000000002</v>
      </c>
      <c r="J271" s="41">
        <v>13.322900000000001</v>
      </c>
      <c r="K271" s="41">
        <v>588.87329999999997</v>
      </c>
      <c r="L271" s="11">
        <v>44065</v>
      </c>
      <c r="M271" t="s">
        <v>2810</v>
      </c>
    </row>
    <row r="272" spans="1:13" x14ac:dyDescent="0.25">
      <c r="A272" s="5">
        <v>552</v>
      </c>
      <c r="B272" s="5">
        <v>4</v>
      </c>
      <c r="C272" s="5">
        <v>4</v>
      </c>
      <c r="D272" s="5">
        <v>260</v>
      </c>
      <c r="E272" s="5">
        <v>1510</v>
      </c>
      <c r="F272" s="5">
        <v>5</v>
      </c>
      <c r="G272" s="10">
        <v>44056</v>
      </c>
      <c r="H272" s="40">
        <v>143.04150000000001</v>
      </c>
      <c r="I272" s="40">
        <v>11.443300000000001</v>
      </c>
      <c r="J272" s="40">
        <v>3.5760000000000001</v>
      </c>
      <c r="K272" s="40">
        <v>158.0608</v>
      </c>
      <c r="L272" s="10">
        <v>44065</v>
      </c>
      <c r="M272" t="s">
        <v>2810</v>
      </c>
    </row>
    <row r="273" spans="1:13" x14ac:dyDescent="0.25">
      <c r="A273" s="4">
        <v>553</v>
      </c>
      <c r="B273" s="4">
        <v>4</v>
      </c>
      <c r="C273" s="4">
        <v>4</v>
      </c>
      <c r="D273" s="4">
        <v>250</v>
      </c>
      <c r="E273" s="4">
        <v>1526</v>
      </c>
      <c r="F273" s="4">
        <v>2</v>
      </c>
      <c r="G273" s="11">
        <v>44056</v>
      </c>
      <c r="H273" s="41">
        <v>28199.325000000001</v>
      </c>
      <c r="I273" s="41">
        <v>2255.9459999999999</v>
      </c>
      <c r="J273" s="41">
        <v>704.98310000000004</v>
      </c>
      <c r="K273" s="41">
        <v>31160.254099999998</v>
      </c>
      <c r="L273" s="11">
        <v>44065</v>
      </c>
      <c r="M273" t="s">
        <v>1829</v>
      </c>
    </row>
    <row r="274" spans="1:13" x14ac:dyDescent="0.25">
      <c r="A274" s="5">
        <v>554</v>
      </c>
      <c r="B274" s="5">
        <v>4</v>
      </c>
      <c r="C274" s="5">
        <v>4</v>
      </c>
      <c r="D274" s="5">
        <v>254</v>
      </c>
      <c r="E274" s="5">
        <v>1644</v>
      </c>
      <c r="F274" s="5">
        <v>1</v>
      </c>
      <c r="G274" s="10">
        <v>44056</v>
      </c>
      <c r="H274" s="40">
        <v>3713.3249999999998</v>
      </c>
      <c r="I274" s="40">
        <v>297.06599999999997</v>
      </c>
      <c r="J274" s="40">
        <v>92.833100000000002</v>
      </c>
      <c r="K274" s="40">
        <v>4103.2241000000004</v>
      </c>
      <c r="L274" s="10">
        <v>44065</v>
      </c>
      <c r="M274" t="s">
        <v>2817</v>
      </c>
    </row>
    <row r="275" spans="1:13" x14ac:dyDescent="0.25">
      <c r="A275" s="4">
        <v>555</v>
      </c>
      <c r="B275" s="4">
        <v>4</v>
      </c>
      <c r="C275" s="4">
        <v>4</v>
      </c>
      <c r="D275" s="4">
        <v>257</v>
      </c>
      <c r="E275" s="4">
        <v>1680</v>
      </c>
      <c r="F275" s="4">
        <v>4</v>
      </c>
      <c r="G275" s="11">
        <v>44056</v>
      </c>
      <c r="H275" s="41">
        <v>19952.625</v>
      </c>
      <c r="I275" s="41">
        <v>1596.21</v>
      </c>
      <c r="J275" s="41">
        <v>498.81560000000002</v>
      </c>
      <c r="K275" s="41">
        <v>22047.650600000001</v>
      </c>
      <c r="L275" s="11">
        <v>44065</v>
      </c>
      <c r="M275" t="s">
        <v>1829</v>
      </c>
    </row>
    <row r="276" spans="1:13" x14ac:dyDescent="0.25">
      <c r="A276" s="5">
        <v>556</v>
      </c>
      <c r="B276" s="5">
        <v>4</v>
      </c>
      <c r="C276" s="5">
        <v>4</v>
      </c>
      <c r="D276" s="5">
        <v>261</v>
      </c>
      <c r="E276" s="5">
        <v>1584</v>
      </c>
      <c r="F276" s="5">
        <v>5</v>
      </c>
      <c r="G276" s="10">
        <v>44056</v>
      </c>
      <c r="H276" s="40">
        <v>13361.04</v>
      </c>
      <c r="I276" s="40">
        <v>1068.8832</v>
      </c>
      <c r="J276" s="40">
        <v>334.02600000000001</v>
      </c>
      <c r="K276" s="40">
        <v>14763.949199999999</v>
      </c>
      <c r="L276" s="10">
        <v>44065</v>
      </c>
      <c r="M276" t="s">
        <v>1829</v>
      </c>
    </row>
    <row r="277" spans="1:13" x14ac:dyDescent="0.25">
      <c r="A277" s="4">
        <v>557</v>
      </c>
      <c r="B277" s="4">
        <v>4</v>
      </c>
      <c r="C277" s="4">
        <v>4</v>
      </c>
      <c r="D277" s="4">
        <v>251</v>
      </c>
      <c r="E277" s="4">
        <v>1620</v>
      </c>
      <c r="F277" s="4">
        <v>5</v>
      </c>
      <c r="G277" s="11">
        <v>44057</v>
      </c>
      <c r="H277" s="41">
        <v>5711.4750000000004</v>
      </c>
      <c r="I277" s="41">
        <v>456.91800000000001</v>
      </c>
      <c r="J277" s="41">
        <v>142.7869</v>
      </c>
      <c r="K277" s="41">
        <v>6311.1799000000001</v>
      </c>
      <c r="L277" s="11">
        <v>44066</v>
      </c>
      <c r="M277" t="s">
        <v>2817</v>
      </c>
    </row>
    <row r="278" spans="1:13" x14ac:dyDescent="0.25">
      <c r="A278" s="5">
        <v>558</v>
      </c>
      <c r="B278" s="5">
        <v>4</v>
      </c>
      <c r="C278" s="5">
        <v>4</v>
      </c>
      <c r="D278" s="5">
        <v>253</v>
      </c>
      <c r="E278" s="5">
        <v>1666</v>
      </c>
      <c r="F278" s="5">
        <v>5</v>
      </c>
      <c r="G278" s="10">
        <v>44057</v>
      </c>
      <c r="H278" s="40">
        <v>696.52800000000002</v>
      </c>
      <c r="I278" s="40">
        <v>55.722200000000001</v>
      </c>
      <c r="J278" s="40">
        <v>17.4132</v>
      </c>
      <c r="K278" s="40">
        <v>769.66340000000002</v>
      </c>
      <c r="L278" s="10">
        <v>44066</v>
      </c>
      <c r="M278" t="s">
        <v>2817</v>
      </c>
    </row>
    <row r="279" spans="1:13" x14ac:dyDescent="0.25">
      <c r="A279" s="4">
        <v>559</v>
      </c>
      <c r="B279" s="4">
        <v>4</v>
      </c>
      <c r="C279" s="4">
        <v>4</v>
      </c>
      <c r="D279" s="4">
        <v>255</v>
      </c>
      <c r="E279" s="4">
        <v>1592</v>
      </c>
      <c r="F279" s="4">
        <v>2</v>
      </c>
      <c r="G279" s="11">
        <v>44057</v>
      </c>
      <c r="H279" s="41">
        <v>97.965000000000003</v>
      </c>
      <c r="I279" s="41">
        <v>7.8372000000000002</v>
      </c>
      <c r="J279" s="41">
        <v>2.4491000000000001</v>
      </c>
      <c r="K279" s="41">
        <v>108.2513</v>
      </c>
      <c r="L279" s="11">
        <v>44066</v>
      </c>
      <c r="M279" t="s">
        <v>2810</v>
      </c>
    </row>
    <row r="280" spans="1:13" x14ac:dyDescent="0.25">
      <c r="A280" s="5">
        <v>560</v>
      </c>
      <c r="B280" s="5">
        <v>4</v>
      </c>
      <c r="C280" s="5">
        <v>4</v>
      </c>
      <c r="D280" s="5">
        <v>256</v>
      </c>
      <c r="E280" s="5">
        <v>1618</v>
      </c>
      <c r="F280" s="5">
        <v>4</v>
      </c>
      <c r="G280" s="10">
        <v>44057</v>
      </c>
      <c r="H280" s="40">
        <v>114.471</v>
      </c>
      <c r="I280" s="40">
        <v>9.1577000000000002</v>
      </c>
      <c r="J280" s="40">
        <v>2.8618000000000001</v>
      </c>
      <c r="K280" s="40">
        <v>126.4905</v>
      </c>
      <c r="L280" s="10">
        <v>44066</v>
      </c>
      <c r="M280" t="s">
        <v>2810</v>
      </c>
    </row>
    <row r="281" spans="1:13" x14ac:dyDescent="0.25">
      <c r="A281" s="4">
        <v>561</v>
      </c>
      <c r="B281" s="4">
        <v>4</v>
      </c>
      <c r="C281" s="4">
        <v>4</v>
      </c>
      <c r="D281" s="4">
        <v>259</v>
      </c>
      <c r="E281" s="4">
        <v>1612</v>
      </c>
      <c r="F281" s="4">
        <v>4</v>
      </c>
      <c r="G281" s="11">
        <v>44057</v>
      </c>
      <c r="H281" s="41">
        <v>132.6465</v>
      </c>
      <c r="I281" s="41">
        <v>10.611700000000001</v>
      </c>
      <c r="J281" s="41">
        <v>3.3161999999999998</v>
      </c>
      <c r="K281" s="41">
        <v>146.5744</v>
      </c>
      <c r="L281" s="11">
        <v>44066</v>
      </c>
      <c r="M281" t="s">
        <v>2810</v>
      </c>
    </row>
    <row r="282" spans="1:13" x14ac:dyDescent="0.25">
      <c r="A282" s="5">
        <v>562</v>
      </c>
      <c r="B282" s="5">
        <v>4</v>
      </c>
      <c r="C282" s="5">
        <v>4</v>
      </c>
      <c r="D282" s="5">
        <v>260</v>
      </c>
      <c r="E282" s="5">
        <v>1586</v>
      </c>
      <c r="F282" s="5">
        <v>5</v>
      </c>
      <c r="G282" s="10">
        <v>44057</v>
      </c>
      <c r="H282" s="40">
        <v>43878.45</v>
      </c>
      <c r="I282" s="40">
        <v>3510.2759999999998</v>
      </c>
      <c r="J282" s="40">
        <v>1096.9612999999999</v>
      </c>
      <c r="K282" s="40">
        <v>48485.687299999998</v>
      </c>
      <c r="L282" s="10">
        <v>44066</v>
      </c>
      <c r="M282" t="s">
        <v>2817</v>
      </c>
    </row>
    <row r="283" spans="1:13" x14ac:dyDescent="0.25">
      <c r="A283" s="4">
        <v>563</v>
      </c>
      <c r="B283" s="4">
        <v>4</v>
      </c>
      <c r="C283" s="4">
        <v>4</v>
      </c>
      <c r="D283" s="4">
        <v>258</v>
      </c>
      <c r="E283" s="4">
        <v>1500</v>
      </c>
      <c r="F283" s="4">
        <v>1</v>
      </c>
      <c r="G283" s="11">
        <v>44057</v>
      </c>
      <c r="H283" s="41">
        <v>418.95</v>
      </c>
      <c r="I283" s="41">
        <v>33.515999999999998</v>
      </c>
      <c r="J283" s="41">
        <v>10.473800000000001</v>
      </c>
      <c r="K283" s="41">
        <v>462.93979999999999</v>
      </c>
      <c r="L283" s="11">
        <v>44066</v>
      </c>
      <c r="M283" t="s">
        <v>2817</v>
      </c>
    </row>
    <row r="284" spans="1:13" x14ac:dyDescent="0.25">
      <c r="A284" s="5">
        <v>564</v>
      </c>
      <c r="B284" s="5">
        <v>4</v>
      </c>
      <c r="C284" s="5">
        <v>4</v>
      </c>
      <c r="D284" s="5">
        <v>254</v>
      </c>
      <c r="E284" s="5">
        <v>1656</v>
      </c>
      <c r="F284" s="5">
        <v>4</v>
      </c>
      <c r="G284" s="10">
        <v>44057</v>
      </c>
      <c r="H284" s="40">
        <v>273.70350000000002</v>
      </c>
      <c r="I284" s="40">
        <v>21.8963</v>
      </c>
      <c r="J284" s="40">
        <v>6.8426</v>
      </c>
      <c r="K284" s="40">
        <v>302.44240000000002</v>
      </c>
      <c r="L284" s="10">
        <v>44066</v>
      </c>
      <c r="M284" t="s">
        <v>2810</v>
      </c>
    </row>
    <row r="285" spans="1:13" x14ac:dyDescent="0.25">
      <c r="A285" s="4">
        <v>565</v>
      </c>
      <c r="B285" s="4">
        <v>4</v>
      </c>
      <c r="C285" s="4">
        <v>4</v>
      </c>
      <c r="D285" s="4">
        <v>257</v>
      </c>
      <c r="E285" s="4">
        <v>1572</v>
      </c>
      <c r="F285" s="4">
        <v>1</v>
      </c>
      <c r="G285" s="11">
        <v>44057</v>
      </c>
      <c r="H285" s="41">
        <v>461.79</v>
      </c>
      <c r="I285" s="41">
        <v>36.943199999999997</v>
      </c>
      <c r="J285" s="41">
        <v>11.5448</v>
      </c>
      <c r="K285" s="41">
        <v>510.27800000000002</v>
      </c>
      <c r="L285" s="11">
        <v>44066</v>
      </c>
      <c r="M285" t="s">
        <v>1829</v>
      </c>
    </row>
    <row r="286" spans="1:13" x14ac:dyDescent="0.25">
      <c r="A286" s="5">
        <v>566</v>
      </c>
      <c r="B286" s="5">
        <v>4</v>
      </c>
      <c r="C286" s="5">
        <v>4</v>
      </c>
      <c r="D286" s="5">
        <v>261</v>
      </c>
      <c r="E286" s="5">
        <v>1562</v>
      </c>
      <c r="F286" s="5">
        <v>4</v>
      </c>
      <c r="G286" s="10">
        <v>44057</v>
      </c>
      <c r="H286" s="40">
        <v>481.887</v>
      </c>
      <c r="I286" s="40">
        <v>38.551000000000002</v>
      </c>
      <c r="J286" s="40">
        <v>12.0472</v>
      </c>
      <c r="K286" s="40">
        <v>532.48519999999996</v>
      </c>
      <c r="L286" s="10">
        <v>44066</v>
      </c>
      <c r="M286" t="s">
        <v>2817</v>
      </c>
    </row>
    <row r="287" spans="1:13" x14ac:dyDescent="0.25">
      <c r="A287" s="4">
        <v>567</v>
      </c>
      <c r="B287" s="4">
        <v>4</v>
      </c>
      <c r="C287" s="4">
        <v>4</v>
      </c>
      <c r="D287" s="4">
        <v>251</v>
      </c>
      <c r="E287" s="4">
        <v>1662</v>
      </c>
      <c r="F287" s="4">
        <v>2</v>
      </c>
      <c r="G287" s="11">
        <v>44057</v>
      </c>
      <c r="H287" s="41">
        <v>37.075499999999998</v>
      </c>
      <c r="I287" s="41">
        <v>2.9660000000000002</v>
      </c>
      <c r="J287" s="41">
        <v>0.92689999999999995</v>
      </c>
      <c r="K287" s="41">
        <v>40.968400000000003</v>
      </c>
      <c r="L287" s="11">
        <v>44066</v>
      </c>
      <c r="M287" t="s">
        <v>2810</v>
      </c>
    </row>
    <row r="288" spans="1:13" x14ac:dyDescent="0.25">
      <c r="A288" s="5">
        <v>568</v>
      </c>
      <c r="B288" s="5">
        <v>4</v>
      </c>
      <c r="C288" s="5">
        <v>4</v>
      </c>
      <c r="D288" s="5">
        <v>253</v>
      </c>
      <c r="E288" s="5">
        <v>1682</v>
      </c>
      <c r="F288" s="5">
        <v>4</v>
      </c>
      <c r="G288" s="10">
        <v>44057</v>
      </c>
      <c r="H288" s="40">
        <v>21558.075000000001</v>
      </c>
      <c r="I288" s="40">
        <v>1724.646</v>
      </c>
      <c r="J288" s="40">
        <v>538.95190000000002</v>
      </c>
      <c r="K288" s="40">
        <v>23821.672900000001</v>
      </c>
      <c r="L288" s="10">
        <v>44066</v>
      </c>
      <c r="M288" t="s">
        <v>2817</v>
      </c>
    </row>
    <row r="289" spans="1:13" x14ac:dyDescent="0.25">
      <c r="A289" s="4">
        <v>569</v>
      </c>
      <c r="B289" s="4">
        <v>4</v>
      </c>
      <c r="C289" s="4">
        <v>4</v>
      </c>
      <c r="D289" s="4">
        <v>255</v>
      </c>
      <c r="E289" s="4">
        <v>1686</v>
      </c>
      <c r="F289" s="4">
        <v>4</v>
      </c>
      <c r="G289" s="11">
        <v>44057</v>
      </c>
      <c r="H289" s="41">
        <v>567.37800000000004</v>
      </c>
      <c r="I289" s="41">
        <v>45.3902</v>
      </c>
      <c r="J289" s="41">
        <v>14.1845</v>
      </c>
      <c r="K289" s="41">
        <v>626.95270000000005</v>
      </c>
      <c r="L289" s="11">
        <v>44066</v>
      </c>
      <c r="M289" t="s">
        <v>2810</v>
      </c>
    </row>
    <row r="290" spans="1:13" x14ac:dyDescent="0.25">
      <c r="A290" s="5">
        <v>570</v>
      </c>
      <c r="B290" s="5">
        <v>4</v>
      </c>
      <c r="C290" s="5">
        <v>4</v>
      </c>
      <c r="D290" s="5">
        <v>256</v>
      </c>
      <c r="E290" s="5">
        <v>1684</v>
      </c>
      <c r="F290" s="5">
        <v>5</v>
      </c>
      <c r="G290" s="10">
        <v>44057</v>
      </c>
      <c r="H290" s="40">
        <v>65240.175000000003</v>
      </c>
      <c r="I290" s="40">
        <v>5219.2139999999999</v>
      </c>
      <c r="J290" s="40">
        <v>1631.0044</v>
      </c>
      <c r="K290" s="40">
        <v>72090.393400000001</v>
      </c>
      <c r="L290" s="10">
        <v>44066</v>
      </c>
      <c r="M290" t="s">
        <v>2817</v>
      </c>
    </row>
    <row r="291" spans="1:13" x14ac:dyDescent="0.25">
      <c r="A291" s="4">
        <v>571</v>
      </c>
      <c r="B291" s="4">
        <v>4</v>
      </c>
      <c r="C291" s="4">
        <v>4</v>
      </c>
      <c r="D291" s="4">
        <v>252</v>
      </c>
      <c r="E291" s="4">
        <v>1534</v>
      </c>
      <c r="F291" s="4">
        <v>5</v>
      </c>
      <c r="G291" s="11">
        <v>44057</v>
      </c>
      <c r="H291" s="41">
        <v>534.80700000000002</v>
      </c>
      <c r="I291" s="41">
        <v>42.784599999999998</v>
      </c>
      <c r="J291" s="41">
        <v>13.370200000000001</v>
      </c>
      <c r="K291" s="41">
        <v>590.96180000000004</v>
      </c>
      <c r="L291" s="11">
        <v>44066</v>
      </c>
      <c r="M291" t="s">
        <v>2817</v>
      </c>
    </row>
    <row r="292" spans="1:13" x14ac:dyDescent="0.25">
      <c r="A292" s="5">
        <v>572</v>
      </c>
      <c r="B292" s="5">
        <v>4</v>
      </c>
      <c r="C292" s="5">
        <v>4</v>
      </c>
      <c r="D292" s="5">
        <v>260</v>
      </c>
      <c r="E292" s="5">
        <v>1614</v>
      </c>
      <c r="F292" s="5">
        <v>4</v>
      </c>
      <c r="G292" s="10">
        <v>44057</v>
      </c>
      <c r="H292" s="40">
        <v>136.64699999999999</v>
      </c>
      <c r="I292" s="40">
        <v>10.931800000000001</v>
      </c>
      <c r="J292" s="40">
        <v>3.4161999999999999</v>
      </c>
      <c r="K292" s="40">
        <v>150.995</v>
      </c>
      <c r="L292" s="10">
        <v>44066</v>
      </c>
      <c r="M292" t="s">
        <v>2810</v>
      </c>
    </row>
    <row r="293" spans="1:13" x14ac:dyDescent="0.25">
      <c r="A293" s="4">
        <v>573</v>
      </c>
      <c r="B293" s="4">
        <v>4</v>
      </c>
      <c r="C293" s="4">
        <v>4</v>
      </c>
      <c r="D293" s="4">
        <v>258</v>
      </c>
      <c r="E293" s="4">
        <v>1588</v>
      </c>
      <c r="F293" s="4">
        <v>5</v>
      </c>
      <c r="G293" s="11">
        <v>44058</v>
      </c>
      <c r="H293" s="41">
        <v>40471.199999999997</v>
      </c>
      <c r="I293" s="41">
        <v>3237.6959999999999</v>
      </c>
      <c r="J293" s="41">
        <v>1011.78</v>
      </c>
      <c r="K293" s="41">
        <v>44720.675999999999</v>
      </c>
      <c r="L293" s="11">
        <v>44067</v>
      </c>
      <c r="M293" t="s">
        <v>1829</v>
      </c>
    </row>
    <row r="294" spans="1:13" x14ac:dyDescent="0.25">
      <c r="A294" s="5">
        <v>574</v>
      </c>
      <c r="B294" s="5">
        <v>4</v>
      </c>
      <c r="C294" s="5">
        <v>4</v>
      </c>
      <c r="D294" s="5">
        <v>254</v>
      </c>
      <c r="E294" s="5">
        <v>1622</v>
      </c>
      <c r="F294" s="5">
        <v>5</v>
      </c>
      <c r="G294" s="10">
        <v>44058</v>
      </c>
      <c r="H294" s="40">
        <v>278.52300000000002</v>
      </c>
      <c r="I294" s="40">
        <v>22.2818</v>
      </c>
      <c r="J294" s="40">
        <v>6.9630999999999998</v>
      </c>
      <c r="K294" s="40">
        <v>307.7679</v>
      </c>
      <c r="L294" s="10">
        <v>44067</v>
      </c>
      <c r="M294" t="s">
        <v>2810</v>
      </c>
    </row>
    <row r="295" spans="1:13" x14ac:dyDescent="0.25">
      <c r="A295" s="4">
        <v>575</v>
      </c>
      <c r="B295" s="4">
        <v>4</v>
      </c>
      <c r="C295" s="4">
        <v>4</v>
      </c>
      <c r="D295" s="4">
        <v>257</v>
      </c>
      <c r="E295" s="4">
        <v>1632</v>
      </c>
      <c r="F295" s="4">
        <v>4</v>
      </c>
      <c r="G295" s="11">
        <v>44058</v>
      </c>
      <c r="H295" s="41">
        <v>23671.724999999999</v>
      </c>
      <c r="I295" s="41">
        <v>1893.7380000000001</v>
      </c>
      <c r="J295" s="41">
        <v>591.79309999999998</v>
      </c>
      <c r="K295" s="41">
        <v>26157.256099999999</v>
      </c>
      <c r="L295" s="11">
        <v>44067</v>
      </c>
      <c r="M295" t="s">
        <v>1829</v>
      </c>
    </row>
    <row r="296" spans="1:13" x14ac:dyDescent="0.25">
      <c r="A296" s="5">
        <v>576</v>
      </c>
      <c r="B296" s="5">
        <v>4</v>
      </c>
      <c r="C296" s="5">
        <v>4</v>
      </c>
      <c r="D296" s="5">
        <v>261</v>
      </c>
      <c r="E296" s="5">
        <v>1608</v>
      </c>
      <c r="F296" s="5">
        <v>5</v>
      </c>
      <c r="G296" s="10">
        <v>44058</v>
      </c>
      <c r="H296" s="40">
        <v>5948.25</v>
      </c>
      <c r="I296" s="40">
        <v>475.86</v>
      </c>
      <c r="J296" s="40">
        <v>148.7063</v>
      </c>
      <c r="K296" s="40">
        <v>6572.8163000000004</v>
      </c>
      <c r="L296" s="10">
        <v>44067</v>
      </c>
      <c r="M296" t="s">
        <v>1829</v>
      </c>
    </row>
    <row r="297" spans="1:13" x14ac:dyDescent="0.25">
      <c r="A297" s="4">
        <v>577</v>
      </c>
      <c r="B297" s="4">
        <v>4</v>
      </c>
      <c r="C297" s="4">
        <v>4</v>
      </c>
      <c r="D297" s="4">
        <v>250</v>
      </c>
      <c r="E297" s="4">
        <v>1576</v>
      </c>
      <c r="F297" s="4">
        <v>5</v>
      </c>
      <c r="G297" s="11">
        <v>44058</v>
      </c>
      <c r="H297" s="41">
        <v>91117.95</v>
      </c>
      <c r="I297" s="41">
        <v>7289.4359999999997</v>
      </c>
      <c r="J297" s="41">
        <v>2277.9488000000001</v>
      </c>
      <c r="K297" s="41">
        <v>100685.3348</v>
      </c>
      <c r="L297" s="11">
        <v>44067</v>
      </c>
      <c r="M297" t="s">
        <v>1829</v>
      </c>
    </row>
    <row r="298" spans="1:13" x14ac:dyDescent="0.25">
      <c r="A298" s="5">
        <v>578</v>
      </c>
      <c r="B298" s="5">
        <v>4</v>
      </c>
      <c r="C298" s="5">
        <v>4</v>
      </c>
      <c r="D298" s="5">
        <v>253</v>
      </c>
      <c r="E298" s="5">
        <v>1590</v>
      </c>
      <c r="F298" s="5">
        <v>1</v>
      </c>
      <c r="G298" s="10">
        <v>44058</v>
      </c>
      <c r="H298" s="40">
        <v>525</v>
      </c>
      <c r="I298" s="40">
        <v>42</v>
      </c>
      <c r="J298" s="40">
        <v>13.125</v>
      </c>
      <c r="K298" s="40">
        <v>580.125</v>
      </c>
      <c r="L298" s="10">
        <v>44067</v>
      </c>
      <c r="M298" t="s">
        <v>2817</v>
      </c>
    </row>
    <row r="299" spans="1:13" x14ac:dyDescent="0.25">
      <c r="A299" s="4">
        <v>579</v>
      </c>
      <c r="B299" s="4">
        <v>4</v>
      </c>
      <c r="C299" s="4">
        <v>4</v>
      </c>
      <c r="D299" s="4">
        <v>255</v>
      </c>
      <c r="E299" s="4">
        <v>1514</v>
      </c>
      <c r="F299" s="4">
        <v>5</v>
      </c>
      <c r="G299" s="11">
        <v>44058</v>
      </c>
      <c r="H299" s="41">
        <v>2003.6835000000001</v>
      </c>
      <c r="I299" s="41">
        <v>160.29470000000001</v>
      </c>
      <c r="J299" s="41">
        <v>50.092100000000002</v>
      </c>
      <c r="K299" s="41">
        <v>2214.0702999999999</v>
      </c>
      <c r="L299" s="11">
        <v>44067</v>
      </c>
      <c r="M299" t="s">
        <v>2810</v>
      </c>
    </row>
    <row r="300" spans="1:13" x14ac:dyDescent="0.25">
      <c r="A300" s="5">
        <v>580</v>
      </c>
      <c r="B300" s="5">
        <v>4</v>
      </c>
      <c r="C300" s="5">
        <v>4</v>
      </c>
      <c r="D300" s="5">
        <v>256</v>
      </c>
      <c r="E300" s="5">
        <v>1498</v>
      </c>
      <c r="F300" s="5">
        <v>4</v>
      </c>
      <c r="G300" s="10">
        <v>44058</v>
      </c>
      <c r="H300" s="40">
        <v>26455.275000000001</v>
      </c>
      <c r="I300" s="40">
        <v>2116.422</v>
      </c>
      <c r="J300" s="40">
        <v>661.38189999999997</v>
      </c>
      <c r="K300" s="40">
        <v>29233.0789</v>
      </c>
      <c r="L300" s="10">
        <v>44067</v>
      </c>
      <c r="M300" t="s">
        <v>2810</v>
      </c>
    </row>
    <row r="301" spans="1:13" x14ac:dyDescent="0.25">
      <c r="A301" s="4">
        <v>581</v>
      </c>
      <c r="B301" s="4">
        <v>4</v>
      </c>
      <c r="C301" s="4">
        <v>4</v>
      </c>
      <c r="D301" s="4">
        <v>259</v>
      </c>
      <c r="E301" s="4">
        <v>1674</v>
      </c>
      <c r="F301" s="4">
        <v>2</v>
      </c>
      <c r="G301" s="11">
        <v>44058</v>
      </c>
      <c r="H301" s="41">
        <v>944.37</v>
      </c>
      <c r="I301" s="41">
        <v>75.549599999999998</v>
      </c>
      <c r="J301" s="41">
        <v>23.609300000000001</v>
      </c>
      <c r="K301" s="41">
        <v>1043.5289</v>
      </c>
      <c r="L301" s="11">
        <v>44067</v>
      </c>
      <c r="M301" t="s">
        <v>2810</v>
      </c>
    </row>
    <row r="302" spans="1:13" x14ac:dyDescent="0.25">
      <c r="A302" s="5">
        <v>582</v>
      </c>
      <c r="B302" s="5">
        <v>4</v>
      </c>
      <c r="C302" s="5">
        <v>4</v>
      </c>
      <c r="D302" s="5">
        <v>260</v>
      </c>
      <c r="E302" s="5">
        <v>1652</v>
      </c>
      <c r="F302" s="5">
        <v>4</v>
      </c>
      <c r="G302" s="10">
        <v>44058</v>
      </c>
      <c r="H302" s="40">
        <v>44594.55</v>
      </c>
      <c r="I302" s="40">
        <v>3567.5639999999999</v>
      </c>
      <c r="J302" s="40">
        <v>1114.8638000000001</v>
      </c>
      <c r="K302" s="40">
        <v>49276.977800000001</v>
      </c>
      <c r="L302" s="10">
        <v>44067</v>
      </c>
      <c r="M302" t="s">
        <v>1829</v>
      </c>
    </row>
    <row r="303" spans="1:13" x14ac:dyDescent="0.25">
      <c r="A303" s="4">
        <v>583</v>
      </c>
      <c r="B303" s="4">
        <v>4</v>
      </c>
      <c r="C303" s="4">
        <v>4</v>
      </c>
      <c r="D303" s="4">
        <v>258</v>
      </c>
      <c r="E303" s="4">
        <v>1578</v>
      </c>
      <c r="F303" s="4">
        <v>3</v>
      </c>
      <c r="G303" s="11">
        <v>44058</v>
      </c>
      <c r="H303" s="41">
        <v>62843.55</v>
      </c>
      <c r="I303" s="41">
        <v>5027.4840000000004</v>
      </c>
      <c r="J303" s="41">
        <v>1571.0888</v>
      </c>
      <c r="K303" s="41">
        <v>69442.122799999997</v>
      </c>
      <c r="L303" s="11">
        <v>44067</v>
      </c>
      <c r="M303" t="s">
        <v>1829</v>
      </c>
    </row>
    <row r="304" spans="1:13" x14ac:dyDescent="0.25">
      <c r="A304" s="5">
        <v>584</v>
      </c>
      <c r="B304" s="5">
        <v>4</v>
      </c>
      <c r="C304" s="5">
        <v>4</v>
      </c>
      <c r="D304" s="5">
        <v>254</v>
      </c>
      <c r="E304" s="5">
        <v>1538</v>
      </c>
      <c r="F304" s="5">
        <v>5</v>
      </c>
      <c r="G304" s="10">
        <v>44058</v>
      </c>
      <c r="H304" s="40">
        <v>37843.574999999997</v>
      </c>
      <c r="I304" s="40">
        <v>3027.4859999999999</v>
      </c>
      <c r="J304" s="40">
        <v>946.08939999999996</v>
      </c>
      <c r="K304" s="40">
        <v>41817.150399999999</v>
      </c>
      <c r="L304" s="10">
        <v>44067</v>
      </c>
      <c r="M304" t="s">
        <v>1829</v>
      </c>
    </row>
    <row r="305" spans="1:13" x14ac:dyDescent="0.25">
      <c r="A305" s="4">
        <v>585</v>
      </c>
      <c r="B305" s="4">
        <v>4</v>
      </c>
      <c r="C305" s="4">
        <v>4</v>
      </c>
      <c r="D305" s="4">
        <v>252</v>
      </c>
      <c r="E305" s="4">
        <v>1556</v>
      </c>
      <c r="F305" s="4">
        <v>4</v>
      </c>
      <c r="G305" s="11">
        <v>44058</v>
      </c>
      <c r="H305" s="41">
        <v>25531.275000000001</v>
      </c>
      <c r="I305" s="41">
        <v>2042.502</v>
      </c>
      <c r="J305" s="41">
        <v>638.28189999999995</v>
      </c>
      <c r="K305" s="41">
        <v>28212.0589</v>
      </c>
      <c r="L305" s="11">
        <v>44067</v>
      </c>
      <c r="M305" t="s">
        <v>1829</v>
      </c>
    </row>
    <row r="306" spans="1:13" x14ac:dyDescent="0.25">
      <c r="A306" s="5">
        <v>586</v>
      </c>
      <c r="B306" s="5">
        <v>4</v>
      </c>
      <c r="C306" s="5">
        <v>4</v>
      </c>
      <c r="D306" s="5">
        <v>261</v>
      </c>
      <c r="E306" s="5">
        <v>1554</v>
      </c>
      <c r="F306" s="5">
        <v>4</v>
      </c>
      <c r="G306" s="10">
        <v>44058</v>
      </c>
      <c r="H306" s="40">
        <v>501.19650000000001</v>
      </c>
      <c r="I306" s="40">
        <v>40.095700000000001</v>
      </c>
      <c r="J306" s="40">
        <v>12.5299</v>
      </c>
      <c r="K306" s="40">
        <v>553.82209999999998</v>
      </c>
      <c r="L306" s="10">
        <v>44067</v>
      </c>
      <c r="M306" t="s">
        <v>2817</v>
      </c>
    </row>
    <row r="307" spans="1:13" x14ac:dyDescent="0.25">
      <c r="A307" s="4">
        <v>587</v>
      </c>
      <c r="B307" s="4">
        <v>4</v>
      </c>
      <c r="C307" s="4">
        <v>4</v>
      </c>
      <c r="D307" s="4">
        <v>251</v>
      </c>
      <c r="E307" s="4">
        <v>1688</v>
      </c>
      <c r="F307" s="4">
        <v>4</v>
      </c>
      <c r="G307" s="11">
        <v>44058</v>
      </c>
      <c r="H307" s="41">
        <v>125.748</v>
      </c>
      <c r="I307" s="41">
        <v>10.059799999999999</v>
      </c>
      <c r="J307" s="41">
        <v>3.1436999999999999</v>
      </c>
      <c r="K307" s="41">
        <v>138.95150000000001</v>
      </c>
      <c r="L307" s="11">
        <v>44067</v>
      </c>
      <c r="M307" t="s">
        <v>2810</v>
      </c>
    </row>
    <row r="308" spans="1:13" x14ac:dyDescent="0.25">
      <c r="A308" s="5">
        <v>588</v>
      </c>
      <c r="B308" s="5">
        <v>4</v>
      </c>
      <c r="C308" s="5">
        <v>4</v>
      </c>
      <c r="D308" s="5">
        <v>253</v>
      </c>
      <c r="E308" s="5">
        <v>1580</v>
      </c>
      <c r="F308" s="5">
        <v>5</v>
      </c>
      <c r="G308" s="10">
        <v>44058</v>
      </c>
      <c r="H308" s="40">
        <v>150.79050000000001</v>
      </c>
      <c r="I308" s="40">
        <v>12.0632</v>
      </c>
      <c r="J308" s="40">
        <v>3.7698</v>
      </c>
      <c r="K308" s="40">
        <v>166.62350000000001</v>
      </c>
      <c r="L308" s="10">
        <v>44067</v>
      </c>
      <c r="M308" t="s">
        <v>2810</v>
      </c>
    </row>
    <row r="309" spans="1:13" x14ac:dyDescent="0.25">
      <c r="A309" s="4">
        <v>589</v>
      </c>
      <c r="B309" s="4">
        <v>4</v>
      </c>
      <c r="C309" s="4">
        <v>4</v>
      </c>
      <c r="D309" s="4">
        <v>255</v>
      </c>
      <c r="E309" s="4">
        <v>1496</v>
      </c>
      <c r="F309" s="4">
        <v>5</v>
      </c>
      <c r="G309" s="11">
        <v>44060</v>
      </c>
      <c r="H309" s="41">
        <v>696.52800000000002</v>
      </c>
      <c r="I309" s="41">
        <v>55.722200000000001</v>
      </c>
      <c r="J309" s="41">
        <v>17.4132</v>
      </c>
      <c r="K309" s="41">
        <v>769.66340000000002</v>
      </c>
      <c r="L309" s="11">
        <v>44069</v>
      </c>
      <c r="M309" t="s">
        <v>2810</v>
      </c>
    </row>
    <row r="310" spans="1:13" x14ac:dyDescent="0.25">
      <c r="A310" s="5">
        <v>590</v>
      </c>
      <c r="B310" s="5">
        <v>4</v>
      </c>
      <c r="C310" s="5">
        <v>4</v>
      </c>
      <c r="D310" s="5">
        <v>256</v>
      </c>
      <c r="E310" s="5">
        <v>1494</v>
      </c>
      <c r="F310" s="5">
        <v>2</v>
      </c>
      <c r="G310" s="10">
        <v>44060</v>
      </c>
      <c r="H310" s="40">
        <v>8847.2999999999993</v>
      </c>
      <c r="I310" s="40">
        <v>707.78399999999999</v>
      </c>
      <c r="J310" s="40">
        <v>221.1825</v>
      </c>
      <c r="K310" s="40">
        <v>9776.2664999999997</v>
      </c>
      <c r="L310" s="10">
        <v>44069</v>
      </c>
      <c r="M310" t="s">
        <v>2810</v>
      </c>
    </row>
    <row r="311" spans="1:13" x14ac:dyDescent="0.25">
      <c r="A311" s="4">
        <v>591</v>
      </c>
      <c r="B311" s="4">
        <v>4</v>
      </c>
      <c r="C311" s="4">
        <v>4</v>
      </c>
      <c r="D311" s="4">
        <v>259</v>
      </c>
      <c r="E311" s="4">
        <v>1650</v>
      </c>
      <c r="F311" s="4">
        <v>5</v>
      </c>
      <c r="G311" s="11">
        <v>44060</v>
      </c>
      <c r="H311" s="41">
        <v>171.07650000000001</v>
      </c>
      <c r="I311" s="41">
        <v>13.6861</v>
      </c>
      <c r="J311" s="41">
        <v>4.2769000000000004</v>
      </c>
      <c r="K311" s="41">
        <v>189.0395</v>
      </c>
      <c r="L311" s="11">
        <v>44069</v>
      </c>
      <c r="M311" t="s">
        <v>2810</v>
      </c>
    </row>
    <row r="312" spans="1:13" x14ac:dyDescent="0.25">
      <c r="A312" s="5">
        <v>592</v>
      </c>
      <c r="B312" s="5">
        <v>4</v>
      </c>
      <c r="C312" s="5">
        <v>4</v>
      </c>
      <c r="D312" s="5">
        <v>260</v>
      </c>
      <c r="E312" s="5">
        <v>1654</v>
      </c>
      <c r="F312" s="5">
        <v>4</v>
      </c>
      <c r="G312" s="10">
        <v>44060</v>
      </c>
      <c r="H312" s="40">
        <v>20397.3</v>
      </c>
      <c r="I312" s="40">
        <v>1631.7840000000001</v>
      </c>
      <c r="J312" s="40">
        <v>509.9325</v>
      </c>
      <c r="K312" s="40">
        <v>22539.016500000002</v>
      </c>
      <c r="L312" s="10">
        <v>44069</v>
      </c>
      <c r="M312" t="s">
        <v>2817</v>
      </c>
    </row>
    <row r="313" spans="1:13" x14ac:dyDescent="0.25">
      <c r="A313" s="4">
        <v>593</v>
      </c>
      <c r="B313" s="4">
        <v>4</v>
      </c>
      <c r="C313" s="4">
        <v>4</v>
      </c>
      <c r="D313" s="4">
        <v>258</v>
      </c>
      <c r="E313" s="4">
        <v>1664</v>
      </c>
      <c r="F313" s="4">
        <v>3</v>
      </c>
      <c r="G313" s="11">
        <v>44061</v>
      </c>
      <c r="H313" s="41">
        <v>14628.075000000001</v>
      </c>
      <c r="I313" s="41">
        <v>1170.2460000000001</v>
      </c>
      <c r="J313" s="41">
        <v>365.70190000000002</v>
      </c>
      <c r="K313" s="41">
        <v>16164.0229</v>
      </c>
      <c r="L313" s="11">
        <v>44070</v>
      </c>
      <c r="M313" t="s">
        <v>2817</v>
      </c>
    </row>
    <row r="314" spans="1:13" x14ac:dyDescent="0.25">
      <c r="A314" s="5">
        <v>594</v>
      </c>
      <c r="B314" s="5">
        <v>4</v>
      </c>
      <c r="C314" s="5">
        <v>4</v>
      </c>
      <c r="D314" s="5">
        <v>254</v>
      </c>
      <c r="E314" s="5">
        <v>1678</v>
      </c>
      <c r="F314" s="5">
        <v>3</v>
      </c>
      <c r="G314" s="10">
        <v>44061</v>
      </c>
      <c r="H314" s="40">
        <v>33350.625</v>
      </c>
      <c r="I314" s="40">
        <v>2668.05</v>
      </c>
      <c r="J314" s="40">
        <v>833.76559999999995</v>
      </c>
      <c r="K314" s="40">
        <v>36852.440600000002</v>
      </c>
      <c r="L314" s="10">
        <v>44070</v>
      </c>
      <c r="M314" t="s">
        <v>1829</v>
      </c>
    </row>
    <row r="315" spans="1:13" x14ac:dyDescent="0.25">
      <c r="A315" s="4">
        <v>595</v>
      </c>
      <c r="B315" s="4">
        <v>4</v>
      </c>
      <c r="C315" s="4">
        <v>4</v>
      </c>
      <c r="D315" s="4">
        <v>257</v>
      </c>
      <c r="E315" s="4">
        <v>1616</v>
      </c>
      <c r="F315" s="4">
        <v>4</v>
      </c>
      <c r="G315" s="11">
        <v>44061</v>
      </c>
      <c r="H315" s="41">
        <v>1074.78</v>
      </c>
      <c r="I315" s="41">
        <v>85.982399999999998</v>
      </c>
      <c r="J315" s="41">
        <v>26.869499999999999</v>
      </c>
      <c r="K315" s="41">
        <v>1187.6319000000001</v>
      </c>
      <c r="L315" s="11">
        <v>44070</v>
      </c>
      <c r="M315" t="s">
        <v>2817</v>
      </c>
    </row>
    <row r="316" spans="1:13" x14ac:dyDescent="0.25">
      <c r="A316" s="5">
        <v>596</v>
      </c>
      <c r="B316" s="5">
        <v>4</v>
      </c>
      <c r="C316" s="5">
        <v>4</v>
      </c>
      <c r="D316" s="5">
        <v>261</v>
      </c>
      <c r="E316" s="5">
        <v>1492</v>
      </c>
      <c r="F316" s="5">
        <v>4</v>
      </c>
      <c r="G316" s="10">
        <v>44061</v>
      </c>
      <c r="H316" s="40">
        <v>501.19650000000001</v>
      </c>
      <c r="I316" s="40">
        <v>40.095700000000001</v>
      </c>
      <c r="J316" s="40">
        <v>12.5299</v>
      </c>
      <c r="K316" s="40">
        <v>553.82209999999998</v>
      </c>
      <c r="L316" s="10">
        <v>44070</v>
      </c>
      <c r="M316" t="s">
        <v>2817</v>
      </c>
    </row>
    <row r="317" spans="1:13" x14ac:dyDescent="0.25">
      <c r="A317" s="4">
        <v>597</v>
      </c>
      <c r="B317" s="4">
        <v>4</v>
      </c>
      <c r="C317" s="4">
        <v>4</v>
      </c>
      <c r="D317" s="4">
        <v>251</v>
      </c>
      <c r="E317" s="4">
        <v>1602</v>
      </c>
      <c r="F317" s="4">
        <v>5</v>
      </c>
      <c r="G317" s="11">
        <v>44061</v>
      </c>
      <c r="H317" s="41">
        <v>1525.23</v>
      </c>
      <c r="I317" s="41">
        <v>122.0184</v>
      </c>
      <c r="J317" s="41">
        <v>38.130800000000001</v>
      </c>
      <c r="K317" s="41">
        <v>1685.3792000000001</v>
      </c>
      <c r="L317" s="11">
        <v>44070</v>
      </c>
      <c r="M317" t="s">
        <v>2817</v>
      </c>
    </row>
    <row r="318" spans="1:13" x14ac:dyDescent="0.25">
      <c r="A318" s="5">
        <v>598</v>
      </c>
      <c r="B318" s="5">
        <v>4</v>
      </c>
      <c r="C318" s="5">
        <v>4</v>
      </c>
      <c r="D318" s="5">
        <v>253</v>
      </c>
      <c r="E318" s="5">
        <v>1540</v>
      </c>
      <c r="F318" s="5">
        <v>4</v>
      </c>
      <c r="G318" s="10">
        <v>44061</v>
      </c>
      <c r="H318" s="40">
        <v>631.38599999999997</v>
      </c>
      <c r="I318" s="40">
        <v>50.510899999999999</v>
      </c>
      <c r="J318" s="40">
        <v>15.784700000000001</v>
      </c>
      <c r="K318" s="40">
        <v>697.6816</v>
      </c>
      <c r="L318" s="10">
        <v>44070</v>
      </c>
      <c r="M318" t="s">
        <v>2810</v>
      </c>
    </row>
    <row r="319" spans="1:13" x14ac:dyDescent="0.25">
      <c r="A319" s="4">
        <v>599</v>
      </c>
      <c r="B319" s="4">
        <v>4</v>
      </c>
      <c r="C319" s="4">
        <v>4</v>
      </c>
      <c r="D319" s="4">
        <v>255</v>
      </c>
      <c r="E319" s="4">
        <v>1628</v>
      </c>
      <c r="F319" s="4">
        <v>5</v>
      </c>
      <c r="G319" s="11">
        <v>44061</v>
      </c>
      <c r="H319" s="41">
        <v>34644.224999999999</v>
      </c>
      <c r="I319" s="41">
        <v>2771.538</v>
      </c>
      <c r="J319" s="41">
        <v>866.10559999999998</v>
      </c>
      <c r="K319" s="41">
        <v>38281.868600000002</v>
      </c>
      <c r="L319" s="11">
        <v>44070</v>
      </c>
      <c r="M319" t="s">
        <v>2810</v>
      </c>
    </row>
    <row r="320" spans="1:13" x14ac:dyDescent="0.25">
      <c r="A320" s="5">
        <v>600</v>
      </c>
      <c r="B320" s="5">
        <v>4</v>
      </c>
      <c r="C320" s="5">
        <v>4</v>
      </c>
      <c r="D320" s="5">
        <v>256</v>
      </c>
      <c r="E320" s="5">
        <v>1604</v>
      </c>
      <c r="F320" s="5">
        <v>4</v>
      </c>
      <c r="G320" s="10">
        <v>44061</v>
      </c>
      <c r="H320" s="40">
        <v>1839.5055</v>
      </c>
      <c r="I320" s="40">
        <v>147.16040000000001</v>
      </c>
      <c r="J320" s="40">
        <v>45.9876</v>
      </c>
      <c r="K320" s="40">
        <v>2032.6534999999999</v>
      </c>
      <c r="L320" s="10">
        <v>44070</v>
      </c>
      <c r="M320" t="s">
        <v>2810</v>
      </c>
    </row>
    <row r="321" spans="1:13" x14ac:dyDescent="0.25">
      <c r="A321" s="4">
        <v>601</v>
      </c>
      <c r="B321" s="4">
        <v>4</v>
      </c>
      <c r="C321" s="4">
        <v>4</v>
      </c>
      <c r="D321" s="4">
        <v>259</v>
      </c>
      <c r="E321" s="4">
        <v>1690</v>
      </c>
      <c r="F321" s="4">
        <v>5</v>
      </c>
      <c r="G321" s="11">
        <v>44061</v>
      </c>
      <c r="H321" s="41">
        <v>146.286</v>
      </c>
      <c r="I321" s="41">
        <v>11.7029</v>
      </c>
      <c r="J321" s="41">
        <v>3.6572</v>
      </c>
      <c r="K321" s="41">
        <v>161.64609999999999</v>
      </c>
      <c r="L321" s="11">
        <v>44070</v>
      </c>
      <c r="M321" t="s">
        <v>2810</v>
      </c>
    </row>
    <row r="322" spans="1:13" x14ac:dyDescent="0.25">
      <c r="A322" s="5">
        <v>602</v>
      </c>
      <c r="B322" s="5">
        <v>4</v>
      </c>
      <c r="C322" s="5">
        <v>4</v>
      </c>
      <c r="D322" s="5">
        <v>260</v>
      </c>
      <c r="E322" s="5">
        <v>1566</v>
      </c>
      <c r="F322" s="5">
        <v>5</v>
      </c>
      <c r="G322" s="10">
        <v>44061</v>
      </c>
      <c r="H322" s="40">
        <v>102.56399999999999</v>
      </c>
      <c r="I322" s="40">
        <v>8.2050999999999998</v>
      </c>
      <c r="J322" s="40">
        <v>2.5640999999999998</v>
      </c>
      <c r="K322" s="40">
        <v>113.33320000000001</v>
      </c>
      <c r="L322" s="10">
        <v>44070</v>
      </c>
      <c r="M322" t="s">
        <v>2810</v>
      </c>
    </row>
    <row r="323" spans="1:13" x14ac:dyDescent="0.25">
      <c r="A323" s="4">
        <v>603</v>
      </c>
      <c r="B323" s="4">
        <v>4</v>
      </c>
      <c r="C323" s="4">
        <v>4</v>
      </c>
      <c r="D323" s="4">
        <v>258</v>
      </c>
      <c r="E323" s="4">
        <v>1698</v>
      </c>
      <c r="F323" s="4">
        <v>5</v>
      </c>
      <c r="G323" s="11">
        <v>44061</v>
      </c>
      <c r="H323" s="41">
        <v>150.79050000000001</v>
      </c>
      <c r="I323" s="41">
        <v>12.0632</v>
      </c>
      <c r="J323" s="41">
        <v>3.7698</v>
      </c>
      <c r="K323" s="41">
        <v>166.62350000000001</v>
      </c>
      <c r="L323" s="11">
        <v>44070</v>
      </c>
      <c r="M323" t="s">
        <v>2810</v>
      </c>
    </row>
    <row r="324" spans="1:13" x14ac:dyDescent="0.25">
      <c r="A324" s="5">
        <v>604</v>
      </c>
      <c r="B324" s="5">
        <v>4</v>
      </c>
      <c r="C324" s="5">
        <v>4</v>
      </c>
      <c r="D324" s="5">
        <v>254</v>
      </c>
      <c r="E324" s="5">
        <v>1560</v>
      </c>
      <c r="F324" s="5">
        <v>5</v>
      </c>
      <c r="G324" s="10">
        <v>44061</v>
      </c>
      <c r="H324" s="40">
        <v>13669.424999999999</v>
      </c>
      <c r="I324" s="40">
        <v>1093.5540000000001</v>
      </c>
      <c r="J324" s="40">
        <v>341.73559999999998</v>
      </c>
      <c r="K324" s="40">
        <v>15104.714599999999</v>
      </c>
      <c r="L324" s="10">
        <v>44070</v>
      </c>
      <c r="M324" t="s">
        <v>1829</v>
      </c>
    </row>
    <row r="325" spans="1:13" x14ac:dyDescent="0.25">
      <c r="A325" s="4">
        <v>605</v>
      </c>
      <c r="B325" s="4">
        <v>4</v>
      </c>
      <c r="C325" s="4">
        <v>4</v>
      </c>
      <c r="D325" s="4">
        <v>257</v>
      </c>
      <c r="E325" s="4">
        <v>1692</v>
      </c>
      <c r="F325" s="4">
        <v>5</v>
      </c>
      <c r="G325" s="11">
        <v>44061</v>
      </c>
      <c r="H325" s="41">
        <v>16393.23</v>
      </c>
      <c r="I325" s="41">
        <v>1311.4584</v>
      </c>
      <c r="J325" s="41">
        <v>409.83080000000001</v>
      </c>
      <c r="K325" s="41">
        <v>18114.519199999999</v>
      </c>
      <c r="L325" s="11">
        <v>44070</v>
      </c>
      <c r="M325" t="s">
        <v>1829</v>
      </c>
    </row>
    <row r="326" spans="1:13" x14ac:dyDescent="0.25">
      <c r="A326" s="5">
        <v>606</v>
      </c>
      <c r="B326" s="5">
        <v>4</v>
      </c>
      <c r="C326" s="5">
        <v>4</v>
      </c>
      <c r="D326" s="5">
        <v>261</v>
      </c>
      <c r="E326" s="5">
        <v>1696</v>
      </c>
      <c r="F326" s="5">
        <v>5</v>
      </c>
      <c r="G326" s="10">
        <v>44061</v>
      </c>
      <c r="H326" s="40">
        <v>39258.449999999997</v>
      </c>
      <c r="I326" s="40">
        <v>3140.6759999999999</v>
      </c>
      <c r="J326" s="40">
        <v>981.46130000000005</v>
      </c>
      <c r="K326" s="40">
        <v>43380.587299999999</v>
      </c>
      <c r="L326" s="10">
        <v>44070</v>
      </c>
      <c r="M326" t="s">
        <v>1829</v>
      </c>
    </row>
    <row r="327" spans="1:13" x14ac:dyDescent="0.25">
      <c r="A327" s="4">
        <v>607</v>
      </c>
      <c r="B327" s="4">
        <v>4</v>
      </c>
      <c r="C327" s="4">
        <v>4</v>
      </c>
      <c r="D327" s="4">
        <v>251</v>
      </c>
      <c r="E327" s="4">
        <v>1504</v>
      </c>
      <c r="F327" s="4">
        <v>1</v>
      </c>
      <c r="G327" s="11">
        <v>44061</v>
      </c>
      <c r="H327" s="41">
        <v>551.88</v>
      </c>
      <c r="I327" s="41">
        <v>44.150399999999998</v>
      </c>
      <c r="J327" s="41">
        <v>13.797000000000001</v>
      </c>
      <c r="K327" s="41">
        <v>609.82740000000001</v>
      </c>
      <c r="L327" s="11">
        <v>44070</v>
      </c>
      <c r="M327" t="s">
        <v>2817</v>
      </c>
    </row>
    <row r="328" spans="1:13" x14ac:dyDescent="0.25">
      <c r="A328" s="5">
        <v>608</v>
      </c>
      <c r="B328" s="5">
        <v>4</v>
      </c>
      <c r="C328" s="5">
        <v>4</v>
      </c>
      <c r="D328" s="5">
        <v>253</v>
      </c>
      <c r="E328" s="5">
        <v>1544</v>
      </c>
      <c r="F328" s="5">
        <v>1</v>
      </c>
      <c r="G328" s="10">
        <v>44061</v>
      </c>
      <c r="H328" s="40">
        <v>6987.75</v>
      </c>
      <c r="I328" s="40">
        <v>559.02</v>
      </c>
      <c r="J328" s="40">
        <v>174.69380000000001</v>
      </c>
      <c r="K328" s="40">
        <v>7721.4638000000004</v>
      </c>
      <c r="L328" s="10">
        <v>44070</v>
      </c>
      <c r="M328" t="s">
        <v>2817</v>
      </c>
    </row>
    <row r="329" spans="1:13" x14ac:dyDescent="0.25">
      <c r="A329" s="4">
        <v>609</v>
      </c>
      <c r="B329" s="4">
        <v>4</v>
      </c>
      <c r="C329" s="4">
        <v>4</v>
      </c>
      <c r="D329" s="4">
        <v>250</v>
      </c>
      <c r="E329" s="4">
        <v>1548</v>
      </c>
      <c r="F329" s="4">
        <v>2</v>
      </c>
      <c r="G329" s="11">
        <v>44062</v>
      </c>
      <c r="H329" s="41">
        <v>59.944499999999998</v>
      </c>
      <c r="I329" s="41">
        <v>4.7956000000000003</v>
      </c>
      <c r="J329" s="41">
        <v>1.4985999999999999</v>
      </c>
      <c r="K329" s="41">
        <v>66.238699999999994</v>
      </c>
      <c r="L329" s="11">
        <v>44071</v>
      </c>
      <c r="M329" t="s">
        <v>2810</v>
      </c>
    </row>
    <row r="330" spans="1:13" x14ac:dyDescent="0.25">
      <c r="A330" s="5">
        <v>610</v>
      </c>
      <c r="B330" s="5">
        <v>4</v>
      </c>
      <c r="C330" s="5">
        <v>4</v>
      </c>
      <c r="D330" s="5">
        <v>254</v>
      </c>
      <c r="E330" s="5">
        <v>1598</v>
      </c>
      <c r="F330" s="5">
        <v>4</v>
      </c>
      <c r="G330" s="10">
        <v>44062</v>
      </c>
      <c r="H330" s="40">
        <v>370.755</v>
      </c>
      <c r="I330" s="40">
        <v>29.660399999999999</v>
      </c>
      <c r="J330" s="40">
        <v>9.2689000000000004</v>
      </c>
      <c r="K330" s="40">
        <v>409.68430000000001</v>
      </c>
      <c r="L330" s="10">
        <v>44071</v>
      </c>
      <c r="M330" t="s">
        <v>2810</v>
      </c>
    </row>
    <row r="331" spans="1:13" x14ac:dyDescent="0.25">
      <c r="A331" s="4">
        <v>611</v>
      </c>
      <c r="B331" s="4">
        <v>4</v>
      </c>
      <c r="C331" s="4">
        <v>4</v>
      </c>
      <c r="D331" s="4">
        <v>257</v>
      </c>
      <c r="E331" s="4">
        <v>1658</v>
      </c>
      <c r="F331" s="4">
        <v>5</v>
      </c>
      <c r="G331" s="11">
        <v>44062</v>
      </c>
      <c r="H331" s="41">
        <v>43878.45</v>
      </c>
      <c r="I331" s="41">
        <v>3510.2759999999998</v>
      </c>
      <c r="J331" s="41">
        <v>1096.9612999999999</v>
      </c>
      <c r="K331" s="41">
        <v>48485.687299999998</v>
      </c>
      <c r="L331" s="11">
        <v>44071</v>
      </c>
      <c r="M331" t="s">
        <v>1829</v>
      </c>
    </row>
    <row r="332" spans="1:13" x14ac:dyDescent="0.25">
      <c r="A332" s="5">
        <v>612</v>
      </c>
      <c r="B332" s="5">
        <v>4</v>
      </c>
      <c r="C332" s="5">
        <v>4</v>
      </c>
      <c r="D332" s="5">
        <v>261</v>
      </c>
      <c r="E332" s="5">
        <v>1536</v>
      </c>
      <c r="F332" s="5">
        <v>4</v>
      </c>
      <c r="G332" s="10">
        <v>44062</v>
      </c>
      <c r="H332" s="40">
        <v>272.12849999999997</v>
      </c>
      <c r="I332" s="40">
        <v>21.770299999999999</v>
      </c>
      <c r="J332" s="40">
        <v>6.8032000000000004</v>
      </c>
      <c r="K332" s="40">
        <v>300.702</v>
      </c>
      <c r="L332" s="10">
        <v>44071</v>
      </c>
      <c r="M332" t="s">
        <v>2810</v>
      </c>
    </row>
    <row r="333" spans="1:13" x14ac:dyDescent="0.25">
      <c r="A333" s="4">
        <v>613</v>
      </c>
      <c r="B333" s="4">
        <v>4</v>
      </c>
      <c r="C333" s="4">
        <v>4</v>
      </c>
      <c r="D333" s="4">
        <v>252</v>
      </c>
      <c r="E333" s="4">
        <v>1530</v>
      </c>
      <c r="F333" s="4">
        <v>2</v>
      </c>
      <c r="G333" s="11">
        <v>44062</v>
      </c>
      <c r="H333" s="41">
        <v>28072.275000000001</v>
      </c>
      <c r="I333" s="41">
        <v>2245.7820000000002</v>
      </c>
      <c r="J333" s="41">
        <v>701.80690000000004</v>
      </c>
      <c r="K333" s="41">
        <v>31019.8639</v>
      </c>
      <c r="L333" s="11">
        <v>44071</v>
      </c>
      <c r="M333" t="s">
        <v>2810</v>
      </c>
    </row>
    <row r="334" spans="1:13" x14ac:dyDescent="0.25">
      <c r="A334" s="5">
        <v>614</v>
      </c>
      <c r="B334" s="5">
        <v>5</v>
      </c>
      <c r="C334" s="5">
        <v>4</v>
      </c>
      <c r="D334" s="5">
        <v>256</v>
      </c>
      <c r="E334" s="5">
        <v>1508</v>
      </c>
      <c r="F334" s="5">
        <v>1</v>
      </c>
      <c r="G334" s="10">
        <v>44062</v>
      </c>
      <c r="H334" s="40">
        <v>35394.974999999999</v>
      </c>
      <c r="I334" s="40">
        <v>2831.598</v>
      </c>
      <c r="J334" s="40">
        <v>884.87440000000004</v>
      </c>
      <c r="K334" s="40">
        <v>39111.447399999997</v>
      </c>
      <c r="L334" s="10">
        <v>44071</v>
      </c>
      <c r="M334" t="s">
        <v>2810</v>
      </c>
    </row>
    <row r="335" spans="1:13" x14ac:dyDescent="0.25">
      <c r="A335" s="4">
        <v>615</v>
      </c>
      <c r="B335" s="4">
        <v>4</v>
      </c>
      <c r="C335" s="4">
        <v>4</v>
      </c>
      <c r="D335" s="4">
        <v>259</v>
      </c>
      <c r="E335" s="4">
        <v>1694</v>
      </c>
      <c r="F335" s="4">
        <v>1</v>
      </c>
      <c r="G335" s="11">
        <v>44062</v>
      </c>
      <c r="H335" s="41">
        <v>7623</v>
      </c>
      <c r="I335" s="41">
        <v>609.84</v>
      </c>
      <c r="J335" s="41">
        <v>190.57499999999999</v>
      </c>
      <c r="K335" s="41">
        <v>8423.4150000000009</v>
      </c>
      <c r="L335" s="11">
        <v>44071</v>
      </c>
      <c r="M335" t="s">
        <v>2817</v>
      </c>
    </row>
    <row r="336" spans="1:13" x14ac:dyDescent="0.25">
      <c r="A336" s="5">
        <v>616</v>
      </c>
      <c r="B336" s="5">
        <v>4</v>
      </c>
      <c r="C336" s="5">
        <v>4</v>
      </c>
      <c r="D336" s="5">
        <v>260</v>
      </c>
      <c r="E336" s="5">
        <v>1624</v>
      </c>
      <c r="F336" s="5">
        <v>2</v>
      </c>
      <c r="G336" s="10">
        <v>44062</v>
      </c>
      <c r="H336" s="40">
        <v>28297.5</v>
      </c>
      <c r="I336" s="40">
        <v>2263.8000000000002</v>
      </c>
      <c r="J336" s="40">
        <v>707.4375</v>
      </c>
      <c r="K336" s="40">
        <v>31268.737499999999</v>
      </c>
      <c r="L336" s="10">
        <v>44071</v>
      </c>
      <c r="M336" t="s">
        <v>1829</v>
      </c>
    </row>
    <row r="337" spans="1:13" x14ac:dyDescent="0.25">
      <c r="A337" s="4">
        <v>617</v>
      </c>
      <c r="B337" s="4">
        <v>4</v>
      </c>
      <c r="C337" s="4">
        <v>4</v>
      </c>
      <c r="D337" s="4">
        <v>258</v>
      </c>
      <c r="E337" s="4">
        <v>1548</v>
      </c>
      <c r="F337" s="4">
        <v>2</v>
      </c>
      <c r="G337" s="11">
        <v>44062</v>
      </c>
      <c r="H337" s="41">
        <v>59.944499999999998</v>
      </c>
      <c r="I337" s="41">
        <v>4.7956000000000003</v>
      </c>
      <c r="J337" s="41">
        <v>1.4985999999999999</v>
      </c>
      <c r="K337" s="41">
        <v>66.238699999999994</v>
      </c>
      <c r="L337" s="11">
        <v>44071</v>
      </c>
      <c r="M337" t="s">
        <v>2810</v>
      </c>
    </row>
    <row r="338" spans="1:13" x14ac:dyDescent="0.25">
      <c r="A338" s="5">
        <v>618</v>
      </c>
      <c r="B338" s="5">
        <v>4</v>
      </c>
      <c r="C338" s="5">
        <v>4</v>
      </c>
      <c r="D338" s="5">
        <v>254</v>
      </c>
      <c r="E338" s="5">
        <v>1598</v>
      </c>
      <c r="F338" s="5">
        <v>4</v>
      </c>
      <c r="G338" s="10">
        <v>44062</v>
      </c>
      <c r="H338" s="40">
        <v>567.37800000000004</v>
      </c>
      <c r="I338" s="40">
        <v>45.3902</v>
      </c>
      <c r="J338" s="40">
        <v>14.1845</v>
      </c>
      <c r="K338" s="40">
        <v>626.95270000000005</v>
      </c>
      <c r="L338" s="10">
        <v>44071</v>
      </c>
      <c r="M338" t="s">
        <v>2810</v>
      </c>
    </row>
    <row r="339" spans="1:13" x14ac:dyDescent="0.25">
      <c r="A339" s="4">
        <v>619</v>
      </c>
      <c r="B339" s="4">
        <v>4</v>
      </c>
      <c r="C339" s="4">
        <v>4</v>
      </c>
      <c r="D339" s="4">
        <v>257</v>
      </c>
      <c r="E339" s="4">
        <v>1658</v>
      </c>
      <c r="F339" s="4">
        <v>5</v>
      </c>
      <c r="G339" s="11">
        <v>44062</v>
      </c>
      <c r="H339" s="41">
        <v>43878.45</v>
      </c>
      <c r="I339" s="41">
        <v>3510.2759999999998</v>
      </c>
      <c r="J339" s="41">
        <v>1096.9612999999999</v>
      </c>
      <c r="K339" s="41">
        <v>48485.687299999998</v>
      </c>
      <c r="L339" s="11">
        <v>44071</v>
      </c>
      <c r="M339" t="s">
        <v>1829</v>
      </c>
    </row>
    <row r="340" spans="1:13" x14ac:dyDescent="0.25">
      <c r="A340" s="5">
        <v>620</v>
      </c>
      <c r="B340" s="5">
        <v>4</v>
      </c>
      <c r="C340" s="5">
        <v>4</v>
      </c>
      <c r="D340" s="5">
        <v>261</v>
      </c>
      <c r="E340" s="5">
        <v>1536</v>
      </c>
      <c r="F340" s="5">
        <v>4</v>
      </c>
      <c r="G340" s="10">
        <v>44062</v>
      </c>
      <c r="H340" s="40">
        <v>402.255</v>
      </c>
      <c r="I340" s="40">
        <v>32.180399999999999</v>
      </c>
      <c r="J340" s="40">
        <v>10.0564</v>
      </c>
      <c r="K340" s="40">
        <v>444.49180000000001</v>
      </c>
      <c r="L340" s="10">
        <v>44071</v>
      </c>
      <c r="M340" t="s">
        <v>2810</v>
      </c>
    </row>
    <row r="341" spans="1:13" x14ac:dyDescent="0.25">
      <c r="A341" s="4">
        <v>621</v>
      </c>
      <c r="B341" s="4">
        <v>4</v>
      </c>
      <c r="C341" s="4">
        <v>4</v>
      </c>
      <c r="D341" s="4">
        <v>251</v>
      </c>
      <c r="E341" s="4">
        <v>1568</v>
      </c>
      <c r="F341" s="4">
        <v>2</v>
      </c>
      <c r="G341" s="11">
        <v>44062</v>
      </c>
      <c r="H341" s="41">
        <v>27350.400000000001</v>
      </c>
      <c r="I341" s="41">
        <v>2188.0320000000002</v>
      </c>
      <c r="J341" s="41">
        <v>683.76</v>
      </c>
      <c r="K341" s="41">
        <v>30222.191999999999</v>
      </c>
      <c r="L341" s="11">
        <v>44071</v>
      </c>
      <c r="M341" t="s">
        <v>1829</v>
      </c>
    </row>
    <row r="342" spans="1:13" x14ac:dyDescent="0.25">
      <c r="A342" s="5">
        <v>622</v>
      </c>
      <c r="B342" s="5">
        <v>4</v>
      </c>
      <c r="C342" s="5">
        <v>4</v>
      </c>
      <c r="D342" s="5">
        <v>253</v>
      </c>
      <c r="E342" s="5">
        <v>1648</v>
      </c>
      <c r="F342" s="5">
        <v>5</v>
      </c>
      <c r="G342" s="10">
        <v>44062</v>
      </c>
      <c r="H342" s="40">
        <v>142.41149999999999</v>
      </c>
      <c r="I342" s="40">
        <v>11.392899999999999</v>
      </c>
      <c r="J342" s="40">
        <v>3.5602999999999998</v>
      </c>
      <c r="K342" s="40">
        <v>157.3647</v>
      </c>
      <c r="L342" s="10">
        <v>44071</v>
      </c>
      <c r="M342" t="s">
        <v>2810</v>
      </c>
    </row>
    <row r="343" spans="1:13" x14ac:dyDescent="0.25">
      <c r="A343" s="4">
        <v>623</v>
      </c>
      <c r="B343" s="4">
        <v>4</v>
      </c>
      <c r="C343" s="4">
        <v>4</v>
      </c>
      <c r="D343" s="4">
        <v>255</v>
      </c>
      <c r="E343" s="4">
        <v>1646</v>
      </c>
      <c r="F343" s="4">
        <v>2</v>
      </c>
      <c r="G343" s="11">
        <v>44062</v>
      </c>
      <c r="H343" s="41">
        <v>48030.675000000003</v>
      </c>
      <c r="I343" s="41">
        <v>3842.4540000000002</v>
      </c>
      <c r="J343" s="41">
        <v>1200.7669000000001</v>
      </c>
      <c r="K343" s="41">
        <v>53073.895900000003</v>
      </c>
      <c r="L343" s="11">
        <v>44071</v>
      </c>
      <c r="M343" t="s">
        <v>2810</v>
      </c>
    </row>
    <row r="344" spans="1:13" x14ac:dyDescent="0.25">
      <c r="A344" s="5">
        <v>624</v>
      </c>
      <c r="B344" s="5">
        <v>4</v>
      </c>
      <c r="C344" s="5">
        <v>3</v>
      </c>
      <c r="D344" s="5">
        <v>252</v>
      </c>
      <c r="E344" s="5">
        <v>1672</v>
      </c>
      <c r="F344" s="5">
        <v>5</v>
      </c>
      <c r="G344" s="10">
        <v>44062</v>
      </c>
      <c r="H344" s="40">
        <v>272.44349999999997</v>
      </c>
      <c r="I344" s="40">
        <v>21.795500000000001</v>
      </c>
      <c r="J344" s="40">
        <v>6.8110999999999997</v>
      </c>
      <c r="K344" s="40">
        <v>301.05009999999999</v>
      </c>
      <c r="L344" s="10">
        <v>44071</v>
      </c>
      <c r="M344" t="s">
        <v>2817</v>
      </c>
    </row>
    <row r="345" spans="1:13" x14ac:dyDescent="0.25">
      <c r="A345" s="4">
        <v>625</v>
      </c>
      <c r="B345" s="4">
        <v>4</v>
      </c>
      <c r="C345" s="4">
        <v>4</v>
      </c>
      <c r="D345" s="4">
        <v>259</v>
      </c>
      <c r="E345" s="4">
        <v>1600</v>
      </c>
      <c r="F345" s="4">
        <v>1</v>
      </c>
      <c r="G345" s="11">
        <v>44062</v>
      </c>
      <c r="H345" s="41">
        <v>1276.2750000000001</v>
      </c>
      <c r="I345" s="41">
        <v>102.102</v>
      </c>
      <c r="J345" s="41">
        <v>31.9069</v>
      </c>
      <c r="K345" s="41">
        <v>1410.2838999999999</v>
      </c>
      <c r="L345" s="11">
        <v>44071</v>
      </c>
      <c r="M345" t="s">
        <v>2810</v>
      </c>
    </row>
    <row r="346" spans="1:13" x14ac:dyDescent="0.25">
      <c r="A346" s="5">
        <v>626</v>
      </c>
      <c r="B346" s="5">
        <v>4</v>
      </c>
      <c r="C346" s="5">
        <v>4</v>
      </c>
      <c r="D346" s="5">
        <v>260</v>
      </c>
      <c r="E346" s="5">
        <v>1522</v>
      </c>
      <c r="F346" s="5">
        <v>1</v>
      </c>
      <c r="G346" s="10">
        <v>44062</v>
      </c>
      <c r="H346" s="40">
        <v>2003.925</v>
      </c>
      <c r="I346" s="40">
        <v>160.31399999999999</v>
      </c>
      <c r="J346" s="40">
        <v>50.098100000000002</v>
      </c>
      <c r="K346" s="40">
        <v>2214.3371000000002</v>
      </c>
      <c r="L346" s="10">
        <v>44071</v>
      </c>
      <c r="M346" t="s">
        <v>2810</v>
      </c>
    </row>
    <row r="347" spans="1:13" x14ac:dyDescent="0.25">
      <c r="A347" s="4">
        <v>627</v>
      </c>
      <c r="B347" s="4">
        <v>4</v>
      </c>
      <c r="C347" s="4">
        <v>4</v>
      </c>
      <c r="D347" s="4">
        <v>258</v>
      </c>
      <c r="E347" s="4">
        <v>1570</v>
      </c>
      <c r="F347" s="4">
        <v>4</v>
      </c>
      <c r="G347" s="11">
        <v>44062</v>
      </c>
      <c r="H347" s="41">
        <v>22516.724999999999</v>
      </c>
      <c r="I347" s="41">
        <v>1801.338</v>
      </c>
      <c r="J347" s="41">
        <v>562.91809999999998</v>
      </c>
      <c r="K347" s="41">
        <v>24880.981100000001</v>
      </c>
      <c r="L347" s="11">
        <v>44071</v>
      </c>
      <c r="M347" t="s">
        <v>1829</v>
      </c>
    </row>
    <row r="348" spans="1:13" x14ac:dyDescent="0.25">
      <c r="A348" s="5">
        <v>628</v>
      </c>
      <c r="B348" s="5">
        <v>4</v>
      </c>
      <c r="C348" s="5">
        <v>4</v>
      </c>
      <c r="D348" s="5">
        <v>250</v>
      </c>
      <c r="E348" s="5">
        <v>1516</v>
      </c>
      <c r="F348" s="5">
        <v>1</v>
      </c>
      <c r="G348" s="10">
        <v>44062</v>
      </c>
      <c r="H348" s="40">
        <v>454.86</v>
      </c>
      <c r="I348" s="40">
        <v>36.388800000000003</v>
      </c>
      <c r="J348" s="40">
        <v>11.371499999999999</v>
      </c>
      <c r="K348" s="40">
        <v>502.62029999999999</v>
      </c>
      <c r="L348" s="10">
        <v>44071</v>
      </c>
      <c r="M348" t="s">
        <v>2810</v>
      </c>
    </row>
    <row r="349" spans="1:13" x14ac:dyDescent="0.25">
      <c r="A349" s="4">
        <v>629</v>
      </c>
      <c r="B349" s="4">
        <v>4</v>
      </c>
      <c r="C349" s="4">
        <v>4</v>
      </c>
      <c r="D349" s="4">
        <v>257</v>
      </c>
      <c r="E349" s="4">
        <v>1506</v>
      </c>
      <c r="F349" s="4">
        <v>5</v>
      </c>
      <c r="G349" s="11">
        <v>44063</v>
      </c>
      <c r="H349" s="41">
        <v>43878.45</v>
      </c>
      <c r="I349" s="41">
        <v>3510.2759999999998</v>
      </c>
      <c r="J349" s="41">
        <v>1096.9612999999999</v>
      </c>
      <c r="K349" s="41">
        <v>48485.687299999998</v>
      </c>
      <c r="L349" s="11">
        <v>44072</v>
      </c>
      <c r="M349" t="s">
        <v>1829</v>
      </c>
    </row>
    <row r="350" spans="1:13" x14ac:dyDescent="0.25">
      <c r="A350" s="5">
        <v>630</v>
      </c>
      <c r="B350" s="5">
        <v>4</v>
      </c>
      <c r="C350" s="5">
        <v>4</v>
      </c>
      <c r="D350" s="5">
        <v>261</v>
      </c>
      <c r="E350" s="5">
        <v>1626</v>
      </c>
      <c r="F350" s="5">
        <v>2</v>
      </c>
      <c r="G350" s="10">
        <v>44063</v>
      </c>
      <c r="H350" s="40">
        <v>7132.125</v>
      </c>
      <c r="I350" s="40">
        <v>570.57000000000005</v>
      </c>
      <c r="J350" s="40">
        <v>178.3031</v>
      </c>
      <c r="K350" s="40">
        <v>7880.9980999999998</v>
      </c>
      <c r="L350" s="10">
        <v>44072</v>
      </c>
      <c r="M350" t="s">
        <v>2817</v>
      </c>
    </row>
    <row r="351" spans="1:13" x14ac:dyDescent="0.25">
      <c r="A351" s="4">
        <v>631</v>
      </c>
      <c r="B351" s="4">
        <v>4</v>
      </c>
      <c r="C351" s="4">
        <v>4</v>
      </c>
      <c r="D351" s="4">
        <v>251</v>
      </c>
      <c r="E351" s="4">
        <v>1542</v>
      </c>
      <c r="F351" s="4">
        <v>2</v>
      </c>
      <c r="G351" s="11">
        <v>44063</v>
      </c>
      <c r="H351" s="41">
        <v>28343.7</v>
      </c>
      <c r="I351" s="41">
        <v>2267.4960000000001</v>
      </c>
      <c r="J351" s="41">
        <v>708.59249999999997</v>
      </c>
      <c r="K351" s="41">
        <v>31319.788499999999</v>
      </c>
      <c r="L351" s="11">
        <v>44072</v>
      </c>
      <c r="M351" t="s">
        <v>1829</v>
      </c>
    </row>
    <row r="352" spans="1:13" x14ac:dyDescent="0.25">
      <c r="A352" s="5">
        <v>632</v>
      </c>
      <c r="B352" s="5">
        <v>4</v>
      </c>
      <c r="C352" s="5">
        <v>4</v>
      </c>
      <c r="D352" s="5">
        <v>253</v>
      </c>
      <c r="E352" s="5">
        <v>1610</v>
      </c>
      <c r="F352" s="5">
        <v>4</v>
      </c>
      <c r="G352" s="10">
        <v>44063</v>
      </c>
      <c r="H352" s="40">
        <v>22516.724999999999</v>
      </c>
      <c r="I352" s="40">
        <v>1801.338</v>
      </c>
      <c r="J352" s="40">
        <v>562.91809999999998</v>
      </c>
      <c r="K352" s="40">
        <v>24880.981100000001</v>
      </c>
      <c r="L352" s="10">
        <v>44072</v>
      </c>
      <c r="M352" t="s">
        <v>2810</v>
      </c>
    </row>
    <row r="353" spans="1:13" x14ac:dyDescent="0.25">
      <c r="A353" s="4">
        <v>633</v>
      </c>
      <c r="B353" s="4">
        <v>4</v>
      </c>
      <c r="C353" s="4">
        <v>4</v>
      </c>
      <c r="D353" s="4">
        <v>255</v>
      </c>
      <c r="E353" s="4">
        <v>1638</v>
      </c>
      <c r="F353" s="4">
        <v>5</v>
      </c>
      <c r="G353" s="11">
        <v>44063</v>
      </c>
      <c r="H353" s="41">
        <v>34644.224999999999</v>
      </c>
      <c r="I353" s="41">
        <v>2771.538</v>
      </c>
      <c r="J353" s="41">
        <v>866.10559999999998</v>
      </c>
      <c r="K353" s="41">
        <v>38281.868600000002</v>
      </c>
      <c r="L353" s="11">
        <v>44072</v>
      </c>
      <c r="M353" t="s">
        <v>2817</v>
      </c>
    </row>
    <row r="354" spans="1:13" x14ac:dyDescent="0.25">
      <c r="A354" s="5">
        <v>634</v>
      </c>
      <c r="B354" s="5">
        <v>4</v>
      </c>
      <c r="C354" s="5">
        <v>4</v>
      </c>
      <c r="D354" s="5">
        <v>256</v>
      </c>
      <c r="E354" s="5">
        <v>1582</v>
      </c>
      <c r="F354" s="5">
        <v>4</v>
      </c>
      <c r="G354" s="10">
        <v>44063</v>
      </c>
      <c r="H354" s="40">
        <v>241.03800000000001</v>
      </c>
      <c r="I354" s="40">
        <v>19.283000000000001</v>
      </c>
      <c r="J354" s="40">
        <v>6.0259999999999998</v>
      </c>
      <c r="K354" s="40">
        <v>266.34699999999998</v>
      </c>
      <c r="L354" s="10">
        <v>44072</v>
      </c>
      <c r="M354" t="s">
        <v>2810</v>
      </c>
    </row>
    <row r="355" spans="1:13" x14ac:dyDescent="0.25">
      <c r="A355" s="4">
        <v>635</v>
      </c>
      <c r="B355" s="4">
        <v>4</v>
      </c>
      <c r="C355" s="4">
        <v>4</v>
      </c>
      <c r="D355" s="4">
        <v>259</v>
      </c>
      <c r="E355" s="4">
        <v>1510</v>
      </c>
      <c r="F355" s="4">
        <v>5</v>
      </c>
      <c r="G355" s="11">
        <v>44063</v>
      </c>
      <c r="H355" s="41">
        <v>143.04150000000001</v>
      </c>
      <c r="I355" s="41">
        <v>11.443300000000001</v>
      </c>
      <c r="J355" s="41">
        <v>3.5760000000000001</v>
      </c>
      <c r="K355" s="41">
        <v>158.0608</v>
      </c>
      <c r="L355" s="11">
        <v>44072</v>
      </c>
      <c r="M355" t="s">
        <v>2810</v>
      </c>
    </row>
    <row r="356" spans="1:13" x14ac:dyDescent="0.25">
      <c r="A356" s="5">
        <v>636</v>
      </c>
      <c r="B356" s="5">
        <v>4</v>
      </c>
      <c r="C356" s="5">
        <v>4</v>
      </c>
      <c r="D356" s="5">
        <v>260</v>
      </c>
      <c r="E356" s="5">
        <v>1526</v>
      </c>
      <c r="F356" s="5">
        <v>2</v>
      </c>
      <c r="G356" s="10">
        <v>44063</v>
      </c>
      <c r="H356" s="40">
        <v>28199.325000000001</v>
      </c>
      <c r="I356" s="40">
        <v>2255.9459999999999</v>
      </c>
      <c r="J356" s="40">
        <v>704.98310000000004</v>
      </c>
      <c r="K356" s="40">
        <v>31160.254099999998</v>
      </c>
      <c r="L356" s="10">
        <v>44072</v>
      </c>
      <c r="M356" t="s">
        <v>1829</v>
      </c>
    </row>
    <row r="357" spans="1:13" x14ac:dyDescent="0.25">
      <c r="A357" s="4">
        <v>637</v>
      </c>
      <c r="B357" s="4">
        <v>4</v>
      </c>
      <c r="C357" s="4">
        <v>4</v>
      </c>
      <c r="D357" s="4">
        <v>251</v>
      </c>
      <c r="E357" s="4">
        <v>1568</v>
      </c>
      <c r="F357" s="4">
        <v>1</v>
      </c>
      <c r="G357" s="11">
        <v>44064</v>
      </c>
      <c r="H357" s="41">
        <v>26230.05</v>
      </c>
      <c r="I357" s="41">
        <v>2098.404</v>
      </c>
      <c r="J357" s="41">
        <v>655.75130000000001</v>
      </c>
      <c r="K357" s="41">
        <v>28984.205300000001</v>
      </c>
      <c r="L357" s="11">
        <v>44073</v>
      </c>
      <c r="M357" t="s">
        <v>1829</v>
      </c>
    </row>
    <row r="358" spans="1:13" x14ac:dyDescent="0.25">
      <c r="A358" s="5">
        <v>638</v>
      </c>
      <c r="B358" s="5">
        <v>4</v>
      </c>
      <c r="C358" s="5">
        <v>4</v>
      </c>
      <c r="D358" s="5">
        <v>253</v>
      </c>
      <c r="E358" s="5">
        <v>1648</v>
      </c>
      <c r="F358" s="5">
        <v>5</v>
      </c>
      <c r="G358" s="10">
        <v>44064</v>
      </c>
      <c r="H358" s="40">
        <v>142.41149999999999</v>
      </c>
      <c r="I358" s="40">
        <v>11.392899999999999</v>
      </c>
      <c r="J358" s="40">
        <v>3.5602999999999998</v>
      </c>
      <c r="K358" s="40">
        <v>157.3647</v>
      </c>
      <c r="L358" s="10">
        <v>44073</v>
      </c>
      <c r="M358" t="s">
        <v>2810</v>
      </c>
    </row>
    <row r="359" spans="1:13" x14ac:dyDescent="0.25">
      <c r="A359" s="4">
        <v>639</v>
      </c>
      <c r="B359" s="4">
        <v>4</v>
      </c>
      <c r="C359" s="4">
        <v>4</v>
      </c>
      <c r="D359" s="4">
        <v>255</v>
      </c>
      <c r="E359" s="4">
        <v>1646</v>
      </c>
      <c r="F359" s="4">
        <v>2</v>
      </c>
      <c r="G359" s="11">
        <v>44064</v>
      </c>
      <c r="H359" s="41">
        <v>48030.675000000003</v>
      </c>
      <c r="I359" s="41">
        <v>3842.4540000000002</v>
      </c>
      <c r="J359" s="41">
        <v>1200.7669000000001</v>
      </c>
      <c r="K359" s="41">
        <v>53073.895900000003</v>
      </c>
      <c r="L359" s="11">
        <v>44073</v>
      </c>
      <c r="M359" t="s">
        <v>2810</v>
      </c>
    </row>
    <row r="360" spans="1:13" x14ac:dyDescent="0.25">
      <c r="A360" s="5">
        <v>640</v>
      </c>
      <c r="B360" s="5">
        <v>4</v>
      </c>
      <c r="C360" s="5">
        <v>4</v>
      </c>
      <c r="D360" s="5">
        <v>256</v>
      </c>
      <c r="E360" s="5">
        <v>1672</v>
      </c>
      <c r="F360" s="5">
        <v>4</v>
      </c>
      <c r="G360" s="10">
        <v>44064</v>
      </c>
      <c r="H360" s="40">
        <v>28467.211500000001</v>
      </c>
      <c r="I360" s="40">
        <v>2277.3769000000002</v>
      </c>
      <c r="J360" s="40">
        <v>711.68029999999999</v>
      </c>
      <c r="K360" s="40">
        <v>31456.268700000001</v>
      </c>
      <c r="L360" s="10">
        <v>44073</v>
      </c>
      <c r="M360" t="s">
        <v>2817</v>
      </c>
    </row>
    <row r="361" spans="1:13" x14ac:dyDescent="0.25">
      <c r="A361" s="4">
        <v>641</v>
      </c>
      <c r="B361" s="4">
        <v>4</v>
      </c>
      <c r="C361" s="4">
        <v>4</v>
      </c>
      <c r="D361" s="4">
        <v>258</v>
      </c>
      <c r="E361" s="4">
        <v>1644</v>
      </c>
      <c r="F361" s="4">
        <v>1</v>
      </c>
      <c r="G361" s="11">
        <v>44064</v>
      </c>
      <c r="H361" s="41">
        <v>3713.3249999999998</v>
      </c>
      <c r="I361" s="41">
        <v>297.06599999999997</v>
      </c>
      <c r="J361" s="41">
        <v>92.833100000000002</v>
      </c>
      <c r="K361" s="41">
        <v>4103.2241000000004</v>
      </c>
      <c r="L361" s="11">
        <v>44073</v>
      </c>
      <c r="M361" t="s">
        <v>2817</v>
      </c>
    </row>
    <row r="362" spans="1:13" x14ac:dyDescent="0.25">
      <c r="A362" s="5">
        <v>642</v>
      </c>
      <c r="B362" s="5">
        <v>4</v>
      </c>
      <c r="C362" s="5">
        <v>4</v>
      </c>
      <c r="D362" s="5">
        <v>254</v>
      </c>
      <c r="E362" s="5">
        <v>1680</v>
      </c>
      <c r="F362" s="5">
        <v>5</v>
      </c>
      <c r="G362" s="10">
        <v>44064</v>
      </c>
      <c r="H362" s="40">
        <v>43878.45</v>
      </c>
      <c r="I362" s="40">
        <v>3510.2759999999998</v>
      </c>
      <c r="J362" s="40">
        <v>1096.9612999999999</v>
      </c>
      <c r="K362" s="40">
        <v>48485.687299999998</v>
      </c>
      <c r="L362" s="10">
        <v>44073</v>
      </c>
      <c r="M362" t="s">
        <v>1829</v>
      </c>
    </row>
    <row r="363" spans="1:13" x14ac:dyDescent="0.25">
      <c r="A363" s="4">
        <v>643</v>
      </c>
      <c r="B363" s="4">
        <v>4</v>
      </c>
      <c r="C363" s="4">
        <v>4</v>
      </c>
      <c r="D363" s="4">
        <v>257</v>
      </c>
      <c r="E363" s="4">
        <v>1584</v>
      </c>
      <c r="F363" s="4">
        <v>5</v>
      </c>
      <c r="G363" s="11">
        <v>44064</v>
      </c>
      <c r="H363" s="41">
        <v>2979.27</v>
      </c>
      <c r="I363" s="41">
        <v>238.3416</v>
      </c>
      <c r="J363" s="41">
        <v>74.481800000000007</v>
      </c>
      <c r="K363" s="41">
        <v>3292.0934000000002</v>
      </c>
      <c r="L363" s="11">
        <v>44073</v>
      </c>
      <c r="M363" t="s">
        <v>1829</v>
      </c>
    </row>
    <row r="364" spans="1:13" x14ac:dyDescent="0.25">
      <c r="A364" s="5">
        <v>644</v>
      </c>
      <c r="B364" s="5">
        <v>4</v>
      </c>
      <c r="C364" s="5">
        <v>3</v>
      </c>
      <c r="D364" s="5">
        <v>261</v>
      </c>
      <c r="E364" s="5">
        <v>1620</v>
      </c>
      <c r="F364" s="5">
        <v>5</v>
      </c>
      <c r="G364" s="10">
        <v>44064</v>
      </c>
      <c r="H364" s="40">
        <v>5711.4750000000004</v>
      </c>
      <c r="I364" s="40">
        <v>456.91800000000001</v>
      </c>
      <c r="J364" s="40">
        <v>142.7869</v>
      </c>
      <c r="K364" s="40">
        <v>6311.1799000000001</v>
      </c>
      <c r="L364" s="10">
        <v>44073</v>
      </c>
      <c r="M364" t="s">
        <v>2817</v>
      </c>
    </row>
    <row r="365" spans="1:13" x14ac:dyDescent="0.25">
      <c r="A365" s="4">
        <v>645</v>
      </c>
      <c r="B365" s="4">
        <v>4</v>
      </c>
      <c r="C365" s="4">
        <v>4</v>
      </c>
      <c r="D365" s="4">
        <v>251</v>
      </c>
      <c r="E365" s="4">
        <v>1666</v>
      </c>
      <c r="F365" s="4">
        <v>5</v>
      </c>
      <c r="G365" s="11">
        <v>44064</v>
      </c>
      <c r="H365" s="41">
        <v>1372.7384999999999</v>
      </c>
      <c r="I365" s="41">
        <v>109.81910000000001</v>
      </c>
      <c r="J365" s="41">
        <v>34.3185</v>
      </c>
      <c r="K365" s="41">
        <v>1516.8761</v>
      </c>
      <c r="L365" s="11">
        <v>44073</v>
      </c>
      <c r="M365" t="s">
        <v>2817</v>
      </c>
    </row>
    <row r="366" spans="1:13" x14ac:dyDescent="0.25">
      <c r="A366" s="5">
        <v>646</v>
      </c>
      <c r="B366" s="5">
        <v>4</v>
      </c>
      <c r="C366" s="5">
        <v>4</v>
      </c>
      <c r="D366" s="5">
        <v>253</v>
      </c>
      <c r="E366" s="5">
        <v>1592</v>
      </c>
      <c r="F366" s="5">
        <v>2</v>
      </c>
      <c r="G366" s="10">
        <v>44064</v>
      </c>
      <c r="H366" s="40">
        <v>97.965000000000003</v>
      </c>
      <c r="I366" s="40">
        <v>7.8372000000000002</v>
      </c>
      <c r="J366" s="40">
        <v>2.4491000000000001</v>
      </c>
      <c r="K366" s="40">
        <v>108.2513</v>
      </c>
      <c r="L366" s="10">
        <v>44073</v>
      </c>
      <c r="M366" t="s">
        <v>2810</v>
      </c>
    </row>
    <row r="367" spans="1:13" x14ac:dyDescent="0.25">
      <c r="A367" s="4">
        <v>647</v>
      </c>
      <c r="B367" s="4">
        <v>4</v>
      </c>
      <c r="C367" s="4">
        <v>4</v>
      </c>
      <c r="D367" s="4">
        <v>255</v>
      </c>
      <c r="E367" s="4">
        <v>1618</v>
      </c>
      <c r="F367" s="4">
        <v>4</v>
      </c>
      <c r="G367" s="11">
        <v>44064</v>
      </c>
      <c r="H367" s="41">
        <v>114.471</v>
      </c>
      <c r="I367" s="41">
        <v>9.1577000000000002</v>
      </c>
      <c r="J367" s="41">
        <v>2.8618000000000001</v>
      </c>
      <c r="K367" s="41">
        <v>126.4905</v>
      </c>
      <c r="L367" s="11">
        <v>44073</v>
      </c>
      <c r="M367" t="s">
        <v>2810</v>
      </c>
    </row>
    <row r="368" spans="1:13" x14ac:dyDescent="0.25">
      <c r="A368" s="5">
        <v>648</v>
      </c>
      <c r="B368" s="5">
        <v>4</v>
      </c>
      <c r="C368" s="5">
        <v>4</v>
      </c>
      <c r="D368" s="5">
        <v>256</v>
      </c>
      <c r="E368" s="5">
        <v>1612</v>
      </c>
      <c r="F368" s="5">
        <v>4</v>
      </c>
      <c r="G368" s="10">
        <v>44064</v>
      </c>
      <c r="H368" s="40">
        <v>132.6465</v>
      </c>
      <c r="I368" s="40">
        <v>10.611700000000001</v>
      </c>
      <c r="J368" s="40">
        <v>3.3161999999999998</v>
      </c>
      <c r="K368" s="40">
        <v>146.5744</v>
      </c>
      <c r="L368" s="10">
        <v>44073</v>
      </c>
      <c r="M368" t="s">
        <v>2810</v>
      </c>
    </row>
    <row r="369" spans="1:13" x14ac:dyDescent="0.25">
      <c r="A369" s="4">
        <v>649</v>
      </c>
      <c r="B369" s="4">
        <v>4</v>
      </c>
      <c r="C369" s="4">
        <v>4</v>
      </c>
      <c r="D369" s="4">
        <v>259</v>
      </c>
      <c r="E369" s="4">
        <v>1586</v>
      </c>
      <c r="F369" s="4">
        <v>5</v>
      </c>
      <c r="G369" s="11">
        <v>44064</v>
      </c>
      <c r="H369" s="41">
        <v>43878.45</v>
      </c>
      <c r="I369" s="41">
        <v>3510.2759999999998</v>
      </c>
      <c r="J369" s="41">
        <v>1096.9612999999999</v>
      </c>
      <c r="K369" s="41">
        <v>48485.687299999998</v>
      </c>
      <c r="L369" s="11">
        <v>44073</v>
      </c>
      <c r="M369" t="s">
        <v>2817</v>
      </c>
    </row>
    <row r="370" spans="1:13" x14ac:dyDescent="0.25">
      <c r="A370" s="5">
        <v>650</v>
      </c>
      <c r="B370" s="5">
        <v>4</v>
      </c>
      <c r="C370" s="5">
        <v>4</v>
      </c>
      <c r="D370" s="5">
        <v>250</v>
      </c>
      <c r="E370" s="5">
        <v>1500</v>
      </c>
      <c r="F370" s="5">
        <v>1</v>
      </c>
      <c r="G370" s="10">
        <v>44064</v>
      </c>
      <c r="H370" s="40">
        <v>418.95</v>
      </c>
      <c r="I370" s="40">
        <v>33.515999999999998</v>
      </c>
      <c r="J370" s="40">
        <v>10.473800000000001</v>
      </c>
      <c r="K370" s="40">
        <v>462.93979999999999</v>
      </c>
      <c r="L370" s="10">
        <v>44073</v>
      </c>
      <c r="M370" t="s">
        <v>2817</v>
      </c>
    </row>
    <row r="371" spans="1:13" x14ac:dyDescent="0.25">
      <c r="A371" s="4">
        <v>651</v>
      </c>
      <c r="B371" s="4">
        <v>4</v>
      </c>
      <c r="C371" s="4">
        <v>4</v>
      </c>
      <c r="D371" s="4">
        <v>258</v>
      </c>
      <c r="E371" s="4">
        <v>1656</v>
      </c>
      <c r="F371" s="4">
        <v>4</v>
      </c>
      <c r="G371" s="11">
        <v>44064</v>
      </c>
      <c r="H371" s="41">
        <v>515.68650000000002</v>
      </c>
      <c r="I371" s="41">
        <v>41.254899999999999</v>
      </c>
      <c r="J371" s="41">
        <v>12.892200000000001</v>
      </c>
      <c r="K371" s="41">
        <v>569.83360000000005</v>
      </c>
      <c r="L371" s="11">
        <v>44073</v>
      </c>
      <c r="M371" t="s">
        <v>2810</v>
      </c>
    </row>
    <row r="372" spans="1:13" x14ac:dyDescent="0.25">
      <c r="A372" s="5">
        <v>652</v>
      </c>
      <c r="B372" s="5">
        <v>4</v>
      </c>
      <c r="C372" s="5">
        <v>4</v>
      </c>
      <c r="D372" s="5">
        <v>254</v>
      </c>
      <c r="E372" s="5">
        <v>1572</v>
      </c>
      <c r="F372" s="5">
        <v>1</v>
      </c>
      <c r="G372" s="10">
        <v>44064</v>
      </c>
      <c r="H372" s="40">
        <v>461.79</v>
      </c>
      <c r="I372" s="40">
        <v>36.943199999999997</v>
      </c>
      <c r="J372" s="40">
        <v>11.5448</v>
      </c>
      <c r="K372" s="40">
        <v>510.27800000000002</v>
      </c>
      <c r="L372" s="10">
        <v>44073</v>
      </c>
      <c r="M372" t="s">
        <v>1829</v>
      </c>
    </row>
    <row r="373" spans="1:13" x14ac:dyDescent="0.25">
      <c r="A373" s="4">
        <v>653</v>
      </c>
      <c r="B373" s="4">
        <v>4</v>
      </c>
      <c r="C373" s="4">
        <v>4</v>
      </c>
      <c r="D373" s="4">
        <v>257</v>
      </c>
      <c r="E373" s="4">
        <v>1562</v>
      </c>
      <c r="F373" s="4">
        <v>4</v>
      </c>
      <c r="G373" s="11">
        <v>44064</v>
      </c>
      <c r="H373" s="41">
        <v>383.04</v>
      </c>
      <c r="I373" s="41">
        <v>30.6432</v>
      </c>
      <c r="J373" s="41">
        <v>9.5760000000000005</v>
      </c>
      <c r="K373" s="41">
        <v>423.25920000000002</v>
      </c>
      <c r="L373" s="11">
        <v>44073</v>
      </c>
      <c r="M373" t="s">
        <v>2817</v>
      </c>
    </row>
    <row r="374" spans="1:13" x14ac:dyDescent="0.25">
      <c r="A374" s="5">
        <v>654</v>
      </c>
      <c r="B374" s="5">
        <v>4</v>
      </c>
      <c r="C374" s="5">
        <v>3</v>
      </c>
      <c r="D374" s="5">
        <v>261</v>
      </c>
      <c r="E374" s="5">
        <v>1662</v>
      </c>
      <c r="F374" s="5">
        <v>2</v>
      </c>
      <c r="G374" s="10">
        <v>44064</v>
      </c>
      <c r="H374" s="40">
        <v>37.075499999999998</v>
      </c>
      <c r="I374" s="40">
        <v>2.9660000000000002</v>
      </c>
      <c r="J374" s="40">
        <v>0.92689999999999995</v>
      </c>
      <c r="K374" s="40">
        <v>40.968400000000003</v>
      </c>
      <c r="L374" s="10">
        <v>44073</v>
      </c>
      <c r="M374" t="s">
        <v>2810</v>
      </c>
    </row>
    <row r="375" spans="1:13" x14ac:dyDescent="0.25">
      <c r="A375" s="4">
        <v>655</v>
      </c>
      <c r="B375" s="4">
        <v>4</v>
      </c>
      <c r="C375" s="4">
        <v>4</v>
      </c>
      <c r="D375" s="4">
        <v>251</v>
      </c>
      <c r="E375" s="4">
        <v>1682</v>
      </c>
      <c r="F375" s="4">
        <v>4</v>
      </c>
      <c r="G375" s="11">
        <v>44064</v>
      </c>
      <c r="H375" s="41">
        <v>21558.075000000001</v>
      </c>
      <c r="I375" s="41">
        <v>1724.646</v>
      </c>
      <c r="J375" s="41">
        <v>538.95190000000002</v>
      </c>
      <c r="K375" s="41">
        <v>23821.672900000001</v>
      </c>
      <c r="L375" s="11">
        <v>44073</v>
      </c>
      <c r="M375" t="s">
        <v>2817</v>
      </c>
    </row>
    <row r="376" spans="1:13" x14ac:dyDescent="0.25">
      <c r="A376" s="5">
        <v>656</v>
      </c>
      <c r="B376" s="5">
        <v>4</v>
      </c>
      <c r="C376" s="5">
        <v>4</v>
      </c>
      <c r="D376" s="5">
        <v>253</v>
      </c>
      <c r="E376" s="5">
        <v>1686</v>
      </c>
      <c r="F376" s="5">
        <v>4</v>
      </c>
      <c r="G376" s="10">
        <v>44064</v>
      </c>
      <c r="H376" s="40">
        <v>545.83199999999999</v>
      </c>
      <c r="I376" s="40">
        <v>43.666600000000003</v>
      </c>
      <c r="J376" s="40">
        <v>13.645799999999999</v>
      </c>
      <c r="K376" s="40">
        <v>603.14440000000002</v>
      </c>
      <c r="L376" s="10">
        <v>44073</v>
      </c>
      <c r="M376" t="s">
        <v>2810</v>
      </c>
    </row>
    <row r="377" spans="1:13" x14ac:dyDescent="0.25">
      <c r="A377" s="4">
        <v>657</v>
      </c>
      <c r="B377" s="4">
        <v>4</v>
      </c>
      <c r="C377" s="4">
        <v>4</v>
      </c>
      <c r="D377" s="4">
        <v>255</v>
      </c>
      <c r="E377" s="4">
        <v>1684</v>
      </c>
      <c r="F377" s="4">
        <v>4</v>
      </c>
      <c r="G377" s="11">
        <v>44065</v>
      </c>
      <c r="H377" s="41">
        <v>20980.575000000001</v>
      </c>
      <c r="I377" s="41">
        <v>1678.4459999999999</v>
      </c>
      <c r="J377" s="41">
        <v>524.51440000000002</v>
      </c>
      <c r="K377" s="41">
        <v>23183.535400000001</v>
      </c>
      <c r="L377" s="11">
        <v>44074</v>
      </c>
      <c r="M377" t="s">
        <v>2810</v>
      </c>
    </row>
    <row r="378" spans="1:13" x14ac:dyDescent="0.25">
      <c r="A378" s="5">
        <v>658</v>
      </c>
      <c r="B378" s="5">
        <v>4</v>
      </c>
      <c r="C378" s="5">
        <v>4</v>
      </c>
      <c r="D378" s="5">
        <v>256</v>
      </c>
      <c r="E378" s="5">
        <v>1534</v>
      </c>
      <c r="F378" s="5">
        <v>4</v>
      </c>
      <c r="G378" s="10">
        <v>44065</v>
      </c>
      <c r="H378" s="40">
        <v>602.02800000000002</v>
      </c>
      <c r="I378" s="40">
        <v>48.162199999999999</v>
      </c>
      <c r="J378" s="40">
        <v>15.050700000000001</v>
      </c>
      <c r="K378" s="40">
        <v>665.24090000000001</v>
      </c>
      <c r="L378" s="10">
        <v>44074</v>
      </c>
      <c r="M378" t="s">
        <v>2817</v>
      </c>
    </row>
    <row r="379" spans="1:13" x14ac:dyDescent="0.25">
      <c r="A379" s="4">
        <v>659</v>
      </c>
      <c r="B379" s="4">
        <v>4</v>
      </c>
      <c r="C379" s="4">
        <v>4</v>
      </c>
      <c r="D379" s="4">
        <v>259</v>
      </c>
      <c r="E379" s="4">
        <v>1614</v>
      </c>
      <c r="F379" s="4">
        <v>5</v>
      </c>
      <c r="G379" s="11">
        <v>44065</v>
      </c>
      <c r="H379" s="41">
        <v>694.95299999999997</v>
      </c>
      <c r="I379" s="41">
        <v>55.596200000000003</v>
      </c>
      <c r="J379" s="41">
        <v>17.373799999999999</v>
      </c>
      <c r="K379" s="41">
        <v>767.923</v>
      </c>
      <c r="L379" s="11">
        <v>44074</v>
      </c>
      <c r="M379" t="s">
        <v>2810</v>
      </c>
    </row>
    <row r="380" spans="1:13" x14ac:dyDescent="0.25">
      <c r="A380" s="5">
        <v>660</v>
      </c>
      <c r="B380" s="5">
        <v>6</v>
      </c>
      <c r="C380" s="5">
        <v>4</v>
      </c>
      <c r="D380" s="5">
        <v>260</v>
      </c>
      <c r="E380" s="5">
        <v>1588</v>
      </c>
      <c r="F380" s="5">
        <v>5</v>
      </c>
      <c r="G380" s="10">
        <v>44065</v>
      </c>
      <c r="H380" s="40">
        <v>40471.199999999997</v>
      </c>
      <c r="I380" s="40">
        <v>3237.6959999999999</v>
      </c>
      <c r="J380" s="40">
        <v>1011.78</v>
      </c>
      <c r="K380" s="40">
        <v>44720.675999999999</v>
      </c>
      <c r="L380" s="10">
        <v>44074</v>
      </c>
      <c r="M380" t="s">
        <v>1829</v>
      </c>
    </row>
    <row r="381" spans="1:13" x14ac:dyDescent="0.25">
      <c r="A381" s="4">
        <v>661</v>
      </c>
      <c r="B381" s="4">
        <v>4</v>
      </c>
      <c r="C381" s="4">
        <v>4</v>
      </c>
      <c r="D381" s="4">
        <v>250</v>
      </c>
      <c r="E381" s="4">
        <v>1622</v>
      </c>
      <c r="F381" s="4">
        <v>5</v>
      </c>
      <c r="G381" s="11">
        <v>44065</v>
      </c>
      <c r="H381" s="41">
        <v>557.48699999999997</v>
      </c>
      <c r="I381" s="41">
        <v>44.598999999999997</v>
      </c>
      <c r="J381" s="41">
        <v>13.937200000000001</v>
      </c>
      <c r="K381" s="41">
        <v>616.02319999999997</v>
      </c>
      <c r="L381" s="11">
        <v>44074</v>
      </c>
      <c r="M381" t="s">
        <v>2810</v>
      </c>
    </row>
    <row r="382" spans="1:13" x14ac:dyDescent="0.25">
      <c r="A382" s="5">
        <v>662</v>
      </c>
      <c r="B382" s="5">
        <v>4</v>
      </c>
      <c r="C382" s="5">
        <v>4</v>
      </c>
      <c r="D382" s="5">
        <v>254</v>
      </c>
      <c r="E382" s="5">
        <v>1632</v>
      </c>
      <c r="F382" s="5">
        <v>5</v>
      </c>
      <c r="G382" s="10">
        <v>44065</v>
      </c>
      <c r="H382" s="40">
        <v>38421.074999999997</v>
      </c>
      <c r="I382" s="40">
        <v>3073.6860000000001</v>
      </c>
      <c r="J382" s="40">
        <v>960.52689999999996</v>
      </c>
      <c r="K382" s="40">
        <v>42455.287900000003</v>
      </c>
      <c r="L382" s="10">
        <v>44074</v>
      </c>
      <c r="M382" t="s">
        <v>1829</v>
      </c>
    </row>
    <row r="383" spans="1:13" x14ac:dyDescent="0.25">
      <c r="A383" s="4">
        <v>663</v>
      </c>
      <c r="B383" s="4">
        <v>4</v>
      </c>
      <c r="C383" s="4">
        <v>4</v>
      </c>
      <c r="D383" s="4">
        <v>257</v>
      </c>
      <c r="E383" s="4">
        <v>1608</v>
      </c>
      <c r="F383" s="4">
        <v>5</v>
      </c>
      <c r="G383" s="11">
        <v>44065</v>
      </c>
      <c r="H383" s="41">
        <v>5948.25</v>
      </c>
      <c r="I383" s="41">
        <v>475.86</v>
      </c>
      <c r="J383" s="41">
        <v>148.7063</v>
      </c>
      <c r="K383" s="41">
        <v>6572.8163000000004</v>
      </c>
      <c r="L383" s="11">
        <v>44074</v>
      </c>
      <c r="M383" t="s">
        <v>1829</v>
      </c>
    </row>
    <row r="384" spans="1:13" x14ac:dyDescent="0.25">
      <c r="A384" s="5">
        <v>664</v>
      </c>
      <c r="B384" s="5">
        <v>4</v>
      </c>
      <c r="C384" s="5">
        <v>3</v>
      </c>
      <c r="D384" s="5">
        <v>261</v>
      </c>
      <c r="E384" s="5">
        <v>1576</v>
      </c>
      <c r="F384" s="5">
        <v>5</v>
      </c>
      <c r="G384" s="10">
        <v>44065</v>
      </c>
      <c r="H384" s="40">
        <v>91117.95</v>
      </c>
      <c r="I384" s="40">
        <v>7289.4359999999997</v>
      </c>
      <c r="J384" s="40">
        <v>2277.9488000000001</v>
      </c>
      <c r="K384" s="40">
        <v>100685.3348</v>
      </c>
      <c r="L384" s="10">
        <v>44074</v>
      </c>
      <c r="M384" t="s">
        <v>1829</v>
      </c>
    </row>
    <row r="385" spans="1:13" x14ac:dyDescent="0.25">
      <c r="A385" s="4">
        <v>665</v>
      </c>
      <c r="B385" s="4">
        <v>4</v>
      </c>
      <c r="C385" s="4">
        <v>4</v>
      </c>
      <c r="D385" s="4">
        <v>251</v>
      </c>
      <c r="E385" s="4">
        <v>1590</v>
      </c>
      <c r="F385" s="4">
        <v>1</v>
      </c>
      <c r="G385" s="11">
        <v>44065</v>
      </c>
      <c r="H385" s="41">
        <v>525</v>
      </c>
      <c r="I385" s="41">
        <v>42</v>
      </c>
      <c r="J385" s="41">
        <v>13.125</v>
      </c>
      <c r="K385" s="41">
        <v>580.125</v>
      </c>
      <c r="L385" s="11">
        <v>44074</v>
      </c>
      <c r="M385" t="s">
        <v>2817</v>
      </c>
    </row>
    <row r="386" spans="1:13" x14ac:dyDescent="0.25">
      <c r="A386" s="5">
        <v>666</v>
      </c>
      <c r="B386" s="5">
        <v>4</v>
      </c>
      <c r="C386" s="5">
        <v>4</v>
      </c>
      <c r="D386" s="5">
        <v>253</v>
      </c>
      <c r="E386" s="5">
        <v>1514</v>
      </c>
      <c r="F386" s="5">
        <v>5</v>
      </c>
      <c r="G386" s="10">
        <v>44065</v>
      </c>
      <c r="H386" s="40">
        <v>2003.6835000000001</v>
      </c>
      <c r="I386" s="40">
        <v>160.29470000000001</v>
      </c>
      <c r="J386" s="40">
        <v>50.092100000000002</v>
      </c>
      <c r="K386" s="40">
        <v>2214.0702999999999</v>
      </c>
      <c r="L386" s="10">
        <v>44074</v>
      </c>
      <c r="M386" t="s">
        <v>2810</v>
      </c>
    </row>
    <row r="387" spans="1:13" x14ac:dyDescent="0.25">
      <c r="A387" s="4">
        <v>667</v>
      </c>
      <c r="B387" s="4">
        <v>4</v>
      </c>
      <c r="C387" s="4">
        <v>4</v>
      </c>
      <c r="D387" s="4">
        <v>255</v>
      </c>
      <c r="E387" s="4">
        <v>1498</v>
      </c>
      <c r="F387" s="4">
        <v>4</v>
      </c>
      <c r="G387" s="11">
        <v>44065</v>
      </c>
      <c r="H387" s="41">
        <v>26455.275000000001</v>
      </c>
      <c r="I387" s="41">
        <v>2116.422</v>
      </c>
      <c r="J387" s="41">
        <v>661.38189999999997</v>
      </c>
      <c r="K387" s="41">
        <v>29233.0789</v>
      </c>
      <c r="L387" s="11">
        <v>44074</v>
      </c>
      <c r="M387" t="s">
        <v>2810</v>
      </c>
    </row>
    <row r="388" spans="1:13" x14ac:dyDescent="0.25">
      <c r="A388" s="5">
        <v>668</v>
      </c>
      <c r="B388" s="5">
        <v>4</v>
      </c>
      <c r="C388" s="5">
        <v>4</v>
      </c>
      <c r="D388" s="5">
        <v>256</v>
      </c>
      <c r="E388" s="5">
        <v>1674</v>
      </c>
      <c r="F388" s="5">
        <v>2</v>
      </c>
      <c r="G388" s="10">
        <v>44065</v>
      </c>
      <c r="H388" s="40">
        <v>944.37</v>
      </c>
      <c r="I388" s="40">
        <v>75.549599999999998</v>
      </c>
      <c r="J388" s="40">
        <v>23.609300000000001</v>
      </c>
      <c r="K388" s="40">
        <v>1043.5289</v>
      </c>
      <c r="L388" s="10">
        <v>44074</v>
      </c>
      <c r="M388" t="s">
        <v>2810</v>
      </c>
    </row>
    <row r="389" spans="1:13" x14ac:dyDescent="0.25">
      <c r="A389" s="4">
        <v>669</v>
      </c>
      <c r="B389" s="4">
        <v>4</v>
      </c>
      <c r="C389" s="4">
        <v>4</v>
      </c>
      <c r="D389" s="4">
        <v>259</v>
      </c>
      <c r="E389" s="4">
        <v>1652</v>
      </c>
      <c r="F389" s="4">
        <v>1</v>
      </c>
      <c r="G389" s="11">
        <v>44065</v>
      </c>
      <c r="H389" s="41">
        <v>6993.5249999999996</v>
      </c>
      <c r="I389" s="41">
        <v>559.48199999999997</v>
      </c>
      <c r="J389" s="41">
        <v>174.8381</v>
      </c>
      <c r="K389" s="41">
        <v>7727.8450999999995</v>
      </c>
      <c r="L389" s="11">
        <v>44074</v>
      </c>
      <c r="M389" t="s">
        <v>1829</v>
      </c>
    </row>
    <row r="390" spans="1:13" x14ac:dyDescent="0.25">
      <c r="A390" s="5">
        <v>670</v>
      </c>
      <c r="B390" s="5">
        <v>4</v>
      </c>
      <c r="C390" s="5">
        <v>4</v>
      </c>
      <c r="D390" s="5">
        <v>260</v>
      </c>
      <c r="E390" s="5">
        <v>1578</v>
      </c>
      <c r="F390" s="5">
        <v>3</v>
      </c>
      <c r="G390" s="10">
        <v>44065</v>
      </c>
      <c r="H390" s="40">
        <v>62843.55</v>
      </c>
      <c r="I390" s="40">
        <v>5027.4840000000004</v>
      </c>
      <c r="J390" s="40">
        <v>1571.0888</v>
      </c>
      <c r="K390" s="40">
        <v>69442.122799999997</v>
      </c>
      <c r="L390" s="10">
        <v>44074</v>
      </c>
      <c r="M390" t="s">
        <v>1829</v>
      </c>
    </row>
    <row r="391" spans="1:13" x14ac:dyDescent="0.25">
      <c r="A391" s="4">
        <v>671</v>
      </c>
      <c r="B391" s="4">
        <v>4</v>
      </c>
      <c r="C391" s="4">
        <v>4</v>
      </c>
      <c r="D391" s="4">
        <v>258</v>
      </c>
      <c r="E391" s="4">
        <v>1538</v>
      </c>
      <c r="F391" s="4">
        <v>5</v>
      </c>
      <c r="G391" s="11">
        <v>44065</v>
      </c>
      <c r="H391" s="41">
        <v>37843.574999999997</v>
      </c>
      <c r="I391" s="41">
        <v>3027.4859999999999</v>
      </c>
      <c r="J391" s="41">
        <v>946.08939999999996</v>
      </c>
      <c r="K391" s="41">
        <v>41817.150399999999</v>
      </c>
      <c r="L391" s="11">
        <v>44074</v>
      </c>
      <c r="M391" t="s">
        <v>1829</v>
      </c>
    </row>
    <row r="392" spans="1:13" x14ac:dyDescent="0.25">
      <c r="A392" s="5">
        <v>672</v>
      </c>
      <c r="B392" s="5">
        <v>4</v>
      </c>
      <c r="C392" s="5">
        <v>4</v>
      </c>
      <c r="D392" s="5">
        <v>254</v>
      </c>
      <c r="E392" s="5">
        <v>1556</v>
      </c>
      <c r="F392" s="5">
        <v>4</v>
      </c>
      <c r="G392" s="10">
        <v>44065</v>
      </c>
      <c r="H392" s="40">
        <v>25531.275000000001</v>
      </c>
      <c r="I392" s="40">
        <v>2042.502</v>
      </c>
      <c r="J392" s="40">
        <v>638.28189999999995</v>
      </c>
      <c r="K392" s="40">
        <v>28212.0589</v>
      </c>
      <c r="L392" s="10">
        <v>44074</v>
      </c>
      <c r="M392" t="s">
        <v>1829</v>
      </c>
    </row>
    <row r="393" spans="1:13" x14ac:dyDescent="0.25">
      <c r="A393" s="4">
        <v>673</v>
      </c>
      <c r="B393" s="4">
        <v>4</v>
      </c>
      <c r="C393" s="4">
        <v>4</v>
      </c>
      <c r="D393" s="4">
        <v>257</v>
      </c>
      <c r="E393" s="4">
        <v>1554</v>
      </c>
      <c r="F393" s="4">
        <v>4</v>
      </c>
      <c r="G393" s="11">
        <v>44068</v>
      </c>
      <c r="H393" s="41">
        <v>358.6275</v>
      </c>
      <c r="I393" s="41">
        <v>28.690200000000001</v>
      </c>
      <c r="J393" s="41">
        <v>8.9657</v>
      </c>
      <c r="K393" s="41">
        <v>396.28339999999997</v>
      </c>
      <c r="L393" s="11">
        <v>44077</v>
      </c>
      <c r="M393" t="s">
        <v>2817</v>
      </c>
    </row>
    <row r="394" spans="1:13" x14ac:dyDescent="0.25">
      <c r="A394" s="5">
        <v>674</v>
      </c>
      <c r="B394" s="5">
        <v>4</v>
      </c>
      <c r="C394" s="5">
        <v>3</v>
      </c>
      <c r="D394" s="5">
        <v>261</v>
      </c>
      <c r="E394" s="5">
        <v>1688</v>
      </c>
      <c r="F394" s="5">
        <v>4</v>
      </c>
      <c r="G394" s="10">
        <v>44068</v>
      </c>
      <c r="H394" s="40">
        <v>125.748</v>
      </c>
      <c r="I394" s="40">
        <v>10.059799999999999</v>
      </c>
      <c r="J394" s="40">
        <v>3.1436999999999999</v>
      </c>
      <c r="K394" s="40">
        <v>138.95150000000001</v>
      </c>
      <c r="L394" s="10">
        <v>44077</v>
      </c>
      <c r="M394" t="s">
        <v>2810</v>
      </c>
    </row>
    <row r="395" spans="1:13" x14ac:dyDescent="0.25">
      <c r="A395" s="4">
        <v>675</v>
      </c>
      <c r="B395" s="4">
        <v>4</v>
      </c>
      <c r="C395" s="4">
        <v>4</v>
      </c>
      <c r="D395" s="4">
        <v>251</v>
      </c>
      <c r="E395" s="4">
        <v>1580</v>
      </c>
      <c r="F395" s="4">
        <v>5</v>
      </c>
      <c r="G395" s="11">
        <v>44068</v>
      </c>
      <c r="H395" s="41">
        <v>150.79050000000001</v>
      </c>
      <c r="I395" s="41">
        <v>12.0632</v>
      </c>
      <c r="J395" s="41">
        <v>3.7698</v>
      </c>
      <c r="K395" s="41">
        <v>166.62350000000001</v>
      </c>
      <c r="L395" s="11">
        <v>44077</v>
      </c>
      <c r="M395" t="s">
        <v>2810</v>
      </c>
    </row>
    <row r="396" spans="1:13" x14ac:dyDescent="0.25">
      <c r="A396" s="5">
        <v>676</v>
      </c>
      <c r="B396" s="5">
        <v>4</v>
      </c>
      <c r="C396" s="5">
        <v>4</v>
      </c>
      <c r="D396" s="5">
        <v>253</v>
      </c>
      <c r="E396" s="5">
        <v>1496</v>
      </c>
      <c r="F396" s="5">
        <v>5</v>
      </c>
      <c r="G396" s="10">
        <v>44068</v>
      </c>
      <c r="H396" s="40">
        <v>534.80700000000002</v>
      </c>
      <c r="I396" s="40">
        <v>42.784599999999998</v>
      </c>
      <c r="J396" s="40">
        <v>13.370200000000001</v>
      </c>
      <c r="K396" s="40">
        <v>590.96180000000004</v>
      </c>
      <c r="L396" s="10">
        <v>44077</v>
      </c>
      <c r="M396" t="s">
        <v>2817</v>
      </c>
    </row>
    <row r="397" spans="1:13" x14ac:dyDescent="0.25">
      <c r="A397" s="4">
        <v>677</v>
      </c>
      <c r="B397" s="4">
        <v>4</v>
      </c>
      <c r="C397" s="4">
        <v>4</v>
      </c>
      <c r="D397" s="4">
        <v>255</v>
      </c>
      <c r="E397" s="4">
        <v>1494</v>
      </c>
      <c r="F397" s="4">
        <v>2</v>
      </c>
      <c r="G397" s="11">
        <v>44068</v>
      </c>
      <c r="H397" s="41">
        <v>8847.2999999999993</v>
      </c>
      <c r="I397" s="41">
        <v>707.78399999999999</v>
      </c>
      <c r="J397" s="41">
        <v>221.1825</v>
      </c>
      <c r="K397" s="41">
        <v>9776.2664999999997</v>
      </c>
      <c r="L397" s="11">
        <v>44077</v>
      </c>
      <c r="M397" t="s">
        <v>2810</v>
      </c>
    </row>
    <row r="398" spans="1:13" x14ac:dyDescent="0.25">
      <c r="A398" s="5">
        <v>678</v>
      </c>
      <c r="B398" s="5">
        <v>4</v>
      </c>
      <c r="C398" s="5">
        <v>4</v>
      </c>
      <c r="D398" s="5">
        <v>256</v>
      </c>
      <c r="E398" s="5">
        <v>1650</v>
      </c>
      <c r="F398" s="5">
        <v>5</v>
      </c>
      <c r="G398" s="10">
        <v>44068</v>
      </c>
      <c r="H398" s="40">
        <v>171.07650000000001</v>
      </c>
      <c r="I398" s="40">
        <v>13.6861</v>
      </c>
      <c r="J398" s="40">
        <v>4.2769000000000004</v>
      </c>
      <c r="K398" s="40">
        <v>189.0395</v>
      </c>
      <c r="L398" s="10">
        <v>44077</v>
      </c>
      <c r="M398" t="s">
        <v>2810</v>
      </c>
    </row>
    <row r="399" spans="1:13" x14ac:dyDescent="0.25">
      <c r="A399" s="4">
        <v>679</v>
      </c>
      <c r="B399" s="4">
        <v>4</v>
      </c>
      <c r="C399" s="4">
        <v>4</v>
      </c>
      <c r="D399" s="4">
        <v>252</v>
      </c>
      <c r="E399" s="4">
        <v>1654</v>
      </c>
      <c r="F399" s="4">
        <v>4</v>
      </c>
      <c r="G399" s="11">
        <v>44068</v>
      </c>
      <c r="H399" s="41">
        <v>20397.3</v>
      </c>
      <c r="I399" s="41">
        <v>1631.7840000000001</v>
      </c>
      <c r="J399" s="41">
        <v>509.9325</v>
      </c>
      <c r="K399" s="41">
        <v>22539.016500000002</v>
      </c>
      <c r="L399" s="11">
        <v>44077</v>
      </c>
      <c r="M399" t="s">
        <v>2817</v>
      </c>
    </row>
    <row r="400" spans="1:13" x14ac:dyDescent="0.25">
      <c r="A400" s="5">
        <v>680</v>
      </c>
      <c r="B400" s="5">
        <v>4</v>
      </c>
      <c r="C400" s="5">
        <v>4</v>
      </c>
      <c r="D400" s="5">
        <v>260</v>
      </c>
      <c r="E400" s="5">
        <v>1664</v>
      </c>
      <c r="F400" s="5">
        <v>3</v>
      </c>
      <c r="G400" s="10">
        <v>44068</v>
      </c>
      <c r="H400" s="40">
        <v>14628.075000000001</v>
      </c>
      <c r="I400" s="40">
        <v>1170.2460000000001</v>
      </c>
      <c r="J400" s="40">
        <v>365.70190000000002</v>
      </c>
      <c r="K400" s="40">
        <v>16164.0229</v>
      </c>
      <c r="L400" s="10">
        <v>44077</v>
      </c>
      <c r="M400" t="s">
        <v>2817</v>
      </c>
    </row>
    <row r="401" spans="1:13" x14ac:dyDescent="0.25">
      <c r="A401" s="4">
        <v>681</v>
      </c>
      <c r="B401" s="4">
        <v>4</v>
      </c>
      <c r="C401" s="4">
        <v>4</v>
      </c>
      <c r="D401" s="4">
        <v>258</v>
      </c>
      <c r="E401" s="4">
        <v>1678</v>
      </c>
      <c r="F401" s="4">
        <v>4</v>
      </c>
      <c r="G401" s="11">
        <v>44068</v>
      </c>
      <c r="H401" s="41">
        <v>25334.924999999999</v>
      </c>
      <c r="I401" s="41">
        <v>2026.7940000000001</v>
      </c>
      <c r="J401" s="41">
        <v>633.37310000000002</v>
      </c>
      <c r="K401" s="41">
        <v>27995.092100000002</v>
      </c>
      <c r="L401" s="11">
        <v>44077</v>
      </c>
      <c r="M401" t="s">
        <v>1829</v>
      </c>
    </row>
    <row r="402" spans="1:13" x14ac:dyDescent="0.25">
      <c r="A402" s="5">
        <v>682</v>
      </c>
      <c r="B402" s="5">
        <v>4</v>
      </c>
      <c r="C402" s="5">
        <v>4</v>
      </c>
      <c r="D402" s="5">
        <v>254</v>
      </c>
      <c r="E402" s="5">
        <v>1616</v>
      </c>
      <c r="F402" s="5">
        <v>5</v>
      </c>
      <c r="G402" s="10">
        <v>44068</v>
      </c>
      <c r="H402" s="40">
        <v>278.52300000000002</v>
      </c>
      <c r="I402" s="40">
        <v>22.2818</v>
      </c>
      <c r="J402" s="40">
        <v>6.9630999999999998</v>
      </c>
      <c r="K402" s="40">
        <v>307.7679</v>
      </c>
      <c r="L402" s="10">
        <v>44077</v>
      </c>
      <c r="M402" t="s">
        <v>2817</v>
      </c>
    </row>
    <row r="403" spans="1:13" x14ac:dyDescent="0.25">
      <c r="A403" s="4">
        <v>683</v>
      </c>
      <c r="B403" s="4">
        <v>4</v>
      </c>
      <c r="C403" s="4">
        <v>4</v>
      </c>
      <c r="D403" s="4">
        <v>257</v>
      </c>
      <c r="E403" s="4">
        <v>1492</v>
      </c>
      <c r="F403" s="4">
        <v>4</v>
      </c>
      <c r="G403" s="11">
        <v>44068</v>
      </c>
      <c r="H403" s="41">
        <v>358.6275</v>
      </c>
      <c r="I403" s="41">
        <v>28.690200000000001</v>
      </c>
      <c r="J403" s="41">
        <v>8.9657</v>
      </c>
      <c r="K403" s="41">
        <v>396.28339999999997</v>
      </c>
      <c r="L403" s="11">
        <v>44077</v>
      </c>
      <c r="M403" t="s">
        <v>2817</v>
      </c>
    </row>
    <row r="404" spans="1:13" x14ac:dyDescent="0.25">
      <c r="A404" s="5">
        <v>684</v>
      </c>
      <c r="B404" s="5">
        <v>4</v>
      </c>
      <c r="C404" s="5">
        <v>3</v>
      </c>
      <c r="D404" s="5">
        <v>261</v>
      </c>
      <c r="E404" s="5">
        <v>1602</v>
      </c>
      <c r="F404" s="5">
        <v>5</v>
      </c>
      <c r="G404" s="10">
        <v>44068</v>
      </c>
      <c r="H404" s="40">
        <v>270.80549999999999</v>
      </c>
      <c r="I404" s="40">
        <v>21.664400000000001</v>
      </c>
      <c r="J404" s="40">
        <v>6.7701000000000002</v>
      </c>
      <c r="K404" s="40">
        <v>299.24</v>
      </c>
      <c r="L404" s="10">
        <v>44077</v>
      </c>
      <c r="M404" t="s">
        <v>2817</v>
      </c>
    </row>
    <row r="405" spans="1:13" x14ac:dyDescent="0.25">
      <c r="A405" s="4">
        <v>685</v>
      </c>
      <c r="B405" s="4">
        <v>4</v>
      </c>
      <c r="C405" s="4">
        <v>4</v>
      </c>
      <c r="D405" s="4">
        <v>250</v>
      </c>
      <c r="E405" s="4">
        <v>1540</v>
      </c>
      <c r="F405" s="4">
        <v>4</v>
      </c>
      <c r="G405" s="11">
        <v>44068</v>
      </c>
      <c r="H405" s="41">
        <v>2421.1215000000002</v>
      </c>
      <c r="I405" s="41">
        <v>193.68969999999999</v>
      </c>
      <c r="J405" s="41">
        <v>60.527999999999999</v>
      </c>
      <c r="K405" s="41">
        <v>2675.3391999999999</v>
      </c>
      <c r="L405" s="11">
        <v>44077</v>
      </c>
      <c r="M405" t="s">
        <v>2810</v>
      </c>
    </row>
    <row r="406" spans="1:13" x14ac:dyDescent="0.25">
      <c r="A406" s="5">
        <v>686</v>
      </c>
      <c r="B406" s="5">
        <v>4</v>
      </c>
      <c r="C406" s="5">
        <v>4</v>
      </c>
      <c r="D406" s="5">
        <v>253</v>
      </c>
      <c r="E406" s="5">
        <v>1628</v>
      </c>
      <c r="F406" s="5">
        <v>5</v>
      </c>
      <c r="G406" s="10">
        <v>44068</v>
      </c>
      <c r="H406" s="40">
        <v>34644.224999999999</v>
      </c>
      <c r="I406" s="40">
        <v>2771.538</v>
      </c>
      <c r="J406" s="40">
        <v>866.10559999999998</v>
      </c>
      <c r="K406" s="40">
        <v>38281.868600000002</v>
      </c>
      <c r="L406" s="10">
        <v>44077</v>
      </c>
      <c r="M406" t="s">
        <v>2810</v>
      </c>
    </row>
    <row r="407" spans="1:13" x14ac:dyDescent="0.25">
      <c r="A407" s="4">
        <v>687</v>
      </c>
      <c r="B407" s="4">
        <v>4</v>
      </c>
      <c r="C407" s="4">
        <v>4</v>
      </c>
      <c r="D407" s="4">
        <v>255</v>
      </c>
      <c r="E407" s="4">
        <v>1604</v>
      </c>
      <c r="F407" s="4">
        <v>4</v>
      </c>
      <c r="G407" s="11">
        <v>44068</v>
      </c>
      <c r="H407" s="41">
        <v>1839.5055</v>
      </c>
      <c r="I407" s="41">
        <v>147.16040000000001</v>
      </c>
      <c r="J407" s="41">
        <v>45.9876</v>
      </c>
      <c r="K407" s="41">
        <v>2032.6534999999999</v>
      </c>
      <c r="L407" s="11">
        <v>44077</v>
      </c>
      <c r="M407" t="s">
        <v>2810</v>
      </c>
    </row>
    <row r="408" spans="1:13" x14ac:dyDescent="0.25">
      <c r="A408" s="5">
        <v>688</v>
      </c>
      <c r="B408" s="5">
        <v>4</v>
      </c>
      <c r="C408" s="5">
        <v>4</v>
      </c>
      <c r="D408" s="5">
        <v>256</v>
      </c>
      <c r="E408" s="5">
        <v>1690</v>
      </c>
      <c r="F408" s="5">
        <v>5</v>
      </c>
      <c r="G408" s="10">
        <v>44068</v>
      </c>
      <c r="H408" s="40">
        <v>146.286</v>
      </c>
      <c r="I408" s="40">
        <v>11.7029</v>
      </c>
      <c r="J408" s="40">
        <v>3.6572</v>
      </c>
      <c r="K408" s="40">
        <v>161.64609999999999</v>
      </c>
      <c r="L408" s="10">
        <v>44077</v>
      </c>
      <c r="M408" t="s">
        <v>2810</v>
      </c>
    </row>
    <row r="409" spans="1:13" x14ac:dyDescent="0.25">
      <c r="A409" s="4">
        <v>689</v>
      </c>
      <c r="B409" s="4">
        <v>4</v>
      </c>
      <c r="C409" s="4">
        <v>4</v>
      </c>
      <c r="D409" s="4">
        <v>259</v>
      </c>
      <c r="E409" s="4">
        <v>1566</v>
      </c>
      <c r="F409" s="4">
        <v>5</v>
      </c>
      <c r="G409" s="11">
        <v>44069</v>
      </c>
      <c r="H409" s="41">
        <v>102.56399999999999</v>
      </c>
      <c r="I409" s="41">
        <v>8.2050999999999998</v>
      </c>
      <c r="J409" s="41">
        <v>2.5640999999999998</v>
      </c>
      <c r="K409" s="41">
        <v>113.33320000000001</v>
      </c>
      <c r="L409" s="11">
        <v>44078</v>
      </c>
      <c r="M409" t="s">
        <v>2810</v>
      </c>
    </row>
    <row r="410" spans="1:13" x14ac:dyDescent="0.25">
      <c r="A410" s="5">
        <v>690</v>
      </c>
      <c r="B410" s="5">
        <v>4</v>
      </c>
      <c r="C410" s="5">
        <v>4</v>
      </c>
      <c r="D410" s="5">
        <v>260</v>
      </c>
      <c r="E410" s="5">
        <v>1698</v>
      </c>
      <c r="F410" s="5">
        <v>5</v>
      </c>
      <c r="G410" s="10">
        <v>44069</v>
      </c>
      <c r="H410" s="40">
        <v>150.79050000000001</v>
      </c>
      <c r="I410" s="40">
        <v>12.0632</v>
      </c>
      <c r="J410" s="40">
        <v>3.7698</v>
      </c>
      <c r="K410" s="40">
        <v>166.62350000000001</v>
      </c>
      <c r="L410" s="10">
        <v>44078</v>
      </c>
      <c r="M410" t="s">
        <v>2810</v>
      </c>
    </row>
    <row r="411" spans="1:13" x14ac:dyDescent="0.25">
      <c r="A411" s="4">
        <v>691</v>
      </c>
      <c r="B411" s="4">
        <v>4</v>
      </c>
      <c r="C411" s="4">
        <v>4</v>
      </c>
      <c r="D411" s="4">
        <v>258</v>
      </c>
      <c r="E411" s="4">
        <v>1560</v>
      </c>
      <c r="F411" s="4">
        <v>5</v>
      </c>
      <c r="G411" s="11">
        <v>44069</v>
      </c>
      <c r="H411" s="41">
        <v>13669.424999999999</v>
      </c>
      <c r="I411" s="41">
        <v>1093.5540000000001</v>
      </c>
      <c r="J411" s="41">
        <v>341.73559999999998</v>
      </c>
      <c r="K411" s="41">
        <v>15104.714599999999</v>
      </c>
      <c r="L411" s="11">
        <v>44078</v>
      </c>
      <c r="M411" t="s">
        <v>1829</v>
      </c>
    </row>
    <row r="412" spans="1:13" x14ac:dyDescent="0.25">
      <c r="A412" s="5">
        <v>692</v>
      </c>
      <c r="B412" s="5">
        <v>4</v>
      </c>
      <c r="C412" s="5">
        <v>4</v>
      </c>
      <c r="D412" s="5">
        <v>254</v>
      </c>
      <c r="E412" s="5">
        <v>1692</v>
      </c>
      <c r="F412" s="5">
        <v>5</v>
      </c>
      <c r="G412" s="10">
        <v>44069</v>
      </c>
      <c r="H412" s="40">
        <v>6444.9</v>
      </c>
      <c r="I412" s="40">
        <v>515.59199999999998</v>
      </c>
      <c r="J412" s="40">
        <v>161.1225</v>
      </c>
      <c r="K412" s="40">
        <v>7121.6144999999997</v>
      </c>
      <c r="L412" s="10">
        <v>44078</v>
      </c>
      <c r="M412" t="s">
        <v>1829</v>
      </c>
    </row>
    <row r="413" spans="1:13" x14ac:dyDescent="0.25">
      <c r="A413" s="4">
        <v>693</v>
      </c>
      <c r="B413" s="4">
        <v>4</v>
      </c>
      <c r="C413" s="4">
        <v>4</v>
      </c>
      <c r="D413" s="4">
        <v>252</v>
      </c>
      <c r="E413" s="4">
        <v>1696</v>
      </c>
      <c r="F413" s="4">
        <v>2</v>
      </c>
      <c r="G413" s="11">
        <v>44069</v>
      </c>
      <c r="H413" s="41">
        <v>50860.425000000003</v>
      </c>
      <c r="I413" s="41">
        <v>4068.8339999999998</v>
      </c>
      <c r="J413" s="41">
        <v>1271.5106000000001</v>
      </c>
      <c r="K413" s="41">
        <v>56200.7696</v>
      </c>
      <c r="L413" s="11">
        <v>44078</v>
      </c>
      <c r="M413" t="s">
        <v>1829</v>
      </c>
    </row>
    <row r="414" spans="1:13" x14ac:dyDescent="0.25">
      <c r="A414" s="5">
        <v>694</v>
      </c>
      <c r="B414" s="5">
        <v>4</v>
      </c>
      <c r="C414" s="5">
        <v>3</v>
      </c>
      <c r="D414" s="5">
        <v>261</v>
      </c>
      <c r="E414" s="5">
        <v>1504</v>
      </c>
      <c r="F414" s="5">
        <v>1</v>
      </c>
      <c r="G414" s="10">
        <v>44069</v>
      </c>
      <c r="H414" s="40">
        <v>551.88</v>
      </c>
      <c r="I414" s="40">
        <v>44.150399999999998</v>
      </c>
      <c r="J414" s="40">
        <v>13.797000000000001</v>
      </c>
      <c r="K414" s="40">
        <v>609.82740000000001</v>
      </c>
      <c r="L414" s="10">
        <v>44078</v>
      </c>
      <c r="M414" t="s">
        <v>2817</v>
      </c>
    </row>
    <row r="415" spans="1:13" x14ac:dyDescent="0.25">
      <c r="A415" s="4">
        <v>695</v>
      </c>
      <c r="B415" s="4">
        <v>4</v>
      </c>
      <c r="C415" s="4">
        <v>4</v>
      </c>
      <c r="D415" s="4">
        <v>251</v>
      </c>
      <c r="E415" s="4">
        <v>1544</v>
      </c>
      <c r="F415" s="4">
        <v>1</v>
      </c>
      <c r="G415" s="11">
        <v>44069</v>
      </c>
      <c r="H415" s="41">
        <v>6987.75</v>
      </c>
      <c r="I415" s="41">
        <v>559.02</v>
      </c>
      <c r="J415" s="41">
        <v>174.69380000000001</v>
      </c>
      <c r="K415" s="41">
        <v>7721.4638000000004</v>
      </c>
      <c r="L415" s="11">
        <v>44078</v>
      </c>
      <c r="M415" t="s">
        <v>2817</v>
      </c>
    </row>
    <row r="416" spans="1:13" x14ac:dyDescent="0.25">
      <c r="A416" s="5">
        <v>696</v>
      </c>
      <c r="B416" s="5">
        <v>4</v>
      </c>
      <c r="C416" s="5">
        <v>4</v>
      </c>
      <c r="D416" s="5">
        <v>253</v>
      </c>
      <c r="E416" s="5">
        <v>1530</v>
      </c>
      <c r="F416" s="5">
        <v>2</v>
      </c>
      <c r="G416" s="10">
        <v>44069</v>
      </c>
      <c r="H416" s="40">
        <v>28072.275000000001</v>
      </c>
      <c r="I416" s="40">
        <v>2245.7820000000002</v>
      </c>
      <c r="J416" s="40">
        <v>701.80690000000004</v>
      </c>
      <c r="K416" s="40">
        <v>31019.8639</v>
      </c>
      <c r="L416" s="10">
        <v>44078</v>
      </c>
      <c r="M416" t="s">
        <v>2810</v>
      </c>
    </row>
    <row r="417" spans="1:13" x14ac:dyDescent="0.25">
      <c r="A417" s="4">
        <v>697</v>
      </c>
      <c r="B417" s="4">
        <v>4</v>
      </c>
      <c r="C417" s="4">
        <v>4</v>
      </c>
      <c r="D417" s="4">
        <v>255</v>
      </c>
      <c r="E417" s="4">
        <v>1508</v>
      </c>
      <c r="F417" s="4">
        <v>1</v>
      </c>
      <c r="G417" s="11">
        <v>44069</v>
      </c>
      <c r="H417" s="41">
        <v>1917.3</v>
      </c>
      <c r="I417" s="41">
        <v>153.38399999999999</v>
      </c>
      <c r="J417" s="41">
        <v>47.932499999999997</v>
      </c>
      <c r="K417" s="41">
        <v>2118.6165000000001</v>
      </c>
      <c r="L417" s="11">
        <v>44078</v>
      </c>
      <c r="M417" t="s">
        <v>2810</v>
      </c>
    </row>
    <row r="418" spans="1:13" x14ac:dyDescent="0.25">
      <c r="A418" s="5">
        <v>698</v>
      </c>
      <c r="B418" s="5">
        <v>4</v>
      </c>
      <c r="C418" s="5">
        <v>4</v>
      </c>
      <c r="D418" s="5">
        <v>256</v>
      </c>
      <c r="E418" s="5">
        <v>1694</v>
      </c>
      <c r="F418" s="5">
        <v>1</v>
      </c>
      <c r="G418" s="10">
        <v>44069</v>
      </c>
      <c r="H418" s="40">
        <v>7623</v>
      </c>
      <c r="I418" s="40">
        <v>609.84</v>
      </c>
      <c r="J418" s="40">
        <v>190.57499999999999</v>
      </c>
      <c r="K418" s="40">
        <v>8423.4150000000009</v>
      </c>
      <c r="L418" s="10">
        <v>44078</v>
      </c>
      <c r="M418" t="s">
        <v>2817</v>
      </c>
    </row>
    <row r="419" spans="1:13" x14ac:dyDescent="0.25">
      <c r="A419" s="4">
        <v>699</v>
      </c>
      <c r="B419" s="4">
        <v>4</v>
      </c>
      <c r="C419" s="4">
        <v>4</v>
      </c>
      <c r="D419" s="4">
        <v>259</v>
      </c>
      <c r="E419" s="4">
        <v>1624</v>
      </c>
      <c r="F419" s="4">
        <v>2</v>
      </c>
      <c r="G419" s="11">
        <v>44069</v>
      </c>
      <c r="H419" s="41">
        <v>28297.5</v>
      </c>
      <c r="I419" s="41">
        <v>2263.8000000000002</v>
      </c>
      <c r="J419" s="41">
        <v>707.4375</v>
      </c>
      <c r="K419" s="41">
        <v>31268.737499999999</v>
      </c>
      <c r="L419" s="11">
        <v>44078</v>
      </c>
      <c r="M419" t="s">
        <v>1829</v>
      </c>
    </row>
    <row r="420" spans="1:13" x14ac:dyDescent="0.25">
      <c r="A420" s="5">
        <v>700</v>
      </c>
      <c r="B420" s="5">
        <v>4</v>
      </c>
      <c r="C420" s="5">
        <v>4</v>
      </c>
      <c r="D420" s="5">
        <v>260</v>
      </c>
      <c r="E420" s="5">
        <v>1548</v>
      </c>
      <c r="F420" s="5">
        <v>2</v>
      </c>
      <c r="G420" s="10">
        <v>44069</v>
      </c>
      <c r="H420" s="40">
        <v>59.944499999999998</v>
      </c>
      <c r="I420" s="40">
        <v>4.7956000000000003</v>
      </c>
      <c r="J420" s="40">
        <v>1.4985999999999999</v>
      </c>
      <c r="K420" s="40">
        <v>66.238699999999994</v>
      </c>
      <c r="L420" s="10">
        <v>44078</v>
      </c>
      <c r="M420" t="s">
        <v>2810</v>
      </c>
    </row>
    <row r="421" spans="1:13" x14ac:dyDescent="0.25">
      <c r="A421" s="4">
        <v>701</v>
      </c>
      <c r="B421" s="4">
        <v>4</v>
      </c>
      <c r="C421" s="4">
        <v>4</v>
      </c>
      <c r="D421" s="4">
        <v>258</v>
      </c>
      <c r="E421" s="4">
        <v>1598</v>
      </c>
      <c r="F421" s="4">
        <v>4</v>
      </c>
      <c r="G421" s="11">
        <v>44069</v>
      </c>
      <c r="H421" s="41">
        <v>117.432</v>
      </c>
      <c r="I421" s="41">
        <v>9.3946000000000005</v>
      </c>
      <c r="J421" s="41">
        <v>2.9358</v>
      </c>
      <c r="K421" s="41">
        <v>129.76240000000001</v>
      </c>
      <c r="L421" s="11">
        <v>44078</v>
      </c>
      <c r="M421" t="s">
        <v>2810</v>
      </c>
    </row>
    <row r="422" spans="1:13" x14ac:dyDescent="0.25">
      <c r="A422" s="5">
        <v>702</v>
      </c>
      <c r="B422" s="5">
        <v>4</v>
      </c>
      <c r="C422" s="5">
        <v>4</v>
      </c>
      <c r="D422" s="5">
        <v>254</v>
      </c>
      <c r="E422" s="5">
        <v>1658</v>
      </c>
      <c r="F422" s="5">
        <v>5</v>
      </c>
      <c r="G422" s="10">
        <v>44069</v>
      </c>
      <c r="H422" s="40">
        <v>43878.45</v>
      </c>
      <c r="I422" s="40">
        <v>3510.2759999999998</v>
      </c>
      <c r="J422" s="40">
        <v>1096.9612999999999</v>
      </c>
      <c r="K422" s="40">
        <v>48485.687299999998</v>
      </c>
      <c r="L422" s="10">
        <v>44078</v>
      </c>
      <c r="M422" t="s">
        <v>1829</v>
      </c>
    </row>
    <row r="423" spans="1:13" x14ac:dyDescent="0.25">
      <c r="A423" s="4">
        <v>703</v>
      </c>
      <c r="B423" s="4">
        <v>4</v>
      </c>
      <c r="C423" s="4">
        <v>4</v>
      </c>
      <c r="D423" s="4">
        <v>257</v>
      </c>
      <c r="E423" s="4">
        <v>1536</v>
      </c>
      <c r="F423" s="4">
        <v>4</v>
      </c>
      <c r="G423" s="11">
        <v>44069</v>
      </c>
      <c r="H423" s="41">
        <v>383.35500000000002</v>
      </c>
      <c r="I423" s="41">
        <v>30.668399999999998</v>
      </c>
      <c r="J423" s="41">
        <v>9.5838999999999999</v>
      </c>
      <c r="K423" s="41">
        <v>423.60730000000001</v>
      </c>
      <c r="L423" s="11">
        <v>44078</v>
      </c>
      <c r="M423" t="s">
        <v>2810</v>
      </c>
    </row>
    <row r="424" spans="1:13" x14ac:dyDescent="0.25">
      <c r="A424" s="5">
        <v>704</v>
      </c>
      <c r="B424" s="5">
        <v>4</v>
      </c>
      <c r="C424" s="5">
        <v>3</v>
      </c>
      <c r="D424" s="5">
        <v>261</v>
      </c>
      <c r="E424" s="5">
        <v>1568</v>
      </c>
      <c r="F424" s="5">
        <v>1</v>
      </c>
      <c r="G424" s="10">
        <v>44069</v>
      </c>
      <c r="H424" s="40">
        <v>10631.775</v>
      </c>
      <c r="I424" s="40">
        <v>850.54200000000003</v>
      </c>
      <c r="J424" s="40">
        <v>265.7944</v>
      </c>
      <c r="K424" s="40">
        <v>11748.1114</v>
      </c>
      <c r="L424" s="10">
        <v>44078</v>
      </c>
      <c r="M424" t="s">
        <v>1829</v>
      </c>
    </row>
    <row r="425" spans="1:13" x14ac:dyDescent="0.25">
      <c r="A425" s="4">
        <v>705</v>
      </c>
      <c r="B425" s="4">
        <v>4</v>
      </c>
      <c r="C425" s="4">
        <v>4</v>
      </c>
      <c r="D425" s="4">
        <v>251</v>
      </c>
      <c r="E425" s="4">
        <v>1648</v>
      </c>
      <c r="F425" s="4">
        <v>5</v>
      </c>
      <c r="G425" s="11">
        <v>44070</v>
      </c>
      <c r="H425" s="41">
        <v>142.41149999999999</v>
      </c>
      <c r="I425" s="41">
        <v>11.392899999999999</v>
      </c>
      <c r="J425" s="41">
        <v>3.5602999999999998</v>
      </c>
      <c r="K425" s="41">
        <v>157.3647</v>
      </c>
      <c r="L425" s="11">
        <v>44079</v>
      </c>
      <c r="M425" t="s">
        <v>2810</v>
      </c>
    </row>
    <row r="426" spans="1:13" x14ac:dyDescent="0.25">
      <c r="A426" s="5">
        <v>706</v>
      </c>
      <c r="B426" s="5">
        <v>4</v>
      </c>
      <c r="C426" s="5">
        <v>4</v>
      </c>
      <c r="D426" s="5">
        <v>253</v>
      </c>
      <c r="E426" s="5">
        <v>1646</v>
      </c>
      <c r="F426" s="5">
        <v>2</v>
      </c>
      <c r="G426" s="10">
        <v>44070</v>
      </c>
      <c r="H426" s="40">
        <v>48030.675000000003</v>
      </c>
      <c r="I426" s="40">
        <v>3842.4540000000002</v>
      </c>
      <c r="J426" s="40">
        <v>1200.7669000000001</v>
      </c>
      <c r="K426" s="40">
        <v>53073.895900000003</v>
      </c>
      <c r="L426" s="10">
        <v>44079</v>
      </c>
      <c r="M426" t="s">
        <v>2810</v>
      </c>
    </row>
    <row r="427" spans="1:13" x14ac:dyDescent="0.25">
      <c r="A427" s="4">
        <v>707</v>
      </c>
      <c r="B427" s="4">
        <v>4</v>
      </c>
      <c r="C427" s="4">
        <v>4</v>
      </c>
      <c r="D427" s="4">
        <v>255</v>
      </c>
      <c r="E427" s="4">
        <v>1672</v>
      </c>
      <c r="F427" s="4">
        <v>4</v>
      </c>
      <c r="G427" s="11">
        <v>44070</v>
      </c>
      <c r="H427" s="41">
        <v>22516.724999999999</v>
      </c>
      <c r="I427" s="41">
        <v>1801.338</v>
      </c>
      <c r="J427" s="41">
        <v>562.91809999999998</v>
      </c>
      <c r="K427" s="41">
        <v>24880.981100000001</v>
      </c>
      <c r="L427" s="11">
        <v>44079</v>
      </c>
      <c r="M427" t="s">
        <v>2810</v>
      </c>
    </row>
    <row r="428" spans="1:13" x14ac:dyDescent="0.25">
      <c r="A428" s="5">
        <v>708</v>
      </c>
      <c r="B428" s="5">
        <v>5</v>
      </c>
      <c r="C428" s="5">
        <v>4</v>
      </c>
      <c r="D428" s="5">
        <v>256</v>
      </c>
      <c r="E428" s="5">
        <v>1600</v>
      </c>
      <c r="F428" s="5">
        <v>1</v>
      </c>
      <c r="G428" s="10">
        <v>44070</v>
      </c>
      <c r="H428" s="40">
        <v>1276.2750000000001</v>
      </c>
      <c r="I428" s="40">
        <v>102.102</v>
      </c>
      <c r="J428" s="40">
        <v>31.9069</v>
      </c>
      <c r="K428" s="40">
        <v>1410.2838999999999</v>
      </c>
      <c r="L428" s="10">
        <v>44079</v>
      </c>
      <c r="M428" t="s">
        <v>2810</v>
      </c>
    </row>
    <row r="429" spans="1:13" x14ac:dyDescent="0.25">
      <c r="A429" s="4">
        <v>709</v>
      </c>
      <c r="B429" s="4">
        <v>4</v>
      </c>
      <c r="C429" s="4">
        <v>4</v>
      </c>
      <c r="D429" s="4">
        <v>259</v>
      </c>
      <c r="E429" s="4">
        <v>1522</v>
      </c>
      <c r="F429" s="4">
        <v>1</v>
      </c>
      <c r="G429" s="11">
        <v>44070</v>
      </c>
      <c r="H429" s="41">
        <v>2003.925</v>
      </c>
      <c r="I429" s="41">
        <v>160.31399999999999</v>
      </c>
      <c r="J429" s="41">
        <v>50.098100000000002</v>
      </c>
      <c r="K429" s="41">
        <v>2214.3371000000002</v>
      </c>
      <c r="L429" s="11">
        <v>44079</v>
      </c>
      <c r="M429" t="s">
        <v>2810</v>
      </c>
    </row>
    <row r="430" spans="1:13" x14ac:dyDescent="0.25">
      <c r="A430" s="5">
        <v>710</v>
      </c>
      <c r="B430" s="5">
        <v>4</v>
      </c>
      <c r="C430" s="5">
        <v>4</v>
      </c>
      <c r="D430" s="5">
        <v>260</v>
      </c>
      <c r="E430" s="5">
        <v>1570</v>
      </c>
      <c r="F430" s="5">
        <v>2</v>
      </c>
      <c r="G430" s="10">
        <v>44070</v>
      </c>
      <c r="H430" s="40">
        <v>50860.425000000003</v>
      </c>
      <c r="I430" s="40">
        <v>4068.8339999999998</v>
      </c>
      <c r="J430" s="40">
        <v>1271.5106000000001</v>
      </c>
      <c r="K430" s="40">
        <v>56200.7696</v>
      </c>
      <c r="L430" s="10">
        <v>44079</v>
      </c>
      <c r="M430" t="s">
        <v>1829</v>
      </c>
    </row>
    <row r="431" spans="1:13" x14ac:dyDescent="0.25">
      <c r="A431" s="4">
        <v>711</v>
      </c>
      <c r="B431" s="4">
        <v>4</v>
      </c>
      <c r="C431" s="4">
        <v>4</v>
      </c>
      <c r="D431" s="4">
        <v>258</v>
      </c>
      <c r="E431" s="4">
        <v>1516</v>
      </c>
      <c r="F431" s="4">
        <v>1</v>
      </c>
      <c r="G431" s="11">
        <v>44070</v>
      </c>
      <c r="H431" s="41">
        <v>454.86</v>
      </c>
      <c r="I431" s="41">
        <v>36.388800000000003</v>
      </c>
      <c r="J431" s="41">
        <v>11.371499999999999</v>
      </c>
      <c r="K431" s="41">
        <v>502.62029999999999</v>
      </c>
      <c r="L431" s="11">
        <v>44079</v>
      </c>
      <c r="M431" t="s">
        <v>1829</v>
      </c>
    </row>
    <row r="432" spans="1:13" x14ac:dyDescent="0.25">
      <c r="A432" s="5">
        <v>712</v>
      </c>
      <c r="B432" s="5">
        <v>4</v>
      </c>
      <c r="C432" s="5">
        <v>4</v>
      </c>
      <c r="D432" s="5">
        <v>254</v>
      </c>
      <c r="E432" s="5">
        <v>1506</v>
      </c>
      <c r="F432" s="5">
        <v>5</v>
      </c>
      <c r="G432" s="10">
        <v>44070</v>
      </c>
      <c r="H432" s="40">
        <v>43878.45</v>
      </c>
      <c r="I432" s="40">
        <v>3510.2759999999998</v>
      </c>
      <c r="J432" s="40">
        <v>1096.9612999999999</v>
      </c>
      <c r="K432" s="40">
        <v>48485.687299999998</v>
      </c>
      <c r="L432" s="10">
        <v>44079</v>
      </c>
      <c r="M432" t="s">
        <v>1829</v>
      </c>
    </row>
    <row r="433" spans="1:13" x14ac:dyDescent="0.25">
      <c r="A433" s="4">
        <v>713</v>
      </c>
      <c r="B433" s="4">
        <v>4</v>
      </c>
      <c r="C433" s="4">
        <v>4</v>
      </c>
      <c r="D433" s="4">
        <v>257</v>
      </c>
      <c r="E433" s="4">
        <v>1626</v>
      </c>
      <c r="F433" s="4">
        <v>2</v>
      </c>
      <c r="G433" s="11">
        <v>44070</v>
      </c>
      <c r="H433" s="41">
        <v>7132.125</v>
      </c>
      <c r="I433" s="41">
        <v>570.57000000000005</v>
      </c>
      <c r="J433" s="41">
        <v>178.3031</v>
      </c>
      <c r="K433" s="41">
        <v>7880.9980999999998</v>
      </c>
      <c r="L433" s="11">
        <v>44079</v>
      </c>
      <c r="M433" t="s">
        <v>2817</v>
      </c>
    </row>
    <row r="434" spans="1:13" x14ac:dyDescent="0.25">
      <c r="A434" s="5">
        <v>714</v>
      </c>
      <c r="B434" s="5">
        <v>4</v>
      </c>
      <c r="C434" s="5">
        <v>3</v>
      </c>
      <c r="D434" s="5">
        <v>261</v>
      </c>
      <c r="E434" s="5">
        <v>1542</v>
      </c>
      <c r="F434" s="5">
        <v>2</v>
      </c>
      <c r="G434" s="10">
        <v>44070</v>
      </c>
      <c r="H434" s="40">
        <v>28343.7</v>
      </c>
      <c r="I434" s="40">
        <v>2267.4960000000001</v>
      </c>
      <c r="J434" s="40">
        <v>708.59249999999997</v>
      </c>
      <c r="K434" s="40">
        <v>31319.788499999999</v>
      </c>
      <c r="L434" s="10">
        <v>44079</v>
      </c>
      <c r="M434" t="s">
        <v>1829</v>
      </c>
    </row>
    <row r="435" spans="1:13" x14ac:dyDescent="0.25">
      <c r="A435" s="4">
        <v>715</v>
      </c>
      <c r="B435" s="4">
        <v>4</v>
      </c>
      <c r="C435" s="4">
        <v>4</v>
      </c>
      <c r="D435" s="4">
        <v>251</v>
      </c>
      <c r="E435" s="4">
        <v>1610</v>
      </c>
      <c r="F435" s="4">
        <v>4</v>
      </c>
      <c r="G435" s="11">
        <v>44070</v>
      </c>
      <c r="H435" s="41">
        <v>22516.724999999999</v>
      </c>
      <c r="I435" s="41">
        <v>1801.338</v>
      </c>
      <c r="J435" s="41">
        <v>562.91809999999998</v>
      </c>
      <c r="K435" s="41">
        <v>24880.981100000001</v>
      </c>
      <c r="L435" s="11">
        <v>44079</v>
      </c>
      <c r="M435" t="s">
        <v>2810</v>
      </c>
    </row>
    <row r="436" spans="1:13" x14ac:dyDescent="0.25">
      <c r="A436" s="5">
        <v>716</v>
      </c>
      <c r="B436" s="5">
        <v>4</v>
      </c>
      <c r="C436" s="5">
        <v>4</v>
      </c>
      <c r="D436" s="5">
        <v>253</v>
      </c>
      <c r="E436" s="5">
        <v>1638</v>
      </c>
      <c r="F436" s="5">
        <v>5</v>
      </c>
      <c r="G436" s="10">
        <v>44070</v>
      </c>
      <c r="H436" s="40">
        <v>34644.224999999999</v>
      </c>
      <c r="I436" s="40">
        <v>2771.538</v>
      </c>
      <c r="J436" s="40">
        <v>866.10559999999998</v>
      </c>
      <c r="K436" s="40">
        <v>38281.868600000002</v>
      </c>
      <c r="L436" s="10">
        <v>44079</v>
      </c>
      <c r="M436" t="s">
        <v>2817</v>
      </c>
    </row>
    <row r="437" spans="1:13" x14ac:dyDescent="0.25">
      <c r="A437" s="4">
        <v>717</v>
      </c>
      <c r="B437" s="4">
        <v>4</v>
      </c>
      <c r="C437" s="4">
        <v>4</v>
      </c>
      <c r="D437" s="4">
        <v>252</v>
      </c>
      <c r="E437" s="4">
        <v>1582</v>
      </c>
      <c r="F437" s="4">
        <v>4</v>
      </c>
      <c r="G437" s="11">
        <v>44070</v>
      </c>
      <c r="H437" s="41">
        <v>247.55850000000001</v>
      </c>
      <c r="I437" s="41">
        <v>19.8047</v>
      </c>
      <c r="J437" s="41">
        <v>6.1890000000000001</v>
      </c>
      <c r="K437" s="41">
        <v>273.55220000000003</v>
      </c>
      <c r="L437" s="11">
        <v>44079</v>
      </c>
      <c r="M437" t="s">
        <v>2810</v>
      </c>
    </row>
    <row r="438" spans="1:13" x14ac:dyDescent="0.25">
      <c r="A438" s="5">
        <v>718</v>
      </c>
      <c r="B438" s="5">
        <v>4</v>
      </c>
      <c r="C438" s="5">
        <v>4</v>
      </c>
      <c r="D438" s="5">
        <v>256</v>
      </c>
      <c r="E438" s="5">
        <v>1510</v>
      </c>
      <c r="F438" s="5">
        <v>5</v>
      </c>
      <c r="G438" s="10">
        <v>44070</v>
      </c>
      <c r="H438" s="40">
        <v>143.04150000000001</v>
      </c>
      <c r="I438" s="40">
        <v>11.443300000000001</v>
      </c>
      <c r="J438" s="40">
        <v>3.5760000000000001</v>
      </c>
      <c r="K438" s="40">
        <v>158.0608</v>
      </c>
      <c r="L438" s="10">
        <v>44079</v>
      </c>
      <c r="M438" t="s">
        <v>2810</v>
      </c>
    </row>
    <row r="439" spans="1:13" x14ac:dyDescent="0.25">
      <c r="A439" s="4">
        <v>719</v>
      </c>
      <c r="B439" s="4">
        <v>4</v>
      </c>
      <c r="C439" s="4">
        <v>4</v>
      </c>
      <c r="D439" s="4">
        <v>259</v>
      </c>
      <c r="E439" s="4">
        <v>1526</v>
      </c>
      <c r="F439" s="4">
        <v>2</v>
      </c>
      <c r="G439" s="11">
        <v>44070</v>
      </c>
      <c r="H439" s="41">
        <v>28199.325000000001</v>
      </c>
      <c r="I439" s="41">
        <v>2255.9459999999999</v>
      </c>
      <c r="J439" s="41">
        <v>704.98310000000004</v>
      </c>
      <c r="K439" s="41">
        <v>31160.254099999998</v>
      </c>
      <c r="L439" s="11">
        <v>44079</v>
      </c>
      <c r="M439" t="s">
        <v>1829</v>
      </c>
    </row>
    <row r="440" spans="1:13" x14ac:dyDescent="0.25">
      <c r="A440" s="5">
        <v>720</v>
      </c>
      <c r="B440" s="5">
        <v>4</v>
      </c>
      <c r="C440" s="5">
        <v>4</v>
      </c>
      <c r="D440" s="5">
        <v>260</v>
      </c>
      <c r="E440" s="5">
        <v>1644</v>
      </c>
      <c r="F440" s="5">
        <v>1</v>
      </c>
      <c r="G440" s="10">
        <v>44070</v>
      </c>
      <c r="H440" s="40">
        <v>3713.3249999999998</v>
      </c>
      <c r="I440" s="40">
        <v>297.06599999999997</v>
      </c>
      <c r="J440" s="40">
        <v>92.833100000000002</v>
      </c>
      <c r="K440" s="40">
        <v>4103.2241000000004</v>
      </c>
      <c r="L440" s="10">
        <v>44079</v>
      </c>
      <c r="M440" t="s">
        <v>2817</v>
      </c>
    </row>
    <row r="441" spans="1:13" x14ac:dyDescent="0.25">
      <c r="A441" s="4">
        <v>721</v>
      </c>
      <c r="B441" s="4">
        <v>4</v>
      </c>
      <c r="C441" s="4">
        <v>4</v>
      </c>
      <c r="D441" s="4">
        <v>258</v>
      </c>
      <c r="E441" s="4">
        <v>1680</v>
      </c>
      <c r="F441" s="4">
        <v>4</v>
      </c>
      <c r="G441" s="11">
        <v>44071</v>
      </c>
      <c r="H441" s="41">
        <v>19952.625</v>
      </c>
      <c r="I441" s="41">
        <v>1596.21</v>
      </c>
      <c r="J441" s="41">
        <v>498.81560000000002</v>
      </c>
      <c r="K441" s="41">
        <v>22047.650600000001</v>
      </c>
      <c r="L441" s="11">
        <v>44080</v>
      </c>
      <c r="M441" t="s">
        <v>1829</v>
      </c>
    </row>
    <row r="442" spans="1:13" x14ac:dyDescent="0.25">
      <c r="A442" s="5">
        <v>722</v>
      </c>
      <c r="B442" s="5">
        <v>4</v>
      </c>
      <c r="C442" s="5">
        <v>4</v>
      </c>
      <c r="D442" s="5">
        <v>254</v>
      </c>
      <c r="E442" s="5">
        <v>1584</v>
      </c>
      <c r="F442" s="5">
        <v>5</v>
      </c>
      <c r="G442" s="10">
        <v>44071</v>
      </c>
      <c r="H442" s="40">
        <v>6540.66</v>
      </c>
      <c r="I442" s="40">
        <v>523.25279999999998</v>
      </c>
      <c r="J442" s="40">
        <v>163.51650000000001</v>
      </c>
      <c r="K442" s="40">
        <v>7227.4292999999998</v>
      </c>
      <c r="L442" s="10">
        <v>44080</v>
      </c>
      <c r="M442" t="s">
        <v>1829</v>
      </c>
    </row>
    <row r="443" spans="1:13" x14ac:dyDescent="0.25">
      <c r="A443" s="4">
        <v>723</v>
      </c>
      <c r="B443" s="4">
        <v>4</v>
      </c>
      <c r="C443" s="4">
        <v>4</v>
      </c>
      <c r="D443" s="4">
        <v>257</v>
      </c>
      <c r="E443" s="4">
        <v>1620</v>
      </c>
      <c r="F443" s="4">
        <v>5</v>
      </c>
      <c r="G443" s="11">
        <v>44071</v>
      </c>
      <c r="H443" s="41">
        <v>5711.4750000000004</v>
      </c>
      <c r="I443" s="41">
        <v>456.91800000000001</v>
      </c>
      <c r="J443" s="41">
        <v>142.7869</v>
      </c>
      <c r="K443" s="41">
        <v>6311.1799000000001</v>
      </c>
      <c r="L443" s="11">
        <v>44080</v>
      </c>
      <c r="M443" t="s">
        <v>2817</v>
      </c>
    </row>
    <row r="444" spans="1:13" x14ac:dyDescent="0.25">
      <c r="A444" s="5">
        <v>724</v>
      </c>
      <c r="B444" s="5">
        <v>4</v>
      </c>
      <c r="C444" s="5">
        <v>3</v>
      </c>
      <c r="D444" s="5">
        <v>261</v>
      </c>
      <c r="E444" s="5">
        <v>1666</v>
      </c>
      <c r="F444" s="5">
        <v>5</v>
      </c>
      <c r="G444" s="10">
        <v>44071</v>
      </c>
      <c r="H444" s="40">
        <v>279.78300000000002</v>
      </c>
      <c r="I444" s="40">
        <v>22.3826</v>
      </c>
      <c r="J444" s="40">
        <v>6.9946000000000002</v>
      </c>
      <c r="K444" s="40">
        <v>309.16019999999997</v>
      </c>
      <c r="L444" s="10">
        <v>44080</v>
      </c>
      <c r="M444" t="s">
        <v>2817</v>
      </c>
    </row>
    <row r="445" spans="1:13" x14ac:dyDescent="0.25">
      <c r="A445" s="4">
        <v>725</v>
      </c>
      <c r="B445" s="4">
        <v>4</v>
      </c>
      <c r="C445" s="4">
        <v>4</v>
      </c>
      <c r="D445" s="4">
        <v>251</v>
      </c>
      <c r="E445" s="4">
        <v>1592</v>
      </c>
      <c r="F445" s="4">
        <v>2</v>
      </c>
      <c r="G445" s="11">
        <v>44071</v>
      </c>
      <c r="H445" s="41">
        <v>97.965000000000003</v>
      </c>
      <c r="I445" s="41">
        <v>7.8372000000000002</v>
      </c>
      <c r="J445" s="41">
        <v>2.4491000000000001</v>
      </c>
      <c r="K445" s="41">
        <v>108.2513</v>
      </c>
      <c r="L445" s="11">
        <v>44080</v>
      </c>
      <c r="M445" t="s">
        <v>2810</v>
      </c>
    </row>
    <row r="446" spans="1:13" x14ac:dyDescent="0.25">
      <c r="A446" s="5">
        <v>726</v>
      </c>
      <c r="B446" s="5">
        <v>4</v>
      </c>
      <c r="C446" s="5">
        <v>4</v>
      </c>
      <c r="D446" s="5">
        <v>253</v>
      </c>
      <c r="E446" s="5">
        <v>1618</v>
      </c>
      <c r="F446" s="5">
        <v>4</v>
      </c>
      <c r="G446" s="10">
        <v>44071</v>
      </c>
      <c r="H446" s="40">
        <v>114.471</v>
      </c>
      <c r="I446" s="40">
        <v>9.1577000000000002</v>
      </c>
      <c r="J446" s="40">
        <v>2.8618000000000001</v>
      </c>
      <c r="K446" s="40">
        <v>126.4905</v>
      </c>
      <c r="L446" s="10">
        <v>44080</v>
      </c>
      <c r="M446" t="s">
        <v>2810</v>
      </c>
    </row>
    <row r="447" spans="1:13" x14ac:dyDescent="0.25">
      <c r="A447" s="4">
        <v>727</v>
      </c>
      <c r="B447" s="4">
        <v>4</v>
      </c>
      <c r="C447" s="4">
        <v>4</v>
      </c>
      <c r="D447" s="4">
        <v>255</v>
      </c>
      <c r="E447" s="4">
        <v>1612</v>
      </c>
      <c r="F447" s="4">
        <v>4</v>
      </c>
      <c r="G447" s="11">
        <v>44071</v>
      </c>
      <c r="H447" s="41">
        <v>132.6465</v>
      </c>
      <c r="I447" s="41">
        <v>10.611700000000001</v>
      </c>
      <c r="J447" s="41">
        <v>3.3161999999999998</v>
      </c>
      <c r="K447" s="41">
        <v>146.5744</v>
      </c>
      <c r="L447" s="11">
        <v>44080</v>
      </c>
      <c r="M447" t="s">
        <v>2810</v>
      </c>
    </row>
    <row r="448" spans="1:13" x14ac:dyDescent="0.25">
      <c r="A448" s="5">
        <v>728</v>
      </c>
      <c r="B448" s="5">
        <v>4</v>
      </c>
      <c r="C448" s="5">
        <v>4</v>
      </c>
      <c r="D448" s="5">
        <v>252</v>
      </c>
      <c r="E448" s="5">
        <v>1586</v>
      </c>
      <c r="F448" s="5">
        <v>5</v>
      </c>
      <c r="G448" s="10">
        <v>44071</v>
      </c>
      <c r="H448" s="40">
        <v>43878.45</v>
      </c>
      <c r="I448" s="40">
        <v>3510.2759999999998</v>
      </c>
      <c r="J448" s="40">
        <v>1096.9612999999999</v>
      </c>
      <c r="K448" s="40">
        <v>48485.687299999998</v>
      </c>
      <c r="L448" s="10">
        <v>44080</v>
      </c>
      <c r="M448" t="s">
        <v>2817</v>
      </c>
    </row>
    <row r="449" spans="1:13" x14ac:dyDescent="0.25">
      <c r="A449" s="4">
        <v>729</v>
      </c>
      <c r="B449" s="4">
        <v>4</v>
      </c>
      <c r="C449" s="4">
        <v>4</v>
      </c>
      <c r="D449" s="4">
        <v>259</v>
      </c>
      <c r="E449" s="4">
        <v>1500</v>
      </c>
      <c r="F449" s="4">
        <v>1</v>
      </c>
      <c r="G449" s="11">
        <v>44071</v>
      </c>
      <c r="H449" s="41">
        <v>418.95</v>
      </c>
      <c r="I449" s="41">
        <v>33.515999999999998</v>
      </c>
      <c r="J449" s="41">
        <v>10.473800000000001</v>
      </c>
      <c r="K449" s="41">
        <v>462.93979999999999</v>
      </c>
      <c r="L449" s="11">
        <v>44080</v>
      </c>
      <c r="M449" t="s">
        <v>2817</v>
      </c>
    </row>
    <row r="450" spans="1:13" x14ac:dyDescent="0.25">
      <c r="A450" s="5">
        <v>730</v>
      </c>
      <c r="B450" s="5">
        <v>4</v>
      </c>
      <c r="C450" s="5">
        <v>4</v>
      </c>
      <c r="D450" s="5">
        <v>260</v>
      </c>
      <c r="E450" s="5">
        <v>1656</v>
      </c>
      <c r="F450" s="5">
        <v>4</v>
      </c>
      <c r="G450" s="10">
        <v>44071</v>
      </c>
      <c r="H450" s="40">
        <v>366.34500000000003</v>
      </c>
      <c r="I450" s="40">
        <v>29.307600000000001</v>
      </c>
      <c r="J450" s="40">
        <v>9.1585999999999999</v>
      </c>
      <c r="K450" s="40">
        <v>404.81119999999999</v>
      </c>
      <c r="L450" s="10">
        <v>44080</v>
      </c>
      <c r="M450" t="s">
        <v>2810</v>
      </c>
    </row>
    <row r="451" spans="1:13" x14ac:dyDescent="0.25">
      <c r="A451" s="4">
        <v>731</v>
      </c>
      <c r="B451" s="4">
        <v>4</v>
      </c>
      <c r="C451" s="4">
        <v>4</v>
      </c>
      <c r="D451" s="4">
        <v>258</v>
      </c>
      <c r="E451" s="4">
        <v>1572</v>
      </c>
      <c r="F451" s="4">
        <v>1</v>
      </c>
      <c r="G451" s="11">
        <v>44071</v>
      </c>
      <c r="H451" s="41">
        <v>461.79</v>
      </c>
      <c r="I451" s="41">
        <v>36.943199999999997</v>
      </c>
      <c r="J451" s="41">
        <v>11.5448</v>
      </c>
      <c r="K451" s="41">
        <v>510.27800000000002</v>
      </c>
      <c r="L451" s="11">
        <v>44080</v>
      </c>
      <c r="M451" t="s">
        <v>1829</v>
      </c>
    </row>
    <row r="452" spans="1:13" x14ac:dyDescent="0.25">
      <c r="A452" s="5">
        <v>732</v>
      </c>
      <c r="B452" s="5">
        <v>4</v>
      </c>
      <c r="C452" s="5">
        <v>4</v>
      </c>
      <c r="D452" s="5">
        <v>250</v>
      </c>
      <c r="E452" s="5">
        <v>1562</v>
      </c>
      <c r="F452" s="5">
        <v>4</v>
      </c>
      <c r="G452" s="10">
        <v>44071</v>
      </c>
      <c r="H452" s="40">
        <v>272.44349999999997</v>
      </c>
      <c r="I452" s="40">
        <v>21.795500000000001</v>
      </c>
      <c r="J452" s="40">
        <v>6.8110999999999997</v>
      </c>
      <c r="K452" s="40">
        <v>301.05009999999999</v>
      </c>
      <c r="L452" s="10">
        <v>44080</v>
      </c>
      <c r="M452" t="s">
        <v>2817</v>
      </c>
    </row>
    <row r="453" spans="1:13" x14ac:dyDescent="0.25">
      <c r="A453" s="4">
        <v>733</v>
      </c>
      <c r="B453" s="4">
        <v>4</v>
      </c>
      <c r="C453" s="4">
        <v>4</v>
      </c>
      <c r="D453" s="4">
        <v>257</v>
      </c>
      <c r="E453" s="4">
        <v>1662</v>
      </c>
      <c r="F453" s="4">
        <v>2</v>
      </c>
      <c r="G453" s="11">
        <v>44071</v>
      </c>
      <c r="H453" s="41">
        <v>37.075499999999998</v>
      </c>
      <c r="I453" s="41">
        <v>2.9660000000000002</v>
      </c>
      <c r="J453" s="41">
        <v>0.92689999999999995</v>
      </c>
      <c r="K453" s="41">
        <v>40.968400000000003</v>
      </c>
      <c r="L453" s="11">
        <v>44080</v>
      </c>
      <c r="M453" t="s">
        <v>2810</v>
      </c>
    </row>
    <row r="454" spans="1:13" x14ac:dyDescent="0.25">
      <c r="A454" s="5">
        <v>734</v>
      </c>
      <c r="B454" s="5">
        <v>4</v>
      </c>
      <c r="C454" s="5">
        <v>3</v>
      </c>
      <c r="D454" s="5">
        <v>261</v>
      </c>
      <c r="E454" s="5">
        <v>1682</v>
      </c>
      <c r="F454" s="5">
        <v>4</v>
      </c>
      <c r="G454" s="10">
        <v>44071</v>
      </c>
      <c r="H454" s="40">
        <v>21558.075000000001</v>
      </c>
      <c r="I454" s="40">
        <v>1724.646</v>
      </c>
      <c r="J454" s="40">
        <v>538.95190000000002</v>
      </c>
      <c r="K454" s="40">
        <v>23821.672900000001</v>
      </c>
      <c r="L454" s="10">
        <v>44080</v>
      </c>
      <c r="M454" t="s">
        <v>2817</v>
      </c>
    </row>
    <row r="455" spans="1:13" x14ac:dyDescent="0.25">
      <c r="A455" s="4">
        <v>735</v>
      </c>
      <c r="B455" s="4">
        <v>4</v>
      </c>
      <c r="C455" s="4">
        <v>4</v>
      </c>
      <c r="D455" s="4">
        <v>251</v>
      </c>
      <c r="E455" s="4">
        <v>1686</v>
      </c>
      <c r="F455" s="4">
        <v>4</v>
      </c>
      <c r="G455" s="11">
        <v>44071</v>
      </c>
      <c r="H455" s="41">
        <v>800.1</v>
      </c>
      <c r="I455" s="41">
        <v>64.007999999999996</v>
      </c>
      <c r="J455" s="41">
        <v>20.002500000000001</v>
      </c>
      <c r="K455" s="41">
        <v>884.1105</v>
      </c>
      <c r="L455" s="11">
        <v>44080</v>
      </c>
      <c r="M455" t="s">
        <v>2810</v>
      </c>
    </row>
    <row r="456" spans="1:13" x14ac:dyDescent="0.25">
      <c r="A456" s="5">
        <v>736</v>
      </c>
      <c r="B456" s="5">
        <v>4</v>
      </c>
      <c r="C456" s="5">
        <v>4</v>
      </c>
      <c r="D456" s="5">
        <v>253</v>
      </c>
      <c r="E456" s="5">
        <v>1684</v>
      </c>
      <c r="F456" s="5">
        <v>5</v>
      </c>
      <c r="G456" s="10">
        <v>44071</v>
      </c>
      <c r="H456" s="40">
        <v>86220.75</v>
      </c>
      <c r="I456" s="40">
        <v>6897.66</v>
      </c>
      <c r="J456" s="40">
        <v>2155.5187999999998</v>
      </c>
      <c r="K456" s="40">
        <v>95273.928799999994</v>
      </c>
      <c r="L456" s="10">
        <v>44080</v>
      </c>
      <c r="M456" t="s">
        <v>2817</v>
      </c>
    </row>
    <row r="457" spans="1:13" x14ac:dyDescent="0.25">
      <c r="A457" s="4">
        <v>737</v>
      </c>
      <c r="B457" s="4">
        <v>4</v>
      </c>
      <c r="C457" s="4">
        <v>4</v>
      </c>
      <c r="D457" s="4">
        <v>255</v>
      </c>
      <c r="E457" s="4">
        <v>1534</v>
      </c>
      <c r="F457" s="4">
        <v>4</v>
      </c>
      <c r="G457" s="11">
        <v>44072</v>
      </c>
      <c r="H457" s="41">
        <v>235.90350000000001</v>
      </c>
      <c r="I457" s="41">
        <v>18.872299999999999</v>
      </c>
      <c r="J457" s="41">
        <v>5.8975999999999997</v>
      </c>
      <c r="K457" s="41">
        <v>260.67340000000002</v>
      </c>
      <c r="L457" s="11">
        <v>44081</v>
      </c>
      <c r="M457" t="s">
        <v>2817</v>
      </c>
    </row>
    <row r="458" spans="1:13" x14ac:dyDescent="0.25">
      <c r="A458" s="5">
        <v>738</v>
      </c>
      <c r="B458" s="5">
        <v>4</v>
      </c>
      <c r="C458" s="5">
        <v>4</v>
      </c>
      <c r="D458" s="5">
        <v>256</v>
      </c>
      <c r="E458" s="5">
        <v>1614</v>
      </c>
      <c r="F458" s="5">
        <v>5</v>
      </c>
      <c r="G458" s="10">
        <v>44072</v>
      </c>
      <c r="H458" s="40">
        <v>533.54700000000003</v>
      </c>
      <c r="I458" s="40">
        <v>42.683799999999998</v>
      </c>
      <c r="J458" s="40">
        <v>13.338699999999999</v>
      </c>
      <c r="K458" s="40">
        <v>589.56949999999995</v>
      </c>
      <c r="L458" s="10">
        <v>44081</v>
      </c>
      <c r="M458" t="s">
        <v>2810</v>
      </c>
    </row>
    <row r="459" spans="1:13" x14ac:dyDescent="0.25">
      <c r="A459" s="4">
        <v>739</v>
      </c>
      <c r="B459" s="4">
        <v>4</v>
      </c>
      <c r="C459" s="4">
        <v>4</v>
      </c>
      <c r="D459" s="4">
        <v>259</v>
      </c>
      <c r="E459" s="4">
        <v>1588</v>
      </c>
      <c r="F459" s="4">
        <v>5</v>
      </c>
      <c r="G459" s="11">
        <v>44072</v>
      </c>
      <c r="H459" s="41">
        <v>40471.199999999997</v>
      </c>
      <c r="I459" s="41">
        <v>3237.6959999999999</v>
      </c>
      <c r="J459" s="41">
        <v>1011.78</v>
      </c>
      <c r="K459" s="41">
        <v>44720.675999999999</v>
      </c>
      <c r="L459" s="11">
        <v>44081</v>
      </c>
      <c r="M459" t="s">
        <v>1829</v>
      </c>
    </row>
    <row r="460" spans="1:13" x14ac:dyDescent="0.25">
      <c r="A460" s="5">
        <v>740</v>
      </c>
      <c r="B460" s="5">
        <v>4</v>
      </c>
      <c r="C460" s="5">
        <v>4</v>
      </c>
      <c r="D460" s="5">
        <v>260</v>
      </c>
      <c r="E460" s="5">
        <v>1622</v>
      </c>
      <c r="F460" s="5">
        <v>4</v>
      </c>
      <c r="G460" s="10">
        <v>44072</v>
      </c>
      <c r="H460" s="40">
        <v>389.65499999999997</v>
      </c>
      <c r="I460" s="40">
        <v>31.1724</v>
      </c>
      <c r="J460" s="40">
        <v>9.7414000000000005</v>
      </c>
      <c r="K460" s="40">
        <v>430.56880000000001</v>
      </c>
      <c r="L460" s="10">
        <v>44081</v>
      </c>
      <c r="M460" t="s">
        <v>2810</v>
      </c>
    </row>
    <row r="461" spans="1:13" x14ac:dyDescent="0.25">
      <c r="A461" s="4">
        <v>741</v>
      </c>
      <c r="B461" s="4">
        <v>4</v>
      </c>
      <c r="C461" s="4">
        <v>4</v>
      </c>
      <c r="D461" s="4">
        <v>258</v>
      </c>
      <c r="E461" s="4">
        <v>1632</v>
      </c>
      <c r="F461" s="4">
        <v>4</v>
      </c>
      <c r="G461" s="11">
        <v>44072</v>
      </c>
      <c r="H461" s="41">
        <v>23671.724999999999</v>
      </c>
      <c r="I461" s="41">
        <v>1893.7380000000001</v>
      </c>
      <c r="J461" s="41">
        <v>591.79309999999998</v>
      </c>
      <c r="K461" s="41">
        <v>26157.256099999999</v>
      </c>
      <c r="L461" s="11">
        <v>44081</v>
      </c>
      <c r="M461" t="s">
        <v>1829</v>
      </c>
    </row>
    <row r="462" spans="1:13" x14ac:dyDescent="0.25">
      <c r="A462" s="5">
        <v>742</v>
      </c>
      <c r="B462" s="5">
        <v>4</v>
      </c>
      <c r="C462" s="5">
        <v>4</v>
      </c>
      <c r="D462" s="5">
        <v>254</v>
      </c>
      <c r="E462" s="5">
        <v>1608</v>
      </c>
      <c r="F462" s="5">
        <v>5</v>
      </c>
      <c r="G462" s="10">
        <v>44072</v>
      </c>
      <c r="H462" s="40">
        <v>5948.25</v>
      </c>
      <c r="I462" s="40">
        <v>475.86</v>
      </c>
      <c r="J462" s="40">
        <v>148.7063</v>
      </c>
      <c r="K462" s="40">
        <v>6572.8163000000004</v>
      </c>
      <c r="L462" s="10">
        <v>44081</v>
      </c>
      <c r="M462" t="s">
        <v>1829</v>
      </c>
    </row>
    <row r="463" spans="1:13" x14ac:dyDescent="0.25">
      <c r="A463" s="4">
        <v>743</v>
      </c>
      <c r="B463" s="4">
        <v>4</v>
      </c>
      <c r="C463" s="4">
        <v>4</v>
      </c>
      <c r="D463" s="4">
        <v>257</v>
      </c>
      <c r="E463" s="4">
        <v>1576</v>
      </c>
      <c r="F463" s="4">
        <v>5</v>
      </c>
      <c r="G463" s="11">
        <v>44072</v>
      </c>
      <c r="H463" s="41">
        <v>91117.95</v>
      </c>
      <c r="I463" s="41">
        <v>7289.4359999999997</v>
      </c>
      <c r="J463" s="41">
        <v>2277.9488000000001</v>
      </c>
      <c r="K463" s="41">
        <v>100685.3348</v>
      </c>
      <c r="L463" s="11">
        <v>44081</v>
      </c>
      <c r="M463" t="s">
        <v>2810</v>
      </c>
    </row>
    <row r="464" spans="1:13" x14ac:dyDescent="0.25">
      <c r="A464" s="5">
        <v>744</v>
      </c>
      <c r="B464" s="5">
        <v>4</v>
      </c>
      <c r="C464" s="5">
        <v>3</v>
      </c>
      <c r="D464" s="5">
        <v>261</v>
      </c>
      <c r="E464" s="5">
        <v>1590</v>
      </c>
      <c r="F464" s="5">
        <v>1</v>
      </c>
      <c r="G464" s="10">
        <v>44072</v>
      </c>
      <c r="H464" s="40">
        <v>525</v>
      </c>
      <c r="I464" s="40">
        <v>42</v>
      </c>
      <c r="J464" s="40">
        <v>13.125</v>
      </c>
      <c r="K464" s="40">
        <v>580.125</v>
      </c>
      <c r="L464" s="10">
        <v>44081</v>
      </c>
      <c r="M464" t="s">
        <v>2817</v>
      </c>
    </row>
    <row r="465" spans="1:13" x14ac:dyDescent="0.25">
      <c r="A465" s="4">
        <v>745</v>
      </c>
      <c r="B465" s="4">
        <v>6</v>
      </c>
      <c r="C465" s="4">
        <v>4</v>
      </c>
      <c r="D465" s="4">
        <v>251</v>
      </c>
      <c r="E465" s="4">
        <v>1514</v>
      </c>
      <c r="F465" s="4">
        <v>5</v>
      </c>
      <c r="G465" s="11">
        <v>44072</v>
      </c>
      <c r="H465" s="41">
        <v>2003.6835000000001</v>
      </c>
      <c r="I465" s="41">
        <v>160.29470000000001</v>
      </c>
      <c r="J465" s="41">
        <v>50.092100000000002</v>
      </c>
      <c r="K465" s="41">
        <v>2214.0702999999999</v>
      </c>
      <c r="L465" s="11">
        <v>44081</v>
      </c>
      <c r="M465" t="s">
        <v>2810</v>
      </c>
    </row>
    <row r="466" spans="1:13" x14ac:dyDescent="0.25">
      <c r="A466" s="5">
        <v>746</v>
      </c>
      <c r="B466" s="5">
        <v>4</v>
      </c>
      <c r="C466" s="5">
        <v>4</v>
      </c>
      <c r="D466" s="5">
        <v>253</v>
      </c>
      <c r="E466" s="5">
        <v>1498</v>
      </c>
      <c r="F466" s="5">
        <v>4</v>
      </c>
      <c r="G466" s="10">
        <v>44072</v>
      </c>
      <c r="H466" s="40">
        <v>26455.275000000001</v>
      </c>
      <c r="I466" s="40">
        <v>2116.422</v>
      </c>
      <c r="J466" s="40">
        <v>661.38189999999997</v>
      </c>
      <c r="K466" s="40">
        <v>29233.0789</v>
      </c>
      <c r="L466" s="10">
        <v>44081</v>
      </c>
      <c r="M466" t="s">
        <v>2810</v>
      </c>
    </row>
    <row r="467" spans="1:13" x14ac:dyDescent="0.25">
      <c r="A467" s="4">
        <v>747</v>
      </c>
      <c r="B467" s="4">
        <v>4</v>
      </c>
      <c r="C467" s="4">
        <v>4</v>
      </c>
      <c r="D467" s="4">
        <v>255</v>
      </c>
      <c r="E467" s="4">
        <v>1674</v>
      </c>
      <c r="F467" s="4">
        <v>2</v>
      </c>
      <c r="G467" s="11">
        <v>44072</v>
      </c>
      <c r="H467" s="41">
        <v>944.37</v>
      </c>
      <c r="I467" s="41">
        <v>75.549599999999998</v>
      </c>
      <c r="J467" s="41">
        <v>23.609300000000001</v>
      </c>
      <c r="K467" s="41">
        <v>1043.5289</v>
      </c>
      <c r="L467" s="11">
        <v>44081</v>
      </c>
      <c r="M467" t="s">
        <v>2810</v>
      </c>
    </row>
    <row r="468" spans="1:13" x14ac:dyDescent="0.25">
      <c r="A468" s="5">
        <v>748</v>
      </c>
      <c r="B468" s="5">
        <v>4</v>
      </c>
      <c r="C468" s="5">
        <v>4</v>
      </c>
      <c r="D468" s="5">
        <v>256</v>
      </c>
      <c r="E468" s="5">
        <v>1652</v>
      </c>
      <c r="F468" s="5">
        <v>4</v>
      </c>
      <c r="G468" s="10">
        <v>44072</v>
      </c>
      <c r="H468" s="40">
        <v>51588.074999999997</v>
      </c>
      <c r="I468" s="40">
        <v>4127.0460000000003</v>
      </c>
      <c r="J468" s="40">
        <v>1289.7019</v>
      </c>
      <c r="K468" s="40">
        <v>57004.822899999999</v>
      </c>
      <c r="L468" s="10">
        <v>44081</v>
      </c>
      <c r="M468" t="s">
        <v>1829</v>
      </c>
    </row>
    <row r="469" spans="1:13" x14ac:dyDescent="0.25">
      <c r="A469" s="4">
        <v>749</v>
      </c>
      <c r="B469" s="4">
        <v>4</v>
      </c>
      <c r="C469" s="4">
        <v>4</v>
      </c>
      <c r="D469" s="4">
        <v>259</v>
      </c>
      <c r="E469" s="4">
        <v>1578</v>
      </c>
      <c r="F469" s="4">
        <v>3</v>
      </c>
      <c r="G469" s="11">
        <v>44072</v>
      </c>
      <c r="H469" s="41">
        <v>62843.55</v>
      </c>
      <c r="I469" s="41">
        <v>5027.4840000000004</v>
      </c>
      <c r="J469" s="41">
        <v>1571.0888</v>
      </c>
      <c r="K469" s="41">
        <v>69442.122799999997</v>
      </c>
      <c r="L469" s="11">
        <v>44081</v>
      </c>
      <c r="M469" t="s">
        <v>1829</v>
      </c>
    </row>
    <row r="470" spans="1:13" x14ac:dyDescent="0.25">
      <c r="A470" s="5">
        <v>750</v>
      </c>
      <c r="B470" s="5">
        <v>4</v>
      </c>
      <c r="C470" s="5">
        <v>4</v>
      </c>
      <c r="D470" s="5">
        <v>250</v>
      </c>
      <c r="E470" s="5">
        <v>1538</v>
      </c>
      <c r="F470" s="5">
        <v>5</v>
      </c>
      <c r="G470" s="10">
        <v>44072</v>
      </c>
      <c r="H470" s="40">
        <v>37843.574999999997</v>
      </c>
      <c r="I470" s="40">
        <v>3027.4859999999999</v>
      </c>
      <c r="J470" s="40">
        <v>946.08939999999996</v>
      </c>
      <c r="K470" s="40">
        <v>41817.150399999999</v>
      </c>
      <c r="L470" s="10">
        <v>44081</v>
      </c>
      <c r="M470" t="s">
        <v>1829</v>
      </c>
    </row>
    <row r="471" spans="1:13" x14ac:dyDescent="0.25">
      <c r="A471" s="4">
        <v>751</v>
      </c>
      <c r="B471" s="4">
        <v>4</v>
      </c>
      <c r="C471" s="4">
        <v>4</v>
      </c>
      <c r="D471" s="4">
        <v>258</v>
      </c>
      <c r="E471" s="4">
        <v>1556</v>
      </c>
      <c r="F471" s="4">
        <v>4</v>
      </c>
      <c r="G471" s="11">
        <v>44072</v>
      </c>
      <c r="H471" s="41">
        <v>25531.275000000001</v>
      </c>
      <c r="I471" s="41">
        <v>2042.502</v>
      </c>
      <c r="J471" s="41">
        <v>638.28189999999995</v>
      </c>
      <c r="K471" s="41">
        <v>28212.0589</v>
      </c>
      <c r="L471" s="11">
        <v>44081</v>
      </c>
      <c r="M471" t="s">
        <v>1829</v>
      </c>
    </row>
    <row r="472" spans="1:13" x14ac:dyDescent="0.25">
      <c r="A472" s="5">
        <v>752</v>
      </c>
      <c r="B472" s="5">
        <v>4</v>
      </c>
      <c r="C472" s="5">
        <v>4</v>
      </c>
      <c r="D472" s="5">
        <v>254</v>
      </c>
      <c r="E472" s="5">
        <v>1554</v>
      </c>
      <c r="F472" s="5">
        <v>4</v>
      </c>
      <c r="G472" s="10">
        <v>44072</v>
      </c>
      <c r="H472" s="40">
        <v>234.95849999999999</v>
      </c>
      <c r="I472" s="40">
        <v>18.796700000000001</v>
      </c>
      <c r="J472" s="40">
        <v>5.8739999999999997</v>
      </c>
      <c r="K472" s="40">
        <v>259.62920000000003</v>
      </c>
      <c r="L472" s="10">
        <v>44081</v>
      </c>
      <c r="M472" t="s">
        <v>2817</v>
      </c>
    </row>
    <row r="473" spans="1:13" x14ac:dyDescent="0.25">
      <c r="A473" s="4">
        <v>753</v>
      </c>
      <c r="B473" s="4">
        <v>4</v>
      </c>
      <c r="C473" s="4">
        <v>4</v>
      </c>
      <c r="D473" s="4">
        <v>259</v>
      </c>
      <c r="E473" s="4">
        <v>1600</v>
      </c>
      <c r="F473" s="4">
        <v>1</v>
      </c>
      <c r="G473" s="11">
        <v>44073</v>
      </c>
      <c r="H473" s="41">
        <v>1276.2750000000001</v>
      </c>
      <c r="I473" s="41">
        <v>102.102</v>
      </c>
      <c r="J473" s="41">
        <v>31.9069</v>
      </c>
      <c r="K473" s="41">
        <v>1410.2838999999999</v>
      </c>
      <c r="L473" s="11">
        <v>44082</v>
      </c>
      <c r="M473" t="s">
        <v>2810</v>
      </c>
    </row>
    <row r="474" spans="1:13" x14ac:dyDescent="0.25">
      <c r="A474" s="5">
        <v>754</v>
      </c>
      <c r="B474" s="5">
        <v>6</v>
      </c>
      <c r="C474" s="5">
        <v>4</v>
      </c>
      <c r="D474" s="5">
        <v>260</v>
      </c>
      <c r="E474" s="5">
        <v>1522</v>
      </c>
      <c r="F474" s="5">
        <v>1</v>
      </c>
      <c r="G474" s="10">
        <v>44073</v>
      </c>
      <c r="H474" s="40">
        <v>2003.925</v>
      </c>
      <c r="I474" s="40">
        <v>160.31399999999999</v>
      </c>
      <c r="J474" s="40">
        <v>50.098100000000002</v>
      </c>
      <c r="K474" s="40">
        <v>2214.3371000000002</v>
      </c>
      <c r="L474" s="10">
        <v>44082</v>
      </c>
      <c r="M474" t="s">
        <v>2810</v>
      </c>
    </row>
    <row r="475" spans="1:13" x14ac:dyDescent="0.25">
      <c r="A475" s="4">
        <v>755</v>
      </c>
      <c r="B475" s="4">
        <v>4</v>
      </c>
      <c r="C475" s="4">
        <v>4</v>
      </c>
      <c r="D475" s="4">
        <v>258</v>
      </c>
      <c r="E475" s="4">
        <v>1570</v>
      </c>
      <c r="F475" s="4">
        <v>2</v>
      </c>
      <c r="G475" s="11">
        <v>44073</v>
      </c>
      <c r="H475" s="41">
        <v>50860.425000000003</v>
      </c>
      <c r="I475" s="41">
        <v>4068.8339999999998</v>
      </c>
      <c r="J475" s="41">
        <v>1271.5106000000001</v>
      </c>
      <c r="K475" s="41">
        <v>56200.7696</v>
      </c>
      <c r="L475" s="11">
        <v>44082</v>
      </c>
      <c r="M475" t="s">
        <v>1829</v>
      </c>
    </row>
    <row r="476" spans="1:13" x14ac:dyDescent="0.25">
      <c r="A476" s="5">
        <v>756</v>
      </c>
      <c r="B476" s="5">
        <v>4</v>
      </c>
      <c r="C476" s="5">
        <v>4</v>
      </c>
      <c r="D476" s="5">
        <v>254</v>
      </c>
      <c r="E476" s="5">
        <v>1516</v>
      </c>
      <c r="F476" s="5">
        <v>1</v>
      </c>
      <c r="G476" s="10">
        <v>44073</v>
      </c>
      <c r="H476" s="40">
        <v>454.86</v>
      </c>
      <c r="I476" s="40">
        <v>36.388800000000003</v>
      </c>
      <c r="J476" s="40">
        <v>11.371499999999999</v>
      </c>
      <c r="K476" s="40">
        <v>502.62029999999999</v>
      </c>
      <c r="L476" s="10">
        <v>44082</v>
      </c>
      <c r="M476" t="s">
        <v>1829</v>
      </c>
    </row>
    <row r="477" spans="1:13" x14ac:dyDescent="0.25">
      <c r="A477" s="4">
        <v>757</v>
      </c>
      <c r="B477" s="4">
        <v>4</v>
      </c>
      <c r="C477" s="4">
        <v>4</v>
      </c>
      <c r="D477" s="4">
        <v>257</v>
      </c>
      <c r="E477" s="4">
        <v>1688</v>
      </c>
      <c r="F477" s="4">
        <v>4</v>
      </c>
      <c r="G477" s="11">
        <v>44075</v>
      </c>
      <c r="H477" s="41">
        <v>125.748</v>
      </c>
      <c r="I477" s="41">
        <v>10.059799999999999</v>
      </c>
      <c r="J477" s="41">
        <v>3.1436999999999999</v>
      </c>
      <c r="K477" s="41">
        <v>138.95150000000001</v>
      </c>
      <c r="L477" s="11">
        <v>44084</v>
      </c>
      <c r="M477" t="s">
        <v>2810</v>
      </c>
    </row>
    <row r="478" spans="1:13" x14ac:dyDescent="0.25">
      <c r="A478" s="5">
        <v>758</v>
      </c>
      <c r="B478" s="5">
        <v>4</v>
      </c>
      <c r="C478" s="5">
        <v>4</v>
      </c>
      <c r="D478" s="5">
        <v>261</v>
      </c>
      <c r="E478" s="5">
        <v>1580</v>
      </c>
      <c r="F478" s="5">
        <v>5</v>
      </c>
      <c r="G478" s="10">
        <v>44075</v>
      </c>
      <c r="H478" s="40">
        <v>150.79050000000001</v>
      </c>
      <c r="I478" s="40">
        <v>12.0632</v>
      </c>
      <c r="J478" s="40">
        <v>3.7698</v>
      </c>
      <c r="K478" s="40">
        <v>166.62350000000001</v>
      </c>
      <c r="L478" s="10">
        <v>44084</v>
      </c>
      <c r="M478" t="s">
        <v>2810</v>
      </c>
    </row>
    <row r="479" spans="1:13" x14ac:dyDescent="0.25">
      <c r="A479" s="4">
        <v>759</v>
      </c>
      <c r="B479" s="4">
        <v>4</v>
      </c>
      <c r="C479" s="4">
        <v>4</v>
      </c>
      <c r="D479" s="4">
        <v>251</v>
      </c>
      <c r="E479" s="4">
        <v>1496</v>
      </c>
      <c r="F479" s="4">
        <v>4</v>
      </c>
      <c r="G479" s="11">
        <v>44075</v>
      </c>
      <c r="H479" s="41">
        <v>602.02800000000002</v>
      </c>
      <c r="I479" s="41">
        <v>48.162199999999999</v>
      </c>
      <c r="J479" s="41">
        <v>15.050700000000001</v>
      </c>
      <c r="K479" s="41">
        <v>665.24090000000001</v>
      </c>
      <c r="L479" s="11">
        <v>44084</v>
      </c>
      <c r="M479" t="s">
        <v>2817</v>
      </c>
    </row>
    <row r="480" spans="1:13" x14ac:dyDescent="0.25">
      <c r="A480" s="5">
        <v>760</v>
      </c>
      <c r="B480" s="5">
        <v>4</v>
      </c>
      <c r="C480" s="5">
        <v>4</v>
      </c>
      <c r="D480" s="5">
        <v>253</v>
      </c>
      <c r="E480" s="5">
        <v>1494</v>
      </c>
      <c r="F480" s="5">
        <v>2</v>
      </c>
      <c r="G480" s="10">
        <v>44075</v>
      </c>
      <c r="H480" s="40">
        <v>8847.2999999999993</v>
      </c>
      <c r="I480" s="40">
        <v>707.78399999999999</v>
      </c>
      <c r="J480" s="40">
        <v>221.1825</v>
      </c>
      <c r="K480" s="40">
        <v>9776.2664999999997</v>
      </c>
      <c r="L480" s="10">
        <v>44084</v>
      </c>
      <c r="M480" t="s">
        <v>2810</v>
      </c>
    </row>
    <row r="481" spans="1:13" x14ac:dyDescent="0.25">
      <c r="A481" s="4">
        <v>761</v>
      </c>
      <c r="B481" s="4">
        <v>4</v>
      </c>
      <c r="C481" s="4">
        <v>4</v>
      </c>
      <c r="D481" s="4">
        <v>255</v>
      </c>
      <c r="E481" s="4">
        <v>1650</v>
      </c>
      <c r="F481" s="4">
        <v>5</v>
      </c>
      <c r="G481" s="11">
        <v>44075</v>
      </c>
      <c r="H481" s="41">
        <v>171.07650000000001</v>
      </c>
      <c r="I481" s="41">
        <v>13.6861</v>
      </c>
      <c r="J481" s="41">
        <v>4.2769000000000004</v>
      </c>
      <c r="K481" s="41">
        <v>189.0395</v>
      </c>
      <c r="L481" s="11">
        <v>44084</v>
      </c>
      <c r="M481" t="s">
        <v>2810</v>
      </c>
    </row>
    <row r="482" spans="1:13" x14ac:dyDescent="0.25">
      <c r="A482" s="5">
        <v>762</v>
      </c>
      <c r="B482" s="5">
        <v>4</v>
      </c>
      <c r="C482" s="5">
        <v>4</v>
      </c>
      <c r="D482" s="5">
        <v>256</v>
      </c>
      <c r="E482" s="5">
        <v>1654</v>
      </c>
      <c r="F482" s="5">
        <v>4</v>
      </c>
      <c r="G482" s="10">
        <v>44075</v>
      </c>
      <c r="H482" s="40">
        <v>20397.3</v>
      </c>
      <c r="I482" s="40">
        <v>1631.7840000000001</v>
      </c>
      <c r="J482" s="40">
        <v>509.9325</v>
      </c>
      <c r="K482" s="40">
        <v>22539.016500000002</v>
      </c>
      <c r="L482" s="10">
        <v>44084</v>
      </c>
      <c r="M482" t="s">
        <v>2817</v>
      </c>
    </row>
    <row r="483" spans="1:13" x14ac:dyDescent="0.25">
      <c r="A483" s="4">
        <v>763</v>
      </c>
      <c r="B483" s="4">
        <v>4</v>
      </c>
      <c r="C483" s="4">
        <v>4</v>
      </c>
      <c r="D483" s="4">
        <v>259</v>
      </c>
      <c r="E483" s="4">
        <v>1664</v>
      </c>
      <c r="F483" s="4">
        <v>3</v>
      </c>
      <c r="G483" s="11">
        <v>44075</v>
      </c>
      <c r="H483" s="41">
        <v>14628.075000000001</v>
      </c>
      <c r="I483" s="41">
        <v>1170.2460000000001</v>
      </c>
      <c r="J483" s="41">
        <v>365.70190000000002</v>
      </c>
      <c r="K483" s="41">
        <v>16164.0229</v>
      </c>
      <c r="L483" s="11">
        <v>44084</v>
      </c>
      <c r="M483" t="s">
        <v>2817</v>
      </c>
    </row>
    <row r="484" spans="1:13" x14ac:dyDescent="0.25">
      <c r="A484" s="5">
        <v>764</v>
      </c>
      <c r="B484" s="5">
        <v>4</v>
      </c>
      <c r="C484" s="5">
        <v>4</v>
      </c>
      <c r="D484" s="5">
        <v>260</v>
      </c>
      <c r="E484" s="5">
        <v>1678</v>
      </c>
      <c r="F484" s="5">
        <v>3</v>
      </c>
      <c r="G484" s="10">
        <v>44075</v>
      </c>
      <c r="H484" s="40">
        <v>33350.625</v>
      </c>
      <c r="I484" s="40">
        <v>2668.05</v>
      </c>
      <c r="J484" s="40">
        <v>833.76559999999995</v>
      </c>
      <c r="K484" s="40">
        <v>36852.440600000002</v>
      </c>
      <c r="L484" s="10">
        <v>44084</v>
      </c>
      <c r="M484" t="s">
        <v>1829</v>
      </c>
    </row>
    <row r="485" spans="1:13" x14ac:dyDescent="0.25">
      <c r="A485" s="4">
        <v>765</v>
      </c>
      <c r="B485" s="4">
        <v>4</v>
      </c>
      <c r="C485" s="4">
        <v>4</v>
      </c>
      <c r="D485" s="4">
        <v>250</v>
      </c>
      <c r="E485" s="4">
        <v>1616</v>
      </c>
      <c r="F485" s="4">
        <v>5</v>
      </c>
      <c r="G485" s="11">
        <v>44075</v>
      </c>
      <c r="H485" s="41">
        <v>2145.4335000000001</v>
      </c>
      <c r="I485" s="41">
        <v>171.63470000000001</v>
      </c>
      <c r="J485" s="41">
        <v>53.635800000000003</v>
      </c>
      <c r="K485" s="41">
        <v>2370.7040000000002</v>
      </c>
      <c r="L485" s="11">
        <v>44084</v>
      </c>
      <c r="M485" t="s">
        <v>2817</v>
      </c>
    </row>
    <row r="486" spans="1:13" x14ac:dyDescent="0.25">
      <c r="A486" s="5">
        <v>766</v>
      </c>
      <c r="B486" s="5">
        <v>4</v>
      </c>
      <c r="C486" s="5">
        <v>4</v>
      </c>
      <c r="D486" s="5">
        <v>254</v>
      </c>
      <c r="E486" s="5">
        <v>1492</v>
      </c>
      <c r="F486" s="5">
        <v>4</v>
      </c>
      <c r="G486" s="10">
        <v>44075</v>
      </c>
      <c r="H486" s="40">
        <v>234.95849999999999</v>
      </c>
      <c r="I486" s="40">
        <v>18.796700000000001</v>
      </c>
      <c r="J486" s="40">
        <v>5.8739999999999997</v>
      </c>
      <c r="K486" s="40">
        <v>259.62920000000003</v>
      </c>
      <c r="L486" s="10">
        <v>44084</v>
      </c>
      <c r="M486" t="s">
        <v>2817</v>
      </c>
    </row>
    <row r="487" spans="1:13" x14ac:dyDescent="0.25">
      <c r="A487" s="4">
        <v>767</v>
      </c>
      <c r="B487" s="4">
        <v>4</v>
      </c>
      <c r="C487" s="4">
        <v>4</v>
      </c>
      <c r="D487" s="4">
        <v>257</v>
      </c>
      <c r="E487" s="4">
        <v>1602</v>
      </c>
      <c r="F487" s="4">
        <v>5</v>
      </c>
      <c r="G487" s="11">
        <v>44075</v>
      </c>
      <c r="H487" s="41">
        <v>1525.23</v>
      </c>
      <c r="I487" s="41">
        <v>122.0184</v>
      </c>
      <c r="J487" s="41">
        <v>38.130800000000001</v>
      </c>
      <c r="K487" s="41">
        <v>1685.3792000000001</v>
      </c>
      <c r="L487" s="11">
        <v>44084</v>
      </c>
      <c r="M487" t="s">
        <v>2817</v>
      </c>
    </row>
    <row r="488" spans="1:13" x14ac:dyDescent="0.25">
      <c r="A488" s="5">
        <v>768</v>
      </c>
      <c r="B488" s="5">
        <v>4</v>
      </c>
      <c r="C488" s="5">
        <v>4</v>
      </c>
      <c r="D488" s="5">
        <v>261</v>
      </c>
      <c r="E488" s="5">
        <v>1540</v>
      </c>
      <c r="F488" s="5">
        <v>4</v>
      </c>
      <c r="G488" s="10">
        <v>44075</v>
      </c>
      <c r="H488" s="40">
        <v>631.38599999999997</v>
      </c>
      <c r="I488" s="40">
        <v>50.510899999999999</v>
      </c>
      <c r="J488" s="40">
        <v>15.784700000000001</v>
      </c>
      <c r="K488" s="40">
        <v>697.6816</v>
      </c>
      <c r="L488" s="10">
        <v>44084</v>
      </c>
      <c r="M488" t="s">
        <v>2810</v>
      </c>
    </row>
    <row r="489" spans="1:13" x14ac:dyDescent="0.25">
      <c r="A489" s="4">
        <v>769</v>
      </c>
      <c r="B489" s="4">
        <v>4</v>
      </c>
      <c r="C489" s="4">
        <v>4</v>
      </c>
      <c r="D489" s="4">
        <v>251</v>
      </c>
      <c r="E489" s="4">
        <v>1628</v>
      </c>
      <c r="F489" s="4">
        <v>5</v>
      </c>
      <c r="G489" s="11">
        <v>44075</v>
      </c>
      <c r="H489" s="41">
        <v>34644.224999999999</v>
      </c>
      <c r="I489" s="41">
        <v>2771.538</v>
      </c>
      <c r="J489" s="41">
        <v>866.10559999999998</v>
      </c>
      <c r="K489" s="41">
        <v>38281.868600000002</v>
      </c>
      <c r="L489" s="11">
        <v>44084</v>
      </c>
      <c r="M489" t="s">
        <v>2810</v>
      </c>
    </row>
    <row r="490" spans="1:13" x14ac:dyDescent="0.25">
      <c r="A490" s="5">
        <v>770</v>
      </c>
      <c r="B490" s="5">
        <v>4</v>
      </c>
      <c r="C490" s="5">
        <v>4</v>
      </c>
      <c r="D490" s="5">
        <v>253</v>
      </c>
      <c r="E490" s="5">
        <v>1604</v>
      </c>
      <c r="F490" s="5">
        <v>4</v>
      </c>
      <c r="G490" s="10">
        <v>44075</v>
      </c>
      <c r="H490" s="40">
        <v>1839.5055</v>
      </c>
      <c r="I490" s="40">
        <v>147.16040000000001</v>
      </c>
      <c r="J490" s="40">
        <v>45.9876</v>
      </c>
      <c r="K490" s="40">
        <v>2032.6534999999999</v>
      </c>
      <c r="L490" s="10">
        <v>44084</v>
      </c>
      <c r="M490" t="s">
        <v>2810</v>
      </c>
    </row>
    <row r="491" spans="1:13" x14ac:dyDescent="0.25">
      <c r="A491" s="4">
        <v>771</v>
      </c>
      <c r="B491" s="4">
        <v>4</v>
      </c>
      <c r="C491" s="4">
        <v>4</v>
      </c>
      <c r="D491" s="4">
        <v>255</v>
      </c>
      <c r="E491" s="4">
        <v>1690</v>
      </c>
      <c r="F491" s="4">
        <v>5</v>
      </c>
      <c r="G491" s="11">
        <v>44075</v>
      </c>
      <c r="H491" s="41">
        <v>146.286</v>
      </c>
      <c r="I491" s="41">
        <v>11.7029</v>
      </c>
      <c r="J491" s="41">
        <v>3.6572</v>
      </c>
      <c r="K491" s="41">
        <v>161.64609999999999</v>
      </c>
      <c r="L491" s="11">
        <v>44084</v>
      </c>
      <c r="M491" t="s">
        <v>2810</v>
      </c>
    </row>
    <row r="492" spans="1:13" x14ac:dyDescent="0.25">
      <c r="A492" s="5">
        <v>772</v>
      </c>
      <c r="B492" s="5">
        <v>4</v>
      </c>
      <c r="C492" s="5">
        <v>4</v>
      </c>
      <c r="D492" s="5">
        <v>256</v>
      </c>
      <c r="E492" s="5">
        <v>1566</v>
      </c>
      <c r="F492" s="5">
        <v>5</v>
      </c>
      <c r="G492" s="10">
        <v>44075</v>
      </c>
      <c r="H492" s="40">
        <v>102.56399999999999</v>
      </c>
      <c r="I492" s="40">
        <v>8.2050999999999998</v>
      </c>
      <c r="J492" s="40">
        <v>2.5640999999999998</v>
      </c>
      <c r="K492" s="40">
        <v>113.33320000000001</v>
      </c>
      <c r="L492" s="10">
        <v>44084</v>
      </c>
      <c r="M492" t="s">
        <v>2810</v>
      </c>
    </row>
    <row r="493" spans="1:13" x14ac:dyDescent="0.25">
      <c r="A493" s="4">
        <v>773</v>
      </c>
      <c r="B493" s="4">
        <v>4</v>
      </c>
      <c r="C493" s="4">
        <v>4</v>
      </c>
      <c r="D493" s="4">
        <v>259</v>
      </c>
      <c r="E493" s="4">
        <v>1698</v>
      </c>
      <c r="F493" s="4">
        <v>5</v>
      </c>
      <c r="G493" s="11">
        <v>44076</v>
      </c>
      <c r="H493" s="41">
        <v>150.79050000000001</v>
      </c>
      <c r="I493" s="41">
        <v>12.0632</v>
      </c>
      <c r="J493" s="41">
        <v>3.7698</v>
      </c>
      <c r="K493" s="41">
        <v>166.62350000000001</v>
      </c>
      <c r="L493" s="11">
        <v>44085</v>
      </c>
      <c r="M493" t="s">
        <v>2810</v>
      </c>
    </row>
    <row r="494" spans="1:13" x14ac:dyDescent="0.25">
      <c r="A494" s="5">
        <v>774</v>
      </c>
      <c r="B494" s="5">
        <v>4</v>
      </c>
      <c r="C494" s="5">
        <v>4</v>
      </c>
      <c r="D494" s="5">
        <v>260</v>
      </c>
      <c r="E494" s="5">
        <v>1560</v>
      </c>
      <c r="F494" s="5">
        <v>5</v>
      </c>
      <c r="G494" s="10">
        <v>44076</v>
      </c>
      <c r="H494" s="40">
        <v>13669.424999999999</v>
      </c>
      <c r="I494" s="40">
        <v>1093.5540000000001</v>
      </c>
      <c r="J494" s="40">
        <v>341.73559999999998</v>
      </c>
      <c r="K494" s="40">
        <v>15104.714599999999</v>
      </c>
      <c r="L494" s="10">
        <v>44085</v>
      </c>
      <c r="M494" t="s">
        <v>1829</v>
      </c>
    </row>
    <row r="495" spans="1:13" x14ac:dyDescent="0.25">
      <c r="A495" s="4">
        <v>775</v>
      </c>
      <c r="B495" s="4">
        <v>4</v>
      </c>
      <c r="C495" s="4">
        <v>4</v>
      </c>
      <c r="D495" s="4">
        <v>258</v>
      </c>
      <c r="E495" s="4">
        <v>1692</v>
      </c>
      <c r="F495" s="4">
        <v>5</v>
      </c>
      <c r="G495" s="11">
        <v>44076</v>
      </c>
      <c r="H495" s="41">
        <v>9948.33</v>
      </c>
      <c r="I495" s="41">
        <v>795.8664</v>
      </c>
      <c r="J495" s="41">
        <v>248.70830000000001</v>
      </c>
      <c r="K495" s="41">
        <v>10992.904699999999</v>
      </c>
      <c r="L495" s="11">
        <v>44085</v>
      </c>
      <c r="M495" t="s">
        <v>1829</v>
      </c>
    </row>
    <row r="496" spans="1:13" x14ac:dyDescent="0.25">
      <c r="A496" s="5">
        <v>776</v>
      </c>
      <c r="B496" s="5">
        <v>4</v>
      </c>
      <c r="C496" s="5">
        <v>4</v>
      </c>
      <c r="D496" s="5">
        <v>254</v>
      </c>
      <c r="E496" s="5">
        <v>1696</v>
      </c>
      <c r="F496" s="5">
        <v>2</v>
      </c>
      <c r="G496" s="10">
        <v>44076</v>
      </c>
      <c r="H496" s="40">
        <v>62462.400000000001</v>
      </c>
      <c r="I496" s="40">
        <v>4996.9920000000002</v>
      </c>
      <c r="J496" s="40">
        <v>1561.56</v>
      </c>
      <c r="K496" s="40">
        <v>69020.952000000005</v>
      </c>
      <c r="L496" s="10">
        <v>44085</v>
      </c>
      <c r="M496" t="s">
        <v>1829</v>
      </c>
    </row>
    <row r="497" spans="1:13" x14ac:dyDescent="0.25">
      <c r="A497" s="4">
        <v>777</v>
      </c>
      <c r="B497" s="4">
        <v>4</v>
      </c>
      <c r="C497" s="4">
        <v>4</v>
      </c>
      <c r="D497" s="4">
        <v>257</v>
      </c>
      <c r="E497" s="4">
        <v>1504</v>
      </c>
      <c r="F497" s="4">
        <v>1</v>
      </c>
      <c r="G497" s="11">
        <v>44076</v>
      </c>
      <c r="H497" s="41">
        <v>551.88</v>
      </c>
      <c r="I497" s="41">
        <v>44.150399999999998</v>
      </c>
      <c r="J497" s="41">
        <v>13.797000000000001</v>
      </c>
      <c r="K497" s="41">
        <v>609.82740000000001</v>
      </c>
      <c r="L497" s="11">
        <v>44085</v>
      </c>
      <c r="M497" t="s">
        <v>2810</v>
      </c>
    </row>
    <row r="498" spans="1:13" x14ac:dyDescent="0.25">
      <c r="A498" s="5">
        <v>778</v>
      </c>
      <c r="B498" s="5">
        <v>4</v>
      </c>
      <c r="C498" s="5">
        <v>4</v>
      </c>
      <c r="D498" s="5">
        <v>261</v>
      </c>
      <c r="E498" s="5">
        <v>1544</v>
      </c>
      <c r="F498" s="5">
        <v>1</v>
      </c>
      <c r="G498" s="10">
        <v>44076</v>
      </c>
      <c r="H498" s="40">
        <v>6987.75</v>
      </c>
      <c r="I498" s="40">
        <v>559.02</v>
      </c>
      <c r="J498" s="40">
        <v>174.69380000000001</v>
      </c>
      <c r="K498" s="40">
        <v>7721.4638000000004</v>
      </c>
      <c r="L498" s="10">
        <v>44085</v>
      </c>
      <c r="M498" t="s">
        <v>2817</v>
      </c>
    </row>
    <row r="499" spans="1:13" x14ac:dyDescent="0.25">
      <c r="A499" s="4">
        <v>779</v>
      </c>
      <c r="B499" s="4">
        <v>4</v>
      </c>
      <c r="C499" s="4">
        <v>4</v>
      </c>
      <c r="D499" s="4">
        <v>251</v>
      </c>
      <c r="E499" s="4">
        <v>1530</v>
      </c>
      <c r="F499" s="4">
        <v>2</v>
      </c>
      <c r="G499" s="11">
        <v>44076</v>
      </c>
      <c r="H499" s="41">
        <v>28072.275000000001</v>
      </c>
      <c r="I499" s="41">
        <v>2245.7820000000002</v>
      </c>
      <c r="J499" s="41">
        <v>701.80690000000004</v>
      </c>
      <c r="K499" s="41">
        <v>31019.8639</v>
      </c>
      <c r="L499" s="11">
        <v>44085</v>
      </c>
      <c r="M499" t="s">
        <v>2810</v>
      </c>
    </row>
    <row r="500" spans="1:13" x14ac:dyDescent="0.25">
      <c r="A500" s="5">
        <v>780</v>
      </c>
      <c r="B500" s="5">
        <v>4</v>
      </c>
      <c r="C500" s="5">
        <v>4</v>
      </c>
      <c r="D500" s="5">
        <v>253</v>
      </c>
      <c r="E500" s="5">
        <v>1508</v>
      </c>
      <c r="F500" s="5">
        <v>1</v>
      </c>
      <c r="G500" s="10">
        <v>44076</v>
      </c>
      <c r="H500" s="40">
        <v>37312.275000000001</v>
      </c>
      <c r="I500" s="40">
        <v>2984.982</v>
      </c>
      <c r="J500" s="40">
        <v>932.80690000000004</v>
      </c>
      <c r="K500" s="40">
        <v>41230.063900000001</v>
      </c>
      <c r="L500" s="10">
        <v>44085</v>
      </c>
      <c r="M500" t="s">
        <v>2810</v>
      </c>
    </row>
    <row r="501" spans="1:13" x14ac:dyDescent="0.25">
      <c r="A501" s="4">
        <v>781</v>
      </c>
      <c r="B501" s="4">
        <v>4</v>
      </c>
      <c r="C501" s="4">
        <v>4</v>
      </c>
      <c r="D501" s="4">
        <v>255</v>
      </c>
      <c r="E501" s="4">
        <v>1694</v>
      </c>
      <c r="F501" s="4">
        <v>1</v>
      </c>
      <c r="G501" s="11">
        <v>44076</v>
      </c>
      <c r="H501" s="41">
        <v>7623</v>
      </c>
      <c r="I501" s="41">
        <v>609.84</v>
      </c>
      <c r="J501" s="41">
        <v>190.57499999999999</v>
      </c>
      <c r="K501" s="41">
        <v>8423.4150000000009</v>
      </c>
      <c r="L501" s="11">
        <v>44085</v>
      </c>
      <c r="M501" t="s">
        <v>2817</v>
      </c>
    </row>
    <row r="502" spans="1:13" x14ac:dyDescent="0.25">
      <c r="A502" s="5">
        <v>782</v>
      </c>
      <c r="B502" s="5">
        <v>4</v>
      </c>
      <c r="C502" s="5">
        <v>4</v>
      </c>
      <c r="D502" s="5">
        <v>256</v>
      </c>
      <c r="E502" s="5">
        <v>1624</v>
      </c>
      <c r="F502" s="5">
        <v>2</v>
      </c>
      <c r="G502" s="10">
        <v>44076</v>
      </c>
      <c r="H502" s="40">
        <v>28297.5</v>
      </c>
      <c r="I502" s="40">
        <v>2263.8000000000002</v>
      </c>
      <c r="J502" s="40">
        <v>707.4375</v>
      </c>
      <c r="K502" s="40">
        <v>31268.737499999999</v>
      </c>
      <c r="L502" s="10">
        <v>44085</v>
      </c>
      <c r="M502" t="s">
        <v>1829</v>
      </c>
    </row>
    <row r="503" spans="1:13" x14ac:dyDescent="0.25">
      <c r="A503" s="4">
        <v>783</v>
      </c>
      <c r="B503" s="4">
        <v>5</v>
      </c>
      <c r="C503" s="4">
        <v>4</v>
      </c>
      <c r="D503" s="4">
        <v>252</v>
      </c>
      <c r="E503" s="4">
        <v>1548</v>
      </c>
      <c r="F503" s="4">
        <v>2</v>
      </c>
      <c r="G503" s="11">
        <v>44076</v>
      </c>
      <c r="H503" s="41">
        <v>59.944499999999998</v>
      </c>
      <c r="I503" s="41">
        <v>4.7956000000000003</v>
      </c>
      <c r="J503" s="41">
        <v>1.4985999999999999</v>
      </c>
      <c r="K503" s="41">
        <v>66.238699999999994</v>
      </c>
      <c r="L503" s="11">
        <v>44085</v>
      </c>
      <c r="M503" t="s">
        <v>2810</v>
      </c>
    </row>
    <row r="504" spans="1:13" x14ac:dyDescent="0.25">
      <c r="A504" s="5">
        <v>784</v>
      </c>
      <c r="B504" s="5">
        <v>4</v>
      </c>
      <c r="C504" s="5">
        <v>4</v>
      </c>
      <c r="D504" s="5">
        <v>260</v>
      </c>
      <c r="E504" s="5">
        <v>1598</v>
      </c>
      <c r="F504" s="5">
        <v>4</v>
      </c>
      <c r="G504" s="10">
        <v>44076</v>
      </c>
      <c r="H504" s="40">
        <v>240.72300000000001</v>
      </c>
      <c r="I504" s="40">
        <v>19.2578</v>
      </c>
      <c r="J504" s="40">
        <v>6.0180999999999996</v>
      </c>
      <c r="K504" s="40">
        <v>265.99889999999999</v>
      </c>
      <c r="L504" s="10">
        <v>44085</v>
      </c>
      <c r="M504" t="s">
        <v>2810</v>
      </c>
    </row>
    <row r="505" spans="1:13" x14ac:dyDescent="0.25">
      <c r="A505" s="4">
        <v>785</v>
      </c>
      <c r="B505" s="4">
        <v>4</v>
      </c>
      <c r="C505" s="4">
        <v>4</v>
      </c>
      <c r="D505" s="4">
        <v>258</v>
      </c>
      <c r="E505" s="4">
        <v>1658</v>
      </c>
      <c r="F505" s="4">
        <v>5</v>
      </c>
      <c r="G505" s="11">
        <v>44076</v>
      </c>
      <c r="H505" s="41">
        <v>43878.45</v>
      </c>
      <c r="I505" s="41">
        <v>3510.2759999999998</v>
      </c>
      <c r="J505" s="41">
        <v>1096.9612999999999</v>
      </c>
      <c r="K505" s="41">
        <v>48485.687299999998</v>
      </c>
      <c r="L505" s="11">
        <v>44085</v>
      </c>
      <c r="M505" t="s">
        <v>1829</v>
      </c>
    </row>
    <row r="506" spans="1:13" x14ac:dyDescent="0.25">
      <c r="A506" s="5">
        <v>786</v>
      </c>
      <c r="B506" s="5">
        <v>4</v>
      </c>
      <c r="C506" s="5">
        <v>4</v>
      </c>
      <c r="D506" s="5">
        <v>254</v>
      </c>
      <c r="E506" s="5">
        <v>1536</v>
      </c>
      <c r="F506" s="5">
        <v>4</v>
      </c>
      <c r="G506" s="10">
        <v>44076</v>
      </c>
      <c r="H506" s="40">
        <v>475.36649999999997</v>
      </c>
      <c r="I506" s="40">
        <v>38.029299999999999</v>
      </c>
      <c r="J506" s="40">
        <v>11.8842</v>
      </c>
      <c r="K506" s="40">
        <v>525.28</v>
      </c>
      <c r="L506" s="10">
        <v>44085</v>
      </c>
      <c r="M506" t="s">
        <v>2810</v>
      </c>
    </row>
    <row r="507" spans="1:13" x14ac:dyDescent="0.25">
      <c r="A507" s="4">
        <v>787</v>
      </c>
      <c r="B507" s="4">
        <v>4</v>
      </c>
      <c r="C507" s="4">
        <v>4</v>
      </c>
      <c r="D507" s="4">
        <v>257</v>
      </c>
      <c r="E507" s="4">
        <v>1568</v>
      </c>
      <c r="F507" s="4">
        <v>2</v>
      </c>
      <c r="G507" s="11">
        <v>44076</v>
      </c>
      <c r="H507" s="41">
        <v>42504</v>
      </c>
      <c r="I507" s="41">
        <v>3400.32</v>
      </c>
      <c r="J507" s="41">
        <v>1062.5999999999999</v>
      </c>
      <c r="K507" s="41">
        <v>46966.92</v>
      </c>
      <c r="L507" s="11">
        <v>44085</v>
      </c>
      <c r="M507" t="s">
        <v>1829</v>
      </c>
    </row>
    <row r="508" spans="1:13" x14ac:dyDescent="0.25">
      <c r="A508" s="5">
        <v>788</v>
      </c>
      <c r="B508" s="5">
        <v>4</v>
      </c>
      <c r="C508" s="5">
        <v>4</v>
      </c>
      <c r="D508" s="5">
        <v>261</v>
      </c>
      <c r="E508" s="5">
        <v>1648</v>
      </c>
      <c r="F508" s="5">
        <v>5</v>
      </c>
      <c r="G508" s="10">
        <v>44076</v>
      </c>
      <c r="H508" s="40">
        <v>142.41149999999999</v>
      </c>
      <c r="I508" s="40">
        <v>11.392899999999999</v>
      </c>
      <c r="J508" s="40">
        <v>3.5602999999999998</v>
      </c>
      <c r="K508" s="40">
        <v>157.3647</v>
      </c>
      <c r="L508" s="10">
        <v>44085</v>
      </c>
      <c r="M508" t="s">
        <v>2810</v>
      </c>
    </row>
    <row r="509" spans="1:13" x14ac:dyDescent="0.25">
      <c r="A509" s="4">
        <v>789</v>
      </c>
      <c r="B509" s="4">
        <v>4</v>
      </c>
      <c r="C509" s="4">
        <v>4</v>
      </c>
      <c r="D509" s="4">
        <v>250</v>
      </c>
      <c r="E509" s="4">
        <v>1646</v>
      </c>
      <c r="F509" s="4">
        <v>2</v>
      </c>
      <c r="G509" s="11">
        <v>44077</v>
      </c>
      <c r="H509" s="41">
        <v>48030.675000000003</v>
      </c>
      <c r="I509" s="41">
        <v>3842.4540000000002</v>
      </c>
      <c r="J509" s="41">
        <v>1200.7669000000001</v>
      </c>
      <c r="K509" s="41">
        <v>53073.895900000003</v>
      </c>
      <c r="L509" s="11">
        <v>44086</v>
      </c>
      <c r="M509" t="s">
        <v>2810</v>
      </c>
    </row>
    <row r="510" spans="1:13" x14ac:dyDescent="0.25">
      <c r="A510" s="5">
        <v>790</v>
      </c>
      <c r="B510" s="5">
        <v>4</v>
      </c>
      <c r="C510" s="5">
        <v>4</v>
      </c>
      <c r="D510" s="5">
        <v>253</v>
      </c>
      <c r="E510" s="5">
        <v>1672</v>
      </c>
      <c r="F510" s="5">
        <v>4</v>
      </c>
      <c r="G510" s="10">
        <v>44077</v>
      </c>
      <c r="H510" s="40">
        <v>421.15499999999997</v>
      </c>
      <c r="I510" s="40">
        <v>33.692399999999999</v>
      </c>
      <c r="J510" s="40">
        <v>10.5289</v>
      </c>
      <c r="K510" s="40">
        <v>465.37630000000001</v>
      </c>
      <c r="L510" s="10">
        <v>44086</v>
      </c>
      <c r="M510" t="s">
        <v>2817</v>
      </c>
    </row>
    <row r="511" spans="1:13" x14ac:dyDescent="0.25">
      <c r="A511" s="4">
        <v>791</v>
      </c>
      <c r="B511" s="4">
        <v>4</v>
      </c>
      <c r="C511" s="4">
        <v>4</v>
      </c>
      <c r="D511" s="4">
        <v>255</v>
      </c>
      <c r="E511" s="4">
        <v>1600</v>
      </c>
      <c r="F511" s="4">
        <v>1</v>
      </c>
      <c r="G511" s="11">
        <v>44077</v>
      </c>
      <c r="H511" s="41">
        <v>1276.2750000000001</v>
      </c>
      <c r="I511" s="41">
        <v>102.102</v>
      </c>
      <c r="J511" s="41">
        <v>31.9069</v>
      </c>
      <c r="K511" s="41">
        <v>1410.2838999999999</v>
      </c>
      <c r="L511" s="11">
        <v>44086</v>
      </c>
      <c r="M511" t="s">
        <v>2810</v>
      </c>
    </row>
    <row r="512" spans="1:13" x14ac:dyDescent="0.25">
      <c r="A512" s="5">
        <v>792</v>
      </c>
      <c r="B512" s="5">
        <v>4</v>
      </c>
      <c r="C512" s="5">
        <v>4</v>
      </c>
      <c r="D512" s="5">
        <v>256</v>
      </c>
      <c r="E512" s="5">
        <v>1522</v>
      </c>
      <c r="F512" s="5">
        <v>1</v>
      </c>
      <c r="G512" s="10">
        <v>44077</v>
      </c>
      <c r="H512" s="40">
        <v>2003.925</v>
      </c>
      <c r="I512" s="40">
        <v>160.31399999999999</v>
      </c>
      <c r="J512" s="40">
        <v>50.098100000000002</v>
      </c>
      <c r="K512" s="40">
        <v>2214.3371000000002</v>
      </c>
      <c r="L512" s="10">
        <v>44086</v>
      </c>
      <c r="M512" t="s">
        <v>2810</v>
      </c>
    </row>
    <row r="513" spans="1:13" x14ac:dyDescent="0.25">
      <c r="A513" s="4">
        <v>793</v>
      </c>
      <c r="B513" s="4">
        <v>4</v>
      </c>
      <c r="C513" s="4">
        <v>4</v>
      </c>
      <c r="D513" s="4">
        <v>259</v>
      </c>
      <c r="E513" s="4">
        <v>1570</v>
      </c>
      <c r="F513" s="4">
        <v>2</v>
      </c>
      <c r="G513" s="11">
        <v>44077</v>
      </c>
      <c r="H513" s="41">
        <v>50860.425000000003</v>
      </c>
      <c r="I513" s="41">
        <v>4068.8339999999998</v>
      </c>
      <c r="J513" s="41">
        <v>1271.5106000000001</v>
      </c>
      <c r="K513" s="41">
        <v>56200.7696</v>
      </c>
      <c r="L513" s="11">
        <v>44086</v>
      </c>
      <c r="M513" t="s">
        <v>1829</v>
      </c>
    </row>
    <row r="514" spans="1:13" x14ac:dyDescent="0.25">
      <c r="A514" s="5">
        <v>794</v>
      </c>
      <c r="B514" s="5">
        <v>4</v>
      </c>
      <c r="C514" s="5">
        <v>4</v>
      </c>
      <c r="D514" s="5">
        <v>260</v>
      </c>
      <c r="E514" s="5">
        <v>1516</v>
      </c>
      <c r="F514" s="5">
        <v>1</v>
      </c>
      <c r="G514" s="10">
        <v>44077</v>
      </c>
      <c r="H514" s="40">
        <v>454.86</v>
      </c>
      <c r="I514" s="40">
        <v>36.388800000000003</v>
      </c>
      <c r="J514" s="40">
        <v>11.371499999999999</v>
      </c>
      <c r="K514" s="40">
        <v>502.62029999999999</v>
      </c>
      <c r="L514" s="10">
        <v>44086</v>
      </c>
      <c r="M514" t="s">
        <v>1829</v>
      </c>
    </row>
    <row r="515" spans="1:13" x14ac:dyDescent="0.25">
      <c r="A515" s="4">
        <v>795</v>
      </c>
      <c r="B515" s="4">
        <v>4</v>
      </c>
      <c r="C515" s="4">
        <v>4</v>
      </c>
      <c r="D515" s="4">
        <v>258</v>
      </c>
      <c r="E515" s="4">
        <v>1506</v>
      </c>
      <c r="F515" s="4">
        <v>5</v>
      </c>
      <c r="G515" s="11">
        <v>44077</v>
      </c>
      <c r="H515" s="41">
        <v>43878.45</v>
      </c>
      <c r="I515" s="41">
        <v>3510.2759999999998</v>
      </c>
      <c r="J515" s="41">
        <v>1096.9612999999999</v>
      </c>
      <c r="K515" s="41">
        <v>48485.687299999998</v>
      </c>
      <c r="L515" s="11">
        <v>44086</v>
      </c>
      <c r="M515" t="s">
        <v>1829</v>
      </c>
    </row>
    <row r="516" spans="1:13" x14ac:dyDescent="0.25">
      <c r="A516" s="5">
        <v>796</v>
      </c>
      <c r="B516" s="5">
        <v>4</v>
      </c>
      <c r="C516" s="5">
        <v>4</v>
      </c>
      <c r="D516" s="5">
        <v>254</v>
      </c>
      <c r="E516" s="5">
        <v>1626</v>
      </c>
      <c r="F516" s="5">
        <v>2</v>
      </c>
      <c r="G516" s="10">
        <v>44077</v>
      </c>
      <c r="H516" s="40">
        <v>7132.125</v>
      </c>
      <c r="I516" s="40">
        <v>570.57000000000005</v>
      </c>
      <c r="J516" s="40">
        <v>178.3031</v>
      </c>
      <c r="K516" s="40">
        <v>7880.9980999999998</v>
      </c>
      <c r="L516" s="10">
        <v>44086</v>
      </c>
      <c r="M516" t="s">
        <v>2817</v>
      </c>
    </row>
    <row r="517" spans="1:13" x14ac:dyDescent="0.25">
      <c r="A517" s="4">
        <v>797</v>
      </c>
      <c r="B517" s="4">
        <v>5</v>
      </c>
      <c r="C517" s="4">
        <v>4</v>
      </c>
      <c r="D517" s="4">
        <v>252</v>
      </c>
      <c r="E517" s="4">
        <v>1542</v>
      </c>
      <c r="F517" s="4">
        <v>2</v>
      </c>
      <c r="G517" s="11">
        <v>44077</v>
      </c>
      <c r="H517" s="41">
        <v>28343.7</v>
      </c>
      <c r="I517" s="41">
        <v>2267.4960000000001</v>
      </c>
      <c r="J517" s="41">
        <v>708.59249999999997</v>
      </c>
      <c r="K517" s="41">
        <v>31319.788499999999</v>
      </c>
      <c r="L517" s="11">
        <v>44086</v>
      </c>
      <c r="M517" t="s">
        <v>1829</v>
      </c>
    </row>
    <row r="518" spans="1:13" x14ac:dyDescent="0.25">
      <c r="A518" s="5">
        <v>798</v>
      </c>
      <c r="B518" s="5">
        <v>4</v>
      </c>
      <c r="C518" s="5">
        <v>4</v>
      </c>
      <c r="D518" s="5">
        <v>261</v>
      </c>
      <c r="E518" s="5">
        <v>1610</v>
      </c>
      <c r="F518" s="5">
        <v>4</v>
      </c>
      <c r="G518" s="10">
        <v>44077</v>
      </c>
      <c r="H518" s="40">
        <v>22516.724999999999</v>
      </c>
      <c r="I518" s="40">
        <v>1801.338</v>
      </c>
      <c r="J518" s="40">
        <v>562.91809999999998</v>
      </c>
      <c r="K518" s="40">
        <v>24880.981100000001</v>
      </c>
      <c r="L518" s="10">
        <v>44086</v>
      </c>
      <c r="M518" t="s">
        <v>2810</v>
      </c>
    </row>
    <row r="519" spans="1:13" x14ac:dyDescent="0.25">
      <c r="A519" s="4">
        <v>799</v>
      </c>
      <c r="B519" s="4">
        <v>4</v>
      </c>
      <c r="C519" s="4">
        <v>4</v>
      </c>
      <c r="D519" s="4">
        <v>251</v>
      </c>
      <c r="E519" s="4">
        <v>1638</v>
      </c>
      <c r="F519" s="4">
        <v>5</v>
      </c>
      <c r="G519" s="11">
        <v>44077</v>
      </c>
      <c r="H519" s="41">
        <v>34644.224999999999</v>
      </c>
      <c r="I519" s="41">
        <v>2771.538</v>
      </c>
      <c r="J519" s="41">
        <v>866.10559999999998</v>
      </c>
      <c r="K519" s="41">
        <v>38281.868600000002</v>
      </c>
      <c r="L519" s="11">
        <v>44086</v>
      </c>
      <c r="M519" t="s">
        <v>2817</v>
      </c>
    </row>
    <row r="520" spans="1:13" x14ac:dyDescent="0.25">
      <c r="A520" s="5">
        <v>800</v>
      </c>
      <c r="B520" s="5">
        <v>4</v>
      </c>
      <c r="C520" s="5">
        <v>4</v>
      </c>
      <c r="D520" s="5">
        <v>253</v>
      </c>
      <c r="E520" s="5">
        <v>1582</v>
      </c>
      <c r="F520" s="5">
        <v>5</v>
      </c>
      <c r="G520" s="10">
        <v>44077</v>
      </c>
      <c r="H520" s="40">
        <v>427.92750000000001</v>
      </c>
      <c r="I520" s="40">
        <v>34.234200000000001</v>
      </c>
      <c r="J520" s="40">
        <v>10.6982</v>
      </c>
      <c r="K520" s="40">
        <v>472.85989999999998</v>
      </c>
      <c r="L520" s="10">
        <v>44086</v>
      </c>
      <c r="M520" t="s">
        <v>2810</v>
      </c>
    </row>
    <row r="521" spans="1:13" x14ac:dyDescent="0.25">
      <c r="A521" s="4">
        <v>801</v>
      </c>
      <c r="B521" s="4">
        <v>4</v>
      </c>
      <c r="C521" s="4">
        <v>4</v>
      </c>
      <c r="D521" s="4">
        <v>255</v>
      </c>
      <c r="E521" s="4">
        <v>1510</v>
      </c>
      <c r="F521" s="4">
        <v>5</v>
      </c>
      <c r="G521" s="11">
        <v>44077</v>
      </c>
      <c r="H521" s="41">
        <v>143.04150000000001</v>
      </c>
      <c r="I521" s="41">
        <v>11.443300000000001</v>
      </c>
      <c r="J521" s="41">
        <v>3.5760000000000001</v>
      </c>
      <c r="K521" s="41">
        <v>158.0608</v>
      </c>
      <c r="L521" s="11">
        <v>44086</v>
      </c>
      <c r="M521" t="s">
        <v>2810</v>
      </c>
    </row>
    <row r="522" spans="1:13" x14ac:dyDescent="0.25">
      <c r="A522" s="5">
        <v>802</v>
      </c>
      <c r="B522" s="5">
        <v>4</v>
      </c>
      <c r="C522" s="5">
        <v>4</v>
      </c>
      <c r="D522" s="5">
        <v>256</v>
      </c>
      <c r="E522" s="5">
        <v>1526</v>
      </c>
      <c r="F522" s="5">
        <v>2</v>
      </c>
      <c r="G522" s="10">
        <v>44077</v>
      </c>
      <c r="H522" s="40">
        <v>28199.325000000001</v>
      </c>
      <c r="I522" s="40">
        <v>2255.9459999999999</v>
      </c>
      <c r="J522" s="40">
        <v>704.98310000000004</v>
      </c>
      <c r="K522" s="40">
        <v>31160.254099999998</v>
      </c>
      <c r="L522" s="10">
        <v>44086</v>
      </c>
      <c r="M522" t="s">
        <v>1829</v>
      </c>
    </row>
    <row r="523" spans="1:13" x14ac:dyDescent="0.25">
      <c r="A523" s="4">
        <v>803</v>
      </c>
      <c r="B523" s="4">
        <v>4</v>
      </c>
      <c r="C523" s="4">
        <v>4</v>
      </c>
      <c r="D523" s="4">
        <v>259</v>
      </c>
      <c r="E523" s="4">
        <v>1644</v>
      </c>
      <c r="F523" s="4">
        <v>1</v>
      </c>
      <c r="G523" s="11">
        <v>44077</v>
      </c>
      <c r="H523" s="41">
        <v>3713.3249999999998</v>
      </c>
      <c r="I523" s="41">
        <v>297.06599999999997</v>
      </c>
      <c r="J523" s="41">
        <v>92.833100000000002</v>
      </c>
      <c r="K523" s="41">
        <v>4103.2241000000004</v>
      </c>
      <c r="L523" s="11">
        <v>44086</v>
      </c>
      <c r="M523" t="s">
        <v>2817</v>
      </c>
    </row>
    <row r="524" spans="1:13" x14ac:dyDescent="0.25">
      <c r="A524" s="5">
        <v>804</v>
      </c>
      <c r="B524" s="5">
        <v>4</v>
      </c>
      <c r="C524" s="5">
        <v>4</v>
      </c>
      <c r="D524" s="5">
        <v>260</v>
      </c>
      <c r="E524" s="5">
        <v>1680</v>
      </c>
      <c r="F524" s="5">
        <v>5</v>
      </c>
      <c r="G524" s="10">
        <v>44077</v>
      </c>
      <c r="H524" s="40">
        <v>43878.45</v>
      </c>
      <c r="I524" s="40">
        <v>3510.2759999999998</v>
      </c>
      <c r="J524" s="40">
        <v>1096.9612999999999</v>
      </c>
      <c r="K524" s="40">
        <v>48485.687299999998</v>
      </c>
      <c r="L524" s="10">
        <v>44086</v>
      </c>
      <c r="M524" t="s">
        <v>1829</v>
      </c>
    </row>
    <row r="525" spans="1:13" x14ac:dyDescent="0.25">
      <c r="A525" s="4">
        <v>805</v>
      </c>
      <c r="B525" s="4">
        <v>4</v>
      </c>
      <c r="C525" s="4">
        <v>4</v>
      </c>
      <c r="D525" s="4">
        <v>258</v>
      </c>
      <c r="E525" s="4">
        <v>1584</v>
      </c>
      <c r="F525" s="4">
        <v>5</v>
      </c>
      <c r="G525" s="11">
        <v>44078</v>
      </c>
      <c r="H525" s="41">
        <v>9799.65</v>
      </c>
      <c r="I525" s="41">
        <v>783.97199999999998</v>
      </c>
      <c r="J525" s="41">
        <v>244.9913</v>
      </c>
      <c r="K525" s="41">
        <v>10828.613300000001</v>
      </c>
      <c r="L525" s="11">
        <v>44087</v>
      </c>
      <c r="M525" t="s">
        <v>1829</v>
      </c>
    </row>
    <row r="526" spans="1:13" x14ac:dyDescent="0.25">
      <c r="A526" s="5">
        <v>806</v>
      </c>
      <c r="B526" s="5">
        <v>4</v>
      </c>
      <c r="C526" s="5">
        <v>4</v>
      </c>
      <c r="D526" s="5">
        <v>254</v>
      </c>
      <c r="E526" s="5">
        <v>1620</v>
      </c>
      <c r="F526" s="5">
        <v>5</v>
      </c>
      <c r="G526" s="10">
        <v>44078</v>
      </c>
      <c r="H526" s="40">
        <v>5711.4750000000004</v>
      </c>
      <c r="I526" s="40">
        <v>456.91800000000001</v>
      </c>
      <c r="J526" s="40">
        <v>142.7869</v>
      </c>
      <c r="K526" s="40">
        <v>6311.1799000000001</v>
      </c>
      <c r="L526" s="10">
        <v>44087</v>
      </c>
      <c r="M526" t="s">
        <v>2817</v>
      </c>
    </row>
    <row r="527" spans="1:13" x14ac:dyDescent="0.25">
      <c r="A527" s="4">
        <v>807</v>
      </c>
      <c r="B527" s="4">
        <v>4</v>
      </c>
      <c r="C527" s="4">
        <v>4</v>
      </c>
      <c r="D527" s="4">
        <v>257</v>
      </c>
      <c r="E527" s="4">
        <v>1666</v>
      </c>
      <c r="F527" s="4">
        <v>5</v>
      </c>
      <c r="G527" s="11">
        <v>44078</v>
      </c>
      <c r="H527" s="41">
        <v>814.59</v>
      </c>
      <c r="I527" s="41">
        <v>65.167199999999994</v>
      </c>
      <c r="J527" s="41">
        <v>20.364799999999999</v>
      </c>
      <c r="K527" s="41">
        <v>900.12199999999996</v>
      </c>
      <c r="L527" s="11">
        <v>44087</v>
      </c>
      <c r="M527" t="s">
        <v>2817</v>
      </c>
    </row>
    <row r="528" spans="1:13" x14ac:dyDescent="0.25">
      <c r="A528" s="5">
        <v>808</v>
      </c>
      <c r="B528" s="5">
        <v>4</v>
      </c>
      <c r="C528" s="5">
        <v>4</v>
      </c>
      <c r="D528" s="5">
        <v>261</v>
      </c>
      <c r="E528" s="5">
        <v>1592</v>
      </c>
      <c r="F528" s="5">
        <v>2</v>
      </c>
      <c r="G528" s="10">
        <v>44078</v>
      </c>
      <c r="H528" s="40">
        <v>97.965000000000003</v>
      </c>
      <c r="I528" s="40">
        <v>7.8372000000000002</v>
      </c>
      <c r="J528" s="40">
        <v>2.4491000000000001</v>
      </c>
      <c r="K528" s="40">
        <v>108.2513</v>
      </c>
      <c r="L528" s="10">
        <v>44087</v>
      </c>
      <c r="M528" t="s">
        <v>2810</v>
      </c>
    </row>
    <row r="529" spans="1:13" x14ac:dyDescent="0.25">
      <c r="A529" s="4">
        <v>809</v>
      </c>
      <c r="B529" s="4">
        <v>4</v>
      </c>
      <c r="C529" s="4">
        <v>4</v>
      </c>
      <c r="D529" s="4">
        <v>251</v>
      </c>
      <c r="E529" s="4">
        <v>1618</v>
      </c>
      <c r="F529" s="4">
        <v>4</v>
      </c>
      <c r="G529" s="11">
        <v>44078</v>
      </c>
      <c r="H529" s="41">
        <v>114.471</v>
      </c>
      <c r="I529" s="41">
        <v>9.1577000000000002</v>
      </c>
      <c r="J529" s="41">
        <v>2.8618000000000001</v>
      </c>
      <c r="K529" s="41">
        <v>126.4905</v>
      </c>
      <c r="L529" s="11">
        <v>44087</v>
      </c>
      <c r="M529" t="s">
        <v>2810</v>
      </c>
    </row>
    <row r="530" spans="1:13" x14ac:dyDescent="0.25">
      <c r="A530" s="5">
        <v>810</v>
      </c>
      <c r="B530" s="5">
        <v>4</v>
      </c>
      <c r="C530" s="5">
        <v>4</v>
      </c>
      <c r="D530" s="5">
        <v>253</v>
      </c>
      <c r="E530" s="5">
        <v>1612</v>
      </c>
      <c r="F530" s="5">
        <v>4</v>
      </c>
      <c r="G530" s="10">
        <v>44078</v>
      </c>
      <c r="H530" s="40">
        <v>132.6465</v>
      </c>
      <c r="I530" s="40">
        <v>10.611700000000001</v>
      </c>
      <c r="J530" s="40">
        <v>3.3161999999999998</v>
      </c>
      <c r="K530" s="40">
        <v>146.5744</v>
      </c>
      <c r="L530" s="10">
        <v>44087</v>
      </c>
      <c r="M530" t="s">
        <v>2810</v>
      </c>
    </row>
    <row r="531" spans="1:13" x14ac:dyDescent="0.25">
      <c r="A531" s="4">
        <v>811</v>
      </c>
      <c r="B531" s="4">
        <v>4</v>
      </c>
      <c r="C531" s="4">
        <v>4</v>
      </c>
      <c r="D531" s="4">
        <v>255</v>
      </c>
      <c r="E531" s="4">
        <v>1586</v>
      </c>
      <c r="F531" s="4">
        <v>5</v>
      </c>
      <c r="G531" s="11">
        <v>44078</v>
      </c>
      <c r="H531" s="41">
        <v>43878.45</v>
      </c>
      <c r="I531" s="41">
        <v>3510.2759999999998</v>
      </c>
      <c r="J531" s="41">
        <v>1096.9612999999999</v>
      </c>
      <c r="K531" s="41">
        <v>48485.687299999998</v>
      </c>
      <c r="L531" s="11">
        <v>44087</v>
      </c>
      <c r="M531" t="s">
        <v>2817</v>
      </c>
    </row>
    <row r="532" spans="1:13" x14ac:dyDescent="0.25">
      <c r="A532" s="5">
        <v>812</v>
      </c>
      <c r="B532" s="5">
        <v>4</v>
      </c>
      <c r="C532" s="5">
        <v>4</v>
      </c>
      <c r="D532" s="5">
        <v>256</v>
      </c>
      <c r="E532" s="5">
        <v>1500</v>
      </c>
      <c r="F532" s="5">
        <v>1</v>
      </c>
      <c r="G532" s="10">
        <v>44078</v>
      </c>
      <c r="H532" s="40">
        <v>418.95</v>
      </c>
      <c r="I532" s="40">
        <v>33.515999999999998</v>
      </c>
      <c r="J532" s="40">
        <v>10.473800000000001</v>
      </c>
      <c r="K532" s="40">
        <v>462.93979999999999</v>
      </c>
      <c r="L532" s="10">
        <v>44087</v>
      </c>
      <c r="M532" t="s">
        <v>2817</v>
      </c>
    </row>
    <row r="533" spans="1:13" x14ac:dyDescent="0.25">
      <c r="A533" s="4">
        <v>813</v>
      </c>
      <c r="B533" s="4">
        <v>4</v>
      </c>
      <c r="C533" s="4">
        <v>4</v>
      </c>
      <c r="D533" s="4">
        <v>259</v>
      </c>
      <c r="E533" s="4">
        <v>1656</v>
      </c>
      <c r="F533" s="4">
        <v>4</v>
      </c>
      <c r="G533" s="11">
        <v>44078</v>
      </c>
      <c r="H533" s="41">
        <v>347.44499999999999</v>
      </c>
      <c r="I533" s="41">
        <v>27.7956</v>
      </c>
      <c r="J533" s="41">
        <v>8.6860999999999997</v>
      </c>
      <c r="K533" s="41">
        <v>383.92669999999998</v>
      </c>
      <c r="L533" s="11">
        <v>44087</v>
      </c>
      <c r="M533" t="s">
        <v>2810</v>
      </c>
    </row>
    <row r="534" spans="1:13" x14ac:dyDescent="0.25">
      <c r="A534" s="5">
        <v>814</v>
      </c>
      <c r="B534" s="5">
        <v>4</v>
      </c>
      <c r="C534" s="5">
        <v>4</v>
      </c>
      <c r="D534" s="5">
        <v>260</v>
      </c>
      <c r="E534" s="5">
        <v>1572</v>
      </c>
      <c r="F534" s="5">
        <v>1</v>
      </c>
      <c r="G534" s="10">
        <v>44078</v>
      </c>
      <c r="H534" s="40">
        <v>461.79</v>
      </c>
      <c r="I534" s="40">
        <v>36.943199999999997</v>
      </c>
      <c r="J534" s="40">
        <v>11.5448</v>
      </c>
      <c r="K534" s="40">
        <v>510.27800000000002</v>
      </c>
      <c r="L534" s="10">
        <v>44087</v>
      </c>
      <c r="M534" t="s">
        <v>1829</v>
      </c>
    </row>
    <row r="535" spans="1:13" x14ac:dyDescent="0.25">
      <c r="A535" s="4">
        <v>815</v>
      </c>
      <c r="B535" s="4">
        <v>4</v>
      </c>
      <c r="C535" s="4">
        <v>4</v>
      </c>
      <c r="D535" s="4">
        <v>258</v>
      </c>
      <c r="E535" s="4">
        <v>1562</v>
      </c>
      <c r="F535" s="4">
        <v>4</v>
      </c>
      <c r="G535" s="11">
        <v>44078</v>
      </c>
      <c r="H535" s="41">
        <v>1112.2650000000001</v>
      </c>
      <c r="I535" s="41">
        <v>88.981200000000001</v>
      </c>
      <c r="J535" s="41">
        <v>27.8066</v>
      </c>
      <c r="K535" s="41">
        <v>1229.0527999999999</v>
      </c>
      <c r="L535" s="11">
        <v>44087</v>
      </c>
      <c r="M535" t="s">
        <v>2817</v>
      </c>
    </row>
    <row r="536" spans="1:13" x14ac:dyDescent="0.25">
      <c r="A536" s="5">
        <v>816</v>
      </c>
      <c r="B536" s="5">
        <v>4</v>
      </c>
      <c r="C536" s="5">
        <v>4</v>
      </c>
      <c r="D536" s="5">
        <v>254</v>
      </c>
      <c r="E536" s="5">
        <v>1662</v>
      </c>
      <c r="F536" s="5">
        <v>2</v>
      </c>
      <c r="G536" s="10">
        <v>44078</v>
      </c>
      <c r="H536" s="40">
        <v>37.075499999999998</v>
      </c>
      <c r="I536" s="40">
        <v>2.9660000000000002</v>
      </c>
      <c r="J536" s="40">
        <v>0.92689999999999995</v>
      </c>
      <c r="K536" s="40">
        <v>40.968400000000003</v>
      </c>
      <c r="L536" s="10">
        <v>44087</v>
      </c>
      <c r="M536" t="s">
        <v>2810</v>
      </c>
    </row>
    <row r="537" spans="1:13" x14ac:dyDescent="0.25">
      <c r="A537" s="4">
        <v>817</v>
      </c>
      <c r="B537" s="4">
        <v>4</v>
      </c>
      <c r="C537" s="4">
        <v>4</v>
      </c>
      <c r="D537" s="4">
        <v>257</v>
      </c>
      <c r="E537" s="4">
        <v>1682</v>
      </c>
      <c r="F537" s="4">
        <v>4</v>
      </c>
      <c r="G537" s="11">
        <v>44078</v>
      </c>
      <c r="H537" s="41">
        <v>21558.075000000001</v>
      </c>
      <c r="I537" s="41">
        <v>1724.646</v>
      </c>
      <c r="J537" s="41">
        <v>538.95190000000002</v>
      </c>
      <c r="K537" s="41">
        <v>23821.672900000001</v>
      </c>
      <c r="L537" s="11">
        <v>44087</v>
      </c>
      <c r="M537" t="s">
        <v>2817</v>
      </c>
    </row>
    <row r="538" spans="1:13" x14ac:dyDescent="0.25">
      <c r="A538" s="5">
        <v>818</v>
      </c>
      <c r="B538" s="5">
        <v>4</v>
      </c>
      <c r="C538" s="5">
        <v>4</v>
      </c>
      <c r="D538" s="5">
        <v>261</v>
      </c>
      <c r="E538" s="5">
        <v>1686</v>
      </c>
      <c r="F538" s="5">
        <v>4</v>
      </c>
      <c r="G538" s="10">
        <v>44078</v>
      </c>
      <c r="H538" s="40">
        <v>624.29849999999999</v>
      </c>
      <c r="I538" s="40">
        <v>49.943899999999999</v>
      </c>
      <c r="J538" s="40">
        <v>15.6075</v>
      </c>
      <c r="K538" s="40">
        <v>689.84990000000005</v>
      </c>
      <c r="L538" s="10">
        <v>44087</v>
      </c>
      <c r="M538" t="s">
        <v>2810</v>
      </c>
    </row>
    <row r="539" spans="1:13" x14ac:dyDescent="0.25">
      <c r="A539" s="4">
        <v>819</v>
      </c>
      <c r="B539" s="4">
        <v>4</v>
      </c>
      <c r="C539" s="4">
        <v>4</v>
      </c>
      <c r="D539" s="4">
        <v>251</v>
      </c>
      <c r="E539" s="4">
        <v>1684</v>
      </c>
      <c r="F539" s="4">
        <v>5</v>
      </c>
      <c r="G539" s="11">
        <v>44078</v>
      </c>
      <c r="H539" s="41">
        <v>86220.75</v>
      </c>
      <c r="I539" s="41">
        <v>6897.66</v>
      </c>
      <c r="J539" s="41">
        <v>2155.5187999999998</v>
      </c>
      <c r="K539" s="41">
        <v>95273.928799999994</v>
      </c>
      <c r="L539" s="11">
        <v>44087</v>
      </c>
      <c r="M539" t="s">
        <v>2817</v>
      </c>
    </row>
    <row r="540" spans="1:13" x14ac:dyDescent="0.25">
      <c r="A540" s="5">
        <v>820</v>
      </c>
      <c r="B540" s="5">
        <v>4</v>
      </c>
      <c r="C540" s="5">
        <v>4</v>
      </c>
      <c r="D540" s="5">
        <v>253</v>
      </c>
      <c r="E540" s="5">
        <v>1534</v>
      </c>
      <c r="F540" s="5">
        <v>5</v>
      </c>
      <c r="G540" s="10">
        <v>44078</v>
      </c>
      <c r="H540" s="40">
        <v>429.34500000000003</v>
      </c>
      <c r="I540" s="40">
        <v>34.3476</v>
      </c>
      <c r="J540" s="40">
        <v>10.733599999999999</v>
      </c>
      <c r="K540" s="40">
        <v>474.42619999999999</v>
      </c>
      <c r="L540" s="10">
        <v>44087</v>
      </c>
      <c r="M540" t="s">
        <v>2817</v>
      </c>
    </row>
    <row r="541" spans="1:13" x14ac:dyDescent="0.25">
      <c r="A541" s="4">
        <v>821</v>
      </c>
      <c r="B541" s="4">
        <v>4</v>
      </c>
      <c r="C541" s="4">
        <v>4</v>
      </c>
      <c r="D541" s="4">
        <v>252</v>
      </c>
      <c r="E541" s="4">
        <v>1614</v>
      </c>
      <c r="F541" s="4">
        <v>5</v>
      </c>
      <c r="G541" s="11">
        <v>44079</v>
      </c>
      <c r="H541" s="41">
        <v>564.82650000000001</v>
      </c>
      <c r="I541" s="41">
        <v>45.186100000000003</v>
      </c>
      <c r="J541" s="41">
        <v>14.120699999999999</v>
      </c>
      <c r="K541" s="41">
        <v>624.13329999999996</v>
      </c>
      <c r="L541" s="11">
        <v>44088</v>
      </c>
      <c r="M541" t="s">
        <v>2810</v>
      </c>
    </row>
    <row r="542" spans="1:13" x14ac:dyDescent="0.25">
      <c r="A542" s="5">
        <v>822</v>
      </c>
      <c r="B542" s="5">
        <v>4</v>
      </c>
      <c r="C542" s="5">
        <v>4</v>
      </c>
      <c r="D542" s="5">
        <v>256</v>
      </c>
      <c r="E542" s="5">
        <v>1588</v>
      </c>
      <c r="F542" s="5">
        <v>5</v>
      </c>
      <c r="G542" s="10">
        <v>44079</v>
      </c>
      <c r="H542" s="40">
        <v>40471.199999999997</v>
      </c>
      <c r="I542" s="40">
        <v>3237.6959999999999</v>
      </c>
      <c r="J542" s="40">
        <v>1011.78</v>
      </c>
      <c r="K542" s="40">
        <v>44720.675999999999</v>
      </c>
      <c r="L542" s="10">
        <v>44088</v>
      </c>
      <c r="M542" t="s">
        <v>1829</v>
      </c>
    </row>
    <row r="543" spans="1:13" x14ac:dyDescent="0.25">
      <c r="A543" s="4">
        <v>823</v>
      </c>
      <c r="B543" s="4">
        <v>4</v>
      </c>
      <c r="C543" s="4">
        <v>4</v>
      </c>
      <c r="D543" s="4">
        <v>259</v>
      </c>
      <c r="E543" s="4">
        <v>1622</v>
      </c>
      <c r="F543" s="4">
        <v>5</v>
      </c>
      <c r="G543" s="11">
        <v>44079</v>
      </c>
      <c r="H543" s="41">
        <v>427.45499999999998</v>
      </c>
      <c r="I543" s="41">
        <v>34.196399999999997</v>
      </c>
      <c r="J543" s="41">
        <v>10.686400000000001</v>
      </c>
      <c r="K543" s="41">
        <v>472.33780000000002</v>
      </c>
      <c r="L543" s="11">
        <v>44088</v>
      </c>
      <c r="M543" t="s">
        <v>2810</v>
      </c>
    </row>
    <row r="544" spans="1:13" x14ac:dyDescent="0.25">
      <c r="A544" s="5">
        <v>824</v>
      </c>
      <c r="B544" s="5">
        <v>4</v>
      </c>
      <c r="C544" s="5">
        <v>4</v>
      </c>
      <c r="D544" s="5">
        <v>260</v>
      </c>
      <c r="E544" s="5">
        <v>1632</v>
      </c>
      <c r="F544" s="5">
        <v>5</v>
      </c>
      <c r="G544" s="10">
        <v>44079</v>
      </c>
      <c r="H544" s="40">
        <v>38421.074999999997</v>
      </c>
      <c r="I544" s="40">
        <v>3073.6860000000001</v>
      </c>
      <c r="J544" s="40">
        <v>960.52689999999996</v>
      </c>
      <c r="K544" s="40">
        <v>42455.287900000003</v>
      </c>
      <c r="L544" s="10">
        <v>44088</v>
      </c>
      <c r="M544" t="s">
        <v>1829</v>
      </c>
    </row>
    <row r="545" spans="1:13" x14ac:dyDescent="0.25">
      <c r="A545" s="4">
        <v>825</v>
      </c>
      <c r="B545" s="4">
        <v>4</v>
      </c>
      <c r="C545" s="4">
        <v>4</v>
      </c>
      <c r="D545" s="4">
        <v>258</v>
      </c>
      <c r="E545" s="4">
        <v>1608</v>
      </c>
      <c r="F545" s="4">
        <v>5</v>
      </c>
      <c r="G545" s="11">
        <v>44079</v>
      </c>
      <c r="H545" s="41">
        <v>5948.25</v>
      </c>
      <c r="I545" s="41">
        <v>475.86</v>
      </c>
      <c r="J545" s="41">
        <v>148.7063</v>
      </c>
      <c r="K545" s="41">
        <v>6572.8163000000004</v>
      </c>
      <c r="L545" s="11">
        <v>44088</v>
      </c>
      <c r="M545" t="s">
        <v>1829</v>
      </c>
    </row>
    <row r="546" spans="1:13" x14ac:dyDescent="0.25">
      <c r="A546" s="5">
        <v>826</v>
      </c>
      <c r="B546" s="5">
        <v>4</v>
      </c>
      <c r="C546" s="5">
        <v>4</v>
      </c>
      <c r="D546" s="5">
        <v>254</v>
      </c>
      <c r="E546" s="5">
        <v>1576</v>
      </c>
      <c r="F546" s="5">
        <v>5</v>
      </c>
      <c r="G546" s="10">
        <v>44079</v>
      </c>
      <c r="H546" s="40">
        <v>91117.95</v>
      </c>
      <c r="I546" s="40">
        <v>7289.4359999999997</v>
      </c>
      <c r="J546" s="40">
        <v>2277.9488000000001</v>
      </c>
      <c r="K546" s="40">
        <v>100685.3348</v>
      </c>
      <c r="L546" s="10">
        <v>44088</v>
      </c>
      <c r="M546" t="s">
        <v>1829</v>
      </c>
    </row>
    <row r="547" spans="1:13" x14ac:dyDescent="0.25">
      <c r="A547" s="4">
        <v>827</v>
      </c>
      <c r="B547" s="4">
        <v>4</v>
      </c>
      <c r="C547" s="4">
        <v>4</v>
      </c>
      <c r="D547" s="4">
        <v>257</v>
      </c>
      <c r="E547" s="4">
        <v>1590</v>
      </c>
      <c r="F547" s="4">
        <v>1</v>
      </c>
      <c r="G547" s="11">
        <v>44079</v>
      </c>
      <c r="H547" s="41">
        <v>525</v>
      </c>
      <c r="I547" s="41">
        <v>42</v>
      </c>
      <c r="J547" s="41">
        <v>13.125</v>
      </c>
      <c r="K547" s="41">
        <v>580.125</v>
      </c>
      <c r="L547" s="11">
        <v>44088</v>
      </c>
      <c r="M547" t="s">
        <v>2817</v>
      </c>
    </row>
    <row r="548" spans="1:13" x14ac:dyDescent="0.25">
      <c r="A548" s="5">
        <v>828</v>
      </c>
      <c r="B548" s="5">
        <v>4</v>
      </c>
      <c r="C548" s="5">
        <v>4</v>
      </c>
      <c r="D548" s="5">
        <v>261</v>
      </c>
      <c r="E548" s="5">
        <v>1514</v>
      </c>
      <c r="F548" s="5">
        <v>5</v>
      </c>
      <c r="G548" s="10">
        <v>44079</v>
      </c>
      <c r="H548" s="40">
        <v>2003.6835000000001</v>
      </c>
      <c r="I548" s="40">
        <v>160.29470000000001</v>
      </c>
      <c r="J548" s="40">
        <v>50.092100000000002</v>
      </c>
      <c r="K548" s="40">
        <v>2214.0702999999999</v>
      </c>
      <c r="L548" s="10">
        <v>44088</v>
      </c>
      <c r="M548" t="s">
        <v>2810</v>
      </c>
    </row>
    <row r="549" spans="1:13" x14ac:dyDescent="0.25">
      <c r="A549" s="4">
        <v>829</v>
      </c>
      <c r="B549" s="4">
        <v>5</v>
      </c>
      <c r="C549" s="4">
        <v>4</v>
      </c>
      <c r="D549" s="4">
        <v>251</v>
      </c>
      <c r="E549" s="4">
        <v>1498</v>
      </c>
      <c r="F549" s="4">
        <v>4</v>
      </c>
      <c r="G549" s="11">
        <v>44079</v>
      </c>
      <c r="H549" s="41">
        <v>26455.275000000001</v>
      </c>
      <c r="I549" s="41">
        <v>2116.422</v>
      </c>
      <c r="J549" s="41">
        <v>661.38189999999997</v>
      </c>
      <c r="K549" s="41">
        <v>29233.0789</v>
      </c>
      <c r="L549" s="11">
        <v>44088</v>
      </c>
      <c r="M549" t="s">
        <v>2810</v>
      </c>
    </row>
    <row r="550" spans="1:13" x14ac:dyDescent="0.25">
      <c r="A550" s="5">
        <v>830</v>
      </c>
      <c r="B550" s="5">
        <v>4</v>
      </c>
      <c r="C550" s="5">
        <v>4</v>
      </c>
      <c r="D550" s="5">
        <v>253</v>
      </c>
      <c r="E550" s="5">
        <v>1674</v>
      </c>
      <c r="F550" s="5">
        <v>2</v>
      </c>
      <c r="G550" s="10">
        <v>44079</v>
      </c>
      <c r="H550" s="40">
        <v>944.37</v>
      </c>
      <c r="I550" s="40">
        <v>75.549599999999998</v>
      </c>
      <c r="J550" s="40">
        <v>23.609300000000001</v>
      </c>
      <c r="K550" s="40">
        <v>1043.5289</v>
      </c>
      <c r="L550" s="10">
        <v>44088</v>
      </c>
      <c r="M550" t="s">
        <v>2810</v>
      </c>
    </row>
    <row r="551" spans="1:13" x14ac:dyDescent="0.25">
      <c r="A551" s="4">
        <v>831</v>
      </c>
      <c r="B551" s="4">
        <v>4</v>
      </c>
      <c r="C551" s="4">
        <v>4</v>
      </c>
      <c r="D551" s="4">
        <v>255</v>
      </c>
      <c r="E551" s="4">
        <v>1652</v>
      </c>
      <c r="F551" s="4">
        <v>4</v>
      </c>
      <c r="G551" s="11">
        <v>44079</v>
      </c>
      <c r="H551" s="41">
        <v>51588.074999999997</v>
      </c>
      <c r="I551" s="41">
        <v>4127.0460000000003</v>
      </c>
      <c r="J551" s="41">
        <v>1289.7019</v>
      </c>
      <c r="K551" s="41">
        <v>57004.822899999999</v>
      </c>
      <c r="L551" s="11">
        <v>44088</v>
      </c>
      <c r="M551" t="s">
        <v>1829</v>
      </c>
    </row>
    <row r="552" spans="1:13" x14ac:dyDescent="0.25">
      <c r="A552" s="5">
        <v>832</v>
      </c>
      <c r="B552" s="5">
        <v>4</v>
      </c>
      <c r="C552" s="5">
        <v>4</v>
      </c>
      <c r="D552" s="5">
        <v>252</v>
      </c>
      <c r="E552" s="5">
        <v>1578</v>
      </c>
      <c r="F552" s="5">
        <v>3</v>
      </c>
      <c r="G552" s="10">
        <v>44079</v>
      </c>
      <c r="H552" s="40">
        <v>36122.625</v>
      </c>
      <c r="I552" s="40">
        <v>2889.81</v>
      </c>
      <c r="J552" s="40">
        <v>903.06560000000002</v>
      </c>
      <c r="K552" s="40">
        <v>39915.500599999999</v>
      </c>
      <c r="L552" s="10">
        <v>44088</v>
      </c>
      <c r="M552" t="s">
        <v>1829</v>
      </c>
    </row>
    <row r="553" spans="1:13" x14ac:dyDescent="0.25">
      <c r="A553" s="4">
        <v>833</v>
      </c>
      <c r="B553" s="4">
        <v>4</v>
      </c>
      <c r="C553" s="4">
        <v>4</v>
      </c>
      <c r="D553" s="4">
        <v>259</v>
      </c>
      <c r="E553" s="4">
        <v>1538</v>
      </c>
      <c r="F553" s="4">
        <v>5</v>
      </c>
      <c r="G553" s="11">
        <v>44079</v>
      </c>
      <c r="H553" s="41">
        <v>37843.574999999997</v>
      </c>
      <c r="I553" s="41">
        <v>3027.4859999999999</v>
      </c>
      <c r="J553" s="41">
        <v>946.08939999999996</v>
      </c>
      <c r="K553" s="41">
        <v>41817.150399999999</v>
      </c>
      <c r="L553" s="11">
        <v>44088</v>
      </c>
      <c r="M553" t="s">
        <v>1829</v>
      </c>
    </row>
    <row r="554" spans="1:13" x14ac:dyDescent="0.25">
      <c r="A554" s="5">
        <v>834</v>
      </c>
      <c r="B554" s="5">
        <v>4</v>
      </c>
      <c r="C554" s="5">
        <v>4</v>
      </c>
      <c r="D554" s="5">
        <v>260</v>
      </c>
      <c r="E554" s="5">
        <v>1556</v>
      </c>
      <c r="F554" s="5">
        <v>4</v>
      </c>
      <c r="G554" s="10">
        <v>44079</v>
      </c>
      <c r="H554" s="40">
        <v>25531.275000000001</v>
      </c>
      <c r="I554" s="40">
        <v>2042.502</v>
      </c>
      <c r="J554" s="40">
        <v>638.28189999999995</v>
      </c>
      <c r="K554" s="40">
        <v>28212.0589</v>
      </c>
      <c r="L554" s="10">
        <v>44088</v>
      </c>
      <c r="M554" t="s">
        <v>1829</v>
      </c>
    </row>
    <row r="555" spans="1:13" x14ac:dyDescent="0.25">
      <c r="A555" s="4">
        <v>835</v>
      </c>
      <c r="B555" s="4">
        <v>4</v>
      </c>
      <c r="C555" s="4">
        <v>4</v>
      </c>
      <c r="D555" s="4">
        <v>258</v>
      </c>
      <c r="E555" s="4">
        <v>1554</v>
      </c>
      <c r="F555" s="4">
        <v>5</v>
      </c>
      <c r="G555" s="11">
        <v>44079</v>
      </c>
      <c r="H555" s="41">
        <v>2061.7064999999998</v>
      </c>
      <c r="I555" s="41">
        <v>164.9365</v>
      </c>
      <c r="J555" s="41">
        <v>51.542700000000004</v>
      </c>
      <c r="K555" s="41">
        <v>2278.1857</v>
      </c>
      <c r="L555" s="11">
        <v>44088</v>
      </c>
      <c r="M555" t="s">
        <v>2810</v>
      </c>
    </row>
    <row r="556" spans="1:13" x14ac:dyDescent="0.25">
      <c r="A556" s="5">
        <v>836</v>
      </c>
      <c r="B556" s="5">
        <v>4</v>
      </c>
      <c r="C556" s="5">
        <v>4</v>
      </c>
      <c r="D556" s="5">
        <v>250</v>
      </c>
      <c r="E556" s="5">
        <v>1688</v>
      </c>
      <c r="F556" s="5">
        <v>4</v>
      </c>
      <c r="G556" s="10">
        <v>44079</v>
      </c>
      <c r="H556" s="40">
        <v>125.748</v>
      </c>
      <c r="I556" s="40">
        <v>10.059799999999999</v>
      </c>
      <c r="J556" s="40">
        <v>3.1436999999999999</v>
      </c>
      <c r="K556" s="40">
        <v>138.95150000000001</v>
      </c>
      <c r="L556" s="10">
        <v>44088</v>
      </c>
      <c r="M556" t="s">
        <v>2810</v>
      </c>
    </row>
    <row r="557" spans="1:13" x14ac:dyDescent="0.25">
      <c r="A557" s="4">
        <v>837</v>
      </c>
      <c r="B557" s="4">
        <v>4</v>
      </c>
      <c r="C557" s="4">
        <v>4</v>
      </c>
      <c r="D557" s="4">
        <v>257</v>
      </c>
      <c r="E557" s="4">
        <v>1506</v>
      </c>
      <c r="F557" s="4">
        <v>5</v>
      </c>
      <c r="G557" s="11">
        <v>44080</v>
      </c>
      <c r="H557" s="41">
        <v>43878.45</v>
      </c>
      <c r="I557" s="41">
        <v>3510.2759999999998</v>
      </c>
      <c r="J557" s="41">
        <v>1096.9612999999999</v>
      </c>
      <c r="K557" s="41">
        <v>48485.687299999998</v>
      </c>
      <c r="L557" s="11">
        <v>44089</v>
      </c>
      <c r="M557" t="s">
        <v>1829</v>
      </c>
    </row>
    <row r="558" spans="1:13" x14ac:dyDescent="0.25">
      <c r="A558" s="5">
        <v>838</v>
      </c>
      <c r="B558" s="5">
        <v>4</v>
      </c>
      <c r="C558" s="5">
        <v>4</v>
      </c>
      <c r="D558" s="5">
        <v>261</v>
      </c>
      <c r="E558" s="5">
        <v>1626</v>
      </c>
      <c r="F558" s="5">
        <v>2</v>
      </c>
      <c r="G558" s="10">
        <v>44080</v>
      </c>
      <c r="H558" s="40">
        <v>7132.125</v>
      </c>
      <c r="I558" s="40">
        <v>570.57000000000005</v>
      </c>
      <c r="J558" s="40">
        <v>178.3031</v>
      </c>
      <c r="K558" s="40">
        <v>7880.9980999999998</v>
      </c>
      <c r="L558" s="10">
        <v>44089</v>
      </c>
      <c r="M558" t="s">
        <v>2817</v>
      </c>
    </row>
    <row r="559" spans="1:13" x14ac:dyDescent="0.25">
      <c r="A559" s="4">
        <v>839</v>
      </c>
      <c r="B559" s="4">
        <v>4</v>
      </c>
      <c r="C559" s="4">
        <v>4</v>
      </c>
      <c r="D559" s="4">
        <v>251</v>
      </c>
      <c r="E559" s="4">
        <v>1542</v>
      </c>
      <c r="F559" s="4">
        <v>2</v>
      </c>
      <c r="G559" s="11">
        <v>44080</v>
      </c>
      <c r="H559" s="41">
        <v>28343.7</v>
      </c>
      <c r="I559" s="41">
        <v>2267.4960000000001</v>
      </c>
      <c r="J559" s="41">
        <v>708.59249999999997</v>
      </c>
      <c r="K559" s="41">
        <v>31319.788499999999</v>
      </c>
      <c r="L559" s="11">
        <v>44089</v>
      </c>
      <c r="M559" t="s">
        <v>2810</v>
      </c>
    </row>
    <row r="560" spans="1:13" x14ac:dyDescent="0.25">
      <c r="A560" s="5">
        <v>840</v>
      </c>
      <c r="B560" s="5">
        <v>4</v>
      </c>
      <c r="C560" s="5">
        <v>4</v>
      </c>
      <c r="D560" s="5">
        <v>253</v>
      </c>
      <c r="E560" s="5">
        <v>1610</v>
      </c>
      <c r="F560" s="5">
        <v>4</v>
      </c>
      <c r="G560" s="10">
        <v>44080</v>
      </c>
      <c r="H560" s="40">
        <v>22516.724999999999</v>
      </c>
      <c r="I560" s="40">
        <v>1801.338</v>
      </c>
      <c r="J560" s="40">
        <v>562.91809999999998</v>
      </c>
      <c r="K560" s="40">
        <v>24880.981100000001</v>
      </c>
      <c r="L560" s="10">
        <v>44089</v>
      </c>
      <c r="M560" t="s">
        <v>2810</v>
      </c>
    </row>
    <row r="561" spans="1:13" x14ac:dyDescent="0.25">
      <c r="A561" s="4">
        <v>841</v>
      </c>
      <c r="B561" s="4">
        <v>4</v>
      </c>
      <c r="C561" s="4">
        <v>4</v>
      </c>
      <c r="D561" s="4">
        <v>257</v>
      </c>
      <c r="E561" s="4">
        <v>1580</v>
      </c>
      <c r="F561" s="4">
        <v>5</v>
      </c>
      <c r="G561" s="11">
        <v>44082</v>
      </c>
      <c r="H561" s="41">
        <v>150.79050000000001</v>
      </c>
      <c r="I561" s="41">
        <v>12.0632</v>
      </c>
      <c r="J561" s="41">
        <v>3.7698</v>
      </c>
      <c r="K561" s="41">
        <v>166.62350000000001</v>
      </c>
      <c r="L561" s="11">
        <v>44091</v>
      </c>
      <c r="M561" t="s">
        <v>2810</v>
      </c>
    </row>
    <row r="562" spans="1:13" x14ac:dyDescent="0.25">
      <c r="A562" s="5">
        <v>842</v>
      </c>
      <c r="B562" s="5">
        <v>4</v>
      </c>
      <c r="C562" s="5">
        <v>4</v>
      </c>
      <c r="D562" s="5">
        <v>261</v>
      </c>
      <c r="E562" s="5">
        <v>1496</v>
      </c>
      <c r="F562" s="5">
        <v>4</v>
      </c>
      <c r="G562" s="10">
        <v>44082</v>
      </c>
      <c r="H562" s="40">
        <v>235.90350000000001</v>
      </c>
      <c r="I562" s="40">
        <v>18.872299999999999</v>
      </c>
      <c r="J562" s="40">
        <v>5.8975999999999997</v>
      </c>
      <c r="K562" s="40">
        <v>260.67340000000002</v>
      </c>
      <c r="L562" s="10">
        <v>44091</v>
      </c>
      <c r="M562" t="s">
        <v>2817</v>
      </c>
    </row>
    <row r="563" spans="1:13" x14ac:dyDescent="0.25">
      <c r="A563" s="4">
        <v>843</v>
      </c>
      <c r="B563" s="4">
        <v>4</v>
      </c>
      <c r="C563" s="4">
        <v>4</v>
      </c>
      <c r="D563" s="4">
        <v>251</v>
      </c>
      <c r="E563" s="4">
        <v>1494</v>
      </c>
      <c r="F563" s="4">
        <v>2</v>
      </c>
      <c r="G563" s="11">
        <v>44082</v>
      </c>
      <c r="H563" s="41">
        <v>8847.2999999999993</v>
      </c>
      <c r="I563" s="41">
        <v>707.78399999999999</v>
      </c>
      <c r="J563" s="41">
        <v>221.1825</v>
      </c>
      <c r="K563" s="41">
        <v>9776.2664999999997</v>
      </c>
      <c r="L563" s="11">
        <v>44091</v>
      </c>
      <c r="M563" t="s">
        <v>2810</v>
      </c>
    </row>
    <row r="564" spans="1:13" x14ac:dyDescent="0.25">
      <c r="A564" s="5">
        <v>844</v>
      </c>
      <c r="B564" s="5">
        <v>4</v>
      </c>
      <c r="C564" s="5">
        <v>4</v>
      </c>
      <c r="D564" s="5">
        <v>253</v>
      </c>
      <c r="E564" s="5">
        <v>1650</v>
      </c>
      <c r="F564" s="5">
        <v>5</v>
      </c>
      <c r="G564" s="10">
        <v>44082</v>
      </c>
      <c r="H564" s="40">
        <v>171.07650000000001</v>
      </c>
      <c r="I564" s="40">
        <v>13.6861</v>
      </c>
      <c r="J564" s="40">
        <v>4.2769000000000004</v>
      </c>
      <c r="K564" s="40">
        <v>189.0395</v>
      </c>
      <c r="L564" s="10">
        <v>44091</v>
      </c>
      <c r="M564" t="s">
        <v>2810</v>
      </c>
    </row>
    <row r="565" spans="1:13" x14ac:dyDescent="0.25">
      <c r="A565" s="4">
        <v>845</v>
      </c>
      <c r="B565" s="4">
        <v>7</v>
      </c>
      <c r="C565" s="4">
        <v>4</v>
      </c>
      <c r="D565" s="4">
        <v>255</v>
      </c>
      <c r="E565" s="4">
        <v>1654</v>
      </c>
      <c r="F565" s="4">
        <v>4</v>
      </c>
      <c r="G565" s="11">
        <v>44082</v>
      </c>
      <c r="H565" s="41">
        <v>20397.3</v>
      </c>
      <c r="I565" s="41">
        <v>1631.7840000000001</v>
      </c>
      <c r="J565" s="41">
        <v>509.9325</v>
      </c>
      <c r="K565" s="41">
        <v>22539.016500000002</v>
      </c>
      <c r="L565" s="11">
        <v>44091</v>
      </c>
      <c r="M565" t="s">
        <v>2817</v>
      </c>
    </row>
    <row r="566" spans="1:13" x14ac:dyDescent="0.25">
      <c r="A566" s="5">
        <v>846</v>
      </c>
      <c r="B566" s="5">
        <v>4</v>
      </c>
      <c r="C566" s="5">
        <v>4</v>
      </c>
      <c r="D566" s="5">
        <v>256</v>
      </c>
      <c r="E566" s="5">
        <v>1664</v>
      </c>
      <c r="F566" s="5">
        <v>3</v>
      </c>
      <c r="G566" s="10">
        <v>44082</v>
      </c>
      <c r="H566" s="40">
        <v>14628.075000000001</v>
      </c>
      <c r="I566" s="40">
        <v>1170.2460000000001</v>
      </c>
      <c r="J566" s="40">
        <v>365.70190000000002</v>
      </c>
      <c r="K566" s="40">
        <v>16164.0229</v>
      </c>
      <c r="L566" s="10">
        <v>44091</v>
      </c>
      <c r="M566" t="s">
        <v>2817</v>
      </c>
    </row>
    <row r="567" spans="1:13" x14ac:dyDescent="0.25">
      <c r="A567" s="4">
        <v>847</v>
      </c>
      <c r="B567" s="4">
        <v>4</v>
      </c>
      <c r="C567" s="4">
        <v>4</v>
      </c>
      <c r="D567" s="4">
        <v>259</v>
      </c>
      <c r="E567" s="4">
        <v>1678</v>
      </c>
      <c r="F567" s="4">
        <v>4</v>
      </c>
      <c r="G567" s="11">
        <v>44082</v>
      </c>
      <c r="H567" s="41">
        <v>25334.924999999999</v>
      </c>
      <c r="I567" s="41">
        <v>2026.7940000000001</v>
      </c>
      <c r="J567" s="41">
        <v>633.37310000000002</v>
      </c>
      <c r="K567" s="41">
        <v>27995.092100000002</v>
      </c>
      <c r="L567" s="11">
        <v>44091</v>
      </c>
      <c r="M567" t="s">
        <v>1829</v>
      </c>
    </row>
    <row r="568" spans="1:13" x14ac:dyDescent="0.25">
      <c r="A568" s="5">
        <v>848</v>
      </c>
      <c r="B568" s="5">
        <v>4</v>
      </c>
      <c r="C568" s="5">
        <v>4</v>
      </c>
      <c r="D568" s="5">
        <v>260</v>
      </c>
      <c r="E568" s="5">
        <v>1616</v>
      </c>
      <c r="F568" s="5">
        <v>5</v>
      </c>
      <c r="G568" s="10">
        <v>44082</v>
      </c>
      <c r="H568" s="40">
        <v>693.37800000000004</v>
      </c>
      <c r="I568" s="40">
        <v>55.470199999999998</v>
      </c>
      <c r="J568" s="40">
        <v>17.334499999999998</v>
      </c>
      <c r="K568" s="40">
        <v>766.18269999999995</v>
      </c>
      <c r="L568" s="10">
        <v>44091</v>
      </c>
      <c r="M568" t="s">
        <v>2817</v>
      </c>
    </row>
    <row r="569" spans="1:13" x14ac:dyDescent="0.25">
      <c r="A569" s="4">
        <v>849</v>
      </c>
      <c r="B569" s="4">
        <v>4</v>
      </c>
      <c r="C569" s="4">
        <v>4</v>
      </c>
      <c r="D569" s="4">
        <v>258</v>
      </c>
      <c r="E569" s="4">
        <v>1492</v>
      </c>
      <c r="F569" s="4">
        <v>5</v>
      </c>
      <c r="G569" s="11">
        <v>44082</v>
      </c>
      <c r="H569" s="41">
        <v>694.16549999999995</v>
      </c>
      <c r="I569" s="41">
        <v>55.533200000000001</v>
      </c>
      <c r="J569" s="41">
        <v>17.354099999999999</v>
      </c>
      <c r="K569" s="41">
        <v>767.05280000000005</v>
      </c>
      <c r="L569" s="11">
        <v>44091</v>
      </c>
      <c r="M569" t="s">
        <v>2817</v>
      </c>
    </row>
    <row r="570" spans="1:13" x14ac:dyDescent="0.25">
      <c r="A570" s="5">
        <v>850</v>
      </c>
      <c r="B570" s="5">
        <v>4</v>
      </c>
      <c r="C570" s="5">
        <v>4</v>
      </c>
      <c r="D570" s="5">
        <v>254</v>
      </c>
      <c r="E570" s="5">
        <v>1602</v>
      </c>
      <c r="F570" s="5">
        <v>5</v>
      </c>
      <c r="G570" s="10">
        <v>44082</v>
      </c>
      <c r="H570" s="40">
        <v>1796.0355</v>
      </c>
      <c r="I570" s="40">
        <v>143.68279999999999</v>
      </c>
      <c r="J570" s="40">
        <v>44.9009</v>
      </c>
      <c r="K570" s="40">
        <v>1984.6192000000001</v>
      </c>
      <c r="L570" s="10">
        <v>44091</v>
      </c>
      <c r="M570" t="s">
        <v>2817</v>
      </c>
    </row>
    <row r="571" spans="1:13" x14ac:dyDescent="0.25">
      <c r="A571" s="4">
        <v>851</v>
      </c>
      <c r="B571" s="4">
        <v>4</v>
      </c>
      <c r="C571" s="4">
        <v>4</v>
      </c>
      <c r="D571" s="4">
        <v>257</v>
      </c>
      <c r="E571" s="4">
        <v>1540</v>
      </c>
      <c r="F571" s="4">
        <v>4</v>
      </c>
      <c r="G571" s="11">
        <v>44082</v>
      </c>
      <c r="H571" s="41">
        <v>463.3965</v>
      </c>
      <c r="I571" s="41">
        <v>37.0717</v>
      </c>
      <c r="J571" s="41">
        <v>11.584899999999999</v>
      </c>
      <c r="K571" s="41">
        <v>512.05309999999997</v>
      </c>
      <c r="L571" s="11">
        <v>44091</v>
      </c>
      <c r="M571" t="s">
        <v>2810</v>
      </c>
    </row>
    <row r="572" spans="1:13" x14ac:dyDescent="0.25">
      <c r="A572" s="5">
        <v>852</v>
      </c>
      <c r="B572" s="5">
        <v>4</v>
      </c>
      <c r="C572" s="5">
        <v>4</v>
      </c>
      <c r="D572" s="5">
        <v>261</v>
      </c>
      <c r="E572" s="5">
        <v>1628</v>
      </c>
      <c r="F572" s="5">
        <v>5</v>
      </c>
      <c r="G572" s="10">
        <v>44082</v>
      </c>
      <c r="H572" s="40">
        <v>34644.224999999999</v>
      </c>
      <c r="I572" s="40">
        <v>2771.538</v>
      </c>
      <c r="J572" s="40">
        <v>866.10559999999998</v>
      </c>
      <c r="K572" s="40">
        <v>38281.868600000002</v>
      </c>
      <c r="L572" s="10">
        <v>44091</v>
      </c>
      <c r="M572" t="s">
        <v>2810</v>
      </c>
    </row>
    <row r="573" spans="1:13" x14ac:dyDescent="0.25">
      <c r="A573" s="4">
        <v>853</v>
      </c>
      <c r="B573" s="4">
        <v>4</v>
      </c>
      <c r="C573" s="4">
        <v>4</v>
      </c>
      <c r="D573" s="4">
        <v>251</v>
      </c>
      <c r="E573" s="4">
        <v>1604</v>
      </c>
      <c r="F573" s="4">
        <v>4</v>
      </c>
      <c r="G573" s="11">
        <v>44082</v>
      </c>
      <c r="H573" s="41">
        <v>1839.5055</v>
      </c>
      <c r="I573" s="41">
        <v>147.16040000000001</v>
      </c>
      <c r="J573" s="41">
        <v>45.9876</v>
      </c>
      <c r="K573" s="41">
        <v>2032.6534999999999</v>
      </c>
      <c r="L573" s="11">
        <v>44091</v>
      </c>
      <c r="M573" t="s">
        <v>2810</v>
      </c>
    </row>
    <row r="574" spans="1:13" x14ac:dyDescent="0.25">
      <c r="A574" s="5">
        <v>854</v>
      </c>
      <c r="B574" s="5">
        <v>4</v>
      </c>
      <c r="C574" s="5">
        <v>4</v>
      </c>
      <c r="D574" s="5">
        <v>253</v>
      </c>
      <c r="E574" s="5">
        <v>1690</v>
      </c>
      <c r="F574" s="5">
        <v>5</v>
      </c>
      <c r="G574" s="10">
        <v>44082</v>
      </c>
      <c r="H574" s="40">
        <v>146.286</v>
      </c>
      <c r="I574" s="40">
        <v>11.7029</v>
      </c>
      <c r="J574" s="40">
        <v>3.6572</v>
      </c>
      <c r="K574" s="40">
        <v>161.64609999999999</v>
      </c>
      <c r="L574" s="10">
        <v>44091</v>
      </c>
      <c r="M574" t="s">
        <v>2810</v>
      </c>
    </row>
    <row r="575" spans="1:13" x14ac:dyDescent="0.25">
      <c r="A575" s="4">
        <v>855</v>
      </c>
      <c r="B575" s="4">
        <v>4</v>
      </c>
      <c r="C575" s="4">
        <v>4</v>
      </c>
      <c r="D575" s="4">
        <v>255</v>
      </c>
      <c r="E575" s="4">
        <v>1566</v>
      </c>
      <c r="F575" s="4">
        <v>5</v>
      </c>
      <c r="G575" s="11">
        <v>44082</v>
      </c>
      <c r="H575" s="41">
        <v>102.56399999999999</v>
      </c>
      <c r="I575" s="41">
        <v>8.2050999999999998</v>
      </c>
      <c r="J575" s="41">
        <v>2.5640999999999998</v>
      </c>
      <c r="K575" s="41">
        <v>113.33320000000001</v>
      </c>
      <c r="L575" s="11">
        <v>44091</v>
      </c>
      <c r="M575" t="s">
        <v>2810</v>
      </c>
    </row>
    <row r="576" spans="1:13" x14ac:dyDescent="0.25">
      <c r="A576" s="5">
        <v>856</v>
      </c>
      <c r="B576" s="5">
        <v>4</v>
      </c>
      <c r="C576" s="5">
        <v>4</v>
      </c>
      <c r="D576" s="5">
        <v>256</v>
      </c>
      <c r="E576" s="5">
        <v>1698</v>
      </c>
      <c r="F576" s="5">
        <v>5</v>
      </c>
      <c r="G576" s="10">
        <v>44082</v>
      </c>
      <c r="H576" s="40">
        <v>150.79050000000001</v>
      </c>
      <c r="I576" s="40">
        <v>12.0632</v>
      </c>
      <c r="J576" s="40">
        <v>3.7698</v>
      </c>
      <c r="K576" s="40">
        <v>166.62350000000001</v>
      </c>
      <c r="L576" s="10">
        <v>44091</v>
      </c>
      <c r="M576" t="s">
        <v>2810</v>
      </c>
    </row>
    <row r="577" spans="1:13" x14ac:dyDescent="0.25">
      <c r="A577" s="4">
        <v>857</v>
      </c>
      <c r="B577" s="4">
        <v>4</v>
      </c>
      <c r="C577" s="4">
        <v>4</v>
      </c>
      <c r="D577" s="4">
        <v>259</v>
      </c>
      <c r="E577" s="4">
        <v>1560</v>
      </c>
      <c r="F577" s="4">
        <v>5</v>
      </c>
      <c r="G577" s="11">
        <v>44083</v>
      </c>
      <c r="H577" s="41">
        <v>13669.424999999999</v>
      </c>
      <c r="I577" s="41">
        <v>1093.5540000000001</v>
      </c>
      <c r="J577" s="41">
        <v>341.73559999999998</v>
      </c>
      <c r="K577" s="41">
        <v>15104.714599999999</v>
      </c>
      <c r="L577" s="11">
        <v>44092</v>
      </c>
      <c r="M577" t="s">
        <v>1829</v>
      </c>
    </row>
    <row r="578" spans="1:13" x14ac:dyDescent="0.25">
      <c r="A578" s="5">
        <v>858</v>
      </c>
      <c r="B578" s="5">
        <v>4</v>
      </c>
      <c r="C578" s="5">
        <v>4</v>
      </c>
      <c r="D578" s="5">
        <v>250</v>
      </c>
      <c r="E578" s="5">
        <v>1692</v>
      </c>
      <c r="F578" s="5">
        <v>5</v>
      </c>
      <c r="G578" s="10">
        <v>44083</v>
      </c>
      <c r="H578" s="40">
        <v>16393.23</v>
      </c>
      <c r="I578" s="40">
        <v>1311.4584</v>
      </c>
      <c r="J578" s="40">
        <v>409.83080000000001</v>
      </c>
      <c r="K578" s="40">
        <v>18114.519199999999</v>
      </c>
      <c r="L578" s="10">
        <v>44092</v>
      </c>
      <c r="M578" t="s">
        <v>1829</v>
      </c>
    </row>
    <row r="579" spans="1:13" x14ac:dyDescent="0.25">
      <c r="A579" s="4">
        <v>859</v>
      </c>
      <c r="B579" s="4">
        <v>4</v>
      </c>
      <c r="C579" s="4">
        <v>4</v>
      </c>
      <c r="D579" s="4">
        <v>258</v>
      </c>
      <c r="E579" s="4">
        <v>1696</v>
      </c>
      <c r="F579" s="4">
        <v>5</v>
      </c>
      <c r="G579" s="11">
        <v>44083</v>
      </c>
      <c r="H579" s="41">
        <v>39258.449999999997</v>
      </c>
      <c r="I579" s="41">
        <v>3140.6759999999999</v>
      </c>
      <c r="J579" s="41">
        <v>981.46130000000005</v>
      </c>
      <c r="K579" s="41">
        <v>43380.587299999999</v>
      </c>
      <c r="L579" s="11">
        <v>44092</v>
      </c>
      <c r="M579" t="s">
        <v>1829</v>
      </c>
    </row>
    <row r="580" spans="1:13" x14ac:dyDescent="0.25">
      <c r="A580" s="5">
        <v>860</v>
      </c>
      <c r="B580" s="5">
        <v>4</v>
      </c>
      <c r="C580" s="5">
        <v>4</v>
      </c>
      <c r="D580" s="5">
        <v>254</v>
      </c>
      <c r="E580" s="5">
        <v>1504</v>
      </c>
      <c r="F580" s="5">
        <v>1</v>
      </c>
      <c r="G580" s="10">
        <v>44083</v>
      </c>
      <c r="H580" s="40">
        <v>551.88</v>
      </c>
      <c r="I580" s="40">
        <v>44.150399999999998</v>
      </c>
      <c r="J580" s="40">
        <v>13.797000000000001</v>
      </c>
      <c r="K580" s="40">
        <v>609.82740000000001</v>
      </c>
      <c r="L580" s="10">
        <v>44092</v>
      </c>
      <c r="M580" t="s">
        <v>2817</v>
      </c>
    </row>
    <row r="581" spans="1:13" x14ac:dyDescent="0.25">
      <c r="A581" s="4">
        <v>861</v>
      </c>
      <c r="B581" s="4">
        <v>4</v>
      </c>
      <c r="C581" s="4">
        <v>4</v>
      </c>
      <c r="D581" s="4">
        <v>257</v>
      </c>
      <c r="E581" s="4">
        <v>1544</v>
      </c>
      <c r="F581" s="4">
        <v>1</v>
      </c>
      <c r="G581" s="11">
        <v>44083</v>
      </c>
      <c r="H581" s="41">
        <v>6987.75</v>
      </c>
      <c r="I581" s="41">
        <v>559.02</v>
      </c>
      <c r="J581" s="41">
        <v>174.69380000000001</v>
      </c>
      <c r="K581" s="41">
        <v>7721.4638000000004</v>
      </c>
      <c r="L581" s="11">
        <v>44092</v>
      </c>
      <c r="M581" t="s">
        <v>2817</v>
      </c>
    </row>
    <row r="582" spans="1:13" x14ac:dyDescent="0.25">
      <c r="A582" s="5">
        <v>862</v>
      </c>
      <c r="B582" s="5">
        <v>4</v>
      </c>
      <c r="C582" s="5">
        <v>4</v>
      </c>
      <c r="D582" s="5">
        <v>261</v>
      </c>
      <c r="E582" s="5">
        <v>1530</v>
      </c>
      <c r="F582" s="5">
        <v>2</v>
      </c>
      <c r="G582" s="10">
        <v>44083</v>
      </c>
      <c r="H582" s="40">
        <v>28072.275000000001</v>
      </c>
      <c r="I582" s="40">
        <v>2245.7820000000002</v>
      </c>
      <c r="J582" s="40">
        <v>701.80690000000004</v>
      </c>
      <c r="K582" s="40">
        <v>31019.8639</v>
      </c>
      <c r="L582" s="10">
        <v>44092</v>
      </c>
      <c r="M582" t="s">
        <v>2810</v>
      </c>
    </row>
    <row r="583" spans="1:13" x14ac:dyDescent="0.25">
      <c r="A583" s="4">
        <v>863</v>
      </c>
      <c r="B583" s="4">
        <v>4</v>
      </c>
      <c r="C583" s="4">
        <v>4</v>
      </c>
      <c r="D583" s="4">
        <v>251</v>
      </c>
      <c r="E583" s="4">
        <v>1508</v>
      </c>
      <c r="F583" s="4">
        <v>1</v>
      </c>
      <c r="G583" s="11">
        <v>44083</v>
      </c>
      <c r="H583" s="41">
        <v>37312.275000000001</v>
      </c>
      <c r="I583" s="41">
        <v>2984.982</v>
      </c>
      <c r="J583" s="41">
        <v>932.80690000000004</v>
      </c>
      <c r="K583" s="41">
        <v>41230.063900000001</v>
      </c>
      <c r="L583" s="11">
        <v>44092</v>
      </c>
      <c r="M583" t="s">
        <v>2810</v>
      </c>
    </row>
    <row r="584" spans="1:13" x14ac:dyDescent="0.25">
      <c r="A584" s="5">
        <v>864</v>
      </c>
      <c r="B584" s="5">
        <v>4</v>
      </c>
      <c r="C584" s="5">
        <v>4</v>
      </c>
      <c r="D584" s="5">
        <v>253</v>
      </c>
      <c r="E584" s="5">
        <v>1694</v>
      </c>
      <c r="F584" s="5">
        <v>1</v>
      </c>
      <c r="G584" s="10">
        <v>44083</v>
      </c>
      <c r="H584" s="40">
        <v>4215.75</v>
      </c>
      <c r="I584" s="40">
        <v>337.26</v>
      </c>
      <c r="J584" s="40">
        <v>105.3938</v>
      </c>
      <c r="K584" s="40">
        <v>4658.4038</v>
      </c>
      <c r="L584" s="10">
        <v>44092</v>
      </c>
      <c r="M584" t="s">
        <v>2817</v>
      </c>
    </row>
    <row r="585" spans="1:13" x14ac:dyDescent="0.25">
      <c r="A585" s="4">
        <v>865</v>
      </c>
      <c r="B585" s="4">
        <v>4</v>
      </c>
      <c r="C585" s="4">
        <v>4</v>
      </c>
      <c r="D585" s="4">
        <v>255</v>
      </c>
      <c r="E585" s="4">
        <v>1624</v>
      </c>
      <c r="F585" s="4">
        <v>2</v>
      </c>
      <c r="G585" s="11">
        <v>44083</v>
      </c>
      <c r="H585" s="41">
        <v>28297.5</v>
      </c>
      <c r="I585" s="41">
        <v>2263.8000000000002</v>
      </c>
      <c r="J585" s="41">
        <v>707.4375</v>
      </c>
      <c r="K585" s="41">
        <v>31268.737499999999</v>
      </c>
      <c r="L585" s="11">
        <v>44092</v>
      </c>
      <c r="M585" t="s">
        <v>1829</v>
      </c>
    </row>
    <row r="586" spans="1:13" x14ac:dyDescent="0.25">
      <c r="A586" s="5">
        <v>866</v>
      </c>
      <c r="B586" s="5">
        <v>4</v>
      </c>
      <c r="C586" s="5">
        <v>4</v>
      </c>
      <c r="D586" s="5">
        <v>256</v>
      </c>
      <c r="E586" s="5">
        <v>1548</v>
      </c>
      <c r="F586" s="5">
        <v>2</v>
      </c>
      <c r="G586" s="10">
        <v>44083</v>
      </c>
      <c r="H586" s="40">
        <v>59.944499999999998</v>
      </c>
      <c r="I586" s="40">
        <v>4.7956000000000003</v>
      </c>
      <c r="J586" s="40">
        <v>1.4985999999999999</v>
      </c>
      <c r="K586" s="40">
        <v>66.238699999999994</v>
      </c>
      <c r="L586" s="10">
        <v>44092</v>
      </c>
      <c r="M586" t="s">
        <v>2810</v>
      </c>
    </row>
    <row r="587" spans="1:13" x14ac:dyDescent="0.25">
      <c r="A587" s="4">
        <v>867</v>
      </c>
      <c r="B587" s="4">
        <v>4</v>
      </c>
      <c r="C587" s="4">
        <v>4</v>
      </c>
      <c r="D587" s="4">
        <v>259</v>
      </c>
      <c r="E587" s="4">
        <v>1598</v>
      </c>
      <c r="F587" s="4">
        <v>4</v>
      </c>
      <c r="G587" s="11">
        <v>44083</v>
      </c>
      <c r="H587" s="41">
        <v>697.41</v>
      </c>
      <c r="I587" s="41">
        <v>55.7928</v>
      </c>
      <c r="J587" s="41">
        <v>17.435300000000002</v>
      </c>
      <c r="K587" s="41">
        <v>770.63810000000001</v>
      </c>
      <c r="L587" s="11">
        <v>44092</v>
      </c>
      <c r="M587" t="s">
        <v>2810</v>
      </c>
    </row>
    <row r="588" spans="1:13" x14ac:dyDescent="0.25">
      <c r="A588" s="5">
        <v>868</v>
      </c>
      <c r="B588" s="5">
        <v>4</v>
      </c>
      <c r="C588" s="5">
        <v>4</v>
      </c>
      <c r="D588" s="5">
        <v>260</v>
      </c>
      <c r="E588" s="5">
        <v>1658</v>
      </c>
      <c r="F588" s="5">
        <v>5</v>
      </c>
      <c r="G588" s="10">
        <v>44083</v>
      </c>
      <c r="H588" s="40">
        <v>43878.45</v>
      </c>
      <c r="I588" s="40">
        <v>3510.2759999999998</v>
      </c>
      <c r="J588" s="40">
        <v>1096.9612999999999</v>
      </c>
      <c r="K588" s="40">
        <v>48485.687299999998</v>
      </c>
      <c r="L588" s="10">
        <v>44092</v>
      </c>
      <c r="M588" t="s">
        <v>1829</v>
      </c>
    </row>
    <row r="589" spans="1:13" x14ac:dyDescent="0.25">
      <c r="A589" s="4">
        <v>869</v>
      </c>
      <c r="B589" s="4">
        <v>4</v>
      </c>
      <c r="C589" s="4">
        <v>4</v>
      </c>
      <c r="D589" s="4">
        <v>250</v>
      </c>
      <c r="E589" s="4">
        <v>1536</v>
      </c>
      <c r="F589" s="4">
        <v>4</v>
      </c>
      <c r="G589" s="11">
        <v>44083</v>
      </c>
      <c r="H589" s="41">
        <v>636.58349999999996</v>
      </c>
      <c r="I589" s="41">
        <v>50.926699999999997</v>
      </c>
      <c r="J589" s="41">
        <v>15.9146</v>
      </c>
      <c r="K589" s="41">
        <v>703.4248</v>
      </c>
      <c r="L589" s="11">
        <v>44092</v>
      </c>
      <c r="M589" t="s">
        <v>2810</v>
      </c>
    </row>
    <row r="590" spans="1:13" x14ac:dyDescent="0.25">
      <c r="A590" s="5">
        <v>870</v>
      </c>
      <c r="B590" s="5">
        <v>4</v>
      </c>
      <c r="C590" s="5">
        <v>4</v>
      </c>
      <c r="D590" s="5">
        <v>254</v>
      </c>
      <c r="E590" s="5">
        <v>1568</v>
      </c>
      <c r="F590" s="5">
        <v>1</v>
      </c>
      <c r="G590" s="10">
        <v>44083</v>
      </c>
      <c r="H590" s="40">
        <v>13929.3</v>
      </c>
      <c r="I590" s="40">
        <v>1114.3440000000001</v>
      </c>
      <c r="J590" s="40">
        <v>348.23250000000002</v>
      </c>
      <c r="K590" s="40">
        <v>15391.8765</v>
      </c>
      <c r="L590" s="10">
        <v>44092</v>
      </c>
      <c r="M590" t="s">
        <v>1829</v>
      </c>
    </row>
    <row r="591" spans="1:13" x14ac:dyDescent="0.25">
      <c r="A591" s="4">
        <v>871</v>
      </c>
      <c r="B591" s="4">
        <v>5</v>
      </c>
      <c r="C591" s="4">
        <v>4</v>
      </c>
      <c r="D591" s="4">
        <v>257</v>
      </c>
      <c r="E591" s="4">
        <v>1648</v>
      </c>
      <c r="F591" s="4">
        <v>5</v>
      </c>
      <c r="G591" s="11">
        <v>44083</v>
      </c>
      <c r="H591" s="41">
        <v>142.41149999999999</v>
      </c>
      <c r="I591" s="41">
        <v>11.392899999999999</v>
      </c>
      <c r="J591" s="41">
        <v>3.5602999999999998</v>
      </c>
      <c r="K591" s="41">
        <v>157.3647</v>
      </c>
      <c r="L591" s="11">
        <v>44092</v>
      </c>
      <c r="M591" t="s">
        <v>2810</v>
      </c>
    </row>
    <row r="592" spans="1:13" x14ac:dyDescent="0.25">
      <c r="A592" s="5">
        <v>872</v>
      </c>
      <c r="B592" s="5">
        <v>4</v>
      </c>
      <c r="C592" s="5">
        <v>4</v>
      </c>
      <c r="D592" s="5">
        <v>261</v>
      </c>
      <c r="E592" s="5">
        <v>1646</v>
      </c>
      <c r="F592" s="5">
        <v>2</v>
      </c>
      <c r="G592" s="10">
        <v>44083</v>
      </c>
      <c r="H592" s="40">
        <v>28794.15</v>
      </c>
      <c r="I592" s="40">
        <v>2303.5320000000002</v>
      </c>
      <c r="J592" s="40">
        <v>719.85379999999998</v>
      </c>
      <c r="K592" s="40">
        <v>31817.535800000001</v>
      </c>
      <c r="L592" s="10">
        <v>44092</v>
      </c>
      <c r="M592" t="s">
        <v>2810</v>
      </c>
    </row>
    <row r="593" spans="1:13" x14ac:dyDescent="0.25">
      <c r="A593" s="4">
        <v>873</v>
      </c>
      <c r="B593" s="4">
        <v>4</v>
      </c>
      <c r="C593" s="4">
        <v>4</v>
      </c>
      <c r="D593" s="4">
        <v>251</v>
      </c>
      <c r="E593" s="4">
        <v>1672</v>
      </c>
      <c r="F593" s="4">
        <v>4</v>
      </c>
      <c r="G593" s="11">
        <v>44084</v>
      </c>
      <c r="H593" s="41">
        <v>402.255</v>
      </c>
      <c r="I593" s="41">
        <v>32.180399999999999</v>
      </c>
      <c r="J593" s="41">
        <v>10.0564</v>
      </c>
      <c r="K593" s="41">
        <v>444.49180000000001</v>
      </c>
      <c r="L593" s="11">
        <v>44093</v>
      </c>
      <c r="M593" t="s">
        <v>2817</v>
      </c>
    </row>
    <row r="594" spans="1:13" x14ac:dyDescent="0.25">
      <c r="A594" s="5">
        <v>874</v>
      </c>
      <c r="B594" s="5">
        <v>4</v>
      </c>
      <c r="C594" s="5">
        <v>4</v>
      </c>
      <c r="D594" s="5">
        <v>253</v>
      </c>
      <c r="E594" s="5">
        <v>1600</v>
      </c>
      <c r="F594" s="5">
        <v>1</v>
      </c>
      <c r="G594" s="10">
        <v>44084</v>
      </c>
      <c r="H594" s="40">
        <v>1276.2750000000001</v>
      </c>
      <c r="I594" s="40">
        <v>102.102</v>
      </c>
      <c r="J594" s="40">
        <v>31.9069</v>
      </c>
      <c r="K594" s="40">
        <v>1410.2838999999999</v>
      </c>
      <c r="L594" s="10">
        <v>44093</v>
      </c>
      <c r="M594" t="s">
        <v>2810</v>
      </c>
    </row>
    <row r="595" spans="1:13" x14ac:dyDescent="0.25">
      <c r="A595" s="4">
        <v>875</v>
      </c>
      <c r="B595" s="4">
        <v>4</v>
      </c>
      <c r="C595" s="4">
        <v>4</v>
      </c>
      <c r="D595" s="4">
        <v>255</v>
      </c>
      <c r="E595" s="4">
        <v>1522</v>
      </c>
      <c r="F595" s="4">
        <v>1</v>
      </c>
      <c r="G595" s="11">
        <v>44084</v>
      </c>
      <c r="H595" s="41">
        <v>2003.925</v>
      </c>
      <c r="I595" s="41">
        <v>160.31399999999999</v>
      </c>
      <c r="J595" s="41">
        <v>50.098100000000002</v>
      </c>
      <c r="K595" s="41">
        <v>2214.3371000000002</v>
      </c>
      <c r="L595" s="11">
        <v>44093</v>
      </c>
      <c r="M595" t="s">
        <v>2810</v>
      </c>
    </row>
    <row r="596" spans="1:13" x14ac:dyDescent="0.25">
      <c r="A596" s="5">
        <v>876</v>
      </c>
      <c r="B596" s="5">
        <v>4</v>
      </c>
      <c r="C596" s="5">
        <v>4</v>
      </c>
      <c r="D596" s="5">
        <v>256</v>
      </c>
      <c r="E596" s="5">
        <v>1570</v>
      </c>
      <c r="F596" s="5">
        <v>2</v>
      </c>
      <c r="G596" s="10">
        <v>44084</v>
      </c>
      <c r="H596" s="40">
        <v>50860.425000000003</v>
      </c>
      <c r="I596" s="40">
        <v>4068.8339999999998</v>
      </c>
      <c r="J596" s="40">
        <v>1271.5106000000001</v>
      </c>
      <c r="K596" s="40">
        <v>56200.7696</v>
      </c>
      <c r="L596" s="10">
        <v>44093</v>
      </c>
      <c r="M596" t="s">
        <v>1829</v>
      </c>
    </row>
    <row r="597" spans="1:13" x14ac:dyDescent="0.25">
      <c r="A597" s="4">
        <v>877</v>
      </c>
      <c r="B597" s="4">
        <v>4</v>
      </c>
      <c r="C597" s="4">
        <v>4</v>
      </c>
      <c r="D597" s="4">
        <v>259</v>
      </c>
      <c r="E597" s="4">
        <v>1516</v>
      </c>
      <c r="F597" s="4">
        <v>1</v>
      </c>
      <c r="G597" s="11">
        <v>44084</v>
      </c>
      <c r="H597" s="41">
        <v>454.86</v>
      </c>
      <c r="I597" s="41">
        <v>36.388800000000003</v>
      </c>
      <c r="J597" s="41">
        <v>11.371499999999999</v>
      </c>
      <c r="K597" s="41">
        <v>502.62029999999999</v>
      </c>
      <c r="L597" s="11">
        <v>44093</v>
      </c>
      <c r="M597" t="s">
        <v>1829</v>
      </c>
    </row>
    <row r="598" spans="1:13" x14ac:dyDescent="0.25">
      <c r="A598" s="5">
        <v>878</v>
      </c>
      <c r="B598" s="5">
        <v>4</v>
      </c>
      <c r="C598" s="5">
        <v>4</v>
      </c>
      <c r="D598" s="5">
        <v>260</v>
      </c>
      <c r="E598" s="5">
        <v>1506</v>
      </c>
      <c r="F598" s="5">
        <v>5</v>
      </c>
      <c r="G598" s="10">
        <v>44084</v>
      </c>
      <c r="H598" s="40">
        <v>43878.45</v>
      </c>
      <c r="I598" s="40">
        <v>3510.2759999999998</v>
      </c>
      <c r="J598" s="40">
        <v>1096.9612999999999</v>
      </c>
      <c r="K598" s="40">
        <v>48485.687299999998</v>
      </c>
      <c r="L598" s="10">
        <v>44093</v>
      </c>
      <c r="M598" t="s">
        <v>1829</v>
      </c>
    </row>
    <row r="599" spans="1:13" x14ac:dyDescent="0.25">
      <c r="A599" s="4">
        <v>879</v>
      </c>
      <c r="B599" s="4">
        <v>4</v>
      </c>
      <c r="C599" s="4">
        <v>4</v>
      </c>
      <c r="D599" s="4">
        <v>258</v>
      </c>
      <c r="E599" s="4">
        <v>1626</v>
      </c>
      <c r="F599" s="4">
        <v>2</v>
      </c>
      <c r="G599" s="11">
        <v>44084</v>
      </c>
      <c r="H599" s="41">
        <v>7132.125</v>
      </c>
      <c r="I599" s="41">
        <v>570.57000000000005</v>
      </c>
      <c r="J599" s="41">
        <v>178.3031</v>
      </c>
      <c r="K599" s="41">
        <v>7880.9980999999998</v>
      </c>
      <c r="L599" s="11">
        <v>44093</v>
      </c>
      <c r="M599" t="s">
        <v>2817</v>
      </c>
    </row>
    <row r="600" spans="1:13" x14ac:dyDescent="0.25">
      <c r="A600" s="5">
        <v>880</v>
      </c>
      <c r="B600" s="5">
        <v>4</v>
      </c>
      <c r="C600" s="5">
        <v>4</v>
      </c>
      <c r="D600" s="5">
        <v>254</v>
      </c>
      <c r="E600" s="5">
        <v>1542</v>
      </c>
      <c r="F600" s="5">
        <v>2</v>
      </c>
      <c r="G600" s="10">
        <v>44084</v>
      </c>
      <c r="H600" s="40">
        <v>28343.7</v>
      </c>
      <c r="I600" s="40">
        <v>2267.4960000000001</v>
      </c>
      <c r="J600" s="40">
        <v>708.59249999999997</v>
      </c>
      <c r="K600" s="40">
        <v>31319.788499999999</v>
      </c>
      <c r="L600" s="10">
        <v>44093</v>
      </c>
      <c r="M600" t="s">
        <v>1829</v>
      </c>
    </row>
    <row r="601" spans="1:13" x14ac:dyDescent="0.25">
      <c r="A601" s="4">
        <v>881</v>
      </c>
      <c r="B601" s="4">
        <v>4</v>
      </c>
      <c r="C601" s="4">
        <v>4</v>
      </c>
      <c r="D601" s="4">
        <v>257</v>
      </c>
      <c r="E601" s="4">
        <v>1610</v>
      </c>
      <c r="F601" s="4">
        <v>4</v>
      </c>
      <c r="G601" s="11">
        <v>44084</v>
      </c>
      <c r="H601" s="41">
        <v>22516.724999999999</v>
      </c>
      <c r="I601" s="41">
        <v>1801.338</v>
      </c>
      <c r="J601" s="41">
        <v>562.91809999999998</v>
      </c>
      <c r="K601" s="41">
        <v>24880.981100000001</v>
      </c>
      <c r="L601" s="11">
        <v>44093</v>
      </c>
      <c r="M601" t="s">
        <v>2810</v>
      </c>
    </row>
    <row r="602" spans="1:13" x14ac:dyDescent="0.25">
      <c r="A602" s="5">
        <v>882</v>
      </c>
      <c r="B602" s="5">
        <v>4</v>
      </c>
      <c r="C602" s="5">
        <v>4</v>
      </c>
      <c r="D602" s="5">
        <v>261</v>
      </c>
      <c r="E602" s="5">
        <v>1638</v>
      </c>
      <c r="F602" s="5">
        <v>5</v>
      </c>
      <c r="G602" s="10">
        <v>44084</v>
      </c>
      <c r="H602" s="40">
        <v>34644.224999999999</v>
      </c>
      <c r="I602" s="40">
        <v>2771.538</v>
      </c>
      <c r="J602" s="40">
        <v>866.10559999999998</v>
      </c>
      <c r="K602" s="40">
        <v>38281.868600000002</v>
      </c>
      <c r="L602" s="10">
        <v>44093</v>
      </c>
      <c r="M602" t="s">
        <v>2817</v>
      </c>
    </row>
    <row r="603" spans="1:13" x14ac:dyDescent="0.25">
      <c r="A603" s="4">
        <v>883</v>
      </c>
      <c r="B603" s="4">
        <v>4</v>
      </c>
      <c r="C603" s="4">
        <v>4</v>
      </c>
      <c r="D603" s="4">
        <v>251</v>
      </c>
      <c r="E603" s="4">
        <v>1582</v>
      </c>
      <c r="F603" s="4">
        <v>4</v>
      </c>
      <c r="G603" s="11">
        <v>44084</v>
      </c>
      <c r="H603" s="41">
        <v>409.02749999999997</v>
      </c>
      <c r="I603" s="41">
        <v>32.722200000000001</v>
      </c>
      <c r="J603" s="41">
        <v>10.2257</v>
      </c>
      <c r="K603" s="41">
        <v>451.97539999999998</v>
      </c>
      <c r="L603" s="11">
        <v>44093</v>
      </c>
      <c r="M603" t="s">
        <v>2810</v>
      </c>
    </row>
    <row r="604" spans="1:13" x14ac:dyDescent="0.25">
      <c r="A604" s="5">
        <v>884</v>
      </c>
      <c r="B604" s="5">
        <v>4</v>
      </c>
      <c r="C604" s="5">
        <v>4</v>
      </c>
      <c r="D604" s="5">
        <v>253</v>
      </c>
      <c r="E604" s="5">
        <v>1510</v>
      </c>
      <c r="F604" s="5">
        <v>5</v>
      </c>
      <c r="G604" s="10">
        <v>44084</v>
      </c>
      <c r="H604" s="40">
        <v>143.04150000000001</v>
      </c>
      <c r="I604" s="40">
        <v>11.443300000000001</v>
      </c>
      <c r="J604" s="40">
        <v>3.5760000000000001</v>
      </c>
      <c r="K604" s="40">
        <v>158.0608</v>
      </c>
      <c r="L604" s="10">
        <v>44093</v>
      </c>
      <c r="M604" t="s">
        <v>2810</v>
      </c>
    </row>
    <row r="605" spans="1:13" x14ac:dyDescent="0.25">
      <c r="A605" s="4">
        <v>885</v>
      </c>
      <c r="B605" s="4">
        <v>4</v>
      </c>
      <c r="C605" s="4">
        <v>4</v>
      </c>
      <c r="D605" s="4">
        <v>255</v>
      </c>
      <c r="E605" s="4">
        <v>1526</v>
      </c>
      <c r="F605" s="4">
        <v>2</v>
      </c>
      <c r="G605" s="11">
        <v>44084</v>
      </c>
      <c r="H605" s="41">
        <v>28199.325000000001</v>
      </c>
      <c r="I605" s="41">
        <v>2255.9459999999999</v>
      </c>
      <c r="J605" s="41">
        <v>704.98310000000004</v>
      </c>
      <c r="K605" s="41">
        <v>31160.254099999998</v>
      </c>
      <c r="L605" s="11">
        <v>44093</v>
      </c>
      <c r="M605" t="s">
        <v>1829</v>
      </c>
    </row>
    <row r="606" spans="1:13" x14ac:dyDescent="0.25">
      <c r="A606" s="5">
        <v>886</v>
      </c>
      <c r="B606" s="5">
        <v>4</v>
      </c>
      <c r="C606" s="5">
        <v>4</v>
      </c>
      <c r="D606" s="5">
        <v>256</v>
      </c>
      <c r="E606" s="5">
        <v>1644</v>
      </c>
      <c r="F606" s="5">
        <v>1</v>
      </c>
      <c r="G606" s="10">
        <v>44084</v>
      </c>
      <c r="H606" s="40">
        <v>3713.3249999999998</v>
      </c>
      <c r="I606" s="40">
        <v>297.06599999999997</v>
      </c>
      <c r="J606" s="40">
        <v>92.833100000000002</v>
      </c>
      <c r="K606" s="40">
        <v>4103.2241000000004</v>
      </c>
      <c r="L606" s="10">
        <v>44093</v>
      </c>
      <c r="M606" t="s">
        <v>2817</v>
      </c>
    </row>
    <row r="607" spans="1:13" x14ac:dyDescent="0.25">
      <c r="A607" s="4">
        <v>887</v>
      </c>
      <c r="B607" s="4">
        <v>4</v>
      </c>
      <c r="C607" s="4">
        <v>4</v>
      </c>
      <c r="D607" s="4">
        <v>252</v>
      </c>
      <c r="E607" s="4">
        <v>1680</v>
      </c>
      <c r="F607" s="4">
        <v>4</v>
      </c>
      <c r="G607" s="11">
        <v>44084</v>
      </c>
      <c r="H607" s="41">
        <v>19952.625</v>
      </c>
      <c r="I607" s="41">
        <v>1596.21</v>
      </c>
      <c r="J607" s="41">
        <v>498.81560000000002</v>
      </c>
      <c r="K607" s="41">
        <v>22047.650600000001</v>
      </c>
      <c r="L607" s="11">
        <v>44093</v>
      </c>
      <c r="M607" t="s">
        <v>1829</v>
      </c>
    </row>
    <row r="608" spans="1:13" x14ac:dyDescent="0.25">
      <c r="A608" s="5">
        <v>888</v>
      </c>
      <c r="B608" s="5">
        <v>4</v>
      </c>
      <c r="C608" s="5">
        <v>4</v>
      </c>
      <c r="D608" s="5">
        <v>260</v>
      </c>
      <c r="E608" s="5">
        <v>1584</v>
      </c>
      <c r="F608" s="5">
        <v>5</v>
      </c>
      <c r="G608" s="10">
        <v>44084</v>
      </c>
      <c r="H608" s="40">
        <v>16340.31</v>
      </c>
      <c r="I608" s="40">
        <v>1307.2248</v>
      </c>
      <c r="J608" s="40">
        <v>408.50779999999997</v>
      </c>
      <c r="K608" s="40">
        <v>18056.042600000001</v>
      </c>
      <c r="L608" s="10">
        <v>44093</v>
      </c>
      <c r="M608" t="s">
        <v>1829</v>
      </c>
    </row>
    <row r="609" spans="1:13" x14ac:dyDescent="0.25">
      <c r="A609" s="4">
        <v>889</v>
      </c>
      <c r="B609" s="4">
        <v>4</v>
      </c>
      <c r="C609" s="4">
        <v>4</v>
      </c>
      <c r="D609" s="4">
        <v>258</v>
      </c>
      <c r="E609" s="4">
        <v>1620</v>
      </c>
      <c r="F609" s="4">
        <v>5</v>
      </c>
      <c r="G609" s="11">
        <v>44085</v>
      </c>
      <c r="H609" s="41">
        <v>5711.4750000000004</v>
      </c>
      <c r="I609" s="41">
        <v>456.91800000000001</v>
      </c>
      <c r="J609" s="41">
        <v>142.7869</v>
      </c>
      <c r="K609" s="41">
        <v>6311.1799000000001</v>
      </c>
      <c r="L609" s="11">
        <v>44094</v>
      </c>
      <c r="M609" t="s">
        <v>2817</v>
      </c>
    </row>
    <row r="610" spans="1:13" x14ac:dyDescent="0.25">
      <c r="A610" s="5">
        <v>890</v>
      </c>
      <c r="B610" s="5">
        <v>5</v>
      </c>
      <c r="C610" s="5">
        <v>4</v>
      </c>
      <c r="D610" s="5">
        <v>254</v>
      </c>
      <c r="E610" s="5">
        <v>1666</v>
      </c>
      <c r="F610" s="5">
        <v>4</v>
      </c>
      <c r="G610" s="10">
        <v>44085</v>
      </c>
      <c r="H610" s="40">
        <v>378.94499999999999</v>
      </c>
      <c r="I610" s="40">
        <v>30.3156</v>
      </c>
      <c r="J610" s="40">
        <v>9.4735999999999994</v>
      </c>
      <c r="K610" s="40">
        <v>418.73419999999999</v>
      </c>
      <c r="L610" s="10">
        <v>44094</v>
      </c>
      <c r="M610" t="s">
        <v>2810</v>
      </c>
    </row>
    <row r="611" spans="1:13" x14ac:dyDescent="0.25">
      <c r="A611" s="4">
        <v>891</v>
      </c>
      <c r="B611" s="4">
        <v>4</v>
      </c>
      <c r="C611" s="4">
        <v>4</v>
      </c>
      <c r="D611" s="4">
        <v>257</v>
      </c>
      <c r="E611" s="4">
        <v>1592</v>
      </c>
      <c r="F611" s="4">
        <v>2</v>
      </c>
      <c r="G611" s="11">
        <v>44085</v>
      </c>
      <c r="H611" s="41">
        <v>97.965000000000003</v>
      </c>
      <c r="I611" s="41">
        <v>7.8372000000000002</v>
      </c>
      <c r="J611" s="41">
        <v>2.4491000000000001</v>
      </c>
      <c r="K611" s="41">
        <v>108.2513</v>
      </c>
      <c r="L611" s="11">
        <v>44094</v>
      </c>
      <c r="M611" t="s">
        <v>2810</v>
      </c>
    </row>
    <row r="612" spans="1:13" x14ac:dyDescent="0.25">
      <c r="A612" s="5">
        <v>892</v>
      </c>
      <c r="B612" s="5">
        <v>4</v>
      </c>
      <c r="C612" s="5">
        <v>4</v>
      </c>
      <c r="D612" s="5">
        <v>261</v>
      </c>
      <c r="E612" s="5">
        <v>1618</v>
      </c>
      <c r="F612" s="5">
        <v>4</v>
      </c>
      <c r="G612" s="10">
        <v>44085</v>
      </c>
      <c r="H612" s="40">
        <v>114.471</v>
      </c>
      <c r="I612" s="40">
        <v>9.1577000000000002</v>
      </c>
      <c r="J612" s="40">
        <v>2.8618000000000001</v>
      </c>
      <c r="K612" s="40">
        <v>126.4905</v>
      </c>
      <c r="L612" s="10">
        <v>44094</v>
      </c>
      <c r="M612" t="s">
        <v>2810</v>
      </c>
    </row>
    <row r="613" spans="1:13" x14ac:dyDescent="0.25">
      <c r="A613" s="4">
        <v>893</v>
      </c>
      <c r="B613" s="4">
        <v>4</v>
      </c>
      <c r="C613" s="4">
        <v>4</v>
      </c>
      <c r="D613" s="4">
        <v>250</v>
      </c>
      <c r="E613" s="4">
        <v>1612</v>
      </c>
      <c r="F613" s="4">
        <v>4</v>
      </c>
      <c r="G613" s="11">
        <v>44085</v>
      </c>
      <c r="H613" s="41">
        <v>132.6465</v>
      </c>
      <c r="I613" s="41">
        <v>10.611700000000001</v>
      </c>
      <c r="J613" s="41">
        <v>3.3161999999999998</v>
      </c>
      <c r="K613" s="41">
        <v>146.5744</v>
      </c>
      <c r="L613" s="11">
        <v>44094</v>
      </c>
      <c r="M613" t="s">
        <v>2810</v>
      </c>
    </row>
    <row r="614" spans="1:13" x14ac:dyDescent="0.25">
      <c r="A614" s="5">
        <v>894</v>
      </c>
      <c r="B614" s="5">
        <v>4</v>
      </c>
      <c r="C614" s="5">
        <v>4</v>
      </c>
      <c r="D614" s="5">
        <v>253</v>
      </c>
      <c r="E614" s="5">
        <v>1586</v>
      </c>
      <c r="F614" s="5">
        <v>5</v>
      </c>
      <c r="G614" s="10">
        <v>44085</v>
      </c>
      <c r="H614" s="40">
        <v>43878.45</v>
      </c>
      <c r="I614" s="40">
        <v>3510.2759999999998</v>
      </c>
      <c r="J614" s="40">
        <v>1096.9612999999999</v>
      </c>
      <c r="K614" s="40">
        <v>48485.687299999998</v>
      </c>
      <c r="L614" s="10">
        <v>44094</v>
      </c>
      <c r="M614" t="s">
        <v>2817</v>
      </c>
    </row>
    <row r="615" spans="1:13" x14ac:dyDescent="0.25">
      <c r="A615" s="4">
        <v>895</v>
      </c>
      <c r="B615" s="4">
        <v>4</v>
      </c>
      <c r="C615" s="4">
        <v>4</v>
      </c>
      <c r="D615" s="4">
        <v>255</v>
      </c>
      <c r="E615" s="4">
        <v>1500</v>
      </c>
      <c r="F615" s="4">
        <v>1</v>
      </c>
      <c r="G615" s="11">
        <v>44085</v>
      </c>
      <c r="H615" s="41">
        <v>418.95</v>
      </c>
      <c r="I615" s="41">
        <v>33.515999999999998</v>
      </c>
      <c r="J615" s="41">
        <v>10.473800000000001</v>
      </c>
      <c r="K615" s="41">
        <v>462.93979999999999</v>
      </c>
      <c r="L615" s="11">
        <v>44094</v>
      </c>
      <c r="M615" t="s">
        <v>2817</v>
      </c>
    </row>
    <row r="616" spans="1:13" x14ac:dyDescent="0.25">
      <c r="A616" s="5">
        <v>896</v>
      </c>
      <c r="B616" s="5">
        <v>4</v>
      </c>
      <c r="C616" s="5">
        <v>4</v>
      </c>
      <c r="D616" s="5">
        <v>256</v>
      </c>
      <c r="E616" s="5">
        <v>1656</v>
      </c>
      <c r="F616" s="5">
        <v>5</v>
      </c>
      <c r="G616" s="10">
        <v>44085</v>
      </c>
      <c r="H616" s="40">
        <v>564.19650000000001</v>
      </c>
      <c r="I616" s="40">
        <v>45.1357</v>
      </c>
      <c r="J616" s="40">
        <v>14.104900000000001</v>
      </c>
      <c r="K616" s="40">
        <v>623.43709999999999</v>
      </c>
      <c r="L616" s="10">
        <v>44094</v>
      </c>
      <c r="M616" t="s">
        <v>2810</v>
      </c>
    </row>
    <row r="617" spans="1:13" x14ac:dyDescent="0.25">
      <c r="A617" s="4">
        <v>897</v>
      </c>
      <c r="B617" s="4">
        <v>4</v>
      </c>
      <c r="C617" s="4">
        <v>4</v>
      </c>
      <c r="D617" s="4">
        <v>259</v>
      </c>
      <c r="E617" s="4">
        <v>1572</v>
      </c>
      <c r="F617" s="4">
        <v>1</v>
      </c>
      <c r="G617" s="11">
        <v>44085</v>
      </c>
      <c r="H617" s="41">
        <v>461.79</v>
      </c>
      <c r="I617" s="41">
        <v>36.943199999999997</v>
      </c>
      <c r="J617" s="41">
        <v>11.5448</v>
      </c>
      <c r="K617" s="41">
        <v>510.27800000000002</v>
      </c>
      <c r="L617" s="11">
        <v>44094</v>
      </c>
      <c r="M617" t="s">
        <v>1829</v>
      </c>
    </row>
    <row r="618" spans="1:13" x14ac:dyDescent="0.25">
      <c r="A618" s="5">
        <v>898</v>
      </c>
      <c r="B618" s="5">
        <v>4</v>
      </c>
      <c r="C618" s="5">
        <v>4</v>
      </c>
      <c r="D618" s="5">
        <v>260</v>
      </c>
      <c r="E618" s="5">
        <v>1562</v>
      </c>
      <c r="F618" s="5">
        <v>4</v>
      </c>
      <c r="G618" s="10">
        <v>44085</v>
      </c>
      <c r="H618" s="40">
        <v>630.37800000000004</v>
      </c>
      <c r="I618" s="40">
        <v>50.430199999999999</v>
      </c>
      <c r="J618" s="40">
        <v>15.759499999999999</v>
      </c>
      <c r="K618" s="40">
        <v>696.56769999999995</v>
      </c>
      <c r="L618" s="10">
        <v>44094</v>
      </c>
      <c r="M618" t="s">
        <v>2817</v>
      </c>
    </row>
    <row r="619" spans="1:13" x14ac:dyDescent="0.25">
      <c r="A619" s="4">
        <v>899</v>
      </c>
      <c r="B619" s="4">
        <v>4</v>
      </c>
      <c r="C619" s="4">
        <v>4</v>
      </c>
      <c r="D619" s="4">
        <v>258</v>
      </c>
      <c r="E619" s="4">
        <v>1662</v>
      </c>
      <c r="F619" s="4">
        <v>2</v>
      </c>
      <c r="G619" s="11">
        <v>44085</v>
      </c>
      <c r="H619" s="41">
        <v>37.075499999999998</v>
      </c>
      <c r="I619" s="41">
        <v>2.9660000000000002</v>
      </c>
      <c r="J619" s="41">
        <v>0.92689999999999995</v>
      </c>
      <c r="K619" s="41">
        <v>40.968400000000003</v>
      </c>
      <c r="L619" s="11">
        <v>44094</v>
      </c>
      <c r="M619" t="s">
        <v>2810</v>
      </c>
    </row>
    <row r="620" spans="1:13" x14ac:dyDescent="0.25">
      <c r="A620" s="5">
        <v>900</v>
      </c>
      <c r="B620" s="5">
        <v>4</v>
      </c>
      <c r="C620" s="5">
        <v>4</v>
      </c>
      <c r="D620" s="5">
        <v>254</v>
      </c>
      <c r="E620" s="5">
        <v>1682</v>
      </c>
      <c r="F620" s="5">
        <v>4</v>
      </c>
      <c r="G620" s="10">
        <v>44085</v>
      </c>
      <c r="H620" s="40">
        <v>21558.075000000001</v>
      </c>
      <c r="I620" s="40">
        <v>1724.646</v>
      </c>
      <c r="J620" s="40">
        <v>538.95190000000002</v>
      </c>
      <c r="K620" s="40">
        <v>23821.672900000001</v>
      </c>
      <c r="L620" s="10">
        <v>44094</v>
      </c>
      <c r="M620" t="s">
        <v>2817</v>
      </c>
    </row>
    <row r="621" spans="1:13" x14ac:dyDescent="0.25">
      <c r="A621" s="4">
        <v>901</v>
      </c>
      <c r="B621" s="4">
        <v>4</v>
      </c>
      <c r="C621" s="4">
        <v>4</v>
      </c>
      <c r="D621" s="4">
        <v>252</v>
      </c>
      <c r="E621" s="4">
        <v>1686</v>
      </c>
      <c r="F621" s="4">
        <v>4</v>
      </c>
      <c r="G621" s="11">
        <v>44085</v>
      </c>
      <c r="H621" s="41">
        <v>450.16649999999998</v>
      </c>
      <c r="I621" s="41">
        <v>36.013300000000001</v>
      </c>
      <c r="J621" s="41">
        <v>11.254200000000001</v>
      </c>
      <c r="K621" s="41">
        <v>497.43400000000003</v>
      </c>
      <c r="L621" s="11">
        <v>44094</v>
      </c>
      <c r="M621" t="s">
        <v>2810</v>
      </c>
    </row>
    <row r="622" spans="1:13" x14ac:dyDescent="0.25">
      <c r="A622" s="5">
        <v>902</v>
      </c>
      <c r="B622" s="5">
        <v>4</v>
      </c>
      <c r="C622" s="5">
        <v>4</v>
      </c>
      <c r="D622" s="5">
        <v>261</v>
      </c>
      <c r="E622" s="5">
        <v>1684</v>
      </c>
      <c r="F622" s="5">
        <v>5</v>
      </c>
      <c r="G622" s="10">
        <v>44085</v>
      </c>
      <c r="H622" s="40">
        <v>41048.699999999997</v>
      </c>
      <c r="I622" s="40">
        <v>3283.8960000000002</v>
      </c>
      <c r="J622" s="40">
        <v>1026.2175</v>
      </c>
      <c r="K622" s="40">
        <v>45358.813499999997</v>
      </c>
      <c r="L622" s="10">
        <v>44094</v>
      </c>
      <c r="M622" t="s">
        <v>2817</v>
      </c>
    </row>
    <row r="623" spans="1:13" x14ac:dyDescent="0.25">
      <c r="A623" s="4">
        <v>903</v>
      </c>
      <c r="B623" s="4">
        <v>4</v>
      </c>
      <c r="C623" s="4">
        <v>4</v>
      </c>
      <c r="D623" s="4">
        <v>251</v>
      </c>
      <c r="E623" s="4">
        <v>1534</v>
      </c>
      <c r="F623" s="4">
        <v>4</v>
      </c>
      <c r="G623" s="11">
        <v>44085</v>
      </c>
      <c r="H623" s="41">
        <v>410.44499999999999</v>
      </c>
      <c r="I623" s="41">
        <v>32.835599999999999</v>
      </c>
      <c r="J623" s="41">
        <v>10.261100000000001</v>
      </c>
      <c r="K623" s="41">
        <v>453.54169999999999</v>
      </c>
      <c r="L623" s="11">
        <v>44094</v>
      </c>
      <c r="M623" t="s">
        <v>2817</v>
      </c>
    </row>
    <row r="624" spans="1:13" x14ac:dyDescent="0.25">
      <c r="A624" s="5">
        <v>904</v>
      </c>
      <c r="B624" s="5">
        <v>4</v>
      </c>
      <c r="C624" s="5">
        <v>4</v>
      </c>
      <c r="D624" s="5">
        <v>253</v>
      </c>
      <c r="E624" s="5">
        <v>1614</v>
      </c>
      <c r="F624" s="5">
        <v>4</v>
      </c>
      <c r="G624" s="10">
        <v>44085</v>
      </c>
      <c r="H624" s="40">
        <v>273.07350000000002</v>
      </c>
      <c r="I624" s="40">
        <v>21.8459</v>
      </c>
      <c r="J624" s="40">
        <v>6.8268000000000004</v>
      </c>
      <c r="K624" s="40">
        <v>301.74619999999999</v>
      </c>
      <c r="L624" s="10">
        <v>44094</v>
      </c>
      <c r="M624" t="s">
        <v>2810</v>
      </c>
    </row>
    <row r="625" spans="1:13" x14ac:dyDescent="0.25">
      <c r="A625" s="4">
        <v>905</v>
      </c>
      <c r="B625" s="4">
        <v>4</v>
      </c>
      <c r="C625" s="4">
        <v>4</v>
      </c>
      <c r="D625" s="4">
        <v>255</v>
      </c>
      <c r="E625" s="4">
        <v>1638</v>
      </c>
      <c r="F625" s="4">
        <v>5</v>
      </c>
      <c r="G625" s="11">
        <v>44086</v>
      </c>
      <c r="H625" s="41">
        <v>34644.224999999999</v>
      </c>
      <c r="I625" s="41">
        <v>2771.538</v>
      </c>
      <c r="J625" s="41">
        <v>866.10559999999998</v>
      </c>
      <c r="K625" s="41">
        <v>38281.868600000002</v>
      </c>
      <c r="L625" s="11">
        <v>44095</v>
      </c>
      <c r="M625" t="s">
        <v>2817</v>
      </c>
    </row>
    <row r="626" spans="1:13" x14ac:dyDescent="0.25">
      <c r="A626" s="5">
        <v>906</v>
      </c>
      <c r="B626" s="5">
        <v>4</v>
      </c>
      <c r="C626" s="5">
        <v>4</v>
      </c>
      <c r="D626" s="5">
        <v>256</v>
      </c>
      <c r="E626" s="5">
        <v>1582</v>
      </c>
      <c r="F626" s="5">
        <v>4</v>
      </c>
      <c r="G626" s="10">
        <v>44086</v>
      </c>
      <c r="H626" s="40">
        <v>513.79650000000004</v>
      </c>
      <c r="I626" s="40">
        <v>41.103700000000003</v>
      </c>
      <c r="J626" s="40">
        <v>12.844900000000001</v>
      </c>
      <c r="K626" s="40">
        <v>567.74509999999998</v>
      </c>
      <c r="L626" s="10">
        <v>44095</v>
      </c>
      <c r="M626" t="s">
        <v>2810</v>
      </c>
    </row>
    <row r="627" spans="1:13" x14ac:dyDescent="0.25">
      <c r="A627" s="4">
        <v>907</v>
      </c>
      <c r="B627" s="4">
        <v>4</v>
      </c>
      <c r="C627" s="4">
        <v>4</v>
      </c>
      <c r="D627" s="4">
        <v>252</v>
      </c>
      <c r="E627" s="4">
        <v>1510</v>
      </c>
      <c r="F627" s="4">
        <v>5</v>
      </c>
      <c r="G627" s="11">
        <v>44086</v>
      </c>
      <c r="H627" s="41">
        <v>143.04150000000001</v>
      </c>
      <c r="I627" s="41">
        <v>11.443300000000001</v>
      </c>
      <c r="J627" s="41">
        <v>3.5760000000000001</v>
      </c>
      <c r="K627" s="41">
        <v>158.0608</v>
      </c>
      <c r="L627" s="11">
        <v>44095</v>
      </c>
      <c r="M627" t="s">
        <v>2810</v>
      </c>
    </row>
    <row r="628" spans="1:13" x14ac:dyDescent="0.25">
      <c r="A628" s="5">
        <v>908</v>
      </c>
      <c r="B628" s="5">
        <v>4</v>
      </c>
      <c r="C628" s="5">
        <v>4</v>
      </c>
      <c r="D628" s="5">
        <v>260</v>
      </c>
      <c r="E628" s="5">
        <v>1526</v>
      </c>
      <c r="F628" s="5">
        <v>2</v>
      </c>
      <c r="G628" s="10">
        <v>44086</v>
      </c>
      <c r="H628" s="40">
        <v>28199.325000000001</v>
      </c>
      <c r="I628" s="40">
        <v>2255.9459999999999</v>
      </c>
      <c r="J628" s="40">
        <v>704.98310000000004</v>
      </c>
      <c r="K628" s="40">
        <v>31160.254099999998</v>
      </c>
      <c r="L628" s="10">
        <v>44095</v>
      </c>
      <c r="M628" t="s">
        <v>1829</v>
      </c>
    </row>
    <row r="629" spans="1:13" x14ac:dyDescent="0.25">
      <c r="A629" s="4">
        <v>909</v>
      </c>
      <c r="B629" s="4">
        <v>4</v>
      </c>
      <c r="C629" s="4">
        <v>4</v>
      </c>
      <c r="D629" s="4">
        <v>255</v>
      </c>
      <c r="E629" s="4">
        <v>1588</v>
      </c>
      <c r="F629" s="4">
        <v>5</v>
      </c>
      <c r="G629" s="11">
        <v>44089</v>
      </c>
      <c r="H629" s="41">
        <v>40471.199999999997</v>
      </c>
      <c r="I629" s="41">
        <v>3237.6959999999999</v>
      </c>
      <c r="J629" s="41">
        <v>1011.78</v>
      </c>
      <c r="K629" s="41">
        <v>44720.675999999999</v>
      </c>
      <c r="L629" s="11">
        <v>44098</v>
      </c>
      <c r="M629" t="s">
        <v>1829</v>
      </c>
    </row>
    <row r="630" spans="1:13" x14ac:dyDescent="0.25">
      <c r="A630" s="5">
        <v>910</v>
      </c>
      <c r="B630" s="5">
        <v>4</v>
      </c>
      <c r="C630" s="5">
        <v>4</v>
      </c>
      <c r="D630" s="5">
        <v>256</v>
      </c>
      <c r="E630" s="5">
        <v>1622</v>
      </c>
      <c r="F630" s="5">
        <v>4</v>
      </c>
      <c r="G630" s="10">
        <v>44089</v>
      </c>
      <c r="H630" s="40">
        <v>408.55500000000001</v>
      </c>
      <c r="I630" s="40">
        <v>32.684399999999997</v>
      </c>
      <c r="J630" s="40">
        <v>10.213900000000001</v>
      </c>
      <c r="K630" s="40">
        <v>451.45330000000001</v>
      </c>
      <c r="L630" s="10">
        <v>44098</v>
      </c>
      <c r="M630" t="s">
        <v>2810</v>
      </c>
    </row>
    <row r="631" spans="1:13" x14ac:dyDescent="0.25">
      <c r="A631" s="4">
        <v>911</v>
      </c>
      <c r="B631" s="4">
        <v>4</v>
      </c>
      <c r="C631" s="4">
        <v>4</v>
      </c>
      <c r="D631" s="4">
        <v>259</v>
      </c>
      <c r="E631" s="4">
        <v>1632</v>
      </c>
      <c r="F631" s="4">
        <v>4</v>
      </c>
      <c r="G631" s="11">
        <v>44089</v>
      </c>
      <c r="H631" s="41">
        <v>23671.724999999999</v>
      </c>
      <c r="I631" s="41">
        <v>1893.7380000000001</v>
      </c>
      <c r="J631" s="41">
        <v>591.79309999999998</v>
      </c>
      <c r="K631" s="41">
        <v>26157.256099999999</v>
      </c>
      <c r="L631" s="11">
        <v>44098</v>
      </c>
      <c r="M631" t="s">
        <v>1829</v>
      </c>
    </row>
    <row r="632" spans="1:13" x14ac:dyDescent="0.25">
      <c r="A632" s="5">
        <v>912</v>
      </c>
      <c r="B632" s="5">
        <v>5</v>
      </c>
      <c r="C632" s="5">
        <v>4</v>
      </c>
      <c r="D632" s="5">
        <v>260</v>
      </c>
      <c r="E632" s="5">
        <v>1608</v>
      </c>
      <c r="F632" s="5">
        <v>5</v>
      </c>
      <c r="G632" s="10">
        <v>44089</v>
      </c>
      <c r="H632" s="40">
        <v>5948.25</v>
      </c>
      <c r="I632" s="40">
        <v>475.86</v>
      </c>
      <c r="J632" s="40">
        <v>148.7063</v>
      </c>
      <c r="K632" s="40">
        <v>6572.8163000000004</v>
      </c>
      <c r="L632" s="10">
        <v>44098</v>
      </c>
      <c r="M632" t="s">
        <v>1829</v>
      </c>
    </row>
    <row r="633" spans="1:13" x14ac:dyDescent="0.25">
      <c r="A633" s="4">
        <v>913</v>
      </c>
      <c r="B633" s="4">
        <v>5</v>
      </c>
      <c r="C633" s="4">
        <v>4</v>
      </c>
      <c r="D633" s="4">
        <v>258</v>
      </c>
      <c r="E633" s="4">
        <v>1576</v>
      </c>
      <c r="F633" s="4">
        <v>5</v>
      </c>
      <c r="G633" s="11">
        <v>44089</v>
      </c>
      <c r="H633" s="41">
        <v>91117.95</v>
      </c>
      <c r="I633" s="41">
        <v>7289.4359999999997</v>
      </c>
      <c r="J633" s="41">
        <v>2277.9488000000001</v>
      </c>
      <c r="K633" s="41">
        <v>100685.3348</v>
      </c>
      <c r="L633" s="11">
        <v>44098</v>
      </c>
      <c r="M633" t="s">
        <v>1829</v>
      </c>
    </row>
    <row r="634" spans="1:13" x14ac:dyDescent="0.25">
      <c r="A634" s="5">
        <v>914</v>
      </c>
      <c r="B634" s="5">
        <v>4</v>
      </c>
      <c r="C634" s="5">
        <v>4</v>
      </c>
      <c r="D634" s="5">
        <v>254</v>
      </c>
      <c r="E634" s="5">
        <v>1590</v>
      </c>
      <c r="F634" s="5">
        <v>1</v>
      </c>
      <c r="G634" s="10">
        <v>44089</v>
      </c>
      <c r="H634" s="40">
        <v>525</v>
      </c>
      <c r="I634" s="40">
        <v>42</v>
      </c>
      <c r="J634" s="40">
        <v>13.125</v>
      </c>
      <c r="K634" s="40">
        <v>580.125</v>
      </c>
      <c r="L634" s="10">
        <v>44098</v>
      </c>
      <c r="M634" t="s">
        <v>2817</v>
      </c>
    </row>
    <row r="635" spans="1:13" x14ac:dyDescent="0.25">
      <c r="A635" s="4">
        <v>915</v>
      </c>
      <c r="B635" s="4">
        <v>4</v>
      </c>
      <c r="C635" s="4">
        <v>4</v>
      </c>
      <c r="D635" s="4">
        <v>257</v>
      </c>
      <c r="E635" s="4">
        <v>1514</v>
      </c>
      <c r="F635" s="4">
        <v>5</v>
      </c>
      <c r="G635" s="11">
        <v>44089</v>
      </c>
      <c r="H635" s="41">
        <v>2003.6835000000001</v>
      </c>
      <c r="I635" s="41">
        <v>160.29470000000001</v>
      </c>
      <c r="J635" s="41">
        <v>50.092100000000002</v>
      </c>
      <c r="K635" s="41">
        <v>2214.0702999999999</v>
      </c>
      <c r="L635" s="11">
        <v>44098</v>
      </c>
      <c r="M635" t="s">
        <v>2810</v>
      </c>
    </row>
    <row r="636" spans="1:13" x14ac:dyDescent="0.25">
      <c r="A636" s="5">
        <v>916</v>
      </c>
      <c r="B636" s="5">
        <v>4</v>
      </c>
      <c r="C636" s="5">
        <v>4</v>
      </c>
      <c r="D636" s="5">
        <v>261</v>
      </c>
      <c r="E636" s="5">
        <v>1498</v>
      </c>
      <c r="F636" s="5">
        <v>4</v>
      </c>
      <c r="G636" s="10">
        <v>44089</v>
      </c>
      <c r="H636" s="40">
        <v>26455.275000000001</v>
      </c>
      <c r="I636" s="40">
        <v>2116.422</v>
      </c>
      <c r="J636" s="40">
        <v>661.38189999999997</v>
      </c>
      <c r="K636" s="40">
        <v>29233.0789</v>
      </c>
      <c r="L636" s="10">
        <v>44098</v>
      </c>
      <c r="M636" t="s">
        <v>2810</v>
      </c>
    </row>
    <row r="637" spans="1:13" x14ac:dyDescent="0.25">
      <c r="A637" s="4">
        <v>917</v>
      </c>
      <c r="B637" s="4">
        <v>4</v>
      </c>
      <c r="C637" s="4">
        <v>4</v>
      </c>
      <c r="D637" s="4">
        <v>251</v>
      </c>
      <c r="E637" s="4">
        <v>1674</v>
      </c>
      <c r="F637" s="4">
        <v>2</v>
      </c>
      <c r="G637" s="11">
        <v>44089</v>
      </c>
      <c r="H637" s="41">
        <v>944.37</v>
      </c>
      <c r="I637" s="41">
        <v>75.549599999999998</v>
      </c>
      <c r="J637" s="41">
        <v>23.609300000000001</v>
      </c>
      <c r="K637" s="41">
        <v>1043.5289</v>
      </c>
      <c r="L637" s="11">
        <v>44098</v>
      </c>
      <c r="M637" t="s">
        <v>2810</v>
      </c>
    </row>
    <row r="638" spans="1:13" x14ac:dyDescent="0.25">
      <c r="A638" s="5">
        <v>918</v>
      </c>
      <c r="B638" s="5">
        <v>4</v>
      </c>
      <c r="C638" s="5">
        <v>4</v>
      </c>
      <c r="D638" s="5">
        <v>253</v>
      </c>
      <c r="E638" s="5">
        <v>1652</v>
      </c>
      <c r="F638" s="5">
        <v>4</v>
      </c>
      <c r="G638" s="10">
        <v>44089</v>
      </c>
      <c r="H638" s="40">
        <v>51588.074999999997</v>
      </c>
      <c r="I638" s="40">
        <v>4127.0460000000003</v>
      </c>
      <c r="J638" s="40">
        <v>1289.7019</v>
      </c>
      <c r="K638" s="40">
        <v>57004.822899999999</v>
      </c>
      <c r="L638" s="10">
        <v>44098</v>
      </c>
      <c r="M638" t="s">
        <v>1829</v>
      </c>
    </row>
    <row r="639" spans="1:13" x14ac:dyDescent="0.25">
      <c r="A639" s="4">
        <v>919</v>
      </c>
      <c r="B639" s="4">
        <v>4</v>
      </c>
      <c r="C639" s="4">
        <v>4</v>
      </c>
      <c r="D639" s="4">
        <v>255</v>
      </c>
      <c r="E639" s="4">
        <v>1578</v>
      </c>
      <c r="F639" s="4">
        <v>5</v>
      </c>
      <c r="G639" s="11">
        <v>44089</v>
      </c>
      <c r="H639" s="41">
        <v>26720.924999999999</v>
      </c>
      <c r="I639" s="41">
        <v>2137.674</v>
      </c>
      <c r="J639" s="41">
        <v>668.0231</v>
      </c>
      <c r="K639" s="41">
        <v>29526.622100000001</v>
      </c>
      <c r="L639" s="11">
        <v>44098</v>
      </c>
      <c r="M639" t="s">
        <v>1829</v>
      </c>
    </row>
    <row r="640" spans="1:13" x14ac:dyDescent="0.25">
      <c r="A640" s="5">
        <v>920</v>
      </c>
      <c r="B640" s="5">
        <v>4</v>
      </c>
      <c r="C640" s="5">
        <v>4</v>
      </c>
      <c r="D640" s="5">
        <v>256</v>
      </c>
      <c r="E640" s="5">
        <v>1538</v>
      </c>
      <c r="F640" s="5">
        <v>5</v>
      </c>
      <c r="G640" s="10">
        <v>44089</v>
      </c>
      <c r="H640" s="40">
        <v>37843.574999999997</v>
      </c>
      <c r="I640" s="40">
        <v>3027.4859999999999</v>
      </c>
      <c r="J640" s="40">
        <v>946.08939999999996</v>
      </c>
      <c r="K640" s="40">
        <v>41817.150399999999</v>
      </c>
      <c r="L640" s="10">
        <v>44098</v>
      </c>
      <c r="M640" t="s">
        <v>1829</v>
      </c>
    </row>
    <row r="641" spans="1:13" x14ac:dyDescent="0.25">
      <c r="A641" s="4">
        <v>921</v>
      </c>
      <c r="B641" s="4">
        <v>4</v>
      </c>
      <c r="C641" s="4">
        <v>4</v>
      </c>
      <c r="D641" s="4">
        <v>259</v>
      </c>
      <c r="E641" s="4">
        <v>1556</v>
      </c>
      <c r="F641" s="4">
        <v>4</v>
      </c>
      <c r="G641" s="11">
        <v>44089</v>
      </c>
      <c r="H641" s="41">
        <v>25531.275000000001</v>
      </c>
      <c r="I641" s="41">
        <v>2042.502</v>
      </c>
      <c r="J641" s="41">
        <v>638.28189999999995</v>
      </c>
      <c r="K641" s="41">
        <v>28212.0589</v>
      </c>
      <c r="L641" s="11">
        <v>44098</v>
      </c>
      <c r="M641" t="s">
        <v>1829</v>
      </c>
    </row>
    <row r="642" spans="1:13" x14ac:dyDescent="0.25">
      <c r="A642" s="5">
        <v>922</v>
      </c>
      <c r="B642" s="5">
        <v>4</v>
      </c>
      <c r="C642" s="5">
        <v>4</v>
      </c>
      <c r="D642" s="5">
        <v>260</v>
      </c>
      <c r="E642" s="5">
        <v>1554</v>
      </c>
      <c r="F642" s="5">
        <v>5</v>
      </c>
      <c r="G642" s="10">
        <v>44089</v>
      </c>
      <c r="H642" s="40">
        <v>278.83800000000002</v>
      </c>
      <c r="I642" s="40">
        <v>22.306999999999999</v>
      </c>
      <c r="J642" s="40">
        <v>6.9710000000000001</v>
      </c>
      <c r="K642" s="40">
        <v>308.11599999999999</v>
      </c>
      <c r="L642" s="10">
        <v>44098</v>
      </c>
      <c r="M642" t="s">
        <v>2817</v>
      </c>
    </row>
    <row r="643" spans="1:13" x14ac:dyDescent="0.25">
      <c r="A643" s="4">
        <v>923</v>
      </c>
      <c r="B643" s="4">
        <v>4</v>
      </c>
      <c r="C643" s="4">
        <v>4</v>
      </c>
      <c r="D643" s="4">
        <v>258</v>
      </c>
      <c r="E643" s="4">
        <v>1688</v>
      </c>
      <c r="F643" s="4">
        <v>4</v>
      </c>
      <c r="G643" s="11">
        <v>44089</v>
      </c>
      <c r="H643" s="41">
        <v>125.748</v>
      </c>
      <c r="I643" s="41">
        <v>10.059799999999999</v>
      </c>
      <c r="J643" s="41">
        <v>3.1436999999999999</v>
      </c>
      <c r="K643" s="41">
        <v>138.95150000000001</v>
      </c>
      <c r="L643" s="11">
        <v>44098</v>
      </c>
      <c r="M643" t="s">
        <v>2810</v>
      </c>
    </row>
    <row r="644" spans="1:13" x14ac:dyDescent="0.25">
      <c r="A644" s="5">
        <v>924</v>
      </c>
      <c r="B644" s="5">
        <v>4</v>
      </c>
      <c r="C644" s="5">
        <v>4</v>
      </c>
      <c r="D644" s="5">
        <v>254</v>
      </c>
      <c r="E644" s="5">
        <v>1580</v>
      </c>
      <c r="F644" s="5">
        <v>5</v>
      </c>
      <c r="G644" s="10">
        <v>44089</v>
      </c>
      <c r="H644" s="40">
        <v>150.79050000000001</v>
      </c>
      <c r="I644" s="40">
        <v>12.0632</v>
      </c>
      <c r="J644" s="40">
        <v>3.7698</v>
      </c>
      <c r="K644" s="40">
        <v>166.62350000000001</v>
      </c>
      <c r="L644" s="10">
        <v>44098</v>
      </c>
      <c r="M644" t="s">
        <v>2810</v>
      </c>
    </row>
    <row r="645" spans="1:13" x14ac:dyDescent="0.25">
      <c r="A645" s="4">
        <v>925</v>
      </c>
      <c r="B645" s="4">
        <v>4</v>
      </c>
      <c r="C645" s="4">
        <v>4</v>
      </c>
      <c r="D645" s="4">
        <v>257</v>
      </c>
      <c r="E645" s="4">
        <v>1496</v>
      </c>
      <c r="F645" s="4">
        <v>5</v>
      </c>
      <c r="G645" s="11">
        <v>44091</v>
      </c>
      <c r="H645" s="41">
        <v>2069.2665000000002</v>
      </c>
      <c r="I645" s="41">
        <v>165.54130000000001</v>
      </c>
      <c r="J645" s="41">
        <v>51.731699999999996</v>
      </c>
      <c r="K645" s="41">
        <v>2286.5394999999999</v>
      </c>
      <c r="L645" s="11">
        <v>44100</v>
      </c>
      <c r="M645" t="s">
        <v>2817</v>
      </c>
    </row>
    <row r="646" spans="1:13" x14ac:dyDescent="0.25">
      <c r="A646" s="5">
        <v>926</v>
      </c>
      <c r="B646" s="5">
        <v>4</v>
      </c>
      <c r="C646" s="5">
        <v>4</v>
      </c>
      <c r="D646" s="5">
        <v>261</v>
      </c>
      <c r="E646" s="5">
        <v>1494</v>
      </c>
      <c r="F646" s="5">
        <v>2</v>
      </c>
      <c r="G646" s="10">
        <v>44091</v>
      </c>
      <c r="H646" s="40">
        <v>8847.2999999999993</v>
      </c>
      <c r="I646" s="40">
        <v>707.78399999999999</v>
      </c>
      <c r="J646" s="40">
        <v>221.1825</v>
      </c>
      <c r="K646" s="40">
        <v>9776.2664999999997</v>
      </c>
      <c r="L646" s="10">
        <v>44100</v>
      </c>
      <c r="M646" t="s">
        <v>2810</v>
      </c>
    </row>
    <row r="647" spans="1:13" x14ac:dyDescent="0.25">
      <c r="A647" s="4">
        <v>927</v>
      </c>
      <c r="B647" s="4">
        <v>4</v>
      </c>
      <c r="C647" s="4">
        <v>4</v>
      </c>
      <c r="D647" s="4">
        <v>251</v>
      </c>
      <c r="E647" s="4">
        <v>1650</v>
      </c>
      <c r="F647" s="4">
        <v>5</v>
      </c>
      <c r="G647" s="11">
        <v>44091</v>
      </c>
      <c r="H647" s="41">
        <v>171.07650000000001</v>
      </c>
      <c r="I647" s="41">
        <v>13.6861</v>
      </c>
      <c r="J647" s="41">
        <v>4.2769000000000004</v>
      </c>
      <c r="K647" s="41">
        <v>189.0395</v>
      </c>
      <c r="L647" s="11">
        <v>44100</v>
      </c>
      <c r="M647" t="s">
        <v>2810</v>
      </c>
    </row>
    <row r="648" spans="1:13" x14ac:dyDescent="0.25">
      <c r="A648" s="5">
        <v>928</v>
      </c>
      <c r="B648" s="5">
        <v>4</v>
      </c>
      <c r="C648" s="5">
        <v>4</v>
      </c>
      <c r="D648" s="5">
        <v>253</v>
      </c>
      <c r="E648" s="5">
        <v>1654</v>
      </c>
      <c r="F648" s="5">
        <v>4</v>
      </c>
      <c r="G648" s="10">
        <v>44091</v>
      </c>
      <c r="H648" s="40">
        <v>20397.3</v>
      </c>
      <c r="I648" s="40">
        <v>1631.7840000000001</v>
      </c>
      <c r="J648" s="40">
        <v>509.9325</v>
      </c>
      <c r="K648" s="40">
        <v>22539.016500000002</v>
      </c>
      <c r="L648" s="10">
        <v>44100</v>
      </c>
      <c r="M648" t="s">
        <v>2817</v>
      </c>
    </row>
    <row r="649" spans="1:13" x14ac:dyDescent="0.25">
      <c r="A649" s="4">
        <v>929</v>
      </c>
      <c r="B649" s="4">
        <v>4</v>
      </c>
      <c r="C649" s="4">
        <v>4</v>
      </c>
      <c r="D649" s="4">
        <v>252</v>
      </c>
      <c r="E649" s="4">
        <v>1664</v>
      </c>
      <c r="F649" s="4">
        <v>3</v>
      </c>
      <c r="G649" s="11">
        <v>44092</v>
      </c>
      <c r="H649" s="41">
        <v>14628.075000000001</v>
      </c>
      <c r="I649" s="41">
        <v>1170.2460000000001</v>
      </c>
      <c r="J649" s="41">
        <v>365.70190000000002</v>
      </c>
      <c r="K649" s="41">
        <v>16164.0229</v>
      </c>
      <c r="L649" s="11">
        <v>44101</v>
      </c>
      <c r="M649" t="s">
        <v>2817</v>
      </c>
    </row>
    <row r="650" spans="1:13" x14ac:dyDescent="0.25">
      <c r="A650" s="5">
        <v>930</v>
      </c>
      <c r="B650" s="5">
        <v>4</v>
      </c>
      <c r="C650" s="5">
        <v>4</v>
      </c>
      <c r="D650" s="5">
        <v>256</v>
      </c>
      <c r="E650" s="5">
        <v>1678</v>
      </c>
      <c r="F650" s="5">
        <v>3</v>
      </c>
      <c r="G650" s="10">
        <v>44092</v>
      </c>
      <c r="H650" s="40">
        <v>58685.55</v>
      </c>
      <c r="I650" s="40">
        <v>4694.8440000000001</v>
      </c>
      <c r="J650" s="40">
        <v>1467.1387999999999</v>
      </c>
      <c r="K650" s="40">
        <v>64847.532800000001</v>
      </c>
      <c r="L650" s="10">
        <v>44101</v>
      </c>
      <c r="M650" t="s">
        <v>1829</v>
      </c>
    </row>
    <row r="651" spans="1:13" x14ac:dyDescent="0.25">
      <c r="A651" s="4">
        <v>931</v>
      </c>
      <c r="B651" s="4">
        <v>4</v>
      </c>
      <c r="C651" s="4">
        <v>4</v>
      </c>
      <c r="D651" s="4">
        <v>259</v>
      </c>
      <c r="E651" s="4">
        <v>1616</v>
      </c>
      <c r="F651" s="4">
        <v>5</v>
      </c>
      <c r="G651" s="11">
        <v>44092</v>
      </c>
      <c r="H651" s="41">
        <v>532.28700000000003</v>
      </c>
      <c r="I651" s="41">
        <v>42.582999999999998</v>
      </c>
      <c r="J651" s="41">
        <v>13.3072</v>
      </c>
      <c r="K651" s="41">
        <v>588.17719999999997</v>
      </c>
      <c r="L651" s="11">
        <v>44101</v>
      </c>
      <c r="M651" t="s">
        <v>2817</v>
      </c>
    </row>
    <row r="652" spans="1:13" x14ac:dyDescent="0.25">
      <c r="A652" s="5">
        <v>932</v>
      </c>
      <c r="B652" s="5">
        <v>4</v>
      </c>
      <c r="C652" s="5">
        <v>4</v>
      </c>
      <c r="D652" s="5">
        <v>260</v>
      </c>
      <c r="E652" s="5">
        <v>1492</v>
      </c>
      <c r="F652" s="5">
        <v>5</v>
      </c>
      <c r="G652" s="10">
        <v>44092</v>
      </c>
      <c r="H652" s="40">
        <v>272.75850000000003</v>
      </c>
      <c r="I652" s="40">
        <v>21.820699999999999</v>
      </c>
      <c r="J652" s="40">
        <v>6.819</v>
      </c>
      <c r="K652" s="40">
        <v>301.39819999999997</v>
      </c>
      <c r="L652" s="10">
        <v>44101</v>
      </c>
      <c r="M652" t="s">
        <v>2817</v>
      </c>
    </row>
    <row r="653" spans="1:13" x14ac:dyDescent="0.25">
      <c r="A653" s="4">
        <v>933</v>
      </c>
      <c r="B653" s="4">
        <v>4</v>
      </c>
      <c r="C653" s="4">
        <v>4</v>
      </c>
      <c r="D653" s="4">
        <v>258</v>
      </c>
      <c r="E653" s="4">
        <v>1602</v>
      </c>
      <c r="F653" s="4">
        <v>5</v>
      </c>
      <c r="G653" s="11">
        <v>44092</v>
      </c>
      <c r="H653" s="41">
        <v>1796.0355</v>
      </c>
      <c r="I653" s="41">
        <v>143.68279999999999</v>
      </c>
      <c r="J653" s="41">
        <v>44.9009</v>
      </c>
      <c r="K653" s="41">
        <v>1984.6192000000001</v>
      </c>
      <c r="L653" s="11">
        <v>44101</v>
      </c>
      <c r="M653" t="s">
        <v>2810</v>
      </c>
    </row>
    <row r="654" spans="1:13" x14ac:dyDescent="0.25">
      <c r="A654" s="5">
        <v>934</v>
      </c>
      <c r="B654" s="5">
        <v>4</v>
      </c>
      <c r="C654" s="5">
        <v>4</v>
      </c>
      <c r="D654" s="5">
        <v>254</v>
      </c>
      <c r="E654" s="5">
        <v>1540</v>
      </c>
      <c r="F654" s="5">
        <v>5</v>
      </c>
      <c r="G654" s="10">
        <v>44092</v>
      </c>
      <c r="H654" s="40">
        <v>279.78300000000002</v>
      </c>
      <c r="I654" s="40">
        <v>22.3826</v>
      </c>
      <c r="J654" s="40">
        <v>6.9946000000000002</v>
      </c>
      <c r="K654" s="40">
        <v>309.16019999999997</v>
      </c>
      <c r="L654" s="10">
        <v>44101</v>
      </c>
      <c r="M654" t="s">
        <v>2810</v>
      </c>
    </row>
    <row r="655" spans="1:13" x14ac:dyDescent="0.25">
      <c r="A655" s="4">
        <v>935</v>
      </c>
      <c r="B655" s="4">
        <v>4</v>
      </c>
      <c r="C655" s="4">
        <v>4</v>
      </c>
      <c r="D655" s="4">
        <v>257</v>
      </c>
      <c r="E655" s="4">
        <v>1628</v>
      </c>
      <c r="F655" s="4">
        <v>5</v>
      </c>
      <c r="G655" s="11">
        <v>44092</v>
      </c>
      <c r="H655" s="41">
        <v>34644.224999999999</v>
      </c>
      <c r="I655" s="41">
        <v>2771.538</v>
      </c>
      <c r="J655" s="41">
        <v>866.10559999999998</v>
      </c>
      <c r="K655" s="41">
        <v>38281.868600000002</v>
      </c>
      <c r="L655" s="11">
        <v>44101</v>
      </c>
      <c r="M655" t="s">
        <v>2810</v>
      </c>
    </row>
    <row r="656" spans="1:13" x14ac:dyDescent="0.25">
      <c r="A656" s="5">
        <v>936</v>
      </c>
      <c r="B656" s="5">
        <v>4</v>
      </c>
      <c r="C656" s="5">
        <v>4</v>
      </c>
      <c r="D656" s="5">
        <v>261</v>
      </c>
      <c r="E656" s="5">
        <v>1604</v>
      </c>
      <c r="F656" s="5">
        <v>4</v>
      </c>
      <c r="G656" s="10">
        <v>44092</v>
      </c>
      <c r="H656" s="40">
        <v>1839.5055</v>
      </c>
      <c r="I656" s="40">
        <v>147.16040000000001</v>
      </c>
      <c r="J656" s="40">
        <v>45.9876</v>
      </c>
      <c r="K656" s="40">
        <v>2032.6534999999999</v>
      </c>
      <c r="L656" s="10">
        <v>44101</v>
      </c>
      <c r="M656" t="s">
        <v>2810</v>
      </c>
    </row>
    <row r="657" spans="1:13" x14ac:dyDescent="0.25">
      <c r="A657" s="4">
        <v>937</v>
      </c>
      <c r="B657" s="4">
        <v>4</v>
      </c>
      <c r="C657" s="4">
        <v>4</v>
      </c>
      <c r="D657" s="4">
        <v>251</v>
      </c>
      <c r="E657" s="4">
        <v>1690</v>
      </c>
      <c r="F657" s="4">
        <v>5</v>
      </c>
      <c r="G657" s="11">
        <v>44092</v>
      </c>
      <c r="H657" s="41">
        <v>146.286</v>
      </c>
      <c r="I657" s="41">
        <v>11.7029</v>
      </c>
      <c r="J657" s="41">
        <v>3.6572</v>
      </c>
      <c r="K657" s="41">
        <v>161.64609999999999</v>
      </c>
      <c r="L657" s="11">
        <v>44101</v>
      </c>
      <c r="M657" t="s">
        <v>2810</v>
      </c>
    </row>
    <row r="658" spans="1:13" x14ac:dyDescent="0.25">
      <c r="A658" s="5">
        <v>938</v>
      </c>
      <c r="B658" s="5">
        <v>4</v>
      </c>
      <c r="C658" s="5">
        <v>4</v>
      </c>
      <c r="D658" s="5">
        <v>253</v>
      </c>
      <c r="E658" s="5">
        <v>1566</v>
      </c>
      <c r="F658" s="5">
        <v>5</v>
      </c>
      <c r="G658" s="10">
        <v>44092</v>
      </c>
      <c r="H658" s="40">
        <v>102.56399999999999</v>
      </c>
      <c r="I658" s="40">
        <v>8.2050999999999998</v>
      </c>
      <c r="J658" s="40">
        <v>2.5640999999999998</v>
      </c>
      <c r="K658" s="40">
        <v>113.33320000000001</v>
      </c>
      <c r="L658" s="10">
        <v>44101</v>
      </c>
      <c r="M658" t="s">
        <v>2810</v>
      </c>
    </row>
    <row r="659" spans="1:13" x14ac:dyDescent="0.25">
      <c r="A659" s="4">
        <v>939</v>
      </c>
      <c r="B659" s="4">
        <v>4</v>
      </c>
      <c r="C659" s="4">
        <v>4</v>
      </c>
      <c r="D659" s="4">
        <v>255</v>
      </c>
      <c r="E659" s="4">
        <v>1698</v>
      </c>
      <c r="F659" s="4">
        <v>5</v>
      </c>
      <c r="G659" s="11">
        <v>44092</v>
      </c>
      <c r="H659" s="41">
        <v>150.79050000000001</v>
      </c>
      <c r="I659" s="41">
        <v>12.0632</v>
      </c>
      <c r="J659" s="41">
        <v>3.7698</v>
      </c>
      <c r="K659" s="41">
        <v>166.62350000000001</v>
      </c>
      <c r="L659" s="11">
        <v>44101</v>
      </c>
      <c r="M659" t="s">
        <v>2810</v>
      </c>
    </row>
    <row r="660" spans="1:13" x14ac:dyDescent="0.25">
      <c r="A660" s="5">
        <v>940</v>
      </c>
      <c r="B660" s="5">
        <v>4</v>
      </c>
      <c r="C660" s="5">
        <v>4</v>
      </c>
      <c r="D660" s="5">
        <v>252</v>
      </c>
      <c r="E660" s="5">
        <v>1560</v>
      </c>
      <c r="F660" s="5">
        <v>5</v>
      </c>
      <c r="G660" s="10">
        <v>44092</v>
      </c>
      <c r="H660" s="40">
        <v>13669.424999999999</v>
      </c>
      <c r="I660" s="40">
        <v>1093.5540000000001</v>
      </c>
      <c r="J660" s="40">
        <v>341.73559999999998</v>
      </c>
      <c r="K660" s="40">
        <v>15104.714599999999</v>
      </c>
      <c r="L660" s="10">
        <v>44101</v>
      </c>
      <c r="M660" t="s">
        <v>1829</v>
      </c>
    </row>
    <row r="661" spans="1:13" x14ac:dyDescent="0.25">
      <c r="A661" s="4">
        <v>941</v>
      </c>
      <c r="B661" s="4">
        <v>4</v>
      </c>
      <c r="C661" s="4">
        <v>4</v>
      </c>
      <c r="D661" s="4">
        <v>259</v>
      </c>
      <c r="E661" s="4">
        <v>1692</v>
      </c>
      <c r="F661" s="4">
        <v>5</v>
      </c>
      <c r="G661" s="11">
        <v>44092</v>
      </c>
      <c r="H661" s="41">
        <v>13458.69</v>
      </c>
      <c r="I661" s="41">
        <v>1076.6952000000001</v>
      </c>
      <c r="J661" s="41">
        <v>336.46730000000002</v>
      </c>
      <c r="K661" s="41">
        <v>14871.852500000001</v>
      </c>
      <c r="L661" s="11">
        <v>44101</v>
      </c>
      <c r="M661" t="s">
        <v>1829</v>
      </c>
    </row>
    <row r="662" spans="1:13" x14ac:dyDescent="0.25">
      <c r="A662" s="5">
        <v>942</v>
      </c>
      <c r="B662" s="5">
        <v>4</v>
      </c>
      <c r="C662" s="5">
        <v>4</v>
      </c>
      <c r="D662" s="5">
        <v>260</v>
      </c>
      <c r="E662" s="5">
        <v>1696</v>
      </c>
      <c r="F662" s="5">
        <v>2</v>
      </c>
      <c r="G662" s="10">
        <v>44092</v>
      </c>
      <c r="H662" s="40">
        <v>28343.7</v>
      </c>
      <c r="I662" s="40">
        <v>2267.4960000000001</v>
      </c>
      <c r="J662" s="40">
        <v>708.59249999999997</v>
      </c>
      <c r="K662" s="40">
        <v>31319.788499999999</v>
      </c>
      <c r="L662" s="10">
        <v>44101</v>
      </c>
      <c r="M662" t="s">
        <v>1829</v>
      </c>
    </row>
    <row r="663" spans="1:13" x14ac:dyDescent="0.25">
      <c r="A663" s="4">
        <v>943</v>
      </c>
      <c r="B663" s="4">
        <v>4</v>
      </c>
      <c r="C663" s="4">
        <v>4</v>
      </c>
      <c r="D663" s="4">
        <v>258</v>
      </c>
      <c r="E663" s="4">
        <v>1504</v>
      </c>
      <c r="F663" s="4">
        <v>1</v>
      </c>
      <c r="G663" s="11">
        <v>44092</v>
      </c>
      <c r="H663" s="41">
        <v>551.88</v>
      </c>
      <c r="I663" s="41">
        <v>44.150399999999998</v>
      </c>
      <c r="J663" s="41">
        <v>13.797000000000001</v>
      </c>
      <c r="K663" s="41">
        <v>609.82740000000001</v>
      </c>
      <c r="L663" s="11">
        <v>44101</v>
      </c>
      <c r="M663" t="s">
        <v>2817</v>
      </c>
    </row>
    <row r="664" spans="1:13" x14ac:dyDescent="0.25">
      <c r="A664" s="5">
        <v>944</v>
      </c>
      <c r="B664" s="5">
        <v>4</v>
      </c>
      <c r="C664" s="5">
        <v>3</v>
      </c>
      <c r="D664" s="5">
        <v>250</v>
      </c>
      <c r="E664" s="5">
        <v>1544</v>
      </c>
      <c r="F664" s="5">
        <v>1</v>
      </c>
      <c r="G664" s="10">
        <v>44092</v>
      </c>
      <c r="H664" s="40">
        <v>3811.5</v>
      </c>
      <c r="I664" s="40">
        <v>304.92</v>
      </c>
      <c r="J664" s="40">
        <v>95.287499999999994</v>
      </c>
      <c r="K664" s="40">
        <v>4211.7075000000004</v>
      </c>
      <c r="L664" s="10">
        <v>44101</v>
      </c>
      <c r="M664" t="s">
        <v>2817</v>
      </c>
    </row>
    <row r="665" spans="1:13" x14ac:dyDescent="0.25">
      <c r="A665" s="4">
        <v>945</v>
      </c>
      <c r="B665" s="4">
        <v>4</v>
      </c>
      <c r="C665" s="4">
        <v>4</v>
      </c>
      <c r="D665" s="4">
        <v>257</v>
      </c>
      <c r="E665" s="4">
        <v>1530</v>
      </c>
      <c r="F665" s="4">
        <v>2</v>
      </c>
      <c r="G665" s="11">
        <v>44094</v>
      </c>
      <c r="H665" s="41">
        <v>28072.275000000001</v>
      </c>
      <c r="I665" s="41">
        <v>2245.7820000000002</v>
      </c>
      <c r="J665" s="41">
        <v>701.80690000000004</v>
      </c>
      <c r="K665" s="41">
        <v>31019.8639</v>
      </c>
      <c r="L665" s="11">
        <v>44103</v>
      </c>
      <c r="M665" t="s">
        <v>2810</v>
      </c>
    </row>
    <row r="666" spans="1:13" x14ac:dyDescent="0.25">
      <c r="A666" s="5">
        <v>946</v>
      </c>
      <c r="B666" s="5">
        <v>4</v>
      </c>
      <c r="C666" s="5">
        <v>4</v>
      </c>
      <c r="D666" s="5">
        <v>261</v>
      </c>
      <c r="E666" s="5">
        <v>1508</v>
      </c>
      <c r="F666" s="5">
        <v>1</v>
      </c>
      <c r="G666" s="10">
        <v>44094</v>
      </c>
      <c r="H666" s="40">
        <v>37312.275000000001</v>
      </c>
      <c r="I666" s="40">
        <v>2984.982</v>
      </c>
      <c r="J666" s="40">
        <v>932.80690000000004</v>
      </c>
      <c r="K666" s="40">
        <v>41230.063900000001</v>
      </c>
      <c r="L666" s="10">
        <v>44103</v>
      </c>
      <c r="M666" t="s">
        <v>2810</v>
      </c>
    </row>
    <row r="667" spans="1:13" x14ac:dyDescent="0.25">
      <c r="A667" s="4">
        <v>947</v>
      </c>
      <c r="B667" s="4">
        <v>4</v>
      </c>
      <c r="C667" s="4">
        <v>4</v>
      </c>
      <c r="D667" s="4">
        <v>251</v>
      </c>
      <c r="E667" s="4">
        <v>1694</v>
      </c>
      <c r="F667" s="4">
        <v>1</v>
      </c>
      <c r="G667" s="11">
        <v>44094</v>
      </c>
      <c r="H667" s="41">
        <v>3407.25</v>
      </c>
      <c r="I667" s="41">
        <v>272.58</v>
      </c>
      <c r="J667" s="41">
        <v>85.181299999999993</v>
      </c>
      <c r="K667" s="41">
        <v>3765.0113000000001</v>
      </c>
      <c r="L667" s="11">
        <v>44103</v>
      </c>
      <c r="M667" t="s">
        <v>2817</v>
      </c>
    </row>
    <row r="668" spans="1:13" x14ac:dyDescent="0.25">
      <c r="A668" s="5">
        <v>948</v>
      </c>
      <c r="B668" s="5">
        <v>4</v>
      </c>
      <c r="C668" s="5">
        <v>4</v>
      </c>
      <c r="D668" s="5">
        <v>253</v>
      </c>
      <c r="E668" s="5">
        <v>1624</v>
      </c>
      <c r="F668" s="5">
        <v>2</v>
      </c>
      <c r="G668" s="10">
        <v>44094</v>
      </c>
      <c r="H668" s="40">
        <v>28297.5</v>
      </c>
      <c r="I668" s="40">
        <v>2263.8000000000002</v>
      </c>
      <c r="J668" s="40">
        <v>707.4375</v>
      </c>
      <c r="K668" s="40">
        <v>31268.737499999999</v>
      </c>
      <c r="L668" s="10">
        <v>44103</v>
      </c>
      <c r="M668" t="s">
        <v>1829</v>
      </c>
    </row>
    <row r="669" spans="1:13" x14ac:dyDescent="0.25">
      <c r="A669" s="4">
        <v>948</v>
      </c>
      <c r="B669" s="4">
        <v>4</v>
      </c>
      <c r="C669" s="4">
        <v>4</v>
      </c>
      <c r="D669" s="4">
        <v>1</v>
      </c>
      <c r="E669" s="4">
        <v>1504</v>
      </c>
      <c r="F669" s="4">
        <v>2</v>
      </c>
      <c r="G669" s="11">
        <v>44196</v>
      </c>
      <c r="H669" s="41">
        <v>8000</v>
      </c>
      <c r="I669" s="41">
        <v>640</v>
      </c>
      <c r="J669" s="41">
        <v>50</v>
      </c>
      <c r="K669" s="41">
        <v>8690</v>
      </c>
      <c r="L669" s="11">
        <v>44103</v>
      </c>
      <c r="M669" t="s">
        <v>2817</v>
      </c>
    </row>
    <row r="670" spans="1:13" x14ac:dyDescent="0.25">
      <c r="A670" s="5" t="s">
        <v>2764</v>
      </c>
      <c r="B670" s="5">
        <v>4</v>
      </c>
      <c r="C670" s="5">
        <v>4</v>
      </c>
      <c r="D670" s="5">
        <v>1</v>
      </c>
      <c r="E670" s="5">
        <v>1530</v>
      </c>
      <c r="F670" s="5">
        <v>2</v>
      </c>
      <c r="G670" s="10">
        <v>44196</v>
      </c>
      <c r="H670" s="40">
        <v>87853.5</v>
      </c>
      <c r="I670" s="40">
        <v>7028.28</v>
      </c>
      <c r="J670" s="40">
        <v>60</v>
      </c>
      <c r="K670" s="40">
        <v>94941.78</v>
      </c>
      <c r="L670" s="10">
        <v>44103</v>
      </c>
      <c r="M670" t="s">
        <v>2810</v>
      </c>
    </row>
    <row r="671" spans="1:13" x14ac:dyDescent="0.25">
      <c r="A671" s="4">
        <v>948</v>
      </c>
      <c r="B671" s="4">
        <v>4</v>
      </c>
      <c r="C671" s="4">
        <v>4</v>
      </c>
      <c r="D671" s="4">
        <v>1</v>
      </c>
      <c r="E671" s="4">
        <v>1508</v>
      </c>
      <c r="F671" s="4">
        <v>2</v>
      </c>
      <c r="G671" s="11">
        <v>44196</v>
      </c>
      <c r="H671" s="41">
        <v>125979</v>
      </c>
      <c r="I671" s="41">
        <v>10078.32</v>
      </c>
      <c r="J671" s="41">
        <v>70</v>
      </c>
      <c r="K671" s="41">
        <v>136127.32</v>
      </c>
      <c r="L671" s="11">
        <v>44103</v>
      </c>
      <c r="M671" t="s">
        <v>2810</v>
      </c>
    </row>
    <row r="672" spans="1:13" x14ac:dyDescent="0.25">
      <c r="A672" s="5">
        <v>949</v>
      </c>
      <c r="B672" s="5">
        <v>4</v>
      </c>
      <c r="C672" s="5">
        <v>4</v>
      </c>
      <c r="D672" s="5">
        <v>255</v>
      </c>
      <c r="E672" s="5">
        <v>1548</v>
      </c>
      <c r="F672" s="5">
        <v>2</v>
      </c>
      <c r="G672" s="10">
        <v>44096</v>
      </c>
      <c r="H672" s="40">
        <v>59.944499999999998</v>
      </c>
      <c r="I672" s="40">
        <v>4.7956000000000003</v>
      </c>
      <c r="J672" s="40">
        <v>1.4985999999999999</v>
      </c>
      <c r="K672" s="40">
        <v>66.238699999999994</v>
      </c>
      <c r="L672" s="10">
        <v>44105</v>
      </c>
      <c r="M672" t="s">
        <v>2810</v>
      </c>
    </row>
    <row r="673" spans="1:13" x14ac:dyDescent="0.25">
      <c r="A673" s="4">
        <v>950</v>
      </c>
      <c r="B673" s="4">
        <v>4</v>
      </c>
      <c r="C673" s="4">
        <v>4</v>
      </c>
      <c r="D673" s="4">
        <v>256</v>
      </c>
      <c r="E673" s="4">
        <v>1598</v>
      </c>
      <c r="F673" s="4">
        <v>4</v>
      </c>
      <c r="G673" s="11">
        <v>44096</v>
      </c>
      <c r="H673" s="41">
        <v>117.432</v>
      </c>
      <c r="I673" s="41">
        <v>9.3946000000000005</v>
      </c>
      <c r="J673" s="41">
        <v>2.9358</v>
      </c>
      <c r="K673" s="41">
        <v>129.76240000000001</v>
      </c>
      <c r="L673" s="11">
        <v>44105</v>
      </c>
      <c r="M673" t="s">
        <v>2810</v>
      </c>
    </row>
    <row r="674" spans="1:13" x14ac:dyDescent="0.25">
      <c r="A674" s="5">
        <v>951</v>
      </c>
      <c r="B674" s="5">
        <v>4</v>
      </c>
      <c r="C674" s="5">
        <v>4</v>
      </c>
      <c r="D674" s="5">
        <v>259</v>
      </c>
      <c r="E674" s="5">
        <v>1658</v>
      </c>
      <c r="F674" s="5">
        <v>5</v>
      </c>
      <c r="G674" s="10">
        <v>44096</v>
      </c>
      <c r="H674" s="40">
        <v>43878.45</v>
      </c>
      <c r="I674" s="40">
        <v>3510.2759999999998</v>
      </c>
      <c r="J674" s="40">
        <v>1096.9612999999999</v>
      </c>
      <c r="K674" s="40">
        <v>48485.687299999998</v>
      </c>
      <c r="L674" s="10">
        <v>44105</v>
      </c>
      <c r="M674" t="s">
        <v>1829</v>
      </c>
    </row>
    <row r="675" spans="1:13" x14ac:dyDescent="0.25">
      <c r="A675" s="4">
        <v>952</v>
      </c>
      <c r="B675" s="4">
        <v>4</v>
      </c>
      <c r="C675" s="4">
        <v>4</v>
      </c>
      <c r="D675" s="4">
        <v>260</v>
      </c>
      <c r="E675" s="4">
        <v>1536</v>
      </c>
      <c r="F675" s="4">
        <v>5</v>
      </c>
      <c r="G675" s="11">
        <v>44096</v>
      </c>
      <c r="H675" s="41">
        <v>142.63200000000001</v>
      </c>
      <c r="I675" s="41">
        <v>11.410600000000001</v>
      </c>
      <c r="J675" s="41">
        <v>3.5657999999999999</v>
      </c>
      <c r="K675" s="41">
        <v>157.60839999999999</v>
      </c>
      <c r="L675" s="11">
        <v>44105</v>
      </c>
      <c r="M675" t="s">
        <v>2810</v>
      </c>
    </row>
    <row r="676" spans="1:13" x14ac:dyDescent="0.25">
      <c r="A676" s="5">
        <v>953</v>
      </c>
      <c r="B676" s="5">
        <v>4</v>
      </c>
      <c r="C676" s="5">
        <v>4</v>
      </c>
      <c r="D676" s="5">
        <v>258</v>
      </c>
      <c r="E676" s="5">
        <v>1568</v>
      </c>
      <c r="F676" s="5">
        <v>1</v>
      </c>
      <c r="G676" s="10">
        <v>44096</v>
      </c>
      <c r="H676" s="40">
        <v>12300.75</v>
      </c>
      <c r="I676" s="40">
        <v>984.06</v>
      </c>
      <c r="J676" s="40">
        <v>307.5188</v>
      </c>
      <c r="K676" s="40">
        <v>13592.328799999999</v>
      </c>
      <c r="L676" s="10">
        <v>44105</v>
      </c>
      <c r="M676" t="s">
        <v>1829</v>
      </c>
    </row>
    <row r="677" spans="1:13" x14ac:dyDescent="0.25">
      <c r="A677" s="4">
        <v>954</v>
      </c>
      <c r="B677" s="4">
        <v>4</v>
      </c>
      <c r="C677" s="4">
        <v>4</v>
      </c>
      <c r="D677" s="4">
        <v>254</v>
      </c>
      <c r="E677" s="4">
        <v>1648</v>
      </c>
      <c r="F677" s="4">
        <v>5</v>
      </c>
      <c r="G677" s="11">
        <v>44096</v>
      </c>
      <c r="H677" s="41">
        <v>142.41149999999999</v>
      </c>
      <c r="I677" s="41">
        <v>11.392899999999999</v>
      </c>
      <c r="J677" s="41">
        <v>3.5602999999999998</v>
      </c>
      <c r="K677" s="41">
        <v>157.3647</v>
      </c>
      <c r="L677" s="11">
        <v>44105</v>
      </c>
      <c r="M677" t="s">
        <v>2810</v>
      </c>
    </row>
    <row r="678" spans="1:13" x14ac:dyDescent="0.25">
      <c r="A678" s="5">
        <v>955</v>
      </c>
      <c r="B678" s="5">
        <v>4</v>
      </c>
      <c r="C678" s="5">
        <v>4</v>
      </c>
      <c r="D678" s="5">
        <v>257</v>
      </c>
      <c r="E678" s="5">
        <v>1646</v>
      </c>
      <c r="F678" s="5">
        <v>5</v>
      </c>
      <c r="G678" s="10">
        <v>44096</v>
      </c>
      <c r="H678" s="40">
        <v>19236.525000000001</v>
      </c>
      <c r="I678" s="40">
        <v>1538.922</v>
      </c>
      <c r="J678" s="40">
        <v>480.91309999999999</v>
      </c>
      <c r="K678" s="40">
        <v>21256.360100000002</v>
      </c>
      <c r="L678" s="10">
        <v>44105</v>
      </c>
      <c r="M678" t="s">
        <v>2810</v>
      </c>
    </row>
    <row r="679" spans="1:13" x14ac:dyDescent="0.25">
      <c r="A679" s="4">
        <v>956</v>
      </c>
      <c r="B679" s="4">
        <v>4</v>
      </c>
      <c r="C679" s="4">
        <v>4</v>
      </c>
      <c r="D679" s="4">
        <v>261</v>
      </c>
      <c r="E679" s="4">
        <v>1672</v>
      </c>
      <c r="F679" s="4">
        <v>4</v>
      </c>
      <c r="G679" s="11">
        <v>44096</v>
      </c>
      <c r="H679" s="41">
        <v>50983.936500000003</v>
      </c>
      <c r="I679" s="41">
        <v>4078.7148999999999</v>
      </c>
      <c r="J679" s="41">
        <v>1274.5984000000001</v>
      </c>
      <c r="K679" s="41">
        <v>56337.249799999998</v>
      </c>
      <c r="L679" s="11">
        <v>44105</v>
      </c>
      <c r="M679" t="s">
        <v>2817</v>
      </c>
    </row>
    <row r="680" spans="1:13" x14ac:dyDescent="0.25">
      <c r="A680" s="5">
        <v>957</v>
      </c>
      <c r="B680" s="5">
        <v>4</v>
      </c>
      <c r="C680" s="5">
        <v>4</v>
      </c>
      <c r="D680" s="5">
        <v>251</v>
      </c>
      <c r="E680" s="5">
        <v>1600</v>
      </c>
      <c r="F680" s="5">
        <v>1</v>
      </c>
      <c r="G680" s="10">
        <v>44096</v>
      </c>
      <c r="H680" s="40">
        <v>1276.2750000000001</v>
      </c>
      <c r="I680" s="40">
        <v>102.102</v>
      </c>
      <c r="J680" s="40">
        <v>31.9069</v>
      </c>
      <c r="K680" s="40">
        <v>1410.2838999999999</v>
      </c>
      <c r="L680" s="10">
        <v>44105</v>
      </c>
      <c r="M680" t="s">
        <v>2810</v>
      </c>
    </row>
    <row r="681" spans="1:13" x14ac:dyDescent="0.25">
      <c r="A681" s="4">
        <v>958</v>
      </c>
      <c r="B681" s="4">
        <v>4</v>
      </c>
      <c r="C681" s="4">
        <v>4</v>
      </c>
      <c r="D681" s="4">
        <v>253</v>
      </c>
      <c r="E681" s="4">
        <v>1522</v>
      </c>
      <c r="F681" s="4">
        <v>1</v>
      </c>
      <c r="G681" s="11">
        <v>44096</v>
      </c>
      <c r="H681" s="41">
        <v>2003.925</v>
      </c>
      <c r="I681" s="41">
        <v>160.31399999999999</v>
      </c>
      <c r="J681" s="41">
        <v>50.098100000000002</v>
      </c>
      <c r="K681" s="41">
        <v>2214.3371000000002</v>
      </c>
      <c r="L681" s="11">
        <v>44105</v>
      </c>
      <c r="M681" t="s">
        <v>2810</v>
      </c>
    </row>
    <row r="682" spans="1:13" x14ac:dyDescent="0.25">
      <c r="A682" s="5">
        <v>959</v>
      </c>
      <c r="B682" s="5">
        <v>4</v>
      </c>
      <c r="C682" s="5">
        <v>4</v>
      </c>
      <c r="D682" s="5">
        <v>255</v>
      </c>
      <c r="E682" s="5">
        <v>1570</v>
      </c>
      <c r="F682" s="5">
        <v>2</v>
      </c>
      <c r="G682" s="10">
        <v>44096</v>
      </c>
      <c r="H682" s="40">
        <v>50860.425000000003</v>
      </c>
      <c r="I682" s="40">
        <v>4068.8339999999998</v>
      </c>
      <c r="J682" s="40">
        <v>1271.5106000000001</v>
      </c>
      <c r="K682" s="40">
        <v>56200.7696</v>
      </c>
      <c r="L682" s="10">
        <v>44105</v>
      </c>
      <c r="M682" t="s">
        <v>1829</v>
      </c>
    </row>
    <row r="683" spans="1:13" x14ac:dyDescent="0.25">
      <c r="A683" s="4">
        <v>960</v>
      </c>
      <c r="B683" s="4">
        <v>4</v>
      </c>
      <c r="C683" s="4">
        <v>4</v>
      </c>
      <c r="D683" s="4">
        <v>256</v>
      </c>
      <c r="E683" s="4">
        <v>1516</v>
      </c>
      <c r="F683" s="4">
        <v>1</v>
      </c>
      <c r="G683" s="11">
        <v>44096</v>
      </c>
      <c r="H683" s="41">
        <v>454.86</v>
      </c>
      <c r="I683" s="41">
        <v>36.388800000000003</v>
      </c>
      <c r="J683" s="41">
        <v>11.371499999999999</v>
      </c>
      <c r="K683" s="41">
        <v>502.62029999999999</v>
      </c>
      <c r="L683" s="11">
        <v>44105</v>
      </c>
      <c r="M683" t="s">
        <v>1829</v>
      </c>
    </row>
    <row r="684" spans="1:13" x14ac:dyDescent="0.25">
      <c r="A684" s="5">
        <v>961</v>
      </c>
      <c r="B684" s="5">
        <v>4</v>
      </c>
      <c r="C684" s="5">
        <v>4</v>
      </c>
      <c r="D684" s="5">
        <v>259</v>
      </c>
      <c r="E684" s="5">
        <v>1506</v>
      </c>
      <c r="F684" s="5">
        <v>5</v>
      </c>
      <c r="G684" s="10">
        <v>44096</v>
      </c>
      <c r="H684" s="40">
        <v>43878.45</v>
      </c>
      <c r="I684" s="40">
        <v>3510.2759999999998</v>
      </c>
      <c r="J684" s="40">
        <v>1096.9612999999999</v>
      </c>
      <c r="K684" s="40">
        <v>48485.687299999998</v>
      </c>
      <c r="L684" s="10">
        <v>44105</v>
      </c>
      <c r="M684" t="s">
        <v>1829</v>
      </c>
    </row>
    <row r="685" spans="1:13" x14ac:dyDescent="0.25">
      <c r="A685" s="4">
        <v>962</v>
      </c>
      <c r="B685" s="4">
        <v>4</v>
      </c>
      <c r="C685" s="4">
        <v>4</v>
      </c>
      <c r="D685" s="4">
        <v>250</v>
      </c>
      <c r="E685" s="4">
        <v>1626</v>
      </c>
      <c r="F685" s="4">
        <v>2</v>
      </c>
      <c r="G685" s="11">
        <v>44096</v>
      </c>
      <c r="H685" s="41">
        <v>7132.125</v>
      </c>
      <c r="I685" s="41">
        <v>570.57000000000005</v>
      </c>
      <c r="J685" s="41">
        <v>178.3031</v>
      </c>
      <c r="K685" s="41">
        <v>7880.9980999999998</v>
      </c>
      <c r="L685" s="11">
        <v>44105</v>
      </c>
      <c r="M685" t="s">
        <v>2817</v>
      </c>
    </row>
    <row r="686" spans="1:13" x14ac:dyDescent="0.25">
      <c r="A686" s="5">
        <v>963</v>
      </c>
      <c r="B686" s="5">
        <v>4</v>
      </c>
      <c r="C686" s="5">
        <v>4</v>
      </c>
      <c r="D686" s="5">
        <v>258</v>
      </c>
      <c r="E686" s="5">
        <v>1542</v>
      </c>
      <c r="F686" s="5">
        <v>2</v>
      </c>
      <c r="G686" s="10">
        <v>44096</v>
      </c>
      <c r="H686" s="40">
        <v>28343.7</v>
      </c>
      <c r="I686" s="40">
        <v>2267.4960000000001</v>
      </c>
      <c r="J686" s="40">
        <v>708.59249999999997</v>
      </c>
      <c r="K686" s="40">
        <v>31319.788499999999</v>
      </c>
      <c r="L686" s="10">
        <v>44105</v>
      </c>
      <c r="M686" t="s">
        <v>1829</v>
      </c>
    </row>
    <row r="687" spans="1:13" x14ac:dyDescent="0.25">
      <c r="A687" s="4">
        <v>964</v>
      </c>
      <c r="B687" s="4">
        <v>4</v>
      </c>
      <c r="C687" s="4">
        <v>4</v>
      </c>
      <c r="D687" s="4">
        <v>254</v>
      </c>
      <c r="E687" s="4">
        <v>1610</v>
      </c>
      <c r="F687" s="4">
        <v>4</v>
      </c>
      <c r="G687" s="11">
        <v>44096</v>
      </c>
      <c r="H687" s="41">
        <v>22516.724999999999</v>
      </c>
      <c r="I687" s="41">
        <v>1801.338</v>
      </c>
      <c r="J687" s="41">
        <v>562.91809999999998</v>
      </c>
      <c r="K687" s="41">
        <v>24880.981100000001</v>
      </c>
      <c r="L687" s="11">
        <v>44105</v>
      </c>
      <c r="M687" t="s">
        <v>2810</v>
      </c>
    </row>
    <row r="688" spans="1:13" x14ac:dyDescent="0.25">
      <c r="A688" s="5">
        <v>965</v>
      </c>
      <c r="B688" s="5">
        <v>4</v>
      </c>
      <c r="C688" s="5">
        <v>4</v>
      </c>
      <c r="D688" s="5">
        <v>258</v>
      </c>
      <c r="E688" s="5">
        <v>1644</v>
      </c>
      <c r="F688" s="5">
        <v>1</v>
      </c>
      <c r="G688" s="10">
        <v>44100</v>
      </c>
      <c r="H688" s="40">
        <v>3713.3249999999998</v>
      </c>
      <c r="I688" s="40">
        <v>297.06599999999997</v>
      </c>
      <c r="J688" s="40">
        <v>92.833100000000002</v>
      </c>
      <c r="K688" s="40">
        <v>4103.2241000000004</v>
      </c>
      <c r="L688" s="10">
        <v>44109</v>
      </c>
      <c r="M688" t="s">
        <v>2817</v>
      </c>
    </row>
    <row r="689" spans="1:13" x14ac:dyDescent="0.25">
      <c r="A689" s="4">
        <v>966</v>
      </c>
      <c r="B689" s="4">
        <v>4</v>
      </c>
      <c r="C689" s="4">
        <v>4</v>
      </c>
      <c r="D689" s="4">
        <v>254</v>
      </c>
      <c r="E689" s="4">
        <v>1680</v>
      </c>
      <c r="F689" s="4">
        <v>5</v>
      </c>
      <c r="G689" s="11">
        <v>44100</v>
      </c>
      <c r="H689" s="41">
        <v>63831.074999999997</v>
      </c>
      <c r="I689" s="41">
        <v>5106.4859999999999</v>
      </c>
      <c r="J689" s="41">
        <v>1595.7769000000001</v>
      </c>
      <c r="K689" s="41">
        <v>70533.337899999999</v>
      </c>
      <c r="L689" s="11">
        <v>44109</v>
      </c>
      <c r="M689" t="s">
        <v>1829</v>
      </c>
    </row>
    <row r="690" spans="1:13" x14ac:dyDescent="0.25">
      <c r="A690" s="5">
        <v>967</v>
      </c>
      <c r="B690" s="5">
        <v>4</v>
      </c>
      <c r="C690" s="5">
        <v>4</v>
      </c>
      <c r="D690" s="5">
        <v>257</v>
      </c>
      <c r="E690" s="5">
        <v>1584</v>
      </c>
      <c r="F690" s="5">
        <v>5</v>
      </c>
      <c r="G690" s="10">
        <v>44100</v>
      </c>
      <c r="H690" s="40">
        <v>16340.31</v>
      </c>
      <c r="I690" s="40">
        <v>1307.2248</v>
      </c>
      <c r="J690" s="40">
        <v>408.50779999999997</v>
      </c>
      <c r="K690" s="40">
        <v>18056.042600000001</v>
      </c>
      <c r="L690" s="10">
        <v>44109</v>
      </c>
      <c r="M690" t="s">
        <v>1829</v>
      </c>
    </row>
    <row r="691" spans="1:13" x14ac:dyDescent="0.25">
      <c r="A691" s="4">
        <v>968</v>
      </c>
      <c r="B691" s="4">
        <v>4</v>
      </c>
      <c r="C691" s="4">
        <v>4</v>
      </c>
      <c r="D691" s="4">
        <v>261</v>
      </c>
      <c r="E691" s="4">
        <v>1620</v>
      </c>
      <c r="F691" s="4">
        <v>5</v>
      </c>
      <c r="G691" s="11">
        <v>44100</v>
      </c>
      <c r="H691" s="41">
        <v>5711.4750000000004</v>
      </c>
      <c r="I691" s="41">
        <v>456.91800000000001</v>
      </c>
      <c r="J691" s="41">
        <v>142.7869</v>
      </c>
      <c r="K691" s="41">
        <v>6311.1799000000001</v>
      </c>
      <c r="L691" s="11">
        <v>44109</v>
      </c>
      <c r="M691" t="s">
        <v>2817</v>
      </c>
    </row>
    <row r="692" spans="1:13" x14ac:dyDescent="0.25">
      <c r="A692" s="5">
        <v>969</v>
      </c>
      <c r="B692" s="5">
        <v>4</v>
      </c>
      <c r="C692" s="5">
        <v>4</v>
      </c>
      <c r="D692" s="5">
        <v>257</v>
      </c>
      <c r="E692" s="5">
        <v>1638</v>
      </c>
      <c r="F692" s="5">
        <v>5</v>
      </c>
      <c r="G692" s="10">
        <v>44100</v>
      </c>
      <c r="H692" s="40">
        <v>34644.224999999999</v>
      </c>
      <c r="I692" s="40">
        <v>2771.538</v>
      </c>
      <c r="J692" s="40">
        <v>866.10559999999998</v>
      </c>
      <c r="K692" s="40">
        <v>38281.868600000002</v>
      </c>
      <c r="L692" s="10">
        <v>44109</v>
      </c>
      <c r="M692" t="s">
        <v>2817</v>
      </c>
    </row>
    <row r="693" spans="1:13" x14ac:dyDescent="0.25">
      <c r="A693" s="4">
        <v>970</v>
      </c>
      <c r="B693" s="4">
        <v>4</v>
      </c>
      <c r="C693" s="4">
        <v>4</v>
      </c>
      <c r="D693" s="4">
        <v>261</v>
      </c>
      <c r="E693" s="4">
        <v>1582</v>
      </c>
      <c r="F693" s="4">
        <v>4</v>
      </c>
      <c r="G693" s="11">
        <v>44100</v>
      </c>
      <c r="H693" s="41">
        <v>364.92750000000001</v>
      </c>
      <c r="I693" s="41">
        <v>29.194199999999999</v>
      </c>
      <c r="J693" s="41">
        <v>9.1232000000000006</v>
      </c>
      <c r="K693" s="41">
        <v>403.24489999999997</v>
      </c>
      <c r="L693" s="11">
        <v>44109</v>
      </c>
      <c r="M693" t="s">
        <v>2810</v>
      </c>
    </row>
    <row r="694" spans="1:13" x14ac:dyDescent="0.25">
      <c r="A694" s="5">
        <v>971</v>
      </c>
      <c r="B694" s="5">
        <v>5</v>
      </c>
      <c r="C694" s="5">
        <v>4</v>
      </c>
      <c r="D694" s="5">
        <v>251</v>
      </c>
      <c r="E694" s="5">
        <v>1510</v>
      </c>
      <c r="F694" s="5">
        <v>5</v>
      </c>
      <c r="G694" s="10">
        <v>44100</v>
      </c>
      <c r="H694" s="40">
        <v>143.04150000000001</v>
      </c>
      <c r="I694" s="40">
        <v>11.443300000000001</v>
      </c>
      <c r="J694" s="40">
        <v>3.5760000000000001</v>
      </c>
      <c r="K694" s="40">
        <v>158.0608</v>
      </c>
      <c r="L694" s="10">
        <v>44109</v>
      </c>
      <c r="M694" t="s">
        <v>2810</v>
      </c>
    </row>
    <row r="695" spans="1:13" x14ac:dyDescent="0.25">
      <c r="A695" s="4">
        <v>972</v>
      </c>
      <c r="B695" s="4">
        <v>4</v>
      </c>
      <c r="C695" s="4">
        <v>4</v>
      </c>
      <c r="D695" s="4">
        <v>253</v>
      </c>
      <c r="E695" s="4">
        <v>1526</v>
      </c>
      <c r="F695" s="4">
        <v>2</v>
      </c>
      <c r="G695" s="11">
        <v>44100</v>
      </c>
      <c r="H695" s="41">
        <v>28199.325000000001</v>
      </c>
      <c r="I695" s="41">
        <v>2255.9459999999999</v>
      </c>
      <c r="J695" s="41">
        <v>704.98310000000004</v>
      </c>
      <c r="K695" s="41">
        <v>31160.254099999998</v>
      </c>
      <c r="L695" s="11">
        <v>44109</v>
      </c>
      <c r="M695" t="s">
        <v>1829</v>
      </c>
    </row>
    <row r="696" spans="1:13" x14ac:dyDescent="0.25">
      <c r="A696" s="5">
        <v>973</v>
      </c>
      <c r="B696" s="5">
        <v>4</v>
      </c>
      <c r="C696" s="5">
        <v>4</v>
      </c>
      <c r="D696" s="5">
        <v>250</v>
      </c>
      <c r="E696" s="5">
        <v>1666</v>
      </c>
      <c r="F696" s="5">
        <v>4</v>
      </c>
      <c r="G696" s="10">
        <v>44101</v>
      </c>
      <c r="H696" s="40">
        <v>360.04500000000002</v>
      </c>
      <c r="I696" s="40">
        <v>28.803599999999999</v>
      </c>
      <c r="J696" s="40">
        <v>9.0010999999999992</v>
      </c>
      <c r="K696" s="40">
        <v>397.84969999999998</v>
      </c>
      <c r="L696" s="10">
        <v>44110</v>
      </c>
      <c r="M696" t="s">
        <v>2817</v>
      </c>
    </row>
    <row r="697" spans="1:13" x14ac:dyDescent="0.25">
      <c r="A697" s="4">
        <v>974</v>
      </c>
      <c r="B697" s="4">
        <v>4</v>
      </c>
      <c r="C697" s="4">
        <v>4</v>
      </c>
      <c r="D697" s="4">
        <v>253</v>
      </c>
      <c r="E697" s="4">
        <v>1592</v>
      </c>
      <c r="F697" s="4">
        <v>2</v>
      </c>
      <c r="G697" s="11">
        <v>44101</v>
      </c>
      <c r="H697" s="41">
        <v>97.965000000000003</v>
      </c>
      <c r="I697" s="41">
        <v>7.8372000000000002</v>
      </c>
      <c r="J697" s="41">
        <v>2.4491000000000001</v>
      </c>
      <c r="K697" s="41">
        <v>108.2513</v>
      </c>
      <c r="L697" s="11">
        <v>44110</v>
      </c>
      <c r="M697" t="s">
        <v>2810</v>
      </c>
    </row>
    <row r="698" spans="1:13" x14ac:dyDescent="0.25">
      <c r="A698" s="5">
        <v>975</v>
      </c>
      <c r="B698" s="5">
        <v>5</v>
      </c>
      <c r="C698" s="5">
        <v>4</v>
      </c>
      <c r="D698" s="5">
        <v>255</v>
      </c>
      <c r="E698" s="5">
        <v>1618</v>
      </c>
      <c r="F698" s="5">
        <v>4</v>
      </c>
      <c r="G698" s="10">
        <v>44101</v>
      </c>
      <c r="H698" s="40">
        <v>114.471</v>
      </c>
      <c r="I698" s="40">
        <v>9.1577000000000002</v>
      </c>
      <c r="J698" s="40">
        <v>2.8618000000000001</v>
      </c>
      <c r="K698" s="40">
        <v>126.4905</v>
      </c>
      <c r="L698" s="10">
        <v>44110</v>
      </c>
      <c r="M698" t="s">
        <v>2810</v>
      </c>
    </row>
    <row r="699" spans="1:13" x14ac:dyDescent="0.25">
      <c r="A699" s="4">
        <v>976</v>
      </c>
      <c r="B699" s="4">
        <v>4</v>
      </c>
      <c r="C699" s="4">
        <v>4</v>
      </c>
      <c r="D699" s="4">
        <v>256</v>
      </c>
      <c r="E699" s="4">
        <v>1612</v>
      </c>
      <c r="F699" s="4">
        <v>4</v>
      </c>
      <c r="G699" s="11">
        <v>44101</v>
      </c>
      <c r="H699" s="41">
        <v>132.6465</v>
      </c>
      <c r="I699" s="41">
        <v>10.611700000000001</v>
      </c>
      <c r="J699" s="41">
        <v>3.3161999999999998</v>
      </c>
      <c r="K699" s="41">
        <v>146.5744</v>
      </c>
      <c r="L699" s="11">
        <v>44110</v>
      </c>
      <c r="M699" t="s">
        <v>2810</v>
      </c>
    </row>
    <row r="700" spans="1:13" x14ac:dyDescent="0.25">
      <c r="A700" s="5">
        <v>977</v>
      </c>
      <c r="B700" s="5">
        <v>4</v>
      </c>
      <c r="C700" s="5">
        <v>4</v>
      </c>
      <c r="D700" s="5">
        <v>255</v>
      </c>
      <c r="E700" s="5">
        <v>1644</v>
      </c>
      <c r="F700" s="5">
        <v>1</v>
      </c>
      <c r="G700" s="10">
        <v>44103</v>
      </c>
      <c r="H700" s="40">
        <v>3713.3249999999998</v>
      </c>
      <c r="I700" s="40">
        <v>297.06599999999997</v>
      </c>
      <c r="J700" s="40">
        <v>92.833100000000002</v>
      </c>
      <c r="K700" s="40">
        <v>4103.2241000000004</v>
      </c>
      <c r="L700" s="10">
        <v>44112</v>
      </c>
      <c r="M700" t="s">
        <v>2817</v>
      </c>
    </row>
    <row r="701" spans="1:13" x14ac:dyDescent="0.25">
      <c r="A701" s="4">
        <v>978</v>
      </c>
      <c r="B701" s="4">
        <v>4</v>
      </c>
      <c r="C701" s="4">
        <v>4</v>
      </c>
      <c r="D701" s="4">
        <v>256</v>
      </c>
      <c r="E701" s="4">
        <v>1680</v>
      </c>
      <c r="F701" s="4">
        <v>5</v>
      </c>
      <c r="G701" s="11">
        <v>44103</v>
      </c>
      <c r="H701" s="41">
        <v>63831.074999999997</v>
      </c>
      <c r="I701" s="41">
        <v>5106.4859999999999</v>
      </c>
      <c r="J701" s="41">
        <v>1595.7769000000001</v>
      </c>
      <c r="K701" s="41">
        <v>70533.337899999999</v>
      </c>
      <c r="L701" s="11">
        <v>44112</v>
      </c>
      <c r="M701" t="s">
        <v>1829</v>
      </c>
    </row>
    <row r="702" spans="1:13" x14ac:dyDescent="0.25">
      <c r="A702" s="5">
        <v>979</v>
      </c>
      <c r="B702" s="5">
        <v>4</v>
      </c>
      <c r="C702" s="5">
        <v>4</v>
      </c>
      <c r="D702" s="5">
        <v>259</v>
      </c>
      <c r="E702" s="5">
        <v>1584</v>
      </c>
      <c r="F702" s="5">
        <v>5</v>
      </c>
      <c r="G702" s="10">
        <v>44103</v>
      </c>
      <c r="H702" s="40">
        <v>16340.31</v>
      </c>
      <c r="I702" s="40">
        <v>1307.2248</v>
      </c>
      <c r="J702" s="40">
        <v>408.50779999999997</v>
      </c>
      <c r="K702" s="40">
        <v>18056.042600000001</v>
      </c>
      <c r="L702" s="10">
        <v>44112</v>
      </c>
      <c r="M702" t="s">
        <v>1829</v>
      </c>
    </row>
    <row r="703" spans="1:13" x14ac:dyDescent="0.25">
      <c r="A703" s="4">
        <v>980</v>
      </c>
      <c r="B703" s="4">
        <v>4</v>
      </c>
      <c r="C703" s="4">
        <v>4</v>
      </c>
      <c r="D703" s="4">
        <v>260</v>
      </c>
      <c r="E703" s="4">
        <v>1620</v>
      </c>
      <c r="F703" s="4">
        <v>5</v>
      </c>
      <c r="G703" s="11">
        <v>44103</v>
      </c>
      <c r="H703" s="41">
        <v>5711.4750000000004</v>
      </c>
      <c r="I703" s="41">
        <v>456.91800000000001</v>
      </c>
      <c r="J703" s="41">
        <v>142.7869</v>
      </c>
      <c r="K703" s="41">
        <v>6311.1799000000001</v>
      </c>
      <c r="L703" s="11">
        <v>44112</v>
      </c>
      <c r="M703" t="s">
        <v>2817</v>
      </c>
    </row>
    <row r="704" spans="1:13" x14ac:dyDescent="0.25">
      <c r="A704" s="5">
        <v>981</v>
      </c>
      <c r="B704" s="5">
        <v>4</v>
      </c>
      <c r="C704" s="5">
        <v>4</v>
      </c>
      <c r="D704" s="5">
        <v>250</v>
      </c>
      <c r="E704" s="5">
        <v>1666</v>
      </c>
      <c r="F704" s="5">
        <v>4</v>
      </c>
      <c r="G704" s="10">
        <v>44103</v>
      </c>
      <c r="H704" s="40">
        <v>235.90350000000001</v>
      </c>
      <c r="I704" s="40">
        <v>18.872299999999999</v>
      </c>
      <c r="J704" s="40">
        <v>5.8975999999999997</v>
      </c>
      <c r="K704" s="40">
        <v>260.67340000000002</v>
      </c>
      <c r="L704" s="10">
        <v>44112</v>
      </c>
      <c r="M704" t="s">
        <v>2817</v>
      </c>
    </row>
    <row r="705" spans="1:13" x14ac:dyDescent="0.25">
      <c r="A705" s="4">
        <v>982</v>
      </c>
      <c r="B705" s="4">
        <v>4</v>
      </c>
      <c r="C705" s="4">
        <v>4</v>
      </c>
      <c r="D705" s="4">
        <v>254</v>
      </c>
      <c r="E705" s="4">
        <v>1592</v>
      </c>
      <c r="F705" s="4">
        <v>2</v>
      </c>
      <c r="G705" s="11">
        <v>44103</v>
      </c>
      <c r="H705" s="41">
        <v>97.965000000000003</v>
      </c>
      <c r="I705" s="41">
        <v>7.8372000000000002</v>
      </c>
      <c r="J705" s="41">
        <v>2.4491000000000001</v>
      </c>
      <c r="K705" s="41">
        <v>108.2513</v>
      </c>
      <c r="L705" s="11">
        <v>44112</v>
      </c>
      <c r="M705" t="s">
        <v>2810</v>
      </c>
    </row>
    <row r="706" spans="1:13" x14ac:dyDescent="0.25">
      <c r="A706" s="5">
        <v>983</v>
      </c>
      <c r="B706" s="5">
        <v>4</v>
      </c>
      <c r="C706" s="5">
        <v>4</v>
      </c>
      <c r="D706" s="5">
        <v>257</v>
      </c>
      <c r="E706" s="5">
        <v>1618</v>
      </c>
      <c r="F706" s="5">
        <v>4</v>
      </c>
      <c r="G706" s="10">
        <v>44103</v>
      </c>
      <c r="H706" s="40">
        <v>114.471</v>
      </c>
      <c r="I706" s="40">
        <v>9.1577000000000002</v>
      </c>
      <c r="J706" s="40">
        <v>2.8618000000000001</v>
      </c>
      <c r="K706" s="40">
        <v>126.4905</v>
      </c>
      <c r="L706" s="10">
        <v>44112</v>
      </c>
      <c r="M706" t="s">
        <v>2810</v>
      </c>
    </row>
    <row r="707" spans="1:13" x14ac:dyDescent="0.25">
      <c r="A707" s="4">
        <v>984</v>
      </c>
      <c r="B707" s="4">
        <v>4</v>
      </c>
      <c r="C707" s="4">
        <v>3</v>
      </c>
      <c r="D707" s="4">
        <v>261</v>
      </c>
      <c r="E707" s="4">
        <v>1612</v>
      </c>
      <c r="F707" s="4">
        <v>4</v>
      </c>
      <c r="G707" s="11">
        <v>44103</v>
      </c>
      <c r="H707" s="41">
        <v>132.6465</v>
      </c>
      <c r="I707" s="41">
        <v>10.611700000000001</v>
      </c>
      <c r="J707" s="41">
        <v>3.3161999999999998</v>
      </c>
      <c r="K707" s="41">
        <v>146.5744</v>
      </c>
      <c r="L707" s="11">
        <v>44112</v>
      </c>
      <c r="M707" t="s">
        <v>2810</v>
      </c>
    </row>
    <row r="708" spans="1:13" x14ac:dyDescent="0.25">
      <c r="A708" s="5">
        <v>985</v>
      </c>
      <c r="B708" s="5">
        <v>4</v>
      </c>
      <c r="C708" s="5">
        <v>4</v>
      </c>
      <c r="D708" s="5">
        <v>251</v>
      </c>
      <c r="E708" s="5">
        <v>1586</v>
      </c>
      <c r="F708" s="5">
        <v>5</v>
      </c>
      <c r="G708" s="10">
        <v>44103</v>
      </c>
      <c r="H708" s="40">
        <v>43878.45</v>
      </c>
      <c r="I708" s="40">
        <v>3510.2759999999998</v>
      </c>
      <c r="J708" s="40">
        <v>1096.9612999999999</v>
      </c>
      <c r="K708" s="40">
        <v>48485.687299999998</v>
      </c>
      <c r="L708" s="10">
        <v>44112</v>
      </c>
      <c r="M708" t="s">
        <v>2810</v>
      </c>
    </row>
    <row r="709" spans="1:13" x14ac:dyDescent="0.25">
      <c r="A709" s="4">
        <v>986</v>
      </c>
      <c r="B709" s="4">
        <v>4</v>
      </c>
      <c r="C709" s="4">
        <v>4</v>
      </c>
      <c r="D709" s="4">
        <v>253</v>
      </c>
      <c r="E709" s="4">
        <v>1500</v>
      </c>
      <c r="F709" s="4">
        <v>1</v>
      </c>
      <c r="G709" s="11">
        <v>44103</v>
      </c>
      <c r="H709" s="41">
        <v>418.95</v>
      </c>
      <c r="I709" s="41">
        <v>33.515999999999998</v>
      </c>
      <c r="J709" s="41">
        <v>10.473800000000001</v>
      </c>
      <c r="K709" s="41">
        <v>462.93979999999999</v>
      </c>
      <c r="L709" s="11">
        <v>44112</v>
      </c>
      <c r="M709" t="s">
        <v>2817</v>
      </c>
    </row>
    <row r="710" spans="1:13" x14ac:dyDescent="0.25">
      <c r="A710" s="5">
        <v>987</v>
      </c>
      <c r="B710" s="5">
        <v>4</v>
      </c>
      <c r="C710" s="5">
        <v>4</v>
      </c>
      <c r="D710" s="5">
        <v>255</v>
      </c>
      <c r="E710" s="5">
        <v>1656</v>
      </c>
      <c r="F710" s="5">
        <v>4</v>
      </c>
      <c r="G710" s="10">
        <v>44103</v>
      </c>
      <c r="H710" s="40">
        <v>402.72750000000002</v>
      </c>
      <c r="I710" s="40">
        <v>32.218200000000003</v>
      </c>
      <c r="J710" s="40">
        <v>10.068199999999999</v>
      </c>
      <c r="K710" s="40">
        <v>445.01389999999998</v>
      </c>
      <c r="L710" s="10">
        <v>44112</v>
      </c>
      <c r="M710" t="s">
        <v>2810</v>
      </c>
    </row>
    <row r="711" spans="1:13" x14ac:dyDescent="0.25">
      <c r="A711" s="4">
        <v>988</v>
      </c>
      <c r="B711" s="4">
        <v>4</v>
      </c>
      <c r="C711" s="4">
        <v>4</v>
      </c>
      <c r="D711" s="4">
        <v>256</v>
      </c>
      <c r="E711" s="4">
        <v>1572</v>
      </c>
      <c r="F711" s="4">
        <v>1</v>
      </c>
      <c r="G711" s="11">
        <v>44103</v>
      </c>
      <c r="H711" s="41">
        <v>461.79</v>
      </c>
      <c r="I711" s="41">
        <v>36.943199999999997</v>
      </c>
      <c r="J711" s="41">
        <v>11.5448</v>
      </c>
      <c r="K711" s="41">
        <v>510.27800000000002</v>
      </c>
      <c r="L711" s="11">
        <v>44112</v>
      </c>
      <c r="M711" t="s">
        <v>1829</v>
      </c>
    </row>
    <row r="712" spans="1:13" x14ac:dyDescent="0.25">
      <c r="A712" s="5">
        <v>989</v>
      </c>
      <c r="B712" s="5">
        <v>4</v>
      </c>
      <c r="C712" s="5">
        <v>4</v>
      </c>
      <c r="D712" s="5">
        <v>259</v>
      </c>
      <c r="E712" s="5">
        <v>1562</v>
      </c>
      <c r="F712" s="5">
        <v>4</v>
      </c>
      <c r="G712" s="10">
        <v>44103</v>
      </c>
      <c r="H712" s="40">
        <v>592.79849999999999</v>
      </c>
      <c r="I712" s="40">
        <v>47.423900000000003</v>
      </c>
      <c r="J712" s="40">
        <v>14.82</v>
      </c>
      <c r="K712" s="40">
        <v>655.04240000000004</v>
      </c>
      <c r="L712" s="10">
        <v>44112</v>
      </c>
      <c r="M712" t="s">
        <v>2817</v>
      </c>
    </row>
    <row r="713" spans="1:13" x14ac:dyDescent="0.25">
      <c r="A713" s="4">
        <v>990</v>
      </c>
      <c r="B713" s="4">
        <v>4</v>
      </c>
      <c r="C713" s="4">
        <v>4</v>
      </c>
      <c r="D713" s="4">
        <v>260</v>
      </c>
      <c r="E713" s="4">
        <v>1662</v>
      </c>
      <c r="F713" s="4">
        <v>2</v>
      </c>
      <c r="G713" s="11">
        <v>44103</v>
      </c>
      <c r="H713" s="41">
        <v>37.075499999999998</v>
      </c>
      <c r="I713" s="41">
        <v>2.9660000000000002</v>
      </c>
      <c r="J713" s="41">
        <v>0.92689999999999995</v>
      </c>
      <c r="K713" s="41">
        <v>40.968400000000003</v>
      </c>
      <c r="L713" s="11">
        <v>44112</v>
      </c>
      <c r="M713" t="s">
        <v>2810</v>
      </c>
    </row>
    <row r="714" spans="1:13" x14ac:dyDescent="0.25">
      <c r="A714" s="5">
        <v>991</v>
      </c>
      <c r="B714" s="5">
        <v>4</v>
      </c>
      <c r="C714" s="5">
        <v>4</v>
      </c>
      <c r="D714" s="5">
        <v>258</v>
      </c>
      <c r="E714" s="5">
        <v>1682</v>
      </c>
      <c r="F714" s="5">
        <v>4</v>
      </c>
      <c r="G714" s="10">
        <v>44103</v>
      </c>
      <c r="H714" s="40">
        <v>21558.075000000001</v>
      </c>
      <c r="I714" s="40">
        <v>1724.646</v>
      </c>
      <c r="J714" s="40">
        <v>538.95190000000002</v>
      </c>
      <c r="K714" s="40">
        <v>23821.672900000001</v>
      </c>
      <c r="L714" s="10">
        <v>44112</v>
      </c>
      <c r="M714" t="s">
        <v>2817</v>
      </c>
    </row>
    <row r="715" spans="1:13" x14ac:dyDescent="0.25">
      <c r="A715" s="4">
        <v>992</v>
      </c>
      <c r="B715" s="4">
        <v>4</v>
      </c>
      <c r="C715" s="4">
        <v>4</v>
      </c>
      <c r="D715" s="4">
        <v>254</v>
      </c>
      <c r="E715" s="4">
        <v>1686</v>
      </c>
      <c r="F715" s="4">
        <v>4</v>
      </c>
      <c r="G715" s="11">
        <v>44103</v>
      </c>
      <c r="H715" s="41">
        <v>260.1585</v>
      </c>
      <c r="I715" s="41">
        <v>20.8127</v>
      </c>
      <c r="J715" s="41">
        <v>6.5039999999999996</v>
      </c>
      <c r="K715" s="41">
        <v>287.47519999999997</v>
      </c>
      <c r="L715" s="11">
        <v>44112</v>
      </c>
      <c r="M715" t="s">
        <v>2810</v>
      </c>
    </row>
    <row r="716" spans="1:13" x14ac:dyDescent="0.25">
      <c r="A716" s="5">
        <v>993</v>
      </c>
      <c r="B716" s="5">
        <v>4</v>
      </c>
      <c r="C716" s="5">
        <v>4</v>
      </c>
      <c r="D716" s="5">
        <v>257</v>
      </c>
      <c r="E716" s="5">
        <v>1684</v>
      </c>
      <c r="F716" s="5">
        <v>4</v>
      </c>
      <c r="G716" s="10">
        <v>44104</v>
      </c>
      <c r="H716" s="40">
        <v>45172.05</v>
      </c>
      <c r="I716" s="40">
        <v>3613.7640000000001</v>
      </c>
      <c r="J716" s="40">
        <v>1129.3013000000001</v>
      </c>
      <c r="K716" s="40">
        <v>49915.115299999998</v>
      </c>
      <c r="L716" s="10">
        <v>44113</v>
      </c>
      <c r="M716" t="s">
        <v>2817</v>
      </c>
    </row>
    <row r="717" spans="1:13" x14ac:dyDescent="0.25">
      <c r="A717" s="4">
        <v>994</v>
      </c>
      <c r="B717" s="4">
        <v>4</v>
      </c>
      <c r="C717" s="4">
        <v>3</v>
      </c>
      <c r="D717" s="4">
        <v>261</v>
      </c>
      <c r="E717" s="4">
        <v>1534</v>
      </c>
      <c r="F717" s="4">
        <v>4</v>
      </c>
      <c r="G717" s="11">
        <v>44104</v>
      </c>
      <c r="H717" s="41">
        <v>254.583</v>
      </c>
      <c r="I717" s="41">
        <v>20.366599999999998</v>
      </c>
      <c r="J717" s="41">
        <v>6.3646000000000003</v>
      </c>
      <c r="K717" s="41">
        <v>281.31420000000003</v>
      </c>
      <c r="L717" s="11">
        <v>44113</v>
      </c>
      <c r="M717" t="s">
        <v>2817</v>
      </c>
    </row>
    <row r="718" spans="1:13" x14ac:dyDescent="0.25">
      <c r="A718" s="5">
        <v>995</v>
      </c>
      <c r="B718" s="5">
        <v>4</v>
      </c>
      <c r="C718" s="5">
        <v>4</v>
      </c>
      <c r="D718" s="5">
        <v>251</v>
      </c>
      <c r="E718" s="5">
        <v>1614</v>
      </c>
      <c r="F718" s="5">
        <v>4</v>
      </c>
      <c r="G718" s="10">
        <v>44104</v>
      </c>
      <c r="H718" s="40">
        <v>390.6</v>
      </c>
      <c r="I718" s="40">
        <v>31.248000000000001</v>
      </c>
      <c r="J718" s="40">
        <v>9.7650000000000006</v>
      </c>
      <c r="K718" s="40">
        <v>431.613</v>
      </c>
      <c r="L718" s="10">
        <v>44113</v>
      </c>
      <c r="M718" t="s">
        <v>2810</v>
      </c>
    </row>
    <row r="719" spans="1:13" x14ac:dyDescent="0.25">
      <c r="A719" s="4">
        <v>996</v>
      </c>
      <c r="B719" s="4">
        <v>4</v>
      </c>
      <c r="C719" s="4">
        <v>4</v>
      </c>
      <c r="D719" s="4">
        <v>253</v>
      </c>
      <c r="E719" s="4">
        <v>1588</v>
      </c>
      <c r="F719" s="4">
        <v>5</v>
      </c>
      <c r="G719" s="11">
        <v>44104</v>
      </c>
      <c r="H719" s="41">
        <v>40471.199999999997</v>
      </c>
      <c r="I719" s="41">
        <v>3237.6959999999999</v>
      </c>
      <c r="J719" s="41">
        <v>1011.78</v>
      </c>
      <c r="K719" s="41">
        <v>44720.675999999999</v>
      </c>
      <c r="L719" s="11">
        <v>44113</v>
      </c>
      <c r="M719" t="s">
        <v>1829</v>
      </c>
    </row>
    <row r="720" spans="1:13" x14ac:dyDescent="0.25">
      <c r="A720" s="5">
        <v>997</v>
      </c>
      <c r="B720" s="5">
        <v>4</v>
      </c>
      <c r="C720" s="5">
        <v>4</v>
      </c>
      <c r="D720" s="5">
        <v>255</v>
      </c>
      <c r="E720" s="5">
        <v>1622</v>
      </c>
      <c r="F720" s="5">
        <v>4</v>
      </c>
      <c r="G720" s="10">
        <v>44110</v>
      </c>
      <c r="H720" s="40">
        <v>389.65499999999997</v>
      </c>
      <c r="I720" s="40">
        <v>31.1724</v>
      </c>
      <c r="J720" s="40">
        <v>9.7414000000000005</v>
      </c>
      <c r="K720" s="40">
        <v>430.56880000000001</v>
      </c>
      <c r="L720" s="10">
        <v>44119</v>
      </c>
      <c r="M720" t="s">
        <v>2810</v>
      </c>
    </row>
    <row r="721" spans="1:13" x14ac:dyDescent="0.25">
      <c r="A721" s="4">
        <v>998</v>
      </c>
      <c r="B721" s="4">
        <v>4</v>
      </c>
      <c r="C721" s="4">
        <v>4</v>
      </c>
      <c r="D721" s="4">
        <v>256</v>
      </c>
      <c r="E721" s="4">
        <v>1632</v>
      </c>
      <c r="F721" s="4">
        <v>5</v>
      </c>
      <c r="G721" s="11">
        <v>44110</v>
      </c>
      <c r="H721" s="41">
        <v>62092.800000000003</v>
      </c>
      <c r="I721" s="41">
        <v>4967.424</v>
      </c>
      <c r="J721" s="41">
        <v>1552.32</v>
      </c>
      <c r="K721" s="41">
        <v>68612.543999999994</v>
      </c>
      <c r="L721" s="11">
        <v>44119</v>
      </c>
      <c r="M721" t="s">
        <v>1829</v>
      </c>
    </row>
    <row r="722" spans="1:13" x14ac:dyDescent="0.25">
      <c r="A722" s="5">
        <v>999</v>
      </c>
      <c r="B722" s="5">
        <v>4</v>
      </c>
      <c r="C722" s="5">
        <v>4</v>
      </c>
      <c r="D722" s="5">
        <v>252</v>
      </c>
      <c r="E722" s="5">
        <v>1608</v>
      </c>
      <c r="F722" s="5">
        <v>5</v>
      </c>
      <c r="G722" s="10">
        <v>44110</v>
      </c>
      <c r="H722" s="40">
        <v>5948.25</v>
      </c>
      <c r="I722" s="40">
        <v>475.86</v>
      </c>
      <c r="J722" s="40">
        <v>148.7063</v>
      </c>
      <c r="K722" s="40">
        <v>6572.8163000000004</v>
      </c>
      <c r="L722" s="10">
        <v>44119</v>
      </c>
      <c r="M722" t="s">
        <v>1829</v>
      </c>
    </row>
    <row r="723" spans="1:13" x14ac:dyDescent="0.25">
      <c r="A723" s="4">
        <v>1000</v>
      </c>
      <c r="B723" s="4">
        <v>4</v>
      </c>
      <c r="C723" s="4">
        <v>4</v>
      </c>
      <c r="D723" s="4">
        <v>260</v>
      </c>
      <c r="E723" s="4">
        <v>1576</v>
      </c>
      <c r="F723" s="4">
        <v>5</v>
      </c>
      <c r="G723" s="11">
        <v>44110</v>
      </c>
      <c r="H723" s="41">
        <v>91117.95</v>
      </c>
      <c r="I723" s="41">
        <v>7289.4359999999997</v>
      </c>
      <c r="J723" s="41">
        <v>2277.9488000000001</v>
      </c>
      <c r="K723" s="41">
        <v>100685.3348</v>
      </c>
      <c r="L723" s="11">
        <v>44119</v>
      </c>
      <c r="M723" t="s">
        <v>1829</v>
      </c>
    </row>
    <row r="724" spans="1:13" x14ac:dyDescent="0.25">
      <c r="A724" s="5">
        <v>1001</v>
      </c>
      <c r="B724" s="5">
        <v>4</v>
      </c>
      <c r="C724" s="5">
        <v>4</v>
      </c>
      <c r="D724" s="5">
        <v>258</v>
      </c>
      <c r="E724" s="5">
        <v>1590</v>
      </c>
      <c r="F724" s="5">
        <v>1</v>
      </c>
      <c r="G724" s="10">
        <v>44110</v>
      </c>
      <c r="H724" s="40">
        <v>525</v>
      </c>
      <c r="I724" s="40">
        <v>42</v>
      </c>
      <c r="J724" s="40">
        <v>13.125</v>
      </c>
      <c r="K724" s="40">
        <v>580.125</v>
      </c>
      <c r="L724" s="10">
        <v>44119</v>
      </c>
      <c r="M724" t="s">
        <v>2817</v>
      </c>
    </row>
    <row r="725" spans="1:13" x14ac:dyDescent="0.25">
      <c r="A725" s="4">
        <v>1002</v>
      </c>
      <c r="B725" s="4">
        <v>4</v>
      </c>
      <c r="C725" s="4">
        <v>4</v>
      </c>
      <c r="D725" s="4">
        <v>254</v>
      </c>
      <c r="E725" s="4">
        <v>1514</v>
      </c>
      <c r="F725" s="4">
        <v>5</v>
      </c>
      <c r="G725" s="11">
        <v>44110</v>
      </c>
      <c r="H725" s="41">
        <v>281.89350000000002</v>
      </c>
      <c r="I725" s="41">
        <v>22.551500000000001</v>
      </c>
      <c r="J725" s="41">
        <v>7.0472999999999999</v>
      </c>
      <c r="K725" s="41">
        <v>311.4923</v>
      </c>
      <c r="L725" s="11">
        <v>44119</v>
      </c>
      <c r="M725" t="s">
        <v>2810</v>
      </c>
    </row>
    <row r="726" spans="1:13" x14ac:dyDescent="0.25">
      <c r="A726" s="5">
        <v>1003</v>
      </c>
      <c r="B726" s="5">
        <v>4</v>
      </c>
      <c r="C726" s="5">
        <v>4</v>
      </c>
      <c r="D726" s="5">
        <v>257</v>
      </c>
      <c r="E726" s="5">
        <v>1498</v>
      </c>
      <c r="F726" s="5">
        <v>4</v>
      </c>
      <c r="G726" s="10">
        <v>44110</v>
      </c>
      <c r="H726" s="40">
        <v>26455.275000000001</v>
      </c>
      <c r="I726" s="40">
        <v>2116.422</v>
      </c>
      <c r="J726" s="40">
        <v>661.38189999999997</v>
      </c>
      <c r="K726" s="40">
        <v>29233.0789</v>
      </c>
      <c r="L726" s="10">
        <v>44119</v>
      </c>
      <c r="M726" t="s">
        <v>2810</v>
      </c>
    </row>
    <row r="727" spans="1:13" x14ac:dyDescent="0.25">
      <c r="A727" s="4">
        <v>1004</v>
      </c>
      <c r="B727" s="4">
        <v>4</v>
      </c>
      <c r="C727" s="4">
        <v>3</v>
      </c>
      <c r="D727" s="4">
        <v>261</v>
      </c>
      <c r="E727" s="4">
        <v>1674</v>
      </c>
      <c r="F727" s="4">
        <v>2</v>
      </c>
      <c r="G727" s="11">
        <v>44110</v>
      </c>
      <c r="H727" s="41">
        <v>944.37</v>
      </c>
      <c r="I727" s="41">
        <v>75.549599999999998</v>
      </c>
      <c r="J727" s="41">
        <v>23.609300000000001</v>
      </c>
      <c r="K727" s="41">
        <v>1043.5289</v>
      </c>
      <c r="L727" s="11">
        <v>44119</v>
      </c>
      <c r="M727" t="s">
        <v>2810</v>
      </c>
    </row>
    <row r="728" spans="1:13" x14ac:dyDescent="0.25">
      <c r="A728" s="5">
        <v>1005</v>
      </c>
      <c r="B728" s="5">
        <v>4</v>
      </c>
      <c r="C728" s="5">
        <v>4</v>
      </c>
      <c r="D728" s="5">
        <v>250</v>
      </c>
      <c r="E728" s="5">
        <v>1652</v>
      </c>
      <c r="F728" s="5">
        <v>4</v>
      </c>
      <c r="G728" s="10">
        <v>44110</v>
      </c>
      <c r="H728" s="40">
        <v>51588.074999999997</v>
      </c>
      <c r="I728" s="40">
        <v>4127.0460000000003</v>
      </c>
      <c r="J728" s="40">
        <v>1289.7019</v>
      </c>
      <c r="K728" s="40">
        <v>57004.822899999999</v>
      </c>
      <c r="L728" s="10">
        <v>44119</v>
      </c>
      <c r="M728" t="s">
        <v>1829</v>
      </c>
    </row>
    <row r="729" spans="1:13" x14ac:dyDescent="0.25">
      <c r="A729" s="4">
        <v>1006</v>
      </c>
      <c r="B729" s="4">
        <v>4</v>
      </c>
      <c r="C729" s="4">
        <v>4</v>
      </c>
      <c r="D729" s="4">
        <v>253</v>
      </c>
      <c r="E729" s="4">
        <v>1578</v>
      </c>
      <c r="F729" s="4">
        <v>3</v>
      </c>
      <c r="G729" s="11">
        <v>44110</v>
      </c>
      <c r="H729" s="41">
        <v>62843.55</v>
      </c>
      <c r="I729" s="41">
        <v>5027.4840000000004</v>
      </c>
      <c r="J729" s="41">
        <v>1571.0888</v>
      </c>
      <c r="K729" s="41">
        <v>69442.122799999997</v>
      </c>
      <c r="L729" s="11">
        <v>44119</v>
      </c>
      <c r="M729" t="s">
        <v>1829</v>
      </c>
    </row>
    <row r="730" spans="1:13" x14ac:dyDescent="0.25">
      <c r="A730" s="5">
        <v>1007</v>
      </c>
      <c r="B730" s="5">
        <v>4</v>
      </c>
      <c r="C730" s="5">
        <v>4</v>
      </c>
      <c r="D730" s="5">
        <v>255</v>
      </c>
      <c r="E730" s="5">
        <v>1538</v>
      </c>
      <c r="F730" s="5">
        <v>5</v>
      </c>
      <c r="G730" s="10">
        <v>44110</v>
      </c>
      <c r="H730" s="40">
        <v>37843.574999999997</v>
      </c>
      <c r="I730" s="40">
        <v>3027.4859999999999</v>
      </c>
      <c r="J730" s="40">
        <v>946.08939999999996</v>
      </c>
      <c r="K730" s="40">
        <v>41817.150399999999</v>
      </c>
      <c r="L730" s="10">
        <v>44119</v>
      </c>
      <c r="M730" t="s">
        <v>1829</v>
      </c>
    </row>
    <row r="731" spans="1:13" x14ac:dyDescent="0.25">
      <c r="A731" s="4">
        <v>1008</v>
      </c>
      <c r="B731" s="4">
        <v>4</v>
      </c>
      <c r="C731" s="4">
        <v>4</v>
      </c>
      <c r="D731" s="4">
        <v>256</v>
      </c>
      <c r="E731" s="4">
        <v>1556</v>
      </c>
      <c r="F731" s="4">
        <v>4</v>
      </c>
      <c r="G731" s="11">
        <v>44110</v>
      </c>
      <c r="H731" s="41">
        <v>25531.275000000001</v>
      </c>
      <c r="I731" s="41">
        <v>2042.502</v>
      </c>
      <c r="J731" s="41">
        <v>638.28189999999995</v>
      </c>
      <c r="K731" s="41">
        <v>28212.0589</v>
      </c>
      <c r="L731" s="11">
        <v>44119</v>
      </c>
      <c r="M731" t="s">
        <v>1829</v>
      </c>
    </row>
    <row r="732" spans="1:13" x14ac:dyDescent="0.25">
      <c r="A732" s="5">
        <v>1009</v>
      </c>
      <c r="B732" s="5">
        <v>4</v>
      </c>
      <c r="C732" s="5">
        <v>4</v>
      </c>
      <c r="D732" s="5">
        <v>259</v>
      </c>
      <c r="E732" s="5">
        <v>1554</v>
      </c>
      <c r="F732" s="5">
        <v>5</v>
      </c>
      <c r="G732" s="10">
        <v>44110</v>
      </c>
      <c r="H732" s="40">
        <v>688.08600000000001</v>
      </c>
      <c r="I732" s="40">
        <v>55.046900000000001</v>
      </c>
      <c r="J732" s="40">
        <v>17.202200000000001</v>
      </c>
      <c r="K732" s="40">
        <v>760.33510000000001</v>
      </c>
      <c r="L732" s="10">
        <v>44119</v>
      </c>
      <c r="M732" t="s">
        <v>2817</v>
      </c>
    </row>
    <row r="733" spans="1:13" x14ac:dyDescent="0.25">
      <c r="A733" s="4">
        <v>1010</v>
      </c>
      <c r="B733" s="4">
        <v>4</v>
      </c>
      <c r="C733" s="4">
        <v>4</v>
      </c>
      <c r="D733" s="4">
        <v>260</v>
      </c>
      <c r="E733" s="4">
        <v>1688</v>
      </c>
      <c r="F733" s="4">
        <v>4</v>
      </c>
      <c r="G733" s="11">
        <v>44110</v>
      </c>
      <c r="H733" s="41">
        <v>125.748</v>
      </c>
      <c r="I733" s="41">
        <v>10.059799999999999</v>
      </c>
      <c r="J733" s="41">
        <v>3.1436999999999999</v>
      </c>
      <c r="K733" s="41">
        <v>138.95150000000001</v>
      </c>
      <c r="L733" s="11">
        <v>44119</v>
      </c>
      <c r="M733" t="s">
        <v>2810</v>
      </c>
    </row>
    <row r="734" spans="1:13" x14ac:dyDescent="0.25">
      <c r="A734" s="5">
        <v>1011</v>
      </c>
      <c r="B734" s="5">
        <v>4</v>
      </c>
      <c r="C734" s="5">
        <v>4</v>
      </c>
      <c r="D734" s="5">
        <v>258</v>
      </c>
      <c r="E734" s="5">
        <v>1580</v>
      </c>
      <c r="F734" s="5">
        <v>5</v>
      </c>
      <c r="G734" s="10">
        <v>44110</v>
      </c>
      <c r="H734" s="40">
        <v>150.79050000000001</v>
      </c>
      <c r="I734" s="40">
        <v>12.0632</v>
      </c>
      <c r="J734" s="40">
        <v>3.7698</v>
      </c>
      <c r="K734" s="40">
        <v>166.62350000000001</v>
      </c>
      <c r="L734" s="10">
        <v>44119</v>
      </c>
      <c r="M734" t="s">
        <v>2810</v>
      </c>
    </row>
    <row r="735" spans="1:13" x14ac:dyDescent="0.25">
      <c r="A735" s="4">
        <v>1012</v>
      </c>
      <c r="B735" s="4">
        <v>4</v>
      </c>
      <c r="C735" s="4">
        <v>4</v>
      </c>
      <c r="D735" s="4">
        <v>254</v>
      </c>
      <c r="E735" s="4">
        <v>1496</v>
      </c>
      <c r="F735" s="4">
        <v>5</v>
      </c>
      <c r="G735" s="11">
        <v>44110</v>
      </c>
      <c r="H735" s="41">
        <v>279.78300000000002</v>
      </c>
      <c r="I735" s="41">
        <v>22.3826</v>
      </c>
      <c r="J735" s="41">
        <v>6.9946000000000002</v>
      </c>
      <c r="K735" s="41">
        <v>309.16019999999997</v>
      </c>
      <c r="L735" s="11">
        <v>44119</v>
      </c>
      <c r="M735" t="s">
        <v>2817</v>
      </c>
    </row>
    <row r="736" spans="1:13" x14ac:dyDescent="0.25">
      <c r="A736" s="5">
        <v>1013</v>
      </c>
      <c r="B736" s="5">
        <v>7</v>
      </c>
      <c r="C736" s="5">
        <v>4</v>
      </c>
      <c r="D736" s="5">
        <v>259</v>
      </c>
      <c r="E736" s="5">
        <v>1586</v>
      </c>
      <c r="F736" s="5">
        <v>5</v>
      </c>
      <c r="G736" s="10">
        <v>44114</v>
      </c>
      <c r="H736" s="40">
        <v>43878.45</v>
      </c>
      <c r="I736" s="40">
        <v>3510.2759999999998</v>
      </c>
      <c r="J736" s="40">
        <v>1096.9612999999999</v>
      </c>
      <c r="K736" s="40">
        <v>48485.687299999998</v>
      </c>
      <c r="L736" s="10">
        <v>44123</v>
      </c>
      <c r="M736" t="s">
        <v>2817</v>
      </c>
    </row>
    <row r="737" spans="1:13" x14ac:dyDescent="0.25">
      <c r="A737" s="4">
        <v>1014</v>
      </c>
      <c r="B737" s="4">
        <v>4</v>
      </c>
      <c r="C737" s="4">
        <v>4</v>
      </c>
      <c r="D737" s="4">
        <v>260</v>
      </c>
      <c r="E737" s="4">
        <v>1500</v>
      </c>
      <c r="F737" s="4">
        <v>1</v>
      </c>
      <c r="G737" s="11">
        <v>44114</v>
      </c>
      <c r="H737" s="41">
        <v>418.95</v>
      </c>
      <c r="I737" s="41">
        <v>33.515999999999998</v>
      </c>
      <c r="J737" s="41">
        <v>10.473800000000001</v>
      </c>
      <c r="K737" s="41">
        <v>462.93979999999999</v>
      </c>
      <c r="L737" s="11">
        <v>44123</v>
      </c>
      <c r="M737" t="s">
        <v>2817</v>
      </c>
    </row>
    <row r="738" spans="1:13" x14ac:dyDescent="0.25">
      <c r="A738" s="5">
        <v>1015</v>
      </c>
      <c r="B738" s="5">
        <v>4</v>
      </c>
      <c r="C738" s="5">
        <v>4</v>
      </c>
      <c r="D738" s="5">
        <v>258</v>
      </c>
      <c r="E738" s="5">
        <v>1656</v>
      </c>
      <c r="F738" s="5">
        <v>4</v>
      </c>
      <c r="G738" s="10">
        <v>44114</v>
      </c>
      <c r="H738" s="40">
        <v>3939.0120000000002</v>
      </c>
      <c r="I738" s="40">
        <v>315.12099999999998</v>
      </c>
      <c r="J738" s="40">
        <v>98.475300000000004</v>
      </c>
      <c r="K738" s="40">
        <v>4352.6082999999999</v>
      </c>
      <c r="L738" s="10">
        <v>44123</v>
      </c>
      <c r="M738" t="s">
        <v>2810</v>
      </c>
    </row>
    <row r="739" spans="1:13" x14ac:dyDescent="0.25">
      <c r="A739" s="4">
        <v>1016</v>
      </c>
      <c r="B739" s="4">
        <v>4</v>
      </c>
      <c r="C739" s="4">
        <v>4</v>
      </c>
      <c r="D739" s="4">
        <v>254</v>
      </c>
      <c r="E739" s="4">
        <v>1572</v>
      </c>
      <c r="F739" s="4">
        <v>1</v>
      </c>
      <c r="G739" s="11">
        <v>44114</v>
      </c>
      <c r="H739" s="41">
        <v>461.79</v>
      </c>
      <c r="I739" s="41">
        <v>36.943199999999997</v>
      </c>
      <c r="J739" s="41">
        <v>11.5448</v>
      </c>
      <c r="K739" s="41">
        <v>510.27800000000002</v>
      </c>
      <c r="L739" s="11">
        <v>44123</v>
      </c>
      <c r="M739" t="s">
        <v>1829</v>
      </c>
    </row>
    <row r="740" spans="1:13" x14ac:dyDescent="0.25">
      <c r="A740" s="5">
        <v>1017</v>
      </c>
      <c r="B740" s="5">
        <v>4</v>
      </c>
      <c r="C740" s="5">
        <v>4</v>
      </c>
      <c r="D740" s="5">
        <v>252</v>
      </c>
      <c r="E740" s="5">
        <v>1562</v>
      </c>
      <c r="F740" s="5">
        <v>4</v>
      </c>
      <c r="G740" s="10">
        <v>44114</v>
      </c>
      <c r="H740" s="40">
        <v>797.89499999999998</v>
      </c>
      <c r="I740" s="40">
        <v>63.831600000000002</v>
      </c>
      <c r="J740" s="40">
        <v>19.947399999999998</v>
      </c>
      <c r="K740" s="40">
        <v>881.67399999999998</v>
      </c>
      <c r="L740" s="10">
        <v>44123</v>
      </c>
      <c r="M740" t="s">
        <v>2817</v>
      </c>
    </row>
    <row r="741" spans="1:13" x14ac:dyDescent="0.25">
      <c r="A741" s="4">
        <v>1018</v>
      </c>
      <c r="B741" s="4">
        <v>4</v>
      </c>
      <c r="C741" s="4">
        <v>4</v>
      </c>
      <c r="D741" s="4">
        <v>261</v>
      </c>
      <c r="E741" s="4">
        <v>1662</v>
      </c>
      <c r="F741" s="4">
        <v>2</v>
      </c>
      <c r="G741" s="11">
        <v>44114</v>
      </c>
      <c r="H741" s="41">
        <v>37.075499999999998</v>
      </c>
      <c r="I741" s="41">
        <v>2.9660000000000002</v>
      </c>
      <c r="J741" s="41">
        <v>0.92689999999999995</v>
      </c>
      <c r="K741" s="41">
        <v>40.968400000000003</v>
      </c>
      <c r="L741" s="11">
        <v>44123</v>
      </c>
      <c r="M741" t="s">
        <v>2810</v>
      </c>
    </row>
    <row r="742" spans="1:13" x14ac:dyDescent="0.25">
      <c r="A742" s="5">
        <v>1019</v>
      </c>
      <c r="B742" s="5">
        <v>4</v>
      </c>
      <c r="C742" s="5">
        <v>4</v>
      </c>
      <c r="D742" s="5">
        <v>251</v>
      </c>
      <c r="E742" s="5">
        <v>1682</v>
      </c>
      <c r="F742" s="5">
        <v>4</v>
      </c>
      <c r="G742" s="10">
        <v>44114</v>
      </c>
      <c r="H742" s="40">
        <v>21558.075000000001</v>
      </c>
      <c r="I742" s="40">
        <v>1724.646</v>
      </c>
      <c r="J742" s="40">
        <v>538.95190000000002</v>
      </c>
      <c r="K742" s="40">
        <v>23821.672900000001</v>
      </c>
      <c r="L742" s="10">
        <v>44123</v>
      </c>
      <c r="M742" t="s">
        <v>2817</v>
      </c>
    </row>
    <row r="743" spans="1:13" x14ac:dyDescent="0.25">
      <c r="A743" s="4">
        <v>1020</v>
      </c>
      <c r="B743" s="4">
        <v>4</v>
      </c>
      <c r="C743" s="4">
        <v>4</v>
      </c>
      <c r="D743" s="4">
        <v>253</v>
      </c>
      <c r="E743" s="4">
        <v>1686</v>
      </c>
      <c r="F743" s="4">
        <v>4</v>
      </c>
      <c r="G743" s="11">
        <v>44114</v>
      </c>
      <c r="H743" s="41">
        <v>422.1</v>
      </c>
      <c r="I743" s="41">
        <v>33.768000000000001</v>
      </c>
      <c r="J743" s="41">
        <v>10.5525</v>
      </c>
      <c r="K743" s="41">
        <v>466.4205</v>
      </c>
      <c r="L743" s="11">
        <v>44123</v>
      </c>
      <c r="M743" t="s">
        <v>2810</v>
      </c>
    </row>
    <row r="744" spans="1:13" x14ac:dyDescent="0.25">
      <c r="A744" s="4">
        <v>948</v>
      </c>
      <c r="B744" s="4">
        <v>4</v>
      </c>
      <c r="C744" s="4">
        <v>4</v>
      </c>
      <c r="D744" s="4">
        <v>1</v>
      </c>
      <c r="E744" s="4">
        <v>1508</v>
      </c>
      <c r="F744" s="4">
        <v>2</v>
      </c>
      <c r="G744" s="11">
        <v>44196</v>
      </c>
      <c r="H744" s="41">
        <v>125979</v>
      </c>
      <c r="I744" s="41">
        <v>10078.32</v>
      </c>
      <c r="J744" s="41">
        <v>70</v>
      </c>
      <c r="K744" s="41">
        <v>136127.32</v>
      </c>
      <c r="L744" s="11">
        <v>44103</v>
      </c>
      <c r="M744" t="s">
        <v>2810</v>
      </c>
    </row>
    <row r="745" spans="1:13" x14ac:dyDescent="0.25">
      <c r="A745" s="5">
        <v>1021</v>
      </c>
      <c r="B745" s="5">
        <v>4</v>
      </c>
      <c r="C745" s="5">
        <v>4</v>
      </c>
      <c r="D745" s="5">
        <v>255</v>
      </c>
      <c r="E745" s="5">
        <v>1684</v>
      </c>
      <c r="F745" s="5">
        <v>5</v>
      </c>
      <c r="G745" s="10">
        <v>44114</v>
      </c>
      <c r="H745" s="40">
        <v>86220.75</v>
      </c>
      <c r="I745" s="40">
        <v>6897.66</v>
      </c>
      <c r="J745" s="40">
        <v>2155.5187999999998</v>
      </c>
      <c r="K745" s="40">
        <v>95273.928799999994</v>
      </c>
      <c r="L745" s="10">
        <v>44123</v>
      </c>
      <c r="M745" t="s">
        <v>2817</v>
      </c>
    </row>
    <row r="746" spans="1:13" x14ac:dyDescent="0.25">
      <c r="A746" s="4">
        <v>1022</v>
      </c>
      <c r="B746" s="4">
        <v>4</v>
      </c>
      <c r="C746" s="4">
        <v>4</v>
      </c>
      <c r="D746" s="4">
        <v>256</v>
      </c>
      <c r="E746" s="4">
        <v>1534</v>
      </c>
      <c r="F746" s="4">
        <v>4</v>
      </c>
      <c r="G746" s="11">
        <v>44114</v>
      </c>
      <c r="H746" s="41">
        <v>261.1035</v>
      </c>
      <c r="I746" s="41">
        <v>20.888300000000001</v>
      </c>
      <c r="J746" s="41">
        <v>6.5275999999999996</v>
      </c>
      <c r="K746" s="41">
        <v>288.51940000000002</v>
      </c>
      <c r="L746" s="11">
        <v>44123</v>
      </c>
      <c r="M746" t="s">
        <v>2817</v>
      </c>
    </row>
    <row r="747" spans="1:13" x14ac:dyDescent="0.25">
      <c r="A747" s="5">
        <v>1023</v>
      </c>
      <c r="B747" s="5">
        <v>4</v>
      </c>
      <c r="C747" s="5">
        <v>4</v>
      </c>
      <c r="D747" s="5">
        <v>259</v>
      </c>
      <c r="E747" s="5">
        <v>1614</v>
      </c>
      <c r="F747" s="5">
        <v>5</v>
      </c>
      <c r="G747" s="10">
        <v>44114</v>
      </c>
      <c r="H747" s="40">
        <v>428.4</v>
      </c>
      <c r="I747" s="40">
        <v>34.271999999999998</v>
      </c>
      <c r="J747" s="40">
        <v>10.71</v>
      </c>
      <c r="K747" s="40">
        <v>473.38200000000001</v>
      </c>
      <c r="L747" s="10">
        <v>44123</v>
      </c>
      <c r="M747" t="s">
        <v>2810</v>
      </c>
    </row>
    <row r="748" spans="1:13" x14ac:dyDescent="0.25">
      <c r="A748" s="4">
        <v>1024</v>
      </c>
      <c r="B748" s="4">
        <v>5</v>
      </c>
      <c r="C748" s="4">
        <v>4</v>
      </c>
      <c r="D748" s="4">
        <v>260</v>
      </c>
      <c r="E748" s="4">
        <v>1588</v>
      </c>
      <c r="F748" s="4">
        <v>5</v>
      </c>
      <c r="G748" s="11">
        <v>44114</v>
      </c>
      <c r="H748" s="41">
        <v>40471.199999999997</v>
      </c>
      <c r="I748" s="41">
        <v>3237.6959999999999</v>
      </c>
      <c r="J748" s="41">
        <v>1011.78</v>
      </c>
      <c r="K748" s="41">
        <v>44720.675999999999</v>
      </c>
      <c r="L748" s="11">
        <v>44123</v>
      </c>
      <c r="M748" t="s">
        <v>1829</v>
      </c>
    </row>
    <row r="749" spans="1:13" x14ac:dyDescent="0.25">
      <c r="A749" s="5">
        <v>1025</v>
      </c>
      <c r="B749" s="5">
        <v>4</v>
      </c>
      <c r="C749" s="5">
        <v>4</v>
      </c>
      <c r="D749" s="5">
        <v>252</v>
      </c>
      <c r="E749" s="5">
        <v>1494</v>
      </c>
      <c r="F749" s="5">
        <v>2</v>
      </c>
      <c r="G749" s="10">
        <v>44117</v>
      </c>
      <c r="H749" s="40">
        <v>8847.2999999999993</v>
      </c>
      <c r="I749" s="40">
        <v>707.78399999999999</v>
      </c>
      <c r="J749" s="40">
        <v>221.1825</v>
      </c>
      <c r="K749" s="40">
        <v>9776.2664999999997</v>
      </c>
      <c r="L749" s="10">
        <v>44126</v>
      </c>
      <c r="M749" t="s">
        <v>2810</v>
      </c>
    </row>
    <row r="750" spans="1:13" x14ac:dyDescent="0.25">
      <c r="A750" s="4">
        <v>1026</v>
      </c>
      <c r="B750" s="4">
        <v>4</v>
      </c>
      <c r="C750" s="4">
        <v>4</v>
      </c>
      <c r="D750" s="4">
        <v>261</v>
      </c>
      <c r="E750" s="4">
        <v>1650</v>
      </c>
      <c r="F750" s="4">
        <v>5</v>
      </c>
      <c r="G750" s="11">
        <v>44117</v>
      </c>
      <c r="H750" s="41">
        <v>171.07650000000001</v>
      </c>
      <c r="I750" s="41">
        <v>13.6861</v>
      </c>
      <c r="J750" s="41">
        <v>4.2769000000000004</v>
      </c>
      <c r="K750" s="41">
        <v>189.0395</v>
      </c>
      <c r="L750" s="11">
        <v>44126</v>
      </c>
      <c r="M750" t="s">
        <v>2810</v>
      </c>
    </row>
    <row r="751" spans="1:13" x14ac:dyDescent="0.25">
      <c r="A751" s="5">
        <v>1027</v>
      </c>
      <c r="B751" s="5">
        <v>4</v>
      </c>
      <c r="C751" s="5">
        <v>4</v>
      </c>
      <c r="D751" s="5">
        <v>251</v>
      </c>
      <c r="E751" s="5">
        <v>1654</v>
      </c>
      <c r="F751" s="5">
        <v>4</v>
      </c>
      <c r="G751" s="10">
        <v>44117</v>
      </c>
      <c r="H751" s="40">
        <v>20397.3</v>
      </c>
      <c r="I751" s="40">
        <v>1631.7840000000001</v>
      </c>
      <c r="J751" s="40">
        <v>509.9325</v>
      </c>
      <c r="K751" s="40">
        <v>22539.016500000002</v>
      </c>
      <c r="L751" s="10">
        <v>44126</v>
      </c>
      <c r="M751" t="s">
        <v>2817</v>
      </c>
    </row>
    <row r="752" spans="1:13" x14ac:dyDescent="0.25">
      <c r="A752" s="4">
        <v>1028</v>
      </c>
      <c r="B752" s="4">
        <v>4</v>
      </c>
      <c r="C752" s="4">
        <v>4</v>
      </c>
      <c r="D752" s="4">
        <v>253</v>
      </c>
      <c r="E752" s="4">
        <v>1664</v>
      </c>
      <c r="F752" s="4">
        <v>3</v>
      </c>
      <c r="G752" s="11">
        <v>44117</v>
      </c>
      <c r="H752" s="41">
        <v>14628.075000000001</v>
      </c>
      <c r="I752" s="41">
        <v>1170.2460000000001</v>
      </c>
      <c r="J752" s="41">
        <v>365.70190000000002</v>
      </c>
      <c r="K752" s="41">
        <v>16164.0229</v>
      </c>
      <c r="L752" s="11">
        <v>44126</v>
      </c>
      <c r="M752" t="s">
        <v>2817</v>
      </c>
    </row>
    <row r="753" spans="1:13" x14ac:dyDescent="0.25">
      <c r="A753" s="5">
        <v>1029</v>
      </c>
      <c r="B753" s="5">
        <v>4</v>
      </c>
      <c r="C753" s="5">
        <v>4</v>
      </c>
      <c r="D753" s="5">
        <v>255</v>
      </c>
      <c r="E753" s="5">
        <v>1678</v>
      </c>
      <c r="F753" s="5">
        <v>3</v>
      </c>
      <c r="G753" s="10">
        <v>44117</v>
      </c>
      <c r="H753" s="40">
        <v>58685.55</v>
      </c>
      <c r="I753" s="40">
        <v>4694.8440000000001</v>
      </c>
      <c r="J753" s="40">
        <v>1467.1387999999999</v>
      </c>
      <c r="K753" s="40">
        <v>64847.532800000001</v>
      </c>
      <c r="L753" s="10">
        <v>44126</v>
      </c>
      <c r="M753" t="s">
        <v>1829</v>
      </c>
    </row>
    <row r="754" spans="1:13" x14ac:dyDescent="0.25">
      <c r="A754" s="4">
        <v>1030</v>
      </c>
      <c r="B754" s="4">
        <v>4</v>
      </c>
      <c r="C754" s="4">
        <v>4</v>
      </c>
      <c r="D754" s="4">
        <v>256</v>
      </c>
      <c r="E754" s="4">
        <v>1616</v>
      </c>
      <c r="F754" s="4">
        <v>4</v>
      </c>
      <c r="G754" s="11">
        <v>44117</v>
      </c>
      <c r="H754" s="41">
        <v>370.755</v>
      </c>
      <c r="I754" s="41">
        <v>29.660399999999999</v>
      </c>
      <c r="J754" s="41">
        <v>9.2689000000000004</v>
      </c>
      <c r="K754" s="41">
        <v>409.68430000000001</v>
      </c>
      <c r="L754" s="11">
        <v>44126</v>
      </c>
      <c r="M754" t="s">
        <v>2817</v>
      </c>
    </row>
    <row r="755" spans="1:13" x14ac:dyDescent="0.25">
      <c r="A755" s="5">
        <v>1031</v>
      </c>
      <c r="B755" s="5">
        <v>4</v>
      </c>
      <c r="C755" s="5">
        <v>4</v>
      </c>
      <c r="D755" s="5">
        <v>259</v>
      </c>
      <c r="E755" s="5">
        <v>1492</v>
      </c>
      <c r="F755" s="5">
        <v>4</v>
      </c>
      <c r="G755" s="10">
        <v>44117</v>
      </c>
      <c r="H755" s="40">
        <v>501.19650000000001</v>
      </c>
      <c r="I755" s="40">
        <v>40.095700000000001</v>
      </c>
      <c r="J755" s="40">
        <v>12.5299</v>
      </c>
      <c r="K755" s="40">
        <v>553.82209999999998</v>
      </c>
      <c r="L755" s="10">
        <v>44126</v>
      </c>
      <c r="M755" t="s">
        <v>2817</v>
      </c>
    </row>
    <row r="756" spans="1:13" x14ac:dyDescent="0.25">
      <c r="A756" s="4">
        <v>1032</v>
      </c>
      <c r="B756" s="4">
        <v>4</v>
      </c>
      <c r="C756" s="4">
        <v>4</v>
      </c>
      <c r="D756" s="4">
        <v>260</v>
      </c>
      <c r="E756" s="4">
        <v>1602</v>
      </c>
      <c r="F756" s="4">
        <v>5</v>
      </c>
      <c r="G756" s="11">
        <v>44117</v>
      </c>
      <c r="H756" s="41">
        <v>270.80549999999999</v>
      </c>
      <c r="I756" s="41">
        <v>21.664400000000001</v>
      </c>
      <c r="J756" s="41">
        <v>6.7701000000000002</v>
      </c>
      <c r="K756" s="41">
        <v>299.24</v>
      </c>
      <c r="L756" s="11">
        <v>44126</v>
      </c>
      <c r="M756" t="s">
        <v>2817</v>
      </c>
    </row>
    <row r="757" spans="1:13" x14ac:dyDescent="0.25">
      <c r="A757" s="5">
        <v>1033</v>
      </c>
      <c r="B757" s="5">
        <v>4</v>
      </c>
      <c r="C757" s="5">
        <v>4</v>
      </c>
      <c r="D757" s="5">
        <v>258</v>
      </c>
      <c r="E757" s="5">
        <v>1540</v>
      </c>
      <c r="F757" s="5">
        <v>5</v>
      </c>
      <c r="G757" s="10">
        <v>44117</v>
      </c>
      <c r="H757" s="40">
        <v>416.745</v>
      </c>
      <c r="I757" s="40">
        <v>33.339599999999997</v>
      </c>
      <c r="J757" s="40">
        <v>10.4186</v>
      </c>
      <c r="K757" s="40">
        <v>460.50319999999999</v>
      </c>
      <c r="L757" s="10">
        <v>44126</v>
      </c>
      <c r="M757" t="s">
        <v>2810</v>
      </c>
    </row>
    <row r="758" spans="1:13" x14ac:dyDescent="0.25">
      <c r="A758" s="4">
        <v>1034</v>
      </c>
      <c r="B758" s="4">
        <v>4</v>
      </c>
      <c r="C758" s="4">
        <v>4</v>
      </c>
      <c r="D758" s="4">
        <v>254</v>
      </c>
      <c r="E758" s="4">
        <v>1628</v>
      </c>
      <c r="F758" s="4">
        <v>5</v>
      </c>
      <c r="G758" s="11">
        <v>44117</v>
      </c>
      <c r="H758" s="41">
        <v>34644.224999999999</v>
      </c>
      <c r="I758" s="41">
        <v>2771.538</v>
      </c>
      <c r="J758" s="41">
        <v>866.10559999999998</v>
      </c>
      <c r="K758" s="41">
        <v>38281.868600000002</v>
      </c>
      <c r="L758" s="11">
        <v>44126</v>
      </c>
      <c r="M758" t="s">
        <v>2810</v>
      </c>
    </row>
    <row r="759" spans="1:13" x14ac:dyDescent="0.25">
      <c r="A759" s="5">
        <v>1035</v>
      </c>
      <c r="B759" s="5">
        <v>4</v>
      </c>
      <c r="C759" s="5">
        <v>4</v>
      </c>
      <c r="D759" s="5">
        <v>257</v>
      </c>
      <c r="E759" s="5">
        <v>1604</v>
      </c>
      <c r="F759" s="5">
        <v>4</v>
      </c>
      <c r="G759" s="10">
        <v>44117</v>
      </c>
      <c r="H759" s="40">
        <v>1839.5055</v>
      </c>
      <c r="I759" s="40">
        <v>147.16040000000001</v>
      </c>
      <c r="J759" s="40">
        <v>45.9876</v>
      </c>
      <c r="K759" s="40">
        <v>2032.6534999999999</v>
      </c>
      <c r="L759" s="10">
        <v>44126</v>
      </c>
      <c r="M759" t="s">
        <v>2810</v>
      </c>
    </row>
    <row r="760" spans="1:13" x14ac:dyDescent="0.25">
      <c r="A760" s="4">
        <v>1036</v>
      </c>
      <c r="B760" s="4">
        <v>4</v>
      </c>
      <c r="C760" s="4">
        <v>4</v>
      </c>
      <c r="D760" s="4">
        <v>261</v>
      </c>
      <c r="E760" s="4">
        <v>1690</v>
      </c>
      <c r="F760" s="4">
        <v>5</v>
      </c>
      <c r="G760" s="11">
        <v>44117</v>
      </c>
      <c r="H760" s="41">
        <v>146.286</v>
      </c>
      <c r="I760" s="41">
        <v>11.7029</v>
      </c>
      <c r="J760" s="41">
        <v>3.6572</v>
      </c>
      <c r="K760" s="41">
        <v>161.64609999999999</v>
      </c>
      <c r="L760" s="11">
        <v>44126</v>
      </c>
      <c r="M760" t="s">
        <v>2810</v>
      </c>
    </row>
    <row r="761" spans="1:13" x14ac:dyDescent="0.25">
      <c r="A761" s="5">
        <v>1037</v>
      </c>
      <c r="B761" s="5">
        <v>4</v>
      </c>
      <c r="C761" s="5">
        <v>4</v>
      </c>
      <c r="D761" s="5">
        <v>251</v>
      </c>
      <c r="E761" s="5">
        <v>1566</v>
      </c>
      <c r="F761" s="5">
        <v>5</v>
      </c>
      <c r="G761" s="10">
        <v>44117</v>
      </c>
      <c r="H761" s="40">
        <v>102.56399999999999</v>
      </c>
      <c r="I761" s="40">
        <v>8.2050999999999998</v>
      </c>
      <c r="J761" s="40">
        <v>2.5640999999999998</v>
      </c>
      <c r="K761" s="40">
        <v>113.33320000000001</v>
      </c>
      <c r="L761" s="10">
        <v>44126</v>
      </c>
      <c r="M761" t="s">
        <v>2810</v>
      </c>
    </row>
    <row r="762" spans="1:13" x14ac:dyDescent="0.25">
      <c r="A762" s="4">
        <v>1038</v>
      </c>
      <c r="B762" s="4">
        <v>4</v>
      </c>
      <c r="C762" s="4">
        <v>4</v>
      </c>
      <c r="D762" s="4">
        <v>253</v>
      </c>
      <c r="E762" s="4">
        <v>1698</v>
      </c>
      <c r="F762" s="4">
        <v>5</v>
      </c>
      <c r="G762" s="11">
        <v>44117</v>
      </c>
      <c r="H762" s="41">
        <v>150.79050000000001</v>
      </c>
      <c r="I762" s="41">
        <v>12.0632</v>
      </c>
      <c r="J762" s="41">
        <v>3.7698</v>
      </c>
      <c r="K762" s="41">
        <v>166.62350000000001</v>
      </c>
      <c r="L762" s="11">
        <v>44126</v>
      </c>
      <c r="M762" t="s">
        <v>2810</v>
      </c>
    </row>
    <row r="763" spans="1:13" x14ac:dyDescent="0.25">
      <c r="A763" s="5">
        <v>1039</v>
      </c>
      <c r="B763" s="5">
        <v>4</v>
      </c>
      <c r="C763" s="5">
        <v>4</v>
      </c>
      <c r="D763" s="5">
        <v>255</v>
      </c>
      <c r="E763" s="5">
        <v>1560</v>
      </c>
      <c r="F763" s="5">
        <v>5</v>
      </c>
      <c r="G763" s="10">
        <v>44117</v>
      </c>
      <c r="H763" s="40">
        <v>13669.424999999999</v>
      </c>
      <c r="I763" s="40">
        <v>1093.5540000000001</v>
      </c>
      <c r="J763" s="40">
        <v>341.73559999999998</v>
      </c>
      <c r="K763" s="40">
        <v>15104.714599999999</v>
      </c>
      <c r="L763" s="10">
        <v>44126</v>
      </c>
      <c r="M763" t="s">
        <v>1829</v>
      </c>
    </row>
    <row r="764" spans="1:13" x14ac:dyDescent="0.25">
      <c r="A764" s="4">
        <v>1040</v>
      </c>
      <c r="B764" s="4">
        <v>4</v>
      </c>
      <c r="C764" s="4">
        <v>4</v>
      </c>
      <c r="D764" s="4">
        <v>256</v>
      </c>
      <c r="E764" s="4">
        <v>1692</v>
      </c>
      <c r="F764" s="4">
        <v>5</v>
      </c>
      <c r="G764" s="11">
        <v>44117</v>
      </c>
      <c r="H764" s="41">
        <v>2934.54</v>
      </c>
      <c r="I764" s="41">
        <v>234.76320000000001</v>
      </c>
      <c r="J764" s="41">
        <v>73.363500000000002</v>
      </c>
      <c r="K764" s="41">
        <v>3242.6667000000002</v>
      </c>
      <c r="L764" s="11">
        <v>44126</v>
      </c>
      <c r="M764" t="s">
        <v>1829</v>
      </c>
    </row>
    <row r="765" spans="1:13" x14ac:dyDescent="0.25">
      <c r="A765" s="5">
        <v>1041</v>
      </c>
      <c r="B765" s="5">
        <v>4</v>
      </c>
      <c r="C765" s="5">
        <v>4</v>
      </c>
      <c r="D765" s="5">
        <v>259</v>
      </c>
      <c r="E765" s="5">
        <v>1696</v>
      </c>
      <c r="F765" s="5">
        <v>4</v>
      </c>
      <c r="G765" s="10">
        <v>44118</v>
      </c>
      <c r="H765" s="40">
        <v>73377.149999999994</v>
      </c>
      <c r="I765" s="40">
        <v>5870.1719999999996</v>
      </c>
      <c r="J765" s="40">
        <v>1834.4287999999999</v>
      </c>
      <c r="K765" s="40">
        <v>81081.750799999994</v>
      </c>
      <c r="L765" s="10">
        <v>44127</v>
      </c>
      <c r="M765" t="s">
        <v>1829</v>
      </c>
    </row>
    <row r="766" spans="1:13" x14ac:dyDescent="0.25">
      <c r="A766" s="4">
        <v>1042</v>
      </c>
      <c r="B766" s="4">
        <v>4</v>
      </c>
      <c r="C766" s="4">
        <v>4</v>
      </c>
      <c r="D766" s="4">
        <v>260</v>
      </c>
      <c r="E766" s="4">
        <v>1504</v>
      </c>
      <c r="F766" s="4">
        <v>1</v>
      </c>
      <c r="G766" s="11">
        <v>44118</v>
      </c>
      <c r="H766" s="41">
        <v>551.88</v>
      </c>
      <c r="I766" s="41">
        <v>44.150399999999998</v>
      </c>
      <c r="J766" s="41">
        <v>13.797000000000001</v>
      </c>
      <c r="K766" s="41">
        <v>609.82740000000001</v>
      </c>
      <c r="L766" s="11">
        <v>44127</v>
      </c>
      <c r="M766" t="s">
        <v>2810</v>
      </c>
    </row>
    <row r="767" spans="1:13" x14ac:dyDescent="0.25">
      <c r="A767" s="5">
        <v>1043</v>
      </c>
      <c r="B767" s="5">
        <v>4</v>
      </c>
      <c r="C767" s="5">
        <v>4</v>
      </c>
      <c r="D767" s="5">
        <v>258</v>
      </c>
      <c r="E767" s="5">
        <v>1544</v>
      </c>
      <c r="F767" s="5">
        <v>1</v>
      </c>
      <c r="G767" s="10">
        <v>44118</v>
      </c>
      <c r="H767" s="40">
        <v>3176.25</v>
      </c>
      <c r="I767" s="40">
        <v>254.1</v>
      </c>
      <c r="J767" s="40">
        <v>79.406300000000002</v>
      </c>
      <c r="K767" s="40">
        <v>3509.7563</v>
      </c>
      <c r="L767" s="10">
        <v>44127</v>
      </c>
      <c r="M767" t="s">
        <v>2817</v>
      </c>
    </row>
    <row r="768" spans="1:13" x14ac:dyDescent="0.25">
      <c r="A768" s="4">
        <v>1044</v>
      </c>
      <c r="B768" s="4">
        <v>4</v>
      </c>
      <c r="C768" s="4">
        <v>4</v>
      </c>
      <c r="D768" s="4">
        <v>254</v>
      </c>
      <c r="E768" s="4">
        <v>1530</v>
      </c>
      <c r="F768" s="4">
        <v>2</v>
      </c>
      <c r="G768" s="11">
        <v>44118</v>
      </c>
      <c r="H768" s="41">
        <v>28072.275000000001</v>
      </c>
      <c r="I768" s="41">
        <v>2245.7820000000002</v>
      </c>
      <c r="J768" s="41">
        <v>701.80690000000004</v>
      </c>
      <c r="K768" s="41">
        <v>31019.8639</v>
      </c>
      <c r="L768" s="11">
        <v>44127</v>
      </c>
      <c r="M768" t="s">
        <v>2810</v>
      </c>
    </row>
    <row r="769" spans="1:13" x14ac:dyDescent="0.25">
      <c r="A769" s="5">
        <v>1045</v>
      </c>
      <c r="B769" s="5">
        <v>4</v>
      </c>
      <c r="C769" s="5">
        <v>4</v>
      </c>
      <c r="D769" s="5">
        <v>257</v>
      </c>
      <c r="E769" s="5">
        <v>1508</v>
      </c>
      <c r="F769" s="5">
        <v>1</v>
      </c>
      <c r="G769" s="10">
        <v>44118</v>
      </c>
      <c r="H769" s="40">
        <v>37312.275000000001</v>
      </c>
      <c r="I769" s="40">
        <v>2984.982</v>
      </c>
      <c r="J769" s="40">
        <v>932.80690000000004</v>
      </c>
      <c r="K769" s="40">
        <v>41230.063900000001</v>
      </c>
      <c r="L769" s="10">
        <v>44127</v>
      </c>
      <c r="M769" t="s">
        <v>2810</v>
      </c>
    </row>
    <row r="770" spans="1:13" x14ac:dyDescent="0.25">
      <c r="A770" s="4">
        <v>1046</v>
      </c>
      <c r="B770" s="4">
        <v>4</v>
      </c>
      <c r="C770" s="4">
        <v>4</v>
      </c>
      <c r="D770" s="4">
        <v>261</v>
      </c>
      <c r="E770" s="4">
        <v>1694</v>
      </c>
      <c r="F770" s="4">
        <v>1</v>
      </c>
      <c r="G770" s="11">
        <v>44118</v>
      </c>
      <c r="H770" s="41">
        <v>7623</v>
      </c>
      <c r="I770" s="41">
        <v>609.84</v>
      </c>
      <c r="J770" s="41">
        <v>190.57499999999999</v>
      </c>
      <c r="K770" s="41">
        <v>8423.4150000000009</v>
      </c>
      <c r="L770" s="11">
        <v>44127</v>
      </c>
      <c r="M770" t="s">
        <v>2817</v>
      </c>
    </row>
    <row r="771" spans="1:13" x14ac:dyDescent="0.25">
      <c r="A771" s="5">
        <v>1047</v>
      </c>
      <c r="B771" s="5">
        <v>4</v>
      </c>
      <c r="C771" s="5">
        <v>4</v>
      </c>
      <c r="D771" s="5">
        <v>251</v>
      </c>
      <c r="E771" s="5">
        <v>1624</v>
      </c>
      <c r="F771" s="5">
        <v>2</v>
      </c>
      <c r="G771" s="10">
        <v>44118</v>
      </c>
      <c r="H771" s="40">
        <v>28297.5</v>
      </c>
      <c r="I771" s="40">
        <v>2263.8000000000002</v>
      </c>
      <c r="J771" s="40">
        <v>707.4375</v>
      </c>
      <c r="K771" s="40">
        <v>31268.737499999999</v>
      </c>
      <c r="L771" s="10">
        <v>44127</v>
      </c>
      <c r="M771" t="s">
        <v>1829</v>
      </c>
    </row>
    <row r="772" spans="1:13" x14ac:dyDescent="0.25">
      <c r="A772" s="4">
        <v>1048</v>
      </c>
      <c r="B772" s="4">
        <v>4</v>
      </c>
      <c r="C772" s="4">
        <v>4</v>
      </c>
      <c r="D772" s="4">
        <v>253</v>
      </c>
      <c r="E772" s="4">
        <v>1548</v>
      </c>
      <c r="F772" s="4">
        <v>2</v>
      </c>
      <c r="G772" s="11">
        <v>44118</v>
      </c>
      <c r="H772" s="41">
        <v>59.944499999999998</v>
      </c>
      <c r="I772" s="41">
        <v>4.7956000000000003</v>
      </c>
      <c r="J772" s="41">
        <v>1.4985999999999999</v>
      </c>
      <c r="K772" s="41">
        <v>66.238699999999994</v>
      </c>
      <c r="L772" s="11">
        <v>44127</v>
      </c>
      <c r="M772" t="s">
        <v>2810</v>
      </c>
    </row>
    <row r="773" spans="1:13" x14ac:dyDescent="0.25">
      <c r="A773" s="5">
        <v>1049</v>
      </c>
      <c r="B773" s="5">
        <v>4</v>
      </c>
      <c r="C773" s="5">
        <v>4</v>
      </c>
      <c r="D773" s="5">
        <v>252</v>
      </c>
      <c r="E773" s="5">
        <v>1598</v>
      </c>
      <c r="F773" s="5">
        <v>4</v>
      </c>
      <c r="G773" s="10">
        <v>44118</v>
      </c>
      <c r="H773" s="40">
        <v>598.87800000000004</v>
      </c>
      <c r="I773" s="40">
        <v>47.910200000000003</v>
      </c>
      <c r="J773" s="40">
        <v>14.972</v>
      </c>
      <c r="K773" s="40">
        <v>661.76020000000005</v>
      </c>
      <c r="L773" s="10">
        <v>44127</v>
      </c>
      <c r="M773" t="s">
        <v>2810</v>
      </c>
    </row>
    <row r="774" spans="1:13" x14ac:dyDescent="0.25">
      <c r="A774" s="4">
        <v>1050</v>
      </c>
      <c r="B774" s="4">
        <v>4</v>
      </c>
      <c r="C774" s="4">
        <v>4</v>
      </c>
      <c r="D774" s="4">
        <v>256</v>
      </c>
      <c r="E774" s="4">
        <v>1658</v>
      </c>
      <c r="F774" s="4">
        <v>5</v>
      </c>
      <c r="G774" s="11">
        <v>44118</v>
      </c>
      <c r="H774" s="41">
        <v>43878.45</v>
      </c>
      <c r="I774" s="41">
        <v>3510.2759999999998</v>
      </c>
      <c r="J774" s="41">
        <v>1096.9612999999999</v>
      </c>
      <c r="K774" s="41">
        <v>48485.687299999998</v>
      </c>
      <c r="L774" s="11">
        <v>44127</v>
      </c>
      <c r="M774" t="s">
        <v>1829</v>
      </c>
    </row>
    <row r="775" spans="1:13" x14ac:dyDescent="0.25">
      <c r="A775" s="5">
        <v>1051</v>
      </c>
      <c r="B775" s="5">
        <v>4</v>
      </c>
      <c r="C775" s="5">
        <v>4</v>
      </c>
      <c r="D775" s="5">
        <v>259</v>
      </c>
      <c r="E775" s="5">
        <v>1536</v>
      </c>
      <c r="F775" s="5">
        <v>4</v>
      </c>
      <c r="G775" s="10">
        <v>44118</v>
      </c>
      <c r="H775" s="40">
        <v>481.887</v>
      </c>
      <c r="I775" s="40">
        <v>38.551000000000002</v>
      </c>
      <c r="J775" s="40">
        <v>12.0472</v>
      </c>
      <c r="K775" s="40">
        <v>532.48519999999996</v>
      </c>
      <c r="L775" s="10">
        <v>44127</v>
      </c>
      <c r="M775" t="s">
        <v>2810</v>
      </c>
    </row>
    <row r="776" spans="1:13" x14ac:dyDescent="0.25">
      <c r="A776" s="4">
        <v>1052</v>
      </c>
      <c r="B776" s="4">
        <v>4</v>
      </c>
      <c r="C776" s="4">
        <v>4</v>
      </c>
      <c r="D776" s="4">
        <v>260</v>
      </c>
      <c r="E776" s="4">
        <v>1568</v>
      </c>
      <c r="F776" s="4">
        <v>1</v>
      </c>
      <c r="G776" s="11">
        <v>44118</v>
      </c>
      <c r="H776" s="41">
        <v>10631.775</v>
      </c>
      <c r="I776" s="41">
        <v>850.54200000000003</v>
      </c>
      <c r="J776" s="41">
        <v>265.7944</v>
      </c>
      <c r="K776" s="41">
        <v>11748.1114</v>
      </c>
      <c r="L776" s="11">
        <v>44127</v>
      </c>
      <c r="M776" t="s">
        <v>1829</v>
      </c>
    </row>
    <row r="777" spans="1:13" x14ac:dyDescent="0.25">
      <c r="A777" s="5">
        <v>1053</v>
      </c>
      <c r="B777" s="5">
        <v>4</v>
      </c>
      <c r="C777" s="5">
        <v>4</v>
      </c>
      <c r="D777" s="5">
        <v>258</v>
      </c>
      <c r="E777" s="5">
        <v>1648</v>
      </c>
      <c r="F777" s="5">
        <v>5</v>
      </c>
      <c r="G777" s="10">
        <v>44118</v>
      </c>
      <c r="H777" s="40">
        <v>142.41149999999999</v>
      </c>
      <c r="I777" s="40">
        <v>11.392899999999999</v>
      </c>
      <c r="J777" s="40">
        <v>3.5602999999999998</v>
      </c>
      <c r="K777" s="40">
        <v>157.3647</v>
      </c>
      <c r="L777" s="10">
        <v>44127</v>
      </c>
      <c r="M777" t="s">
        <v>2810</v>
      </c>
    </row>
    <row r="778" spans="1:13" x14ac:dyDescent="0.25">
      <c r="A778" s="4">
        <v>1054</v>
      </c>
      <c r="B778" s="4">
        <v>4</v>
      </c>
      <c r="C778" s="4">
        <v>4</v>
      </c>
      <c r="D778" s="4">
        <v>254</v>
      </c>
      <c r="E778" s="4">
        <v>1646</v>
      </c>
      <c r="F778" s="4">
        <v>2</v>
      </c>
      <c r="G778" s="11">
        <v>44118</v>
      </c>
      <c r="H778" s="41">
        <v>28794.15</v>
      </c>
      <c r="I778" s="41">
        <v>2303.5320000000002</v>
      </c>
      <c r="J778" s="41">
        <v>719.85379999999998</v>
      </c>
      <c r="K778" s="41">
        <v>31817.535800000001</v>
      </c>
      <c r="L778" s="11">
        <v>44127</v>
      </c>
      <c r="M778" t="s">
        <v>2810</v>
      </c>
    </row>
    <row r="779" spans="1:13" x14ac:dyDescent="0.25">
      <c r="A779" s="5">
        <v>1055</v>
      </c>
      <c r="B779" s="5">
        <v>4</v>
      </c>
      <c r="C779" s="5">
        <v>4</v>
      </c>
      <c r="D779" s="5">
        <v>257</v>
      </c>
      <c r="E779" s="5">
        <v>1672</v>
      </c>
      <c r="F779" s="5">
        <v>4</v>
      </c>
      <c r="G779" s="10">
        <v>44118</v>
      </c>
      <c r="H779" s="40">
        <v>51807.3465</v>
      </c>
      <c r="I779" s="40">
        <v>4144.5877</v>
      </c>
      <c r="J779" s="40">
        <v>1295.1837</v>
      </c>
      <c r="K779" s="40">
        <v>57247.117899999997</v>
      </c>
      <c r="L779" s="10">
        <v>44127</v>
      </c>
      <c r="M779" t="s">
        <v>2817</v>
      </c>
    </row>
    <row r="780" spans="1:13" x14ac:dyDescent="0.25">
      <c r="A780" s="4">
        <v>1056</v>
      </c>
      <c r="B780" s="4">
        <v>4</v>
      </c>
      <c r="C780" s="4">
        <v>4</v>
      </c>
      <c r="D780" s="4">
        <v>261</v>
      </c>
      <c r="E780" s="4">
        <v>1600</v>
      </c>
      <c r="F780" s="4">
        <v>1</v>
      </c>
      <c r="G780" s="11">
        <v>44118</v>
      </c>
      <c r="H780" s="41">
        <v>1276.2750000000001</v>
      </c>
      <c r="I780" s="41">
        <v>102.102</v>
      </c>
      <c r="J780" s="41">
        <v>31.9069</v>
      </c>
      <c r="K780" s="41">
        <v>1410.2838999999999</v>
      </c>
      <c r="L780" s="11">
        <v>44127</v>
      </c>
      <c r="M780" t="s">
        <v>2810</v>
      </c>
    </row>
    <row r="781" spans="1:13" x14ac:dyDescent="0.25">
      <c r="A781" s="5">
        <v>1057</v>
      </c>
      <c r="B781" s="5">
        <v>4</v>
      </c>
      <c r="C781" s="5">
        <v>4</v>
      </c>
      <c r="D781" s="5">
        <v>258</v>
      </c>
      <c r="E781" s="5">
        <v>1622</v>
      </c>
      <c r="F781" s="5">
        <v>5</v>
      </c>
      <c r="G781" s="10">
        <v>44119</v>
      </c>
      <c r="H781" s="40">
        <v>836.01</v>
      </c>
      <c r="I781" s="40">
        <v>66.880799999999994</v>
      </c>
      <c r="J781" s="40">
        <v>20.900300000000001</v>
      </c>
      <c r="K781" s="40">
        <v>923.79110000000003</v>
      </c>
      <c r="L781" s="10">
        <v>44128</v>
      </c>
      <c r="M781" t="s">
        <v>2810</v>
      </c>
    </row>
    <row r="782" spans="1:13" x14ac:dyDescent="0.25">
      <c r="A782" s="4">
        <v>1058</v>
      </c>
      <c r="B782" s="4">
        <v>4</v>
      </c>
      <c r="C782" s="4">
        <v>4</v>
      </c>
      <c r="D782" s="4">
        <v>254</v>
      </c>
      <c r="E782" s="4">
        <v>1632</v>
      </c>
      <c r="F782" s="4">
        <v>5</v>
      </c>
      <c r="G782" s="11">
        <v>44119</v>
      </c>
      <c r="H782" s="41">
        <v>62092.800000000003</v>
      </c>
      <c r="I782" s="41">
        <v>4967.424</v>
      </c>
      <c r="J782" s="41">
        <v>1552.32</v>
      </c>
      <c r="K782" s="41">
        <v>68612.543999999994</v>
      </c>
      <c r="L782" s="11">
        <v>44128</v>
      </c>
      <c r="M782" t="s">
        <v>1829</v>
      </c>
    </row>
    <row r="783" spans="1:13" x14ac:dyDescent="0.25">
      <c r="A783" s="5">
        <v>1059</v>
      </c>
      <c r="B783" s="5">
        <v>5</v>
      </c>
      <c r="C783" s="5">
        <v>4</v>
      </c>
      <c r="D783" s="5">
        <v>257</v>
      </c>
      <c r="E783" s="5">
        <v>1608</v>
      </c>
      <c r="F783" s="5">
        <v>5</v>
      </c>
      <c r="G783" s="10">
        <v>44119</v>
      </c>
      <c r="H783" s="40">
        <v>5948.25</v>
      </c>
      <c r="I783" s="40">
        <v>475.86</v>
      </c>
      <c r="J783" s="40">
        <v>148.7063</v>
      </c>
      <c r="K783" s="40">
        <v>6572.8163000000004</v>
      </c>
      <c r="L783" s="10">
        <v>44128</v>
      </c>
      <c r="M783" t="s">
        <v>1829</v>
      </c>
    </row>
    <row r="784" spans="1:13" x14ac:dyDescent="0.25">
      <c r="A784" s="4">
        <v>1060</v>
      </c>
      <c r="B784" s="4">
        <v>4</v>
      </c>
      <c r="C784" s="4">
        <v>4</v>
      </c>
      <c r="D784" s="4">
        <v>261</v>
      </c>
      <c r="E784" s="4">
        <v>1576</v>
      </c>
      <c r="F784" s="4">
        <v>5</v>
      </c>
      <c r="G784" s="11">
        <v>44119</v>
      </c>
      <c r="H784" s="41">
        <v>91117.95</v>
      </c>
      <c r="I784" s="41">
        <v>7289.4359999999997</v>
      </c>
      <c r="J784" s="41">
        <v>2277.9488000000001</v>
      </c>
      <c r="K784" s="41">
        <v>100685.3348</v>
      </c>
      <c r="L784" s="11">
        <v>44128</v>
      </c>
      <c r="M784" t="s">
        <v>1829</v>
      </c>
    </row>
    <row r="785" spans="1:13" x14ac:dyDescent="0.25">
      <c r="A785" s="5">
        <v>1061</v>
      </c>
      <c r="B785" s="5">
        <v>4</v>
      </c>
      <c r="C785" s="5">
        <v>4</v>
      </c>
      <c r="D785" s="5">
        <v>251</v>
      </c>
      <c r="E785" s="5">
        <v>1590</v>
      </c>
      <c r="F785" s="5">
        <v>1</v>
      </c>
      <c r="G785" s="10">
        <v>44119</v>
      </c>
      <c r="H785" s="40">
        <v>525</v>
      </c>
      <c r="I785" s="40">
        <v>42</v>
      </c>
      <c r="J785" s="40">
        <v>13.125</v>
      </c>
      <c r="K785" s="40">
        <v>580.125</v>
      </c>
      <c r="L785" s="10">
        <v>44128</v>
      </c>
      <c r="M785" t="s">
        <v>2817</v>
      </c>
    </row>
    <row r="786" spans="1:13" x14ac:dyDescent="0.25">
      <c r="A786" s="4">
        <v>1062</v>
      </c>
      <c r="B786" s="4">
        <v>4</v>
      </c>
      <c r="C786" s="4">
        <v>4</v>
      </c>
      <c r="D786" s="4">
        <v>253</v>
      </c>
      <c r="E786" s="4">
        <v>1514</v>
      </c>
      <c r="F786" s="4">
        <v>3</v>
      </c>
      <c r="G786" s="11">
        <v>44119</v>
      </c>
      <c r="H786" s="41">
        <v>1721.79</v>
      </c>
      <c r="I786" s="41">
        <v>137.7432</v>
      </c>
      <c r="J786" s="41">
        <v>43.044800000000002</v>
      </c>
      <c r="K786" s="41">
        <v>1902.578</v>
      </c>
      <c r="L786" s="11">
        <v>44128</v>
      </c>
      <c r="M786" t="s">
        <v>2810</v>
      </c>
    </row>
    <row r="787" spans="1:13" x14ac:dyDescent="0.25">
      <c r="A787" s="5">
        <v>1063</v>
      </c>
      <c r="B787" s="5">
        <v>4</v>
      </c>
      <c r="C787" s="5">
        <v>4</v>
      </c>
      <c r="D787" s="5">
        <v>255</v>
      </c>
      <c r="E787" s="5">
        <v>1498</v>
      </c>
      <c r="F787" s="5">
        <v>4</v>
      </c>
      <c r="G787" s="10">
        <v>44119</v>
      </c>
      <c r="H787" s="40">
        <v>26455.275000000001</v>
      </c>
      <c r="I787" s="40">
        <v>2116.422</v>
      </c>
      <c r="J787" s="40">
        <v>661.38189999999997</v>
      </c>
      <c r="K787" s="40">
        <v>29233.0789</v>
      </c>
      <c r="L787" s="10">
        <v>44128</v>
      </c>
      <c r="M787" t="s">
        <v>2810</v>
      </c>
    </row>
    <row r="788" spans="1:13" x14ac:dyDescent="0.25">
      <c r="A788" s="4">
        <v>1064</v>
      </c>
      <c r="B788" s="4">
        <v>4</v>
      </c>
      <c r="C788" s="4">
        <v>4</v>
      </c>
      <c r="D788" s="4">
        <v>256</v>
      </c>
      <c r="E788" s="4">
        <v>1674</v>
      </c>
      <c r="F788" s="4">
        <v>2</v>
      </c>
      <c r="G788" s="11">
        <v>44119</v>
      </c>
      <c r="H788" s="41">
        <v>944.37</v>
      </c>
      <c r="I788" s="41">
        <v>75.549599999999998</v>
      </c>
      <c r="J788" s="41">
        <v>23.609300000000001</v>
      </c>
      <c r="K788" s="41">
        <v>1043.5289</v>
      </c>
      <c r="L788" s="11">
        <v>44128</v>
      </c>
      <c r="M788" t="s">
        <v>2810</v>
      </c>
    </row>
    <row r="789" spans="1:13" x14ac:dyDescent="0.25">
      <c r="A789" s="5">
        <v>1065</v>
      </c>
      <c r="B789" s="5">
        <v>4</v>
      </c>
      <c r="C789" s="5">
        <v>4</v>
      </c>
      <c r="D789" s="5">
        <v>251</v>
      </c>
      <c r="E789" s="5">
        <v>1522</v>
      </c>
      <c r="F789" s="5">
        <v>1</v>
      </c>
      <c r="G789" s="10">
        <v>44124</v>
      </c>
      <c r="H789" s="40">
        <v>2003.925</v>
      </c>
      <c r="I789" s="40">
        <v>160.31399999999999</v>
      </c>
      <c r="J789" s="40">
        <v>50.098100000000002</v>
      </c>
      <c r="K789" s="40">
        <v>2214.3371000000002</v>
      </c>
      <c r="L789" s="10">
        <v>44133</v>
      </c>
      <c r="M789" t="s">
        <v>2810</v>
      </c>
    </row>
    <row r="790" spans="1:13" x14ac:dyDescent="0.25">
      <c r="A790" s="4">
        <v>1066</v>
      </c>
      <c r="B790" s="4">
        <v>4</v>
      </c>
      <c r="C790" s="4">
        <v>4</v>
      </c>
      <c r="D790" s="4">
        <v>253</v>
      </c>
      <c r="E790" s="4">
        <v>1570</v>
      </c>
      <c r="F790" s="4">
        <v>2</v>
      </c>
      <c r="G790" s="11">
        <v>44124</v>
      </c>
      <c r="H790" s="41">
        <v>50860.425000000003</v>
      </c>
      <c r="I790" s="41">
        <v>4068.8339999999998</v>
      </c>
      <c r="J790" s="41">
        <v>1271.5106000000001</v>
      </c>
      <c r="K790" s="41">
        <v>56200.7696</v>
      </c>
      <c r="L790" s="11">
        <v>44133</v>
      </c>
      <c r="M790" t="s">
        <v>1829</v>
      </c>
    </row>
    <row r="791" spans="1:13" x14ac:dyDescent="0.25">
      <c r="A791" s="5">
        <v>1067</v>
      </c>
      <c r="B791" s="5">
        <v>4</v>
      </c>
      <c r="C791" s="5">
        <v>4</v>
      </c>
      <c r="D791" s="5">
        <v>255</v>
      </c>
      <c r="E791" s="5">
        <v>1516</v>
      </c>
      <c r="F791" s="5">
        <v>1</v>
      </c>
      <c r="G791" s="10">
        <v>44124</v>
      </c>
      <c r="H791" s="40">
        <v>454.86</v>
      </c>
      <c r="I791" s="40">
        <v>36.388800000000003</v>
      </c>
      <c r="J791" s="40">
        <v>11.371499999999999</v>
      </c>
      <c r="K791" s="40">
        <v>502.62029999999999</v>
      </c>
      <c r="L791" s="10">
        <v>44133</v>
      </c>
      <c r="M791" t="s">
        <v>1829</v>
      </c>
    </row>
    <row r="792" spans="1:13" x14ac:dyDescent="0.25">
      <c r="A792" s="4">
        <v>1068</v>
      </c>
      <c r="B792" s="4">
        <v>4</v>
      </c>
      <c r="C792" s="4">
        <v>4</v>
      </c>
      <c r="D792" s="4">
        <v>252</v>
      </c>
      <c r="E792" s="4">
        <v>1506</v>
      </c>
      <c r="F792" s="4">
        <v>5</v>
      </c>
      <c r="G792" s="11">
        <v>44124</v>
      </c>
      <c r="H792" s="41">
        <v>43878.45</v>
      </c>
      <c r="I792" s="41">
        <v>3510.2759999999998</v>
      </c>
      <c r="J792" s="41">
        <v>1096.9612999999999</v>
      </c>
      <c r="K792" s="41">
        <v>48485.687299999998</v>
      </c>
      <c r="L792" s="11">
        <v>44133</v>
      </c>
      <c r="M792" t="s">
        <v>1829</v>
      </c>
    </row>
    <row r="793" spans="1:13" x14ac:dyDescent="0.25">
      <c r="A793" s="5">
        <v>1069</v>
      </c>
      <c r="B793" s="5">
        <v>4</v>
      </c>
      <c r="C793" s="5">
        <v>4</v>
      </c>
      <c r="D793" s="5">
        <v>259</v>
      </c>
      <c r="E793" s="5">
        <v>1626</v>
      </c>
      <c r="F793" s="5">
        <v>2</v>
      </c>
      <c r="G793" s="10">
        <v>44124</v>
      </c>
      <c r="H793" s="40">
        <v>7132.125</v>
      </c>
      <c r="I793" s="40">
        <v>570.57000000000005</v>
      </c>
      <c r="J793" s="40">
        <v>178.3031</v>
      </c>
      <c r="K793" s="40">
        <v>7880.9980999999998</v>
      </c>
      <c r="L793" s="10">
        <v>44133</v>
      </c>
      <c r="M793" t="s">
        <v>2817</v>
      </c>
    </row>
    <row r="794" spans="1:13" x14ac:dyDescent="0.25">
      <c r="A794" s="4">
        <v>1070</v>
      </c>
      <c r="B794" s="4">
        <v>4</v>
      </c>
      <c r="C794" s="4">
        <v>4</v>
      </c>
      <c r="D794" s="4">
        <v>260</v>
      </c>
      <c r="E794" s="4">
        <v>1542</v>
      </c>
      <c r="F794" s="4">
        <v>2</v>
      </c>
      <c r="G794" s="11">
        <v>44124</v>
      </c>
      <c r="H794" s="41">
        <v>28343.7</v>
      </c>
      <c r="I794" s="41">
        <v>2267.4960000000001</v>
      </c>
      <c r="J794" s="41">
        <v>708.59249999999997</v>
      </c>
      <c r="K794" s="41">
        <v>31319.788499999999</v>
      </c>
      <c r="L794" s="11">
        <v>44133</v>
      </c>
      <c r="M794" t="s">
        <v>1829</v>
      </c>
    </row>
    <row r="795" spans="1:13" x14ac:dyDescent="0.25">
      <c r="A795" s="5">
        <v>1071</v>
      </c>
      <c r="B795" s="5">
        <v>4</v>
      </c>
      <c r="C795" s="5">
        <v>4</v>
      </c>
      <c r="D795" s="5">
        <v>258</v>
      </c>
      <c r="E795" s="5">
        <v>1610</v>
      </c>
      <c r="F795" s="5">
        <v>4</v>
      </c>
      <c r="G795" s="10">
        <v>44124</v>
      </c>
      <c r="H795" s="40">
        <v>22516.724999999999</v>
      </c>
      <c r="I795" s="40">
        <v>1801.338</v>
      </c>
      <c r="J795" s="40">
        <v>562.91809999999998</v>
      </c>
      <c r="K795" s="40">
        <v>24880.981100000001</v>
      </c>
      <c r="L795" s="10">
        <v>44133</v>
      </c>
      <c r="M795" t="s">
        <v>2810</v>
      </c>
    </row>
    <row r="796" spans="1:13" x14ac:dyDescent="0.25">
      <c r="A796" s="4">
        <v>1072</v>
      </c>
      <c r="B796" s="4">
        <v>4</v>
      </c>
      <c r="C796" s="4">
        <v>4</v>
      </c>
      <c r="D796" s="4">
        <v>250</v>
      </c>
      <c r="E796" s="4">
        <v>1638</v>
      </c>
      <c r="F796" s="4">
        <v>5</v>
      </c>
      <c r="G796" s="11">
        <v>44124</v>
      </c>
      <c r="H796" s="41">
        <v>34644.224999999999</v>
      </c>
      <c r="I796" s="41">
        <v>2771.538</v>
      </c>
      <c r="J796" s="41">
        <v>866.10559999999998</v>
      </c>
      <c r="K796" s="41">
        <v>38281.868600000002</v>
      </c>
      <c r="L796" s="11">
        <v>44133</v>
      </c>
      <c r="M796" t="s">
        <v>2817</v>
      </c>
    </row>
    <row r="797" spans="1:13" x14ac:dyDescent="0.25">
      <c r="A797" s="5">
        <v>1073</v>
      </c>
      <c r="B797" s="5">
        <v>4</v>
      </c>
      <c r="C797" s="5">
        <v>4</v>
      </c>
      <c r="D797" s="5">
        <v>257</v>
      </c>
      <c r="E797" s="5">
        <v>1582</v>
      </c>
      <c r="F797" s="5">
        <v>5</v>
      </c>
      <c r="G797" s="10">
        <v>44124</v>
      </c>
      <c r="H797" s="40">
        <v>427.92750000000001</v>
      </c>
      <c r="I797" s="40">
        <v>34.234200000000001</v>
      </c>
      <c r="J797" s="40">
        <v>10.6982</v>
      </c>
      <c r="K797" s="40">
        <v>472.85989999999998</v>
      </c>
      <c r="L797" s="10">
        <v>44133</v>
      </c>
      <c r="M797" t="s">
        <v>2810</v>
      </c>
    </row>
    <row r="798" spans="1:13" x14ac:dyDescent="0.25">
      <c r="A798" s="4">
        <v>1074</v>
      </c>
      <c r="B798" s="4">
        <v>4</v>
      </c>
      <c r="C798" s="4">
        <v>3</v>
      </c>
      <c r="D798" s="4">
        <v>261</v>
      </c>
      <c r="E798" s="4">
        <v>1510</v>
      </c>
      <c r="F798" s="4">
        <v>5</v>
      </c>
      <c r="G798" s="11">
        <v>44124</v>
      </c>
      <c r="H798" s="41">
        <v>143.04150000000001</v>
      </c>
      <c r="I798" s="41">
        <v>11.443300000000001</v>
      </c>
      <c r="J798" s="41">
        <v>3.5760000000000001</v>
      </c>
      <c r="K798" s="41">
        <v>158.0608</v>
      </c>
      <c r="L798" s="11">
        <v>44133</v>
      </c>
      <c r="M798" t="s">
        <v>2810</v>
      </c>
    </row>
    <row r="799" spans="1:13" x14ac:dyDescent="0.25">
      <c r="A799" s="5">
        <v>1075</v>
      </c>
      <c r="B799" s="5">
        <v>4</v>
      </c>
      <c r="C799" s="5">
        <v>4</v>
      </c>
      <c r="D799" s="5">
        <v>251</v>
      </c>
      <c r="E799" s="5">
        <v>1526</v>
      </c>
      <c r="F799" s="5">
        <v>2</v>
      </c>
      <c r="G799" s="10">
        <v>44124</v>
      </c>
      <c r="H799" s="40">
        <v>28199.325000000001</v>
      </c>
      <c r="I799" s="40">
        <v>2255.9459999999999</v>
      </c>
      <c r="J799" s="40">
        <v>704.98310000000004</v>
      </c>
      <c r="K799" s="40">
        <v>31160.254099999998</v>
      </c>
      <c r="L799" s="10">
        <v>44133</v>
      </c>
      <c r="M799" t="s">
        <v>1829</v>
      </c>
    </row>
    <row r="800" spans="1:13" x14ac:dyDescent="0.25">
      <c r="A800" s="4">
        <v>1076</v>
      </c>
      <c r="B800" s="4">
        <v>4</v>
      </c>
      <c r="C800" s="4">
        <v>4</v>
      </c>
      <c r="D800" s="4">
        <v>253</v>
      </c>
      <c r="E800" s="4">
        <v>1644</v>
      </c>
      <c r="F800" s="4">
        <v>1</v>
      </c>
      <c r="G800" s="11">
        <v>44124</v>
      </c>
      <c r="H800" s="41">
        <v>3713.3249999999998</v>
      </c>
      <c r="I800" s="41">
        <v>297.06599999999997</v>
      </c>
      <c r="J800" s="41">
        <v>92.833100000000002</v>
      </c>
      <c r="K800" s="41">
        <v>4103.2241000000004</v>
      </c>
      <c r="L800" s="11">
        <v>44133</v>
      </c>
      <c r="M800" t="s">
        <v>2817</v>
      </c>
    </row>
    <row r="801" spans="1:13" x14ac:dyDescent="0.25">
      <c r="A801" s="5">
        <v>1077</v>
      </c>
      <c r="B801" s="5">
        <v>4</v>
      </c>
      <c r="C801" s="5">
        <v>4</v>
      </c>
      <c r="D801" s="5">
        <v>255</v>
      </c>
      <c r="E801" s="5">
        <v>1680</v>
      </c>
      <c r="F801" s="5">
        <v>5</v>
      </c>
      <c r="G801" s="10">
        <v>44124</v>
      </c>
      <c r="H801" s="40">
        <v>63831.074999999997</v>
      </c>
      <c r="I801" s="40">
        <v>5106.4859999999999</v>
      </c>
      <c r="J801" s="40">
        <v>1595.7769000000001</v>
      </c>
      <c r="K801" s="40">
        <v>70533.337899999999</v>
      </c>
      <c r="L801" s="10">
        <v>44133</v>
      </c>
      <c r="M801" t="s">
        <v>1829</v>
      </c>
    </row>
    <row r="802" spans="1:13" x14ac:dyDescent="0.25">
      <c r="A802" s="4">
        <v>1078</v>
      </c>
      <c r="B802" s="4">
        <v>4</v>
      </c>
      <c r="C802" s="4">
        <v>4</v>
      </c>
      <c r="D802" s="4">
        <v>256</v>
      </c>
      <c r="E802" s="4">
        <v>1584</v>
      </c>
      <c r="F802" s="4">
        <v>5</v>
      </c>
      <c r="G802" s="11">
        <v>44124</v>
      </c>
      <c r="H802" s="41">
        <v>16340.31</v>
      </c>
      <c r="I802" s="41">
        <v>1307.2248</v>
      </c>
      <c r="J802" s="41">
        <v>408.50779999999997</v>
      </c>
      <c r="K802" s="41">
        <v>18056.042600000001</v>
      </c>
      <c r="L802" s="11">
        <v>44133</v>
      </c>
      <c r="M802" t="s">
        <v>1829</v>
      </c>
    </row>
    <row r="803" spans="1:13" x14ac:dyDescent="0.25">
      <c r="A803" s="5">
        <v>1079</v>
      </c>
      <c r="B803" s="5">
        <v>5</v>
      </c>
      <c r="C803" s="5">
        <v>4</v>
      </c>
      <c r="D803" s="5">
        <v>259</v>
      </c>
      <c r="E803" s="5">
        <v>1620</v>
      </c>
      <c r="F803" s="5">
        <v>5</v>
      </c>
      <c r="G803" s="10">
        <v>44124</v>
      </c>
      <c r="H803" s="40">
        <v>5711.4750000000004</v>
      </c>
      <c r="I803" s="40">
        <v>456.91800000000001</v>
      </c>
      <c r="J803" s="40">
        <v>142.7869</v>
      </c>
      <c r="K803" s="40">
        <v>6311.1799000000001</v>
      </c>
      <c r="L803" s="10">
        <v>44133</v>
      </c>
      <c r="M803" t="s">
        <v>2817</v>
      </c>
    </row>
    <row r="804" spans="1:13" x14ac:dyDescent="0.25">
      <c r="A804" s="4">
        <v>1080</v>
      </c>
      <c r="B804" s="4">
        <v>4</v>
      </c>
      <c r="C804" s="4">
        <v>4</v>
      </c>
      <c r="D804" s="4">
        <v>260</v>
      </c>
      <c r="E804" s="4">
        <v>1666</v>
      </c>
      <c r="F804" s="4">
        <v>5</v>
      </c>
      <c r="G804" s="11">
        <v>44124</v>
      </c>
      <c r="H804" s="41">
        <v>429.34500000000003</v>
      </c>
      <c r="I804" s="41">
        <v>34.3476</v>
      </c>
      <c r="J804" s="41">
        <v>10.733599999999999</v>
      </c>
      <c r="K804" s="41">
        <v>474.42619999999999</v>
      </c>
      <c r="L804" s="11">
        <v>44133</v>
      </c>
      <c r="M804" t="s">
        <v>2817</v>
      </c>
    </row>
    <row r="805" spans="1:13" x14ac:dyDescent="0.25">
      <c r="A805" s="5">
        <v>1081</v>
      </c>
      <c r="B805" s="5">
        <v>4</v>
      </c>
      <c r="C805" s="5">
        <v>4</v>
      </c>
      <c r="D805" s="5">
        <v>259</v>
      </c>
      <c r="E805" s="5">
        <v>1652</v>
      </c>
      <c r="F805" s="5">
        <v>4</v>
      </c>
      <c r="G805" s="10">
        <v>44125</v>
      </c>
      <c r="H805" s="40">
        <v>51588.074999999997</v>
      </c>
      <c r="I805" s="40">
        <v>4127.0460000000003</v>
      </c>
      <c r="J805" s="40">
        <v>1289.7019</v>
      </c>
      <c r="K805" s="40">
        <v>57004.822899999999</v>
      </c>
      <c r="L805" s="10">
        <v>44134</v>
      </c>
      <c r="M805" t="s">
        <v>1829</v>
      </c>
    </row>
    <row r="806" spans="1:13" x14ac:dyDescent="0.25">
      <c r="A806" s="4">
        <v>1082</v>
      </c>
      <c r="B806" s="4">
        <v>4</v>
      </c>
      <c r="C806" s="4">
        <v>4</v>
      </c>
      <c r="D806" s="4">
        <v>260</v>
      </c>
      <c r="E806" s="4">
        <v>1578</v>
      </c>
      <c r="F806" s="4">
        <v>3</v>
      </c>
      <c r="G806" s="11">
        <v>44125</v>
      </c>
      <c r="H806" s="41">
        <v>36122.625</v>
      </c>
      <c r="I806" s="41">
        <v>2889.81</v>
      </c>
      <c r="J806" s="41">
        <v>903.06560000000002</v>
      </c>
      <c r="K806" s="41">
        <v>39915.500599999999</v>
      </c>
      <c r="L806" s="11">
        <v>44134</v>
      </c>
      <c r="M806" t="s">
        <v>1829</v>
      </c>
    </row>
    <row r="807" spans="1:13" x14ac:dyDescent="0.25">
      <c r="A807" s="5">
        <v>1083</v>
      </c>
      <c r="B807" s="5">
        <v>4</v>
      </c>
      <c r="C807" s="5">
        <v>4</v>
      </c>
      <c r="D807" s="5">
        <v>258</v>
      </c>
      <c r="E807" s="5">
        <v>1538</v>
      </c>
      <c r="F807" s="5">
        <v>5</v>
      </c>
      <c r="G807" s="10">
        <v>44125</v>
      </c>
      <c r="H807" s="40">
        <v>37843.574999999997</v>
      </c>
      <c r="I807" s="40">
        <v>3027.4859999999999</v>
      </c>
      <c r="J807" s="40">
        <v>946.08939999999996</v>
      </c>
      <c r="K807" s="40">
        <v>41817.150399999999</v>
      </c>
      <c r="L807" s="10">
        <v>44134</v>
      </c>
      <c r="M807" t="s">
        <v>1829</v>
      </c>
    </row>
    <row r="808" spans="1:13" x14ac:dyDescent="0.25">
      <c r="A808" s="4">
        <v>1084</v>
      </c>
      <c r="B808" s="4">
        <v>6</v>
      </c>
      <c r="C808" s="4">
        <v>4</v>
      </c>
      <c r="D808" s="4">
        <v>254</v>
      </c>
      <c r="E808" s="4">
        <v>1556</v>
      </c>
      <c r="F808" s="4">
        <v>4</v>
      </c>
      <c r="G808" s="11">
        <v>44125</v>
      </c>
      <c r="H808" s="41">
        <v>25531.275000000001</v>
      </c>
      <c r="I808" s="41">
        <v>2042.502</v>
      </c>
      <c r="J808" s="41">
        <v>638.28189999999995</v>
      </c>
      <c r="K808" s="41">
        <v>28212.0589</v>
      </c>
      <c r="L808" s="11">
        <v>44134</v>
      </c>
      <c r="M808" t="s">
        <v>1829</v>
      </c>
    </row>
    <row r="809" spans="1:13" x14ac:dyDescent="0.25">
      <c r="A809" s="5">
        <v>1085</v>
      </c>
      <c r="B809" s="5">
        <v>4</v>
      </c>
      <c r="C809" s="5">
        <v>4</v>
      </c>
      <c r="D809" s="5">
        <v>257</v>
      </c>
      <c r="E809" s="5">
        <v>1554</v>
      </c>
      <c r="F809" s="5">
        <v>4</v>
      </c>
      <c r="G809" s="10">
        <v>44134</v>
      </c>
      <c r="H809" s="40">
        <v>1094.7825</v>
      </c>
      <c r="I809" s="40">
        <v>87.582599999999999</v>
      </c>
      <c r="J809" s="40">
        <v>27.369599999999998</v>
      </c>
      <c r="K809" s="40">
        <v>1209.7347</v>
      </c>
      <c r="L809" s="10">
        <v>44143</v>
      </c>
      <c r="M809" t="s">
        <v>2817</v>
      </c>
    </row>
    <row r="810" spans="1:13" x14ac:dyDescent="0.25">
      <c r="A810" s="4">
        <v>1086</v>
      </c>
      <c r="B810" s="4">
        <v>4</v>
      </c>
      <c r="C810" s="4">
        <v>4</v>
      </c>
      <c r="D810" s="4">
        <v>261</v>
      </c>
      <c r="E810" s="4">
        <v>1688</v>
      </c>
      <c r="F810" s="4">
        <v>4</v>
      </c>
      <c r="G810" s="11">
        <v>44134</v>
      </c>
      <c r="H810" s="41">
        <v>125.748</v>
      </c>
      <c r="I810" s="41">
        <v>10.059799999999999</v>
      </c>
      <c r="J810" s="41">
        <v>3.1436999999999999</v>
      </c>
      <c r="K810" s="41">
        <v>138.95150000000001</v>
      </c>
      <c r="L810" s="11">
        <v>44143</v>
      </c>
      <c r="M810" t="s">
        <v>2810</v>
      </c>
    </row>
    <row r="811" spans="1:13" x14ac:dyDescent="0.25">
      <c r="A811" s="5">
        <v>1087</v>
      </c>
      <c r="B811" s="5">
        <v>4</v>
      </c>
      <c r="C811" s="5">
        <v>4</v>
      </c>
      <c r="D811" s="5">
        <v>251</v>
      </c>
      <c r="E811" s="5">
        <v>1580</v>
      </c>
      <c r="F811" s="5">
        <v>5</v>
      </c>
      <c r="G811" s="10">
        <v>44134</v>
      </c>
      <c r="H811" s="40">
        <v>150.79050000000001</v>
      </c>
      <c r="I811" s="40">
        <v>12.0632</v>
      </c>
      <c r="J811" s="40">
        <v>3.7698</v>
      </c>
      <c r="K811" s="40">
        <v>166.62350000000001</v>
      </c>
      <c r="L811" s="10">
        <v>44143</v>
      </c>
      <c r="M811" t="s">
        <v>2810</v>
      </c>
    </row>
    <row r="812" spans="1:13" x14ac:dyDescent="0.25">
      <c r="A812" s="4">
        <v>1088</v>
      </c>
      <c r="B812" s="4">
        <v>4</v>
      </c>
      <c r="C812" s="4">
        <v>4</v>
      </c>
      <c r="D812" s="4">
        <v>253</v>
      </c>
      <c r="E812" s="4">
        <v>1496</v>
      </c>
      <c r="F812" s="4">
        <v>5</v>
      </c>
      <c r="G812" s="11">
        <v>44134</v>
      </c>
      <c r="H812" s="41">
        <v>690.44849999999997</v>
      </c>
      <c r="I812" s="41">
        <v>55.235900000000001</v>
      </c>
      <c r="J812" s="41">
        <v>17.261199999999999</v>
      </c>
      <c r="K812" s="41">
        <v>762.94560000000001</v>
      </c>
      <c r="L812" s="11">
        <v>44143</v>
      </c>
      <c r="M812" t="s">
        <v>2817</v>
      </c>
    </row>
    <row r="813" spans="1:13" x14ac:dyDescent="0.25">
      <c r="A813" s="5">
        <v>1089</v>
      </c>
      <c r="B813" s="5">
        <v>4</v>
      </c>
      <c r="C813" s="5">
        <v>4</v>
      </c>
      <c r="D813" s="5">
        <v>252</v>
      </c>
      <c r="E813" s="5">
        <v>1494</v>
      </c>
      <c r="F813" s="5">
        <v>2</v>
      </c>
      <c r="G813" s="10">
        <v>44134</v>
      </c>
      <c r="H813" s="40">
        <v>8847.2999999999993</v>
      </c>
      <c r="I813" s="40">
        <v>707.78399999999999</v>
      </c>
      <c r="J813" s="40">
        <v>221.1825</v>
      </c>
      <c r="K813" s="40">
        <v>9776.2664999999997</v>
      </c>
      <c r="L813" s="10">
        <v>44143</v>
      </c>
      <c r="M813" t="s">
        <v>2810</v>
      </c>
    </row>
    <row r="814" spans="1:13" x14ac:dyDescent="0.25">
      <c r="A814" s="4">
        <v>1090</v>
      </c>
      <c r="B814" s="4">
        <v>4</v>
      </c>
      <c r="C814" s="4">
        <v>4</v>
      </c>
      <c r="D814" s="4">
        <v>256</v>
      </c>
      <c r="E814" s="4">
        <v>1650</v>
      </c>
      <c r="F814" s="4">
        <v>5</v>
      </c>
      <c r="G814" s="11">
        <v>44134</v>
      </c>
      <c r="H814" s="41">
        <v>171.07650000000001</v>
      </c>
      <c r="I814" s="41">
        <v>13.6861</v>
      </c>
      <c r="J814" s="41">
        <v>4.2769000000000004</v>
      </c>
      <c r="K814" s="41">
        <v>189.0395</v>
      </c>
      <c r="L814" s="11">
        <v>44143</v>
      </c>
      <c r="M814" t="s">
        <v>2810</v>
      </c>
    </row>
    <row r="815" spans="1:13" x14ac:dyDescent="0.25">
      <c r="A815" s="5">
        <v>1091</v>
      </c>
      <c r="B815" s="5">
        <v>4</v>
      </c>
      <c r="C815" s="5">
        <v>4</v>
      </c>
      <c r="D815" s="5">
        <v>259</v>
      </c>
      <c r="E815" s="5">
        <v>1654</v>
      </c>
      <c r="F815" s="5">
        <v>4</v>
      </c>
      <c r="G815" s="10">
        <v>44134</v>
      </c>
      <c r="H815" s="40">
        <v>20397.3</v>
      </c>
      <c r="I815" s="40">
        <v>1631.7840000000001</v>
      </c>
      <c r="J815" s="40">
        <v>509.9325</v>
      </c>
      <c r="K815" s="40">
        <v>22539.016500000002</v>
      </c>
      <c r="L815" s="10">
        <v>44143</v>
      </c>
      <c r="M815" t="s">
        <v>2817</v>
      </c>
    </row>
    <row r="816" spans="1:13" x14ac:dyDescent="0.25">
      <c r="A816" s="4">
        <v>1092</v>
      </c>
      <c r="B816" s="4">
        <v>4</v>
      </c>
      <c r="C816" s="4">
        <v>4</v>
      </c>
      <c r="D816" s="4">
        <v>260</v>
      </c>
      <c r="E816" s="4">
        <v>1664</v>
      </c>
      <c r="F816" s="4">
        <v>3</v>
      </c>
      <c r="G816" s="11">
        <v>44134</v>
      </c>
      <c r="H816" s="41">
        <v>14628.075000000001</v>
      </c>
      <c r="I816" s="41">
        <v>1170.2460000000001</v>
      </c>
      <c r="J816" s="41">
        <v>365.70190000000002</v>
      </c>
      <c r="K816" s="41">
        <v>16164.0229</v>
      </c>
      <c r="L816" s="11">
        <v>44143</v>
      </c>
      <c r="M816" t="s">
        <v>2817</v>
      </c>
    </row>
    <row r="817" spans="1:13" x14ac:dyDescent="0.25">
      <c r="A817" s="5">
        <v>1093</v>
      </c>
      <c r="B817" s="5">
        <v>4</v>
      </c>
      <c r="C817" s="5">
        <v>4</v>
      </c>
      <c r="D817" s="5">
        <v>258</v>
      </c>
      <c r="E817" s="5">
        <v>1678</v>
      </c>
      <c r="F817" s="5">
        <v>3</v>
      </c>
      <c r="G817" s="10">
        <v>44141</v>
      </c>
      <c r="H817" s="40">
        <v>58685.55</v>
      </c>
      <c r="I817" s="40">
        <v>4694.8440000000001</v>
      </c>
      <c r="J817" s="40">
        <v>1467.1387999999999</v>
      </c>
      <c r="K817" s="40">
        <v>64847.532800000001</v>
      </c>
      <c r="L817" s="10">
        <v>44150</v>
      </c>
      <c r="M817" t="s">
        <v>1829</v>
      </c>
    </row>
    <row r="818" spans="1:13" x14ac:dyDescent="0.25">
      <c r="A818" s="4">
        <v>1094</v>
      </c>
      <c r="B818" s="4">
        <v>5</v>
      </c>
      <c r="C818" s="4">
        <v>4</v>
      </c>
      <c r="D818" s="4">
        <v>254</v>
      </c>
      <c r="E818" s="4">
        <v>1616</v>
      </c>
      <c r="F818" s="4">
        <v>4</v>
      </c>
      <c r="G818" s="11">
        <v>44141</v>
      </c>
      <c r="H818" s="41">
        <v>228.12299999999999</v>
      </c>
      <c r="I818" s="41">
        <v>18.2498</v>
      </c>
      <c r="J818" s="41">
        <v>5.7031000000000001</v>
      </c>
      <c r="K818" s="41">
        <v>252.07589999999999</v>
      </c>
      <c r="L818" s="11">
        <v>44150</v>
      </c>
      <c r="M818" t="s">
        <v>2817</v>
      </c>
    </row>
    <row r="819" spans="1:13" x14ac:dyDescent="0.25">
      <c r="A819" s="5">
        <v>1095</v>
      </c>
      <c r="B819" s="5">
        <v>4</v>
      </c>
      <c r="C819" s="5">
        <v>4</v>
      </c>
      <c r="D819" s="5">
        <v>257</v>
      </c>
      <c r="E819" s="5">
        <v>1492</v>
      </c>
      <c r="F819" s="5">
        <v>4</v>
      </c>
      <c r="G819" s="10">
        <v>44141</v>
      </c>
      <c r="H819" s="40">
        <v>593.58600000000001</v>
      </c>
      <c r="I819" s="40">
        <v>47.486899999999999</v>
      </c>
      <c r="J819" s="40">
        <v>14.839700000000001</v>
      </c>
      <c r="K819" s="40">
        <v>655.9126</v>
      </c>
      <c r="L819" s="10">
        <v>44150</v>
      </c>
      <c r="M819" t="s">
        <v>2817</v>
      </c>
    </row>
    <row r="820" spans="1:13" x14ac:dyDescent="0.25">
      <c r="A820" s="4">
        <v>1096</v>
      </c>
      <c r="B820" s="4">
        <v>4</v>
      </c>
      <c r="C820" s="4">
        <v>4</v>
      </c>
      <c r="D820" s="4">
        <v>261</v>
      </c>
      <c r="E820" s="4">
        <v>1602</v>
      </c>
      <c r="F820" s="4">
        <v>5</v>
      </c>
      <c r="G820" s="11">
        <v>44141</v>
      </c>
      <c r="H820" s="41">
        <v>1525.23</v>
      </c>
      <c r="I820" s="41">
        <v>122.0184</v>
      </c>
      <c r="J820" s="41">
        <v>38.130800000000001</v>
      </c>
      <c r="K820" s="41">
        <v>1685.3792000000001</v>
      </c>
      <c r="L820" s="11">
        <v>44150</v>
      </c>
      <c r="M820" t="s">
        <v>2817</v>
      </c>
    </row>
    <row r="821" spans="1:13" x14ac:dyDescent="0.25">
      <c r="A821" s="5">
        <v>1097</v>
      </c>
      <c r="B821" s="5">
        <v>4</v>
      </c>
      <c r="C821" s="5">
        <v>4</v>
      </c>
      <c r="D821" s="5">
        <v>251</v>
      </c>
      <c r="E821" s="5">
        <v>1540</v>
      </c>
      <c r="F821" s="5">
        <v>5</v>
      </c>
      <c r="G821" s="10">
        <v>44141</v>
      </c>
      <c r="H821" s="40">
        <v>776.79</v>
      </c>
      <c r="I821" s="40">
        <v>62.1432</v>
      </c>
      <c r="J821" s="40">
        <v>19.419799999999999</v>
      </c>
      <c r="K821" s="40">
        <v>858.35299999999995</v>
      </c>
      <c r="L821" s="10">
        <v>44150</v>
      </c>
      <c r="M821" t="s">
        <v>2810</v>
      </c>
    </row>
    <row r="822" spans="1:13" x14ac:dyDescent="0.25">
      <c r="A822" s="4">
        <v>1098</v>
      </c>
      <c r="B822" s="4">
        <v>4</v>
      </c>
      <c r="C822" s="4">
        <v>4</v>
      </c>
      <c r="D822" s="4">
        <v>253</v>
      </c>
      <c r="E822" s="4">
        <v>1628</v>
      </c>
      <c r="F822" s="4">
        <v>5</v>
      </c>
      <c r="G822" s="11">
        <v>44141</v>
      </c>
      <c r="H822" s="41">
        <v>34644.224999999999</v>
      </c>
      <c r="I822" s="41">
        <v>2771.538</v>
      </c>
      <c r="J822" s="41">
        <v>866.10559999999998</v>
      </c>
      <c r="K822" s="41">
        <v>38281.868600000002</v>
      </c>
      <c r="L822" s="11">
        <v>44150</v>
      </c>
      <c r="M822" t="s">
        <v>2810</v>
      </c>
    </row>
    <row r="823" spans="1:13" x14ac:dyDescent="0.25">
      <c r="A823" s="5">
        <v>1099</v>
      </c>
      <c r="B823" s="5">
        <v>4</v>
      </c>
      <c r="C823" s="5">
        <v>4</v>
      </c>
      <c r="D823" s="5">
        <v>255</v>
      </c>
      <c r="E823" s="5">
        <v>1604</v>
      </c>
      <c r="F823" s="5">
        <v>4</v>
      </c>
      <c r="G823" s="10">
        <v>44141</v>
      </c>
      <c r="H823" s="40">
        <v>1839.5055</v>
      </c>
      <c r="I823" s="40">
        <v>147.16040000000001</v>
      </c>
      <c r="J823" s="40">
        <v>45.9876</v>
      </c>
      <c r="K823" s="40">
        <v>2032.6534999999999</v>
      </c>
      <c r="L823" s="10">
        <v>44150</v>
      </c>
      <c r="M823" t="s">
        <v>2810</v>
      </c>
    </row>
    <row r="824" spans="1:13" x14ac:dyDescent="0.25">
      <c r="A824" s="4">
        <v>1100</v>
      </c>
      <c r="B824" s="4">
        <v>4</v>
      </c>
      <c r="C824" s="4">
        <v>4</v>
      </c>
      <c r="D824" s="4">
        <v>252</v>
      </c>
      <c r="E824" s="4">
        <v>1690</v>
      </c>
      <c r="F824" s="4">
        <v>5</v>
      </c>
      <c r="G824" s="11">
        <v>44141</v>
      </c>
      <c r="H824" s="41">
        <v>146.286</v>
      </c>
      <c r="I824" s="41">
        <v>11.7029</v>
      </c>
      <c r="J824" s="41">
        <v>3.6572</v>
      </c>
      <c r="K824" s="41">
        <v>161.64609999999999</v>
      </c>
      <c r="L824" s="11">
        <v>44150</v>
      </c>
      <c r="M824" t="s">
        <v>2810</v>
      </c>
    </row>
    <row r="825" spans="1:13" x14ac:dyDescent="0.25">
      <c r="A825" s="5">
        <v>1101</v>
      </c>
      <c r="B825" s="5">
        <v>4</v>
      </c>
      <c r="C825" s="5">
        <v>4</v>
      </c>
      <c r="D825" s="5">
        <v>259</v>
      </c>
      <c r="E825" s="5">
        <v>1566</v>
      </c>
      <c r="F825" s="5">
        <v>5</v>
      </c>
      <c r="G825" s="10">
        <v>44142</v>
      </c>
      <c r="H825" s="40">
        <v>102.56399999999999</v>
      </c>
      <c r="I825" s="40">
        <v>8.2050999999999998</v>
      </c>
      <c r="J825" s="40">
        <v>2.5640999999999998</v>
      </c>
      <c r="K825" s="40">
        <v>113.33320000000001</v>
      </c>
      <c r="L825" s="10">
        <v>44151</v>
      </c>
      <c r="M825" t="s">
        <v>2810</v>
      </c>
    </row>
    <row r="826" spans="1:13" x14ac:dyDescent="0.25">
      <c r="A826" s="4">
        <v>1102</v>
      </c>
      <c r="B826" s="4">
        <v>4</v>
      </c>
      <c r="C826" s="4">
        <v>4</v>
      </c>
      <c r="D826" s="4">
        <v>260</v>
      </c>
      <c r="E826" s="4">
        <v>1698</v>
      </c>
      <c r="F826" s="4">
        <v>5</v>
      </c>
      <c r="G826" s="11">
        <v>44142</v>
      </c>
      <c r="H826" s="41">
        <v>150.79050000000001</v>
      </c>
      <c r="I826" s="41">
        <v>12.0632</v>
      </c>
      <c r="J826" s="41">
        <v>3.7698</v>
      </c>
      <c r="K826" s="41">
        <v>166.62350000000001</v>
      </c>
      <c r="L826" s="11">
        <v>44151</v>
      </c>
      <c r="M826" t="s">
        <v>2810</v>
      </c>
    </row>
    <row r="827" spans="1:13" x14ac:dyDescent="0.25">
      <c r="A827" s="5">
        <v>1103</v>
      </c>
      <c r="B827" s="5">
        <v>4</v>
      </c>
      <c r="C827" s="5">
        <v>4</v>
      </c>
      <c r="D827" s="5">
        <v>258</v>
      </c>
      <c r="E827" s="5">
        <v>1560</v>
      </c>
      <c r="F827" s="5">
        <v>5</v>
      </c>
      <c r="G827" s="10">
        <v>44142</v>
      </c>
      <c r="H827" s="40">
        <v>13669.424999999999</v>
      </c>
      <c r="I827" s="40">
        <v>1093.5540000000001</v>
      </c>
      <c r="J827" s="40">
        <v>341.73559999999998</v>
      </c>
      <c r="K827" s="40">
        <v>15104.714599999999</v>
      </c>
      <c r="L827" s="10">
        <v>44151</v>
      </c>
      <c r="M827" t="s">
        <v>1829</v>
      </c>
    </row>
    <row r="828" spans="1:13" x14ac:dyDescent="0.25">
      <c r="A828" s="4">
        <v>1104</v>
      </c>
      <c r="B828" s="4">
        <v>4</v>
      </c>
      <c r="C828" s="4">
        <v>3</v>
      </c>
      <c r="D828" s="4">
        <v>250</v>
      </c>
      <c r="E828" s="4">
        <v>1692</v>
      </c>
      <c r="F828" s="4">
        <v>5</v>
      </c>
      <c r="G828" s="11">
        <v>44142</v>
      </c>
      <c r="H828" s="41">
        <v>6444.9</v>
      </c>
      <c r="I828" s="41">
        <v>515.59199999999998</v>
      </c>
      <c r="J828" s="41">
        <v>161.1225</v>
      </c>
      <c r="K828" s="41">
        <v>7121.6144999999997</v>
      </c>
      <c r="L828" s="11">
        <v>44151</v>
      </c>
      <c r="M828" t="s">
        <v>1829</v>
      </c>
    </row>
    <row r="829" spans="1:13" x14ac:dyDescent="0.25">
      <c r="A829" s="5">
        <v>1105</v>
      </c>
      <c r="B829" s="5">
        <v>4</v>
      </c>
      <c r="C829" s="5">
        <v>4</v>
      </c>
      <c r="D829" s="5">
        <v>257</v>
      </c>
      <c r="E829" s="5">
        <v>1696</v>
      </c>
      <c r="F829" s="5">
        <v>2</v>
      </c>
      <c r="G829" s="10">
        <v>44142</v>
      </c>
      <c r="H829" s="40">
        <v>50860.425000000003</v>
      </c>
      <c r="I829" s="40">
        <v>4068.8339999999998</v>
      </c>
      <c r="J829" s="40">
        <v>1271.5106000000001</v>
      </c>
      <c r="K829" s="40">
        <v>56200.7696</v>
      </c>
      <c r="L829" s="10">
        <v>44151</v>
      </c>
      <c r="M829" t="s">
        <v>1829</v>
      </c>
    </row>
    <row r="830" spans="1:13" x14ac:dyDescent="0.25">
      <c r="A830" s="4">
        <v>1106</v>
      </c>
      <c r="B830" s="4">
        <v>4</v>
      </c>
      <c r="C830" s="4">
        <v>4</v>
      </c>
      <c r="D830" s="4">
        <v>261</v>
      </c>
      <c r="E830" s="4">
        <v>1504</v>
      </c>
      <c r="F830" s="4">
        <v>1</v>
      </c>
      <c r="G830" s="11">
        <v>44142</v>
      </c>
      <c r="H830" s="41">
        <v>551.88</v>
      </c>
      <c r="I830" s="41">
        <v>44.150399999999998</v>
      </c>
      <c r="J830" s="41">
        <v>13.797000000000001</v>
      </c>
      <c r="K830" s="41">
        <v>609.82740000000001</v>
      </c>
      <c r="L830" s="11">
        <v>44151</v>
      </c>
      <c r="M830" t="s">
        <v>2817</v>
      </c>
    </row>
    <row r="831" spans="1:13" x14ac:dyDescent="0.25">
      <c r="A831" s="5">
        <v>1107</v>
      </c>
      <c r="B831" s="5">
        <v>4</v>
      </c>
      <c r="C831" s="5">
        <v>4</v>
      </c>
      <c r="D831" s="5">
        <v>251</v>
      </c>
      <c r="E831" s="5">
        <v>1544</v>
      </c>
      <c r="F831" s="5">
        <v>1</v>
      </c>
      <c r="G831" s="10">
        <v>44142</v>
      </c>
      <c r="H831" s="40">
        <v>6987.75</v>
      </c>
      <c r="I831" s="40">
        <v>559.02</v>
      </c>
      <c r="J831" s="40">
        <v>174.69380000000001</v>
      </c>
      <c r="K831" s="40">
        <v>7721.4638000000004</v>
      </c>
      <c r="L831" s="10">
        <v>44151</v>
      </c>
      <c r="M831" t="s">
        <v>2817</v>
      </c>
    </row>
    <row r="832" spans="1:13" x14ac:dyDescent="0.25">
      <c r="A832" s="4">
        <v>1108</v>
      </c>
      <c r="B832" s="4">
        <v>4</v>
      </c>
      <c r="C832" s="4">
        <v>4</v>
      </c>
      <c r="D832" s="4">
        <v>253</v>
      </c>
      <c r="E832" s="4">
        <v>1530</v>
      </c>
      <c r="F832" s="4">
        <v>2</v>
      </c>
      <c r="G832" s="11">
        <v>44142</v>
      </c>
      <c r="H832" s="41">
        <v>28072.275000000001</v>
      </c>
      <c r="I832" s="41">
        <v>2245.7820000000002</v>
      </c>
      <c r="J832" s="41">
        <v>701.80690000000004</v>
      </c>
      <c r="K832" s="41">
        <v>31019.8639</v>
      </c>
      <c r="L832" s="11">
        <v>44151</v>
      </c>
      <c r="M832" t="s">
        <v>2810</v>
      </c>
    </row>
    <row r="833" spans="1:13" x14ac:dyDescent="0.25">
      <c r="A833" s="5">
        <v>1109</v>
      </c>
      <c r="B833" s="5">
        <v>4</v>
      </c>
      <c r="C833" s="5">
        <v>4</v>
      </c>
      <c r="D833" s="5">
        <v>255</v>
      </c>
      <c r="E833" s="5">
        <v>1508</v>
      </c>
      <c r="F833" s="5">
        <v>1</v>
      </c>
      <c r="G833" s="10">
        <v>44142</v>
      </c>
      <c r="H833" s="40">
        <v>37312.275000000001</v>
      </c>
      <c r="I833" s="40">
        <v>2984.982</v>
      </c>
      <c r="J833" s="40">
        <v>932.80690000000004</v>
      </c>
      <c r="K833" s="40">
        <v>41230.063900000001</v>
      </c>
      <c r="L833" s="10">
        <v>44151</v>
      </c>
      <c r="M833" t="s">
        <v>2810</v>
      </c>
    </row>
    <row r="834" spans="1:13" x14ac:dyDescent="0.25">
      <c r="A834" s="4">
        <v>1110</v>
      </c>
      <c r="B834" s="4">
        <v>4</v>
      </c>
      <c r="C834" s="4">
        <v>4</v>
      </c>
      <c r="D834" s="4">
        <v>256</v>
      </c>
      <c r="E834" s="4">
        <v>1694</v>
      </c>
      <c r="F834" s="4">
        <v>1</v>
      </c>
      <c r="G834" s="11">
        <v>44142</v>
      </c>
      <c r="H834" s="41">
        <v>7623</v>
      </c>
      <c r="I834" s="41">
        <v>609.84</v>
      </c>
      <c r="J834" s="41">
        <v>190.57499999999999</v>
      </c>
      <c r="K834" s="41">
        <v>8423.4150000000009</v>
      </c>
      <c r="L834" s="11">
        <v>44151</v>
      </c>
      <c r="M834" t="s">
        <v>2817</v>
      </c>
    </row>
    <row r="835" spans="1:13" x14ac:dyDescent="0.25">
      <c r="A835" s="5">
        <v>1111</v>
      </c>
      <c r="B835" s="5">
        <v>4</v>
      </c>
      <c r="C835" s="5">
        <v>4</v>
      </c>
      <c r="D835" s="5">
        <v>259</v>
      </c>
      <c r="E835" s="5">
        <v>1624</v>
      </c>
      <c r="F835" s="5">
        <v>2</v>
      </c>
      <c r="G835" s="10">
        <v>44142</v>
      </c>
      <c r="H835" s="40">
        <v>28297.5</v>
      </c>
      <c r="I835" s="40">
        <v>2263.8000000000002</v>
      </c>
      <c r="J835" s="40">
        <v>707.4375</v>
      </c>
      <c r="K835" s="40">
        <v>31268.737499999999</v>
      </c>
      <c r="L835" s="10">
        <v>44151</v>
      </c>
      <c r="M835" t="s">
        <v>1829</v>
      </c>
    </row>
    <row r="836" spans="1:13" x14ac:dyDescent="0.25">
      <c r="A836" s="4">
        <v>1112</v>
      </c>
      <c r="B836" s="4">
        <v>4</v>
      </c>
      <c r="C836" s="4">
        <v>4</v>
      </c>
      <c r="D836" s="4">
        <v>260</v>
      </c>
      <c r="E836" s="4">
        <v>1548</v>
      </c>
      <c r="F836" s="4">
        <v>2</v>
      </c>
      <c r="G836" s="11">
        <v>44142</v>
      </c>
      <c r="H836" s="41">
        <v>59.944499999999998</v>
      </c>
      <c r="I836" s="41">
        <v>4.7956000000000003</v>
      </c>
      <c r="J836" s="41">
        <v>1.4985999999999999</v>
      </c>
      <c r="K836" s="41">
        <v>66.238699999999994</v>
      </c>
      <c r="L836" s="11">
        <v>44151</v>
      </c>
      <c r="M836" t="s">
        <v>2810</v>
      </c>
    </row>
    <row r="837" spans="1:13" x14ac:dyDescent="0.25">
      <c r="A837" s="5">
        <v>1113</v>
      </c>
      <c r="B837" s="5">
        <v>4</v>
      </c>
      <c r="C837" s="5">
        <v>4</v>
      </c>
      <c r="D837" s="5">
        <v>258</v>
      </c>
      <c r="E837" s="5">
        <v>1598</v>
      </c>
      <c r="F837" s="5">
        <v>4</v>
      </c>
      <c r="G837" s="10">
        <v>44142</v>
      </c>
      <c r="H837" s="40">
        <v>339.255</v>
      </c>
      <c r="I837" s="40">
        <v>27.1404</v>
      </c>
      <c r="J837" s="40">
        <v>8.4814000000000007</v>
      </c>
      <c r="K837" s="40">
        <v>374.8768</v>
      </c>
      <c r="L837" s="10">
        <v>44151</v>
      </c>
      <c r="M837" t="s">
        <v>2810</v>
      </c>
    </row>
    <row r="838" spans="1:13" x14ac:dyDescent="0.25">
      <c r="A838" s="4">
        <v>1114</v>
      </c>
      <c r="B838" s="4">
        <v>4</v>
      </c>
      <c r="C838" s="4">
        <v>4</v>
      </c>
      <c r="D838" s="4">
        <v>254</v>
      </c>
      <c r="E838" s="4">
        <v>1658</v>
      </c>
      <c r="F838" s="4">
        <v>5</v>
      </c>
      <c r="G838" s="11">
        <v>44142</v>
      </c>
      <c r="H838" s="41">
        <v>43878.45</v>
      </c>
      <c r="I838" s="41">
        <v>3510.2759999999998</v>
      </c>
      <c r="J838" s="41">
        <v>1096.9612999999999</v>
      </c>
      <c r="K838" s="41">
        <v>48485.687299999998</v>
      </c>
      <c r="L838" s="11">
        <v>44151</v>
      </c>
      <c r="M838" t="s">
        <v>1829</v>
      </c>
    </row>
    <row r="839" spans="1:13" x14ac:dyDescent="0.25">
      <c r="A839" s="5">
        <v>1115</v>
      </c>
      <c r="B839" s="5">
        <v>4</v>
      </c>
      <c r="C839" s="5">
        <v>4</v>
      </c>
      <c r="D839" s="5">
        <v>257</v>
      </c>
      <c r="E839" s="5">
        <v>1536</v>
      </c>
      <c r="F839" s="5">
        <v>4</v>
      </c>
      <c r="G839" s="10">
        <v>44142</v>
      </c>
      <c r="H839" s="40">
        <v>2423.232</v>
      </c>
      <c r="I839" s="40">
        <v>193.8586</v>
      </c>
      <c r="J839" s="40">
        <v>60.580800000000004</v>
      </c>
      <c r="K839" s="40">
        <v>2677.6714000000002</v>
      </c>
      <c r="L839" s="10">
        <v>44151</v>
      </c>
      <c r="M839" t="s">
        <v>2810</v>
      </c>
    </row>
    <row r="840" spans="1:13" x14ac:dyDescent="0.25">
      <c r="A840" s="4">
        <v>1116</v>
      </c>
      <c r="B840" s="4">
        <v>4</v>
      </c>
      <c r="C840" s="4">
        <v>4</v>
      </c>
      <c r="D840" s="4">
        <v>261</v>
      </c>
      <c r="E840" s="4">
        <v>1568</v>
      </c>
      <c r="F840" s="4">
        <v>2</v>
      </c>
      <c r="G840" s="11">
        <v>44142</v>
      </c>
      <c r="H840" s="41">
        <v>29989.575000000001</v>
      </c>
      <c r="I840" s="41">
        <v>2399.1660000000002</v>
      </c>
      <c r="J840" s="41">
        <v>749.73940000000005</v>
      </c>
      <c r="K840" s="41">
        <v>33138.4804</v>
      </c>
      <c r="L840" s="11">
        <v>44151</v>
      </c>
      <c r="M840" t="s">
        <v>1829</v>
      </c>
    </row>
    <row r="841" spans="1:13" x14ac:dyDescent="0.25">
      <c r="A841" s="5">
        <v>1117</v>
      </c>
      <c r="B841" s="5">
        <v>4</v>
      </c>
      <c r="C841" s="5">
        <v>4</v>
      </c>
      <c r="D841" s="5">
        <v>251</v>
      </c>
      <c r="E841" s="5">
        <v>1648</v>
      </c>
      <c r="F841" s="5">
        <v>5</v>
      </c>
      <c r="G841" s="10">
        <v>44143</v>
      </c>
      <c r="H841" s="40">
        <v>142.41149999999999</v>
      </c>
      <c r="I841" s="40">
        <v>11.392899999999999</v>
      </c>
      <c r="J841" s="40">
        <v>3.5602999999999998</v>
      </c>
      <c r="K841" s="40">
        <v>157.3647</v>
      </c>
      <c r="L841" s="10">
        <v>44152</v>
      </c>
      <c r="M841" t="s">
        <v>2810</v>
      </c>
    </row>
    <row r="842" spans="1:13" x14ac:dyDescent="0.25">
      <c r="A842" s="4">
        <v>1118</v>
      </c>
      <c r="B842" s="4">
        <v>4</v>
      </c>
      <c r="C842" s="4">
        <v>4</v>
      </c>
      <c r="D842" s="4">
        <v>253</v>
      </c>
      <c r="E842" s="4">
        <v>1646</v>
      </c>
      <c r="F842" s="4">
        <v>5</v>
      </c>
      <c r="G842" s="11">
        <v>44143</v>
      </c>
      <c r="H842" s="41">
        <v>19236.525000000001</v>
      </c>
      <c r="I842" s="41">
        <v>1538.922</v>
      </c>
      <c r="J842" s="41">
        <v>480.91309999999999</v>
      </c>
      <c r="K842" s="41">
        <v>21256.360100000002</v>
      </c>
      <c r="L842" s="11">
        <v>44152</v>
      </c>
      <c r="M842" t="s">
        <v>2810</v>
      </c>
    </row>
    <row r="843" spans="1:13" x14ac:dyDescent="0.25">
      <c r="A843" s="5">
        <v>1119</v>
      </c>
      <c r="B843" s="5">
        <v>4</v>
      </c>
      <c r="C843" s="5">
        <v>4</v>
      </c>
      <c r="D843" s="5">
        <v>255</v>
      </c>
      <c r="E843" s="5">
        <v>1672</v>
      </c>
      <c r="F843" s="5">
        <v>4</v>
      </c>
      <c r="G843" s="10">
        <v>44143</v>
      </c>
      <c r="H843" s="40">
        <v>693.59849999999994</v>
      </c>
      <c r="I843" s="40">
        <v>55.487900000000003</v>
      </c>
      <c r="J843" s="40">
        <v>17.34</v>
      </c>
      <c r="K843" s="40">
        <v>766.42639999999994</v>
      </c>
      <c r="L843" s="10">
        <v>44152</v>
      </c>
      <c r="M843" t="s">
        <v>2817</v>
      </c>
    </row>
    <row r="844" spans="1:13" x14ac:dyDescent="0.25">
      <c r="A844" s="4">
        <v>1120</v>
      </c>
      <c r="B844" s="4">
        <v>4</v>
      </c>
      <c r="C844" s="4">
        <v>4</v>
      </c>
      <c r="D844" s="4">
        <v>256</v>
      </c>
      <c r="E844" s="4">
        <v>1600</v>
      </c>
      <c r="F844" s="4">
        <v>1</v>
      </c>
      <c r="G844" s="11">
        <v>44143</v>
      </c>
      <c r="H844" s="41">
        <v>1276.2750000000001</v>
      </c>
      <c r="I844" s="41">
        <v>102.102</v>
      </c>
      <c r="J844" s="41">
        <v>31.9069</v>
      </c>
      <c r="K844" s="41">
        <v>1410.2838999999999</v>
      </c>
      <c r="L844" s="11">
        <v>44152</v>
      </c>
      <c r="M844" t="s">
        <v>2810</v>
      </c>
    </row>
    <row r="845" spans="1:13" x14ac:dyDescent="0.25">
      <c r="A845" s="5">
        <v>1121</v>
      </c>
      <c r="B845" s="5">
        <v>4</v>
      </c>
      <c r="C845" s="5">
        <v>4</v>
      </c>
      <c r="D845" s="5">
        <v>259</v>
      </c>
      <c r="E845" s="5">
        <v>1522</v>
      </c>
      <c r="F845" s="5">
        <v>1</v>
      </c>
      <c r="G845" s="10">
        <v>44143</v>
      </c>
      <c r="H845" s="40">
        <v>2003.925</v>
      </c>
      <c r="I845" s="40">
        <v>160.31399999999999</v>
      </c>
      <c r="J845" s="40">
        <v>50.098100000000002</v>
      </c>
      <c r="K845" s="40">
        <v>2214.3371000000002</v>
      </c>
      <c r="L845" s="10">
        <v>44152</v>
      </c>
      <c r="M845" t="s">
        <v>2810</v>
      </c>
    </row>
    <row r="846" spans="1:13" x14ac:dyDescent="0.25">
      <c r="A846" s="4">
        <v>1122</v>
      </c>
      <c r="B846" s="4">
        <v>5</v>
      </c>
      <c r="C846" s="4">
        <v>4</v>
      </c>
      <c r="D846" s="4">
        <v>250</v>
      </c>
      <c r="E846" s="4">
        <v>1570</v>
      </c>
      <c r="F846" s="4">
        <v>2</v>
      </c>
      <c r="G846" s="11">
        <v>44143</v>
      </c>
      <c r="H846" s="41">
        <v>28343.7</v>
      </c>
      <c r="I846" s="41">
        <v>2267.4960000000001</v>
      </c>
      <c r="J846" s="41">
        <v>708.59249999999997</v>
      </c>
      <c r="K846" s="41">
        <v>31319.788499999999</v>
      </c>
      <c r="L846" s="11">
        <v>44152</v>
      </c>
      <c r="M846" t="s">
        <v>1829</v>
      </c>
    </row>
    <row r="847" spans="1:13" x14ac:dyDescent="0.25">
      <c r="A847" s="5">
        <v>1123</v>
      </c>
      <c r="B847" s="5">
        <v>4</v>
      </c>
      <c r="C847" s="5">
        <v>4</v>
      </c>
      <c r="D847" s="5">
        <v>258</v>
      </c>
      <c r="E847" s="5">
        <v>1516</v>
      </c>
      <c r="F847" s="5">
        <v>1</v>
      </c>
      <c r="G847" s="10">
        <v>44143</v>
      </c>
      <c r="H847" s="40">
        <v>454.86</v>
      </c>
      <c r="I847" s="40">
        <v>36.388800000000003</v>
      </c>
      <c r="J847" s="40">
        <v>11.371499999999999</v>
      </c>
      <c r="K847" s="40">
        <v>502.62029999999999</v>
      </c>
      <c r="L847" s="10">
        <v>44152</v>
      </c>
      <c r="M847" t="s">
        <v>1829</v>
      </c>
    </row>
    <row r="848" spans="1:13" x14ac:dyDescent="0.25">
      <c r="A848" s="4">
        <v>1124</v>
      </c>
      <c r="B848" s="4">
        <v>4</v>
      </c>
      <c r="C848" s="4">
        <v>4</v>
      </c>
      <c r="D848" s="4">
        <v>254</v>
      </c>
      <c r="E848" s="4">
        <v>1506</v>
      </c>
      <c r="F848" s="4">
        <v>5</v>
      </c>
      <c r="G848" s="11">
        <v>44143</v>
      </c>
      <c r="H848" s="41">
        <v>43878.45</v>
      </c>
      <c r="I848" s="41">
        <v>3510.2759999999998</v>
      </c>
      <c r="J848" s="41">
        <v>1096.9612999999999</v>
      </c>
      <c r="K848" s="41">
        <v>48485.687299999998</v>
      </c>
      <c r="L848" s="11">
        <v>44152</v>
      </c>
      <c r="M848" t="s">
        <v>1829</v>
      </c>
    </row>
    <row r="849" spans="1:13" x14ac:dyDescent="0.25">
      <c r="A849" s="5">
        <v>1125</v>
      </c>
      <c r="B849" s="5">
        <v>4</v>
      </c>
      <c r="C849" s="5">
        <v>4</v>
      </c>
      <c r="D849" s="5">
        <v>257</v>
      </c>
      <c r="E849" s="5">
        <v>1626</v>
      </c>
      <c r="F849" s="5">
        <v>2</v>
      </c>
      <c r="G849" s="10">
        <v>44143</v>
      </c>
      <c r="H849" s="40">
        <v>7132.125</v>
      </c>
      <c r="I849" s="40">
        <v>570.57000000000005</v>
      </c>
      <c r="J849" s="40">
        <v>178.3031</v>
      </c>
      <c r="K849" s="40">
        <v>7880.9980999999998</v>
      </c>
      <c r="L849" s="10">
        <v>44152</v>
      </c>
      <c r="M849" t="s">
        <v>2817</v>
      </c>
    </row>
    <row r="850" spans="1:13" x14ac:dyDescent="0.25">
      <c r="A850" s="4">
        <v>1126</v>
      </c>
      <c r="B850" s="4">
        <v>4</v>
      </c>
      <c r="C850" s="4">
        <v>4</v>
      </c>
      <c r="D850" s="4">
        <v>261</v>
      </c>
      <c r="E850" s="4">
        <v>1542</v>
      </c>
      <c r="F850" s="4">
        <v>2</v>
      </c>
      <c r="G850" s="11">
        <v>44143</v>
      </c>
      <c r="H850" s="41">
        <v>28343.7</v>
      </c>
      <c r="I850" s="41">
        <v>2267.4960000000001</v>
      </c>
      <c r="J850" s="41">
        <v>708.59249999999997</v>
      </c>
      <c r="K850" s="41">
        <v>31319.788499999999</v>
      </c>
      <c r="L850" s="11">
        <v>44152</v>
      </c>
      <c r="M850" t="s">
        <v>1829</v>
      </c>
    </row>
    <row r="851" spans="1:13" x14ac:dyDescent="0.25">
      <c r="A851" s="5">
        <v>1127</v>
      </c>
      <c r="B851" s="5">
        <v>4</v>
      </c>
      <c r="C851" s="5">
        <v>4</v>
      </c>
      <c r="D851" s="5">
        <v>251</v>
      </c>
      <c r="E851" s="5">
        <v>1610</v>
      </c>
      <c r="F851" s="5">
        <v>4</v>
      </c>
      <c r="G851" s="10">
        <v>44143</v>
      </c>
      <c r="H851" s="40">
        <v>22516.724999999999</v>
      </c>
      <c r="I851" s="40">
        <v>1801.338</v>
      </c>
      <c r="J851" s="40">
        <v>562.91809999999998</v>
      </c>
      <c r="K851" s="40">
        <v>24880.981100000001</v>
      </c>
      <c r="L851" s="10">
        <v>44152</v>
      </c>
      <c r="M851" t="s">
        <v>2810</v>
      </c>
    </row>
    <row r="852" spans="1:13" x14ac:dyDescent="0.25">
      <c r="A852" s="4">
        <v>1128</v>
      </c>
      <c r="B852" s="4">
        <v>4</v>
      </c>
      <c r="C852" s="4">
        <v>4</v>
      </c>
      <c r="D852" s="4">
        <v>253</v>
      </c>
      <c r="E852" s="4">
        <v>1638</v>
      </c>
      <c r="F852" s="4">
        <v>5</v>
      </c>
      <c r="G852" s="11">
        <v>44143</v>
      </c>
      <c r="H852" s="41">
        <v>34644.224999999999</v>
      </c>
      <c r="I852" s="41">
        <v>2771.538</v>
      </c>
      <c r="J852" s="41">
        <v>866.10559999999998</v>
      </c>
      <c r="K852" s="41">
        <v>38281.868600000002</v>
      </c>
      <c r="L852" s="11">
        <v>44152</v>
      </c>
      <c r="M852" t="s">
        <v>2817</v>
      </c>
    </row>
    <row r="853" spans="1:13" x14ac:dyDescent="0.25">
      <c r="A853" s="5">
        <v>1129</v>
      </c>
      <c r="B853" s="5">
        <v>4</v>
      </c>
      <c r="C853" s="5">
        <v>4</v>
      </c>
      <c r="D853" s="5">
        <v>255</v>
      </c>
      <c r="E853" s="5">
        <v>1582</v>
      </c>
      <c r="F853" s="5">
        <v>4</v>
      </c>
      <c r="G853" s="10">
        <v>44143</v>
      </c>
      <c r="H853" s="40">
        <v>662.66549999999995</v>
      </c>
      <c r="I853" s="40">
        <v>53.013199999999998</v>
      </c>
      <c r="J853" s="40">
        <v>16.566600000000001</v>
      </c>
      <c r="K853" s="40">
        <v>732.24530000000004</v>
      </c>
      <c r="L853" s="10">
        <v>44152</v>
      </c>
      <c r="M853" t="s">
        <v>2810</v>
      </c>
    </row>
    <row r="854" spans="1:13" x14ac:dyDescent="0.25">
      <c r="A854" s="4">
        <v>1130</v>
      </c>
      <c r="B854" s="4">
        <v>4</v>
      </c>
      <c r="C854" s="4">
        <v>4</v>
      </c>
      <c r="D854" s="4">
        <v>256</v>
      </c>
      <c r="E854" s="4">
        <v>1510</v>
      </c>
      <c r="F854" s="4">
        <v>5</v>
      </c>
      <c r="G854" s="11">
        <v>44143</v>
      </c>
      <c r="H854" s="41">
        <v>143.04150000000001</v>
      </c>
      <c r="I854" s="41">
        <v>11.443300000000001</v>
      </c>
      <c r="J854" s="41">
        <v>3.5760000000000001</v>
      </c>
      <c r="K854" s="41">
        <v>158.0608</v>
      </c>
      <c r="L854" s="11">
        <v>44152</v>
      </c>
      <c r="M854" t="s">
        <v>2810</v>
      </c>
    </row>
    <row r="855" spans="1:13" x14ac:dyDescent="0.25">
      <c r="A855" s="5">
        <v>1131</v>
      </c>
      <c r="B855" s="5">
        <v>4</v>
      </c>
      <c r="C855" s="5">
        <v>4</v>
      </c>
      <c r="D855" s="5">
        <v>259</v>
      </c>
      <c r="E855" s="5">
        <v>1526</v>
      </c>
      <c r="F855" s="5">
        <v>2</v>
      </c>
      <c r="G855" s="10">
        <v>44143</v>
      </c>
      <c r="H855" s="40">
        <v>28199.325000000001</v>
      </c>
      <c r="I855" s="40">
        <v>2255.9459999999999</v>
      </c>
      <c r="J855" s="40">
        <v>704.98310000000004</v>
      </c>
      <c r="K855" s="40">
        <v>31160.254099999998</v>
      </c>
      <c r="L855" s="10">
        <v>44152</v>
      </c>
      <c r="M855" t="s">
        <v>1829</v>
      </c>
    </row>
    <row r="856" spans="1:13" x14ac:dyDescent="0.25">
      <c r="A856" s="4">
        <v>1132</v>
      </c>
      <c r="B856" s="4">
        <v>4</v>
      </c>
      <c r="C856" s="4">
        <v>4</v>
      </c>
      <c r="D856" s="4">
        <v>260</v>
      </c>
      <c r="E856" s="4">
        <v>1644</v>
      </c>
      <c r="F856" s="4">
        <v>1</v>
      </c>
      <c r="G856" s="11">
        <v>44143</v>
      </c>
      <c r="H856" s="41">
        <v>3713.3249999999998</v>
      </c>
      <c r="I856" s="41">
        <v>297.06599999999997</v>
      </c>
      <c r="J856" s="41">
        <v>92.833100000000002</v>
      </c>
      <c r="K856" s="41">
        <v>4103.2241000000004</v>
      </c>
      <c r="L856" s="11">
        <v>44152</v>
      </c>
      <c r="M856" t="s">
        <v>2817</v>
      </c>
    </row>
    <row r="857" spans="1:13" x14ac:dyDescent="0.25">
      <c r="A857" s="5">
        <v>1133</v>
      </c>
      <c r="B857" s="5">
        <v>4</v>
      </c>
      <c r="C857" s="5">
        <v>4</v>
      </c>
      <c r="D857" s="5">
        <v>250</v>
      </c>
      <c r="E857" s="5">
        <v>1680</v>
      </c>
      <c r="F857" s="5">
        <v>5</v>
      </c>
      <c r="G857" s="10">
        <v>44146</v>
      </c>
      <c r="H857" s="40">
        <v>63831.074999999997</v>
      </c>
      <c r="I857" s="40">
        <v>5106.4859999999999</v>
      </c>
      <c r="J857" s="40">
        <v>1595.7769000000001</v>
      </c>
      <c r="K857" s="40">
        <v>70533.337899999999</v>
      </c>
      <c r="L857" s="10">
        <v>44155</v>
      </c>
      <c r="M857" t="s">
        <v>1829</v>
      </c>
    </row>
    <row r="858" spans="1:13" x14ac:dyDescent="0.25">
      <c r="A858" s="4">
        <v>1134</v>
      </c>
      <c r="B858" s="4">
        <v>4</v>
      </c>
      <c r="C858" s="4">
        <v>4</v>
      </c>
      <c r="D858" s="4">
        <v>254</v>
      </c>
      <c r="E858" s="4">
        <v>1584</v>
      </c>
      <c r="F858" s="4">
        <v>5</v>
      </c>
      <c r="G858" s="11">
        <v>44146</v>
      </c>
      <c r="H858" s="41">
        <v>6540.66</v>
      </c>
      <c r="I858" s="41">
        <v>523.25279999999998</v>
      </c>
      <c r="J858" s="41">
        <v>163.51650000000001</v>
      </c>
      <c r="K858" s="41">
        <v>7227.4292999999998</v>
      </c>
      <c r="L858" s="11">
        <v>44155</v>
      </c>
      <c r="M858" t="s">
        <v>1829</v>
      </c>
    </row>
    <row r="859" spans="1:13" x14ac:dyDescent="0.25">
      <c r="A859" s="5">
        <v>1135</v>
      </c>
      <c r="B859" s="5">
        <v>4</v>
      </c>
      <c r="C859" s="5">
        <v>4</v>
      </c>
      <c r="D859" s="5">
        <v>257</v>
      </c>
      <c r="E859" s="5">
        <v>1620</v>
      </c>
      <c r="F859" s="5">
        <v>5</v>
      </c>
      <c r="G859" s="10">
        <v>44146</v>
      </c>
      <c r="H859" s="40">
        <v>5711.4750000000004</v>
      </c>
      <c r="I859" s="40">
        <v>456.91800000000001</v>
      </c>
      <c r="J859" s="40">
        <v>142.7869</v>
      </c>
      <c r="K859" s="40">
        <v>6311.1799000000001</v>
      </c>
      <c r="L859" s="10">
        <v>44155</v>
      </c>
      <c r="M859" t="s">
        <v>2810</v>
      </c>
    </row>
    <row r="860" spans="1:13" x14ac:dyDescent="0.25">
      <c r="A860" s="4">
        <v>1136</v>
      </c>
      <c r="B860" s="4">
        <v>4</v>
      </c>
      <c r="C860" s="4">
        <v>4</v>
      </c>
      <c r="D860" s="4">
        <v>261</v>
      </c>
      <c r="E860" s="4">
        <v>1666</v>
      </c>
      <c r="F860" s="4">
        <v>4</v>
      </c>
      <c r="G860" s="11">
        <v>44146</v>
      </c>
      <c r="H860" s="41">
        <v>540.88649999999996</v>
      </c>
      <c r="I860" s="41">
        <v>43.270899999999997</v>
      </c>
      <c r="J860" s="41">
        <v>13.5222</v>
      </c>
      <c r="K860" s="41">
        <v>597.67960000000005</v>
      </c>
      <c r="L860" s="11">
        <v>44155</v>
      </c>
      <c r="M860" t="s">
        <v>2817</v>
      </c>
    </row>
    <row r="861" spans="1:13" x14ac:dyDescent="0.25">
      <c r="A861" s="5">
        <v>1137</v>
      </c>
      <c r="B861" s="5">
        <v>4</v>
      </c>
      <c r="C861" s="5">
        <v>4</v>
      </c>
      <c r="D861" s="5">
        <v>251</v>
      </c>
      <c r="E861" s="5">
        <v>1592</v>
      </c>
      <c r="F861" s="5">
        <v>2</v>
      </c>
      <c r="G861" s="10">
        <v>44146</v>
      </c>
      <c r="H861" s="40">
        <v>97.965000000000003</v>
      </c>
      <c r="I861" s="40">
        <v>7.8372000000000002</v>
      </c>
      <c r="J861" s="40">
        <v>2.4491000000000001</v>
      </c>
      <c r="K861" s="40">
        <v>108.2513</v>
      </c>
      <c r="L861" s="10">
        <v>44155</v>
      </c>
      <c r="M861" t="s">
        <v>2810</v>
      </c>
    </row>
    <row r="862" spans="1:13" x14ac:dyDescent="0.25">
      <c r="A862" s="4">
        <v>1138</v>
      </c>
      <c r="B862" s="4">
        <v>4</v>
      </c>
      <c r="C862" s="4">
        <v>4</v>
      </c>
      <c r="D862" s="4">
        <v>253</v>
      </c>
      <c r="E862" s="4">
        <v>1618</v>
      </c>
      <c r="F862" s="4">
        <v>4</v>
      </c>
      <c r="G862" s="11">
        <v>44146</v>
      </c>
      <c r="H862" s="41">
        <v>114.471</v>
      </c>
      <c r="I862" s="41">
        <v>9.1577000000000002</v>
      </c>
      <c r="J862" s="41">
        <v>2.8618000000000001</v>
      </c>
      <c r="K862" s="41">
        <v>126.4905</v>
      </c>
      <c r="L862" s="11">
        <v>44155</v>
      </c>
      <c r="M862" t="s">
        <v>2810</v>
      </c>
    </row>
    <row r="863" spans="1:13" x14ac:dyDescent="0.25">
      <c r="A863" s="5">
        <v>1139</v>
      </c>
      <c r="B863" s="5">
        <v>4</v>
      </c>
      <c r="C863" s="5">
        <v>4</v>
      </c>
      <c r="D863" s="5">
        <v>255</v>
      </c>
      <c r="E863" s="5">
        <v>1612</v>
      </c>
      <c r="F863" s="5">
        <v>4</v>
      </c>
      <c r="G863" s="10">
        <v>44146</v>
      </c>
      <c r="H863" s="40">
        <v>132.6465</v>
      </c>
      <c r="I863" s="40">
        <v>10.611700000000001</v>
      </c>
      <c r="J863" s="40">
        <v>3.3161999999999998</v>
      </c>
      <c r="K863" s="40">
        <v>146.5744</v>
      </c>
      <c r="L863" s="10">
        <v>44155</v>
      </c>
      <c r="M863" t="s">
        <v>2810</v>
      </c>
    </row>
    <row r="864" spans="1:13" x14ac:dyDescent="0.25">
      <c r="A864" s="4">
        <v>1140</v>
      </c>
      <c r="B864" s="4">
        <v>5</v>
      </c>
      <c r="C864" s="4">
        <v>4</v>
      </c>
      <c r="D864" s="4">
        <v>256</v>
      </c>
      <c r="E864" s="4">
        <v>1586</v>
      </c>
      <c r="F864" s="4">
        <v>5</v>
      </c>
      <c r="G864" s="11">
        <v>44146</v>
      </c>
      <c r="H864" s="41">
        <v>43878.45</v>
      </c>
      <c r="I864" s="41">
        <v>3510.2759999999998</v>
      </c>
      <c r="J864" s="41">
        <v>1096.9612999999999</v>
      </c>
      <c r="K864" s="41">
        <v>48485.687299999998</v>
      </c>
      <c r="L864" s="11">
        <v>44155</v>
      </c>
      <c r="M864" t="s">
        <v>2817</v>
      </c>
    </row>
    <row r="865" spans="1:13" x14ac:dyDescent="0.25">
      <c r="A865" s="5">
        <v>1141</v>
      </c>
      <c r="B865" s="5">
        <v>4</v>
      </c>
      <c r="C865" s="5">
        <v>4</v>
      </c>
      <c r="D865" s="5">
        <v>259</v>
      </c>
      <c r="E865" s="5">
        <v>1500</v>
      </c>
      <c r="F865" s="5">
        <v>1</v>
      </c>
      <c r="G865" s="10">
        <v>44146</v>
      </c>
      <c r="H865" s="40">
        <v>418.95</v>
      </c>
      <c r="I865" s="40">
        <v>33.515999999999998</v>
      </c>
      <c r="J865" s="40">
        <v>10.473800000000001</v>
      </c>
      <c r="K865" s="40">
        <v>462.93979999999999</v>
      </c>
      <c r="L865" s="10">
        <v>44155</v>
      </c>
      <c r="M865" t="s">
        <v>2817</v>
      </c>
    </row>
    <row r="866" spans="1:13" x14ac:dyDescent="0.25">
      <c r="A866" s="4">
        <v>1142</v>
      </c>
      <c r="B866" s="4">
        <v>4</v>
      </c>
      <c r="C866" s="4">
        <v>4</v>
      </c>
      <c r="D866" s="4">
        <v>260</v>
      </c>
      <c r="E866" s="4">
        <v>1656</v>
      </c>
      <c r="F866" s="4">
        <v>4</v>
      </c>
      <c r="G866" s="11">
        <v>44146</v>
      </c>
      <c r="H866" s="41">
        <v>272.44349999999997</v>
      </c>
      <c r="I866" s="41">
        <v>21.795500000000001</v>
      </c>
      <c r="J866" s="41">
        <v>6.8110999999999997</v>
      </c>
      <c r="K866" s="41">
        <v>301.05009999999999</v>
      </c>
      <c r="L866" s="11">
        <v>44155</v>
      </c>
      <c r="M866" t="s">
        <v>2810</v>
      </c>
    </row>
    <row r="867" spans="1:13" x14ac:dyDescent="0.25">
      <c r="A867" s="5">
        <v>1143</v>
      </c>
      <c r="B867" s="5">
        <v>4</v>
      </c>
      <c r="C867" s="5">
        <v>4</v>
      </c>
      <c r="D867" s="5">
        <v>258</v>
      </c>
      <c r="E867" s="5">
        <v>1572</v>
      </c>
      <c r="F867" s="5">
        <v>1</v>
      </c>
      <c r="G867" s="10">
        <v>44146</v>
      </c>
      <c r="H867" s="40">
        <v>461.79</v>
      </c>
      <c r="I867" s="40">
        <v>36.943199999999997</v>
      </c>
      <c r="J867" s="40">
        <v>11.5448</v>
      </c>
      <c r="K867" s="40">
        <v>510.27800000000002</v>
      </c>
      <c r="L867" s="10">
        <v>44155</v>
      </c>
      <c r="M867" t="s">
        <v>1829</v>
      </c>
    </row>
    <row r="868" spans="1:13" x14ac:dyDescent="0.25">
      <c r="A868" s="4">
        <v>1144</v>
      </c>
      <c r="B868" s="4">
        <v>4</v>
      </c>
      <c r="C868" s="4">
        <v>4</v>
      </c>
      <c r="D868" s="4">
        <v>254</v>
      </c>
      <c r="E868" s="4">
        <v>1562</v>
      </c>
      <c r="F868" s="4">
        <v>4</v>
      </c>
      <c r="G868" s="11">
        <v>44146</v>
      </c>
      <c r="H868" s="41">
        <v>259.84350000000001</v>
      </c>
      <c r="I868" s="41">
        <v>20.787500000000001</v>
      </c>
      <c r="J868" s="41">
        <v>6.4961000000000002</v>
      </c>
      <c r="K868" s="41">
        <v>287.12709999999998</v>
      </c>
      <c r="L868" s="11">
        <v>44155</v>
      </c>
      <c r="M868" t="s">
        <v>2817</v>
      </c>
    </row>
    <row r="869" spans="1:13" x14ac:dyDescent="0.25">
      <c r="A869" s="5">
        <v>1145</v>
      </c>
      <c r="B869" s="5">
        <v>4</v>
      </c>
      <c r="C869" s="5">
        <v>4</v>
      </c>
      <c r="D869" s="5">
        <v>257</v>
      </c>
      <c r="E869" s="5">
        <v>1662</v>
      </c>
      <c r="F869" s="5">
        <v>2</v>
      </c>
      <c r="G869" s="10">
        <v>44146</v>
      </c>
      <c r="H869" s="40">
        <v>37.075499999999998</v>
      </c>
      <c r="I869" s="40">
        <v>2.9660000000000002</v>
      </c>
      <c r="J869" s="40">
        <v>0.92689999999999995</v>
      </c>
      <c r="K869" s="40">
        <v>40.968400000000003</v>
      </c>
      <c r="L869" s="10">
        <v>44155</v>
      </c>
      <c r="M869" t="s">
        <v>2810</v>
      </c>
    </row>
    <row r="870" spans="1:13" x14ac:dyDescent="0.25">
      <c r="A870" s="4">
        <v>1146</v>
      </c>
      <c r="B870" s="4">
        <v>4</v>
      </c>
      <c r="C870" s="4">
        <v>4</v>
      </c>
      <c r="D870" s="4">
        <v>261</v>
      </c>
      <c r="E870" s="4">
        <v>1682</v>
      </c>
      <c r="F870" s="4">
        <v>4</v>
      </c>
      <c r="G870" s="11">
        <v>44146</v>
      </c>
      <c r="H870" s="41">
        <v>21558.075000000001</v>
      </c>
      <c r="I870" s="41">
        <v>1724.646</v>
      </c>
      <c r="J870" s="41">
        <v>538.95190000000002</v>
      </c>
      <c r="K870" s="41">
        <v>23821.672900000001</v>
      </c>
      <c r="L870" s="11">
        <v>44155</v>
      </c>
      <c r="M870" t="s">
        <v>2817</v>
      </c>
    </row>
    <row r="871" spans="1:13" x14ac:dyDescent="0.25">
      <c r="A871" s="5">
        <v>1147</v>
      </c>
      <c r="B871" s="5">
        <v>4</v>
      </c>
      <c r="C871" s="5">
        <v>4</v>
      </c>
      <c r="D871" s="5">
        <v>251</v>
      </c>
      <c r="E871" s="5">
        <v>1686</v>
      </c>
      <c r="F871" s="5">
        <v>4</v>
      </c>
      <c r="G871" s="10">
        <v>44146</v>
      </c>
      <c r="H871" s="40">
        <v>663.67349999999999</v>
      </c>
      <c r="I871" s="40">
        <v>53.093899999999998</v>
      </c>
      <c r="J871" s="40">
        <v>16.591799999999999</v>
      </c>
      <c r="K871" s="40">
        <v>733.35919999999999</v>
      </c>
      <c r="L871" s="10">
        <v>44155</v>
      </c>
      <c r="M871" t="s">
        <v>2810</v>
      </c>
    </row>
    <row r="872" spans="1:13" x14ac:dyDescent="0.25">
      <c r="A872" s="4">
        <v>1148</v>
      </c>
      <c r="B872" s="4">
        <v>4</v>
      </c>
      <c r="C872" s="4">
        <v>4</v>
      </c>
      <c r="D872" s="4">
        <v>253</v>
      </c>
      <c r="E872" s="4">
        <v>1684</v>
      </c>
      <c r="F872" s="4">
        <v>5</v>
      </c>
      <c r="G872" s="11">
        <v>44146</v>
      </c>
      <c r="H872" s="41">
        <v>86220.75</v>
      </c>
      <c r="I872" s="41">
        <v>6897.66</v>
      </c>
      <c r="J872" s="41">
        <v>2155.5187999999998</v>
      </c>
      <c r="K872" s="41">
        <v>95273.928799999994</v>
      </c>
      <c r="L872" s="11">
        <v>44155</v>
      </c>
      <c r="M872" t="s">
        <v>2817</v>
      </c>
    </row>
    <row r="873" spans="1:13" x14ac:dyDescent="0.25">
      <c r="A873" s="5">
        <v>1149</v>
      </c>
      <c r="B873" s="5">
        <v>4</v>
      </c>
      <c r="C873" s="5">
        <v>4</v>
      </c>
      <c r="D873" s="5">
        <v>255</v>
      </c>
      <c r="E873" s="5">
        <v>1534</v>
      </c>
      <c r="F873" s="5">
        <v>4</v>
      </c>
      <c r="G873" s="10">
        <v>44147</v>
      </c>
      <c r="H873" s="40">
        <v>602.24850000000004</v>
      </c>
      <c r="I873" s="40">
        <v>48.179900000000004</v>
      </c>
      <c r="J873" s="40">
        <v>15.0562</v>
      </c>
      <c r="K873" s="40">
        <v>665.4846</v>
      </c>
      <c r="L873" s="10">
        <v>44156</v>
      </c>
      <c r="M873" t="s">
        <v>2817</v>
      </c>
    </row>
    <row r="874" spans="1:13" x14ac:dyDescent="0.25">
      <c r="A874" s="4">
        <v>1150</v>
      </c>
      <c r="B874" s="4">
        <v>4</v>
      </c>
      <c r="C874" s="4">
        <v>4</v>
      </c>
      <c r="D874" s="4">
        <v>256</v>
      </c>
      <c r="E874" s="4">
        <v>1614</v>
      </c>
      <c r="F874" s="4">
        <v>4</v>
      </c>
      <c r="G874" s="11">
        <v>44147</v>
      </c>
      <c r="H874" s="41">
        <v>409.5</v>
      </c>
      <c r="I874" s="41">
        <v>32.76</v>
      </c>
      <c r="J874" s="41">
        <v>10.237500000000001</v>
      </c>
      <c r="K874" s="41">
        <v>452.4975</v>
      </c>
      <c r="L874" s="11">
        <v>44156</v>
      </c>
      <c r="M874" t="s">
        <v>2810</v>
      </c>
    </row>
    <row r="875" spans="1:13" x14ac:dyDescent="0.25">
      <c r="A875" s="5">
        <v>1151</v>
      </c>
      <c r="B875" s="5">
        <v>4</v>
      </c>
      <c r="C875" s="5">
        <v>4</v>
      </c>
      <c r="D875" s="5">
        <v>252</v>
      </c>
      <c r="E875" s="5">
        <v>1588</v>
      </c>
      <c r="F875" s="5">
        <v>5</v>
      </c>
      <c r="G875" s="10">
        <v>44147</v>
      </c>
      <c r="H875" s="40">
        <v>40471.199999999997</v>
      </c>
      <c r="I875" s="40">
        <v>3237.6959999999999</v>
      </c>
      <c r="J875" s="40">
        <v>1011.78</v>
      </c>
      <c r="K875" s="40">
        <v>44720.675999999999</v>
      </c>
      <c r="L875" s="10">
        <v>44156</v>
      </c>
      <c r="M875" t="s">
        <v>1829</v>
      </c>
    </row>
    <row r="876" spans="1:13" x14ac:dyDescent="0.25">
      <c r="A876" s="4">
        <v>1152</v>
      </c>
      <c r="B876" s="4">
        <v>4</v>
      </c>
      <c r="C876" s="4">
        <v>4</v>
      </c>
      <c r="D876" s="4">
        <v>260</v>
      </c>
      <c r="E876" s="4">
        <v>1622</v>
      </c>
      <c r="F876" s="4">
        <v>4</v>
      </c>
      <c r="G876" s="11">
        <v>44147</v>
      </c>
      <c r="H876" s="41">
        <v>253.32300000000001</v>
      </c>
      <c r="I876" s="41">
        <v>20.265799999999999</v>
      </c>
      <c r="J876" s="41">
        <v>6.3331</v>
      </c>
      <c r="K876" s="41">
        <v>279.92189999999999</v>
      </c>
      <c r="L876" s="11">
        <v>44156</v>
      </c>
      <c r="M876" t="s">
        <v>2810</v>
      </c>
    </row>
    <row r="877" spans="1:13" x14ac:dyDescent="0.25">
      <c r="A877" s="5">
        <v>1153</v>
      </c>
      <c r="B877" s="5">
        <v>4</v>
      </c>
      <c r="C877" s="5">
        <v>4</v>
      </c>
      <c r="D877" s="5">
        <v>258</v>
      </c>
      <c r="E877" s="5">
        <v>1632</v>
      </c>
      <c r="F877" s="5">
        <v>5</v>
      </c>
      <c r="G877" s="10">
        <v>44147</v>
      </c>
      <c r="H877" s="40">
        <v>62092.800000000003</v>
      </c>
      <c r="I877" s="40">
        <v>4967.424</v>
      </c>
      <c r="J877" s="40">
        <v>1552.32</v>
      </c>
      <c r="K877" s="40">
        <v>68612.543999999994</v>
      </c>
      <c r="L877" s="10">
        <v>44156</v>
      </c>
      <c r="M877" t="s">
        <v>1829</v>
      </c>
    </row>
    <row r="878" spans="1:13" x14ac:dyDescent="0.25">
      <c r="A878" s="4">
        <v>1154</v>
      </c>
      <c r="B878" s="4">
        <v>4</v>
      </c>
      <c r="C878" s="4">
        <v>4</v>
      </c>
      <c r="D878" s="4">
        <v>254</v>
      </c>
      <c r="E878" s="4">
        <v>1608</v>
      </c>
      <c r="F878" s="4">
        <v>5</v>
      </c>
      <c r="G878" s="11">
        <v>44147</v>
      </c>
      <c r="H878" s="41">
        <v>5948.25</v>
      </c>
      <c r="I878" s="41">
        <v>475.86</v>
      </c>
      <c r="J878" s="41">
        <v>148.7063</v>
      </c>
      <c r="K878" s="41">
        <v>6572.8163000000004</v>
      </c>
      <c r="L878" s="11">
        <v>44156</v>
      </c>
      <c r="M878" t="s">
        <v>1829</v>
      </c>
    </row>
    <row r="879" spans="1:13" x14ac:dyDescent="0.25">
      <c r="A879" s="5">
        <v>1155</v>
      </c>
      <c r="B879" s="5">
        <v>4</v>
      </c>
      <c r="C879" s="5">
        <v>4</v>
      </c>
      <c r="D879" s="5">
        <v>257</v>
      </c>
      <c r="E879" s="5">
        <v>1576</v>
      </c>
      <c r="F879" s="5">
        <v>5</v>
      </c>
      <c r="G879" s="10">
        <v>44147</v>
      </c>
      <c r="H879" s="40">
        <v>91117.95</v>
      </c>
      <c r="I879" s="40">
        <v>7289.4359999999997</v>
      </c>
      <c r="J879" s="40">
        <v>2277.9488000000001</v>
      </c>
      <c r="K879" s="40">
        <v>100685.3348</v>
      </c>
      <c r="L879" s="10">
        <v>44156</v>
      </c>
      <c r="M879" t="s">
        <v>1829</v>
      </c>
    </row>
    <row r="880" spans="1:13" x14ac:dyDescent="0.25">
      <c r="A880" s="4">
        <v>1156</v>
      </c>
      <c r="B880" s="4">
        <v>4</v>
      </c>
      <c r="C880" s="4">
        <v>4</v>
      </c>
      <c r="D880" s="4">
        <v>261</v>
      </c>
      <c r="E880" s="4">
        <v>1590</v>
      </c>
      <c r="F880" s="4">
        <v>1</v>
      </c>
      <c r="G880" s="11">
        <v>44147</v>
      </c>
      <c r="H880" s="41">
        <v>525</v>
      </c>
      <c r="I880" s="41">
        <v>42</v>
      </c>
      <c r="J880" s="41">
        <v>13.125</v>
      </c>
      <c r="K880" s="41">
        <v>580.125</v>
      </c>
      <c r="L880" s="11">
        <v>44156</v>
      </c>
      <c r="M880" t="s">
        <v>2817</v>
      </c>
    </row>
    <row r="881" spans="1:13" x14ac:dyDescent="0.25">
      <c r="A881" s="5">
        <v>1157</v>
      </c>
      <c r="B881" s="5">
        <v>4</v>
      </c>
      <c r="C881" s="5">
        <v>4</v>
      </c>
      <c r="D881" s="5">
        <v>250</v>
      </c>
      <c r="E881" s="5">
        <v>1514</v>
      </c>
      <c r="F881" s="5">
        <v>5</v>
      </c>
      <c r="G881" s="10">
        <v>44147</v>
      </c>
      <c r="H881" s="40">
        <v>2003.6835000000001</v>
      </c>
      <c r="I881" s="40">
        <v>160.29470000000001</v>
      </c>
      <c r="J881" s="40">
        <v>50.092100000000002</v>
      </c>
      <c r="K881" s="40">
        <v>2214.0702999999999</v>
      </c>
      <c r="L881" s="10">
        <v>44156</v>
      </c>
      <c r="M881" t="s">
        <v>2810</v>
      </c>
    </row>
    <row r="882" spans="1:13" x14ac:dyDescent="0.25">
      <c r="A882" s="4">
        <v>1158</v>
      </c>
      <c r="B882" s="4">
        <v>4</v>
      </c>
      <c r="C882" s="4">
        <v>4</v>
      </c>
      <c r="D882" s="4">
        <v>253</v>
      </c>
      <c r="E882" s="4">
        <v>1498</v>
      </c>
      <c r="F882" s="4">
        <v>4</v>
      </c>
      <c r="G882" s="11">
        <v>44147</v>
      </c>
      <c r="H882" s="41">
        <v>26455.275000000001</v>
      </c>
      <c r="I882" s="41">
        <v>2116.422</v>
      </c>
      <c r="J882" s="41">
        <v>661.38189999999997</v>
      </c>
      <c r="K882" s="41">
        <v>29233.0789</v>
      </c>
      <c r="L882" s="11">
        <v>44156</v>
      </c>
      <c r="M882" t="s">
        <v>2810</v>
      </c>
    </row>
    <row r="883" spans="1:13" x14ac:dyDescent="0.25">
      <c r="A883" s="5">
        <v>1159</v>
      </c>
      <c r="B883" s="5">
        <v>5</v>
      </c>
      <c r="C883" s="5">
        <v>4</v>
      </c>
      <c r="D883" s="5">
        <v>255</v>
      </c>
      <c r="E883" s="5">
        <v>1674</v>
      </c>
      <c r="F883" s="5">
        <v>2</v>
      </c>
      <c r="G883" s="10">
        <v>44147</v>
      </c>
      <c r="H883" s="40">
        <v>944.37</v>
      </c>
      <c r="I883" s="40">
        <v>75.549599999999998</v>
      </c>
      <c r="J883" s="40">
        <v>23.609300000000001</v>
      </c>
      <c r="K883" s="40">
        <v>1043.5289</v>
      </c>
      <c r="L883" s="10">
        <v>44156</v>
      </c>
      <c r="M883" t="s">
        <v>2810</v>
      </c>
    </row>
    <row r="884" spans="1:13" x14ac:dyDescent="0.25">
      <c r="A884" s="4">
        <v>1160</v>
      </c>
      <c r="B884" s="4">
        <v>4</v>
      </c>
      <c r="C884" s="4">
        <v>4</v>
      </c>
      <c r="D884" s="4">
        <v>256</v>
      </c>
      <c r="E884" s="4">
        <v>1652</v>
      </c>
      <c r="F884" s="4">
        <v>4</v>
      </c>
      <c r="G884" s="11">
        <v>44147</v>
      </c>
      <c r="H884" s="41">
        <v>48186.6</v>
      </c>
      <c r="I884" s="41">
        <v>3854.9279999999999</v>
      </c>
      <c r="J884" s="41">
        <v>1204.665</v>
      </c>
      <c r="K884" s="41">
        <v>53246.192999999999</v>
      </c>
      <c r="L884" s="11">
        <v>44156</v>
      </c>
      <c r="M884" t="s">
        <v>1829</v>
      </c>
    </row>
    <row r="885" spans="1:13" x14ac:dyDescent="0.25">
      <c r="A885" s="5">
        <v>1161</v>
      </c>
      <c r="B885" s="5">
        <v>4</v>
      </c>
      <c r="C885" s="5">
        <v>4</v>
      </c>
      <c r="D885" s="5">
        <v>259</v>
      </c>
      <c r="E885" s="5">
        <v>1578</v>
      </c>
      <c r="F885" s="5">
        <v>5</v>
      </c>
      <c r="G885" s="10">
        <v>44147</v>
      </c>
      <c r="H885" s="40">
        <v>26720.924999999999</v>
      </c>
      <c r="I885" s="40">
        <v>2137.674</v>
      </c>
      <c r="J885" s="40">
        <v>668.0231</v>
      </c>
      <c r="K885" s="40">
        <v>29526.622100000001</v>
      </c>
      <c r="L885" s="10">
        <v>44156</v>
      </c>
      <c r="M885" t="s">
        <v>1829</v>
      </c>
    </row>
    <row r="886" spans="1:13" x14ac:dyDescent="0.25">
      <c r="A886" s="4">
        <v>1162</v>
      </c>
      <c r="B886" s="4">
        <v>4</v>
      </c>
      <c r="C886" s="4">
        <v>4</v>
      </c>
      <c r="D886" s="4">
        <v>260</v>
      </c>
      <c r="E886" s="4">
        <v>1538</v>
      </c>
      <c r="F886" s="4">
        <v>5</v>
      </c>
      <c r="G886" s="11">
        <v>44147</v>
      </c>
      <c r="H886" s="41">
        <v>37843.574999999997</v>
      </c>
      <c r="I886" s="41">
        <v>3027.4859999999999</v>
      </c>
      <c r="J886" s="41">
        <v>946.08939999999996</v>
      </c>
      <c r="K886" s="41">
        <v>41817.150399999999</v>
      </c>
      <c r="L886" s="11">
        <v>44156</v>
      </c>
      <c r="M886" t="s">
        <v>1829</v>
      </c>
    </row>
    <row r="887" spans="1:13" x14ac:dyDescent="0.25">
      <c r="A887" s="5">
        <v>1163</v>
      </c>
      <c r="B887" s="5">
        <v>4</v>
      </c>
      <c r="C887" s="5">
        <v>4</v>
      </c>
      <c r="D887" s="5">
        <v>258</v>
      </c>
      <c r="E887" s="5">
        <v>1556</v>
      </c>
      <c r="F887" s="5">
        <v>4</v>
      </c>
      <c r="G887" s="10">
        <v>44147</v>
      </c>
      <c r="H887" s="40">
        <v>25531.275000000001</v>
      </c>
      <c r="I887" s="40">
        <v>2042.502</v>
      </c>
      <c r="J887" s="40">
        <v>638.28189999999995</v>
      </c>
      <c r="K887" s="40">
        <v>28212.0589</v>
      </c>
      <c r="L887" s="10">
        <v>44156</v>
      </c>
      <c r="M887" t="s">
        <v>1829</v>
      </c>
    </row>
    <row r="888" spans="1:13" x14ac:dyDescent="0.25">
      <c r="A888" s="4">
        <v>1164</v>
      </c>
      <c r="B888" s="4">
        <v>4</v>
      </c>
      <c r="C888" s="4">
        <v>4</v>
      </c>
      <c r="D888" s="4">
        <v>254</v>
      </c>
      <c r="E888" s="4">
        <v>1554</v>
      </c>
      <c r="F888" s="4">
        <v>5</v>
      </c>
      <c r="G888" s="11">
        <v>44147</v>
      </c>
      <c r="H888" s="41">
        <v>278.83800000000002</v>
      </c>
      <c r="I888" s="41">
        <v>22.306999999999999</v>
      </c>
      <c r="J888" s="41">
        <v>6.9710000000000001</v>
      </c>
      <c r="K888" s="41">
        <v>308.11599999999999</v>
      </c>
      <c r="L888" s="11">
        <v>44156</v>
      </c>
      <c r="M888" t="s">
        <v>2817</v>
      </c>
    </row>
    <row r="889" spans="1:13" x14ac:dyDescent="0.25">
      <c r="A889" s="5">
        <v>1165</v>
      </c>
      <c r="B889" s="5">
        <v>4</v>
      </c>
      <c r="C889" s="5">
        <v>4</v>
      </c>
      <c r="D889" s="5">
        <v>252</v>
      </c>
      <c r="E889" s="5">
        <v>1688</v>
      </c>
      <c r="F889" s="5">
        <v>4</v>
      </c>
      <c r="G889" s="10">
        <v>44148</v>
      </c>
      <c r="H889" s="40">
        <v>125.748</v>
      </c>
      <c r="I889" s="40">
        <v>10.059799999999999</v>
      </c>
      <c r="J889" s="40">
        <v>3.1436999999999999</v>
      </c>
      <c r="K889" s="40">
        <v>138.95150000000001</v>
      </c>
      <c r="L889" s="10">
        <v>44157</v>
      </c>
      <c r="M889" t="s">
        <v>2810</v>
      </c>
    </row>
    <row r="890" spans="1:13" x14ac:dyDescent="0.25">
      <c r="A890" s="4">
        <v>1166</v>
      </c>
      <c r="B890" s="4">
        <v>4</v>
      </c>
      <c r="C890" s="4">
        <v>4</v>
      </c>
      <c r="D890" s="4">
        <v>261</v>
      </c>
      <c r="E890" s="4">
        <v>1580</v>
      </c>
      <c r="F890" s="4">
        <v>5</v>
      </c>
      <c r="G890" s="11">
        <v>44148</v>
      </c>
      <c r="H890" s="41">
        <v>150.79050000000001</v>
      </c>
      <c r="I890" s="41">
        <v>12.0632</v>
      </c>
      <c r="J890" s="41">
        <v>3.7698</v>
      </c>
      <c r="K890" s="41">
        <v>166.62350000000001</v>
      </c>
      <c r="L890" s="11">
        <v>44157</v>
      </c>
      <c r="M890" t="s">
        <v>2810</v>
      </c>
    </row>
    <row r="891" spans="1:13" x14ac:dyDescent="0.25">
      <c r="A891" s="5">
        <v>1167</v>
      </c>
      <c r="B891" s="5">
        <v>4</v>
      </c>
      <c r="C891" s="5">
        <v>4</v>
      </c>
      <c r="D891" s="5">
        <v>251</v>
      </c>
      <c r="E891" s="5">
        <v>1496</v>
      </c>
      <c r="F891" s="5">
        <v>4</v>
      </c>
      <c r="G891" s="10">
        <v>44148</v>
      </c>
      <c r="H891" s="40">
        <v>751.59</v>
      </c>
      <c r="I891" s="40">
        <v>60.127200000000002</v>
      </c>
      <c r="J891" s="40">
        <v>18.7898</v>
      </c>
      <c r="K891" s="40">
        <v>830.50699999999995</v>
      </c>
      <c r="L891" s="10">
        <v>44157</v>
      </c>
      <c r="M891" t="s">
        <v>2817</v>
      </c>
    </row>
    <row r="892" spans="1:13" x14ac:dyDescent="0.25">
      <c r="A892" s="4">
        <v>1168</v>
      </c>
      <c r="B892" s="4">
        <v>6</v>
      </c>
      <c r="C892" s="4">
        <v>4</v>
      </c>
      <c r="D892" s="4">
        <v>253</v>
      </c>
      <c r="E892" s="4">
        <v>1494</v>
      </c>
      <c r="F892" s="4">
        <v>2</v>
      </c>
      <c r="G892" s="11">
        <v>44148</v>
      </c>
      <c r="H892" s="41">
        <v>8847.2999999999993</v>
      </c>
      <c r="I892" s="41">
        <v>707.78399999999999</v>
      </c>
      <c r="J892" s="41">
        <v>221.1825</v>
      </c>
      <c r="K892" s="41">
        <v>9776.2664999999997</v>
      </c>
      <c r="L892" s="11">
        <v>44157</v>
      </c>
      <c r="M892" t="s">
        <v>2810</v>
      </c>
    </row>
    <row r="893" spans="1:13" x14ac:dyDescent="0.25">
      <c r="A893" s="5">
        <v>1169</v>
      </c>
      <c r="B893" s="5">
        <v>4</v>
      </c>
      <c r="C893" s="5">
        <v>4</v>
      </c>
      <c r="D893" s="5">
        <v>255</v>
      </c>
      <c r="E893" s="5">
        <v>1650</v>
      </c>
      <c r="F893" s="5">
        <v>5</v>
      </c>
      <c r="G893" s="10">
        <v>44148</v>
      </c>
      <c r="H893" s="40">
        <v>171.07650000000001</v>
      </c>
      <c r="I893" s="40">
        <v>13.6861</v>
      </c>
      <c r="J893" s="40">
        <v>4.2769000000000004</v>
      </c>
      <c r="K893" s="40">
        <v>189.0395</v>
      </c>
      <c r="L893" s="10">
        <v>44157</v>
      </c>
      <c r="M893" t="s">
        <v>2810</v>
      </c>
    </row>
    <row r="894" spans="1:13" x14ac:dyDescent="0.25">
      <c r="A894" s="4">
        <v>1170</v>
      </c>
      <c r="B894" s="4">
        <v>4</v>
      </c>
      <c r="C894" s="4">
        <v>4</v>
      </c>
      <c r="D894" s="4">
        <v>256</v>
      </c>
      <c r="E894" s="4">
        <v>1654</v>
      </c>
      <c r="F894" s="4">
        <v>4</v>
      </c>
      <c r="G894" s="11">
        <v>44148</v>
      </c>
      <c r="H894" s="41">
        <v>20397.3</v>
      </c>
      <c r="I894" s="41">
        <v>1631.7840000000001</v>
      </c>
      <c r="J894" s="41">
        <v>509.9325</v>
      </c>
      <c r="K894" s="41">
        <v>22539.016500000002</v>
      </c>
      <c r="L894" s="11">
        <v>44157</v>
      </c>
      <c r="M894" t="s">
        <v>2817</v>
      </c>
    </row>
    <row r="895" spans="1:13" x14ac:dyDescent="0.25">
      <c r="A895" s="5">
        <v>1171</v>
      </c>
      <c r="B895" s="5">
        <v>4</v>
      </c>
      <c r="C895" s="5">
        <v>4</v>
      </c>
      <c r="D895" s="5">
        <v>259</v>
      </c>
      <c r="E895" s="5">
        <v>1664</v>
      </c>
      <c r="F895" s="5">
        <v>3</v>
      </c>
      <c r="G895" s="10">
        <v>44148</v>
      </c>
      <c r="H895" s="40">
        <v>14628.075000000001</v>
      </c>
      <c r="I895" s="40">
        <v>1170.2460000000001</v>
      </c>
      <c r="J895" s="40">
        <v>365.70190000000002</v>
      </c>
      <c r="K895" s="40">
        <v>16164.0229</v>
      </c>
      <c r="L895" s="10">
        <v>44157</v>
      </c>
      <c r="M895" t="s">
        <v>2817</v>
      </c>
    </row>
    <row r="896" spans="1:13" x14ac:dyDescent="0.25">
      <c r="A896" s="4">
        <v>1172</v>
      </c>
      <c r="B896" s="4">
        <v>4</v>
      </c>
      <c r="C896" s="4">
        <v>4</v>
      </c>
      <c r="D896" s="4">
        <v>260</v>
      </c>
      <c r="E896" s="4">
        <v>1678</v>
      </c>
      <c r="F896" s="4">
        <v>3</v>
      </c>
      <c r="G896" s="11">
        <v>44148</v>
      </c>
      <c r="H896" s="41">
        <v>33350.625</v>
      </c>
      <c r="I896" s="41">
        <v>2668.05</v>
      </c>
      <c r="J896" s="41">
        <v>833.76559999999995</v>
      </c>
      <c r="K896" s="41">
        <v>36852.440600000002</v>
      </c>
      <c r="L896" s="11">
        <v>44157</v>
      </c>
      <c r="M896" t="s">
        <v>1829</v>
      </c>
    </row>
    <row r="897" spans="1:13" x14ac:dyDescent="0.25">
      <c r="A897" s="5">
        <v>1173</v>
      </c>
      <c r="B897" s="5">
        <v>4</v>
      </c>
      <c r="C897" s="5">
        <v>4</v>
      </c>
      <c r="D897" s="5">
        <v>258</v>
      </c>
      <c r="E897" s="5">
        <v>1616</v>
      </c>
      <c r="F897" s="5">
        <v>4</v>
      </c>
      <c r="G897" s="10">
        <v>44148</v>
      </c>
      <c r="H897" s="40">
        <v>339.255</v>
      </c>
      <c r="I897" s="40">
        <v>27.1404</v>
      </c>
      <c r="J897" s="40">
        <v>8.4814000000000007</v>
      </c>
      <c r="K897" s="40">
        <v>374.8768</v>
      </c>
      <c r="L897" s="10">
        <v>44157</v>
      </c>
      <c r="M897" t="s">
        <v>2817</v>
      </c>
    </row>
    <row r="898" spans="1:13" x14ac:dyDescent="0.25">
      <c r="A898" s="4">
        <v>1174</v>
      </c>
      <c r="B898" s="4">
        <v>4</v>
      </c>
      <c r="C898" s="4">
        <v>4</v>
      </c>
      <c r="D898" s="4">
        <v>254</v>
      </c>
      <c r="E898" s="4">
        <v>1492</v>
      </c>
      <c r="F898" s="4">
        <v>5</v>
      </c>
      <c r="G898" s="11">
        <v>44148</v>
      </c>
      <c r="H898" s="41">
        <v>278.83800000000002</v>
      </c>
      <c r="I898" s="41">
        <v>22.306999999999999</v>
      </c>
      <c r="J898" s="41">
        <v>6.9710000000000001</v>
      </c>
      <c r="K898" s="41">
        <v>308.11599999999999</v>
      </c>
      <c r="L898" s="11">
        <v>44157</v>
      </c>
      <c r="M898" t="s">
        <v>2817</v>
      </c>
    </row>
    <row r="899" spans="1:13" x14ac:dyDescent="0.25">
      <c r="A899" s="5">
        <v>1175</v>
      </c>
      <c r="B899" s="5">
        <v>4</v>
      </c>
      <c r="C899" s="5">
        <v>4</v>
      </c>
      <c r="D899" s="5">
        <v>257</v>
      </c>
      <c r="E899" s="5">
        <v>1602</v>
      </c>
      <c r="F899" s="5">
        <v>5</v>
      </c>
      <c r="G899" s="10">
        <v>44148</v>
      </c>
      <c r="H899" s="40">
        <v>1796.0355</v>
      </c>
      <c r="I899" s="40">
        <v>143.68279999999999</v>
      </c>
      <c r="J899" s="40">
        <v>44.9009</v>
      </c>
      <c r="K899" s="40">
        <v>1984.6192000000001</v>
      </c>
      <c r="L899" s="10">
        <v>44157</v>
      </c>
      <c r="M899" t="s">
        <v>2817</v>
      </c>
    </row>
    <row r="900" spans="1:13" x14ac:dyDescent="0.25">
      <c r="A900" s="4">
        <v>1176</v>
      </c>
      <c r="B900" s="4">
        <v>4</v>
      </c>
      <c r="C900" s="4">
        <v>4</v>
      </c>
      <c r="D900" s="4">
        <v>261</v>
      </c>
      <c r="E900" s="4">
        <v>1540</v>
      </c>
      <c r="F900" s="4">
        <v>4</v>
      </c>
      <c r="G900" s="11">
        <v>44148</v>
      </c>
      <c r="H900" s="41">
        <v>484.40699999999998</v>
      </c>
      <c r="I900" s="41">
        <v>38.752600000000001</v>
      </c>
      <c r="J900" s="41">
        <v>12.110200000000001</v>
      </c>
      <c r="K900" s="41">
        <v>535.26980000000003</v>
      </c>
      <c r="L900" s="11">
        <v>44157</v>
      </c>
      <c r="M900" t="s">
        <v>2810</v>
      </c>
    </row>
    <row r="901" spans="1:13" x14ac:dyDescent="0.25">
      <c r="A901" s="5">
        <v>1177</v>
      </c>
      <c r="B901" s="5">
        <v>4</v>
      </c>
      <c r="C901" s="5">
        <v>4</v>
      </c>
      <c r="D901" s="5">
        <v>251</v>
      </c>
      <c r="E901" s="5">
        <v>1628</v>
      </c>
      <c r="F901" s="5">
        <v>5</v>
      </c>
      <c r="G901" s="10">
        <v>44150</v>
      </c>
      <c r="H901" s="40">
        <v>34644.224999999999</v>
      </c>
      <c r="I901" s="40">
        <v>2771.538</v>
      </c>
      <c r="J901" s="40">
        <v>866.10559999999998</v>
      </c>
      <c r="K901" s="40">
        <v>38281.868600000002</v>
      </c>
      <c r="L901" s="10">
        <v>44159</v>
      </c>
      <c r="M901" t="s">
        <v>2810</v>
      </c>
    </row>
    <row r="902" spans="1:13" x14ac:dyDescent="0.25">
      <c r="A902" s="4">
        <v>1178</v>
      </c>
      <c r="B902" s="4">
        <v>4</v>
      </c>
      <c r="C902" s="4">
        <v>4</v>
      </c>
      <c r="D902" s="4">
        <v>253</v>
      </c>
      <c r="E902" s="4">
        <v>1604</v>
      </c>
      <c r="F902" s="4">
        <v>4</v>
      </c>
      <c r="G902" s="11">
        <v>44150</v>
      </c>
      <c r="H902" s="41">
        <v>1839.5055</v>
      </c>
      <c r="I902" s="41">
        <v>147.16040000000001</v>
      </c>
      <c r="J902" s="41">
        <v>45.9876</v>
      </c>
      <c r="K902" s="41">
        <v>2032.6534999999999</v>
      </c>
      <c r="L902" s="11">
        <v>44159</v>
      </c>
      <c r="M902" t="s">
        <v>2810</v>
      </c>
    </row>
    <row r="903" spans="1:13" x14ac:dyDescent="0.25">
      <c r="A903" s="5">
        <v>1179</v>
      </c>
      <c r="B903" s="5">
        <v>4</v>
      </c>
      <c r="C903" s="5">
        <v>4</v>
      </c>
      <c r="D903" s="5">
        <v>255</v>
      </c>
      <c r="E903" s="5">
        <v>1690</v>
      </c>
      <c r="F903" s="5">
        <v>5</v>
      </c>
      <c r="G903" s="10">
        <v>44150</v>
      </c>
      <c r="H903" s="40">
        <v>146.286</v>
      </c>
      <c r="I903" s="40">
        <v>11.7029</v>
      </c>
      <c r="J903" s="40">
        <v>3.6572</v>
      </c>
      <c r="K903" s="40">
        <v>161.64609999999999</v>
      </c>
      <c r="L903" s="10">
        <v>44159</v>
      </c>
      <c r="M903" t="s">
        <v>2810</v>
      </c>
    </row>
    <row r="904" spans="1:13" x14ac:dyDescent="0.25">
      <c r="A904" s="4">
        <v>1180</v>
      </c>
      <c r="B904" s="4">
        <v>4</v>
      </c>
      <c r="C904" s="4">
        <v>4</v>
      </c>
      <c r="D904" s="4">
        <v>256</v>
      </c>
      <c r="E904" s="4">
        <v>1566</v>
      </c>
      <c r="F904" s="4">
        <v>5</v>
      </c>
      <c r="G904" s="11">
        <v>44150</v>
      </c>
      <c r="H904" s="41">
        <v>102.56399999999999</v>
      </c>
      <c r="I904" s="41">
        <v>8.2050999999999998</v>
      </c>
      <c r="J904" s="41">
        <v>2.5640999999999998</v>
      </c>
      <c r="K904" s="41">
        <v>113.33320000000001</v>
      </c>
      <c r="L904" s="11">
        <v>44159</v>
      </c>
      <c r="M904" t="s">
        <v>2810</v>
      </c>
    </row>
    <row r="905" spans="1:13" x14ac:dyDescent="0.25">
      <c r="A905" s="5">
        <v>1181</v>
      </c>
      <c r="B905" s="5">
        <v>4</v>
      </c>
      <c r="C905" s="5">
        <v>4</v>
      </c>
      <c r="D905" s="5">
        <v>259</v>
      </c>
      <c r="E905" s="5">
        <v>1698</v>
      </c>
      <c r="F905" s="5">
        <v>5</v>
      </c>
      <c r="G905" s="10">
        <v>44150</v>
      </c>
      <c r="H905" s="40">
        <v>150.79050000000001</v>
      </c>
      <c r="I905" s="40">
        <v>12.0632</v>
      </c>
      <c r="J905" s="40">
        <v>3.7698</v>
      </c>
      <c r="K905" s="40">
        <v>166.62350000000001</v>
      </c>
      <c r="L905" s="10">
        <v>44159</v>
      </c>
      <c r="M905" t="s">
        <v>2810</v>
      </c>
    </row>
    <row r="906" spans="1:13" x14ac:dyDescent="0.25">
      <c r="A906" s="4">
        <v>1182</v>
      </c>
      <c r="B906" s="4">
        <v>4</v>
      </c>
      <c r="C906" s="4">
        <v>4</v>
      </c>
      <c r="D906" s="4">
        <v>260</v>
      </c>
      <c r="E906" s="4">
        <v>1560</v>
      </c>
      <c r="F906" s="4">
        <v>5</v>
      </c>
      <c r="G906" s="11">
        <v>44150</v>
      </c>
      <c r="H906" s="41">
        <v>13669.424999999999</v>
      </c>
      <c r="I906" s="41">
        <v>1093.5540000000001</v>
      </c>
      <c r="J906" s="41">
        <v>341.73559999999998</v>
      </c>
      <c r="K906" s="41">
        <v>15104.714599999999</v>
      </c>
      <c r="L906" s="11">
        <v>44159</v>
      </c>
      <c r="M906" t="s">
        <v>1829</v>
      </c>
    </row>
    <row r="907" spans="1:13" x14ac:dyDescent="0.25">
      <c r="A907" s="5">
        <v>1183</v>
      </c>
      <c r="B907" s="5">
        <v>4</v>
      </c>
      <c r="C907" s="5">
        <v>4</v>
      </c>
      <c r="D907" s="5">
        <v>258</v>
      </c>
      <c r="E907" s="5">
        <v>1692</v>
      </c>
      <c r="F907" s="5">
        <v>5</v>
      </c>
      <c r="G907" s="10">
        <v>44150</v>
      </c>
      <c r="H907" s="40">
        <v>9948.33</v>
      </c>
      <c r="I907" s="40">
        <v>795.8664</v>
      </c>
      <c r="J907" s="40">
        <v>248.70830000000001</v>
      </c>
      <c r="K907" s="40">
        <v>10992.904699999999</v>
      </c>
      <c r="L907" s="10">
        <v>44159</v>
      </c>
      <c r="M907" t="s">
        <v>1829</v>
      </c>
    </row>
    <row r="908" spans="1:13" x14ac:dyDescent="0.25">
      <c r="A908" s="4">
        <v>1184</v>
      </c>
      <c r="B908" s="4">
        <v>4</v>
      </c>
      <c r="C908" s="4">
        <v>4</v>
      </c>
      <c r="D908" s="4">
        <v>254</v>
      </c>
      <c r="E908" s="4">
        <v>1696</v>
      </c>
      <c r="F908" s="4">
        <v>2</v>
      </c>
      <c r="G908" s="11">
        <v>44150</v>
      </c>
      <c r="H908" s="41">
        <v>28343.7</v>
      </c>
      <c r="I908" s="41">
        <v>2267.4960000000001</v>
      </c>
      <c r="J908" s="41">
        <v>708.59249999999997</v>
      </c>
      <c r="K908" s="41">
        <v>31319.788499999999</v>
      </c>
      <c r="L908" s="11">
        <v>44159</v>
      </c>
      <c r="M908" t="s">
        <v>1829</v>
      </c>
    </row>
    <row r="909" spans="1:13" x14ac:dyDescent="0.25">
      <c r="A909" s="5">
        <v>1185</v>
      </c>
      <c r="B909" s="5">
        <v>4</v>
      </c>
      <c r="C909" s="5">
        <v>4</v>
      </c>
      <c r="D909" s="5">
        <v>257</v>
      </c>
      <c r="E909" s="5">
        <v>1504</v>
      </c>
      <c r="F909" s="5">
        <v>1</v>
      </c>
      <c r="G909" s="10">
        <v>44150</v>
      </c>
      <c r="H909" s="40">
        <v>551.88</v>
      </c>
      <c r="I909" s="40">
        <v>44.150399999999998</v>
      </c>
      <c r="J909" s="40">
        <v>13.797000000000001</v>
      </c>
      <c r="K909" s="40">
        <v>609.82740000000001</v>
      </c>
      <c r="L909" s="10">
        <v>44159</v>
      </c>
      <c r="M909" t="s">
        <v>2817</v>
      </c>
    </row>
    <row r="910" spans="1:13" x14ac:dyDescent="0.25">
      <c r="A910" s="4">
        <v>1186</v>
      </c>
      <c r="B910" s="4">
        <v>4</v>
      </c>
      <c r="C910" s="4">
        <v>4</v>
      </c>
      <c r="D910" s="4">
        <v>261</v>
      </c>
      <c r="E910" s="4">
        <v>1544</v>
      </c>
      <c r="F910" s="4">
        <v>1</v>
      </c>
      <c r="G910" s="11">
        <v>44150</v>
      </c>
      <c r="H910" s="41">
        <v>6987.75</v>
      </c>
      <c r="I910" s="41">
        <v>559.02</v>
      </c>
      <c r="J910" s="41">
        <v>174.69380000000001</v>
      </c>
      <c r="K910" s="41">
        <v>7721.4638000000004</v>
      </c>
      <c r="L910" s="11">
        <v>44159</v>
      </c>
      <c r="M910" t="s">
        <v>2817</v>
      </c>
    </row>
    <row r="911" spans="1:13" x14ac:dyDescent="0.25">
      <c r="A911" s="5">
        <v>1187</v>
      </c>
      <c r="B911" s="5">
        <v>4</v>
      </c>
      <c r="C911" s="5">
        <v>4</v>
      </c>
      <c r="D911" s="5">
        <v>251</v>
      </c>
      <c r="E911" s="5">
        <v>1530</v>
      </c>
      <c r="F911" s="5">
        <v>2</v>
      </c>
      <c r="G911" s="10">
        <v>44150</v>
      </c>
      <c r="H911" s="40">
        <v>28072.275000000001</v>
      </c>
      <c r="I911" s="40">
        <v>2245.7820000000002</v>
      </c>
      <c r="J911" s="40">
        <v>701.80690000000004</v>
      </c>
      <c r="K911" s="40">
        <v>31019.8639</v>
      </c>
      <c r="L911" s="10">
        <v>44159</v>
      </c>
      <c r="M911" t="s">
        <v>2810</v>
      </c>
    </row>
    <row r="912" spans="1:13" x14ac:dyDescent="0.25">
      <c r="A912" s="4">
        <v>1188</v>
      </c>
      <c r="B912" s="4">
        <v>4</v>
      </c>
      <c r="C912" s="4">
        <v>4</v>
      </c>
      <c r="D912" s="4">
        <v>253</v>
      </c>
      <c r="E912" s="4">
        <v>1508</v>
      </c>
      <c r="F912" s="4">
        <v>1</v>
      </c>
      <c r="G912" s="11">
        <v>44150</v>
      </c>
      <c r="H912" s="41">
        <v>37312.275000000001</v>
      </c>
      <c r="I912" s="41">
        <v>2984.982</v>
      </c>
      <c r="J912" s="41">
        <v>932.80690000000004</v>
      </c>
      <c r="K912" s="41">
        <v>41230.063900000001</v>
      </c>
      <c r="L912" s="11">
        <v>44159</v>
      </c>
      <c r="M912" t="s">
        <v>2810</v>
      </c>
    </row>
    <row r="913" spans="1:13" x14ac:dyDescent="0.25">
      <c r="A913" s="5">
        <v>1189</v>
      </c>
      <c r="B913" s="5">
        <v>4</v>
      </c>
      <c r="C913" s="5">
        <v>4</v>
      </c>
      <c r="D913" s="5">
        <v>252</v>
      </c>
      <c r="E913" s="5">
        <v>1694</v>
      </c>
      <c r="F913" s="5">
        <v>1</v>
      </c>
      <c r="G913" s="10">
        <v>44153</v>
      </c>
      <c r="H913" s="40">
        <v>7623</v>
      </c>
      <c r="I913" s="40">
        <v>609.84</v>
      </c>
      <c r="J913" s="40">
        <v>190.57499999999999</v>
      </c>
      <c r="K913" s="40">
        <v>8423.4150000000009</v>
      </c>
      <c r="L913" s="10">
        <v>44162</v>
      </c>
      <c r="M913" t="s">
        <v>2817</v>
      </c>
    </row>
    <row r="914" spans="1:13" x14ac:dyDescent="0.25">
      <c r="A914" s="4">
        <v>1190</v>
      </c>
      <c r="B914" s="4">
        <v>4</v>
      </c>
      <c r="C914" s="4">
        <v>4</v>
      </c>
      <c r="D914" s="4">
        <v>256</v>
      </c>
      <c r="E914" s="4">
        <v>1624</v>
      </c>
      <c r="F914" s="4">
        <v>2</v>
      </c>
      <c r="G914" s="11">
        <v>44153</v>
      </c>
      <c r="H914" s="41">
        <v>28297.5</v>
      </c>
      <c r="I914" s="41">
        <v>2263.8000000000002</v>
      </c>
      <c r="J914" s="41">
        <v>707.4375</v>
      </c>
      <c r="K914" s="41">
        <v>31268.737499999999</v>
      </c>
      <c r="L914" s="11">
        <v>44162</v>
      </c>
      <c r="M914" t="s">
        <v>1829</v>
      </c>
    </row>
    <row r="915" spans="1:13" x14ac:dyDescent="0.25">
      <c r="A915" s="5">
        <v>1191</v>
      </c>
      <c r="B915" s="5">
        <v>4</v>
      </c>
      <c r="C915" s="5">
        <v>4</v>
      </c>
      <c r="D915" s="5">
        <v>259</v>
      </c>
      <c r="E915" s="5">
        <v>1548</v>
      </c>
      <c r="F915" s="5">
        <v>2</v>
      </c>
      <c r="G915" s="10">
        <v>44153</v>
      </c>
      <c r="H915" s="40">
        <v>59.944499999999998</v>
      </c>
      <c r="I915" s="40">
        <v>4.7956000000000003</v>
      </c>
      <c r="J915" s="40">
        <v>1.4985999999999999</v>
      </c>
      <c r="K915" s="40">
        <v>66.238699999999994</v>
      </c>
      <c r="L915" s="10">
        <v>44162</v>
      </c>
      <c r="M915" t="s">
        <v>2810</v>
      </c>
    </row>
    <row r="916" spans="1:13" x14ac:dyDescent="0.25">
      <c r="A916" s="4">
        <v>1192</v>
      </c>
      <c r="B916" s="4">
        <v>4</v>
      </c>
      <c r="C916" s="4">
        <v>4</v>
      </c>
      <c r="D916" s="4">
        <v>260</v>
      </c>
      <c r="E916" s="4">
        <v>1598</v>
      </c>
      <c r="F916" s="4">
        <v>4</v>
      </c>
      <c r="G916" s="11">
        <v>44153</v>
      </c>
      <c r="H916" s="41">
        <v>117.432</v>
      </c>
      <c r="I916" s="41">
        <v>9.3946000000000005</v>
      </c>
      <c r="J916" s="41">
        <v>2.9358</v>
      </c>
      <c r="K916" s="41">
        <v>129.76240000000001</v>
      </c>
      <c r="L916" s="11">
        <v>44162</v>
      </c>
      <c r="M916" t="s">
        <v>2810</v>
      </c>
    </row>
    <row r="917" spans="1:13" x14ac:dyDescent="0.25">
      <c r="A917" s="5">
        <v>1193</v>
      </c>
      <c r="B917" s="5">
        <v>4</v>
      </c>
      <c r="C917" s="5">
        <v>4</v>
      </c>
      <c r="D917" s="5">
        <v>258</v>
      </c>
      <c r="E917" s="5">
        <v>1658</v>
      </c>
      <c r="F917" s="5">
        <v>5</v>
      </c>
      <c r="G917" s="10">
        <v>44153</v>
      </c>
      <c r="H917" s="40">
        <v>43878.45</v>
      </c>
      <c r="I917" s="40">
        <v>3510.2759999999998</v>
      </c>
      <c r="J917" s="40">
        <v>1096.9612999999999</v>
      </c>
      <c r="K917" s="40">
        <v>48485.687299999998</v>
      </c>
      <c r="L917" s="10">
        <v>44162</v>
      </c>
      <c r="M917" t="s">
        <v>1829</v>
      </c>
    </row>
    <row r="918" spans="1:13" x14ac:dyDescent="0.25">
      <c r="A918" s="4">
        <v>1194</v>
      </c>
      <c r="B918" s="4">
        <v>5</v>
      </c>
      <c r="C918" s="4">
        <v>4</v>
      </c>
      <c r="D918" s="4">
        <v>254</v>
      </c>
      <c r="E918" s="4">
        <v>1536</v>
      </c>
      <c r="F918" s="4">
        <v>4</v>
      </c>
      <c r="G918" s="11">
        <v>44153</v>
      </c>
      <c r="H918" s="41">
        <v>247.24350000000001</v>
      </c>
      <c r="I918" s="41">
        <v>19.779499999999999</v>
      </c>
      <c r="J918" s="41">
        <v>6.1810999999999998</v>
      </c>
      <c r="K918" s="41">
        <v>273.20409999999998</v>
      </c>
      <c r="L918" s="11">
        <v>44162</v>
      </c>
      <c r="M918" t="s">
        <v>2810</v>
      </c>
    </row>
    <row r="919" spans="1:13" x14ac:dyDescent="0.25">
      <c r="A919" s="5">
        <v>1195</v>
      </c>
      <c r="B919" s="5">
        <v>4</v>
      </c>
      <c r="C919" s="5">
        <v>4</v>
      </c>
      <c r="D919" s="5">
        <v>257</v>
      </c>
      <c r="E919" s="5">
        <v>1568</v>
      </c>
      <c r="F919" s="5">
        <v>2</v>
      </c>
      <c r="G919" s="10">
        <v>44153</v>
      </c>
      <c r="H919" s="40">
        <v>49376.25</v>
      </c>
      <c r="I919" s="40">
        <v>3950.1</v>
      </c>
      <c r="J919" s="40">
        <v>1234.4063000000001</v>
      </c>
      <c r="K919" s="40">
        <v>54560.756300000001</v>
      </c>
      <c r="L919" s="10">
        <v>44162</v>
      </c>
      <c r="M919" t="s">
        <v>1829</v>
      </c>
    </row>
    <row r="920" spans="1:13" x14ac:dyDescent="0.25">
      <c r="A920" s="4">
        <v>1196</v>
      </c>
      <c r="B920" s="4">
        <v>4</v>
      </c>
      <c r="C920" s="4">
        <v>4</v>
      </c>
      <c r="D920" s="4">
        <v>261</v>
      </c>
      <c r="E920" s="4">
        <v>1648</v>
      </c>
      <c r="F920" s="4">
        <v>5</v>
      </c>
      <c r="G920" s="11">
        <v>44153</v>
      </c>
      <c r="H920" s="41">
        <v>142.41149999999999</v>
      </c>
      <c r="I920" s="41">
        <v>11.392899999999999</v>
      </c>
      <c r="J920" s="41">
        <v>3.5602999999999998</v>
      </c>
      <c r="K920" s="41">
        <v>157.3647</v>
      </c>
      <c r="L920" s="11">
        <v>44162</v>
      </c>
      <c r="M920" t="s">
        <v>2810</v>
      </c>
    </row>
    <row r="921" spans="1:13" x14ac:dyDescent="0.25">
      <c r="A921" s="5">
        <v>1197</v>
      </c>
      <c r="B921" s="5">
        <v>4</v>
      </c>
      <c r="C921" s="5">
        <v>4</v>
      </c>
      <c r="D921" s="5">
        <v>251</v>
      </c>
      <c r="E921" s="5">
        <v>1646</v>
      </c>
      <c r="F921" s="5">
        <v>2</v>
      </c>
      <c r="G921" s="10">
        <v>44153</v>
      </c>
      <c r="H921" s="40">
        <v>48030.675000000003</v>
      </c>
      <c r="I921" s="40">
        <v>3842.4540000000002</v>
      </c>
      <c r="J921" s="40">
        <v>1200.7669000000001</v>
      </c>
      <c r="K921" s="40">
        <v>53073.895900000003</v>
      </c>
      <c r="L921" s="10">
        <v>44162</v>
      </c>
      <c r="M921" t="s">
        <v>2810</v>
      </c>
    </row>
    <row r="922" spans="1:13" x14ac:dyDescent="0.25">
      <c r="A922" s="4">
        <v>1198</v>
      </c>
      <c r="B922" s="4">
        <v>4</v>
      </c>
      <c r="C922" s="4">
        <v>4</v>
      </c>
      <c r="D922" s="4">
        <v>253</v>
      </c>
      <c r="E922" s="4">
        <v>1672</v>
      </c>
      <c r="F922" s="4">
        <v>4</v>
      </c>
      <c r="G922" s="11">
        <v>44153</v>
      </c>
      <c r="H922" s="41">
        <v>51113.748</v>
      </c>
      <c r="I922" s="41">
        <v>4089.0998</v>
      </c>
      <c r="J922" s="41">
        <v>1277.8436999999999</v>
      </c>
      <c r="K922" s="41">
        <v>56480.691500000001</v>
      </c>
      <c r="L922" s="11">
        <v>44162</v>
      </c>
      <c r="M922" t="s">
        <v>2817</v>
      </c>
    </row>
    <row r="923" spans="1:13" x14ac:dyDescent="0.25">
      <c r="A923" s="5">
        <v>1199</v>
      </c>
      <c r="B923" s="5">
        <v>4</v>
      </c>
      <c r="C923" s="5">
        <v>4</v>
      </c>
      <c r="D923" s="5">
        <v>255</v>
      </c>
      <c r="E923" s="5">
        <v>1600</v>
      </c>
      <c r="F923" s="5">
        <v>1</v>
      </c>
      <c r="G923" s="10">
        <v>44153</v>
      </c>
      <c r="H923" s="40">
        <v>1276.2750000000001</v>
      </c>
      <c r="I923" s="40">
        <v>102.102</v>
      </c>
      <c r="J923" s="40">
        <v>31.9069</v>
      </c>
      <c r="K923" s="40">
        <v>1410.2838999999999</v>
      </c>
      <c r="L923" s="10">
        <v>44162</v>
      </c>
      <c r="M923" t="s">
        <v>2810</v>
      </c>
    </row>
    <row r="924" spans="1:13" x14ac:dyDescent="0.25">
      <c r="A924" s="4">
        <v>1200</v>
      </c>
      <c r="B924" s="4">
        <v>4</v>
      </c>
      <c r="C924" s="4">
        <v>4</v>
      </c>
      <c r="D924" s="4">
        <v>252</v>
      </c>
      <c r="E924" s="4">
        <v>1522</v>
      </c>
      <c r="F924" s="4">
        <v>1</v>
      </c>
      <c r="G924" s="11">
        <v>44153</v>
      </c>
      <c r="H924" s="41">
        <v>2003.925</v>
      </c>
      <c r="I924" s="41">
        <v>160.31399999999999</v>
      </c>
      <c r="J924" s="41">
        <v>50.098100000000002</v>
      </c>
      <c r="K924" s="41">
        <v>2214.3371000000002</v>
      </c>
      <c r="L924" s="11">
        <v>44162</v>
      </c>
      <c r="M924" t="s">
        <v>2810</v>
      </c>
    </row>
    <row r="925" spans="1:13" x14ac:dyDescent="0.25">
      <c r="A925" s="5">
        <v>1201</v>
      </c>
      <c r="B925" s="5">
        <v>4</v>
      </c>
      <c r="C925" s="5">
        <v>4</v>
      </c>
      <c r="D925" s="5">
        <v>259</v>
      </c>
      <c r="E925" s="5">
        <v>1570</v>
      </c>
      <c r="F925" s="5">
        <v>4</v>
      </c>
      <c r="G925" s="10">
        <v>44154</v>
      </c>
      <c r="H925" s="40">
        <v>22516.724999999999</v>
      </c>
      <c r="I925" s="40">
        <v>1801.338</v>
      </c>
      <c r="J925" s="40">
        <v>562.91809999999998</v>
      </c>
      <c r="K925" s="40">
        <v>24880.981100000001</v>
      </c>
      <c r="L925" s="10">
        <v>44163</v>
      </c>
      <c r="M925" t="s">
        <v>1829</v>
      </c>
    </row>
    <row r="926" spans="1:13" x14ac:dyDescent="0.25">
      <c r="A926" s="4">
        <v>1202</v>
      </c>
      <c r="B926" s="4">
        <v>4</v>
      </c>
      <c r="C926" s="4">
        <v>4</v>
      </c>
      <c r="D926" s="4">
        <v>260</v>
      </c>
      <c r="E926" s="4">
        <v>1516</v>
      </c>
      <c r="F926" s="4">
        <v>1</v>
      </c>
      <c r="G926" s="11">
        <v>44154</v>
      </c>
      <c r="H926" s="41">
        <v>454.86</v>
      </c>
      <c r="I926" s="41">
        <v>36.388800000000003</v>
      </c>
      <c r="J926" s="41">
        <v>11.371499999999999</v>
      </c>
      <c r="K926" s="41">
        <v>502.62029999999999</v>
      </c>
      <c r="L926" s="11">
        <v>44163</v>
      </c>
      <c r="M926" t="s">
        <v>1829</v>
      </c>
    </row>
    <row r="927" spans="1:13" x14ac:dyDescent="0.25">
      <c r="A927" s="5">
        <v>1203</v>
      </c>
      <c r="B927" s="5">
        <v>4</v>
      </c>
      <c r="C927" s="5">
        <v>4</v>
      </c>
      <c r="D927" s="5">
        <v>258</v>
      </c>
      <c r="E927" s="5">
        <v>1506</v>
      </c>
      <c r="F927" s="5">
        <v>5</v>
      </c>
      <c r="G927" s="10">
        <v>44154</v>
      </c>
      <c r="H927" s="40">
        <v>43878.45</v>
      </c>
      <c r="I927" s="40">
        <v>3510.2759999999998</v>
      </c>
      <c r="J927" s="40">
        <v>1096.9612999999999</v>
      </c>
      <c r="K927" s="40">
        <v>48485.687299999998</v>
      </c>
      <c r="L927" s="10">
        <v>44163</v>
      </c>
      <c r="M927" t="s">
        <v>1829</v>
      </c>
    </row>
    <row r="928" spans="1:13" x14ac:dyDescent="0.25">
      <c r="A928" s="4">
        <v>1204</v>
      </c>
      <c r="B928" s="4">
        <v>4</v>
      </c>
      <c r="C928" s="4">
        <v>3</v>
      </c>
      <c r="D928" s="4">
        <v>250</v>
      </c>
      <c r="E928" s="4">
        <v>1626</v>
      </c>
      <c r="F928" s="4">
        <v>2</v>
      </c>
      <c r="G928" s="11">
        <v>44154</v>
      </c>
      <c r="H928" s="41">
        <v>7132.125</v>
      </c>
      <c r="I928" s="41">
        <v>570.57000000000005</v>
      </c>
      <c r="J928" s="41">
        <v>178.3031</v>
      </c>
      <c r="K928" s="41">
        <v>7880.9980999999998</v>
      </c>
      <c r="L928" s="11">
        <v>44163</v>
      </c>
      <c r="M928" t="s">
        <v>2817</v>
      </c>
    </row>
    <row r="929" spans="1:13" x14ac:dyDescent="0.25">
      <c r="A929" s="5">
        <v>1205</v>
      </c>
      <c r="B929" s="5">
        <v>4</v>
      </c>
      <c r="C929" s="5">
        <v>4</v>
      </c>
      <c r="D929" s="5">
        <v>257</v>
      </c>
      <c r="E929" s="5">
        <v>1542</v>
      </c>
      <c r="F929" s="5">
        <v>2</v>
      </c>
      <c r="G929" s="10">
        <v>44155</v>
      </c>
      <c r="H929" s="40">
        <v>28343.7</v>
      </c>
      <c r="I929" s="40">
        <v>2267.4960000000001</v>
      </c>
      <c r="J929" s="40">
        <v>708.59249999999997</v>
      </c>
      <c r="K929" s="40">
        <v>31319.788499999999</v>
      </c>
      <c r="L929" s="10">
        <v>44164</v>
      </c>
      <c r="M929" t="s">
        <v>1829</v>
      </c>
    </row>
    <row r="930" spans="1:13" x14ac:dyDescent="0.25">
      <c r="A930" s="4">
        <v>1206</v>
      </c>
      <c r="B930" s="4">
        <v>4</v>
      </c>
      <c r="C930" s="4">
        <v>4</v>
      </c>
      <c r="D930" s="4">
        <v>261</v>
      </c>
      <c r="E930" s="4">
        <v>1610</v>
      </c>
      <c r="F930" s="4">
        <v>4</v>
      </c>
      <c r="G930" s="11">
        <v>44155</v>
      </c>
      <c r="H930" s="41">
        <v>22516.724999999999</v>
      </c>
      <c r="I930" s="41">
        <v>1801.338</v>
      </c>
      <c r="J930" s="41">
        <v>562.91809999999998</v>
      </c>
      <c r="K930" s="41">
        <v>24880.981100000001</v>
      </c>
      <c r="L930" s="11">
        <v>44164</v>
      </c>
      <c r="M930" t="s">
        <v>2810</v>
      </c>
    </row>
    <row r="931" spans="1:13" x14ac:dyDescent="0.25">
      <c r="A931" s="5">
        <v>1207</v>
      </c>
      <c r="B931" s="5">
        <v>4</v>
      </c>
      <c r="C931" s="5">
        <v>4</v>
      </c>
      <c r="D931" s="5">
        <v>251</v>
      </c>
      <c r="E931" s="5">
        <v>1638</v>
      </c>
      <c r="F931" s="5">
        <v>5</v>
      </c>
      <c r="G931" s="10">
        <v>44155</v>
      </c>
      <c r="H931" s="40">
        <v>34644.224999999999</v>
      </c>
      <c r="I931" s="40">
        <v>2771.538</v>
      </c>
      <c r="J931" s="40">
        <v>866.10559999999998</v>
      </c>
      <c r="K931" s="40">
        <v>38281.868600000002</v>
      </c>
      <c r="L931" s="10">
        <v>44164</v>
      </c>
      <c r="M931" t="s">
        <v>2817</v>
      </c>
    </row>
    <row r="932" spans="1:13" x14ac:dyDescent="0.25">
      <c r="A932" s="4">
        <v>1208</v>
      </c>
      <c r="B932" s="4">
        <v>4</v>
      </c>
      <c r="C932" s="4">
        <v>4</v>
      </c>
      <c r="D932" s="4">
        <v>253</v>
      </c>
      <c r="E932" s="4">
        <v>1582</v>
      </c>
      <c r="F932" s="4">
        <v>4</v>
      </c>
      <c r="G932" s="11">
        <v>44155</v>
      </c>
      <c r="H932" s="41">
        <v>625.08600000000001</v>
      </c>
      <c r="I932" s="41">
        <v>50.006900000000002</v>
      </c>
      <c r="J932" s="41">
        <v>15.6272</v>
      </c>
      <c r="K932" s="41">
        <v>690.7201</v>
      </c>
      <c r="L932" s="11">
        <v>44164</v>
      </c>
      <c r="M932" t="s">
        <v>2810</v>
      </c>
    </row>
    <row r="933" spans="1:13" x14ac:dyDescent="0.25">
      <c r="A933" s="5">
        <v>1209</v>
      </c>
      <c r="B933" s="5">
        <v>4</v>
      </c>
      <c r="C933" s="5">
        <v>4</v>
      </c>
      <c r="D933" s="5">
        <v>255</v>
      </c>
      <c r="E933" s="5">
        <v>1510</v>
      </c>
      <c r="F933" s="5">
        <v>5</v>
      </c>
      <c r="G933" s="10">
        <v>44155</v>
      </c>
      <c r="H933" s="40">
        <v>143.04150000000001</v>
      </c>
      <c r="I933" s="40">
        <v>11.443300000000001</v>
      </c>
      <c r="J933" s="40">
        <v>3.5760000000000001</v>
      </c>
      <c r="K933" s="40">
        <v>158.0608</v>
      </c>
      <c r="L933" s="10">
        <v>44164</v>
      </c>
      <c r="M933" t="s">
        <v>2810</v>
      </c>
    </row>
    <row r="934" spans="1:13" x14ac:dyDescent="0.25">
      <c r="A934" s="4">
        <v>1210</v>
      </c>
      <c r="B934" s="4">
        <v>4</v>
      </c>
      <c r="C934" s="4">
        <v>4</v>
      </c>
      <c r="D934" s="4">
        <v>256</v>
      </c>
      <c r="E934" s="4">
        <v>1526</v>
      </c>
      <c r="F934" s="4">
        <v>2</v>
      </c>
      <c r="G934" s="11">
        <v>44155</v>
      </c>
      <c r="H934" s="41">
        <v>28199.325000000001</v>
      </c>
      <c r="I934" s="41">
        <v>2255.9459999999999</v>
      </c>
      <c r="J934" s="41">
        <v>704.98310000000004</v>
      </c>
      <c r="K934" s="41">
        <v>31160.254099999998</v>
      </c>
      <c r="L934" s="11">
        <v>44164</v>
      </c>
      <c r="M934" t="s">
        <v>1829</v>
      </c>
    </row>
    <row r="935" spans="1:13" x14ac:dyDescent="0.25">
      <c r="A935" s="5">
        <v>1211</v>
      </c>
      <c r="B935" s="5">
        <v>4</v>
      </c>
      <c r="C935" s="5">
        <v>4</v>
      </c>
      <c r="D935" s="5">
        <v>259</v>
      </c>
      <c r="E935" s="5">
        <v>1644</v>
      </c>
      <c r="F935" s="5">
        <v>1</v>
      </c>
      <c r="G935" s="10">
        <v>44155</v>
      </c>
      <c r="H935" s="40">
        <v>3713.3249999999998</v>
      </c>
      <c r="I935" s="40">
        <v>297.06599999999997</v>
      </c>
      <c r="J935" s="40">
        <v>92.833100000000002</v>
      </c>
      <c r="K935" s="40">
        <v>4103.2241000000004</v>
      </c>
      <c r="L935" s="10">
        <v>44164</v>
      </c>
      <c r="M935" t="s">
        <v>2817</v>
      </c>
    </row>
    <row r="936" spans="1:13" x14ac:dyDescent="0.25">
      <c r="A936" s="4">
        <v>1212</v>
      </c>
      <c r="B936" s="4">
        <v>4</v>
      </c>
      <c r="C936" s="4">
        <v>4</v>
      </c>
      <c r="D936" s="4">
        <v>260</v>
      </c>
      <c r="E936" s="4">
        <v>1680</v>
      </c>
      <c r="F936" s="4">
        <v>5</v>
      </c>
      <c r="G936" s="11">
        <v>44155</v>
      </c>
      <c r="H936" s="41">
        <v>43878.45</v>
      </c>
      <c r="I936" s="41">
        <v>3510.2759999999998</v>
      </c>
      <c r="J936" s="41">
        <v>1096.9612999999999</v>
      </c>
      <c r="K936" s="41">
        <v>48485.687299999998</v>
      </c>
      <c r="L936" s="11">
        <v>44164</v>
      </c>
      <c r="M936" t="s">
        <v>1829</v>
      </c>
    </row>
    <row r="937" spans="1:13" x14ac:dyDescent="0.25">
      <c r="A937" s="5">
        <v>1213</v>
      </c>
      <c r="B937" s="5">
        <v>4</v>
      </c>
      <c r="C937" s="5">
        <v>4</v>
      </c>
      <c r="D937" s="5">
        <v>258</v>
      </c>
      <c r="E937" s="5">
        <v>1584</v>
      </c>
      <c r="F937" s="5">
        <v>5</v>
      </c>
      <c r="G937" s="10">
        <v>44155</v>
      </c>
      <c r="H937" s="40">
        <v>9799.65</v>
      </c>
      <c r="I937" s="40">
        <v>783.97199999999998</v>
      </c>
      <c r="J937" s="40">
        <v>244.9913</v>
      </c>
      <c r="K937" s="40">
        <v>10828.613300000001</v>
      </c>
      <c r="L937" s="10">
        <v>44164</v>
      </c>
      <c r="M937" t="s">
        <v>1829</v>
      </c>
    </row>
    <row r="938" spans="1:13" x14ac:dyDescent="0.25">
      <c r="A938" s="4">
        <v>1214</v>
      </c>
      <c r="B938" s="4">
        <v>4</v>
      </c>
      <c r="C938" s="4">
        <v>4</v>
      </c>
      <c r="D938" s="4">
        <v>254</v>
      </c>
      <c r="E938" s="4">
        <v>1620</v>
      </c>
      <c r="F938" s="4">
        <v>5</v>
      </c>
      <c r="G938" s="11">
        <v>44155</v>
      </c>
      <c r="H938" s="41">
        <v>5711.4750000000004</v>
      </c>
      <c r="I938" s="41">
        <v>456.91800000000001</v>
      </c>
      <c r="J938" s="41">
        <v>142.7869</v>
      </c>
      <c r="K938" s="41">
        <v>6311.1799000000001</v>
      </c>
      <c r="L938" s="11">
        <v>44164</v>
      </c>
      <c r="M938" t="s">
        <v>2817</v>
      </c>
    </row>
    <row r="939" spans="1:13" x14ac:dyDescent="0.25">
      <c r="A939" s="5">
        <v>1215</v>
      </c>
      <c r="B939" s="5">
        <v>4</v>
      </c>
      <c r="C939" s="5">
        <v>4</v>
      </c>
      <c r="D939" s="5">
        <v>257</v>
      </c>
      <c r="E939" s="5">
        <v>1666</v>
      </c>
      <c r="F939" s="5">
        <v>4</v>
      </c>
      <c r="G939" s="10">
        <v>44155</v>
      </c>
      <c r="H939" s="40">
        <v>1099.0350000000001</v>
      </c>
      <c r="I939" s="40">
        <v>87.922799999999995</v>
      </c>
      <c r="J939" s="40">
        <v>27.475899999999999</v>
      </c>
      <c r="K939" s="40">
        <v>1214.4337</v>
      </c>
      <c r="L939" s="10">
        <v>44164</v>
      </c>
      <c r="M939" t="s">
        <v>2817</v>
      </c>
    </row>
    <row r="940" spans="1:13" x14ac:dyDescent="0.25">
      <c r="A940" s="4">
        <v>1216</v>
      </c>
      <c r="B940" s="4">
        <v>4</v>
      </c>
      <c r="C940" s="4">
        <v>4</v>
      </c>
      <c r="D940" s="4">
        <v>261</v>
      </c>
      <c r="E940" s="4">
        <v>1592</v>
      </c>
      <c r="F940" s="4">
        <v>2</v>
      </c>
      <c r="G940" s="11">
        <v>44155</v>
      </c>
      <c r="H940" s="41">
        <v>97.965000000000003</v>
      </c>
      <c r="I940" s="41">
        <v>7.8372000000000002</v>
      </c>
      <c r="J940" s="41">
        <v>2.4491000000000001</v>
      </c>
      <c r="K940" s="41">
        <v>108.2513</v>
      </c>
      <c r="L940" s="11">
        <v>44164</v>
      </c>
      <c r="M940" t="s">
        <v>2810</v>
      </c>
    </row>
    <row r="941" spans="1:13" x14ac:dyDescent="0.25">
      <c r="A941" s="5">
        <v>1217</v>
      </c>
      <c r="B941" s="5">
        <v>4</v>
      </c>
      <c r="C941" s="5">
        <v>4</v>
      </c>
      <c r="D941" s="5">
        <v>251</v>
      </c>
      <c r="E941" s="5">
        <v>1618</v>
      </c>
      <c r="F941" s="5">
        <v>4</v>
      </c>
      <c r="G941" s="10">
        <v>44155</v>
      </c>
      <c r="H941" s="40">
        <v>114.471</v>
      </c>
      <c r="I941" s="40">
        <v>9.1577000000000002</v>
      </c>
      <c r="J941" s="40">
        <v>2.8618000000000001</v>
      </c>
      <c r="K941" s="40">
        <v>126.4905</v>
      </c>
      <c r="L941" s="10">
        <v>44164</v>
      </c>
      <c r="M941" t="s">
        <v>2810</v>
      </c>
    </row>
    <row r="942" spans="1:13" x14ac:dyDescent="0.25">
      <c r="A942" s="4">
        <v>1218</v>
      </c>
      <c r="B942" s="4">
        <v>5</v>
      </c>
      <c r="C942" s="4">
        <v>4</v>
      </c>
      <c r="D942" s="4">
        <v>253</v>
      </c>
      <c r="E942" s="4">
        <v>1612</v>
      </c>
      <c r="F942" s="4">
        <v>4</v>
      </c>
      <c r="G942" s="11">
        <v>44155</v>
      </c>
      <c r="H942" s="41">
        <v>132.6465</v>
      </c>
      <c r="I942" s="41">
        <v>10.611700000000001</v>
      </c>
      <c r="J942" s="41">
        <v>3.3161999999999998</v>
      </c>
      <c r="K942" s="41">
        <v>146.5744</v>
      </c>
      <c r="L942" s="11">
        <v>44164</v>
      </c>
      <c r="M942" t="s">
        <v>2810</v>
      </c>
    </row>
    <row r="943" spans="1:13" x14ac:dyDescent="0.25">
      <c r="A943" s="5">
        <v>1219</v>
      </c>
      <c r="B943" s="5">
        <v>4</v>
      </c>
      <c r="C943" s="5">
        <v>4</v>
      </c>
      <c r="D943" s="5">
        <v>255</v>
      </c>
      <c r="E943" s="5">
        <v>1586</v>
      </c>
      <c r="F943" s="5">
        <v>5</v>
      </c>
      <c r="G943" s="10">
        <v>44155</v>
      </c>
      <c r="H943" s="40">
        <v>43878.45</v>
      </c>
      <c r="I943" s="40">
        <v>3510.2759999999998</v>
      </c>
      <c r="J943" s="40">
        <v>1096.9612999999999</v>
      </c>
      <c r="K943" s="40">
        <v>48485.687299999998</v>
      </c>
      <c r="L943" s="10">
        <v>44164</v>
      </c>
      <c r="M943" t="s">
        <v>2817</v>
      </c>
    </row>
    <row r="944" spans="1:13" x14ac:dyDescent="0.25">
      <c r="A944" s="4">
        <v>1220</v>
      </c>
      <c r="B944" s="4">
        <v>4</v>
      </c>
      <c r="C944" s="4">
        <v>4</v>
      </c>
      <c r="D944" s="4">
        <v>256</v>
      </c>
      <c r="E944" s="4">
        <v>1500</v>
      </c>
      <c r="F944" s="4">
        <v>1</v>
      </c>
      <c r="G944" s="11">
        <v>44155</v>
      </c>
      <c r="H944" s="41">
        <v>418.95</v>
      </c>
      <c r="I944" s="41">
        <v>33.515999999999998</v>
      </c>
      <c r="J944" s="41">
        <v>10.473800000000001</v>
      </c>
      <c r="K944" s="41">
        <v>462.93979999999999</v>
      </c>
      <c r="L944" s="11">
        <v>44164</v>
      </c>
      <c r="M944" t="s">
        <v>2817</v>
      </c>
    </row>
    <row r="945" spans="1:13" x14ac:dyDescent="0.25">
      <c r="A945" s="5">
        <v>1221</v>
      </c>
      <c r="B945" s="5">
        <v>4</v>
      </c>
      <c r="C945" s="5">
        <v>4</v>
      </c>
      <c r="D945" s="5">
        <v>259</v>
      </c>
      <c r="E945" s="5">
        <v>1656</v>
      </c>
      <c r="F945" s="5">
        <v>4</v>
      </c>
      <c r="G945" s="10">
        <v>44156</v>
      </c>
      <c r="H945" s="40">
        <v>513.16650000000004</v>
      </c>
      <c r="I945" s="40">
        <v>41.0533</v>
      </c>
      <c r="J945" s="40">
        <v>12.8292</v>
      </c>
      <c r="K945" s="40">
        <v>567.04899999999998</v>
      </c>
      <c r="L945" s="10">
        <v>44165</v>
      </c>
      <c r="M945" t="s">
        <v>2810</v>
      </c>
    </row>
    <row r="946" spans="1:13" x14ac:dyDescent="0.25">
      <c r="A946" s="4">
        <v>1222</v>
      </c>
      <c r="B946" s="4">
        <v>4</v>
      </c>
      <c r="C946" s="4">
        <v>4</v>
      </c>
      <c r="D946" s="4">
        <v>250</v>
      </c>
      <c r="E946" s="4">
        <v>1572</v>
      </c>
      <c r="F946" s="4">
        <v>1</v>
      </c>
      <c r="G946" s="11">
        <v>44156</v>
      </c>
      <c r="H946" s="41">
        <v>461.79</v>
      </c>
      <c r="I946" s="41">
        <v>36.943199999999997</v>
      </c>
      <c r="J946" s="41">
        <v>11.5448</v>
      </c>
      <c r="K946" s="41">
        <v>510.27800000000002</v>
      </c>
      <c r="L946" s="11">
        <v>44165</v>
      </c>
      <c r="M946" t="s">
        <v>1829</v>
      </c>
    </row>
    <row r="947" spans="1:13" x14ac:dyDescent="0.25">
      <c r="A947" s="5">
        <v>1223</v>
      </c>
      <c r="B947" s="5">
        <v>4</v>
      </c>
      <c r="C947" s="5">
        <v>4</v>
      </c>
      <c r="D947" s="5">
        <v>258</v>
      </c>
      <c r="E947" s="5">
        <v>1562</v>
      </c>
      <c r="F947" s="5">
        <v>4</v>
      </c>
      <c r="G947" s="10">
        <v>44156</v>
      </c>
      <c r="H947" s="40">
        <v>364.45499999999998</v>
      </c>
      <c r="I947" s="40">
        <v>29.156400000000001</v>
      </c>
      <c r="J947" s="40">
        <v>9.1113999999999997</v>
      </c>
      <c r="K947" s="40">
        <v>402.72280000000001</v>
      </c>
      <c r="L947" s="10">
        <v>44165</v>
      </c>
      <c r="M947" t="s">
        <v>2817</v>
      </c>
    </row>
    <row r="948" spans="1:13" x14ac:dyDescent="0.25">
      <c r="A948" s="4">
        <v>1224</v>
      </c>
      <c r="B948" s="4">
        <v>4</v>
      </c>
      <c r="C948" s="4">
        <v>4</v>
      </c>
      <c r="D948" s="4">
        <v>254</v>
      </c>
      <c r="E948" s="4">
        <v>1662</v>
      </c>
      <c r="F948" s="4">
        <v>2</v>
      </c>
      <c r="G948" s="11">
        <v>44156</v>
      </c>
      <c r="H948" s="41">
        <v>37.075499999999998</v>
      </c>
      <c r="I948" s="41">
        <v>2.9660000000000002</v>
      </c>
      <c r="J948" s="41">
        <v>0.92689999999999995</v>
      </c>
      <c r="K948" s="41">
        <v>40.968400000000003</v>
      </c>
      <c r="L948" s="11">
        <v>44165</v>
      </c>
      <c r="M948" t="s">
        <v>2810</v>
      </c>
    </row>
    <row r="949" spans="1:13" x14ac:dyDescent="0.25">
      <c r="A949" s="5">
        <v>1225</v>
      </c>
      <c r="B949" s="5">
        <v>4</v>
      </c>
      <c r="C949" s="5">
        <v>4</v>
      </c>
      <c r="D949" s="5">
        <v>257</v>
      </c>
      <c r="E949" s="5">
        <v>1682</v>
      </c>
      <c r="F949" s="5">
        <v>4</v>
      </c>
      <c r="G949" s="10">
        <v>44157</v>
      </c>
      <c r="H949" s="40">
        <v>21558.075000000001</v>
      </c>
      <c r="I949" s="40">
        <v>1724.646</v>
      </c>
      <c r="J949" s="40">
        <v>538.95190000000002</v>
      </c>
      <c r="K949" s="40">
        <v>23821.672900000001</v>
      </c>
      <c r="L949" s="10">
        <v>44166</v>
      </c>
      <c r="M949" t="s">
        <v>2817</v>
      </c>
    </row>
    <row r="950" spans="1:13" x14ac:dyDescent="0.25">
      <c r="A950" s="4">
        <v>1226</v>
      </c>
      <c r="B950" s="4">
        <v>4</v>
      </c>
      <c r="C950" s="4">
        <v>4</v>
      </c>
      <c r="D950" s="4">
        <v>261</v>
      </c>
      <c r="E950" s="4">
        <v>1686</v>
      </c>
      <c r="F950" s="4">
        <v>4</v>
      </c>
      <c r="G950" s="11">
        <v>44157</v>
      </c>
      <c r="H950" s="41">
        <v>507.08699999999999</v>
      </c>
      <c r="I950" s="41">
        <v>40.567</v>
      </c>
      <c r="J950" s="41">
        <v>12.677199999999999</v>
      </c>
      <c r="K950" s="41">
        <v>560.33119999999997</v>
      </c>
      <c r="L950" s="11">
        <v>44166</v>
      </c>
      <c r="M950" t="s">
        <v>2810</v>
      </c>
    </row>
    <row r="951" spans="1:13" x14ac:dyDescent="0.25">
      <c r="A951" s="5">
        <v>1227</v>
      </c>
      <c r="B951" s="5">
        <v>4</v>
      </c>
      <c r="C951" s="5">
        <v>4</v>
      </c>
      <c r="D951" s="5">
        <v>251</v>
      </c>
      <c r="E951" s="5">
        <v>1684</v>
      </c>
      <c r="F951" s="5">
        <v>5</v>
      </c>
      <c r="G951" s="10">
        <v>44157</v>
      </c>
      <c r="H951" s="40">
        <v>86220.75</v>
      </c>
      <c r="I951" s="40">
        <v>6897.66</v>
      </c>
      <c r="J951" s="40">
        <v>2155.5187999999998</v>
      </c>
      <c r="K951" s="40">
        <v>95273.928799999994</v>
      </c>
      <c r="L951" s="10">
        <v>44166</v>
      </c>
      <c r="M951" t="s">
        <v>2817</v>
      </c>
    </row>
    <row r="952" spans="1:13" x14ac:dyDescent="0.25">
      <c r="A952" s="4">
        <v>1228</v>
      </c>
      <c r="B952" s="4">
        <v>4</v>
      </c>
      <c r="C952" s="4">
        <v>4</v>
      </c>
      <c r="D952" s="4">
        <v>253</v>
      </c>
      <c r="E952" s="4">
        <v>1534</v>
      </c>
      <c r="F952" s="4">
        <v>4</v>
      </c>
      <c r="G952" s="11">
        <v>44157</v>
      </c>
      <c r="H952" s="41">
        <v>111.5415</v>
      </c>
      <c r="I952" s="41">
        <v>8.9232999999999993</v>
      </c>
      <c r="J952" s="41">
        <v>2.7885</v>
      </c>
      <c r="K952" s="41">
        <v>123.2533</v>
      </c>
      <c r="L952" s="11">
        <v>44166</v>
      </c>
      <c r="M952" t="s">
        <v>2817</v>
      </c>
    </row>
    <row r="953" spans="1:13" x14ac:dyDescent="0.25">
      <c r="A953" s="5">
        <v>1229</v>
      </c>
      <c r="B953" s="5">
        <v>4</v>
      </c>
      <c r="C953" s="5">
        <v>4</v>
      </c>
      <c r="D953" s="5">
        <v>255</v>
      </c>
      <c r="E953" s="5">
        <v>1614</v>
      </c>
      <c r="F953" s="5">
        <v>4</v>
      </c>
      <c r="G953" s="10">
        <v>44157</v>
      </c>
      <c r="H953" s="40">
        <v>390.6</v>
      </c>
      <c r="I953" s="40">
        <v>31.248000000000001</v>
      </c>
      <c r="J953" s="40">
        <v>9.7650000000000006</v>
      </c>
      <c r="K953" s="40">
        <v>431.613</v>
      </c>
      <c r="L953" s="10">
        <v>44166</v>
      </c>
      <c r="M953" t="s">
        <v>2810</v>
      </c>
    </row>
    <row r="954" spans="1:13" x14ac:dyDescent="0.25">
      <c r="A954" s="4">
        <v>1230</v>
      </c>
      <c r="B954" s="4">
        <v>4</v>
      </c>
      <c r="C954" s="4">
        <v>4</v>
      </c>
      <c r="D954" s="4">
        <v>256</v>
      </c>
      <c r="E954" s="4">
        <v>1588</v>
      </c>
      <c r="F954" s="4">
        <v>5</v>
      </c>
      <c r="G954" s="11">
        <v>44157</v>
      </c>
      <c r="H954" s="41">
        <v>40471.199999999997</v>
      </c>
      <c r="I954" s="41">
        <v>3237.6959999999999</v>
      </c>
      <c r="J954" s="41">
        <v>1011.78</v>
      </c>
      <c r="K954" s="41">
        <v>44720.675999999999</v>
      </c>
      <c r="L954" s="11">
        <v>44166</v>
      </c>
      <c r="M954" t="s">
        <v>1829</v>
      </c>
    </row>
    <row r="955" spans="1:13" x14ac:dyDescent="0.25">
      <c r="A955" s="5">
        <v>1231</v>
      </c>
      <c r="B955" s="5">
        <v>4</v>
      </c>
      <c r="C955" s="5">
        <v>4</v>
      </c>
      <c r="D955" s="5">
        <v>259</v>
      </c>
      <c r="E955" s="5">
        <v>1622</v>
      </c>
      <c r="F955" s="5">
        <v>4</v>
      </c>
      <c r="G955" s="10">
        <v>44157</v>
      </c>
      <c r="H955" s="40">
        <v>136.33199999999999</v>
      </c>
      <c r="I955" s="40">
        <v>10.906599999999999</v>
      </c>
      <c r="J955" s="40">
        <v>3.4083000000000001</v>
      </c>
      <c r="K955" s="40">
        <v>150.64689999999999</v>
      </c>
      <c r="L955" s="10">
        <v>44166</v>
      </c>
      <c r="M955" t="s">
        <v>2810</v>
      </c>
    </row>
    <row r="956" spans="1:13" x14ac:dyDescent="0.25">
      <c r="A956" s="4">
        <v>1232</v>
      </c>
      <c r="B956" s="4">
        <v>4</v>
      </c>
      <c r="C956" s="4">
        <v>4</v>
      </c>
      <c r="D956" s="4">
        <v>260</v>
      </c>
      <c r="E956" s="4">
        <v>1632</v>
      </c>
      <c r="F956" s="4">
        <v>5</v>
      </c>
      <c r="G956" s="11">
        <v>44157</v>
      </c>
      <c r="H956" s="41">
        <v>38421.074999999997</v>
      </c>
      <c r="I956" s="41">
        <v>3073.6860000000001</v>
      </c>
      <c r="J956" s="41">
        <v>960.52689999999996</v>
      </c>
      <c r="K956" s="41">
        <v>42455.287900000003</v>
      </c>
      <c r="L956" s="11">
        <v>44166</v>
      </c>
      <c r="M956" t="s">
        <v>1829</v>
      </c>
    </row>
    <row r="957" spans="1:13" x14ac:dyDescent="0.25">
      <c r="A957" s="5">
        <v>1233</v>
      </c>
      <c r="B957" s="5">
        <v>4</v>
      </c>
      <c r="C957" s="5">
        <v>4</v>
      </c>
      <c r="D957" s="5">
        <v>250</v>
      </c>
      <c r="E957" s="5">
        <v>1608</v>
      </c>
      <c r="F957" s="5">
        <v>5</v>
      </c>
      <c r="G957" s="10">
        <v>44157</v>
      </c>
      <c r="H957" s="40">
        <v>5948.25</v>
      </c>
      <c r="I957" s="40">
        <v>475.86</v>
      </c>
      <c r="J957" s="40">
        <v>148.7063</v>
      </c>
      <c r="K957" s="40">
        <v>6572.8163000000004</v>
      </c>
      <c r="L957" s="10">
        <v>44166</v>
      </c>
      <c r="M957" t="s">
        <v>1829</v>
      </c>
    </row>
    <row r="958" spans="1:13" x14ac:dyDescent="0.25">
      <c r="A958" s="4">
        <v>1234</v>
      </c>
      <c r="B958" s="4">
        <v>4</v>
      </c>
      <c r="C958" s="4">
        <v>4</v>
      </c>
      <c r="D958" s="4">
        <v>254</v>
      </c>
      <c r="E958" s="4">
        <v>1576</v>
      </c>
      <c r="F958" s="4">
        <v>5</v>
      </c>
      <c r="G958" s="11">
        <v>44157</v>
      </c>
      <c r="H958" s="41">
        <v>91117.95</v>
      </c>
      <c r="I958" s="41">
        <v>7289.4359999999997</v>
      </c>
      <c r="J958" s="41">
        <v>2277.9488000000001</v>
      </c>
      <c r="K958" s="41">
        <v>100685.3348</v>
      </c>
      <c r="L958" s="11">
        <v>44166</v>
      </c>
      <c r="M958" t="s">
        <v>1829</v>
      </c>
    </row>
    <row r="959" spans="1:13" x14ac:dyDescent="0.25">
      <c r="A959" s="5">
        <v>1235</v>
      </c>
      <c r="B959" s="5">
        <v>4</v>
      </c>
      <c r="C959" s="5">
        <v>4</v>
      </c>
      <c r="D959" s="5">
        <v>257</v>
      </c>
      <c r="E959" s="5">
        <v>1590</v>
      </c>
      <c r="F959" s="5">
        <v>1</v>
      </c>
      <c r="G959" s="10">
        <v>44157</v>
      </c>
      <c r="H959" s="40">
        <v>525</v>
      </c>
      <c r="I959" s="40">
        <v>42</v>
      </c>
      <c r="J959" s="40">
        <v>13.125</v>
      </c>
      <c r="K959" s="40">
        <v>580.125</v>
      </c>
      <c r="L959" s="10">
        <v>44166</v>
      </c>
      <c r="M959" t="s">
        <v>2817</v>
      </c>
    </row>
    <row r="960" spans="1:13" x14ac:dyDescent="0.25">
      <c r="A960" s="4">
        <v>1236</v>
      </c>
      <c r="B960" s="4">
        <v>4</v>
      </c>
      <c r="C960" s="4">
        <v>4</v>
      </c>
      <c r="D960" s="4">
        <v>261</v>
      </c>
      <c r="E960" s="4">
        <v>1514</v>
      </c>
      <c r="F960" s="4">
        <v>5</v>
      </c>
      <c r="G960" s="11">
        <v>44157</v>
      </c>
      <c r="H960" s="41">
        <v>2003.6835000000001</v>
      </c>
      <c r="I960" s="41">
        <v>160.29470000000001</v>
      </c>
      <c r="J960" s="41">
        <v>50.092100000000002</v>
      </c>
      <c r="K960" s="41">
        <v>2214.0702999999999</v>
      </c>
      <c r="L960" s="11">
        <v>44166</v>
      </c>
      <c r="M960" t="s">
        <v>2810</v>
      </c>
    </row>
    <row r="961" spans="1:13" x14ac:dyDescent="0.25">
      <c r="A961" s="5">
        <v>1237</v>
      </c>
      <c r="B961" s="5">
        <v>4</v>
      </c>
      <c r="C961" s="5">
        <v>4</v>
      </c>
      <c r="D961" s="5">
        <v>251</v>
      </c>
      <c r="E961" s="5">
        <v>1498</v>
      </c>
      <c r="F961" s="5">
        <v>4</v>
      </c>
      <c r="G961" s="10">
        <v>44157</v>
      </c>
      <c r="H961" s="40">
        <v>26455.275000000001</v>
      </c>
      <c r="I961" s="40">
        <v>2116.422</v>
      </c>
      <c r="J961" s="40">
        <v>661.38189999999997</v>
      </c>
      <c r="K961" s="40">
        <v>29233.0789</v>
      </c>
      <c r="L961" s="10">
        <v>44166</v>
      </c>
      <c r="M961" t="s">
        <v>2810</v>
      </c>
    </row>
    <row r="962" spans="1:13" x14ac:dyDescent="0.25">
      <c r="A962" s="4">
        <v>1238</v>
      </c>
      <c r="B962" s="4">
        <v>4</v>
      </c>
      <c r="C962" s="4">
        <v>4</v>
      </c>
      <c r="D962" s="4">
        <v>253</v>
      </c>
      <c r="E962" s="4">
        <v>1674</v>
      </c>
      <c r="F962" s="4">
        <v>2</v>
      </c>
      <c r="G962" s="11">
        <v>44157</v>
      </c>
      <c r="H962" s="41">
        <v>944.37</v>
      </c>
      <c r="I962" s="41">
        <v>75.549599999999998</v>
      </c>
      <c r="J962" s="41">
        <v>23.609300000000001</v>
      </c>
      <c r="K962" s="41">
        <v>1043.5289</v>
      </c>
      <c r="L962" s="11">
        <v>44166</v>
      </c>
      <c r="M962" t="s">
        <v>2810</v>
      </c>
    </row>
    <row r="963" spans="1:13" x14ac:dyDescent="0.25">
      <c r="A963" s="5">
        <v>1239</v>
      </c>
      <c r="B963" s="5">
        <v>4</v>
      </c>
      <c r="C963" s="5">
        <v>4</v>
      </c>
      <c r="D963" s="5">
        <v>255</v>
      </c>
      <c r="E963" s="5">
        <v>1652</v>
      </c>
      <c r="F963" s="5">
        <v>1</v>
      </c>
      <c r="G963" s="10">
        <v>44157</v>
      </c>
      <c r="H963" s="40">
        <v>3401.4749999999999</v>
      </c>
      <c r="I963" s="40">
        <v>272.11799999999999</v>
      </c>
      <c r="J963" s="40">
        <v>85.036900000000003</v>
      </c>
      <c r="K963" s="40">
        <v>3758.6298999999999</v>
      </c>
      <c r="L963" s="10">
        <v>44166</v>
      </c>
      <c r="M963" t="s">
        <v>1829</v>
      </c>
    </row>
    <row r="964" spans="1:13" x14ac:dyDescent="0.25">
      <c r="A964" s="4">
        <v>1240</v>
      </c>
      <c r="B964" s="4">
        <v>4</v>
      </c>
      <c r="C964" s="4">
        <v>4</v>
      </c>
      <c r="D964" s="4">
        <v>256</v>
      </c>
      <c r="E964" s="4">
        <v>1578</v>
      </c>
      <c r="F964" s="4">
        <v>3</v>
      </c>
      <c r="G964" s="11">
        <v>44157</v>
      </c>
      <c r="H964" s="41">
        <v>62843.55</v>
      </c>
      <c r="I964" s="41">
        <v>5027.4840000000004</v>
      </c>
      <c r="J964" s="41">
        <v>1571.0888</v>
      </c>
      <c r="K964" s="41">
        <v>69442.122799999997</v>
      </c>
      <c r="L964" s="11">
        <v>44166</v>
      </c>
      <c r="M964" t="s">
        <v>1829</v>
      </c>
    </row>
    <row r="965" spans="1:13" x14ac:dyDescent="0.25">
      <c r="A965" s="5">
        <v>1241</v>
      </c>
      <c r="B965" s="5">
        <v>4</v>
      </c>
      <c r="C965" s="5">
        <v>4</v>
      </c>
      <c r="D965" s="5">
        <v>259</v>
      </c>
      <c r="E965" s="5">
        <v>1538</v>
      </c>
      <c r="F965" s="5">
        <v>5</v>
      </c>
      <c r="G965" s="10">
        <v>44160</v>
      </c>
      <c r="H965" s="40">
        <v>37843.574999999997</v>
      </c>
      <c r="I965" s="40">
        <v>3027.4859999999999</v>
      </c>
      <c r="J965" s="40">
        <v>946.08939999999996</v>
      </c>
      <c r="K965" s="40">
        <v>41817.150399999999</v>
      </c>
      <c r="L965" s="10">
        <v>44169</v>
      </c>
      <c r="M965" t="s">
        <v>1829</v>
      </c>
    </row>
    <row r="966" spans="1:13" x14ac:dyDescent="0.25">
      <c r="A966" s="4">
        <v>1242</v>
      </c>
      <c r="B966" s="4">
        <v>4</v>
      </c>
      <c r="C966" s="4">
        <v>4</v>
      </c>
      <c r="D966" s="4">
        <v>260</v>
      </c>
      <c r="E966" s="4">
        <v>1556</v>
      </c>
      <c r="F966" s="4">
        <v>4</v>
      </c>
      <c r="G966" s="11">
        <v>44160</v>
      </c>
      <c r="H966" s="41">
        <v>25531.275000000001</v>
      </c>
      <c r="I966" s="41">
        <v>2042.502</v>
      </c>
      <c r="J966" s="41">
        <v>638.28189999999995</v>
      </c>
      <c r="K966" s="41">
        <v>28212.0589</v>
      </c>
      <c r="L966" s="11">
        <v>44169</v>
      </c>
      <c r="M966" t="s">
        <v>1829</v>
      </c>
    </row>
    <row r="967" spans="1:13" x14ac:dyDescent="0.25">
      <c r="A967" s="5">
        <v>1243</v>
      </c>
      <c r="B967" s="5">
        <v>4</v>
      </c>
      <c r="C967" s="5">
        <v>4</v>
      </c>
      <c r="D967" s="5">
        <v>258</v>
      </c>
      <c r="E967" s="5">
        <v>1554</v>
      </c>
      <c r="F967" s="5">
        <v>5</v>
      </c>
      <c r="G967" s="10">
        <v>44160</v>
      </c>
      <c r="H967" s="40">
        <v>415.32749999999999</v>
      </c>
      <c r="I967" s="40">
        <v>33.226199999999999</v>
      </c>
      <c r="J967" s="40">
        <v>10.3832</v>
      </c>
      <c r="K967" s="40">
        <v>458.93689999999998</v>
      </c>
      <c r="L967" s="10">
        <v>44169</v>
      </c>
      <c r="M967" t="s">
        <v>2817</v>
      </c>
    </row>
    <row r="968" spans="1:13" x14ac:dyDescent="0.25">
      <c r="A968" s="4">
        <v>1244</v>
      </c>
      <c r="B968" s="4">
        <v>4</v>
      </c>
      <c r="C968" s="4">
        <v>4</v>
      </c>
      <c r="D968" s="4">
        <v>254</v>
      </c>
      <c r="E968" s="4">
        <v>1688</v>
      </c>
      <c r="F968" s="4">
        <v>4</v>
      </c>
      <c r="G968" s="11">
        <v>44160</v>
      </c>
      <c r="H968" s="41">
        <v>125.748</v>
      </c>
      <c r="I968" s="41">
        <v>10.059799999999999</v>
      </c>
      <c r="J968" s="41">
        <v>3.1436999999999999</v>
      </c>
      <c r="K968" s="41">
        <v>138.95150000000001</v>
      </c>
      <c r="L968" s="11">
        <v>44169</v>
      </c>
      <c r="M968" t="s">
        <v>2810</v>
      </c>
    </row>
    <row r="969" spans="1:13" x14ac:dyDescent="0.25">
      <c r="A969" s="5">
        <v>1245</v>
      </c>
      <c r="B969" s="5">
        <v>6</v>
      </c>
      <c r="C969" s="5">
        <v>4</v>
      </c>
      <c r="D969" s="5">
        <v>257</v>
      </c>
      <c r="E969" s="5">
        <v>1580</v>
      </c>
      <c r="F969" s="5">
        <v>5</v>
      </c>
      <c r="G969" s="10">
        <v>44160</v>
      </c>
      <c r="H969" s="40">
        <v>150.79050000000001</v>
      </c>
      <c r="I969" s="40">
        <v>12.0632</v>
      </c>
      <c r="J969" s="40">
        <v>3.7698</v>
      </c>
      <c r="K969" s="40">
        <v>166.62350000000001</v>
      </c>
      <c r="L969" s="10">
        <v>44169</v>
      </c>
      <c r="M969" t="s">
        <v>2810</v>
      </c>
    </row>
    <row r="970" spans="1:13" x14ac:dyDescent="0.25">
      <c r="A970" s="4">
        <v>1246</v>
      </c>
      <c r="B970" s="4">
        <v>4</v>
      </c>
      <c r="C970" s="4">
        <v>4</v>
      </c>
      <c r="D970" s="4">
        <v>261</v>
      </c>
      <c r="E970" s="4">
        <v>1496</v>
      </c>
      <c r="F970" s="4">
        <v>4</v>
      </c>
      <c r="G970" s="11">
        <v>44160</v>
      </c>
      <c r="H970" s="41">
        <v>347.44499999999999</v>
      </c>
      <c r="I970" s="41">
        <v>27.7956</v>
      </c>
      <c r="J970" s="41">
        <v>8.6860999999999997</v>
      </c>
      <c r="K970" s="41">
        <v>383.92669999999998</v>
      </c>
      <c r="L970" s="11">
        <v>44169</v>
      </c>
      <c r="M970" t="s">
        <v>2817</v>
      </c>
    </row>
    <row r="971" spans="1:13" x14ac:dyDescent="0.25">
      <c r="A971" s="5">
        <v>1247</v>
      </c>
      <c r="B971" s="5">
        <v>4</v>
      </c>
      <c r="C971" s="5">
        <v>4</v>
      </c>
      <c r="D971" s="5">
        <v>251</v>
      </c>
      <c r="E971" s="5">
        <v>1494</v>
      </c>
      <c r="F971" s="5">
        <v>2</v>
      </c>
      <c r="G971" s="10">
        <v>44160</v>
      </c>
      <c r="H971" s="40">
        <v>8847.2999999999993</v>
      </c>
      <c r="I971" s="40">
        <v>707.78399999999999</v>
      </c>
      <c r="J971" s="40">
        <v>221.1825</v>
      </c>
      <c r="K971" s="40">
        <v>9776.2664999999997</v>
      </c>
      <c r="L971" s="10">
        <v>44169</v>
      </c>
      <c r="M971" t="s">
        <v>2810</v>
      </c>
    </row>
    <row r="972" spans="1:13" x14ac:dyDescent="0.25">
      <c r="A972" s="4">
        <v>1248</v>
      </c>
      <c r="B972" s="4">
        <v>4</v>
      </c>
      <c r="C972" s="4">
        <v>4</v>
      </c>
      <c r="D972" s="4">
        <v>253</v>
      </c>
      <c r="E972" s="4">
        <v>1650</v>
      </c>
      <c r="F972" s="4">
        <v>5</v>
      </c>
      <c r="G972" s="11">
        <v>44160</v>
      </c>
      <c r="H972" s="41">
        <v>171.07650000000001</v>
      </c>
      <c r="I972" s="41">
        <v>13.6861</v>
      </c>
      <c r="J972" s="41">
        <v>4.2769000000000004</v>
      </c>
      <c r="K972" s="41">
        <v>189.0395</v>
      </c>
      <c r="L972" s="11">
        <v>44169</v>
      </c>
      <c r="M972" t="s">
        <v>2810</v>
      </c>
    </row>
    <row r="973" spans="1:13" x14ac:dyDescent="0.25">
      <c r="A973" s="5">
        <v>1249</v>
      </c>
      <c r="B973" s="5">
        <v>4</v>
      </c>
      <c r="C973" s="5">
        <v>4</v>
      </c>
      <c r="D973" s="5">
        <v>255</v>
      </c>
      <c r="E973" s="5">
        <v>1654</v>
      </c>
      <c r="F973" s="5">
        <v>4</v>
      </c>
      <c r="G973" s="10">
        <v>44160</v>
      </c>
      <c r="H973" s="40">
        <v>20397.3</v>
      </c>
      <c r="I973" s="40">
        <v>1631.7840000000001</v>
      </c>
      <c r="J973" s="40">
        <v>509.9325</v>
      </c>
      <c r="K973" s="40">
        <v>22539.016500000002</v>
      </c>
      <c r="L973" s="10">
        <v>44169</v>
      </c>
      <c r="M973" t="s">
        <v>2817</v>
      </c>
    </row>
    <row r="974" spans="1:13" x14ac:dyDescent="0.25">
      <c r="A974" s="4">
        <v>1250</v>
      </c>
      <c r="B974" s="4">
        <v>5</v>
      </c>
      <c r="C974" s="4">
        <v>4</v>
      </c>
      <c r="D974" s="4">
        <v>256</v>
      </c>
      <c r="E974" s="4">
        <v>1664</v>
      </c>
      <c r="F974" s="4">
        <v>3</v>
      </c>
      <c r="G974" s="11">
        <v>44160</v>
      </c>
      <c r="H974" s="41">
        <v>14628.075000000001</v>
      </c>
      <c r="I974" s="41">
        <v>1170.2460000000001</v>
      </c>
      <c r="J974" s="41">
        <v>365.70190000000002</v>
      </c>
      <c r="K974" s="41">
        <v>16164.0229</v>
      </c>
      <c r="L974" s="11">
        <v>44169</v>
      </c>
      <c r="M974" t="s">
        <v>2817</v>
      </c>
    </row>
    <row r="975" spans="1:13" x14ac:dyDescent="0.25">
      <c r="A975" s="5">
        <v>1251</v>
      </c>
      <c r="B975" s="5">
        <v>4</v>
      </c>
      <c r="C975" s="5">
        <v>4</v>
      </c>
      <c r="D975" s="5">
        <v>252</v>
      </c>
      <c r="E975" s="5">
        <v>1678</v>
      </c>
      <c r="F975" s="5">
        <v>4</v>
      </c>
      <c r="G975" s="10">
        <v>44160</v>
      </c>
      <c r="H975" s="40">
        <v>25334.924999999999</v>
      </c>
      <c r="I975" s="40">
        <v>2026.7940000000001</v>
      </c>
      <c r="J975" s="40">
        <v>633.37310000000002</v>
      </c>
      <c r="K975" s="40">
        <v>27995.092100000002</v>
      </c>
      <c r="L975" s="10">
        <v>44169</v>
      </c>
      <c r="M975" t="s">
        <v>1829</v>
      </c>
    </row>
    <row r="976" spans="1:13" x14ac:dyDescent="0.25">
      <c r="A976" s="4">
        <v>1252</v>
      </c>
      <c r="B976" s="4">
        <v>4</v>
      </c>
      <c r="C976" s="4">
        <v>4</v>
      </c>
      <c r="D976" s="4">
        <v>260</v>
      </c>
      <c r="E976" s="4">
        <v>1616</v>
      </c>
      <c r="F976" s="4">
        <v>4</v>
      </c>
      <c r="G976" s="11">
        <v>44160</v>
      </c>
      <c r="H976" s="41">
        <v>260.1585</v>
      </c>
      <c r="I976" s="41">
        <v>20.8127</v>
      </c>
      <c r="J976" s="41">
        <v>6.5039999999999996</v>
      </c>
      <c r="K976" s="41">
        <v>287.47519999999997</v>
      </c>
      <c r="L976" s="11">
        <v>44169</v>
      </c>
      <c r="M976" t="s">
        <v>2817</v>
      </c>
    </row>
    <row r="977" spans="1:13" x14ac:dyDescent="0.25">
      <c r="A977" s="5">
        <v>1253</v>
      </c>
      <c r="B977" s="5">
        <v>4</v>
      </c>
      <c r="C977" s="5">
        <v>4</v>
      </c>
      <c r="D977" s="5">
        <v>258</v>
      </c>
      <c r="E977" s="5">
        <v>1492</v>
      </c>
      <c r="F977" s="5">
        <v>5</v>
      </c>
      <c r="G977" s="10">
        <v>44160</v>
      </c>
      <c r="H977" s="40">
        <v>415.32749999999999</v>
      </c>
      <c r="I977" s="40">
        <v>33.226199999999999</v>
      </c>
      <c r="J977" s="40">
        <v>10.3832</v>
      </c>
      <c r="K977" s="40">
        <v>458.93689999999998</v>
      </c>
      <c r="L977" s="10">
        <v>44169</v>
      </c>
      <c r="M977" t="s">
        <v>2817</v>
      </c>
    </row>
    <row r="978" spans="1:13" x14ac:dyDescent="0.25">
      <c r="A978" s="4">
        <v>1254</v>
      </c>
      <c r="B978" s="4">
        <v>4</v>
      </c>
      <c r="C978" s="4">
        <v>4</v>
      </c>
      <c r="D978" s="4">
        <v>254</v>
      </c>
      <c r="E978" s="4">
        <v>1602</v>
      </c>
      <c r="F978" s="4">
        <v>5</v>
      </c>
      <c r="G978" s="11">
        <v>44160</v>
      </c>
      <c r="H978" s="41">
        <v>270.80549999999999</v>
      </c>
      <c r="I978" s="41">
        <v>21.664400000000001</v>
      </c>
      <c r="J978" s="41">
        <v>6.7701000000000002</v>
      </c>
      <c r="K978" s="41">
        <v>299.24</v>
      </c>
      <c r="L978" s="11">
        <v>44169</v>
      </c>
      <c r="M978" t="s">
        <v>2817</v>
      </c>
    </row>
    <row r="979" spans="1:13" x14ac:dyDescent="0.25">
      <c r="A979" s="5">
        <v>1255</v>
      </c>
      <c r="B979" s="5">
        <v>4</v>
      </c>
      <c r="C979" s="5">
        <v>4</v>
      </c>
      <c r="D979" s="5">
        <v>257</v>
      </c>
      <c r="E979" s="5">
        <v>1540</v>
      </c>
      <c r="F979" s="5">
        <v>4</v>
      </c>
      <c r="G979" s="10">
        <v>44160</v>
      </c>
      <c r="H979" s="40">
        <v>3052.5075000000002</v>
      </c>
      <c r="I979" s="40">
        <v>244.20060000000001</v>
      </c>
      <c r="J979" s="40">
        <v>76.312700000000007</v>
      </c>
      <c r="K979" s="40">
        <v>3373.0207999999998</v>
      </c>
      <c r="L979" s="10">
        <v>44169</v>
      </c>
      <c r="M979" t="s">
        <v>2810</v>
      </c>
    </row>
    <row r="980" spans="1:13" x14ac:dyDescent="0.25">
      <c r="A980" s="4">
        <v>1256</v>
      </c>
      <c r="B980" s="4">
        <v>4</v>
      </c>
      <c r="C980" s="4">
        <v>4</v>
      </c>
      <c r="D980" s="4">
        <v>261</v>
      </c>
      <c r="E980" s="4">
        <v>1628</v>
      </c>
      <c r="F980" s="4">
        <v>5</v>
      </c>
      <c r="G980" s="11">
        <v>44160</v>
      </c>
      <c r="H980" s="41">
        <v>34644.224999999999</v>
      </c>
      <c r="I980" s="41">
        <v>2771.538</v>
      </c>
      <c r="J980" s="41">
        <v>866.10559999999998</v>
      </c>
      <c r="K980" s="41">
        <v>38281.868600000002</v>
      </c>
      <c r="L980" s="11">
        <v>44169</v>
      </c>
      <c r="M980" t="s">
        <v>2810</v>
      </c>
    </row>
    <row r="981" spans="1:13" x14ac:dyDescent="0.25">
      <c r="A981" s="5">
        <v>1257</v>
      </c>
      <c r="B981" s="5">
        <v>4</v>
      </c>
      <c r="C981" s="5">
        <v>4</v>
      </c>
      <c r="D981" s="5">
        <v>250</v>
      </c>
      <c r="E981" s="5">
        <v>1604</v>
      </c>
      <c r="F981" s="5">
        <v>4</v>
      </c>
      <c r="G981" s="10">
        <v>44161</v>
      </c>
      <c r="H981" s="40">
        <v>1839.5055</v>
      </c>
      <c r="I981" s="40">
        <v>147.16040000000001</v>
      </c>
      <c r="J981" s="40">
        <v>45.9876</v>
      </c>
      <c r="K981" s="40">
        <v>2032.6534999999999</v>
      </c>
      <c r="L981" s="10">
        <v>44170</v>
      </c>
      <c r="M981" t="s">
        <v>2810</v>
      </c>
    </row>
    <row r="982" spans="1:13" x14ac:dyDescent="0.25">
      <c r="A982" s="4">
        <v>1258</v>
      </c>
      <c r="B982" s="4">
        <v>4</v>
      </c>
      <c r="C982" s="4">
        <v>4</v>
      </c>
      <c r="D982" s="4">
        <v>253</v>
      </c>
      <c r="E982" s="4">
        <v>1690</v>
      </c>
      <c r="F982" s="4">
        <v>5</v>
      </c>
      <c r="G982" s="11">
        <v>44161</v>
      </c>
      <c r="H982" s="41">
        <v>146.286</v>
      </c>
      <c r="I982" s="41">
        <v>11.7029</v>
      </c>
      <c r="J982" s="41">
        <v>3.6572</v>
      </c>
      <c r="K982" s="41">
        <v>161.64609999999999</v>
      </c>
      <c r="L982" s="11">
        <v>44170</v>
      </c>
      <c r="M982" t="s">
        <v>2810</v>
      </c>
    </row>
    <row r="983" spans="1:13" x14ac:dyDescent="0.25">
      <c r="A983" s="5">
        <v>1259</v>
      </c>
      <c r="B983" s="5">
        <v>4</v>
      </c>
      <c r="C983" s="5">
        <v>4</v>
      </c>
      <c r="D983" s="5">
        <v>255</v>
      </c>
      <c r="E983" s="5">
        <v>1566</v>
      </c>
      <c r="F983" s="5">
        <v>5</v>
      </c>
      <c r="G983" s="10">
        <v>44161</v>
      </c>
      <c r="H983" s="40">
        <v>102.56399999999999</v>
      </c>
      <c r="I983" s="40">
        <v>8.2050999999999998</v>
      </c>
      <c r="J983" s="40">
        <v>2.5640999999999998</v>
      </c>
      <c r="K983" s="40">
        <v>113.33320000000001</v>
      </c>
      <c r="L983" s="10">
        <v>44170</v>
      </c>
      <c r="M983" t="s">
        <v>2810</v>
      </c>
    </row>
    <row r="984" spans="1:13" x14ac:dyDescent="0.25">
      <c r="A984" s="4">
        <v>1260</v>
      </c>
      <c r="B984" s="4">
        <v>4</v>
      </c>
      <c r="C984" s="4">
        <v>4</v>
      </c>
      <c r="D984" s="4">
        <v>256</v>
      </c>
      <c r="E984" s="4">
        <v>1698</v>
      </c>
      <c r="F984" s="4">
        <v>5</v>
      </c>
      <c r="G984" s="11">
        <v>44161</v>
      </c>
      <c r="H984" s="41">
        <v>150.79050000000001</v>
      </c>
      <c r="I984" s="41">
        <v>12.0632</v>
      </c>
      <c r="J984" s="41">
        <v>3.7698</v>
      </c>
      <c r="K984" s="41">
        <v>166.62350000000001</v>
      </c>
      <c r="L984" s="11">
        <v>44170</v>
      </c>
      <c r="M984" t="s">
        <v>2810</v>
      </c>
    </row>
    <row r="985" spans="1:13" x14ac:dyDescent="0.25">
      <c r="A985" s="5">
        <v>1261</v>
      </c>
      <c r="B985" s="5">
        <v>4</v>
      </c>
      <c r="C985" s="5">
        <v>4</v>
      </c>
      <c r="D985" s="5">
        <v>259</v>
      </c>
      <c r="E985" s="5">
        <v>1560</v>
      </c>
      <c r="F985" s="5">
        <v>5</v>
      </c>
      <c r="G985" s="10">
        <v>44161</v>
      </c>
      <c r="H985" s="40">
        <v>13669.424999999999</v>
      </c>
      <c r="I985" s="40">
        <v>1093.5540000000001</v>
      </c>
      <c r="J985" s="40">
        <v>341.73559999999998</v>
      </c>
      <c r="K985" s="40">
        <v>15104.714599999999</v>
      </c>
      <c r="L985" s="10">
        <v>44170</v>
      </c>
      <c r="M985" t="s">
        <v>1829</v>
      </c>
    </row>
    <row r="986" spans="1:13" x14ac:dyDescent="0.25">
      <c r="A986" s="4">
        <v>1262</v>
      </c>
      <c r="B986" s="4">
        <v>4</v>
      </c>
      <c r="C986" s="4">
        <v>4</v>
      </c>
      <c r="D986" s="4">
        <v>260</v>
      </c>
      <c r="E986" s="4">
        <v>1692</v>
      </c>
      <c r="F986" s="4">
        <v>5</v>
      </c>
      <c r="G986" s="11">
        <v>44161</v>
      </c>
      <c r="H986" s="41">
        <v>6444.9</v>
      </c>
      <c r="I986" s="41">
        <v>515.59199999999998</v>
      </c>
      <c r="J986" s="41">
        <v>161.1225</v>
      </c>
      <c r="K986" s="41">
        <v>7121.6144999999997</v>
      </c>
      <c r="L986" s="11">
        <v>44170</v>
      </c>
      <c r="M986" t="s">
        <v>1829</v>
      </c>
    </row>
    <row r="987" spans="1:13" x14ac:dyDescent="0.25">
      <c r="A987" s="5">
        <v>1263</v>
      </c>
      <c r="B987" s="5">
        <v>4</v>
      </c>
      <c r="C987" s="5">
        <v>4</v>
      </c>
      <c r="D987" s="5">
        <v>258</v>
      </c>
      <c r="E987" s="5">
        <v>1696</v>
      </c>
      <c r="F987" s="5">
        <v>4</v>
      </c>
      <c r="G987" s="10">
        <v>44161</v>
      </c>
      <c r="H987" s="40">
        <v>50860.425000000003</v>
      </c>
      <c r="I987" s="40">
        <v>4068.8339999999998</v>
      </c>
      <c r="J987" s="40">
        <v>1271.5106000000001</v>
      </c>
      <c r="K987" s="40">
        <v>56200.7696</v>
      </c>
      <c r="L987" s="10">
        <v>44170</v>
      </c>
      <c r="M987" t="s">
        <v>1829</v>
      </c>
    </row>
    <row r="988" spans="1:13" x14ac:dyDescent="0.25">
      <c r="A988" s="4">
        <v>1264</v>
      </c>
      <c r="B988" s="4">
        <v>4</v>
      </c>
      <c r="C988" s="4">
        <v>4</v>
      </c>
      <c r="D988" s="4">
        <v>254</v>
      </c>
      <c r="E988" s="4">
        <v>1504</v>
      </c>
      <c r="F988" s="4">
        <v>1</v>
      </c>
      <c r="G988" s="11">
        <v>44161</v>
      </c>
      <c r="H988" s="41">
        <v>551.88</v>
      </c>
      <c r="I988" s="41">
        <v>44.150399999999998</v>
      </c>
      <c r="J988" s="41">
        <v>13.797000000000001</v>
      </c>
      <c r="K988" s="41">
        <v>609.82740000000001</v>
      </c>
      <c r="L988" s="11">
        <v>44170</v>
      </c>
      <c r="M988" t="s">
        <v>2817</v>
      </c>
    </row>
    <row r="989" spans="1:13" x14ac:dyDescent="0.25">
      <c r="A989" s="5">
        <v>1265</v>
      </c>
      <c r="B989" s="5">
        <v>4</v>
      </c>
      <c r="C989" s="5">
        <v>4</v>
      </c>
      <c r="D989" s="5">
        <v>252</v>
      </c>
      <c r="E989" s="5">
        <v>1544</v>
      </c>
      <c r="F989" s="5">
        <v>1</v>
      </c>
      <c r="G989" s="10">
        <v>44162</v>
      </c>
      <c r="H989" s="40">
        <v>6987.75</v>
      </c>
      <c r="I989" s="40">
        <v>559.02</v>
      </c>
      <c r="J989" s="40">
        <v>174.69380000000001</v>
      </c>
      <c r="K989" s="40">
        <v>7721.4638000000004</v>
      </c>
      <c r="L989" s="10">
        <v>44171</v>
      </c>
      <c r="M989" t="s">
        <v>2817</v>
      </c>
    </row>
    <row r="990" spans="1:13" x14ac:dyDescent="0.25">
      <c r="A990" s="4">
        <v>1266</v>
      </c>
      <c r="B990" s="4">
        <v>4</v>
      </c>
      <c r="C990" s="4">
        <v>4</v>
      </c>
      <c r="D990" s="4">
        <v>261</v>
      </c>
      <c r="E990" s="4">
        <v>1530</v>
      </c>
      <c r="F990" s="4">
        <v>2</v>
      </c>
      <c r="G990" s="11">
        <v>44162</v>
      </c>
      <c r="H990" s="41">
        <v>28072.275000000001</v>
      </c>
      <c r="I990" s="41">
        <v>2245.7820000000002</v>
      </c>
      <c r="J990" s="41">
        <v>701.80690000000004</v>
      </c>
      <c r="K990" s="41">
        <v>31019.8639</v>
      </c>
      <c r="L990" s="11">
        <v>44171</v>
      </c>
      <c r="M990" t="s">
        <v>2810</v>
      </c>
    </row>
    <row r="991" spans="1:13" x14ac:dyDescent="0.25">
      <c r="A991" s="5">
        <v>1267</v>
      </c>
      <c r="B991" s="5">
        <v>4</v>
      </c>
      <c r="C991" s="5">
        <v>4</v>
      </c>
      <c r="D991" s="5">
        <v>251</v>
      </c>
      <c r="E991" s="5">
        <v>1508</v>
      </c>
      <c r="F991" s="5">
        <v>1</v>
      </c>
      <c r="G991" s="10">
        <v>44162</v>
      </c>
      <c r="H991" s="40">
        <v>37312.275000000001</v>
      </c>
      <c r="I991" s="40">
        <v>2984.982</v>
      </c>
      <c r="J991" s="40">
        <v>932.80690000000004</v>
      </c>
      <c r="K991" s="40">
        <v>41230.063900000001</v>
      </c>
      <c r="L991" s="10">
        <v>44171</v>
      </c>
      <c r="M991" t="s">
        <v>2810</v>
      </c>
    </row>
    <row r="992" spans="1:13" x14ac:dyDescent="0.25">
      <c r="A992" s="4">
        <v>1268</v>
      </c>
      <c r="B992" s="4">
        <v>4</v>
      </c>
      <c r="C992" s="4">
        <v>4</v>
      </c>
      <c r="D992" s="4">
        <v>253</v>
      </c>
      <c r="E992" s="4">
        <v>1694</v>
      </c>
      <c r="F992" s="4">
        <v>1</v>
      </c>
      <c r="G992" s="11">
        <v>44162</v>
      </c>
      <c r="H992" s="41">
        <v>7623</v>
      </c>
      <c r="I992" s="41">
        <v>609.84</v>
      </c>
      <c r="J992" s="41">
        <v>190.57499999999999</v>
      </c>
      <c r="K992" s="41">
        <v>8423.4150000000009</v>
      </c>
      <c r="L992" s="11">
        <v>44171</v>
      </c>
      <c r="M992" t="s">
        <v>2817</v>
      </c>
    </row>
    <row r="993" spans="1:13" x14ac:dyDescent="0.25">
      <c r="A993" s="5">
        <v>1269</v>
      </c>
      <c r="B993" s="5">
        <v>4</v>
      </c>
      <c r="C993" s="5">
        <v>4</v>
      </c>
      <c r="D993" s="5">
        <v>255</v>
      </c>
      <c r="E993" s="5">
        <v>1624</v>
      </c>
      <c r="F993" s="5">
        <v>2</v>
      </c>
      <c r="G993" s="10">
        <v>44162</v>
      </c>
      <c r="H993" s="40">
        <v>28297.5</v>
      </c>
      <c r="I993" s="40">
        <v>2263.8000000000002</v>
      </c>
      <c r="J993" s="40">
        <v>707.4375</v>
      </c>
      <c r="K993" s="40">
        <v>31268.737499999999</v>
      </c>
      <c r="L993" s="10">
        <v>44171</v>
      </c>
      <c r="M993" t="s">
        <v>1829</v>
      </c>
    </row>
    <row r="994" spans="1:13" x14ac:dyDescent="0.25">
      <c r="A994" s="4">
        <v>1270</v>
      </c>
      <c r="B994" s="4">
        <v>4</v>
      </c>
      <c r="C994" s="4">
        <v>4</v>
      </c>
      <c r="D994" s="4">
        <v>256</v>
      </c>
      <c r="E994" s="4">
        <v>1548</v>
      </c>
      <c r="F994" s="4">
        <v>2</v>
      </c>
      <c r="G994" s="11">
        <v>44162</v>
      </c>
      <c r="H994" s="41">
        <v>59.944499999999998</v>
      </c>
      <c r="I994" s="41">
        <v>4.7956000000000003</v>
      </c>
      <c r="J994" s="41">
        <v>1.4985999999999999</v>
      </c>
      <c r="K994" s="41">
        <v>66.238699999999994</v>
      </c>
      <c r="L994" s="11">
        <v>44171</v>
      </c>
      <c r="M994" t="s">
        <v>2810</v>
      </c>
    </row>
    <row r="995" spans="1:13" x14ac:dyDescent="0.25">
      <c r="A995" s="5">
        <v>1271</v>
      </c>
      <c r="B995" s="5">
        <v>4</v>
      </c>
      <c r="C995" s="5">
        <v>4</v>
      </c>
      <c r="D995" s="5">
        <v>259</v>
      </c>
      <c r="E995" s="5">
        <v>1598</v>
      </c>
      <c r="F995" s="5">
        <v>4</v>
      </c>
      <c r="G995" s="10">
        <v>44162</v>
      </c>
      <c r="H995" s="40">
        <v>487.9665</v>
      </c>
      <c r="I995" s="40">
        <v>39.037300000000002</v>
      </c>
      <c r="J995" s="40">
        <v>12.199199999999999</v>
      </c>
      <c r="K995" s="40">
        <v>539.20299999999997</v>
      </c>
      <c r="L995" s="10">
        <v>44171</v>
      </c>
      <c r="M995" t="s">
        <v>2810</v>
      </c>
    </row>
    <row r="996" spans="1:13" x14ac:dyDescent="0.25">
      <c r="A996" s="4">
        <v>1272</v>
      </c>
      <c r="B996" s="4">
        <v>4</v>
      </c>
      <c r="C996" s="4">
        <v>4</v>
      </c>
      <c r="D996" s="4">
        <v>260</v>
      </c>
      <c r="E996" s="4">
        <v>1658</v>
      </c>
      <c r="F996" s="4">
        <v>5</v>
      </c>
      <c r="G996" s="11">
        <v>44162</v>
      </c>
      <c r="H996" s="41">
        <v>43878.45</v>
      </c>
      <c r="I996" s="41">
        <v>3510.2759999999998</v>
      </c>
      <c r="J996" s="41">
        <v>1096.9612999999999</v>
      </c>
      <c r="K996" s="41">
        <v>48485.687299999998</v>
      </c>
      <c r="L996" s="11">
        <v>44171</v>
      </c>
      <c r="M996" t="s">
        <v>1829</v>
      </c>
    </row>
    <row r="997" spans="1:13" x14ac:dyDescent="0.25">
      <c r="A997" s="5">
        <v>1273</v>
      </c>
      <c r="B997" s="5">
        <v>4</v>
      </c>
      <c r="C997" s="5">
        <v>4</v>
      </c>
      <c r="D997" s="5">
        <v>258</v>
      </c>
      <c r="E997" s="5">
        <v>1536</v>
      </c>
      <c r="F997" s="5">
        <v>4</v>
      </c>
      <c r="G997" s="10">
        <v>44162</v>
      </c>
      <c r="H997" s="40">
        <v>345.55500000000001</v>
      </c>
      <c r="I997" s="40">
        <v>27.644400000000001</v>
      </c>
      <c r="J997" s="40">
        <v>8.6388999999999996</v>
      </c>
      <c r="K997" s="40">
        <v>381.8383</v>
      </c>
      <c r="L997" s="10">
        <v>44171</v>
      </c>
      <c r="M997" t="s">
        <v>2810</v>
      </c>
    </row>
    <row r="998" spans="1:13" x14ac:dyDescent="0.25">
      <c r="A998" s="4">
        <v>1274</v>
      </c>
      <c r="B998" s="4">
        <v>4</v>
      </c>
      <c r="C998" s="4">
        <v>4</v>
      </c>
      <c r="D998" s="4">
        <v>254</v>
      </c>
      <c r="E998" s="4">
        <v>1568</v>
      </c>
      <c r="F998" s="4">
        <v>2</v>
      </c>
      <c r="G998" s="11">
        <v>44162</v>
      </c>
      <c r="H998" s="41">
        <v>15153.6</v>
      </c>
      <c r="I998" s="41">
        <v>1212.288</v>
      </c>
      <c r="J998" s="41">
        <v>378.84</v>
      </c>
      <c r="K998" s="41">
        <v>16744.727999999999</v>
      </c>
      <c r="L998" s="11">
        <v>44171</v>
      </c>
      <c r="M998" t="s">
        <v>1829</v>
      </c>
    </row>
    <row r="999" spans="1:13" x14ac:dyDescent="0.25">
      <c r="A999" s="5">
        <v>1275</v>
      </c>
      <c r="B999" s="5">
        <v>4</v>
      </c>
      <c r="C999" s="5">
        <v>4</v>
      </c>
      <c r="D999" s="5">
        <v>257</v>
      </c>
      <c r="E999" s="5">
        <v>1648</v>
      </c>
      <c r="F999" s="5">
        <v>5</v>
      </c>
      <c r="G999" s="10">
        <v>44162</v>
      </c>
      <c r="H999" s="40">
        <v>142.41149999999999</v>
      </c>
      <c r="I999" s="40">
        <v>11.392899999999999</v>
      </c>
      <c r="J999" s="40">
        <v>3.5602999999999998</v>
      </c>
      <c r="K999" s="40">
        <v>157.3647</v>
      </c>
      <c r="L999" s="10">
        <v>44171</v>
      </c>
      <c r="M999" t="s">
        <v>2810</v>
      </c>
    </row>
    <row r="1000" spans="1:13" x14ac:dyDescent="0.25">
      <c r="A1000" s="4">
        <v>1276</v>
      </c>
      <c r="B1000" s="4">
        <v>4</v>
      </c>
      <c r="C1000" s="4">
        <v>4</v>
      </c>
      <c r="D1000" s="4">
        <v>261</v>
      </c>
      <c r="E1000" s="4">
        <v>1646</v>
      </c>
      <c r="F1000" s="4">
        <v>2</v>
      </c>
      <c r="G1000" s="11">
        <v>44162</v>
      </c>
      <c r="H1000" s="41">
        <v>48030.675000000003</v>
      </c>
      <c r="I1000" s="41">
        <v>3842.4540000000002</v>
      </c>
      <c r="J1000" s="41">
        <v>1200.7669000000001</v>
      </c>
      <c r="K1000" s="41">
        <v>53073.895900000003</v>
      </c>
      <c r="L1000" s="11">
        <v>44171</v>
      </c>
      <c r="M1000" t="s">
        <v>2810</v>
      </c>
    </row>
    <row r="1001" spans="1:13" x14ac:dyDescent="0.25">
      <c r="A1001" s="5">
        <v>1277</v>
      </c>
      <c r="B1001" s="5">
        <v>4</v>
      </c>
      <c r="C1001" s="5">
        <v>4</v>
      </c>
      <c r="D1001" s="5">
        <v>251</v>
      </c>
      <c r="E1001" s="5">
        <v>1672</v>
      </c>
      <c r="F1001" s="5">
        <v>4</v>
      </c>
      <c r="G1001" s="10">
        <v>44162</v>
      </c>
      <c r="H1001" s="40">
        <v>823.41</v>
      </c>
      <c r="I1001" s="40">
        <v>65.872799999999998</v>
      </c>
      <c r="J1001" s="40">
        <v>20.5853</v>
      </c>
      <c r="K1001" s="40">
        <v>909.86810000000003</v>
      </c>
      <c r="L1001" s="10">
        <v>44171</v>
      </c>
      <c r="M1001" t="s">
        <v>2817</v>
      </c>
    </row>
    <row r="1002" spans="1:13" x14ac:dyDescent="0.25">
      <c r="A1002" s="4">
        <v>1278</v>
      </c>
      <c r="B1002" s="4">
        <v>4</v>
      </c>
      <c r="C1002" s="4">
        <v>4</v>
      </c>
      <c r="D1002" s="4">
        <v>253</v>
      </c>
      <c r="E1002" s="4">
        <v>1600</v>
      </c>
      <c r="F1002" s="4">
        <v>1</v>
      </c>
      <c r="G1002" s="11">
        <v>44162</v>
      </c>
      <c r="H1002" s="41">
        <v>1276.2750000000001</v>
      </c>
      <c r="I1002" s="41">
        <v>102.102</v>
      </c>
      <c r="J1002" s="41">
        <v>31.9069</v>
      </c>
      <c r="K1002" s="41">
        <v>1410.2838999999999</v>
      </c>
      <c r="L1002" s="11">
        <v>44171</v>
      </c>
      <c r="M1002" t="s">
        <v>2810</v>
      </c>
    </row>
    <row r="1003" spans="1:13" x14ac:dyDescent="0.25">
      <c r="A1003" s="5">
        <v>1279</v>
      </c>
      <c r="B1003" s="5">
        <v>4</v>
      </c>
      <c r="C1003" s="5">
        <v>4</v>
      </c>
      <c r="D1003" s="5">
        <v>255</v>
      </c>
      <c r="E1003" s="5">
        <v>1522</v>
      </c>
      <c r="F1003" s="5">
        <v>1</v>
      </c>
      <c r="G1003" s="10">
        <v>44162</v>
      </c>
      <c r="H1003" s="40">
        <v>2003.925</v>
      </c>
      <c r="I1003" s="40">
        <v>160.31399999999999</v>
      </c>
      <c r="J1003" s="40">
        <v>50.098100000000002</v>
      </c>
      <c r="K1003" s="40">
        <v>2214.3371000000002</v>
      </c>
      <c r="L1003" s="10">
        <v>44171</v>
      </c>
      <c r="M1003" t="s">
        <v>2810</v>
      </c>
    </row>
    <row r="1004" spans="1:13" x14ac:dyDescent="0.25">
      <c r="A1004" s="4">
        <v>1280</v>
      </c>
      <c r="B1004" s="4">
        <v>5</v>
      </c>
      <c r="C1004" s="4">
        <v>4</v>
      </c>
      <c r="D1004" s="4">
        <v>256</v>
      </c>
      <c r="E1004" s="4">
        <v>1570</v>
      </c>
      <c r="F1004" s="4">
        <v>2</v>
      </c>
      <c r="G1004" s="11">
        <v>44162</v>
      </c>
      <c r="H1004" s="41">
        <v>50860.425000000003</v>
      </c>
      <c r="I1004" s="41">
        <v>4068.8339999999998</v>
      </c>
      <c r="J1004" s="41">
        <v>1271.5106000000001</v>
      </c>
      <c r="K1004" s="41">
        <v>56200.7696</v>
      </c>
      <c r="L1004" s="11">
        <v>44171</v>
      </c>
      <c r="M1004" t="s">
        <v>1829</v>
      </c>
    </row>
    <row r="1005" spans="1:13" x14ac:dyDescent="0.25">
      <c r="A1005" s="5">
        <v>1281</v>
      </c>
      <c r="B1005" s="5">
        <v>4</v>
      </c>
      <c r="C1005" s="5">
        <v>4</v>
      </c>
      <c r="D1005" s="5">
        <v>259</v>
      </c>
      <c r="E1005" s="5">
        <v>1516</v>
      </c>
      <c r="F1005" s="5">
        <v>1</v>
      </c>
      <c r="G1005" s="10">
        <v>44163</v>
      </c>
      <c r="H1005" s="40">
        <v>454.86</v>
      </c>
      <c r="I1005" s="40">
        <v>36.388800000000003</v>
      </c>
      <c r="J1005" s="40">
        <v>11.371499999999999</v>
      </c>
      <c r="K1005" s="40">
        <v>502.62029999999999</v>
      </c>
      <c r="L1005" s="10">
        <v>44172</v>
      </c>
      <c r="M1005" t="s">
        <v>1829</v>
      </c>
    </row>
    <row r="1006" spans="1:13" x14ac:dyDescent="0.25">
      <c r="A1006" s="4">
        <v>1282</v>
      </c>
      <c r="B1006" s="4">
        <v>4</v>
      </c>
      <c r="C1006" s="4">
        <v>4</v>
      </c>
      <c r="D1006" s="4">
        <v>260</v>
      </c>
      <c r="E1006" s="4">
        <v>1506</v>
      </c>
      <c r="F1006" s="4">
        <v>5</v>
      </c>
      <c r="G1006" s="11">
        <v>44163</v>
      </c>
      <c r="H1006" s="41">
        <v>43878.45</v>
      </c>
      <c r="I1006" s="41">
        <v>3510.2759999999998</v>
      </c>
      <c r="J1006" s="41">
        <v>1096.9612999999999</v>
      </c>
      <c r="K1006" s="41">
        <v>48485.687299999998</v>
      </c>
      <c r="L1006" s="11">
        <v>44172</v>
      </c>
      <c r="M1006" t="s">
        <v>1829</v>
      </c>
    </row>
    <row r="1007" spans="1:13" x14ac:dyDescent="0.25">
      <c r="A1007" s="5">
        <v>1283</v>
      </c>
      <c r="B1007" s="5">
        <v>4</v>
      </c>
      <c r="C1007" s="5">
        <v>4</v>
      </c>
      <c r="D1007" s="5">
        <v>258</v>
      </c>
      <c r="E1007" s="5">
        <v>1626</v>
      </c>
      <c r="F1007" s="5">
        <v>2</v>
      </c>
      <c r="G1007" s="10">
        <v>44163</v>
      </c>
      <c r="H1007" s="40">
        <v>7132.125</v>
      </c>
      <c r="I1007" s="40">
        <v>570.57000000000005</v>
      </c>
      <c r="J1007" s="40">
        <v>178.3031</v>
      </c>
      <c r="K1007" s="40">
        <v>7880.9980999999998</v>
      </c>
      <c r="L1007" s="10">
        <v>44172</v>
      </c>
      <c r="M1007" t="s">
        <v>2817</v>
      </c>
    </row>
    <row r="1008" spans="1:13" x14ac:dyDescent="0.25">
      <c r="A1008" s="4">
        <v>1284</v>
      </c>
      <c r="B1008" s="4">
        <v>4</v>
      </c>
      <c r="C1008" s="4">
        <v>4</v>
      </c>
      <c r="D1008" s="4">
        <v>254</v>
      </c>
      <c r="E1008" s="4">
        <v>1542</v>
      </c>
      <c r="F1008" s="4">
        <v>2</v>
      </c>
      <c r="G1008" s="11">
        <v>44163</v>
      </c>
      <c r="H1008" s="41">
        <v>28343.7</v>
      </c>
      <c r="I1008" s="41">
        <v>2267.4960000000001</v>
      </c>
      <c r="J1008" s="41">
        <v>708.59249999999997</v>
      </c>
      <c r="K1008" s="41">
        <v>31319.788499999999</v>
      </c>
      <c r="L1008" s="11">
        <v>44172</v>
      </c>
      <c r="M1008" t="s">
        <v>1829</v>
      </c>
    </row>
    <row r="1009" spans="1:13" x14ac:dyDescent="0.25">
      <c r="A1009" s="5">
        <v>1285</v>
      </c>
      <c r="B1009" s="5">
        <v>4</v>
      </c>
      <c r="C1009" s="5">
        <v>4</v>
      </c>
      <c r="D1009" s="5">
        <v>257</v>
      </c>
      <c r="E1009" s="5">
        <v>1610</v>
      </c>
      <c r="F1009" s="5">
        <v>4</v>
      </c>
      <c r="G1009" s="10">
        <v>44163</v>
      </c>
      <c r="H1009" s="40">
        <v>22516.724999999999</v>
      </c>
      <c r="I1009" s="40">
        <v>1801.338</v>
      </c>
      <c r="J1009" s="40">
        <v>562.91809999999998</v>
      </c>
      <c r="K1009" s="40">
        <v>24880.981100000001</v>
      </c>
      <c r="L1009" s="10">
        <v>44172</v>
      </c>
      <c r="M1009" t="s">
        <v>2810</v>
      </c>
    </row>
    <row r="1010" spans="1:13" x14ac:dyDescent="0.25">
      <c r="A1010" s="4">
        <v>1286</v>
      </c>
      <c r="B1010" s="4">
        <v>4</v>
      </c>
      <c r="C1010" s="4">
        <v>4</v>
      </c>
      <c r="D1010" s="4">
        <v>261</v>
      </c>
      <c r="E1010" s="4">
        <v>1638</v>
      </c>
      <c r="F1010" s="4">
        <v>5</v>
      </c>
      <c r="G1010" s="11">
        <v>44163</v>
      </c>
      <c r="H1010" s="41">
        <v>34644.224999999999</v>
      </c>
      <c r="I1010" s="41">
        <v>2771.538</v>
      </c>
      <c r="J1010" s="41">
        <v>866.10559999999998</v>
      </c>
      <c r="K1010" s="41">
        <v>38281.868600000002</v>
      </c>
      <c r="L1010" s="11">
        <v>44172</v>
      </c>
      <c r="M1010" t="s">
        <v>2817</v>
      </c>
    </row>
    <row r="1011" spans="1:13" x14ac:dyDescent="0.25">
      <c r="A1011" s="5">
        <v>1287</v>
      </c>
      <c r="B1011" s="5">
        <v>4</v>
      </c>
      <c r="C1011" s="5">
        <v>4</v>
      </c>
      <c r="D1011" s="5">
        <v>251</v>
      </c>
      <c r="E1011" s="5">
        <v>1582</v>
      </c>
      <c r="F1011" s="5">
        <v>5</v>
      </c>
      <c r="G1011" s="10">
        <v>44163</v>
      </c>
      <c r="H1011" s="40">
        <v>836.95500000000004</v>
      </c>
      <c r="I1011" s="40">
        <v>66.956400000000002</v>
      </c>
      <c r="J1011" s="40">
        <v>20.9239</v>
      </c>
      <c r="K1011" s="40">
        <v>924.83529999999996</v>
      </c>
      <c r="L1011" s="10">
        <v>44172</v>
      </c>
      <c r="M1011" t="s">
        <v>2810</v>
      </c>
    </row>
    <row r="1012" spans="1:13" x14ac:dyDescent="0.25">
      <c r="A1012" s="4">
        <v>1288</v>
      </c>
      <c r="B1012" s="4">
        <v>4</v>
      </c>
      <c r="C1012" s="4">
        <v>4</v>
      </c>
      <c r="D1012" s="4">
        <v>253</v>
      </c>
      <c r="E1012" s="4">
        <v>1510</v>
      </c>
      <c r="F1012" s="4">
        <v>5</v>
      </c>
      <c r="G1012" s="11">
        <v>44163</v>
      </c>
      <c r="H1012" s="41">
        <v>143.04150000000001</v>
      </c>
      <c r="I1012" s="41">
        <v>11.443300000000001</v>
      </c>
      <c r="J1012" s="41">
        <v>3.5760000000000001</v>
      </c>
      <c r="K1012" s="41">
        <v>158.0608</v>
      </c>
      <c r="L1012" s="11">
        <v>44172</v>
      </c>
      <c r="M1012" t="s">
        <v>2810</v>
      </c>
    </row>
    <row r="1013" spans="1:13" x14ac:dyDescent="0.25">
      <c r="A1013" s="5">
        <v>1289</v>
      </c>
      <c r="B1013" s="5">
        <v>4</v>
      </c>
      <c r="C1013" s="5">
        <v>4</v>
      </c>
      <c r="D1013" s="5">
        <v>252</v>
      </c>
      <c r="E1013" s="5">
        <v>1526</v>
      </c>
      <c r="F1013" s="5">
        <v>2</v>
      </c>
      <c r="G1013" s="10">
        <v>44163</v>
      </c>
      <c r="H1013" s="40">
        <v>28199.325000000001</v>
      </c>
      <c r="I1013" s="40">
        <v>2255.9459999999999</v>
      </c>
      <c r="J1013" s="40">
        <v>704.98310000000004</v>
      </c>
      <c r="K1013" s="40">
        <v>31160.254099999998</v>
      </c>
      <c r="L1013" s="10">
        <v>44172</v>
      </c>
      <c r="M1013" t="s">
        <v>1829</v>
      </c>
    </row>
    <row r="1014" spans="1:13" x14ac:dyDescent="0.25">
      <c r="A1014" s="4">
        <v>1290</v>
      </c>
      <c r="B1014" s="4">
        <v>4</v>
      </c>
      <c r="C1014" s="4">
        <v>4</v>
      </c>
      <c r="D1014" s="4">
        <v>256</v>
      </c>
      <c r="E1014" s="4">
        <v>1644</v>
      </c>
      <c r="F1014" s="4">
        <v>1</v>
      </c>
      <c r="G1014" s="11">
        <v>44163</v>
      </c>
      <c r="H1014" s="41">
        <v>3713.3249999999998</v>
      </c>
      <c r="I1014" s="41">
        <v>297.06599999999997</v>
      </c>
      <c r="J1014" s="41">
        <v>92.833100000000002</v>
      </c>
      <c r="K1014" s="41">
        <v>4103.2241000000004</v>
      </c>
      <c r="L1014" s="11">
        <v>44172</v>
      </c>
      <c r="M1014" t="s">
        <v>2817</v>
      </c>
    </row>
    <row r="1015" spans="1:13" x14ac:dyDescent="0.25">
      <c r="A1015" s="5">
        <v>1291</v>
      </c>
      <c r="B1015" s="5">
        <v>4</v>
      </c>
      <c r="C1015" s="5">
        <v>4</v>
      </c>
      <c r="D1015" s="5">
        <v>259</v>
      </c>
      <c r="E1015" s="5">
        <v>1680</v>
      </c>
      <c r="F1015" s="5">
        <v>4</v>
      </c>
      <c r="G1015" s="10">
        <v>44163</v>
      </c>
      <c r="H1015" s="40">
        <v>19952.625</v>
      </c>
      <c r="I1015" s="40">
        <v>1596.21</v>
      </c>
      <c r="J1015" s="40">
        <v>498.81560000000002</v>
      </c>
      <c r="K1015" s="40">
        <v>22047.650600000001</v>
      </c>
      <c r="L1015" s="10">
        <v>44172</v>
      </c>
      <c r="M1015" t="s">
        <v>1829</v>
      </c>
    </row>
    <row r="1016" spans="1:13" x14ac:dyDescent="0.25">
      <c r="A1016" s="4">
        <v>1292</v>
      </c>
      <c r="B1016" s="4">
        <v>4</v>
      </c>
      <c r="C1016" s="4">
        <v>4</v>
      </c>
      <c r="D1016" s="4">
        <v>260</v>
      </c>
      <c r="E1016" s="4">
        <v>1584</v>
      </c>
      <c r="F1016" s="4">
        <v>5</v>
      </c>
      <c r="G1016" s="11">
        <v>44163</v>
      </c>
      <c r="H1016" s="41">
        <v>6540.66</v>
      </c>
      <c r="I1016" s="41">
        <v>523.25279999999998</v>
      </c>
      <c r="J1016" s="41">
        <v>163.51650000000001</v>
      </c>
      <c r="K1016" s="41">
        <v>7227.4292999999998</v>
      </c>
      <c r="L1016" s="11">
        <v>44172</v>
      </c>
      <c r="M1016" t="s">
        <v>1829</v>
      </c>
    </row>
    <row r="1017" spans="1:13" x14ac:dyDescent="0.25">
      <c r="A1017" s="5">
        <v>1293</v>
      </c>
      <c r="B1017" s="5">
        <v>4</v>
      </c>
      <c r="C1017" s="5">
        <v>4</v>
      </c>
      <c r="D1017" s="5">
        <v>258</v>
      </c>
      <c r="E1017" s="5">
        <v>1620</v>
      </c>
      <c r="F1017" s="5">
        <v>5</v>
      </c>
      <c r="G1017" s="10">
        <v>44163</v>
      </c>
      <c r="H1017" s="40">
        <v>5711.4750000000004</v>
      </c>
      <c r="I1017" s="40">
        <v>456.91800000000001</v>
      </c>
      <c r="J1017" s="40">
        <v>142.7869</v>
      </c>
      <c r="K1017" s="40">
        <v>6311.1799000000001</v>
      </c>
      <c r="L1017" s="10">
        <v>44172</v>
      </c>
      <c r="M1017" t="s">
        <v>2817</v>
      </c>
    </row>
    <row r="1018" spans="1:13" x14ac:dyDescent="0.25">
      <c r="A1018" s="4">
        <v>1294</v>
      </c>
      <c r="B1018" s="4">
        <v>4</v>
      </c>
      <c r="C1018" s="4">
        <v>4</v>
      </c>
      <c r="D1018" s="4">
        <v>254</v>
      </c>
      <c r="E1018" s="4">
        <v>1666</v>
      </c>
      <c r="F1018" s="4">
        <v>5</v>
      </c>
      <c r="G1018" s="11">
        <v>44163</v>
      </c>
      <c r="H1018" s="41">
        <v>279.78300000000002</v>
      </c>
      <c r="I1018" s="41">
        <v>22.3826</v>
      </c>
      <c r="J1018" s="41">
        <v>6.9946000000000002</v>
      </c>
      <c r="K1018" s="41">
        <v>309.16019999999997</v>
      </c>
      <c r="L1018" s="11">
        <v>44172</v>
      </c>
      <c r="M1018" t="s">
        <v>2817</v>
      </c>
    </row>
    <row r="1019" spans="1:13" x14ac:dyDescent="0.25">
      <c r="A1019" s="5">
        <v>1295</v>
      </c>
      <c r="B1019" s="5">
        <v>4</v>
      </c>
      <c r="C1019" s="5">
        <v>4</v>
      </c>
      <c r="D1019" s="5">
        <v>257</v>
      </c>
      <c r="E1019" s="5">
        <v>1592</v>
      </c>
      <c r="F1019" s="5">
        <v>2</v>
      </c>
      <c r="G1019" s="10">
        <v>44163</v>
      </c>
      <c r="H1019" s="40">
        <v>97.965000000000003</v>
      </c>
      <c r="I1019" s="40">
        <v>7.8372000000000002</v>
      </c>
      <c r="J1019" s="40">
        <v>2.4491000000000001</v>
      </c>
      <c r="K1019" s="40">
        <v>108.2513</v>
      </c>
      <c r="L1019" s="10">
        <v>44172</v>
      </c>
      <c r="M1019" t="s">
        <v>2810</v>
      </c>
    </row>
    <row r="1020" spans="1:13" x14ac:dyDescent="0.25">
      <c r="A1020" s="4">
        <v>1296</v>
      </c>
      <c r="B1020" s="4">
        <v>4</v>
      </c>
      <c r="C1020" s="4">
        <v>4</v>
      </c>
      <c r="D1020" s="4">
        <v>261</v>
      </c>
      <c r="E1020" s="4">
        <v>1618</v>
      </c>
      <c r="F1020" s="4">
        <v>4</v>
      </c>
      <c r="G1020" s="11">
        <v>44163</v>
      </c>
      <c r="H1020" s="41">
        <v>114.471</v>
      </c>
      <c r="I1020" s="41">
        <v>9.1577000000000002</v>
      </c>
      <c r="J1020" s="41">
        <v>2.8618000000000001</v>
      </c>
      <c r="K1020" s="41">
        <v>126.4905</v>
      </c>
      <c r="L1020" s="11">
        <v>44172</v>
      </c>
      <c r="M1020" t="s">
        <v>2810</v>
      </c>
    </row>
    <row r="1021" spans="1:13" x14ac:dyDescent="0.25">
      <c r="A1021" s="5">
        <v>1297</v>
      </c>
      <c r="B1021" s="5">
        <v>4</v>
      </c>
      <c r="C1021" s="5">
        <v>4</v>
      </c>
      <c r="D1021" s="5">
        <v>251</v>
      </c>
      <c r="E1021" s="5">
        <v>1612</v>
      </c>
      <c r="F1021" s="5">
        <v>4</v>
      </c>
      <c r="G1021" s="10">
        <v>44164</v>
      </c>
      <c r="H1021" s="40">
        <v>132.6465</v>
      </c>
      <c r="I1021" s="40">
        <v>10.611700000000001</v>
      </c>
      <c r="J1021" s="40">
        <v>3.3161999999999998</v>
      </c>
      <c r="K1021" s="40">
        <v>146.5744</v>
      </c>
      <c r="L1021" s="10">
        <v>44173</v>
      </c>
      <c r="M1021" t="s">
        <v>2810</v>
      </c>
    </row>
    <row r="1022" spans="1:13" x14ac:dyDescent="0.25">
      <c r="A1022" s="4">
        <v>1298</v>
      </c>
      <c r="B1022" s="4">
        <v>4</v>
      </c>
      <c r="C1022" s="4">
        <v>4</v>
      </c>
      <c r="D1022" s="4">
        <v>253</v>
      </c>
      <c r="E1022" s="4">
        <v>1586</v>
      </c>
      <c r="F1022" s="4">
        <v>5</v>
      </c>
      <c r="G1022" s="11">
        <v>44164</v>
      </c>
      <c r="H1022" s="41">
        <v>43878.45</v>
      </c>
      <c r="I1022" s="41">
        <v>3510.2759999999998</v>
      </c>
      <c r="J1022" s="41">
        <v>1096.9612999999999</v>
      </c>
      <c r="K1022" s="41">
        <v>48485.687299999998</v>
      </c>
      <c r="L1022" s="11">
        <v>44173</v>
      </c>
      <c r="M1022" t="s">
        <v>2817</v>
      </c>
    </row>
    <row r="1023" spans="1:13" x14ac:dyDescent="0.25">
      <c r="A1023" s="5">
        <v>1299</v>
      </c>
      <c r="B1023" s="5">
        <v>4</v>
      </c>
      <c r="C1023" s="5">
        <v>4</v>
      </c>
      <c r="D1023" s="5">
        <v>255</v>
      </c>
      <c r="E1023" s="5">
        <v>1500</v>
      </c>
      <c r="F1023" s="5">
        <v>1</v>
      </c>
      <c r="G1023" s="10">
        <v>44164</v>
      </c>
      <c r="H1023" s="40">
        <v>418.95</v>
      </c>
      <c r="I1023" s="40">
        <v>33.515999999999998</v>
      </c>
      <c r="J1023" s="40">
        <v>10.473800000000001</v>
      </c>
      <c r="K1023" s="40">
        <v>462.93979999999999</v>
      </c>
      <c r="L1023" s="10">
        <v>44173</v>
      </c>
      <c r="M1023" t="s">
        <v>2817</v>
      </c>
    </row>
    <row r="1024" spans="1:13" x14ac:dyDescent="0.25">
      <c r="A1024" s="4">
        <v>1300</v>
      </c>
      <c r="B1024" s="4">
        <v>4</v>
      </c>
      <c r="C1024" s="4">
        <v>4</v>
      </c>
      <c r="D1024" s="4">
        <v>252</v>
      </c>
      <c r="E1024" s="4">
        <v>1656</v>
      </c>
      <c r="F1024" s="4">
        <v>4</v>
      </c>
      <c r="G1024" s="11">
        <v>44164</v>
      </c>
      <c r="H1024" s="41">
        <v>396.99450000000002</v>
      </c>
      <c r="I1024" s="41">
        <v>31.759599999999999</v>
      </c>
      <c r="J1024" s="41">
        <v>9.9248999999999992</v>
      </c>
      <c r="K1024" s="41">
        <v>438.67899999999997</v>
      </c>
      <c r="L1024" s="11">
        <v>44173</v>
      </c>
      <c r="M1024" t="s">
        <v>2810</v>
      </c>
    </row>
    <row r="1025" spans="1:13" x14ac:dyDescent="0.25">
      <c r="A1025" s="5">
        <v>1301</v>
      </c>
      <c r="B1025" s="5">
        <v>4</v>
      </c>
      <c r="C1025" s="5">
        <v>4</v>
      </c>
      <c r="D1025" s="5">
        <v>259</v>
      </c>
      <c r="E1025" s="5">
        <v>1572</v>
      </c>
      <c r="F1025" s="5">
        <v>1</v>
      </c>
      <c r="G1025" s="10">
        <v>44164</v>
      </c>
      <c r="H1025" s="40">
        <v>461.79</v>
      </c>
      <c r="I1025" s="40">
        <v>36.943199999999997</v>
      </c>
      <c r="J1025" s="40">
        <v>11.5448</v>
      </c>
      <c r="K1025" s="40">
        <v>510.27800000000002</v>
      </c>
      <c r="L1025" s="10">
        <v>44173</v>
      </c>
      <c r="M1025" t="s">
        <v>1829</v>
      </c>
    </row>
    <row r="1026" spans="1:13" x14ac:dyDescent="0.25">
      <c r="A1026" s="4">
        <v>1302</v>
      </c>
      <c r="B1026" s="4">
        <v>4</v>
      </c>
      <c r="C1026" s="4">
        <v>4</v>
      </c>
      <c r="D1026" s="4">
        <v>260</v>
      </c>
      <c r="E1026" s="4">
        <v>1562</v>
      </c>
      <c r="F1026" s="4">
        <v>4</v>
      </c>
      <c r="G1026" s="11">
        <v>44164</v>
      </c>
      <c r="H1026" s="41">
        <v>234.64349999999999</v>
      </c>
      <c r="I1026" s="41">
        <v>18.7715</v>
      </c>
      <c r="J1026" s="41">
        <v>5.8661000000000003</v>
      </c>
      <c r="K1026" s="41">
        <v>259.28109999999998</v>
      </c>
      <c r="L1026" s="11">
        <v>44173</v>
      </c>
      <c r="M1026" t="s">
        <v>2817</v>
      </c>
    </row>
    <row r="1027" spans="1:13" x14ac:dyDescent="0.25">
      <c r="A1027" s="5">
        <v>1303</v>
      </c>
      <c r="B1027" s="5">
        <v>4</v>
      </c>
      <c r="C1027" s="5">
        <v>4</v>
      </c>
      <c r="D1027" s="5">
        <v>258</v>
      </c>
      <c r="E1027" s="5">
        <v>1662</v>
      </c>
      <c r="F1027" s="5">
        <v>2</v>
      </c>
      <c r="G1027" s="10">
        <v>44164</v>
      </c>
      <c r="H1027" s="40">
        <v>37.075499999999998</v>
      </c>
      <c r="I1027" s="40">
        <v>2.9660000000000002</v>
      </c>
      <c r="J1027" s="40">
        <v>0.92689999999999995</v>
      </c>
      <c r="K1027" s="40">
        <v>40.968400000000003</v>
      </c>
      <c r="L1027" s="10">
        <v>44173</v>
      </c>
      <c r="M1027" t="s">
        <v>2810</v>
      </c>
    </row>
    <row r="1028" spans="1:13" x14ac:dyDescent="0.25">
      <c r="A1028" s="4">
        <v>1304</v>
      </c>
      <c r="B1028" s="4">
        <v>4</v>
      </c>
      <c r="C1028" s="4">
        <v>3</v>
      </c>
      <c r="D1028" s="4">
        <v>250</v>
      </c>
      <c r="E1028" s="4">
        <v>1682</v>
      </c>
      <c r="F1028" s="4">
        <v>4</v>
      </c>
      <c r="G1028" s="11">
        <v>44164</v>
      </c>
      <c r="H1028" s="41">
        <v>21558.075000000001</v>
      </c>
      <c r="I1028" s="41">
        <v>1724.646</v>
      </c>
      <c r="J1028" s="41">
        <v>538.95190000000002</v>
      </c>
      <c r="K1028" s="41">
        <v>23821.672900000001</v>
      </c>
      <c r="L1028" s="11">
        <v>44173</v>
      </c>
      <c r="M1028" t="s">
        <v>2817</v>
      </c>
    </row>
    <row r="1029" spans="1:13" x14ac:dyDescent="0.25">
      <c r="A1029" s="5">
        <v>1305</v>
      </c>
      <c r="B1029" s="5">
        <v>6</v>
      </c>
      <c r="C1029" s="5">
        <v>4</v>
      </c>
      <c r="D1029" s="5">
        <v>257</v>
      </c>
      <c r="E1029" s="5">
        <v>1686</v>
      </c>
      <c r="F1029" s="5">
        <v>4</v>
      </c>
      <c r="G1029" s="10">
        <v>44164</v>
      </c>
      <c r="H1029" s="40">
        <v>1913.31</v>
      </c>
      <c r="I1029" s="40">
        <v>153.06479999999999</v>
      </c>
      <c r="J1029" s="40">
        <v>47.832799999999999</v>
      </c>
      <c r="K1029" s="40">
        <v>2114.2076000000002</v>
      </c>
      <c r="L1029" s="10">
        <v>44173</v>
      </c>
      <c r="M1029" t="s">
        <v>2810</v>
      </c>
    </row>
    <row r="1030" spans="1:13" x14ac:dyDescent="0.25">
      <c r="A1030" s="4">
        <v>1306</v>
      </c>
      <c r="B1030" s="4">
        <v>4</v>
      </c>
      <c r="C1030" s="4">
        <v>4</v>
      </c>
      <c r="D1030" s="4">
        <v>261</v>
      </c>
      <c r="E1030" s="4">
        <v>1684</v>
      </c>
      <c r="F1030" s="4">
        <v>5</v>
      </c>
      <c r="G1030" s="11">
        <v>44164</v>
      </c>
      <c r="H1030" s="41">
        <v>86220.75</v>
      </c>
      <c r="I1030" s="41">
        <v>6897.66</v>
      </c>
      <c r="J1030" s="41">
        <v>2155.5187999999998</v>
      </c>
      <c r="K1030" s="41">
        <v>95273.928799999994</v>
      </c>
      <c r="L1030" s="11">
        <v>44173</v>
      </c>
      <c r="M1030" t="s">
        <v>2817</v>
      </c>
    </row>
    <row r="1031" spans="1:13" x14ac:dyDescent="0.25">
      <c r="A1031" s="5">
        <v>1307</v>
      </c>
      <c r="B1031" s="5">
        <v>4</v>
      </c>
      <c r="C1031" s="5">
        <v>4</v>
      </c>
      <c r="D1031" s="5">
        <v>251</v>
      </c>
      <c r="E1031" s="5">
        <v>1534</v>
      </c>
      <c r="F1031" s="5">
        <v>5</v>
      </c>
      <c r="G1031" s="10">
        <v>44164</v>
      </c>
      <c r="H1031" s="40">
        <v>839.79</v>
      </c>
      <c r="I1031" s="40">
        <v>67.183199999999999</v>
      </c>
      <c r="J1031" s="40">
        <v>20.994800000000001</v>
      </c>
      <c r="K1031" s="40">
        <v>927.96799999999996</v>
      </c>
      <c r="L1031" s="10">
        <v>44173</v>
      </c>
      <c r="M1031" t="s">
        <v>2817</v>
      </c>
    </row>
    <row r="1032" spans="1:13" x14ac:dyDescent="0.25">
      <c r="A1032" s="4">
        <v>1308</v>
      </c>
      <c r="B1032" s="4">
        <v>4</v>
      </c>
      <c r="C1032" s="4">
        <v>4</v>
      </c>
      <c r="D1032" s="4">
        <v>253</v>
      </c>
      <c r="E1032" s="4">
        <v>1614</v>
      </c>
      <c r="F1032" s="4">
        <v>5</v>
      </c>
      <c r="G1032" s="11">
        <v>44164</v>
      </c>
      <c r="H1032" s="41">
        <v>694.95299999999997</v>
      </c>
      <c r="I1032" s="41">
        <v>55.596200000000003</v>
      </c>
      <c r="J1032" s="41">
        <v>17.373799999999999</v>
      </c>
      <c r="K1032" s="41">
        <v>767.923</v>
      </c>
      <c r="L1032" s="11">
        <v>44173</v>
      </c>
      <c r="M1032" t="s">
        <v>2810</v>
      </c>
    </row>
    <row r="1033" spans="1:13" x14ac:dyDescent="0.25">
      <c r="A1033" s="5">
        <v>1309</v>
      </c>
      <c r="B1033" s="5">
        <v>4</v>
      </c>
      <c r="C1033" s="5">
        <v>4</v>
      </c>
      <c r="D1033" s="5">
        <v>255</v>
      </c>
      <c r="E1033" s="5">
        <v>1588</v>
      </c>
      <c r="F1033" s="5">
        <v>5</v>
      </c>
      <c r="G1033" s="10">
        <v>44164</v>
      </c>
      <c r="H1033" s="40">
        <v>40471.199999999997</v>
      </c>
      <c r="I1033" s="40">
        <v>3237.6959999999999</v>
      </c>
      <c r="J1033" s="40">
        <v>1011.78</v>
      </c>
      <c r="K1033" s="40">
        <v>44720.675999999999</v>
      </c>
      <c r="L1033" s="10">
        <v>44173</v>
      </c>
      <c r="M1033" t="s">
        <v>1829</v>
      </c>
    </row>
    <row r="1034" spans="1:13" x14ac:dyDescent="0.25">
      <c r="A1034" s="4">
        <v>1310</v>
      </c>
      <c r="B1034" s="4">
        <v>4</v>
      </c>
      <c r="C1034" s="4">
        <v>4</v>
      </c>
      <c r="D1034" s="4">
        <v>256</v>
      </c>
      <c r="E1034" s="4">
        <v>1622</v>
      </c>
      <c r="F1034" s="4">
        <v>5</v>
      </c>
      <c r="G1034" s="11">
        <v>44164</v>
      </c>
      <c r="H1034" s="41">
        <v>427.45499999999998</v>
      </c>
      <c r="I1034" s="41">
        <v>34.196399999999997</v>
      </c>
      <c r="J1034" s="41">
        <v>10.686400000000001</v>
      </c>
      <c r="K1034" s="41">
        <v>472.33780000000002</v>
      </c>
      <c r="L1034" s="11">
        <v>44173</v>
      </c>
      <c r="M1034" t="s">
        <v>2810</v>
      </c>
    </row>
    <row r="1035" spans="1:13" x14ac:dyDescent="0.25">
      <c r="A1035" s="5">
        <v>1311</v>
      </c>
      <c r="B1035" s="5">
        <v>4</v>
      </c>
      <c r="C1035" s="5">
        <v>4</v>
      </c>
      <c r="D1035" s="5">
        <v>259</v>
      </c>
      <c r="E1035" s="5">
        <v>1632</v>
      </c>
      <c r="F1035" s="5">
        <v>4</v>
      </c>
      <c r="G1035" s="10">
        <v>44164</v>
      </c>
      <c r="H1035" s="40">
        <v>23671.724999999999</v>
      </c>
      <c r="I1035" s="40">
        <v>1893.7380000000001</v>
      </c>
      <c r="J1035" s="40">
        <v>591.79309999999998</v>
      </c>
      <c r="K1035" s="40">
        <v>26157.256099999999</v>
      </c>
      <c r="L1035" s="10">
        <v>44173</v>
      </c>
      <c r="M1035" t="s">
        <v>1829</v>
      </c>
    </row>
    <row r="1036" spans="1:13" x14ac:dyDescent="0.25">
      <c r="A1036" s="4">
        <v>1312</v>
      </c>
      <c r="B1036" s="4">
        <v>4</v>
      </c>
      <c r="C1036" s="4">
        <v>4</v>
      </c>
      <c r="D1036" s="4">
        <v>260</v>
      </c>
      <c r="E1036" s="4">
        <v>1608</v>
      </c>
      <c r="F1036" s="4">
        <v>5</v>
      </c>
      <c r="G1036" s="11">
        <v>44164</v>
      </c>
      <c r="H1036" s="41">
        <v>5948.25</v>
      </c>
      <c r="I1036" s="41">
        <v>475.86</v>
      </c>
      <c r="J1036" s="41">
        <v>148.7063</v>
      </c>
      <c r="K1036" s="41">
        <v>6572.8163000000004</v>
      </c>
      <c r="L1036" s="11">
        <v>44173</v>
      </c>
      <c r="M1036" t="s">
        <v>1829</v>
      </c>
    </row>
    <row r="1037" spans="1:13" x14ac:dyDescent="0.25">
      <c r="A1037" s="5">
        <v>1313</v>
      </c>
      <c r="B1037" s="5">
        <v>4</v>
      </c>
      <c r="C1037" s="5">
        <v>4</v>
      </c>
      <c r="D1037" s="5">
        <v>258</v>
      </c>
      <c r="E1037" s="5">
        <v>1576</v>
      </c>
      <c r="F1037" s="5">
        <v>5</v>
      </c>
      <c r="G1037" s="10">
        <v>44167</v>
      </c>
      <c r="H1037" s="40">
        <v>91117.95</v>
      </c>
      <c r="I1037" s="40">
        <v>7289.4359999999997</v>
      </c>
      <c r="J1037" s="40">
        <v>2277.9488000000001</v>
      </c>
      <c r="K1037" s="40">
        <v>100685.3348</v>
      </c>
      <c r="L1037" s="10">
        <v>44176</v>
      </c>
      <c r="M1037" t="s">
        <v>1829</v>
      </c>
    </row>
    <row r="1038" spans="1:13" x14ac:dyDescent="0.25">
      <c r="A1038" s="4">
        <v>1314</v>
      </c>
      <c r="B1038" s="4">
        <v>5</v>
      </c>
      <c r="C1038" s="4">
        <v>4</v>
      </c>
      <c r="D1038" s="4">
        <v>254</v>
      </c>
      <c r="E1038" s="4">
        <v>1590</v>
      </c>
      <c r="F1038" s="4">
        <v>1</v>
      </c>
      <c r="G1038" s="11">
        <v>44167</v>
      </c>
      <c r="H1038" s="41">
        <v>525</v>
      </c>
      <c r="I1038" s="41">
        <v>42</v>
      </c>
      <c r="J1038" s="41">
        <v>13.125</v>
      </c>
      <c r="K1038" s="41">
        <v>580.125</v>
      </c>
      <c r="L1038" s="11">
        <v>44176</v>
      </c>
      <c r="M1038" t="s">
        <v>2817</v>
      </c>
    </row>
    <row r="1039" spans="1:13" x14ac:dyDescent="0.25">
      <c r="A1039" s="5">
        <v>1315</v>
      </c>
      <c r="B1039" s="5">
        <v>4</v>
      </c>
      <c r="C1039" s="5">
        <v>4</v>
      </c>
      <c r="D1039" s="5">
        <v>257</v>
      </c>
      <c r="E1039" s="5">
        <v>1514</v>
      </c>
      <c r="F1039" s="5">
        <v>5</v>
      </c>
      <c r="G1039" s="10">
        <v>44167</v>
      </c>
      <c r="H1039" s="40">
        <v>2003.6835000000001</v>
      </c>
      <c r="I1039" s="40">
        <v>160.29470000000001</v>
      </c>
      <c r="J1039" s="40">
        <v>50.092100000000002</v>
      </c>
      <c r="K1039" s="40">
        <v>2214.0702999999999</v>
      </c>
      <c r="L1039" s="10">
        <v>44176</v>
      </c>
      <c r="M1039" t="s">
        <v>2810</v>
      </c>
    </row>
    <row r="1040" spans="1:13" x14ac:dyDescent="0.25">
      <c r="A1040" s="4">
        <v>1316</v>
      </c>
      <c r="B1040" s="4">
        <v>4</v>
      </c>
      <c r="C1040" s="4">
        <v>4</v>
      </c>
      <c r="D1040" s="4">
        <v>261</v>
      </c>
      <c r="E1040" s="4">
        <v>1498</v>
      </c>
      <c r="F1040" s="4">
        <v>4</v>
      </c>
      <c r="G1040" s="11">
        <v>44167</v>
      </c>
      <c r="H1040" s="41">
        <v>26455.275000000001</v>
      </c>
      <c r="I1040" s="41">
        <v>2116.422</v>
      </c>
      <c r="J1040" s="41">
        <v>661.38189999999997</v>
      </c>
      <c r="K1040" s="41">
        <v>29233.0789</v>
      </c>
      <c r="L1040" s="11">
        <v>44176</v>
      </c>
      <c r="M1040" t="s">
        <v>2810</v>
      </c>
    </row>
    <row r="1041" spans="1:13" x14ac:dyDescent="0.25">
      <c r="A1041" s="5">
        <v>1317</v>
      </c>
      <c r="B1041" s="5">
        <v>4</v>
      </c>
      <c r="C1041" s="5">
        <v>4</v>
      </c>
      <c r="D1041" s="5">
        <v>251</v>
      </c>
      <c r="E1041" s="5">
        <v>1674</v>
      </c>
      <c r="F1041" s="5">
        <v>2</v>
      </c>
      <c r="G1041" s="10">
        <v>44167</v>
      </c>
      <c r="H1041" s="40">
        <v>944.37</v>
      </c>
      <c r="I1041" s="40">
        <v>75.549599999999998</v>
      </c>
      <c r="J1041" s="40">
        <v>23.609300000000001</v>
      </c>
      <c r="K1041" s="40">
        <v>1043.5289</v>
      </c>
      <c r="L1041" s="10">
        <v>44176</v>
      </c>
      <c r="M1041" t="s">
        <v>2810</v>
      </c>
    </row>
    <row r="1042" spans="1:13" x14ac:dyDescent="0.25">
      <c r="A1042" s="4">
        <v>1318</v>
      </c>
      <c r="B1042" s="4">
        <v>4</v>
      </c>
      <c r="C1042" s="4">
        <v>4</v>
      </c>
      <c r="D1042" s="4">
        <v>253</v>
      </c>
      <c r="E1042" s="4">
        <v>1652</v>
      </c>
      <c r="F1042" s="4">
        <v>4</v>
      </c>
      <c r="G1042" s="11">
        <v>44167</v>
      </c>
      <c r="H1042" s="41">
        <v>51588.074999999997</v>
      </c>
      <c r="I1042" s="41">
        <v>4127.0460000000003</v>
      </c>
      <c r="J1042" s="41">
        <v>1289.7019</v>
      </c>
      <c r="K1042" s="41">
        <v>57004.822899999999</v>
      </c>
      <c r="L1042" s="11">
        <v>44176</v>
      </c>
      <c r="M1042" t="s">
        <v>1829</v>
      </c>
    </row>
    <row r="1043" spans="1:13" x14ac:dyDescent="0.25">
      <c r="A1043" s="5">
        <v>1319</v>
      </c>
      <c r="B1043" s="5">
        <v>4</v>
      </c>
      <c r="C1043" s="5">
        <v>4</v>
      </c>
      <c r="D1043" s="5">
        <v>255</v>
      </c>
      <c r="E1043" s="5">
        <v>1578</v>
      </c>
      <c r="F1043" s="5">
        <v>3</v>
      </c>
      <c r="G1043" s="10">
        <v>44167</v>
      </c>
      <c r="H1043" s="40">
        <v>62843.55</v>
      </c>
      <c r="I1043" s="40">
        <v>5027.4840000000004</v>
      </c>
      <c r="J1043" s="40">
        <v>1571.0888</v>
      </c>
      <c r="K1043" s="40">
        <v>69442.122799999997</v>
      </c>
      <c r="L1043" s="10">
        <v>44176</v>
      </c>
      <c r="M1043" t="s">
        <v>1829</v>
      </c>
    </row>
    <row r="1044" spans="1:13" x14ac:dyDescent="0.25">
      <c r="A1044" s="4">
        <v>1320</v>
      </c>
      <c r="B1044" s="4">
        <v>4</v>
      </c>
      <c r="C1044" s="4">
        <v>4</v>
      </c>
      <c r="D1044" s="4">
        <v>256</v>
      </c>
      <c r="E1044" s="4">
        <v>1538</v>
      </c>
      <c r="F1044" s="4">
        <v>5</v>
      </c>
      <c r="G1044" s="11">
        <v>44167</v>
      </c>
      <c r="H1044" s="41">
        <v>37843.574999999997</v>
      </c>
      <c r="I1044" s="41">
        <v>3027.4859999999999</v>
      </c>
      <c r="J1044" s="41">
        <v>946.08939999999996</v>
      </c>
      <c r="K1044" s="41">
        <v>41817.150399999999</v>
      </c>
      <c r="L1044" s="11">
        <v>44176</v>
      </c>
      <c r="M1044" t="s">
        <v>1829</v>
      </c>
    </row>
    <row r="1045" spans="1:13" x14ac:dyDescent="0.25">
      <c r="A1045" s="5">
        <v>1321</v>
      </c>
      <c r="B1045" s="5">
        <v>4</v>
      </c>
      <c r="C1045" s="5">
        <v>4</v>
      </c>
      <c r="D1045" s="5">
        <v>259</v>
      </c>
      <c r="E1045" s="5">
        <v>1556</v>
      </c>
      <c r="F1045" s="5">
        <v>4</v>
      </c>
      <c r="G1045" s="10">
        <v>44168</v>
      </c>
      <c r="H1045" s="40">
        <v>25531.275000000001</v>
      </c>
      <c r="I1045" s="40">
        <v>2042.502</v>
      </c>
      <c r="J1045" s="40">
        <v>638.28189999999995</v>
      </c>
      <c r="K1045" s="40">
        <v>28212.0589</v>
      </c>
      <c r="L1045" s="10">
        <v>44177</v>
      </c>
      <c r="M1045" t="s">
        <v>1829</v>
      </c>
    </row>
    <row r="1046" spans="1:13" x14ac:dyDescent="0.25">
      <c r="A1046" s="4">
        <v>1322</v>
      </c>
      <c r="B1046" s="4">
        <v>4</v>
      </c>
      <c r="C1046" s="4">
        <v>4</v>
      </c>
      <c r="D1046" s="4">
        <v>250</v>
      </c>
      <c r="E1046" s="4">
        <v>1554</v>
      </c>
      <c r="F1046" s="4">
        <v>5</v>
      </c>
      <c r="G1046" s="11">
        <v>44168</v>
      </c>
      <c r="H1046" s="41">
        <v>272.75850000000003</v>
      </c>
      <c r="I1046" s="41">
        <v>21.820699999999999</v>
      </c>
      <c r="J1046" s="41">
        <v>6.819</v>
      </c>
      <c r="K1046" s="41">
        <v>301.39819999999997</v>
      </c>
      <c r="L1046" s="11">
        <v>44177</v>
      </c>
      <c r="M1046" t="s">
        <v>2817</v>
      </c>
    </row>
    <row r="1047" spans="1:13" x14ac:dyDescent="0.25">
      <c r="A1047" s="5">
        <v>1323</v>
      </c>
      <c r="B1047" s="5">
        <v>4</v>
      </c>
      <c r="C1047" s="5">
        <v>4</v>
      </c>
      <c r="D1047" s="5">
        <v>258</v>
      </c>
      <c r="E1047" s="5">
        <v>1688</v>
      </c>
      <c r="F1047" s="5">
        <v>4</v>
      </c>
      <c r="G1047" s="10">
        <v>44168</v>
      </c>
      <c r="H1047" s="40">
        <v>125.748</v>
      </c>
      <c r="I1047" s="40">
        <v>10.059799999999999</v>
      </c>
      <c r="J1047" s="40">
        <v>3.1436999999999999</v>
      </c>
      <c r="K1047" s="40">
        <v>138.95150000000001</v>
      </c>
      <c r="L1047" s="10">
        <v>44177</v>
      </c>
      <c r="M1047" t="s">
        <v>2810</v>
      </c>
    </row>
    <row r="1048" spans="1:13" x14ac:dyDescent="0.25">
      <c r="A1048" s="4">
        <v>1324</v>
      </c>
      <c r="B1048" s="4">
        <v>4</v>
      </c>
      <c r="C1048" s="4">
        <v>4</v>
      </c>
      <c r="D1048" s="4">
        <v>254</v>
      </c>
      <c r="E1048" s="4">
        <v>1580</v>
      </c>
      <c r="F1048" s="4">
        <v>5</v>
      </c>
      <c r="G1048" s="11">
        <v>44168</v>
      </c>
      <c r="H1048" s="41">
        <v>150.79050000000001</v>
      </c>
      <c r="I1048" s="41">
        <v>12.0632</v>
      </c>
      <c r="J1048" s="41">
        <v>3.7698</v>
      </c>
      <c r="K1048" s="41">
        <v>166.62350000000001</v>
      </c>
      <c r="L1048" s="11">
        <v>44177</v>
      </c>
      <c r="M1048" t="s">
        <v>2810</v>
      </c>
    </row>
    <row r="1049" spans="1:13" x14ac:dyDescent="0.25">
      <c r="A1049" s="5">
        <v>1325</v>
      </c>
      <c r="B1049" s="5">
        <v>4</v>
      </c>
      <c r="C1049" s="5">
        <v>4</v>
      </c>
      <c r="D1049" s="5">
        <v>257</v>
      </c>
      <c r="E1049" s="5">
        <v>1496</v>
      </c>
      <c r="F1049" s="5">
        <v>5</v>
      </c>
      <c r="G1049" s="10">
        <v>44169</v>
      </c>
      <c r="H1049" s="40">
        <v>2069.2665000000002</v>
      </c>
      <c r="I1049" s="40">
        <v>165.54130000000001</v>
      </c>
      <c r="J1049" s="40">
        <v>51.731699999999996</v>
      </c>
      <c r="K1049" s="40">
        <v>2286.5394999999999</v>
      </c>
      <c r="L1049" s="10">
        <v>44178</v>
      </c>
      <c r="M1049" t="s">
        <v>2817</v>
      </c>
    </row>
    <row r="1050" spans="1:13" x14ac:dyDescent="0.25">
      <c r="A1050" s="4">
        <v>1326</v>
      </c>
      <c r="B1050" s="4">
        <v>4</v>
      </c>
      <c r="C1050" s="4">
        <v>4</v>
      </c>
      <c r="D1050" s="4">
        <v>261</v>
      </c>
      <c r="E1050" s="4">
        <v>1494</v>
      </c>
      <c r="F1050" s="4">
        <v>2</v>
      </c>
      <c r="G1050" s="11">
        <v>44169</v>
      </c>
      <c r="H1050" s="41">
        <v>8847.2999999999993</v>
      </c>
      <c r="I1050" s="41">
        <v>707.78399999999999</v>
      </c>
      <c r="J1050" s="41">
        <v>221.1825</v>
      </c>
      <c r="K1050" s="41">
        <v>9776.2664999999997</v>
      </c>
      <c r="L1050" s="11">
        <v>44178</v>
      </c>
      <c r="M1050" t="s">
        <v>2810</v>
      </c>
    </row>
    <row r="1051" spans="1:13" x14ac:dyDescent="0.25">
      <c r="A1051" s="5">
        <v>1327</v>
      </c>
      <c r="B1051" s="5">
        <v>4</v>
      </c>
      <c r="C1051" s="5">
        <v>4</v>
      </c>
      <c r="D1051" s="5">
        <v>251</v>
      </c>
      <c r="E1051" s="5">
        <v>1650</v>
      </c>
      <c r="F1051" s="5">
        <v>5</v>
      </c>
      <c r="G1051" s="10">
        <v>44169</v>
      </c>
      <c r="H1051" s="40">
        <v>171.07650000000001</v>
      </c>
      <c r="I1051" s="40">
        <v>13.6861</v>
      </c>
      <c r="J1051" s="40">
        <v>4.2769000000000004</v>
      </c>
      <c r="K1051" s="40">
        <v>189.0395</v>
      </c>
      <c r="L1051" s="10">
        <v>44178</v>
      </c>
      <c r="M1051" t="s">
        <v>2810</v>
      </c>
    </row>
    <row r="1052" spans="1:13" x14ac:dyDescent="0.25">
      <c r="A1052" s="4">
        <v>1328</v>
      </c>
      <c r="B1052" s="4">
        <v>4</v>
      </c>
      <c r="C1052" s="4">
        <v>4</v>
      </c>
      <c r="D1052" s="4">
        <v>253</v>
      </c>
      <c r="E1052" s="4">
        <v>1654</v>
      </c>
      <c r="F1052" s="4">
        <v>4</v>
      </c>
      <c r="G1052" s="11">
        <v>44169</v>
      </c>
      <c r="H1052" s="41">
        <v>20397.3</v>
      </c>
      <c r="I1052" s="41">
        <v>1631.7840000000001</v>
      </c>
      <c r="J1052" s="41">
        <v>509.9325</v>
      </c>
      <c r="K1052" s="41">
        <v>22539.016500000002</v>
      </c>
      <c r="L1052" s="11">
        <v>44178</v>
      </c>
      <c r="M1052" t="s">
        <v>2817</v>
      </c>
    </row>
    <row r="1053" spans="1:13" x14ac:dyDescent="0.25">
      <c r="A1053" s="5">
        <v>1329</v>
      </c>
      <c r="B1053" s="5">
        <v>4</v>
      </c>
      <c r="C1053" s="5">
        <v>4</v>
      </c>
      <c r="D1053" s="5">
        <v>255</v>
      </c>
      <c r="E1053" s="5">
        <v>1664</v>
      </c>
      <c r="F1053" s="5">
        <v>3</v>
      </c>
      <c r="G1053" s="10">
        <v>44169</v>
      </c>
      <c r="H1053" s="40">
        <v>14628.075000000001</v>
      </c>
      <c r="I1053" s="40">
        <v>1170.2460000000001</v>
      </c>
      <c r="J1053" s="40">
        <v>365.70190000000002</v>
      </c>
      <c r="K1053" s="40">
        <v>16164.0229</v>
      </c>
      <c r="L1053" s="10">
        <v>44178</v>
      </c>
      <c r="M1053" t="s">
        <v>2817</v>
      </c>
    </row>
    <row r="1054" spans="1:13" x14ac:dyDescent="0.25">
      <c r="A1054" s="4">
        <v>1330</v>
      </c>
      <c r="B1054" s="4">
        <v>4</v>
      </c>
      <c r="C1054" s="4">
        <v>4</v>
      </c>
      <c r="D1054" s="4">
        <v>256</v>
      </c>
      <c r="E1054" s="4">
        <v>1678</v>
      </c>
      <c r="F1054" s="4">
        <v>3</v>
      </c>
      <c r="G1054" s="11">
        <v>44169</v>
      </c>
      <c r="H1054" s="41">
        <v>58685.55</v>
      </c>
      <c r="I1054" s="41">
        <v>4694.8440000000001</v>
      </c>
      <c r="J1054" s="41">
        <v>1467.1387999999999</v>
      </c>
      <c r="K1054" s="41">
        <v>64847.532800000001</v>
      </c>
      <c r="L1054" s="11">
        <v>44178</v>
      </c>
      <c r="M1054" t="s">
        <v>1829</v>
      </c>
    </row>
    <row r="1055" spans="1:13" x14ac:dyDescent="0.25">
      <c r="A1055" s="5">
        <v>1331</v>
      </c>
      <c r="B1055" s="5">
        <v>4</v>
      </c>
      <c r="C1055" s="5">
        <v>4</v>
      </c>
      <c r="D1055" s="5">
        <v>259</v>
      </c>
      <c r="E1055" s="5">
        <v>1616</v>
      </c>
      <c r="F1055" s="5">
        <v>5</v>
      </c>
      <c r="G1055" s="10">
        <v>44169</v>
      </c>
      <c r="H1055" s="40">
        <v>563.56650000000002</v>
      </c>
      <c r="I1055" s="40">
        <v>45.085299999999997</v>
      </c>
      <c r="J1055" s="40">
        <v>14.0892</v>
      </c>
      <c r="K1055" s="40">
        <v>622.74099999999999</v>
      </c>
      <c r="L1055" s="10">
        <v>44178</v>
      </c>
      <c r="M1055" t="s">
        <v>2817</v>
      </c>
    </row>
    <row r="1056" spans="1:13" x14ac:dyDescent="0.25">
      <c r="A1056" s="4">
        <v>1332</v>
      </c>
      <c r="B1056" s="4">
        <v>4</v>
      </c>
      <c r="C1056" s="4">
        <v>4</v>
      </c>
      <c r="D1056" s="4">
        <v>260</v>
      </c>
      <c r="E1056" s="4">
        <v>1492</v>
      </c>
      <c r="F1056" s="4">
        <v>5</v>
      </c>
      <c r="G1056" s="11">
        <v>44169</v>
      </c>
      <c r="H1056" s="41">
        <v>272.75850000000003</v>
      </c>
      <c r="I1056" s="41">
        <v>21.820699999999999</v>
      </c>
      <c r="J1056" s="41">
        <v>6.819</v>
      </c>
      <c r="K1056" s="41">
        <v>301.39819999999997</v>
      </c>
      <c r="L1056" s="11">
        <v>44178</v>
      </c>
      <c r="M1056" t="s">
        <v>2817</v>
      </c>
    </row>
    <row r="1057" spans="1:13" x14ac:dyDescent="0.25">
      <c r="A1057" s="5">
        <v>1333</v>
      </c>
      <c r="B1057" s="5">
        <v>4</v>
      </c>
      <c r="C1057" s="5">
        <v>4</v>
      </c>
      <c r="D1057" s="5">
        <v>250</v>
      </c>
      <c r="E1057" s="5">
        <v>1602</v>
      </c>
      <c r="F1057" s="5">
        <v>5</v>
      </c>
      <c r="G1057" s="10">
        <v>44169</v>
      </c>
      <c r="H1057" s="40">
        <v>1525.23</v>
      </c>
      <c r="I1057" s="40">
        <v>122.0184</v>
      </c>
      <c r="J1057" s="40">
        <v>38.130800000000001</v>
      </c>
      <c r="K1057" s="40">
        <v>1685.3792000000001</v>
      </c>
      <c r="L1057" s="10">
        <v>44178</v>
      </c>
      <c r="M1057" t="s">
        <v>2817</v>
      </c>
    </row>
    <row r="1058" spans="1:13" x14ac:dyDescent="0.25">
      <c r="A1058" s="4">
        <v>1334</v>
      </c>
      <c r="B1058" s="4">
        <v>4</v>
      </c>
      <c r="C1058" s="4">
        <v>4</v>
      </c>
      <c r="D1058" s="4">
        <v>254</v>
      </c>
      <c r="E1058" s="4">
        <v>1540</v>
      </c>
      <c r="F1058" s="4">
        <v>4</v>
      </c>
      <c r="G1058" s="11">
        <v>44169</v>
      </c>
      <c r="H1058" s="41">
        <v>260.1585</v>
      </c>
      <c r="I1058" s="41">
        <v>20.8127</v>
      </c>
      <c r="J1058" s="41">
        <v>6.5039999999999996</v>
      </c>
      <c r="K1058" s="41">
        <v>287.47519999999997</v>
      </c>
      <c r="L1058" s="11">
        <v>44178</v>
      </c>
      <c r="M1058" t="s">
        <v>2810</v>
      </c>
    </row>
    <row r="1059" spans="1:13" x14ac:dyDescent="0.25">
      <c r="A1059" s="5">
        <v>1335</v>
      </c>
      <c r="B1059" s="5">
        <v>4</v>
      </c>
      <c r="C1059" s="5">
        <v>4</v>
      </c>
      <c r="D1059" s="5">
        <v>257</v>
      </c>
      <c r="E1059" s="5">
        <v>1628</v>
      </c>
      <c r="F1059" s="5">
        <v>5</v>
      </c>
      <c r="G1059" s="10">
        <v>44169</v>
      </c>
      <c r="H1059" s="40">
        <v>34644.224999999999</v>
      </c>
      <c r="I1059" s="40">
        <v>2771.538</v>
      </c>
      <c r="J1059" s="40">
        <v>866.10559999999998</v>
      </c>
      <c r="K1059" s="40">
        <v>38281.868600000002</v>
      </c>
      <c r="L1059" s="10">
        <v>44178</v>
      </c>
      <c r="M1059" t="s">
        <v>2810</v>
      </c>
    </row>
    <row r="1060" spans="1:13" x14ac:dyDescent="0.25">
      <c r="A1060" s="4">
        <v>1336</v>
      </c>
      <c r="B1060" s="4">
        <v>4</v>
      </c>
      <c r="C1060" s="4">
        <v>4</v>
      </c>
      <c r="D1060" s="4">
        <v>261</v>
      </c>
      <c r="E1060" s="4">
        <v>1604</v>
      </c>
      <c r="F1060" s="4">
        <v>4</v>
      </c>
      <c r="G1060" s="11">
        <v>44169</v>
      </c>
      <c r="H1060" s="41">
        <v>1839.5055</v>
      </c>
      <c r="I1060" s="41">
        <v>147.16040000000001</v>
      </c>
      <c r="J1060" s="41">
        <v>45.9876</v>
      </c>
      <c r="K1060" s="41">
        <v>2032.6534999999999</v>
      </c>
      <c r="L1060" s="11">
        <v>44178</v>
      </c>
      <c r="M1060" t="s">
        <v>2810</v>
      </c>
    </row>
    <row r="1061" spans="1:13" x14ac:dyDescent="0.25">
      <c r="A1061" s="5">
        <v>1337</v>
      </c>
      <c r="B1061" s="5">
        <v>4</v>
      </c>
      <c r="C1061" s="5">
        <v>4</v>
      </c>
      <c r="D1061" s="5">
        <v>251</v>
      </c>
      <c r="E1061" s="5">
        <v>1690</v>
      </c>
      <c r="F1061" s="5">
        <v>5</v>
      </c>
      <c r="G1061" s="10">
        <v>44169</v>
      </c>
      <c r="H1061" s="40">
        <v>146.286</v>
      </c>
      <c r="I1061" s="40">
        <v>11.7029</v>
      </c>
      <c r="J1061" s="40">
        <v>3.6572</v>
      </c>
      <c r="K1061" s="40">
        <v>161.64609999999999</v>
      </c>
      <c r="L1061" s="10">
        <v>44178</v>
      </c>
      <c r="M1061" t="s">
        <v>2810</v>
      </c>
    </row>
    <row r="1062" spans="1:13" x14ac:dyDescent="0.25">
      <c r="A1062" s="4">
        <v>1338</v>
      </c>
      <c r="B1062" s="4">
        <v>4</v>
      </c>
      <c r="C1062" s="4">
        <v>4</v>
      </c>
      <c r="D1062" s="4">
        <v>253</v>
      </c>
      <c r="E1062" s="4">
        <v>1566</v>
      </c>
      <c r="F1062" s="4">
        <v>5</v>
      </c>
      <c r="G1062" s="11">
        <v>44169</v>
      </c>
      <c r="H1062" s="41">
        <v>102.56399999999999</v>
      </c>
      <c r="I1062" s="41">
        <v>8.2050999999999998</v>
      </c>
      <c r="J1062" s="41">
        <v>2.5640999999999998</v>
      </c>
      <c r="K1062" s="41">
        <v>113.33320000000001</v>
      </c>
      <c r="L1062" s="11">
        <v>44178</v>
      </c>
      <c r="M1062" t="s">
        <v>2810</v>
      </c>
    </row>
    <row r="1063" spans="1:13" x14ac:dyDescent="0.25">
      <c r="A1063" s="5">
        <v>1339</v>
      </c>
      <c r="B1063" s="5">
        <v>4</v>
      </c>
      <c r="C1063" s="5">
        <v>4</v>
      </c>
      <c r="D1063" s="5">
        <v>255</v>
      </c>
      <c r="E1063" s="5">
        <v>1698</v>
      </c>
      <c r="F1063" s="5">
        <v>5</v>
      </c>
      <c r="G1063" s="10">
        <v>44169</v>
      </c>
      <c r="H1063" s="40">
        <v>150.79050000000001</v>
      </c>
      <c r="I1063" s="40">
        <v>12.0632</v>
      </c>
      <c r="J1063" s="40">
        <v>3.7698</v>
      </c>
      <c r="K1063" s="40">
        <v>166.62350000000001</v>
      </c>
      <c r="L1063" s="10">
        <v>44178</v>
      </c>
      <c r="M1063" t="s">
        <v>2810</v>
      </c>
    </row>
    <row r="1064" spans="1:13" x14ac:dyDescent="0.25">
      <c r="A1064" s="4">
        <v>1340</v>
      </c>
      <c r="B1064" s="4">
        <v>4</v>
      </c>
      <c r="C1064" s="4">
        <v>4</v>
      </c>
      <c r="D1064" s="4">
        <v>256</v>
      </c>
      <c r="E1064" s="4">
        <v>1560</v>
      </c>
      <c r="F1064" s="4">
        <v>5</v>
      </c>
      <c r="G1064" s="11">
        <v>44169</v>
      </c>
      <c r="H1064" s="41">
        <v>13669.424999999999</v>
      </c>
      <c r="I1064" s="41">
        <v>1093.5540000000001</v>
      </c>
      <c r="J1064" s="41">
        <v>341.73559999999998</v>
      </c>
      <c r="K1064" s="41">
        <v>15104.714599999999</v>
      </c>
      <c r="L1064" s="11">
        <v>44178</v>
      </c>
      <c r="M1064" t="s">
        <v>1829</v>
      </c>
    </row>
    <row r="1065" spans="1:13" x14ac:dyDescent="0.25">
      <c r="A1065" s="5">
        <v>1341</v>
      </c>
      <c r="B1065" s="5">
        <v>4</v>
      </c>
      <c r="C1065" s="5">
        <v>4</v>
      </c>
      <c r="D1065" s="5">
        <v>259</v>
      </c>
      <c r="E1065" s="5">
        <v>1692</v>
      </c>
      <c r="F1065" s="5">
        <v>5</v>
      </c>
      <c r="G1065" s="10">
        <v>44170</v>
      </c>
      <c r="H1065" s="40">
        <v>9948.33</v>
      </c>
      <c r="I1065" s="40">
        <v>795.8664</v>
      </c>
      <c r="J1065" s="40">
        <v>248.70830000000001</v>
      </c>
      <c r="K1065" s="40">
        <v>10992.904699999999</v>
      </c>
      <c r="L1065" s="10">
        <v>44179</v>
      </c>
      <c r="M1065" t="s">
        <v>1829</v>
      </c>
    </row>
    <row r="1066" spans="1:13" x14ac:dyDescent="0.25">
      <c r="A1066" s="4">
        <v>1342</v>
      </c>
      <c r="B1066" s="4">
        <v>4</v>
      </c>
      <c r="C1066" s="4">
        <v>4</v>
      </c>
      <c r="D1066" s="4">
        <v>260</v>
      </c>
      <c r="E1066" s="4">
        <v>1696</v>
      </c>
      <c r="F1066" s="4">
        <v>4</v>
      </c>
      <c r="G1066" s="11">
        <v>44170</v>
      </c>
      <c r="H1066" s="41">
        <v>34118.699999999997</v>
      </c>
      <c r="I1066" s="41">
        <v>2729.4960000000001</v>
      </c>
      <c r="J1066" s="41">
        <v>852.96749999999997</v>
      </c>
      <c r="K1066" s="41">
        <v>37701.163500000002</v>
      </c>
      <c r="L1066" s="11">
        <v>44179</v>
      </c>
      <c r="M1066" t="s">
        <v>1829</v>
      </c>
    </row>
    <row r="1067" spans="1:13" x14ac:dyDescent="0.25">
      <c r="A1067" s="5">
        <v>1343</v>
      </c>
      <c r="B1067" s="5">
        <v>4</v>
      </c>
      <c r="C1067" s="5">
        <v>4</v>
      </c>
      <c r="D1067" s="5">
        <v>258</v>
      </c>
      <c r="E1067" s="5">
        <v>1504</v>
      </c>
      <c r="F1067" s="5">
        <v>1</v>
      </c>
      <c r="G1067" s="10">
        <v>44170</v>
      </c>
      <c r="H1067" s="40">
        <v>551.88</v>
      </c>
      <c r="I1067" s="40">
        <v>44.150399999999998</v>
      </c>
      <c r="J1067" s="40">
        <v>13.797000000000001</v>
      </c>
      <c r="K1067" s="40">
        <v>609.82740000000001</v>
      </c>
      <c r="L1067" s="10">
        <v>44179</v>
      </c>
      <c r="M1067" t="s">
        <v>2817</v>
      </c>
    </row>
    <row r="1068" spans="1:13" x14ac:dyDescent="0.25">
      <c r="A1068" s="4">
        <v>1344</v>
      </c>
      <c r="B1068" s="4">
        <v>4</v>
      </c>
      <c r="C1068" s="4">
        <v>4</v>
      </c>
      <c r="D1068" s="4">
        <v>254</v>
      </c>
      <c r="E1068" s="4">
        <v>1544</v>
      </c>
      <c r="F1068" s="4">
        <v>1</v>
      </c>
      <c r="G1068" s="11">
        <v>44170</v>
      </c>
      <c r="H1068" s="41">
        <v>3811.5</v>
      </c>
      <c r="I1068" s="41">
        <v>304.92</v>
      </c>
      <c r="J1068" s="41">
        <v>95.287499999999994</v>
      </c>
      <c r="K1068" s="41">
        <v>4211.7075000000004</v>
      </c>
      <c r="L1068" s="11">
        <v>44179</v>
      </c>
      <c r="M1068" t="s">
        <v>2817</v>
      </c>
    </row>
    <row r="1069" spans="1:13" x14ac:dyDescent="0.25">
      <c r="A1069" s="5">
        <v>1345</v>
      </c>
      <c r="B1069" s="5">
        <v>4</v>
      </c>
      <c r="C1069" s="5">
        <v>4</v>
      </c>
      <c r="D1069" s="5">
        <v>257</v>
      </c>
      <c r="E1069" s="5">
        <v>1530</v>
      </c>
      <c r="F1069" s="5">
        <v>2</v>
      </c>
      <c r="G1069" s="10">
        <v>44170</v>
      </c>
      <c r="H1069" s="40">
        <v>28072.275000000001</v>
      </c>
      <c r="I1069" s="40">
        <v>2245.7820000000002</v>
      </c>
      <c r="J1069" s="40">
        <v>701.80690000000004</v>
      </c>
      <c r="K1069" s="40">
        <v>31019.8639</v>
      </c>
      <c r="L1069" s="10">
        <v>44179</v>
      </c>
      <c r="M1069" t="s">
        <v>2810</v>
      </c>
    </row>
    <row r="1070" spans="1:13" x14ac:dyDescent="0.25">
      <c r="A1070" s="4">
        <v>1346</v>
      </c>
      <c r="B1070" s="4">
        <v>4</v>
      </c>
      <c r="C1070" s="4">
        <v>4</v>
      </c>
      <c r="D1070" s="4">
        <v>261</v>
      </c>
      <c r="E1070" s="4">
        <v>1508</v>
      </c>
      <c r="F1070" s="4">
        <v>1</v>
      </c>
      <c r="G1070" s="11">
        <v>44170</v>
      </c>
      <c r="H1070" s="41">
        <v>37312.275000000001</v>
      </c>
      <c r="I1070" s="41">
        <v>2984.982</v>
      </c>
      <c r="J1070" s="41">
        <v>932.80690000000004</v>
      </c>
      <c r="K1070" s="41">
        <v>41230.063900000001</v>
      </c>
      <c r="L1070" s="11">
        <v>44179</v>
      </c>
      <c r="M1070" t="s">
        <v>2810</v>
      </c>
    </row>
    <row r="1071" spans="1:13" x14ac:dyDescent="0.25">
      <c r="A1071" s="5">
        <v>1347</v>
      </c>
      <c r="B1071" s="5">
        <v>4</v>
      </c>
      <c r="C1071" s="5">
        <v>4</v>
      </c>
      <c r="D1071" s="5">
        <v>251</v>
      </c>
      <c r="E1071" s="5">
        <v>1694</v>
      </c>
      <c r="F1071" s="5">
        <v>1</v>
      </c>
      <c r="G1071" s="10">
        <v>44170</v>
      </c>
      <c r="H1071" s="40">
        <v>7623</v>
      </c>
      <c r="I1071" s="40">
        <v>609.84</v>
      </c>
      <c r="J1071" s="40">
        <v>190.57499999999999</v>
      </c>
      <c r="K1071" s="40">
        <v>8423.4150000000009</v>
      </c>
      <c r="L1071" s="10">
        <v>44179</v>
      </c>
      <c r="M1071" t="s">
        <v>2817</v>
      </c>
    </row>
    <row r="1072" spans="1:13" x14ac:dyDescent="0.25">
      <c r="A1072" s="4">
        <v>1348</v>
      </c>
      <c r="B1072" s="4">
        <v>4</v>
      </c>
      <c r="C1072" s="4">
        <v>4</v>
      </c>
      <c r="D1072" s="4">
        <v>253</v>
      </c>
      <c r="E1072" s="4">
        <v>1624</v>
      </c>
      <c r="F1072" s="4">
        <v>2</v>
      </c>
      <c r="G1072" s="11">
        <v>44170</v>
      </c>
      <c r="H1072" s="41">
        <v>28297.5</v>
      </c>
      <c r="I1072" s="41">
        <v>2263.8000000000002</v>
      </c>
      <c r="J1072" s="41">
        <v>707.4375</v>
      </c>
      <c r="K1072" s="41">
        <v>31268.737499999999</v>
      </c>
      <c r="L1072" s="11">
        <v>44179</v>
      </c>
      <c r="M1072" t="s">
        <v>1829</v>
      </c>
    </row>
    <row r="1073" spans="1:13" x14ac:dyDescent="0.25">
      <c r="A1073" s="5">
        <v>1349</v>
      </c>
      <c r="B1073" s="5">
        <v>4</v>
      </c>
      <c r="C1073" s="5">
        <v>4</v>
      </c>
      <c r="D1073" s="5">
        <v>255</v>
      </c>
      <c r="E1073" s="5">
        <v>1548</v>
      </c>
      <c r="F1073" s="5">
        <v>2</v>
      </c>
      <c r="G1073" s="10">
        <v>44170</v>
      </c>
      <c r="H1073" s="40">
        <v>59.944499999999998</v>
      </c>
      <c r="I1073" s="40">
        <v>4.7956000000000003</v>
      </c>
      <c r="J1073" s="40">
        <v>1.4985999999999999</v>
      </c>
      <c r="K1073" s="40">
        <v>66.238699999999994</v>
      </c>
      <c r="L1073" s="10">
        <v>44179</v>
      </c>
      <c r="M1073" t="s">
        <v>2810</v>
      </c>
    </row>
    <row r="1074" spans="1:13" x14ac:dyDescent="0.25">
      <c r="A1074" s="4">
        <v>1350</v>
      </c>
      <c r="B1074" s="4">
        <v>4</v>
      </c>
      <c r="C1074" s="4">
        <v>4</v>
      </c>
      <c r="D1074" s="4">
        <v>256</v>
      </c>
      <c r="E1074" s="4">
        <v>1598</v>
      </c>
      <c r="F1074" s="4">
        <v>4</v>
      </c>
      <c r="G1074" s="11">
        <v>44170</v>
      </c>
      <c r="H1074" s="41">
        <v>345.55500000000001</v>
      </c>
      <c r="I1074" s="41">
        <v>27.644400000000001</v>
      </c>
      <c r="J1074" s="41">
        <v>8.6388999999999996</v>
      </c>
      <c r="K1074" s="41">
        <v>381.8383</v>
      </c>
      <c r="L1074" s="11">
        <v>44179</v>
      </c>
      <c r="M1074" t="s">
        <v>2810</v>
      </c>
    </row>
    <row r="1075" spans="1:13" x14ac:dyDescent="0.25">
      <c r="A1075" s="5">
        <v>1351</v>
      </c>
      <c r="B1075" s="5">
        <v>4</v>
      </c>
      <c r="C1075" s="5">
        <v>4</v>
      </c>
      <c r="D1075" s="5">
        <v>252</v>
      </c>
      <c r="E1075" s="5">
        <v>1658</v>
      </c>
      <c r="F1075" s="5">
        <v>5</v>
      </c>
      <c r="G1075" s="10">
        <v>44170</v>
      </c>
      <c r="H1075" s="40">
        <v>43878.45</v>
      </c>
      <c r="I1075" s="40">
        <v>3510.2759999999998</v>
      </c>
      <c r="J1075" s="40">
        <v>1096.9612999999999</v>
      </c>
      <c r="K1075" s="40">
        <v>48485.687299999998</v>
      </c>
      <c r="L1075" s="10">
        <v>44179</v>
      </c>
      <c r="M1075" t="s">
        <v>2810</v>
      </c>
    </row>
    <row r="1076" spans="1:13" x14ac:dyDescent="0.25">
      <c r="A1076" s="4">
        <v>1352</v>
      </c>
      <c r="B1076" s="4">
        <v>4</v>
      </c>
      <c r="C1076" s="4">
        <v>4</v>
      </c>
      <c r="D1076" s="4">
        <v>260</v>
      </c>
      <c r="E1076" s="4">
        <v>1536</v>
      </c>
      <c r="F1076" s="4">
        <v>4</v>
      </c>
      <c r="G1076" s="11">
        <v>44170</v>
      </c>
      <c r="H1076" s="41">
        <v>272.12849999999997</v>
      </c>
      <c r="I1076" s="41">
        <v>21.770299999999999</v>
      </c>
      <c r="J1076" s="41">
        <v>6.8032000000000004</v>
      </c>
      <c r="K1076" s="41">
        <v>300.702</v>
      </c>
      <c r="L1076" s="11">
        <v>44179</v>
      </c>
      <c r="M1076" t="s">
        <v>2810</v>
      </c>
    </row>
    <row r="1077" spans="1:13" x14ac:dyDescent="0.25">
      <c r="A1077" s="5">
        <v>1353</v>
      </c>
      <c r="B1077" s="5">
        <v>4</v>
      </c>
      <c r="C1077" s="5">
        <v>4</v>
      </c>
      <c r="D1077" s="5">
        <v>258</v>
      </c>
      <c r="E1077" s="5">
        <v>1568</v>
      </c>
      <c r="F1077" s="5">
        <v>2</v>
      </c>
      <c r="G1077" s="10">
        <v>44170</v>
      </c>
      <c r="H1077" s="40">
        <v>21252</v>
      </c>
      <c r="I1077" s="40">
        <v>1700.16</v>
      </c>
      <c r="J1077" s="40">
        <v>531.29999999999995</v>
      </c>
      <c r="K1077" s="40">
        <v>23483.46</v>
      </c>
      <c r="L1077" s="10">
        <v>44179</v>
      </c>
      <c r="M1077" t="s">
        <v>1829</v>
      </c>
    </row>
    <row r="1078" spans="1:13" x14ac:dyDescent="0.25">
      <c r="A1078" s="4">
        <v>1354</v>
      </c>
      <c r="B1078" s="4">
        <v>4</v>
      </c>
      <c r="C1078" s="4">
        <v>4</v>
      </c>
      <c r="D1078" s="4">
        <v>254</v>
      </c>
      <c r="E1078" s="4">
        <v>1648</v>
      </c>
      <c r="F1078" s="4">
        <v>5</v>
      </c>
      <c r="G1078" s="11">
        <v>44170</v>
      </c>
      <c r="H1078" s="41">
        <v>142.41149999999999</v>
      </c>
      <c r="I1078" s="41">
        <v>11.392899999999999</v>
      </c>
      <c r="J1078" s="41">
        <v>3.5602999999999998</v>
      </c>
      <c r="K1078" s="41">
        <v>157.3647</v>
      </c>
      <c r="L1078" s="11">
        <v>44179</v>
      </c>
      <c r="M1078" t="s">
        <v>2810</v>
      </c>
    </row>
    <row r="1079" spans="1:13" x14ac:dyDescent="0.25">
      <c r="A1079" s="5">
        <v>1355</v>
      </c>
      <c r="B1079" s="5">
        <v>4</v>
      </c>
      <c r="C1079" s="5">
        <v>4</v>
      </c>
      <c r="D1079" s="5">
        <v>257</v>
      </c>
      <c r="E1079" s="5">
        <v>1646</v>
      </c>
      <c r="F1079" s="5">
        <v>2</v>
      </c>
      <c r="G1079" s="10">
        <v>44170</v>
      </c>
      <c r="H1079" s="40">
        <v>48030.675000000003</v>
      </c>
      <c r="I1079" s="40">
        <v>3842.4540000000002</v>
      </c>
      <c r="J1079" s="40">
        <v>1200.7669000000001</v>
      </c>
      <c r="K1079" s="40">
        <v>53073.895900000003</v>
      </c>
      <c r="L1079" s="10">
        <v>44179</v>
      </c>
      <c r="M1079" t="s">
        <v>2810</v>
      </c>
    </row>
    <row r="1080" spans="1:13" x14ac:dyDescent="0.25">
      <c r="A1080" s="4">
        <v>1356</v>
      </c>
      <c r="B1080" s="4">
        <v>4</v>
      </c>
      <c r="C1080" s="4">
        <v>4</v>
      </c>
      <c r="D1080" s="4">
        <v>261</v>
      </c>
      <c r="E1080" s="4">
        <v>1672</v>
      </c>
      <c r="F1080" s="4">
        <v>4</v>
      </c>
      <c r="G1080" s="11">
        <v>44170</v>
      </c>
      <c r="H1080" s="41">
        <v>50983.936500000003</v>
      </c>
      <c r="I1080" s="41">
        <v>4078.7148999999999</v>
      </c>
      <c r="J1080" s="41">
        <v>1274.5984000000001</v>
      </c>
      <c r="K1080" s="41">
        <v>56337.249799999998</v>
      </c>
      <c r="L1080" s="11">
        <v>44179</v>
      </c>
      <c r="M1080" t="s">
        <v>2817</v>
      </c>
    </row>
    <row r="1081" spans="1:13" x14ac:dyDescent="0.25">
      <c r="A1081" s="5">
        <v>1357</v>
      </c>
      <c r="B1081" s="5">
        <v>4</v>
      </c>
      <c r="C1081" s="5">
        <v>4</v>
      </c>
      <c r="D1081" s="5">
        <v>250</v>
      </c>
      <c r="E1081" s="5">
        <v>1600</v>
      </c>
      <c r="F1081" s="5">
        <v>1</v>
      </c>
      <c r="G1081" s="10">
        <v>44171</v>
      </c>
      <c r="H1081" s="40">
        <v>1276.2750000000001</v>
      </c>
      <c r="I1081" s="40">
        <v>102.102</v>
      </c>
      <c r="J1081" s="40">
        <v>31.9069</v>
      </c>
      <c r="K1081" s="40">
        <v>1410.2838999999999</v>
      </c>
      <c r="L1081" s="10">
        <v>44180</v>
      </c>
      <c r="M1081" t="s">
        <v>2810</v>
      </c>
    </row>
    <row r="1082" spans="1:13" x14ac:dyDescent="0.25">
      <c r="A1082" s="4">
        <v>1358</v>
      </c>
      <c r="B1082" s="4">
        <v>4</v>
      </c>
      <c r="C1082" s="4">
        <v>4</v>
      </c>
      <c r="D1082" s="4">
        <v>253</v>
      </c>
      <c r="E1082" s="4">
        <v>1522</v>
      </c>
      <c r="F1082" s="4">
        <v>1</v>
      </c>
      <c r="G1082" s="11">
        <v>44171</v>
      </c>
      <c r="H1082" s="41">
        <v>2003.925</v>
      </c>
      <c r="I1082" s="41">
        <v>160.31399999999999</v>
      </c>
      <c r="J1082" s="41">
        <v>50.098100000000002</v>
      </c>
      <c r="K1082" s="41">
        <v>2214.3371000000002</v>
      </c>
      <c r="L1082" s="11">
        <v>44180</v>
      </c>
      <c r="M1082" t="s">
        <v>2810</v>
      </c>
    </row>
    <row r="1083" spans="1:13" x14ac:dyDescent="0.25">
      <c r="A1083" s="5">
        <v>1359</v>
      </c>
      <c r="B1083" s="5">
        <v>4</v>
      </c>
      <c r="C1083" s="5">
        <v>4</v>
      </c>
      <c r="D1083" s="5">
        <v>255</v>
      </c>
      <c r="E1083" s="5">
        <v>1570</v>
      </c>
      <c r="F1083" s="5">
        <v>2</v>
      </c>
      <c r="G1083" s="10">
        <v>44171</v>
      </c>
      <c r="H1083" s="40">
        <v>50860.425000000003</v>
      </c>
      <c r="I1083" s="40">
        <v>4068.8339999999998</v>
      </c>
      <c r="J1083" s="40">
        <v>1271.5106000000001</v>
      </c>
      <c r="K1083" s="40">
        <v>56200.7696</v>
      </c>
      <c r="L1083" s="10">
        <v>44180</v>
      </c>
      <c r="M1083" t="s">
        <v>1829</v>
      </c>
    </row>
    <row r="1084" spans="1:13" x14ac:dyDescent="0.25">
      <c r="A1084" s="4">
        <v>1360</v>
      </c>
      <c r="B1084" s="4">
        <v>4</v>
      </c>
      <c r="C1084" s="4">
        <v>4</v>
      </c>
      <c r="D1084" s="4">
        <v>256</v>
      </c>
      <c r="E1084" s="4">
        <v>1516</v>
      </c>
      <c r="F1084" s="4">
        <v>1</v>
      </c>
      <c r="G1084" s="11">
        <v>44171</v>
      </c>
      <c r="H1084" s="41">
        <v>454.86</v>
      </c>
      <c r="I1084" s="41">
        <v>36.388800000000003</v>
      </c>
      <c r="J1084" s="41">
        <v>11.371499999999999</v>
      </c>
      <c r="K1084" s="41">
        <v>502.62029999999999</v>
      </c>
      <c r="L1084" s="11">
        <v>44180</v>
      </c>
      <c r="M1084" t="s">
        <v>1829</v>
      </c>
    </row>
    <row r="1085" spans="1:13" x14ac:dyDescent="0.25">
      <c r="A1085" s="5">
        <v>1361</v>
      </c>
      <c r="B1085" s="5">
        <v>4</v>
      </c>
      <c r="C1085" s="5">
        <v>4</v>
      </c>
      <c r="D1085" s="5">
        <v>259</v>
      </c>
      <c r="E1085" s="5">
        <v>1506</v>
      </c>
      <c r="F1085" s="5">
        <v>5</v>
      </c>
      <c r="G1085" s="10">
        <v>44171</v>
      </c>
      <c r="H1085" s="40">
        <v>43878.45</v>
      </c>
      <c r="I1085" s="40">
        <v>3510.2759999999998</v>
      </c>
      <c r="J1085" s="40">
        <v>1096.9612999999999</v>
      </c>
      <c r="K1085" s="40">
        <v>48485.687299999998</v>
      </c>
      <c r="L1085" s="10">
        <v>44180</v>
      </c>
      <c r="M1085" t="s">
        <v>1829</v>
      </c>
    </row>
    <row r="1086" spans="1:13" x14ac:dyDescent="0.25">
      <c r="A1086" s="4">
        <v>1362</v>
      </c>
      <c r="B1086" s="4">
        <v>4</v>
      </c>
      <c r="C1086" s="4">
        <v>4</v>
      </c>
      <c r="D1086" s="4">
        <v>260</v>
      </c>
      <c r="E1086" s="4">
        <v>1626</v>
      </c>
      <c r="F1086" s="4">
        <v>2</v>
      </c>
      <c r="G1086" s="11">
        <v>44171</v>
      </c>
      <c r="H1086" s="41">
        <v>7132.125</v>
      </c>
      <c r="I1086" s="41">
        <v>570.57000000000005</v>
      </c>
      <c r="J1086" s="41">
        <v>178.3031</v>
      </c>
      <c r="K1086" s="41">
        <v>7880.9980999999998</v>
      </c>
      <c r="L1086" s="11">
        <v>44180</v>
      </c>
      <c r="M1086" t="s">
        <v>2817</v>
      </c>
    </row>
    <row r="1087" spans="1:13" x14ac:dyDescent="0.25">
      <c r="A1087" s="5">
        <v>1363</v>
      </c>
      <c r="B1087" s="5">
        <v>6</v>
      </c>
      <c r="C1087" s="5">
        <v>4</v>
      </c>
      <c r="D1087" s="5">
        <v>258</v>
      </c>
      <c r="E1087" s="5">
        <v>1542</v>
      </c>
      <c r="F1087" s="5">
        <v>2</v>
      </c>
      <c r="G1087" s="10">
        <v>44171</v>
      </c>
      <c r="H1087" s="40">
        <v>28343.7</v>
      </c>
      <c r="I1087" s="40">
        <v>2267.4960000000001</v>
      </c>
      <c r="J1087" s="40">
        <v>708.59249999999997</v>
      </c>
      <c r="K1087" s="40">
        <v>31319.788499999999</v>
      </c>
      <c r="L1087" s="10">
        <v>44180</v>
      </c>
      <c r="M1087" t="s">
        <v>1829</v>
      </c>
    </row>
    <row r="1088" spans="1:13" x14ac:dyDescent="0.25">
      <c r="A1088" s="4">
        <v>1364</v>
      </c>
      <c r="B1088" s="4">
        <v>4</v>
      </c>
      <c r="C1088" s="4">
        <v>4</v>
      </c>
      <c r="D1088" s="4">
        <v>254</v>
      </c>
      <c r="E1088" s="4">
        <v>1610</v>
      </c>
      <c r="F1088" s="4">
        <v>4</v>
      </c>
      <c r="G1088" s="11">
        <v>44171</v>
      </c>
      <c r="H1088" s="41">
        <v>22516.724999999999</v>
      </c>
      <c r="I1088" s="41">
        <v>1801.338</v>
      </c>
      <c r="J1088" s="41">
        <v>562.91809999999998</v>
      </c>
      <c r="K1088" s="41">
        <v>24880.981100000001</v>
      </c>
      <c r="L1088" s="11">
        <v>44180</v>
      </c>
      <c r="M1088" t="s">
        <v>2810</v>
      </c>
    </row>
    <row r="1089" spans="1:13" x14ac:dyDescent="0.25">
      <c r="A1089" s="5">
        <v>1365</v>
      </c>
      <c r="B1089" s="5">
        <v>4</v>
      </c>
      <c r="C1089" s="5">
        <v>4</v>
      </c>
      <c r="D1089" s="5">
        <v>252</v>
      </c>
      <c r="E1089" s="5">
        <v>1638</v>
      </c>
      <c r="F1089" s="5">
        <v>5</v>
      </c>
      <c r="G1089" s="10">
        <v>44171</v>
      </c>
      <c r="H1089" s="40">
        <v>34644.224999999999</v>
      </c>
      <c r="I1089" s="40">
        <v>2771.538</v>
      </c>
      <c r="J1089" s="40">
        <v>866.10559999999998</v>
      </c>
      <c r="K1089" s="40">
        <v>38281.868600000002</v>
      </c>
      <c r="L1089" s="10">
        <v>44180</v>
      </c>
      <c r="M1089" t="s">
        <v>2817</v>
      </c>
    </row>
    <row r="1090" spans="1:13" x14ac:dyDescent="0.25">
      <c r="A1090" s="4">
        <v>1366</v>
      </c>
      <c r="B1090" s="4">
        <v>4</v>
      </c>
      <c r="C1090" s="4">
        <v>4</v>
      </c>
      <c r="D1090" s="4">
        <v>261</v>
      </c>
      <c r="E1090" s="4">
        <v>1582</v>
      </c>
      <c r="F1090" s="4">
        <v>4</v>
      </c>
      <c r="G1090" s="11">
        <v>44171</v>
      </c>
      <c r="H1090" s="41">
        <v>513.79650000000004</v>
      </c>
      <c r="I1090" s="41">
        <v>41.103700000000003</v>
      </c>
      <c r="J1090" s="41">
        <v>12.844900000000001</v>
      </c>
      <c r="K1090" s="41">
        <v>567.74509999999998</v>
      </c>
      <c r="L1090" s="11">
        <v>44180</v>
      </c>
      <c r="M1090" t="s">
        <v>2810</v>
      </c>
    </row>
    <row r="1091" spans="1:13" x14ac:dyDescent="0.25">
      <c r="A1091" s="5">
        <v>1367</v>
      </c>
      <c r="B1091" s="5">
        <v>4</v>
      </c>
      <c r="C1091" s="5">
        <v>4</v>
      </c>
      <c r="D1091" s="5">
        <v>251</v>
      </c>
      <c r="E1091" s="5">
        <v>1510</v>
      </c>
      <c r="F1091" s="5">
        <v>5</v>
      </c>
      <c r="G1091" s="10">
        <v>44171</v>
      </c>
      <c r="H1091" s="40">
        <v>143.04150000000001</v>
      </c>
      <c r="I1091" s="40">
        <v>11.443300000000001</v>
      </c>
      <c r="J1091" s="40">
        <v>3.5760000000000001</v>
      </c>
      <c r="K1091" s="40">
        <v>158.0608</v>
      </c>
      <c r="L1091" s="10">
        <v>44180</v>
      </c>
      <c r="M1091" t="s">
        <v>2810</v>
      </c>
    </row>
    <row r="1092" spans="1:13" x14ac:dyDescent="0.25">
      <c r="A1092" s="4">
        <v>1368</v>
      </c>
      <c r="B1092" s="4">
        <v>4</v>
      </c>
      <c r="C1092" s="4">
        <v>4</v>
      </c>
      <c r="D1092" s="4">
        <v>253</v>
      </c>
      <c r="E1092" s="4">
        <v>1526</v>
      </c>
      <c r="F1092" s="4">
        <v>2</v>
      </c>
      <c r="G1092" s="11">
        <v>44171</v>
      </c>
      <c r="H1092" s="41">
        <v>28199.325000000001</v>
      </c>
      <c r="I1092" s="41">
        <v>2255.9459999999999</v>
      </c>
      <c r="J1092" s="41">
        <v>704.98310000000004</v>
      </c>
      <c r="K1092" s="41">
        <v>31160.254099999998</v>
      </c>
      <c r="L1092" s="11">
        <v>44180</v>
      </c>
      <c r="M1092" t="s">
        <v>1829</v>
      </c>
    </row>
    <row r="1093" spans="1:13" x14ac:dyDescent="0.25">
      <c r="A1093" s="5">
        <v>1369</v>
      </c>
      <c r="B1093" s="5">
        <v>4</v>
      </c>
      <c r="C1093" s="5">
        <v>4</v>
      </c>
      <c r="D1093" s="5">
        <v>255</v>
      </c>
      <c r="E1093" s="5">
        <v>1644</v>
      </c>
      <c r="F1093" s="5">
        <v>1</v>
      </c>
      <c r="G1093" s="10">
        <v>44171</v>
      </c>
      <c r="H1093" s="40">
        <v>3713.3249999999998</v>
      </c>
      <c r="I1093" s="40">
        <v>297.06599999999997</v>
      </c>
      <c r="J1093" s="40">
        <v>92.833100000000002</v>
      </c>
      <c r="K1093" s="40">
        <v>4103.2241000000004</v>
      </c>
      <c r="L1093" s="10">
        <v>44180</v>
      </c>
      <c r="M1093" t="s">
        <v>2817</v>
      </c>
    </row>
    <row r="1094" spans="1:13" x14ac:dyDescent="0.25">
      <c r="A1094" s="4">
        <v>1370</v>
      </c>
      <c r="B1094" s="4">
        <v>4</v>
      </c>
      <c r="C1094" s="4">
        <v>4</v>
      </c>
      <c r="D1094" s="4">
        <v>256</v>
      </c>
      <c r="E1094" s="4">
        <v>1680</v>
      </c>
      <c r="F1094" s="4">
        <v>5</v>
      </c>
      <c r="G1094" s="11">
        <v>44171</v>
      </c>
      <c r="H1094" s="41">
        <v>63831.074999999997</v>
      </c>
      <c r="I1094" s="41">
        <v>5106.4859999999999</v>
      </c>
      <c r="J1094" s="41">
        <v>1595.7769000000001</v>
      </c>
      <c r="K1094" s="41">
        <v>70533.337899999999</v>
      </c>
      <c r="L1094" s="11">
        <v>44180</v>
      </c>
      <c r="M1094" t="s">
        <v>1829</v>
      </c>
    </row>
    <row r="1095" spans="1:13" x14ac:dyDescent="0.25">
      <c r="A1095" s="5">
        <v>1371</v>
      </c>
      <c r="B1095" s="5">
        <v>4</v>
      </c>
      <c r="C1095" s="5">
        <v>4</v>
      </c>
      <c r="D1095" s="5">
        <v>259</v>
      </c>
      <c r="E1095" s="5">
        <v>1584</v>
      </c>
      <c r="F1095" s="5">
        <v>5</v>
      </c>
      <c r="G1095" s="10">
        <v>44171</v>
      </c>
      <c r="H1095" s="40">
        <v>9799.65</v>
      </c>
      <c r="I1095" s="40">
        <v>783.97199999999998</v>
      </c>
      <c r="J1095" s="40">
        <v>244.9913</v>
      </c>
      <c r="K1095" s="40">
        <v>10828.613300000001</v>
      </c>
      <c r="L1095" s="10">
        <v>44180</v>
      </c>
      <c r="M1095" t="s">
        <v>1829</v>
      </c>
    </row>
    <row r="1096" spans="1:13" x14ac:dyDescent="0.25">
      <c r="A1096" s="4">
        <v>1372</v>
      </c>
      <c r="B1096" s="4">
        <v>4</v>
      </c>
      <c r="C1096" s="4">
        <v>4</v>
      </c>
      <c r="D1096" s="4">
        <v>260</v>
      </c>
      <c r="E1096" s="4">
        <v>1620</v>
      </c>
      <c r="F1096" s="4">
        <v>5</v>
      </c>
      <c r="G1096" s="11">
        <v>44171</v>
      </c>
      <c r="H1096" s="41">
        <v>5711.4750000000004</v>
      </c>
      <c r="I1096" s="41">
        <v>456.91800000000001</v>
      </c>
      <c r="J1096" s="41">
        <v>142.7869</v>
      </c>
      <c r="K1096" s="41">
        <v>6311.1799000000001</v>
      </c>
      <c r="L1096" s="11">
        <v>44180</v>
      </c>
      <c r="M1096" t="s">
        <v>2817</v>
      </c>
    </row>
    <row r="1097" spans="1:13" x14ac:dyDescent="0.25">
      <c r="A1097" s="5">
        <v>1373</v>
      </c>
      <c r="B1097" s="5">
        <v>4</v>
      </c>
      <c r="C1097" s="5">
        <v>4</v>
      </c>
      <c r="D1097" s="5">
        <v>258</v>
      </c>
      <c r="E1097" s="5">
        <v>1666</v>
      </c>
      <c r="F1097" s="5">
        <v>5</v>
      </c>
      <c r="G1097" s="10">
        <v>44174</v>
      </c>
      <c r="H1097" s="40">
        <v>416.745</v>
      </c>
      <c r="I1097" s="40">
        <v>33.339599999999997</v>
      </c>
      <c r="J1097" s="40">
        <v>10.4186</v>
      </c>
      <c r="K1097" s="40">
        <v>460.50319999999999</v>
      </c>
      <c r="L1097" s="10">
        <v>44183</v>
      </c>
      <c r="M1097" t="s">
        <v>2817</v>
      </c>
    </row>
    <row r="1098" spans="1:13" x14ac:dyDescent="0.25">
      <c r="A1098" s="4">
        <v>1374</v>
      </c>
      <c r="B1098" s="4">
        <v>4</v>
      </c>
      <c r="C1098" s="4">
        <v>4</v>
      </c>
      <c r="D1098" s="4">
        <v>254</v>
      </c>
      <c r="E1098" s="4">
        <v>1592</v>
      </c>
      <c r="F1098" s="4">
        <v>2</v>
      </c>
      <c r="G1098" s="11">
        <v>44174</v>
      </c>
      <c r="H1098" s="41">
        <v>97.965000000000003</v>
      </c>
      <c r="I1098" s="41">
        <v>7.8372000000000002</v>
      </c>
      <c r="J1098" s="41">
        <v>2.4491000000000001</v>
      </c>
      <c r="K1098" s="41">
        <v>108.2513</v>
      </c>
      <c r="L1098" s="11">
        <v>44183</v>
      </c>
      <c r="M1098" t="s">
        <v>2810</v>
      </c>
    </row>
    <row r="1099" spans="1:13" x14ac:dyDescent="0.25">
      <c r="A1099" s="5">
        <v>1375</v>
      </c>
      <c r="B1099" s="5">
        <v>4</v>
      </c>
      <c r="C1099" s="5">
        <v>4</v>
      </c>
      <c r="D1099" s="5">
        <v>257</v>
      </c>
      <c r="E1099" s="5">
        <v>1618</v>
      </c>
      <c r="F1099" s="5">
        <v>4</v>
      </c>
      <c r="G1099" s="10">
        <v>44174</v>
      </c>
      <c r="H1099" s="40">
        <v>114.471</v>
      </c>
      <c r="I1099" s="40">
        <v>9.1577000000000002</v>
      </c>
      <c r="J1099" s="40">
        <v>2.8618000000000001</v>
      </c>
      <c r="K1099" s="40">
        <v>126.4905</v>
      </c>
      <c r="L1099" s="10">
        <v>44183</v>
      </c>
      <c r="M1099" t="s">
        <v>2810</v>
      </c>
    </row>
    <row r="1100" spans="1:13" x14ac:dyDescent="0.25">
      <c r="A1100" s="4">
        <v>1376</v>
      </c>
      <c r="B1100" s="4">
        <v>4</v>
      </c>
      <c r="C1100" s="4">
        <v>4</v>
      </c>
      <c r="D1100" s="4">
        <v>261</v>
      </c>
      <c r="E1100" s="4">
        <v>1612</v>
      </c>
      <c r="F1100" s="4">
        <v>4</v>
      </c>
      <c r="G1100" s="11">
        <v>44174</v>
      </c>
      <c r="H1100" s="41">
        <v>132.6465</v>
      </c>
      <c r="I1100" s="41">
        <v>10.611700000000001</v>
      </c>
      <c r="J1100" s="41">
        <v>3.3161999999999998</v>
      </c>
      <c r="K1100" s="41">
        <v>146.5744</v>
      </c>
      <c r="L1100" s="11">
        <v>44183</v>
      </c>
      <c r="M1100" t="s">
        <v>2810</v>
      </c>
    </row>
    <row r="1101" spans="1:13" x14ac:dyDescent="0.25">
      <c r="A1101" s="5">
        <v>1377</v>
      </c>
      <c r="B1101" s="5">
        <v>4</v>
      </c>
      <c r="C1101" s="5">
        <v>4</v>
      </c>
      <c r="D1101" s="5">
        <v>251</v>
      </c>
      <c r="E1101" s="5">
        <v>1586</v>
      </c>
      <c r="F1101" s="5">
        <v>5</v>
      </c>
      <c r="G1101" s="10">
        <v>44174</v>
      </c>
      <c r="H1101" s="40">
        <v>43878.45</v>
      </c>
      <c r="I1101" s="40">
        <v>3510.2759999999998</v>
      </c>
      <c r="J1101" s="40">
        <v>1096.9612999999999</v>
      </c>
      <c r="K1101" s="40">
        <v>48485.687299999998</v>
      </c>
      <c r="L1101" s="10">
        <v>44183</v>
      </c>
      <c r="M1101" t="s">
        <v>2817</v>
      </c>
    </row>
    <row r="1102" spans="1:13" x14ac:dyDescent="0.25">
      <c r="A1102" s="4">
        <v>1378</v>
      </c>
      <c r="B1102" s="4">
        <v>4</v>
      </c>
      <c r="C1102" s="4">
        <v>4</v>
      </c>
      <c r="D1102" s="4">
        <v>253</v>
      </c>
      <c r="E1102" s="4">
        <v>1500</v>
      </c>
      <c r="F1102" s="4">
        <v>1</v>
      </c>
      <c r="G1102" s="11">
        <v>44174</v>
      </c>
      <c r="H1102" s="41">
        <v>418.95</v>
      </c>
      <c r="I1102" s="41">
        <v>33.515999999999998</v>
      </c>
      <c r="J1102" s="41">
        <v>10.473800000000001</v>
      </c>
      <c r="K1102" s="41">
        <v>462.93979999999999</v>
      </c>
      <c r="L1102" s="11">
        <v>44183</v>
      </c>
      <c r="M1102" t="s">
        <v>2817</v>
      </c>
    </row>
    <row r="1103" spans="1:13" x14ac:dyDescent="0.25">
      <c r="A1103" s="5">
        <v>1379</v>
      </c>
      <c r="B1103" s="5">
        <v>4</v>
      </c>
      <c r="C1103" s="5">
        <v>4</v>
      </c>
      <c r="D1103" s="5">
        <v>255</v>
      </c>
      <c r="E1103" s="5">
        <v>1656</v>
      </c>
      <c r="F1103" s="5">
        <v>5</v>
      </c>
      <c r="G1103" s="10">
        <v>44174</v>
      </c>
      <c r="H1103" s="40">
        <v>690.44849999999997</v>
      </c>
      <c r="I1103" s="40">
        <v>55.235900000000001</v>
      </c>
      <c r="J1103" s="40">
        <v>17.261199999999999</v>
      </c>
      <c r="K1103" s="40">
        <v>762.94560000000001</v>
      </c>
      <c r="L1103" s="10">
        <v>44183</v>
      </c>
      <c r="M1103" t="s">
        <v>2810</v>
      </c>
    </row>
    <row r="1104" spans="1:13" x14ac:dyDescent="0.25">
      <c r="A1104" s="4">
        <v>1380</v>
      </c>
      <c r="B1104" s="4">
        <v>4</v>
      </c>
      <c r="C1104" s="4">
        <v>4</v>
      </c>
      <c r="D1104" s="4">
        <v>256</v>
      </c>
      <c r="E1104" s="4">
        <v>1572</v>
      </c>
      <c r="F1104" s="4">
        <v>1</v>
      </c>
      <c r="G1104" s="11">
        <v>44174</v>
      </c>
      <c r="H1104" s="41">
        <v>461.79</v>
      </c>
      <c r="I1104" s="41">
        <v>36.943199999999997</v>
      </c>
      <c r="J1104" s="41">
        <v>11.5448</v>
      </c>
      <c r="K1104" s="41">
        <v>510.27800000000002</v>
      </c>
      <c r="L1104" s="11">
        <v>44183</v>
      </c>
      <c r="M1104" t="s">
        <v>1829</v>
      </c>
    </row>
    <row r="1105" spans="1:13" x14ac:dyDescent="0.25">
      <c r="A1105" s="5">
        <v>1381</v>
      </c>
      <c r="B1105" s="5">
        <v>4</v>
      </c>
      <c r="C1105" s="5">
        <v>4</v>
      </c>
      <c r="D1105" s="5">
        <v>259</v>
      </c>
      <c r="E1105" s="5">
        <v>1562</v>
      </c>
      <c r="F1105" s="5">
        <v>4</v>
      </c>
      <c r="G1105" s="10">
        <v>44174</v>
      </c>
      <c r="H1105" s="40">
        <v>513.16650000000004</v>
      </c>
      <c r="I1105" s="40">
        <v>41.0533</v>
      </c>
      <c r="J1105" s="40">
        <v>12.8292</v>
      </c>
      <c r="K1105" s="40">
        <v>567.04899999999998</v>
      </c>
      <c r="L1105" s="10">
        <v>44183</v>
      </c>
      <c r="M1105" t="s">
        <v>2817</v>
      </c>
    </row>
    <row r="1106" spans="1:13" x14ac:dyDescent="0.25">
      <c r="A1106" s="4">
        <v>1382</v>
      </c>
      <c r="B1106" s="4">
        <v>4</v>
      </c>
      <c r="C1106" s="4">
        <v>4</v>
      </c>
      <c r="D1106" s="4">
        <v>260</v>
      </c>
      <c r="E1106" s="4">
        <v>1662</v>
      </c>
      <c r="F1106" s="4">
        <v>2</v>
      </c>
      <c r="G1106" s="11">
        <v>44174</v>
      </c>
      <c r="H1106" s="41">
        <v>37.075499999999998</v>
      </c>
      <c r="I1106" s="41">
        <v>2.9660000000000002</v>
      </c>
      <c r="J1106" s="41">
        <v>0.92689999999999995</v>
      </c>
      <c r="K1106" s="41">
        <v>40.968400000000003</v>
      </c>
      <c r="L1106" s="11">
        <v>44183</v>
      </c>
      <c r="M1106" t="s">
        <v>2810</v>
      </c>
    </row>
    <row r="1107" spans="1:13" x14ac:dyDescent="0.25">
      <c r="A1107" s="5">
        <v>1383</v>
      </c>
      <c r="B1107" s="5">
        <v>4</v>
      </c>
      <c r="C1107" s="5">
        <v>4</v>
      </c>
      <c r="D1107" s="5">
        <v>258</v>
      </c>
      <c r="E1107" s="5">
        <v>1682</v>
      </c>
      <c r="F1107" s="5">
        <v>4</v>
      </c>
      <c r="G1107" s="10">
        <v>44174</v>
      </c>
      <c r="H1107" s="40">
        <v>21558.075000000001</v>
      </c>
      <c r="I1107" s="40">
        <v>1724.646</v>
      </c>
      <c r="J1107" s="40">
        <v>538.95190000000002</v>
      </c>
      <c r="K1107" s="40">
        <v>23821.672900000001</v>
      </c>
      <c r="L1107" s="10">
        <v>44183</v>
      </c>
      <c r="M1107" t="s">
        <v>2817</v>
      </c>
    </row>
    <row r="1108" spans="1:13" x14ac:dyDescent="0.25">
      <c r="A1108" s="4">
        <v>1384</v>
      </c>
      <c r="B1108" s="4">
        <v>4</v>
      </c>
      <c r="C1108" s="4">
        <v>4</v>
      </c>
      <c r="D1108" s="4">
        <v>254</v>
      </c>
      <c r="E1108" s="4">
        <v>1686</v>
      </c>
      <c r="F1108" s="4">
        <v>4</v>
      </c>
      <c r="G1108" s="11">
        <v>44174</v>
      </c>
      <c r="H1108" s="41">
        <v>259.84350000000001</v>
      </c>
      <c r="I1108" s="41">
        <v>20.787500000000001</v>
      </c>
      <c r="J1108" s="41">
        <v>6.4961000000000002</v>
      </c>
      <c r="K1108" s="41">
        <v>287.12709999999998</v>
      </c>
      <c r="L1108" s="11">
        <v>44183</v>
      </c>
      <c r="M1108" t="s">
        <v>2810</v>
      </c>
    </row>
    <row r="1109" spans="1:13" x14ac:dyDescent="0.25">
      <c r="A1109" s="4">
        <v>1306</v>
      </c>
      <c r="B1109" s="4">
        <v>4</v>
      </c>
      <c r="C1109" s="4">
        <v>4</v>
      </c>
      <c r="D1109" s="4">
        <v>261</v>
      </c>
      <c r="E1109" s="4">
        <v>1684</v>
      </c>
      <c r="F1109" s="4">
        <v>5</v>
      </c>
      <c r="G1109" s="11">
        <v>44164</v>
      </c>
      <c r="H1109" s="41">
        <v>86220.75</v>
      </c>
      <c r="I1109" s="41">
        <v>6897.66</v>
      </c>
      <c r="J1109" s="41">
        <v>2155.5187999999998</v>
      </c>
      <c r="K1109" s="41">
        <v>95273.928799999994</v>
      </c>
      <c r="L1109" s="11">
        <v>44173</v>
      </c>
      <c r="M1109" t="s">
        <v>2817</v>
      </c>
    </row>
    <row r="1110" spans="1:13" x14ac:dyDescent="0.25">
      <c r="A1110" s="5">
        <v>1385</v>
      </c>
      <c r="B1110" s="5">
        <v>4</v>
      </c>
      <c r="C1110" s="5">
        <v>4</v>
      </c>
      <c r="D1110" s="5">
        <v>257</v>
      </c>
      <c r="E1110" s="5">
        <v>1684</v>
      </c>
      <c r="F1110" s="5">
        <v>5</v>
      </c>
      <c r="G1110" s="10">
        <v>44174</v>
      </c>
      <c r="H1110" s="40">
        <v>86220.75</v>
      </c>
      <c r="I1110" s="40">
        <v>6897.66</v>
      </c>
      <c r="J1110" s="40">
        <v>2155.5187999999998</v>
      </c>
      <c r="K1110" s="40">
        <v>95273.928799999994</v>
      </c>
      <c r="L1110" s="10">
        <v>44183</v>
      </c>
      <c r="M1110" t="s">
        <v>2817</v>
      </c>
    </row>
    <row r="1111" spans="1:13" x14ac:dyDescent="0.25">
      <c r="A1111" s="4">
        <v>1386</v>
      </c>
      <c r="B1111" s="4">
        <v>4</v>
      </c>
      <c r="C1111" s="4">
        <v>4</v>
      </c>
      <c r="D1111" s="4">
        <v>261</v>
      </c>
      <c r="E1111" s="4">
        <v>1534</v>
      </c>
      <c r="F1111" s="4">
        <v>4</v>
      </c>
      <c r="G1111" s="11">
        <v>44174</v>
      </c>
      <c r="H1111" s="41">
        <v>515.68650000000002</v>
      </c>
      <c r="I1111" s="41">
        <v>41.254899999999999</v>
      </c>
      <c r="J1111" s="41">
        <v>12.892200000000001</v>
      </c>
      <c r="K1111" s="41">
        <v>569.83360000000005</v>
      </c>
      <c r="L1111" s="11">
        <v>44183</v>
      </c>
      <c r="M1111" t="s">
        <v>2817</v>
      </c>
    </row>
    <row r="1112" spans="1:13" x14ac:dyDescent="0.25">
      <c r="A1112" s="5">
        <v>1387</v>
      </c>
      <c r="B1112" s="5">
        <v>4</v>
      </c>
      <c r="C1112" s="5">
        <v>4</v>
      </c>
      <c r="D1112" s="5">
        <v>251</v>
      </c>
      <c r="E1112" s="5">
        <v>1614</v>
      </c>
      <c r="F1112" s="5">
        <v>5</v>
      </c>
      <c r="G1112" s="10">
        <v>44174</v>
      </c>
      <c r="H1112" s="40">
        <v>533.54700000000003</v>
      </c>
      <c r="I1112" s="40">
        <v>42.683799999999998</v>
      </c>
      <c r="J1112" s="40">
        <v>13.338699999999999</v>
      </c>
      <c r="K1112" s="40">
        <v>589.56949999999995</v>
      </c>
      <c r="L1112" s="10">
        <v>44183</v>
      </c>
      <c r="M1112" t="s">
        <v>2810</v>
      </c>
    </row>
    <row r="1113" spans="1:13" x14ac:dyDescent="0.25">
      <c r="A1113" s="4">
        <v>1388</v>
      </c>
      <c r="B1113" s="4">
        <v>4</v>
      </c>
      <c r="C1113" s="4">
        <v>4</v>
      </c>
      <c r="D1113" s="4">
        <v>253</v>
      </c>
      <c r="E1113" s="4">
        <v>1588</v>
      </c>
      <c r="F1113" s="4">
        <v>5</v>
      </c>
      <c r="G1113" s="11">
        <v>44174</v>
      </c>
      <c r="H1113" s="41">
        <v>40471.199999999997</v>
      </c>
      <c r="I1113" s="41">
        <v>3237.6959999999999</v>
      </c>
      <c r="J1113" s="41">
        <v>1011.78</v>
      </c>
      <c r="K1113" s="41">
        <v>44720.675999999999</v>
      </c>
      <c r="L1113" s="11">
        <v>44183</v>
      </c>
      <c r="M1113" t="s">
        <v>1829</v>
      </c>
    </row>
    <row r="1114" spans="1:13" x14ac:dyDescent="0.25">
      <c r="A1114" s="5">
        <v>1389</v>
      </c>
      <c r="B1114" s="5">
        <v>4</v>
      </c>
      <c r="C1114" s="5">
        <v>4</v>
      </c>
      <c r="D1114" s="5">
        <v>252</v>
      </c>
      <c r="E1114" s="5">
        <v>1622</v>
      </c>
      <c r="F1114" s="5">
        <v>4</v>
      </c>
      <c r="G1114" s="10">
        <v>44176</v>
      </c>
      <c r="H1114" s="40">
        <v>661.87800000000004</v>
      </c>
      <c r="I1114" s="40">
        <v>52.950200000000002</v>
      </c>
      <c r="J1114" s="40">
        <v>16.547000000000001</v>
      </c>
      <c r="K1114" s="40">
        <v>731.37519999999995</v>
      </c>
      <c r="L1114" s="10">
        <v>44185</v>
      </c>
      <c r="M1114" t="s">
        <v>2810</v>
      </c>
    </row>
    <row r="1115" spans="1:13" x14ac:dyDescent="0.25">
      <c r="A1115" s="4">
        <v>1390</v>
      </c>
      <c r="B1115" s="4">
        <v>4</v>
      </c>
      <c r="C1115" s="4">
        <v>4</v>
      </c>
      <c r="D1115" s="4">
        <v>256</v>
      </c>
      <c r="E1115" s="4">
        <v>1632</v>
      </c>
      <c r="F1115" s="4">
        <v>5</v>
      </c>
      <c r="G1115" s="11">
        <v>44176</v>
      </c>
      <c r="H1115" s="41">
        <v>62092.800000000003</v>
      </c>
      <c r="I1115" s="41">
        <v>4967.424</v>
      </c>
      <c r="J1115" s="41">
        <v>1552.32</v>
      </c>
      <c r="K1115" s="41">
        <v>68612.543999999994</v>
      </c>
      <c r="L1115" s="11">
        <v>44185</v>
      </c>
      <c r="M1115" t="s">
        <v>1829</v>
      </c>
    </row>
    <row r="1116" spans="1:13" x14ac:dyDescent="0.25">
      <c r="A1116" s="5">
        <v>1391</v>
      </c>
      <c r="B1116" s="5">
        <v>5</v>
      </c>
      <c r="C1116" s="5">
        <v>4</v>
      </c>
      <c r="D1116" s="5">
        <v>259</v>
      </c>
      <c r="E1116" s="5">
        <v>1608</v>
      </c>
      <c r="F1116" s="5">
        <v>5</v>
      </c>
      <c r="G1116" s="10">
        <v>44176</v>
      </c>
      <c r="H1116" s="40">
        <v>5948.25</v>
      </c>
      <c r="I1116" s="40">
        <v>475.86</v>
      </c>
      <c r="J1116" s="40">
        <v>148.7063</v>
      </c>
      <c r="K1116" s="40">
        <v>6572.8163000000004</v>
      </c>
      <c r="L1116" s="10">
        <v>44185</v>
      </c>
      <c r="M1116" t="s">
        <v>1829</v>
      </c>
    </row>
    <row r="1117" spans="1:13" x14ac:dyDescent="0.25">
      <c r="A1117" s="4">
        <v>1392</v>
      </c>
      <c r="B1117" s="4">
        <v>4</v>
      </c>
      <c r="C1117" s="4">
        <v>4</v>
      </c>
      <c r="D1117" s="4">
        <v>260</v>
      </c>
      <c r="E1117" s="4">
        <v>1576</v>
      </c>
      <c r="F1117" s="4">
        <v>5</v>
      </c>
      <c r="G1117" s="11">
        <v>44176</v>
      </c>
      <c r="H1117" s="41">
        <v>91117.95</v>
      </c>
      <c r="I1117" s="41">
        <v>7289.4359999999997</v>
      </c>
      <c r="J1117" s="41">
        <v>2277.9488000000001</v>
      </c>
      <c r="K1117" s="41">
        <v>100685.3348</v>
      </c>
      <c r="L1117" s="11">
        <v>44185</v>
      </c>
      <c r="M1117" t="s">
        <v>1829</v>
      </c>
    </row>
    <row r="1118" spans="1:13" x14ac:dyDescent="0.25">
      <c r="A1118" s="5">
        <v>1393</v>
      </c>
      <c r="B1118" s="5">
        <v>4</v>
      </c>
      <c r="C1118" s="5">
        <v>4</v>
      </c>
      <c r="D1118" s="5">
        <v>258</v>
      </c>
      <c r="E1118" s="5">
        <v>1590</v>
      </c>
      <c r="F1118" s="5">
        <v>1</v>
      </c>
      <c r="G1118" s="10">
        <v>44176</v>
      </c>
      <c r="H1118" s="40">
        <v>525</v>
      </c>
      <c r="I1118" s="40">
        <v>42</v>
      </c>
      <c r="J1118" s="40">
        <v>13.125</v>
      </c>
      <c r="K1118" s="40">
        <v>580.125</v>
      </c>
      <c r="L1118" s="10">
        <v>44185</v>
      </c>
      <c r="M1118" t="s">
        <v>2817</v>
      </c>
    </row>
    <row r="1119" spans="1:13" x14ac:dyDescent="0.25">
      <c r="A1119" s="4">
        <v>1394</v>
      </c>
      <c r="B1119" s="4">
        <v>4</v>
      </c>
      <c r="C1119" s="4">
        <v>4</v>
      </c>
      <c r="D1119" s="4">
        <v>254</v>
      </c>
      <c r="E1119" s="4">
        <v>1514</v>
      </c>
      <c r="F1119" s="4">
        <v>5</v>
      </c>
      <c r="G1119" s="11">
        <v>44176</v>
      </c>
      <c r="H1119" s="41">
        <v>281.89350000000002</v>
      </c>
      <c r="I1119" s="41">
        <v>22.551500000000001</v>
      </c>
      <c r="J1119" s="41">
        <v>7.0472999999999999</v>
      </c>
      <c r="K1119" s="41">
        <v>311.4923</v>
      </c>
      <c r="L1119" s="11">
        <v>44185</v>
      </c>
      <c r="M1119" t="s">
        <v>2810</v>
      </c>
    </row>
    <row r="1120" spans="1:13" x14ac:dyDescent="0.25">
      <c r="A1120" s="5">
        <v>1395</v>
      </c>
      <c r="B1120" s="5">
        <v>4</v>
      </c>
      <c r="C1120" s="5">
        <v>4</v>
      </c>
      <c r="D1120" s="5">
        <v>257</v>
      </c>
      <c r="E1120" s="5">
        <v>1498</v>
      </c>
      <c r="F1120" s="5">
        <v>4</v>
      </c>
      <c r="G1120" s="10">
        <v>44176</v>
      </c>
      <c r="H1120" s="40">
        <v>26455.275000000001</v>
      </c>
      <c r="I1120" s="40">
        <v>2116.422</v>
      </c>
      <c r="J1120" s="40">
        <v>661.38189999999997</v>
      </c>
      <c r="K1120" s="40">
        <v>29233.0789</v>
      </c>
      <c r="L1120" s="10">
        <v>44185</v>
      </c>
      <c r="M1120" t="s">
        <v>2810</v>
      </c>
    </row>
    <row r="1121" spans="1:13" x14ac:dyDescent="0.25">
      <c r="A1121" s="4">
        <v>1396</v>
      </c>
      <c r="B1121" s="4">
        <v>4</v>
      </c>
      <c r="C1121" s="4">
        <v>4</v>
      </c>
      <c r="D1121" s="4">
        <v>261</v>
      </c>
      <c r="E1121" s="4">
        <v>1674</v>
      </c>
      <c r="F1121" s="4">
        <v>2</v>
      </c>
      <c r="G1121" s="11">
        <v>44176</v>
      </c>
      <c r="H1121" s="41">
        <v>944.37</v>
      </c>
      <c r="I1121" s="41">
        <v>75.549599999999998</v>
      </c>
      <c r="J1121" s="41">
        <v>23.609300000000001</v>
      </c>
      <c r="K1121" s="41">
        <v>1043.5289</v>
      </c>
      <c r="L1121" s="11">
        <v>44185</v>
      </c>
      <c r="M1121" t="s">
        <v>2810</v>
      </c>
    </row>
    <row r="1122" spans="1:13" x14ac:dyDescent="0.25">
      <c r="A1122" s="5">
        <v>1397</v>
      </c>
      <c r="B1122" s="5">
        <v>4</v>
      </c>
      <c r="C1122" s="5">
        <v>4</v>
      </c>
      <c r="D1122" s="5">
        <v>251</v>
      </c>
      <c r="E1122" s="5">
        <v>1652</v>
      </c>
      <c r="F1122" s="5">
        <v>4</v>
      </c>
      <c r="G1122" s="10">
        <v>44176</v>
      </c>
      <c r="H1122" s="40">
        <v>51588.074999999997</v>
      </c>
      <c r="I1122" s="40">
        <v>4127.0460000000003</v>
      </c>
      <c r="J1122" s="40">
        <v>1289.7019</v>
      </c>
      <c r="K1122" s="40">
        <v>57004.822899999999</v>
      </c>
      <c r="L1122" s="10">
        <v>44185</v>
      </c>
      <c r="M1122" t="s">
        <v>1829</v>
      </c>
    </row>
    <row r="1123" spans="1:13" x14ac:dyDescent="0.25">
      <c r="A1123" s="4">
        <v>1398</v>
      </c>
      <c r="B1123" s="4">
        <v>4</v>
      </c>
      <c r="C1123" s="4">
        <v>4</v>
      </c>
      <c r="D1123" s="4">
        <v>253</v>
      </c>
      <c r="E1123" s="4">
        <v>1578</v>
      </c>
      <c r="F1123" s="4">
        <v>3</v>
      </c>
      <c r="G1123" s="11">
        <v>44176</v>
      </c>
      <c r="H1123" s="41">
        <v>62843.55</v>
      </c>
      <c r="I1123" s="41">
        <v>5027.4840000000004</v>
      </c>
      <c r="J1123" s="41">
        <v>1571.0888</v>
      </c>
      <c r="K1123" s="41">
        <v>69442.122799999997</v>
      </c>
      <c r="L1123" s="11">
        <v>44185</v>
      </c>
      <c r="M1123" t="s">
        <v>1829</v>
      </c>
    </row>
    <row r="1124" spans="1:13" x14ac:dyDescent="0.25">
      <c r="A1124" s="5">
        <v>1399</v>
      </c>
      <c r="B1124" s="5">
        <v>4</v>
      </c>
      <c r="C1124" s="5">
        <v>4</v>
      </c>
      <c r="D1124" s="5">
        <v>255</v>
      </c>
      <c r="E1124" s="5">
        <v>1538</v>
      </c>
      <c r="F1124" s="5">
        <v>5</v>
      </c>
      <c r="G1124" s="10">
        <v>44176</v>
      </c>
      <c r="H1124" s="40">
        <v>37843.574999999997</v>
      </c>
      <c r="I1124" s="40">
        <v>3027.4859999999999</v>
      </c>
      <c r="J1124" s="40">
        <v>946.08939999999996</v>
      </c>
      <c r="K1124" s="40">
        <v>41817.150399999999</v>
      </c>
      <c r="L1124" s="10">
        <v>44185</v>
      </c>
      <c r="M1124" t="s">
        <v>1829</v>
      </c>
    </row>
    <row r="1125" spans="1:13" x14ac:dyDescent="0.25">
      <c r="A1125" s="4">
        <v>1400</v>
      </c>
      <c r="B1125" s="4">
        <v>4</v>
      </c>
      <c r="C1125" s="4">
        <v>4</v>
      </c>
      <c r="D1125" s="4">
        <v>252</v>
      </c>
      <c r="E1125" s="4">
        <v>1556</v>
      </c>
      <c r="F1125" s="4">
        <v>4</v>
      </c>
      <c r="G1125" s="11">
        <v>44176</v>
      </c>
      <c r="H1125" s="41">
        <v>25531.275000000001</v>
      </c>
      <c r="I1125" s="41">
        <v>2042.502</v>
      </c>
      <c r="J1125" s="41">
        <v>638.28189999999995</v>
      </c>
      <c r="K1125" s="41">
        <v>28212.0589</v>
      </c>
      <c r="L1125" s="11">
        <v>44185</v>
      </c>
      <c r="M1125" t="s">
        <v>1829</v>
      </c>
    </row>
    <row r="1126" spans="1:13" x14ac:dyDescent="0.25">
      <c r="A1126" s="5">
        <v>1401</v>
      </c>
      <c r="B1126" s="5">
        <v>4</v>
      </c>
      <c r="C1126" s="5">
        <v>4</v>
      </c>
      <c r="D1126" s="5">
        <v>259</v>
      </c>
      <c r="E1126" s="5">
        <v>1554</v>
      </c>
      <c r="F1126" s="5">
        <v>4</v>
      </c>
      <c r="G1126" s="10">
        <v>44177</v>
      </c>
      <c r="H1126" s="40">
        <v>501.19650000000001</v>
      </c>
      <c r="I1126" s="40">
        <v>40.095700000000001</v>
      </c>
      <c r="J1126" s="40">
        <v>12.5299</v>
      </c>
      <c r="K1126" s="40">
        <v>553.82209999999998</v>
      </c>
      <c r="L1126" s="10">
        <v>44186</v>
      </c>
      <c r="M1126" t="s">
        <v>2817</v>
      </c>
    </row>
    <row r="1127" spans="1:13" x14ac:dyDescent="0.25">
      <c r="A1127" s="4">
        <v>1402</v>
      </c>
      <c r="B1127" s="4">
        <v>4</v>
      </c>
      <c r="C1127" s="4">
        <v>4</v>
      </c>
      <c r="D1127" s="4">
        <v>260</v>
      </c>
      <c r="E1127" s="4">
        <v>1688</v>
      </c>
      <c r="F1127" s="4">
        <v>4</v>
      </c>
      <c r="G1127" s="11">
        <v>44177</v>
      </c>
      <c r="H1127" s="41">
        <v>125.748</v>
      </c>
      <c r="I1127" s="41">
        <v>10.059799999999999</v>
      </c>
      <c r="J1127" s="41">
        <v>3.1436999999999999</v>
      </c>
      <c r="K1127" s="41">
        <v>138.95150000000001</v>
      </c>
      <c r="L1127" s="11">
        <v>44186</v>
      </c>
      <c r="M1127" t="s">
        <v>2810</v>
      </c>
    </row>
    <row r="1128" spans="1:13" x14ac:dyDescent="0.25">
      <c r="A1128" s="5">
        <v>1403</v>
      </c>
      <c r="B1128" s="5">
        <v>4</v>
      </c>
      <c r="C1128" s="5">
        <v>4</v>
      </c>
      <c r="D1128" s="5">
        <v>258</v>
      </c>
      <c r="E1128" s="5">
        <v>1580</v>
      </c>
      <c r="F1128" s="5">
        <v>5</v>
      </c>
      <c r="G1128" s="10">
        <v>44177</v>
      </c>
      <c r="H1128" s="40">
        <v>150.79050000000001</v>
      </c>
      <c r="I1128" s="40">
        <v>12.0632</v>
      </c>
      <c r="J1128" s="40">
        <v>3.7698</v>
      </c>
      <c r="K1128" s="40">
        <v>166.62350000000001</v>
      </c>
      <c r="L1128" s="10">
        <v>44186</v>
      </c>
      <c r="M1128" t="s">
        <v>2810</v>
      </c>
    </row>
    <row r="1129" spans="1:13" x14ac:dyDescent="0.25">
      <c r="A1129" s="4">
        <v>1404</v>
      </c>
      <c r="B1129" s="4">
        <v>4</v>
      </c>
      <c r="C1129" s="4">
        <v>3</v>
      </c>
      <c r="D1129" s="4">
        <v>250</v>
      </c>
      <c r="E1129" s="4">
        <v>1496</v>
      </c>
      <c r="F1129" s="4">
        <v>5</v>
      </c>
      <c r="G1129" s="11">
        <v>44177</v>
      </c>
      <c r="H1129" s="41">
        <v>279.78300000000002</v>
      </c>
      <c r="I1129" s="41">
        <v>22.3826</v>
      </c>
      <c r="J1129" s="41">
        <v>6.9946000000000002</v>
      </c>
      <c r="K1129" s="41">
        <v>309.16019999999997</v>
      </c>
      <c r="L1129" s="11">
        <v>44186</v>
      </c>
      <c r="M1129" t="s">
        <v>2817</v>
      </c>
    </row>
    <row r="1130" spans="1:13" x14ac:dyDescent="0.25">
      <c r="A1130" s="5">
        <v>1405</v>
      </c>
      <c r="B1130" s="5">
        <v>4</v>
      </c>
      <c r="C1130" s="5">
        <v>4</v>
      </c>
      <c r="D1130" s="5">
        <v>257</v>
      </c>
      <c r="E1130" s="5">
        <v>1494</v>
      </c>
      <c r="F1130" s="5">
        <v>2</v>
      </c>
      <c r="G1130" s="10">
        <v>44177</v>
      </c>
      <c r="H1130" s="40">
        <v>8847.2999999999993</v>
      </c>
      <c r="I1130" s="40">
        <v>707.78399999999999</v>
      </c>
      <c r="J1130" s="40">
        <v>221.1825</v>
      </c>
      <c r="K1130" s="40">
        <v>9776.2664999999997</v>
      </c>
      <c r="L1130" s="10">
        <v>44186</v>
      </c>
      <c r="M1130" t="s">
        <v>2810</v>
      </c>
    </row>
    <row r="1131" spans="1:13" x14ac:dyDescent="0.25">
      <c r="A1131" s="4">
        <v>1406</v>
      </c>
      <c r="B1131" s="4">
        <v>4</v>
      </c>
      <c r="C1131" s="4">
        <v>4</v>
      </c>
      <c r="D1131" s="4">
        <v>261</v>
      </c>
      <c r="E1131" s="4">
        <v>1650</v>
      </c>
      <c r="F1131" s="4">
        <v>5</v>
      </c>
      <c r="G1131" s="11">
        <v>44177</v>
      </c>
      <c r="H1131" s="41">
        <v>171.07650000000001</v>
      </c>
      <c r="I1131" s="41">
        <v>13.6861</v>
      </c>
      <c r="J1131" s="41">
        <v>4.2769000000000004</v>
      </c>
      <c r="K1131" s="41">
        <v>189.0395</v>
      </c>
      <c r="L1131" s="11">
        <v>44186</v>
      </c>
      <c r="M1131" t="s">
        <v>2810</v>
      </c>
    </row>
    <row r="1132" spans="1:13" x14ac:dyDescent="0.25">
      <c r="A1132" s="5">
        <v>1407</v>
      </c>
      <c r="B1132" s="5">
        <v>4</v>
      </c>
      <c r="C1132" s="5">
        <v>4</v>
      </c>
      <c r="D1132" s="5">
        <v>251</v>
      </c>
      <c r="E1132" s="5">
        <v>1654</v>
      </c>
      <c r="F1132" s="5">
        <v>4</v>
      </c>
      <c r="G1132" s="10">
        <v>44177</v>
      </c>
      <c r="H1132" s="40">
        <v>20397.3</v>
      </c>
      <c r="I1132" s="40">
        <v>1631.7840000000001</v>
      </c>
      <c r="J1132" s="40">
        <v>509.9325</v>
      </c>
      <c r="K1132" s="40">
        <v>22539.016500000002</v>
      </c>
      <c r="L1132" s="10">
        <v>44186</v>
      </c>
      <c r="M1132" t="s">
        <v>2817</v>
      </c>
    </row>
    <row r="1133" spans="1:13" x14ac:dyDescent="0.25">
      <c r="A1133" s="4">
        <v>1408</v>
      </c>
      <c r="B1133" s="4">
        <v>4</v>
      </c>
      <c r="C1133" s="4">
        <v>4</v>
      </c>
      <c r="D1133" s="4">
        <v>253</v>
      </c>
      <c r="E1133" s="4">
        <v>1664</v>
      </c>
      <c r="F1133" s="4">
        <v>3</v>
      </c>
      <c r="G1133" s="11">
        <v>44177</v>
      </c>
      <c r="H1133" s="41">
        <v>14628.075000000001</v>
      </c>
      <c r="I1133" s="41">
        <v>1170.2460000000001</v>
      </c>
      <c r="J1133" s="41">
        <v>365.70190000000002</v>
      </c>
      <c r="K1133" s="41">
        <v>16164.0229</v>
      </c>
      <c r="L1133" s="11">
        <v>44186</v>
      </c>
      <c r="M1133" t="s">
        <v>2817</v>
      </c>
    </row>
    <row r="1134" spans="1:13" x14ac:dyDescent="0.25">
      <c r="A1134" s="5">
        <v>1409</v>
      </c>
      <c r="B1134" s="5">
        <v>4</v>
      </c>
      <c r="C1134" s="5">
        <v>4</v>
      </c>
      <c r="D1134" s="5">
        <v>255</v>
      </c>
      <c r="E1134" s="5">
        <v>1678</v>
      </c>
      <c r="F1134" s="5">
        <v>3</v>
      </c>
      <c r="G1134" s="10">
        <v>44177</v>
      </c>
      <c r="H1134" s="40">
        <v>58685.55</v>
      </c>
      <c r="I1134" s="40">
        <v>4694.8440000000001</v>
      </c>
      <c r="J1134" s="40">
        <v>1467.1387999999999</v>
      </c>
      <c r="K1134" s="40">
        <v>64847.532800000001</v>
      </c>
      <c r="L1134" s="10">
        <v>44186</v>
      </c>
      <c r="M1134" t="s">
        <v>1829</v>
      </c>
    </row>
    <row r="1135" spans="1:13" x14ac:dyDescent="0.25">
      <c r="A1135" s="4">
        <v>1410</v>
      </c>
      <c r="B1135" s="4">
        <v>4</v>
      </c>
      <c r="C1135" s="4">
        <v>4</v>
      </c>
      <c r="D1135" s="4">
        <v>256</v>
      </c>
      <c r="E1135" s="4">
        <v>1616</v>
      </c>
      <c r="F1135" s="4">
        <v>4</v>
      </c>
      <c r="G1135" s="11">
        <v>44177</v>
      </c>
      <c r="H1135" s="41">
        <v>402.255</v>
      </c>
      <c r="I1135" s="41">
        <v>32.180399999999999</v>
      </c>
      <c r="J1135" s="41">
        <v>10.0564</v>
      </c>
      <c r="K1135" s="41">
        <v>444.49180000000001</v>
      </c>
      <c r="L1135" s="11">
        <v>44186</v>
      </c>
      <c r="M1135" t="s">
        <v>2817</v>
      </c>
    </row>
    <row r="1136" spans="1:13" x14ac:dyDescent="0.25">
      <c r="A1136" s="5">
        <v>1411</v>
      </c>
      <c r="B1136" s="5">
        <v>4</v>
      </c>
      <c r="C1136" s="5">
        <v>4</v>
      </c>
      <c r="D1136" s="5">
        <v>259</v>
      </c>
      <c r="E1136" s="5">
        <v>1492</v>
      </c>
      <c r="F1136" s="5">
        <v>4</v>
      </c>
      <c r="G1136" s="10">
        <v>44177</v>
      </c>
      <c r="H1136" s="40">
        <v>501.19650000000001</v>
      </c>
      <c r="I1136" s="40">
        <v>40.095700000000001</v>
      </c>
      <c r="J1136" s="40">
        <v>12.5299</v>
      </c>
      <c r="K1136" s="40">
        <v>553.82209999999998</v>
      </c>
      <c r="L1136" s="10">
        <v>44186</v>
      </c>
      <c r="M1136" t="s">
        <v>2817</v>
      </c>
    </row>
    <row r="1137" spans="1:13" x14ac:dyDescent="0.25">
      <c r="A1137" s="4">
        <v>1412</v>
      </c>
      <c r="B1137" s="4">
        <v>4</v>
      </c>
      <c r="C1137" s="4">
        <v>4</v>
      </c>
      <c r="D1137" s="4">
        <v>260</v>
      </c>
      <c r="E1137" s="4">
        <v>1602</v>
      </c>
      <c r="F1137" s="4">
        <v>5</v>
      </c>
      <c r="G1137" s="11">
        <v>44177</v>
      </c>
      <c r="H1137" s="41">
        <v>270.80549999999999</v>
      </c>
      <c r="I1137" s="41">
        <v>21.664400000000001</v>
      </c>
      <c r="J1137" s="41">
        <v>6.7701000000000002</v>
      </c>
      <c r="K1137" s="41">
        <v>299.24</v>
      </c>
      <c r="L1137" s="11">
        <v>44186</v>
      </c>
      <c r="M1137" t="s">
        <v>2817</v>
      </c>
    </row>
    <row r="1138" spans="1:13" x14ac:dyDescent="0.25">
      <c r="A1138" s="5">
        <v>1413</v>
      </c>
      <c r="B1138" s="5">
        <v>4</v>
      </c>
      <c r="C1138" s="5">
        <v>4</v>
      </c>
      <c r="D1138" s="5">
        <v>258</v>
      </c>
      <c r="E1138" s="5">
        <v>1540</v>
      </c>
      <c r="F1138" s="5">
        <v>4</v>
      </c>
      <c r="G1138" s="10">
        <v>44177</v>
      </c>
      <c r="H1138" s="40">
        <v>371.22750000000002</v>
      </c>
      <c r="I1138" s="40">
        <v>29.6982</v>
      </c>
      <c r="J1138" s="40">
        <v>9.2806999999999995</v>
      </c>
      <c r="K1138" s="40">
        <v>410.20639999999997</v>
      </c>
      <c r="L1138" s="10">
        <v>44186</v>
      </c>
      <c r="M1138" t="s">
        <v>2810</v>
      </c>
    </row>
    <row r="1139" spans="1:13" x14ac:dyDescent="0.25">
      <c r="A1139" s="4">
        <v>1414</v>
      </c>
      <c r="B1139" s="4">
        <v>4</v>
      </c>
      <c r="C1139" s="4">
        <v>4</v>
      </c>
      <c r="D1139" s="4">
        <v>254</v>
      </c>
      <c r="E1139" s="4">
        <v>1628</v>
      </c>
      <c r="F1139" s="4">
        <v>5</v>
      </c>
      <c r="G1139" s="11">
        <v>44177</v>
      </c>
      <c r="H1139" s="41">
        <v>34644.224999999999</v>
      </c>
      <c r="I1139" s="41">
        <v>2771.538</v>
      </c>
      <c r="J1139" s="41">
        <v>866.10559999999998</v>
      </c>
      <c r="K1139" s="41">
        <v>38281.868600000002</v>
      </c>
      <c r="L1139" s="11">
        <v>44186</v>
      </c>
      <c r="M1139" t="s">
        <v>2810</v>
      </c>
    </row>
    <row r="1140" spans="1:13" x14ac:dyDescent="0.25">
      <c r="A1140" s="5">
        <v>1415</v>
      </c>
      <c r="B1140" s="5">
        <v>4</v>
      </c>
      <c r="C1140" s="5">
        <v>4</v>
      </c>
      <c r="D1140" s="5">
        <v>257</v>
      </c>
      <c r="E1140" s="5">
        <v>1604</v>
      </c>
      <c r="F1140" s="5">
        <v>4</v>
      </c>
      <c r="G1140" s="10">
        <v>44177</v>
      </c>
      <c r="H1140" s="40">
        <v>1839.5055</v>
      </c>
      <c r="I1140" s="40">
        <v>147.16040000000001</v>
      </c>
      <c r="J1140" s="40">
        <v>45.9876</v>
      </c>
      <c r="K1140" s="40">
        <v>2032.6534999999999</v>
      </c>
      <c r="L1140" s="10">
        <v>44186</v>
      </c>
      <c r="M1140" t="s">
        <v>2810</v>
      </c>
    </row>
    <row r="1141" spans="1:13" x14ac:dyDescent="0.25">
      <c r="A1141" s="4">
        <v>1416</v>
      </c>
      <c r="B1141" s="4">
        <v>4</v>
      </c>
      <c r="C1141" s="4">
        <v>4</v>
      </c>
      <c r="D1141" s="4">
        <v>261</v>
      </c>
      <c r="E1141" s="4">
        <v>1690</v>
      </c>
      <c r="F1141" s="4">
        <v>5</v>
      </c>
      <c r="G1141" s="11">
        <v>44177</v>
      </c>
      <c r="H1141" s="41">
        <v>146.286</v>
      </c>
      <c r="I1141" s="41">
        <v>11.7029</v>
      </c>
      <c r="J1141" s="41">
        <v>3.6572</v>
      </c>
      <c r="K1141" s="41">
        <v>161.64609999999999</v>
      </c>
      <c r="L1141" s="11">
        <v>44186</v>
      </c>
      <c r="M1141" t="s">
        <v>2810</v>
      </c>
    </row>
    <row r="1142" spans="1:13" x14ac:dyDescent="0.25">
      <c r="A1142" s="5">
        <v>1417</v>
      </c>
      <c r="B1142" s="5">
        <v>4</v>
      </c>
      <c r="C1142" s="5">
        <v>4</v>
      </c>
      <c r="D1142" s="5">
        <v>251</v>
      </c>
      <c r="E1142" s="5">
        <v>1566</v>
      </c>
      <c r="F1142" s="5">
        <v>5</v>
      </c>
      <c r="G1142" s="10">
        <v>44178</v>
      </c>
      <c r="H1142" s="40">
        <v>102.56399999999999</v>
      </c>
      <c r="I1142" s="40">
        <v>8.2050999999999998</v>
      </c>
      <c r="J1142" s="40">
        <v>2.5640999999999998</v>
      </c>
      <c r="K1142" s="40">
        <v>113.33320000000001</v>
      </c>
      <c r="L1142" s="10">
        <v>44187</v>
      </c>
      <c r="M1142" t="s">
        <v>2810</v>
      </c>
    </row>
    <row r="1143" spans="1:13" x14ac:dyDescent="0.25">
      <c r="A1143" s="4">
        <v>1418</v>
      </c>
      <c r="B1143" s="4">
        <v>4</v>
      </c>
      <c r="C1143" s="4">
        <v>4</v>
      </c>
      <c r="D1143" s="4">
        <v>253</v>
      </c>
      <c r="E1143" s="4">
        <v>1698</v>
      </c>
      <c r="F1143" s="4">
        <v>5</v>
      </c>
      <c r="G1143" s="11">
        <v>44178</v>
      </c>
      <c r="H1143" s="41">
        <v>150.79050000000001</v>
      </c>
      <c r="I1143" s="41">
        <v>12.0632</v>
      </c>
      <c r="J1143" s="41">
        <v>3.7698</v>
      </c>
      <c r="K1143" s="41">
        <v>166.62350000000001</v>
      </c>
      <c r="L1143" s="11">
        <v>44187</v>
      </c>
      <c r="M1143" t="s">
        <v>2810</v>
      </c>
    </row>
    <row r="1144" spans="1:13" x14ac:dyDescent="0.25">
      <c r="A1144" s="5">
        <v>1419</v>
      </c>
      <c r="B1144" s="5">
        <v>4</v>
      </c>
      <c r="C1144" s="5">
        <v>4</v>
      </c>
      <c r="D1144" s="5">
        <v>255</v>
      </c>
      <c r="E1144" s="5">
        <v>1560</v>
      </c>
      <c r="F1144" s="5">
        <v>5</v>
      </c>
      <c r="G1144" s="10">
        <v>44178</v>
      </c>
      <c r="H1144" s="40">
        <v>13669.424999999999</v>
      </c>
      <c r="I1144" s="40">
        <v>1093.5540000000001</v>
      </c>
      <c r="J1144" s="40">
        <v>341.73559999999998</v>
      </c>
      <c r="K1144" s="40">
        <v>15104.714599999999</v>
      </c>
      <c r="L1144" s="10">
        <v>44187</v>
      </c>
      <c r="M1144" t="s">
        <v>1829</v>
      </c>
    </row>
    <row r="1145" spans="1:13" x14ac:dyDescent="0.25">
      <c r="A1145" s="4">
        <v>1420</v>
      </c>
      <c r="B1145" s="4">
        <v>4</v>
      </c>
      <c r="C1145" s="4">
        <v>4</v>
      </c>
      <c r="D1145" s="4">
        <v>256</v>
      </c>
      <c r="E1145" s="4">
        <v>1692</v>
      </c>
      <c r="F1145" s="4">
        <v>5</v>
      </c>
      <c r="G1145" s="11">
        <v>44178</v>
      </c>
      <c r="H1145" s="41">
        <v>9637.11</v>
      </c>
      <c r="I1145" s="41">
        <v>770.96879999999999</v>
      </c>
      <c r="J1145" s="41">
        <v>240.92779999999999</v>
      </c>
      <c r="K1145" s="41">
        <v>10649.006600000001</v>
      </c>
      <c r="L1145" s="11">
        <v>44187</v>
      </c>
      <c r="M1145" t="s">
        <v>1829</v>
      </c>
    </row>
    <row r="1146" spans="1:13" x14ac:dyDescent="0.25">
      <c r="A1146" s="5">
        <v>1421</v>
      </c>
      <c r="B1146" s="5">
        <v>4</v>
      </c>
      <c r="C1146" s="5">
        <v>4</v>
      </c>
      <c r="D1146" s="5">
        <v>259</v>
      </c>
      <c r="E1146" s="5">
        <v>1696</v>
      </c>
      <c r="F1146" s="5">
        <v>5</v>
      </c>
      <c r="G1146" s="10">
        <v>44178</v>
      </c>
      <c r="H1146" s="40">
        <v>39258.449999999997</v>
      </c>
      <c r="I1146" s="40">
        <v>3140.6759999999999</v>
      </c>
      <c r="J1146" s="40">
        <v>981.46130000000005</v>
      </c>
      <c r="K1146" s="40">
        <v>43380.587299999999</v>
      </c>
      <c r="L1146" s="10">
        <v>44187</v>
      </c>
      <c r="M1146" t="s">
        <v>1829</v>
      </c>
    </row>
    <row r="1147" spans="1:13" x14ac:dyDescent="0.25">
      <c r="A1147" s="4">
        <v>1422</v>
      </c>
      <c r="B1147" s="4">
        <v>4</v>
      </c>
      <c r="C1147" s="4">
        <v>4</v>
      </c>
      <c r="D1147" s="4">
        <v>250</v>
      </c>
      <c r="E1147" s="4">
        <v>1504</v>
      </c>
      <c r="F1147" s="4">
        <v>1</v>
      </c>
      <c r="G1147" s="11">
        <v>44178</v>
      </c>
      <c r="H1147" s="41">
        <v>551.88</v>
      </c>
      <c r="I1147" s="41">
        <v>44.150399999999998</v>
      </c>
      <c r="J1147" s="41">
        <v>13.797000000000001</v>
      </c>
      <c r="K1147" s="41">
        <v>609.82740000000001</v>
      </c>
      <c r="L1147" s="11">
        <v>44187</v>
      </c>
      <c r="M1147" t="s">
        <v>2817</v>
      </c>
    </row>
    <row r="1148" spans="1:13" x14ac:dyDescent="0.25">
      <c r="A1148" s="5">
        <v>1423</v>
      </c>
      <c r="B1148" s="5">
        <v>4</v>
      </c>
      <c r="C1148" s="5">
        <v>4</v>
      </c>
      <c r="D1148" s="5">
        <v>258</v>
      </c>
      <c r="E1148" s="5">
        <v>1544</v>
      </c>
      <c r="F1148" s="5">
        <v>1</v>
      </c>
      <c r="G1148" s="10">
        <v>44178</v>
      </c>
      <c r="H1148" s="40">
        <v>3176.25</v>
      </c>
      <c r="I1148" s="40">
        <v>254.1</v>
      </c>
      <c r="J1148" s="40">
        <v>79.406300000000002</v>
      </c>
      <c r="K1148" s="40">
        <v>3509.7563</v>
      </c>
      <c r="L1148" s="10">
        <v>44187</v>
      </c>
      <c r="M1148" t="s">
        <v>2817</v>
      </c>
    </row>
    <row r="1149" spans="1:13" x14ac:dyDescent="0.25">
      <c r="A1149" s="4">
        <v>1424</v>
      </c>
      <c r="B1149" s="4">
        <v>5</v>
      </c>
      <c r="C1149" s="4">
        <v>4</v>
      </c>
      <c r="D1149" s="4">
        <v>254</v>
      </c>
      <c r="E1149" s="4">
        <v>1530</v>
      </c>
      <c r="F1149" s="4">
        <v>2</v>
      </c>
      <c r="G1149" s="11">
        <v>44178</v>
      </c>
      <c r="H1149" s="41">
        <v>28072.275000000001</v>
      </c>
      <c r="I1149" s="41">
        <v>2245.7820000000002</v>
      </c>
      <c r="J1149" s="41">
        <v>701.80690000000004</v>
      </c>
      <c r="K1149" s="41">
        <v>31019.8639</v>
      </c>
      <c r="L1149" s="11">
        <v>44187</v>
      </c>
      <c r="M1149" t="s">
        <v>2810</v>
      </c>
    </row>
    <row r="1150" spans="1:13" x14ac:dyDescent="0.25">
      <c r="A1150" s="5">
        <v>1425</v>
      </c>
      <c r="B1150" s="5">
        <v>4</v>
      </c>
      <c r="C1150" s="5">
        <v>4</v>
      </c>
      <c r="D1150" s="5">
        <v>257</v>
      </c>
      <c r="E1150" s="5">
        <v>1508</v>
      </c>
      <c r="F1150" s="5">
        <v>1</v>
      </c>
      <c r="G1150" s="10">
        <v>44178</v>
      </c>
      <c r="H1150" s="40">
        <v>37312.275000000001</v>
      </c>
      <c r="I1150" s="40">
        <v>2984.982</v>
      </c>
      <c r="J1150" s="40">
        <v>932.80690000000004</v>
      </c>
      <c r="K1150" s="40">
        <v>41230.063900000001</v>
      </c>
      <c r="L1150" s="10">
        <v>44187</v>
      </c>
      <c r="M1150" t="s">
        <v>2810</v>
      </c>
    </row>
    <row r="1151" spans="1:13" x14ac:dyDescent="0.25">
      <c r="A1151" s="4">
        <v>1426</v>
      </c>
      <c r="B1151" s="4">
        <v>4</v>
      </c>
      <c r="C1151" s="4">
        <v>4</v>
      </c>
      <c r="D1151" s="4">
        <v>261</v>
      </c>
      <c r="E1151" s="4">
        <v>1694</v>
      </c>
      <c r="F1151" s="4">
        <v>1</v>
      </c>
      <c r="G1151" s="11">
        <v>44178</v>
      </c>
      <c r="H1151" s="41">
        <v>7623</v>
      </c>
      <c r="I1151" s="41">
        <v>609.84</v>
      </c>
      <c r="J1151" s="41">
        <v>190.57499999999999</v>
      </c>
      <c r="K1151" s="41">
        <v>8423.4150000000009</v>
      </c>
      <c r="L1151" s="11">
        <v>44187</v>
      </c>
      <c r="M1151" t="s">
        <v>2817</v>
      </c>
    </row>
    <row r="1152" spans="1:13" x14ac:dyDescent="0.25">
      <c r="A1152" s="5">
        <v>1427</v>
      </c>
      <c r="B1152" s="5">
        <v>4</v>
      </c>
      <c r="C1152" s="5">
        <v>4</v>
      </c>
      <c r="D1152" s="5">
        <v>251</v>
      </c>
      <c r="E1152" s="5">
        <v>1624</v>
      </c>
      <c r="F1152" s="5">
        <v>2</v>
      </c>
      <c r="G1152" s="10">
        <v>44178</v>
      </c>
      <c r="H1152" s="40">
        <v>28297.5</v>
      </c>
      <c r="I1152" s="40">
        <v>2263.8000000000002</v>
      </c>
      <c r="J1152" s="40">
        <v>707.4375</v>
      </c>
      <c r="K1152" s="40">
        <v>31268.737499999999</v>
      </c>
      <c r="L1152" s="10">
        <v>44187</v>
      </c>
      <c r="M1152" t="s">
        <v>1829</v>
      </c>
    </row>
    <row r="1153" spans="1:13" x14ac:dyDescent="0.25">
      <c r="A1153" s="4">
        <v>1428</v>
      </c>
      <c r="B1153" s="4">
        <v>4</v>
      </c>
      <c r="C1153" s="4">
        <v>4</v>
      </c>
      <c r="D1153" s="4">
        <v>253</v>
      </c>
      <c r="E1153" s="4">
        <v>1548</v>
      </c>
      <c r="F1153" s="4">
        <v>2</v>
      </c>
      <c r="G1153" s="11">
        <v>44178</v>
      </c>
      <c r="H1153" s="41">
        <v>59.944499999999998</v>
      </c>
      <c r="I1153" s="41">
        <v>4.7956000000000003</v>
      </c>
      <c r="J1153" s="41">
        <v>1.4985999999999999</v>
      </c>
      <c r="K1153" s="41">
        <v>66.238699999999994</v>
      </c>
      <c r="L1153" s="11">
        <v>44187</v>
      </c>
      <c r="M1153" t="s">
        <v>2810</v>
      </c>
    </row>
    <row r="1154" spans="1:13" x14ac:dyDescent="0.25">
      <c r="A1154" s="5">
        <v>1429</v>
      </c>
      <c r="B1154" s="5">
        <v>4</v>
      </c>
      <c r="C1154" s="5">
        <v>4</v>
      </c>
      <c r="D1154" s="5">
        <v>255</v>
      </c>
      <c r="E1154" s="5">
        <v>1598</v>
      </c>
      <c r="F1154" s="5">
        <v>5</v>
      </c>
      <c r="G1154" s="10">
        <v>44178</v>
      </c>
      <c r="H1154" s="40">
        <v>222.04349999999999</v>
      </c>
      <c r="I1154" s="40">
        <v>17.763500000000001</v>
      </c>
      <c r="J1154" s="40">
        <v>5.5510999999999999</v>
      </c>
      <c r="K1154" s="40">
        <v>245.35810000000001</v>
      </c>
      <c r="L1154" s="10">
        <v>44187</v>
      </c>
      <c r="M1154" t="s">
        <v>2810</v>
      </c>
    </row>
    <row r="1155" spans="1:13" x14ac:dyDescent="0.25">
      <c r="A1155" s="4">
        <v>1430</v>
      </c>
      <c r="B1155" s="4">
        <v>4</v>
      </c>
      <c r="C1155" s="4">
        <v>4</v>
      </c>
      <c r="D1155" s="4">
        <v>256</v>
      </c>
      <c r="E1155" s="4">
        <v>1658</v>
      </c>
      <c r="F1155" s="4">
        <v>5</v>
      </c>
      <c r="G1155" s="11">
        <v>44178</v>
      </c>
      <c r="H1155" s="41">
        <v>43878.45</v>
      </c>
      <c r="I1155" s="41">
        <v>3510.2759999999998</v>
      </c>
      <c r="J1155" s="41">
        <v>1096.9612999999999</v>
      </c>
      <c r="K1155" s="41">
        <v>48485.687299999998</v>
      </c>
      <c r="L1155" s="11">
        <v>44187</v>
      </c>
      <c r="M1155" t="s">
        <v>1829</v>
      </c>
    </row>
    <row r="1156" spans="1:13" x14ac:dyDescent="0.25">
      <c r="A1156" s="5">
        <v>1431</v>
      </c>
      <c r="B1156" s="5">
        <v>4</v>
      </c>
      <c r="C1156" s="5">
        <v>4</v>
      </c>
      <c r="D1156" s="5">
        <v>259</v>
      </c>
      <c r="E1156" s="5">
        <v>1536</v>
      </c>
      <c r="F1156" s="5">
        <v>4</v>
      </c>
      <c r="G1156" s="10">
        <v>44178</v>
      </c>
      <c r="H1156" s="40">
        <v>525.76649999999995</v>
      </c>
      <c r="I1156" s="40">
        <v>42.061300000000003</v>
      </c>
      <c r="J1156" s="40">
        <v>13.1442</v>
      </c>
      <c r="K1156" s="40">
        <v>580.97199999999998</v>
      </c>
      <c r="L1156" s="10">
        <v>44187</v>
      </c>
      <c r="M1156" t="s">
        <v>2810</v>
      </c>
    </row>
    <row r="1157" spans="1:13" x14ac:dyDescent="0.25">
      <c r="A1157" s="4">
        <v>1432</v>
      </c>
      <c r="B1157" s="4">
        <v>4</v>
      </c>
      <c r="C1157" s="4">
        <v>4</v>
      </c>
      <c r="D1157" s="4">
        <v>260</v>
      </c>
      <c r="E1157" s="4">
        <v>1568</v>
      </c>
      <c r="F1157" s="4">
        <v>2</v>
      </c>
      <c r="G1157" s="11">
        <v>44178</v>
      </c>
      <c r="H1157" s="41">
        <v>10914.75</v>
      </c>
      <c r="I1157" s="41">
        <v>873.18</v>
      </c>
      <c r="J1157" s="41">
        <v>272.86880000000002</v>
      </c>
      <c r="K1157" s="41">
        <v>12060.7988</v>
      </c>
      <c r="L1157" s="11">
        <v>44187</v>
      </c>
      <c r="M1157" t="s">
        <v>1829</v>
      </c>
    </row>
    <row r="1158" spans="1:13" x14ac:dyDescent="0.25">
      <c r="A1158" s="5">
        <v>1433</v>
      </c>
      <c r="B1158" s="5">
        <v>4</v>
      </c>
      <c r="C1158" s="5">
        <v>4</v>
      </c>
      <c r="D1158" s="5">
        <v>250</v>
      </c>
      <c r="E1158" s="5">
        <v>1648</v>
      </c>
      <c r="F1158" s="5">
        <v>5</v>
      </c>
      <c r="G1158" s="10">
        <v>44179</v>
      </c>
      <c r="H1158" s="40">
        <v>142.41149999999999</v>
      </c>
      <c r="I1158" s="40">
        <v>11.392899999999999</v>
      </c>
      <c r="J1158" s="40">
        <v>3.5602999999999998</v>
      </c>
      <c r="K1158" s="40">
        <v>157.3647</v>
      </c>
      <c r="L1158" s="10">
        <v>44188</v>
      </c>
      <c r="M1158" t="s">
        <v>2810</v>
      </c>
    </row>
    <row r="1159" spans="1:13" x14ac:dyDescent="0.25">
      <c r="A1159" s="4">
        <v>1434</v>
      </c>
      <c r="B1159" s="4">
        <v>4</v>
      </c>
      <c r="C1159" s="4">
        <v>4</v>
      </c>
      <c r="D1159" s="4">
        <v>254</v>
      </c>
      <c r="E1159" s="4">
        <v>1646</v>
      </c>
      <c r="F1159" s="4">
        <v>2</v>
      </c>
      <c r="G1159" s="11">
        <v>44179</v>
      </c>
      <c r="H1159" s="41">
        <v>28794.15</v>
      </c>
      <c r="I1159" s="41">
        <v>2303.5320000000002</v>
      </c>
      <c r="J1159" s="41">
        <v>719.85379999999998</v>
      </c>
      <c r="K1159" s="41">
        <v>31817.535800000001</v>
      </c>
      <c r="L1159" s="11">
        <v>44188</v>
      </c>
      <c r="M1159" t="s">
        <v>2810</v>
      </c>
    </row>
    <row r="1160" spans="1:13" x14ac:dyDescent="0.25">
      <c r="A1160" s="5">
        <v>1435</v>
      </c>
      <c r="B1160" s="5">
        <v>4</v>
      </c>
      <c r="C1160" s="5">
        <v>4</v>
      </c>
      <c r="D1160" s="5">
        <v>257</v>
      </c>
      <c r="E1160" s="5">
        <v>1672</v>
      </c>
      <c r="F1160" s="5">
        <v>4</v>
      </c>
      <c r="G1160" s="10">
        <v>44179</v>
      </c>
      <c r="H1160" s="40">
        <v>51807.3465</v>
      </c>
      <c r="I1160" s="40">
        <v>4144.5877</v>
      </c>
      <c r="J1160" s="40">
        <v>1295.1837</v>
      </c>
      <c r="K1160" s="40">
        <v>57247.117899999997</v>
      </c>
      <c r="L1160" s="10">
        <v>44188</v>
      </c>
      <c r="M1160" t="s">
        <v>2817</v>
      </c>
    </row>
    <row r="1161" spans="1:13" x14ac:dyDescent="0.25">
      <c r="A1161" s="4">
        <v>1436</v>
      </c>
      <c r="B1161" s="4">
        <v>4</v>
      </c>
      <c r="C1161" s="4">
        <v>4</v>
      </c>
      <c r="D1161" s="4">
        <v>261</v>
      </c>
      <c r="E1161" s="4">
        <v>1600</v>
      </c>
      <c r="F1161" s="4">
        <v>1</v>
      </c>
      <c r="G1161" s="11">
        <v>44179</v>
      </c>
      <c r="H1161" s="41">
        <v>1276.2750000000001</v>
      </c>
      <c r="I1161" s="41">
        <v>102.102</v>
      </c>
      <c r="J1161" s="41">
        <v>31.9069</v>
      </c>
      <c r="K1161" s="41">
        <v>1410.2838999999999</v>
      </c>
      <c r="L1161" s="11">
        <v>44188</v>
      </c>
      <c r="M1161" t="s">
        <v>2810</v>
      </c>
    </row>
    <row r="1162" spans="1:13" x14ac:dyDescent="0.25">
      <c r="A1162" s="5">
        <v>1437</v>
      </c>
      <c r="B1162" s="5">
        <v>4</v>
      </c>
      <c r="C1162" s="5">
        <v>4</v>
      </c>
      <c r="D1162" s="5">
        <v>251</v>
      </c>
      <c r="E1162" s="5">
        <v>1522</v>
      </c>
      <c r="F1162" s="5">
        <v>1</v>
      </c>
      <c r="G1162" s="10">
        <v>44182</v>
      </c>
      <c r="H1162" s="40">
        <v>2003.925</v>
      </c>
      <c r="I1162" s="40">
        <v>160.31399999999999</v>
      </c>
      <c r="J1162" s="40">
        <v>50.098100000000002</v>
      </c>
      <c r="K1162" s="40">
        <v>2214.3371000000002</v>
      </c>
      <c r="L1162" s="10">
        <v>44191</v>
      </c>
      <c r="M1162" t="s">
        <v>2810</v>
      </c>
    </row>
    <row r="1163" spans="1:13" x14ac:dyDescent="0.25">
      <c r="A1163" s="4">
        <v>1438</v>
      </c>
      <c r="B1163" s="4">
        <v>4</v>
      </c>
      <c r="C1163" s="4">
        <v>4</v>
      </c>
      <c r="D1163" s="4">
        <v>253</v>
      </c>
      <c r="E1163" s="4">
        <v>1570</v>
      </c>
      <c r="F1163" s="4">
        <v>2</v>
      </c>
      <c r="G1163" s="11">
        <v>44182</v>
      </c>
      <c r="H1163" s="41">
        <v>50860.425000000003</v>
      </c>
      <c r="I1163" s="41">
        <v>4068.8339999999998</v>
      </c>
      <c r="J1163" s="41">
        <v>1271.5106000000001</v>
      </c>
      <c r="K1163" s="41">
        <v>56200.7696</v>
      </c>
      <c r="L1163" s="11">
        <v>44191</v>
      </c>
      <c r="M1163" t="s">
        <v>1829</v>
      </c>
    </row>
    <row r="1164" spans="1:13" x14ac:dyDescent="0.25">
      <c r="A1164" s="5">
        <v>1439</v>
      </c>
      <c r="B1164" s="5">
        <v>4</v>
      </c>
      <c r="C1164" s="5">
        <v>4</v>
      </c>
      <c r="D1164" s="5">
        <v>255</v>
      </c>
      <c r="E1164" s="5">
        <v>1516</v>
      </c>
      <c r="F1164" s="5">
        <v>1</v>
      </c>
      <c r="G1164" s="10">
        <v>44182</v>
      </c>
      <c r="H1164" s="40">
        <v>454.86</v>
      </c>
      <c r="I1164" s="40">
        <v>36.388800000000003</v>
      </c>
      <c r="J1164" s="40">
        <v>11.371499999999999</v>
      </c>
      <c r="K1164" s="40">
        <v>502.62029999999999</v>
      </c>
      <c r="L1164" s="10">
        <v>44191</v>
      </c>
      <c r="M1164" t="s">
        <v>1829</v>
      </c>
    </row>
    <row r="1165" spans="1:13" x14ac:dyDescent="0.25">
      <c r="A1165" s="4">
        <v>1440</v>
      </c>
      <c r="B1165" s="4">
        <v>4</v>
      </c>
      <c r="C1165" s="4">
        <v>4</v>
      </c>
      <c r="D1165" s="4">
        <v>256</v>
      </c>
      <c r="E1165" s="4">
        <v>1506</v>
      </c>
      <c r="F1165" s="4">
        <v>5</v>
      </c>
      <c r="G1165" s="11">
        <v>44182</v>
      </c>
      <c r="H1165" s="41">
        <v>43878.45</v>
      </c>
      <c r="I1165" s="41">
        <v>3510.2759999999998</v>
      </c>
      <c r="J1165" s="41">
        <v>1096.9612999999999</v>
      </c>
      <c r="K1165" s="41">
        <v>48485.687299999998</v>
      </c>
      <c r="L1165" s="11">
        <v>44191</v>
      </c>
      <c r="M1165" t="s">
        <v>1829</v>
      </c>
    </row>
    <row r="1166" spans="1:13" x14ac:dyDescent="0.25">
      <c r="A1166" s="5">
        <v>1441</v>
      </c>
      <c r="B1166" s="5">
        <v>4</v>
      </c>
      <c r="C1166" s="5">
        <v>4</v>
      </c>
      <c r="D1166" s="5">
        <v>259</v>
      </c>
      <c r="E1166" s="5">
        <v>1626</v>
      </c>
      <c r="F1166" s="5">
        <v>2</v>
      </c>
      <c r="G1166" s="10">
        <v>44182</v>
      </c>
      <c r="H1166" s="40">
        <v>7132.125</v>
      </c>
      <c r="I1166" s="40">
        <v>570.57000000000005</v>
      </c>
      <c r="J1166" s="40">
        <v>178.3031</v>
      </c>
      <c r="K1166" s="40">
        <v>7880.9980999999998</v>
      </c>
      <c r="L1166" s="10">
        <v>44191</v>
      </c>
      <c r="M1166" t="s">
        <v>2817</v>
      </c>
    </row>
    <row r="1167" spans="1:13" x14ac:dyDescent="0.25">
      <c r="A1167" s="4">
        <v>1442</v>
      </c>
      <c r="B1167" s="4">
        <v>5</v>
      </c>
      <c r="C1167" s="4">
        <v>4</v>
      </c>
      <c r="D1167" s="4">
        <v>260</v>
      </c>
      <c r="E1167" s="4">
        <v>1542</v>
      </c>
      <c r="F1167" s="4">
        <v>2</v>
      </c>
      <c r="G1167" s="11">
        <v>44182</v>
      </c>
      <c r="H1167" s="41">
        <v>28343.7</v>
      </c>
      <c r="I1167" s="41">
        <v>2267.4960000000001</v>
      </c>
      <c r="J1167" s="41">
        <v>708.59249999999997</v>
      </c>
      <c r="K1167" s="41">
        <v>31319.788499999999</v>
      </c>
      <c r="L1167" s="11">
        <v>44191</v>
      </c>
      <c r="M1167" t="s">
        <v>1829</v>
      </c>
    </row>
    <row r="1168" spans="1:13" x14ac:dyDescent="0.25">
      <c r="A1168" s="5">
        <v>1443</v>
      </c>
      <c r="B1168" s="5">
        <v>4</v>
      </c>
      <c r="C1168" s="5">
        <v>4</v>
      </c>
      <c r="D1168" s="5">
        <v>258</v>
      </c>
      <c r="E1168" s="5">
        <v>1610</v>
      </c>
      <c r="F1168" s="5">
        <v>4</v>
      </c>
      <c r="G1168" s="10">
        <v>44182</v>
      </c>
      <c r="H1168" s="40">
        <v>22516.724999999999</v>
      </c>
      <c r="I1168" s="40">
        <v>1801.338</v>
      </c>
      <c r="J1168" s="40">
        <v>562.91809999999998</v>
      </c>
      <c r="K1168" s="40">
        <v>24880.981100000001</v>
      </c>
      <c r="L1168" s="10">
        <v>44191</v>
      </c>
      <c r="M1168" t="s">
        <v>2810</v>
      </c>
    </row>
    <row r="1169" spans="1:13" x14ac:dyDescent="0.25">
      <c r="A1169" s="4">
        <v>1444</v>
      </c>
      <c r="B1169" s="4">
        <v>4</v>
      </c>
      <c r="C1169" s="4">
        <v>4</v>
      </c>
      <c r="D1169" s="4">
        <v>254</v>
      </c>
      <c r="E1169" s="4">
        <v>1638</v>
      </c>
      <c r="F1169" s="4">
        <v>5</v>
      </c>
      <c r="G1169" s="11">
        <v>44182</v>
      </c>
      <c r="H1169" s="41">
        <v>34644.224999999999</v>
      </c>
      <c r="I1169" s="41">
        <v>2771.538</v>
      </c>
      <c r="J1169" s="41">
        <v>866.10559999999998</v>
      </c>
      <c r="K1169" s="41">
        <v>38281.868600000002</v>
      </c>
      <c r="L1169" s="11">
        <v>44191</v>
      </c>
      <c r="M1169" t="s">
        <v>2817</v>
      </c>
    </row>
    <row r="1170" spans="1:13" x14ac:dyDescent="0.25">
      <c r="A1170" s="5">
        <v>1445</v>
      </c>
      <c r="B1170" s="5">
        <v>4</v>
      </c>
      <c r="C1170" s="5">
        <v>4</v>
      </c>
      <c r="D1170" s="5">
        <v>257</v>
      </c>
      <c r="E1170" s="5">
        <v>1582</v>
      </c>
      <c r="F1170" s="5">
        <v>4</v>
      </c>
      <c r="G1170" s="10">
        <v>44182</v>
      </c>
      <c r="H1170" s="40">
        <v>364.92750000000001</v>
      </c>
      <c r="I1170" s="40">
        <v>29.194199999999999</v>
      </c>
      <c r="J1170" s="40">
        <v>9.1232000000000006</v>
      </c>
      <c r="K1170" s="40">
        <v>403.24489999999997</v>
      </c>
      <c r="L1170" s="10">
        <v>44191</v>
      </c>
      <c r="M1170" t="s">
        <v>2810</v>
      </c>
    </row>
    <row r="1171" spans="1:13" x14ac:dyDescent="0.25">
      <c r="A1171" s="4">
        <v>1446</v>
      </c>
      <c r="B1171" s="4">
        <v>4</v>
      </c>
      <c r="C1171" s="4">
        <v>4</v>
      </c>
      <c r="D1171" s="4">
        <v>261</v>
      </c>
      <c r="E1171" s="4">
        <v>1510</v>
      </c>
      <c r="F1171" s="4">
        <v>5</v>
      </c>
      <c r="G1171" s="11">
        <v>44182</v>
      </c>
      <c r="H1171" s="41">
        <v>143.04150000000001</v>
      </c>
      <c r="I1171" s="41">
        <v>11.443300000000001</v>
      </c>
      <c r="J1171" s="41">
        <v>3.5760000000000001</v>
      </c>
      <c r="K1171" s="41">
        <v>158.0608</v>
      </c>
      <c r="L1171" s="11">
        <v>44191</v>
      </c>
      <c r="M1171" t="s">
        <v>2810</v>
      </c>
    </row>
    <row r="1172" spans="1:13" x14ac:dyDescent="0.25">
      <c r="A1172" s="5">
        <v>1447</v>
      </c>
      <c r="B1172" s="5">
        <v>4</v>
      </c>
      <c r="C1172" s="5">
        <v>4</v>
      </c>
      <c r="D1172" s="5">
        <v>251</v>
      </c>
      <c r="E1172" s="5">
        <v>1526</v>
      </c>
      <c r="F1172" s="5">
        <v>2</v>
      </c>
      <c r="G1172" s="10">
        <v>44182</v>
      </c>
      <c r="H1172" s="40">
        <v>28199.325000000001</v>
      </c>
      <c r="I1172" s="40">
        <v>2255.9459999999999</v>
      </c>
      <c r="J1172" s="40">
        <v>704.98310000000004</v>
      </c>
      <c r="K1172" s="40">
        <v>31160.254099999998</v>
      </c>
      <c r="L1172" s="10">
        <v>44191</v>
      </c>
      <c r="M1172" t="s">
        <v>1829</v>
      </c>
    </row>
    <row r="1173" spans="1:13" x14ac:dyDescent="0.25">
      <c r="A1173" s="4">
        <v>1448</v>
      </c>
      <c r="B1173" s="4">
        <v>4</v>
      </c>
      <c r="C1173" s="4">
        <v>4</v>
      </c>
      <c r="D1173" s="4">
        <v>253</v>
      </c>
      <c r="E1173" s="4">
        <v>1644</v>
      </c>
      <c r="F1173" s="4">
        <v>1</v>
      </c>
      <c r="G1173" s="11">
        <v>44182</v>
      </c>
      <c r="H1173" s="41">
        <v>3713.3249999999998</v>
      </c>
      <c r="I1173" s="41">
        <v>297.06599999999997</v>
      </c>
      <c r="J1173" s="41">
        <v>92.833100000000002</v>
      </c>
      <c r="K1173" s="41">
        <v>4103.2241000000004</v>
      </c>
      <c r="L1173" s="11">
        <v>44191</v>
      </c>
      <c r="M1173" t="s">
        <v>2817</v>
      </c>
    </row>
    <row r="1174" spans="1:13" x14ac:dyDescent="0.25">
      <c r="A1174" s="5">
        <v>1449</v>
      </c>
      <c r="B1174" s="5">
        <v>4</v>
      </c>
      <c r="C1174" s="5">
        <v>4</v>
      </c>
      <c r="D1174" s="5">
        <v>255</v>
      </c>
      <c r="E1174" s="5">
        <v>1680</v>
      </c>
      <c r="F1174" s="5">
        <v>5</v>
      </c>
      <c r="G1174" s="10">
        <v>44182</v>
      </c>
      <c r="H1174" s="40">
        <v>63831.074999999997</v>
      </c>
      <c r="I1174" s="40">
        <v>5106.4859999999999</v>
      </c>
      <c r="J1174" s="40">
        <v>1595.7769000000001</v>
      </c>
      <c r="K1174" s="40">
        <v>70533.337899999999</v>
      </c>
      <c r="L1174" s="10">
        <v>44191</v>
      </c>
      <c r="M1174" t="s">
        <v>1829</v>
      </c>
    </row>
    <row r="1175" spans="1:13" x14ac:dyDescent="0.25">
      <c r="A1175" s="4">
        <v>1450</v>
      </c>
      <c r="B1175" s="4">
        <v>4</v>
      </c>
      <c r="C1175" s="4">
        <v>4</v>
      </c>
      <c r="D1175" s="4">
        <v>256</v>
      </c>
      <c r="E1175" s="4">
        <v>1584</v>
      </c>
      <c r="F1175" s="4">
        <v>5</v>
      </c>
      <c r="G1175" s="11">
        <v>44182</v>
      </c>
      <c r="H1175" s="41">
        <v>9585.4500000000007</v>
      </c>
      <c r="I1175" s="41">
        <v>766.83600000000001</v>
      </c>
      <c r="J1175" s="41">
        <v>239.63630000000001</v>
      </c>
      <c r="K1175" s="41">
        <v>10591.9223</v>
      </c>
      <c r="L1175" s="11">
        <v>44191</v>
      </c>
      <c r="M1175" t="s">
        <v>1829</v>
      </c>
    </row>
    <row r="1176" spans="1:13" x14ac:dyDescent="0.25">
      <c r="A1176" s="5">
        <v>1451</v>
      </c>
      <c r="B1176" s="5">
        <v>4</v>
      </c>
      <c r="C1176" s="5">
        <v>4</v>
      </c>
      <c r="D1176" s="5">
        <v>252</v>
      </c>
      <c r="E1176" s="5">
        <v>1620</v>
      </c>
      <c r="F1176" s="5">
        <v>5</v>
      </c>
      <c r="G1176" s="10">
        <v>44182</v>
      </c>
      <c r="H1176" s="40">
        <v>5711.4750000000004</v>
      </c>
      <c r="I1176" s="40">
        <v>456.91800000000001</v>
      </c>
      <c r="J1176" s="40">
        <v>142.7869</v>
      </c>
      <c r="K1176" s="40">
        <v>6311.1799000000001</v>
      </c>
      <c r="L1176" s="10">
        <v>44191</v>
      </c>
      <c r="M1176" t="s">
        <v>2817</v>
      </c>
    </row>
    <row r="1177" spans="1:13" x14ac:dyDescent="0.25">
      <c r="A1177" s="4">
        <v>1452</v>
      </c>
      <c r="B1177" s="4">
        <v>4</v>
      </c>
      <c r="C1177" s="4">
        <v>4</v>
      </c>
      <c r="D1177" s="4">
        <v>260</v>
      </c>
      <c r="E1177" s="4">
        <v>1666</v>
      </c>
      <c r="F1177" s="4">
        <v>5</v>
      </c>
      <c r="G1177" s="11">
        <v>44182</v>
      </c>
      <c r="H1177" s="41">
        <v>273.70350000000002</v>
      </c>
      <c r="I1177" s="41">
        <v>21.8963</v>
      </c>
      <c r="J1177" s="41">
        <v>6.8426</v>
      </c>
      <c r="K1177" s="41">
        <v>302.44240000000002</v>
      </c>
      <c r="L1177" s="11">
        <v>44191</v>
      </c>
      <c r="M1177" t="s">
        <v>2817</v>
      </c>
    </row>
    <row r="1178" spans="1:13" x14ac:dyDescent="0.25">
      <c r="A1178" s="5">
        <v>1453</v>
      </c>
      <c r="B1178" s="5">
        <v>4</v>
      </c>
      <c r="C1178" s="5">
        <v>4</v>
      </c>
      <c r="D1178" s="5">
        <v>258</v>
      </c>
      <c r="E1178" s="5">
        <v>1592</v>
      </c>
      <c r="F1178" s="5">
        <v>2</v>
      </c>
      <c r="G1178" s="10">
        <v>44183</v>
      </c>
      <c r="H1178" s="40">
        <v>97.965000000000003</v>
      </c>
      <c r="I1178" s="40">
        <v>7.8372000000000002</v>
      </c>
      <c r="J1178" s="40">
        <v>2.4491000000000001</v>
      </c>
      <c r="K1178" s="40">
        <v>108.2513</v>
      </c>
      <c r="L1178" s="10">
        <v>44192</v>
      </c>
      <c r="M1178" t="s">
        <v>2810</v>
      </c>
    </row>
    <row r="1179" spans="1:13" x14ac:dyDescent="0.25">
      <c r="A1179" s="4">
        <v>1454</v>
      </c>
      <c r="B1179" s="4">
        <v>4</v>
      </c>
      <c r="C1179" s="4">
        <v>4</v>
      </c>
      <c r="D1179" s="4">
        <v>254</v>
      </c>
      <c r="E1179" s="4">
        <v>1618</v>
      </c>
      <c r="F1179" s="4">
        <v>4</v>
      </c>
      <c r="G1179" s="11">
        <v>44183</v>
      </c>
      <c r="H1179" s="41">
        <v>114.471</v>
      </c>
      <c r="I1179" s="41">
        <v>9.1577000000000002</v>
      </c>
      <c r="J1179" s="41">
        <v>2.8618000000000001</v>
      </c>
      <c r="K1179" s="41">
        <v>126.4905</v>
      </c>
      <c r="L1179" s="11">
        <v>44192</v>
      </c>
      <c r="M1179" t="s">
        <v>2810</v>
      </c>
    </row>
    <row r="1180" spans="1:13" x14ac:dyDescent="0.25">
      <c r="A1180" s="5">
        <v>1455</v>
      </c>
      <c r="B1180" s="5">
        <v>4</v>
      </c>
      <c r="C1180" s="5">
        <v>4</v>
      </c>
      <c r="D1180" s="5">
        <v>257</v>
      </c>
      <c r="E1180" s="5">
        <v>1612</v>
      </c>
      <c r="F1180" s="5">
        <v>4</v>
      </c>
      <c r="G1180" s="10">
        <v>44183</v>
      </c>
      <c r="H1180" s="40">
        <v>132.6465</v>
      </c>
      <c r="I1180" s="40">
        <v>10.611700000000001</v>
      </c>
      <c r="J1180" s="40">
        <v>3.3161999999999998</v>
      </c>
      <c r="K1180" s="40">
        <v>146.5744</v>
      </c>
      <c r="L1180" s="10">
        <v>44192</v>
      </c>
      <c r="M1180" t="s">
        <v>2810</v>
      </c>
    </row>
    <row r="1181" spans="1:13" x14ac:dyDescent="0.25">
      <c r="A1181" s="4">
        <v>1456</v>
      </c>
      <c r="B1181" s="4">
        <v>4</v>
      </c>
      <c r="C1181" s="4">
        <v>4</v>
      </c>
      <c r="D1181" s="4">
        <v>261</v>
      </c>
      <c r="E1181" s="4">
        <v>1586</v>
      </c>
      <c r="F1181" s="4">
        <v>5</v>
      </c>
      <c r="G1181" s="11">
        <v>44183</v>
      </c>
      <c r="H1181" s="41">
        <v>43878.45</v>
      </c>
      <c r="I1181" s="41">
        <v>3510.2759999999998</v>
      </c>
      <c r="J1181" s="41">
        <v>1096.9612999999999</v>
      </c>
      <c r="K1181" s="41">
        <v>48485.687299999998</v>
      </c>
      <c r="L1181" s="11">
        <v>44192</v>
      </c>
      <c r="M1181" t="s">
        <v>2817</v>
      </c>
    </row>
    <row r="1182" spans="1:13" x14ac:dyDescent="0.25">
      <c r="A1182" s="5">
        <v>1457</v>
      </c>
      <c r="B1182" s="5">
        <v>4</v>
      </c>
      <c r="C1182" s="5">
        <v>4</v>
      </c>
      <c r="D1182" s="5">
        <v>250</v>
      </c>
      <c r="E1182" s="5">
        <v>1500</v>
      </c>
      <c r="F1182" s="5">
        <v>1</v>
      </c>
      <c r="G1182" s="10">
        <v>44183</v>
      </c>
      <c r="H1182" s="40">
        <v>418.95</v>
      </c>
      <c r="I1182" s="40">
        <v>33.515999999999998</v>
      </c>
      <c r="J1182" s="40">
        <v>10.473800000000001</v>
      </c>
      <c r="K1182" s="40">
        <v>462.93979999999999</v>
      </c>
      <c r="L1182" s="10">
        <v>44192</v>
      </c>
      <c r="M1182" t="s">
        <v>2817</v>
      </c>
    </row>
    <row r="1183" spans="1:13" x14ac:dyDescent="0.25">
      <c r="A1183" s="4">
        <v>1458</v>
      </c>
      <c r="B1183" s="4">
        <v>4</v>
      </c>
      <c r="C1183" s="4">
        <v>4</v>
      </c>
      <c r="D1183" s="4">
        <v>253</v>
      </c>
      <c r="E1183" s="4">
        <v>1656</v>
      </c>
      <c r="F1183" s="4">
        <v>4</v>
      </c>
      <c r="G1183" s="11">
        <v>44183</v>
      </c>
      <c r="H1183" s="41">
        <v>633.74850000000004</v>
      </c>
      <c r="I1183" s="41">
        <v>50.6999</v>
      </c>
      <c r="J1183" s="41">
        <v>15.8437</v>
      </c>
      <c r="K1183" s="41">
        <v>700.2921</v>
      </c>
      <c r="L1183" s="11">
        <v>44192</v>
      </c>
      <c r="M1183" t="s">
        <v>2810</v>
      </c>
    </row>
    <row r="1184" spans="1:13" x14ac:dyDescent="0.25">
      <c r="A1184" s="5">
        <v>1459</v>
      </c>
      <c r="B1184" s="5">
        <v>4</v>
      </c>
      <c r="C1184" s="5">
        <v>4</v>
      </c>
      <c r="D1184" s="5">
        <v>255</v>
      </c>
      <c r="E1184" s="5">
        <v>1572</v>
      </c>
      <c r="F1184" s="5">
        <v>1</v>
      </c>
      <c r="G1184" s="10">
        <v>44183</v>
      </c>
      <c r="H1184" s="40">
        <v>461.79</v>
      </c>
      <c r="I1184" s="40">
        <v>36.943199999999997</v>
      </c>
      <c r="J1184" s="40">
        <v>11.5448</v>
      </c>
      <c r="K1184" s="40">
        <v>510.27800000000002</v>
      </c>
      <c r="L1184" s="10">
        <v>44192</v>
      </c>
      <c r="M1184" t="s">
        <v>1829</v>
      </c>
    </row>
    <row r="1185" spans="1:13" x14ac:dyDescent="0.25">
      <c r="A1185" s="4">
        <v>1460</v>
      </c>
      <c r="B1185" s="4">
        <v>4</v>
      </c>
      <c r="C1185" s="4">
        <v>4</v>
      </c>
      <c r="D1185" s="4">
        <v>256</v>
      </c>
      <c r="E1185" s="4">
        <v>1562</v>
      </c>
      <c r="F1185" s="4">
        <v>4</v>
      </c>
      <c r="G1185" s="11">
        <v>44183</v>
      </c>
      <c r="H1185" s="41">
        <v>364.45499999999998</v>
      </c>
      <c r="I1185" s="41">
        <v>29.156400000000001</v>
      </c>
      <c r="J1185" s="41">
        <v>9.1113999999999997</v>
      </c>
      <c r="K1185" s="41">
        <v>402.72280000000001</v>
      </c>
      <c r="L1185" s="11">
        <v>44192</v>
      </c>
      <c r="M1185" t="s">
        <v>2817</v>
      </c>
    </row>
    <row r="1186" spans="1:13" x14ac:dyDescent="0.25">
      <c r="A1186" s="5">
        <v>1461</v>
      </c>
      <c r="B1186" s="5">
        <v>4</v>
      </c>
      <c r="C1186" s="5">
        <v>4</v>
      </c>
      <c r="D1186" s="5">
        <v>259</v>
      </c>
      <c r="E1186" s="5">
        <v>1662</v>
      </c>
      <c r="F1186" s="5">
        <v>2</v>
      </c>
      <c r="G1186" s="10">
        <v>44183</v>
      </c>
      <c r="H1186" s="40">
        <v>37.075499999999998</v>
      </c>
      <c r="I1186" s="40">
        <v>2.9660000000000002</v>
      </c>
      <c r="J1186" s="40">
        <v>0.92689999999999995</v>
      </c>
      <c r="K1186" s="40">
        <v>40.968400000000003</v>
      </c>
      <c r="L1186" s="10">
        <v>44192</v>
      </c>
      <c r="M1186" t="s">
        <v>2810</v>
      </c>
    </row>
    <row r="1187" spans="1:13" x14ac:dyDescent="0.25">
      <c r="A1187" s="4">
        <v>1462</v>
      </c>
      <c r="B1187" s="4">
        <v>4</v>
      </c>
      <c r="C1187" s="4">
        <v>4</v>
      </c>
      <c r="D1187" s="4">
        <v>260</v>
      </c>
      <c r="E1187" s="4">
        <v>1682</v>
      </c>
      <c r="F1187" s="4">
        <v>4</v>
      </c>
      <c r="G1187" s="11">
        <v>44183</v>
      </c>
      <c r="H1187" s="41">
        <v>21558.075000000001</v>
      </c>
      <c r="I1187" s="41">
        <v>1724.646</v>
      </c>
      <c r="J1187" s="41">
        <v>538.95190000000002</v>
      </c>
      <c r="K1187" s="41">
        <v>23821.672900000001</v>
      </c>
      <c r="L1187" s="11">
        <v>44192</v>
      </c>
      <c r="M1187" t="s">
        <v>2817</v>
      </c>
    </row>
    <row r="1188" spans="1:13" x14ac:dyDescent="0.25">
      <c r="A1188" s="5">
        <v>1463</v>
      </c>
      <c r="B1188" s="5">
        <v>4</v>
      </c>
      <c r="C1188" s="5">
        <v>4</v>
      </c>
      <c r="D1188" s="5">
        <v>258</v>
      </c>
      <c r="E1188" s="5">
        <v>1686</v>
      </c>
      <c r="F1188" s="5">
        <v>4</v>
      </c>
      <c r="G1188" s="10">
        <v>44183</v>
      </c>
      <c r="H1188" s="40">
        <v>364.45499999999998</v>
      </c>
      <c r="I1188" s="40">
        <v>29.156400000000001</v>
      </c>
      <c r="J1188" s="40">
        <v>9.1113999999999997</v>
      </c>
      <c r="K1188" s="40">
        <v>402.72280000000001</v>
      </c>
      <c r="L1188" s="10">
        <v>44192</v>
      </c>
      <c r="M1188" t="s">
        <v>2810</v>
      </c>
    </row>
    <row r="1189" spans="1:13" x14ac:dyDescent="0.25">
      <c r="A1189" s="4">
        <v>1464</v>
      </c>
      <c r="B1189" s="4">
        <v>6</v>
      </c>
      <c r="C1189" s="4">
        <v>4</v>
      </c>
      <c r="D1189" s="4">
        <v>254</v>
      </c>
      <c r="E1189" s="4">
        <v>1684</v>
      </c>
      <c r="F1189" s="4">
        <v>5</v>
      </c>
      <c r="G1189" s="11">
        <v>44183</v>
      </c>
      <c r="H1189" s="41">
        <v>41048.699999999997</v>
      </c>
      <c r="I1189" s="41">
        <v>3283.8960000000002</v>
      </c>
      <c r="J1189" s="41">
        <v>1026.2175</v>
      </c>
      <c r="K1189" s="41">
        <v>45358.813499999997</v>
      </c>
      <c r="L1189" s="11">
        <v>44192</v>
      </c>
      <c r="M1189" t="s">
        <v>2817</v>
      </c>
    </row>
    <row r="1190" spans="1:13" x14ac:dyDescent="0.25">
      <c r="A1190" s="5">
        <v>1465</v>
      </c>
      <c r="B1190" s="5">
        <v>4</v>
      </c>
      <c r="C1190" s="5">
        <v>4</v>
      </c>
      <c r="D1190" s="5">
        <v>252</v>
      </c>
      <c r="E1190" s="5">
        <v>1534</v>
      </c>
      <c r="F1190" s="5">
        <v>4</v>
      </c>
      <c r="G1190" s="10">
        <v>44183</v>
      </c>
      <c r="H1190" s="40">
        <v>713.79</v>
      </c>
      <c r="I1190" s="40">
        <v>57.103200000000001</v>
      </c>
      <c r="J1190" s="40">
        <v>17.844799999999999</v>
      </c>
      <c r="K1190" s="40">
        <v>788.73800000000006</v>
      </c>
      <c r="L1190" s="10">
        <v>44192</v>
      </c>
      <c r="M1190" t="s">
        <v>2817</v>
      </c>
    </row>
    <row r="1191" spans="1:13" x14ac:dyDescent="0.25">
      <c r="A1191" s="4">
        <v>1466</v>
      </c>
      <c r="B1191" s="4">
        <v>4</v>
      </c>
      <c r="C1191" s="4">
        <v>4</v>
      </c>
      <c r="D1191" s="4">
        <v>261</v>
      </c>
      <c r="E1191" s="4">
        <v>1614</v>
      </c>
      <c r="F1191" s="4">
        <v>5</v>
      </c>
      <c r="G1191" s="11">
        <v>44183</v>
      </c>
      <c r="H1191" s="41">
        <v>564.82650000000001</v>
      </c>
      <c r="I1191" s="41">
        <v>45.186100000000003</v>
      </c>
      <c r="J1191" s="41">
        <v>14.120699999999999</v>
      </c>
      <c r="K1191" s="41">
        <v>624.13329999999996</v>
      </c>
      <c r="L1191" s="11">
        <v>44192</v>
      </c>
      <c r="M1191" t="s">
        <v>2810</v>
      </c>
    </row>
    <row r="1192" spans="1:13" x14ac:dyDescent="0.25">
      <c r="A1192" s="5">
        <v>1467</v>
      </c>
      <c r="B1192" s="5">
        <v>4</v>
      </c>
      <c r="C1192" s="5">
        <v>4</v>
      </c>
      <c r="D1192" s="5">
        <v>251</v>
      </c>
      <c r="E1192" s="5">
        <v>1588</v>
      </c>
      <c r="F1192" s="5">
        <v>5</v>
      </c>
      <c r="G1192" s="10">
        <v>44183</v>
      </c>
      <c r="H1192" s="40">
        <v>40471.199999999997</v>
      </c>
      <c r="I1192" s="40">
        <v>3237.6959999999999</v>
      </c>
      <c r="J1192" s="40">
        <v>1011.78</v>
      </c>
      <c r="K1192" s="40">
        <v>44720.675999999999</v>
      </c>
      <c r="L1192" s="10">
        <v>44192</v>
      </c>
      <c r="M1192" t="s">
        <v>1829</v>
      </c>
    </row>
    <row r="1193" spans="1:13" x14ac:dyDescent="0.25">
      <c r="A1193" s="4">
        <v>1468</v>
      </c>
      <c r="B1193" s="4">
        <v>4</v>
      </c>
      <c r="C1193" s="4">
        <v>4</v>
      </c>
      <c r="D1193" s="4">
        <v>253</v>
      </c>
      <c r="E1193" s="4">
        <v>1622</v>
      </c>
      <c r="F1193" s="4">
        <v>4</v>
      </c>
      <c r="G1193" s="11">
        <v>44183</v>
      </c>
      <c r="H1193" s="41">
        <v>136.33199999999999</v>
      </c>
      <c r="I1193" s="41">
        <v>10.906599999999999</v>
      </c>
      <c r="J1193" s="41">
        <v>3.4083000000000001</v>
      </c>
      <c r="K1193" s="41">
        <v>150.64689999999999</v>
      </c>
      <c r="L1193" s="11">
        <v>44192</v>
      </c>
      <c r="M1193" t="s">
        <v>2810</v>
      </c>
    </row>
    <row r="1194" spans="1:13" x14ac:dyDescent="0.25">
      <c r="A1194" s="5">
        <v>1469</v>
      </c>
      <c r="B1194" s="5">
        <v>4</v>
      </c>
      <c r="C1194" s="5">
        <v>4</v>
      </c>
      <c r="D1194" s="5">
        <v>255</v>
      </c>
      <c r="E1194" s="5">
        <v>1632</v>
      </c>
      <c r="F1194" s="5">
        <v>5</v>
      </c>
      <c r="G1194" s="10">
        <v>44184</v>
      </c>
      <c r="H1194" s="40">
        <v>62092.800000000003</v>
      </c>
      <c r="I1194" s="40">
        <v>4967.424</v>
      </c>
      <c r="J1194" s="40">
        <v>1552.32</v>
      </c>
      <c r="K1194" s="40">
        <v>68612.543999999994</v>
      </c>
      <c r="L1194" s="10">
        <v>44193</v>
      </c>
      <c r="M1194" t="s">
        <v>1829</v>
      </c>
    </row>
    <row r="1195" spans="1:13" x14ac:dyDescent="0.25">
      <c r="A1195" s="4">
        <v>1470</v>
      </c>
      <c r="B1195" s="4">
        <v>4</v>
      </c>
      <c r="C1195" s="4">
        <v>4</v>
      </c>
      <c r="D1195" s="4">
        <v>256</v>
      </c>
      <c r="E1195" s="4">
        <v>1608</v>
      </c>
      <c r="F1195" s="4">
        <v>5</v>
      </c>
      <c r="G1195" s="11">
        <v>44184</v>
      </c>
      <c r="H1195" s="41">
        <v>5948.25</v>
      </c>
      <c r="I1195" s="41">
        <v>475.86</v>
      </c>
      <c r="J1195" s="41">
        <v>148.7063</v>
      </c>
      <c r="K1195" s="41">
        <v>6572.8163000000004</v>
      </c>
      <c r="L1195" s="11">
        <v>44193</v>
      </c>
      <c r="M1195" t="s">
        <v>1829</v>
      </c>
    </row>
    <row r="1196" spans="1:13" x14ac:dyDescent="0.25">
      <c r="A1196" s="5">
        <v>1471</v>
      </c>
      <c r="B1196" s="5">
        <v>4</v>
      </c>
      <c r="C1196" s="5">
        <v>4</v>
      </c>
      <c r="D1196" s="5">
        <v>259</v>
      </c>
      <c r="E1196" s="5">
        <v>1576</v>
      </c>
      <c r="F1196" s="5">
        <v>5</v>
      </c>
      <c r="G1196" s="10">
        <v>44184</v>
      </c>
      <c r="H1196" s="40">
        <v>91117.95</v>
      </c>
      <c r="I1196" s="40">
        <v>7289.4359999999997</v>
      </c>
      <c r="J1196" s="40">
        <v>2277.9488000000001</v>
      </c>
      <c r="K1196" s="40">
        <v>100685.3348</v>
      </c>
      <c r="L1196" s="10">
        <v>44193</v>
      </c>
      <c r="M1196" t="s">
        <v>1829</v>
      </c>
    </row>
    <row r="1197" spans="1:13" x14ac:dyDescent="0.25">
      <c r="A1197" s="4">
        <v>1472</v>
      </c>
      <c r="B1197" s="4">
        <v>4</v>
      </c>
      <c r="C1197" s="4">
        <v>4</v>
      </c>
      <c r="D1197" s="4">
        <v>260</v>
      </c>
      <c r="E1197" s="4">
        <v>1590</v>
      </c>
      <c r="F1197" s="4">
        <v>1</v>
      </c>
      <c r="G1197" s="11">
        <v>44184</v>
      </c>
      <c r="H1197" s="41">
        <v>525</v>
      </c>
      <c r="I1197" s="41">
        <v>42</v>
      </c>
      <c r="J1197" s="41">
        <v>13.125</v>
      </c>
      <c r="K1197" s="41">
        <v>580.125</v>
      </c>
      <c r="L1197" s="11">
        <v>44193</v>
      </c>
      <c r="M1197" t="s">
        <v>2817</v>
      </c>
    </row>
    <row r="1198" spans="1:13" x14ac:dyDescent="0.25">
      <c r="A1198" s="5">
        <v>1473</v>
      </c>
      <c r="B1198" s="5">
        <v>4</v>
      </c>
      <c r="C1198" s="5">
        <v>4</v>
      </c>
      <c r="D1198" s="5">
        <v>258</v>
      </c>
      <c r="E1198" s="5">
        <v>1514</v>
      </c>
      <c r="F1198" s="5">
        <v>3</v>
      </c>
      <c r="G1198" s="10">
        <v>44184</v>
      </c>
      <c r="H1198" s="40">
        <v>1721.79</v>
      </c>
      <c r="I1198" s="40">
        <v>137.7432</v>
      </c>
      <c r="J1198" s="40">
        <v>43.044800000000002</v>
      </c>
      <c r="K1198" s="40">
        <v>1902.578</v>
      </c>
      <c r="L1198" s="10">
        <v>44193</v>
      </c>
      <c r="M1198" t="s">
        <v>2810</v>
      </c>
    </row>
    <row r="1199" spans="1:13" x14ac:dyDescent="0.25">
      <c r="A1199" s="4">
        <v>1474</v>
      </c>
      <c r="B1199" s="4">
        <v>4</v>
      </c>
      <c r="C1199" s="4">
        <v>4</v>
      </c>
      <c r="D1199" s="4">
        <v>254</v>
      </c>
      <c r="E1199" s="4">
        <v>1498</v>
      </c>
      <c r="F1199" s="4">
        <v>4</v>
      </c>
      <c r="G1199" s="11">
        <v>44184</v>
      </c>
      <c r="H1199" s="41">
        <v>26455.275000000001</v>
      </c>
      <c r="I1199" s="41">
        <v>2116.422</v>
      </c>
      <c r="J1199" s="41">
        <v>661.38189999999997</v>
      </c>
      <c r="K1199" s="41">
        <v>29233.0789</v>
      </c>
      <c r="L1199" s="11">
        <v>44193</v>
      </c>
      <c r="M1199" t="s">
        <v>2810</v>
      </c>
    </row>
    <row r="1200" spans="1:13" x14ac:dyDescent="0.25">
      <c r="A1200" s="5">
        <v>1475</v>
      </c>
      <c r="B1200" s="5">
        <v>4</v>
      </c>
      <c r="C1200" s="5">
        <v>4</v>
      </c>
      <c r="D1200" s="5">
        <v>257</v>
      </c>
      <c r="E1200" s="5">
        <v>1674</v>
      </c>
      <c r="F1200" s="5">
        <v>2</v>
      </c>
      <c r="G1200" s="10">
        <v>44184</v>
      </c>
      <c r="H1200" s="40">
        <v>944.37</v>
      </c>
      <c r="I1200" s="40">
        <v>75.549599999999998</v>
      </c>
      <c r="J1200" s="40">
        <v>23.609300000000001</v>
      </c>
      <c r="K1200" s="40">
        <v>1043.5289</v>
      </c>
      <c r="L1200" s="10">
        <v>44193</v>
      </c>
      <c r="M1200" t="s">
        <v>2810</v>
      </c>
    </row>
    <row r="1201" spans="1:13" x14ac:dyDescent="0.25">
      <c r="A1201" s="4">
        <v>1476</v>
      </c>
      <c r="B1201" s="4">
        <v>5</v>
      </c>
      <c r="C1201" s="4">
        <v>4</v>
      </c>
      <c r="D1201" s="4">
        <v>261</v>
      </c>
      <c r="E1201" s="4">
        <v>1652</v>
      </c>
      <c r="F1201" s="4">
        <v>4</v>
      </c>
      <c r="G1201" s="11">
        <v>44184</v>
      </c>
      <c r="H1201" s="41">
        <v>51588.074999999997</v>
      </c>
      <c r="I1201" s="41">
        <v>4127.0460000000003</v>
      </c>
      <c r="J1201" s="41">
        <v>1289.7019</v>
      </c>
      <c r="K1201" s="41">
        <v>57004.822899999999</v>
      </c>
      <c r="L1201" s="11">
        <v>44193</v>
      </c>
      <c r="M1201" t="s">
        <v>1829</v>
      </c>
    </row>
    <row r="1202" spans="1:13" x14ac:dyDescent="0.25">
      <c r="A1202" s="5">
        <v>1477</v>
      </c>
      <c r="B1202" s="5">
        <v>4</v>
      </c>
      <c r="C1202" s="5">
        <v>4</v>
      </c>
      <c r="D1202" s="5">
        <v>251</v>
      </c>
      <c r="E1202" s="5">
        <v>1578</v>
      </c>
      <c r="F1202" s="5">
        <v>3</v>
      </c>
      <c r="G1202" s="10">
        <v>44184</v>
      </c>
      <c r="H1202" s="40">
        <v>62843.55</v>
      </c>
      <c r="I1202" s="40">
        <v>5027.4840000000004</v>
      </c>
      <c r="J1202" s="40">
        <v>1571.0888</v>
      </c>
      <c r="K1202" s="40">
        <v>69442.122799999997</v>
      </c>
      <c r="L1202" s="10">
        <v>44193</v>
      </c>
      <c r="M1202" t="s">
        <v>1829</v>
      </c>
    </row>
    <row r="1203" spans="1:13" x14ac:dyDescent="0.25">
      <c r="A1203" s="4">
        <v>1478</v>
      </c>
      <c r="B1203" s="4">
        <v>4</v>
      </c>
      <c r="C1203" s="4">
        <v>4</v>
      </c>
      <c r="D1203" s="4">
        <v>253</v>
      </c>
      <c r="E1203" s="4">
        <v>1538</v>
      </c>
      <c r="F1203" s="4">
        <v>5</v>
      </c>
      <c r="G1203" s="11">
        <v>44184</v>
      </c>
      <c r="H1203" s="41">
        <v>37843.574999999997</v>
      </c>
      <c r="I1203" s="41">
        <v>3027.4859999999999</v>
      </c>
      <c r="J1203" s="41">
        <v>946.08939999999996</v>
      </c>
      <c r="K1203" s="41">
        <v>41817.150399999999</v>
      </c>
      <c r="L1203" s="11">
        <v>44193</v>
      </c>
      <c r="M1203" t="s">
        <v>1829</v>
      </c>
    </row>
    <row r="1204" spans="1:13" x14ac:dyDescent="0.25">
      <c r="A1204" s="5">
        <v>1479</v>
      </c>
      <c r="B1204" s="5">
        <v>4</v>
      </c>
      <c r="C1204" s="5">
        <v>4</v>
      </c>
      <c r="D1204" s="5">
        <v>255</v>
      </c>
      <c r="E1204" s="5">
        <v>1556</v>
      </c>
      <c r="F1204" s="5">
        <v>4</v>
      </c>
      <c r="G1204" s="10">
        <v>44184</v>
      </c>
      <c r="H1204" s="40">
        <v>25531.275000000001</v>
      </c>
      <c r="I1204" s="40">
        <v>2042.502</v>
      </c>
      <c r="J1204" s="40">
        <v>638.28189999999995</v>
      </c>
      <c r="K1204" s="40">
        <v>28212.0589</v>
      </c>
      <c r="L1204" s="10">
        <v>44193</v>
      </c>
      <c r="M1204" t="s">
        <v>1829</v>
      </c>
    </row>
    <row r="1205" spans="1:13" x14ac:dyDescent="0.25">
      <c r="A1205" s="4">
        <v>1480</v>
      </c>
      <c r="B1205" s="4">
        <v>4</v>
      </c>
      <c r="C1205" s="4">
        <v>4</v>
      </c>
      <c r="D1205" s="4">
        <v>256</v>
      </c>
      <c r="E1205" s="4">
        <v>1554</v>
      </c>
      <c r="F1205" s="4">
        <v>4</v>
      </c>
      <c r="G1205" s="11">
        <v>44184</v>
      </c>
      <c r="H1205" s="41">
        <v>358.6275</v>
      </c>
      <c r="I1205" s="41">
        <v>28.690200000000001</v>
      </c>
      <c r="J1205" s="41">
        <v>8.9657</v>
      </c>
      <c r="K1205" s="41">
        <v>396.28339999999997</v>
      </c>
      <c r="L1205" s="11">
        <v>44193</v>
      </c>
      <c r="M1205" t="s">
        <v>2817</v>
      </c>
    </row>
    <row r="1206" spans="1:13" x14ac:dyDescent="0.25">
      <c r="A1206" s="5">
        <v>1481</v>
      </c>
      <c r="B1206" s="5">
        <v>4</v>
      </c>
      <c r="C1206" s="5">
        <v>4</v>
      </c>
      <c r="D1206" s="5">
        <v>259</v>
      </c>
      <c r="E1206" s="5">
        <v>1688</v>
      </c>
      <c r="F1206" s="5">
        <v>4</v>
      </c>
      <c r="G1206" s="10">
        <v>44184</v>
      </c>
      <c r="H1206" s="40">
        <v>125.748</v>
      </c>
      <c r="I1206" s="40">
        <v>10.059799999999999</v>
      </c>
      <c r="J1206" s="40">
        <v>3.1436999999999999</v>
      </c>
      <c r="K1206" s="40">
        <v>138.95150000000001</v>
      </c>
      <c r="L1206" s="10">
        <v>44193</v>
      </c>
      <c r="M1206" t="s">
        <v>2810</v>
      </c>
    </row>
    <row r="1207" spans="1:13" x14ac:dyDescent="0.25">
      <c r="A1207" s="4">
        <v>1482</v>
      </c>
      <c r="B1207" s="4">
        <v>4</v>
      </c>
      <c r="C1207" s="4">
        <v>4</v>
      </c>
      <c r="D1207" s="4">
        <v>260</v>
      </c>
      <c r="E1207" s="4">
        <v>1580</v>
      </c>
      <c r="F1207" s="4">
        <v>5</v>
      </c>
      <c r="G1207" s="11">
        <v>44184</v>
      </c>
      <c r="H1207" s="41">
        <v>150.79050000000001</v>
      </c>
      <c r="I1207" s="41">
        <v>12.0632</v>
      </c>
      <c r="J1207" s="41">
        <v>3.7698</v>
      </c>
      <c r="K1207" s="41">
        <v>166.62350000000001</v>
      </c>
      <c r="L1207" s="11">
        <v>44193</v>
      </c>
      <c r="M1207" t="s">
        <v>2810</v>
      </c>
    </row>
    <row r="1208" spans="1:13" x14ac:dyDescent="0.25">
      <c r="A1208" s="5">
        <v>1483</v>
      </c>
      <c r="B1208" s="5">
        <v>4</v>
      </c>
      <c r="C1208" s="5">
        <v>4</v>
      </c>
      <c r="D1208" s="5">
        <v>258</v>
      </c>
      <c r="E1208" s="5">
        <v>1496</v>
      </c>
      <c r="F1208" s="5">
        <v>5</v>
      </c>
      <c r="G1208" s="10">
        <v>44184</v>
      </c>
      <c r="H1208" s="40">
        <v>416.745</v>
      </c>
      <c r="I1208" s="40">
        <v>33.339599999999997</v>
      </c>
      <c r="J1208" s="40">
        <v>10.4186</v>
      </c>
      <c r="K1208" s="40">
        <v>460.50319999999999</v>
      </c>
      <c r="L1208" s="10">
        <v>44193</v>
      </c>
      <c r="M1208" t="s">
        <v>2817</v>
      </c>
    </row>
    <row r="1209" spans="1:13" x14ac:dyDescent="0.25">
      <c r="A1209" s="4">
        <v>1484</v>
      </c>
      <c r="B1209" s="4">
        <v>4</v>
      </c>
      <c r="C1209" s="4">
        <v>4</v>
      </c>
      <c r="D1209" s="4">
        <v>254</v>
      </c>
      <c r="E1209" s="4">
        <v>1494</v>
      </c>
      <c r="F1209" s="4">
        <v>2</v>
      </c>
      <c r="G1209" s="11">
        <v>44184</v>
      </c>
      <c r="H1209" s="41">
        <v>8847.2999999999993</v>
      </c>
      <c r="I1209" s="41">
        <v>707.78399999999999</v>
      </c>
      <c r="J1209" s="41">
        <v>221.1825</v>
      </c>
      <c r="K1209" s="41">
        <v>9776.2664999999997</v>
      </c>
      <c r="L1209" s="11">
        <v>44193</v>
      </c>
      <c r="M1209" t="s">
        <v>2810</v>
      </c>
    </row>
    <row r="1210" spans="1:13" x14ac:dyDescent="0.25">
      <c r="A1210" s="5">
        <v>1485</v>
      </c>
      <c r="B1210" s="5">
        <v>4</v>
      </c>
      <c r="C1210" s="5">
        <v>4</v>
      </c>
      <c r="D1210" s="5">
        <v>257</v>
      </c>
      <c r="E1210" s="5">
        <v>1650</v>
      </c>
      <c r="F1210" s="5">
        <v>5</v>
      </c>
      <c r="G1210" s="10">
        <v>44185</v>
      </c>
      <c r="H1210" s="40">
        <v>171.07650000000001</v>
      </c>
      <c r="I1210" s="40">
        <v>13.6861</v>
      </c>
      <c r="J1210" s="40">
        <v>4.2769000000000004</v>
      </c>
      <c r="K1210" s="40">
        <v>189.0395</v>
      </c>
      <c r="L1210" s="10">
        <v>44194</v>
      </c>
      <c r="M1210" t="s">
        <v>2810</v>
      </c>
    </row>
    <row r="1211" spans="1:13" x14ac:dyDescent="0.25">
      <c r="A1211" s="4">
        <v>1486</v>
      </c>
      <c r="B1211" s="4">
        <v>4</v>
      </c>
      <c r="C1211" s="4">
        <v>4</v>
      </c>
      <c r="D1211" s="4">
        <v>261</v>
      </c>
      <c r="E1211" s="4">
        <v>1654</v>
      </c>
      <c r="F1211" s="4">
        <v>4</v>
      </c>
      <c r="G1211" s="11">
        <v>44185</v>
      </c>
      <c r="H1211" s="41">
        <v>20397.3</v>
      </c>
      <c r="I1211" s="41">
        <v>1631.7840000000001</v>
      </c>
      <c r="J1211" s="41">
        <v>509.9325</v>
      </c>
      <c r="K1211" s="41">
        <v>22539.016500000002</v>
      </c>
      <c r="L1211" s="11">
        <v>44194</v>
      </c>
      <c r="M1211" t="s">
        <v>2817</v>
      </c>
    </row>
    <row r="1212" spans="1:13" x14ac:dyDescent="0.25">
      <c r="A1212" s="5">
        <v>1487</v>
      </c>
      <c r="B1212" s="5">
        <v>4</v>
      </c>
      <c r="C1212" s="5">
        <v>4</v>
      </c>
      <c r="D1212" s="5">
        <v>251</v>
      </c>
      <c r="E1212" s="5">
        <v>1664</v>
      </c>
      <c r="F1212" s="5">
        <v>3</v>
      </c>
      <c r="G1212" s="10">
        <v>44185</v>
      </c>
      <c r="H1212" s="40">
        <v>14628.075000000001</v>
      </c>
      <c r="I1212" s="40">
        <v>1170.2460000000001</v>
      </c>
      <c r="J1212" s="40">
        <v>365.70190000000002</v>
      </c>
      <c r="K1212" s="40">
        <v>16164.0229</v>
      </c>
      <c r="L1212" s="10">
        <v>44194</v>
      </c>
      <c r="M1212" t="s">
        <v>2817</v>
      </c>
    </row>
    <row r="1213" spans="1:13" x14ac:dyDescent="0.25">
      <c r="A1213" s="4">
        <v>1488</v>
      </c>
      <c r="B1213" s="4">
        <v>4</v>
      </c>
      <c r="C1213" s="4">
        <v>4</v>
      </c>
      <c r="D1213" s="4">
        <v>253</v>
      </c>
      <c r="E1213" s="4">
        <v>1678</v>
      </c>
      <c r="F1213" s="4">
        <v>3</v>
      </c>
      <c r="G1213" s="11">
        <v>44185</v>
      </c>
      <c r="H1213" s="41">
        <v>58685.55</v>
      </c>
      <c r="I1213" s="41">
        <v>4694.8440000000001</v>
      </c>
      <c r="J1213" s="41">
        <v>1467.1387999999999</v>
      </c>
      <c r="K1213" s="41">
        <v>64847.532800000001</v>
      </c>
      <c r="L1213" s="11">
        <v>44194</v>
      </c>
      <c r="M1213" t="s">
        <v>1829</v>
      </c>
    </row>
    <row r="1214" spans="1:13" x14ac:dyDescent="0.25">
      <c r="A1214" s="5">
        <v>1489</v>
      </c>
      <c r="B1214" s="5">
        <v>4</v>
      </c>
      <c r="C1214" s="5">
        <v>4</v>
      </c>
      <c r="D1214" s="5">
        <v>252</v>
      </c>
      <c r="E1214" s="5">
        <v>1616</v>
      </c>
      <c r="F1214" s="5">
        <v>4</v>
      </c>
      <c r="G1214" s="10">
        <v>44185</v>
      </c>
      <c r="H1214" s="40">
        <v>630.59849999999994</v>
      </c>
      <c r="I1214" s="40">
        <v>50.447899999999997</v>
      </c>
      <c r="J1214" s="40">
        <v>15.765000000000001</v>
      </c>
      <c r="K1214" s="40">
        <v>696.81140000000005</v>
      </c>
      <c r="L1214" s="10">
        <v>44194</v>
      </c>
      <c r="M1214" t="s">
        <v>2817</v>
      </c>
    </row>
    <row r="1215" spans="1:13" x14ac:dyDescent="0.25">
      <c r="A1215" s="4">
        <v>1490</v>
      </c>
      <c r="B1215" s="4">
        <v>4</v>
      </c>
      <c r="C1215" s="4">
        <v>4</v>
      </c>
      <c r="D1215" s="4">
        <v>256</v>
      </c>
      <c r="E1215" s="4">
        <v>1492</v>
      </c>
      <c r="F1215" s="4">
        <v>4</v>
      </c>
      <c r="G1215" s="11">
        <v>44185</v>
      </c>
      <c r="H1215" s="41">
        <v>358.6275</v>
      </c>
      <c r="I1215" s="41">
        <v>28.690200000000001</v>
      </c>
      <c r="J1215" s="41">
        <v>8.9657</v>
      </c>
      <c r="K1215" s="41">
        <v>396.28339999999997</v>
      </c>
      <c r="L1215" s="11">
        <v>44194</v>
      </c>
      <c r="M1215" t="s">
        <v>2817</v>
      </c>
    </row>
    <row r="1216" spans="1:13" x14ac:dyDescent="0.25">
      <c r="A1216" s="5">
        <v>1491</v>
      </c>
      <c r="B1216" s="5">
        <v>4</v>
      </c>
      <c r="C1216" s="5">
        <v>4</v>
      </c>
      <c r="D1216" s="5">
        <v>259</v>
      </c>
      <c r="E1216" s="5">
        <v>1602</v>
      </c>
      <c r="F1216" s="5">
        <v>5</v>
      </c>
      <c r="G1216" s="10">
        <v>44185</v>
      </c>
      <c r="H1216" s="40">
        <v>1525.23</v>
      </c>
      <c r="I1216" s="40">
        <v>122.0184</v>
      </c>
      <c r="J1216" s="40">
        <v>38.130800000000001</v>
      </c>
      <c r="K1216" s="40">
        <v>1685.3792000000001</v>
      </c>
      <c r="L1216" s="10">
        <v>44194</v>
      </c>
      <c r="M1216" t="s">
        <v>2817</v>
      </c>
    </row>
    <row r="1217" spans="1:13" x14ac:dyDescent="0.25">
      <c r="A1217" s="4">
        <v>1492</v>
      </c>
      <c r="B1217" s="4">
        <v>4</v>
      </c>
      <c r="C1217" s="4">
        <v>4</v>
      </c>
      <c r="D1217" s="4">
        <v>260</v>
      </c>
      <c r="E1217" s="4">
        <v>1540</v>
      </c>
      <c r="F1217" s="4">
        <v>4</v>
      </c>
      <c r="G1217" s="11">
        <v>44185</v>
      </c>
      <c r="H1217" s="41">
        <v>228.43799999999999</v>
      </c>
      <c r="I1217" s="41">
        <v>18.274999999999999</v>
      </c>
      <c r="J1217" s="41">
        <v>5.7110000000000003</v>
      </c>
      <c r="K1217" s="41">
        <v>252.42400000000001</v>
      </c>
      <c r="L1217" s="11">
        <v>44194</v>
      </c>
      <c r="M1217" t="s">
        <v>2810</v>
      </c>
    </row>
    <row r="1218" spans="1:13" x14ac:dyDescent="0.25">
      <c r="A1218" s="5">
        <v>1493</v>
      </c>
      <c r="B1218" s="5">
        <v>4</v>
      </c>
      <c r="C1218" s="5">
        <v>4</v>
      </c>
      <c r="D1218" s="5">
        <v>258</v>
      </c>
      <c r="E1218" s="5">
        <v>1628</v>
      </c>
      <c r="F1218" s="5">
        <v>5</v>
      </c>
      <c r="G1218" s="10">
        <v>44185</v>
      </c>
      <c r="H1218" s="40">
        <v>34644.224999999999</v>
      </c>
      <c r="I1218" s="40">
        <v>2771.538</v>
      </c>
      <c r="J1218" s="40">
        <v>866.10559999999998</v>
      </c>
      <c r="K1218" s="40">
        <v>38281.868600000002</v>
      </c>
      <c r="L1218" s="10">
        <v>44194</v>
      </c>
      <c r="M1218" t="s">
        <v>2810</v>
      </c>
    </row>
    <row r="1219" spans="1:13" x14ac:dyDescent="0.25">
      <c r="A1219" s="4">
        <v>1494</v>
      </c>
      <c r="B1219" s="4">
        <v>4</v>
      </c>
      <c r="C1219" s="4">
        <v>4</v>
      </c>
      <c r="D1219" s="4">
        <v>254</v>
      </c>
      <c r="E1219" s="4">
        <v>1604</v>
      </c>
      <c r="F1219" s="4">
        <v>4</v>
      </c>
      <c r="G1219" s="11">
        <v>44185</v>
      </c>
      <c r="H1219" s="41">
        <v>257.57549999999998</v>
      </c>
      <c r="I1219" s="41">
        <v>20.606000000000002</v>
      </c>
      <c r="J1219" s="41">
        <v>6.4394</v>
      </c>
      <c r="K1219" s="41">
        <v>284.62090000000001</v>
      </c>
      <c r="L1219" s="11">
        <v>44194</v>
      </c>
      <c r="M1219" t="s">
        <v>2810</v>
      </c>
    </row>
    <row r="1220" spans="1:13" x14ac:dyDescent="0.25">
      <c r="A1220" s="5">
        <v>1495</v>
      </c>
      <c r="B1220" s="5">
        <v>4</v>
      </c>
      <c r="C1220" s="5">
        <v>4</v>
      </c>
      <c r="D1220" s="5">
        <v>257</v>
      </c>
      <c r="E1220" s="5">
        <v>1690</v>
      </c>
      <c r="F1220" s="5">
        <v>5</v>
      </c>
      <c r="G1220" s="10">
        <v>44185</v>
      </c>
      <c r="H1220" s="40">
        <v>146.286</v>
      </c>
      <c r="I1220" s="40">
        <v>11.7029</v>
      </c>
      <c r="J1220" s="40">
        <v>3.6572</v>
      </c>
      <c r="K1220" s="40">
        <v>161.64609999999999</v>
      </c>
      <c r="L1220" s="10">
        <v>44194</v>
      </c>
      <c r="M1220" t="s">
        <v>2810</v>
      </c>
    </row>
    <row r="1221" spans="1:13" x14ac:dyDescent="0.25">
      <c r="A1221" s="4">
        <v>1496</v>
      </c>
      <c r="B1221" s="4">
        <v>4</v>
      </c>
      <c r="C1221" s="4">
        <v>4</v>
      </c>
      <c r="D1221" s="4">
        <v>261</v>
      </c>
      <c r="E1221" s="4">
        <v>1566</v>
      </c>
      <c r="F1221" s="4">
        <v>5</v>
      </c>
      <c r="G1221" s="11">
        <v>44185</v>
      </c>
      <c r="H1221" s="41">
        <v>102.56399999999999</v>
      </c>
      <c r="I1221" s="41">
        <v>8.2050999999999998</v>
      </c>
      <c r="J1221" s="41">
        <v>2.5640999999999998</v>
      </c>
      <c r="K1221" s="41">
        <v>113.33320000000001</v>
      </c>
      <c r="L1221" s="11">
        <v>44194</v>
      </c>
      <c r="M1221" t="s">
        <v>2810</v>
      </c>
    </row>
    <row r="1222" spans="1:13" x14ac:dyDescent="0.25">
      <c r="A1222" s="5">
        <v>1497</v>
      </c>
      <c r="B1222" s="5">
        <v>4</v>
      </c>
      <c r="C1222" s="5">
        <v>4</v>
      </c>
      <c r="D1222" s="5">
        <v>251</v>
      </c>
      <c r="E1222" s="5">
        <v>1698</v>
      </c>
      <c r="F1222" s="5">
        <v>5</v>
      </c>
      <c r="G1222" s="10">
        <v>44185</v>
      </c>
      <c r="H1222" s="40">
        <v>150.79050000000001</v>
      </c>
      <c r="I1222" s="40">
        <v>12.0632</v>
      </c>
      <c r="J1222" s="40">
        <v>3.7698</v>
      </c>
      <c r="K1222" s="40">
        <v>166.62350000000001</v>
      </c>
      <c r="L1222" s="10">
        <v>44194</v>
      </c>
      <c r="M1222" t="s">
        <v>2810</v>
      </c>
    </row>
    <row r="1223" spans="1:13" x14ac:dyDescent="0.25">
      <c r="A1223" s="4">
        <v>1498</v>
      </c>
      <c r="B1223" s="4">
        <v>4</v>
      </c>
      <c r="C1223" s="4">
        <v>4</v>
      </c>
      <c r="D1223" s="4">
        <v>253</v>
      </c>
      <c r="E1223" s="4">
        <v>1560</v>
      </c>
      <c r="F1223" s="4">
        <v>5</v>
      </c>
      <c r="G1223" s="11">
        <v>44185</v>
      </c>
      <c r="H1223" s="41">
        <v>13669.424999999999</v>
      </c>
      <c r="I1223" s="41">
        <v>1093.5540000000001</v>
      </c>
      <c r="J1223" s="41">
        <v>341.73559999999998</v>
      </c>
      <c r="K1223" s="41">
        <v>15104.714599999999</v>
      </c>
      <c r="L1223" s="11">
        <v>44194</v>
      </c>
      <c r="M1223" t="s">
        <v>1829</v>
      </c>
    </row>
    <row r="1224" spans="1:13" x14ac:dyDescent="0.25">
      <c r="A1224" s="5">
        <v>1499</v>
      </c>
      <c r="B1224" s="5">
        <v>4</v>
      </c>
      <c r="C1224" s="5">
        <v>4</v>
      </c>
      <c r="D1224" s="5">
        <v>255</v>
      </c>
      <c r="E1224" s="5">
        <v>1692</v>
      </c>
      <c r="F1224" s="5">
        <v>5</v>
      </c>
      <c r="G1224" s="10">
        <v>44185</v>
      </c>
      <c r="H1224" s="40">
        <v>6756.12</v>
      </c>
      <c r="I1224" s="40">
        <v>540.4896</v>
      </c>
      <c r="J1224" s="40">
        <v>168.90299999999999</v>
      </c>
      <c r="K1224" s="40">
        <v>7465.5126</v>
      </c>
      <c r="L1224" s="10">
        <v>44194</v>
      </c>
      <c r="M1224" t="s">
        <v>1829</v>
      </c>
    </row>
    <row r="1225" spans="1:13" x14ac:dyDescent="0.25">
      <c r="A1225" s="4">
        <v>1500</v>
      </c>
      <c r="B1225" s="4">
        <v>4</v>
      </c>
      <c r="C1225" s="4">
        <v>4</v>
      </c>
      <c r="D1225" s="4">
        <v>252</v>
      </c>
      <c r="E1225" s="4">
        <v>1696</v>
      </c>
      <c r="F1225" s="4">
        <v>2</v>
      </c>
      <c r="G1225" s="11">
        <v>44185</v>
      </c>
      <c r="H1225" s="41">
        <v>50860.425000000003</v>
      </c>
      <c r="I1225" s="41">
        <v>4068.8339999999998</v>
      </c>
      <c r="J1225" s="41">
        <v>1271.5106000000001</v>
      </c>
      <c r="K1225" s="41">
        <v>56200.7696</v>
      </c>
      <c r="L1225" s="11">
        <v>44194</v>
      </c>
      <c r="M1225" t="s">
        <v>1829</v>
      </c>
    </row>
    <row r="1226" spans="1:13" x14ac:dyDescent="0.25">
      <c r="A1226" s="5">
        <v>4004</v>
      </c>
      <c r="B1226" s="5">
        <v>8</v>
      </c>
      <c r="C1226" s="5">
        <v>2</v>
      </c>
      <c r="D1226" s="5">
        <v>14</v>
      </c>
      <c r="E1226" s="5">
        <v>1636</v>
      </c>
      <c r="F1226" s="5">
        <v>3</v>
      </c>
      <c r="G1226" s="10">
        <v>44138</v>
      </c>
      <c r="H1226" s="40">
        <v>46383</v>
      </c>
      <c r="I1226" s="40">
        <v>3710.64</v>
      </c>
      <c r="J1226" s="40">
        <v>927.66</v>
      </c>
      <c r="K1226" s="40">
        <v>51021.3</v>
      </c>
      <c r="L1226" s="10">
        <v>42228.517893518518</v>
      </c>
      <c r="M1226" t="s">
        <v>2810</v>
      </c>
    </row>
    <row r="1227" spans="1:13" x14ac:dyDescent="0.25">
      <c r="A1227" s="4">
        <v>4009</v>
      </c>
      <c r="B1227" s="4">
        <v>9</v>
      </c>
      <c r="C1227" s="4">
        <v>2</v>
      </c>
      <c r="D1227" s="4">
        <v>261</v>
      </c>
      <c r="E1227" s="4">
        <v>1492</v>
      </c>
      <c r="F1227" s="4">
        <v>3</v>
      </c>
      <c r="G1227" s="11">
        <v>44144</v>
      </c>
      <c r="H1227" s="41">
        <v>14915</v>
      </c>
      <c r="I1227" s="41">
        <v>1193.2</v>
      </c>
      <c r="J1227" s="41">
        <v>298.3</v>
      </c>
      <c r="K1227" s="41">
        <v>16406.5</v>
      </c>
      <c r="L1227" s="11">
        <v>42228.517893518518</v>
      </c>
      <c r="M1227" t="s">
        <v>2817</v>
      </c>
    </row>
    <row r="1228" spans="1:13" x14ac:dyDescent="0.25">
      <c r="A1228" s="6">
        <v>4010</v>
      </c>
      <c r="B1228" s="6">
        <v>7</v>
      </c>
      <c r="C1228" s="6">
        <v>2</v>
      </c>
      <c r="D1228" s="6">
        <v>25</v>
      </c>
      <c r="E1228" s="6">
        <v>1574</v>
      </c>
      <c r="F1228" s="6">
        <v>3</v>
      </c>
      <c r="G1228" s="12">
        <v>44144</v>
      </c>
      <c r="H1228" s="42">
        <v>80000</v>
      </c>
      <c r="I1228" s="42">
        <v>6400</v>
      </c>
      <c r="J1228" s="42">
        <v>755.2</v>
      </c>
      <c r="K1228" s="42">
        <v>87155.199999999997</v>
      </c>
      <c r="L1228" s="12">
        <v>42228.517893518518</v>
      </c>
      <c r="M1228" t="s">
        <v>2810</v>
      </c>
    </row>
  </sheetData>
  <autoFilter ref="K1:K1228" xr:uid="{14213600-4198-48FA-8A5D-1A59177763B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FEFB4-D2A7-4FD0-9E4D-78BD3C798FC2}">
  <sheetPr>
    <tabColor theme="5" tint="0.39997558519241921"/>
  </sheetPr>
  <dimension ref="A1:J2751"/>
  <sheetViews>
    <sheetView topLeftCell="A2725" workbookViewId="0">
      <selection activeCell="F10" sqref="F10"/>
    </sheetView>
  </sheetViews>
  <sheetFormatPr defaultRowHeight="15" x14ac:dyDescent="0.25"/>
  <cols>
    <col min="1" max="1" width="18.140625" customWidth="1"/>
    <col min="2" max="2" width="23.42578125" customWidth="1"/>
    <col min="3" max="3" width="15.85546875" bestFit="1" customWidth="1"/>
    <col min="4" max="4" width="11.42578125" customWidth="1"/>
    <col min="5" max="5" width="11.85546875" customWidth="1"/>
    <col min="6" max="7" width="11.28515625" style="40" customWidth="1"/>
    <col min="8" max="8" width="19.140625" customWidth="1"/>
  </cols>
  <sheetData>
    <row r="1" spans="1:10" x14ac:dyDescent="0.25">
      <c r="A1" s="7" t="s">
        <v>0</v>
      </c>
      <c r="B1" s="7" t="s">
        <v>19</v>
      </c>
      <c r="C1" s="7" t="s">
        <v>18</v>
      </c>
      <c r="D1" s="7" t="s">
        <v>17</v>
      </c>
      <c r="E1" s="7" t="s">
        <v>16</v>
      </c>
      <c r="F1" s="38" t="s">
        <v>15</v>
      </c>
      <c r="G1" s="38" t="s">
        <v>14</v>
      </c>
      <c r="H1" s="43" t="s">
        <v>2809</v>
      </c>
      <c r="I1" s="43" t="s">
        <v>2839</v>
      </c>
      <c r="J1" s="43" t="s">
        <v>2840</v>
      </c>
    </row>
    <row r="2" spans="1:10" x14ac:dyDescent="0.25">
      <c r="A2" s="8">
        <v>281</v>
      </c>
      <c r="B2" s="8">
        <v>645</v>
      </c>
      <c r="C2" s="9">
        <v>43883</v>
      </c>
      <c r="D2" s="8">
        <v>3</v>
      </c>
      <c r="E2" s="8">
        <v>462</v>
      </c>
      <c r="F2" s="39">
        <v>47.680500000000002</v>
      </c>
      <c r="G2" s="39">
        <v>143.04150000000001</v>
      </c>
    </row>
    <row r="3" spans="1:10" x14ac:dyDescent="0.25">
      <c r="A3" s="5">
        <v>282</v>
      </c>
      <c r="B3" s="5">
        <v>646</v>
      </c>
      <c r="C3" s="10">
        <v>43883</v>
      </c>
      <c r="D3" s="5">
        <v>550</v>
      </c>
      <c r="E3" s="5">
        <v>510</v>
      </c>
      <c r="F3" s="40">
        <v>23.404499999999999</v>
      </c>
      <c r="G3" s="40">
        <v>12872.475</v>
      </c>
    </row>
    <row r="4" spans="1:10" x14ac:dyDescent="0.25">
      <c r="A4" s="4">
        <v>282</v>
      </c>
      <c r="B4" s="4">
        <v>647</v>
      </c>
      <c r="C4" s="11">
        <v>43883</v>
      </c>
      <c r="D4" s="4">
        <v>550</v>
      </c>
      <c r="E4" s="4">
        <v>511</v>
      </c>
      <c r="F4" s="41">
        <v>27.867000000000001</v>
      </c>
      <c r="G4" s="41">
        <v>15326.85</v>
      </c>
    </row>
    <row r="5" spans="1:10" x14ac:dyDescent="0.25">
      <c r="A5" s="5">
        <v>283</v>
      </c>
      <c r="B5" s="5">
        <v>648</v>
      </c>
      <c r="C5" s="10">
        <v>43883</v>
      </c>
      <c r="D5" s="5">
        <v>550</v>
      </c>
      <c r="E5" s="5">
        <v>527</v>
      </c>
      <c r="F5" s="40">
        <v>6.7515000000000001</v>
      </c>
      <c r="G5" s="40">
        <v>3713.3249999999998</v>
      </c>
    </row>
    <row r="6" spans="1:10" x14ac:dyDescent="0.25">
      <c r="A6" s="4">
        <v>284</v>
      </c>
      <c r="B6" s="4">
        <v>649</v>
      </c>
      <c r="C6" s="11">
        <v>43883</v>
      </c>
      <c r="D6" s="4">
        <v>550</v>
      </c>
      <c r="E6" s="4">
        <v>938</v>
      </c>
      <c r="F6" s="41">
        <v>31.4895</v>
      </c>
      <c r="G6" s="41">
        <v>17319.224999999999</v>
      </c>
    </row>
    <row r="7" spans="1:10" x14ac:dyDescent="0.25">
      <c r="A7" s="5">
        <v>284</v>
      </c>
      <c r="B7" s="5">
        <v>650</v>
      </c>
      <c r="C7" s="10">
        <v>43883</v>
      </c>
      <c r="D7" s="5">
        <v>550</v>
      </c>
      <c r="E7" s="5">
        <v>939</v>
      </c>
      <c r="F7" s="40">
        <v>48.289499999999997</v>
      </c>
      <c r="G7" s="40">
        <v>26559.224999999999</v>
      </c>
    </row>
    <row r="8" spans="1:10" x14ac:dyDescent="0.25">
      <c r="A8" s="4">
        <v>285</v>
      </c>
      <c r="B8" s="4">
        <v>651</v>
      </c>
      <c r="C8" s="11">
        <v>43883</v>
      </c>
      <c r="D8" s="4">
        <v>60</v>
      </c>
      <c r="E8" s="4">
        <v>496</v>
      </c>
      <c r="F8" s="41">
        <v>49.654499999999999</v>
      </c>
      <c r="G8" s="41">
        <v>2979.27</v>
      </c>
    </row>
    <row r="9" spans="1:10" x14ac:dyDescent="0.25">
      <c r="A9" s="5">
        <v>286</v>
      </c>
      <c r="B9" s="5">
        <v>652</v>
      </c>
      <c r="C9" s="10">
        <v>43883</v>
      </c>
      <c r="D9" s="5">
        <v>550</v>
      </c>
      <c r="E9" s="5">
        <v>523</v>
      </c>
      <c r="F9" s="40">
        <v>10.384499999999999</v>
      </c>
      <c r="G9" s="40">
        <v>5711.4750000000004</v>
      </c>
    </row>
    <row r="10" spans="1:10" x14ac:dyDescent="0.25">
      <c r="A10" s="4">
        <v>287</v>
      </c>
      <c r="B10" s="4">
        <v>653</v>
      </c>
      <c r="C10" s="11">
        <v>43883</v>
      </c>
      <c r="D10" s="4">
        <v>3</v>
      </c>
      <c r="E10" s="4">
        <v>435</v>
      </c>
      <c r="F10" s="41">
        <v>37.180500000000002</v>
      </c>
      <c r="G10" s="41">
        <v>111.5415</v>
      </c>
    </row>
    <row r="11" spans="1:10" x14ac:dyDescent="0.25">
      <c r="A11" s="5">
        <v>287</v>
      </c>
      <c r="B11" s="5">
        <v>654</v>
      </c>
      <c r="C11" s="10">
        <v>43883</v>
      </c>
      <c r="D11" s="5">
        <v>3</v>
      </c>
      <c r="E11" s="5">
        <v>436</v>
      </c>
      <c r="F11" s="40">
        <v>41.454000000000001</v>
      </c>
      <c r="G11" s="40">
        <v>124.36199999999999</v>
      </c>
    </row>
    <row r="12" spans="1:10" x14ac:dyDescent="0.25">
      <c r="A12" s="4">
        <v>287</v>
      </c>
      <c r="B12" s="4">
        <v>655</v>
      </c>
      <c r="C12" s="11">
        <v>43883</v>
      </c>
      <c r="D12" s="4">
        <v>3</v>
      </c>
      <c r="E12" s="4">
        <v>437</v>
      </c>
      <c r="F12" s="41">
        <v>37.180500000000002</v>
      </c>
      <c r="G12" s="41">
        <v>111.5415</v>
      </c>
    </row>
    <row r="13" spans="1:10" x14ac:dyDescent="0.25">
      <c r="A13" s="5">
        <v>288</v>
      </c>
      <c r="B13" s="5">
        <v>656</v>
      </c>
      <c r="C13" s="10">
        <v>43883</v>
      </c>
      <c r="D13" s="5">
        <v>3</v>
      </c>
      <c r="E13" s="5">
        <v>490</v>
      </c>
      <c r="F13" s="40">
        <v>12.7155</v>
      </c>
      <c r="G13" s="40">
        <v>38.146500000000003</v>
      </c>
    </row>
    <row r="14" spans="1:10" x14ac:dyDescent="0.25">
      <c r="A14" s="4">
        <v>288</v>
      </c>
      <c r="B14" s="4">
        <v>657</v>
      </c>
      <c r="C14" s="11">
        <v>43883</v>
      </c>
      <c r="D14" s="4">
        <v>3</v>
      </c>
      <c r="E14" s="4">
        <v>491</v>
      </c>
      <c r="F14" s="41">
        <v>19.939499999999999</v>
      </c>
      <c r="G14" s="41">
        <v>59.8185</v>
      </c>
    </row>
    <row r="15" spans="1:10" x14ac:dyDescent="0.25">
      <c r="A15" s="5">
        <v>289</v>
      </c>
      <c r="B15" s="5">
        <v>658</v>
      </c>
      <c r="C15" s="10">
        <v>43888</v>
      </c>
      <c r="D15" s="5">
        <v>3</v>
      </c>
      <c r="E15" s="5">
        <v>528</v>
      </c>
      <c r="F15" s="40">
        <v>38.156999999999996</v>
      </c>
      <c r="G15" s="40">
        <v>114.471</v>
      </c>
    </row>
    <row r="16" spans="1:10" x14ac:dyDescent="0.25">
      <c r="A16" s="4">
        <v>290</v>
      </c>
      <c r="B16" s="4">
        <v>659</v>
      </c>
      <c r="C16" s="11">
        <v>43888</v>
      </c>
      <c r="D16" s="4">
        <v>3</v>
      </c>
      <c r="E16" s="4">
        <v>505</v>
      </c>
      <c r="F16" s="41">
        <v>44.215499999999999</v>
      </c>
      <c r="G16" s="41">
        <v>132.6465</v>
      </c>
    </row>
    <row r="17" spans="1:7" x14ac:dyDescent="0.25">
      <c r="A17" s="5">
        <v>291</v>
      </c>
      <c r="B17" s="5">
        <v>660</v>
      </c>
      <c r="C17" s="10">
        <v>43888</v>
      </c>
      <c r="D17" s="5">
        <v>50</v>
      </c>
      <c r="E17" s="5">
        <v>938</v>
      </c>
      <c r="F17" s="40">
        <v>1.4895</v>
      </c>
      <c r="G17" s="40">
        <v>319.22500000000002</v>
      </c>
    </row>
    <row r="18" spans="1:7" x14ac:dyDescent="0.25">
      <c r="A18" s="4">
        <v>291</v>
      </c>
      <c r="B18" s="4">
        <v>661</v>
      </c>
      <c r="C18" s="11">
        <v>43888</v>
      </c>
      <c r="D18" s="4">
        <v>550</v>
      </c>
      <c r="E18" s="4">
        <v>939</v>
      </c>
      <c r="F18" s="41">
        <v>48.289499999999997</v>
      </c>
      <c r="G18" s="41">
        <v>26559.224999999999</v>
      </c>
    </row>
    <row r="19" spans="1:7" x14ac:dyDescent="0.25">
      <c r="A19" s="5">
        <v>292</v>
      </c>
      <c r="B19" s="5">
        <v>662</v>
      </c>
      <c r="C19" s="10">
        <v>43888</v>
      </c>
      <c r="D19" s="5">
        <v>60</v>
      </c>
      <c r="E19" s="5">
        <v>358</v>
      </c>
      <c r="F19" s="40">
        <v>6.9824999999999999</v>
      </c>
      <c r="G19" s="40">
        <v>418.95</v>
      </c>
    </row>
    <row r="20" spans="1:7" x14ac:dyDescent="0.25">
      <c r="A20" s="4">
        <v>293</v>
      </c>
      <c r="B20" s="4">
        <v>663</v>
      </c>
      <c r="C20" s="11">
        <v>43888</v>
      </c>
      <c r="D20" s="4">
        <v>3</v>
      </c>
      <c r="E20" s="4">
        <v>377</v>
      </c>
      <c r="F20" s="41">
        <v>43.270499999999998</v>
      </c>
      <c r="G20" s="41">
        <v>129.8115</v>
      </c>
    </row>
    <row r="21" spans="1:7" x14ac:dyDescent="0.25">
      <c r="A21" s="5">
        <v>293</v>
      </c>
      <c r="B21" s="5">
        <v>664</v>
      </c>
      <c r="C21" s="10">
        <v>43888</v>
      </c>
      <c r="D21" s="5">
        <v>3</v>
      </c>
      <c r="E21" s="5">
        <v>378</v>
      </c>
      <c r="F21" s="40">
        <v>41.170499999999997</v>
      </c>
      <c r="G21" s="40">
        <v>123.5115</v>
      </c>
    </row>
    <row r="22" spans="1:7" x14ac:dyDescent="0.25">
      <c r="A22" s="4">
        <v>293</v>
      </c>
      <c r="B22" s="4">
        <v>665</v>
      </c>
      <c r="C22" s="11">
        <v>43888</v>
      </c>
      <c r="D22" s="4">
        <v>3</v>
      </c>
      <c r="E22" s="4">
        <v>379</v>
      </c>
      <c r="F22" s="41">
        <v>45.444000000000003</v>
      </c>
      <c r="G22" s="41">
        <v>136.33199999999999</v>
      </c>
    </row>
    <row r="23" spans="1:7" x14ac:dyDescent="0.25">
      <c r="A23" s="5">
        <v>294</v>
      </c>
      <c r="B23" s="5">
        <v>666</v>
      </c>
      <c r="C23" s="10">
        <v>43888</v>
      </c>
      <c r="D23" s="5">
        <v>60</v>
      </c>
      <c r="E23" s="5">
        <v>356</v>
      </c>
      <c r="F23" s="40">
        <v>3.3809999999999998</v>
      </c>
      <c r="G23" s="40">
        <v>202.86</v>
      </c>
    </row>
    <row r="24" spans="1:7" x14ac:dyDescent="0.25">
      <c r="A24" s="4">
        <v>294</v>
      </c>
      <c r="B24" s="4">
        <v>667</v>
      </c>
      <c r="C24" s="11">
        <v>43888</v>
      </c>
      <c r="D24" s="4">
        <v>60</v>
      </c>
      <c r="E24" s="4">
        <v>357</v>
      </c>
      <c r="F24" s="41">
        <v>4.3155000000000001</v>
      </c>
      <c r="G24" s="41">
        <v>258.93</v>
      </c>
    </row>
    <row r="25" spans="1:7" x14ac:dyDescent="0.25">
      <c r="A25" s="5">
        <v>295</v>
      </c>
      <c r="B25" s="5">
        <v>668</v>
      </c>
      <c r="C25" s="10">
        <v>43888</v>
      </c>
      <c r="D25" s="5">
        <v>3</v>
      </c>
      <c r="E25" s="5">
        <v>390</v>
      </c>
      <c r="F25" s="40">
        <v>41.170499999999997</v>
      </c>
      <c r="G25" s="40">
        <v>123.5115</v>
      </c>
    </row>
    <row r="26" spans="1:7" x14ac:dyDescent="0.25">
      <c r="A26" s="4">
        <v>295</v>
      </c>
      <c r="B26" s="4">
        <v>669</v>
      </c>
      <c r="C26" s="11">
        <v>43888</v>
      </c>
      <c r="D26" s="4">
        <v>3</v>
      </c>
      <c r="E26" s="4">
        <v>391</v>
      </c>
      <c r="F26" s="41">
        <v>45.444000000000003</v>
      </c>
      <c r="G26" s="41">
        <v>136.33199999999999</v>
      </c>
    </row>
    <row r="27" spans="1:7" x14ac:dyDescent="0.25">
      <c r="A27" s="5">
        <v>295</v>
      </c>
      <c r="B27" s="5">
        <v>670</v>
      </c>
      <c r="C27" s="10">
        <v>43888</v>
      </c>
      <c r="D27" s="5">
        <v>3</v>
      </c>
      <c r="E27" s="5">
        <v>392</v>
      </c>
      <c r="F27" s="40">
        <v>41.170499999999997</v>
      </c>
      <c r="G27" s="40">
        <v>123.5115</v>
      </c>
    </row>
    <row r="28" spans="1:7" x14ac:dyDescent="0.25">
      <c r="A28" s="4">
        <v>295</v>
      </c>
      <c r="B28" s="4">
        <v>671</v>
      </c>
      <c r="C28" s="11">
        <v>43888</v>
      </c>
      <c r="D28" s="4">
        <v>3</v>
      </c>
      <c r="E28" s="4">
        <v>393</v>
      </c>
      <c r="F28" s="41">
        <v>39.070500000000003</v>
      </c>
      <c r="G28" s="41">
        <v>117.2115</v>
      </c>
    </row>
    <row r="29" spans="1:7" x14ac:dyDescent="0.25">
      <c r="A29" s="5">
        <v>295</v>
      </c>
      <c r="B29" s="5">
        <v>672</v>
      </c>
      <c r="C29" s="10">
        <v>43888</v>
      </c>
      <c r="D29" s="5">
        <v>3</v>
      </c>
      <c r="E29" s="5">
        <v>394</v>
      </c>
      <c r="F29" s="40">
        <v>43.344000000000001</v>
      </c>
      <c r="G29" s="40">
        <v>130.03200000000001</v>
      </c>
    </row>
    <row r="30" spans="1:7" x14ac:dyDescent="0.25">
      <c r="A30" s="4">
        <v>295</v>
      </c>
      <c r="B30" s="4">
        <v>673</v>
      </c>
      <c r="C30" s="11">
        <v>43888</v>
      </c>
      <c r="D30" s="4">
        <v>3</v>
      </c>
      <c r="E30" s="4">
        <v>395</v>
      </c>
      <c r="F30" s="41">
        <v>39.070500000000003</v>
      </c>
      <c r="G30" s="41">
        <v>117.2115</v>
      </c>
    </row>
    <row r="31" spans="1:7" x14ac:dyDescent="0.25">
      <c r="A31" s="5">
        <v>295</v>
      </c>
      <c r="B31" s="5">
        <v>674</v>
      </c>
      <c r="C31" s="10">
        <v>43888</v>
      </c>
      <c r="D31" s="5">
        <v>3</v>
      </c>
      <c r="E31" s="5">
        <v>396</v>
      </c>
      <c r="F31" s="40">
        <v>36.970500000000001</v>
      </c>
      <c r="G31" s="40">
        <v>110.9115</v>
      </c>
    </row>
    <row r="32" spans="1:7" x14ac:dyDescent="0.25">
      <c r="A32" s="4">
        <v>295</v>
      </c>
      <c r="B32" s="4">
        <v>675</v>
      </c>
      <c r="C32" s="11">
        <v>43888</v>
      </c>
      <c r="D32" s="4">
        <v>3</v>
      </c>
      <c r="E32" s="4">
        <v>397</v>
      </c>
      <c r="F32" s="41">
        <v>41.244</v>
      </c>
      <c r="G32" s="41">
        <v>123.732</v>
      </c>
    </row>
    <row r="33" spans="1:7" x14ac:dyDescent="0.25">
      <c r="A33" s="5">
        <v>296</v>
      </c>
      <c r="B33" s="5">
        <v>676</v>
      </c>
      <c r="C33" s="10">
        <v>43888</v>
      </c>
      <c r="D33" s="5">
        <v>3</v>
      </c>
      <c r="E33" s="5">
        <v>490</v>
      </c>
      <c r="F33" s="40">
        <v>12.358499999999999</v>
      </c>
      <c r="G33" s="40">
        <v>37.075499999999998</v>
      </c>
    </row>
    <row r="34" spans="1:7" x14ac:dyDescent="0.25">
      <c r="A34" s="4">
        <v>297</v>
      </c>
      <c r="B34" s="4">
        <v>677</v>
      </c>
      <c r="C34" s="11">
        <v>43940</v>
      </c>
      <c r="D34" s="4">
        <v>550</v>
      </c>
      <c r="E34" s="4">
        <v>513</v>
      </c>
      <c r="F34" s="41">
        <v>39.1965</v>
      </c>
      <c r="G34" s="41">
        <v>21558.075000000001</v>
      </c>
    </row>
    <row r="35" spans="1:7" x14ac:dyDescent="0.25">
      <c r="A35" s="5">
        <v>298</v>
      </c>
      <c r="B35" s="5">
        <v>678</v>
      </c>
      <c r="C35" s="10">
        <v>43940</v>
      </c>
      <c r="D35" s="5">
        <v>3</v>
      </c>
      <c r="E35" s="5">
        <v>415</v>
      </c>
      <c r="F35" s="40">
        <v>49.749000000000002</v>
      </c>
      <c r="G35" s="40">
        <v>149.24700000000001</v>
      </c>
    </row>
    <row r="36" spans="1:7" x14ac:dyDescent="0.25">
      <c r="A36" s="4">
        <v>298</v>
      </c>
      <c r="B36" s="4">
        <v>679</v>
      </c>
      <c r="C36" s="11">
        <v>43940</v>
      </c>
      <c r="D36" s="4">
        <v>3</v>
      </c>
      <c r="E36" s="4">
        <v>416</v>
      </c>
      <c r="F36" s="41">
        <v>45.475499999999997</v>
      </c>
      <c r="G36" s="41">
        <v>136.4265</v>
      </c>
    </row>
    <row r="37" spans="1:7" x14ac:dyDescent="0.25">
      <c r="A37" s="5">
        <v>298</v>
      </c>
      <c r="B37" s="5">
        <v>680</v>
      </c>
      <c r="C37" s="10">
        <v>43940</v>
      </c>
      <c r="D37" s="5">
        <v>3</v>
      </c>
      <c r="E37" s="5">
        <v>417</v>
      </c>
      <c r="F37" s="40">
        <v>43.375500000000002</v>
      </c>
      <c r="G37" s="40">
        <v>130.12649999999999</v>
      </c>
    </row>
    <row r="38" spans="1:7" x14ac:dyDescent="0.25">
      <c r="A38" s="4">
        <v>298</v>
      </c>
      <c r="B38" s="4">
        <v>681</v>
      </c>
      <c r="C38" s="11">
        <v>43940</v>
      </c>
      <c r="D38" s="4">
        <v>3</v>
      </c>
      <c r="E38" s="4">
        <v>418</v>
      </c>
      <c r="F38" s="41">
        <v>47.649000000000001</v>
      </c>
      <c r="G38" s="41">
        <v>142.947</v>
      </c>
    </row>
    <row r="39" spans="1:7" x14ac:dyDescent="0.25">
      <c r="A39" s="5">
        <v>298</v>
      </c>
      <c r="B39" s="5">
        <v>682</v>
      </c>
      <c r="C39" s="10">
        <v>43940</v>
      </c>
      <c r="D39" s="5">
        <v>3</v>
      </c>
      <c r="E39" s="5">
        <v>419</v>
      </c>
      <c r="F39" s="40">
        <v>43.375500000000002</v>
      </c>
      <c r="G39" s="40">
        <v>130.12649999999999</v>
      </c>
    </row>
    <row r="40" spans="1:7" x14ac:dyDescent="0.25">
      <c r="A40" s="4">
        <v>299</v>
      </c>
      <c r="B40" s="4">
        <v>683</v>
      </c>
      <c r="C40" s="11">
        <v>43940</v>
      </c>
      <c r="D40" s="4">
        <v>550</v>
      </c>
      <c r="E40" s="4">
        <v>934</v>
      </c>
      <c r="F40" s="41">
        <v>38.146500000000003</v>
      </c>
      <c r="G40" s="41">
        <v>20980.575000000001</v>
      </c>
    </row>
    <row r="41" spans="1:7" x14ac:dyDescent="0.25">
      <c r="A41" s="5">
        <v>300</v>
      </c>
      <c r="B41" s="5">
        <v>684</v>
      </c>
      <c r="C41" s="10">
        <v>43940</v>
      </c>
      <c r="D41" s="5">
        <v>3</v>
      </c>
      <c r="E41" s="5">
        <v>431</v>
      </c>
      <c r="F41" s="40">
        <v>41.380499999999998</v>
      </c>
      <c r="G41" s="40">
        <v>124.14149999999999</v>
      </c>
    </row>
    <row r="42" spans="1:7" x14ac:dyDescent="0.25">
      <c r="A42" s="4">
        <v>300</v>
      </c>
      <c r="B42" s="4">
        <v>685</v>
      </c>
      <c r="C42" s="11">
        <v>43940</v>
      </c>
      <c r="D42" s="4">
        <v>3</v>
      </c>
      <c r="E42" s="4">
        <v>432</v>
      </c>
      <c r="F42" s="41">
        <v>39.280500000000004</v>
      </c>
      <c r="G42" s="41">
        <v>117.8415</v>
      </c>
    </row>
    <row r="43" spans="1:7" x14ac:dyDescent="0.25">
      <c r="A43" s="5">
        <v>300</v>
      </c>
      <c r="B43" s="5">
        <v>686</v>
      </c>
      <c r="C43" s="10">
        <v>43940</v>
      </c>
      <c r="D43" s="5">
        <v>3</v>
      </c>
      <c r="E43" s="5">
        <v>433</v>
      </c>
      <c r="F43" s="40">
        <v>43.554000000000002</v>
      </c>
      <c r="G43" s="40">
        <v>130.66200000000001</v>
      </c>
    </row>
    <row r="44" spans="1:7" x14ac:dyDescent="0.25">
      <c r="A44" s="4">
        <v>301</v>
      </c>
      <c r="B44" s="4">
        <v>687</v>
      </c>
      <c r="C44" s="11">
        <v>43947</v>
      </c>
      <c r="D44" s="4">
        <v>3</v>
      </c>
      <c r="E44" s="4">
        <v>348</v>
      </c>
      <c r="F44" s="41">
        <v>41.275500000000001</v>
      </c>
      <c r="G44" s="41">
        <v>123.8265</v>
      </c>
    </row>
    <row r="45" spans="1:7" x14ac:dyDescent="0.25">
      <c r="A45" s="5">
        <v>301</v>
      </c>
      <c r="B45" s="5">
        <v>688</v>
      </c>
      <c r="C45" s="10">
        <v>43947</v>
      </c>
      <c r="D45" s="5">
        <v>3</v>
      </c>
      <c r="E45" s="5">
        <v>349</v>
      </c>
      <c r="F45" s="40">
        <v>45.548999999999999</v>
      </c>
      <c r="G45" s="40">
        <v>136.64699999999999</v>
      </c>
    </row>
    <row r="46" spans="1:7" x14ac:dyDescent="0.25">
      <c r="A46" s="4">
        <v>302</v>
      </c>
      <c r="B46" s="4">
        <v>689</v>
      </c>
      <c r="C46" s="11">
        <v>43947</v>
      </c>
      <c r="D46" s="4">
        <v>550</v>
      </c>
      <c r="E46" s="4">
        <v>931</v>
      </c>
      <c r="F46" s="41">
        <v>34.345500000000001</v>
      </c>
      <c r="G46" s="41">
        <v>18890.025000000001</v>
      </c>
    </row>
    <row r="47" spans="1:7" x14ac:dyDescent="0.25">
      <c r="A47" s="5">
        <v>302</v>
      </c>
      <c r="B47" s="5">
        <v>690</v>
      </c>
      <c r="C47" s="10">
        <v>43947</v>
      </c>
      <c r="D47" s="5">
        <v>550</v>
      </c>
      <c r="E47" s="5">
        <v>932</v>
      </c>
      <c r="F47" s="40">
        <v>39.238500000000002</v>
      </c>
      <c r="G47" s="40">
        <v>21581.174999999999</v>
      </c>
    </row>
    <row r="48" spans="1:7" x14ac:dyDescent="0.25">
      <c r="A48" s="4">
        <v>303</v>
      </c>
      <c r="B48" s="4">
        <v>691</v>
      </c>
      <c r="C48" s="11">
        <v>43947</v>
      </c>
      <c r="D48" s="4">
        <v>3</v>
      </c>
      <c r="E48" s="4">
        <v>343</v>
      </c>
      <c r="F48" s="41">
        <v>49.643999999999998</v>
      </c>
      <c r="G48" s="41">
        <v>148.93199999999999</v>
      </c>
    </row>
    <row r="49" spans="1:7" x14ac:dyDescent="0.25">
      <c r="A49" s="5">
        <v>303</v>
      </c>
      <c r="B49" s="5">
        <v>692</v>
      </c>
      <c r="C49" s="10">
        <v>43947</v>
      </c>
      <c r="D49" s="5">
        <v>3</v>
      </c>
      <c r="E49" s="5">
        <v>344</v>
      </c>
      <c r="F49" s="40">
        <v>45.3705</v>
      </c>
      <c r="G49" s="40">
        <v>136.11150000000001</v>
      </c>
    </row>
    <row r="50" spans="1:7" x14ac:dyDescent="0.25">
      <c r="A50" s="4">
        <v>303</v>
      </c>
      <c r="B50" s="4">
        <v>693</v>
      </c>
      <c r="C50" s="11">
        <v>43947</v>
      </c>
      <c r="D50" s="4">
        <v>3</v>
      </c>
      <c r="E50" s="4">
        <v>345</v>
      </c>
      <c r="F50" s="41">
        <v>43.270499999999998</v>
      </c>
      <c r="G50" s="41">
        <v>129.8115</v>
      </c>
    </row>
    <row r="51" spans="1:7" x14ac:dyDescent="0.25">
      <c r="A51" s="5">
        <v>304</v>
      </c>
      <c r="B51" s="5">
        <v>694</v>
      </c>
      <c r="C51" s="10">
        <v>43947</v>
      </c>
      <c r="D51" s="5">
        <v>550</v>
      </c>
      <c r="E51" s="5">
        <v>928</v>
      </c>
      <c r="F51" s="40">
        <v>32.770499999999998</v>
      </c>
      <c r="G51" s="40">
        <v>18023.775000000001</v>
      </c>
    </row>
    <row r="52" spans="1:7" x14ac:dyDescent="0.25">
      <c r="A52" s="4">
        <v>304</v>
      </c>
      <c r="B52" s="4">
        <v>695</v>
      </c>
      <c r="C52" s="11">
        <v>43947</v>
      </c>
      <c r="D52" s="4">
        <v>550</v>
      </c>
      <c r="E52" s="4">
        <v>929</v>
      </c>
      <c r="F52" s="41">
        <v>37.085999999999999</v>
      </c>
      <c r="G52" s="41">
        <v>20397.3</v>
      </c>
    </row>
    <row r="53" spans="1:7" x14ac:dyDescent="0.25">
      <c r="A53" s="5">
        <v>305</v>
      </c>
      <c r="B53" s="5">
        <v>696</v>
      </c>
      <c r="C53" s="10">
        <v>43959</v>
      </c>
      <c r="D53" s="5">
        <v>550</v>
      </c>
      <c r="E53" s="5">
        <v>332</v>
      </c>
      <c r="F53" s="40">
        <v>10.815</v>
      </c>
      <c r="G53" s="40">
        <v>5948.25</v>
      </c>
    </row>
    <row r="54" spans="1:7" x14ac:dyDescent="0.25">
      <c r="A54" s="4">
        <v>306</v>
      </c>
      <c r="B54" s="4">
        <v>697</v>
      </c>
      <c r="C54" s="11">
        <v>43959</v>
      </c>
      <c r="D54" s="4">
        <v>550</v>
      </c>
      <c r="E54" s="4">
        <v>948</v>
      </c>
      <c r="F54" s="41">
        <v>82.834500000000006</v>
      </c>
      <c r="G54" s="41">
        <v>45558.974999999999</v>
      </c>
    </row>
    <row r="55" spans="1:7" x14ac:dyDescent="0.25">
      <c r="A55" s="5">
        <v>306</v>
      </c>
      <c r="B55" s="5">
        <v>698</v>
      </c>
      <c r="C55" s="10">
        <v>43959</v>
      </c>
      <c r="D55" s="5">
        <v>550</v>
      </c>
      <c r="E55" s="5">
        <v>907</v>
      </c>
      <c r="F55" s="40">
        <v>82.834500000000006</v>
      </c>
      <c r="G55" s="40">
        <v>45558.974999999999</v>
      </c>
    </row>
    <row r="56" spans="1:7" x14ac:dyDescent="0.25">
      <c r="A56" s="4">
        <v>307</v>
      </c>
      <c r="B56" s="4">
        <v>699</v>
      </c>
      <c r="C56" s="11">
        <v>43959</v>
      </c>
      <c r="D56" s="4">
        <v>1250</v>
      </c>
      <c r="E56" s="4">
        <v>325</v>
      </c>
      <c r="F56" s="41">
        <v>0.21</v>
      </c>
      <c r="G56" s="41">
        <v>262.5</v>
      </c>
    </row>
    <row r="57" spans="1:7" x14ac:dyDescent="0.25">
      <c r="A57" s="5">
        <v>307</v>
      </c>
      <c r="B57" s="5">
        <v>700</v>
      </c>
      <c r="C57" s="10">
        <v>43959</v>
      </c>
      <c r="D57" s="5">
        <v>1250</v>
      </c>
      <c r="E57" s="5">
        <v>326</v>
      </c>
      <c r="F57" s="40">
        <v>0.21</v>
      </c>
      <c r="G57" s="40">
        <v>262.5</v>
      </c>
    </row>
    <row r="58" spans="1:7" x14ac:dyDescent="0.25">
      <c r="A58" s="4">
        <v>308</v>
      </c>
      <c r="B58" s="4">
        <v>701</v>
      </c>
      <c r="C58" s="11">
        <v>43959</v>
      </c>
      <c r="D58" s="4">
        <v>3</v>
      </c>
      <c r="E58" s="4">
        <v>320</v>
      </c>
      <c r="F58" s="41">
        <v>49.643999999999998</v>
      </c>
      <c r="G58" s="41">
        <v>148.93199999999999</v>
      </c>
    </row>
    <row r="59" spans="1:7" x14ac:dyDescent="0.25">
      <c r="A59" s="5">
        <v>308</v>
      </c>
      <c r="B59" s="5">
        <v>702</v>
      </c>
      <c r="C59" s="10">
        <v>43959</v>
      </c>
      <c r="D59" s="5">
        <v>3</v>
      </c>
      <c r="E59" s="5">
        <v>321</v>
      </c>
      <c r="F59" s="40">
        <v>44.320500000000003</v>
      </c>
      <c r="G59" s="40">
        <v>132.9615</v>
      </c>
    </row>
    <row r="60" spans="1:7" x14ac:dyDescent="0.25">
      <c r="A60" s="4">
        <v>308</v>
      </c>
      <c r="B60" s="4">
        <v>703</v>
      </c>
      <c r="C60" s="11">
        <v>43959</v>
      </c>
      <c r="D60" s="4">
        <v>60</v>
      </c>
      <c r="E60" s="4">
        <v>322</v>
      </c>
      <c r="F60" s="41">
        <v>28.6965</v>
      </c>
      <c r="G60" s="41">
        <v>1721.79</v>
      </c>
    </row>
    <row r="61" spans="1:7" x14ac:dyDescent="0.25">
      <c r="A61" s="5">
        <v>309</v>
      </c>
      <c r="B61" s="5">
        <v>704</v>
      </c>
      <c r="C61" s="10">
        <v>43959</v>
      </c>
      <c r="D61" s="5">
        <v>550</v>
      </c>
      <c r="E61" s="5">
        <v>930</v>
      </c>
      <c r="F61" s="40">
        <v>42.514499999999998</v>
      </c>
      <c r="G61" s="40">
        <v>23382.974999999999</v>
      </c>
    </row>
    <row r="62" spans="1:7" x14ac:dyDescent="0.25">
      <c r="A62" s="4">
        <v>309</v>
      </c>
      <c r="B62" s="4">
        <v>705</v>
      </c>
      <c r="C62" s="11">
        <v>43959</v>
      </c>
      <c r="D62" s="4">
        <v>550</v>
      </c>
      <c r="E62" s="4">
        <v>921</v>
      </c>
      <c r="F62" s="41">
        <v>5.5860000000000003</v>
      </c>
      <c r="G62" s="41">
        <v>3072.3</v>
      </c>
    </row>
    <row r="63" spans="1:7" x14ac:dyDescent="0.25">
      <c r="A63" s="5">
        <v>310</v>
      </c>
      <c r="B63" s="5">
        <v>706</v>
      </c>
      <c r="C63" s="10">
        <v>43959</v>
      </c>
      <c r="D63" s="5">
        <v>60</v>
      </c>
      <c r="E63" s="5">
        <v>952</v>
      </c>
      <c r="F63" s="40">
        <v>15.7395</v>
      </c>
      <c r="G63" s="40">
        <v>944.37</v>
      </c>
    </row>
    <row r="64" spans="1:7" x14ac:dyDescent="0.25">
      <c r="A64" s="4">
        <v>311</v>
      </c>
      <c r="B64" s="4">
        <v>707</v>
      </c>
      <c r="C64" s="11">
        <v>43959</v>
      </c>
      <c r="D64" s="4">
        <v>550</v>
      </c>
      <c r="E64" s="4">
        <v>922</v>
      </c>
      <c r="F64" s="41">
        <v>6.5309999999999997</v>
      </c>
      <c r="G64" s="41">
        <v>3592.05</v>
      </c>
    </row>
    <row r="65" spans="1:7" x14ac:dyDescent="0.25">
      <c r="A65" s="5">
        <v>311</v>
      </c>
      <c r="B65" s="5">
        <v>708</v>
      </c>
      <c r="C65" s="10">
        <v>43959</v>
      </c>
      <c r="D65" s="5">
        <v>550</v>
      </c>
      <c r="E65" s="5">
        <v>923</v>
      </c>
      <c r="F65" s="40">
        <v>6.1844999999999999</v>
      </c>
      <c r="G65" s="40">
        <v>3401.4749999999999</v>
      </c>
    </row>
    <row r="66" spans="1:7" x14ac:dyDescent="0.25">
      <c r="A66" s="4">
        <v>312</v>
      </c>
      <c r="B66" s="4">
        <v>709</v>
      </c>
      <c r="C66" s="11">
        <v>43959</v>
      </c>
      <c r="D66" s="4">
        <v>550</v>
      </c>
      <c r="E66" s="4">
        <v>317</v>
      </c>
      <c r="F66" s="41">
        <v>29.578499999999998</v>
      </c>
      <c r="G66" s="41">
        <v>16268.174999999999</v>
      </c>
    </row>
    <row r="67" spans="1:7" x14ac:dyDescent="0.25">
      <c r="A67" s="5">
        <v>312</v>
      </c>
      <c r="B67" s="5">
        <v>710</v>
      </c>
      <c r="C67" s="10">
        <v>43959</v>
      </c>
      <c r="D67" s="5">
        <v>550</v>
      </c>
      <c r="E67" s="5">
        <v>318</v>
      </c>
      <c r="F67" s="40">
        <v>36.098999999999997</v>
      </c>
      <c r="G67" s="40">
        <v>19854.45</v>
      </c>
    </row>
    <row r="68" spans="1:7" x14ac:dyDescent="0.25">
      <c r="A68" s="4">
        <v>313</v>
      </c>
      <c r="B68" s="4">
        <v>711</v>
      </c>
      <c r="C68" s="11">
        <v>43959</v>
      </c>
      <c r="D68" s="4">
        <v>550</v>
      </c>
      <c r="E68" s="4">
        <v>928</v>
      </c>
      <c r="F68" s="41">
        <v>32.2455</v>
      </c>
      <c r="G68" s="41">
        <v>17735.025000000001</v>
      </c>
    </row>
    <row r="69" spans="1:7" x14ac:dyDescent="0.25">
      <c r="A69" s="5">
        <v>313</v>
      </c>
      <c r="B69" s="5">
        <v>712</v>
      </c>
      <c r="C69" s="10">
        <v>43959</v>
      </c>
      <c r="D69" s="5">
        <v>550</v>
      </c>
      <c r="E69" s="5">
        <v>929</v>
      </c>
      <c r="F69" s="40">
        <v>36.561</v>
      </c>
      <c r="G69" s="40">
        <v>20108.55</v>
      </c>
    </row>
    <row r="70" spans="1:7" x14ac:dyDescent="0.25">
      <c r="A70" s="4">
        <v>314</v>
      </c>
      <c r="B70" s="4">
        <v>713</v>
      </c>
      <c r="C70" s="11">
        <v>43959</v>
      </c>
      <c r="D70" s="4">
        <v>550</v>
      </c>
      <c r="E70" s="4">
        <v>319</v>
      </c>
      <c r="F70" s="41">
        <v>46.420499999999997</v>
      </c>
      <c r="G70" s="41">
        <v>25531.275000000001</v>
      </c>
    </row>
    <row r="71" spans="1:7" x14ac:dyDescent="0.25">
      <c r="A71" s="5">
        <v>315</v>
      </c>
      <c r="B71" s="5">
        <v>714</v>
      </c>
      <c r="C71" s="10">
        <v>43959</v>
      </c>
      <c r="D71" s="5">
        <v>3</v>
      </c>
      <c r="E71" s="5">
        <v>374</v>
      </c>
      <c r="F71" s="40">
        <v>37.023000000000003</v>
      </c>
      <c r="G71" s="40">
        <v>111.069</v>
      </c>
    </row>
    <row r="72" spans="1:7" x14ac:dyDescent="0.25">
      <c r="A72" s="4">
        <v>316</v>
      </c>
      <c r="B72" s="4">
        <v>715</v>
      </c>
      <c r="C72" s="11">
        <v>43959</v>
      </c>
      <c r="D72" s="4">
        <v>3</v>
      </c>
      <c r="E72" s="4">
        <v>312</v>
      </c>
      <c r="F72" s="41">
        <v>41.915999999999997</v>
      </c>
      <c r="G72" s="41">
        <v>125.748</v>
      </c>
    </row>
    <row r="73" spans="1:7" x14ac:dyDescent="0.25">
      <c r="A73" s="5">
        <v>317</v>
      </c>
      <c r="B73" s="5">
        <v>716</v>
      </c>
      <c r="C73" s="10">
        <v>43959</v>
      </c>
      <c r="D73" s="5">
        <v>3</v>
      </c>
      <c r="E73" s="5">
        <v>311</v>
      </c>
      <c r="F73" s="40">
        <v>50.263500000000001</v>
      </c>
      <c r="G73" s="40">
        <v>150.79050000000001</v>
      </c>
    </row>
    <row r="74" spans="1:7" x14ac:dyDescent="0.25">
      <c r="A74" s="4">
        <v>318</v>
      </c>
      <c r="B74" s="4">
        <v>717</v>
      </c>
      <c r="C74" s="11">
        <v>43959</v>
      </c>
      <c r="D74" s="4">
        <v>3</v>
      </c>
      <c r="E74" s="4">
        <v>373</v>
      </c>
      <c r="F74" s="41">
        <v>41.454000000000001</v>
      </c>
      <c r="G74" s="41">
        <v>124.36199999999999</v>
      </c>
    </row>
    <row r="75" spans="1:7" x14ac:dyDescent="0.25">
      <c r="A75" s="5">
        <v>318</v>
      </c>
      <c r="B75" s="5">
        <v>718</v>
      </c>
      <c r="C75" s="10">
        <v>43959</v>
      </c>
      <c r="D75" s="5">
        <v>3</v>
      </c>
      <c r="E75" s="5">
        <v>374</v>
      </c>
      <c r="F75" s="40">
        <v>37.180500000000002</v>
      </c>
      <c r="G75" s="40">
        <v>111.5415</v>
      </c>
    </row>
    <row r="76" spans="1:7" x14ac:dyDescent="0.25">
      <c r="A76" s="4">
        <v>319</v>
      </c>
      <c r="B76" s="4">
        <v>719</v>
      </c>
      <c r="C76" s="11">
        <v>43959</v>
      </c>
      <c r="D76" s="4">
        <v>550</v>
      </c>
      <c r="E76" s="4">
        <v>530</v>
      </c>
      <c r="F76" s="41">
        <v>16.085999999999999</v>
      </c>
      <c r="G76" s="41">
        <v>8847.2999999999993</v>
      </c>
    </row>
    <row r="77" spans="1:7" x14ac:dyDescent="0.25">
      <c r="A77" s="5">
        <v>320</v>
      </c>
      <c r="B77" s="5">
        <v>720</v>
      </c>
      <c r="C77" s="10">
        <v>43959</v>
      </c>
      <c r="D77" s="5">
        <v>3</v>
      </c>
      <c r="E77" s="5">
        <v>314</v>
      </c>
      <c r="F77" s="40">
        <v>57.025500000000001</v>
      </c>
      <c r="G77" s="40">
        <v>171.07650000000001</v>
      </c>
    </row>
    <row r="78" spans="1:7" x14ac:dyDescent="0.25">
      <c r="A78" s="4">
        <v>321</v>
      </c>
      <c r="B78" s="4">
        <v>721</v>
      </c>
      <c r="C78" s="11">
        <v>43960</v>
      </c>
      <c r="D78" s="4">
        <v>550</v>
      </c>
      <c r="E78" s="4">
        <v>512</v>
      </c>
      <c r="F78" s="41">
        <v>37.085999999999999</v>
      </c>
      <c r="G78" s="41">
        <v>20397.3</v>
      </c>
    </row>
    <row r="79" spans="1:7" x14ac:dyDescent="0.25">
      <c r="A79" s="5">
        <v>322</v>
      </c>
      <c r="B79" s="5">
        <v>722</v>
      </c>
      <c r="C79" s="10">
        <v>43960</v>
      </c>
      <c r="D79" s="5">
        <v>550</v>
      </c>
      <c r="E79" s="5">
        <v>513</v>
      </c>
      <c r="F79" s="40">
        <v>26.596499999999999</v>
      </c>
      <c r="G79" s="40">
        <v>14628.075000000001</v>
      </c>
    </row>
    <row r="80" spans="1:7" x14ac:dyDescent="0.25">
      <c r="A80" s="4">
        <v>323</v>
      </c>
      <c r="B80" s="4">
        <v>723</v>
      </c>
      <c r="C80" s="11">
        <v>43960</v>
      </c>
      <c r="D80" s="4">
        <v>550</v>
      </c>
      <c r="E80" s="4">
        <v>319</v>
      </c>
      <c r="F80" s="41">
        <v>46.063499999999998</v>
      </c>
      <c r="G80" s="41">
        <v>25334.924999999999</v>
      </c>
    </row>
    <row r="81" spans="1:7" x14ac:dyDescent="0.25">
      <c r="A81" s="5">
        <v>324</v>
      </c>
      <c r="B81" s="5">
        <v>724</v>
      </c>
      <c r="C81" s="10">
        <v>43960</v>
      </c>
      <c r="D81" s="5">
        <v>3</v>
      </c>
      <c r="E81" s="5">
        <v>403</v>
      </c>
      <c r="F81" s="40">
        <v>47.470500000000001</v>
      </c>
      <c r="G81" s="40">
        <v>142.41149999999999</v>
      </c>
    </row>
    <row r="82" spans="1:7" x14ac:dyDescent="0.25">
      <c r="A82" s="4">
        <v>324</v>
      </c>
      <c r="B82" s="4">
        <v>725</v>
      </c>
      <c r="C82" s="11">
        <v>43960</v>
      </c>
      <c r="D82" s="4">
        <v>3</v>
      </c>
      <c r="E82" s="4">
        <v>404</v>
      </c>
      <c r="F82" s="41">
        <v>45.3705</v>
      </c>
      <c r="G82" s="41">
        <v>136.11150000000001</v>
      </c>
    </row>
    <row r="83" spans="1:7" x14ac:dyDescent="0.25">
      <c r="A83" s="5">
        <v>325</v>
      </c>
      <c r="B83" s="5">
        <v>726</v>
      </c>
      <c r="C83" s="10">
        <v>43960</v>
      </c>
      <c r="D83" s="5">
        <v>3</v>
      </c>
      <c r="E83" s="5">
        <v>426</v>
      </c>
      <c r="F83" s="40">
        <v>43.323</v>
      </c>
      <c r="G83" s="40">
        <v>129.96899999999999</v>
      </c>
    </row>
    <row r="84" spans="1:7" x14ac:dyDescent="0.25">
      <c r="A84" s="4">
        <v>325</v>
      </c>
      <c r="B84" s="4">
        <v>727</v>
      </c>
      <c r="C84" s="11">
        <v>43960</v>
      </c>
      <c r="D84" s="4">
        <v>3</v>
      </c>
      <c r="E84" s="4">
        <v>427</v>
      </c>
      <c r="F84" s="41">
        <v>47.596499999999999</v>
      </c>
      <c r="G84" s="41">
        <v>142.7895</v>
      </c>
    </row>
    <row r="85" spans="1:7" x14ac:dyDescent="0.25">
      <c r="A85" s="5">
        <v>325</v>
      </c>
      <c r="B85" s="5">
        <v>728</v>
      </c>
      <c r="C85" s="10">
        <v>43960</v>
      </c>
      <c r="D85" s="5">
        <v>3</v>
      </c>
      <c r="E85" s="5">
        <v>428</v>
      </c>
      <c r="F85" s="40">
        <v>43.323</v>
      </c>
      <c r="G85" s="40">
        <v>129.96899999999999</v>
      </c>
    </row>
    <row r="86" spans="1:7" x14ac:dyDescent="0.25">
      <c r="A86" s="4">
        <v>325</v>
      </c>
      <c r="B86" s="4">
        <v>729</v>
      </c>
      <c r="C86" s="11">
        <v>43960</v>
      </c>
      <c r="D86" s="4">
        <v>3</v>
      </c>
      <c r="E86" s="4">
        <v>429</v>
      </c>
      <c r="F86" s="41">
        <v>41.222999999999999</v>
      </c>
      <c r="G86" s="41">
        <v>123.669</v>
      </c>
    </row>
    <row r="87" spans="1:7" x14ac:dyDescent="0.25">
      <c r="A87" s="5">
        <v>325</v>
      </c>
      <c r="B87" s="5">
        <v>730</v>
      </c>
      <c r="C87" s="10">
        <v>43960</v>
      </c>
      <c r="D87" s="5">
        <v>3</v>
      </c>
      <c r="E87" s="5">
        <v>430</v>
      </c>
      <c r="F87" s="40">
        <v>45.496499999999997</v>
      </c>
      <c r="G87" s="40">
        <v>136.48949999999999</v>
      </c>
    </row>
    <row r="88" spans="1:7" x14ac:dyDescent="0.25">
      <c r="A88" s="4">
        <v>325</v>
      </c>
      <c r="B88" s="4">
        <v>731</v>
      </c>
      <c r="C88" s="11">
        <v>43960</v>
      </c>
      <c r="D88" s="4">
        <v>3</v>
      </c>
      <c r="E88" s="4">
        <v>431</v>
      </c>
      <c r="F88" s="41">
        <v>41.222999999999999</v>
      </c>
      <c r="G88" s="41">
        <v>123.669</v>
      </c>
    </row>
    <row r="89" spans="1:7" x14ac:dyDescent="0.25">
      <c r="A89" s="5">
        <v>325</v>
      </c>
      <c r="B89" s="5">
        <v>732</v>
      </c>
      <c r="C89" s="10">
        <v>43960</v>
      </c>
      <c r="D89" s="5">
        <v>3</v>
      </c>
      <c r="E89" s="5">
        <v>432</v>
      </c>
      <c r="F89" s="40">
        <v>39.122999999999998</v>
      </c>
      <c r="G89" s="40">
        <v>117.369</v>
      </c>
    </row>
    <row r="90" spans="1:7" x14ac:dyDescent="0.25">
      <c r="A90" s="4">
        <v>325</v>
      </c>
      <c r="B90" s="4">
        <v>733</v>
      </c>
      <c r="C90" s="11">
        <v>43960</v>
      </c>
      <c r="D90" s="4">
        <v>3</v>
      </c>
      <c r="E90" s="4">
        <v>433</v>
      </c>
      <c r="F90" s="41">
        <v>43.396500000000003</v>
      </c>
      <c r="G90" s="41">
        <v>130.18950000000001</v>
      </c>
    </row>
    <row r="91" spans="1:7" x14ac:dyDescent="0.25">
      <c r="A91" s="5">
        <v>325</v>
      </c>
      <c r="B91" s="5">
        <v>734</v>
      </c>
      <c r="C91" s="10">
        <v>43960</v>
      </c>
      <c r="D91" s="5">
        <v>3</v>
      </c>
      <c r="E91" s="5">
        <v>434</v>
      </c>
      <c r="F91" s="40">
        <v>39.122999999999998</v>
      </c>
      <c r="G91" s="40">
        <v>117.369</v>
      </c>
    </row>
    <row r="92" spans="1:7" x14ac:dyDescent="0.25">
      <c r="A92" s="4">
        <v>325</v>
      </c>
      <c r="B92" s="4">
        <v>735</v>
      </c>
      <c r="C92" s="11">
        <v>43960</v>
      </c>
      <c r="D92" s="4">
        <v>3</v>
      </c>
      <c r="E92" s="4">
        <v>435</v>
      </c>
      <c r="F92" s="41">
        <v>37.023000000000003</v>
      </c>
      <c r="G92" s="41">
        <v>111.069</v>
      </c>
    </row>
    <row r="93" spans="1:7" x14ac:dyDescent="0.25">
      <c r="A93" s="5">
        <v>325</v>
      </c>
      <c r="B93" s="5">
        <v>736</v>
      </c>
      <c r="C93" s="10">
        <v>43960</v>
      </c>
      <c r="D93" s="5">
        <v>3</v>
      </c>
      <c r="E93" s="5">
        <v>436</v>
      </c>
      <c r="F93" s="40">
        <v>41.296500000000002</v>
      </c>
      <c r="G93" s="40">
        <v>123.8895</v>
      </c>
    </row>
    <row r="94" spans="1:7" x14ac:dyDescent="0.25">
      <c r="A94" s="4">
        <v>325</v>
      </c>
      <c r="B94" s="4">
        <v>737</v>
      </c>
      <c r="C94" s="11">
        <v>43960</v>
      </c>
      <c r="D94" s="4">
        <v>3</v>
      </c>
      <c r="E94" s="4">
        <v>437</v>
      </c>
      <c r="F94" s="41">
        <v>37.023000000000003</v>
      </c>
      <c r="G94" s="41">
        <v>111.069</v>
      </c>
    </row>
    <row r="95" spans="1:7" x14ac:dyDescent="0.25">
      <c r="A95" s="5">
        <v>326</v>
      </c>
      <c r="B95" s="5">
        <v>738</v>
      </c>
      <c r="C95" s="10">
        <v>43960</v>
      </c>
      <c r="D95" s="5">
        <v>3</v>
      </c>
      <c r="E95" s="5">
        <v>320</v>
      </c>
      <c r="F95" s="40">
        <v>47.470500000000001</v>
      </c>
      <c r="G95" s="40">
        <v>142.41149999999999</v>
      </c>
    </row>
    <row r="96" spans="1:7" x14ac:dyDescent="0.25">
      <c r="A96" s="4">
        <v>326</v>
      </c>
      <c r="B96" s="4">
        <v>739</v>
      </c>
      <c r="C96" s="11">
        <v>43960</v>
      </c>
      <c r="D96" s="4">
        <v>3</v>
      </c>
      <c r="E96" s="4">
        <v>321</v>
      </c>
      <c r="F96" s="41">
        <v>42.798000000000002</v>
      </c>
      <c r="G96" s="41">
        <v>128.39400000000001</v>
      </c>
    </row>
    <row r="97" spans="1:7" x14ac:dyDescent="0.25">
      <c r="A97" s="5">
        <v>326</v>
      </c>
      <c r="B97" s="5">
        <v>740</v>
      </c>
      <c r="C97" s="10">
        <v>43960</v>
      </c>
      <c r="D97" s="5">
        <v>6</v>
      </c>
      <c r="E97" s="5">
        <v>322</v>
      </c>
      <c r="F97" s="40">
        <v>2.4205000000000001</v>
      </c>
      <c r="G97" s="40">
        <v>525.23</v>
      </c>
    </row>
    <row r="98" spans="1:7" x14ac:dyDescent="0.25">
      <c r="A98" s="4">
        <v>327</v>
      </c>
      <c r="B98" s="4">
        <v>741</v>
      </c>
      <c r="C98" s="11">
        <v>43960</v>
      </c>
      <c r="D98" s="4">
        <v>3</v>
      </c>
      <c r="E98" s="4">
        <v>455</v>
      </c>
      <c r="F98" s="41">
        <v>45.654000000000003</v>
      </c>
      <c r="G98" s="41">
        <v>136.96199999999999</v>
      </c>
    </row>
    <row r="99" spans="1:7" x14ac:dyDescent="0.25">
      <c r="A99" s="5">
        <v>327</v>
      </c>
      <c r="B99" s="5">
        <v>742</v>
      </c>
      <c r="C99" s="10">
        <v>43960</v>
      </c>
      <c r="D99" s="5">
        <v>3</v>
      </c>
      <c r="E99" s="5">
        <v>456</v>
      </c>
      <c r="F99" s="40">
        <v>41.380499999999998</v>
      </c>
      <c r="G99" s="40">
        <v>124.14149999999999</v>
      </c>
    </row>
    <row r="100" spans="1:7" x14ac:dyDescent="0.25">
      <c r="A100" s="4">
        <v>327</v>
      </c>
      <c r="B100" s="4">
        <v>743</v>
      </c>
      <c r="C100" s="11">
        <v>43960</v>
      </c>
      <c r="D100" s="4">
        <v>3</v>
      </c>
      <c r="E100" s="4">
        <v>457</v>
      </c>
      <c r="F100" s="41">
        <v>39.280500000000004</v>
      </c>
      <c r="G100" s="41">
        <v>117.8415</v>
      </c>
    </row>
    <row r="101" spans="1:7" x14ac:dyDescent="0.25">
      <c r="A101" s="5">
        <v>327</v>
      </c>
      <c r="B101" s="5">
        <v>744</v>
      </c>
      <c r="C101" s="10">
        <v>43960</v>
      </c>
      <c r="D101" s="5">
        <v>3</v>
      </c>
      <c r="E101" s="5">
        <v>458</v>
      </c>
      <c r="F101" s="40">
        <v>43.554000000000002</v>
      </c>
      <c r="G101" s="40">
        <v>130.66200000000001</v>
      </c>
    </row>
    <row r="102" spans="1:7" x14ac:dyDescent="0.25">
      <c r="A102" s="4">
        <v>327</v>
      </c>
      <c r="B102" s="4">
        <v>745</v>
      </c>
      <c r="C102" s="11">
        <v>43960</v>
      </c>
      <c r="D102" s="4">
        <v>3</v>
      </c>
      <c r="E102" s="4">
        <v>459</v>
      </c>
      <c r="F102" s="41">
        <v>39.280500000000004</v>
      </c>
      <c r="G102" s="41">
        <v>117.8415</v>
      </c>
    </row>
    <row r="103" spans="1:7" x14ac:dyDescent="0.25">
      <c r="A103" s="5">
        <v>327</v>
      </c>
      <c r="B103" s="5">
        <v>746</v>
      </c>
      <c r="C103" s="10">
        <v>43960</v>
      </c>
      <c r="D103" s="5">
        <v>3</v>
      </c>
      <c r="E103" s="5">
        <v>460</v>
      </c>
      <c r="F103" s="40">
        <v>37.180500000000002</v>
      </c>
      <c r="G103" s="40">
        <v>111.5415</v>
      </c>
    </row>
    <row r="104" spans="1:7" x14ac:dyDescent="0.25">
      <c r="A104" s="4">
        <v>328</v>
      </c>
      <c r="B104" s="4">
        <v>747</v>
      </c>
      <c r="C104" s="11">
        <v>43960</v>
      </c>
      <c r="D104" s="4">
        <v>550</v>
      </c>
      <c r="E104" s="4">
        <v>941</v>
      </c>
      <c r="F104" s="41">
        <v>62.9895</v>
      </c>
      <c r="G104" s="41">
        <v>34644.224999999999</v>
      </c>
    </row>
    <row r="105" spans="1:7" x14ac:dyDescent="0.25">
      <c r="A105" s="5">
        <v>329</v>
      </c>
      <c r="B105" s="5">
        <v>748</v>
      </c>
      <c r="C105" s="10">
        <v>43960</v>
      </c>
      <c r="D105" s="5">
        <v>3</v>
      </c>
      <c r="E105" s="5">
        <v>320</v>
      </c>
      <c r="F105" s="40">
        <v>45.3705</v>
      </c>
      <c r="G105" s="40">
        <v>136.11150000000001</v>
      </c>
    </row>
    <row r="106" spans="1:7" x14ac:dyDescent="0.25">
      <c r="A106" s="4">
        <v>329</v>
      </c>
      <c r="B106" s="4">
        <v>749</v>
      </c>
      <c r="C106" s="11">
        <v>43960</v>
      </c>
      <c r="D106" s="4">
        <v>3</v>
      </c>
      <c r="E106" s="4">
        <v>321</v>
      </c>
      <c r="F106" s="41">
        <v>40.488</v>
      </c>
      <c r="G106" s="41">
        <v>121.464</v>
      </c>
    </row>
    <row r="107" spans="1:7" x14ac:dyDescent="0.25">
      <c r="A107" s="5">
        <v>329</v>
      </c>
      <c r="B107" s="5">
        <v>750</v>
      </c>
      <c r="C107" s="10">
        <v>43960</v>
      </c>
      <c r="D107" s="5">
        <v>60</v>
      </c>
      <c r="E107" s="5">
        <v>322</v>
      </c>
      <c r="F107" s="40">
        <v>26.365500000000001</v>
      </c>
      <c r="G107" s="40">
        <v>1581.93</v>
      </c>
    </row>
    <row r="108" spans="1:7" x14ac:dyDescent="0.25">
      <c r="A108" s="4">
        <v>330</v>
      </c>
      <c r="B108" s="4">
        <v>751</v>
      </c>
      <c r="C108" s="11">
        <v>43960</v>
      </c>
      <c r="D108" s="4">
        <v>3</v>
      </c>
      <c r="E108" s="4">
        <v>504</v>
      </c>
      <c r="F108" s="41">
        <v>48.762</v>
      </c>
      <c r="G108" s="41">
        <v>146.286</v>
      </c>
    </row>
    <row r="109" spans="1:7" x14ac:dyDescent="0.25">
      <c r="A109" s="5">
        <v>331</v>
      </c>
      <c r="B109" s="5">
        <v>752</v>
      </c>
      <c r="C109" s="10">
        <v>43960</v>
      </c>
      <c r="D109" s="5">
        <v>3</v>
      </c>
      <c r="E109" s="5">
        <v>497</v>
      </c>
      <c r="F109" s="40">
        <v>34.188000000000002</v>
      </c>
      <c r="G109" s="40">
        <v>102.56399999999999</v>
      </c>
    </row>
    <row r="110" spans="1:7" x14ac:dyDescent="0.25">
      <c r="A110" s="4">
        <v>332</v>
      </c>
      <c r="B110" s="4">
        <v>753</v>
      </c>
      <c r="C110" s="11">
        <v>43960</v>
      </c>
      <c r="D110" s="4">
        <v>3</v>
      </c>
      <c r="E110" s="4">
        <v>323</v>
      </c>
      <c r="F110" s="41">
        <v>50.263500000000001</v>
      </c>
      <c r="G110" s="41">
        <v>150.79050000000001</v>
      </c>
    </row>
    <row r="111" spans="1:7" x14ac:dyDescent="0.25">
      <c r="A111" s="5">
        <v>333</v>
      </c>
      <c r="B111" s="5">
        <v>754</v>
      </c>
      <c r="C111" s="10">
        <v>43960</v>
      </c>
      <c r="D111" s="5">
        <v>550</v>
      </c>
      <c r="E111" s="5">
        <v>523</v>
      </c>
      <c r="F111" s="40">
        <v>10.731</v>
      </c>
      <c r="G111" s="40">
        <v>5902.05</v>
      </c>
    </row>
    <row r="112" spans="1:7" x14ac:dyDescent="0.25">
      <c r="A112" s="4">
        <v>333</v>
      </c>
      <c r="B112" s="4">
        <v>755</v>
      </c>
      <c r="C112" s="11">
        <v>43960</v>
      </c>
      <c r="D112" s="4">
        <v>550</v>
      </c>
      <c r="E112" s="4">
        <v>524</v>
      </c>
      <c r="F112" s="41">
        <v>14.1225</v>
      </c>
      <c r="G112" s="41">
        <v>7767.375</v>
      </c>
    </row>
    <row r="113" spans="1:7" x14ac:dyDescent="0.25">
      <c r="A113" s="5">
        <v>334</v>
      </c>
      <c r="B113" s="5">
        <v>756</v>
      </c>
      <c r="C113" s="10">
        <v>43960</v>
      </c>
      <c r="D113" s="5">
        <v>60</v>
      </c>
      <c r="E113" s="5">
        <v>492</v>
      </c>
      <c r="F113" s="40">
        <v>50.263500000000001</v>
      </c>
      <c r="G113" s="40">
        <v>3015.81</v>
      </c>
    </row>
    <row r="114" spans="1:7" x14ac:dyDescent="0.25">
      <c r="A114" s="4">
        <v>334</v>
      </c>
      <c r="B114" s="4">
        <v>757</v>
      </c>
      <c r="C114" s="11">
        <v>43960</v>
      </c>
      <c r="D114" s="4">
        <v>60</v>
      </c>
      <c r="E114" s="4">
        <v>493</v>
      </c>
      <c r="F114" s="41">
        <v>57.151499999999999</v>
      </c>
      <c r="G114" s="41">
        <v>3429.09</v>
      </c>
    </row>
    <row r="115" spans="1:7" x14ac:dyDescent="0.25">
      <c r="A115" s="5">
        <v>335</v>
      </c>
      <c r="B115" s="5">
        <v>758</v>
      </c>
      <c r="C115" s="10">
        <v>43960</v>
      </c>
      <c r="D115" s="5">
        <v>550</v>
      </c>
      <c r="E115" s="5">
        <v>908</v>
      </c>
      <c r="F115" s="40">
        <v>21.0945</v>
      </c>
      <c r="G115" s="40">
        <v>11601.975</v>
      </c>
    </row>
    <row r="116" spans="1:7" x14ac:dyDescent="0.25">
      <c r="A116" s="4">
        <v>335</v>
      </c>
      <c r="B116" s="4">
        <v>759</v>
      </c>
      <c r="C116" s="11">
        <v>43960</v>
      </c>
      <c r="D116" s="4">
        <v>550</v>
      </c>
      <c r="E116" s="4">
        <v>909</v>
      </c>
      <c r="F116" s="41">
        <v>30.439499999999999</v>
      </c>
      <c r="G116" s="41">
        <v>16741.724999999999</v>
      </c>
    </row>
    <row r="117" spans="1:7" x14ac:dyDescent="0.25">
      <c r="A117" s="5">
        <v>335</v>
      </c>
      <c r="B117" s="5">
        <v>760</v>
      </c>
      <c r="C117" s="10">
        <v>43960</v>
      </c>
      <c r="D117" s="5">
        <v>550</v>
      </c>
      <c r="E117" s="5">
        <v>910</v>
      </c>
      <c r="F117" s="40">
        <v>40.939500000000002</v>
      </c>
      <c r="G117" s="40">
        <v>22516.724999999999</v>
      </c>
    </row>
    <row r="118" spans="1:7" x14ac:dyDescent="0.25">
      <c r="A118" s="4">
        <v>335</v>
      </c>
      <c r="B118" s="4">
        <v>761</v>
      </c>
      <c r="C118" s="11">
        <v>43960</v>
      </c>
      <c r="D118" s="4">
        <v>550</v>
      </c>
      <c r="E118" s="4">
        <v>911</v>
      </c>
      <c r="F118" s="41">
        <v>21.0945</v>
      </c>
      <c r="G118" s="41">
        <v>11601.975</v>
      </c>
    </row>
    <row r="119" spans="1:7" x14ac:dyDescent="0.25">
      <c r="A119" s="5">
        <v>335</v>
      </c>
      <c r="B119" s="5">
        <v>762</v>
      </c>
      <c r="C119" s="10">
        <v>43960</v>
      </c>
      <c r="D119" s="5">
        <v>550</v>
      </c>
      <c r="E119" s="5">
        <v>912</v>
      </c>
      <c r="F119" s="40">
        <v>30.439499999999999</v>
      </c>
      <c r="G119" s="40">
        <v>16741.724999999999</v>
      </c>
    </row>
    <row r="120" spans="1:7" x14ac:dyDescent="0.25">
      <c r="A120" s="4">
        <v>335</v>
      </c>
      <c r="B120" s="4">
        <v>763</v>
      </c>
      <c r="C120" s="11">
        <v>43960</v>
      </c>
      <c r="D120" s="4">
        <v>550</v>
      </c>
      <c r="E120" s="4">
        <v>913</v>
      </c>
      <c r="F120" s="41">
        <v>40.939500000000002</v>
      </c>
      <c r="G120" s="41">
        <v>22516.724999999999</v>
      </c>
    </row>
    <row r="121" spans="1:7" x14ac:dyDescent="0.25">
      <c r="A121" s="5">
        <v>335</v>
      </c>
      <c r="B121" s="5">
        <v>764</v>
      </c>
      <c r="C121" s="10">
        <v>43960</v>
      </c>
      <c r="D121" s="5">
        <v>550</v>
      </c>
      <c r="E121" s="5">
        <v>914</v>
      </c>
      <c r="F121" s="40">
        <v>21.0945</v>
      </c>
      <c r="G121" s="40">
        <v>11601.975</v>
      </c>
    </row>
    <row r="122" spans="1:7" x14ac:dyDescent="0.25">
      <c r="A122" s="4">
        <v>335</v>
      </c>
      <c r="B122" s="4">
        <v>765</v>
      </c>
      <c r="C122" s="11">
        <v>43960</v>
      </c>
      <c r="D122" s="4">
        <v>550</v>
      </c>
      <c r="E122" s="4">
        <v>915</v>
      </c>
      <c r="F122" s="41">
        <v>30.439499999999999</v>
      </c>
      <c r="G122" s="41">
        <v>16741.724999999999</v>
      </c>
    </row>
    <row r="123" spans="1:7" x14ac:dyDescent="0.25">
      <c r="A123" s="5">
        <v>335</v>
      </c>
      <c r="B123" s="5">
        <v>766</v>
      </c>
      <c r="C123" s="10">
        <v>43960</v>
      </c>
      <c r="D123" s="5">
        <v>550</v>
      </c>
      <c r="E123" s="5">
        <v>916</v>
      </c>
      <c r="F123" s="40">
        <v>40.939500000000002</v>
      </c>
      <c r="G123" s="40">
        <v>22516.724999999999</v>
      </c>
    </row>
    <row r="124" spans="1:7" x14ac:dyDescent="0.25">
      <c r="A124" s="4">
        <v>336</v>
      </c>
      <c r="B124" s="4">
        <v>767</v>
      </c>
      <c r="C124" s="11">
        <v>43960</v>
      </c>
      <c r="D124" s="4">
        <v>60</v>
      </c>
      <c r="E124" s="4">
        <v>506</v>
      </c>
      <c r="F124" s="41">
        <v>9.1980000000000004</v>
      </c>
      <c r="G124" s="41">
        <v>551.88</v>
      </c>
    </row>
    <row r="125" spans="1:7" x14ac:dyDescent="0.25">
      <c r="A125" s="5">
        <v>337</v>
      </c>
      <c r="B125" s="5">
        <v>768</v>
      </c>
      <c r="C125" s="10">
        <v>43974</v>
      </c>
      <c r="D125" s="5">
        <v>550</v>
      </c>
      <c r="E125" s="5">
        <v>351</v>
      </c>
      <c r="F125" s="40">
        <v>5.7750000000000004</v>
      </c>
      <c r="G125" s="40">
        <v>3176.25</v>
      </c>
    </row>
    <row r="126" spans="1:7" x14ac:dyDescent="0.25">
      <c r="A126" s="4">
        <v>337</v>
      </c>
      <c r="B126" s="4">
        <v>769</v>
      </c>
      <c r="C126" s="11">
        <v>43974</v>
      </c>
      <c r="D126" s="4">
        <v>550</v>
      </c>
      <c r="E126" s="4">
        <v>352</v>
      </c>
      <c r="F126" s="41">
        <v>1.155</v>
      </c>
      <c r="G126" s="41">
        <v>635.25</v>
      </c>
    </row>
    <row r="127" spans="1:7" x14ac:dyDescent="0.25">
      <c r="A127" s="5">
        <v>337</v>
      </c>
      <c r="B127" s="5">
        <v>770</v>
      </c>
      <c r="C127" s="10">
        <v>43974</v>
      </c>
      <c r="D127" s="5">
        <v>550</v>
      </c>
      <c r="E127" s="5">
        <v>679</v>
      </c>
      <c r="F127" s="40">
        <v>5.7750000000000004</v>
      </c>
      <c r="G127" s="40">
        <v>3176.25</v>
      </c>
    </row>
    <row r="128" spans="1:7" x14ac:dyDescent="0.25">
      <c r="A128" s="4">
        <v>338</v>
      </c>
      <c r="B128" s="4">
        <v>771</v>
      </c>
      <c r="C128" s="11">
        <v>43974</v>
      </c>
      <c r="D128" s="4">
        <v>550</v>
      </c>
      <c r="E128" s="4">
        <v>507</v>
      </c>
      <c r="F128" s="41">
        <v>23.393999999999998</v>
      </c>
      <c r="G128" s="41">
        <v>12866.7</v>
      </c>
    </row>
    <row r="129" spans="1:7" x14ac:dyDescent="0.25">
      <c r="A129" s="5">
        <v>338</v>
      </c>
      <c r="B129" s="5">
        <v>772</v>
      </c>
      <c r="C129" s="10">
        <v>43974</v>
      </c>
      <c r="D129" s="5">
        <v>550</v>
      </c>
      <c r="E129" s="5">
        <v>508</v>
      </c>
      <c r="F129" s="40">
        <v>27.6465</v>
      </c>
      <c r="G129" s="40">
        <v>15205.575000000001</v>
      </c>
    </row>
    <row r="130" spans="1:7" x14ac:dyDescent="0.25">
      <c r="A130" s="4">
        <v>339</v>
      </c>
      <c r="B130" s="4">
        <v>773</v>
      </c>
      <c r="C130" s="11">
        <v>43974</v>
      </c>
      <c r="D130" s="4">
        <v>550</v>
      </c>
      <c r="E130" s="4">
        <v>355</v>
      </c>
      <c r="F130" s="41">
        <v>1.365</v>
      </c>
      <c r="G130" s="41">
        <v>750.75</v>
      </c>
    </row>
    <row r="131" spans="1:7" x14ac:dyDescent="0.25">
      <c r="A131" s="5">
        <v>339</v>
      </c>
      <c r="B131" s="5">
        <v>774</v>
      </c>
      <c r="C131" s="10">
        <v>43974</v>
      </c>
      <c r="D131" s="5">
        <v>550</v>
      </c>
      <c r="E131" s="5">
        <v>940</v>
      </c>
      <c r="F131" s="40">
        <v>62.9895</v>
      </c>
      <c r="G131" s="40">
        <v>34644.224999999999</v>
      </c>
    </row>
    <row r="132" spans="1:7" x14ac:dyDescent="0.25">
      <c r="A132" s="4">
        <v>339</v>
      </c>
      <c r="B132" s="4">
        <v>775</v>
      </c>
      <c r="C132" s="11">
        <v>43974</v>
      </c>
      <c r="D132" s="4">
        <v>550</v>
      </c>
      <c r="E132" s="4">
        <v>535</v>
      </c>
      <c r="F132" s="41">
        <v>93.486000000000004</v>
      </c>
      <c r="G132" s="41">
        <v>51417.3</v>
      </c>
    </row>
    <row r="133" spans="1:7" x14ac:dyDescent="0.25">
      <c r="A133" s="5">
        <v>340</v>
      </c>
      <c r="B133" s="5">
        <v>776</v>
      </c>
      <c r="C133" s="10">
        <v>43974</v>
      </c>
      <c r="D133" s="5">
        <v>550</v>
      </c>
      <c r="E133" s="5">
        <v>351</v>
      </c>
      <c r="F133" s="40">
        <v>6.1950000000000003</v>
      </c>
      <c r="G133" s="40">
        <v>3407.25</v>
      </c>
    </row>
    <row r="134" spans="1:7" x14ac:dyDescent="0.25">
      <c r="A134" s="4">
        <v>340</v>
      </c>
      <c r="B134" s="4">
        <v>777</v>
      </c>
      <c r="C134" s="11">
        <v>43974</v>
      </c>
      <c r="D134" s="4">
        <v>550</v>
      </c>
      <c r="E134" s="4">
        <v>352</v>
      </c>
      <c r="F134" s="41">
        <v>1.47</v>
      </c>
      <c r="G134" s="41">
        <v>808.5</v>
      </c>
    </row>
    <row r="135" spans="1:7" x14ac:dyDescent="0.25">
      <c r="A135" s="5">
        <v>340</v>
      </c>
      <c r="B135" s="5">
        <v>778</v>
      </c>
      <c r="C135" s="10">
        <v>43974</v>
      </c>
      <c r="D135" s="5">
        <v>550</v>
      </c>
      <c r="E135" s="5">
        <v>679</v>
      </c>
      <c r="F135" s="40">
        <v>6.1950000000000003</v>
      </c>
      <c r="G135" s="40">
        <v>3407.25</v>
      </c>
    </row>
    <row r="136" spans="1:7" x14ac:dyDescent="0.25">
      <c r="A136" s="4">
        <v>341</v>
      </c>
      <c r="B136" s="4">
        <v>779</v>
      </c>
      <c r="C136" s="11">
        <v>43974</v>
      </c>
      <c r="D136" s="4">
        <v>550</v>
      </c>
      <c r="E136" s="4">
        <v>507</v>
      </c>
      <c r="F136" s="41">
        <v>22.165500000000002</v>
      </c>
      <c r="G136" s="41">
        <v>12191.025</v>
      </c>
    </row>
    <row r="137" spans="1:7" x14ac:dyDescent="0.25">
      <c r="A137" s="5">
        <v>341</v>
      </c>
      <c r="B137" s="5">
        <v>780</v>
      </c>
      <c r="C137" s="10">
        <v>43974</v>
      </c>
      <c r="D137" s="5">
        <v>550</v>
      </c>
      <c r="E137" s="5">
        <v>508</v>
      </c>
      <c r="F137" s="40">
        <v>29.284500000000001</v>
      </c>
      <c r="G137" s="40">
        <v>16106.475</v>
      </c>
    </row>
    <row r="138" spans="1:7" x14ac:dyDescent="0.25">
      <c r="A138" s="4">
        <v>342</v>
      </c>
      <c r="B138" s="4">
        <v>781</v>
      </c>
      <c r="C138" s="11">
        <v>43974</v>
      </c>
      <c r="D138" s="4">
        <v>3</v>
      </c>
      <c r="E138" s="4">
        <v>491</v>
      </c>
      <c r="F138" s="41">
        <v>19.9815</v>
      </c>
      <c r="G138" s="41">
        <v>59.944499999999998</v>
      </c>
    </row>
    <row r="139" spans="1:7" x14ac:dyDescent="0.25">
      <c r="A139" s="5">
        <v>343</v>
      </c>
      <c r="B139" s="5">
        <v>782</v>
      </c>
      <c r="C139" s="10">
        <v>43974</v>
      </c>
      <c r="D139" s="5">
        <v>3</v>
      </c>
      <c r="E139" s="5">
        <v>343</v>
      </c>
      <c r="F139" s="40">
        <v>43.344000000000001</v>
      </c>
      <c r="G139" s="40">
        <v>130.03200000000001</v>
      </c>
    </row>
    <row r="140" spans="1:7" x14ac:dyDescent="0.25">
      <c r="A140" s="4">
        <v>343</v>
      </c>
      <c r="B140" s="4">
        <v>783</v>
      </c>
      <c r="C140" s="11">
        <v>43974</v>
      </c>
      <c r="D140" s="4">
        <v>3</v>
      </c>
      <c r="E140" s="4">
        <v>344</v>
      </c>
      <c r="F140" s="41">
        <v>39.070500000000003</v>
      </c>
      <c r="G140" s="41">
        <v>117.2115</v>
      </c>
    </row>
    <row r="141" spans="1:7" x14ac:dyDescent="0.25">
      <c r="A141" s="5">
        <v>343</v>
      </c>
      <c r="B141" s="5">
        <v>784</v>
      </c>
      <c r="C141" s="10">
        <v>43974</v>
      </c>
      <c r="D141" s="5">
        <v>3</v>
      </c>
      <c r="E141" s="5">
        <v>345</v>
      </c>
      <c r="F141" s="40">
        <v>36.970500000000001</v>
      </c>
      <c r="G141" s="40">
        <v>110.9115</v>
      </c>
    </row>
    <row r="142" spans="1:7" x14ac:dyDescent="0.25">
      <c r="A142" s="4">
        <v>344</v>
      </c>
      <c r="B142" s="4">
        <v>785</v>
      </c>
      <c r="C142" s="11">
        <v>43974</v>
      </c>
      <c r="D142" s="4">
        <v>550</v>
      </c>
      <c r="E142" s="4">
        <v>935</v>
      </c>
      <c r="F142" s="41">
        <v>31.4895</v>
      </c>
      <c r="G142" s="41">
        <v>17319.224999999999</v>
      </c>
    </row>
    <row r="143" spans="1:7" x14ac:dyDescent="0.25">
      <c r="A143" s="5">
        <v>344</v>
      </c>
      <c r="B143" s="5">
        <v>786</v>
      </c>
      <c r="C143" s="10">
        <v>43974</v>
      </c>
      <c r="D143" s="5">
        <v>550</v>
      </c>
      <c r="E143" s="5">
        <v>936</v>
      </c>
      <c r="F143" s="40">
        <v>148.2895</v>
      </c>
      <c r="G143" s="40">
        <v>81559.225000000006</v>
      </c>
    </row>
    <row r="144" spans="1:7" x14ac:dyDescent="0.25">
      <c r="A144" s="4">
        <v>345</v>
      </c>
      <c r="B144" s="4">
        <v>787</v>
      </c>
      <c r="C144" s="11">
        <v>43979</v>
      </c>
      <c r="D144" s="4">
        <v>3</v>
      </c>
      <c r="E144" s="4">
        <v>395</v>
      </c>
      <c r="F144" s="41">
        <v>47.491500000000002</v>
      </c>
      <c r="G144" s="41">
        <v>142.47450000000001</v>
      </c>
    </row>
    <row r="145" spans="1:7" x14ac:dyDescent="0.25">
      <c r="A145" s="5">
        <v>345</v>
      </c>
      <c r="B145" s="5">
        <v>788</v>
      </c>
      <c r="C145" s="10">
        <v>43979</v>
      </c>
      <c r="D145" s="5">
        <v>3</v>
      </c>
      <c r="E145" s="5">
        <v>396</v>
      </c>
      <c r="F145" s="40">
        <v>43.270499999999998</v>
      </c>
      <c r="G145" s="40">
        <v>129.8115</v>
      </c>
    </row>
    <row r="146" spans="1:7" x14ac:dyDescent="0.25">
      <c r="A146" s="4">
        <v>345</v>
      </c>
      <c r="B146" s="4">
        <v>789</v>
      </c>
      <c r="C146" s="11">
        <v>43979</v>
      </c>
      <c r="D146" s="4">
        <v>3</v>
      </c>
      <c r="E146" s="4">
        <v>397</v>
      </c>
      <c r="F146" s="41">
        <v>47.543999999999997</v>
      </c>
      <c r="G146" s="41">
        <v>142.63200000000001</v>
      </c>
    </row>
    <row r="147" spans="1:7" x14ac:dyDescent="0.25">
      <c r="A147" s="5">
        <v>346</v>
      </c>
      <c r="B147" s="5">
        <v>790</v>
      </c>
      <c r="C147" s="10">
        <v>43979</v>
      </c>
      <c r="D147" s="5">
        <v>550</v>
      </c>
      <c r="E147" s="5">
        <v>476</v>
      </c>
      <c r="F147" s="40">
        <v>15.8865</v>
      </c>
      <c r="G147" s="40">
        <v>8737.5750000000007</v>
      </c>
    </row>
    <row r="148" spans="1:7" x14ac:dyDescent="0.25">
      <c r="A148" s="4">
        <v>346</v>
      </c>
      <c r="B148" s="4">
        <v>791</v>
      </c>
      <c r="C148" s="11">
        <v>43979</v>
      </c>
      <c r="D148" s="4">
        <v>550</v>
      </c>
      <c r="E148" s="4">
        <v>477</v>
      </c>
      <c r="F148" s="41">
        <v>11.6655</v>
      </c>
      <c r="G148" s="41">
        <v>6416.0249999999996</v>
      </c>
    </row>
    <row r="149" spans="1:7" x14ac:dyDescent="0.25">
      <c r="A149" s="5">
        <v>346</v>
      </c>
      <c r="B149" s="5">
        <v>792</v>
      </c>
      <c r="C149" s="10">
        <v>43979</v>
      </c>
      <c r="D149" s="5">
        <v>550</v>
      </c>
      <c r="E149" s="5">
        <v>478</v>
      </c>
      <c r="F149" s="40">
        <v>11.087999999999999</v>
      </c>
      <c r="G149" s="40">
        <v>6098.4</v>
      </c>
    </row>
    <row r="150" spans="1:7" x14ac:dyDescent="0.25">
      <c r="A150" s="4">
        <v>346</v>
      </c>
      <c r="B150" s="4">
        <v>793</v>
      </c>
      <c r="C150" s="11">
        <v>43979</v>
      </c>
      <c r="D150" s="4">
        <v>550</v>
      </c>
      <c r="E150" s="4">
        <v>479</v>
      </c>
      <c r="F150" s="41">
        <v>15.8865</v>
      </c>
      <c r="G150" s="41">
        <v>8737.5750000000007</v>
      </c>
    </row>
    <row r="151" spans="1:7" x14ac:dyDescent="0.25">
      <c r="A151" s="5">
        <v>347</v>
      </c>
      <c r="B151" s="5">
        <v>794</v>
      </c>
      <c r="C151" s="10">
        <v>43979</v>
      </c>
      <c r="D151" s="5">
        <v>3</v>
      </c>
      <c r="E151" s="5">
        <v>402</v>
      </c>
      <c r="F151" s="40">
        <v>47.470500000000001</v>
      </c>
      <c r="G151" s="40">
        <v>142.41149999999999</v>
      </c>
    </row>
    <row r="152" spans="1:7" x14ac:dyDescent="0.25">
      <c r="A152" s="4">
        <v>348</v>
      </c>
      <c r="B152" s="4">
        <v>795</v>
      </c>
      <c r="C152" s="11">
        <v>43979</v>
      </c>
      <c r="D152" s="4">
        <v>550</v>
      </c>
      <c r="E152" s="4">
        <v>510</v>
      </c>
      <c r="F152" s="41">
        <v>23.079000000000001</v>
      </c>
      <c r="G152" s="41">
        <v>12693.45</v>
      </c>
    </row>
    <row r="153" spans="1:7" x14ac:dyDescent="0.25">
      <c r="A153" s="5">
        <v>348</v>
      </c>
      <c r="B153" s="5">
        <v>796</v>
      </c>
      <c r="C153" s="10">
        <v>43979</v>
      </c>
      <c r="D153" s="5">
        <v>550</v>
      </c>
      <c r="E153" s="5">
        <v>511</v>
      </c>
      <c r="F153" s="40">
        <v>29.274000000000001</v>
      </c>
      <c r="G153" s="40">
        <v>16100.7</v>
      </c>
    </row>
    <row r="154" spans="1:7" x14ac:dyDescent="0.25">
      <c r="A154" s="4">
        <v>348</v>
      </c>
      <c r="B154" s="4">
        <v>797</v>
      </c>
      <c r="C154" s="11">
        <v>43979</v>
      </c>
      <c r="D154" s="4">
        <v>550</v>
      </c>
      <c r="E154" s="4">
        <v>512</v>
      </c>
      <c r="F154" s="41">
        <v>34.975499999999997</v>
      </c>
      <c r="G154" s="41">
        <v>19236.525000000001</v>
      </c>
    </row>
    <row r="155" spans="1:7" x14ac:dyDescent="0.25">
      <c r="A155" s="5">
        <v>349</v>
      </c>
      <c r="B155" s="5">
        <v>798</v>
      </c>
      <c r="C155" s="10">
        <v>43987</v>
      </c>
      <c r="D155" s="5">
        <v>3</v>
      </c>
      <c r="E155" s="5">
        <v>403</v>
      </c>
      <c r="F155" s="40">
        <v>45.3705</v>
      </c>
      <c r="G155" s="40">
        <v>136.11150000000001</v>
      </c>
    </row>
    <row r="156" spans="1:7" x14ac:dyDescent="0.25">
      <c r="A156" s="4">
        <v>349</v>
      </c>
      <c r="B156" s="4">
        <v>799</v>
      </c>
      <c r="C156" s="11">
        <v>43987</v>
      </c>
      <c r="D156" s="4">
        <v>3</v>
      </c>
      <c r="E156" s="4">
        <v>404</v>
      </c>
      <c r="F156" s="41">
        <v>49.643999999999998</v>
      </c>
      <c r="G156" s="41">
        <v>148.93199999999999</v>
      </c>
    </row>
    <row r="157" spans="1:7" x14ac:dyDescent="0.25">
      <c r="A157" s="5">
        <v>349</v>
      </c>
      <c r="B157" s="5">
        <v>800</v>
      </c>
      <c r="C157" s="10">
        <v>43987</v>
      </c>
      <c r="D157" s="5">
        <v>3</v>
      </c>
      <c r="E157" s="5">
        <v>405</v>
      </c>
      <c r="F157" s="40">
        <v>45.3705</v>
      </c>
      <c r="G157" s="40">
        <v>136.11150000000001</v>
      </c>
    </row>
    <row r="158" spans="1:7" x14ac:dyDescent="0.25">
      <c r="A158" s="4">
        <v>349</v>
      </c>
      <c r="B158" s="4">
        <v>801</v>
      </c>
      <c r="C158" s="11">
        <v>43987</v>
      </c>
      <c r="D158" s="4">
        <v>3</v>
      </c>
      <c r="E158" s="4">
        <v>406</v>
      </c>
      <c r="F158" s="41">
        <v>43.270499999999998</v>
      </c>
      <c r="G158" s="41">
        <v>129.8115</v>
      </c>
    </row>
    <row r="159" spans="1:7" x14ac:dyDescent="0.25">
      <c r="A159" s="5">
        <v>349</v>
      </c>
      <c r="B159" s="5">
        <v>802</v>
      </c>
      <c r="C159" s="10">
        <v>43987</v>
      </c>
      <c r="D159" s="5">
        <v>3</v>
      </c>
      <c r="E159" s="5">
        <v>407</v>
      </c>
      <c r="F159" s="40">
        <v>47.543999999999997</v>
      </c>
      <c r="G159" s="40">
        <v>142.63200000000001</v>
      </c>
    </row>
    <row r="160" spans="1:7" x14ac:dyDescent="0.25">
      <c r="A160" s="4">
        <v>350</v>
      </c>
      <c r="B160" s="4">
        <v>803</v>
      </c>
      <c r="C160" s="11">
        <v>43987</v>
      </c>
      <c r="D160" s="4">
        <v>550</v>
      </c>
      <c r="E160" s="4">
        <v>525</v>
      </c>
      <c r="F160" s="41">
        <v>2.3205</v>
      </c>
      <c r="G160" s="41">
        <v>1276.2750000000001</v>
      </c>
    </row>
    <row r="161" spans="1:7" x14ac:dyDescent="0.25">
      <c r="A161" s="5">
        <v>351</v>
      </c>
      <c r="B161" s="5">
        <v>804</v>
      </c>
      <c r="C161" s="10">
        <v>43987</v>
      </c>
      <c r="D161" s="5">
        <v>550</v>
      </c>
      <c r="E161" s="5">
        <v>526</v>
      </c>
      <c r="F161" s="40">
        <v>3.6435</v>
      </c>
      <c r="G161" s="40">
        <v>2003.925</v>
      </c>
    </row>
    <row r="162" spans="1:7" x14ac:dyDescent="0.25">
      <c r="A162" s="4">
        <v>352</v>
      </c>
      <c r="B162" s="4">
        <v>805</v>
      </c>
      <c r="C162" s="11">
        <v>43987</v>
      </c>
      <c r="D162" s="4">
        <v>550</v>
      </c>
      <c r="E162" s="4">
        <v>908</v>
      </c>
      <c r="F162" s="41">
        <v>21.0945</v>
      </c>
      <c r="G162" s="41">
        <v>11601.975</v>
      </c>
    </row>
    <row r="163" spans="1:7" x14ac:dyDescent="0.25">
      <c r="A163" s="5">
        <v>352</v>
      </c>
      <c r="B163" s="5">
        <v>806</v>
      </c>
      <c r="C163" s="10">
        <v>43987</v>
      </c>
      <c r="D163" s="5">
        <v>550</v>
      </c>
      <c r="E163" s="5">
        <v>909</v>
      </c>
      <c r="F163" s="40">
        <v>30.439499999999999</v>
      </c>
      <c r="G163" s="40">
        <v>16741.724999999999</v>
      </c>
    </row>
    <row r="164" spans="1:7" x14ac:dyDescent="0.25">
      <c r="A164" s="4">
        <v>353</v>
      </c>
      <c r="B164" s="4">
        <v>807</v>
      </c>
      <c r="C164" s="11">
        <v>43987</v>
      </c>
      <c r="D164" s="4">
        <v>60</v>
      </c>
      <c r="E164" s="4">
        <v>356</v>
      </c>
      <c r="F164" s="41">
        <v>3.6015000000000001</v>
      </c>
      <c r="G164" s="41">
        <v>216.09</v>
      </c>
    </row>
    <row r="165" spans="1:7" x14ac:dyDescent="0.25">
      <c r="A165" s="5">
        <v>353</v>
      </c>
      <c r="B165" s="5">
        <v>808</v>
      </c>
      <c r="C165" s="10">
        <v>43987</v>
      </c>
      <c r="D165" s="5">
        <v>60</v>
      </c>
      <c r="E165" s="5">
        <v>357</v>
      </c>
      <c r="F165" s="40">
        <v>3.9794999999999998</v>
      </c>
      <c r="G165" s="40">
        <v>238.77</v>
      </c>
    </row>
    <row r="166" spans="1:7" x14ac:dyDescent="0.25">
      <c r="A166" s="4">
        <v>354</v>
      </c>
      <c r="B166" s="4">
        <v>809</v>
      </c>
      <c r="C166" s="11">
        <v>43987</v>
      </c>
      <c r="D166" s="4">
        <v>550</v>
      </c>
      <c r="E166" s="4">
        <v>935</v>
      </c>
      <c r="F166" s="41">
        <v>31.4895</v>
      </c>
      <c r="G166" s="41">
        <v>17319.224999999999</v>
      </c>
    </row>
    <row r="167" spans="1:7" x14ac:dyDescent="0.25">
      <c r="A167" s="5">
        <v>354</v>
      </c>
      <c r="B167" s="5">
        <v>810</v>
      </c>
      <c r="C167" s="10">
        <v>43987</v>
      </c>
      <c r="D167" s="5">
        <v>550</v>
      </c>
      <c r="E167" s="5">
        <v>936</v>
      </c>
      <c r="F167" s="40">
        <v>48.289499999999997</v>
      </c>
      <c r="G167" s="40">
        <v>26559.224999999999</v>
      </c>
    </row>
    <row r="168" spans="1:7" x14ac:dyDescent="0.25">
      <c r="A168" s="4">
        <v>355</v>
      </c>
      <c r="B168" s="4">
        <v>811</v>
      </c>
      <c r="C168" s="11">
        <v>43987</v>
      </c>
      <c r="D168" s="4">
        <v>550</v>
      </c>
      <c r="E168" s="4">
        <v>524</v>
      </c>
      <c r="F168" s="41">
        <v>12.967499999999999</v>
      </c>
      <c r="G168" s="41">
        <v>7132.125</v>
      </c>
    </row>
    <row r="169" spans="1:7" x14ac:dyDescent="0.25">
      <c r="A169" s="5">
        <v>356</v>
      </c>
      <c r="B169" s="5">
        <v>812</v>
      </c>
      <c r="C169" s="10">
        <v>43987</v>
      </c>
      <c r="D169" s="5">
        <v>550</v>
      </c>
      <c r="E169" s="5">
        <v>911</v>
      </c>
      <c r="F169" s="40">
        <v>21.0945</v>
      </c>
      <c r="G169" s="40">
        <v>11601.975</v>
      </c>
    </row>
    <row r="170" spans="1:7" x14ac:dyDescent="0.25">
      <c r="A170" s="4">
        <v>356</v>
      </c>
      <c r="B170" s="4">
        <v>813</v>
      </c>
      <c r="C170" s="11">
        <v>43987</v>
      </c>
      <c r="D170" s="4">
        <v>550</v>
      </c>
      <c r="E170" s="4">
        <v>912</v>
      </c>
      <c r="F170" s="41">
        <v>30.439499999999999</v>
      </c>
      <c r="G170" s="41">
        <v>16741.724999999999</v>
      </c>
    </row>
    <row r="171" spans="1:7" x14ac:dyDescent="0.25">
      <c r="A171" s="5">
        <v>357</v>
      </c>
      <c r="B171" s="5">
        <v>814</v>
      </c>
      <c r="C171" s="10">
        <v>43987</v>
      </c>
      <c r="D171" s="5">
        <v>550</v>
      </c>
      <c r="E171" s="5">
        <v>910</v>
      </c>
      <c r="F171" s="40">
        <v>40.939500000000002</v>
      </c>
      <c r="G171" s="40">
        <v>22516.724999999999</v>
      </c>
    </row>
    <row r="172" spans="1:7" x14ac:dyDescent="0.25">
      <c r="A172" s="4">
        <v>358</v>
      </c>
      <c r="B172" s="4">
        <v>815</v>
      </c>
      <c r="C172" s="11">
        <v>43987</v>
      </c>
      <c r="D172" s="4">
        <v>550</v>
      </c>
      <c r="E172" s="4">
        <v>937</v>
      </c>
      <c r="F172" s="41">
        <v>62.9895</v>
      </c>
      <c r="G172" s="41">
        <v>34644.224999999999</v>
      </c>
    </row>
    <row r="173" spans="1:7" x14ac:dyDescent="0.25">
      <c r="A173" s="5">
        <v>359</v>
      </c>
      <c r="B173" s="5">
        <v>816</v>
      </c>
      <c r="C173" s="10">
        <v>43987</v>
      </c>
      <c r="D173" s="5">
        <v>3</v>
      </c>
      <c r="E173" s="5">
        <v>475</v>
      </c>
      <c r="F173" s="40">
        <v>39.122999999999998</v>
      </c>
      <c r="G173" s="40">
        <v>117.369</v>
      </c>
    </row>
    <row r="174" spans="1:7" x14ac:dyDescent="0.25">
      <c r="A174" s="4">
        <v>360</v>
      </c>
      <c r="B174" s="4">
        <v>817</v>
      </c>
      <c r="C174" s="11">
        <v>43987</v>
      </c>
      <c r="D174" s="4">
        <v>3</v>
      </c>
      <c r="E174" s="4">
        <v>462</v>
      </c>
      <c r="F174" s="41">
        <v>47.680500000000002</v>
      </c>
      <c r="G174" s="41">
        <v>143.04150000000001</v>
      </c>
    </row>
    <row r="175" spans="1:7" x14ac:dyDescent="0.25">
      <c r="A175" s="5">
        <v>361</v>
      </c>
      <c r="B175" s="5">
        <v>818</v>
      </c>
      <c r="C175" s="10">
        <v>43987</v>
      </c>
      <c r="D175" s="5">
        <v>550</v>
      </c>
      <c r="E175" s="5">
        <v>510</v>
      </c>
      <c r="F175" s="40">
        <v>23.404499999999999</v>
      </c>
      <c r="G175" s="40">
        <v>12872.475</v>
      </c>
    </row>
    <row r="176" spans="1:7" x14ac:dyDescent="0.25">
      <c r="A176" s="4">
        <v>361</v>
      </c>
      <c r="B176" s="4">
        <v>819</v>
      </c>
      <c r="C176" s="11">
        <v>43987</v>
      </c>
      <c r="D176" s="4">
        <v>550</v>
      </c>
      <c r="E176" s="4">
        <v>511</v>
      </c>
      <c r="F176" s="41">
        <v>27.867000000000001</v>
      </c>
      <c r="G176" s="41">
        <v>15326.85</v>
      </c>
    </row>
    <row r="177" spans="1:7" x14ac:dyDescent="0.25">
      <c r="A177" s="5">
        <v>362</v>
      </c>
      <c r="B177" s="5">
        <v>820</v>
      </c>
      <c r="C177" s="10">
        <v>43987</v>
      </c>
      <c r="D177" s="5">
        <v>550</v>
      </c>
      <c r="E177" s="5">
        <v>527</v>
      </c>
      <c r="F177" s="40">
        <v>6.7515000000000001</v>
      </c>
      <c r="G177" s="40">
        <v>3713.3249999999998</v>
      </c>
    </row>
    <row r="178" spans="1:7" x14ac:dyDescent="0.25">
      <c r="A178" s="4">
        <v>363</v>
      </c>
      <c r="B178" s="4">
        <v>821</v>
      </c>
      <c r="C178" s="11">
        <v>43987</v>
      </c>
      <c r="D178" s="4">
        <v>550</v>
      </c>
      <c r="E178" s="4">
        <v>509</v>
      </c>
      <c r="F178" s="41">
        <v>36.277500000000003</v>
      </c>
      <c r="G178" s="41">
        <v>19952.625</v>
      </c>
    </row>
    <row r="179" spans="1:7" x14ac:dyDescent="0.25">
      <c r="A179" s="5">
        <v>364</v>
      </c>
      <c r="B179" s="5">
        <v>822</v>
      </c>
      <c r="C179" s="10">
        <v>43987</v>
      </c>
      <c r="D179" s="5">
        <v>60</v>
      </c>
      <c r="E179" s="5">
        <v>492</v>
      </c>
      <c r="F179" s="40">
        <v>50.746499999999997</v>
      </c>
      <c r="G179" s="40">
        <v>3044.79</v>
      </c>
    </row>
    <row r="180" spans="1:7" x14ac:dyDescent="0.25">
      <c r="A180" s="4">
        <v>364</v>
      </c>
      <c r="B180" s="4">
        <v>823</v>
      </c>
      <c r="C180" s="11">
        <v>43987</v>
      </c>
      <c r="D180" s="4">
        <v>60</v>
      </c>
      <c r="E180" s="4">
        <v>493</v>
      </c>
      <c r="F180" s="41">
        <v>58.264499999999998</v>
      </c>
      <c r="G180" s="41">
        <v>3495.87</v>
      </c>
    </row>
    <row r="181" spans="1:7" x14ac:dyDescent="0.25">
      <c r="A181" s="5">
        <v>365</v>
      </c>
      <c r="B181" s="5">
        <v>824</v>
      </c>
      <c r="C181" s="10">
        <v>43988</v>
      </c>
      <c r="D181" s="5">
        <v>550</v>
      </c>
      <c r="E181" s="5">
        <v>523</v>
      </c>
      <c r="F181" s="40">
        <v>10.384499999999999</v>
      </c>
      <c r="G181" s="40">
        <v>5711.4750000000004</v>
      </c>
    </row>
    <row r="182" spans="1:7" x14ac:dyDescent="0.25">
      <c r="A182" s="4">
        <v>366</v>
      </c>
      <c r="B182" s="4">
        <v>825</v>
      </c>
      <c r="C182" s="11">
        <v>43988</v>
      </c>
      <c r="D182" s="4">
        <v>3</v>
      </c>
      <c r="E182" s="4">
        <v>422</v>
      </c>
      <c r="F182" s="41">
        <v>47.680500000000002</v>
      </c>
      <c r="G182" s="41">
        <v>143.04150000000001</v>
      </c>
    </row>
    <row r="183" spans="1:7" x14ac:dyDescent="0.25">
      <c r="A183" s="5">
        <v>366</v>
      </c>
      <c r="B183" s="5">
        <v>826</v>
      </c>
      <c r="C183" s="10">
        <v>43988</v>
      </c>
      <c r="D183" s="5">
        <v>3</v>
      </c>
      <c r="E183" s="5">
        <v>423</v>
      </c>
      <c r="F183" s="40">
        <v>45.580500000000001</v>
      </c>
      <c r="G183" s="40">
        <v>136.7415</v>
      </c>
    </row>
    <row r="184" spans="1:7" x14ac:dyDescent="0.25">
      <c r="A184" s="4">
        <v>366</v>
      </c>
      <c r="B184" s="4">
        <v>827</v>
      </c>
      <c r="C184" s="11">
        <v>43988</v>
      </c>
      <c r="D184" s="4">
        <v>3</v>
      </c>
      <c r="E184" s="4">
        <v>424</v>
      </c>
      <c r="F184" s="41">
        <v>49.853999999999999</v>
      </c>
      <c r="G184" s="41">
        <v>149.56200000000001</v>
      </c>
    </row>
    <row r="185" spans="1:7" x14ac:dyDescent="0.25">
      <c r="A185" s="5">
        <v>366</v>
      </c>
      <c r="B185" s="5">
        <v>828</v>
      </c>
      <c r="C185" s="10">
        <v>43988</v>
      </c>
      <c r="D185" s="5">
        <v>3</v>
      </c>
      <c r="E185" s="5">
        <v>425</v>
      </c>
      <c r="F185" s="40">
        <v>45.580500000000001</v>
      </c>
      <c r="G185" s="40">
        <v>136.7415</v>
      </c>
    </row>
    <row r="186" spans="1:7" x14ac:dyDescent="0.25">
      <c r="A186" s="4">
        <v>367</v>
      </c>
      <c r="B186" s="4">
        <v>829</v>
      </c>
      <c r="C186" s="11">
        <v>43988</v>
      </c>
      <c r="D186" s="4">
        <v>3</v>
      </c>
      <c r="E186" s="4">
        <v>490</v>
      </c>
      <c r="F186" s="41">
        <v>12.7155</v>
      </c>
      <c r="G186" s="41">
        <v>38.146500000000003</v>
      </c>
    </row>
    <row r="187" spans="1:7" x14ac:dyDescent="0.25">
      <c r="A187" s="5">
        <v>367</v>
      </c>
      <c r="B187" s="5">
        <v>830</v>
      </c>
      <c r="C187" s="10">
        <v>43988</v>
      </c>
      <c r="D187" s="5">
        <v>3</v>
      </c>
      <c r="E187" s="5">
        <v>491</v>
      </c>
      <c r="F187" s="40">
        <v>19.939499999999999</v>
      </c>
      <c r="G187" s="40">
        <v>59.8185</v>
      </c>
    </row>
    <row r="188" spans="1:7" x14ac:dyDescent="0.25">
      <c r="A188" s="4">
        <v>368</v>
      </c>
      <c r="B188" s="4">
        <v>831</v>
      </c>
      <c r="C188" s="11">
        <v>43988</v>
      </c>
      <c r="D188" s="4">
        <v>3</v>
      </c>
      <c r="E188" s="4">
        <v>528</v>
      </c>
      <c r="F188" s="41">
        <v>38.156999999999996</v>
      </c>
      <c r="G188" s="41">
        <v>114.471</v>
      </c>
    </row>
    <row r="189" spans="1:7" x14ac:dyDescent="0.25">
      <c r="A189" s="5">
        <v>369</v>
      </c>
      <c r="B189" s="5">
        <v>832</v>
      </c>
      <c r="C189" s="10">
        <v>43988</v>
      </c>
      <c r="D189" s="5">
        <v>3</v>
      </c>
      <c r="E189" s="5">
        <v>505</v>
      </c>
      <c r="F189" s="40">
        <v>44.215499999999999</v>
      </c>
      <c r="G189" s="40">
        <v>132.6465</v>
      </c>
    </row>
    <row r="190" spans="1:7" x14ac:dyDescent="0.25">
      <c r="A190" s="4">
        <v>370</v>
      </c>
      <c r="B190" s="4">
        <v>833</v>
      </c>
      <c r="C190" s="11">
        <v>43988</v>
      </c>
      <c r="D190" s="4">
        <v>550</v>
      </c>
      <c r="E190" s="4">
        <v>938</v>
      </c>
      <c r="F190" s="41">
        <v>31.4895</v>
      </c>
      <c r="G190" s="41">
        <v>17319.224999999999</v>
      </c>
    </row>
    <row r="191" spans="1:7" x14ac:dyDescent="0.25">
      <c r="A191" s="5">
        <v>370</v>
      </c>
      <c r="B191" s="5">
        <v>834</v>
      </c>
      <c r="C191" s="10">
        <v>43988</v>
      </c>
      <c r="D191" s="5">
        <v>550</v>
      </c>
      <c r="E191" s="5">
        <v>939</v>
      </c>
      <c r="F191" s="40">
        <v>48.289499999999997</v>
      </c>
      <c r="G191" s="40">
        <v>26559.224999999999</v>
      </c>
    </row>
    <row r="192" spans="1:7" x14ac:dyDescent="0.25">
      <c r="A192" s="4">
        <v>371</v>
      </c>
      <c r="B192" s="4">
        <v>835</v>
      </c>
      <c r="C192" s="11">
        <v>43988</v>
      </c>
      <c r="D192" s="4">
        <v>60</v>
      </c>
      <c r="E192" s="4">
        <v>358</v>
      </c>
      <c r="F192" s="41">
        <v>6.9824999999999999</v>
      </c>
      <c r="G192" s="41">
        <v>418.95</v>
      </c>
    </row>
    <row r="193" spans="1:7" x14ac:dyDescent="0.25">
      <c r="A193" s="5">
        <v>372</v>
      </c>
      <c r="B193" s="5">
        <v>836</v>
      </c>
      <c r="C193" s="10">
        <v>43988</v>
      </c>
      <c r="D193" s="5">
        <v>3</v>
      </c>
      <c r="E193" s="5">
        <v>380</v>
      </c>
      <c r="F193" s="40">
        <v>41.170499999999997</v>
      </c>
      <c r="G193" s="40">
        <v>123.5115</v>
      </c>
    </row>
    <row r="194" spans="1:7" x14ac:dyDescent="0.25">
      <c r="A194" s="4">
        <v>372</v>
      </c>
      <c r="B194" s="4">
        <v>837</v>
      </c>
      <c r="C194" s="11">
        <v>43988</v>
      </c>
      <c r="D194" s="4">
        <v>3</v>
      </c>
      <c r="E194" s="4">
        <v>381</v>
      </c>
      <c r="F194" s="41">
        <v>39.070500000000003</v>
      </c>
      <c r="G194" s="41">
        <v>117.2115</v>
      </c>
    </row>
    <row r="195" spans="1:7" x14ac:dyDescent="0.25">
      <c r="A195" s="5">
        <v>373</v>
      </c>
      <c r="B195" s="5">
        <v>838</v>
      </c>
      <c r="C195" s="10">
        <v>43988</v>
      </c>
      <c r="D195" s="5">
        <v>60</v>
      </c>
      <c r="E195" s="5">
        <v>356</v>
      </c>
      <c r="F195" s="40">
        <v>3.3809999999999998</v>
      </c>
      <c r="G195" s="40">
        <v>202.86</v>
      </c>
    </row>
    <row r="196" spans="1:7" x14ac:dyDescent="0.25">
      <c r="A196" s="4">
        <v>373</v>
      </c>
      <c r="B196" s="4">
        <v>839</v>
      </c>
      <c r="C196" s="11">
        <v>43988</v>
      </c>
      <c r="D196" s="4">
        <v>60</v>
      </c>
      <c r="E196" s="4">
        <v>357</v>
      </c>
      <c r="F196" s="41">
        <v>4.3155000000000001</v>
      </c>
      <c r="G196" s="41">
        <v>258.93</v>
      </c>
    </row>
    <row r="197" spans="1:7" x14ac:dyDescent="0.25">
      <c r="A197" s="5">
        <v>374</v>
      </c>
      <c r="B197" s="5">
        <v>840</v>
      </c>
      <c r="C197" s="10">
        <v>43988</v>
      </c>
      <c r="D197" s="5">
        <v>3</v>
      </c>
      <c r="E197" s="5">
        <v>375</v>
      </c>
      <c r="F197" s="40">
        <v>43.270499999999998</v>
      </c>
      <c r="G197" s="40">
        <v>129.8115</v>
      </c>
    </row>
    <row r="198" spans="1:7" x14ac:dyDescent="0.25">
      <c r="A198" s="4">
        <v>374</v>
      </c>
      <c r="B198" s="4">
        <v>841</v>
      </c>
      <c r="C198" s="11">
        <v>43988</v>
      </c>
      <c r="D198" s="4">
        <v>3</v>
      </c>
      <c r="E198" s="4">
        <v>376</v>
      </c>
      <c r="F198" s="41">
        <v>41.170499999999997</v>
      </c>
      <c r="G198" s="41">
        <v>123.5115</v>
      </c>
    </row>
    <row r="199" spans="1:7" x14ac:dyDescent="0.25">
      <c r="A199" s="5">
        <v>375</v>
      </c>
      <c r="B199" s="5">
        <v>842</v>
      </c>
      <c r="C199" s="10">
        <v>43988</v>
      </c>
      <c r="D199" s="5">
        <v>3</v>
      </c>
      <c r="E199" s="5">
        <v>490</v>
      </c>
      <c r="F199" s="40">
        <v>12.358499999999999</v>
      </c>
      <c r="G199" s="40">
        <v>37.075499999999998</v>
      </c>
    </row>
    <row r="200" spans="1:7" x14ac:dyDescent="0.25">
      <c r="A200" s="4">
        <v>376</v>
      </c>
      <c r="B200" s="4">
        <v>843</v>
      </c>
      <c r="C200" s="11">
        <v>43988</v>
      </c>
      <c r="D200" s="4">
        <v>550</v>
      </c>
      <c r="E200" s="4">
        <v>513</v>
      </c>
      <c r="F200" s="41">
        <v>39.1965</v>
      </c>
      <c r="G200" s="41">
        <v>21558.075000000001</v>
      </c>
    </row>
    <row r="201" spans="1:7" x14ac:dyDescent="0.25">
      <c r="A201" s="5">
        <v>377</v>
      </c>
      <c r="B201" s="5">
        <v>844</v>
      </c>
      <c r="C201" s="10">
        <v>43988</v>
      </c>
      <c r="D201" s="5">
        <v>3</v>
      </c>
      <c r="E201" s="5">
        <v>420</v>
      </c>
      <c r="F201" s="40">
        <v>41.275500000000001</v>
      </c>
      <c r="G201" s="40">
        <v>123.8265</v>
      </c>
    </row>
    <row r="202" spans="1:7" x14ac:dyDescent="0.25">
      <c r="A202" s="4">
        <v>377</v>
      </c>
      <c r="B202" s="4">
        <v>845</v>
      </c>
      <c r="C202" s="11">
        <v>43988</v>
      </c>
      <c r="D202" s="4">
        <v>3</v>
      </c>
      <c r="E202" s="4">
        <v>421</v>
      </c>
      <c r="F202" s="41">
        <v>45.548999999999999</v>
      </c>
      <c r="G202" s="41">
        <v>136.64699999999999</v>
      </c>
    </row>
    <row r="203" spans="1:7" x14ac:dyDescent="0.25">
      <c r="A203" s="5">
        <v>378</v>
      </c>
      <c r="B203" s="5">
        <v>846</v>
      </c>
      <c r="C203" s="10">
        <v>43988</v>
      </c>
      <c r="D203" s="5">
        <v>550</v>
      </c>
      <c r="E203" s="5">
        <v>931</v>
      </c>
      <c r="F203" s="40">
        <v>34.8705</v>
      </c>
      <c r="G203" s="40">
        <v>19178.775000000001</v>
      </c>
    </row>
    <row r="204" spans="1:7" x14ac:dyDescent="0.25">
      <c r="A204" s="4">
        <v>378</v>
      </c>
      <c r="B204" s="4">
        <v>847</v>
      </c>
      <c r="C204" s="11">
        <v>43988</v>
      </c>
      <c r="D204" s="4">
        <v>550</v>
      </c>
      <c r="E204" s="4">
        <v>932</v>
      </c>
      <c r="F204" s="41">
        <v>39.763500000000001</v>
      </c>
      <c r="G204" s="41">
        <v>21869.924999999999</v>
      </c>
    </row>
    <row r="205" spans="1:7" x14ac:dyDescent="0.25">
      <c r="A205" s="5">
        <v>378</v>
      </c>
      <c r="B205" s="5">
        <v>848</v>
      </c>
      <c r="C205" s="10">
        <v>43988</v>
      </c>
      <c r="D205" s="5">
        <v>550</v>
      </c>
      <c r="E205" s="5">
        <v>933</v>
      </c>
      <c r="F205" s="40">
        <v>43.984499999999997</v>
      </c>
      <c r="G205" s="40">
        <v>24191.474999999999</v>
      </c>
    </row>
    <row r="206" spans="1:7" x14ac:dyDescent="0.25">
      <c r="A206" s="4">
        <v>378</v>
      </c>
      <c r="B206" s="4">
        <v>849</v>
      </c>
      <c r="C206" s="11">
        <v>43988</v>
      </c>
      <c r="D206" s="4">
        <v>550</v>
      </c>
      <c r="E206" s="4">
        <v>934</v>
      </c>
      <c r="F206" s="41">
        <v>38.146500000000003</v>
      </c>
      <c r="G206" s="41">
        <v>20980.575000000001</v>
      </c>
    </row>
    <row r="207" spans="1:7" x14ac:dyDescent="0.25">
      <c r="A207" s="5">
        <v>379</v>
      </c>
      <c r="B207" s="5">
        <v>850</v>
      </c>
      <c r="C207" s="10">
        <v>43988</v>
      </c>
      <c r="D207" s="5">
        <v>3</v>
      </c>
      <c r="E207" s="5">
        <v>434</v>
      </c>
      <c r="F207" s="40">
        <v>39.280500000000004</v>
      </c>
      <c r="G207" s="40">
        <v>117.8415</v>
      </c>
    </row>
    <row r="208" spans="1:7" x14ac:dyDescent="0.25">
      <c r="A208" s="4">
        <v>379</v>
      </c>
      <c r="B208" s="4">
        <v>851</v>
      </c>
      <c r="C208" s="11">
        <v>43988</v>
      </c>
      <c r="D208" s="4">
        <v>3</v>
      </c>
      <c r="E208" s="4">
        <v>435</v>
      </c>
      <c r="F208" s="41">
        <v>37.180500000000002</v>
      </c>
      <c r="G208" s="41">
        <v>111.5415</v>
      </c>
    </row>
    <row r="209" spans="1:7" x14ac:dyDescent="0.25">
      <c r="A209" s="5">
        <v>379</v>
      </c>
      <c r="B209" s="5">
        <v>852</v>
      </c>
      <c r="C209" s="10">
        <v>43988</v>
      </c>
      <c r="D209" s="5">
        <v>3</v>
      </c>
      <c r="E209" s="5">
        <v>436</v>
      </c>
      <c r="F209" s="40">
        <v>41.454000000000001</v>
      </c>
      <c r="G209" s="40">
        <v>124.36199999999999</v>
      </c>
    </row>
    <row r="210" spans="1:7" x14ac:dyDescent="0.25">
      <c r="A210" s="4">
        <v>379</v>
      </c>
      <c r="B210" s="4">
        <v>853</v>
      </c>
      <c r="C210" s="11">
        <v>43988</v>
      </c>
      <c r="D210" s="4">
        <v>3</v>
      </c>
      <c r="E210" s="4">
        <v>437</v>
      </c>
      <c r="F210" s="41">
        <v>37.180500000000002</v>
      </c>
      <c r="G210" s="41">
        <v>111.5415</v>
      </c>
    </row>
    <row r="211" spans="1:7" x14ac:dyDescent="0.25">
      <c r="A211" s="5">
        <v>380</v>
      </c>
      <c r="B211" s="5">
        <v>854</v>
      </c>
      <c r="C211" s="10">
        <v>43988</v>
      </c>
      <c r="D211" s="5">
        <v>3</v>
      </c>
      <c r="E211" s="5">
        <v>341</v>
      </c>
      <c r="F211" s="40">
        <v>47.575499999999998</v>
      </c>
      <c r="G211" s="40">
        <v>142.72649999999999</v>
      </c>
    </row>
    <row r="212" spans="1:7" x14ac:dyDescent="0.25">
      <c r="A212" s="4">
        <v>380</v>
      </c>
      <c r="B212" s="4">
        <v>855</v>
      </c>
      <c r="C212" s="11">
        <v>43988</v>
      </c>
      <c r="D212" s="4">
        <v>3</v>
      </c>
      <c r="E212" s="4">
        <v>342</v>
      </c>
      <c r="F212" s="41">
        <v>45.475499999999997</v>
      </c>
      <c r="G212" s="41">
        <v>136.4265</v>
      </c>
    </row>
    <row r="213" spans="1:7" x14ac:dyDescent="0.25">
      <c r="A213" s="5">
        <v>380</v>
      </c>
      <c r="B213" s="5">
        <v>856</v>
      </c>
      <c r="C213" s="10">
        <v>43988</v>
      </c>
      <c r="D213" s="5">
        <v>3</v>
      </c>
      <c r="E213" s="5">
        <v>343</v>
      </c>
      <c r="F213" s="40">
        <v>49.749000000000002</v>
      </c>
      <c r="G213" s="40">
        <v>149.24700000000001</v>
      </c>
    </row>
    <row r="214" spans="1:7" x14ac:dyDescent="0.25">
      <c r="A214" s="4">
        <v>381</v>
      </c>
      <c r="B214" s="4">
        <v>857</v>
      </c>
      <c r="C214" s="11">
        <v>43994</v>
      </c>
      <c r="D214" s="4">
        <v>550</v>
      </c>
      <c r="E214" s="4">
        <v>931</v>
      </c>
      <c r="F214" s="41">
        <v>34.345500000000001</v>
      </c>
      <c r="G214" s="41">
        <v>18890.025000000001</v>
      </c>
    </row>
    <row r="215" spans="1:7" x14ac:dyDescent="0.25">
      <c r="A215" s="5">
        <v>381</v>
      </c>
      <c r="B215" s="5">
        <v>858</v>
      </c>
      <c r="C215" s="10">
        <v>43994</v>
      </c>
      <c r="D215" s="5">
        <v>550</v>
      </c>
      <c r="E215" s="5">
        <v>932</v>
      </c>
      <c r="F215" s="40">
        <v>39.238500000000002</v>
      </c>
      <c r="G215" s="40">
        <v>21581.174999999999</v>
      </c>
    </row>
    <row r="216" spans="1:7" x14ac:dyDescent="0.25">
      <c r="A216" s="4">
        <v>382</v>
      </c>
      <c r="B216" s="4">
        <v>859</v>
      </c>
      <c r="C216" s="11">
        <v>43994</v>
      </c>
      <c r="D216" s="4">
        <v>3</v>
      </c>
      <c r="E216" s="4">
        <v>346</v>
      </c>
      <c r="F216" s="41">
        <v>47.543999999999997</v>
      </c>
      <c r="G216" s="41">
        <v>142.63200000000001</v>
      </c>
    </row>
    <row r="217" spans="1:7" x14ac:dyDescent="0.25">
      <c r="A217" s="5">
        <v>382</v>
      </c>
      <c r="B217" s="5">
        <v>860</v>
      </c>
      <c r="C217" s="10">
        <v>43994</v>
      </c>
      <c r="D217" s="5">
        <v>3</v>
      </c>
      <c r="E217" s="5">
        <v>347</v>
      </c>
      <c r="F217" s="40">
        <v>43.270499999999998</v>
      </c>
      <c r="G217" s="40">
        <v>129.8115</v>
      </c>
    </row>
    <row r="218" spans="1:7" x14ac:dyDescent="0.25">
      <c r="A218" s="4">
        <v>383</v>
      </c>
      <c r="B218" s="4">
        <v>861</v>
      </c>
      <c r="C218" s="11">
        <v>43994</v>
      </c>
      <c r="D218" s="4">
        <v>550</v>
      </c>
      <c r="E218" s="4">
        <v>930</v>
      </c>
      <c r="F218" s="41">
        <v>43.039499999999997</v>
      </c>
      <c r="G218" s="41">
        <v>23671.724999999999</v>
      </c>
    </row>
    <row r="219" spans="1:7" x14ac:dyDescent="0.25">
      <c r="A219" s="5">
        <v>384</v>
      </c>
      <c r="B219" s="5">
        <v>862</v>
      </c>
      <c r="C219" s="10">
        <v>43994</v>
      </c>
      <c r="D219" s="5">
        <v>550</v>
      </c>
      <c r="E219" s="5">
        <v>332</v>
      </c>
      <c r="F219" s="40">
        <v>10.815</v>
      </c>
      <c r="G219" s="40">
        <v>5948.25</v>
      </c>
    </row>
    <row r="220" spans="1:7" x14ac:dyDescent="0.25">
      <c r="A220" s="4">
        <v>385</v>
      </c>
      <c r="B220" s="4">
        <v>863</v>
      </c>
      <c r="C220" s="11">
        <v>43994</v>
      </c>
      <c r="D220" s="4">
        <v>550</v>
      </c>
      <c r="E220" s="4">
        <v>948</v>
      </c>
      <c r="F220" s="41">
        <v>82.834500000000006</v>
      </c>
      <c r="G220" s="41">
        <v>45558.974999999999</v>
      </c>
    </row>
    <row r="221" spans="1:7" x14ac:dyDescent="0.25">
      <c r="A221" s="5">
        <v>385</v>
      </c>
      <c r="B221" s="5">
        <v>864</v>
      </c>
      <c r="C221" s="10">
        <v>43994</v>
      </c>
      <c r="D221" s="5">
        <v>550</v>
      </c>
      <c r="E221" s="5">
        <v>907</v>
      </c>
      <c r="F221" s="40">
        <v>82.834500000000006</v>
      </c>
      <c r="G221" s="40">
        <v>45558.974999999999</v>
      </c>
    </row>
    <row r="222" spans="1:7" x14ac:dyDescent="0.25">
      <c r="A222" s="4">
        <v>386</v>
      </c>
      <c r="B222" s="4">
        <v>865</v>
      </c>
      <c r="C222" s="11">
        <v>43994</v>
      </c>
      <c r="D222" s="4">
        <v>1250</v>
      </c>
      <c r="E222" s="4">
        <v>325</v>
      </c>
      <c r="F222" s="41">
        <v>0.21</v>
      </c>
      <c r="G222" s="41">
        <v>262.5</v>
      </c>
    </row>
    <row r="223" spans="1:7" x14ac:dyDescent="0.25">
      <c r="A223" s="5">
        <v>386</v>
      </c>
      <c r="B223" s="5">
        <v>866</v>
      </c>
      <c r="C223" s="10">
        <v>43994</v>
      </c>
      <c r="D223" s="5">
        <v>1250</v>
      </c>
      <c r="E223" s="5">
        <v>326</v>
      </c>
      <c r="F223" s="40">
        <v>0.21</v>
      </c>
      <c r="G223" s="40">
        <v>262.5</v>
      </c>
    </row>
    <row r="224" spans="1:7" x14ac:dyDescent="0.25">
      <c r="A224" s="4">
        <v>387</v>
      </c>
      <c r="B224" s="4">
        <v>867</v>
      </c>
      <c r="C224" s="11">
        <v>43994</v>
      </c>
      <c r="D224" s="4">
        <v>3</v>
      </c>
      <c r="E224" s="4">
        <v>320</v>
      </c>
      <c r="F224" s="41">
        <v>49.643999999999998</v>
      </c>
      <c r="G224" s="41">
        <v>148.93199999999999</v>
      </c>
    </row>
    <row r="225" spans="1:7" x14ac:dyDescent="0.25">
      <c r="A225" s="5">
        <v>387</v>
      </c>
      <c r="B225" s="5">
        <v>868</v>
      </c>
      <c r="C225" s="10">
        <v>43994</v>
      </c>
      <c r="D225" s="5">
        <v>3</v>
      </c>
      <c r="E225" s="5">
        <v>321</v>
      </c>
      <c r="F225" s="40">
        <v>44.320500000000003</v>
      </c>
      <c r="G225" s="40">
        <v>132.9615</v>
      </c>
    </row>
    <row r="226" spans="1:7" x14ac:dyDescent="0.25">
      <c r="A226" s="4">
        <v>387</v>
      </c>
      <c r="B226" s="4">
        <v>869</v>
      </c>
      <c r="C226" s="11">
        <v>43994</v>
      </c>
      <c r="D226" s="4">
        <v>60</v>
      </c>
      <c r="E226" s="4">
        <v>322</v>
      </c>
      <c r="F226" s="41">
        <v>28.6965</v>
      </c>
      <c r="G226" s="41">
        <v>1721.79</v>
      </c>
    </row>
    <row r="227" spans="1:7" x14ac:dyDescent="0.25">
      <c r="A227" s="5">
        <v>388</v>
      </c>
      <c r="B227" s="5">
        <v>870</v>
      </c>
      <c r="C227" s="10">
        <v>43994</v>
      </c>
      <c r="D227" s="5">
        <v>550</v>
      </c>
      <c r="E227" s="5">
        <v>930</v>
      </c>
      <c r="F227" s="40">
        <v>42.514499999999998</v>
      </c>
      <c r="G227" s="40">
        <v>23382.974999999999</v>
      </c>
    </row>
    <row r="228" spans="1:7" x14ac:dyDescent="0.25">
      <c r="A228" s="4">
        <v>388</v>
      </c>
      <c r="B228" s="4">
        <v>871</v>
      </c>
      <c r="C228" s="11">
        <v>43994</v>
      </c>
      <c r="D228" s="4">
        <v>550</v>
      </c>
      <c r="E228" s="4">
        <v>921</v>
      </c>
      <c r="F228" s="41">
        <v>5.5860000000000003</v>
      </c>
      <c r="G228" s="41">
        <v>3072.3</v>
      </c>
    </row>
    <row r="229" spans="1:7" x14ac:dyDescent="0.25">
      <c r="A229" s="5">
        <v>389</v>
      </c>
      <c r="B229" s="5">
        <v>872</v>
      </c>
      <c r="C229" s="10">
        <v>43994</v>
      </c>
      <c r="D229" s="5">
        <v>60</v>
      </c>
      <c r="E229" s="5">
        <v>952</v>
      </c>
      <c r="F229" s="40">
        <v>15.7395</v>
      </c>
      <c r="G229" s="40">
        <v>944.37</v>
      </c>
    </row>
    <row r="230" spans="1:7" x14ac:dyDescent="0.25">
      <c r="A230" s="4">
        <v>390</v>
      </c>
      <c r="B230" s="4">
        <v>873</v>
      </c>
      <c r="C230" s="11">
        <v>43994</v>
      </c>
      <c r="D230" s="4">
        <v>550</v>
      </c>
      <c r="E230" s="4">
        <v>933</v>
      </c>
      <c r="F230" s="41">
        <v>43.459499999999998</v>
      </c>
      <c r="G230" s="41">
        <v>23902.724999999999</v>
      </c>
    </row>
    <row r="231" spans="1:7" x14ac:dyDescent="0.25">
      <c r="A231" s="5">
        <v>390</v>
      </c>
      <c r="B231" s="5">
        <v>874</v>
      </c>
      <c r="C231" s="10">
        <v>43994</v>
      </c>
      <c r="D231" s="5">
        <v>550</v>
      </c>
      <c r="E231" s="5">
        <v>934</v>
      </c>
      <c r="F231" s="40">
        <v>37.621499999999997</v>
      </c>
      <c r="G231" s="40">
        <v>20691.825000000001</v>
      </c>
    </row>
    <row r="232" spans="1:7" x14ac:dyDescent="0.25">
      <c r="A232" s="4">
        <v>390</v>
      </c>
      <c r="B232" s="4">
        <v>875</v>
      </c>
      <c r="C232" s="11">
        <v>43994</v>
      </c>
      <c r="D232" s="4">
        <v>550</v>
      </c>
      <c r="E232" s="4">
        <v>922</v>
      </c>
      <c r="F232" s="41">
        <v>6.5309999999999997</v>
      </c>
      <c r="G232" s="41">
        <v>3592.05</v>
      </c>
    </row>
    <row r="233" spans="1:7" x14ac:dyDescent="0.25">
      <c r="A233" s="5">
        <v>391</v>
      </c>
      <c r="B233" s="5">
        <v>876</v>
      </c>
      <c r="C233" s="10">
        <v>43994</v>
      </c>
      <c r="D233" s="5">
        <v>550</v>
      </c>
      <c r="E233" s="5">
        <v>319</v>
      </c>
      <c r="F233" s="40">
        <v>48.583500000000001</v>
      </c>
      <c r="G233" s="40">
        <v>26720.924999999999</v>
      </c>
    </row>
    <row r="234" spans="1:7" x14ac:dyDescent="0.25">
      <c r="A234" s="4">
        <v>392</v>
      </c>
      <c r="B234" s="4">
        <v>877</v>
      </c>
      <c r="C234" s="11">
        <v>43994</v>
      </c>
      <c r="D234" s="4">
        <v>550</v>
      </c>
      <c r="E234" s="4">
        <v>928</v>
      </c>
      <c r="F234" s="41">
        <v>32.2455</v>
      </c>
      <c r="G234" s="41">
        <v>17735.025000000001</v>
      </c>
    </row>
    <row r="235" spans="1:7" x14ac:dyDescent="0.25">
      <c r="A235" s="5">
        <v>392</v>
      </c>
      <c r="B235" s="5">
        <v>878</v>
      </c>
      <c r="C235" s="10">
        <v>43994</v>
      </c>
      <c r="D235" s="5">
        <v>550</v>
      </c>
      <c r="E235" s="5">
        <v>929</v>
      </c>
      <c r="F235" s="40">
        <v>36.561</v>
      </c>
      <c r="G235" s="40">
        <v>20108.55</v>
      </c>
    </row>
    <row r="236" spans="1:7" x14ac:dyDescent="0.25">
      <c r="A236" s="4">
        <v>393</v>
      </c>
      <c r="B236" s="4">
        <v>879</v>
      </c>
      <c r="C236" s="11">
        <v>44007</v>
      </c>
      <c r="D236" s="4">
        <v>550</v>
      </c>
      <c r="E236" s="4">
        <v>319</v>
      </c>
      <c r="F236" s="41">
        <v>46.420499999999997</v>
      </c>
      <c r="G236" s="41">
        <v>25531.275000000001</v>
      </c>
    </row>
    <row r="237" spans="1:7" x14ac:dyDescent="0.25">
      <c r="A237" s="5">
        <v>394</v>
      </c>
      <c r="B237" s="5">
        <v>880</v>
      </c>
      <c r="C237" s="10">
        <v>44007</v>
      </c>
      <c r="D237" s="5">
        <v>3</v>
      </c>
      <c r="E237" s="5">
        <v>359</v>
      </c>
      <c r="F237" s="40">
        <v>47.523000000000003</v>
      </c>
      <c r="G237" s="40">
        <v>142.56899999999999</v>
      </c>
    </row>
    <row r="238" spans="1:7" x14ac:dyDescent="0.25">
      <c r="A238" s="4">
        <v>394</v>
      </c>
      <c r="B238" s="4">
        <v>881</v>
      </c>
      <c r="C238" s="11">
        <v>44007</v>
      </c>
      <c r="D238" s="4">
        <v>3</v>
      </c>
      <c r="E238" s="4">
        <v>360</v>
      </c>
      <c r="F238" s="41">
        <v>45.423000000000002</v>
      </c>
      <c r="G238" s="41">
        <v>136.26900000000001</v>
      </c>
    </row>
    <row r="239" spans="1:7" x14ac:dyDescent="0.25">
      <c r="A239" s="5">
        <v>395</v>
      </c>
      <c r="B239" s="5">
        <v>882</v>
      </c>
      <c r="C239" s="10">
        <v>44007</v>
      </c>
      <c r="D239" s="5">
        <v>3</v>
      </c>
      <c r="E239" s="5">
        <v>312</v>
      </c>
      <c r="F239" s="40">
        <v>41.915999999999997</v>
      </c>
      <c r="G239" s="40">
        <v>125.748</v>
      </c>
    </row>
    <row r="240" spans="1:7" x14ac:dyDescent="0.25">
      <c r="A240" s="4">
        <v>396</v>
      </c>
      <c r="B240" s="4">
        <v>883</v>
      </c>
      <c r="C240" s="11">
        <v>44007</v>
      </c>
      <c r="D240" s="4">
        <v>3</v>
      </c>
      <c r="E240" s="4">
        <v>311</v>
      </c>
      <c r="F240" s="41">
        <v>50.263500000000001</v>
      </c>
      <c r="G240" s="41">
        <v>150.79050000000001</v>
      </c>
    </row>
    <row r="241" spans="1:7" x14ac:dyDescent="0.25">
      <c r="A241" s="5">
        <v>397</v>
      </c>
      <c r="B241" s="5">
        <v>884</v>
      </c>
      <c r="C241" s="10">
        <v>44021</v>
      </c>
      <c r="D241" s="5">
        <v>3</v>
      </c>
      <c r="E241" s="5">
        <v>359</v>
      </c>
      <c r="F241" s="40">
        <v>47.680500000000002</v>
      </c>
      <c r="G241" s="40">
        <v>143.04150000000001</v>
      </c>
    </row>
    <row r="242" spans="1:7" x14ac:dyDescent="0.25">
      <c r="A242" s="4">
        <v>397</v>
      </c>
      <c r="B242" s="4">
        <v>885</v>
      </c>
      <c r="C242" s="11">
        <v>44021</v>
      </c>
      <c r="D242" s="4">
        <v>3</v>
      </c>
      <c r="E242" s="4">
        <v>360</v>
      </c>
      <c r="F242" s="41">
        <v>45.580500000000001</v>
      </c>
      <c r="G242" s="41">
        <v>136.7415</v>
      </c>
    </row>
    <row r="243" spans="1:7" x14ac:dyDescent="0.25">
      <c r="A243" s="5">
        <v>397</v>
      </c>
      <c r="B243" s="5">
        <v>886</v>
      </c>
      <c r="C243" s="10">
        <v>44021</v>
      </c>
      <c r="D243" s="5">
        <v>3</v>
      </c>
      <c r="E243" s="5">
        <v>361</v>
      </c>
      <c r="F243" s="40">
        <v>49.853999999999999</v>
      </c>
      <c r="G243" s="40">
        <v>149.56200000000001</v>
      </c>
    </row>
    <row r="244" spans="1:7" x14ac:dyDescent="0.25">
      <c r="A244" s="4">
        <v>397</v>
      </c>
      <c r="B244" s="4">
        <v>887</v>
      </c>
      <c r="C244" s="11">
        <v>44021</v>
      </c>
      <c r="D244" s="4">
        <v>3</v>
      </c>
      <c r="E244" s="4">
        <v>362</v>
      </c>
      <c r="F244" s="41">
        <v>45.580500000000001</v>
      </c>
      <c r="G244" s="41">
        <v>136.7415</v>
      </c>
    </row>
    <row r="245" spans="1:7" x14ac:dyDescent="0.25">
      <c r="A245" s="5">
        <v>397</v>
      </c>
      <c r="B245" s="5">
        <v>888</v>
      </c>
      <c r="C245" s="10">
        <v>44021</v>
      </c>
      <c r="D245" s="5">
        <v>3</v>
      </c>
      <c r="E245" s="5">
        <v>363</v>
      </c>
      <c r="F245" s="40">
        <v>43.480499999999999</v>
      </c>
      <c r="G245" s="40">
        <v>130.44149999999999</v>
      </c>
    </row>
    <row r="246" spans="1:7" x14ac:dyDescent="0.25">
      <c r="A246" s="4">
        <v>397</v>
      </c>
      <c r="B246" s="4">
        <v>889</v>
      </c>
      <c r="C246" s="11">
        <v>44021</v>
      </c>
      <c r="D246" s="4">
        <v>3</v>
      </c>
      <c r="E246" s="4">
        <v>364</v>
      </c>
      <c r="F246" s="41">
        <v>47.753999999999998</v>
      </c>
      <c r="G246" s="41">
        <v>143.262</v>
      </c>
    </row>
    <row r="247" spans="1:7" x14ac:dyDescent="0.25">
      <c r="A247" s="5">
        <v>398</v>
      </c>
      <c r="B247" s="5">
        <v>890</v>
      </c>
      <c r="C247" s="10">
        <v>44021</v>
      </c>
      <c r="D247" s="5">
        <v>550</v>
      </c>
      <c r="E247" s="5">
        <v>530</v>
      </c>
      <c r="F247" s="40">
        <v>16.085999999999999</v>
      </c>
      <c r="G247" s="40">
        <v>8847.2999999999993</v>
      </c>
    </row>
    <row r="248" spans="1:7" x14ac:dyDescent="0.25">
      <c r="A248" s="4">
        <v>399</v>
      </c>
      <c r="B248" s="4">
        <v>891</v>
      </c>
      <c r="C248" s="11">
        <v>44021</v>
      </c>
      <c r="D248" s="4">
        <v>3</v>
      </c>
      <c r="E248" s="4">
        <v>314</v>
      </c>
      <c r="F248" s="41">
        <v>57.025500000000001</v>
      </c>
      <c r="G248" s="41">
        <v>171.07650000000001</v>
      </c>
    </row>
    <row r="249" spans="1:7" x14ac:dyDescent="0.25">
      <c r="A249" s="5">
        <v>400</v>
      </c>
      <c r="B249" s="5">
        <v>892</v>
      </c>
      <c r="C249" s="10">
        <v>44021</v>
      </c>
      <c r="D249" s="5">
        <v>550</v>
      </c>
      <c r="E249" s="5">
        <v>512</v>
      </c>
      <c r="F249" s="40">
        <v>37.085999999999999</v>
      </c>
      <c r="G249" s="40">
        <v>20397.3</v>
      </c>
    </row>
    <row r="250" spans="1:7" x14ac:dyDescent="0.25">
      <c r="A250" s="4">
        <v>401</v>
      </c>
      <c r="B250" s="4">
        <v>893</v>
      </c>
      <c r="C250" s="11">
        <v>44021</v>
      </c>
      <c r="D250" s="4">
        <v>550</v>
      </c>
      <c r="E250" s="4">
        <v>513</v>
      </c>
      <c r="F250" s="41">
        <v>26.596499999999999</v>
      </c>
      <c r="G250" s="41">
        <v>14628.075000000001</v>
      </c>
    </row>
    <row r="251" spans="1:7" x14ac:dyDescent="0.25">
      <c r="A251" s="5">
        <v>402</v>
      </c>
      <c r="B251" s="5">
        <v>894</v>
      </c>
      <c r="C251" s="10">
        <v>44021</v>
      </c>
      <c r="D251" s="5">
        <v>550</v>
      </c>
      <c r="E251" s="5">
        <v>317</v>
      </c>
      <c r="F251" s="40">
        <v>27.058499999999999</v>
      </c>
      <c r="G251" s="40">
        <v>14882.174999999999</v>
      </c>
    </row>
    <row r="252" spans="1:7" x14ac:dyDescent="0.25">
      <c r="A252" s="4">
        <v>402</v>
      </c>
      <c r="B252" s="4">
        <v>895</v>
      </c>
      <c r="C252" s="11">
        <v>44021</v>
      </c>
      <c r="D252" s="4">
        <v>550</v>
      </c>
      <c r="E252" s="4">
        <v>318</v>
      </c>
      <c r="F252" s="41">
        <v>33.579000000000001</v>
      </c>
      <c r="G252" s="41">
        <v>18468.45</v>
      </c>
    </row>
    <row r="253" spans="1:7" x14ac:dyDescent="0.25">
      <c r="A253" s="5">
        <v>403</v>
      </c>
      <c r="B253" s="5">
        <v>896</v>
      </c>
      <c r="C253" s="10">
        <v>44021</v>
      </c>
      <c r="D253" s="5">
        <v>3</v>
      </c>
      <c r="E253" s="5">
        <v>405</v>
      </c>
      <c r="F253" s="40">
        <v>49.643999999999998</v>
      </c>
      <c r="G253" s="40">
        <v>148.93199999999999</v>
      </c>
    </row>
    <row r="254" spans="1:7" x14ac:dyDescent="0.25">
      <c r="A254" s="4">
        <v>403</v>
      </c>
      <c r="B254" s="4">
        <v>897</v>
      </c>
      <c r="C254" s="11">
        <v>44021</v>
      </c>
      <c r="D254" s="4">
        <v>3</v>
      </c>
      <c r="E254" s="4">
        <v>406</v>
      </c>
      <c r="F254" s="41">
        <v>45.3705</v>
      </c>
      <c r="G254" s="41">
        <v>136.11150000000001</v>
      </c>
    </row>
    <row r="255" spans="1:7" x14ac:dyDescent="0.25">
      <c r="A255" s="5">
        <v>403</v>
      </c>
      <c r="B255" s="5">
        <v>898</v>
      </c>
      <c r="C255" s="10">
        <v>44021</v>
      </c>
      <c r="D255" s="5">
        <v>3</v>
      </c>
      <c r="E255" s="5">
        <v>407</v>
      </c>
      <c r="F255" s="40">
        <v>43.270499999999998</v>
      </c>
      <c r="G255" s="40">
        <v>129.8115</v>
      </c>
    </row>
    <row r="256" spans="1:7" x14ac:dyDescent="0.25">
      <c r="A256" s="4">
        <v>404</v>
      </c>
      <c r="B256" s="4">
        <v>899</v>
      </c>
      <c r="C256" s="11">
        <v>44021</v>
      </c>
      <c r="D256" s="4">
        <v>3</v>
      </c>
      <c r="E256" s="4">
        <v>422</v>
      </c>
      <c r="F256" s="41">
        <v>47.523000000000003</v>
      </c>
      <c r="G256" s="41">
        <v>142.56899999999999</v>
      </c>
    </row>
    <row r="257" spans="1:7" x14ac:dyDescent="0.25">
      <c r="A257" s="5">
        <v>404</v>
      </c>
      <c r="B257" s="5">
        <v>900</v>
      </c>
      <c r="C257" s="10">
        <v>44021</v>
      </c>
      <c r="D257" s="5">
        <v>3</v>
      </c>
      <c r="E257" s="5">
        <v>423</v>
      </c>
      <c r="F257" s="40">
        <v>45.423000000000002</v>
      </c>
      <c r="G257" s="40">
        <v>136.26900000000001</v>
      </c>
    </row>
    <row r="258" spans="1:7" x14ac:dyDescent="0.25">
      <c r="A258" s="4">
        <v>405</v>
      </c>
      <c r="B258" s="4">
        <v>901</v>
      </c>
      <c r="C258" s="11">
        <v>44038</v>
      </c>
      <c r="D258" s="4">
        <v>3</v>
      </c>
      <c r="E258" s="4">
        <v>320</v>
      </c>
      <c r="F258" s="41">
        <v>47.470500000000001</v>
      </c>
      <c r="G258" s="41">
        <v>142.41149999999999</v>
      </c>
    </row>
    <row r="259" spans="1:7" x14ac:dyDescent="0.25">
      <c r="A259" s="5">
        <v>405</v>
      </c>
      <c r="B259" s="5">
        <v>902</v>
      </c>
      <c r="C259" s="10">
        <v>44038</v>
      </c>
      <c r="D259" s="5">
        <v>3</v>
      </c>
      <c r="E259" s="5">
        <v>321</v>
      </c>
      <c r="F259" s="40">
        <v>42.798000000000002</v>
      </c>
      <c r="G259" s="40">
        <v>128.39400000000001</v>
      </c>
    </row>
    <row r="260" spans="1:7" x14ac:dyDescent="0.25">
      <c r="A260" s="4">
        <v>405</v>
      </c>
      <c r="B260" s="4">
        <v>903</v>
      </c>
      <c r="C260" s="11">
        <v>44038</v>
      </c>
      <c r="D260" s="4">
        <v>60</v>
      </c>
      <c r="E260" s="4">
        <v>322</v>
      </c>
      <c r="F260" s="41">
        <v>25.420500000000001</v>
      </c>
      <c r="G260" s="41">
        <v>1525.23</v>
      </c>
    </row>
    <row r="261" spans="1:7" x14ac:dyDescent="0.25">
      <c r="A261" s="5">
        <v>406</v>
      </c>
      <c r="B261" s="5">
        <v>904</v>
      </c>
      <c r="C261" s="10">
        <v>44038</v>
      </c>
      <c r="D261" s="5">
        <v>3</v>
      </c>
      <c r="E261" s="5">
        <v>461</v>
      </c>
      <c r="F261" s="40">
        <v>41.454000000000001</v>
      </c>
      <c r="G261" s="40">
        <v>124.36199999999999</v>
      </c>
    </row>
    <row r="262" spans="1:7" x14ac:dyDescent="0.25">
      <c r="A262" s="4">
        <v>407</v>
      </c>
      <c r="B262" s="4">
        <v>905</v>
      </c>
      <c r="C262" s="11">
        <v>44038</v>
      </c>
      <c r="D262" s="4">
        <v>550</v>
      </c>
      <c r="E262" s="4">
        <v>941</v>
      </c>
      <c r="F262" s="41">
        <v>62.9895</v>
      </c>
      <c r="G262" s="41">
        <v>34644.224999999999</v>
      </c>
    </row>
    <row r="263" spans="1:7" x14ac:dyDescent="0.25">
      <c r="A263" s="5">
        <v>408</v>
      </c>
      <c r="B263" s="5">
        <v>906</v>
      </c>
      <c r="C263" s="10">
        <v>44038</v>
      </c>
      <c r="D263" s="5">
        <v>3</v>
      </c>
      <c r="E263" s="5">
        <v>320</v>
      </c>
      <c r="F263" s="40">
        <v>45.3705</v>
      </c>
      <c r="G263" s="40">
        <v>136.11150000000001</v>
      </c>
    </row>
    <row r="264" spans="1:7" x14ac:dyDescent="0.25">
      <c r="A264" s="4">
        <v>408</v>
      </c>
      <c r="B264" s="4">
        <v>907</v>
      </c>
      <c r="C264" s="11">
        <v>44038</v>
      </c>
      <c r="D264" s="4">
        <v>3</v>
      </c>
      <c r="E264" s="4">
        <v>321</v>
      </c>
      <c r="F264" s="41">
        <v>40.488</v>
      </c>
      <c r="G264" s="41">
        <v>121.464</v>
      </c>
    </row>
    <row r="265" spans="1:7" x14ac:dyDescent="0.25">
      <c r="A265" s="5">
        <v>408</v>
      </c>
      <c r="B265" s="5">
        <v>908</v>
      </c>
      <c r="C265" s="10">
        <v>44038</v>
      </c>
      <c r="D265" s="5">
        <v>60</v>
      </c>
      <c r="E265" s="5">
        <v>322</v>
      </c>
      <c r="F265" s="40">
        <v>26.365500000000001</v>
      </c>
      <c r="G265" s="40">
        <v>1581.93</v>
      </c>
    </row>
    <row r="266" spans="1:7" x14ac:dyDescent="0.25">
      <c r="A266" s="4">
        <v>409</v>
      </c>
      <c r="B266" s="4">
        <v>909</v>
      </c>
      <c r="C266" s="11">
        <v>44048</v>
      </c>
      <c r="D266" s="4">
        <v>3</v>
      </c>
      <c r="E266" s="4">
        <v>504</v>
      </c>
      <c r="F266" s="41">
        <v>48.762</v>
      </c>
      <c r="G266" s="41">
        <v>146.286</v>
      </c>
    </row>
    <row r="267" spans="1:7" x14ac:dyDescent="0.25">
      <c r="A267" s="5">
        <v>410</v>
      </c>
      <c r="B267" s="5">
        <v>910</v>
      </c>
      <c r="C267" s="10">
        <v>44048</v>
      </c>
      <c r="D267" s="5">
        <v>3</v>
      </c>
      <c r="E267" s="5">
        <v>497</v>
      </c>
      <c r="F267" s="40">
        <v>34.188000000000002</v>
      </c>
      <c r="G267" s="40">
        <v>102.56399999999999</v>
      </c>
    </row>
    <row r="268" spans="1:7" x14ac:dyDescent="0.25">
      <c r="A268" s="4">
        <v>411</v>
      </c>
      <c r="B268" s="4">
        <v>911</v>
      </c>
      <c r="C268" s="11">
        <v>44048</v>
      </c>
      <c r="D268" s="4">
        <v>3</v>
      </c>
      <c r="E268" s="4">
        <v>323</v>
      </c>
      <c r="F268" s="41">
        <v>50.263500000000001</v>
      </c>
      <c r="G268" s="41">
        <v>150.79050000000001</v>
      </c>
    </row>
    <row r="269" spans="1:7" x14ac:dyDescent="0.25">
      <c r="A269" s="5">
        <v>412</v>
      </c>
      <c r="B269" s="5">
        <v>912</v>
      </c>
      <c r="C269" s="10">
        <v>44048</v>
      </c>
      <c r="D269" s="5">
        <v>550</v>
      </c>
      <c r="E269" s="5">
        <v>523</v>
      </c>
      <c r="F269" s="40">
        <v>10.731</v>
      </c>
      <c r="G269" s="40">
        <v>5902.05</v>
      </c>
    </row>
    <row r="270" spans="1:7" x14ac:dyDescent="0.25">
      <c r="A270" s="4">
        <v>412</v>
      </c>
      <c r="B270" s="4">
        <v>913</v>
      </c>
      <c r="C270" s="11">
        <v>44048</v>
      </c>
      <c r="D270" s="4">
        <v>550</v>
      </c>
      <c r="E270" s="4">
        <v>524</v>
      </c>
      <c r="F270" s="41">
        <v>14.1225</v>
      </c>
      <c r="G270" s="41">
        <v>7767.375</v>
      </c>
    </row>
    <row r="271" spans="1:7" x14ac:dyDescent="0.25">
      <c r="A271" s="5">
        <v>413</v>
      </c>
      <c r="B271" s="5">
        <v>914</v>
      </c>
      <c r="C271" s="10">
        <v>44056</v>
      </c>
      <c r="D271" s="5">
        <v>60</v>
      </c>
      <c r="E271" s="5">
        <v>494</v>
      </c>
      <c r="F271" s="40">
        <v>53.203499999999998</v>
      </c>
      <c r="G271" s="40">
        <v>3192.21</v>
      </c>
    </row>
    <row r="272" spans="1:7" x14ac:dyDescent="0.25">
      <c r="A272" s="4">
        <v>413</v>
      </c>
      <c r="B272" s="4">
        <v>915</v>
      </c>
      <c r="C272" s="11">
        <v>44056</v>
      </c>
      <c r="D272" s="4">
        <v>60</v>
      </c>
      <c r="E272" s="4">
        <v>495</v>
      </c>
      <c r="F272" s="41">
        <v>63.692999999999998</v>
      </c>
      <c r="G272" s="41">
        <v>3821.58</v>
      </c>
    </row>
    <row r="273" spans="1:7" x14ac:dyDescent="0.25">
      <c r="A273" s="5">
        <v>413</v>
      </c>
      <c r="B273" s="5">
        <v>916</v>
      </c>
      <c r="C273" s="10">
        <v>44056</v>
      </c>
      <c r="D273" s="5">
        <v>60</v>
      </c>
      <c r="E273" s="5">
        <v>496</v>
      </c>
      <c r="F273" s="40">
        <v>48.908999999999999</v>
      </c>
      <c r="G273" s="40">
        <v>2934.54</v>
      </c>
    </row>
    <row r="274" spans="1:7" x14ac:dyDescent="0.25">
      <c r="A274" s="4">
        <v>414</v>
      </c>
      <c r="B274" s="4">
        <v>917</v>
      </c>
      <c r="C274" s="11">
        <v>44056</v>
      </c>
      <c r="D274" s="4">
        <v>550</v>
      </c>
      <c r="E274" s="4">
        <v>908</v>
      </c>
      <c r="F274" s="41">
        <v>21.0945</v>
      </c>
      <c r="G274" s="41">
        <v>11601.975</v>
      </c>
    </row>
    <row r="275" spans="1:7" x14ac:dyDescent="0.25">
      <c r="A275" s="5">
        <v>414</v>
      </c>
      <c r="B275" s="5">
        <v>918</v>
      </c>
      <c r="C275" s="10">
        <v>44056</v>
      </c>
      <c r="D275" s="5">
        <v>550</v>
      </c>
      <c r="E275" s="5">
        <v>909</v>
      </c>
      <c r="F275" s="40">
        <v>30.439499999999999</v>
      </c>
      <c r="G275" s="40">
        <v>16741.724999999999</v>
      </c>
    </row>
    <row r="276" spans="1:7" x14ac:dyDescent="0.25">
      <c r="A276" s="4">
        <v>415</v>
      </c>
      <c r="B276" s="4">
        <v>919</v>
      </c>
      <c r="C276" s="11">
        <v>44056</v>
      </c>
      <c r="D276" s="4">
        <v>60</v>
      </c>
      <c r="E276" s="4">
        <v>506</v>
      </c>
      <c r="F276" s="41">
        <v>9.1980000000000004</v>
      </c>
      <c r="G276" s="41">
        <v>551.88</v>
      </c>
    </row>
    <row r="277" spans="1:7" x14ac:dyDescent="0.25">
      <c r="A277" s="5">
        <v>416</v>
      </c>
      <c r="B277" s="5">
        <v>920</v>
      </c>
      <c r="C277" s="10">
        <v>44056</v>
      </c>
      <c r="D277" s="5">
        <v>550</v>
      </c>
      <c r="E277" s="5">
        <v>351</v>
      </c>
      <c r="F277" s="40">
        <v>5.7750000000000004</v>
      </c>
      <c r="G277" s="40">
        <v>3176.25</v>
      </c>
    </row>
    <row r="278" spans="1:7" x14ac:dyDescent="0.25">
      <c r="A278" s="4">
        <v>416</v>
      </c>
      <c r="B278" s="4">
        <v>921</v>
      </c>
      <c r="C278" s="11">
        <v>44056</v>
      </c>
      <c r="D278" s="4">
        <v>550</v>
      </c>
      <c r="E278" s="4">
        <v>352</v>
      </c>
      <c r="F278" s="41">
        <v>1.155</v>
      </c>
      <c r="G278" s="41">
        <v>635.25</v>
      </c>
    </row>
    <row r="279" spans="1:7" x14ac:dyDescent="0.25">
      <c r="A279" s="5">
        <v>416</v>
      </c>
      <c r="B279" s="5">
        <v>922</v>
      </c>
      <c r="C279" s="10">
        <v>44056</v>
      </c>
      <c r="D279" s="5">
        <v>550</v>
      </c>
      <c r="E279" s="5">
        <v>679</v>
      </c>
      <c r="F279" s="40">
        <v>5.7750000000000004</v>
      </c>
      <c r="G279" s="40">
        <v>3176.25</v>
      </c>
    </row>
    <row r="280" spans="1:7" x14ac:dyDescent="0.25">
      <c r="A280" s="4">
        <v>417</v>
      </c>
      <c r="B280" s="4">
        <v>923</v>
      </c>
      <c r="C280" s="11">
        <v>44061</v>
      </c>
      <c r="D280" s="4">
        <v>3</v>
      </c>
      <c r="E280" s="4">
        <v>320</v>
      </c>
      <c r="F280" s="41">
        <v>49.643999999999998</v>
      </c>
      <c r="G280" s="41">
        <v>148.93199999999999</v>
      </c>
    </row>
    <row r="281" spans="1:7" x14ac:dyDescent="0.25">
      <c r="A281" s="5">
        <v>417</v>
      </c>
      <c r="B281" s="5">
        <v>924</v>
      </c>
      <c r="C281" s="10">
        <v>44061</v>
      </c>
      <c r="D281" s="5">
        <v>3</v>
      </c>
      <c r="E281" s="5">
        <v>321</v>
      </c>
      <c r="F281" s="40">
        <v>44.320500000000003</v>
      </c>
      <c r="G281" s="40">
        <v>132.9615</v>
      </c>
    </row>
    <row r="282" spans="1:7" x14ac:dyDescent="0.25">
      <c r="A282" s="4">
        <v>417</v>
      </c>
      <c r="B282" s="4">
        <v>925</v>
      </c>
      <c r="C282" s="11">
        <v>44061</v>
      </c>
      <c r="D282" s="4">
        <v>60</v>
      </c>
      <c r="E282" s="4">
        <v>322</v>
      </c>
      <c r="F282" s="41">
        <v>28.6965</v>
      </c>
      <c r="G282" s="41">
        <v>1721.79</v>
      </c>
    </row>
    <row r="283" spans="1:7" x14ac:dyDescent="0.25">
      <c r="A283" s="5">
        <v>418</v>
      </c>
      <c r="B283" s="5">
        <v>926</v>
      </c>
      <c r="C283" s="10">
        <v>44061</v>
      </c>
      <c r="D283" s="5">
        <v>550</v>
      </c>
      <c r="E283" s="5">
        <v>930</v>
      </c>
      <c r="F283" s="40">
        <v>42.514499999999998</v>
      </c>
      <c r="G283" s="40">
        <v>23382.974999999999</v>
      </c>
    </row>
    <row r="284" spans="1:7" x14ac:dyDescent="0.25">
      <c r="A284" s="4">
        <v>418</v>
      </c>
      <c r="B284" s="4">
        <v>927</v>
      </c>
      <c r="C284" s="11">
        <v>44061</v>
      </c>
      <c r="D284" s="4">
        <v>550</v>
      </c>
      <c r="E284" s="4">
        <v>921</v>
      </c>
      <c r="F284" s="41">
        <v>5.5860000000000003</v>
      </c>
      <c r="G284" s="41">
        <v>3072.3</v>
      </c>
    </row>
    <row r="285" spans="1:7" x14ac:dyDescent="0.25">
      <c r="A285" s="5">
        <v>419</v>
      </c>
      <c r="B285" s="5">
        <v>928</v>
      </c>
      <c r="C285" s="10">
        <v>44061</v>
      </c>
      <c r="D285" s="5">
        <v>60</v>
      </c>
      <c r="E285" s="5">
        <v>952</v>
      </c>
      <c r="F285" s="40">
        <v>15.7395</v>
      </c>
      <c r="G285" s="40">
        <v>944.37</v>
      </c>
    </row>
    <row r="286" spans="1:7" x14ac:dyDescent="0.25">
      <c r="A286" s="4">
        <v>420</v>
      </c>
      <c r="B286" s="4">
        <v>929</v>
      </c>
      <c r="C286" s="11">
        <v>44061</v>
      </c>
      <c r="D286" s="4">
        <v>550</v>
      </c>
      <c r="E286" s="4">
        <v>923</v>
      </c>
      <c r="F286" s="41">
        <v>6.1844999999999999</v>
      </c>
      <c r="G286" s="41">
        <v>3401.4749999999999</v>
      </c>
    </row>
    <row r="287" spans="1:7" x14ac:dyDescent="0.25">
      <c r="A287" s="5">
        <v>421</v>
      </c>
      <c r="B287" s="5">
        <v>930</v>
      </c>
      <c r="C287" s="10">
        <v>44061</v>
      </c>
      <c r="D287" s="5">
        <v>550</v>
      </c>
      <c r="E287" s="5">
        <v>317</v>
      </c>
      <c r="F287" s="40">
        <v>29.578499999999998</v>
      </c>
      <c r="G287" s="40">
        <v>16268.174999999999</v>
      </c>
    </row>
    <row r="288" spans="1:7" x14ac:dyDescent="0.25">
      <c r="A288" s="4">
        <v>421</v>
      </c>
      <c r="B288" s="4">
        <v>931</v>
      </c>
      <c r="C288" s="11">
        <v>44061</v>
      </c>
      <c r="D288" s="4">
        <v>550</v>
      </c>
      <c r="E288" s="4">
        <v>318</v>
      </c>
      <c r="F288" s="41">
        <v>36.098999999999997</v>
      </c>
      <c r="G288" s="41">
        <v>19854.45</v>
      </c>
    </row>
    <row r="289" spans="1:7" x14ac:dyDescent="0.25">
      <c r="A289" s="5">
        <v>421</v>
      </c>
      <c r="B289" s="5">
        <v>932</v>
      </c>
      <c r="C289" s="10">
        <v>44061</v>
      </c>
      <c r="D289" s="5">
        <v>550</v>
      </c>
      <c r="E289" s="5">
        <v>319</v>
      </c>
      <c r="F289" s="40">
        <v>48.583500000000001</v>
      </c>
      <c r="G289" s="40">
        <v>26720.924999999999</v>
      </c>
    </row>
    <row r="290" spans="1:7" x14ac:dyDescent="0.25">
      <c r="A290" s="4">
        <v>422</v>
      </c>
      <c r="B290" s="4">
        <v>933</v>
      </c>
      <c r="C290" s="11">
        <v>44061</v>
      </c>
      <c r="D290" s="4">
        <v>550</v>
      </c>
      <c r="E290" s="4">
        <v>928</v>
      </c>
      <c r="F290" s="41">
        <v>32.2455</v>
      </c>
      <c r="G290" s="41">
        <v>17735.025000000001</v>
      </c>
    </row>
    <row r="291" spans="1:7" x14ac:dyDescent="0.25">
      <c r="A291" s="5">
        <v>422</v>
      </c>
      <c r="B291" s="5">
        <v>934</v>
      </c>
      <c r="C291" s="10">
        <v>44061</v>
      </c>
      <c r="D291" s="5">
        <v>550</v>
      </c>
      <c r="E291" s="5">
        <v>929</v>
      </c>
      <c r="F291" s="40">
        <v>36.561</v>
      </c>
      <c r="G291" s="40">
        <v>20108.55</v>
      </c>
    </row>
    <row r="292" spans="1:7" x14ac:dyDescent="0.25">
      <c r="A292" s="4">
        <v>423</v>
      </c>
      <c r="B292" s="4">
        <v>935</v>
      </c>
      <c r="C292" s="11">
        <v>44061</v>
      </c>
      <c r="D292" s="4">
        <v>550</v>
      </c>
      <c r="E292" s="4">
        <v>319</v>
      </c>
      <c r="F292" s="41">
        <v>46.420499999999997</v>
      </c>
      <c r="G292" s="41">
        <v>25531.275000000001</v>
      </c>
    </row>
    <row r="293" spans="1:7" x14ac:dyDescent="0.25">
      <c r="A293" s="5">
        <v>424</v>
      </c>
      <c r="B293" s="5">
        <v>936</v>
      </c>
      <c r="C293" s="10">
        <v>44061</v>
      </c>
      <c r="D293" s="5">
        <v>3</v>
      </c>
      <c r="E293" s="5">
        <v>361</v>
      </c>
      <c r="F293" s="40">
        <v>49.6965</v>
      </c>
      <c r="G293" s="40">
        <v>149.08949999999999</v>
      </c>
    </row>
    <row r="294" spans="1:7" x14ac:dyDescent="0.25">
      <c r="A294" s="4">
        <v>424</v>
      </c>
      <c r="B294" s="4">
        <v>937</v>
      </c>
      <c r="C294" s="11">
        <v>44061</v>
      </c>
      <c r="D294" s="4">
        <v>3</v>
      </c>
      <c r="E294" s="4">
        <v>362</v>
      </c>
      <c r="F294" s="41">
        <v>45.423000000000002</v>
      </c>
      <c r="G294" s="41">
        <v>136.26900000000001</v>
      </c>
    </row>
    <row r="295" spans="1:7" x14ac:dyDescent="0.25">
      <c r="A295" s="5">
        <v>425</v>
      </c>
      <c r="B295" s="5">
        <v>938</v>
      </c>
      <c r="C295" s="10">
        <v>44061</v>
      </c>
      <c r="D295" s="5">
        <v>3</v>
      </c>
      <c r="E295" s="5">
        <v>312</v>
      </c>
      <c r="F295" s="40">
        <v>41.915999999999997</v>
      </c>
      <c r="G295" s="40">
        <v>125.748</v>
      </c>
    </row>
    <row r="296" spans="1:7" x14ac:dyDescent="0.25">
      <c r="A296" s="4">
        <v>426</v>
      </c>
      <c r="B296" s="4">
        <v>939</v>
      </c>
      <c r="C296" s="11">
        <v>44061</v>
      </c>
      <c r="D296" s="4">
        <v>3</v>
      </c>
      <c r="E296" s="4">
        <v>311</v>
      </c>
      <c r="F296" s="41">
        <v>50.263500000000001</v>
      </c>
      <c r="G296" s="41">
        <v>150.79050000000001</v>
      </c>
    </row>
    <row r="297" spans="1:7" x14ac:dyDescent="0.25">
      <c r="A297" s="5">
        <v>427</v>
      </c>
      <c r="B297" s="5">
        <v>940</v>
      </c>
      <c r="C297" s="10">
        <v>44061</v>
      </c>
      <c r="D297" s="5">
        <v>3</v>
      </c>
      <c r="E297" s="5">
        <v>365</v>
      </c>
      <c r="F297" s="40">
        <v>43.480499999999999</v>
      </c>
      <c r="G297" s="40">
        <v>130.44149999999999</v>
      </c>
    </row>
    <row r="298" spans="1:7" x14ac:dyDescent="0.25">
      <c r="A298" s="4">
        <v>427</v>
      </c>
      <c r="B298" s="4">
        <v>941</v>
      </c>
      <c r="C298" s="11">
        <v>44061</v>
      </c>
      <c r="D298" s="4">
        <v>3</v>
      </c>
      <c r="E298" s="4">
        <v>366</v>
      </c>
      <c r="F298" s="41">
        <v>41.380499999999998</v>
      </c>
      <c r="G298" s="41">
        <v>124.14149999999999</v>
      </c>
    </row>
    <row r="299" spans="1:7" x14ac:dyDescent="0.25">
      <c r="A299" s="5">
        <v>427</v>
      </c>
      <c r="B299" s="5">
        <v>942</v>
      </c>
      <c r="C299" s="10">
        <v>44061</v>
      </c>
      <c r="D299" s="5">
        <v>3</v>
      </c>
      <c r="E299" s="5">
        <v>367</v>
      </c>
      <c r="F299" s="40">
        <v>45.654000000000003</v>
      </c>
      <c r="G299" s="40">
        <v>136.96199999999999</v>
      </c>
    </row>
    <row r="300" spans="1:7" x14ac:dyDescent="0.25">
      <c r="A300" s="4">
        <v>427</v>
      </c>
      <c r="B300" s="4">
        <v>943</v>
      </c>
      <c r="C300" s="11">
        <v>44061</v>
      </c>
      <c r="D300" s="4">
        <v>3</v>
      </c>
      <c r="E300" s="4">
        <v>368</v>
      </c>
      <c r="F300" s="41">
        <v>41.380499999999998</v>
      </c>
      <c r="G300" s="41">
        <v>124.14149999999999</v>
      </c>
    </row>
    <row r="301" spans="1:7" x14ac:dyDescent="0.25">
      <c r="A301" s="5">
        <v>427</v>
      </c>
      <c r="B301" s="5">
        <v>944</v>
      </c>
      <c r="C301" s="10">
        <v>44061</v>
      </c>
      <c r="D301" s="5">
        <v>3</v>
      </c>
      <c r="E301" s="5">
        <v>369</v>
      </c>
      <c r="F301" s="40">
        <v>39.280500000000004</v>
      </c>
      <c r="G301" s="40">
        <v>117.8415</v>
      </c>
    </row>
    <row r="302" spans="1:7" x14ac:dyDescent="0.25">
      <c r="A302" s="4">
        <v>427</v>
      </c>
      <c r="B302" s="4">
        <v>945</v>
      </c>
      <c r="C302" s="11">
        <v>44061</v>
      </c>
      <c r="D302" s="4">
        <v>3</v>
      </c>
      <c r="E302" s="4">
        <v>370</v>
      </c>
      <c r="F302" s="41">
        <v>43.554000000000002</v>
      </c>
      <c r="G302" s="41">
        <v>130.66200000000001</v>
      </c>
    </row>
    <row r="303" spans="1:7" x14ac:dyDescent="0.25">
      <c r="A303" s="5">
        <v>428</v>
      </c>
      <c r="B303" s="5">
        <v>946</v>
      </c>
      <c r="C303" s="10">
        <v>44061</v>
      </c>
      <c r="D303" s="5">
        <v>550</v>
      </c>
      <c r="E303" s="5">
        <v>530</v>
      </c>
      <c r="F303" s="40">
        <v>16.085999999999999</v>
      </c>
      <c r="G303" s="40">
        <v>8847.2999999999993</v>
      </c>
    </row>
    <row r="304" spans="1:7" x14ac:dyDescent="0.25">
      <c r="A304" s="4">
        <v>429</v>
      </c>
      <c r="B304" s="4">
        <v>947</v>
      </c>
      <c r="C304" s="11">
        <v>44061</v>
      </c>
      <c r="D304" s="4">
        <v>3</v>
      </c>
      <c r="E304" s="4">
        <v>314</v>
      </c>
      <c r="F304" s="41">
        <v>57.025500000000001</v>
      </c>
      <c r="G304" s="41">
        <v>171.07650000000001</v>
      </c>
    </row>
    <row r="305" spans="1:7" x14ac:dyDescent="0.25">
      <c r="A305" s="5">
        <v>430</v>
      </c>
      <c r="B305" s="5">
        <v>948</v>
      </c>
      <c r="C305" s="10">
        <v>44061</v>
      </c>
      <c r="D305" s="5">
        <v>550</v>
      </c>
      <c r="E305" s="5">
        <v>512</v>
      </c>
      <c r="F305" s="40">
        <v>37.085999999999999</v>
      </c>
      <c r="G305" s="40">
        <v>20397.3</v>
      </c>
    </row>
    <row r="306" spans="1:7" x14ac:dyDescent="0.25">
      <c r="A306" s="4">
        <v>431</v>
      </c>
      <c r="B306" s="4">
        <v>949</v>
      </c>
      <c r="C306" s="11">
        <v>44061</v>
      </c>
      <c r="D306" s="4">
        <v>550</v>
      </c>
      <c r="E306" s="4">
        <v>513</v>
      </c>
      <c r="F306" s="41">
        <v>26.596499999999999</v>
      </c>
      <c r="G306" s="41">
        <v>14628.075000000001</v>
      </c>
    </row>
    <row r="307" spans="1:7" x14ac:dyDescent="0.25">
      <c r="A307" s="5">
        <v>432</v>
      </c>
      <c r="B307" s="5">
        <v>950</v>
      </c>
      <c r="C307" s="10">
        <v>44061</v>
      </c>
      <c r="D307" s="5">
        <v>550</v>
      </c>
      <c r="E307" s="5">
        <v>319</v>
      </c>
      <c r="F307" s="40">
        <v>46.063499999999998</v>
      </c>
      <c r="G307" s="40">
        <v>25334.924999999999</v>
      </c>
    </row>
    <row r="308" spans="1:7" x14ac:dyDescent="0.25">
      <c r="A308" s="4">
        <v>433</v>
      </c>
      <c r="B308" s="4">
        <v>951</v>
      </c>
      <c r="C308" s="11">
        <v>44062</v>
      </c>
      <c r="D308" s="4">
        <v>3</v>
      </c>
      <c r="E308" s="4">
        <v>408</v>
      </c>
      <c r="F308" s="41">
        <v>47.543999999999997</v>
      </c>
      <c r="G308" s="41">
        <v>142.63200000000001</v>
      </c>
    </row>
    <row r="309" spans="1:7" x14ac:dyDescent="0.25">
      <c r="A309" s="5">
        <v>433</v>
      </c>
      <c r="B309" s="5">
        <v>952</v>
      </c>
      <c r="C309" s="10">
        <v>44062</v>
      </c>
      <c r="D309" s="5">
        <v>3</v>
      </c>
      <c r="E309" s="5">
        <v>409</v>
      </c>
      <c r="F309" s="40">
        <v>43.270499999999998</v>
      </c>
      <c r="G309" s="40">
        <v>129.8115</v>
      </c>
    </row>
    <row r="310" spans="1:7" x14ac:dyDescent="0.25">
      <c r="A310" s="4">
        <v>433</v>
      </c>
      <c r="B310" s="4">
        <v>953</v>
      </c>
      <c r="C310" s="11">
        <v>44062</v>
      </c>
      <c r="D310" s="4">
        <v>3</v>
      </c>
      <c r="E310" s="4">
        <v>410</v>
      </c>
      <c r="F310" s="41">
        <v>41.170499999999997</v>
      </c>
      <c r="G310" s="41">
        <v>123.5115</v>
      </c>
    </row>
    <row r="311" spans="1:7" x14ac:dyDescent="0.25">
      <c r="A311" s="5">
        <v>434</v>
      </c>
      <c r="B311" s="5">
        <v>954</v>
      </c>
      <c r="C311" s="10">
        <v>44062</v>
      </c>
      <c r="D311" s="5">
        <v>3</v>
      </c>
      <c r="E311" s="5">
        <v>424</v>
      </c>
      <c r="F311" s="40">
        <v>49.6965</v>
      </c>
      <c r="G311" s="40">
        <v>149.08949999999999</v>
      </c>
    </row>
    <row r="312" spans="1:7" x14ac:dyDescent="0.25">
      <c r="A312" s="4">
        <v>434</v>
      </c>
      <c r="B312" s="4">
        <v>955</v>
      </c>
      <c r="C312" s="11">
        <v>44062</v>
      </c>
      <c r="D312" s="4">
        <v>3</v>
      </c>
      <c r="E312" s="4">
        <v>425</v>
      </c>
      <c r="F312" s="41">
        <v>45.423000000000002</v>
      </c>
      <c r="G312" s="41">
        <v>136.26900000000001</v>
      </c>
    </row>
    <row r="313" spans="1:7" x14ac:dyDescent="0.25">
      <c r="A313" s="5">
        <v>435</v>
      </c>
      <c r="B313" s="5">
        <v>956</v>
      </c>
      <c r="C313" s="10">
        <v>44062</v>
      </c>
      <c r="D313" s="5">
        <v>3</v>
      </c>
      <c r="E313" s="5">
        <v>320</v>
      </c>
      <c r="F313" s="40">
        <v>47.470500000000001</v>
      </c>
      <c r="G313" s="40">
        <v>142.41149999999999</v>
      </c>
    </row>
    <row r="314" spans="1:7" x14ac:dyDescent="0.25">
      <c r="A314" s="4">
        <v>435</v>
      </c>
      <c r="B314" s="4">
        <v>957</v>
      </c>
      <c r="C314" s="11">
        <v>44062</v>
      </c>
      <c r="D314" s="4">
        <v>3</v>
      </c>
      <c r="E314" s="4">
        <v>321</v>
      </c>
      <c r="F314" s="41">
        <v>42.798000000000002</v>
      </c>
      <c r="G314" s="41">
        <v>128.39400000000001</v>
      </c>
    </row>
    <row r="315" spans="1:7" x14ac:dyDescent="0.25">
      <c r="A315" s="5">
        <v>435</v>
      </c>
      <c r="B315" s="5">
        <v>958</v>
      </c>
      <c r="C315" s="10">
        <v>44062</v>
      </c>
      <c r="D315" s="5">
        <v>60</v>
      </c>
      <c r="E315" s="5">
        <v>322</v>
      </c>
      <c r="F315" s="40">
        <v>25.420500000000001</v>
      </c>
      <c r="G315" s="40">
        <v>1525.23</v>
      </c>
    </row>
    <row r="316" spans="1:7" x14ac:dyDescent="0.25">
      <c r="A316" s="4">
        <v>436</v>
      </c>
      <c r="B316" s="4">
        <v>959</v>
      </c>
      <c r="C316" s="11">
        <v>44062</v>
      </c>
      <c r="D316" s="4">
        <v>3</v>
      </c>
      <c r="E316" s="4">
        <v>438</v>
      </c>
      <c r="F316" s="41">
        <v>41.222999999999999</v>
      </c>
      <c r="G316" s="41">
        <v>123.669</v>
      </c>
    </row>
    <row r="317" spans="1:7" x14ac:dyDescent="0.25">
      <c r="A317" s="5">
        <v>436</v>
      </c>
      <c r="B317" s="5">
        <v>960</v>
      </c>
      <c r="C317" s="10">
        <v>44062</v>
      </c>
      <c r="D317" s="5">
        <v>3</v>
      </c>
      <c r="E317" s="5">
        <v>439</v>
      </c>
      <c r="F317" s="40">
        <v>45.496499999999997</v>
      </c>
      <c r="G317" s="40">
        <v>136.48949999999999</v>
      </c>
    </row>
    <row r="318" spans="1:7" x14ac:dyDescent="0.25">
      <c r="A318" s="4">
        <v>436</v>
      </c>
      <c r="B318" s="4">
        <v>961</v>
      </c>
      <c r="C318" s="11">
        <v>44062</v>
      </c>
      <c r="D318" s="4">
        <v>3</v>
      </c>
      <c r="E318" s="4">
        <v>440</v>
      </c>
      <c r="F318" s="41">
        <v>41.222999999999999</v>
      </c>
      <c r="G318" s="41">
        <v>123.669</v>
      </c>
    </row>
    <row r="319" spans="1:7" x14ac:dyDescent="0.25">
      <c r="A319" s="5">
        <v>436</v>
      </c>
      <c r="B319" s="5">
        <v>962</v>
      </c>
      <c r="C319" s="10">
        <v>44062</v>
      </c>
      <c r="D319" s="5">
        <v>3</v>
      </c>
      <c r="E319" s="5">
        <v>441</v>
      </c>
      <c r="F319" s="40">
        <v>39.122999999999998</v>
      </c>
      <c r="G319" s="40">
        <v>117.369</v>
      </c>
    </row>
    <row r="320" spans="1:7" x14ac:dyDescent="0.25">
      <c r="A320" s="4">
        <v>437</v>
      </c>
      <c r="B320" s="4">
        <v>963</v>
      </c>
      <c r="C320" s="11">
        <v>44062</v>
      </c>
      <c r="D320" s="4">
        <v>550</v>
      </c>
      <c r="E320" s="4">
        <v>941</v>
      </c>
      <c r="F320" s="41">
        <v>62.9895</v>
      </c>
      <c r="G320" s="41">
        <v>34644.224999999999</v>
      </c>
    </row>
    <row r="321" spans="1:7" x14ac:dyDescent="0.25">
      <c r="A321" s="5">
        <v>438</v>
      </c>
      <c r="B321" s="5">
        <v>964</v>
      </c>
      <c r="C321" s="10">
        <v>44062</v>
      </c>
      <c r="D321" s="5">
        <v>3</v>
      </c>
      <c r="E321" s="5">
        <v>320</v>
      </c>
      <c r="F321" s="40">
        <v>45.3705</v>
      </c>
      <c r="G321" s="40">
        <v>136.11150000000001</v>
      </c>
    </row>
    <row r="322" spans="1:7" x14ac:dyDescent="0.25">
      <c r="A322" s="4">
        <v>438</v>
      </c>
      <c r="B322" s="4">
        <v>965</v>
      </c>
      <c r="C322" s="11">
        <v>44062</v>
      </c>
      <c r="D322" s="4">
        <v>3</v>
      </c>
      <c r="E322" s="4">
        <v>321</v>
      </c>
      <c r="F322" s="41">
        <v>40.488</v>
      </c>
      <c r="G322" s="41">
        <v>121.464</v>
      </c>
    </row>
    <row r="323" spans="1:7" x14ac:dyDescent="0.25">
      <c r="A323" s="5">
        <v>438</v>
      </c>
      <c r="B323" s="5">
        <v>966</v>
      </c>
      <c r="C323" s="10">
        <v>44062</v>
      </c>
      <c r="D323" s="5">
        <v>60</v>
      </c>
      <c r="E323" s="5">
        <v>322</v>
      </c>
      <c r="F323" s="40">
        <v>26.365500000000001</v>
      </c>
      <c r="G323" s="40">
        <v>1581.93</v>
      </c>
    </row>
    <row r="324" spans="1:7" x14ac:dyDescent="0.25">
      <c r="A324" s="4">
        <v>439</v>
      </c>
      <c r="B324" s="4">
        <v>967</v>
      </c>
      <c r="C324" s="11">
        <v>44062</v>
      </c>
      <c r="D324" s="4">
        <v>3</v>
      </c>
      <c r="E324" s="4">
        <v>504</v>
      </c>
      <c r="F324" s="41">
        <v>48.762</v>
      </c>
      <c r="G324" s="41">
        <v>146.286</v>
      </c>
    </row>
    <row r="325" spans="1:7" x14ac:dyDescent="0.25">
      <c r="A325" s="5">
        <v>440</v>
      </c>
      <c r="B325" s="5">
        <v>968</v>
      </c>
      <c r="C325" s="10">
        <v>44062</v>
      </c>
      <c r="D325" s="5">
        <v>3</v>
      </c>
      <c r="E325" s="5">
        <v>497</v>
      </c>
      <c r="F325" s="40">
        <v>34.188000000000002</v>
      </c>
      <c r="G325" s="40">
        <v>102.56399999999999</v>
      </c>
    </row>
    <row r="326" spans="1:7" x14ac:dyDescent="0.25">
      <c r="A326" s="4">
        <v>441</v>
      </c>
      <c r="B326" s="4">
        <v>969</v>
      </c>
      <c r="C326" s="11">
        <v>44062</v>
      </c>
      <c r="D326" s="4">
        <v>3</v>
      </c>
      <c r="E326" s="4">
        <v>323</v>
      </c>
      <c r="F326" s="41">
        <v>50.263500000000001</v>
      </c>
      <c r="G326" s="41">
        <v>150.79050000000001</v>
      </c>
    </row>
    <row r="327" spans="1:7" x14ac:dyDescent="0.25">
      <c r="A327" s="5">
        <v>442</v>
      </c>
      <c r="B327" s="5">
        <v>970</v>
      </c>
      <c r="C327" s="10">
        <v>44062</v>
      </c>
      <c r="D327" s="5">
        <v>550</v>
      </c>
      <c r="E327" s="5">
        <v>523</v>
      </c>
      <c r="F327" s="40">
        <v>10.731</v>
      </c>
      <c r="G327" s="40">
        <v>5902.05</v>
      </c>
    </row>
    <row r="328" spans="1:7" x14ac:dyDescent="0.25">
      <c r="A328" s="4">
        <v>442</v>
      </c>
      <c r="B328" s="4">
        <v>971</v>
      </c>
      <c r="C328" s="11">
        <v>44062</v>
      </c>
      <c r="D328" s="4">
        <v>550</v>
      </c>
      <c r="E328" s="4">
        <v>524</v>
      </c>
      <c r="F328" s="41">
        <v>14.1225</v>
      </c>
      <c r="G328" s="41">
        <v>7767.375</v>
      </c>
    </row>
    <row r="329" spans="1:7" x14ac:dyDescent="0.25">
      <c r="A329" s="5">
        <v>443</v>
      </c>
      <c r="B329" s="5">
        <v>972</v>
      </c>
      <c r="C329" s="10">
        <v>44062</v>
      </c>
      <c r="D329" s="5">
        <v>60</v>
      </c>
      <c r="E329" s="5">
        <v>492</v>
      </c>
      <c r="F329" s="40">
        <v>50.263500000000001</v>
      </c>
      <c r="G329" s="40">
        <v>3015.81</v>
      </c>
    </row>
    <row r="330" spans="1:7" x14ac:dyDescent="0.25">
      <c r="A330" s="4">
        <v>443</v>
      </c>
      <c r="B330" s="4">
        <v>973</v>
      </c>
      <c r="C330" s="11">
        <v>44062</v>
      </c>
      <c r="D330" s="4">
        <v>60</v>
      </c>
      <c r="E330" s="4">
        <v>493</v>
      </c>
      <c r="F330" s="41">
        <v>57.151499999999999</v>
      </c>
      <c r="G330" s="41">
        <v>3429.09</v>
      </c>
    </row>
    <row r="331" spans="1:7" x14ac:dyDescent="0.25">
      <c r="A331" s="5">
        <v>443</v>
      </c>
      <c r="B331" s="5">
        <v>974</v>
      </c>
      <c r="C331" s="10">
        <v>44062</v>
      </c>
      <c r="D331" s="5">
        <v>60</v>
      </c>
      <c r="E331" s="5">
        <v>494</v>
      </c>
      <c r="F331" s="40">
        <v>53.203499999999998</v>
      </c>
      <c r="G331" s="40">
        <v>3192.21</v>
      </c>
    </row>
    <row r="332" spans="1:7" x14ac:dyDescent="0.25">
      <c r="A332" s="4">
        <v>444</v>
      </c>
      <c r="B332" s="4">
        <v>975</v>
      </c>
      <c r="C332" s="11">
        <v>44062</v>
      </c>
      <c r="D332" s="4">
        <v>550</v>
      </c>
      <c r="E332" s="4">
        <v>910</v>
      </c>
      <c r="F332" s="41">
        <v>40.939500000000002</v>
      </c>
      <c r="G332" s="41">
        <v>22516.724999999999</v>
      </c>
    </row>
    <row r="333" spans="1:7" x14ac:dyDescent="0.25">
      <c r="A333" s="5">
        <v>444</v>
      </c>
      <c r="B333" s="5">
        <v>976</v>
      </c>
      <c r="C333" s="10">
        <v>44062</v>
      </c>
      <c r="D333" s="5">
        <v>550</v>
      </c>
      <c r="E333" s="5">
        <v>911</v>
      </c>
      <c r="F333" s="40">
        <v>21.0945</v>
      </c>
      <c r="G333" s="40">
        <v>11601.975</v>
      </c>
    </row>
    <row r="334" spans="1:7" x14ac:dyDescent="0.25">
      <c r="A334" s="4">
        <v>445</v>
      </c>
      <c r="B334" s="4">
        <v>977</v>
      </c>
      <c r="C334" s="11">
        <v>44062</v>
      </c>
      <c r="D334" s="4">
        <v>60</v>
      </c>
      <c r="E334" s="4">
        <v>506</v>
      </c>
      <c r="F334" s="41">
        <v>9.1980000000000004</v>
      </c>
      <c r="G334" s="41">
        <v>551.88</v>
      </c>
    </row>
    <row r="335" spans="1:7" x14ac:dyDescent="0.25">
      <c r="A335" s="5">
        <v>446</v>
      </c>
      <c r="B335" s="5">
        <v>978</v>
      </c>
      <c r="C335" s="10">
        <v>44062</v>
      </c>
      <c r="D335" s="5">
        <v>550</v>
      </c>
      <c r="E335" s="5">
        <v>351</v>
      </c>
      <c r="F335" s="40">
        <v>5.7750000000000004</v>
      </c>
      <c r="G335" s="40">
        <v>3176.25</v>
      </c>
    </row>
    <row r="336" spans="1:7" x14ac:dyDescent="0.25">
      <c r="A336" s="4">
        <v>446</v>
      </c>
      <c r="B336" s="4">
        <v>979</v>
      </c>
      <c r="C336" s="11">
        <v>44062</v>
      </c>
      <c r="D336" s="4">
        <v>550</v>
      </c>
      <c r="E336" s="4">
        <v>352</v>
      </c>
      <c r="F336" s="41">
        <v>1.155</v>
      </c>
      <c r="G336" s="41">
        <v>635.25</v>
      </c>
    </row>
    <row r="337" spans="1:7" x14ac:dyDescent="0.25">
      <c r="A337" s="5">
        <v>446</v>
      </c>
      <c r="B337" s="5">
        <v>980</v>
      </c>
      <c r="C337" s="10">
        <v>44062</v>
      </c>
      <c r="D337" s="5">
        <v>550</v>
      </c>
      <c r="E337" s="5">
        <v>679</v>
      </c>
      <c r="F337" s="40">
        <v>5.7750000000000004</v>
      </c>
      <c r="G337" s="40">
        <v>3176.25</v>
      </c>
    </row>
    <row r="338" spans="1:7" x14ac:dyDescent="0.25">
      <c r="A338" s="4">
        <v>447</v>
      </c>
      <c r="B338" s="4">
        <v>981</v>
      </c>
      <c r="C338" s="11">
        <v>44062</v>
      </c>
      <c r="D338" s="4">
        <v>550</v>
      </c>
      <c r="E338" s="4">
        <v>507</v>
      </c>
      <c r="F338" s="41">
        <v>23.393999999999998</v>
      </c>
      <c r="G338" s="41">
        <v>12866.7</v>
      </c>
    </row>
    <row r="339" spans="1:7" x14ac:dyDescent="0.25">
      <c r="A339" s="5">
        <v>447</v>
      </c>
      <c r="B339" s="5">
        <v>982</v>
      </c>
      <c r="C339" s="10">
        <v>44062</v>
      </c>
      <c r="D339" s="5">
        <v>550</v>
      </c>
      <c r="E339" s="5">
        <v>508</v>
      </c>
      <c r="F339" s="40">
        <v>27.6465</v>
      </c>
      <c r="G339" s="40">
        <v>15205.575000000001</v>
      </c>
    </row>
    <row r="340" spans="1:7" x14ac:dyDescent="0.25">
      <c r="A340" s="4">
        <v>448</v>
      </c>
      <c r="B340" s="4">
        <v>983</v>
      </c>
      <c r="C340" s="11">
        <v>44062</v>
      </c>
      <c r="D340" s="4">
        <v>550</v>
      </c>
      <c r="E340" s="4">
        <v>355</v>
      </c>
      <c r="F340" s="41">
        <v>1.365</v>
      </c>
      <c r="G340" s="41">
        <v>750.75</v>
      </c>
    </row>
    <row r="341" spans="1:7" x14ac:dyDescent="0.25">
      <c r="A341" s="5">
        <v>448</v>
      </c>
      <c r="B341" s="5">
        <v>984</v>
      </c>
      <c r="C341" s="10">
        <v>44062</v>
      </c>
      <c r="D341" s="5">
        <v>550</v>
      </c>
      <c r="E341" s="5">
        <v>940</v>
      </c>
      <c r="F341" s="40">
        <v>62.9895</v>
      </c>
      <c r="G341" s="40">
        <v>34644.224999999999</v>
      </c>
    </row>
    <row r="342" spans="1:7" x14ac:dyDescent="0.25">
      <c r="A342" s="4">
        <v>448</v>
      </c>
      <c r="B342" s="4">
        <v>985</v>
      </c>
      <c r="C342" s="11">
        <v>44062</v>
      </c>
      <c r="D342" s="4">
        <v>550</v>
      </c>
      <c r="E342" s="4">
        <v>535</v>
      </c>
      <c r="F342" s="41">
        <v>3.4860000000000002</v>
      </c>
      <c r="G342" s="41">
        <v>1917.3</v>
      </c>
    </row>
    <row r="343" spans="1:7" x14ac:dyDescent="0.25">
      <c r="A343" s="5">
        <v>449</v>
      </c>
      <c r="B343" s="5">
        <v>986</v>
      </c>
      <c r="C343" s="10">
        <v>44063</v>
      </c>
      <c r="D343" s="5">
        <v>550</v>
      </c>
      <c r="E343" s="5">
        <v>351</v>
      </c>
      <c r="F343" s="40">
        <v>6.1950000000000003</v>
      </c>
      <c r="G343" s="40">
        <v>3407.25</v>
      </c>
    </row>
    <row r="344" spans="1:7" x14ac:dyDescent="0.25">
      <c r="A344" s="4">
        <v>449</v>
      </c>
      <c r="B344" s="4">
        <v>987</v>
      </c>
      <c r="C344" s="11">
        <v>44063</v>
      </c>
      <c r="D344" s="4">
        <v>550</v>
      </c>
      <c r="E344" s="4">
        <v>352</v>
      </c>
      <c r="F344" s="41">
        <v>1.47</v>
      </c>
      <c r="G344" s="41">
        <v>808.5</v>
      </c>
    </row>
    <row r="345" spans="1:7" x14ac:dyDescent="0.25">
      <c r="A345" s="5">
        <v>449</v>
      </c>
      <c r="B345" s="5">
        <v>988</v>
      </c>
      <c r="C345" s="10">
        <v>44063</v>
      </c>
      <c r="D345" s="5">
        <v>550</v>
      </c>
      <c r="E345" s="5">
        <v>679</v>
      </c>
      <c r="F345" s="40">
        <v>6.1950000000000003</v>
      </c>
      <c r="G345" s="40">
        <v>3407.25</v>
      </c>
    </row>
    <row r="346" spans="1:7" x14ac:dyDescent="0.25">
      <c r="A346" s="4">
        <v>450</v>
      </c>
      <c r="B346" s="4">
        <v>989</v>
      </c>
      <c r="C346" s="11">
        <v>44063</v>
      </c>
      <c r="D346" s="4">
        <v>550</v>
      </c>
      <c r="E346" s="4">
        <v>507</v>
      </c>
      <c r="F346" s="41">
        <v>22.165500000000002</v>
      </c>
      <c r="G346" s="41">
        <v>12191.025</v>
      </c>
    </row>
    <row r="347" spans="1:7" x14ac:dyDescent="0.25">
      <c r="A347" s="5">
        <v>450</v>
      </c>
      <c r="B347" s="5">
        <v>990</v>
      </c>
      <c r="C347" s="10">
        <v>44063</v>
      </c>
      <c r="D347" s="5">
        <v>550</v>
      </c>
      <c r="E347" s="5">
        <v>508</v>
      </c>
      <c r="F347" s="40">
        <v>29.284500000000001</v>
      </c>
      <c r="G347" s="40">
        <v>16106.475</v>
      </c>
    </row>
    <row r="348" spans="1:7" x14ac:dyDescent="0.25">
      <c r="A348" s="4">
        <v>451</v>
      </c>
      <c r="B348" s="4">
        <v>991</v>
      </c>
      <c r="C348" s="11">
        <v>44063</v>
      </c>
      <c r="D348" s="4">
        <v>3</v>
      </c>
      <c r="E348" s="4">
        <v>491</v>
      </c>
      <c r="F348" s="41">
        <v>19.9815</v>
      </c>
      <c r="G348" s="41">
        <v>59.944499999999998</v>
      </c>
    </row>
    <row r="349" spans="1:7" x14ac:dyDescent="0.25">
      <c r="A349" s="5">
        <v>452</v>
      </c>
      <c r="B349" s="5">
        <v>992</v>
      </c>
      <c r="C349" s="10">
        <v>44063</v>
      </c>
      <c r="D349" s="5">
        <v>3</v>
      </c>
      <c r="E349" s="5">
        <v>346</v>
      </c>
      <c r="F349" s="40">
        <v>41.244</v>
      </c>
      <c r="G349" s="40">
        <v>123.732</v>
      </c>
    </row>
    <row r="350" spans="1:7" x14ac:dyDescent="0.25">
      <c r="A350" s="4">
        <v>452</v>
      </c>
      <c r="B350" s="4">
        <v>993</v>
      </c>
      <c r="C350" s="11">
        <v>44063</v>
      </c>
      <c r="D350" s="4">
        <v>3</v>
      </c>
      <c r="E350" s="4">
        <v>347</v>
      </c>
      <c r="F350" s="41">
        <v>36.970500000000001</v>
      </c>
      <c r="G350" s="41">
        <v>110.9115</v>
      </c>
    </row>
    <row r="351" spans="1:7" x14ac:dyDescent="0.25">
      <c r="A351" s="5">
        <v>453</v>
      </c>
      <c r="B351" s="5">
        <v>994</v>
      </c>
      <c r="C351" s="10">
        <v>44063</v>
      </c>
      <c r="D351" s="5">
        <v>550</v>
      </c>
      <c r="E351" s="5">
        <v>935</v>
      </c>
      <c r="F351" s="40">
        <v>31.4895</v>
      </c>
      <c r="G351" s="40">
        <v>17319.224999999999</v>
      </c>
    </row>
    <row r="352" spans="1:7" x14ac:dyDescent="0.25">
      <c r="A352" s="4">
        <v>453</v>
      </c>
      <c r="B352" s="4">
        <v>995</v>
      </c>
      <c r="C352" s="11">
        <v>44063</v>
      </c>
      <c r="D352" s="4">
        <v>550</v>
      </c>
      <c r="E352" s="4">
        <v>936</v>
      </c>
      <c r="F352" s="41">
        <v>48.289499999999997</v>
      </c>
      <c r="G352" s="41">
        <v>26559.224999999999</v>
      </c>
    </row>
    <row r="353" spans="1:7" x14ac:dyDescent="0.25">
      <c r="A353" s="5">
        <v>454</v>
      </c>
      <c r="B353" s="5">
        <v>996</v>
      </c>
      <c r="C353" s="10">
        <v>44063</v>
      </c>
      <c r="D353" s="5">
        <v>3</v>
      </c>
      <c r="E353" s="5">
        <v>375</v>
      </c>
      <c r="F353" s="40">
        <v>43.344000000000001</v>
      </c>
      <c r="G353" s="40">
        <v>130.03200000000001</v>
      </c>
    </row>
    <row r="354" spans="1:7" x14ac:dyDescent="0.25">
      <c r="A354" s="4">
        <v>454</v>
      </c>
      <c r="B354" s="4">
        <v>997</v>
      </c>
      <c r="C354" s="11">
        <v>44063</v>
      </c>
      <c r="D354" s="4">
        <v>3</v>
      </c>
      <c r="E354" s="4">
        <v>376</v>
      </c>
      <c r="F354" s="41">
        <v>39.070500000000003</v>
      </c>
      <c r="G354" s="41">
        <v>117.2115</v>
      </c>
    </row>
    <row r="355" spans="1:7" x14ac:dyDescent="0.25">
      <c r="A355" s="5">
        <v>455</v>
      </c>
      <c r="B355" s="5">
        <v>998</v>
      </c>
      <c r="C355" s="10">
        <v>44063</v>
      </c>
      <c r="D355" s="5">
        <v>550</v>
      </c>
      <c r="E355" s="5">
        <v>480</v>
      </c>
      <c r="F355" s="40">
        <v>11.6655</v>
      </c>
      <c r="G355" s="40">
        <v>6416.0249999999996</v>
      </c>
    </row>
    <row r="356" spans="1:7" x14ac:dyDescent="0.25">
      <c r="A356" s="4">
        <v>455</v>
      </c>
      <c r="B356" s="4">
        <v>999</v>
      </c>
      <c r="C356" s="11">
        <v>44063</v>
      </c>
      <c r="D356" s="4">
        <v>550</v>
      </c>
      <c r="E356" s="4">
        <v>481</v>
      </c>
      <c r="F356" s="41">
        <v>11.087999999999999</v>
      </c>
      <c r="G356" s="41">
        <v>6098.4</v>
      </c>
    </row>
    <row r="357" spans="1:7" x14ac:dyDescent="0.25">
      <c r="A357" s="5">
        <v>455</v>
      </c>
      <c r="B357" s="5">
        <v>1000</v>
      </c>
      <c r="C357" s="10">
        <v>44063</v>
      </c>
      <c r="D357" s="5">
        <v>550</v>
      </c>
      <c r="E357" s="5">
        <v>482</v>
      </c>
      <c r="F357" s="40">
        <v>8.7569999999999997</v>
      </c>
      <c r="G357" s="40">
        <v>4816.3500000000004</v>
      </c>
    </row>
    <row r="358" spans="1:7" x14ac:dyDescent="0.25">
      <c r="A358" s="4">
        <v>455</v>
      </c>
      <c r="B358" s="4">
        <v>1001</v>
      </c>
      <c r="C358" s="11">
        <v>44063</v>
      </c>
      <c r="D358" s="4">
        <v>550</v>
      </c>
      <c r="E358" s="4">
        <v>483</v>
      </c>
      <c r="F358" s="41">
        <v>9.6914999999999996</v>
      </c>
      <c r="G358" s="41">
        <v>5330.3249999999998</v>
      </c>
    </row>
    <row r="359" spans="1:7" x14ac:dyDescent="0.25">
      <c r="A359" s="5">
        <v>455</v>
      </c>
      <c r="B359" s="5">
        <v>1002</v>
      </c>
      <c r="C359" s="10">
        <v>44063</v>
      </c>
      <c r="D359" s="5">
        <v>550</v>
      </c>
      <c r="E359" s="5">
        <v>484</v>
      </c>
      <c r="F359" s="40">
        <v>6.8775000000000004</v>
      </c>
      <c r="G359" s="40">
        <v>3782.625</v>
      </c>
    </row>
    <row r="360" spans="1:7" x14ac:dyDescent="0.25">
      <c r="A360" s="4">
        <v>455</v>
      </c>
      <c r="B360" s="4">
        <v>1003</v>
      </c>
      <c r="C360" s="11">
        <v>44063</v>
      </c>
      <c r="D360" s="4">
        <v>550</v>
      </c>
      <c r="E360" s="4">
        <v>485</v>
      </c>
      <c r="F360" s="41">
        <v>7.8014999999999999</v>
      </c>
      <c r="G360" s="41">
        <v>4290.8249999999998</v>
      </c>
    </row>
    <row r="361" spans="1:7" x14ac:dyDescent="0.25">
      <c r="A361" s="5">
        <v>455</v>
      </c>
      <c r="B361" s="5">
        <v>1004</v>
      </c>
      <c r="C361" s="10">
        <v>44063</v>
      </c>
      <c r="D361" s="5">
        <v>550</v>
      </c>
      <c r="E361" s="5">
        <v>486</v>
      </c>
      <c r="F361" s="40">
        <v>8.7569999999999997</v>
      </c>
      <c r="G361" s="40">
        <v>4816.3500000000004</v>
      </c>
    </row>
    <row r="362" spans="1:7" x14ac:dyDescent="0.25">
      <c r="A362" s="4">
        <v>455</v>
      </c>
      <c r="B362" s="4">
        <v>1005</v>
      </c>
      <c r="C362" s="11">
        <v>44063</v>
      </c>
      <c r="D362" s="4">
        <v>550</v>
      </c>
      <c r="E362" s="4">
        <v>487</v>
      </c>
      <c r="F362" s="41">
        <v>5.8064999999999998</v>
      </c>
      <c r="G362" s="41">
        <v>3193.5749999999998</v>
      </c>
    </row>
    <row r="363" spans="1:7" x14ac:dyDescent="0.25">
      <c r="A363" s="5">
        <v>455</v>
      </c>
      <c r="B363" s="5">
        <v>1006</v>
      </c>
      <c r="C363" s="10">
        <v>44063</v>
      </c>
      <c r="D363" s="5">
        <v>550</v>
      </c>
      <c r="E363" s="5">
        <v>488</v>
      </c>
      <c r="F363" s="40">
        <v>8.8620000000000001</v>
      </c>
      <c r="G363" s="40">
        <v>4874.1000000000004</v>
      </c>
    </row>
    <row r="364" spans="1:7" x14ac:dyDescent="0.25">
      <c r="A364" s="4">
        <v>455</v>
      </c>
      <c r="B364" s="4">
        <v>1007</v>
      </c>
      <c r="C364" s="11">
        <v>44063</v>
      </c>
      <c r="D364" s="4">
        <v>550</v>
      </c>
      <c r="E364" s="4">
        <v>489</v>
      </c>
      <c r="F364" s="41">
        <v>10.468500000000001</v>
      </c>
      <c r="G364" s="41">
        <v>5757.6750000000002</v>
      </c>
    </row>
    <row r="365" spans="1:7" x14ac:dyDescent="0.25">
      <c r="A365" s="5">
        <v>456</v>
      </c>
      <c r="B365" s="5">
        <v>1008</v>
      </c>
      <c r="C365" s="10">
        <v>44063</v>
      </c>
      <c r="D365" s="5">
        <v>3</v>
      </c>
      <c r="E365" s="5">
        <v>402</v>
      </c>
      <c r="F365" s="40">
        <v>47.470500000000001</v>
      </c>
      <c r="G365" s="40">
        <v>142.41149999999999</v>
      </c>
    </row>
    <row r="366" spans="1:7" x14ac:dyDescent="0.25">
      <c r="A366" s="4">
        <v>457</v>
      </c>
      <c r="B366" s="4">
        <v>1009</v>
      </c>
      <c r="C366" s="11">
        <v>44063</v>
      </c>
      <c r="D366" s="4">
        <v>550</v>
      </c>
      <c r="E366" s="4">
        <v>510</v>
      </c>
      <c r="F366" s="41">
        <v>23.079000000000001</v>
      </c>
      <c r="G366" s="41">
        <v>12693.45</v>
      </c>
    </row>
    <row r="367" spans="1:7" x14ac:dyDescent="0.25">
      <c r="A367" s="5">
        <v>457</v>
      </c>
      <c r="B367" s="5">
        <v>1010</v>
      </c>
      <c r="C367" s="10">
        <v>44063</v>
      </c>
      <c r="D367" s="5">
        <v>550</v>
      </c>
      <c r="E367" s="5">
        <v>511</v>
      </c>
      <c r="F367" s="40">
        <v>29.274000000000001</v>
      </c>
      <c r="G367" s="40">
        <v>16100.7</v>
      </c>
    </row>
    <row r="368" spans="1:7" x14ac:dyDescent="0.25">
      <c r="A368" s="4">
        <v>457</v>
      </c>
      <c r="B368" s="4">
        <v>1011</v>
      </c>
      <c r="C368" s="11">
        <v>44063</v>
      </c>
      <c r="D368" s="4">
        <v>550</v>
      </c>
      <c r="E368" s="4">
        <v>512</v>
      </c>
      <c r="F368" s="41">
        <v>34.975499999999997</v>
      </c>
      <c r="G368" s="41">
        <v>19236.525000000001</v>
      </c>
    </row>
    <row r="369" spans="1:7" x14ac:dyDescent="0.25">
      <c r="A369" s="5">
        <v>458</v>
      </c>
      <c r="B369" s="5">
        <v>1012</v>
      </c>
      <c r="C369" s="10">
        <v>44063</v>
      </c>
      <c r="D369" s="5">
        <v>3</v>
      </c>
      <c r="E369" s="5">
        <v>408</v>
      </c>
      <c r="F369" s="40">
        <v>43.270499999999998</v>
      </c>
      <c r="G369" s="40">
        <v>129.8115</v>
      </c>
    </row>
    <row r="370" spans="1:7" x14ac:dyDescent="0.25">
      <c r="A370" s="4">
        <v>458</v>
      </c>
      <c r="B370" s="4">
        <v>1013</v>
      </c>
      <c r="C370" s="11">
        <v>44063</v>
      </c>
      <c r="D370" s="4">
        <v>3</v>
      </c>
      <c r="E370" s="4">
        <v>409</v>
      </c>
      <c r="F370" s="41">
        <v>41.170499999999997</v>
      </c>
      <c r="G370" s="41">
        <v>123.5115</v>
      </c>
    </row>
    <row r="371" spans="1:7" x14ac:dyDescent="0.25">
      <c r="A371" s="5">
        <v>458</v>
      </c>
      <c r="B371" s="5">
        <v>1014</v>
      </c>
      <c r="C371" s="10">
        <v>44063</v>
      </c>
      <c r="D371" s="5">
        <v>550</v>
      </c>
      <c r="E371" s="5">
        <v>914</v>
      </c>
      <c r="F371" s="40">
        <v>21.0945</v>
      </c>
      <c r="G371" s="40">
        <v>11601.975</v>
      </c>
    </row>
    <row r="372" spans="1:7" x14ac:dyDescent="0.25">
      <c r="A372" s="4">
        <v>458</v>
      </c>
      <c r="B372" s="4">
        <v>1015</v>
      </c>
      <c r="C372" s="11">
        <v>44063</v>
      </c>
      <c r="D372" s="4">
        <v>550</v>
      </c>
      <c r="E372" s="4">
        <v>915</v>
      </c>
      <c r="F372" s="41">
        <v>30.439499999999999</v>
      </c>
      <c r="G372" s="41">
        <v>16741.724999999999</v>
      </c>
    </row>
    <row r="373" spans="1:7" x14ac:dyDescent="0.25">
      <c r="A373" s="5">
        <v>458</v>
      </c>
      <c r="B373" s="5">
        <v>1016</v>
      </c>
      <c r="C373" s="10">
        <v>44063</v>
      </c>
      <c r="D373" s="5">
        <v>550</v>
      </c>
      <c r="E373" s="5">
        <v>916</v>
      </c>
      <c r="F373" s="40">
        <v>40.939500000000002</v>
      </c>
      <c r="G373" s="40">
        <v>22516.724999999999</v>
      </c>
    </row>
    <row r="374" spans="1:7" x14ac:dyDescent="0.25">
      <c r="A374" s="4">
        <v>459</v>
      </c>
      <c r="B374" s="4">
        <v>1017</v>
      </c>
      <c r="C374" s="11">
        <v>44063</v>
      </c>
      <c r="D374" s="4">
        <v>550</v>
      </c>
      <c r="E374" s="4">
        <v>525</v>
      </c>
      <c r="F374" s="41">
        <v>2.3205</v>
      </c>
      <c r="G374" s="41">
        <v>1276.2750000000001</v>
      </c>
    </row>
    <row r="375" spans="1:7" x14ac:dyDescent="0.25">
      <c r="A375" s="5">
        <v>460</v>
      </c>
      <c r="B375" s="5">
        <v>1018</v>
      </c>
      <c r="C375" s="10">
        <v>44063</v>
      </c>
      <c r="D375" s="5">
        <v>550</v>
      </c>
      <c r="E375" s="5">
        <v>526</v>
      </c>
      <c r="F375" s="40">
        <v>3.6435</v>
      </c>
      <c r="G375" s="40">
        <v>2003.925</v>
      </c>
    </row>
    <row r="376" spans="1:7" x14ac:dyDescent="0.25">
      <c r="A376" s="4">
        <v>461</v>
      </c>
      <c r="B376" s="4">
        <v>1019</v>
      </c>
      <c r="C376" s="11">
        <v>44063</v>
      </c>
      <c r="D376" s="4">
        <v>550</v>
      </c>
      <c r="E376" s="4">
        <v>913</v>
      </c>
      <c r="F376" s="41">
        <v>40.939500000000002</v>
      </c>
      <c r="G376" s="41">
        <v>22516.724999999999</v>
      </c>
    </row>
    <row r="377" spans="1:7" x14ac:dyDescent="0.25">
      <c r="A377" s="5">
        <v>462</v>
      </c>
      <c r="B377" s="5">
        <v>1020</v>
      </c>
      <c r="C377" s="10">
        <v>44063</v>
      </c>
      <c r="D377" s="5">
        <v>60</v>
      </c>
      <c r="E377" s="5">
        <v>356</v>
      </c>
      <c r="F377" s="40">
        <v>3.6015000000000001</v>
      </c>
      <c r="G377" s="40">
        <v>216.09</v>
      </c>
    </row>
    <row r="378" spans="1:7" x14ac:dyDescent="0.25">
      <c r="A378" s="4">
        <v>462</v>
      </c>
      <c r="B378" s="4">
        <v>1021</v>
      </c>
      <c r="C378" s="11">
        <v>44063</v>
      </c>
      <c r="D378" s="4">
        <v>60</v>
      </c>
      <c r="E378" s="4">
        <v>357</v>
      </c>
      <c r="F378" s="41">
        <v>3.9794999999999998</v>
      </c>
      <c r="G378" s="41">
        <v>238.77</v>
      </c>
    </row>
    <row r="379" spans="1:7" x14ac:dyDescent="0.25">
      <c r="A379" s="5">
        <v>463</v>
      </c>
      <c r="B379" s="5">
        <v>1022</v>
      </c>
      <c r="C379" s="10">
        <v>44063</v>
      </c>
      <c r="D379" s="5">
        <v>550</v>
      </c>
      <c r="E379" s="5">
        <v>935</v>
      </c>
      <c r="F379" s="40">
        <v>31.4895</v>
      </c>
      <c r="G379" s="40">
        <v>17319.224999999999</v>
      </c>
    </row>
    <row r="380" spans="1:7" x14ac:dyDescent="0.25">
      <c r="A380" s="4">
        <v>463</v>
      </c>
      <c r="B380" s="4">
        <v>1023</v>
      </c>
      <c r="C380" s="11">
        <v>44063</v>
      </c>
      <c r="D380" s="4">
        <v>550</v>
      </c>
      <c r="E380" s="4">
        <v>936</v>
      </c>
      <c r="F380" s="41">
        <v>48.289499999999997</v>
      </c>
      <c r="G380" s="41">
        <v>26559.224999999999</v>
      </c>
    </row>
    <row r="381" spans="1:7" x14ac:dyDescent="0.25">
      <c r="A381" s="5">
        <v>464</v>
      </c>
      <c r="B381" s="5">
        <v>1024</v>
      </c>
      <c r="C381" s="10">
        <v>44063</v>
      </c>
      <c r="D381" s="5">
        <v>550</v>
      </c>
      <c r="E381" s="5">
        <v>524</v>
      </c>
      <c r="F381" s="40">
        <v>12.967499999999999</v>
      </c>
      <c r="G381" s="40">
        <v>7132.125</v>
      </c>
    </row>
    <row r="382" spans="1:7" x14ac:dyDescent="0.25">
      <c r="A382" s="4">
        <v>465</v>
      </c>
      <c r="B382" s="4">
        <v>1025</v>
      </c>
      <c r="C382" s="11">
        <v>44064</v>
      </c>
      <c r="D382" s="4">
        <v>550</v>
      </c>
      <c r="E382" s="4">
        <v>911</v>
      </c>
      <c r="F382" s="41">
        <v>21.0945</v>
      </c>
      <c r="G382" s="41">
        <v>11601.975</v>
      </c>
    </row>
    <row r="383" spans="1:7" x14ac:dyDescent="0.25">
      <c r="A383" s="5">
        <v>465</v>
      </c>
      <c r="B383" s="5">
        <v>1026</v>
      </c>
      <c r="C383" s="10">
        <v>44064</v>
      </c>
      <c r="D383" s="5">
        <v>550</v>
      </c>
      <c r="E383" s="5">
        <v>912</v>
      </c>
      <c r="F383" s="40">
        <v>30.439499999999999</v>
      </c>
      <c r="G383" s="40">
        <v>16741.724999999999</v>
      </c>
    </row>
    <row r="384" spans="1:7" x14ac:dyDescent="0.25">
      <c r="A384" s="4">
        <v>466</v>
      </c>
      <c r="B384" s="4">
        <v>1027</v>
      </c>
      <c r="C384" s="11">
        <v>44064</v>
      </c>
      <c r="D384" s="4">
        <v>550</v>
      </c>
      <c r="E384" s="4">
        <v>910</v>
      </c>
      <c r="F384" s="41">
        <v>40.939500000000002</v>
      </c>
      <c r="G384" s="41">
        <v>22516.724999999999</v>
      </c>
    </row>
    <row r="385" spans="1:7" x14ac:dyDescent="0.25">
      <c r="A385" s="5">
        <v>467</v>
      </c>
      <c r="B385" s="5">
        <v>1028</v>
      </c>
      <c r="C385" s="10">
        <v>44064</v>
      </c>
      <c r="D385" s="5">
        <v>550</v>
      </c>
      <c r="E385" s="5">
        <v>937</v>
      </c>
      <c r="F385" s="40">
        <v>62.9895</v>
      </c>
      <c r="G385" s="40">
        <v>34644.224999999999</v>
      </c>
    </row>
    <row r="386" spans="1:7" x14ac:dyDescent="0.25">
      <c r="A386" s="4">
        <v>468</v>
      </c>
      <c r="B386" s="4">
        <v>1029</v>
      </c>
      <c r="C386" s="11">
        <v>44064</v>
      </c>
      <c r="D386" s="4">
        <v>3</v>
      </c>
      <c r="E386" s="4">
        <v>463</v>
      </c>
      <c r="F386" s="41">
        <v>47.523000000000003</v>
      </c>
      <c r="G386" s="41">
        <v>142.56899999999999</v>
      </c>
    </row>
    <row r="387" spans="1:7" x14ac:dyDescent="0.25">
      <c r="A387" s="5">
        <v>468</v>
      </c>
      <c r="B387" s="5">
        <v>1030</v>
      </c>
      <c r="C387" s="10">
        <v>44064</v>
      </c>
      <c r="D387" s="5">
        <v>3</v>
      </c>
      <c r="E387" s="5">
        <v>464</v>
      </c>
      <c r="F387" s="40">
        <v>45.423000000000002</v>
      </c>
      <c r="G387" s="40">
        <v>136.26900000000001</v>
      </c>
    </row>
    <row r="388" spans="1:7" x14ac:dyDescent="0.25">
      <c r="A388" s="4">
        <v>468</v>
      </c>
      <c r="B388" s="4">
        <v>1031</v>
      </c>
      <c r="C388" s="11">
        <v>44064</v>
      </c>
      <c r="D388" s="4">
        <v>3</v>
      </c>
      <c r="E388" s="4">
        <v>465</v>
      </c>
      <c r="F388" s="41">
        <v>49.6965</v>
      </c>
      <c r="G388" s="41">
        <v>149.08949999999999</v>
      </c>
    </row>
    <row r="389" spans="1:7" x14ac:dyDescent="0.25">
      <c r="A389" s="5">
        <v>468</v>
      </c>
      <c r="B389" s="5">
        <v>1032</v>
      </c>
      <c r="C389" s="10">
        <v>44064</v>
      </c>
      <c r="D389" s="5">
        <v>3</v>
      </c>
      <c r="E389" s="5">
        <v>466</v>
      </c>
      <c r="F389" s="40">
        <v>45.423000000000002</v>
      </c>
      <c r="G389" s="40">
        <v>136.26900000000001</v>
      </c>
    </row>
    <row r="390" spans="1:7" x14ac:dyDescent="0.25">
      <c r="A390" s="4">
        <v>468</v>
      </c>
      <c r="B390" s="4">
        <v>1033</v>
      </c>
      <c r="C390" s="11">
        <v>44064</v>
      </c>
      <c r="D390" s="4">
        <v>3</v>
      </c>
      <c r="E390" s="4">
        <v>467</v>
      </c>
      <c r="F390" s="41">
        <v>43.323</v>
      </c>
      <c r="G390" s="41">
        <v>129.96899999999999</v>
      </c>
    </row>
    <row r="391" spans="1:7" x14ac:dyDescent="0.25">
      <c r="A391" s="5">
        <v>469</v>
      </c>
      <c r="B391" s="5">
        <v>1034</v>
      </c>
      <c r="C391" s="10">
        <v>44064</v>
      </c>
      <c r="D391" s="5">
        <v>3</v>
      </c>
      <c r="E391" s="5">
        <v>462</v>
      </c>
      <c r="F391" s="40">
        <v>47.680500000000002</v>
      </c>
      <c r="G391" s="40">
        <v>143.04150000000001</v>
      </c>
    </row>
    <row r="392" spans="1:7" x14ac:dyDescent="0.25">
      <c r="A392" s="4">
        <v>470</v>
      </c>
      <c r="B392" s="4">
        <v>1035</v>
      </c>
      <c r="C392" s="11">
        <v>44064</v>
      </c>
      <c r="D392" s="4">
        <v>550</v>
      </c>
      <c r="E392" s="4">
        <v>510</v>
      </c>
      <c r="F392" s="41">
        <v>23.404499999999999</v>
      </c>
      <c r="G392" s="41">
        <v>12872.475</v>
      </c>
    </row>
    <row r="393" spans="1:7" x14ac:dyDescent="0.25">
      <c r="A393" s="5">
        <v>470</v>
      </c>
      <c r="B393" s="5">
        <v>1036</v>
      </c>
      <c r="C393" s="10">
        <v>44064</v>
      </c>
      <c r="D393" s="5">
        <v>550</v>
      </c>
      <c r="E393" s="5">
        <v>511</v>
      </c>
      <c r="F393" s="40">
        <v>27.867000000000001</v>
      </c>
      <c r="G393" s="40">
        <v>15326.85</v>
      </c>
    </row>
    <row r="394" spans="1:7" x14ac:dyDescent="0.25">
      <c r="A394" s="4">
        <v>471</v>
      </c>
      <c r="B394" s="4">
        <v>1037</v>
      </c>
      <c r="C394" s="11">
        <v>44064</v>
      </c>
      <c r="D394" s="4">
        <v>550</v>
      </c>
      <c r="E394" s="4">
        <v>527</v>
      </c>
      <c r="F394" s="41">
        <v>6.7515000000000001</v>
      </c>
      <c r="G394" s="41">
        <v>3713.3249999999998</v>
      </c>
    </row>
    <row r="395" spans="1:7" x14ac:dyDescent="0.25">
      <c r="A395" s="5">
        <v>472</v>
      </c>
      <c r="B395" s="5">
        <v>1038</v>
      </c>
      <c r="C395" s="10">
        <v>44064</v>
      </c>
      <c r="D395" s="5">
        <v>550</v>
      </c>
      <c r="E395" s="5">
        <v>938</v>
      </c>
      <c r="F395" s="40">
        <v>31.4895</v>
      </c>
      <c r="G395" s="40">
        <v>17319.224999999999</v>
      </c>
    </row>
    <row r="396" spans="1:7" x14ac:dyDescent="0.25">
      <c r="A396" s="4">
        <v>472</v>
      </c>
      <c r="B396" s="4">
        <v>1039</v>
      </c>
      <c r="C396" s="11">
        <v>44064</v>
      </c>
      <c r="D396" s="4">
        <v>550</v>
      </c>
      <c r="E396" s="4">
        <v>939</v>
      </c>
      <c r="F396" s="41">
        <v>48.289499999999997</v>
      </c>
      <c r="G396" s="41">
        <v>26559.224999999999</v>
      </c>
    </row>
    <row r="397" spans="1:7" x14ac:dyDescent="0.25">
      <c r="A397" s="5">
        <v>473</v>
      </c>
      <c r="B397" s="5">
        <v>1040</v>
      </c>
      <c r="C397" s="10">
        <v>44064</v>
      </c>
      <c r="D397" s="5">
        <v>60</v>
      </c>
      <c r="E397" s="5">
        <v>494</v>
      </c>
      <c r="F397" s="40">
        <v>50.746499999999997</v>
      </c>
      <c r="G397" s="40">
        <v>3044.79</v>
      </c>
    </row>
    <row r="398" spans="1:7" x14ac:dyDescent="0.25">
      <c r="A398" s="4">
        <v>473</v>
      </c>
      <c r="B398" s="4">
        <v>1041</v>
      </c>
      <c r="C398" s="11">
        <v>44064</v>
      </c>
      <c r="D398" s="4">
        <v>60</v>
      </c>
      <c r="E398" s="4">
        <v>495</v>
      </c>
      <c r="F398" s="41">
        <v>62.926499999999997</v>
      </c>
      <c r="G398" s="41">
        <v>3775.59</v>
      </c>
    </row>
    <row r="399" spans="1:7" x14ac:dyDescent="0.25">
      <c r="A399" s="5">
        <v>473</v>
      </c>
      <c r="B399" s="5">
        <v>1042</v>
      </c>
      <c r="C399" s="10">
        <v>44064</v>
      </c>
      <c r="D399" s="5">
        <v>60</v>
      </c>
      <c r="E399" s="5">
        <v>496</v>
      </c>
      <c r="F399" s="40">
        <v>49.654499999999999</v>
      </c>
      <c r="G399" s="40">
        <v>2979.27</v>
      </c>
    </row>
    <row r="400" spans="1:7" x14ac:dyDescent="0.25">
      <c r="A400" s="4">
        <v>474</v>
      </c>
      <c r="B400" s="4">
        <v>1043</v>
      </c>
      <c r="C400" s="11">
        <v>44064</v>
      </c>
      <c r="D400" s="4">
        <v>550</v>
      </c>
      <c r="E400" s="4">
        <v>523</v>
      </c>
      <c r="F400" s="41">
        <v>10.384499999999999</v>
      </c>
      <c r="G400" s="41">
        <v>5711.4750000000004</v>
      </c>
    </row>
    <row r="401" spans="1:7" x14ac:dyDescent="0.25">
      <c r="A401" s="5">
        <v>475</v>
      </c>
      <c r="B401" s="5">
        <v>1044</v>
      </c>
      <c r="C401" s="10">
        <v>44064</v>
      </c>
      <c r="D401" s="5">
        <v>3</v>
      </c>
      <c r="E401" s="5">
        <v>426</v>
      </c>
      <c r="F401" s="40">
        <v>43.480499999999999</v>
      </c>
      <c r="G401" s="40">
        <v>130.44149999999999</v>
      </c>
    </row>
    <row r="402" spans="1:7" x14ac:dyDescent="0.25">
      <c r="A402" s="4">
        <v>475</v>
      </c>
      <c r="B402" s="4">
        <v>1045</v>
      </c>
      <c r="C402" s="11">
        <v>44064</v>
      </c>
      <c r="D402" s="4">
        <v>3</v>
      </c>
      <c r="E402" s="4">
        <v>427</v>
      </c>
      <c r="F402" s="41">
        <v>47.753999999999998</v>
      </c>
      <c r="G402" s="41">
        <v>143.262</v>
      </c>
    </row>
    <row r="403" spans="1:7" x14ac:dyDescent="0.25">
      <c r="A403" s="5">
        <v>475</v>
      </c>
      <c r="B403" s="5">
        <v>1046</v>
      </c>
      <c r="C403" s="10">
        <v>44064</v>
      </c>
      <c r="D403" s="5">
        <v>3</v>
      </c>
      <c r="E403" s="5">
        <v>428</v>
      </c>
      <c r="F403" s="40">
        <v>43.480499999999999</v>
      </c>
      <c r="G403" s="40">
        <v>130.44149999999999</v>
      </c>
    </row>
    <row r="404" spans="1:7" x14ac:dyDescent="0.25">
      <c r="A404" s="4">
        <v>475</v>
      </c>
      <c r="B404" s="4">
        <v>1047</v>
      </c>
      <c r="C404" s="11">
        <v>44064</v>
      </c>
      <c r="D404" s="4">
        <v>3</v>
      </c>
      <c r="E404" s="4">
        <v>429</v>
      </c>
      <c r="F404" s="41">
        <v>41.380499999999998</v>
      </c>
      <c r="G404" s="41">
        <v>124.14149999999999</v>
      </c>
    </row>
    <row r="405" spans="1:7" x14ac:dyDescent="0.25">
      <c r="A405" s="5">
        <v>475</v>
      </c>
      <c r="B405" s="5">
        <v>1048</v>
      </c>
      <c r="C405" s="10">
        <v>44064</v>
      </c>
      <c r="D405" s="5">
        <v>3</v>
      </c>
      <c r="E405" s="5">
        <v>430</v>
      </c>
      <c r="F405" s="40">
        <v>45.654000000000003</v>
      </c>
      <c r="G405" s="40">
        <v>136.96199999999999</v>
      </c>
    </row>
    <row r="406" spans="1:7" x14ac:dyDescent="0.25">
      <c r="A406" s="4">
        <v>475</v>
      </c>
      <c r="B406" s="4">
        <v>1049</v>
      </c>
      <c r="C406" s="11">
        <v>44064</v>
      </c>
      <c r="D406" s="4">
        <v>3</v>
      </c>
      <c r="E406" s="4">
        <v>431</v>
      </c>
      <c r="F406" s="41">
        <v>41.380499999999998</v>
      </c>
      <c r="G406" s="41">
        <v>124.14149999999999</v>
      </c>
    </row>
    <row r="407" spans="1:7" x14ac:dyDescent="0.25">
      <c r="A407" s="5">
        <v>475</v>
      </c>
      <c r="B407" s="5">
        <v>1050</v>
      </c>
      <c r="C407" s="10">
        <v>44064</v>
      </c>
      <c r="D407" s="5">
        <v>3</v>
      </c>
      <c r="E407" s="5">
        <v>432</v>
      </c>
      <c r="F407" s="40">
        <v>39.280500000000004</v>
      </c>
      <c r="G407" s="40">
        <v>117.8415</v>
      </c>
    </row>
    <row r="408" spans="1:7" x14ac:dyDescent="0.25">
      <c r="A408" s="4">
        <v>475</v>
      </c>
      <c r="B408" s="4">
        <v>1051</v>
      </c>
      <c r="C408" s="11">
        <v>44064</v>
      </c>
      <c r="D408" s="4">
        <v>3</v>
      </c>
      <c r="E408" s="4">
        <v>433</v>
      </c>
      <c r="F408" s="41">
        <v>43.554000000000002</v>
      </c>
      <c r="G408" s="41">
        <v>130.66200000000001</v>
      </c>
    </row>
    <row r="409" spans="1:7" x14ac:dyDescent="0.25">
      <c r="A409" s="5">
        <v>475</v>
      </c>
      <c r="B409" s="5">
        <v>1052</v>
      </c>
      <c r="C409" s="10">
        <v>44064</v>
      </c>
      <c r="D409" s="5">
        <v>3</v>
      </c>
      <c r="E409" s="5">
        <v>434</v>
      </c>
      <c r="F409" s="40">
        <v>39.280500000000004</v>
      </c>
      <c r="G409" s="40">
        <v>117.8415</v>
      </c>
    </row>
    <row r="410" spans="1:7" x14ac:dyDescent="0.25">
      <c r="A410" s="4">
        <v>475</v>
      </c>
      <c r="B410" s="4">
        <v>1053</v>
      </c>
      <c r="C410" s="11">
        <v>44064</v>
      </c>
      <c r="D410" s="4">
        <v>3</v>
      </c>
      <c r="E410" s="4">
        <v>435</v>
      </c>
      <c r="F410" s="41">
        <v>37.180500000000002</v>
      </c>
      <c r="G410" s="41">
        <v>111.5415</v>
      </c>
    </row>
    <row r="411" spans="1:7" x14ac:dyDescent="0.25">
      <c r="A411" s="5">
        <v>475</v>
      </c>
      <c r="B411" s="5">
        <v>1054</v>
      </c>
      <c r="C411" s="10">
        <v>44064</v>
      </c>
      <c r="D411" s="5">
        <v>3</v>
      </c>
      <c r="E411" s="5">
        <v>436</v>
      </c>
      <c r="F411" s="40">
        <v>41.454000000000001</v>
      </c>
      <c r="G411" s="40">
        <v>124.36199999999999</v>
      </c>
    </row>
    <row r="412" spans="1:7" x14ac:dyDescent="0.25">
      <c r="A412" s="4">
        <v>475</v>
      </c>
      <c r="B412" s="4">
        <v>1055</v>
      </c>
      <c r="C412" s="11">
        <v>44064</v>
      </c>
      <c r="D412" s="4">
        <v>3</v>
      </c>
      <c r="E412" s="4">
        <v>437</v>
      </c>
      <c r="F412" s="41">
        <v>37.180500000000002</v>
      </c>
      <c r="G412" s="41">
        <v>111.5415</v>
      </c>
    </row>
    <row r="413" spans="1:7" x14ac:dyDescent="0.25">
      <c r="A413" s="5">
        <v>476</v>
      </c>
      <c r="B413" s="5">
        <v>1056</v>
      </c>
      <c r="C413" s="10">
        <v>44064</v>
      </c>
      <c r="D413" s="5">
        <v>3</v>
      </c>
      <c r="E413" s="5">
        <v>490</v>
      </c>
      <c r="F413" s="40">
        <v>12.7155</v>
      </c>
      <c r="G413" s="40">
        <v>38.146500000000003</v>
      </c>
    </row>
    <row r="414" spans="1:7" x14ac:dyDescent="0.25">
      <c r="A414" s="4">
        <v>476</v>
      </c>
      <c r="B414" s="4">
        <v>1057</v>
      </c>
      <c r="C414" s="11">
        <v>44064</v>
      </c>
      <c r="D414" s="4">
        <v>3</v>
      </c>
      <c r="E414" s="4">
        <v>491</v>
      </c>
      <c r="F414" s="41">
        <v>19.939499999999999</v>
      </c>
      <c r="G414" s="41">
        <v>59.8185</v>
      </c>
    </row>
    <row r="415" spans="1:7" x14ac:dyDescent="0.25">
      <c r="A415" s="5">
        <v>477</v>
      </c>
      <c r="B415" s="5">
        <v>1058</v>
      </c>
      <c r="C415" s="10">
        <v>44064</v>
      </c>
      <c r="D415" s="5">
        <v>3</v>
      </c>
      <c r="E415" s="5">
        <v>528</v>
      </c>
      <c r="F415" s="40">
        <v>38.156999999999996</v>
      </c>
      <c r="G415" s="40">
        <v>114.471</v>
      </c>
    </row>
    <row r="416" spans="1:7" x14ac:dyDescent="0.25">
      <c r="A416" s="4">
        <v>478</v>
      </c>
      <c r="B416" s="4">
        <v>1059</v>
      </c>
      <c r="C416" s="11">
        <v>44064</v>
      </c>
      <c r="D416" s="4">
        <v>3</v>
      </c>
      <c r="E416" s="4">
        <v>505</v>
      </c>
      <c r="F416" s="41">
        <v>44.215499999999999</v>
      </c>
      <c r="G416" s="41">
        <v>132.6465</v>
      </c>
    </row>
    <row r="417" spans="1:7" x14ac:dyDescent="0.25">
      <c r="A417" s="5">
        <v>479</v>
      </c>
      <c r="B417" s="5">
        <v>1060</v>
      </c>
      <c r="C417" s="10">
        <v>44064</v>
      </c>
      <c r="D417" s="5">
        <v>550</v>
      </c>
      <c r="E417" s="5">
        <v>938</v>
      </c>
      <c r="F417" s="40">
        <v>31.4895</v>
      </c>
      <c r="G417" s="40">
        <v>17319.224999999999</v>
      </c>
    </row>
    <row r="418" spans="1:7" x14ac:dyDescent="0.25">
      <c r="A418" s="4">
        <v>479</v>
      </c>
      <c r="B418" s="4">
        <v>1061</v>
      </c>
      <c r="C418" s="11">
        <v>44064</v>
      </c>
      <c r="D418" s="4">
        <v>550</v>
      </c>
      <c r="E418" s="4">
        <v>939</v>
      </c>
      <c r="F418" s="41">
        <v>48.289499999999997</v>
      </c>
      <c r="G418" s="41">
        <v>26559.224999999999</v>
      </c>
    </row>
    <row r="419" spans="1:7" x14ac:dyDescent="0.25">
      <c r="A419" s="5">
        <v>480</v>
      </c>
      <c r="B419" s="5">
        <v>1062</v>
      </c>
      <c r="C419" s="10">
        <v>44064</v>
      </c>
      <c r="D419" s="5">
        <v>60</v>
      </c>
      <c r="E419" s="5">
        <v>358</v>
      </c>
      <c r="F419" s="40">
        <v>6.9824999999999999</v>
      </c>
      <c r="G419" s="40">
        <v>418.95</v>
      </c>
    </row>
    <row r="420" spans="1:7" x14ac:dyDescent="0.25">
      <c r="A420" s="4">
        <v>481</v>
      </c>
      <c r="B420" s="4">
        <v>1063</v>
      </c>
      <c r="C420" s="11">
        <v>44065</v>
      </c>
      <c r="D420" s="4">
        <v>3</v>
      </c>
      <c r="E420" s="4">
        <v>438</v>
      </c>
      <c r="F420" s="41">
        <v>47.680500000000002</v>
      </c>
      <c r="G420" s="41">
        <v>143.04150000000001</v>
      </c>
    </row>
    <row r="421" spans="1:7" x14ac:dyDescent="0.25">
      <c r="A421" s="5">
        <v>481</v>
      </c>
      <c r="B421" s="5">
        <v>1064</v>
      </c>
      <c r="C421" s="10">
        <v>44065</v>
      </c>
      <c r="D421" s="5">
        <v>3</v>
      </c>
      <c r="E421" s="5">
        <v>439</v>
      </c>
      <c r="F421" s="40">
        <v>45.580500000000001</v>
      </c>
      <c r="G421" s="40">
        <v>136.7415</v>
      </c>
    </row>
    <row r="422" spans="1:7" x14ac:dyDescent="0.25">
      <c r="A422" s="4">
        <v>481</v>
      </c>
      <c r="B422" s="4">
        <v>1065</v>
      </c>
      <c r="C422" s="11">
        <v>44065</v>
      </c>
      <c r="D422" s="4">
        <v>3</v>
      </c>
      <c r="E422" s="4">
        <v>440</v>
      </c>
      <c r="F422" s="41">
        <v>49.853999999999999</v>
      </c>
      <c r="G422" s="41">
        <v>149.56200000000001</v>
      </c>
    </row>
    <row r="423" spans="1:7" x14ac:dyDescent="0.25">
      <c r="A423" s="5">
        <v>481</v>
      </c>
      <c r="B423" s="5">
        <v>1066</v>
      </c>
      <c r="C423" s="10">
        <v>44065</v>
      </c>
      <c r="D423" s="5">
        <v>3</v>
      </c>
      <c r="E423" s="5">
        <v>441</v>
      </c>
      <c r="F423" s="40">
        <v>45.580500000000001</v>
      </c>
      <c r="G423" s="40">
        <v>136.7415</v>
      </c>
    </row>
    <row r="424" spans="1:7" x14ac:dyDescent="0.25">
      <c r="A424" s="4">
        <v>482</v>
      </c>
      <c r="B424" s="4">
        <v>1067</v>
      </c>
      <c r="C424" s="11">
        <v>44065</v>
      </c>
      <c r="D424" s="4">
        <v>60</v>
      </c>
      <c r="E424" s="4">
        <v>356</v>
      </c>
      <c r="F424" s="41">
        <v>3.3809999999999998</v>
      </c>
      <c r="G424" s="41">
        <v>202.86</v>
      </c>
    </row>
    <row r="425" spans="1:7" x14ac:dyDescent="0.25">
      <c r="A425" s="5">
        <v>482</v>
      </c>
      <c r="B425" s="5">
        <v>1068</v>
      </c>
      <c r="C425" s="10">
        <v>44065</v>
      </c>
      <c r="D425" s="5">
        <v>60</v>
      </c>
      <c r="E425" s="5">
        <v>357</v>
      </c>
      <c r="F425" s="40">
        <v>4.3155000000000001</v>
      </c>
      <c r="G425" s="40">
        <v>258.93</v>
      </c>
    </row>
    <row r="426" spans="1:7" x14ac:dyDescent="0.25">
      <c r="A426" s="4">
        <v>483</v>
      </c>
      <c r="B426" s="4">
        <v>1069</v>
      </c>
      <c r="C426" s="11">
        <v>44065</v>
      </c>
      <c r="D426" s="4">
        <v>3</v>
      </c>
      <c r="E426" s="4">
        <v>377</v>
      </c>
      <c r="F426" s="41">
        <v>45.444000000000003</v>
      </c>
      <c r="G426" s="41">
        <v>136.33199999999999</v>
      </c>
    </row>
    <row r="427" spans="1:7" x14ac:dyDescent="0.25">
      <c r="A427" s="5">
        <v>483</v>
      </c>
      <c r="B427" s="5">
        <v>1070</v>
      </c>
      <c r="C427" s="10">
        <v>44065</v>
      </c>
      <c r="D427" s="5">
        <v>3</v>
      </c>
      <c r="E427" s="5">
        <v>378</v>
      </c>
      <c r="F427" s="40">
        <v>41.170499999999997</v>
      </c>
      <c r="G427" s="40">
        <v>123.5115</v>
      </c>
    </row>
    <row r="428" spans="1:7" x14ac:dyDescent="0.25">
      <c r="A428" s="4">
        <v>483</v>
      </c>
      <c r="B428" s="4">
        <v>1071</v>
      </c>
      <c r="C428" s="11">
        <v>44065</v>
      </c>
      <c r="D428" s="4">
        <v>3</v>
      </c>
      <c r="E428" s="4">
        <v>379</v>
      </c>
      <c r="F428" s="41">
        <v>39.070500000000003</v>
      </c>
      <c r="G428" s="41">
        <v>117.2115</v>
      </c>
    </row>
    <row r="429" spans="1:7" x14ac:dyDescent="0.25">
      <c r="A429" s="5">
        <v>484</v>
      </c>
      <c r="B429" s="5">
        <v>1072</v>
      </c>
      <c r="C429" s="10">
        <v>44065</v>
      </c>
      <c r="D429" s="5">
        <v>3</v>
      </c>
      <c r="E429" s="5">
        <v>490</v>
      </c>
      <c r="F429" s="40">
        <v>12.358499999999999</v>
      </c>
      <c r="G429" s="40">
        <v>37.075499999999998</v>
      </c>
    </row>
    <row r="430" spans="1:7" x14ac:dyDescent="0.25">
      <c r="A430" s="4">
        <v>485</v>
      </c>
      <c r="B430" s="4">
        <v>1073</v>
      </c>
      <c r="C430" s="11">
        <v>44065</v>
      </c>
      <c r="D430" s="4">
        <v>550</v>
      </c>
      <c r="E430" s="4">
        <v>513</v>
      </c>
      <c r="F430" s="41">
        <v>39.1965</v>
      </c>
      <c r="G430" s="41">
        <v>21558.075000000001</v>
      </c>
    </row>
    <row r="431" spans="1:7" x14ac:dyDescent="0.25">
      <c r="A431" s="5">
        <v>486</v>
      </c>
      <c r="B431" s="5">
        <v>1074</v>
      </c>
      <c r="C431" s="10">
        <v>44065</v>
      </c>
      <c r="D431" s="5">
        <v>3</v>
      </c>
      <c r="E431" s="5">
        <v>403</v>
      </c>
      <c r="F431" s="40">
        <v>45.444000000000003</v>
      </c>
      <c r="G431" s="40">
        <v>136.33199999999999</v>
      </c>
    </row>
    <row r="432" spans="1:7" x14ac:dyDescent="0.25">
      <c r="A432" s="4">
        <v>486</v>
      </c>
      <c r="B432" s="4">
        <v>1075</v>
      </c>
      <c r="C432" s="11">
        <v>44065</v>
      </c>
      <c r="D432" s="4">
        <v>3</v>
      </c>
      <c r="E432" s="4">
        <v>404</v>
      </c>
      <c r="F432" s="41">
        <v>41.170499999999997</v>
      </c>
      <c r="G432" s="41">
        <v>123.5115</v>
      </c>
    </row>
    <row r="433" spans="1:7" x14ac:dyDescent="0.25">
      <c r="A433" s="5">
        <v>486</v>
      </c>
      <c r="B433" s="5">
        <v>1076</v>
      </c>
      <c r="C433" s="10">
        <v>44065</v>
      </c>
      <c r="D433" s="5">
        <v>3</v>
      </c>
      <c r="E433" s="5">
        <v>405</v>
      </c>
      <c r="F433" s="40">
        <v>39.070500000000003</v>
      </c>
      <c r="G433" s="40">
        <v>117.2115</v>
      </c>
    </row>
    <row r="434" spans="1:7" x14ac:dyDescent="0.25">
      <c r="A434" s="4">
        <v>486</v>
      </c>
      <c r="B434" s="4">
        <v>1077</v>
      </c>
      <c r="C434" s="11">
        <v>44065</v>
      </c>
      <c r="D434" s="4">
        <v>3</v>
      </c>
      <c r="E434" s="4">
        <v>406</v>
      </c>
      <c r="F434" s="41">
        <v>43.344000000000001</v>
      </c>
      <c r="G434" s="41">
        <v>130.03200000000001</v>
      </c>
    </row>
    <row r="435" spans="1:7" x14ac:dyDescent="0.25">
      <c r="A435" s="5">
        <v>487</v>
      </c>
      <c r="B435" s="5">
        <v>1078</v>
      </c>
      <c r="C435" s="10">
        <v>44065</v>
      </c>
      <c r="D435" s="5">
        <v>550</v>
      </c>
      <c r="E435" s="5">
        <v>931</v>
      </c>
      <c r="F435" s="40">
        <v>34.8705</v>
      </c>
      <c r="G435" s="40">
        <v>19178.775000000001</v>
      </c>
    </row>
    <row r="436" spans="1:7" x14ac:dyDescent="0.25">
      <c r="A436" s="4">
        <v>487</v>
      </c>
      <c r="B436" s="4">
        <v>1079</v>
      </c>
      <c r="C436" s="11">
        <v>44065</v>
      </c>
      <c r="D436" s="4">
        <v>550</v>
      </c>
      <c r="E436" s="4">
        <v>932</v>
      </c>
      <c r="F436" s="41">
        <v>39.763500000000001</v>
      </c>
      <c r="G436" s="41">
        <v>21869.924999999999</v>
      </c>
    </row>
    <row r="437" spans="1:7" x14ac:dyDescent="0.25">
      <c r="A437" s="5">
        <v>487</v>
      </c>
      <c r="B437" s="5">
        <v>1080</v>
      </c>
      <c r="C437" s="10">
        <v>44065</v>
      </c>
      <c r="D437" s="5">
        <v>550</v>
      </c>
      <c r="E437" s="5">
        <v>933</v>
      </c>
      <c r="F437" s="40">
        <v>43.984499999999997</v>
      </c>
      <c r="G437" s="40">
        <v>24191.474999999999</v>
      </c>
    </row>
    <row r="438" spans="1:7" x14ac:dyDescent="0.25">
      <c r="A438" s="4">
        <v>487</v>
      </c>
      <c r="B438" s="4">
        <v>1081</v>
      </c>
      <c r="C438" s="11">
        <v>44065</v>
      </c>
      <c r="D438" s="4">
        <v>550</v>
      </c>
      <c r="E438" s="4">
        <v>934</v>
      </c>
      <c r="F438" s="41">
        <v>38.146500000000003</v>
      </c>
      <c r="G438" s="41">
        <v>20980.575000000001</v>
      </c>
    </row>
    <row r="439" spans="1:7" x14ac:dyDescent="0.25">
      <c r="A439" s="5">
        <v>488</v>
      </c>
      <c r="B439" s="5">
        <v>1082</v>
      </c>
      <c r="C439" s="10">
        <v>44065</v>
      </c>
      <c r="D439" s="5">
        <v>3</v>
      </c>
      <c r="E439" s="5">
        <v>422</v>
      </c>
      <c r="F439" s="40">
        <v>47.680500000000002</v>
      </c>
      <c r="G439" s="40">
        <v>143.04150000000001</v>
      </c>
    </row>
    <row r="440" spans="1:7" x14ac:dyDescent="0.25">
      <c r="A440" s="4">
        <v>488</v>
      </c>
      <c r="B440" s="4">
        <v>1083</v>
      </c>
      <c r="C440" s="11">
        <v>44065</v>
      </c>
      <c r="D440" s="4">
        <v>3</v>
      </c>
      <c r="E440" s="4">
        <v>423</v>
      </c>
      <c r="F440" s="41">
        <v>45.580500000000001</v>
      </c>
      <c r="G440" s="41">
        <v>136.7415</v>
      </c>
    </row>
    <row r="441" spans="1:7" x14ac:dyDescent="0.25">
      <c r="A441" s="5">
        <v>488</v>
      </c>
      <c r="B441" s="5">
        <v>1084</v>
      </c>
      <c r="C441" s="10">
        <v>44065</v>
      </c>
      <c r="D441" s="5">
        <v>3</v>
      </c>
      <c r="E441" s="5">
        <v>424</v>
      </c>
      <c r="F441" s="40">
        <v>49.853999999999999</v>
      </c>
      <c r="G441" s="40">
        <v>149.56200000000001</v>
      </c>
    </row>
    <row r="442" spans="1:7" x14ac:dyDescent="0.25">
      <c r="A442" s="4">
        <v>488</v>
      </c>
      <c r="B442" s="4">
        <v>1085</v>
      </c>
      <c r="C442" s="11">
        <v>44065</v>
      </c>
      <c r="D442" s="4">
        <v>3</v>
      </c>
      <c r="E442" s="4">
        <v>425</v>
      </c>
      <c r="F442" s="41">
        <v>45.580500000000001</v>
      </c>
      <c r="G442" s="41">
        <v>136.7415</v>
      </c>
    </row>
    <row r="443" spans="1:7" x14ac:dyDescent="0.25">
      <c r="A443" s="5">
        <v>488</v>
      </c>
      <c r="B443" s="5">
        <v>1086</v>
      </c>
      <c r="C443" s="10">
        <v>44065</v>
      </c>
      <c r="D443" s="5">
        <v>3</v>
      </c>
      <c r="E443" s="5">
        <v>426</v>
      </c>
      <c r="F443" s="40">
        <v>43.480499999999999</v>
      </c>
      <c r="G443" s="40">
        <v>130.44149999999999</v>
      </c>
    </row>
    <row r="444" spans="1:7" x14ac:dyDescent="0.25">
      <c r="A444" s="4">
        <v>489</v>
      </c>
      <c r="B444" s="4">
        <v>1087</v>
      </c>
      <c r="C444" s="11">
        <v>44065</v>
      </c>
      <c r="D444" s="4">
        <v>3</v>
      </c>
      <c r="E444" s="4">
        <v>344</v>
      </c>
      <c r="F444" s="41">
        <v>45.475499999999997</v>
      </c>
      <c r="G444" s="41">
        <v>136.4265</v>
      </c>
    </row>
    <row r="445" spans="1:7" x14ac:dyDescent="0.25">
      <c r="A445" s="5">
        <v>489</v>
      </c>
      <c r="B445" s="5">
        <v>1088</v>
      </c>
      <c r="C445" s="10">
        <v>44065</v>
      </c>
      <c r="D445" s="5">
        <v>3</v>
      </c>
      <c r="E445" s="5">
        <v>345</v>
      </c>
      <c r="F445" s="40">
        <v>43.375500000000002</v>
      </c>
      <c r="G445" s="40">
        <v>130.12649999999999</v>
      </c>
    </row>
    <row r="446" spans="1:7" x14ac:dyDescent="0.25">
      <c r="A446" s="4">
        <v>489</v>
      </c>
      <c r="B446" s="4">
        <v>1089</v>
      </c>
      <c r="C446" s="11">
        <v>44065</v>
      </c>
      <c r="D446" s="4">
        <v>3</v>
      </c>
      <c r="E446" s="4">
        <v>346</v>
      </c>
      <c r="F446" s="41">
        <v>47.649000000000001</v>
      </c>
      <c r="G446" s="41">
        <v>142.947</v>
      </c>
    </row>
    <row r="447" spans="1:7" x14ac:dyDescent="0.25">
      <c r="A447" s="5">
        <v>489</v>
      </c>
      <c r="B447" s="5">
        <v>1090</v>
      </c>
      <c r="C447" s="10">
        <v>44065</v>
      </c>
      <c r="D447" s="5">
        <v>3</v>
      </c>
      <c r="E447" s="5">
        <v>347</v>
      </c>
      <c r="F447" s="40">
        <v>43.375500000000002</v>
      </c>
      <c r="G447" s="40">
        <v>130.12649999999999</v>
      </c>
    </row>
    <row r="448" spans="1:7" x14ac:dyDescent="0.25">
      <c r="A448" s="4">
        <v>489</v>
      </c>
      <c r="B448" s="4">
        <v>1091</v>
      </c>
      <c r="C448" s="11">
        <v>44065</v>
      </c>
      <c r="D448" s="4">
        <v>3</v>
      </c>
      <c r="E448" s="4">
        <v>348</v>
      </c>
      <c r="F448" s="41">
        <v>41.275500000000001</v>
      </c>
      <c r="G448" s="41">
        <v>123.8265</v>
      </c>
    </row>
    <row r="449" spans="1:7" x14ac:dyDescent="0.25">
      <c r="A449" s="5">
        <v>490</v>
      </c>
      <c r="B449" s="5">
        <v>1092</v>
      </c>
      <c r="C449" s="10">
        <v>44065</v>
      </c>
      <c r="D449" s="5">
        <v>550</v>
      </c>
      <c r="E449" s="5">
        <v>931</v>
      </c>
      <c r="F449" s="40">
        <v>34.345500000000001</v>
      </c>
      <c r="G449" s="40">
        <v>18890.025000000001</v>
      </c>
    </row>
    <row r="450" spans="1:7" x14ac:dyDescent="0.25">
      <c r="A450" s="4">
        <v>490</v>
      </c>
      <c r="B450" s="4">
        <v>1093</v>
      </c>
      <c r="C450" s="11">
        <v>44065</v>
      </c>
      <c r="D450" s="4">
        <v>550</v>
      </c>
      <c r="E450" s="4">
        <v>932</v>
      </c>
      <c r="F450" s="41">
        <v>39.238500000000002</v>
      </c>
      <c r="G450" s="41">
        <v>21581.174999999999</v>
      </c>
    </row>
    <row r="451" spans="1:7" x14ac:dyDescent="0.25">
      <c r="A451" s="5">
        <v>491</v>
      </c>
      <c r="B451" s="5">
        <v>1094</v>
      </c>
      <c r="C451" s="10">
        <v>44065</v>
      </c>
      <c r="D451" s="5">
        <v>3</v>
      </c>
      <c r="E451" s="5">
        <v>348</v>
      </c>
      <c r="F451" s="40">
        <v>41.170499999999997</v>
      </c>
      <c r="G451" s="40">
        <v>123.5115</v>
      </c>
    </row>
    <row r="452" spans="1:7" x14ac:dyDescent="0.25">
      <c r="A452" s="4">
        <v>491</v>
      </c>
      <c r="B452" s="4">
        <v>1095</v>
      </c>
      <c r="C452" s="11">
        <v>44065</v>
      </c>
      <c r="D452" s="4">
        <v>3</v>
      </c>
      <c r="E452" s="4">
        <v>349</v>
      </c>
      <c r="F452" s="41">
        <v>45.444000000000003</v>
      </c>
      <c r="G452" s="41">
        <v>136.33199999999999</v>
      </c>
    </row>
    <row r="453" spans="1:7" x14ac:dyDescent="0.25">
      <c r="A453" s="5">
        <v>492</v>
      </c>
      <c r="B453" s="5">
        <v>1096</v>
      </c>
      <c r="C453" s="10">
        <v>44065</v>
      </c>
      <c r="D453" s="5">
        <v>550</v>
      </c>
      <c r="E453" s="5">
        <v>928</v>
      </c>
      <c r="F453" s="40">
        <v>32.770499999999998</v>
      </c>
      <c r="G453" s="40">
        <v>18023.775000000001</v>
      </c>
    </row>
    <row r="454" spans="1:7" x14ac:dyDescent="0.25">
      <c r="A454" s="4">
        <v>492</v>
      </c>
      <c r="B454" s="4">
        <v>1097</v>
      </c>
      <c r="C454" s="11">
        <v>44065</v>
      </c>
      <c r="D454" s="4">
        <v>550</v>
      </c>
      <c r="E454" s="4">
        <v>929</v>
      </c>
      <c r="F454" s="41">
        <v>37.085999999999999</v>
      </c>
      <c r="G454" s="41">
        <v>20397.3</v>
      </c>
    </row>
    <row r="455" spans="1:7" x14ac:dyDescent="0.25">
      <c r="A455" s="5">
        <v>493</v>
      </c>
      <c r="B455" s="5">
        <v>1098</v>
      </c>
      <c r="C455" s="10">
        <v>44065</v>
      </c>
      <c r="D455" s="5">
        <v>550</v>
      </c>
      <c r="E455" s="5">
        <v>332</v>
      </c>
      <c r="F455" s="40">
        <v>10.815</v>
      </c>
      <c r="G455" s="40">
        <v>5948.25</v>
      </c>
    </row>
    <row r="456" spans="1:7" x14ac:dyDescent="0.25">
      <c r="A456" s="4">
        <v>494</v>
      </c>
      <c r="B456" s="4">
        <v>1099</v>
      </c>
      <c r="C456" s="11">
        <v>44065</v>
      </c>
      <c r="D456" s="4">
        <v>550</v>
      </c>
      <c r="E456" s="4">
        <v>948</v>
      </c>
      <c r="F456" s="41">
        <v>82.834500000000006</v>
      </c>
      <c r="G456" s="41">
        <v>45558.974999999999</v>
      </c>
    </row>
    <row r="457" spans="1:7" x14ac:dyDescent="0.25">
      <c r="A457" s="5">
        <v>494</v>
      </c>
      <c r="B457" s="5">
        <v>1100</v>
      </c>
      <c r="C457" s="10">
        <v>44065</v>
      </c>
      <c r="D457" s="5">
        <v>550</v>
      </c>
      <c r="E457" s="5">
        <v>907</v>
      </c>
      <c r="F457" s="40">
        <v>82.834500000000006</v>
      </c>
      <c r="G457" s="40">
        <v>45558.974999999999</v>
      </c>
    </row>
    <row r="458" spans="1:7" x14ac:dyDescent="0.25">
      <c r="A458" s="4">
        <v>495</v>
      </c>
      <c r="B458" s="4">
        <v>1101</v>
      </c>
      <c r="C458" s="11">
        <v>44065</v>
      </c>
      <c r="D458" s="4">
        <v>1250</v>
      </c>
      <c r="E458" s="4">
        <v>325</v>
      </c>
      <c r="F458" s="41">
        <v>0.21</v>
      </c>
      <c r="G458" s="41">
        <v>262.5</v>
      </c>
    </row>
    <row r="459" spans="1:7" x14ac:dyDescent="0.25">
      <c r="A459" s="5">
        <v>495</v>
      </c>
      <c r="B459" s="5">
        <v>1102</v>
      </c>
      <c r="C459" s="10">
        <v>44065</v>
      </c>
      <c r="D459" s="5">
        <v>1250</v>
      </c>
      <c r="E459" s="5">
        <v>326</v>
      </c>
      <c r="F459" s="40">
        <v>0.21</v>
      </c>
      <c r="G459" s="40">
        <v>262.5</v>
      </c>
    </row>
    <row r="460" spans="1:7" x14ac:dyDescent="0.25">
      <c r="A460" s="4">
        <v>496</v>
      </c>
      <c r="B460" s="4">
        <v>1103</v>
      </c>
      <c r="C460" s="11">
        <v>44065</v>
      </c>
      <c r="D460" s="4">
        <v>3</v>
      </c>
      <c r="E460" s="4">
        <v>320</v>
      </c>
      <c r="F460" s="41">
        <v>49.643999999999998</v>
      </c>
      <c r="G460" s="41">
        <v>148.93199999999999</v>
      </c>
    </row>
    <row r="461" spans="1:7" x14ac:dyDescent="0.25">
      <c r="A461" s="5">
        <v>496</v>
      </c>
      <c r="B461" s="5">
        <v>1104</v>
      </c>
      <c r="C461" s="10">
        <v>44065</v>
      </c>
      <c r="D461" s="5">
        <v>3</v>
      </c>
      <c r="E461" s="5">
        <v>321</v>
      </c>
      <c r="F461" s="40">
        <v>44.320500000000003</v>
      </c>
      <c r="G461" s="40">
        <v>132.9615</v>
      </c>
    </row>
    <row r="462" spans="1:7" x14ac:dyDescent="0.25">
      <c r="A462" s="4">
        <v>496</v>
      </c>
      <c r="B462" s="4">
        <v>1105</v>
      </c>
      <c r="C462" s="11">
        <v>44065</v>
      </c>
      <c r="D462" s="4">
        <v>60</v>
      </c>
      <c r="E462" s="4">
        <v>322</v>
      </c>
      <c r="F462" s="41">
        <v>28.6965</v>
      </c>
      <c r="G462" s="41">
        <v>1721.79</v>
      </c>
    </row>
    <row r="463" spans="1:7" x14ac:dyDescent="0.25">
      <c r="A463" s="5">
        <v>497</v>
      </c>
      <c r="B463" s="5">
        <v>1106</v>
      </c>
      <c r="C463" s="10">
        <v>44067</v>
      </c>
      <c r="D463" s="5">
        <v>550</v>
      </c>
      <c r="E463" s="5">
        <v>930</v>
      </c>
      <c r="F463" s="40">
        <v>42.514499999999998</v>
      </c>
      <c r="G463" s="40">
        <v>23382.974999999999</v>
      </c>
    </row>
    <row r="464" spans="1:7" x14ac:dyDescent="0.25">
      <c r="A464" s="4">
        <v>497</v>
      </c>
      <c r="B464" s="4">
        <v>1107</v>
      </c>
      <c r="C464" s="11">
        <v>44067</v>
      </c>
      <c r="D464" s="4">
        <v>550</v>
      </c>
      <c r="E464" s="4">
        <v>921</v>
      </c>
      <c r="F464" s="41">
        <v>5.5860000000000003</v>
      </c>
      <c r="G464" s="41">
        <v>3072.3</v>
      </c>
    </row>
    <row r="465" spans="1:7" x14ac:dyDescent="0.25">
      <c r="A465" s="5">
        <v>498</v>
      </c>
      <c r="B465" s="5">
        <v>1108</v>
      </c>
      <c r="C465" s="10">
        <v>44067</v>
      </c>
      <c r="D465" s="5">
        <v>60</v>
      </c>
      <c r="E465" s="5">
        <v>952</v>
      </c>
      <c r="F465" s="40">
        <v>15.7395</v>
      </c>
      <c r="G465" s="40">
        <v>944.37</v>
      </c>
    </row>
    <row r="466" spans="1:7" x14ac:dyDescent="0.25">
      <c r="A466" s="4">
        <v>499</v>
      </c>
      <c r="B466" s="4">
        <v>1109</v>
      </c>
      <c r="C466" s="11">
        <v>44067</v>
      </c>
      <c r="D466" s="4">
        <v>550</v>
      </c>
      <c r="E466" s="4">
        <v>933</v>
      </c>
      <c r="F466" s="41">
        <v>43.459499999999998</v>
      </c>
      <c r="G466" s="41">
        <v>23902.724999999999</v>
      </c>
    </row>
    <row r="467" spans="1:7" x14ac:dyDescent="0.25">
      <c r="A467" s="5">
        <v>499</v>
      </c>
      <c r="B467" s="5">
        <v>1110</v>
      </c>
      <c r="C467" s="10">
        <v>44067</v>
      </c>
      <c r="D467" s="5">
        <v>550</v>
      </c>
      <c r="E467" s="5">
        <v>934</v>
      </c>
      <c r="F467" s="40">
        <v>37.621499999999997</v>
      </c>
      <c r="G467" s="40">
        <v>20691.825000000001</v>
      </c>
    </row>
    <row r="468" spans="1:7" x14ac:dyDescent="0.25">
      <c r="A468" s="4">
        <v>499</v>
      </c>
      <c r="B468" s="4">
        <v>1111</v>
      </c>
      <c r="C468" s="11">
        <v>44067</v>
      </c>
      <c r="D468" s="4">
        <v>550</v>
      </c>
      <c r="E468" s="4">
        <v>922</v>
      </c>
      <c r="F468" s="41">
        <v>6.5309999999999997</v>
      </c>
      <c r="G468" s="41">
        <v>3592.05</v>
      </c>
    </row>
    <row r="469" spans="1:7" x14ac:dyDescent="0.25">
      <c r="A469" s="5">
        <v>499</v>
      </c>
      <c r="B469" s="5">
        <v>1112</v>
      </c>
      <c r="C469" s="10">
        <v>44067</v>
      </c>
      <c r="D469" s="5">
        <v>550</v>
      </c>
      <c r="E469" s="5">
        <v>923</v>
      </c>
      <c r="F469" s="40">
        <v>6.1844999999999999</v>
      </c>
      <c r="G469" s="40">
        <v>3401.4749999999999</v>
      </c>
    </row>
    <row r="470" spans="1:7" x14ac:dyDescent="0.25">
      <c r="A470" s="4">
        <v>500</v>
      </c>
      <c r="B470" s="4">
        <v>1113</v>
      </c>
      <c r="C470" s="11">
        <v>44067</v>
      </c>
      <c r="D470" s="4">
        <v>550</v>
      </c>
      <c r="E470" s="4">
        <v>317</v>
      </c>
      <c r="F470" s="41">
        <v>29.578499999999998</v>
      </c>
      <c r="G470" s="41">
        <v>16268.174999999999</v>
      </c>
    </row>
    <row r="471" spans="1:7" x14ac:dyDescent="0.25">
      <c r="A471" s="5">
        <v>500</v>
      </c>
      <c r="B471" s="5">
        <v>1114</v>
      </c>
      <c r="C471" s="10">
        <v>44067</v>
      </c>
      <c r="D471" s="5">
        <v>550</v>
      </c>
      <c r="E471" s="5">
        <v>318</v>
      </c>
      <c r="F471" s="40">
        <v>36.098999999999997</v>
      </c>
      <c r="G471" s="40">
        <v>19854.45</v>
      </c>
    </row>
    <row r="472" spans="1:7" x14ac:dyDescent="0.25">
      <c r="A472" s="4">
        <v>500</v>
      </c>
      <c r="B472" s="4">
        <v>1115</v>
      </c>
      <c r="C472" s="11">
        <v>44067</v>
      </c>
      <c r="D472" s="4">
        <v>550</v>
      </c>
      <c r="E472" s="4">
        <v>319</v>
      </c>
      <c r="F472" s="41">
        <v>48.583500000000001</v>
      </c>
      <c r="G472" s="41">
        <v>26720.924999999999</v>
      </c>
    </row>
    <row r="473" spans="1:7" x14ac:dyDescent="0.25">
      <c r="A473" s="5">
        <v>501</v>
      </c>
      <c r="B473" s="5">
        <v>1116</v>
      </c>
      <c r="C473" s="10">
        <v>44067</v>
      </c>
      <c r="D473" s="5">
        <v>550</v>
      </c>
      <c r="E473" s="5">
        <v>928</v>
      </c>
      <c r="F473" s="40">
        <v>32.2455</v>
      </c>
      <c r="G473" s="40">
        <v>17735.025000000001</v>
      </c>
    </row>
    <row r="474" spans="1:7" x14ac:dyDescent="0.25">
      <c r="A474" s="4">
        <v>501</v>
      </c>
      <c r="B474" s="4">
        <v>1117</v>
      </c>
      <c r="C474" s="11">
        <v>44067</v>
      </c>
      <c r="D474" s="4">
        <v>550</v>
      </c>
      <c r="E474" s="4">
        <v>929</v>
      </c>
      <c r="F474" s="41">
        <v>36.561</v>
      </c>
      <c r="G474" s="41">
        <v>20108.55</v>
      </c>
    </row>
    <row r="475" spans="1:7" x14ac:dyDescent="0.25">
      <c r="A475" s="5">
        <v>502</v>
      </c>
      <c r="B475" s="5">
        <v>1118</v>
      </c>
      <c r="C475" s="10">
        <v>44067</v>
      </c>
      <c r="D475" s="5">
        <v>550</v>
      </c>
      <c r="E475" s="5">
        <v>319</v>
      </c>
      <c r="F475" s="40">
        <v>46.420499999999997</v>
      </c>
      <c r="G475" s="40">
        <v>25531.275000000001</v>
      </c>
    </row>
    <row r="476" spans="1:7" x14ac:dyDescent="0.25">
      <c r="A476" s="4">
        <v>503</v>
      </c>
      <c r="B476" s="4">
        <v>1119</v>
      </c>
      <c r="C476" s="11">
        <v>44067</v>
      </c>
      <c r="D476" s="4">
        <v>3</v>
      </c>
      <c r="E476" s="4">
        <v>363</v>
      </c>
      <c r="F476" s="41">
        <v>43.323</v>
      </c>
      <c r="G476" s="41">
        <v>129.96899999999999</v>
      </c>
    </row>
    <row r="477" spans="1:7" x14ac:dyDescent="0.25">
      <c r="A477" s="5">
        <v>503</v>
      </c>
      <c r="B477" s="5">
        <v>1120</v>
      </c>
      <c r="C477" s="10">
        <v>44067</v>
      </c>
      <c r="D477" s="5">
        <v>3</v>
      </c>
      <c r="E477" s="5">
        <v>364</v>
      </c>
      <c r="F477" s="40">
        <v>47.596499999999999</v>
      </c>
      <c r="G477" s="40">
        <v>142.7895</v>
      </c>
    </row>
    <row r="478" spans="1:7" x14ac:dyDescent="0.25">
      <c r="A478" s="4">
        <v>503</v>
      </c>
      <c r="B478" s="4">
        <v>1121</v>
      </c>
      <c r="C478" s="11">
        <v>44067</v>
      </c>
      <c r="D478" s="4">
        <v>3</v>
      </c>
      <c r="E478" s="4">
        <v>365</v>
      </c>
      <c r="F478" s="41">
        <v>43.323</v>
      </c>
      <c r="G478" s="41">
        <v>129.96899999999999</v>
      </c>
    </row>
    <row r="479" spans="1:7" x14ac:dyDescent="0.25">
      <c r="A479" s="5">
        <v>504</v>
      </c>
      <c r="B479" s="5">
        <v>1122</v>
      </c>
      <c r="C479" s="10">
        <v>44067</v>
      </c>
      <c r="D479" s="5">
        <v>3</v>
      </c>
      <c r="E479" s="5">
        <v>312</v>
      </c>
      <c r="F479" s="40">
        <v>41.915999999999997</v>
      </c>
      <c r="G479" s="40">
        <v>125.748</v>
      </c>
    </row>
    <row r="480" spans="1:7" x14ac:dyDescent="0.25">
      <c r="A480" s="4">
        <v>505</v>
      </c>
      <c r="B480" s="4">
        <v>1123</v>
      </c>
      <c r="C480" s="11">
        <v>44068</v>
      </c>
      <c r="D480" s="4">
        <v>3</v>
      </c>
      <c r="E480" s="4">
        <v>311</v>
      </c>
      <c r="F480" s="41">
        <v>50.263500000000001</v>
      </c>
      <c r="G480" s="41">
        <v>150.79050000000001</v>
      </c>
    </row>
    <row r="481" spans="1:7" x14ac:dyDescent="0.25">
      <c r="A481" s="5">
        <v>506</v>
      </c>
      <c r="B481" s="5">
        <v>1124</v>
      </c>
      <c r="C481" s="10">
        <v>44068</v>
      </c>
      <c r="D481" s="5">
        <v>3</v>
      </c>
      <c r="E481" s="5">
        <v>371</v>
      </c>
      <c r="F481" s="40">
        <v>39.280500000000004</v>
      </c>
      <c r="G481" s="40">
        <v>117.8415</v>
      </c>
    </row>
    <row r="482" spans="1:7" x14ac:dyDescent="0.25">
      <c r="A482" s="4">
        <v>506</v>
      </c>
      <c r="B482" s="4">
        <v>1125</v>
      </c>
      <c r="C482" s="11">
        <v>44068</v>
      </c>
      <c r="D482" s="4">
        <v>3</v>
      </c>
      <c r="E482" s="4">
        <v>372</v>
      </c>
      <c r="F482" s="41">
        <v>37.180500000000002</v>
      </c>
      <c r="G482" s="41">
        <v>111.5415</v>
      </c>
    </row>
    <row r="483" spans="1:7" x14ac:dyDescent="0.25">
      <c r="A483" s="5">
        <v>506</v>
      </c>
      <c r="B483" s="5">
        <v>1126</v>
      </c>
      <c r="C483" s="10">
        <v>44068</v>
      </c>
      <c r="D483" s="5">
        <v>3</v>
      </c>
      <c r="E483" s="5">
        <v>373</v>
      </c>
      <c r="F483" s="40">
        <v>41.454000000000001</v>
      </c>
      <c r="G483" s="40">
        <v>124.36199999999999</v>
      </c>
    </row>
    <row r="484" spans="1:7" x14ac:dyDescent="0.25">
      <c r="A484" s="4">
        <v>506</v>
      </c>
      <c r="B484" s="4">
        <v>1127</v>
      </c>
      <c r="C484" s="11">
        <v>44068</v>
      </c>
      <c r="D484" s="4">
        <v>3</v>
      </c>
      <c r="E484" s="4">
        <v>374</v>
      </c>
      <c r="F484" s="41">
        <v>37.180500000000002</v>
      </c>
      <c r="G484" s="41">
        <v>111.5415</v>
      </c>
    </row>
    <row r="485" spans="1:7" x14ac:dyDescent="0.25">
      <c r="A485" s="5">
        <v>507</v>
      </c>
      <c r="B485" s="5">
        <v>1128</v>
      </c>
      <c r="C485" s="10">
        <v>44068</v>
      </c>
      <c r="D485" s="5">
        <v>550</v>
      </c>
      <c r="E485" s="5">
        <v>530</v>
      </c>
      <c r="F485" s="40">
        <v>16.085999999999999</v>
      </c>
      <c r="G485" s="40">
        <v>8847.2999999999993</v>
      </c>
    </row>
    <row r="486" spans="1:7" x14ac:dyDescent="0.25">
      <c r="A486" s="4">
        <v>508</v>
      </c>
      <c r="B486" s="4">
        <v>1129</v>
      </c>
      <c r="C486" s="11">
        <v>44068</v>
      </c>
      <c r="D486" s="4">
        <v>3</v>
      </c>
      <c r="E486" s="4">
        <v>314</v>
      </c>
      <c r="F486" s="41">
        <v>57.025500000000001</v>
      </c>
      <c r="G486" s="41">
        <v>171.07650000000001</v>
      </c>
    </row>
    <row r="487" spans="1:7" x14ac:dyDescent="0.25">
      <c r="A487" s="5">
        <v>509</v>
      </c>
      <c r="B487" s="5">
        <v>1130</v>
      </c>
      <c r="C487" s="10">
        <v>44068</v>
      </c>
      <c r="D487" s="5">
        <v>550</v>
      </c>
      <c r="E487" s="5">
        <v>512</v>
      </c>
      <c r="F487" s="40">
        <v>37.085999999999999</v>
      </c>
      <c r="G487" s="40">
        <v>20397.3</v>
      </c>
    </row>
    <row r="488" spans="1:7" x14ac:dyDescent="0.25">
      <c r="A488" s="4">
        <v>510</v>
      </c>
      <c r="B488" s="4">
        <v>1131</v>
      </c>
      <c r="C488" s="11">
        <v>44068</v>
      </c>
      <c r="D488" s="4">
        <v>550</v>
      </c>
      <c r="E488" s="4">
        <v>513</v>
      </c>
      <c r="F488" s="41">
        <v>26.596499999999999</v>
      </c>
      <c r="G488" s="41">
        <v>14628.075000000001</v>
      </c>
    </row>
    <row r="489" spans="1:7" x14ac:dyDescent="0.25">
      <c r="A489" s="5">
        <v>511</v>
      </c>
      <c r="B489" s="5">
        <v>1132</v>
      </c>
      <c r="C489" s="10">
        <v>44068</v>
      </c>
      <c r="D489" s="5">
        <v>550</v>
      </c>
      <c r="E489" s="5">
        <v>317</v>
      </c>
      <c r="F489" s="40">
        <v>27.058499999999999</v>
      </c>
      <c r="G489" s="40">
        <v>14882.174999999999</v>
      </c>
    </row>
    <row r="490" spans="1:7" x14ac:dyDescent="0.25">
      <c r="A490" s="4">
        <v>511</v>
      </c>
      <c r="B490" s="4">
        <v>1133</v>
      </c>
      <c r="C490" s="11">
        <v>44068</v>
      </c>
      <c r="D490" s="4">
        <v>550</v>
      </c>
      <c r="E490" s="4">
        <v>318</v>
      </c>
      <c r="F490" s="41">
        <v>33.579000000000001</v>
      </c>
      <c r="G490" s="41">
        <v>18468.45</v>
      </c>
    </row>
    <row r="491" spans="1:7" x14ac:dyDescent="0.25">
      <c r="A491" s="5">
        <v>511</v>
      </c>
      <c r="B491" s="5">
        <v>1134</v>
      </c>
      <c r="C491" s="10">
        <v>44068</v>
      </c>
      <c r="D491" s="5">
        <v>550</v>
      </c>
      <c r="E491" s="5">
        <v>319</v>
      </c>
      <c r="F491" s="40">
        <v>46.063499999999998</v>
      </c>
      <c r="G491" s="40">
        <v>25334.924999999999</v>
      </c>
    </row>
    <row r="492" spans="1:7" x14ac:dyDescent="0.25">
      <c r="A492" s="4">
        <v>512</v>
      </c>
      <c r="B492" s="4">
        <v>1135</v>
      </c>
      <c r="C492" s="11">
        <v>44068</v>
      </c>
      <c r="D492" s="4">
        <v>3</v>
      </c>
      <c r="E492" s="4">
        <v>411</v>
      </c>
      <c r="F492" s="41">
        <v>45.444000000000003</v>
      </c>
      <c r="G492" s="41">
        <v>136.33199999999999</v>
      </c>
    </row>
    <row r="493" spans="1:7" x14ac:dyDescent="0.25">
      <c r="A493" s="5">
        <v>512</v>
      </c>
      <c r="B493" s="5">
        <v>1136</v>
      </c>
      <c r="C493" s="10">
        <v>44068</v>
      </c>
      <c r="D493" s="5">
        <v>3</v>
      </c>
      <c r="E493" s="5">
        <v>412</v>
      </c>
      <c r="F493" s="40">
        <v>41.170499999999997</v>
      </c>
      <c r="G493" s="40">
        <v>123.5115</v>
      </c>
    </row>
    <row r="494" spans="1:7" x14ac:dyDescent="0.25">
      <c r="A494" s="4">
        <v>513</v>
      </c>
      <c r="B494" s="4">
        <v>1137</v>
      </c>
      <c r="C494" s="11">
        <v>44068</v>
      </c>
      <c r="D494" s="4">
        <v>3</v>
      </c>
      <c r="E494" s="4">
        <v>426</v>
      </c>
      <c r="F494" s="41">
        <v>43.323</v>
      </c>
      <c r="G494" s="41">
        <v>129.96899999999999</v>
      </c>
    </row>
    <row r="495" spans="1:7" x14ac:dyDescent="0.25">
      <c r="A495" s="5">
        <v>513</v>
      </c>
      <c r="B495" s="5">
        <v>1138</v>
      </c>
      <c r="C495" s="10">
        <v>44068</v>
      </c>
      <c r="D495" s="5">
        <v>3</v>
      </c>
      <c r="E495" s="5">
        <v>427</v>
      </c>
      <c r="F495" s="40">
        <v>47.596499999999999</v>
      </c>
      <c r="G495" s="40">
        <v>142.7895</v>
      </c>
    </row>
    <row r="496" spans="1:7" x14ac:dyDescent="0.25">
      <c r="A496" s="4">
        <v>513</v>
      </c>
      <c r="B496" s="4">
        <v>1139</v>
      </c>
      <c r="C496" s="11">
        <v>44068</v>
      </c>
      <c r="D496" s="4">
        <v>3</v>
      </c>
      <c r="E496" s="4">
        <v>428</v>
      </c>
      <c r="F496" s="41">
        <v>43.323</v>
      </c>
      <c r="G496" s="41">
        <v>129.96899999999999</v>
      </c>
    </row>
    <row r="497" spans="1:7" x14ac:dyDescent="0.25">
      <c r="A497" s="5">
        <v>514</v>
      </c>
      <c r="B497" s="5">
        <v>1140</v>
      </c>
      <c r="C497" s="10">
        <v>44068</v>
      </c>
      <c r="D497" s="5">
        <v>3</v>
      </c>
      <c r="E497" s="5">
        <v>320</v>
      </c>
      <c r="F497" s="40">
        <v>47.470500000000001</v>
      </c>
      <c r="G497" s="40">
        <v>142.41149999999999</v>
      </c>
    </row>
    <row r="498" spans="1:7" x14ac:dyDescent="0.25">
      <c r="A498" s="4">
        <v>514</v>
      </c>
      <c r="B498" s="4">
        <v>1141</v>
      </c>
      <c r="C498" s="11">
        <v>44068</v>
      </c>
      <c r="D498" s="4">
        <v>3</v>
      </c>
      <c r="E498" s="4">
        <v>321</v>
      </c>
      <c r="F498" s="41">
        <v>42.798000000000002</v>
      </c>
      <c r="G498" s="41">
        <v>128.39400000000001</v>
      </c>
    </row>
    <row r="499" spans="1:7" x14ac:dyDescent="0.25">
      <c r="A499" s="5">
        <v>515</v>
      </c>
      <c r="B499" s="5">
        <v>1142</v>
      </c>
      <c r="C499" s="10">
        <v>44068</v>
      </c>
      <c r="D499" s="5">
        <v>3</v>
      </c>
      <c r="E499" s="5">
        <v>442</v>
      </c>
      <c r="F499" s="40">
        <v>43.396500000000003</v>
      </c>
      <c r="G499" s="40">
        <v>130.18950000000001</v>
      </c>
    </row>
    <row r="500" spans="1:7" x14ac:dyDescent="0.25">
      <c r="A500" s="4">
        <v>515</v>
      </c>
      <c r="B500" s="4">
        <v>1143</v>
      </c>
      <c r="C500" s="11">
        <v>44068</v>
      </c>
      <c r="D500" s="4">
        <v>3</v>
      </c>
      <c r="E500" s="4">
        <v>443</v>
      </c>
      <c r="F500" s="41">
        <v>39.122999999999998</v>
      </c>
      <c r="G500" s="41">
        <v>117.369</v>
      </c>
    </row>
    <row r="501" spans="1:7" x14ac:dyDescent="0.25">
      <c r="A501" s="5">
        <v>515</v>
      </c>
      <c r="B501" s="5">
        <v>1144</v>
      </c>
      <c r="C501" s="10">
        <v>44068</v>
      </c>
      <c r="D501" s="5">
        <v>3</v>
      </c>
      <c r="E501" s="5">
        <v>444</v>
      </c>
      <c r="F501" s="40">
        <v>37.023000000000003</v>
      </c>
      <c r="G501" s="40">
        <v>111.069</v>
      </c>
    </row>
    <row r="502" spans="1:7" x14ac:dyDescent="0.25">
      <c r="A502" s="4">
        <v>515</v>
      </c>
      <c r="B502" s="4">
        <v>1145</v>
      </c>
      <c r="C502" s="11">
        <v>44068</v>
      </c>
      <c r="D502" s="4">
        <v>3</v>
      </c>
      <c r="E502" s="4">
        <v>445</v>
      </c>
      <c r="F502" s="41">
        <v>41.296500000000002</v>
      </c>
      <c r="G502" s="41">
        <v>123.8895</v>
      </c>
    </row>
    <row r="503" spans="1:7" x14ac:dyDescent="0.25">
      <c r="A503" s="5">
        <v>515</v>
      </c>
      <c r="B503" s="5">
        <v>1146</v>
      </c>
      <c r="C503" s="10">
        <v>44068</v>
      </c>
      <c r="D503" s="5">
        <v>3</v>
      </c>
      <c r="E503" s="5">
        <v>446</v>
      </c>
      <c r="F503" s="40">
        <v>37.023000000000003</v>
      </c>
      <c r="G503" s="40">
        <v>111.069</v>
      </c>
    </row>
    <row r="504" spans="1:7" x14ac:dyDescent="0.25">
      <c r="A504" s="4">
        <v>515</v>
      </c>
      <c r="B504" s="4">
        <v>1147</v>
      </c>
      <c r="C504" s="11">
        <v>44068</v>
      </c>
      <c r="D504" s="4">
        <v>3</v>
      </c>
      <c r="E504" s="4">
        <v>447</v>
      </c>
      <c r="F504" s="41">
        <v>47.680500000000002</v>
      </c>
      <c r="G504" s="41">
        <v>143.04150000000001</v>
      </c>
    </row>
    <row r="505" spans="1:7" x14ac:dyDescent="0.25">
      <c r="A505" s="5">
        <v>515</v>
      </c>
      <c r="B505" s="5">
        <v>1148</v>
      </c>
      <c r="C505" s="10">
        <v>44068</v>
      </c>
      <c r="D505" s="5">
        <v>3</v>
      </c>
      <c r="E505" s="5">
        <v>448</v>
      </c>
      <c r="F505" s="40">
        <v>45.580500000000001</v>
      </c>
      <c r="G505" s="40">
        <v>136.7415</v>
      </c>
    </row>
    <row r="506" spans="1:7" x14ac:dyDescent="0.25">
      <c r="A506" s="4">
        <v>515</v>
      </c>
      <c r="B506" s="4">
        <v>1149</v>
      </c>
      <c r="C506" s="11">
        <v>44068</v>
      </c>
      <c r="D506" s="4">
        <v>3</v>
      </c>
      <c r="E506" s="4">
        <v>449</v>
      </c>
      <c r="F506" s="41">
        <v>49.853999999999999</v>
      </c>
      <c r="G506" s="41">
        <v>149.56200000000001</v>
      </c>
    </row>
    <row r="507" spans="1:7" x14ac:dyDescent="0.25">
      <c r="A507" s="5">
        <v>515</v>
      </c>
      <c r="B507" s="5">
        <v>1150</v>
      </c>
      <c r="C507" s="10">
        <v>44068</v>
      </c>
      <c r="D507" s="5">
        <v>3</v>
      </c>
      <c r="E507" s="5">
        <v>450</v>
      </c>
      <c r="F507" s="40">
        <v>45.580500000000001</v>
      </c>
      <c r="G507" s="40">
        <v>136.7415</v>
      </c>
    </row>
    <row r="508" spans="1:7" x14ac:dyDescent="0.25">
      <c r="A508" s="4">
        <v>515</v>
      </c>
      <c r="B508" s="4">
        <v>1151</v>
      </c>
      <c r="C508" s="11">
        <v>44068</v>
      </c>
      <c r="D508" s="4">
        <v>3</v>
      </c>
      <c r="E508" s="4">
        <v>451</v>
      </c>
      <c r="F508" s="41">
        <v>43.480499999999999</v>
      </c>
      <c r="G508" s="41">
        <v>130.44149999999999</v>
      </c>
    </row>
    <row r="509" spans="1:7" x14ac:dyDescent="0.25">
      <c r="A509" s="5">
        <v>515</v>
      </c>
      <c r="B509" s="5">
        <v>1152</v>
      </c>
      <c r="C509" s="10">
        <v>44068</v>
      </c>
      <c r="D509" s="5">
        <v>3</v>
      </c>
      <c r="E509" s="5">
        <v>452</v>
      </c>
      <c r="F509" s="40">
        <v>47.753999999999998</v>
      </c>
      <c r="G509" s="40">
        <v>143.262</v>
      </c>
    </row>
    <row r="510" spans="1:7" x14ac:dyDescent="0.25">
      <c r="A510" s="4">
        <v>515</v>
      </c>
      <c r="B510" s="4">
        <v>1153</v>
      </c>
      <c r="C510" s="11">
        <v>44068</v>
      </c>
      <c r="D510" s="4">
        <v>3</v>
      </c>
      <c r="E510" s="4">
        <v>453</v>
      </c>
      <c r="F510" s="41">
        <v>43.480499999999999</v>
      </c>
      <c r="G510" s="41">
        <v>130.44149999999999</v>
      </c>
    </row>
    <row r="511" spans="1:7" x14ac:dyDescent="0.25">
      <c r="A511" s="5">
        <v>515</v>
      </c>
      <c r="B511" s="5">
        <v>1154</v>
      </c>
      <c r="C511" s="10">
        <v>44068</v>
      </c>
      <c r="D511" s="5">
        <v>3</v>
      </c>
      <c r="E511" s="5">
        <v>454</v>
      </c>
      <c r="F511" s="40">
        <v>41.380499999999998</v>
      </c>
      <c r="G511" s="40">
        <v>124.14149999999999</v>
      </c>
    </row>
    <row r="512" spans="1:7" x14ac:dyDescent="0.25">
      <c r="A512" s="4">
        <v>515</v>
      </c>
      <c r="B512" s="4">
        <v>1155</v>
      </c>
      <c r="C512" s="11">
        <v>44068</v>
      </c>
      <c r="D512" s="4">
        <v>3</v>
      </c>
      <c r="E512" s="4">
        <v>455</v>
      </c>
      <c r="F512" s="41">
        <v>45.654000000000003</v>
      </c>
      <c r="G512" s="41">
        <v>136.96199999999999</v>
      </c>
    </row>
    <row r="513" spans="1:7" x14ac:dyDescent="0.25">
      <c r="A513" s="5">
        <v>515</v>
      </c>
      <c r="B513" s="5">
        <v>1156</v>
      </c>
      <c r="C513" s="10">
        <v>44068</v>
      </c>
      <c r="D513" s="5">
        <v>3</v>
      </c>
      <c r="E513" s="5">
        <v>456</v>
      </c>
      <c r="F513" s="40">
        <v>41.380499999999998</v>
      </c>
      <c r="G513" s="40">
        <v>124.14149999999999</v>
      </c>
    </row>
    <row r="514" spans="1:7" x14ac:dyDescent="0.25">
      <c r="A514" s="4">
        <v>515</v>
      </c>
      <c r="B514" s="4">
        <v>1157</v>
      </c>
      <c r="C514" s="11">
        <v>44068</v>
      </c>
      <c r="D514" s="4">
        <v>3</v>
      </c>
      <c r="E514" s="4">
        <v>457</v>
      </c>
      <c r="F514" s="41">
        <v>39.280500000000004</v>
      </c>
      <c r="G514" s="41">
        <v>117.8415</v>
      </c>
    </row>
    <row r="515" spans="1:7" x14ac:dyDescent="0.25">
      <c r="A515" s="5">
        <v>515</v>
      </c>
      <c r="B515" s="5">
        <v>1158</v>
      </c>
      <c r="C515" s="10">
        <v>44068</v>
      </c>
      <c r="D515" s="5">
        <v>3</v>
      </c>
      <c r="E515" s="5">
        <v>458</v>
      </c>
      <c r="F515" s="40">
        <v>43.554000000000002</v>
      </c>
      <c r="G515" s="40">
        <v>130.66200000000001</v>
      </c>
    </row>
    <row r="516" spans="1:7" x14ac:dyDescent="0.25">
      <c r="A516" s="4">
        <v>515</v>
      </c>
      <c r="B516" s="4">
        <v>1159</v>
      </c>
      <c r="C516" s="11">
        <v>44068</v>
      </c>
      <c r="D516" s="4">
        <v>3</v>
      </c>
      <c r="E516" s="4">
        <v>459</v>
      </c>
      <c r="F516" s="41">
        <v>39.280500000000004</v>
      </c>
      <c r="G516" s="41">
        <v>117.8415</v>
      </c>
    </row>
    <row r="517" spans="1:7" x14ac:dyDescent="0.25">
      <c r="A517" s="5">
        <v>515</v>
      </c>
      <c r="B517" s="5">
        <v>1160</v>
      </c>
      <c r="C517" s="10">
        <v>44068</v>
      </c>
      <c r="D517" s="5">
        <v>3</v>
      </c>
      <c r="E517" s="5">
        <v>460</v>
      </c>
      <c r="F517" s="40">
        <v>37.180500000000002</v>
      </c>
      <c r="G517" s="40">
        <v>111.5415</v>
      </c>
    </row>
    <row r="518" spans="1:7" x14ac:dyDescent="0.25">
      <c r="A518" s="4">
        <v>515</v>
      </c>
      <c r="B518" s="4">
        <v>1161</v>
      </c>
      <c r="C518" s="11">
        <v>44068</v>
      </c>
      <c r="D518" s="4">
        <v>3</v>
      </c>
      <c r="E518" s="4">
        <v>461</v>
      </c>
      <c r="F518" s="41">
        <v>41.454000000000001</v>
      </c>
      <c r="G518" s="41">
        <v>124.36199999999999</v>
      </c>
    </row>
    <row r="519" spans="1:7" x14ac:dyDescent="0.25">
      <c r="A519" s="5">
        <v>516</v>
      </c>
      <c r="B519" s="5">
        <v>1162</v>
      </c>
      <c r="C519" s="10">
        <v>44068</v>
      </c>
      <c r="D519" s="5">
        <v>550</v>
      </c>
      <c r="E519" s="5">
        <v>941</v>
      </c>
      <c r="F519" s="40">
        <v>62.9895</v>
      </c>
      <c r="G519" s="40">
        <v>34644.224999999999</v>
      </c>
    </row>
    <row r="520" spans="1:7" x14ac:dyDescent="0.25">
      <c r="A520" s="4">
        <v>517</v>
      </c>
      <c r="B520" s="4">
        <v>1163</v>
      </c>
      <c r="C520" s="11">
        <v>44068</v>
      </c>
      <c r="D520" s="4">
        <v>3</v>
      </c>
      <c r="E520" s="4">
        <v>320</v>
      </c>
      <c r="F520" s="41">
        <v>45.3705</v>
      </c>
      <c r="G520" s="41">
        <v>136.11150000000001</v>
      </c>
    </row>
    <row r="521" spans="1:7" x14ac:dyDescent="0.25">
      <c r="A521" s="5">
        <v>517</v>
      </c>
      <c r="B521" s="5">
        <v>1164</v>
      </c>
      <c r="C521" s="10">
        <v>44068</v>
      </c>
      <c r="D521" s="5">
        <v>3</v>
      </c>
      <c r="E521" s="5">
        <v>321</v>
      </c>
      <c r="F521" s="40">
        <v>40.488</v>
      </c>
      <c r="G521" s="40">
        <v>121.464</v>
      </c>
    </row>
    <row r="522" spans="1:7" x14ac:dyDescent="0.25">
      <c r="A522" s="4">
        <v>517</v>
      </c>
      <c r="B522" s="4">
        <v>1165</v>
      </c>
      <c r="C522" s="11">
        <v>44068</v>
      </c>
      <c r="D522" s="4">
        <v>60</v>
      </c>
      <c r="E522" s="4">
        <v>322</v>
      </c>
      <c r="F522" s="41">
        <v>26.365500000000001</v>
      </c>
      <c r="G522" s="41">
        <v>1581.93</v>
      </c>
    </row>
    <row r="523" spans="1:7" x14ac:dyDescent="0.25">
      <c r="A523" s="5">
        <v>518</v>
      </c>
      <c r="B523" s="5">
        <v>1166</v>
      </c>
      <c r="C523" s="10">
        <v>44068</v>
      </c>
      <c r="D523" s="5">
        <v>3</v>
      </c>
      <c r="E523" s="5">
        <v>504</v>
      </c>
      <c r="F523" s="40">
        <v>48.762</v>
      </c>
      <c r="G523" s="40">
        <v>146.286</v>
      </c>
    </row>
    <row r="524" spans="1:7" x14ac:dyDescent="0.25">
      <c r="A524" s="4">
        <v>519</v>
      </c>
      <c r="B524" s="4">
        <v>1167</v>
      </c>
      <c r="C524" s="11">
        <v>44068</v>
      </c>
      <c r="D524" s="4">
        <v>3</v>
      </c>
      <c r="E524" s="4">
        <v>497</v>
      </c>
      <c r="F524" s="41">
        <v>34.188000000000002</v>
      </c>
      <c r="G524" s="41">
        <v>102.56399999999999</v>
      </c>
    </row>
    <row r="525" spans="1:7" x14ac:dyDescent="0.25">
      <c r="A525" s="5">
        <v>520</v>
      </c>
      <c r="B525" s="5">
        <v>1168</v>
      </c>
      <c r="C525" s="10">
        <v>44068</v>
      </c>
      <c r="D525" s="5">
        <v>3</v>
      </c>
      <c r="E525" s="5">
        <v>323</v>
      </c>
      <c r="F525" s="40">
        <v>50.263500000000001</v>
      </c>
      <c r="G525" s="40">
        <v>150.79050000000001</v>
      </c>
    </row>
    <row r="526" spans="1:7" x14ac:dyDescent="0.25">
      <c r="A526" s="4">
        <v>521</v>
      </c>
      <c r="B526" s="4">
        <v>1169</v>
      </c>
      <c r="C526" s="11">
        <v>44069</v>
      </c>
      <c r="D526" s="4">
        <v>550</v>
      </c>
      <c r="E526" s="4">
        <v>523</v>
      </c>
      <c r="F526" s="41">
        <v>10.731</v>
      </c>
      <c r="G526" s="41">
        <v>5902.05</v>
      </c>
    </row>
    <row r="527" spans="1:7" x14ac:dyDescent="0.25">
      <c r="A527" s="5">
        <v>521</v>
      </c>
      <c r="B527" s="5">
        <v>1170</v>
      </c>
      <c r="C527" s="10">
        <v>44069</v>
      </c>
      <c r="D527" s="5">
        <v>550</v>
      </c>
      <c r="E527" s="5">
        <v>524</v>
      </c>
      <c r="F527" s="40">
        <v>14.1225</v>
      </c>
      <c r="G527" s="40">
        <v>7767.375</v>
      </c>
    </row>
    <row r="528" spans="1:7" x14ac:dyDescent="0.25">
      <c r="A528" s="4">
        <v>522</v>
      </c>
      <c r="B528" s="4">
        <v>1171</v>
      </c>
      <c r="C528" s="11">
        <v>44069</v>
      </c>
      <c r="D528" s="4">
        <v>60</v>
      </c>
      <c r="E528" s="4">
        <v>495</v>
      </c>
      <c r="F528" s="41">
        <v>63.692999999999998</v>
      </c>
      <c r="G528" s="41">
        <v>3821.58</v>
      </c>
    </row>
    <row r="529" spans="1:7" x14ac:dyDescent="0.25">
      <c r="A529" s="5">
        <v>522</v>
      </c>
      <c r="B529" s="5">
        <v>1172</v>
      </c>
      <c r="C529" s="10">
        <v>44069</v>
      </c>
      <c r="D529" s="5">
        <v>60</v>
      </c>
      <c r="E529" s="5">
        <v>496</v>
      </c>
      <c r="F529" s="40">
        <v>48.908999999999999</v>
      </c>
      <c r="G529" s="40">
        <v>2934.54</v>
      </c>
    </row>
    <row r="530" spans="1:7" x14ac:dyDescent="0.25">
      <c r="A530" s="4">
        <v>523</v>
      </c>
      <c r="B530" s="4">
        <v>1173</v>
      </c>
      <c r="C530" s="11">
        <v>44069</v>
      </c>
      <c r="D530" s="4">
        <v>550</v>
      </c>
      <c r="E530" s="4">
        <v>912</v>
      </c>
      <c r="F530" s="41">
        <v>30.439499999999999</v>
      </c>
      <c r="G530" s="41">
        <v>16741.724999999999</v>
      </c>
    </row>
    <row r="531" spans="1:7" x14ac:dyDescent="0.25">
      <c r="A531" s="5">
        <v>523</v>
      </c>
      <c r="B531" s="5">
        <v>1174</v>
      </c>
      <c r="C531" s="10">
        <v>44069</v>
      </c>
      <c r="D531" s="5">
        <v>550</v>
      </c>
      <c r="E531" s="5">
        <v>913</v>
      </c>
      <c r="F531" s="40">
        <v>40.939500000000002</v>
      </c>
      <c r="G531" s="40">
        <v>22516.724999999999</v>
      </c>
    </row>
    <row r="532" spans="1:7" x14ac:dyDescent="0.25">
      <c r="A532" s="4">
        <v>523</v>
      </c>
      <c r="B532" s="4">
        <v>1175</v>
      </c>
      <c r="C532" s="11">
        <v>44069</v>
      </c>
      <c r="D532" s="4">
        <v>550</v>
      </c>
      <c r="E532" s="4">
        <v>914</v>
      </c>
      <c r="F532" s="41">
        <v>21.0945</v>
      </c>
      <c r="G532" s="41">
        <v>11601.975</v>
      </c>
    </row>
    <row r="533" spans="1:7" x14ac:dyDescent="0.25">
      <c r="A533" s="5">
        <v>524</v>
      </c>
      <c r="B533" s="5">
        <v>1176</v>
      </c>
      <c r="C533" s="10">
        <v>44069</v>
      </c>
      <c r="D533" s="5">
        <v>60</v>
      </c>
      <c r="E533" s="5">
        <v>506</v>
      </c>
      <c r="F533" s="40">
        <v>9.1980000000000004</v>
      </c>
      <c r="G533" s="40">
        <v>551.88</v>
      </c>
    </row>
    <row r="534" spans="1:7" x14ac:dyDescent="0.25">
      <c r="A534" s="4">
        <v>525</v>
      </c>
      <c r="B534" s="4">
        <v>1177</v>
      </c>
      <c r="C534" s="11">
        <v>44069</v>
      </c>
      <c r="D534" s="4">
        <v>550</v>
      </c>
      <c r="E534" s="4">
        <v>351</v>
      </c>
      <c r="F534" s="41">
        <v>5.7750000000000004</v>
      </c>
      <c r="G534" s="41">
        <v>3176.25</v>
      </c>
    </row>
    <row r="535" spans="1:7" x14ac:dyDescent="0.25">
      <c r="A535" s="5">
        <v>525</v>
      </c>
      <c r="B535" s="5">
        <v>1178</v>
      </c>
      <c r="C535" s="10">
        <v>44069</v>
      </c>
      <c r="D535" s="5">
        <v>550</v>
      </c>
      <c r="E535" s="5">
        <v>352</v>
      </c>
      <c r="F535" s="40">
        <v>1.155</v>
      </c>
      <c r="G535" s="40">
        <v>635.25</v>
      </c>
    </row>
    <row r="536" spans="1:7" x14ac:dyDescent="0.25">
      <c r="A536" s="4">
        <v>525</v>
      </c>
      <c r="B536" s="4">
        <v>1179</v>
      </c>
      <c r="C536" s="11">
        <v>44069</v>
      </c>
      <c r="D536" s="4">
        <v>550</v>
      </c>
      <c r="E536" s="4">
        <v>679</v>
      </c>
      <c r="F536" s="41">
        <v>5.7750000000000004</v>
      </c>
      <c r="G536" s="41">
        <v>3176.25</v>
      </c>
    </row>
    <row r="537" spans="1:7" x14ac:dyDescent="0.25">
      <c r="A537" s="5">
        <v>526</v>
      </c>
      <c r="B537" s="5">
        <v>1180</v>
      </c>
      <c r="C537" s="10">
        <v>44069</v>
      </c>
      <c r="D537" s="5">
        <v>550</v>
      </c>
      <c r="E537" s="5">
        <v>507</v>
      </c>
      <c r="F537" s="40">
        <v>23.393999999999998</v>
      </c>
      <c r="G537" s="40">
        <v>12866.7</v>
      </c>
    </row>
    <row r="538" spans="1:7" x14ac:dyDescent="0.25">
      <c r="A538" s="4">
        <v>526</v>
      </c>
      <c r="B538" s="4">
        <v>1181</v>
      </c>
      <c r="C538" s="11">
        <v>44069</v>
      </c>
      <c r="D538" s="4">
        <v>550</v>
      </c>
      <c r="E538" s="4">
        <v>508</v>
      </c>
      <c r="F538" s="41">
        <v>27.6465</v>
      </c>
      <c r="G538" s="41">
        <v>15205.575000000001</v>
      </c>
    </row>
    <row r="539" spans="1:7" x14ac:dyDescent="0.25">
      <c r="A539" s="5">
        <v>527</v>
      </c>
      <c r="B539" s="5">
        <v>1182</v>
      </c>
      <c r="C539" s="10">
        <v>44069</v>
      </c>
      <c r="D539" s="5">
        <v>550</v>
      </c>
      <c r="E539" s="5">
        <v>355</v>
      </c>
      <c r="F539" s="40">
        <v>1.365</v>
      </c>
      <c r="G539" s="40">
        <v>750.75</v>
      </c>
    </row>
    <row r="540" spans="1:7" x14ac:dyDescent="0.25">
      <c r="A540" s="4">
        <v>527</v>
      </c>
      <c r="B540" s="4">
        <v>1183</v>
      </c>
      <c r="C540" s="11">
        <v>44069</v>
      </c>
      <c r="D540" s="4">
        <v>550</v>
      </c>
      <c r="E540" s="4">
        <v>940</v>
      </c>
      <c r="F540" s="41">
        <v>62.9895</v>
      </c>
      <c r="G540" s="41">
        <v>34644.224999999999</v>
      </c>
    </row>
    <row r="541" spans="1:7" x14ac:dyDescent="0.25">
      <c r="A541" s="5">
        <v>527</v>
      </c>
      <c r="B541" s="5">
        <v>1184</v>
      </c>
      <c r="C541" s="10">
        <v>44069</v>
      </c>
      <c r="D541" s="5">
        <v>550</v>
      </c>
      <c r="E541" s="5">
        <v>535</v>
      </c>
      <c r="F541" s="40">
        <v>3.4860000000000002</v>
      </c>
      <c r="G541" s="40">
        <v>1917.3</v>
      </c>
    </row>
    <row r="542" spans="1:7" x14ac:dyDescent="0.25">
      <c r="A542" s="4">
        <v>528</v>
      </c>
      <c r="B542" s="4">
        <v>1185</v>
      </c>
      <c r="C542" s="11">
        <v>44069</v>
      </c>
      <c r="D542" s="4">
        <v>550</v>
      </c>
      <c r="E542" s="4">
        <v>351</v>
      </c>
      <c r="F542" s="41">
        <v>6.1950000000000003</v>
      </c>
      <c r="G542" s="41">
        <v>3407.25</v>
      </c>
    </row>
    <row r="543" spans="1:7" x14ac:dyDescent="0.25">
      <c r="A543" s="5">
        <v>528</v>
      </c>
      <c r="B543" s="5">
        <v>1186</v>
      </c>
      <c r="C543" s="10">
        <v>44069</v>
      </c>
      <c r="D543" s="5">
        <v>550</v>
      </c>
      <c r="E543" s="5">
        <v>352</v>
      </c>
      <c r="F543" s="40">
        <v>1.47</v>
      </c>
      <c r="G543" s="40">
        <v>808.5</v>
      </c>
    </row>
    <row r="544" spans="1:7" x14ac:dyDescent="0.25">
      <c r="A544" s="4">
        <v>528</v>
      </c>
      <c r="B544" s="4">
        <v>1187</v>
      </c>
      <c r="C544" s="11">
        <v>44069</v>
      </c>
      <c r="D544" s="4">
        <v>550</v>
      </c>
      <c r="E544" s="4">
        <v>679</v>
      </c>
      <c r="F544" s="41">
        <v>6.1950000000000003</v>
      </c>
      <c r="G544" s="41">
        <v>3407.25</v>
      </c>
    </row>
    <row r="545" spans="1:7" x14ac:dyDescent="0.25">
      <c r="A545" s="5">
        <v>529</v>
      </c>
      <c r="B545" s="5">
        <v>1188</v>
      </c>
      <c r="C545" s="10">
        <v>44069</v>
      </c>
      <c r="D545" s="5">
        <v>550</v>
      </c>
      <c r="E545" s="5">
        <v>507</v>
      </c>
      <c r="F545" s="40">
        <v>22.165500000000002</v>
      </c>
      <c r="G545" s="40">
        <v>12191.025</v>
      </c>
    </row>
    <row r="546" spans="1:7" x14ac:dyDescent="0.25">
      <c r="A546" s="4">
        <v>529</v>
      </c>
      <c r="B546" s="4">
        <v>1189</v>
      </c>
      <c r="C546" s="11">
        <v>44069</v>
      </c>
      <c r="D546" s="4">
        <v>550</v>
      </c>
      <c r="E546" s="4">
        <v>508</v>
      </c>
      <c r="F546" s="41">
        <v>29.284500000000001</v>
      </c>
      <c r="G546" s="41">
        <v>16106.475</v>
      </c>
    </row>
    <row r="547" spans="1:7" x14ac:dyDescent="0.25">
      <c r="A547" s="5">
        <v>530</v>
      </c>
      <c r="B547" s="5">
        <v>1190</v>
      </c>
      <c r="C547" s="10">
        <v>44069</v>
      </c>
      <c r="D547" s="5">
        <v>3</v>
      </c>
      <c r="E547" s="5">
        <v>491</v>
      </c>
      <c r="F547" s="40">
        <v>19.9815</v>
      </c>
      <c r="G547" s="40">
        <v>59.944499999999998</v>
      </c>
    </row>
    <row r="548" spans="1:7" x14ac:dyDescent="0.25">
      <c r="A548" s="4">
        <v>531</v>
      </c>
      <c r="B548" s="4">
        <v>1191</v>
      </c>
      <c r="C548" s="11">
        <v>44069</v>
      </c>
      <c r="D548" s="4">
        <v>3</v>
      </c>
      <c r="E548" s="4">
        <v>348</v>
      </c>
      <c r="F548" s="41">
        <v>34.8705</v>
      </c>
      <c r="G548" s="41">
        <v>104.61150000000001</v>
      </c>
    </row>
    <row r="549" spans="1:7" x14ac:dyDescent="0.25">
      <c r="A549" s="5">
        <v>531</v>
      </c>
      <c r="B549" s="5">
        <v>1192</v>
      </c>
      <c r="C549" s="10">
        <v>44069</v>
      </c>
      <c r="D549" s="5">
        <v>3</v>
      </c>
      <c r="E549" s="5">
        <v>349</v>
      </c>
      <c r="F549" s="40">
        <v>39.143999999999998</v>
      </c>
      <c r="G549" s="40">
        <v>117.432</v>
      </c>
    </row>
    <row r="550" spans="1:7" x14ac:dyDescent="0.25">
      <c r="A550" s="4">
        <v>532</v>
      </c>
      <c r="B550" s="4">
        <v>1193</v>
      </c>
      <c r="C550" s="11">
        <v>44069</v>
      </c>
      <c r="D550" s="4">
        <v>550</v>
      </c>
      <c r="E550" s="4">
        <v>935</v>
      </c>
      <c r="F550" s="41">
        <v>31.4895</v>
      </c>
      <c r="G550" s="41">
        <v>17319.224999999999</v>
      </c>
    </row>
    <row r="551" spans="1:7" x14ac:dyDescent="0.25">
      <c r="A551" s="5">
        <v>532</v>
      </c>
      <c r="B551" s="5">
        <v>1194</v>
      </c>
      <c r="C551" s="10">
        <v>44069</v>
      </c>
      <c r="D551" s="5">
        <v>550</v>
      </c>
      <c r="E551" s="5">
        <v>936</v>
      </c>
      <c r="F551" s="40">
        <v>48.289499999999997</v>
      </c>
      <c r="G551" s="40">
        <v>26559.224999999999</v>
      </c>
    </row>
    <row r="552" spans="1:7" x14ac:dyDescent="0.25">
      <c r="A552" s="4">
        <v>533</v>
      </c>
      <c r="B552" s="4">
        <v>1195</v>
      </c>
      <c r="C552" s="11">
        <v>44069</v>
      </c>
      <c r="D552" s="4">
        <v>3</v>
      </c>
      <c r="E552" s="4">
        <v>377</v>
      </c>
      <c r="F552" s="41">
        <v>36.970500000000001</v>
      </c>
      <c r="G552" s="41">
        <v>110.9115</v>
      </c>
    </row>
    <row r="553" spans="1:7" x14ac:dyDescent="0.25">
      <c r="A553" s="5">
        <v>533</v>
      </c>
      <c r="B553" s="5">
        <v>1196</v>
      </c>
      <c r="C553" s="10">
        <v>44069</v>
      </c>
      <c r="D553" s="5">
        <v>3</v>
      </c>
      <c r="E553" s="5">
        <v>378</v>
      </c>
      <c r="F553" s="40">
        <v>41.244</v>
      </c>
      <c r="G553" s="40">
        <v>123.732</v>
      </c>
    </row>
    <row r="554" spans="1:7" x14ac:dyDescent="0.25">
      <c r="A554" s="4">
        <v>533</v>
      </c>
      <c r="B554" s="4">
        <v>1197</v>
      </c>
      <c r="C554" s="11">
        <v>44069</v>
      </c>
      <c r="D554" s="4">
        <v>3</v>
      </c>
      <c r="E554" s="4">
        <v>379</v>
      </c>
      <c r="F554" s="41">
        <v>36.970500000000001</v>
      </c>
      <c r="G554" s="41">
        <v>110.9115</v>
      </c>
    </row>
    <row r="555" spans="1:7" x14ac:dyDescent="0.25">
      <c r="A555" s="5">
        <v>534</v>
      </c>
      <c r="B555" s="5">
        <v>1198</v>
      </c>
      <c r="C555" s="10">
        <v>44069</v>
      </c>
      <c r="D555" s="5">
        <v>550</v>
      </c>
      <c r="E555" s="5">
        <v>476</v>
      </c>
      <c r="F555" s="40">
        <v>15.8865</v>
      </c>
      <c r="G555" s="40">
        <v>8737.5750000000007</v>
      </c>
    </row>
    <row r="556" spans="1:7" x14ac:dyDescent="0.25">
      <c r="A556" s="4">
        <v>534</v>
      </c>
      <c r="B556" s="4">
        <v>1199</v>
      </c>
      <c r="C556" s="11">
        <v>44069</v>
      </c>
      <c r="D556" s="4">
        <v>550</v>
      </c>
      <c r="E556" s="4">
        <v>477</v>
      </c>
      <c r="F556" s="41">
        <v>11.6655</v>
      </c>
      <c r="G556" s="41">
        <v>6416.0249999999996</v>
      </c>
    </row>
    <row r="557" spans="1:7" x14ac:dyDescent="0.25">
      <c r="A557" s="5">
        <v>535</v>
      </c>
      <c r="B557" s="5">
        <v>1200</v>
      </c>
      <c r="C557" s="10">
        <v>44069</v>
      </c>
      <c r="D557" s="5">
        <v>3</v>
      </c>
      <c r="E557" s="5">
        <v>402</v>
      </c>
      <c r="F557" s="40">
        <v>47.470500000000001</v>
      </c>
      <c r="G557" s="40">
        <v>142.41149999999999</v>
      </c>
    </row>
    <row r="558" spans="1:7" x14ac:dyDescent="0.25">
      <c r="A558" s="4">
        <v>536</v>
      </c>
      <c r="B558" s="4">
        <v>1201</v>
      </c>
      <c r="C558" s="11">
        <v>44069</v>
      </c>
      <c r="D558" s="4">
        <v>550</v>
      </c>
      <c r="E558" s="4">
        <v>510</v>
      </c>
      <c r="F558" s="41">
        <v>23.079000000000001</v>
      </c>
      <c r="G558" s="41">
        <v>12693.45</v>
      </c>
    </row>
    <row r="559" spans="1:7" x14ac:dyDescent="0.25">
      <c r="A559" s="5">
        <v>536</v>
      </c>
      <c r="B559" s="5">
        <v>1202</v>
      </c>
      <c r="C559" s="10">
        <v>44069</v>
      </c>
      <c r="D559" s="5">
        <v>550</v>
      </c>
      <c r="E559" s="5">
        <v>511</v>
      </c>
      <c r="F559" s="40">
        <v>29.274000000000001</v>
      </c>
      <c r="G559" s="40">
        <v>16100.7</v>
      </c>
    </row>
    <row r="560" spans="1:7" x14ac:dyDescent="0.25">
      <c r="A560" s="4">
        <v>536</v>
      </c>
      <c r="B560" s="4">
        <v>1203</v>
      </c>
      <c r="C560" s="11">
        <v>44069</v>
      </c>
      <c r="D560" s="4">
        <v>550</v>
      </c>
      <c r="E560" s="4">
        <v>512</v>
      </c>
      <c r="F560" s="41">
        <v>34.975499999999997</v>
      </c>
      <c r="G560" s="41">
        <v>19236.525000000001</v>
      </c>
    </row>
    <row r="561" spans="1:7" x14ac:dyDescent="0.25">
      <c r="A561" s="5">
        <v>537</v>
      </c>
      <c r="B561" s="5">
        <v>1204</v>
      </c>
      <c r="C561" s="10">
        <v>44070</v>
      </c>
      <c r="D561" s="5">
        <v>550</v>
      </c>
      <c r="E561" s="5">
        <v>507</v>
      </c>
      <c r="F561" s="40">
        <v>23.393999999999998</v>
      </c>
      <c r="G561" s="40">
        <v>12866.7</v>
      </c>
    </row>
    <row r="562" spans="1:7" x14ac:dyDescent="0.25">
      <c r="A562" s="4">
        <v>537</v>
      </c>
      <c r="B562" s="4">
        <v>1205</v>
      </c>
      <c r="C562" s="11">
        <v>44070</v>
      </c>
      <c r="D562" s="4">
        <v>550</v>
      </c>
      <c r="E562" s="4">
        <v>508</v>
      </c>
      <c r="F562" s="41">
        <v>27.6465</v>
      </c>
      <c r="G562" s="41">
        <v>15205.575000000001</v>
      </c>
    </row>
    <row r="563" spans="1:7" x14ac:dyDescent="0.25">
      <c r="A563" s="5">
        <v>538</v>
      </c>
      <c r="B563" s="5">
        <v>1206</v>
      </c>
      <c r="C563" s="10">
        <v>44070</v>
      </c>
      <c r="D563" s="5">
        <v>550</v>
      </c>
      <c r="E563" s="5">
        <v>355</v>
      </c>
      <c r="F563" s="40">
        <v>1.365</v>
      </c>
      <c r="G563" s="40">
        <v>750.75</v>
      </c>
    </row>
    <row r="564" spans="1:7" x14ac:dyDescent="0.25">
      <c r="A564" s="4">
        <v>538</v>
      </c>
      <c r="B564" s="4">
        <v>1207</v>
      </c>
      <c r="C564" s="11">
        <v>44070</v>
      </c>
      <c r="D564" s="4">
        <v>550</v>
      </c>
      <c r="E564" s="4">
        <v>940</v>
      </c>
      <c r="F564" s="41">
        <v>62.9895</v>
      </c>
      <c r="G564" s="41">
        <v>34644.224999999999</v>
      </c>
    </row>
    <row r="565" spans="1:7" x14ac:dyDescent="0.25">
      <c r="A565" s="5">
        <v>538</v>
      </c>
      <c r="B565" s="5">
        <v>1208</v>
      </c>
      <c r="C565" s="10">
        <v>44070</v>
      </c>
      <c r="D565" s="5">
        <v>550</v>
      </c>
      <c r="E565" s="5">
        <v>535</v>
      </c>
      <c r="F565" s="40">
        <v>3.4860000000000002</v>
      </c>
      <c r="G565" s="40">
        <v>1917.3</v>
      </c>
    </row>
    <row r="566" spans="1:7" x14ac:dyDescent="0.25">
      <c r="A566" s="4">
        <v>539</v>
      </c>
      <c r="B566" s="4">
        <v>1209</v>
      </c>
      <c r="C566" s="11">
        <v>44070</v>
      </c>
      <c r="D566" s="4">
        <v>550</v>
      </c>
      <c r="E566" s="4">
        <v>351</v>
      </c>
      <c r="F566" s="41">
        <v>6.1950000000000003</v>
      </c>
      <c r="G566" s="41">
        <v>3407.25</v>
      </c>
    </row>
    <row r="567" spans="1:7" x14ac:dyDescent="0.25">
      <c r="A567" s="5">
        <v>539</v>
      </c>
      <c r="B567" s="5">
        <v>1210</v>
      </c>
      <c r="C567" s="10">
        <v>44070</v>
      </c>
      <c r="D567" s="5">
        <v>550</v>
      </c>
      <c r="E567" s="5">
        <v>352</v>
      </c>
      <c r="F567" s="40">
        <v>1.47</v>
      </c>
      <c r="G567" s="40">
        <v>808.5</v>
      </c>
    </row>
    <row r="568" spans="1:7" x14ac:dyDescent="0.25">
      <c r="A568" s="4">
        <v>539</v>
      </c>
      <c r="B568" s="4">
        <v>1211</v>
      </c>
      <c r="C568" s="11">
        <v>44070</v>
      </c>
      <c r="D568" s="4">
        <v>550</v>
      </c>
      <c r="E568" s="4">
        <v>679</v>
      </c>
      <c r="F568" s="41">
        <v>6.1950000000000003</v>
      </c>
      <c r="G568" s="41">
        <v>3407.25</v>
      </c>
    </row>
    <row r="569" spans="1:7" x14ac:dyDescent="0.25">
      <c r="A569" s="5">
        <v>540</v>
      </c>
      <c r="B569" s="5">
        <v>1212</v>
      </c>
      <c r="C569" s="10">
        <v>44070</v>
      </c>
      <c r="D569" s="5">
        <v>550</v>
      </c>
      <c r="E569" s="5">
        <v>507</v>
      </c>
      <c r="F569" s="40">
        <v>22.165500000000002</v>
      </c>
      <c r="G569" s="40">
        <v>12191.025</v>
      </c>
    </row>
    <row r="570" spans="1:7" x14ac:dyDescent="0.25">
      <c r="A570" s="4">
        <v>540</v>
      </c>
      <c r="B570" s="4">
        <v>1213</v>
      </c>
      <c r="C570" s="11">
        <v>44070</v>
      </c>
      <c r="D570" s="4">
        <v>550</v>
      </c>
      <c r="E570" s="4">
        <v>508</v>
      </c>
      <c r="F570" s="41">
        <v>29.284500000000001</v>
      </c>
      <c r="G570" s="41">
        <v>16106.475</v>
      </c>
    </row>
    <row r="571" spans="1:7" x14ac:dyDescent="0.25">
      <c r="A571" s="5">
        <v>541</v>
      </c>
      <c r="B571" s="5">
        <v>1214</v>
      </c>
      <c r="C571" s="10">
        <v>44070</v>
      </c>
      <c r="D571" s="5">
        <v>3</v>
      </c>
      <c r="E571" s="5">
        <v>403</v>
      </c>
      <c r="F571" s="40">
        <v>45.3705</v>
      </c>
      <c r="G571" s="40">
        <v>136.11150000000001</v>
      </c>
    </row>
    <row r="572" spans="1:7" x14ac:dyDescent="0.25">
      <c r="A572" s="4">
        <v>541</v>
      </c>
      <c r="B572" s="4">
        <v>1215</v>
      </c>
      <c r="C572" s="11">
        <v>44070</v>
      </c>
      <c r="D572" s="4">
        <v>3</v>
      </c>
      <c r="E572" s="4">
        <v>404</v>
      </c>
      <c r="F572" s="41">
        <v>49.643999999999998</v>
      </c>
      <c r="G572" s="41">
        <v>148.93199999999999</v>
      </c>
    </row>
    <row r="573" spans="1:7" x14ac:dyDescent="0.25">
      <c r="A573" s="5">
        <v>541</v>
      </c>
      <c r="B573" s="5">
        <v>1216</v>
      </c>
      <c r="C573" s="10">
        <v>44070</v>
      </c>
      <c r="D573" s="5">
        <v>3</v>
      </c>
      <c r="E573" s="5">
        <v>405</v>
      </c>
      <c r="F573" s="40">
        <v>45.3705</v>
      </c>
      <c r="G573" s="40">
        <v>136.11150000000001</v>
      </c>
    </row>
    <row r="574" spans="1:7" x14ac:dyDescent="0.25">
      <c r="A574" s="4">
        <v>541</v>
      </c>
      <c r="B574" s="4">
        <v>1217</v>
      </c>
      <c r="C574" s="11">
        <v>44070</v>
      </c>
      <c r="D574" s="4">
        <v>3</v>
      </c>
      <c r="E574" s="4">
        <v>406</v>
      </c>
      <c r="F574" s="41">
        <v>43.270499999999998</v>
      </c>
      <c r="G574" s="41">
        <v>129.8115</v>
      </c>
    </row>
    <row r="575" spans="1:7" x14ac:dyDescent="0.25">
      <c r="A575" s="5">
        <v>542</v>
      </c>
      <c r="B575" s="5">
        <v>1218</v>
      </c>
      <c r="C575" s="10">
        <v>44070</v>
      </c>
      <c r="D575" s="5">
        <v>550</v>
      </c>
      <c r="E575" s="5">
        <v>525</v>
      </c>
      <c r="F575" s="40">
        <v>2.3205</v>
      </c>
      <c r="G575" s="40">
        <v>1276.2750000000001</v>
      </c>
    </row>
    <row r="576" spans="1:7" x14ac:dyDescent="0.25">
      <c r="A576" s="4">
        <v>543</v>
      </c>
      <c r="B576" s="4">
        <v>1219</v>
      </c>
      <c r="C576" s="11">
        <v>44070</v>
      </c>
      <c r="D576" s="4">
        <v>550</v>
      </c>
      <c r="E576" s="4">
        <v>526</v>
      </c>
      <c r="F576" s="41">
        <v>3.6435</v>
      </c>
      <c r="G576" s="41">
        <v>2003.925</v>
      </c>
    </row>
    <row r="577" spans="1:7" x14ac:dyDescent="0.25">
      <c r="A577" s="5">
        <v>544</v>
      </c>
      <c r="B577" s="5">
        <v>1220</v>
      </c>
      <c r="C577" s="10">
        <v>44070</v>
      </c>
      <c r="D577" s="5">
        <v>550</v>
      </c>
      <c r="E577" s="5">
        <v>908</v>
      </c>
      <c r="F577" s="40">
        <v>21.0945</v>
      </c>
      <c r="G577" s="40">
        <v>11601.975</v>
      </c>
    </row>
    <row r="578" spans="1:7" x14ac:dyDescent="0.25">
      <c r="A578" s="4">
        <v>544</v>
      </c>
      <c r="B578" s="4">
        <v>1221</v>
      </c>
      <c r="C578" s="11">
        <v>44070</v>
      </c>
      <c r="D578" s="4">
        <v>550</v>
      </c>
      <c r="E578" s="4">
        <v>909</v>
      </c>
      <c r="F578" s="41">
        <v>30.439499999999999</v>
      </c>
      <c r="G578" s="41">
        <v>16741.724999999999</v>
      </c>
    </row>
    <row r="579" spans="1:7" x14ac:dyDescent="0.25">
      <c r="A579" s="5">
        <v>545</v>
      </c>
      <c r="B579" s="5">
        <v>1222</v>
      </c>
      <c r="C579" s="10">
        <v>44070</v>
      </c>
      <c r="D579" s="5">
        <v>60</v>
      </c>
      <c r="E579" s="5">
        <v>356</v>
      </c>
      <c r="F579" s="40">
        <v>3.6015000000000001</v>
      </c>
      <c r="G579" s="40">
        <v>216.09</v>
      </c>
    </row>
    <row r="580" spans="1:7" x14ac:dyDescent="0.25">
      <c r="A580" s="4">
        <v>545</v>
      </c>
      <c r="B580" s="4">
        <v>1223</v>
      </c>
      <c r="C580" s="11">
        <v>44070</v>
      </c>
      <c r="D580" s="4">
        <v>60</v>
      </c>
      <c r="E580" s="4">
        <v>357</v>
      </c>
      <c r="F580" s="41">
        <v>3.9794999999999998</v>
      </c>
      <c r="G580" s="41">
        <v>238.77</v>
      </c>
    </row>
    <row r="581" spans="1:7" x14ac:dyDescent="0.25">
      <c r="A581" s="5">
        <v>546</v>
      </c>
      <c r="B581" s="5">
        <v>1224</v>
      </c>
      <c r="C581" s="10">
        <v>44070</v>
      </c>
      <c r="D581" s="5">
        <v>550</v>
      </c>
      <c r="E581" s="5">
        <v>935</v>
      </c>
      <c r="F581" s="40">
        <v>31.4895</v>
      </c>
      <c r="G581" s="40">
        <v>17319.224999999999</v>
      </c>
    </row>
    <row r="582" spans="1:7" x14ac:dyDescent="0.25">
      <c r="A582" s="4">
        <v>546</v>
      </c>
      <c r="B582" s="4">
        <v>1225</v>
      </c>
      <c r="C582" s="11">
        <v>44070</v>
      </c>
      <c r="D582" s="4">
        <v>550</v>
      </c>
      <c r="E582" s="4">
        <v>936</v>
      </c>
      <c r="F582" s="41">
        <v>48.289499999999997</v>
      </c>
      <c r="G582" s="41">
        <v>26559.224999999999</v>
      </c>
    </row>
    <row r="583" spans="1:7" x14ac:dyDescent="0.25">
      <c r="A583" s="5">
        <v>547</v>
      </c>
      <c r="B583" s="5">
        <v>1226</v>
      </c>
      <c r="C583" s="10">
        <v>44070</v>
      </c>
      <c r="D583" s="5">
        <v>550</v>
      </c>
      <c r="E583" s="5">
        <v>524</v>
      </c>
      <c r="F583" s="40">
        <v>12.967499999999999</v>
      </c>
      <c r="G583" s="40">
        <v>7132.125</v>
      </c>
    </row>
    <row r="584" spans="1:7" x14ac:dyDescent="0.25">
      <c r="A584" s="4">
        <v>548</v>
      </c>
      <c r="B584" s="4">
        <v>1227</v>
      </c>
      <c r="C584" s="11">
        <v>44070</v>
      </c>
      <c r="D584" s="4">
        <v>550</v>
      </c>
      <c r="E584" s="4">
        <v>911</v>
      </c>
      <c r="F584" s="41">
        <v>21.0945</v>
      </c>
      <c r="G584" s="41">
        <v>11601.975</v>
      </c>
    </row>
    <row r="585" spans="1:7" x14ac:dyDescent="0.25">
      <c r="A585" s="5">
        <v>548</v>
      </c>
      <c r="B585" s="5">
        <v>1228</v>
      </c>
      <c r="C585" s="10">
        <v>44070</v>
      </c>
      <c r="D585" s="5">
        <v>550</v>
      </c>
      <c r="E585" s="5">
        <v>912</v>
      </c>
      <c r="F585" s="40">
        <v>30.439499999999999</v>
      </c>
      <c r="G585" s="40">
        <v>16741.724999999999</v>
      </c>
    </row>
    <row r="586" spans="1:7" x14ac:dyDescent="0.25">
      <c r="A586" s="4">
        <v>549</v>
      </c>
      <c r="B586" s="4">
        <v>1229</v>
      </c>
      <c r="C586" s="11">
        <v>44070</v>
      </c>
      <c r="D586" s="4">
        <v>550</v>
      </c>
      <c r="E586" s="4">
        <v>910</v>
      </c>
      <c r="F586" s="41">
        <v>40.939500000000002</v>
      </c>
      <c r="G586" s="41">
        <v>22516.724999999999</v>
      </c>
    </row>
    <row r="587" spans="1:7" x14ac:dyDescent="0.25">
      <c r="A587" s="5">
        <v>550</v>
      </c>
      <c r="B587" s="5">
        <v>1230</v>
      </c>
      <c r="C587" s="10">
        <v>44070</v>
      </c>
      <c r="D587" s="5">
        <v>550</v>
      </c>
      <c r="E587" s="5">
        <v>937</v>
      </c>
      <c r="F587" s="40">
        <v>62.9895</v>
      </c>
      <c r="G587" s="40">
        <v>34644.224999999999</v>
      </c>
    </row>
    <row r="588" spans="1:7" x14ac:dyDescent="0.25">
      <c r="A588" s="4">
        <v>551</v>
      </c>
      <c r="B588" s="4">
        <v>1231</v>
      </c>
      <c r="C588" s="11">
        <v>44070</v>
      </c>
      <c r="D588" s="4">
        <v>3</v>
      </c>
      <c r="E588" s="4">
        <v>468</v>
      </c>
      <c r="F588" s="41">
        <v>47.596499999999999</v>
      </c>
      <c r="G588" s="41">
        <v>142.7895</v>
      </c>
    </row>
    <row r="589" spans="1:7" x14ac:dyDescent="0.25">
      <c r="A589" s="5">
        <v>551</v>
      </c>
      <c r="B589" s="5">
        <v>1232</v>
      </c>
      <c r="C589" s="10">
        <v>44070</v>
      </c>
      <c r="D589" s="5">
        <v>3</v>
      </c>
      <c r="E589" s="5">
        <v>469</v>
      </c>
      <c r="F589" s="40">
        <v>43.323</v>
      </c>
      <c r="G589" s="40">
        <v>129.96899999999999</v>
      </c>
    </row>
    <row r="590" spans="1:7" x14ac:dyDescent="0.25">
      <c r="A590" s="4">
        <v>551</v>
      </c>
      <c r="B590" s="4">
        <v>1233</v>
      </c>
      <c r="C590" s="11">
        <v>44070</v>
      </c>
      <c r="D590" s="4">
        <v>3</v>
      </c>
      <c r="E590" s="4">
        <v>470</v>
      </c>
      <c r="F590" s="41">
        <v>41.222999999999999</v>
      </c>
      <c r="G590" s="41">
        <v>123.669</v>
      </c>
    </row>
    <row r="591" spans="1:7" x14ac:dyDescent="0.25">
      <c r="A591" s="5">
        <v>551</v>
      </c>
      <c r="B591" s="5">
        <v>1234</v>
      </c>
      <c r="C591" s="10">
        <v>44070</v>
      </c>
      <c r="D591" s="5">
        <v>3</v>
      </c>
      <c r="E591" s="5">
        <v>471</v>
      </c>
      <c r="F591" s="40">
        <v>45.496499999999997</v>
      </c>
      <c r="G591" s="40">
        <v>136.48949999999999</v>
      </c>
    </row>
    <row r="592" spans="1:7" x14ac:dyDescent="0.25">
      <c r="A592" s="4">
        <v>552</v>
      </c>
      <c r="B592" s="4">
        <v>1235</v>
      </c>
      <c r="C592" s="11">
        <v>44070</v>
      </c>
      <c r="D592" s="4">
        <v>3</v>
      </c>
      <c r="E592" s="4">
        <v>462</v>
      </c>
      <c r="F592" s="41">
        <v>47.680500000000002</v>
      </c>
      <c r="G592" s="41">
        <v>143.04150000000001</v>
      </c>
    </row>
    <row r="593" spans="1:7" x14ac:dyDescent="0.25">
      <c r="A593" s="5">
        <v>553</v>
      </c>
      <c r="B593" s="5">
        <v>1236</v>
      </c>
      <c r="C593" s="10">
        <v>44070</v>
      </c>
      <c r="D593" s="5">
        <v>550</v>
      </c>
      <c r="E593" s="5">
        <v>510</v>
      </c>
      <c r="F593" s="40">
        <v>23.404499999999999</v>
      </c>
      <c r="G593" s="40">
        <v>12872.475</v>
      </c>
    </row>
    <row r="594" spans="1:7" x14ac:dyDescent="0.25">
      <c r="A594" s="4">
        <v>553</v>
      </c>
      <c r="B594" s="4">
        <v>1237</v>
      </c>
      <c r="C594" s="11">
        <v>44070</v>
      </c>
      <c r="D594" s="4">
        <v>550</v>
      </c>
      <c r="E594" s="4">
        <v>511</v>
      </c>
      <c r="F594" s="41">
        <v>27.867000000000001</v>
      </c>
      <c r="G594" s="41">
        <v>15326.85</v>
      </c>
    </row>
    <row r="595" spans="1:7" x14ac:dyDescent="0.25">
      <c r="A595" s="5">
        <v>554</v>
      </c>
      <c r="B595" s="5">
        <v>1238</v>
      </c>
      <c r="C595" s="10">
        <v>44070</v>
      </c>
      <c r="D595" s="5">
        <v>550</v>
      </c>
      <c r="E595" s="5">
        <v>527</v>
      </c>
      <c r="F595" s="40">
        <v>6.7515000000000001</v>
      </c>
      <c r="G595" s="40">
        <v>3713.3249999999998</v>
      </c>
    </row>
    <row r="596" spans="1:7" x14ac:dyDescent="0.25">
      <c r="A596" s="4">
        <v>555</v>
      </c>
      <c r="B596" s="4">
        <v>1239</v>
      </c>
      <c r="C596" s="11">
        <v>44070</v>
      </c>
      <c r="D596" s="4">
        <v>550</v>
      </c>
      <c r="E596" s="4">
        <v>509</v>
      </c>
      <c r="F596" s="41">
        <v>36.277500000000003</v>
      </c>
      <c r="G596" s="41">
        <v>19952.625</v>
      </c>
    </row>
    <row r="597" spans="1:7" x14ac:dyDescent="0.25">
      <c r="A597" s="5">
        <v>556</v>
      </c>
      <c r="B597" s="5">
        <v>1240</v>
      </c>
      <c r="C597" s="10">
        <v>44070</v>
      </c>
      <c r="D597" s="5">
        <v>60</v>
      </c>
      <c r="E597" s="5">
        <v>492</v>
      </c>
      <c r="F597" s="40">
        <v>50.746499999999997</v>
      </c>
      <c r="G597" s="40">
        <v>3044.79</v>
      </c>
    </row>
    <row r="598" spans="1:7" x14ac:dyDescent="0.25">
      <c r="A598" s="4">
        <v>556</v>
      </c>
      <c r="B598" s="4">
        <v>1241</v>
      </c>
      <c r="C598" s="11">
        <v>44070</v>
      </c>
      <c r="D598" s="4">
        <v>60</v>
      </c>
      <c r="E598" s="4">
        <v>493</v>
      </c>
      <c r="F598" s="41">
        <v>58.264499999999998</v>
      </c>
      <c r="G598" s="41">
        <v>3495.87</v>
      </c>
    </row>
    <row r="599" spans="1:7" x14ac:dyDescent="0.25">
      <c r="A599" s="5">
        <v>556</v>
      </c>
      <c r="B599" s="5">
        <v>1242</v>
      </c>
      <c r="C599" s="10">
        <v>44070</v>
      </c>
      <c r="D599" s="5">
        <v>60</v>
      </c>
      <c r="E599" s="5">
        <v>494</v>
      </c>
      <c r="F599" s="40">
        <v>50.746499999999997</v>
      </c>
      <c r="G599" s="40">
        <v>3044.79</v>
      </c>
    </row>
    <row r="600" spans="1:7" x14ac:dyDescent="0.25">
      <c r="A600" s="4">
        <v>556</v>
      </c>
      <c r="B600" s="4">
        <v>1243</v>
      </c>
      <c r="C600" s="11">
        <v>44070</v>
      </c>
      <c r="D600" s="4">
        <v>60</v>
      </c>
      <c r="E600" s="4">
        <v>495</v>
      </c>
      <c r="F600" s="41">
        <v>62.926499999999997</v>
      </c>
      <c r="G600" s="41">
        <v>3775.59</v>
      </c>
    </row>
    <row r="601" spans="1:7" x14ac:dyDescent="0.25">
      <c r="A601" s="5">
        <v>557</v>
      </c>
      <c r="B601" s="5">
        <v>1244</v>
      </c>
      <c r="C601" s="10">
        <v>44071</v>
      </c>
      <c r="D601" s="5">
        <v>550</v>
      </c>
      <c r="E601" s="5">
        <v>523</v>
      </c>
      <c r="F601" s="40">
        <v>10.384499999999999</v>
      </c>
      <c r="G601" s="40">
        <v>5711.4750000000004</v>
      </c>
    </row>
    <row r="602" spans="1:7" x14ac:dyDescent="0.25">
      <c r="A602" s="4">
        <v>558</v>
      </c>
      <c r="B602" s="4">
        <v>1245</v>
      </c>
      <c r="C602" s="11">
        <v>44071</v>
      </c>
      <c r="D602" s="4">
        <v>3</v>
      </c>
      <c r="E602" s="4">
        <v>422</v>
      </c>
      <c r="F602" s="41">
        <v>47.680500000000002</v>
      </c>
      <c r="G602" s="41">
        <v>143.04150000000001</v>
      </c>
    </row>
    <row r="603" spans="1:7" x14ac:dyDescent="0.25">
      <c r="A603" s="5">
        <v>558</v>
      </c>
      <c r="B603" s="5">
        <v>1246</v>
      </c>
      <c r="C603" s="10">
        <v>44071</v>
      </c>
      <c r="D603" s="5">
        <v>3</v>
      </c>
      <c r="E603" s="5">
        <v>423</v>
      </c>
      <c r="F603" s="40">
        <v>45.580500000000001</v>
      </c>
      <c r="G603" s="40">
        <v>136.7415</v>
      </c>
    </row>
    <row r="604" spans="1:7" x14ac:dyDescent="0.25">
      <c r="A604" s="4">
        <v>558</v>
      </c>
      <c r="B604" s="4">
        <v>1247</v>
      </c>
      <c r="C604" s="11">
        <v>44071</v>
      </c>
      <c r="D604" s="4">
        <v>3</v>
      </c>
      <c r="E604" s="4">
        <v>424</v>
      </c>
      <c r="F604" s="41">
        <v>49.853999999999999</v>
      </c>
      <c r="G604" s="41">
        <v>149.56200000000001</v>
      </c>
    </row>
    <row r="605" spans="1:7" x14ac:dyDescent="0.25">
      <c r="A605" s="5">
        <v>558</v>
      </c>
      <c r="B605" s="5">
        <v>1248</v>
      </c>
      <c r="C605" s="10">
        <v>44071</v>
      </c>
      <c r="D605" s="5">
        <v>3</v>
      </c>
      <c r="E605" s="5">
        <v>425</v>
      </c>
      <c r="F605" s="40">
        <v>45.580500000000001</v>
      </c>
      <c r="G605" s="40">
        <v>136.7415</v>
      </c>
    </row>
    <row r="606" spans="1:7" x14ac:dyDescent="0.25">
      <c r="A606" s="4">
        <v>558</v>
      </c>
      <c r="B606" s="4">
        <v>1249</v>
      </c>
      <c r="C606" s="11">
        <v>44071</v>
      </c>
      <c r="D606" s="4">
        <v>3</v>
      </c>
      <c r="E606" s="4">
        <v>426</v>
      </c>
      <c r="F606" s="41">
        <v>43.480499999999999</v>
      </c>
      <c r="G606" s="41">
        <v>130.44149999999999</v>
      </c>
    </row>
    <row r="607" spans="1:7" x14ac:dyDescent="0.25">
      <c r="A607" s="5">
        <v>559</v>
      </c>
      <c r="B607" s="5">
        <v>1250</v>
      </c>
      <c r="C607" s="10">
        <v>44071</v>
      </c>
      <c r="D607" s="5">
        <v>3</v>
      </c>
      <c r="E607" s="5">
        <v>490</v>
      </c>
      <c r="F607" s="40">
        <v>12.7155</v>
      </c>
      <c r="G607" s="40">
        <v>38.146500000000003</v>
      </c>
    </row>
    <row r="608" spans="1:7" x14ac:dyDescent="0.25">
      <c r="A608" s="4">
        <v>559</v>
      </c>
      <c r="B608" s="4">
        <v>1251</v>
      </c>
      <c r="C608" s="11">
        <v>44071</v>
      </c>
      <c r="D608" s="4">
        <v>3</v>
      </c>
      <c r="E608" s="4">
        <v>491</v>
      </c>
      <c r="F608" s="41">
        <v>19.939499999999999</v>
      </c>
      <c r="G608" s="41">
        <v>59.8185</v>
      </c>
    </row>
    <row r="609" spans="1:7" x14ac:dyDescent="0.25">
      <c r="A609" s="5">
        <v>560</v>
      </c>
      <c r="B609" s="5">
        <v>1252</v>
      </c>
      <c r="C609" s="10">
        <v>44071</v>
      </c>
      <c r="D609" s="5">
        <v>3</v>
      </c>
      <c r="E609" s="5">
        <v>528</v>
      </c>
      <c r="F609" s="40">
        <v>38.156999999999996</v>
      </c>
      <c r="G609" s="40">
        <v>114.471</v>
      </c>
    </row>
    <row r="610" spans="1:7" x14ac:dyDescent="0.25">
      <c r="A610" s="4">
        <v>561</v>
      </c>
      <c r="B610" s="4">
        <v>1253</v>
      </c>
      <c r="C610" s="11">
        <v>44071</v>
      </c>
      <c r="D610" s="4">
        <v>3</v>
      </c>
      <c r="E610" s="4">
        <v>505</v>
      </c>
      <c r="F610" s="41">
        <v>44.215499999999999</v>
      </c>
      <c r="G610" s="41">
        <v>132.6465</v>
      </c>
    </row>
    <row r="611" spans="1:7" x14ac:dyDescent="0.25">
      <c r="A611" s="5">
        <v>562</v>
      </c>
      <c r="B611" s="5">
        <v>1254</v>
      </c>
      <c r="C611" s="10">
        <v>44071</v>
      </c>
      <c r="D611" s="5">
        <v>550</v>
      </c>
      <c r="E611" s="5">
        <v>938</v>
      </c>
      <c r="F611" s="40">
        <v>31.4895</v>
      </c>
      <c r="G611" s="40">
        <v>17319.224999999999</v>
      </c>
    </row>
    <row r="612" spans="1:7" x14ac:dyDescent="0.25">
      <c r="A612" s="4">
        <v>562</v>
      </c>
      <c r="B612" s="4">
        <v>1255</v>
      </c>
      <c r="C612" s="11">
        <v>44071</v>
      </c>
      <c r="D612" s="4">
        <v>550</v>
      </c>
      <c r="E612" s="4">
        <v>939</v>
      </c>
      <c r="F612" s="41">
        <v>48.289499999999997</v>
      </c>
      <c r="G612" s="41">
        <v>26559.224999999999</v>
      </c>
    </row>
    <row r="613" spans="1:7" x14ac:dyDescent="0.25">
      <c r="A613" s="5">
        <v>563</v>
      </c>
      <c r="B613" s="5">
        <v>1256</v>
      </c>
      <c r="C613" s="10">
        <v>44071</v>
      </c>
      <c r="D613" s="5">
        <v>60</v>
      </c>
      <c r="E613" s="5">
        <v>358</v>
      </c>
      <c r="F613" s="40">
        <v>6.9824999999999999</v>
      </c>
      <c r="G613" s="40">
        <v>418.95</v>
      </c>
    </row>
    <row r="614" spans="1:7" x14ac:dyDescent="0.25">
      <c r="A614" s="4">
        <v>564</v>
      </c>
      <c r="B614" s="4">
        <v>1257</v>
      </c>
      <c r="C614" s="11">
        <v>44071</v>
      </c>
      <c r="D614" s="4">
        <v>3</v>
      </c>
      <c r="E614" s="4">
        <v>442</v>
      </c>
      <c r="F614" s="41">
        <v>43.480499999999999</v>
      </c>
      <c r="G614" s="41">
        <v>130.44149999999999</v>
      </c>
    </row>
    <row r="615" spans="1:7" x14ac:dyDescent="0.25">
      <c r="A615" s="5">
        <v>564</v>
      </c>
      <c r="B615" s="5">
        <v>1258</v>
      </c>
      <c r="C615" s="10">
        <v>44071</v>
      </c>
      <c r="D615" s="5">
        <v>3</v>
      </c>
      <c r="E615" s="5">
        <v>443</v>
      </c>
      <c r="F615" s="40">
        <v>47.753999999999998</v>
      </c>
      <c r="G615" s="40">
        <v>143.262</v>
      </c>
    </row>
    <row r="616" spans="1:7" x14ac:dyDescent="0.25">
      <c r="A616" s="4">
        <v>565</v>
      </c>
      <c r="B616" s="4">
        <v>1259</v>
      </c>
      <c r="C616" s="11">
        <v>44071</v>
      </c>
      <c r="D616" s="4">
        <v>60</v>
      </c>
      <c r="E616" s="4">
        <v>356</v>
      </c>
      <c r="F616" s="41">
        <v>3.3809999999999998</v>
      </c>
      <c r="G616" s="41">
        <v>202.86</v>
      </c>
    </row>
    <row r="617" spans="1:7" x14ac:dyDescent="0.25">
      <c r="A617" s="5">
        <v>565</v>
      </c>
      <c r="B617" s="5">
        <v>1260</v>
      </c>
      <c r="C617" s="10">
        <v>44071</v>
      </c>
      <c r="D617" s="5">
        <v>60</v>
      </c>
      <c r="E617" s="5">
        <v>357</v>
      </c>
      <c r="F617" s="40">
        <v>4.3155000000000001</v>
      </c>
      <c r="G617" s="40">
        <v>258.93</v>
      </c>
    </row>
    <row r="618" spans="1:7" x14ac:dyDescent="0.25">
      <c r="A618" s="4">
        <v>566</v>
      </c>
      <c r="B618" s="4">
        <v>1261</v>
      </c>
      <c r="C618" s="11">
        <v>44071</v>
      </c>
      <c r="D618" s="4">
        <v>3</v>
      </c>
      <c r="E618" s="4">
        <v>380</v>
      </c>
      <c r="F618" s="41">
        <v>43.344000000000001</v>
      </c>
      <c r="G618" s="41">
        <v>130.03200000000001</v>
      </c>
    </row>
    <row r="619" spans="1:7" x14ac:dyDescent="0.25">
      <c r="A619" s="5">
        <v>566</v>
      </c>
      <c r="B619" s="5">
        <v>1262</v>
      </c>
      <c r="C619" s="10">
        <v>44071</v>
      </c>
      <c r="D619" s="5">
        <v>3</v>
      </c>
      <c r="E619" s="5">
        <v>381</v>
      </c>
      <c r="F619" s="40">
        <v>39.070500000000003</v>
      </c>
      <c r="G619" s="40">
        <v>117.2115</v>
      </c>
    </row>
    <row r="620" spans="1:7" x14ac:dyDescent="0.25">
      <c r="A620" s="4">
        <v>566</v>
      </c>
      <c r="B620" s="4">
        <v>1263</v>
      </c>
      <c r="C620" s="11">
        <v>44071</v>
      </c>
      <c r="D620" s="4">
        <v>3</v>
      </c>
      <c r="E620" s="4">
        <v>382</v>
      </c>
      <c r="F620" s="41">
        <v>36.970500000000001</v>
      </c>
      <c r="G620" s="41">
        <v>110.9115</v>
      </c>
    </row>
    <row r="621" spans="1:7" x14ac:dyDescent="0.25">
      <c r="A621" s="5">
        <v>566</v>
      </c>
      <c r="B621" s="5">
        <v>1264</v>
      </c>
      <c r="C621" s="10">
        <v>44071</v>
      </c>
      <c r="D621" s="5">
        <v>3</v>
      </c>
      <c r="E621" s="5">
        <v>383</v>
      </c>
      <c r="F621" s="40">
        <v>41.244</v>
      </c>
      <c r="G621" s="40">
        <v>123.732</v>
      </c>
    </row>
    <row r="622" spans="1:7" x14ac:dyDescent="0.25">
      <c r="A622" s="4">
        <v>567</v>
      </c>
      <c r="B622" s="4">
        <v>1265</v>
      </c>
      <c r="C622" s="11">
        <v>44071</v>
      </c>
      <c r="D622" s="4">
        <v>3</v>
      </c>
      <c r="E622" s="4">
        <v>490</v>
      </c>
      <c r="F622" s="41">
        <v>12.358499999999999</v>
      </c>
      <c r="G622" s="41">
        <v>37.075499999999998</v>
      </c>
    </row>
    <row r="623" spans="1:7" x14ac:dyDescent="0.25">
      <c r="A623" s="5">
        <v>568</v>
      </c>
      <c r="B623" s="5">
        <v>1266</v>
      </c>
      <c r="C623" s="10">
        <v>44071</v>
      </c>
      <c r="D623" s="5">
        <v>550</v>
      </c>
      <c r="E623" s="5">
        <v>513</v>
      </c>
      <c r="F623" s="40">
        <v>39.1965</v>
      </c>
      <c r="G623" s="40">
        <v>21558.075000000001</v>
      </c>
    </row>
    <row r="624" spans="1:7" x14ac:dyDescent="0.25">
      <c r="A624" s="4">
        <v>569</v>
      </c>
      <c r="B624" s="4">
        <v>1267</v>
      </c>
      <c r="C624" s="11">
        <v>44071</v>
      </c>
      <c r="D624" s="4">
        <v>3</v>
      </c>
      <c r="E624" s="4">
        <v>407</v>
      </c>
      <c r="F624" s="41">
        <v>39.070500000000003</v>
      </c>
      <c r="G624" s="41">
        <v>117.2115</v>
      </c>
    </row>
    <row r="625" spans="1:7" x14ac:dyDescent="0.25">
      <c r="A625" s="5">
        <v>569</v>
      </c>
      <c r="B625" s="5">
        <v>1268</v>
      </c>
      <c r="C625" s="10">
        <v>44071</v>
      </c>
      <c r="D625" s="5">
        <v>3</v>
      </c>
      <c r="E625" s="5">
        <v>408</v>
      </c>
      <c r="F625" s="40">
        <v>36.970500000000001</v>
      </c>
      <c r="G625" s="40">
        <v>110.9115</v>
      </c>
    </row>
    <row r="626" spans="1:7" x14ac:dyDescent="0.25">
      <c r="A626" s="4">
        <v>569</v>
      </c>
      <c r="B626" s="4">
        <v>1269</v>
      </c>
      <c r="C626" s="11">
        <v>44071</v>
      </c>
      <c r="D626" s="4">
        <v>3</v>
      </c>
      <c r="E626" s="4">
        <v>409</v>
      </c>
      <c r="F626" s="41">
        <v>41.244</v>
      </c>
      <c r="G626" s="41">
        <v>123.732</v>
      </c>
    </row>
    <row r="627" spans="1:7" x14ac:dyDescent="0.25">
      <c r="A627" s="5">
        <v>569</v>
      </c>
      <c r="B627" s="5">
        <v>1270</v>
      </c>
      <c r="C627" s="10">
        <v>44071</v>
      </c>
      <c r="D627" s="5">
        <v>3</v>
      </c>
      <c r="E627" s="5">
        <v>410</v>
      </c>
      <c r="F627" s="40">
        <v>36.970500000000001</v>
      </c>
      <c r="G627" s="40">
        <v>110.9115</v>
      </c>
    </row>
    <row r="628" spans="1:7" x14ac:dyDescent="0.25">
      <c r="A628" s="4">
        <v>569</v>
      </c>
      <c r="B628" s="4">
        <v>1271</v>
      </c>
      <c r="C628" s="11">
        <v>44071</v>
      </c>
      <c r="D628" s="4">
        <v>3</v>
      </c>
      <c r="E628" s="4">
        <v>411</v>
      </c>
      <c r="F628" s="41">
        <v>34.8705</v>
      </c>
      <c r="G628" s="41">
        <v>104.61150000000001</v>
      </c>
    </row>
    <row r="629" spans="1:7" x14ac:dyDescent="0.25">
      <c r="A629" s="5">
        <v>570</v>
      </c>
      <c r="B629" s="5">
        <v>1272</v>
      </c>
      <c r="C629" s="10">
        <v>44071</v>
      </c>
      <c r="D629" s="5">
        <v>550</v>
      </c>
      <c r="E629" s="5">
        <v>931</v>
      </c>
      <c r="F629" s="40">
        <v>34.8705</v>
      </c>
      <c r="G629" s="40">
        <v>19178.775000000001</v>
      </c>
    </row>
    <row r="630" spans="1:7" x14ac:dyDescent="0.25">
      <c r="A630" s="4">
        <v>570</v>
      </c>
      <c r="B630" s="4">
        <v>1273</v>
      </c>
      <c r="C630" s="11">
        <v>44071</v>
      </c>
      <c r="D630" s="4">
        <v>550</v>
      </c>
      <c r="E630" s="4">
        <v>932</v>
      </c>
      <c r="F630" s="41">
        <v>39.763500000000001</v>
      </c>
      <c r="G630" s="41">
        <v>21869.924999999999</v>
      </c>
    </row>
    <row r="631" spans="1:7" x14ac:dyDescent="0.25">
      <c r="A631" s="5">
        <v>570</v>
      </c>
      <c r="B631" s="5">
        <v>1274</v>
      </c>
      <c r="C631" s="10">
        <v>44071</v>
      </c>
      <c r="D631" s="5">
        <v>550</v>
      </c>
      <c r="E631" s="5">
        <v>933</v>
      </c>
      <c r="F631" s="40">
        <v>43.984499999999997</v>
      </c>
      <c r="G631" s="40">
        <v>24191.474999999999</v>
      </c>
    </row>
    <row r="632" spans="1:7" x14ac:dyDescent="0.25">
      <c r="A632" s="4">
        <v>571</v>
      </c>
      <c r="B632" s="4">
        <v>1275</v>
      </c>
      <c r="C632" s="11">
        <v>44071</v>
      </c>
      <c r="D632" s="4">
        <v>3</v>
      </c>
      <c r="E632" s="4">
        <v>427</v>
      </c>
      <c r="F632" s="41">
        <v>47.753999999999998</v>
      </c>
      <c r="G632" s="41">
        <v>143.262</v>
      </c>
    </row>
    <row r="633" spans="1:7" x14ac:dyDescent="0.25">
      <c r="A633" s="5">
        <v>571</v>
      </c>
      <c r="B633" s="5">
        <v>1276</v>
      </c>
      <c r="C633" s="10">
        <v>44071</v>
      </c>
      <c r="D633" s="5">
        <v>3</v>
      </c>
      <c r="E633" s="5">
        <v>428</v>
      </c>
      <c r="F633" s="40">
        <v>43.480499999999999</v>
      </c>
      <c r="G633" s="40">
        <v>130.44149999999999</v>
      </c>
    </row>
    <row r="634" spans="1:7" x14ac:dyDescent="0.25">
      <c r="A634" s="4">
        <v>571</v>
      </c>
      <c r="B634" s="4">
        <v>1277</v>
      </c>
      <c r="C634" s="11">
        <v>44071</v>
      </c>
      <c r="D634" s="4">
        <v>3</v>
      </c>
      <c r="E634" s="4">
        <v>429</v>
      </c>
      <c r="F634" s="41">
        <v>41.380499999999998</v>
      </c>
      <c r="G634" s="41">
        <v>124.14149999999999</v>
      </c>
    </row>
    <row r="635" spans="1:7" x14ac:dyDescent="0.25">
      <c r="A635" s="5">
        <v>571</v>
      </c>
      <c r="B635" s="5">
        <v>1278</v>
      </c>
      <c r="C635" s="10">
        <v>44071</v>
      </c>
      <c r="D635" s="5">
        <v>3</v>
      </c>
      <c r="E635" s="5">
        <v>430</v>
      </c>
      <c r="F635" s="40">
        <v>45.654000000000003</v>
      </c>
      <c r="G635" s="40">
        <v>136.96199999999999</v>
      </c>
    </row>
    <row r="636" spans="1:7" x14ac:dyDescent="0.25">
      <c r="A636" s="4">
        <v>572</v>
      </c>
      <c r="B636" s="4">
        <v>1279</v>
      </c>
      <c r="C636" s="11">
        <v>44071</v>
      </c>
      <c r="D636" s="4">
        <v>3</v>
      </c>
      <c r="E636" s="4">
        <v>349</v>
      </c>
      <c r="F636" s="41">
        <v>45.548999999999999</v>
      </c>
      <c r="G636" s="41">
        <v>136.64699999999999</v>
      </c>
    </row>
    <row r="637" spans="1:7" x14ac:dyDescent="0.25">
      <c r="A637" s="5">
        <v>573</v>
      </c>
      <c r="B637" s="5">
        <v>1280</v>
      </c>
      <c r="C637" s="10">
        <v>44072</v>
      </c>
      <c r="D637" s="5">
        <v>550</v>
      </c>
      <c r="E637" s="5">
        <v>931</v>
      </c>
      <c r="F637" s="40">
        <v>34.345500000000001</v>
      </c>
      <c r="G637" s="40">
        <v>18890.025000000001</v>
      </c>
    </row>
    <row r="638" spans="1:7" x14ac:dyDescent="0.25">
      <c r="A638" s="4">
        <v>573</v>
      </c>
      <c r="B638" s="4">
        <v>1281</v>
      </c>
      <c r="C638" s="11">
        <v>44072</v>
      </c>
      <c r="D638" s="4">
        <v>550</v>
      </c>
      <c r="E638" s="4">
        <v>932</v>
      </c>
      <c r="F638" s="41">
        <v>39.238500000000002</v>
      </c>
      <c r="G638" s="41">
        <v>21581.174999999999</v>
      </c>
    </row>
    <row r="639" spans="1:7" x14ac:dyDescent="0.25">
      <c r="A639" s="5">
        <v>574</v>
      </c>
      <c r="B639" s="5">
        <v>1282</v>
      </c>
      <c r="C639" s="10">
        <v>44072</v>
      </c>
      <c r="D639" s="5">
        <v>3</v>
      </c>
      <c r="E639" s="5">
        <v>341</v>
      </c>
      <c r="F639" s="40">
        <v>47.470500000000001</v>
      </c>
      <c r="G639" s="40">
        <v>142.41149999999999</v>
      </c>
    </row>
    <row r="640" spans="1:7" x14ac:dyDescent="0.25">
      <c r="A640" s="4">
        <v>574</v>
      </c>
      <c r="B640" s="4">
        <v>1283</v>
      </c>
      <c r="C640" s="11">
        <v>44072</v>
      </c>
      <c r="D640" s="4">
        <v>3</v>
      </c>
      <c r="E640" s="4">
        <v>342</v>
      </c>
      <c r="F640" s="41">
        <v>45.3705</v>
      </c>
      <c r="G640" s="41">
        <v>136.11150000000001</v>
      </c>
    </row>
    <row r="641" spans="1:7" x14ac:dyDescent="0.25">
      <c r="A641" s="5">
        <v>575</v>
      </c>
      <c r="B641" s="5">
        <v>1284</v>
      </c>
      <c r="C641" s="10">
        <v>44072</v>
      </c>
      <c r="D641" s="5">
        <v>550</v>
      </c>
      <c r="E641" s="5">
        <v>930</v>
      </c>
      <c r="F641" s="40">
        <v>43.039499999999997</v>
      </c>
      <c r="G641" s="40">
        <v>23671.724999999999</v>
      </c>
    </row>
    <row r="642" spans="1:7" x14ac:dyDescent="0.25">
      <c r="A642" s="4">
        <v>576</v>
      </c>
      <c r="B642" s="4">
        <v>1285</v>
      </c>
      <c r="C642" s="11">
        <v>44072</v>
      </c>
      <c r="D642" s="4">
        <v>550</v>
      </c>
      <c r="E642" s="4">
        <v>332</v>
      </c>
      <c r="F642" s="41">
        <v>10.815</v>
      </c>
      <c r="G642" s="41">
        <v>5948.25</v>
      </c>
    </row>
    <row r="643" spans="1:7" x14ac:dyDescent="0.25">
      <c r="A643" s="5">
        <v>577</v>
      </c>
      <c r="B643" s="5">
        <v>1286</v>
      </c>
      <c r="C643" s="10">
        <v>44072</v>
      </c>
      <c r="D643" s="5">
        <v>550</v>
      </c>
      <c r="E643" s="5">
        <v>948</v>
      </c>
      <c r="F643" s="40">
        <v>82.834500000000006</v>
      </c>
      <c r="G643" s="40">
        <v>45558.974999999999</v>
      </c>
    </row>
    <row r="644" spans="1:7" x14ac:dyDescent="0.25">
      <c r="A644" s="4">
        <v>577</v>
      </c>
      <c r="B644" s="4">
        <v>1287</v>
      </c>
      <c r="C644" s="11">
        <v>44072</v>
      </c>
      <c r="D644" s="4">
        <v>550</v>
      </c>
      <c r="E644" s="4">
        <v>907</v>
      </c>
      <c r="F644" s="41">
        <v>82.834500000000006</v>
      </c>
      <c r="G644" s="41">
        <v>45558.974999999999</v>
      </c>
    </row>
    <row r="645" spans="1:7" x14ac:dyDescent="0.25">
      <c r="A645" s="5">
        <v>578</v>
      </c>
      <c r="B645" s="5">
        <v>1288</v>
      </c>
      <c r="C645" s="10">
        <v>44072</v>
      </c>
      <c r="D645" s="5">
        <v>1250</v>
      </c>
      <c r="E645" s="5">
        <v>325</v>
      </c>
      <c r="F645" s="40">
        <v>0.21</v>
      </c>
      <c r="G645" s="40">
        <v>262.5</v>
      </c>
    </row>
    <row r="646" spans="1:7" x14ac:dyDescent="0.25">
      <c r="A646" s="4">
        <v>578</v>
      </c>
      <c r="B646" s="4">
        <v>1289</v>
      </c>
      <c r="C646" s="11">
        <v>44072</v>
      </c>
      <c r="D646" s="4">
        <v>1250</v>
      </c>
      <c r="E646" s="4">
        <v>326</v>
      </c>
      <c r="F646" s="41">
        <v>0.21</v>
      </c>
      <c r="G646" s="41">
        <v>262.5</v>
      </c>
    </row>
    <row r="647" spans="1:7" x14ac:dyDescent="0.25">
      <c r="A647" s="5">
        <v>579</v>
      </c>
      <c r="B647" s="5">
        <v>1290</v>
      </c>
      <c r="C647" s="10">
        <v>44072</v>
      </c>
      <c r="D647" s="5">
        <v>3</v>
      </c>
      <c r="E647" s="5">
        <v>320</v>
      </c>
      <c r="F647" s="40">
        <v>49.643999999999998</v>
      </c>
      <c r="G647" s="40">
        <v>148.93199999999999</v>
      </c>
    </row>
    <row r="648" spans="1:7" x14ac:dyDescent="0.25">
      <c r="A648" s="4">
        <v>579</v>
      </c>
      <c r="B648" s="4">
        <v>1291</v>
      </c>
      <c r="C648" s="11">
        <v>44072</v>
      </c>
      <c r="D648" s="4">
        <v>3</v>
      </c>
      <c r="E648" s="4">
        <v>321</v>
      </c>
      <c r="F648" s="41">
        <v>44.320500000000003</v>
      </c>
      <c r="G648" s="41">
        <v>132.9615</v>
      </c>
    </row>
    <row r="649" spans="1:7" x14ac:dyDescent="0.25">
      <c r="A649" s="5">
        <v>579</v>
      </c>
      <c r="B649" s="5">
        <v>1292</v>
      </c>
      <c r="C649" s="10">
        <v>44072</v>
      </c>
      <c r="D649" s="5">
        <v>60</v>
      </c>
      <c r="E649" s="5">
        <v>322</v>
      </c>
      <c r="F649" s="40">
        <v>28.6965</v>
      </c>
      <c r="G649" s="40">
        <v>1721.79</v>
      </c>
    </row>
    <row r="650" spans="1:7" x14ac:dyDescent="0.25">
      <c r="A650" s="4">
        <v>580</v>
      </c>
      <c r="B650" s="4">
        <v>1293</v>
      </c>
      <c r="C650" s="11">
        <v>44072</v>
      </c>
      <c r="D650" s="4">
        <v>550</v>
      </c>
      <c r="E650" s="4">
        <v>930</v>
      </c>
      <c r="F650" s="41">
        <v>42.514499999999998</v>
      </c>
      <c r="G650" s="41">
        <v>23382.974999999999</v>
      </c>
    </row>
    <row r="651" spans="1:7" x14ac:dyDescent="0.25">
      <c r="A651" s="5">
        <v>580</v>
      </c>
      <c r="B651" s="5">
        <v>1294</v>
      </c>
      <c r="C651" s="10">
        <v>44072</v>
      </c>
      <c r="D651" s="5">
        <v>550</v>
      </c>
      <c r="E651" s="5">
        <v>921</v>
      </c>
      <c r="F651" s="40">
        <v>5.5860000000000003</v>
      </c>
      <c r="G651" s="40">
        <v>3072.3</v>
      </c>
    </row>
    <row r="652" spans="1:7" x14ac:dyDescent="0.25">
      <c r="A652" s="4">
        <v>581</v>
      </c>
      <c r="B652" s="4">
        <v>1295</v>
      </c>
      <c r="C652" s="11">
        <v>44072</v>
      </c>
      <c r="D652" s="4">
        <v>60</v>
      </c>
      <c r="E652" s="4">
        <v>952</v>
      </c>
      <c r="F652" s="41">
        <v>15.7395</v>
      </c>
      <c r="G652" s="41">
        <v>944.37</v>
      </c>
    </row>
    <row r="653" spans="1:7" x14ac:dyDescent="0.25">
      <c r="A653" s="5">
        <v>582</v>
      </c>
      <c r="B653" s="5">
        <v>1296</v>
      </c>
      <c r="C653" s="10">
        <v>44072</v>
      </c>
      <c r="D653" s="5">
        <v>550</v>
      </c>
      <c r="E653" s="5">
        <v>933</v>
      </c>
      <c r="F653" s="40">
        <v>43.459499999999998</v>
      </c>
      <c r="G653" s="40">
        <v>23902.724999999999</v>
      </c>
    </row>
    <row r="654" spans="1:7" x14ac:dyDescent="0.25">
      <c r="A654" s="4">
        <v>582</v>
      </c>
      <c r="B654" s="4">
        <v>1297</v>
      </c>
      <c r="C654" s="11">
        <v>44072</v>
      </c>
      <c r="D654" s="4">
        <v>550</v>
      </c>
      <c r="E654" s="4">
        <v>934</v>
      </c>
      <c r="F654" s="41">
        <v>37.621499999999997</v>
      </c>
      <c r="G654" s="41">
        <v>20691.825000000001</v>
      </c>
    </row>
    <row r="655" spans="1:7" x14ac:dyDescent="0.25">
      <c r="A655" s="5">
        <v>583</v>
      </c>
      <c r="B655" s="5">
        <v>1298</v>
      </c>
      <c r="C655" s="10">
        <v>44072</v>
      </c>
      <c r="D655" s="5">
        <v>550</v>
      </c>
      <c r="E655" s="5">
        <v>317</v>
      </c>
      <c r="F655" s="40">
        <v>29.578499999999998</v>
      </c>
      <c r="G655" s="40">
        <v>16268.174999999999</v>
      </c>
    </row>
    <row r="656" spans="1:7" x14ac:dyDescent="0.25">
      <c r="A656" s="4">
        <v>583</v>
      </c>
      <c r="B656" s="4">
        <v>1299</v>
      </c>
      <c r="C656" s="11">
        <v>44072</v>
      </c>
      <c r="D656" s="4">
        <v>550</v>
      </c>
      <c r="E656" s="4">
        <v>318</v>
      </c>
      <c r="F656" s="41">
        <v>36.098999999999997</v>
      </c>
      <c r="G656" s="41">
        <v>19854.45</v>
      </c>
    </row>
    <row r="657" spans="1:7" x14ac:dyDescent="0.25">
      <c r="A657" s="5">
        <v>583</v>
      </c>
      <c r="B657" s="5">
        <v>1300</v>
      </c>
      <c r="C657" s="10">
        <v>44072</v>
      </c>
      <c r="D657" s="5">
        <v>550</v>
      </c>
      <c r="E657" s="5">
        <v>319</v>
      </c>
      <c r="F657" s="40">
        <v>48.583500000000001</v>
      </c>
      <c r="G657" s="40">
        <v>26720.924999999999</v>
      </c>
    </row>
    <row r="658" spans="1:7" x14ac:dyDescent="0.25">
      <c r="A658" s="4">
        <v>584</v>
      </c>
      <c r="B658" s="4">
        <v>1301</v>
      </c>
      <c r="C658" s="11">
        <v>44072</v>
      </c>
      <c r="D658" s="4">
        <v>550</v>
      </c>
      <c r="E658" s="4">
        <v>928</v>
      </c>
      <c r="F658" s="41">
        <v>32.2455</v>
      </c>
      <c r="G658" s="41">
        <v>17735.025000000001</v>
      </c>
    </row>
    <row r="659" spans="1:7" x14ac:dyDescent="0.25">
      <c r="A659" s="5">
        <v>584</v>
      </c>
      <c r="B659" s="5">
        <v>1302</v>
      </c>
      <c r="C659" s="10">
        <v>44072</v>
      </c>
      <c r="D659" s="5">
        <v>550</v>
      </c>
      <c r="E659" s="5">
        <v>929</v>
      </c>
      <c r="F659" s="40">
        <v>36.561</v>
      </c>
      <c r="G659" s="40">
        <v>20108.55</v>
      </c>
    </row>
    <row r="660" spans="1:7" x14ac:dyDescent="0.25">
      <c r="A660" s="4">
        <v>585</v>
      </c>
      <c r="B660" s="4">
        <v>1303</v>
      </c>
      <c r="C660" s="11">
        <v>44072</v>
      </c>
      <c r="D660" s="4">
        <v>550</v>
      </c>
      <c r="E660" s="4">
        <v>319</v>
      </c>
      <c r="F660" s="41">
        <v>46.420499999999997</v>
      </c>
      <c r="G660" s="41">
        <v>25531.275000000001</v>
      </c>
    </row>
    <row r="661" spans="1:7" x14ac:dyDescent="0.25">
      <c r="A661" s="5">
        <v>586</v>
      </c>
      <c r="B661" s="5">
        <v>1304</v>
      </c>
      <c r="C661" s="10">
        <v>44072</v>
      </c>
      <c r="D661" s="5">
        <v>3</v>
      </c>
      <c r="E661" s="5">
        <v>366</v>
      </c>
      <c r="F661" s="40">
        <v>41.222999999999999</v>
      </c>
      <c r="G661" s="40">
        <v>123.669</v>
      </c>
    </row>
    <row r="662" spans="1:7" x14ac:dyDescent="0.25">
      <c r="A662" s="4">
        <v>586</v>
      </c>
      <c r="B662" s="4">
        <v>1305</v>
      </c>
      <c r="C662" s="11">
        <v>44072</v>
      </c>
      <c r="D662" s="4">
        <v>3</v>
      </c>
      <c r="E662" s="4">
        <v>367</v>
      </c>
      <c r="F662" s="41">
        <v>45.496499999999997</v>
      </c>
      <c r="G662" s="41">
        <v>136.48949999999999</v>
      </c>
    </row>
    <row r="663" spans="1:7" x14ac:dyDescent="0.25">
      <c r="A663" s="5">
        <v>586</v>
      </c>
      <c r="B663" s="5">
        <v>1306</v>
      </c>
      <c r="C663" s="10">
        <v>44072</v>
      </c>
      <c r="D663" s="5">
        <v>3</v>
      </c>
      <c r="E663" s="5">
        <v>368</v>
      </c>
      <c r="F663" s="40">
        <v>41.222999999999999</v>
      </c>
      <c r="G663" s="40">
        <v>123.669</v>
      </c>
    </row>
    <row r="664" spans="1:7" x14ac:dyDescent="0.25">
      <c r="A664" s="4">
        <v>586</v>
      </c>
      <c r="B664" s="4">
        <v>1307</v>
      </c>
      <c r="C664" s="11">
        <v>44072</v>
      </c>
      <c r="D664" s="4">
        <v>3</v>
      </c>
      <c r="E664" s="4">
        <v>369</v>
      </c>
      <c r="F664" s="41">
        <v>39.122999999999998</v>
      </c>
      <c r="G664" s="41">
        <v>117.369</v>
      </c>
    </row>
    <row r="665" spans="1:7" x14ac:dyDescent="0.25">
      <c r="A665" s="5">
        <v>587</v>
      </c>
      <c r="B665" s="5">
        <v>1308</v>
      </c>
      <c r="C665" s="10">
        <v>44072</v>
      </c>
      <c r="D665" s="5">
        <v>3</v>
      </c>
      <c r="E665" s="5">
        <v>312</v>
      </c>
      <c r="F665" s="40">
        <v>41.915999999999997</v>
      </c>
      <c r="G665" s="40">
        <v>125.748</v>
      </c>
    </row>
    <row r="666" spans="1:7" x14ac:dyDescent="0.25">
      <c r="A666" s="4">
        <v>588</v>
      </c>
      <c r="B666" s="4">
        <v>1309</v>
      </c>
      <c r="C666" s="11">
        <v>44072</v>
      </c>
      <c r="D666" s="4">
        <v>3</v>
      </c>
      <c r="E666" s="4">
        <v>311</v>
      </c>
      <c r="F666" s="41">
        <v>50.263500000000001</v>
      </c>
      <c r="G666" s="41">
        <v>150.79050000000001</v>
      </c>
    </row>
    <row r="667" spans="1:7" x14ac:dyDescent="0.25">
      <c r="A667" s="5">
        <v>589</v>
      </c>
      <c r="B667" s="5">
        <v>1310</v>
      </c>
      <c r="C667" s="10">
        <v>44074</v>
      </c>
      <c r="D667" s="5">
        <v>3</v>
      </c>
      <c r="E667" s="5">
        <v>359</v>
      </c>
      <c r="F667" s="40">
        <v>47.680500000000002</v>
      </c>
      <c r="G667" s="40">
        <v>143.04150000000001</v>
      </c>
    </row>
    <row r="668" spans="1:7" x14ac:dyDescent="0.25">
      <c r="A668" s="4">
        <v>589</v>
      </c>
      <c r="B668" s="4">
        <v>1311</v>
      </c>
      <c r="C668" s="11">
        <v>44074</v>
      </c>
      <c r="D668" s="4">
        <v>3</v>
      </c>
      <c r="E668" s="4">
        <v>360</v>
      </c>
      <c r="F668" s="41">
        <v>45.580500000000001</v>
      </c>
      <c r="G668" s="41">
        <v>136.7415</v>
      </c>
    </row>
    <row r="669" spans="1:7" x14ac:dyDescent="0.25">
      <c r="A669" s="5">
        <v>589</v>
      </c>
      <c r="B669" s="5">
        <v>1312</v>
      </c>
      <c r="C669" s="10">
        <v>44074</v>
      </c>
      <c r="D669" s="5">
        <v>3</v>
      </c>
      <c r="E669" s="5">
        <v>361</v>
      </c>
      <c r="F669" s="40">
        <v>49.853999999999999</v>
      </c>
      <c r="G669" s="40">
        <v>149.56200000000001</v>
      </c>
    </row>
    <row r="670" spans="1:7" x14ac:dyDescent="0.25">
      <c r="A670" s="4">
        <v>589</v>
      </c>
      <c r="B670" s="4">
        <v>1313</v>
      </c>
      <c r="C670" s="11">
        <v>44074</v>
      </c>
      <c r="D670" s="4">
        <v>3</v>
      </c>
      <c r="E670" s="4">
        <v>362</v>
      </c>
      <c r="F670" s="41">
        <v>45.580500000000001</v>
      </c>
      <c r="G670" s="41">
        <v>136.7415</v>
      </c>
    </row>
    <row r="671" spans="1:7" x14ac:dyDescent="0.25">
      <c r="A671" s="5">
        <v>589</v>
      </c>
      <c r="B671" s="5">
        <v>1314</v>
      </c>
      <c r="C671" s="10">
        <v>44074</v>
      </c>
      <c r="D671" s="5">
        <v>3</v>
      </c>
      <c r="E671" s="5">
        <v>363</v>
      </c>
      <c r="F671" s="40">
        <v>43.480499999999999</v>
      </c>
      <c r="G671" s="40">
        <v>130.44149999999999</v>
      </c>
    </row>
    <row r="672" spans="1:7" x14ac:dyDescent="0.25">
      <c r="A672" s="4">
        <v>590</v>
      </c>
      <c r="B672" s="4">
        <v>1315</v>
      </c>
      <c r="C672" s="11">
        <v>44074</v>
      </c>
      <c r="D672" s="4">
        <v>550</v>
      </c>
      <c r="E672" s="4">
        <v>530</v>
      </c>
      <c r="F672" s="41">
        <v>16.085999999999999</v>
      </c>
      <c r="G672" s="41">
        <v>8847.2999999999993</v>
      </c>
    </row>
    <row r="673" spans="1:7" x14ac:dyDescent="0.25">
      <c r="A673" s="5">
        <v>591</v>
      </c>
      <c r="B673" s="5">
        <v>1316</v>
      </c>
      <c r="C673" s="10">
        <v>44074</v>
      </c>
      <c r="D673" s="5">
        <v>3</v>
      </c>
      <c r="E673" s="5">
        <v>314</v>
      </c>
      <c r="F673" s="40">
        <v>57.025500000000001</v>
      </c>
      <c r="G673" s="40">
        <v>171.07650000000001</v>
      </c>
    </row>
    <row r="674" spans="1:7" x14ac:dyDescent="0.25">
      <c r="A674" s="4">
        <v>592</v>
      </c>
      <c r="B674" s="4">
        <v>1317</v>
      </c>
      <c r="C674" s="11">
        <v>44074</v>
      </c>
      <c r="D674" s="4">
        <v>550</v>
      </c>
      <c r="E674" s="4">
        <v>512</v>
      </c>
      <c r="F674" s="41">
        <v>37.085999999999999</v>
      </c>
      <c r="G674" s="41">
        <v>20397.3</v>
      </c>
    </row>
    <row r="675" spans="1:7" x14ac:dyDescent="0.25">
      <c r="A675" s="5">
        <v>593</v>
      </c>
      <c r="B675" s="5">
        <v>1318</v>
      </c>
      <c r="C675" s="10">
        <v>44075</v>
      </c>
      <c r="D675" s="5">
        <v>550</v>
      </c>
      <c r="E675" s="5">
        <v>513</v>
      </c>
      <c r="F675" s="40">
        <v>26.596499999999999</v>
      </c>
      <c r="G675" s="40">
        <v>14628.075000000001</v>
      </c>
    </row>
    <row r="676" spans="1:7" x14ac:dyDescent="0.25">
      <c r="A676" s="4">
        <v>594</v>
      </c>
      <c r="B676" s="4">
        <v>1319</v>
      </c>
      <c r="C676" s="11">
        <v>44075</v>
      </c>
      <c r="D676" s="4">
        <v>550</v>
      </c>
      <c r="E676" s="4">
        <v>317</v>
      </c>
      <c r="F676" s="41">
        <v>27.058499999999999</v>
      </c>
      <c r="G676" s="41">
        <v>14882.174999999999</v>
      </c>
    </row>
    <row r="677" spans="1:7" x14ac:dyDescent="0.25">
      <c r="A677" s="5">
        <v>594</v>
      </c>
      <c r="B677" s="5">
        <v>1320</v>
      </c>
      <c r="C677" s="10">
        <v>44075</v>
      </c>
      <c r="D677" s="5">
        <v>550</v>
      </c>
      <c r="E677" s="5">
        <v>318</v>
      </c>
      <c r="F677" s="40">
        <v>33.579000000000001</v>
      </c>
      <c r="G677" s="40">
        <v>18468.45</v>
      </c>
    </row>
    <row r="678" spans="1:7" x14ac:dyDescent="0.25">
      <c r="A678" s="4">
        <v>595</v>
      </c>
      <c r="B678" s="4">
        <v>1321</v>
      </c>
      <c r="C678" s="11">
        <v>44075</v>
      </c>
      <c r="D678" s="4">
        <v>3</v>
      </c>
      <c r="E678" s="4">
        <v>413</v>
      </c>
      <c r="F678" s="41">
        <v>39.070500000000003</v>
      </c>
      <c r="G678" s="41">
        <v>117.2115</v>
      </c>
    </row>
    <row r="679" spans="1:7" x14ac:dyDescent="0.25">
      <c r="A679" s="5">
        <v>595</v>
      </c>
      <c r="B679" s="5">
        <v>1322</v>
      </c>
      <c r="C679" s="10">
        <v>44075</v>
      </c>
      <c r="D679" s="5">
        <v>3</v>
      </c>
      <c r="E679" s="5">
        <v>414</v>
      </c>
      <c r="F679" s="40">
        <v>43.344000000000001</v>
      </c>
      <c r="G679" s="40">
        <v>130.03200000000001</v>
      </c>
    </row>
    <row r="680" spans="1:7" x14ac:dyDescent="0.25">
      <c r="A680" s="4">
        <v>595</v>
      </c>
      <c r="B680" s="4">
        <v>1323</v>
      </c>
      <c r="C680" s="11">
        <v>44075</v>
      </c>
      <c r="D680" s="4">
        <v>3</v>
      </c>
      <c r="E680" s="4">
        <v>415</v>
      </c>
      <c r="F680" s="41">
        <v>39.070500000000003</v>
      </c>
      <c r="G680" s="41">
        <v>117.2115</v>
      </c>
    </row>
    <row r="681" spans="1:7" x14ac:dyDescent="0.25">
      <c r="A681" s="5">
        <v>595</v>
      </c>
      <c r="B681" s="5">
        <v>1324</v>
      </c>
      <c r="C681" s="10">
        <v>44075</v>
      </c>
      <c r="D681" s="5">
        <v>3</v>
      </c>
      <c r="E681" s="5">
        <v>416</v>
      </c>
      <c r="F681" s="40">
        <v>36.970500000000001</v>
      </c>
      <c r="G681" s="40">
        <v>110.9115</v>
      </c>
    </row>
    <row r="682" spans="1:7" x14ac:dyDescent="0.25">
      <c r="A682" s="4">
        <v>595</v>
      </c>
      <c r="B682" s="4">
        <v>1325</v>
      </c>
      <c r="C682" s="11">
        <v>44075</v>
      </c>
      <c r="D682" s="4">
        <v>3</v>
      </c>
      <c r="E682" s="4">
        <v>417</v>
      </c>
      <c r="F682" s="41">
        <v>41.244</v>
      </c>
      <c r="G682" s="41">
        <v>123.732</v>
      </c>
    </row>
    <row r="683" spans="1:7" x14ac:dyDescent="0.25">
      <c r="A683" s="5">
        <v>595</v>
      </c>
      <c r="B683" s="5">
        <v>1326</v>
      </c>
      <c r="C683" s="10">
        <v>44075</v>
      </c>
      <c r="D683" s="5">
        <v>3</v>
      </c>
      <c r="E683" s="5">
        <v>418</v>
      </c>
      <c r="F683" s="40">
        <v>36.970500000000001</v>
      </c>
      <c r="G683" s="40">
        <v>110.9115</v>
      </c>
    </row>
    <row r="684" spans="1:7" x14ac:dyDescent="0.25">
      <c r="A684" s="4">
        <v>595</v>
      </c>
      <c r="B684" s="4">
        <v>1327</v>
      </c>
      <c r="C684" s="11">
        <v>44075</v>
      </c>
      <c r="D684" s="4">
        <v>3</v>
      </c>
      <c r="E684" s="4">
        <v>419</v>
      </c>
      <c r="F684" s="41">
        <v>34.8705</v>
      </c>
      <c r="G684" s="41">
        <v>104.61150000000001</v>
      </c>
    </row>
    <row r="685" spans="1:7" x14ac:dyDescent="0.25">
      <c r="A685" s="5">
        <v>595</v>
      </c>
      <c r="B685" s="5">
        <v>1328</v>
      </c>
      <c r="C685" s="10">
        <v>44075</v>
      </c>
      <c r="D685" s="5">
        <v>3</v>
      </c>
      <c r="E685" s="5">
        <v>420</v>
      </c>
      <c r="F685" s="40">
        <v>39.143999999999998</v>
      </c>
      <c r="G685" s="40">
        <v>117.432</v>
      </c>
    </row>
    <row r="686" spans="1:7" x14ac:dyDescent="0.25">
      <c r="A686" s="4">
        <v>595</v>
      </c>
      <c r="B686" s="4">
        <v>1329</v>
      </c>
      <c r="C686" s="11">
        <v>44075</v>
      </c>
      <c r="D686" s="4">
        <v>3</v>
      </c>
      <c r="E686" s="4">
        <v>421</v>
      </c>
      <c r="F686" s="41">
        <v>47.575499999999998</v>
      </c>
      <c r="G686" s="41">
        <v>142.72649999999999</v>
      </c>
    </row>
    <row r="687" spans="1:7" x14ac:dyDescent="0.25">
      <c r="A687" s="5">
        <v>596</v>
      </c>
      <c r="B687" s="5">
        <v>1330</v>
      </c>
      <c r="C687" s="10">
        <v>44075</v>
      </c>
      <c r="D687" s="5">
        <v>3</v>
      </c>
      <c r="E687" s="5">
        <v>429</v>
      </c>
      <c r="F687" s="40">
        <v>41.222999999999999</v>
      </c>
      <c r="G687" s="40">
        <v>123.669</v>
      </c>
    </row>
    <row r="688" spans="1:7" x14ac:dyDescent="0.25">
      <c r="A688" s="4">
        <v>596</v>
      </c>
      <c r="B688" s="4">
        <v>1331</v>
      </c>
      <c r="C688" s="11">
        <v>44075</v>
      </c>
      <c r="D688" s="4">
        <v>3</v>
      </c>
      <c r="E688" s="4">
        <v>430</v>
      </c>
      <c r="F688" s="41">
        <v>45.496499999999997</v>
      </c>
      <c r="G688" s="41">
        <v>136.48949999999999</v>
      </c>
    </row>
    <row r="689" spans="1:7" x14ac:dyDescent="0.25">
      <c r="A689" s="5">
        <v>596</v>
      </c>
      <c r="B689" s="5">
        <v>1332</v>
      </c>
      <c r="C689" s="10">
        <v>44075</v>
      </c>
      <c r="D689" s="5">
        <v>3</v>
      </c>
      <c r="E689" s="5">
        <v>431</v>
      </c>
      <c r="F689" s="40">
        <v>41.222999999999999</v>
      </c>
      <c r="G689" s="40">
        <v>123.669</v>
      </c>
    </row>
    <row r="690" spans="1:7" x14ac:dyDescent="0.25">
      <c r="A690" s="4">
        <v>596</v>
      </c>
      <c r="B690" s="4">
        <v>1333</v>
      </c>
      <c r="C690" s="11">
        <v>44075</v>
      </c>
      <c r="D690" s="4">
        <v>3</v>
      </c>
      <c r="E690" s="4">
        <v>432</v>
      </c>
      <c r="F690" s="41">
        <v>39.122999999999998</v>
      </c>
      <c r="G690" s="41">
        <v>117.369</v>
      </c>
    </row>
    <row r="691" spans="1:7" x14ac:dyDescent="0.25">
      <c r="A691" s="5">
        <v>597</v>
      </c>
      <c r="B691" s="5">
        <v>1334</v>
      </c>
      <c r="C691" s="10">
        <v>44075</v>
      </c>
      <c r="D691" s="5">
        <v>60</v>
      </c>
      <c r="E691" s="5">
        <v>322</v>
      </c>
      <c r="F691" s="40">
        <v>25.420500000000001</v>
      </c>
      <c r="G691" s="40">
        <v>1525.23</v>
      </c>
    </row>
    <row r="692" spans="1:7" x14ac:dyDescent="0.25">
      <c r="A692" s="4">
        <v>598</v>
      </c>
      <c r="B692" s="4">
        <v>1335</v>
      </c>
      <c r="C692" s="11">
        <v>44075</v>
      </c>
      <c r="D692" s="4">
        <v>3</v>
      </c>
      <c r="E692" s="4">
        <v>438</v>
      </c>
      <c r="F692" s="41">
        <v>41.222999999999999</v>
      </c>
      <c r="G692" s="41">
        <v>123.669</v>
      </c>
    </row>
    <row r="693" spans="1:7" x14ac:dyDescent="0.25">
      <c r="A693" s="5">
        <v>598</v>
      </c>
      <c r="B693" s="5">
        <v>1336</v>
      </c>
      <c r="C693" s="10">
        <v>44075</v>
      </c>
      <c r="D693" s="5">
        <v>3</v>
      </c>
      <c r="E693" s="5">
        <v>439</v>
      </c>
      <c r="F693" s="40">
        <v>45.496499999999997</v>
      </c>
      <c r="G693" s="40">
        <v>136.48949999999999</v>
      </c>
    </row>
    <row r="694" spans="1:7" x14ac:dyDescent="0.25">
      <c r="A694" s="4">
        <v>598</v>
      </c>
      <c r="B694" s="4">
        <v>1337</v>
      </c>
      <c r="C694" s="11">
        <v>44075</v>
      </c>
      <c r="D694" s="4">
        <v>3</v>
      </c>
      <c r="E694" s="4">
        <v>440</v>
      </c>
      <c r="F694" s="41">
        <v>41.222999999999999</v>
      </c>
      <c r="G694" s="41">
        <v>123.669</v>
      </c>
    </row>
    <row r="695" spans="1:7" x14ac:dyDescent="0.25">
      <c r="A695" s="5">
        <v>598</v>
      </c>
      <c r="B695" s="5">
        <v>1338</v>
      </c>
      <c r="C695" s="10">
        <v>44075</v>
      </c>
      <c r="D695" s="5">
        <v>3</v>
      </c>
      <c r="E695" s="5">
        <v>441</v>
      </c>
      <c r="F695" s="40">
        <v>39.122999999999998</v>
      </c>
      <c r="G695" s="40">
        <v>117.369</v>
      </c>
    </row>
    <row r="696" spans="1:7" x14ac:dyDescent="0.25">
      <c r="A696" s="4">
        <v>598</v>
      </c>
      <c r="B696" s="4">
        <v>1339</v>
      </c>
      <c r="C696" s="11">
        <v>44075</v>
      </c>
      <c r="D696" s="4">
        <v>3</v>
      </c>
      <c r="E696" s="4">
        <v>442</v>
      </c>
      <c r="F696" s="41">
        <v>43.396500000000003</v>
      </c>
      <c r="G696" s="41">
        <v>130.18950000000001</v>
      </c>
    </row>
    <row r="697" spans="1:7" x14ac:dyDescent="0.25">
      <c r="A697" s="5">
        <v>599</v>
      </c>
      <c r="B697" s="5">
        <v>1340</v>
      </c>
      <c r="C697" s="10">
        <v>44075</v>
      </c>
      <c r="D697" s="5">
        <v>550</v>
      </c>
      <c r="E697" s="5">
        <v>941</v>
      </c>
      <c r="F697" s="40">
        <v>62.9895</v>
      </c>
      <c r="G697" s="40">
        <v>34644.224999999999</v>
      </c>
    </row>
    <row r="698" spans="1:7" x14ac:dyDescent="0.25">
      <c r="A698" s="4">
        <v>600</v>
      </c>
      <c r="B698" s="4">
        <v>1341</v>
      </c>
      <c r="C698" s="11">
        <v>44075</v>
      </c>
      <c r="D698" s="4">
        <v>3</v>
      </c>
      <c r="E698" s="4">
        <v>320</v>
      </c>
      <c r="F698" s="41">
        <v>45.3705</v>
      </c>
      <c r="G698" s="41">
        <v>136.11150000000001</v>
      </c>
    </row>
    <row r="699" spans="1:7" x14ac:dyDescent="0.25">
      <c r="A699" s="5">
        <v>600</v>
      </c>
      <c r="B699" s="5">
        <v>1342</v>
      </c>
      <c r="C699" s="10">
        <v>44075</v>
      </c>
      <c r="D699" s="5">
        <v>3</v>
      </c>
      <c r="E699" s="5">
        <v>321</v>
      </c>
      <c r="F699" s="40">
        <v>40.488</v>
      </c>
      <c r="G699" s="40">
        <v>121.464</v>
      </c>
    </row>
    <row r="700" spans="1:7" x14ac:dyDescent="0.25">
      <c r="A700" s="4">
        <v>600</v>
      </c>
      <c r="B700" s="4">
        <v>1343</v>
      </c>
      <c r="C700" s="11">
        <v>44075</v>
      </c>
      <c r="D700" s="4">
        <v>60</v>
      </c>
      <c r="E700" s="4">
        <v>322</v>
      </c>
      <c r="F700" s="41">
        <v>26.365500000000001</v>
      </c>
      <c r="G700" s="41">
        <v>1581.93</v>
      </c>
    </row>
    <row r="701" spans="1:7" x14ac:dyDescent="0.25">
      <c r="A701" s="5">
        <v>601</v>
      </c>
      <c r="B701" s="5">
        <v>1344</v>
      </c>
      <c r="C701" s="10">
        <v>44075</v>
      </c>
      <c r="D701" s="5">
        <v>3</v>
      </c>
      <c r="E701" s="5">
        <v>504</v>
      </c>
      <c r="F701" s="40">
        <v>48.762</v>
      </c>
      <c r="G701" s="40">
        <v>146.286</v>
      </c>
    </row>
    <row r="702" spans="1:7" x14ac:dyDescent="0.25">
      <c r="A702" s="4">
        <v>602</v>
      </c>
      <c r="B702" s="4">
        <v>1345</v>
      </c>
      <c r="C702" s="11">
        <v>44075</v>
      </c>
      <c r="D702" s="4">
        <v>3</v>
      </c>
      <c r="E702" s="4">
        <v>497</v>
      </c>
      <c r="F702" s="41">
        <v>34.188000000000002</v>
      </c>
      <c r="G702" s="41">
        <v>102.56399999999999</v>
      </c>
    </row>
    <row r="703" spans="1:7" x14ac:dyDescent="0.25">
      <c r="A703" s="5">
        <v>603</v>
      </c>
      <c r="B703" s="5">
        <v>1346</v>
      </c>
      <c r="C703" s="10">
        <v>44075</v>
      </c>
      <c r="D703" s="5">
        <v>3</v>
      </c>
      <c r="E703" s="5">
        <v>323</v>
      </c>
      <c r="F703" s="40">
        <v>50.263500000000001</v>
      </c>
      <c r="G703" s="40">
        <v>150.79050000000001</v>
      </c>
    </row>
    <row r="704" spans="1:7" x14ac:dyDescent="0.25">
      <c r="A704" s="4">
        <v>604</v>
      </c>
      <c r="B704" s="4">
        <v>1347</v>
      </c>
      <c r="C704" s="11">
        <v>44075</v>
      </c>
      <c r="D704" s="4">
        <v>550</v>
      </c>
      <c r="E704" s="4">
        <v>523</v>
      </c>
      <c r="F704" s="41">
        <v>10.731</v>
      </c>
      <c r="G704" s="41">
        <v>5902.05</v>
      </c>
    </row>
    <row r="705" spans="1:7" x14ac:dyDescent="0.25">
      <c r="A705" s="5">
        <v>604</v>
      </c>
      <c r="B705" s="5">
        <v>1348</v>
      </c>
      <c r="C705" s="10">
        <v>44075</v>
      </c>
      <c r="D705" s="5">
        <v>550</v>
      </c>
      <c r="E705" s="5">
        <v>524</v>
      </c>
      <c r="F705" s="40">
        <v>14.1225</v>
      </c>
      <c r="G705" s="40">
        <v>7767.375</v>
      </c>
    </row>
    <row r="706" spans="1:7" x14ac:dyDescent="0.25">
      <c r="A706" s="4">
        <v>605</v>
      </c>
      <c r="B706" s="4">
        <v>1349</v>
      </c>
      <c r="C706" s="11">
        <v>44075</v>
      </c>
      <c r="D706" s="4">
        <v>60</v>
      </c>
      <c r="E706" s="4">
        <v>492</v>
      </c>
      <c r="F706" s="41">
        <v>50.263500000000001</v>
      </c>
      <c r="G706" s="41">
        <v>3015.81</v>
      </c>
    </row>
    <row r="707" spans="1:7" x14ac:dyDescent="0.25">
      <c r="A707" s="5">
        <v>605</v>
      </c>
      <c r="B707" s="5">
        <v>1350</v>
      </c>
      <c r="C707" s="10">
        <v>44075</v>
      </c>
      <c r="D707" s="5">
        <v>60</v>
      </c>
      <c r="E707" s="5">
        <v>493</v>
      </c>
      <c r="F707" s="40">
        <v>57.151499999999999</v>
      </c>
      <c r="G707" s="40">
        <v>3429.09</v>
      </c>
    </row>
    <row r="708" spans="1:7" x14ac:dyDescent="0.25">
      <c r="A708" s="4">
        <v>605</v>
      </c>
      <c r="B708" s="4">
        <v>1351</v>
      </c>
      <c r="C708" s="11">
        <v>44075</v>
      </c>
      <c r="D708" s="4">
        <v>60</v>
      </c>
      <c r="E708" s="4">
        <v>494</v>
      </c>
      <c r="F708" s="41">
        <v>53.203499999999998</v>
      </c>
      <c r="G708" s="41">
        <v>3192.21</v>
      </c>
    </row>
    <row r="709" spans="1:7" x14ac:dyDescent="0.25">
      <c r="A709" s="5">
        <v>605</v>
      </c>
      <c r="B709" s="5">
        <v>1352</v>
      </c>
      <c r="C709" s="10">
        <v>44075</v>
      </c>
      <c r="D709" s="5">
        <v>60</v>
      </c>
      <c r="E709" s="5">
        <v>495</v>
      </c>
      <c r="F709" s="40">
        <v>63.692999999999998</v>
      </c>
      <c r="G709" s="40">
        <v>3821.58</v>
      </c>
    </row>
    <row r="710" spans="1:7" x14ac:dyDescent="0.25">
      <c r="A710" s="4">
        <v>605</v>
      </c>
      <c r="B710" s="4">
        <v>1353</v>
      </c>
      <c r="C710" s="11">
        <v>44075</v>
      </c>
      <c r="D710" s="4">
        <v>60</v>
      </c>
      <c r="E710" s="4">
        <v>496</v>
      </c>
      <c r="F710" s="41">
        <v>48.908999999999999</v>
      </c>
      <c r="G710" s="41">
        <v>2934.54</v>
      </c>
    </row>
    <row r="711" spans="1:7" x14ac:dyDescent="0.25">
      <c r="A711" s="5">
        <v>606</v>
      </c>
      <c r="B711" s="5">
        <v>1354</v>
      </c>
      <c r="C711" s="10">
        <v>44075</v>
      </c>
      <c r="D711" s="5">
        <v>550</v>
      </c>
      <c r="E711" s="5">
        <v>915</v>
      </c>
      <c r="F711" s="40">
        <v>30.439499999999999</v>
      </c>
      <c r="G711" s="40">
        <v>16741.724999999999</v>
      </c>
    </row>
    <row r="712" spans="1:7" x14ac:dyDescent="0.25">
      <c r="A712" s="4">
        <v>606</v>
      </c>
      <c r="B712" s="4">
        <v>1355</v>
      </c>
      <c r="C712" s="11">
        <v>44075</v>
      </c>
      <c r="D712" s="4">
        <v>550</v>
      </c>
      <c r="E712" s="4">
        <v>916</v>
      </c>
      <c r="F712" s="41">
        <v>40.939500000000002</v>
      </c>
      <c r="G712" s="41">
        <v>22516.724999999999</v>
      </c>
    </row>
    <row r="713" spans="1:7" x14ac:dyDescent="0.25">
      <c r="A713" s="5">
        <v>607</v>
      </c>
      <c r="B713" s="5">
        <v>1356</v>
      </c>
      <c r="C713" s="10">
        <v>44075</v>
      </c>
      <c r="D713" s="5">
        <v>60</v>
      </c>
      <c r="E713" s="5">
        <v>506</v>
      </c>
      <c r="F713" s="40">
        <v>9.1980000000000004</v>
      </c>
      <c r="G713" s="40">
        <v>551.88</v>
      </c>
    </row>
    <row r="714" spans="1:7" x14ac:dyDescent="0.25">
      <c r="A714" s="4">
        <v>608</v>
      </c>
      <c r="B714" s="4">
        <v>1357</v>
      </c>
      <c r="C714" s="11">
        <v>44075</v>
      </c>
      <c r="D714" s="4">
        <v>550</v>
      </c>
      <c r="E714" s="4">
        <v>351</v>
      </c>
      <c r="F714" s="41">
        <v>5.7750000000000004</v>
      </c>
      <c r="G714" s="41">
        <v>3176.25</v>
      </c>
    </row>
    <row r="715" spans="1:7" x14ac:dyDescent="0.25">
      <c r="A715" s="5">
        <v>608</v>
      </c>
      <c r="B715" s="5">
        <v>1358</v>
      </c>
      <c r="C715" s="10">
        <v>44075</v>
      </c>
      <c r="D715" s="5">
        <v>550</v>
      </c>
      <c r="E715" s="5">
        <v>352</v>
      </c>
      <c r="F715" s="40">
        <v>1.155</v>
      </c>
      <c r="G715" s="40">
        <v>635.25</v>
      </c>
    </row>
    <row r="716" spans="1:7" x14ac:dyDescent="0.25">
      <c r="A716" s="4">
        <v>608</v>
      </c>
      <c r="B716" s="4">
        <v>1359</v>
      </c>
      <c r="C716" s="11">
        <v>44075</v>
      </c>
      <c r="D716" s="4">
        <v>550</v>
      </c>
      <c r="E716" s="4">
        <v>679</v>
      </c>
      <c r="F716" s="41">
        <v>5.7750000000000004</v>
      </c>
      <c r="G716" s="41">
        <v>3176.25</v>
      </c>
    </row>
    <row r="717" spans="1:7" x14ac:dyDescent="0.25">
      <c r="A717" s="5">
        <v>609</v>
      </c>
      <c r="B717" s="5">
        <v>1360</v>
      </c>
      <c r="C717" s="10">
        <v>44076</v>
      </c>
      <c r="D717" s="5">
        <v>3</v>
      </c>
      <c r="E717" s="5">
        <v>491</v>
      </c>
      <c r="F717" s="40">
        <v>19.9815</v>
      </c>
      <c r="G717" s="40">
        <v>59.944499999999998</v>
      </c>
    </row>
    <row r="718" spans="1:7" x14ac:dyDescent="0.25">
      <c r="A718" s="4">
        <v>610</v>
      </c>
      <c r="B718" s="4">
        <v>1361</v>
      </c>
      <c r="C718" s="11">
        <v>44076</v>
      </c>
      <c r="D718" s="4">
        <v>3</v>
      </c>
      <c r="E718" s="4">
        <v>341</v>
      </c>
      <c r="F718" s="41">
        <v>41.170499999999997</v>
      </c>
      <c r="G718" s="41">
        <v>123.5115</v>
      </c>
    </row>
    <row r="719" spans="1:7" x14ac:dyDescent="0.25">
      <c r="A719" s="5">
        <v>610</v>
      </c>
      <c r="B719" s="5">
        <v>1362</v>
      </c>
      <c r="C719" s="10">
        <v>44076</v>
      </c>
      <c r="D719" s="5">
        <v>3</v>
      </c>
      <c r="E719" s="5">
        <v>342</v>
      </c>
      <c r="F719" s="40">
        <v>39.070500000000003</v>
      </c>
      <c r="G719" s="40">
        <v>117.2115</v>
      </c>
    </row>
    <row r="720" spans="1:7" x14ac:dyDescent="0.25">
      <c r="A720" s="4">
        <v>610</v>
      </c>
      <c r="B720" s="4">
        <v>1363</v>
      </c>
      <c r="C720" s="11">
        <v>44076</v>
      </c>
      <c r="D720" s="4">
        <v>3</v>
      </c>
      <c r="E720" s="4">
        <v>343</v>
      </c>
      <c r="F720" s="41">
        <v>43.344000000000001</v>
      </c>
      <c r="G720" s="41">
        <v>130.03200000000001</v>
      </c>
    </row>
    <row r="721" spans="1:7" x14ac:dyDescent="0.25">
      <c r="A721" s="5">
        <v>611</v>
      </c>
      <c r="B721" s="5">
        <v>1364</v>
      </c>
      <c r="C721" s="10">
        <v>44076</v>
      </c>
      <c r="D721" s="5">
        <v>550</v>
      </c>
      <c r="E721" s="5">
        <v>935</v>
      </c>
      <c r="F721" s="40">
        <v>31.4895</v>
      </c>
      <c r="G721" s="40">
        <v>17319.224999999999</v>
      </c>
    </row>
    <row r="722" spans="1:7" x14ac:dyDescent="0.25">
      <c r="A722" s="4">
        <v>611</v>
      </c>
      <c r="B722" s="4">
        <v>1365</v>
      </c>
      <c r="C722" s="11">
        <v>44076</v>
      </c>
      <c r="D722" s="4">
        <v>550</v>
      </c>
      <c r="E722" s="4">
        <v>936</v>
      </c>
      <c r="F722" s="41">
        <v>48.289499999999997</v>
      </c>
      <c r="G722" s="41">
        <v>26559.224999999999</v>
      </c>
    </row>
    <row r="723" spans="1:7" x14ac:dyDescent="0.25">
      <c r="A723" s="5">
        <v>612</v>
      </c>
      <c r="B723" s="5">
        <v>1366</v>
      </c>
      <c r="C723" s="10">
        <v>44076</v>
      </c>
      <c r="D723" s="5">
        <v>3</v>
      </c>
      <c r="E723" s="5">
        <v>380</v>
      </c>
      <c r="F723" s="40">
        <v>43.218000000000004</v>
      </c>
      <c r="G723" s="40">
        <v>129.654</v>
      </c>
    </row>
    <row r="724" spans="1:7" x14ac:dyDescent="0.25">
      <c r="A724" s="4">
        <v>612</v>
      </c>
      <c r="B724" s="4">
        <v>1367</v>
      </c>
      <c r="C724" s="11">
        <v>44076</v>
      </c>
      <c r="D724" s="4">
        <v>3</v>
      </c>
      <c r="E724" s="4">
        <v>381</v>
      </c>
      <c r="F724" s="41">
        <v>47.491500000000002</v>
      </c>
      <c r="G724" s="41">
        <v>142.47450000000001</v>
      </c>
    </row>
    <row r="725" spans="1:7" x14ac:dyDescent="0.25">
      <c r="A725" s="5">
        <v>613</v>
      </c>
      <c r="B725" s="5">
        <v>1368</v>
      </c>
      <c r="C725" s="10">
        <v>44076</v>
      </c>
      <c r="D725" s="5">
        <v>550</v>
      </c>
      <c r="E725" s="5">
        <v>507</v>
      </c>
      <c r="F725" s="40">
        <v>23.393999999999998</v>
      </c>
      <c r="G725" s="40">
        <v>12866.7</v>
      </c>
    </row>
    <row r="726" spans="1:7" x14ac:dyDescent="0.25">
      <c r="A726" s="4">
        <v>613</v>
      </c>
      <c r="B726" s="4">
        <v>1369</v>
      </c>
      <c r="C726" s="11">
        <v>44076</v>
      </c>
      <c r="D726" s="4">
        <v>550</v>
      </c>
      <c r="E726" s="4">
        <v>508</v>
      </c>
      <c r="F726" s="41">
        <v>27.6465</v>
      </c>
      <c r="G726" s="41">
        <v>15205.575000000001</v>
      </c>
    </row>
    <row r="727" spans="1:7" x14ac:dyDescent="0.25">
      <c r="A727" s="5">
        <v>614</v>
      </c>
      <c r="B727" s="5">
        <v>1370</v>
      </c>
      <c r="C727" s="10">
        <v>44076</v>
      </c>
      <c r="D727" s="5">
        <v>550</v>
      </c>
      <c r="E727" s="5">
        <v>355</v>
      </c>
      <c r="F727" s="40">
        <v>1.365</v>
      </c>
      <c r="G727" s="40">
        <v>750.75</v>
      </c>
    </row>
    <row r="728" spans="1:7" x14ac:dyDescent="0.25">
      <c r="A728" s="4">
        <v>614</v>
      </c>
      <c r="B728" s="4">
        <v>1371</v>
      </c>
      <c r="C728" s="11">
        <v>44076</v>
      </c>
      <c r="D728" s="4">
        <v>550</v>
      </c>
      <c r="E728" s="4">
        <v>940</v>
      </c>
      <c r="F728" s="41">
        <v>62.9895</v>
      </c>
      <c r="G728" s="41">
        <v>34644.224999999999</v>
      </c>
    </row>
    <row r="729" spans="1:7" x14ac:dyDescent="0.25">
      <c r="A729" s="5">
        <v>615</v>
      </c>
      <c r="B729" s="5">
        <v>1372</v>
      </c>
      <c r="C729" s="10">
        <v>44076</v>
      </c>
      <c r="D729" s="5">
        <v>550</v>
      </c>
      <c r="E729" s="5">
        <v>351</v>
      </c>
      <c r="F729" s="40">
        <v>6.1950000000000003</v>
      </c>
      <c r="G729" s="40">
        <v>3407.25</v>
      </c>
    </row>
    <row r="730" spans="1:7" x14ac:dyDescent="0.25">
      <c r="A730" s="4">
        <v>615</v>
      </c>
      <c r="B730" s="4">
        <v>1373</v>
      </c>
      <c r="C730" s="11">
        <v>44076</v>
      </c>
      <c r="D730" s="4">
        <v>550</v>
      </c>
      <c r="E730" s="4">
        <v>352</v>
      </c>
      <c r="F730" s="41">
        <v>1.47</v>
      </c>
      <c r="G730" s="41">
        <v>808.5</v>
      </c>
    </row>
    <row r="731" spans="1:7" x14ac:dyDescent="0.25">
      <c r="A731" s="5">
        <v>615</v>
      </c>
      <c r="B731" s="5">
        <v>1374</v>
      </c>
      <c r="C731" s="10">
        <v>44076</v>
      </c>
      <c r="D731" s="5">
        <v>550</v>
      </c>
      <c r="E731" s="5">
        <v>679</v>
      </c>
      <c r="F731" s="40">
        <v>6.1950000000000003</v>
      </c>
      <c r="G731" s="40">
        <v>3407.25</v>
      </c>
    </row>
    <row r="732" spans="1:7" x14ac:dyDescent="0.25">
      <c r="A732" s="4">
        <v>616</v>
      </c>
      <c r="B732" s="4">
        <v>1375</v>
      </c>
      <c r="C732" s="11">
        <v>44076</v>
      </c>
      <c r="D732" s="4">
        <v>550</v>
      </c>
      <c r="E732" s="4">
        <v>507</v>
      </c>
      <c r="F732" s="41">
        <v>22.165500000000002</v>
      </c>
      <c r="G732" s="41">
        <v>12191.025</v>
      </c>
    </row>
    <row r="733" spans="1:7" x14ac:dyDescent="0.25">
      <c r="A733" s="5">
        <v>616</v>
      </c>
      <c r="B733" s="5">
        <v>1376</v>
      </c>
      <c r="C733" s="10">
        <v>44076</v>
      </c>
      <c r="D733" s="5">
        <v>550</v>
      </c>
      <c r="E733" s="5">
        <v>508</v>
      </c>
      <c r="F733" s="40">
        <v>29.284500000000001</v>
      </c>
      <c r="G733" s="40">
        <v>16106.475</v>
      </c>
    </row>
    <row r="734" spans="1:7" x14ac:dyDescent="0.25">
      <c r="A734" s="4">
        <v>617</v>
      </c>
      <c r="B734" s="4">
        <v>1377</v>
      </c>
      <c r="C734" s="11">
        <v>44076</v>
      </c>
      <c r="D734" s="4">
        <v>3</v>
      </c>
      <c r="E734" s="4">
        <v>491</v>
      </c>
      <c r="F734" s="41">
        <v>19.9815</v>
      </c>
      <c r="G734" s="41">
        <v>59.944499999999998</v>
      </c>
    </row>
    <row r="735" spans="1:7" x14ac:dyDescent="0.25">
      <c r="A735" s="5">
        <v>618</v>
      </c>
      <c r="B735" s="5">
        <v>1378</v>
      </c>
      <c r="C735" s="10">
        <v>44076</v>
      </c>
      <c r="D735" s="5">
        <v>3</v>
      </c>
      <c r="E735" s="5">
        <v>344</v>
      </c>
      <c r="F735" s="40">
        <v>39.070500000000003</v>
      </c>
      <c r="G735" s="40">
        <v>117.2115</v>
      </c>
    </row>
    <row r="736" spans="1:7" x14ac:dyDescent="0.25">
      <c r="A736" s="4">
        <v>618</v>
      </c>
      <c r="B736" s="4">
        <v>1379</v>
      </c>
      <c r="C736" s="11">
        <v>44076</v>
      </c>
      <c r="D736" s="4">
        <v>3</v>
      </c>
      <c r="E736" s="4">
        <v>345</v>
      </c>
      <c r="F736" s="41">
        <v>36.970500000000001</v>
      </c>
      <c r="G736" s="41">
        <v>110.9115</v>
      </c>
    </row>
    <row r="737" spans="1:7" x14ac:dyDescent="0.25">
      <c r="A737" s="5">
        <v>618</v>
      </c>
      <c r="B737" s="5">
        <v>1380</v>
      </c>
      <c r="C737" s="10">
        <v>44076</v>
      </c>
      <c r="D737" s="5">
        <v>3</v>
      </c>
      <c r="E737" s="5">
        <v>346</v>
      </c>
      <c r="F737" s="40">
        <v>41.244</v>
      </c>
      <c r="G737" s="40">
        <v>123.732</v>
      </c>
    </row>
    <row r="738" spans="1:7" x14ac:dyDescent="0.25">
      <c r="A738" s="4">
        <v>618</v>
      </c>
      <c r="B738" s="4">
        <v>1381</v>
      </c>
      <c r="C738" s="11">
        <v>44076</v>
      </c>
      <c r="D738" s="4">
        <v>3</v>
      </c>
      <c r="E738" s="4">
        <v>347</v>
      </c>
      <c r="F738" s="41">
        <v>36.970500000000001</v>
      </c>
      <c r="G738" s="41">
        <v>110.9115</v>
      </c>
    </row>
    <row r="739" spans="1:7" x14ac:dyDescent="0.25">
      <c r="A739" s="5">
        <v>618</v>
      </c>
      <c r="B739" s="5">
        <v>1382</v>
      </c>
      <c r="C739" s="10">
        <v>44076</v>
      </c>
      <c r="D739" s="5">
        <v>3</v>
      </c>
      <c r="E739" s="5">
        <v>348</v>
      </c>
      <c r="F739" s="40">
        <v>34.8705</v>
      </c>
      <c r="G739" s="40">
        <v>104.61150000000001</v>
      </c>
    </row>
    <row r="740" spans="1:7" x14ac:dyDescent="0.25">
      <c r="A740" s="4">
        <v>619</v>
      </c>
      <c r="B740" s="4">
        <v>1383</v>
      </c>
      <c r="C740" s="11">
        <v>44076</v>
      </c>
      <c r="D740" s="4">
        <v>550</v>
      </c>
      <c r="E740" s="4">
        <v>935</v>
      </c>
      <c r="F740" s="41">
        <v>31.4895</v>
      </c>
      <c r="G740" s="41">
        <v>17319.224999999999</v>
      </c>
    </row>
    <row r="741" spans="1:7" x14ac:dyDescent="0.25">
      <c r="A741" s="5">
        <v>619</v>
      </c>
      <c r="B741" s="5">
        <v>1384</v>
      </c>
      <c r="C741" s="10">
        <v>44076</v>
      </c>
      <c r="D741" s="5">
        <v>550</v>
      </c>
      <c r="E741" s="5">
        <v>936</v>
      </c>
      <c r="F741" s="40">
        <v>48.289499999999997</v>
      </c>
      <c r="G741" s="40">
        <v>26559.224999999999</v>
      </c>
    </row>
    <row r="742" spans="1:7" x14ac:dyDescent="0.25">
      <c r="A742" s="4">
        <v>620</v>
      </c>
      <c r="B742" s="4">
        <v>1385</v>
      </c>
      <c r="C742" s="11">
        <v>44076</v>
      </c>
      <c r="D742" s="4">
        <v>3</v>
      </c>
      <c r="E742" s="4">
        <v>382</v>
      </c>
      <c r="F742" s="41">
        <v>43.270499999999998</v>
      </c>
      <c r="G742" s="41">
        <v>129.8115</v>
      </c>
    </row>
    <row r="743" spans="1:7" x14ac:dyDescent="0.25">
      <c r="A743" s="5">
        <v>620</v>
      </c>
      <c r="B743" s="5">
        <v>1386</v>
      </c>
      <c r="C743" s="10">
        <v>44076</v>
      </c>
      <c r="D743" s="5">
        <v>3</v>
      </c>
      <c r="E743" s="5">
        <v>383</v>
      </c>
      <c r="F743" s="40">
        <v>47.543999999999997</v>
      </c>
      <c r="G743" s="40">
        <v>142.63200000000001</v>
      </c>
    </row>
    <row r="744" spans="1:7" x14ac:dyDescent="0.25">
      <c r="A744" s="4">
        <v>620</v>
      </c>
      <c r="B744" s="4">
        <v>1387</v>
      </c>
      <c r="C744" s="11">
        <v>44076</v>
      </c>
      <c r="D744" s="4">
        <v>3</v>
      </c>
      <c r="E744" s="4">
        <v>384</v>
      </c>
      <c r="F744" s="41">
        <v>43.270499999999998</v>
      </c>
      <c r="G744" s="41">
        <v>129.8115</v>
      </c>
    </row>
    <row r="745" spans="1:7" x14ac:dyDescent="0.25">
      <c r="A745" s="5">
        <v>621</v>
      </c>
      <c r="B745" s="5">
        <v>1388</v>
      </c>
      <c r="C745" s="10">
        <v>44076</v>
      </c>
      <c r="D745" s="5">
        <v>550</v>
      </c>
      <c r="E745" s="5">
        <v>478</v>
      </c>
      <c r="F745" s="40">
        <v>11.087999999999999</v>
      </c>
      <c r="G745" s="40">
        <v>6098.4</v>
      </c>
    </row>
    <row r="746" spans="1:7" x14ac:dyDescent="0.25">
      <c r="A746" s="4">
        <v>621</v>
      </c>
      <c r="B746" s="4">
        <v>1389</v>
      </c>
      <c r="C746" s="11">
        <v>44076</v>
      </c>
      <c r="D746" s="4">
        <v>550</v>
      </c>
      <c r="E746" s="4">
        <v>479</v>
      </c>
      <c r="F746" s="41">
        <v>15.8865</v>
      </c>
      <c r="G746" s="41">
        <v>8737.5750000000007</v>
      </c>
    </row>
    <row r="747" spans="1:7" x14ac:dyDescent="0.25">
      <c r="A747" s="5">
        <v>621</v>
      </c>
      <c r="B747" s="5">
        <v>1390</v>
      </c>
      <c r="C747" s="10">
        <v>44076</v>
      </c>
      <c r="D747" s="5">
        <v>550</v>
      </c>
      <c r="E747" s="5">
        <v>480</v>
      </c>
      <c r="F747" s="40">
        <v>11.6655</v>
      </c>
      <c r="G747" s="40">
        <v>6416.0249999999996</v>
      </c>
    </row>
    <row r="748" spans="1:7" x14ac:dyDescent="0.25">
      <c r="A748" s="4">
        <v>621</v>
      </c>
      <c r="B748" s="4">
        <v>1391</v>
      </c>
      <c r="C748" s="11">
        <v>44076</v>
      </c>
      <c r="D748" s="4">
        <v>550</v>
      </c>
      <c r="E748" s="4">
        <v>481</v>
      </c>
      <c r="F748" s="41">
        <v>11.087999999999999</v>
      </c>
      <c r="G748" s="41">
        <v>6098.4</v>
      </c>
    </row>
    <row r="749" spans="1:7" x14ac:dyDescent="0.25">
      <c r="A749" s="5">
        <v>622</v>
      </c>
      <c r="B749" s="5">
        <v>1392</v>
      </c>
      <c r="C749" s="10">
        <v>44076</v>
      </c>
      <c r="D749" s="5">
        <v>3</v>
      </c>
      <c r="E749" s="5">
        <v>402</v>
      </c>
      <c r="F749" s="40">
        <v>47.470500000000001</v>
      </c>
      <c r="G749" s="40">
        <v>142.41149999999999</v>
      </c>
    </row>
    <row r="750" spans="1:7" x14ac:dyDescent="0.25">
      <c r="A750" s="4">
        <v>623</v>
      </c>
      <c r="B750" s="4">
        <v>1393</v>
      </c>
      <c r="C750" s="11">
        <v>44076</v>
      </c>
      <c r="D750" s="4">
        <v>550</v>
      </c>
      <c r="E750" s="4">
        <v>510</v>
      </c>
      <c r="F750" s="41">
        <v>23.079000000000001</v>
      </c>
      <c r="G750" s="41">
        <v>12693.45</v>
      </c>
    </row>
    <row r="751" spans="1:7" x14ac:dyDescent="0.25">
      <c r="A751" s="5">
        <v>623</v>
      </c>
      <c r="B751" s="5">
        <v>1394</v>
      </c>
      <c r="C751" s="10">
        <v>44076</v>
      </c>
      <c r="D751" s="5">
        <v>550</v>
      </c>
      <c r="E751" s="5">
        <v>511</v>
      </c>
      <c r="F751" s="40">
        <v>29.274000000000001</v>
      </c>
      <c r="G751" s="40">
        <v>16100.7</v>
      </c>
    </row>
    <row r="752" spans="1:7" x14ac:dyDescent="0.25">
      <c r="A752" s="4">
        <v>623</v>
      </c>
      <c r="B752" s="4">
        <v>1395</v>
      </c>
      <c r="C752" s="11">
        <v>44076</v>
      </c>
      <c r="D752" s="4">
        <v>550</v>
      </c>
      <c r="E752" s="4">
        <v>512</v>
      </c>
      <c r="F752" s="41">
        <v>34.975499999999997</v>
      </c>
      <c r="G752" s="41">
        <v>19236.525000000001</v>
      </c>
    </row>
    <row r="753" spans="1:7" x14ac:dyDescent="0.25">
      <c r="A753" s="5">
        <v>624</v>
      </c>
      <c r="B753" s="5">
        <v>1396</v>
      </c>
      <c r="C753" s="10">
        <v>44076</v>
      </c>
      <c r="D753" s="5">
        <v>3</v>
      </c>
      <c r="E753" s="5">
        <v>407</v>
      </c>
      <c r="F753" s="40">
        <v>47.543999999999997</v>
      </c>
      <c r="G753" s="40">
        <v>142.63200000000001</v>
      </c>
    </row>
    <row r="754" spans="1:7" x14ac:dyDescent="0.25">
      <c r="A754" s="4">
        <v>624</v>
      </c>
      <c r="B754" s="4">
        <v>1397</v>
      </c>
      <c r="C754" s="11">
        <v>44076</v>
      </c>
      <c r="D754" s="4">
        <v>3</v>
      </c>
      <c r="E754" s="4">
        <v>408</v>
      </c>
      <c r="F754" s="41">
        <v>43.270499999999998</v>
      </c>
      <c r="G754" s="41">
        <v>129.8115</v>
      </c>
    </row>
    <row r="755" spans="1:7" x14ac:dyDescent="0.25">
      <c r="A755" s="5">
        <v>625</v>
      </c>
      <c r="B755" s="5">
        <v>1398</v>
      </c>
      <c r="C755" s="10">
        <v>44076</v>
      </c>
      <c r="D755" s="5">
        <v>550</v>
      </c>
      <c r="E755" s="5">
        <v>525</v>
      </c>
      <c r="F755" s="40">
        <v>2.3205</v>
      </c>
      <c r="G755" s="40">
        <v>1276.2750000000001</v>
      </c>
    </row>
    <row r="756" spans="1:7" x14ac:dyDescent="0.25">
      <c r="A756" s="4">
        <v>626</v>
      </c>
      <c r="B756" s="4">
        <v>1399</v>
      </c>
      <c r="C756" s="11">
        <v>44076</v>
      </c>
      <c r="D756" s="4">
        <v>550</v>
      </c>
      <c r="E756" s="4">
        <v>526</v>
      </c>
      <c r="F756" s="41">
        <v>3.6435</v>
      </c>
      <c r="G756" s="41">
        <v>2003.925</v>
      </c>
    </row>
    <row r="757" spans="1:7" x14ac:dyDescent="0.25">
      <c r="A757" s="5">
        <v>627</v>
      </c>
      <c r="B757" s="5">
        <v>1400</v>
      </c>
      <c r="C757" s="10">
        <v>44076</v>
      </c>
      <c r="D757" s="5">
        <v>550</v>
      </c>
      <c r="E757" s="5">
        <v>913</v>
      </c>
      <c r="F757" s="40">
        <v>40.939500000000002</v>
      </c>
      <c r="G757" s="40">
        <v>22516.724999999999</v>
      </c>
    </row>
    <row r="758" spans="1:7" x14ac:dyDescent="0.25">
      <c r="A758" s="4">
        <v>628</v>
      </c>
      <c r="B758" s="4">
        <v>1401</v>
      </c>
      <c r="C758" s="11">
        <v>44076</v>
      </c>
      <c r="D758" s="4">
        <v>60</v>
      </c>
      <c r="E758" s="4">
        <v>356</v>
      </c>
      <c r="F758" s="41">
        <v>3.6015000000000001</v>
      </c>
      <c r="G758" s="41">
        <v>216.09</v>
      </c>
    </row>
    <row r="759" spans="1:7" x14ac:dyDescent="0.25">
      <c r="A759" s="5">
        <v>628</v>
      </c>
      <c r="B759" s="5">
        <v>1402</v>
      </c>
      <c r="C759" s="10">
        <v>44076</v>
      </c>
      <c r="D759" s="5">
        <v>60</v>
      </c>
      <c r="E759" s="5">
        <v>357</v>
      </c>
      <c r="F759" s="40">
        <v>3.9794999999999998</v>
      </c>
      <c r="G759" s="40">
        <v>238.77</v>
      </c>
    </row>
    <row r="760" spans="1:7" x14ac:dyDescent="0.25">
      <c r="A760" s="4">
        <v>629</v>
      </c>
      <c r="B760" s="4">
        <v>1403</v>
      </c>
      <c r="C760" s="11">
        <v>44077</v>
      </c>
      <c r="D760" s="4">
        <v>550</v>
      </c>
      <c r="E760" s="4">
        <v>935</v>
      </c>
      <c r="F760" s="41">
        <v>31.4895</v>
      </c>
      <c r="G760" s="41">
        <v>17319.224999999999</v>
      </c>
    </row>
    <row r="761" spans="1:7" x14ac:dyDescent="0.25">
      <c r="A761" s="5">
        <v>629</v>
      </c>
      <c r="B761" s="5">
        <v>1404</v>
      </c>
      <c r="C761" s="10">
        <v>44077</v>
      </c>
      <c r="D761" s="5">
        <v>550</v>
      </c>
      <c r="E761" s="5">
        <v>936</v>
      </c>
      <c r="F761" s="40">
        <v>48.289499999999997</v>
      </c>
      <c r="G761" s="40">
        <v>26559.224999999999</v>
      </c>
    </row>
    <row r="762" spans="1:7" x14ac:dyDescent="0.25">
      <c r="A762" s="4">
        <v>630</v>
      </c>
      <c r="B762" s="4">
        <v>1405</v>
      </c>
      <c r="C762" s="11">
        <v>44077</v>
      </c>
      <c r="D762" s="4">
        <v>550</v>
      </c>
      <c r="E762" s="4">
        <v>524</v>
      </c>
      <c r="F762" s="41">
        <v>12.967499999999999</v>
      </c>
      <c r="G762" s="41">
        <v>7132.125</v>
      </c>
    </row>
    <row r="763" spans="1:7" x14ac:dyDescent="0.25">
      <c r="A763" s="5">
        <v>631</v>
      </c>
      <c r="B763" s="5">
        <v>1406</v>
      </c>
      <c r="C763" s="10">
        <v>44077</v>
      </c>
      <c r="D763" s="5">
        <v>550</v>
      </c>
      <c r="E763" s="5">
        <v>911</v>
      </c>
      <c r="F763" s="40">
        <v>21.0945</v>
      </c>
      <c r="G763" s="40">
        <v>11601.975</v>
      </c>
    </row>
    <row r="764" spans="1:7" x14ac:dyDescent="0.25">
      <c r="A764" s="4">
        <v>631</v>
      </c>
      <c r="B764" s="4">
        <v>1407</v>
      </c>
      <c r="C764" s="11">
        <v>44077</v>
      </c>
      <c r="D764" s="4">
        <v>550</v>
      </c>
      <c r="E764" s="4">
        <v>912</v>
      </c>
      <c r="F764" s="41">
        <v>30.439499999999999</v>
      </c>
      <c r="G764" s="41">
        <v>16741.724999999999</v>
      </c>
    </row>
    <row r="765" spans="1:7" x14ac:dyDescent="0.25">
      <c r="A765" s="5">
        <v>632</v>
      </c>
      <c r="B765" s="5">
        <v>1408</v>
      </c>
      <c r="C765" s="10">
        <v>44077</v>
      </c>
      <c r="D765" s="5">
        <v>550</v>
      </c>
      <c r="E765" s="5">
        <v>910</v>
      </c>
      <c r="F765" s="40">
        <v>40.939500000000002</v>
      </c>
      <c r="G765" s="40">
        <v>22516.724999999999</v>
      </c>
    </row>
    <row r="766" spans="1:7" x14ac:dyDescent="0.25">
      <c r="A766" s="4">
        <v>633</v>
      </c>
      <c r="B766" s="4">
        <v>1409</v>
      </c>
      <c r="C766" s="11">
        <v>44077</v>
      </c>
      <c r="D766" s="4">
        <v>550</v>
      </c>
      <c r="E766" s="4">
        <v>937</v>
      </c>
      <c r="F766" s="41">
        <v>62.9895</v>
      </c>
      <c r="G766" s="41">
        <v>34644.224999999999</v>
      </c>
    </row>
    <row r="767" spans="1:7" x14ac:dyDescent="0.25">
      <c r="A767" s="5">
        <v>634</v>
      </c>
      <c r="B767" s="5">
        <v>1410</v>
      </c>
      <c r="C767" s="10">
        <v>44077</v>
      </c>
      <c r="D767" s="5">
        <v>3</v>
      </c>
      <c r="E767" s="5">
        <v>472</v>
      </c>
      <c r="F767" s="40">
        <v>41.222999999999999</v>
      </c>
      <c r="G767" s="40">
        <v>123.669</v>
      </c>
    </row>
    <row r="768" spans="1:7" x14ac:dyDescent="0.25">
      <c r="A768" s="4">
        <v>634</v>
      </c>
      <c r="B768" s="4">
        <v>1411</v>
      </c>
      <c r="C768" s="11">
        <v>44077</v>
      </c>
      <c r="D768" s="4">
        <v>3</v>
      </c>
      <c r="E768" s="4">
        <v>473</v>
      </c>
      <c r="F768" s="41">
        <v>39.122999999999998</v>
      </c>
      <c r="G768" s="41">
        <v>117.369</v>
      </c>
    </row>
    <row r="769" spans="1:7" x14ac:dyDescent="0.25">
      <c r="A769" s="5">
        <v>635</v>
      </c>
      <c r="B769" s="5">
        <v>1412</v>
      </c>
      <c r="C769" s="10">
        <v>44077</v>
      </c>
      <c r="D769" s="5">
        <v>3</v>
      </c>
      <c r="E769" s="5">
        <v>462</v>
      </c>
      <c r="F769" s="40">
        <v>47.680500000000002</v>
      </c>
      <c r="G769" s="40">
        <v>143.04150000000001</v>
      </c>
    </row>
    <row r="770" spans="1:7" x14ac:dyDescent="0.25">
      <c r="A770" s="4">
        <v>636</v>
      </c>
      <c r="B770" s="4">
        <v>1413</v>
      </c>
      <c r="C770" s="11">
        <v>44077</v>
      </c>
      <c r="D770" s="4">
        <v>550</v>
      </c>
      <c r="E770" s="4">
        <v>510</v>
      </c>
      <c r="F770" s="41">
        <v>23.404499999999999</v>
      </c>
      <c r="G770" s="41">
        <v>12872.475</v>
      </c>
    </row>
    <row r="771" spans="1:7" x14ac:dyDescent="0.25">
      <c r="A771" s="5">
        <v>636</v>
      </c>
      <c r="B771" s="5">
        <v>1414</v>
      </c>
      <c r="C771" s="10">
        <v>44077</v>
      </c>
      <c r="D771" s="5">
        <v>550</v>
      </c>
      <c r="E771" s="5">
        <v>511</v>
      </c>
      <c r="F771" s="40">
        <v>27.867000000000001</v>
      </c>
      <c r="G771" s="40">
        <v>15326.85</v>
      </c>
    </row>
    <row r="772" spans="1:7" x14ac:dyDescent="0.25">
      <c r="A772" s="4">
        <v>637</v>
      </c>
      <c r="B772" s="4">
        <v>1415</v>
      </c>
      <c r="C772" s="11">
        <v>44078</v>
      </c>
      <c r="D772" s="4">
        <v>550</v>
      </c>
      <c r="E772" s="4">
        <v>482</v>
      </c>
      <c r="F772" s="41">
        <v>8.7569999999999997</v>
      </c>
      <c r="G772" s="41">
        <v>4816.3500000000004</v>
      </c>
    </row>
    <row r="773" spans="1:7" x14ac:dyDescent="0.25">
      <c r="A773" s="5">
        <v>637</v>
      </c>
      <c r="B773" s="5">
        <v>1416</v>
      </c>
      <c r="C773" s="10">
        <v>44078</v>
      </c>
      <c r="D773" s="5">
        <v>550</v>
      </c>
      <c r="E773" s="5">
        <v>483</v>
      </c>
      <c r="F773" s="40">
        <v>9.6914999999999996</v>
      </c>
      <c r="G773" s="40">
        <v>5330.3249999999998</v>
      </c>
    </row>
    <row r="774" spans="1:7" x14ac:dyDescent="0.25">
      <c r="A774" s="4">
        <v>637</v>
      </c>
      <c r="B774" s="4">
        <v>1417</v>
      </c>
      <c r="C774" s="11">
        <v>44078</v>
      </c>
      <c r="D774" s="4">
        <v>550</v>
      </c>
      <c r="E774" s="4">
        <v>484</v>
      </c>
      <c r="F774" s="41">
        <v>6.8775000000000004</v>
      </c>
      <c r="G774" s="41">
        <v>3782.625</v>
      </c>
    </row>
    <row r="775" spans="1:7" x14ac:dyDescent="0.25">
      <c r="A775" s="5">
        <v>637</v>
      </c>
      <c r="B775" s="5">
        <v>1418</v>
      </c>
      <c r="C775" s="10">
        <v>44078</v>
      </c>
      <c r="D775" s="5">
        <v>550</v>
      </c>
      <c r="E775" s="5">
        <v>485</v>
      </c>
      <c r="F775" s="40">
        <v>7.8014999999999999</v>
      </c>
      <c r="G775" s="40">
        <v>4290.8249999999998</v>
      </c>
    </row>
    <row r="776" spans="1:7" x14ac:dyDescent="0.25">
      <c r="A776" s="4">
        <v>637</v>
      </c>
      <c r="B776" s="4">
        <v>1419</v>
      </c>
      <c r="C776" s="11">
        <v>44078</v>
      </c>
      <c r="D776" s="4">
        <v>550</v>
      </c>
      <c r="E776" s="4">
        <v>486</v>
      </c>
      <c r="F776" s="41">
        <v>8.7569999999999997</v>
      </c>
      <c r="G776" s="41">
        <v>4816.3500000000004</v>
      </c>
    </row>
    <row r="777" spans="1:7" x14ac:dyDescent="0.25">
      <c r="A777" s="5">
        <v>637</v>
      </c>
      <c r="B777" s="5">
        <v>1420</v>
      </c>
      <c r="C777" s="10">
        <v>44078</v>
      </c>
      <c r="D777" s="5">
        <v>550</v>
      </c>
      <c r="E777" s="5">
        <v>487</v>
      </c>
      <c r="F777" s="40">
        <v>5.8064999999999998</v>
      </c>
      <c r="G777" s="40">
        <v>3193.5749999999998</v>
      </c>
    </row>
    <row r="778" spans="1:7" x14ac:dyDescent="0.25">
      <c r="A778" s="4">
        <v>638</v>
      </c>
      <c r="B778" s="4">
        <v>1421</v>
      </c>
      <c r="C778" s="11">
        <v>44078</v>
      </c>
      <c r="D778" s="4">
        <v>3</v>
      </c>
      <c r="E778" s="4">
        <v>402</v>
      </c>
      <c r="F778" s="41">
        <v>47.470500000000001</v>
      </c>
      <c r="G778" s="41">
        <v>142.41149999999999</v>
      </c>
    </row>
    <row r="779" spans="1:7" x14ac:dyDescent="0.25">
      <c r="A779" s="5">
        <v>639</v>
      </c>
      <c r="B779" s="5">
        <v>1422</v>
      </c>
      <c r="C779" s="10">
        <v>44078</v>
      </c>
      <c r="D779" s="5">
        <v>550</v>
      </c>
      <c r="E779" s="5">
        <v>510</v>
      </c>
      <c r="F779" s="40">
        <v>23.079000000000001</v>
      </c>
      <c r="G779" s="40">
        <v>12693.45</v>
      </c>
    </row>
    <row r="780" spans="1:7" x14ac:dyDescent="0.25">
      <c r="A780" s="4">
        <v>639</v>
      </c>
      <c r="B780" s="4">
        <v>1423</v>
      </c>
      <c r="C780" s="11">
        <v>44078</v>
      </c>
      <c r="D780" s="4">
        <v>550</v>
      </c>
      <c r="E780" s="4">
        <v>511</v>
      </c>
      <c r="F780" s="41">
        <v>29.274000000000001</v>
      </c>
      <c r="G780" s="41">
        <v>16100.7</v>
      </c>
    </row>
    <row r="781" spans="1:7" x14ac:dyDescent="0.25">
      <c r="A781" s="5">
        <v>639</v>
      </c>
      <c r="B781" s="5">
        <v>1424</v>
      </c>
      <c r="C781" s="10">
        <v>44078</v>
      </c>
      <c r="D781" s="5">
        <v>550</v>
      </c>
      <c r="E781" s="5">
        <v>512</v>
      </c>
      <c r="F781" s="40">
        <v>34.975499999999997</v>
      </c>
      <c r="G781" s="40">
        <v>19236.525000000001</v>
      </c>
    </row>
    <row r="782" spans="1:7" x14ac:dyDescent="0.25">
      <c r="A782" s="4">
        <v>640</v>
      </c>
      <c r="B782" s="4">
        <v>1425</v>
      </c>
      <c r="C782" s="11">
        <v>44078</v>
      </c>
      <c r="D782" s="4">
        <v>3</v>
      </c>
      <c r="E782" s="4">
        <v>409</v>
      </c>
      <c r="F782" s="41">
        <v>41.170499999999997</v>
      </c>
      <c r="G782" s="41">
        <v>123.5115</v>
      </c>
    </row>
    <row r="783" spans="1:7" x14ac:dyDescent="0.25">
      <c r="A783" s="5">
        <v>640</v>
      </c>
      <c r="B783" s="5">
        <v>1426</v>
      </c>
      <c r="C783" s="10">
        <v>44078</v>
      </c>
      <c r="D783" s="5">
        <v>550</v>
      </c>
      <c r="E783" s="5">
        <v>914</v>
      </c>
      <c r="F783" s="40">
        <v>21.0945</v>
      </c>
      <c r="G783" s="40">
        <v>11601.975</v>
      </c>
    </row>
    <row r="784" spans="1:7" x14ac:dyDescent="0.25">
      <c r="A784" s="4">
        <v>640</v>
      </c>
      <c r="B784" s="4">
        <v>1427</v>
      </c>
      <c r="C784" s="11">
        <v>44078</v>
      </c>
      <c r="D784" s="4">
        <v>550</v>
      </c>
      <c r="E784" s="4">
        <v>915</v>
      </c>
      <c r="F784" s="41">
        <v>30.439499999999999</v>
      </c>
      <c r="G784" s="41">
        <v>16741.724999999999</v>
      </c>
    </row>
    <row r="785" spans="1:7" x14ac:dyDescent="0.25">
      <c r="A785" s="5">
        <v>641</v>
      </c>
      <c r="B785" s="5">
        <v>1428</v>
      </c>
      <c r="C785" s="10">
        <v>44078</v>
      </c>
      <c r="D785" s="5">
        <v>550</v>
      </c>
      <c r="E785" s="5">
        <v>527</v>
      </c>
      <c r="F785" s="40">
        <v>6.7515000000000001</v>
      </c>
      <c r="G785" s="40">
        <v>3713.3249999999998</v>
      </c>
    </row>
    <row r="786" spans="1:7" x14ac:dyDescent="0.25">
      <c r="A786" s="4">
        <v>642</v>
      </c>
      <c r="B786" s="4">
        <v>1429</v>
      </c>
      <c r="C786" s="11">
        <v>44078</v>
      </c>
      <c r="D786" s="4">
        <v>550</v>
      </c>
      <c r="E786" s="4">
        <v>938</v>
      </c>
      <c r="F786" s="41">
        <v>31.4895</v>
      </c>
      <c r="G786" s="41">
        <v>17319.224999999999</v>
      </c>
    </row>
    <row r="787" spans="1:7" x14ac:dyDescent="0.25">
      <c r="A787" s="5">
        <v>642</v>
      </c>
      <c r="B787" s="5">
        <v>1430</v>
      </c>
      <c r="C787" s="10">
        <v>44078</v>
      </c>
      <c r="D787" s="5">
        <v>550</v>
      </c>
      <c r="E787" s="5">
        <v>939</v>
      </c>
      <c r="F787" s="40">
        <v>48.289499999999997</v>
      </c>
      <c r="G787" s="40">
        <v>26559.224999999999</v>
      </c>
    </row>
    <row r="788" spans="1:7" x14ac:dyDescent="0.25">
      <c r="A788" s="4">
        <v>643</v>
      </c>
      <c r="B788" s="4">
        <v>1431</v>
      </c>
      <c r="C788" s="11">
        <v>44078</v>
      </c>
      <c r="D788" s="4">
        <v>60</v>
      </c>
      <c r="E788" s="4">
        <v>496</v>
      </c>
      <c r="F788" s="41">
        <v>49.654499999999999</v>
      </c>
      <c r="G788" s="41">
        <v>2979.27</v>
      </c>
    </row>
    <row r="789" spans="1:7" x14ac:dyDescent="0.25">
      <c r="A789" s="5">
        <v>644</v>
      </c>
      <c r="B789" s="5">
        <v>1432</v>
      </c>
      <c r="C789" s="10">
        <v>44078</v>
      </c>
      <c r="D789" s="5">
        <v>550</v>
      </c>
      <c r="E789" s="5">
        <v>523</v>
      </c>
      <c r="F789" s="40">
        <v>10.384499999999999</v>
      </c>
      <c r="G789" s="40">
        <v>5711.4750000000004</v>
      </c>
    </row>
    <row r="790" spans="1:7" x14ac:dyDescent="0.25">
      <c r="A790" s="4">
        <v>645</v>
      </c>
      <c r="B790" s="4">
        <v>1433</v>
      </c>
      <c r="C790" s="11">
        <v>44078</v>
      </c>
      <c r="D790" s="4">
        <v>3</v>
      </c>
      <c r="E790" s="4">
        <v>427</v>
      </c>
      <c r="F790" s="41">
        <v>47.753999999999998</v>
      </c>
      <c r="G790" s="41">
        <v>143.262</v>
      </c>
    </row>
    <row r="791" spans="1:7" x14ac:dyDescent="0.25">
      <c r="A791" s="5">
        <v>645</v>
      </c>
      <c r="B791" s="5">
        <v>1434</v>
      </c>
      <c r="C791" s="10">
        <v>44078</v>
      </c>
      <c r="D791" s="5">
        <v>3</v>
      </c>
      <c r="E791" s="5">
        <v>428</v>
      </c>
      <c r="F791" s="40">
        <v>43.480499999999999</v>
      </c>
      <c r="G791" s="40">
        <v>130.44149999999999</v>
      </c>
    </row>
    <row r="792" spans="1:7" x14ac:dyDescent="0.25">
      <c r="A792" s="4">
        <v>645</v>
      </c>
      <c r="B792" s="4">
        <v>1435</v>
      </c>
      <c r="C792" s="11">
        <v>44078</v>
      </c>
      <c r="D792" s="4">
        <v>3</v>
      </c>
      <c r="E792" s="4">
        <v>429</v>
      </c>
      <c r="F792" s="41">
        <v>41.380499999999998</v>
      </c>
      <c r="G792" s="41">
        <v>124.14149999999999</v>
      </c>
    </row>
    <row r="793" spans="1:7" x14ac:dyDescent="0.25">
      <c r="A793" s="5">
        <v>645</v>
      </c>
      <c r="B793" s="5">
        <v>1436</v>
      </c>
      <c r="C793" s="10">
        <v>44078</v>
      </c>
      <c r="D793" s="5">
        <v>3</v>
      </c>
      <c r="E793" s="5">
        <v>430</v>
      </c>
      <c r="F793" s="40">
        <v>45.654000000000003</v>
      </c>
      <c r="G793" s="40">
        <v>136.96199999999999</v>
      </c>
    </row>
    <row r="794" spans="1:7" x14ac:dyDescent="0.25">
      <c r="A794" s="4">
        <v>645</v>
      </c>
      <c r="B794" s="4">
        <v>1437</v>
      </c>
      <c r="C794" s="11">
        <v>44078</v>
      </c>
      <c r="D794" s="4">
        <v>3</v>
      </c>
      <c r="E794" s="4">
        <v>431</v>
      </c>
      <c r="F794" s="41">
        <v>41.380499999999998</v>
      </c>
      <c r="G794" s="41">
        <v>124.14149999999999</v>
      </c>
    </row>
    <row r="795" spans="1:7" x14ac:dyDescent="0.25">
      <c r="A795" s="5">
        <v>645</v>
      </c>
      <c r="B795" s="5">
        <v>1438</v>
      </c>
      <c r="C795" s="10">
        <v>44078</v>
      </c>
      <c r="D795" s="5">
        <v>3</v>
      </c>
      <c r="E795" s="5">
        <v>432</v>
      </c>
      <c r="F795" s="40">
        <v>39.280500000000004</v>
      </c>
      <c r="G795" s="40">
        <v>117.8415</v>
      </c>
    </row>
    <row r="796" spans="1:7" x14ac:dyDescent="0.25">
      <c r="A796" s="4">
        <v>645</v>
      </c>
      <c r="B796" s="4">
        <v>1439</v>
      </c>
      <c r="C796" s="11">
        <v>44078</v>
      </c>
      <c r="D796" s="4">
        <v>3</v>
      </c>
      <c r="E796" s="4">
        <v>433</v>
      </c>
      <c r="F796" s="41">
        <v>43.554000000000002</v>
      </c>
      <c r="G796" s="41">
        <v>130.66200000000001</v>
      </c>
    </row>
    <row r="797" spans="1:7" x14ac:dyDescent="0.25">
      <c r="A797" s="5">
        <v>645</v>
      </c>
      <c r="B797" s="5">
        <v>1440</v>
      </c>
      <c r="C797" s="10">
        <v>44078</v>
      </c>
      <c r="D797" s="5">
        <v>3</v>
      </c>
      <c r="E797" s="5">
        <v>434</v>
      </c>
      <c r="F797" s="40">
        <v>39.280500000000004</v>
      </c>
      <c r="G797" s="40">
        <v>117.8415</v>
      </c>
    </row>
    <row r="798" spans="1:7" x14ac:dyDescent="0.25">
      <c r="A798" s="4">
        <v>645</v>
      </c>
      <c r="B798" s="4">
        <v>1441</v>
      </c>
      <c r="C798" s="11">
        <v>44078</v>
      </c>
      <c r="D798" s="4">
        <v>3</v>
      </c>
      <c r="E798" s="4">
        <v>435</v>
      </c>
      <c r="F798" s="41">
        <v>37.180500000000002</v>
      </c>
      <c r="G798" s="41">
        <v>111.5415</v>
      </c>
    </row>
    <row r="799" spans="1:7" x14ac:dyDescent="0.25">
      <c r="A799" s="5">
        <v>645</v>
      </c>
      <c r="B799" s="5">
        <v>1442</v>
      </c>
      <c r="C799" s="10">
        <v>44078</v>
      </c>
      <c r="D799" s="5">
        <v>3</v>
      </c>
      <c r="E799" s="5">
        <v>436</v>
      </c>
      <c r="F799" s="40">
        <v>41.454000000000001</v>
      </c>
      <c r="G799" s="40">
        <v>124.36199999999999</v>
      </c>
    </row>
    <row r="800" spans="1:7" x14ac:dyDescent="0.25">
      <c r="A800" s="4">
        <v>645</v>
      </c>
      <c r="B800" s="4">
        <v>1443</v>
      </c>
      <c r="C800" s="11">
        <v>44078</v>
      </c>
      <c r="D800" s="4">
        <v>3</v>
      </c>
      <c r="E800" s="4">
        <v>437</v>
      </c>
      <c r="F800" s="41">
        <v>37.180500000000002</v>
      </c>
      <c r="G800" s="41">
        <v>111.5415</v>
      </c>
    </row>
    <row r="801" spans="1:7" x14ac:dyDescent="0.25">
      <c r="A801" s="5">
        <v>646</v>
      </c>
      <c r="B801" s="5">
        <v>1444</v>
      </c>
      <c r="C801" s="10">
        <v>44078</v>
      </c>
      <c r="D801" s="5">
        <v>3</v>
      </c>
      <c r="E801" s="5">
        <v>490</v>
      </c>
      <c r="F801" s="40">
        <v>12.7155</v>
      </c>
      <c r="G801" s="40">
        <v>38.146500000000003</v>
      </c>
    </row>
    <row r="802" spans="1:7" x14ac:dyDescent="0.25">
      <c r="A802" s="4">
        <v>646</v>
      </c>
      <c r="B802" s="4">
        <v>1445</v>
      </c>
      <c r="C802" s="11">
        <v>44078</v>
      </c>
      <c r="D802" s="4">
        <v>3</v>
      </c>
      <c r="E802" s="4">
        <v>491</v>
      </c>
      <c r="F802" s="41">
        <v>19.939499999999999</v>
      </c>
      <c r="G802" s="41">
        <v>59.8185</v>
      </c>
    </row>
    <row r="803" spans="1:7" x14ac:dyDescent="0.25">
      <c r="A803" s="5">
        <v>647</v>
      </c>
      <c r="B803" s="5">
        <v>1446</v>
      </c>
      <c r="C803" s="10">
        <v>44078</v>
      </c>
      <c r="D803" s="5">
        <v>3</v>
      </c>
      <c r="E803" s="5">
        <v>528</v>
      </c>
      <c r="F803" s="40">
        <v>38.156999999999996</v>
      </c>
      <c r="G803" s="40">
        <v>114.471</v>
      </c>
    </row>
    <row r="804" spans="1:7" x14ac:dyDescent="0.25">
      <c r="A804" s="4">
        <v>648</v>
      </c>
      <c r="B804" s="4">
        <v>1447</v>
      </c>
      <c r="C804" s="11">
        <v>44078</v>
      </c>
      <c r="D804" s="4">
        <v>3</v>
      </c>
      <c r="E804" s="4">
        <v>505</v>
      </c>
      <c r="F804" s="41">
        <v>44.215499999999999</v>
      </c>
      <c r="G804" s="41">
        <v>132.6465</v>
      </c>
    </row>
    <row r="805" spans="1:7" x14ac:dyDescent="0.25">
      <c r="A805" s="5">
        <v>649</v>
      </c>
      <c r="B805" s="5">
        <v>1448</v>
      </c>
      <c r="C805" s="10">
        <v>44078</v>
      </c>
      <c r="D805" s="5">
        <v>550</v>
      </c>
      <c r="E805" s="5">
        <v>938</v>
      </c>
      <c r="F805" s="40">
        <v>31.4895</v>
      </c>
      <c r="G805" s="40">
        <v>17319.224999999999</v>
      </c>
    </row>
    <row r="806" spans="1:7" x14ac:dyDescent="0.25">
      <c r="A806" s="4">
        <v>649</v>
      </c>
      <c r="B806" s="4">
        <v>1449</v>
      </c>
      <c r="C806" s="11">
        <v>44078</v>
      </c>
      <c r="D806" s="4">
        <v>550</v>
      </c>
      <c r="E806" s="4">
        <v>939</v>
      </c>
      <c r="F806" s="41">
        <v>48.289499999999997</v>
      </c>
      <c r="G806" s="41">
        <v>26559.224999999999</v>
      </c>
    </row>
    <row r="807" spans="1:7" x14ac:dyDescent="0.25">
      <c r="A807" s="5">
        <v>650</v>
      </c>
      <c r="B807" s="5">
        <v>1450</v>
      </c>
      <c r="C807" s="10">
        <v>44078</v>
      </c>
      <c r="D807" s="5">
        <v>60</v>
      </c>
      <c r="E807" s="5">
        <v>358</v>
      </c>
      <c r="F807" s="40">
        <v>6.9824999999999999</v>
      </c>
      <c r="G807" s="40">
        <v>418.95</v>
      </c>
    </row>
    <row r="808" spans="1:7" x14ac:dyDescent="0.25">
      <c r="A808" s="4">
        <v>651</v>
      </c>
      <c r="B808" s="4">
        <v>1451</v>
      </c>
      <c r="C808" s="11">
        <v>44078</v>
      </c>
      <c r="D808" s="4">
        <v>3</v>
      </c>
      <c r="E808" s="4">
        <v>444</v>
      </c>
      <c r="F808" s="41">
        <v>43.480499999999999</v>
      </c>
      <c r="G808" s="41">
        <v>130.44149999999999</v>
      </c>
    </row>
    <row r="809" spans="1:7" x14ac:dyDescent="0.25">
      <c r="A809" s="5">
        <v>651</v>
      </c>
      <c r="B809" s="5">
        <v>1452</v>
      </c>
      <c r="C809" s="10">
        <v>44078</v>
      </c>
      <c r="D809" s="5">
        <v>3</v>
      </c>
      <c r="E809" s="5">
        <v>445</v>
      </c>
      <c r="F809" s="40">
        <v>41.380499999999998</v>
      </c>
      <c r="G809" s="40">
        <v>124.14149999999999</v>
      </c>
    </row>
    <row r="810" spans="1:7" x14ac:dyDescent="0.25">
      <c r="A810" s="4">
        <v>651</v>
      </c>
      <c r="B810" s="4">
        <v>1453</v>
      </c>
      <c r="C810" s="11">
        <v>44078</v>
      </c>
      <c r="D810" s="4">
        <v>3</v>
      </c>
      <c r="E810" s="4">
        <v>446</v>
      </c>
      <c r="F810" s="41">
        <v>45.654000000000003</v>
      </c>
      <c r="G810" s="41">
        <v>136.96199999999999</v>
      </c>
    </row>
    <row r="811" spans="1:7" x14ac:dyDescent="0.25">
      <c r="A811" s="5">
        <v>651</v>
      </c>
      <c r="B811" s="5">
        <v>1454</v>
      </c>
      <c r="C811" s="10">
        <v>44078</v>
      </c>
      <c r="D811" s="5">
        <v>3</v>
      </c>
      <c r="E811" s="5">
        <v>447</v>
      </c>
      <c r="F811" s="40">
        <v>41.380499999999998</v>
      </c>
      <c r="G811" s="40">
        <v>124.14149999999999</v>
      </c>
    </row>
    <row r="812" spans="1:7" x14ac:dyDescent="0.25">
      <c r="A812" s="4">
        <v>652</v>
      </c>
      <c r="B812" s="4">
        <v>1455</v>
      </c>
      <c r="C812" s="11">
        <v>44078</v>
      </c>
      <c r="D812" s="4">
        <v>60</v>
      </c>
      <c r="E812" s="4">
        <v>356</v>
      </c>
      <c r="F812" s="41">
        <v>3.3809999999999998</v>
      </c>
      <c r="G812" s="41">
        <v>202.86</v>
      </c>
    </row>
    <row r="813" spans="1:7" x14ac:dyDescent="0.25">
      <c r="A813" s="5">
        <v>652</v>
      </c>
      <c r="B813" s="5">
        <v>1456</v>
      </c>
      <c r="C813" s="10">
        <v>44078</v>
      </c>
      <c r="D813" s="5">
        <v>60</v>
      </c>
      <c r="E813" s="5">
        <v>357</v>
      </c>
      <c r="F813" s="40">
        <v>4.3155000000000001</v>
      </c>
      <c r="G813" s="40">
        <v>258.93</v>
      </c>
    </row>
    <row r="814" spans="1:7" x14ac:dyDescent="0.25">
      <c r="A814" s="4">
        <v>653</v>
      </c>
      <c r="B814" s="4">
        <v>1457</v>
      </c>
      <c r="C814" s="11">
        <v>44078</v>
      </c>
      <c r="D814" s="4">
        <v>3</v>
      </c>
      <c r="E814" s="4">
        <v>384</v>
      </c>
      <c r="F814" s="41">
        <v>36.970500000000001</v>
      </c>
      <c r="G814" s="41">
        <v>110.9115</v>
      </c>
    </row>
    <row r="815" spans="1:7" x14ac:dyDescent="0.25">
      <c r="A815" s="5">
        <v>653</v>
      </c>
      <c r="B815" s="5">
        <v>1458</v>
      </c>
      <c r="C815" s="10">
        <v>44078</v>
      </c>
      <c r="D815" s="5">
        <v>3</v>
      </c>
      <c r="E815" s="5">
        <v>385</v>
      </c>
      <c r="F815" s="40">
        <v>43.218000000000004</v>
      </c>
      <c r="G815" s="40">
        <v>129.654</v>
      </c>
    </row>
    <row r="816" spans="1:7" x14ac:dyDescent="0.25">
      <c r="A816" s="4">
        <v>653</v>
      </c>
      <c r="B816" s="4">
        <v>1459</v>
      </c>
      <c r="C816" s="11">
        <v>44078</v>
      </c>
      <c r="D816" s="4">
        <v>3</v>
      </c>
      <c r="E816" s="4">
        <v>386</v>
      </c>
      <c r="F816" s="41">
        <v>47.491500000000002</v>
      </c>
      <c r="G816" s="41">
        <v>142.47450000000001</v>
      </c>
    </row>
    <row r="817" spans="1:7" x14ac:dyDescent="0.25">
      <c r="A817" s="5">
        <v>654</v>
      </c>
      <c r="B817" s="5">
        <v>1460</v>
      </c>
      <c r="C817" s="10">
        <v>44078</v>
      </c>
      <c r="D817" s="5">
        <v>3</v>
      </c>
      <c r="E817" s="5">
        <v>490</v>
      </c>
      <c r="F817" s="40">
        <v>12.358499999999999</v>
      </c>
      <c r="G817" s="40">
        <v>37.075499999999998</v>
      </c>
    </row>
    <row r="818" spans="1:7" x14ac:dyDescent="0.25">
      <c r="A818" s="4">
        <v>655</v>
      </c>
      <c r="B818" s="4">
        <v>1461</v>
      </c>
      <c r="C818" s="11">
        <v>44078</v>
      </c>
      <c r="D818" s="4">
        <v>550</v>
      </c>
      <c r="E818" s="4">
        <v>513</v>
      </c>
      <c r="F818" s="41">
        <v>39.1965</v>
      </c>
      <c r="G818" s="41">
        <v>21558.075000000001</v>
      </c>
    </row>
    <row r="819" spans="1:7" x14ac:dyDescent="0.25">
      <c r="A819" s="5">
        <v>656</v>
      </c>
      <c r="B819" s="5">
        <v>1462</v>
      </c>
      <c r="C819" s="10">
        <v>44078</v>
      </c>
      <c r="D819" s="5">
        <v>3</v>
      </c>
      <c r="E819" s="5">
        <v>412</v>
      </c>
      <c r="F819" s="40">
        <v>39.143999999999998</v>
      </c>
      <c r="G819" s="40">
        <v>117.432</v>
      </c>
    </row>
    <row r="820" spans="1:7" x14ac:dyDescent="0.25">
      <c r="A820" s="4">
        <v>656</v>
      </c>
      <c r="B820" s="4">
        <v>1463</v>
      </c>
      <c r="C820" s="11">
        <v>44078</v>
      </c>
      <c r="D820" s="4">
        <v>3</v>
      </c>
      <c r="E820" s="4">
        <v>413</v>
      </c>
      <c r="F820" s="41">
        <v>47.575499999999998</v>
      </c>
      <c r="G820" s="41">
        <v>142.72649999999999</v>
      </c>
    </row>
    <row r="821" spans="1:7" x14ac:dyDescent="0.25">
      <c r="A821" s="5">
        <v>656</v>
      </c>
      <c r="B821" s="5">
        <v>1464</v>
      </c>
      <c r="C821" s="10">
        <v>44078</v>
      </c>
      <c r="D821" s="5">
        <v>3</v>
      </c>
      <c r="E821" s="5">
        <v>414</v>
      </c>
      <c r="F821" s="40">
        <v>45.475499999999997</v>
      </c>
      <c r="G821" s="40">
        <v>136.4265</v>
      </c>
    </row>
    <row r="822" spans="1:7" x14ac:dyDescent="0.25">
      <c r="A822" s="4">
        <v>656</v>
      </c>
      <c r="B822" s="4">
        <v>1465</v>
      </c>
      <c r="C822" s="11">
        <v>44078</v>
      </c>
      <c r="D822" s="4">
        <v>3</v>
      </c>
      <c r="E822" s="4">
        <v>415</v>
      </c>
      <c r="F822" s="41">
        <v>49.749000000000002</v>
      </c>
      <c r="G822" s="41">
        <v>149.24700000000001</v>
      </c>
    </row>
    <row r="823" spans="1:7" x14ac:dyDescent="0.25">
      <c r="A823" s="5">
        <v>657</v>
      </c>
      <c r="B823" s="5">
        <v>1466</v>
      </c>
      <c r="C823" s="10">
        <v>44079</v>
      </c>
      <c r="D823" s="5">
        <v>550</v>
      </c>
      <c r="E823" s="5">
        <v>934</v>
      </c>
      <c r="F823" s="40">
        <v>38.146500000000003</v>
      </c>
      <c r="G823" s="40">
        <v>20980.575000000001</v>
      </c>
    </row>
    <row r="824" spans="1:7" x14ac:dyDescent="0.25">
      <c r="A824" s="4">
        <v>658</v>
      </c>
      <c r="B824" s="4">
        <v>1467</v>
      </c>
      <c r="C824" s="11">
        <v>44079</v>
      </c>
      <c r="D824" s="4">
        <v>3</v>
      </c>
      <c r="E824" s="4">
        <v>431</v>
      </c>
      <c r="F824" s="41">
        <v>41.380499999999998</v>
      </c>
      <c r="G824" s="41">
        <v>124.14149999999999</v>
      </c>
    </row>
    <row r="825" spans="1:7" x14ac:dyDescent="0.25">
      <c r="A825" s="5">
        <v>658</v>
      </c>
      <c r="B825" s="5">
        <v>1468</v>
      </c>
      <c r="C825" s="10">
        <v>44079</v>
      </c>
      <c r="D825" s="5">
        <v>3</v>
      </c>
      <c r="E825" s="5">
        <v>432</v>
      </c>
      <c r="F825" s="40">
        <v>39.280500000000004</v>
      </c>
      <c r="G825" s="40">
        <v>117.8415</v>
      </c>
    </row>
    <row r="826" spans="1:7" x14ac:dyDescent="0.25">
      <c r="A826" s="4">
        <v>658</v>
      </c>
      <c r="B826" s="4">
        <v>1469</v>
      </c>
      <c r="C826" s="11">
        <v>44079</v>
      </c>
      <c r="D826" s="4">
        <v>3</v>
      </c>
      <c r="E826" s="4">
        <v>433</v>
      </c>
      <c r="F826" s="41">
        <v>43.554000000000002</v>
      </c>
      <c r="G826" s="41">
        <v>130.66200000000001</v>
      </c>
    </row>
    <row r="827" spans="1:7" x14ac:dyDescent="0.25">
      <c r="A827" s="5">
        <v>658</v>
      </c>
      <c r="B827" s="5">
        <v>1470</v>
      </c>
      <c r="C827" s="10">
        <v>44079</v>
      </c>
      <c r="D827" s="5">
        <v>3</v>
      </c>
      <c r="E827" s="5">
        <v>434</v>
      </c>
      <c r="F827" s="40">
        <v>39.280500000000004</v>
      </c>
      <c r="G827" s="40">
        <v>117.8415</v>
      </c>
    </row>
    <row r="828" spans="1:7" x14ac:dyDescent="0.25">
      <c r="A828" s="4">
        <v>658</v>
      </c>
      <c r="B828" s="4">
        <v>1471</v>
      </c>
      <c r="C828" s="11">
        <v>44079</v>
      </c>
      <c r="D828" s="4">
        <v>3</v>
      </c>
      <c r="E828" s="4">
        <v>435</v>
      </c>
      <c r="F828" s="41">
        <v>37.180500000000002</v>
      </c>
      <c r="G828" s="41">
        <v>111.5415</v>
      </c>
    </row>
    <row r="829" spans="1:7" x14ac:dyDescent="0.25">
      <c r="A829" s="5">
        <v>659</v>
      </c>
      <c r="B829" s="5">
        <v>1472</v>
      </c>
      <c r="C829" s="10">
        <v>44079</v>
      </c>
      <c r="D829" s="5">
        <v>3</v>
      </c>
      <c r="E829" s="5">
        <v>341</v>
      </c>
      <c r="F829" s="40">
        <v>47.575499999999998</v>
      </c>
      <c r="G829" s="40">
        <v>142.72649999999999</v>
      </c>
    </row>
    <row r="830" spans="1:7" x14ac:dyDescent="0.25">
      <c r="A830" s="4">
        <v>659</v>
      </c>
      <c r="B830" s="4">
        <v>1473</v>
      </c>
      <c r="C830" s="11">
        <v>44079</v>
      </c>
      <c r="D830" s="4">
        <v>3</v>
      </c>
      <c r="E830" s="4">
        <v>342</v>
      </c>
      <c r="F830" s="41">
        <v>45.475499999999997</v>
      </c>
      <c r="G830" s="41">
        <v>136.4265</v>
      </c>
    </row>
    <row r="831" spans="1:7" x14ac:dyDescent="0.25">
      <c r="A831" s="5">
        <v>659</v>
      </c>
      <c r="B831" s="5">
        <v>1474</v>
      </c>
      <c r="C831" s="10">
        <v>44079</v>
      </c>
      <c r="D831" s="5">
        <v>3</v>
      </c>
      <c r="E831" s="5">
        <v>343</v>
      </c>
      <c r="F831" s="40">
        <v>49.749000000000002</v>
      </c>
      <c r="G831" s="40">
        <v>149.24700000000001</v>
      </c>
    </row>
    <row r="832" spans="1:7" x14ac:dyDescent="0.25">
      <c r="A832" s="4">
        <v>659</v>
      </c>
      <c r="B832" s="4">
        <v>1475</v>
      </c>
      <c r="C832" s="11">
        <v>44079</v>
      </c>
      <c r="D832" s="4">
        <v>3</v>
      </c>
      <c r="E832" s="4">
        <v>344</v>
      </c>
      <c r="F832" s="41">
        <v>45.475499999999997</v>
      </c>
      <c r="G832" s="41">
        <v>136.4265</v>
      </c>
    </row>
    <row r="833" spans="1:7" x14ac:dyDescent="0.25">
      <c r="A833" s="5">
        <v>659</v>
      </c>
      <c r="B833" s="5">
        <v>1476</v>
      </c>
      <c r="C833" s="10">
        <v>44079</v>
      </c>
      <c r="D833" s="5">
        <v>3</v>
      </c>
      <c r="E833" s="5">
        <v>345</v>
      </c>
      <c r="F833" s="40">
        <v>43.375500000000002</v>
      </c>
      <c r="G833" s="40">
        <v>130.12649999999999</v>
      </c>
    </row>
    <row r="834" spans="1:7" x14ac:dyDescent="0.25">
      <c r="A834" s="4">
        <v>660</v>
      </c>
      <c r="B834" s="4">
        <v>1477</v>
      </c>
      <c r="C834" s="11">
        <v>44079</v>
      </c>
      <c r="D834" s="4">
        <v>550</v>
      </c>
      <c r="E834" s="4">
        <v>931</v>
      </c>
      <c r="F834" s="41">
        <v>34.345500000000001</v>
      </c>
      <c r="G834" s="41">
        <v>18890.025000000001</v>
      </c>
    </row>
    <row r="835" spans="1:7" x14ac:dyDescent="0.25">
      <c r="A835" s="5">
        <v>660</v>
      </c>
      <c r="B835" s="5">
        <v>1478</v>
      </c>
      <c r="C835" s="10">
        <v>44079</v>
      </c>
      <c r="D835" s="5">
        <v>550</v>
      </c>
      <c r="E835" s="5">
        <v>932</v>
      </c>
      <c r="F835" s="40">
        <v>39.238500000000002</v>
      </c>
      <c r="G835" s="40">
        <v>21581.174999999999</v>
      </c>
    </row>
    <row r="836" spans="1:7" x14ac:dyDescent="0.25">
      <c r="A836" s="4">
        <v>661</v>
      </c>
      <c r="B836" s="4">
        <v>1479</v>
      </c>
      <c r="C836" s="11">
        <v>44079</v>
      </c>
      <c r="D836" s="4">
        <v>3</v>
      </c>
      <c r="E836" s="4">
        <v>343</v>
      </c>
      <c r="F836" s="41">
        <v>49.643999999999998</v>
      </c>
      <c r="G836" s="41">
        <v>148.93199999999999</v>
      </c>
    </row>
    <row r="837" spans="1:7" x14ac:dyDescent="0.25">
      <c r="A837" s="5">
        <v>661</v>
      </c>
      <c r="B837" s="5">
        <v>1480</v>
      </c>
      <c r="C837" s="10">
        <v>44079</v>
      </c>
      <c r="D837" s="5">
        <v>3</v>
      </c>
      <c r="E837" s="5">
        <v>344</v>
      </c>
      <c r="F837" s="40">
        <v>45.3705</v>
      </c>
      <c r="G837" s="40">
        <v>136.11150000000001</v>
      </c>
    </row>
    <row r="838" spans="1:7" x14ac:dyDescent="0.25">
      <c r="A838" s="4">
        <v>661</v>
      </c>
      <c r="B838" s="4">
        <v>1481</v>
      </c>
      <c r="C838" s="11">
        <v>44079</v>
      </c>
      <c r="D838" s="4">
        <v>3</v>
      </c>
      <c r="E838" s="4">
        <v>345</v>
      </c>
      <c r="F838" s="41">
        <v>43.270499999999998</v>
      </c>
      <c r="G838" s="41">
        <v>129.8115</v>
      </c>
    </row>
    <row r="839" spans="1:7" x14ac:dyDescent="0.25">
      <c r="A839" s="5">
        <v>661</v>
      </c>
      <c r="B839" s="5">
        <v>1482</v>
      </c>
      <c r="C839" s="10">
        <v>44079</v>
      </c>
      <c r="D839" s="5">
        <v>3</v>
      </c>
      <c r="E839" s="5">
        <v>346</v>
      </c>
      <c r="F839" s="40">
        <v>47.543999999999997</v>
      </c>
      <c r="G839" s="40">
        <v>142.63200000000001</v>
      </c>
    </row>
    <row r="840" spans="1:7" x14ac:dyDescent="0.25">
      <c r="A840" s="4">
        <v>662</v>
      </c>
      <c r="B840" s="4">
        <v>1483</v>
      </c>
      <c r="C840" s="11">
        <v>44079</v>
      </c>
      <c r="D840" s="4">
        <v>550</v>
      </c>
      <c r="E840" s="4">
        <v>928</v>
      </c>
      <c r="F840" s="41">
        <v>32.770499999999998</v>
      </c>
      <c r="G840" s="41">
        <v>18023.775000000001</v>
      </c>
    </row>
    <row r="841" spans="1:7" x14ac:dyDescent="0.25">
      <c r="A841" s="5">
        <v>662</v>
      </c>
      <c r="B841" s="5">
        <v>1484</v>
      </c>
      <c r="C841" s="10">
        <v>44079</v>
      </c>
      <c r="D841" s="5">
        <v>550</v>
      </c>
      <c r="E841" s="5">
        <v>929</v>
      </c>
      <c r="F841" s="40">
        <v>37.085999999999999</v>
      </c>
      <c r="G841" s="40">
        <v>20397.3</v>
      </c>
    </row>
    <row r="842" spans="1:7" x14ac:dyDescent="0.25">
      <c r="A842" s="4">
        <v>663</v>
      </c>
      <c r="B842" s="4">
        <v>1485</v>
      </c>
      <c r="C842" s="11">
        <v>44079</v>
      </c>
      <c r="D842" s="4">
        <v>550</v>
      </c>
      <c r="E842" s="4">
        <v>332</v>
      </c>
      <c r="F842" s="41">
        <v>10.815</v>
      </c>
      <c r="G842" s="41">
        <v>5948.25</v>
      </c>
    </row>
    <row r="843" spans="1:7" x14ac:dyDescent="0.25">
      <c r="A843" s="5">
        <v>664</v>
      </c>
      <c r="B843" s="5">
        <v>1486</v>
      </c>
      <c r="C843" s="10">
        <v>44079</v>
      </c>
      <c r="D843" s="5">
        <v>550</v>
      </c>
      <c r="E843" s="5">
        <v>948</v>
      </c>
      <c r="F843" s="40">
        <v>82.834500000000006</v>
      </c>
      <c r="G843" s="40">
        <v>45558.974999999999</v>
      </c>
    </row>
    <row r="844" spans="1:7" x14ac:dyDescent="0.25">
      <c r="A844" s="4">
        <v>664</v>
      </c>
      <c r="B844" s="4">
        <v>1487</v>
      </c>
      <c r="C844" s="11">
        <v>44079</v>
      </c>
      <c r="D844" s="4">
        <v>550</v>
      </c>
      <c r="E844" s="4">
        <v>907</v>
      </c>
      <c r="F844" s="41">
        <v>82.834500000000006</v>
      </c>
      <c r="G844" s="41">
        <v>45558.974999999999</v>
      </c>
    </row>
    <row r="845" spans="1:7" x14ac:dyDescent="0.25">
      <c r="A845" s="5">
        <v>665</v>
      </c>
      <c r="B845" s="5">
        <v>1488</v>
      </c>
      <c r="C845" s="10">
        <v>44079</v>
      </c>
      <c r="D845" s="5">
        <v>1250</v>
      </c>
      <c r="E845" s="5">
        <v>325</v>
      </c>
      <c r="F845" s="40">
        <v>0.21</v>
      </c>
      <c r="G845" s="40">
        <v>262.5</v>
      </c>
    </row>
    <row r="846" spans="1:7" x14ac:dyDescent="0.25">
      <c r="A846" s="4">
        <v>665</v>
      </c>
      <c r="B846" s="4">
        <v>1489</v>
      </c>
      <c r="C846" s="11">
        <v>44079</v>
      </c>
      <c r="D846" s="4">
        <v>1250</v>
      </c>
      <c r="E846" s="4">
        <v>326</v>
      </c>
      <c r="F846" s="41">
        <v>0.21</v>
      </c>
      <c r="G846" s="41">
        <v>262.5</v>
      </c>
    </row>
    <row r="847" spans="1:7" x14ac:dyDescent="0.25">
      <c r="A847" s="5">
        <v>666</v>
      </c>
      <c r="B847" s="5">
        <v>1490</v>
      </c>
      <c r="C847" s="10">
        <v>44079</v>
      </c>
      <c r="D847" s="5">
        <v>3</v>
      </c>
      <c r="E847" s="5">
        <v>320</v>
      </c>
      <c r="F847" s="40">
        <v>49.643999999999998</v>
      </c>
      <c r="G847" s="40">
        <v>148.93199999999999</v>
      </c>
    </row>
    <row r="848" spans="1:7" x14ac:dyDescent="0.25">
      <c r="A848" s="4">
        <v>666</v>
      </c>
      <c r="B848" s="4">
        <v>1491</v>
      </c>
      <c r="C848" s="11">
        <v>44079</v>
      </c>
      <c r="D848" s="4">
        <v>3</v>
      </c>
      <c r="E848" s="4">
        <v>321</v>
      </c>
      <c r="F848" s="41">
        <v>44.320500000000003</v>
      </c>
      <c r="G848" s="41">
        <v>132.9615</v>
      </c>
    </row>
    <row r="849" spans="1:7" x14ac:dyDescent="0.25">
      <c r="A849" s="5">
        <v>666</v>
      </c>
      <c r="B849" s="5">
        <v>1492</v>
      </c>
      <c r="C849" s="10">
        <v>44079</v>
      </c>
      <c r="D849" s="5">
        <v>60</v>
      </c>
      <c r="E849" s="5">
        <v>322</v>
      </c>
      <c r="F849" s="40">
        <v>28.6965</v>
      </c>
      <c r="G849" s="40">
        <v>1721.79</v>
      </c>
    </row>
    <row r="850" spans="1:7" x14ac:dyDescent="0.25">
      <c r="A850" s="4">
        <v>667</v>
      </c>
      <c r="B850" s="4">
        <v>1493</v>
      </c>
      <c r="C850" s="11">
        <v>44079</v>
      </c>
      <c r="D850" s="4">
        <v>550</v>
      </c>
      <c r="E850" s="4">
        <v>930</v>
      </c>
      <c r="F850" s="41">
        <v>42.514499999999998</v>
      </c>
      <c r="G850" s="41">
        <v>23382.974999999999</v>
      </c>
    </row>
    <row r="851" spans="1:7" x14ac:dyDescent="0.25">
      <c r="A851" s="5">
        <v>667</v>
      </c>
      <c r="B851" s="5">
        <v>1494</v>
      </c>
      <c r="C851" s="10">
        <v>44079</v>
      </c>
      <c r="D851" s="5">
        <v>550</v>
      </c>
      <c r="E851" s="5">
        <v>921</v>
      </c>
      <c r="F851" s="40">
        <v>5.5860000000000003</v>
      </c>
      <c r="G851" s="40">
        <v>3072.3</v>
      </c>
    </row>
    <row r="852" spans="1:7" x14ac:dyDescent="0.25">
      <c r="A852" s="4">
        <v>668</v>
      </c>
      <c r="B852" s="4">
        <v>1495</v>
      </c>
      <c r="C852" s="11">
        <v>44079</v>
      </c>
      <c r="D852" s="4">
        <v>60</v>
      </c>
      <c r="E852" s="4">
        <v>952</v>
      </c>
      <c r="F852" s="41">
        <v>15.7395</v>
      </c>
      <c r="G852" s="41">
        <v>944.37</v>
      </c>
    </row>
    <row r="853" spans="1:7" x14ac:dyDescent="0.25">
      <c r="A853" s="5">
        <v>669</v>
      </c>
      <c r="B853" s="5">
        <v>1496</v>
      </c>
      <c r="C853" s="10">
        <v>44079</v>
      </c>
      <c r="D853" s="5">
        <v>550</v>
      </c>
      <c r="E853" s="5">
        <v>922</v>
      </c>
      <c r="F853" s="40">
        <v>6.5309999999999997</v>
      </c>
      <c r="G853" s="40">
        <v>3592.05</v>
      </c>
    </row>
    <row r="854" spans="1:7" x14ac:dyDescent="0.25">
      <c r="A854" s="4">
        <v>669</v>
      </c>
      <c r="B854" s="4">
        <v>1497</v>
      </c>
      <c r="C854" s="11">
        <v>44079</v>
      </c>
      <c r="D854" s="4">
        <v>550</v>
      </c>
      <c r="E854" s="4">
        <v>923</v>
      </c>
      <c r="F854" s="41">
        <v>6.1844999999999999</v>
      </c>
      <c r="G854" s="41">
        <v>3401.4749999999999</v>
      </c>
    </row>
    <row r="855" spans="1:7" x14ac:dyDescent="0.25">
      <c r="A855" s="5">
        <v>670</v>
      </c>
      <c r="B855" s="5">
        <v>1498</v>
      </c>
      <c r="C855" s="10">
        <v>44079</v>
      </c>
      <c r="D855" s="5">
        <v>550</v>
      </c>
      <c r="E855" s="5">
        <v>317</v>
      </c>
      <c r="F855" s="40">
        <v>29.578499999999998</v>
      </c>
      <c r="G855" s="40">
        <v>16268.174999999999</v>
      </c>
    </row>
    <row r="856" spans="1:7" x14ac:dyDescent="0.25">
      <c r="A856" s="4">
        <v>670</v>
      </c>
      <c r="B856" s="4">
        <v>1499</v>
      </c>
      <c r="C856" s="11">
        <v>44079</v>
      </c>
      <c r="D856" s="4">
        <v>550</v>
      </c>
      <c r="E856" s="4">
        <v>318</v>
      </c>
      <c r="F856" s="41">
        <v>36.098999999999997</v>
      </c>
      <c r="G856" s="41">
        <v>19854.45</v>
      </c>
    </row>
    <row r="857" spans="1:7" x14ac:dyDescent="0.25">
      <c r="A857" s="5">
        <v>670</v>
      </c>
      <c r="B857" s="5">
        <v>1500</v>
      </c>
      <c r="C857" s="10">
        <v>44079</v>
      </c>
      <c r="D857" s="5">
        <v>550</v>
      </c>
      <c r="E857" s="5">
        <v>319</v>
      </c>
      <c r="F857" s="40">
        <v>48.583500000000001</v>
      </c>
      <c r="G857" s="40">
        <v>26720.924999999999</v>
      </c>
    </row>
    <row r="858" spans="1:7" x14ac:dyDescent="0.25">
      <c r="A858" s="4">
        <v>671</v>
      </c>
      <c r="B858" s="4">
        <v>1501</v>
      </c>
      <c r="C858" s="11">
        <v>44079</v>
      </c>
      <c r="D858" s="4">
        <v>550</v>
      </c>
      <c r="E858" s="4">
        <v>928</v>
      </c>
      <c r="F858" s="41">
        <v>32.2455</v>
      </c>
      <c r="G858" s="41">
        <v>17735.025000000001</v>
      </c>
    </row>
    <row r="859" spans="1:7" x14ac:dyDescent="0.25">
      <c r="A859" s="5">
        <v>671</v>
      </c>
      <c r="B859" s="5">
        <v>1502</v>
      </c>
      <c r="C859" s="10">
        <v>44079</v>
      </c>
      <c r="D859" s="5">
        <v>550</v>
      </c>
      <c r="E859" s="5">
        <v>929</v>
      </c>
      <c r="F859" s="40">
        <v>36.561</v>
      </c>
      <c r="G859" s="40">
        <v>20108.55</v>
      </c>
    </row>
    <row r="860" spans="1:7" x14ac:dyDescent="0.25">
      <c r="A860" s="4">
        <v>672</v>
      </c>
      <c r="B860" s="4">
        <v>1503</v>
      </c>
      <c r="C860" s="11">
        <v>44079</v>
      </c>
      <c r="D860" s="4">
        <v>550</v>
      </c>
      <c r="E860" s="4">
        <v>319</v>
      </c>
      <c r="F860" s="41">
        <v>46.420499999999997</v>
      </c>
      <c r="G860" s="41">
        <v>25531.275000000001</v>
      </c>
    </row>
    <row r="861" spans="1:7" x14ac:dyDescent="0.25">
      <c r="A861" s="5">
        <v>673</v>
      </c>
      <c r="B861" s="5">
        <v>1504</v>
      </c>
      <c r="C861" s="10">
        <v>44082</v>
      </c>
      <c r="D861" s="5">
        <v>3</v>
      </c>
      <c r="E861" s="5">
        <v>370</v>
      </c>
      <c r="F861" s="40">
        <v>43.396500000000003</v>
      </c>
      <c r="G861" s="40">
        <v>130.18950000000001</v>
      </c>
    </row>
    <row r="862" spans="1:7" x14ac:dyDescent="0.25">
      <c r="A862" s="4">
        <v>673</v>
      </c>
      <c r="B862" s="4">
        <v>1505</v>
      </c>
      <c r="C862" s="11">
        <v>44082</v>
      </c>
      <c r="D862" s="4">
        <v>3</v>
      </c>
      <c r="E862" s="4">
        <v>371</v>
      </c>
      <c r="F862" s="41">
        <v>39.122999999999998</v>
      </c>
      <c r="G862" s="41">
        <v>117.369</v>
      </c>
    </row>
    <row r="863" spans="1:7" x14ac:dyDescent="0.25">
      <c r="A863" s="5">
        <v>673</v>
      </c>
      <c r="B863" s="5">
        <v>1506</v>
      </c>
      <c r="C863" s="10">
        <v>44082</v>
      </c>
      <c r="D863" s="5">
        <v>3</v>
      </c>
      <c r="E863" s="5">
        <v>372</v>
      </c>
      <c r="F863" s="40">
        <v>37.023000000000003</v>
      </c>
      <c r="G863" s="40">
        <v>111.069</v>
      </c>
    </row>
    <row r="864" spans="1:7" x14ac:dyDescent="0.25">
      <c r="A864" s="4">
        <v>674</v>
      </c>
      <c r="B864" s="4">
        <v>1507</v>
      </c>
      <c r="C864" s="11">
        <v>44082</v>
      </c>
      <c r="D864" s="4">
        <v>3</v>
      </c>
      <c r="E864" s="4">
        <v>312</v>
      </c>
      <c r="F864" s="41">
        <v>41.915999999999997</v>
      </c>
      <c r="G864" s="41">
        <v>125.748</v>
      </c>
    </row>
    <row r="865" spans="1:7" x14ac:dyDescent="0.25">
      <c r="A865" s="5">
        <v>675</v>
      </c>
      <c r="B865" s="5">
        <v>1508</v>
      </c>
      <c r="C865" s="10">
        <v>44082</v>
      </c>
      <c r="D865" s="5">
        <v>3</v>
      </c>
      <c r="E865" s="5">
        <v>311</v>
      </c>
      <c r="F865" s="40">
        <v>50.263500000000001</v>
      </c>
      <c r="G865" s="40">
        <v>150.79050000000001</v>
      </c>
    </row>
    <row r="866" spans="1:7" x14ac:dyDescent="0.25">
      <c r="A866" s="4">
        <v>676</v>
      </c>
      <c r="B866" s="4">
        <v>1509</v>
      </c>
      <c r="C866" s="11">
        <v>44082</v>
      </c>
      <c r="D866" s="4">
        <v>3</v>
      </c>
      <c r="E866" s="4">
        <v>364</v>
      </c>
      <c r="F866" s="41">
        <v>47.753999999999998</v>
      </c>
      <c r="G866" s="41">
        <v>143.262</v>
      </c>
    </row>
    <row r="867" spans="1:7" x14ac:dyDescent="0.25">
      <c r="A867" s="5">
        <v>676</v>
      </c>
      <c r="B867" s="5">
        <v>1510</v>
      </c>
      <c r="C867" s="10">
        <v>44082</v>
      </c>
      <c r="D867" s="5">
        <v>3</v>
      </c>
      <c r="E867" s="5">
        <v>365</v>
      </c>
      <c r="F867" s="40">
        <v>43.480499999999999</v>
      </c>
      <c r="G867" s="40">
        <v>130.44149999999999</v>
      </c>
    </row>
    <row r="868" spans="1:7" x14ac:dyDescent="0.25">
      <c r="A868" s="4">
        <v>676</v>
      </c>
      <c r="B868" s="4">
        <v>1511</v>
      </c>
      <c r="C868" s="11">
        <v>44082</v>
      </c>
      <c r="D868" s="4">
        <v>3</v>
      </c>
      <c r="E868" s="4">
        <v>366</v>
      </c>
      <c r="F868" s="41">
        <v>41.380499999999998</v>
      </c>
      <c r="G868" s="41">
        <v>124.14149999999999</v>
      </c>
    </row>
    <row r="869" spans="1:7" x14ac:dyDescent="0.25">
      <c r="A869" s="5">
        <v>676</v>
      </c>
      <c r="B869" s="5">
        <v>1512</v>
      </c>
      <c r="C869" s="10">
        <v>44082</v>
      </c>
      <c r="D869" s="5">
        <v>3</v>
      </c>
      <c r="E869" s="5">
        <v>367</v>
      </c>
      <c r="F869" s="40">
        <v>45.654000000000003</v>
      </c>
      <c r="G869" s="40">
        <v>136.96199999999999</v>
      </c>
    </row>
    <row r="870" spans="1:7" x14ac:dyDescent="0.25">
      <c r="A870" s="4">
        <v>677</v>
      </c>
      <c r="B870" s="4">
        <v>1513</v>
      </c>
      <c r="C870" s="11">
        <v>44082</v>
      </c>
      <c r="D870" s="4">
        <v>550</v>
      </c>
      <c r="E870" s="4">
        <v>530</v>
      </c>
      <c r="F870" s="41">
        <v>16.085999999999999</v>
      </c>
      <c r="G870" s="41">
        <v>8847.2999999999993</v>
      </c>
    </row>
    <row r="871" spans="1:7" x14ac:dyDescent="0.25">
      <c r="A871" s="5">
        <v>678</v>
      </c>
      <c r="B871" s="5">
        <v>1514</v>
      </c>
      <c r="C871" s="10">
        <v>44082</v>
      </c>
      <c r="D871" s="5">
        <v>3</v>
      </c>
      <c r="E871" s="5">
        <v>314</v>
      </c>
      <c r="F871" s="40">
        <v>57.025500000000001</v>
      </c>
      <c r="G871" s="40">
        <v>171.07650000000001</v>
      </c>
    </row>
    <row r="872" spans="1:7" x14ac:dyDescent="0.25">
      <c r="A872" s="4">
        <v>679</v>
      </c>
      <c r="B872" s="4">
        <v>1515</v>
      </c>
      <c r="C872" s="11">
        <v>44082</v>
      </c>
      <c r="D872" s="4">
        <v>550</v>
      </c>
      <c r="E872" s="4">
        <v>512</v>
      </c>
      <c r="F872" s="41">
        <v>37.085999999999999</v>
      </c>
      <c r="G872" s="41">
        <v>20397.3</v>
      </c>
    </row>
    <row r="873" spans="1:7" x14ac:dyDescent="0.25">
      <c r="A873" s="5">
        <v>680</v>
      </c>
      <c r="B873" s="5">
        <v>1516</v>
      </c>
      <c r="C873" s="10">
        <v>44082</v>
      </c>
      <c r="D873" s="5">
        <v>550</v>
      </c>
      <c r="E873" s="5">
        <v>513</v>
      </c>
      <c r="F873" s="40">
        <v>26.596499999999999</v>
      </c>
      <c r="G873" s="40">
        <v>14628.075000000001</v>
      </c>
    </row>
    <row r="874" spans="1:7" x14ac:dyDescent="0.25">
      <c r="A874" s="4">
        <v>681</v>
      </c>
      <c r="B874" s="4">
        <v>1517</v>
      </c>
      <c r="C874" s="11">
        <v>44082</v>
      </c>
      <c r="D874" s="4">
        <v>550</v>
      </c>
      <c r="E874" s="4">
        <v>319</v>
      </c>
      <c r="F874" s="41">
        <v>46.063499999999998</v>
      </c>
      <c r="G874" s="41">
        <v>25334.924999999999</v>
      </c>
    </row>
    <row r="875" spans="1:7" x14ac:dyDescent="0.25">
      <c r="A875" s="5">
        <v>682</v>
      </c>
      <c r="B875" s="5">
        <v>1518</v>
      </c>
      <c r="C875" s="10">
        <v>44082</v>
      </c>
      <c r="D875" s="5">
        <v>3</v>
      </c>
      <c r="E875" s="5">
        <v>403</v>
      </c>
      <c r="F875" s="40">
        <v>47.470500000000001</v>
      </c>
      <c r="G875" s="40">
        <v>142.41149999999999</v>
      </c>
    </row>
    <row r="876" spans="1:7" x14ac:dyDescent="0.25">
      <c r="A876" s="4">
        <v>682</v>
      </c>
      <c r="B876" s="4">
        <v>1519</v>
      </c>
      <c r="C876" s="11">
        <v>44082</v>
      </c>
      <c r="D876" s="4">
        <v>3</v>
      </c>
      <c r="E876" s="4">
        <v>404</v>
      </c>
      <c r="F876" s="41">
        <v>45.3705</v>
      </c>
      <c r="G876" s="41">
        <v>136.11150000000001</v>
      </c>
    </row>
    <row r="877" spans="1:7" x14ac:dyDescent="0.25">
      <c r="A877" s="5">
        <v>683</v>
      </c>
      <c r="B877" s="5">
        <v>1520</v>
      </c>
      <c r="C877" s="10">
        <v>44082</v>
      </c>
      <c r="D877" s="5">
        <v>3</v>
      </c>
      <c r="E877" s="5">
        <v>433</v>
      </c>
      <c r="F877" s="40">
        <v>43.396500000000003</v>
      </c>
      <c r="G877" s="40">
        <v>130.18950000000001</v>
      </c>
    </row>
    <row r="878" spans="1:7" x14ac:dyDescent="0.25">
      <c r="A878" s="4">
        <v>683</v>
      </c>
      <c r="B878" s="4">
        <v>1521</v>
      </c>
      <c r="C878" s="11">
        <v>44082</v>
      </c>
      <c r="D878" s="4">
        <v>3</v>
      </c>
      <c r="E878" s="4">
        <v>434</v>
      </c>
      <c r="F878" s="41">
        <v>39.122999999999998</v>
      </c>
      <c r="G878" s="41">
        <v>117.369</v>
      </c>
    </row>
    <row r="879" spans="1:7" x14ac:dyDescent="0.25">
      <c r="A879" s="5">
        <v>683</v>
      </c>
      <c r="B879" s="5">
        <v>1522</v>
      </c>
      <c r="C879" s="10">
        <v>44082</v>
      </c>
      <c r="D879" s="5">
        <v>3</v>
      </c>
      <c r="E879" s="5">
        <v>435</v>
      </c>
      <c r="F879" s="40">
        <v>37.023000000000003</v>
      </c>
      <c r="G879" s="40">
        <v>111.069</v>
      </c>
    </row>
    <row r="880" spans="1:7" x14ac:dyDescent="0.25">
      <c r="A880" s="4">
        <v>684</v>
      </c>
      <c r="B880" s="4">
        <v>1523</v>
      </c>
      <c r="C880" s="11">
        <v>44082</v>
      </c>
      <c r="D880" s="4">
        <v>3</v>
      </c>
      <c r="E880" s="4">
        <v>320</v>
      </c>
      <c r="F880" s="41">
        <v>47.470500000000001</v>
      </c>
      <c r="G880" s="41">
        <v>142.41149999999999</v>
      </c>
    </row>
    <row r="881" spans="1:7" x14ac:dyDescent="0.25">
      <c r="A881" s="5">
        <v>684</v>
      </c>
      <c r="B881" s="5">
        <v>1524</v>
      </c>
      <c r="C881" s="10">
        <v>44082</v>
      </c>
      <c r="D881" s="5">
        <v>3</v>
      </c>
      <c r="E881" s="5">
        <v>321</v>
      </c>
      <c r="F881" s="40">
        <v>42.798000000000002</v>
      </c>
      <c r="G881" s="40">
        <v>128.39400000000001</v>
      </c>
    </row>
    <row r="882" spans="1:7" x14ac:dyDescent="0.25">
      <c r="A882" s="4">
        <v>685</v>
      </c>
      <c r="B882" s="4">
        <v>1525</v>
      </c>
      <c r="C882" s="11">
        <v>44082</v>
      </c>
      <c r="D882" s="4">
        <v>3</v>
      </c>
      <c r="E882" s="4">
        <v>443</v>
      </c>
      <c r="F882" s="41">
        <v>39.122999999999998</v>
      </c>
      <c r="G882" s="41">
        <v>117.369</v>
      </c>
    </row>
    <row r="883" spans="1:7" x14ac:dyDescent="0.25">
      <c r="A883" s="5">
        <v>685</v>
      </c>
      <c r="B883" s="5">
        <v>1526</v>
      </c>
      <c r="C883" s="10">
        <v>44082</v>
      </c>
      <c r="D883" s="5">
        <v>3</v>
      </c>
      <c r="E883" s="5">
        <v>444</v>
      </c>
      <c r="F883" s="40">
        <v>37.023000000000003</v>
      </c>
      <c r="G883" s="40">
        <v>111.069</v>
      </c>
    </row>
    <row r="884" spans="1:7" x14ac:dyDescent="0.25">
      <c r="A884" s="4">
        <v>685</v>
      </c>
      <c r="B884" s="4">
        <v>1527</v>
      </c>
      <c r="C884" s="11">
        <v>44082</v>
      </c>
      <c r="D884" s="4">
        <v>3</v>
      </c>
      <c r="E884" s="4">
        <v>445</v>
      </c>
      <c r="F884" s="41">
        <v>41.296500000000002</v>
      </c>
      <c r="G884" s="41">
        <v>123.8895</v>
      </c>
    </row>
    <row r="885" spans="1:7" x14ac:dyDescent="0.25">
      <c r="A885" s="5">
        <v>685</v>
      </c>
      <c r="B885" s="5">
        <v>1528</v>
      </c>
      <c r="C885" s="10">
        <v>44082</v>
      </c>
      <c r="D885" s="5">
        <v>3</v>
      </c>
      <c r="E885" s="5">
        <v>446</v>
      </c>
      <c r="F885" s="40">
        <v>37.023000000000003</v>
      </c>
      <c r="G885" s="40">
        <v>111.069</v>
      </c>
    </row>
    <row r="886" spans="1:7" x14ac:dyDescent="0.25">
      <c r="A886" s="4">
        <v>685</v>
      </c>
      <c r="B886" s="4">
        <v>1529</v>
      </c>
      <c r="C886" s="11">
        <v>44082</v>
      </c>
      <c r="D886" s="4">
        <v>3</v>
      </c>
      <c r="E886" s="4">
        <v>447</v>
      </c>
      <c r="F886" s="41">
        <v>47.680500000000002</v>
      </c>
      <c r="G886" s="41">
        <v>143.04150000000001</v>
      </c>
    </row>
    <row r="887" spans="1:7" x14ac:dyDescent="0.25">
      <c r="A887" s="5">
        <v>685</v>
      </c>
      <c r="B887" s="5">
        <v>1530</v>
      </c>
      <c r="C887" s="10">
        <v>44082</v>
      </c>
      <c r="D887" s="5">
        <v>3</v>
      </c>
      <c r="E887" s="5">
        <v>448</v>
      </c>
      <c r="F887" s="40">
        <v>45.580500000000001</v>
      </c>
      <c r="G887" s="40">
        <v>136.7415</v>
      </c>
    </row>
    <row r="888" spans="1:7" x14ac:dyDescent="0.25">
      <c r="A888" s="4">
        <v>685</v>
      </c>
      <c r="B888" s="4">
        <v>1531</v>
      </c>
      <c r="C888" s="11">
        <v>44082</v>
      </c>
      <c r="D888" s="4">
        <v>3</v>
      </c>
      <c r="E888" s="4">
        <v>449</v>
      </c>
      <c r="F888" s="41">
        <v>49.853999999999999</v>
      </c>
      <c r="G888" s="41">
        <v>149.56200000000001</v>
      </c>
    </row>
    <row r="889" spans="1:7" x14ac:dyDescent="0.25">
      <c r="A889" s="5">
        <v>685</v>
      </c>
      <c r="B889" s="5">
        <v>1532</v>
      </c>
      <c r="C889" s="10">
        <v>44082</v>
      </c>
      <c r="D889" s="5">
        <v>3</v>
      </c>
      <c r="E889" s="5">
        <v>450</v>
      </c>
      <c r="F889" s="40">
        <v>45.580500000000001</v>
      </c>
      <c r="G889" s="40">
        <v>136.7415</v>
      </c>
    </row>
    <row r="890" spans="1:7" x14ac:dyDescent="0.25">
      <c r="A890" s="4">
        <v>685</v>
      </c>
      <c r="B890" s="4">
        <v>1533</v>
      </c>
      <c r="C890" s="11">
        <v>44082</v>
      </c>
      <c r="D890" s="4">
        <v>3</v>
      </c>
      <c r="E890" s="4">
        <v>451</v>
      </c>
      <c r="F890" s="41">
        <v>43.480499999999999</v>
      </c>
      <c r="G890" s="41">
        <v>130.44149999999999</v>
      </c>
    </row>
    <row r="891" spans="1:7" x14ac:dyDescent="0.25">
      <c r="A891" s="5">
        <v>685</v>
      </c>
      <c r="B891" s="5">
        <v>1534</v>
      </c>
      <c r="C891" s="10">
        <v>44082</v>
      </c>
      <c r="D891" s="5">
        <v>3</v>
      </c>
      <c r="E891" s="5">
        <v>452</v>
      </c>
      <c r="F891" s="40">
        <v>47.753999999999998</v>
      </c>
      <c r="G891" s="40">
        <v>143.262</v>
      </c>
    </row>
    <row r="892" spans="1:7" x14ac:dyDescent="0.25">
      <c r="A892" s="4">
        <v>685</v>
      </c>
      <c r="B892" s="4">
        <v>1535</v>
      </c>
      <c r="C892" s="11">
        <v>44082</v>
      </c>
      <c r="D892" s="4">
        <v>3</v>
      </c>
      <c r="E892" s="4">
        <v>453</v>
      </c>
      <c r="F892" s="41">
        <v>43.480499999999999</v>
      </c>
      <c r="G892" s="41">
        <v>130.44149999999999</v>
      </c>
    </row>
    <row r="893" spans="1:7" x14ac:dyDescent="0.25">
      <c r="A893" s="5">
        <v>685</v>
      </c>
      <c r="B893" s="5">
        <v>1536</v>
      </c>
      <c r="C893" s="10">
        <v>44082</v>
      </c>
      <c r="D893" s="5">
        <v>3</v>
      </c>
      <c r="E893" s="5">
        <v>454</v>
      </c>
      <c r="F893" s="40">
        <v>41.380499999999998</v>
      </c>
      <c r="G893" s="40">
        <v>124.14149999999999</v>
      </c>
    </row>
    <row r="894" spans="1:7" x14ac:dyDescent="0.25">
      <c r="A894" s="4">
        <v>685</v>
      </c>
      <c r="B894" s="4">
        <v>1537</v>
      </c>
      <c r="C894" s="11">
        <v>44082</v>
      </c>
      <c r="D894" s="4">
        <v>3</v>
      </c>
      <c r="E894" s="4">
        <v>455</v>
      </c>
      <c r="F894" s="41">
        <v>45.654000000000003</v>
      </c>
      <c r="G894" s="41">
        <v>136.96199999999999</v>
      </c>
    </row>
    <row r="895" spans="1:7" x14ac:dyDescent="0.25">
      <c r="A895" s="5">
        <v>685</v>
      </c>
      <c r="B895" s="5">
        <v>1538</v>
      </c>
      <c r="C895" s="10">
        <v>44082</v>
      </c>
      <c r="D895" s="5">
        <v>3</v>
      </c>
      <c r="E895" s="5">
        <v>456</v>
      </c>
      <c r="F895" s="40">
        <v>41.380499999999998</v>
      </c>
      <c r="G895" s="40">
        <v>124.14149999999999</v>
      </c>
    </row>
    <row r="896" spans="1:7" x14ac:dyDescent="0.25">
      <c r="A896" s="4">
        <v>685</v>
      </c>
      <c r="B896" s="4">
        <v>1539</v>
      </c>
      <c r="C896" s="11">
        <v>44082</v>
      </c>
      <c r="D896" s="4">
        <v>3</v>
      </c>
      <c r="E896" s="4">
        <v>457</v>
      </c>
      <c r="F896" s="41">
        <v>39.280500000000004</v>
      </c>
      <c r="G896" s="41">
        <v>117.8415</v>
      </c>
    </row>
    <row r="897" spans="1:7" x14ac:dyDescent="0.25">
      <c r="A897" s="5">
        <v>685</v>
      </c>
      <c r="B897" s="5">
        <v>1540</v>
      </c>
      <c r="C897" s="10">
        <v>44082</v>
      </c>
      <c r="D897" s="5">
        <v>3</v>
      </c>
      <c r="E897" s="5">
        <v>458</v>
      </c>
      <c r="F897" s="40">
        <v>43.554000000000002</v>
      </c>
      <c r="G897" s="40">
        <v>130.66200000000001</v>
      </c>
    </row>
    <row r="898" spans="1:7" x14ac:dyDescent="0.25">
      <c r="A898" s="4">
        <v>685</v>
      </c>
      <c r="B898" s="4">
        <v>1541</v>
      </c>
      <c r="C898" s="11">
        <v>44082</v>
      </c>
      <c r="D898" s="4">
        <v>3</v>
      </c>
      <c r="E898" s="4">
        <v>459</v>
      </c>
      <c r="F898" s="41">
        <v>39.280500000000004</v>
      </c>
      <c r="G898" s="41">
        <v>117.8415</v>
      </c>
    </row>
    <row r="899" spans="1:7" x14ac:dyDescent="0.25">
      <c r="A899" s="5">
        <v>685</v>
      </c>
      <c r="B899" s="5">
        <v>1542</v>
      </c>
      <c r="C899" s="10">
        <v>44082</v>
      </c>
      <c r="D899" s="5">
        <v>3</v>
      </c>
      <c r="E899" s="5">
        <v>460</v>
      </c>
      <c r="F899" s="40">
        <v>37.180500000000002</v>
      </c>
      <c r="G899" s="40">
        <v>111.5415</v>
      </c>
    </row>
    <row r="900" spans="1:7" x14ac:dyDescent="0.25">
      <c r="A900" s="4">
        <v>685</v>
      </c>
      <c r="B900" s="4">
        <v>1543</v>
      </c>
      <c r="C900" s="11">
        <v>44082</v>
      </c>
      <c r="D900" s="4">
        <v>3</v>
      </c>
      <c r="E900" s="4">
        <v>461</v>
      </c>
      <c r="F900" s="41">
        <v>41.454000000000001</v>
      </c>
      <c r="G900" s="41">
        <v>124.36199999999999</v>
      </c>
    </row>
    <row r="901" spans="1:7" x14ac:dyDescent="0.25">
      <c r="A901" s="5">
        <v>686</v>
      </c>
      <c r="B901" s="5">
        <v>1544</v>
      </c>
      <c r="C901" s="10">
        <v>44082</v>
      </c>
      <c r="D901" s="5">
        <v>550</v>
      </c>
      <c r="E901" s="5">
        <v>941</v>
      </c>
      <c r="F901" s="40">
        <v>62.9895</v>
      </c>
      <c r="G901" s="40">
        <v>34644.224999999999</v>
      </c>
    </row>
    <row r="902" spans="1:7" x14ac:dyDescent="0.25">
      <c r="A902" s="4">
        <v>687</v>
      </c>
      <c r="B902" s="4">
        <v>1545</v>
      </c>
      <c r="C902" s="11">
        <v>44082</v>
      </c>
      <c r="D902" s="4">
        <v>3</v>
      </c>
      <c r="E902" s="4">
        <v>320</v>
      </c>
      <c r="F902" s="41">
        <v>45.3705</v>
      </c>
      <c r="G902" s="41">
        <v>136.11150000000001</v>
      </c>
    </row>
    <row r="903" spans="1:7" x14ac:dyDescent="0.25">
      <c r="A903" s="5">
        <v>687</v>
      </c>
      <c r="B903" s="5">
        <v>1546</v>
      </c>
      <c r="C903" s="10">
        <v>44082</v>
      </c>
      <c r="D903" s="5">
        <v>3</v>
      </c>
      <c r="E903" s="5">
        <v>321</v>
      </c>
      <c r="F903" s="40">
        <v>40.488</v>
      </c>
      <c r="G903" s="40">
        <v>121.464</v>
      </c>
    </row>
    <row r="904" spans="1:7" x14ac:dyDescent="0.25">
      <c r="A904" s="4">
        <v>687</v>
      </c>
      <c r="B904" s="4">
        <v>1547</v>
      </c>
      <c r="C904" s="11">
        <v>44082</v>
      </c>
      <c r="D904" s="4">
        <v>60</v>
      </c>
      <c r="E904" s="4">
        <v>322</v>
      </c>
      <c r="F904" s="41">
        <v>26.365500000000001</v>
      </c>
      <c r="G904" s="41">
        <v>1581.93</v>
      </c>
    </row>
    <row r="905" spans="1:7" x14ac:dyDescent="0.25">
      <c r="A905" s="5">
        <v>688</v>
      </c>
      <c r="B905" s="5">
        <v>1548</v>
      </c>
      <c r="C905" s="10">
        <v>44082</v>
      </c>
      <c r="D905" s="5">
        <v>3</v>
      </c>
      <c r="E905" s="5">
        <v>504</v>
      </c>
      <c r="F905" s="40">
        <v>48.762</v>
      </c>
      <c r="G905" s="40">
        <v>146.286</v>
      </c>
    </row>
    <row r="906" spans="1:7" x14ac:dyDescent="0.25">
      <c r="A906" s="4">
        <v>689</v>
      </c>
      <c r="B906" s="4">
        <v>1549</v>
      </c>
      <c r="C906" s="11">
        <v>44083</v>
      </c>
      <c r="D906" s="4">
        <v>3</v>
      </c>
      <c r="E906" s="4">
        <v>497</v>
      </c>
      <c r="F906" s="41">
        <v>34.188000000000002</v>
      </c>
      <c r="G906" s="41">
        <v>102.56399999999999</v>
      </c>
    </row>
    <row r="907" spans="1:7" x14ac:dyDescent="0.25">
      <c r="A907" s="5">
        <v>690</v>
      </c>
      <c r="B907" s="5">
        <v>1550</v>
      </c>
      <c r="C907" s="10">
        <v>44083</v>
      </c>
      <c r="D907" s="5">
        <v>3</v>
      </c>
      <c r="E907" s="5">
        <v>323</v>
      </c>
      <c r="F907" s="40">
        <v>50.263500000000001</v>
      </c>
      <c r="G907" s="40">
        <v>150.79050000000001</v>
      </c>
    </row>
    <row r="908" spans="1:7" x14ac:dyDescent="0.25">
      <c r="A908" s="4">
        <v>691</v>
      </c>
      <c r="B908" s="4">
        <v>1551</v>
      </c>
      <c r="C908" s="11">
        <v>44083</v>
      </c>
      <c r="D908" s="4">
        <v>550</v>
      </c>
      <c r="E908" s="4">
        <v>523</v>
      </c>
      <c r="F908" s="41">
        <v>10.731</v>
      </c>
      <c r="G908" s="41">
        <v>5902.05</v>
      </c>
    </row>
    <row r="909" spans="1:7" x14ac:dyDescent="0.25">
      <c r="A909" s="5">
        <v>691</v>
      </c>
      <c r="B909" s="5">
        <v>1552</v>
      </c>
      <c r="C909" s="10">
        <v>44083</v>
      </c>
      <c r="D909" s="5">
        <v>550</v>
      </c>
      <c r="E909" s="5">
        <v>524</v>
      </c>
      <c r="F909" s="40">
        <v>14.1225</v>
      </c>
      <c r="G909" s="40">
        <v>7767.375</v>
      </c>
    </row>
    <row r="910" spans="1:7" x14ac:dyDescent="0.25">
      <c r="A910" s="4">
        <v>692</v>
      </c>
      <c r="B910" s="4">
        <v>1553</v>
      </c>
      <c r="C910" s="11">
        <v>44083</v>
      </c>
      <c r="D910" s="4">
        <v>60</v>
      </c>
      <c r="E910" s="4">
        <v>492</v>
      </c>
      <c r="F910" s="41">
        <v>50.263500000000001</v>
      </c>
      <c r="G910" s="41">
        <v>3015.81</v>
      </c>
    </row>
    <row r="911" spans="1:7" x14ac:dyDescent="0.25">
      <c r="A911" s="5">
        <v>692</v>
      </c>
      <c r="B911" s="5">
        <v>1554</v>
      </c>
      <c r="C911" s="10">
        <v>44083</v>
      </c>
      <c r="D911" s="5">
        <v>60</v>
      </c>
      <c r="E911" s="5">
        <v>493</v>
      </c>
      <c r="F911" s="40">
        <v>57.151499999999999</v>
      </c>
      <c r="G911" s="40">
        <v>3429.09</v>
      </c>
    </row>
    <row r="912" spans="1:7" x14ac:dyDescent="0.25">
      <c r="A912" s="4">
        <v>693</v>
      </c>
      <c r="B912" s="4">
        <v>1555</v>
      </c>
      <c r="C912" s="11">
        <v>44083</v>
      </c>
      <c r="D912" s="4">
        <v>550</v>
      </c>
      <c r="E912" s="4">
        <v>908</v>
      </c>
      <c r="F912" s="41">
        <v>21.0945</v>
      </c>
      <c r="G912" s="41">
        <v>11601.975</v>
      </c>
    </row>
    <row r="913" spans="1:7" x14ac:dyDescent="0.25">
      <c r="A913" s="5">
        <v>693</v>
      </c>
      <c r="B913" s="5">
        <v>1556</v>
      </c>
      <c r="C913" s="10">
        <v>44083</v>
      </c>
      <c r="D913" s="5">
        <v>550</v>
      </c>
      <c r="E913" s="5">
        <v>909</v>
      </c>
      <c r="F913" s="40">
        <v>30.439499999999999</v>
      </c>
      <c r="G913" s="40">
        <v>16741.724999999999</v>
      </c>
    </row>
    <row r="914" spans="1:7" x14ac:dyDescent="0.25">
      <c r="A914" s="4">
        <v>693</v>
      </c>
      <c r="B914" s="4">
        <v>1557</v>
      </c>
      <c r="C914" s="11">
        <v>44083</v>
      </c>
      <c r="D914" s="4">
        <v>550</v>
      </c>
      <c r="E914" s="4">
        <v>910</v>
      </c>
      <c r="F914" s="41">
        <v>40.939500000000002</v>
      </c>
      <c r="G914" s="41">
        <v>22516.724999999999</v>
      </c>
    </row>
    <row r="915" spans="1:7" x14ac:dyDescent="0.25">
      <c r="A915" s="5">
        <v>694</v>
      </c>
      <c r="B915" s="5">
        <v>1558</v>
      </c>
      <c r="C915" s="10">
        <v>44083</v>
      </c>
      <c r="D915" s="5">
        <v>60</v>
      </c>
      <c r="E915" s="5">
        <v>506</v>
      </c>
      <c r="F915" s="40">
        <v>9.1980000000000004</v>
      </c>
      <c r="G915" s="40">
        <v>551.88</v>
      </c>
    </row>
    <row r="916" spans="1:7" x14ac:dyDescent="0.25">
      <c r="A916" s="4">
        <v>695</v>
      </c>
      <c r="B916" s="4">
        <v>1559</v>
      </c>
      <c r="C916" s="11">
        <v>44083</v>
      </c>
      <c r="D916" s="4">
        <v>550</v>
      </c>
      <c r="E916" s="4">
        <v>351</v>
      </c>
      <c r="F916" s="41">
        <v>5.7750000000000004</v>
      </c>
      <c r="G916" s="41">
        <v>3176.25</v>
      </c>
    </row>
    <row r="917" spans="1:7" x14ac:dyDescent="0.25">
      <c r="A917" s="5">
        <v>695</v>
      </c>
      <c r="B917" s="5">
        <v>1560</v>
      </c>
      <c r="C917" s="10">
        <v>44083</v>
      </c>
      <c r="D917" s="5">
        <v>550</v>
      </c>
      <c r="E917" s="5">
        <v>352</v>
      </c>
      <c r="F917" s="40">
        <v>1.155</v>
      </c>
      <c r="G917" s="40">
        <v>635.25</v>
      </c>
    </row>
    <row r="918" spans="1:7" x14ac:dyDescent="0.25">
      <c r="A918" s="4">
        <v>695</v>
      </c>
      <c r="B918" s="4">
        <v>1561</v>
      </c>
      <c r="C918" s="11">
        <v>44083</v>
      </c>
      <c r="D918" s="4">
        <v>550</v>
      </c>
      <c r="E918" s="4">
        <v>679</v>
      </c>
      <c r="F918" s="41">
        <v>5.7750000000000004</v>
      </c>
      <c r="G918" s="41">
        <v>3176.25</v>
      </c>
    </row>
    <row r="919" spans="1:7" x14ac:dyDescent="0.25">
      <c r="A919" s="5">
        <v>696</v>
      </c>
      <c r="B919" s="5">
        <v>1562</v>
      </c>
      <c r="C919" s="10">
        <v>44083</v>
      </c>
      <c r="D919" s="5">
        <v>550</v>
      </c>
      <c r="E919" s="5">
        <v>507</v>
      </c>
      <c r="F919" s="40">
        <v>23.393999999999998</v>
      </c>
      <c r="G919" s="40">
        <v>12866.7</v>
      </c>
    </row>
    <row r="920" spans="1:7" x14ac:dyDescent="0.25">
      <c r="A920" s="4">
        <v>696</v>
      </c>
      <c r="B920" s="4">
        <v>1563</v>
      </c>
      <c r="C920" s="11">
        <v>44083</v>
      </c>
      <c r="D920" s="4">
        <v>550</v>
      </c>
      <c r="E920" s="4">
        <v>508</v>
      </c>
      <c r="F920" s="41">
        <v>27.6465</v>
      </c>
      <c r="G920" s="41">
        <v>15205.575000000001</v>
      </c>
    </row>
    <row r="921" spans="1:7" x14ac:dyDescent="0.25">
      <c r="A921" s="5">
        <v>697</v>
      </c>
      <c r="B921" s="5">
        <v>1564</v>
      </c>
      <c r="C921" s="10">
        <v>44083</v>
      </c>
      <c r="D921" s="5">
        <v>550</v>
      </c>
      <c r="E921" s="5">
        <v>535</v>
      </c>
      <c r="F921" s="40">
        <v>3.4860000000000002</v>
      </c>
      <c r="G921" s="40">
        <v>1917.3</v>
      </c>
    </row>
    <row r="922" spans="1:7" x14ac:dyDescent="0.25">
      <c r="A922" s="4">
        <v>698</v>
      </c>
      <c r="B922" s="4">
        <v>1565</v>
      </c>
      <c r="C922" s="11">
        <v>44083</v>
      </c>
      <c r="D922" s="4">
        <v>550</v>
      </c>
      <c r="E922" s="4">
        <v>351</v>
      </c>
      <c r="F922" s="41">
        <v>6.1950000000000003</v>
      </c>
      <c r="G922" s="41">
        <v>3407.25</v>
      </c>
    </row>
    <row r="923" spans="1:7" x14ac:dyDescent="0.25">
      <c r="A923" s="5">
        <v>698</v>
      </c>
      <c r="B923" s="5">
        <v>1566</v>
      </c>
      <c r="C923" s="10">
        <v>44083</v>
      </c>
      <c r="D923" s="5">
        <v>550</v>
      </c>
      <c r="E923" s="5">
        <v>352</v>
      </c>
      <c r="F923" s="40">
        <v>1.47</v>
      </c>
      <c r="G923" s="40">
        <v>808.5</v>
      </c>
    </row>
    <row r="924" spans="1:7" x14ac:dyDescent="0.25">
      <c r="A924" s="4">
        <v>698</v>
      </c>
      <c r="B924" s="4">
        <v>1567</v>
      </c>
      <c r="C924" s="11">
        <v>44083</v>
      </c>
      <c r="D924" s="4">
        <v>550</v>
      </c>
      <c r="E924" s="4">
        <v>679</v>
      </c>
      <c r="F924" s="41">
        <v>6.1950000000000003</v>
      </c>
      <c r="G924" s="41">
        <v>3407.25</v>
      </c>
    </row>
    <row r="925" spans="1:7" x14ac:dyDescent="0.25">
      <c r="A925" s="5">
        <v>699</v>
      </c>
      <c r="B925" s="5">
        <v>1568</v>
      </c>
      <c r="C925" s="10">
        <v>44083</v>
      </c>
      <c r="D925" s="5">
        <v>550</v>
      </c>
      <c r="E925" s="5">
        <v>507</v>
      </c>
      <c r="F925" s="40">
        <v>22.165500000000002</v>
      </c>
      <c r="G925" s="40">
        <v>12191.025</v>
      </c>
    </row>
    <row r="926" spans="1:7" x14ac:dyDescent="0.25">
      <c r="A926" s="4">
        <v>699</v>
      </c>
      <c r="B926" s="4">
        <v>1569</v>
      </c>
      <c r="C926" s="11">
        <v>44083</v>
      </c>
      <c r="D926" s="4">
        <v>550</v>
      </c>
      <c r="E926" s="4">
        <v>508</v>
      </c>
      <c r="F926" s="41">
        <v>29.284500000000001</v>
      </c>
      <c r="G926" s="41">
        <v>16106.475</v>
      </c>
    </row>
    <row r="927" spans="1:7" x14ac:dyDescent="0.25">
      <c r="A927" s="5">
        <v>700</v>
      </c>
      <c r="B927" s="5">
        <v>1570</v>
      </c>
      <c r="C927" s="10">
        <v>44083</v>
      </c>
      <c r="D927" s="5">
        <v>3</v>
      </c>
      <c r="E927" s="5">
        <v>491</v>
      </c>
      <c r="F927" s="40">
        <v>19.9815</v>
      </c>
      <c r="G927" s="40">
        <v>59.944499999999998</v>
      </c>
    </row>
    <row r="928" spans="1:7" x14ac:dyDescent="0.25">
      <c r="A928" s="4">
        <v>701</v>
      </c>
      <c r="B928" s="4">
        <v>1571</v>
      </c>
      <c r="C928" s="11">
        <v>44083</v>
      </c>
      <c r="D928" s="4">
        <v>3</v>
      </c>
      <c r="E928" s="4">
        <v>349</v>
      </c>
      <c r="F928" s="41">
        <v>39.143999999999998</v>
      </c>
      <c r="G928" s="41">
        <v>117.432</v>
      </c>
    </row>
    <row r="929" spans="1:7" x14ac:dyDescent="0.25">
      <c r="A929" s="5">
        <v>702</v>
      </c>
      <c r="B929" s="5">
        <v>1572</v>
      </c>
      <c r="C929" s="10">
        <v>44083</v>
      </c>
      <c r="D929" s="5">
        <v>550</v>
      </c>
      <c r="E929" s="5">
        <v>935</v>
      </c>
      <c r="F929" s="40">
        <v>31.4895</v>
      </c>
      <c r="G929" s="40">
        <v>17319.224999999999</v>
      </c>
    </row>
    <row r="930" spans="1:7" x14ac:dyDescent="0.25">
      <c r="A930" s="4">
        <v>702</v>
      </c>
      <c r="B930" s="4">
        <v>1573</v>
      </c>
      <c r="C930" s="11">
        <v>44083</v>
      </c>
      <c r="D930" s="4">
        <v>550</v>
      </c>
      <c r="E930" s="4">
        <v>936</v>
      </c>
      <c r="F930" s="41">
        <v>48.289499999999997</v>
      </c>
      <c r="G930" s="41">
        <v>26559.224999999999</v>
      </c>
    </row>
    <row r="931" spans="1:7" x14ac:dyDescent="0.25">
      <c r="A931" s="5">
        <v>703</v>
      </c>
      <c r="B931" s="5">
        <v>1574</v>
      </c>
      <c r="C931" s="10">
        <v>44083</v>
      </c>
      <c r="D931" s="5">
        <v>3</v>
      </c>
      <c r="E931" s="5">
        <v>385</v>
      </c>
      <c r="F931" s="40">
        <v>41.170499999999997</v>
      </c>
      <c r="G931" s="40">
        <v>123.5115</v>
      </c>
    </row>
    <row r="932" spans="1:7" x14ac:dyDescent="0.25">
      <c r="A932" s="4">
        <v>703</v>
      </c>
      <c r="B932" s="4">
        <v>1575</v>
      </c>
      <c r="C932" s="11">
        <v>44083</v>
      </c>
      <c r="D932" s="4">
        <v>3</v>
      </c>
      <c r="E932" s="4">
        <v>386</v>
      </c>
      <c r="F932" s="41">
        <v>45.444000000000003</v>
      </c>
      <c r="G932" s="41">
        <v>136.33199999999999</v>
      </c>
    </row>
    <row r="933" spans="1:7" x14ac:dyDescent="0.25">
      <c r="A933" s="5">
        <v>703</v>
      </c>
      <c r="B933" s="5">
        <v>1576</v>
      </c>
      <c r="C933" s="10">
        <v>44083</v>
      </c>
      <c r="D933" s="5">
        <v>3</v>
      </c>
      <c r="E933" s="5">
        <v>387</v>
      </c>
      <c r="F933" s="40">
        <v>41.170499999999997</v>
      </c>
      <c r="G933" s="40">
        <v>123.5115</v>
      </c>
    </row>
    <row r="934" spans="1:7" x14ac:dyDescent="0.25">
      <c r="A934" s="4">
        <v>704</v>
      </c>
      <c r="B934" s="4">
        <v>1577</v>
      </c>
      <c r="C934" s="11">
        <v>44083</v>
      </c>
      <c r="D934" s="4">
        <v>550</v>
      </c>
      <c r="E934" s="4">
        <v>488</v>
      </c>
      <c r="F934" s="41">
        <v>8.8620000000000001</v>
      </c>
      <c r="G934" s="41">
        <v>4874.1000000000004</v>
      </c>
    </row>
    <row r="935" spans="1:7" x14ac:dyDescent="0.25">
      <c r="A935" s="5">
        <v>704</v>
      </c>
      <c r="B935" s="5">
        <v>1578</v>
      </c>
      <c r="C935" s="10">
        <v>44083</v>
      </c>
      <c r="D935" s="5">
        <v>550</v>
      </c>
      <c r="E935" s="5">
        <v>489</v>
      </c>
      <c r="F935" s="40">
        <v>10.468500000000001</v>
      </c>
      <c r="G935" s="40">
        <v>5757.6750000000002</v>
      </c>
    </row>
    <row r="936" spans="1:7" x14ac:dyDescent="0.25">
      <c r="A936" s="4">
        <v>705</v>
      </c>
      <c r="B936" s="4">
        <v>1579</v>
      </c>
      <c r="C936" s="11">
        <v>44084</v>
      </c>
      <c r="D936" s="4">
        <v>3</v>
      </c>
      <c r="E936" s="4">
        <v>402</v>
      </c>
      <c r="F936" s="41">
        <v>47.470500000000001</v>
      </c>
      <c r="G936" s="41">
        <v>142.41149999999999</v>
      </c>
    </row>
    <row r="937" spans="1:7" x14ac:dyDescent="0.25">
      <c r="A937" s="5">
        <v>706</v>
      </c>
      <c r="B937" s="5">
        <v>1580</v>
      </c>
      <c r="C937" s="10">
        <v>44084</v>
      </c>
      <c r="D937" s="5">
        <v>550</v>
      </c>
      <c r="E937" s="5">
        <v>510</v>
      </c>
      <c r="F937" s="40">
        <v>23.079000000000001</v>
      </c>
      <c r="G937" s="40">
        <v>12693.45</v>
      </c>
    </row>
    <row r="938" spans="1:7" x14ac:dyDescent="0.25">
      <c r="A938" s="4">
        <v>706</v>
      </c>
      <c r="B938" s="4">
        <v>1581</v>
      </c>
      <c r="C938" s="11">
        <v>44084</v>
      </c>
      <c r="D938" s="4">
        <v>550</v>
      </c>
      <c r="E938" s="4">
        <v>511</v>
      </c>
      <c r="F938" s="41">
        <v>29.274000000000001</v>
      </c>
      <c r="G938" s="41">
        <v>16100.7</v>
      </c>
    </row>
    <row r="939" spans="1:7" x14ac:dyDescent="0.25">
      <c r="A939" s="5">
        <v>706</v>
      </c>
      <c r="B939" s="5">
        <v>1582</v>
      </c>
      <c r="C939" s="10">
        <v>44084</v>
      </c>
      <c r="D939" s="5">
        <v>550</v>
      </c>
      <c r="E939" s="5">
        <v>512</v>
      </c>
      <c r="F939" s="40">
        <v>34.975499999999997</v>
      </c>
      <c r="G939" s="40">
        <v>19236.525000000001</v>
      </c>
    </row>
    <row r="940" spans="1:7" x14ac:dyDescent="0.25">
      <c r="A940" s="4">
        <v>707</v>
      </c>
      <c r="B940" s="4">
        <v>1583</v>
      </c>
      <c r="C940" s="11">
        <v>44084</v>
      </c>
      <c r="D940" s="4">
        <v>550</v>
      </c>
      <c r="E940" s="4">
        <v>916</v>
      </c>
      <c r="F940" s="41">
        <v>40.939500000000002</v>
      </c>
      <c r="G940" s="41">
        <v>22516.724999999999</v>
      </c>
    </row>
    <row r="941" spans="1:7" x14ac:dyDescent="0.25">
      <c r="A941" s="5">
        <v>708</v>
      </c>
      <c r="B941" s="5">
        <v>1584</v>
      </c>
      <c r="C941" s="10">
        <v>44084</v>
      </c>
      <c r="D941" s="5">
        <v>550</v>
      </c>
      <c r="E941" s="5">
        <v>525</v>
      </c>
      <c r="F941" s="40">
        <v>2.3205</v>
      </c>
      <c r="G941" s="40">
        <v>1276.2750000000001</v>
      </c>
    </row>
    <row r="942" spans="1:7" x14ac:dyDescent="0.25">
      <c r="A942" s="4">
        <v>709</v>
      </c>
      <c r="B942" s="4">
        <v>1585</v>
      </c>
      <c r="C942" s="11">
        <v>44084</v>
      </c>
      <c r="D942" s="4">
        <v>550</v>
      </c>
      <c r="E942" s="4">
        <v>526</v>
      </c>
      <c r="F942" s="41">
        <v>3.6435</v>
      </c>
      <c r="G942" s="41">
        <v>2003.925</v>
      </c>
    </row>
    <row r="943" spans="1:7" x14ac:dyDescent="0.25">
      <c r="A943" s="5">
        <v>710</v>
      </c>
      <c r="B943" s="5">
        <v>1586</v>
      </c>
      <c r="C943" s="10">
        <v>44084</v>
      </c>
      <c r="D943" s="5">
        <v>550</v>
      </c>
      <c r="E943" s="5">
        <v>908</v>
      </c>
      <c r="F943" s="40">
        <v>21.0945</v>
      </c>
      <c r="G943" s="40">
        <v>11601.975</v>
      </c>
    </row>
    <row r="944" spans="1:7" x14ac:dyDescent="0.25">
      <c r="A944" s="4">
        <v>710</v>
      </c>
      <c r="B944" s="4">
        <v>1587</v>
      </c>
      <c r="C944" s="11">
        <v>44084</v>
      </c>
      <c r="D944" s="4">
        <v>550</v>
      </c>
      <c r="E944" s="4">
        <v>909</v>
      </c>
      <c r="F944" s="41">
        <v>30.439499999999999</v>
      </c>
      <c r="G944" s="41">
        <v>16741.724999999999</v>
      </c>
    </row>
    <row r="945" spans="1:7" x14ac:dyDescent="0.25">
      <c r="A945" s="5">
        <v>710</v>
      </c>
      <c r="B945" s="5">
        <v>1588</v>
      </c>
      <c r="C945" s="10">
        <v>44084</v>
      </c>
      <c r="D945" s="5">
        <v>550</v>
      </c>
      <c r="E945" s="5">
        <v>913</v>
      </c>
      <c r="F945" s="40">
        <v>40.939500000000002</v>
      </c>
      <c r="G945" s="40">
        <v>22516.724999999999</v>
      </c>
    </row>
    <row r="946" spans="1:7" x14ac:dyDescent="0.25">
      <c r="A946" s="4">
        <v>711</v>
      </c>
      <c r="B946" s="4">
        <v>1589</v>
      </c>
      <c r="C946" s="11">
        <v>44084</v>
      </c>
      <c r="D946" s="4">
        <v>60</v>
      </c>
      <c r="E946" s="4">
        <v>356</v>
      </c>
      <c r="F946" s="41">
        <v>3.6015000000000001</v>
      </c>
      <c r="G946" s="41">
        <v>216.09</v>
      </c>
    </row>
    <row r="947" spans="1:7" x14ac:dyDescent="0.25">
      <c r="A947" s="5">
        <v>711</v>
      </c>
      <c r="B947" s="5">
        <v>1590</v>
      </c>
      <c r="C947" s="10">
        <v>44084</v>
      </c>
      <c r="D947" s="5">
        <v>60</v>
      </c>
      <c r="E947" s="5">
        <v>357</v>
      </c>
      <c r="F947" s="40">
        <v>3.9794999999999998</v>
      </c>
      <c r="G947" s="40">
        <v>238.77</v>
      </c>
    </row>
    <row r="948" spans="1:7" x14ac:dyDescent="0.25">
      <c r="A948" s="4">
        <v>712</v>
      </c>
      <c r="B948" s="4">
        <v>1591</v>
      </c>
      <c r="C948" s="11">
        <v>44084</v>
      </c>
      <c r="D948" s="4">
        <v>550</v>
      </c>
      <c r="E948" s="4">
        <v>935</v>
      </c>
      <c r="F948" s="41">
        <v>31.4895</v>
      </c>
      <c r="G948" s="41">
        <v>17319.224999999999</v>
      </c>
    </row>
    <row r="949" spans="1:7" x14ac:dyDescent="0.25">
      <c r="A949" s="5">
        <v>712</v>
      </c>
      <c r="B949" s="5">
        <v>1592</v>
      </c>
      <c r="C949" s="10">
        <v>44084</v>
      </c>
      <c r="D949" s="5">
        <v>550</v>
      </c>
      <c r="E949" s="5">
        <v>936</v>
      </c>
      <c r="F949" s="40">
        <v>48.289499999999997</v>
      </c>
      <c r="G949" s="40">
        <v>26559.224999999999</v>
      </c>
    </row>
    <row r="950" spans="1:7" x14ac:dyDescent="0.25">
      <c r="A950" s="4">
        <v>713</v>
      </c>
      <c r="B950" s="4">
        <v>1593</v>
      </c>
      <c r="C950" s="11">
        <v>44084</v>
      </c>
      <c r="D950" s="4">
        <v>550</v>
      </c>
      <c r="E950" s="4">
        <v>524</v>
      </c>
      <c r="F950" s="41">
        <v>12.967499999999999</v>
      </c>
      <c r="G950" s="41">
        <v>7132.125</v>
      </c>
    </row>
    <row r="951" spans="1:7" x14ac:dyDescent="0.25">
      <c r="A951" s="5">
        <v>714</v>
      </c>
      <c r="B951" s="5">
        <v>1594</v>
      </c>
      <c r="C951" s="10">
        <v>44084</v>
      </c>
      <c r="D951" s="5">
        <v>550</v>
      </c>
      <c r="E951" s="5">
        <v>911</v>
      </c>
      <c r="F951" s="40">
        <v>21.0945</v>
      </c>
      <c r="G951" s="40">
        <v>11601.975</v>
      </c>
    </row>
    <row r="952" spans="1:7" x14ac:dyDescent="0.25">
      <c r="A952" s="4">
        <v>714</v>
      </c>
      <c r="B952" s="4">
        <v>1595</v>
      </c>
      <c r="C952" s="11">
        <v>44084</v>
      </c>
      <c r="D952" s="4">
        <v>550</v>
      </c>
      <c r="E952" s="4">
        <v>912</v>
      </c>
      <c r="F952" s="41">
        <v>30.439499999999999</v>
      </c>
      <c r="G952" s="41">
        <v>16741.724999999999</v>
      </c>
    </row>
    <row r="953" spans="1:7" x14ac:dyDescent="0.25">
      <c r="A953" s="5">
        <v>715</v>
      </c>
      <c r="B953" s="5">
        <v>1596</v>
      </c>
      <c r="C953" s="10">
        <v>44084</v>
      </c>
      <c r="D953" s="5">
        <v>550</v>
      </c>
      <c r="E953" s="5">
        <v>910</v>
      </c>
      <c r="F953" s="40">
        <v>40.939500000000002</v>
      </c>
      <c r="G953" s="40">
        <v>22516.724999999999</v>
      </c>
    </row>
    <row r="954" spans="1:7" x14ac:dyDescent="0.25">
      <c r="A954" s="4">
        <v>716</v>
      </c>
      <c r="B954" s="4">
        <v>1597</v>
      </c>
      <c r="C954" s="11">
        <v>44084</v>
      </c>
      <c r="D954" s="4">
        <v>550</v>
      </c>
      <c r="E954" s="4">
        <v>937</v>
      </c>
      <c r="F954" s="41">
        <v>62.9895</v>
      </c>
      <c r="G954" s="41">
        <v>34644.224999999999</v>
      </c>
    </row>
    <row r="955" spans="1:7" x14ac:dyDescent="0.25">
      <c r="A955" s="5">
        <v>717</v>
      </c>
      <c r="B955" s="5">
        <v>1598</v>
      </c>
      <c r="C955" s="10">
        <v>44084</v>
      </c>
      <c r="D955" s="5">
        <v>3</v>
      </c>
      <c r="E955" s="5">
        <v>474</v>
      </c>
      <c r="F955" s="40">
        <v>43.396500000000003</v>
      </c>
      <c r="G955" s="40">
        <v>130.18950000000001</v>
      </c>
    </row>
    <row r="956" spans="1:7" x14ac:dyDescent="0.25">
      <c r="A956" s="4">
        <v>717</v>
      </c>
      <c r="B956" s="4">
        <v>1599</v>
      </c>
      <c r="C956" s="11">
        <v>44084</v>
      </c>
      <c r="D956" s="4">
        <v>3</v>
      </c>
      <c r="E956" s="4">
        <v>475</v>
      </c>
      <c r="F956" s="41">
        <v>39.122999999999998</v>
      </c>
      <c r="G956" s="41">
        <v>117.369</v>
      </c>
    </row>
    <row r="957" spans="1:7" x14ac:dyDescent="0.25">
      <c r="A957" s="5">
        <v>718</v>
      </c>
      <c r="B957" s="5">
        <v>1600</v>
      </c>
      <c r="C957" s="10">
        <v>44084</v>
      </c>
      <c r="D957" s="5">
        <v>3</v>
      </c>
      <c r="E957" s="5">
        <v>462</v>
      </c>
      <c r="F957" s="40">
        <v>47.680500000000002</v>
      </c>
      <c r="G957" s="40">
        <v>143.04150000000001</v>
      </c>
    </row>
    <row r="958" spans="1:7" x14ac:dyDescent="0.25">
      <c r="A958" s="4">
        <v>719</v>
      </c>
      <c r="B958" s="4">
        <v>1601</v>
      </c>
      <c r="C958" s="11">
        <v>44084</v>
      </c>
      <c r="D958" s="4">
        <v>550</v>
      </c>
      <c r="E958" s="4">
        <v>510</v>
      </c>
      <c r="F958" s="41">
        <v>23.404499999999999</v>
      </c>
      <c r="G958" s="41">
        <v>12872.475</v>
      </c>
    </row>
    <row r="959" spans="1:7" x14ac:dyDescent="0.25">
      <c r="A959" s="5">
        <v>719</v>
      </c>
      <c r="B959" s="5">
        <v>1602</v>
      </c>
      <c r="C959" s="10">
        <v>44084</v>
      </c>
      <c r="D959" s="5">
        <v>550</v>
      </c>
      <c r="E959" s="5">
        <v>511</v>
      </c>
      <c r="F959" s="40">
        <v>27.867000000000001</v>
      </c>
      <c r="G959" s="40">
        <v>15326.85</v>
      </c>
    </row>
    <row r="960" spans="1:7" x14ac:dyDescent="0.25">
      <c r="A960" s="4">
        <v>720</v>
      </c>
      <c r="B960" s="4">
        <v>1603</v>
      </c>
      <c r="C960" s="11">
        <v>44084</v>
      </c>
      <c r="D960" s="4">
        <v>550</v>
      </c>
      <c r="E960" s="4">
        <v>527</v>
      </c>
      <c r="F960" s="41">
        <v>6.7515000000000001</v>
      </c>
      <c r="G960" s="41">
        <v>3713.3249999999998</v>
      </c>
    </row>
    <row r="961" spans="1:7" x14ac:dyDescent="0.25">
      <c r="A961" s="5">
        <v>721</v>
      </c>
      <c r="B961" s="5">
        <v>1604</v>
      </c>
      <c r="C961" s="10">
        <v>44085</v>
      </c>
      <c r="D961" s="5">
        <v>550</v>
      </c>
      <c r="E961" s="5">
        <v>509</v>
      </c>
      <c r="F961" s="40">
        <v>36.277500000000003</v>
      </c>
      <c r="G961" s="40">
        <v>19952.625</v>
      </c>
    </row>
    <row r="962" spans="1:7" x14ac:dyDescent="0.25">
      <c r="A962" s="4">
        <v>722</v>
      </c>
      <c r="B962" s="4">
        <v>1605</v>
      </c>
      <c r="C962" s="11">
        <v>44085</v>
      </c>
      <c r="D962" s="4">
        <v>60</v>
      </c>
      <c r="E962" s="4">
        <v>492</v>
      </c>
      <c r="F962" s="41">
        <v>50.746499999999997</v>
      </c>
      <c r="G962" s="41">
        <v>3044.79</v>
      </c>
    </row>
    <row r="963" spans="1:7" x14ac:dyDescent="0.25">
      <c r="A963" s="5">
        <v>722</v>
      </c>
      <c r="B963" s="5">
        <v>1606</v>
      </c>
      <c r="C963" s="10">
        <v>44085</v>
      </c>
      <c r="D963" s="5">
        <v>60</v>
      </c>
      <c r="E963" s="5">
        <v>493</v>
      </c>
      <c r="F963" s="40">
        <v>58.264499999999998</v>
      </c>
      <c r="G963" s="40">
        <v>3495.87</v>
      </c>
    </row>
    <row r="964" spans="1:7" x14ac:dyDescent="0.25">
      <c r="A964" s="4">
        <v>723</v>
      </c>
      <c r="B964" s="4">
        <v>1607</v>
      </c>
      <c r="C964" s="11">
        <v>44085</v>
      </c>
      <c r="D964" s="4">
        <v>550</v>
      </c>
      <c r="E964" s="4">
        <v>523</v>
      </c>
      <c r="F964" s="41">
        <v>10.384499999999999</v>
      </c>
      <c r="G964" s="41">
        <v>5711.4750000000004</v>
      </c>
    </row>
    <row r="965" spans="1:7" x14ac:dyDescent="0.25">
      <c r="A965" s="5">
        <v>724</v>
      </c>
      <c r="B965" s="5">
        <v>1608</v>
      </c>
      <c r="C965" s="10">
        <v>44085</v>
      </c>
      <c r="D965" s="5">
        <v>3</v>
      </c>
      <c r="E965" s="5">
        <v>422</v>
      </c>
      <c r="F965" s="40">
        <v>47.680500000000002</v>
      </c>
      <c r="G965" s="40">
        <v>143.04150000000001</v>
      </c>
    </row>
    <row r="966" spans="1:7" x14ac:dyDescent="0.25">
      <c r="A966" s="4">
        <v>724</v>
      </c>
      <c r="B966" s="4">
        <v>1609</v>
      </c>
      <c r="C966" s="11">
        <v>44085</v>
      </c>
      <c r="D966" s="4">
        <v>3</v>
      </c>
      <c r="E966" s="4">
        <v>423</v>
      </c>
      <c r="F966" s="41">
        <v>45.580500000000001</v>
      </c>
      <c r="G966" s="41">
        <v>136.7415</v>
      </c>
    </row>
    <row r="967" spans="1:7" x14ac:dyDescent="0.25">
      <c r="A967" s="5">
        <v>725</v>
      </c>
      <c r="B967" s="5">
        <v>1610</v>
      </c>
      <c r="C967" s="10">
        <v>44085</v>
      </c>
      <c r="D967" s="5">
        <v>3</v>
      </c>
      <c r="E967" s="5">
        <v>490</v>
      </c>
      <c r="F967" s="40">
        <v>12.7155</v>
      </c>
      <c r="G967" s="40">
        <v>38.146500000000003</v>
      </c>
    </row>
    <row r="968" spans="1:7" x14ac:dyDescent="0.25">
      <c r="A968" s="4">
        <v>725</v>
      </c>
      <c r="B968" s="4">
        <v>1611</v>
      </c>
      <c r="C968" s="11">
        <v>44085</v>
      </c>
      <c r="D968" s="4">
        <v>3</v>
      </c>
      <c r="E968" s="4">
        <v>491</v>
      </c>
      <c r="F968" s="41">
        <v>19.939499999999999</v>
      </c>
      <c r="G968" s="41">
        <v>59.8185</v>
      </c>
    </row>
    <row r="969" spans="1:7" x14ac:dyDescent="0.25">
      <c r="A969" s="5">
        <v>726</v>
      </c>
      <c r="B969" s="5">
        <v>1612</v>
      </c>
      <c r="C969" s="10">
        <v>44085</v>
      </c>
      <c r="D969" s="5">
        <v>3</v>
      </c>
      <c r="E969" s="5">
        <v>528</v>
      </c>
      <c r="F969" s="40">
        <v>38.156999999999996</v>
      </c>
      <c r="G969" s="40">
        <v>114.471</v>
      </c>
    </row>
    <row r="970" spans="1:7" x14ac:dyDescent="0.25">
      <c r="A970" s="4">
        <v>727</v>
      </c>
      <c r="B970" s="4">
        <v>1613</v>
      </c>
      <c r="C970" s="11">
        <v>44085</v>
      </c>
      <c r="D970" s="4">
        <v>3</v>
      </c>
      <c r="E970" s="4">
        <v>505</v>
      </c>
      <c r="F970" s="41">
        <v>44.215499999999999</v>
      </c>
      <c r="G970" s="41">
        <v>132.6465</v>
      </c>
    </row>
    <row r="971" spans="1:7" x14ac:dyDescent="0.25">
      <c r="A971" s="5">
        <v>728</v>
      </c>
      <c r="B971" s="5">
        <v>1614</v>
      </c>
      <c r="C971" s="10">
        <v>44085</v>
      </c>
      <c r="D971" s="5">
        <v>550</v>
      </c>
      <c r="E971" s="5">
        <v>938</v>
      </c>
      <c r="F971" s="40">
        <v>31.4895</v>
      </c>
      <c r="G971" s="40">
        <v>17319.224999999999</v>
      </c>
    </row>
    <row r="972" spans="1:7" x14ac:dyDescent="0.25">
      <c r="A972" s="4">
        <v>728</v>
      </c>
      <c r="B972" s="4">
        <v>1615</v>
      </c>
      <c r="C972" s="11">
        <v>44085</v>
      </c>
      <c r="D972" s="4">
        <v>550</v>
      </c>
      <c r="E972" s="4">
        <v>939</v>
      </c>
      <c r="F972" s="41">
        <v>48.289499999999997</v>
      </c>
      <c r="G972" s="41">
        <v>26559.224999999999</v>
      </c>
    </row>
    <row r="973" spans="1:7" x14ac:dyDescent="0.25">
      <c r="A973" s="5">
        <v>729</v>
      </c>
      <c r="B973" s="5">
        <v>1616</v>
      </c>
      <c r="C973" s="10">
        <v>44085</v>
      </c>
      <c r="D973" s="5">
        <v>60</v>
      </c>
      <c r="E973" s="5">
        <v>358</v>
      </c>
      <c r="F973" s="40">
        <v>6.9824999999999999</v>
      </c>
      <c r="G973" s="40">
        <v>418.95</v>
      </c>
    </row>
    <row r="974" spans="1:7" x14ac:dyDescent="0.25">
      <c r="A974" s="4">
        <v>730</v>
      </c>
      <c r="B974" s="4">
        <v>1617</v>
      </c>
      <c r="C974" s="11">
        <v>44085</v>
      </c>
      <c r="D974" s="4">
        <v>3</v>
      </c>
      <c r="E974" s="4">
        <v>448</v>
      </c>
      <c r="F974" s="41">
        <v>39.280500000000004</v>
      </c>
      <c r="G974" s="41">
        <v>117.8415</v>
      </c>
    </row>
    <row r="975" spans="1:7" x14ac:dyDescent="0.25">
      <c r="A975" s="5">
        <v>730</v>
      </c>
      <c r="B975" s="5">
        <v>1618</v>
      </c>
      <c r="C975" s="10">
        <v>44085</v>
      </c>
      <c r="D975" s="5">
        <v>3</v>
      </c>
      <c r="E975" s="5">
        <v>449</v>
      </c>
      <c r="F975" s="40">
        <v>43.554000000000002</v>
      </c>
      <c r="G975" s="40">
        <v>130.66200000000001</v>
      </c>
    </row>
    <row r="976" spans="1:7" x14ac:dyDescent="0.25">
      <c r="A976" s="4">
        <v>730</v>
      </c>
      <c r="B976" s="4">
        <v>1619</v>
      </c>
      <c r="C976" s="11">
        <v>44085</v>
      </c>
      <c r="D976" s="4">
        <v>3</v>
      </c>
      <c r="E976" s="4">
        <v>450</v>
      </c>
      <c r="F976" s="41">
        <v>39.280500000000004</v>
      </c>
      <c r="G976" s="41">
        <v>117.8415</v>
      </c>
    </row>
    <row r="977" spans="1:7" x14ac:dyDescent="0.25">
      <c r="A977" s="5">
        <v>731</v>
      </c>
      <c r="B977" s="5">
        <v>1620</v>
      </c>
      <c r="C977" s="10">
        <v>44085</v>
      </c>
      <c r="D977" s="5">
        <v>60</v>
      </c>
      <c r="E977" s="5">
        <v>356</v>
      </c>
      <c r="F977" s="40">
        <v>3.3809999999999998</v>
      </c>
      <c r="G977" s="40">
        <v>202.86</v>
      </c>
    </row>
    <row r="978" spans="1:7" x14ac:dyDescent="0.25">
      <c r="A978" s="4">
        <v>731</v>
      </c>
      <c r="B978" s="4">
        <v>1621</v>
      </c>
      <c r="C978" s="11">
        <v>44085</v>
      </c>
      <c r="D978" s="4">
        <v>60</v>
      </c>
      <c r="E978" s="4">
        <v>357</v>
      </c>
      <c r="F978" s="41">
        <v>4.3155000000000001</v>
      </c>
      <c r="G978" s="41">
        <v>258.93</v>
      </c>
    </row>
    <row r="979" spans="1:7" x14ac:dyDescent="0.25">
      <c r="A979" s="5">
        <v>732</v>
      </c>
      <c r="B979" s="5">
        <v>1622</v>
      </c>
      <c r="C979" s="10">
        <v>44085</v>
      </c>
      <c r="D979" s="5">
        <v>3</v>
      </c>
      <c r="E979" s="5">
        <v>387</v>
      </c>
      <c r="F979" s="40">
        <v>43.270499999999998</v>
      </c>
      <c r="G979" s="40">
        <v>129.8115</v>
      </c>
    </row>
    <row r="980" spans="1:7" x14ac:dyDescent="0.25">
      <c r="A980" s="4">
        <v>732</v>
      </c>
      <c r="B980" s="4">
        <v>1623</v>
      </c>
      <c r="C980" s="11">
        <v>44085</v>
      </c>
      <c r="D980" s="4">
        <v>3</v>
      </c>
      <c r="E980" s="4">
        <v>388</v>
      </c>
      <c r="F980" s="41">
        <v>47.543999999999997</v>
      </c>
      <c r="G980" s="41">
        <v>142.63200000000001</v>
      </c>
    </row>
    <row r="981" spans="1:7" x14ac:dyDescent="0.25">
      <c r="A981" s="5">
        <v>733</v>
      </c>
      <c r="B981" s="5">
        <v>1624</v>
      </c>
      <c r="C981" s="10">
        <v>44085</v>
      </c>
      <c r="D981" s="5">
        <v>3</v>
      </c>
      <c r="E981" s="5">
        <v>490</v>
      </c>
      <c r="F981" s="40">
        <v>12.358499999999999</v>
      </c>
      <c r="G981" s="40">
        <v>37.075499999999998</v>
      </c>
    </row>
    <row r="982" spans="1:7" x14ac:dyDescent="0.25">
      <c r="A982" s="4">
        <v>734</v>
      </c>
      <c r="B982" s="4">
        <v>1625</v>
      </c>
      <c r="C982" s="11">
        <v>44085</v>
      </c>
      <c r="D982" s="4">
        <v>550</v>
      </c>
      <c r="E982" s="4">
        <v>513</v>
      </c>
      <c r="F982" s="41">
        <v>39.1965</v>
      </c>
      <c r="G982" s="41">
        <v>21558.075000000001</v>
      </c>
    </row>
    <row r="983" spans="1:7" x14ac:dyDescent="0.25">
      <c r="A983" s="5">
        <v>735</v>
      </c>
      <c r="B983" s="5">
        <v>1626</v>
      </c>
      <c r="C983" s="10">
        <v>44085</v>
      </c>
      <c r="D983" s="5">
        <v>3</v>
      </c>
      <c r="E983" s="5">
        <v>416</v>
      </c>
      <c r="F983" s="40">
        <v>45.475499999999997</v>
      </c>
      <c r="G983" s="40">
        <v>136.4265</v>
      </c>
    </row>
    <row r="984" spans="1:7" x14ac:dyDescent="0.25">
      <c r="A984" s="4">
        <v>735</v>
      </c>
      <c r="B984" s="4">
        <v>1627</v>
      </c>
      <c r="C984" s="11">
        <v>44085</v>
      </c>
      <c r="D984" s="4">
        <v>3</v>
      </c>
      <c r="E984" s="4">
        <v>417</v>
      </c>
      <c r="F984" s="41">
        <v>43.375500000000002</v>
      </c>
      <c r="G984" s="41">
        <v>130.12649999999999</v>
      </c>
    </row>
    <row r="985" spans="1:7" x14ac:dyDescent="0.25">
      <c r="A985" s="5">
        <v>735</v>
      </c>
      <c r="B985" s="5">
        <v>1628</v>
      </c>
      <c r="C985" s="10">
        <v>44085</v>
      </c>
      <c r="D985" s="5">
        <v>3</v>
      </c>
      <c r="E985" s="5">
        <v>418</v>
      </c>
      <c r="F985" s="40">
        <v>47.649000000000001</v>
      </c>
      <c r="G985" s="40">
        <v>142.947</v>
      </c>
    </row>
    <row r="986" spans="1:7" x14ac:dyDescent="0.25">
      <c r="A986" s="4">
        <v>735</v>
      </c>
      <c r="B986" s="4">
        <v>1629</v>
      </c>
      <c r="C986" s="11">
        <v>44085</v>
      </c>
      <c r="D986" s="4">
        <v>3</v>
      </c>
      <c r="E986" s="4">
        <v>419</v>
      </c>
      <c r="F986" s="41">
        <v>43.375500000000002</v>
      </c>
      <c r="G986" s="41">
        <v>130.12649999999999</v>
      </c>
    </row>
    <row r="987" spans="1:7" x14ac:dyDescent="0.25">
      <c r="A987" s="5">
        <v>735</v>
      </c>
      <c r="B987" s="5">
        <v>1630</v>
      </c>
      <c r="C987" s="10">
        <v>44085</v>
      </c>
      <c r="D987" s="5">
        <v>3</v>
      </c>
      <c r="E987" s="5">
        <v>420</v>
      </c>
      <c r="F987" s="40">
        <v>41.275500000000001</v>
      </c>
      <c r="G987" s="40">
        <v>123.8265</v>
      </c>
    </row>
    <row r="988" spans="1:7" x14ac:dyDescent="0.25">
      <c r="A988" s="4">
        <v>735</v>
      </c>
      <c r="B988" s="4">
        <v>1631</v>
      </c>
      <c r="C988" s="11">
        <v>44085</v>
      </c>
      <c r="D988" s="4">
        <v>3</v>
      </c>
      <c r="E988" s="4">
        <v>421</v>
      </c>
      <c r="F988" s="41">
        <v>45.548999999999999</v>
      </c>
      <c r="G988" s="41">
        <v>136.64699999999999</v>
      </c>
    </row>
    <row r="989" spans="1:7" x14ac:dyDescent="0.25">
      <c r="A989" s="5">
        <v>736</v>
      </c>
      <c r="B989" s="5">
        <v>1632</v>
      </c>
      <c r="C989" s="10">
        <v>44085</v>
      </c>
      <c r="D989" s="5">
        <v>550</v>
      </c>
      <c r="E989" s="5">
        <v>931</v>
      </c>
      <c r="F989" s="40">
        <v>34.8705</v>
      </c>
      <c r="G989" s="40">
        <v>19178.775000000001</v>
      </c>
    </row>
    <row r="990" spans="1:7" x14ac:dyDescent="0.25">
      <c r="A990" s="4">
        <v>736</v>
      </c>
      <c r="B990" s="4">
        <v>1633</v>
      </c>
      <c r="C990" s="11">
        <v>44085</v>
      </c>
      <c r="D990" s="4">
        <v>550</v>
      </c>
      <c r="E990" s="4">
        <v>932</v>
      </c>
      <c r="F990" s="41">
        <v>39.763500000000001</v>
      </c>
      <c r="G990" s="41">
        <v>21869.924999999999</v>
      </c>
    </row>
    <row r="991" spans="1:7" x14ac:dyDescent="0.25">
      <c r="A991" s="5">
        <v>736</v>
      </c>
      <c r="B991" s="5">
        <v>1634</v>
      </c>
      <c r="C991" s="10">
        <v>44085</v>
      </c>
      <c r="D991" s="5">
        <v>550</v>
      </c>
      <c r="E991" s="5">
        <v>933</v>
      </c>
      <c r="F991" s="40">
        <v>43.984499999999997</v>
      </c>
      <c r="G991" s="40">
        <v>24191.474999999999</v>
      </c>
    </row>
    <row r="992" spans="1:7" x14ac:dyDescent="0.25">
      <c r="A992" s="4">
        <v>736</v>
      </c>
      <c r="B992" s="4">
        <v>1635</v>
      </c>
      <c r="C992" s="11">
        <v>44085</v>
      </c>
      <c r="D992" s="4">
        <v>550</v>
      </c>
      <c r="E992" s="4">
        <v>934</v>
      </c>
      <c r="F992" s="41">
        <v>38.146500000000003</v>
      </c>
      <c r="G992" s="41">
        <v>20980.575000000001</v>
      </c>
    </row>
    <row r="993" spans="1:7" x14ac:dyDescent="0.25">
      <c r="A993" s="5">
        <v>737</v>
      </c>
      <c r="B993" s="5">
        <v>1636</v>
      </c>
      <c r="C993" s="10">
        <v>44086</v>
      </c>
      <c r="D993" s="5">
        <v>3</v>
      </c>
      <c r="E993" s="5">
        <v>436</v>
      </c>
      <c r="F993" s="40">
        <v>41.454000000000001</v>
      </c>
      <c r="G993" s="40">
        <v>124.36199999999999</v>
      </c>
    </row>
    <row r="994" spans="1:7" x14ac:dyDescent="0.25">
      <c r="A994" s="4">
        <v>737</v>
      </c>
      <c r="B994" s="4">
        <v>1637</v>
      </c>
      <c r="C994" s="11">
        <v>44086</v>
      </c>
      <c r="D994" s="4">
        <v>3</v>
      </c>
      <c r="E994" s="4">
        <v>437</v>
      </c>
      <c r="F994" s="41">
        <v>37.180500000000002</v>
      </c>
      <c r="G994" s="41">
        <v>111.5415</v>
      </c>
    </row>
    <row r="995" spans="1:7" x14ac:dyDescent="0.25">
      <c r="A995" s="5">
        <v>738</v>
      </c>
      <c r="B995" s="5">
        <v>1638</v>
      </c>
      <c r="C995" s="10">
        <v>44086</v>
      </c>
      <c r="D995" s="5">
        <v>3</v>
      </c>
      <c r="E995" s="5">
        <v>346</v>
      </c>
      <c r="F995" s="40">
        <v>47.649000000000001</v>
      </c>
      <c r="G995" s="40">
        <v>142.947</v>
      </c>
    </row>
    <row r="996" spans="1:7" x14ac:dyDescent="0.25">
      <c r="A996" s="4">
        <v>738</v>
      </c>
      <c r="B996" s="4">
        <v>1639</v>
      </c>
      <c r="C996" s="11">
        <v>44086</v>
      </c>
      <c r="D996" s="4">
        <v>3</v>
      </c>
      <c r="E996" s="4">
        <v>347</v>
      </c>
      <c r="F996" s="41">
        <v>43.375500000000002</v>
      </c>
      <c r="G996" s="41">
        <v>130.12649999999999</v>
      </c>
    </row>
    <row r="997" spans="1:7" x14ac:dyDescent="0.25">
      <c r="A997" s="5">
        <v>738</v>
      </c>
      <c r="B997" s="5">
        <v>1640</v>
      </c>
      <c r="C997" s="10">
        <v>44086</v>
      </c>
      <c r="D997" s="5">
        <v>3</v>
      </c>
      <c r="E997" s="5">
        <v>348</v>
      </c>
      <c r="F997" s="40">
        <v>41.275500000000001</v>
      </c>
      <c r="G997" s="40">
        <v>123.8265</v>
      </c>
    </row>
    <row r="998" spans="1:7" x14ac:dyDescent="0.25">
      <c r="A998" s="4">
        <v>738</v>
      </c>
      <c r="B998" s="4">
        <v>1641</v>
      </c>
      <c r="C998" s="11">
        <v>44086</v>
      </c>
      <c r="D998" s="4">
        <v>3</v>
      </c>
      <c r="E998" s="4">
        <v>349</v>
      </c>
      <c r="F998" s="41">
        <v>45.548999999999999</v>
      </c>
      <c r="G998" s="41">
        <v>136.64699999999999</v>
      </c>
    </row>
    <row r="999" spans="1:7" x14ac:dyDescent="0.25">
      <c r="A999" s="5">
        <v>739</v>
      </c>
      <c r="B999" s="5">
        <v>1642</v>
      </c>
      <c r="C999" s="10">
        <v>44086</v>
      </c>
      <c r="D999" s="5">
        <v>550</v>
      </c>
      <c r="E999" s="5">
        <v>931</v>
      </c>
      <c r="F999" s="40">
        <v>34.345500000000001</v>
      </c>
      <c r="G999" s="40">
        <v>18890.025000000001</v>
      </c>
    </row>
    <row r="1000" spans="1:7" x14ac:dyDescent="0.25">
      <c r="A1000" s="4">
        <v>739</v>
      </c>
      <c r="B1000" s="4">
        <v>1643</v>
      </c>
      <c r="C1000" s="11">
        <v>44086</v>
      </c>
      <c r="D1000" s="4">
        <v>550</v>
      </c>
      <c r="E1000" s="4">
        <v>932</v>
      </c>
      <c r="F1000" s="41">
        <v>39.238500000000002</v>
      </c>
      <c r="G1000" s="41">
        <v>21581.174999999999</v>
      </c>
    </row>
    <row r="1001" spans="1:7" x14ac:dyDescent="0.25">
      <c r="A1001" s="5">
        <v>740</v>
      </c>
      <c r="B1001" s="5">
        <v>1644</v>
      </c>
      <c r="C1001" s="10">
        <v>44086</v>
      </c>
      <c r="D1001" s="5">
        <v>3</v>
      </c>
      <c r="E1001" s="5">
        <v>347</v>
      </c>
      <c r="F1001" s="40">
        <v>43.270499999999998</v>
      </c>
      <c r="G1001" s="40">
        <v>129.8115</v>
      </c>
    </row>
    <row r="1002" spans="1:7" x14ac:dyDescent="0.25">
      <c r="A1002" s="4">
        <v>740</v>
      </c>
      <c r="B1002" s="4">
        <v>1645</v>
      </c>
      <c r="C1002" s="11">
        <v>44086</v>
      </c>
      <c r="D1002" s="4">
        <v>3</v>
      </c>
      <c r="E1002" s="4">
        <v>348</v>
      </c>
      <c r="F1002" s="41">
        <v>41.170499999999997</v>
      </c>
      <c r="G1002" s="41">
        <v>123.5115</v>
      </c>
    </row>
    <row r="1003" spans="1:7" x14ac:dyDescent="0.25">
      <c r="A1003" s="5">
        <v>740</v>
      </c>
      <c r="B1003" s="5">
        <v>1646</v>
      </c>
      <c r="C1003" s="10">
        <v>44086</v>
      </c>
      <c r="D1003" s="5">
        <v>3</v>
      </c>
      <c r="E1003" s="5">
        <v>349</v>
      </c>
      <c r="F1003" s="40">
        <v>45.444000000000003</v>
      </c>
      <c r="G1003" s="40">
        <v>136.33199999999999</v>
      </c>
    </row>
    <row r="1004" spans="1:7" x14ac:dyDescent="0.25">
      <c r="A1004" s="4">
        <v>741</v>
      </c>
      <c r="B1004" s="4">
        <v>1647</v>
      </c>
      <c r="C1004" s="11">
        <v>44086</v>
      </c>
      <c r="D1004" s="4">
        <v>550</v>
      </c>
      <c r="E1004" s="4">
        <v>930</v>
      </c>
      <c r="F1004" s="41">
        <v>43.039499999999997</v>
      </c>
      <c r="G1004" s="41">
        <v>23671.724999999999</v>
      </c>
    </row>
    <row r="1005" spans="1:7" x14ac:dyDescent="0.25">
      <c r="A1005" s="5">
        <v>742</v>
      </c>
      <c r="B1005" s="5">
        <v>1648</v>
      </c>
      <c r="C1005" s="10">
        <v>44086</v>
      </c>
      <c r="D1005" s="5">
        <v>550</v>
      </c>
      <c r="E1005" s="5">
        <v>332</v>
      </c>
      <c r="F1005" s="40">
        <v>10.815</v>
      </c>
      <c r="G1005" s="40">
        <v>5948.25</v>
      </c>
    </row>
    <row r="1006" spans="1:7" x14ac:dyDescent="0.25">
      <c r="A1006" s="4">
        <v>743</v>
      </c>
      <c r="B1006" s="4">
        <v>1649</v>
      </c>
      <c r="C1006" s="11">
        <v>44086</v>
      </c>
      <c r="D1006" s="4">
        <v>550</v>
      </c>
      <c r="E1006" s="4">
        <v>948</v>
      </c>
      <c r="F1006" s="41">
        <v>82.834500000000006</v>
      </c>
      <c r="G1006" s="41">
        <v>45558.974999999999</v>
      </c>
    </row>
    <row r="1007" spans="1:7" x14ac:dyDescent="0.25">
      <c r="A1007" s="5">
        <v>743</v>
      </c>
      <c r="B1007" s="5">
        <v>1650</v>
      </c>
      <c r="C1007" s="10">
        <v>44086</v>
      </c>
      <c r="D1007" s="5">
        <v>550</v>
      </c>
      <c r="E1007" s="5">
        <v>907</v>
      </c>
      <c r="F1007" s="40">
        <v>82.834500000000006</v>
      </c>
      <c r="G1007" s="40">
        <v>45558.974999999999</v>
      </c>
    </row>
    <row r="1008" spans="1:7" x14ac:dyDescent="0.25">
      <c r="A1008" s="4">
        <v>744</v>
      </c>
      <c r="B1008" s="4">
        <v>1651</v>
      </c>
      <c r="C1008" s="11">
        <v>44086</v>
      </c>
      <c r="D1008" s="4">
        <v>1250</v>
      </c>
      <c r="E1008" s="4">
        <v>325</v>
      </c>
      <c r="F1008" s="41">
        <v>0.21</v>
      </c>
      <c r="G1008" s="41">
        <v>262.5</v>
      </c>
    </row>
    <row r="1009" spans="1:7" x14ac:dyDescent="0.25">
      <c r="A1009" s="5">
        <v>744</v>
      </c>
      <c r="B1009" s="5">
        <v>1652</v>
      </c>
      <c r="C1009" s="10">
        <v>44086</v>
      </c>
      <c r="D1009" s="5">
        <v>1250</v>
      </c>
      <c r="E1009" s="5">
        <v>326</v>
      </c>
      <c r="F1009" s="40">
        <v>0.21</v>
      </c>
      <c r="G1009" s="40">
        <v>262.5</v>
      </c>
    </row>
    <row r="1010" spans="1:7" x14ac:dyDescent="0.25">
      <c r="A1010" s="4">
        <v>745</v>
      </c>
      <c r="B1010" s="4">
        <v>1653</v>
      </c>
      <c r="C1010" s="11">
        <v>44086</v>
      </c>
      <c r="D1010" s="4">
        <v>3</v>
      </c>
      <c r="E1010" s="4">
        <v>320</v>
      </c>
      <c r="F1010" s="41">
        <v>49.643999999999998</v>
      </c>
      <c r="G1010" s="41">
        <v>148.93199999999999</v>
      </c>
    </row>
    <row r="1011" spans="1:7" x14ac:dyDescent="0.25">
      <c r="A1011" s="5">
        <v>745</v>
      </c>
      <c r="B1011" s="5">
        <v>1654</v>
      </c>
      <c r="C1011" s="10">
        <v>44086</v>
      </c>
      <c r="D1011" s="5">
        <v>3</v>
      </c>
      <c r="E1011" s="5">
        <v>321</v>
      </c>
      <c r="F1011" s="40">
        <v>44.320500000000003</v>
      </c>
      <c r="G1011" s="40">
        <v>132.9615</v>
      </c>
    </row>
    <row r="1012" spans="1:7" x14ac:dyDescent="0.25">
      <c r="A1012" s="4">
        <v>745</v>
      </c>
      <c r="B1012" s="4">
        <v>1655</v>
      </c>
      <c r="C1012" s="11">
        <v>44086</v>
      </c>
      <c r="D1012" s="4">
        <v>60</v>
      </c>
      <c r="E1012" s="4">
        <v>322</v>
      </c>
      <c r="F1012" s="41">
        <v>28.6965</v>
      </c>
      <c r="G1012" s="41">
        <v>1721.79</v>
      </c>
    </row>
    <row r="1013" spans="1:7" x14ac:dyDescent="0.25">
      <c r="A1013" s="5">
        <v>746</v>
      </c>
      <c r="B1013" s="5">
        <v>1656</v>
      </c>
      <c r="C1013" s="10">
        <v>44086</v>
      </c>
      <c r="D1013" s="5">
        <v>550</v>
      </c>
      <c r="E1013" s="5">
        <v>930</v>
      </c>
      <c r="F1013" s="40">
        <v>42.514499999999998</v>
      </c>
      <c r="G1013" s="40">
        <v>23382.974999999999</v>
      </c>
    </row>
    <row r="1014" spans="1:7" x14ac:dyDescent="0.25">
      <c r="A1014" s="4">
        <v>746</v>
      </c>
      <c r="B1014" s="4">
        <v>1657</v>
      </c>
      <c r="C1014" s="11">
        <v>44086</v>
      </c>
      <c r="D1014" s="4">
        <v>550</v>
      </c>
      <c r="E1014" s="4">
        <v>921</v>
      </c>
      <c r="F1014" s="41">
        <v>5.5860000000000003</v>
      </c>
      <c r="G1014" s="41">
        <v>3072.3</v>
      </c>
    </row>
    <row r="1015" spans="1:7" x14ac:dyDescent="0.25">
      <c r="A1015" s="5">
        <v>747</v>
      </c>
      <c r="B1015" s="5">
        <v>1658</v>
      </c>
      <c r="C1015" s="10">
        <v>44086</v>
      </c>
      <c r="D1015" s="5">
        <v>60</v>
      </c>
      <c r="E1015" s="5">
        <v>952</v>
      </c>
      <c r="F1015" s="40">
        <v>15.7395</v>
      </c>
      <c r="G1015" s="40">
        <v>944.37</v>
      </c>
    </row>
    <row r="1016" spans="1:7" x14ac:dyDescent="0.25">
      <c r="A1016" s="4">
        <v>748</v>
      </c>
      <c r="B1016" s="4">
        <v>1659</v>
      </c>
      <c r="C1016" s="11">
        <v>44086</v>
      </c>
      <c r="D1016" s="4">
        <v>550</v>
      </c>
      <c r="E1016" s="4">
        <v>933</v>
      </c>
      <c r="F1016" s="41">
        <v>43.459499999999998</v>
      </c>
      <c r="G1016" s="41">
        <v>23902.724999999999</v>
      </c>
    </row>
    <row r="1017" spans="1:7" x14ac:dyDescent="0.25">
      <c r="A1017" s="5">
        <v>748</v>
      </c>
      <c r="B1017" s="5">
        <v>1660</v>
      </c>
      <c r="C1017" s="10">
        <v>44086</v>
      </c>
      <c r="D1017" s="5">
        <v>550</v>
      </c>
      <c r="E1017" s="5">
        <v>934</v>
      </c>
      <c r="F1017" s="40">
        <v>37.621499999999997</v>
      </c>
      <c r="G1017" s="40">
        <v>20691.825000000001</v>
      </c>
    </row>
    <row r="1018" spans="1:7" x14ac:dyDescent="0.25">
      <c r="A1018" s="4">
        <v>748</v>
      </c>
      <c r="B1018" s="4">
        <v>1661</v>
      </c>
      <c r="C1018" s="11">
        <v>44086</v>
      </c>
      <c r="D1018" s="4">
        <v>550</v>
      </c>
      <c r="E1018" s="4">
        <v>922</v>
      </c>
      <c r="F1018" s="41">
        <v>6.5309999999999997</v>
      </c>
      <c r="G1018" s="41">
        <v>3592.05</v>
      </c>
    </row>
    <row r="1019" spans="1:7" x14ac:dyDescent="0.25">
      <c r="A1019" s="5">
        <v>748</v>
      </c>
      <c r="B1019" s="5">
        <v>1662</v>
      </c>
      <c r="C1019" s="10">
        <v>44086</v>
      </c>
      <c r="D1019" s="5">
        <v>550</v>
      </c>
      <c r="E1019" s="5">
        <v>923</v>
      </c>
      <c r="F1019" s="40">
        <v>6.1844999999999999</v>
      </c>
      <c r="G1019" s="40">
        <v>3401.4749999999999</v>
      </c>
    </row>
    <row r="1020" spans="1:7" x14ac:dyDescent="0.25">
      <c r="A1020" s="4">
        <v>749</v>
      </c>
      <c r="B1020" s="4">
        <v>1663</v>
      </c>
      <c r="C1020" s="11">
        <v>44086</v>
      </c>
      <c r="D1020" s="4">
        <v>550</v>
      </c>
      <c r="E1020" s="4">
        <v>317</v>
      </c>
      <c r="F1020" s="41">
        <v>29.578499999999998</v>
      </c>
      <c r="G1020" s="41">
        <v>16268.174999999999</v>
      </c>
    </row>
    <row r="1021" spans="1:7" x14ac:dyDescent="0.25">
      <c r="A1021" s="5">
        <v>749</v>
      </c>
      <c r="B1021" s="5">
        <v>1664</v>
      </c>
      <c r="C1021" s="10">
        <v>44086</v>
      </c>
      <c r="D1021" s="5">
        <v>550</v>
      </c>
      <c r="E1021" s="5">
        <v>318</v>
      </c>
      <c r="F1021" s="40">
        <v>36.098999999999997</v>
      </c>
      <c r="G1021" s="40">
        <v>19854.45</v>
      </c>
    </row>
    <row r="1022" spans="1:7" x14ac:dyDescent="0.25">
      <c r="A1022" s="4">
        <v>749</v>
      </c>
      <c r="B1022" s="4">
        <v>1665</v>
      </c>
      <c r="C1022" s="11">
        <v>44086</v>
      </c>
      <c r="D1022" s="4">
        <v>550</v>
      </c>
      <c r="E1022" s="4">
        <v>319</v>
      </c>
      <c r="F1022" s="41">
        <v>48.583500000000001</v>
      </c>
      <c r="G1022" s="41">
        <v>26720.924999999999</v>
      </c>
    </row>
    <row r="1023" spans="1:7" x14ac:dyDescent="0.25">
      <c r="A1023" s="5">
        <v>750</v>
      </c>
      <c r="B1023" s="5">
        <v>1666</v>
      </c>
      <c r="C1023" s="10">
        <v>44086</v>
      </c>
      <c r="D1023" s="5">
        <v>550</v>
      </c>
      <c r="E1023" s="5">
        <v>928</v>
      </c>
      <c r="F1023" s="40">
        <v>32.2455</v>
      </c>
      <c r="G1023" s="40">
        <v>17735.025000000001</v>
      </c>
    </row>
    <row r="1024" spans="1:7" x14ac:dyDescent="0.25">
      <c r="A1024" s="4">
        <v>750</v>
      </c>
      <c r="B1024" s="4">
        <v>1667</v>
      </c>
      <c r="C1024" s="11">
        <v>44086</v>
      </c>
      <c r="D1024" s="4">
        <v>550</v>
      </c>
      <c r="E1024" s="4">
        <v>929</v>
      </c>
      <c r="F1024" s="41">
        <v>36.561</v>
      </c>
      <c r="G1024" s="41">
        <v>20108.55</v>
      </c>
    </row>
    <row r="1025" spans="1:7" x14ac:dyDescent="0.25">
      <c r="A1025" s="5">
        <v>751</v>
      </c>
      <c r="B1025" s="5">
        <v>1668</v>
      </c>
      <c r="C1025" s="10">
        <v>44086</v>
      </c>
      <c r="D1025" s="5">
        <v>550</v>
      </c>
      <c r="E1025" s="5">
        <v>319</v>
      </c>
      <c r="F1025" s="40">
        <v>46.420499999999997</v>
      </c>
      <c r="G1025" s="40">
        <v>25531.275000000001</v>
      </c>
    </row>
    <row r="1026" spans="1:7" x14ac:dyDescent="0.25">
      <c r="A1026" s="4">
        <v>752</v>
      </c>
      <c r="B1026" s="4">
        <v>1669</v>
      </c>
      <c r="C1026" s="11">
        <v>44086</v>
      </c>
      <c r="D1026" s="4">
        <v>3</v>
      </c>
      <c r="E1026" s="4">
        <v>373</v>
      </c>
      <c r="F1026" s="41">
        <v>41.296500000000002</v>
      </c>
      <c r="G1026" s="41">
        <v>123.8895</v>
      </c>
    </row>
    <row r="1027" spans="1:7" x14ac:dyDescent="0.25">
      <c r="A1027" s="5">
        <v>752</v>
      </c>
      <c r="B1027" s="5">
        <v>1670</v>
      </c>
      <c r="C1027" s="10">
        <v>44086</v>
      </c>
      <c r="D1027" s="5">
        <v>3</v>
      </c>
      <c r="E1027" s="5">
        <v>374</v>
      </c>
      <c r="F1027" s="40">
        <v>37.023000000000003</v>
      </c>
      <c r="G1027" s="40">
        <v>111.069</v>
      </c>
    </row>
    <row r="1028" spans="1:7" x14ac:dyDescent="0.25">
      <c r="A1028" s="4">
        <v>753</v>
      </c>
      <c r="B1028" s="4">
        <v>1671</v>
      </c>
      <c r="C1028" s="11">
        <v>44087</v>
      </c>
      <c r="D1028" s="4">
        <v>550</v>
      </c>
      <c r="E1028" s="4">
        <v>525</v>
      </c>
      <c r="F1028" s="41">
        <v>2.3205</v>
      </c>
      <c r="G1028" s="41">
        <v>1276.2750000000001</v>
      </c>
    </row>
    <row r="1029" spans="1:7" x14ac:dyDescent="0.25">
      <c r="A1029" s="5">
        <v>754</v>
      </c>
      <c r="B1029" s="5">
        <v>1672</v>
      </c>
      <c r="C1029" s="10">
        <v>44087</v>
      </c>
      <c r="D1029" s="5">
        <v>550</v>
      </c>
      <c r="E1029" s="5">
        <v>526</v>
      </c>
      <c r="F1029" s="40">
        <v>3.6435</v>
      </c>
      <c r="G1029" s="40">
        <v>2003.925</v>
      </c>
    </row>
    <row r="1030" spans="1:7" x14ac:dyDescent="0.25">
      <c r="A1030" s="4">
        <v>755</v>
      </c>
      <c r="B1030" s="4">
        <v>1673</v>
      </c>
      <c r="C1030" s="11">
        <v>44087</v>
      </c>
      <c r="D1030" s="4">
        <v>550</v>
      </c>
      <c r="E1030" s="4">
        <v>908</v>
      </c>
      <c r="F1030" s="41">
        <v>21.0945</v>
      </c>
      <c r="G1030" s="41">
        <v>11601.975</v>
      </c>
    </row>
    <row r="1031" spans="1:7" x14ac:dyDescent="0.25">
      <c r="A1031" s="5">
        <v>755</v>
      </c>
      <c r="B1031" s="5">
        <v>1674</v>
      </c>
      <c r="C1031" s="10">
        <v>44087</v>
      </c>
      <c r="D1031" s="5">
        <v>550</v>
      </c>
      <c r="E1031" s="5">
        <v>909</v>
      </c>
      <c r="F1031" s="40">
        <v>30.439499999999999</v>
      </c>
      <c r="G1031" s="40">
        <v>16741.724999999999</v>
      </c>
    </row>
    <row r="1032" spans="1:7" x14ac:dyDescent="0.25">
      <c r="A1032" s="4">
        <v>755</v>
      </c>
      <c r="B1032" s="4">
        <v>1675</v>
      </c>
      <c r="C1032" s="11">
        <v>44087</v>
      </c>
      <c r="D1032" s="4">
        <v>550</v>
      </c>
      <c r="E1032" s="4">
        <v>913</v>
      </c>
      <c r="F1032" s="41">
        <v>40.939500000000002</v>
      </c>
      <c r="G1032" s="41">
        <v>22516.724999999999</v>
      </c>
    </row>
    <row r="1033" spans="1:7" x14ac:dyDescent="0.25">
      <c r="A1033" s="5">
        <v>756</v>
      </c>
      <c r="B1033" s="5">
        <v>1676</v>
      </c>
      <c r="C1033" s="10">
        <v>44087</v>
      </c>
      <c r="D1033" s="5">
        <v>60</v>
      </c>
      <c r="E1033" s="5">
        <v>356</v>
      </c>
      <c r="F1033" s="40">
        <v>3.6015000000000001</v>
      </c>
      <c r="G1033" s="40">
        <v>216.09</v>
      </c>
    </row>
    <row r="1034" spans="1:7" x14ac:dyDescent="0.25">
      <c r="A1034" s="4">
        <v>756</v>
      </c>
      <c r="B1034" s="4">
        <v>1677</v>
      </c>
      <c r="C1034" s="11">
        <v>44087</v>
      </c>
      <c r="D1034" s="4">
        <v>60</v>
      </c>
      <c r="E1034" s="4">
        <v>357</v>
      </c>
      <c r="F1034" s="41">
        <v>3.9794999999999998</v>
      </c>
      <c r="G1034" s="41">
        <v>238.77</v>
      </c>
    </row>
    <row r="1035" spans="1:7" x14ac:dyDescent="0.25">
      <c r="A1035" s="5">
        <v>757</v>
      </c>
      <c r="B1035" s="5">
        <v>1678</v>
      </c>
      <c r="C1035" s="10">
        <v>44089</v>
      </c>
      <c r="D1035" s="5">
        <v>3</v>
      </c>
      <c r="E1035" s="5">
        <v>312</v>
      </c>
      <c r="F1035" s="40">
        <v>41.915999999999997</v>
      </c>
      <c r="G1035" s="40">
        <v>125.748</v>
      </c>
    </row>
    <row r="1036" spans="1:7" x14ac:dyDescent="0.25">
      <c r="A1036" s="4">
        <v>758</v>
      </c>
      <c r="B1036" s="4">
        <v>1679</v>
      </c>
      <c r="C1036" s="11">
        <v>44089</v>
      </c>
      <c r="D1036" s="4">
        <v>3</v>
      </c>
      <c r="E1036" s="4">
        <v>311</v>
      </c>
      <c r="F1036" s="41">
        <v>50.263500000000001</v>
      </c>
      <c r="G1036" s="41">
        <v>150.79050000000001</v>
      </c>
    </row>
    <row r="1037" spans="1:7" x14ac:dyDescent="0.25">
      <c r="A1037" s="5">
        <v>759</v>
      </c>
      <c r="B1037" s="5">
        <v>1680</v>
      </c>
      <c r="C1037" s="10">
        <v>44089</v>
      </c>
      <c r="D1037" s="5">
        <v>3</v>
      </c>
      <c r="E1037" s="5">
        <v>368</v>
      </c>
      <c r="F1037" s="40">
        <v>41.380499999999998</v>
      </c>
      <c r="G1037" s="40">
        <v>124.14149999999999</v>
      </c>
    </row>
    <row r="1038" spans="1:7" x14ac:dyDescent="0.25">
      <c r="A1038" s="4">
        <v>759</v>
      </c>
      <c r="B1038" s="4">
        <v>1681</v>
      </c>
      <c r="C1038" s="11">
        <v>44089</v>
      </c>
      <c r="D1038" s="4">
        <v>3</v>
      </c>
      <c r="E1038" s="4">
        <v>369</v>
      </c>
      <c r="F1038" s="41">
        <v>39.280500000000004</v>
      </c>
      <c r="G1038" s="41">
        <v>117.8415</v>
      </c>
    </row>
    <row r="1039" spans="1:7" x14ac:dyDescent="0.25">
      <c r="A1039" s="5">
        <v>759</v>
      </c>
      <c r="B1039" s="5">
        <v>1682</v>
      </c>
      <c r="C1039" s="10">
        <v>44089</v>
      </c>
      <c r="D1039" s="5">
        <v>3</v>
      </c>
      <c r="E1039" s="5">
        <v>370</v>
      </c>
      <c r="F1039" s="40">
        <v>43.554000000000002</v>
      </c>
      <c r="G1039" s="40">
        <v>130.66200000000001</v>
      </c>
    </row>
    <row r="1040" spans="1:7" x14ac:dyDescent="0.25">
      <c r="A1040" s="4">
        <v>759</v>
      </c>
      <c r="B1040" s="4">
        <v>1683</v>
      </c>
      <c r="C1040" s="11">
        <v>44089</v>
      </c>
      <c r="D1040" s="4">
        <v>3</v>
      </c>
      <c r="E1040" s="4">
        <v>371</v>
      </c>
      <c r="F1040" s="41">
        <v>39.280500000000004</v>
      </c>
      <c r="G1040" s="41">
        <v>117.8415</v>
      </c>
    </row>
    <row r="1041" spans="1:7" x14ac:dyDescent="0.25">
      <c r="A1041" s="5">
        <v>759</v>
      </c>
      <c r="B1041" s="5">
        <v>1684</v>
      </c>
      <c r="C1041" s="10">
        <v>44089</v>
      </c>
      <c r="D1041" s="5">
        <v>3</v>
      </c>
      <c r="E1041" s="5">
        <v>372</v>
      </c>
      <c r="F1041" s="40">
        <v>37.180500000000002</v>
      </c>
      <c r="G1041" s="40">
        <v>111.5415</v>
      </c>
    </row>
    <row r="1042" spans="1:7" x14ac:dyDescent="0.25">
      <c r="A1042" s="4">
        <v>760</v>
      </c>
      <c r="B1042" s="4">
        <v>1685</v>
      </c>
      <c r="C1042" s="11">
        <v>44089</v>
      </c>
      <c r="D1042" s="4">
        <v>550</v>
      </c>
      <c r="E1042" s="4">
        <v>530</v>
      </c>
      <c r="F1042" s="41">
        <v>16.085999999999999</v>
      </c>
      <c r="G1042" s="41">
        <v>8847.2999999999993</v>
      </c>
    </row>
    <row r="1043" spans="1:7" x14ac:dyDescent="0.25">
      <c r="A1043" s="5">
        <v>761</v>
      </c>
      <c r="B1043" s="5">
        <v>1686</v>
      </c>
      <c r="C1043" s="10">
        <v>44089</v>
      </c>
      <c r="D1043" s="5">
        <v>3</v>
      </c>
      <c r="E1043" s="5">
        <v>314</v>
      </c>
      <c r="F1043" s="40">
        <v>57.025500000000001</v>
      </c>
      <c r="G1043" s="40">
        <v>171.07650000000001</v>
      </c>
    </row>
    <row r="1044" spans="1:7" x14ac:dyDescent="0.25">
      <c r="A1044" s="4">
        <v>762</v>
      </c>
      <c r="B1044" s="4">
        <v>1687</v>
      </c>
      <c r="C1044" s="11">
        <v>44089</v>
      </c>
      <c r="D1044" s="4">
        <v>550</v>
      </c>
      <c r="E1044" s="4">
        <v>512</v>
      </c>
      <c r="F1044" s="41">
        <v>37.085999999999999</v>
      </c>
      <c r="G1044" s="41">
        <v>20397.3</v>
      </c>
    </row>
    <row r="1045" spans="1:7" x14ac:dyDescent="0.25">
      <c r="A1045" s="5">
        <v>763</v>
      </c>
      <c r="B1045" s="5">
        <v>1688</v>
      </c>
      <c r="C1045" s="10">
        <v>44089</v>
      </c>
      <c r="D1045" s="5">
        <v>550</v>
      </c>
      <c r="E1045" s="5">
        <v>513</v>
      </c>
      <c r="F1045" s="40">
        <v>26.596499999999999</v>
      </c>
      <c r="G1045" s="40">
        <v>14628.075000000001</v>
      </c>
    </row>
    <row r="1046" spans="1:7" x14ac:dyDescent="0.25">
      <c r="A1046" s="4">
        <v>764</v>
      </c>
      <c r="B1046" s="4">
        <v>1689</v>
      </c>
      <c r="C1046" s="11">
        <v>44089</v>
      </c>
      <c r="D1046" s="4">
        <v>550</v>
      </c>
      <c r="E1046" s="4">
        <v>317</v>
      </c>
      <c r="F1046" s="41">
        <v>27.058499999999999</v>
      </c>
      <c r="G1046" s="41">
        <v>14882.174999999999</v>
      </c>
    </row>
    <row r="1047" spans="1:7" x14ac:dyDescent="0.25">
      <c r="A1047" s="5">
        <v>764</v>
      </c>
      <c r="B1047" s="5">
        <v>1690</v>
      </c>
      <c r="C1047" s="10">
        <v>44089</v>
      </c>
      <c r="D1047" s="5">
        <v>550</v>
      </c>
      <c r="E1047" s="5">
        <v>318</v>
      </c>
      <c r="F1047" s="40">
        <v>33.579000000000001</v>
      </c>
      <c r="G1047" s="40">
        <v>18468.45</v>
      </c>
    </row>
    <row r="1048" spans="1:7" x14ac:dyDescent="0.25">
      <c r="A1048" s="4">
        <v>765</v>
      </c>
      <c r="B1048" s="4">
        <v>1691</v>
      </c>
      <c r="C1048" s="11">
        <v>44089</v>
      </c>
      <c r="D1048" s="4">
        <v>3</v>
      </c>
      <c r="E1048" s="4">
        <v>405</v>
      </c>
      <c r="F1048" s="41">
        <v>49.643999999999998</v>
      </c>
      <c r="G1048" s="41">
        <v>148.93199999999999</v>
      </c>
    </row>
    <row r="1049" spans="1:7" x14ac:dyDescent="0.25">
      <c r="A1049" s="5">
        <v>765</v>
      </c>
      <c r="B1049" s="5">
        <v>1692</v>
      </c>
      <c r="C1049" s="10">
        <v>44089</v>
      </c>
      <c r="D1049" s="5">
        <v>3</v>
      </c>
      <c r="E1049" s="5">
        <v>406</v>
      </c>
      <c r="F1049" s="40">
        <v>45.3705</v>
      </c>
      <c r="G1049" s="40">
        <v>136.11150000000001</v>
      </c>
    </row>
    <row r="1050" spans="1:7" x14ac:dyDescent="0.25">
      <c r="A1050" s="4">
        <v>765</v>
      </c>
      <c r="B1050" s="4">
        <v>1693</v>
      </c>
      <c r="C1050" s="11">
        <v>44089</v>
      </c>
      <c r="D1050" s="4">
        <v>3</v>
      </c>
      <c r="E1050" s="4">
        <v>407</v>
      </c>
      <c r="F1050" s="41">
        <v>43.270499999999998</v>
      </c>
      <c r="G1050" s="41">
        <v>129.8115</v>
      </c>
    </row>
    <row r="1051" spans="1:7" x14ac:dyDescent="0.25">
      <c r="A1051" s="5">
        <v>765</v>
      </c>
      <c r="B1051" s="5">
        <v>1694</v>
      </c>
      <c r="C1051" s="10">
        <v>44089</v>
      </c>
      <c r="D1051" s="5">
        <v>3</v>
      </c>
      <c r="E1051" s="5">
        <v>408</v>
      </c>
      <c r="F1051" s="40">
        <v>47.543999999999997</v>
      </c>
      <c r="G1051" s="40">
        <v>142.63200000000001</v>
      </c>
    </row>
    <row r="1052" spans="1:7" x14ac:dyDescent="0.25">
      <c r="A1052" s="4">
        <v>765</v>
      </c>
      <c r="B1052" s="4">
        <v>1695</v>
      </c>
      <c r="C1052" s="11">
        <v>44089</v>
      </c>
      <c r="D1052" s="4">
        <v>3</v>
      </c>
      <c r="E1052" s="4">
        <v>409</v>
      </c>
      <c r="F1052" s="41">
        <v>43.270499999999998</v>
      </c>
      <c r="G1052" s="41">
        <v>129.8115</v>
      </c>
    </row>
    <row r="1053" spans="1:7" x14ac:dyDescent="0.25">
      <c r="A1053" s="5">
        <v>765</v>
      </c>
      <c r="B1053" s="5">
        <v>1696</v>
      </c>
      <c r="C1053" s="10">
        <v>44089</v>
      </c>
      <c r="D1053" s="5">
        <v>3</v>
      </c>
      <c r="E1053" s="5">
        <v>410</v>
      </c>
      <c r="F1053" s="40">
        <v>41.170499999999997</v>
      </c>
      <c r="G1053" s="40">
        <v>123.5115</v>
      </c>
    </row>
    <row r="1054" spans="1:7" x14ac:dyDescent="0.25">
      <c r="A1054" s="4">
        <v>765</v>
      </c>
      <c r="B1054" s="4">
        <v>1697</v>
      </c>
      <c r="C1054" s="11">
        <v>44089</v>
      </c>
      <c r="D1054" s="4">
        <v>3</v>
      </c>
      <c r="E1054" s="4">
        <v>411</v>
      </c>
      <c r="F1054" s="41">
        <v>45.444000000000003</v>
      </c>
      <c r="G1054" s="41">
        <v>136.33199999999999</v>
      </c>
    </row>
    <row r="1055" spans="1:7" x14ac:dyDescent="0.25">
      <c r="A1055" s="5">
        <v>765</v>
      </c>
      <c r="B1055" s="5">
        <v>1698</v>
      </c>
      <c r="C1055" s="10">
        <v>44089</v>
      </c>
      <c r="D1055" s="5">
        <v>3</v>
      </c>
      <c r="E1055" s="5">
        <v>412</v>
      </c>
      <c r="F1055" s="40">
        <v>41.170499999999997</v>
      </c>
      <c r="G1055" s="40">
        <v>123.5115</v>
      </c>
    </row>
    <row r="1056" spans="1:7" x14ac:dyDescent="0.25">
      <c r="A1056" s="4">
        <v>765</v>
      </c>
      <c r="B1056" s="4">
        <v>1699</v>
      </c>
      <c r="C1056" s="11">
        <v>44089</v>
      </c>
      <c r="D1056" s="4">
        <v>3</v>
      </c>
      <c r="E1056" s="4">
        <v>413</v>
      </c>
      <c r="F1056" s="41">
        <v>39.070500000000003</v>
      </c>
      <c r="G1056" s="41">
        <v>117.2115</v>
      </c>
    </row>
    <row r="1057" spans="1:7" x14ac:dyDescent="0.25">
      <c r="A1057" s="5">
        <v>765</v>
      </c>
      <c r="B1057" s="5">
        <v>1700</v>
      </c>
      <c r="C1057" s="10">
        <v>44089</v>
      </c>
      <c r="D1057" s="5">
        <v>3</v>
      </c>
      <c r="E1057" s="5">
        <v>414</v>
      </c>
      <c r="F1057" s="40">
        <v>43.344000000000001</v>
      </c>
      <c r="G1057" s="40">
        <v>130.03200000000001</v>
      </c>
    </row>
    <row r="1058" spans="1:7" x14ac:dyDescent="0.25">
      <c r="A1058" s="4">
        <v>765</v>
      </c>
      <c r="B1058" s="4">
        <v>1701</v>
      </c>
      <c r="C1058" s="11">
        <v>44089</v>
      </c>
      <c r="D1058" s="4">
        <v>3</v>
      </c>
      <c r="E1058" s="4">
        <v>415</v>
      </c>
      <c r="F1058" s="41">
        <v>39.070500000000003</v>
      </c>
      <c r="G1058" s="41">
        <v>117.2115</v>
      </c>
    </row>
    <row r="1059" spans="1:7" x14ac:dyDescent="0.25">
      <c r="A1059" s="5">
        <v>765</v>
      </c>
      <c r="B1059" s="5">
        <v>1702</v>
      </c>
      <c r="C1059" s="10">
        <v>44089</v>
      </c>
      <c r="D1059" s="5">
        <v>3</v>
      </c>
      <c r="E1059" s="5">
        <v>416</v>
      </c>
      <c r="F1059" s="40">
        <v>36.970500000000001</v>
      </c>
      <c r="G1059" s="40">
        <v>110.9115</v>
      </c>
    </row>
    <row r="1060" spans="1:7" x14ac:dyDescent="0.25">
      <c r="A1060" s="4">
        <v>765</v>
      </c>
      <c r="B1060" s="4">
        <v>1703</v>
      </c>
      <c r="C1060" s="11">
        <v>44089</v>
      </c>
      <c r="D1060" s="4">
        <v>3</v>
      </c>
      <c r="E1060" s="4">
        <v>417</v>
      </c>
      <c r="F1060" s="41">
        <v>41.244</v>
      </c>
      <c r="G1060" s="41">
        <v>123.732</v>
      </c>
    </row>
    <row r="1061" spans="1:7" x14ac:dyDescent="0.25">
      <c r="A1061" s="5">
        <v>765</v>
      </c>
      <c r="B1061" s="5">
        <v>1704</v>
      </c>
      <c r="C1061" s="10">
        <v>44089</v>
      </c>
      <c r="D1061" s="5">
        <v>3</v>
      </c>
      <c r="E1061" s="5">
        <v>418</v>
      </c>
      <c r="F1061" s="40">
        <v>36.970500000000001</v>
      </c>
      <c r="G1061" s="40">
        <v>110.9115</v>
      </c>
    </row>
    <row r="1062" spans="1:7" x14ac:dyDescent="0.25">
      <c r="A1062" s="4">
        <v>765</v>
      </c>
      <c r="B1062" s="4">
        <v>1705</v>
      </c>
      <c r="C1062" s="11">
        <v>44089</v>
      </c>
      <c r="D1062" s="4">
        <v>3</v>
      </c>
      <c r="E1062" s="4">
        <v>419</v>
      </c>
      <c r="F1062" s="41">
        <v>34.8705</v>
      </c>
      <c r="G1062" s="41">
        <v>104.61150000000001</v>
      </c>
    </row>
    <row r="1063" spans="1:7" x14ac:dyDescent="0.25">
      <c r="A1063" s="5">
        <v>765</v>
      </c>
      <c r="B1063" s="5">
        <v>1706</v>
      </c>
      <c r="C1063" s="10">
        <v>44089</v>
      </c>
      <c r="D1063" s="5">
        <v>3</v>
      </c>
      <c r="E1063" s="5">
        <v>420</v>
      </c>
      <c r="F1063" s="40">
        <v>39.143999999999998</v>
      </c>
      <c r="G1063" s="40">
        <v>117.432</v>
      </c>
    </row>
    <row r="1064" spans="1:7" x14ac:dyDescent="0.25">
      <c r="A1064" s="4">
        <v>765</v>
      </c>
      <c r="B1064" s="4">
        <v>1707</v>
      </c>
      <c r="C1064" s="11">
        <v>44089</v>
      </c>
      <c r="D1064" s="4">
        <v>3</v>
      </c>
      <c r="E1064" s="4">
        <v>421</v>
      </c>
      <c r="F1064" s="41">
        <v>47.575499999999998</v>
      </c>
      <c r="G1064" s="41">
        <v>142.72649999999999</v>
      </c>
    </row>
    <row r="1065" spans="1:7" x14ac:dyDescent="0.25">
      <c r="A1065" s="5">
        <v>766</v>
      </c>
      <c r="B1065" s="5">
        <v>1708</v>
      </c>
      <c r="C1065" s="10">
        <v>44089</v>
      </c>
      <c r="D1065" s="5">
        <v>3</v>
      </c>
      <c r="E1065" s="5">
        <v>436</v>
      </c>
      <c r="F1065" s="40">
        <v>41.296500000000002</v>
      </c>
      <c r="G1065" s="40">
        <v>123.8895</v>
      </c>
    </row>
    <row r="1066" spans="1:7" x14ac:dyDescent="0.25">
      <c r="A1066" s="4">
        <v>766</v>
      </c>
      <c r="B1066" s="4">
        <v>1709</v>
      </c>
      <c r="C1066" s="11">
        <v>44089</v>
      </c>
      <c r="D1066" s="4">
        <v>3</v>
      </c>
      <c r="E1066" s="4">
        <v>437</v>
      </c>
      <c r="F1066" s="41">
        <v>37.023000000000003</v>
      </c>
      <c r="G1066" s="41">
        <v>111.069</v>
      </c>
    </row>
    <row r="1067" spans="1:7" x14ac:dyDescent="0.25">
      <c r="A1067" s="5">
        <v>767</v>
      </c>
      <c r="B1067" s="5">
        <v>1710</v>
      </c>
      <c r="C1067" s="10">
        <v>44089</v>
      </c>
      <c r="D1067" s="5">
        <v>60</v>
      </c>
      <c r="E1067" s="5">
        <v>322</v>
      </c>
      <c r="F1067" s="40">
        <v>25.420500000000001</v>
      </c>
      <c r="G1067" s="40">
        <v>1525.23</v>
      </c>
    </row>
    <row r="1068" spans="1:7" x14ac:dyDescent="0.25">
      <c r="A1068" s="4">
        <v>768</v>
      </c>
      <c r="B1068" s="4">
        <v>1711</v>
      </c>
      <c r="C1068" s="11">
        <v>44089</v>
      </c>
      <c r="D1068" s="4">
        <v>3</v>
      </c>
      <c r="E1068" s="4">
        <v>438</v>
      </c>
      <c r="F1068" s="41">
        <v>41.222999999999999</v>
      </c>
      <c r="G1068" s="41">
        <v>123.669</v>
      </c>
    </row>
    <row r="1069" spans="1:7" x14ac:dyDescent="0.25">
      <c r="A1069" s="5">
        <v>768</v>
      </c>
      <c r="B1069" s="5">
        <v>1712</v>
      </c>
      <c r="C1069" s="10">
        <v>44089</v>
      </c>
      <c r="D1069" s="5">
        <v>3</v>
      </c>
      <c r="E1069" s="5">
        <v>439</v>
      </c>
      <c r="F1069" s="40">
        <v>45.496499999999997</v>
      </c>
      <c r="G1069" s="40">
        <v>136.48949999999999</v>
      </c>
    </row>
    <row r="1070" spans="1:7" x14ac:dyDescent="0.25">
      <c r="A1070" s="4">
        <v>768</v>
      </c>
      <c r="B1070" s="4">
        <v>1713</v>
      </c>
      <c r="C1070" s="11">
        <v>44089</v>
      </c>
      <c r="D1070" s="4">
        <v>3</v>
      </c>
      <c r="E1070" s="4">
        <v>440</v>
      </c>
      <c r="F1070" s="41">
        <v>41.222999999999999</v>
      </c>
      <c r="G1070" s="41">
        <v>123.669</v>
      </c>
    </row>
    <row r="1071" spans="1:7" x14ac:dyDescent="0.25">
      <c r="A1071" s="5">
        <v>768</v>
      </c>
      <c r="B1071" s="5">
        <v>1714</v>
      </c>
      <c r="C1071" s="10">
        <v>44089</v>
      </c>
      <c r="D1071" s="5">
        <v>3</v>
      </c>
      <c r="E1071" s="5">
        <v>441</v>
      </c>
      <c r="F1071" s="40">
        <v>39.122999999999998</v>
      </c>
      <c r="G1071" s="40">
        <v>117.369</v>
      </c>
    </row>
    <row r="1072" spans="1:7" x14ac:dyDescent="0.25">
      <c r="A1072" s="4">
        <v>768</v>
      </c>
      <c r="B1072" s="4">
        <v>1715</v>
      </c>
      <c r="C1072" s="11">
        <v>44089</v>
      </c>
      <c r="D1072" s="4">
        <v>3</v>
      </c>
      <c r="E1072" s="4">
        <v>442</v>
      </c>
      <c r="F1072" s="41">
        <v>43.396500000000003</v>
      </c>
      <c r="G1072" s="41">
        <v>130.18950000000001</v>
      </c>
    </row>
    <row r="1073" spans="1:7" x14ac:dyDescent="0.25">
      <c r="A1073" s="5">
        <v>769</v>
      </c>
      <c r="B1073" s="5">
        <v>1716</v>
      </c>
      <c r="C1073" s="10">
        <v>44089</v>
      </c>
      <c r="D1073" s="5">
        <v>550</v>
      </c>
      <c r="E1073" s="5">
        <v>941</v>
      </c>
      <c r="F1073" s="40">
        <v>62.9895</v>
      </c>
      <c r="G1073" s="40">
        <v>34644.224999999999</v>
      </c>
    </row>
    <row r="1074" spans="1:7" x14ac:dyDescent="0.25">
      <c r="A1074" s="4">
        <v>770</v>
      </c>
      <c r="B1074" s="4">
        <v>1717</v>
      </c>
      <c r="C1074" s="11">
        <v>44089</v>
      </c>
      <c r="D1074" s="4">
        <v>3</v>
      </c>
      <c r="E1074" s="4">
        <v>320</v>
      </c>
      <c r="F1074" s="41">
        <v>45.3705</v>
      </c>
      <c r="G1074" s="41">
        <v>136.11150000000001</v>
      </c>
    </row>
    <row r="1075" spans="1:7" x14ac:dyDescent="0.25">
      <c r="A1075" s="5">
        <v>770</v>
      </c>
      <c r="B1075" s="5">
        <v>1718</v>
      </c>
      <c r="C1075" s="10">
        <v>44089</v>
      </c>
      <c r="D1075" s="5">
        <v>3</v>
      </c>
      <c r="E1075" s="5">
        <v>321</v>
      </c>
      <c r="F1075" s="40">
        <v>40.488</v>
      </c>
      <c r="G1075" s="40">
        <v>121.464</v>
      </c>
    </row>
    <row r="1076" spans="1:7" x14ac:dyDescent="0.25">
      <c r="A1076" s="4">
        <v>770</v>
      </c>
      <c r="B1076" s="4">
        <v>1719</v>
      </c>
      <c r="C1076" s="11">
        <v>44089</v>
      </c>
      <c r="D1076" s="4">
        <v>60</v>
      </c>
      <c r="E1076" s="4">
        <v>322</v>
      </c>
      <c r="F1076" s="41">
        <v>26.365500000000001</v>
      </c>
      <c r="G1076" s="41">
        <v>1581.93</v>
      </c>
    </row>
    <row r="1077" spans="1:7" x14ac:dyDescent="0.25">
      <c r="A1077" s="5">
        <v>771</v>
      </c>
      <c r="B1077" s="5">
        <v>1720</v>
      </c>
      <c r="C1077" s="10">
        <v>44089</v>
      </c>
      <c r="D1077" s="5">
        <v>3</v>
      </c>
      <c r="E1077" s="5">
        <v>504</v>
      </c>
      <c r="F1077" s="40">
        <v>48.762</v>
      </c>
      <c r="G1077" s="40">
        <v>146.286</v>
      </c>
    </row>
    <row r="1078" spans="1:7" x14ac:dyDescent="0.25">
      <c r="A1078" s="4">
        <v>772</v>
      </c>
      <c r="B1078" s="4">
        <v>1721</v>
      </c>
      <c r="C1078" s="11">
        <v>44089</v>
      </c>
      <c r="D1078" s="4">
        <v>3</v>
      </c>
      <c r="E1078" s="4">
        <v>497</v>
      </c>
      <c r="F1078" s="41">
        <v>34.188000000000002</v>
      </c>
      <c r="G1078" s="41">
        <v>102.56399999999999</v>
      </c>
    </row>
    <row r="1079" spans="1:7" x14ac:dyDescent="0.25">
      <c r="A1079" s="5">
        <v>773</v>
      </c>
      <c r="B1079" s="5">
        <v>1722</v>
      </c>
      <c r="C1079" s="10">
        <v>44090</v>
      </c>
      <c r="D1079" s="5">
        <v>3</v>
      </c>
      <c r="E1079" s="5">
        <v>323</v>
      </c>
      <c r="F1079" s="40">
        <v>50.263500000000001</v>
      </c>
      <c r="G1079" s="40">
        <v>150.79050000000001</v>
      </c>
    </row>
    <row r="1080" spans="1:7" x14ac:dyDescent="0.25">
      <c r="A1080" s="4">
        <v>774</v>
      </c>
      <c r="B1080" s="4">
        <v>1723</v>
      </c>
      <c r="C1080" s="11">
        <v>44090</v>
      </c>
      <c r="D1080" s="4">
        <v>550</v>
      </c>
      <c r="E1080" s="4">
        <v>523</v>
      </c>
      <c r="F1080" s="41">
        <v>10.731</v>
      </c>
      <c r="G1080" s="41">
        <v>5902.05</v>
      </c>
    </row>
    <row r="1081" spans="1:7" x14ac:dyDescent="0.25">
      <c r="A1081" s="5">
        <v>774</v>
      </c>
      <c r="B1081" s="5">
        <v>1724</v>
      </c>
      <c r="C1081" s="10">
        <v>44090</v>
      </c>
      <c r="D1081" s="5">
        <v>550</v>
      </c>
      <c r="E1081" s="5">
        <v>524</v>
      </c>
      <c r="F1081" s="40">
        <v>14.1225</v>
      </c>
      <c r="G1081" s="40">
        <v>7767.375</v>
      </c>
    </row>
    <row r="1082" spans="1:7" x14ac:dyDescent="0.25">
      <c r="A1082" s="4">
        <v>775</v>
      </c>
      <c r="B1082" s="4">
        <v>1725</v>
      </c>
      <c r="C1082" s="11">
        <v>44090</v>
      </c>
      <c r="D1082" s="4">
        <v>60</v>
      </c>
      <c r="E1082" s="4">
        <v>494</v>
      </c>
      <c r="F1082" s="41">
        <v>53.203499999999998</v>
      </c>
      <c r="G1082" s="41">
        <v>3192.21</v>
      </c>
    </row>
    <row r="1083" spans="1:7" x14ac:dyDescent="0.25">
      <c r="A1083" s="5">
        <v>775</v>
      </c>
      <c r="B1083" s="5">
        <v>1726</v>
      </c>
      <c r="C1083" s="10">
        <v>44090</v>
      </c>
      <c r="D1083" s="5">
        <v>60</v>
      </c>
      <c r="E1083" s="5">
        <v>495</v>
      </c>
      <c r="F1083" s="40">
        <v>63.692999999999998</v>
      </c>
      <c r="G1083" s="40">
        <v>3821.58</v>
      </c>
    </row>
    <row r="1084" spans="1:7" x14ac:dyDescent="0.25">
      <c r="A1084" s="4">
        <v>775</v>
      </c>
      <c r="B1084" s="4">
        <v>1727</v>
      </c>
      <c r="C1084" s="11">
        <v>44090</v>
      </c>
      <c r="D1084" s="4">
        <v>60</v>
      </c>
      <c r="E1084" s="4">
        <v>496</v>
      </c>
      <c r="F1084" s="41">
        <v>48.908999999999999</v>
      </c>
      <c r="G1084" s="41">
        <v>2934.54</v>
      </c>
    </row>
    <row r="1085" spans="1:7" x14ac:dyDescent="0.25">
      <c r="A1085" s="5">
        <v>776</v>
      </c>
      <c r="B1085" s="5">
        <v>1728</v>
      </c>
      <c r="C1085" s="10">
        <v>44090</v>
      </c>
      <c r="D1085" s="5">
        <v>550</v>
      </c>
      <c r="E1085" s="5">
        <v>911</v>
      </c>
      <c r="F1085" s="40">
        <v>21.0945</v>
      </c>
      <c r="G1085" s="40">
        <v>11601.975</v>
      </c>
    </row>
    <row r="1086" spans="1:7" x14ac:dyDescent="0.25">
      <c r="A1086" s="4">
        <v>776</v>
      </c>
      <c r="B1086" s="4">
        <v>1729</v>
      </c>
      <c r="C1086" s="11">
        <v>44090</v>
      </c>
      <c r="D1086" s="4">
        <v>550</v>
      </c>
      <c r="E1086" s="4">
        <v>912</v>
      </c>
      <c r="F1086" s="41">
        <v>30.439499999999999</v>
      </c>
      <c r="G1086" s="41">
        <v>16741.724999999999</v>
      </c>
    </row>
    <row r="1087" spans="1:7" x14ac:dyDescent="0.25">
      <c r="A1087" s="5">
        <v>776</v>
      </c>
      <c r="B1087" s="5">
        <v>1730</v>
      </c>
      <c r="C1087" s="10">
        <v>44090</v>
      </c>
      <c r="D1087" s="5">
        <v>550</v>
      </c>
      <c r="E1087" s="5">
        <v>913</v>
      </c>
      <c r="F1087" s="40">
        <v>40.939500000000002</v>
      </c>
      <c r="G1087" s="40">
        <v>22516.724999999999</v>
      </c>
    </row>
    <row r="1088" spans="1:7" x14ac:dyDescent="0.25">
      <c r="A1088" s="4">
        <v>776</v>
      </c>
      <c r="B1088" s="4">
        <v>1731</v>
      </c>
      <c r="C1088" s="11">
        <v>44090</v>
      </c>
      <c r="D1088" s="4">
        <v>550</v>
      </c>
      <c r="E1088" s="4">
        <v>914</v>
      </c>
      <c r="F1088" s="41">
        <v>21.0945</v>
      </c>
      <c r="G1088" s="41">
        <v>11601.975</v>
      </c>
    </row>
    <row r="1089" spans="1:7" x14ac:dyDescent="0.25">
      <c r="A1089" s="5">
        <v>777</v>
      </c>
      <c r="B1089" s="5">
        <v>1732</v>
      </c>
      <c r="C1089" s="10">
        <v>44090</v>
      </c>
      <c r="D1089" s="5">
        <v>60</v>
      </c>
      <c r="E1089" s="5">
        <v>506</v>
      </c>
      <c r="F1089" s="40">
        <v>9.1980000000000004</v>
      </c>
      <c r="G1089" s="40">
        <v>551.88</v>
      </c>
    </row>
    <row r="1090" spans="1:7" x14ac:dyDescent="0.25">
      <c r="A1090" s="4">
        <v>778</v>
      </c>
      <c r="B1090" s="4">
        <v>1733</v>
      </c>
      <c r="C1090" s="11">
        <v>44090</v>
      </c>
      <c r="D1090" s="4">
        <v>550</v>
      </c>
      <c r="E1090" s="4">
        <v>351</v>
      </c>
      <c r="F1090" s="41">
        <v>5.7750000000000004</v>
      </c>
      <c r="G1090" s="41">
        <v>3176.25</v>
      </c>
    </row>
    <row r="1091" spans="1:7" x14ac:dyDescent="0.25">
      <c r="A1091" s="5">
        <v>778</v>
      </c>
      <c r="B1091" s="5">
        <v>1734</v>
      </c>
      <c r="C1091" s="10">
        <v>44090</v>
      </c>
      <c r="D1091" s="5">
        <v>550</v>
      </c>
      <c r="E1091" s="5">
        <v>352</v>
      </c>
      <c r="F1091" s="40">
        <v>1.155</v>
      </c>
      <c r="G1091" s="40">
        <v>635.25</v>
      </c>
    </row>
    <row r="1092" spans="1:7" x14ac:dyDescent="0.25">
      <c r="A1092" s="4">
        <v>778</v>
      </c>
      <c r="B1092" s="4">
        <v>1735</v>
      </c>
      <c r="C1092" s="11">
        <v>44090</v>
      </c>
      <c r="D1092" s="4">
        <v>550</v>
      </c>
      <c r="E1092" s="4">
        <v>679</v>
      </c>
      <c r="F1092" s="41">
        <v>5.7750000000000004</v>
      </c>
      <c r="G1092" s="41">
        <v>3176.25</v>
      </c>
    </row>
    <row r="1093" spans="1:7" x14ac:dyDescent="0.25">
      <c r="A1093" s="5">
        <v>779</v>
      </c>
      <c r="B1093" s="5">
        <v>1736</v>
      </c>
      <c r="C1093" s="10">
        <v>44090</v>
      </c>
      <c r="D1093" s="5">
        <v>550</v>
      </c>
      <c r="E1093" s="5">
        <v>507</v>
      </c>
      <c r="F1093" s="40">
        <v>23.393999999999998</v>
      </c>
      <c r="G1093" s="40">
        <v>12866.7</v>
      </c>
    </row>
    <row r="1094" spans="1:7" x14ac:dyDescent="0.25">
      <c r="A1094" s="4">
        <v>779</v>
      </c>
      <c r="B1094" s="4">
        <v>1737</v>
      </c>
      <c r="C1094" s="11">
        <v>44090</v>
      </c>
      <c r="D1094" s="4">
        <v>550</v>
      </c>
      <c r="E1094" s="4">
        <v>508</v>
      </c>
      <c r="F1094" s="41">
        <v>27.6465</v>
      </c>
      <c r="G1094" s="41">
        <v>15205.575000000001</v>
      </c>
    </row>
    <row r="1095" spans="1:7" x14ac:dyDescent="0.25">
      <c r="A1095" s="5">
        <v>780</v>
      </c>
      <c r="B1095" s="5">
        <v>1738</v>
      </c>
      <c r="C1095" s="10">
        <v>44090</v>
      </c>
      <c r="D1095" s="5">
        <v>550</v>
      </c>
      <c r="E1095" s="5">
        <v>355</v>
      </c>
      <c r="F1095" s="40">
        <v>1.365</v>
      </c>
      <c r="G1095" s="40">
        <v>750.75</v>
      </c>
    </row>
    <row r="1096" spans="1:7" x14ac:dyDescent="0.25">
      <c r="A1096" s="4">
        <v>780</v>
      </c>
      <c r="B1096" s="4">
        <v>1739</v>
      </c>
      <c r="C1096" s="11">
        <v>44090</v>
      </c>
      <c r="D1096" s="4">
        <v>550</v>
      </c>
      <c r="E1096" s="4">
        <v>940</v>
      </c>
      <c r="F1096" s="41">
        <v>62.9895</v>
      </c>
      <c r="G1096" s="41">
        <v>34644.224999999999</v>
      </c>
    </row>
    <row r="1097" spans="1:7" x14ac:dyDescent="0.25">
      <c r="A1097" s="5">
        <v>780</v>
      </c>
      <c r="B1097" s="5">
        <v>1740</v>
      </c>
      <c r="C1097" s="10">
        <v>44090</v>
      </c>
      <c r="D1097" s="5">
        <v>550</v>
      </c>
      <c r="E1097" s="5">
        <v>535</v>
      </c>
      <c r="F1097" s="40">
        <v>3.4860000000000002</v>
      </c>
      <c r="G1097" s="40">
        <v>1917.3</v>
      </c>
    </row>
    <row r="1098" spans="1:7" x14ac:dyDescent="0.25">
      <c r="A1098" s="4">
        <v>781</v>
      </c>
      <c r="B1098" s="4">
        <v>1741</v>
      </c>
      <c r="C1098" s="11">
        <v>44090</v>
      </c>
      <c r="D1098" s="4">
        <v>550</v>
      </c>
      <c r="E1098" s="4">
        <v>351</v>
      </c>
      <c r="F1098" s="41">
        <v>6.1950000000000003</v>
      </c>
      <c r="G1098" s="41">
        <v>3407.25</v>
      </c>
    </row>
    <row r="1099" spans="1:7" x14ac:dyDescent="0.25">
      <c r="A1099" s="5">
        <v>781</v>
      </c>
      <c r="B1099" s="5">
        <v>1742</v>
      </c>
      <c r="C1099" s="10">
        <v>44090</v>
      </c>
      <c r="D1099" s="5">
        <v>550</v>
      </c>
      <c r="E1099" s="5">
        <v>352</v>
      </c>
      <c r="F1099" s="40">
        <v>1.47</v>
      </c>
      <c r="G1099" s="40">
        <v>808.5</v>
      </c>
    </row>
    <row r="1100" spans="1:7" x14ac:dyDescent="0.25">
      <c r="A1100" s="4">
        <v>781</v>
      </c>
      <c r="B1100" s="4">
        <v>1743</v>
      </c>
      <c r="C1100" s="11">
        <v>44090</v>
      </c>
      <c r="D1100" s="4">
        <v>550</v>
      </c>
      <c r="E1100" s="4">
        <v>679</v>
      </c>
      <c r="F1100" s="41">
        <v>6.1950000000000003</v>
      </c>
      <c r="G1100" s="41">
        <v>3407.25</v>
      </c>
    </row>
    <row r="1101" spans="1:7" x14ac:dyDescent="0.25">
      <c r="A1101" s="5">
        <v>782</v>
      </c>
      <c r="B1101" s="5">
        <v>1744</v>
      </c>
      <c r="C1101" s="10">
        <v>44090</v>
      </c>
      <c r="D1101" s="5">
        <v>550</v>
      </c>
      <c r="E1101" s="5">
        <v>507</v>
      </c>
      <c r="F1101" s="40">
        <v>22.165500000000002</v>
      </c>
      <c r="G1101" s="40">
        <v>12191.025</v>
      </c>
    </row>
    <row r="1102" spans="1:7" x14ac:dyDescent="0.25">
      <c r="A1102" s="4">
        <v>782</v>
      </c>
      <c r="B1102" s="4">
        <v>1745</v>
      </c>
      <c r="C1102" s="11">
        <v>44090</v>
      </c>
      <c r="D1102" s="4">
        <v>550</v>
      </c>
      <c r="E1102" s="4">
        <v>508</v>
      </c>
      <c r="F1102" s="41">
        <v>29.284500000000001</v>
      </c>
      <c r="G1102" s="41">
        <v>16106.475</v>
      </c>
    </row>
    <row r="1103" spans="1:7" x14ac:dyDescent="0.25">
      <c r="A1103" s="5">
        <v>783</v>
      </c>
      <c r="B1103" s="5">
        <v>1746</v>
      </c>
      <c r="C1103" s="10">
        <v>44090</v>
      </c>
      <c r="D1103" s="5">
        <v>3</v>
      </c>
      <c r="E1103" s="5">
        <v>491</v>
      </c>
      <c r="F1103" s="40">
        <v>19.9815</v>
      </c>
      <c r="G1103" s="40">
        <v>59.944499999999998</v>
      </c>
    </row>
    <row r="1104" spans="1:7" x14ac:dyDescent="0.25">
      <c r="A1104" s="4">
        <v>784</v>
      </c>
      <c r="B1104" s="4">
        <v>1747</v>
      </c>
      <c r="C1104" s="11">
        <v>44090</v>
      </c>
      <c r="D1104" s="4">
        <v>3</v>
      </c>
      <c r="E1104" s="4">
        <v>341</v>
      </c>
      <c r="F1104" s="41">
        <v>41.170499999999997</v>
      </c>
      <c r="G1104" s="41">
        <v>123.5115</v>
      </c>
    </row>
    <row r="1105" spans="1:7" x14ac:dyDescent="0.25">
      <c r="A1105" s="5">
        <v>784</v>
      </c>
      <c r="B1105" s="5">
        <v>1748</v>
      </c>
      <c r="C1105" s="10">
        <v>44090</v>
      </c>
      <c r="D1105" s="5">
        <v>3</v>
      </c>
      <c r="E1105" s="5">
        <v>342</v>
      </c>
      <c r="F1105" s="40">
        <v>39.070500000000003</v>
      </c>
      <c r="G1105" s="40">
        <v>117.2115</v>
      </c>
    </row>
    <row r="1106" spans="1:7" x14ac:dyDescent="0.25">
      <c r="A1106" s="4">
        <v>785</v>
      </c>
      <c r="B1106" s="4">
        <v>1749</v>
      </c>
      <c r="C1106" s="11">
        <v>44090</v>
      </c>
      <c r="D1106" s="4">
        <v>550</v>
      </c>
      <c r="E1106" s="4">
        <v>935</v>
      </c>
      <c r="F1106" s="41">
        <v>31.4895</v>
      </c>
      <c r="G1106" s="41">
        <v>17319.224999999999</v>
      </c>
    </row>
    <row r="1107" spans="1:7" x14ac:dyDescent="0.25">
      <c r="A1107" s="5">
        <v>785</v>
      </c>
      <c r="B1107" s="5">
        <v>1750</v>
      </c>
      <c r="C1107" s="10">
        <v>44090</v>
      </c>
      <c r="D1107" s="5">
        <v>550</v>
      </c>
      <c r="E1107" s="5">
        <v>936</v>
      </c>
      <c r="F1107" s="40">
        <v>48.289499999999997</v>
      </c>
      <c r="G1107" s="40">
        <v>26559.224999999999</v>
      </c>
    </row>
    <row r="1108" spans="1:7" x14ac:dyDescent="0.25">
      <c r="A1108" s="4">
        <v>786</v>
      </c>
      <c r="B1108" s="4">
        <v>1751</v>
      </c>
      <c r="C1108" s="11">
        <v>44090</v>
      </c>
      <c r="D1108" s="4">
        <v>3</v>
      </c>
      <c r="E1108" s="4">
        <v>388</v>
      </c>
      <c r="F1108" s="41">
        <v>39.070500000000003</v>
      </c>
      <c r="G1108" s="41">
        <v>117.2115</v>
      </c>
    </row>
    <row r="1109" spans="1:7" x14ac:dyDescent="0.25">
      <c r="A1109" s="5">
        <v>786</v>
      </c>
      <c r="B1109" s="5">
        <v>1752</v>
      </c>
      <c r="C1109" s="10">
        <v>44090</v>
      </c>
      <c r="D1109" s="5">
        <v>3</v>
      </c>
      <c r="E1109" s="5">
        <v>389</v>
      </c>
      <c r="F1109" s="40">
        <v>43.344000000000001</v>
      </c>
      <c r="G1109" s="40">
        <v>130.03200000000001</v>
      </c>
    </row>
    <row r="1110" spans="1:7" x14ac:dyDescent="0.25">
      <c r="A1110" s="4">
        <v>786</v>
      </c>
      <c r="B1110" s="4">
        <v>1753</v>
      </c>
      <c r="C1110" s="11">
        <v>44090</v>
      </c>
      <c r="D1110" s="4">
        <v>3</v>
      </c>
      <c r="E1110" s="4">
        <v>390</v>
      </c>
      <c r="F1110" s="41">
        <v>39.070500000000003</v>
      </c>
      <c r="G1110" s="41">
        <v>117.2115</v>
      </c>
    </row>
    <row r="1111" spans="1:7" x14ac:dyDescent="0.25">
      <c r="A1111" s="5">
        <v>786</v>
      </c>
      <c r="B1111" s="5">
        <v>1754</v>
      </c>
      <c r="C1111" s="10">
        <v>44090</v>
      </c>
      <c r="D1111" s="5">
        <v>3</v>
      </c>
      <c r="E1111" s="5">
        <v>391</v>
      </c>
      <c r="F1111" s="40">
        <v>36.970500000000001</v>
      </c>
      <c r="G1111" s="40">
        <v>110.9115</v>
      </c>
    </row>
    <row r="1112" spans="1:7" x14ac:dyDescent="0.25">
      <c r="A1112" s="4">
        <v>787</v>
      </c>
      <c r="B1112" s="4">
        <v>1755</v>
      </c>
      <c r="C1112" s="11">
        <v>44090</v>
      </c>
      <c r="D1112" s="4">
        <v>550</v>
      </c>
      <c r="E1112" s="4">
        <v>476</v>
      </c>
      <c r="F1112" s="41">
        <v>15.8865</v>
      </c>
      <c r="G1112" s="41">
        <v>8737.5750000000007</v>
      </c>
    </row>
    <row r="1113" spans="1:7" x14ac:dyDescent="0.25">
      <c r="A1113" s="5">
        <v>787</v>
      </c>
      <c r="B1113" s="5">
        <v>1756</v>
      </c>
      <c r="C1113" s="10">
        <v>44090</v>
      </c>
      <c r="D1113" s="5">
        <v>550</v>
      </c>
      <c r="E1113" s="5">
        <v>477</v>
      </c>
      <c r="F1113" s="40">
        <v>11.6655</v>
      </c>
      <c r="G1113" s="40">
        <v>6416.0249999999996</v>
      </c>
    </row>
    <row r="1114" spans="1:7" x14ac:dyDescent="0.25">
      <c r="A1114" s="4">
        <v>787</v>
      </c>
      <c r="B1114" s="4">
        <v>1757</v>
      </c>
      <c r="C1114" s="11">
        <v>44090</v>
      </c>
      <c r="D1114" s="4">
        <v>550</v>
      </c>
      <c r="E1114" s="4">
        <v>478</v>
      </c>
      <c r="F1114" s="41">
        <v>11.087999999999999</v>
      </c>
      <c r="G1114" s="41">
        <v>6098.4</v>
      </c>
    </row>
    <row r="1115" spans="1:7" x14ac:dyDescent="0.25">
      <c r="A1115" s="5">
        <v>787</v>
      </c>
      <c r="B1115" s="5">
        <v>1758</v>
      </c>
      <c r="C1115" s="10">
        <v>44090</v>
      </c>
      <c r="D1115" s="5">
        <v>550</v>
      </c>
      <c r="E1115" s="5">
        <v>479</v>
      </c>
      <c r="F1115" s="40">
        <v>15.8865</v>
      </c>
      <c r="G1115" s="40">
        <v>8737.5750000000007</v>
      </c>
    </row>
    <row r="1116" spans="1:7" x14ac:dyDescent="0.25">
      <c r="A1116" s="4">
        <v>787</v>
      </c>
      <c r="B1116" s="4">
        <v>1759</v>
      </c>
      <c r="C1116" s="11">
        <v>44090</v>
      </c>
      <c r="D1116" s="4">
        <v>550</v>
      </c>
      <c r="E1116" s="4">
        <v>480</v>
      </c>
      <c r="F1116" s="41">
        <v>11.6655</v>
      </c>
      <c r="G1116" s="41">
        <v>6416.0249999999996</v>
      </c>
    </row>
    <row r="1117" spans="1:7" x14ac:dyDescent="0.25">
      <c r="A1117" s="5">
        <v>787</v>
      </c>
      <c r="B1117" s="5">
        <v>1760</v>
      </c>
      <c r="C1117" s="10">
        <v>44090</v>
      </c>
      <c r="D1117" s="5">
        <v>550</v>
      </c>
      <c r="E1117" s="5">
        <v>481</v>
      </c>
      <c r="F1117" s="40">
        <v>11.087999999999999</v>
      </c>
      <c r="G1117" s="40">
        <v>6098.4</v>
      </c>
    </row>
    <row r="1118" spans="1:7" x14ac:dyDescent="0.25">
      <c r="A1118" s="4">
        <v>788</v>
      </c>
      <c r="B1118" s="4">
        <v>1761</v>
      </c>
      <c r="C1118" s="11">
        <v>44090</v>
      </c>
      <c r="D1118" s="4">
        <v>3</v>
      </c>
      <c r="E1118" s="4">
        <v>402</v>
      </c>
      <c r="F1118" s="41">
        <v>47.470500000000001</v>
      </c>
      <c r="G1118" s="41">
        <v>142.41149999999999</v>
      </c>
    </row>
    <row r="1119" spans="1:7" x14ac:dyDescent="0.25">
      <c r="A1119" s="5">
        <v>789</v>
      </c>
      <c r="B1119" s="5">
        <v>1762</v>
      </c>
      <c r="C1119" s="10">
        <v>44091</v>
      </c>
      <c r="D1119" s="5">
        <v>550</v>
      </c>
      <c r="E1119" s="5">
        <v>510</v>
      </c>
      <c r="F1119" s="40">
        <v>23.079000000000001</v>
      </c>
      <c r="G1119" s="40">
        <v>12693.45</v>
      </c>
    </row>
    <row r="1120" spans="1:7" x14ac:dyDescent="0.25">
      <c r="A1120" s="4">
        <v>789</v>
      </c>
      <c r="B1120" s="4">
        <v>1763</v>
      </c>
      <c r="C1120" s="11">
        <v>44091</v>
      </c>
      <c r="D1120" s="4">
        <v>550</v>
      </c>
      <c r="E1120" s="4">
        <v>511</v>
      </c>
      <c r="F1120" s="41">
        <v>29.274000000000001</v>
      </c>
      <c r="G1120" s="41">
        <v>16100.7</v>
      </c>
    </row>
    <row r="1121" spans="1:7" x14ac:dyDescent="0.25">
      <c r="A1121" s="5">
        <v>789</v>
      </c>
      <c r="B1121" s="5">
        <v>1764</v>
      </c>
      <c r="C1121" s="10">
        <v>44091</v>
      </c>
      <c r="D1121" s="5">
        <v>550</v>
      </c>
      <c r="E1121" s="5">
        <v>512</v>
      </c>
      <c r="F1121" s="40">
        <v>34.975499999999997</v>
      </c>
      <c r="G1121" s="40">
        <v>19236.525000000001</v>
      </c>
    </row>
    <row r="1122" spans="1:7" x14ac:dyDescent="0.25">
      <c r="A1122" s="4">
        <v>790</v>
      </c>
      <c r="B1122" s="4">
        <v>1765</v>
      </c>
      <c r="C1122" s="11">
        <v>44091</v>
      </c>
      <c r="D1122" s="4">
        <v>3</v>
      </c>
      <c r="E1122" s="4">
        <v>403</v>
      </c>
      <c r="F1122" s="41">
        <v>45.3705</v>
      </c>
      <c r="G1122" s="41">
        <v>136.11150000000001</v>
      </c>
    </row>
    <row r="1123" spans="1:7" x14ac:dyDescent="0.25">
      <c r="A1123" s="5">
        <v>790</v>
      </c>
      <c r="B1123" s="5">
        <v>1766</v>
      </c>
      <c r="C1123" s="10">
        <v>44091</v>
      </c>
      <c r="D1123" s="5">
        <v>3</v>
      </c>
      <c r="E1123" s="5">
        <v>404</v>
      </c>
      <c r="F1123" s="40">
        <v>49.643999999999998</v>
      </c>
      <c r="G1123" s="40">
        <v>148.93199999999999</v>
      </c>
    </row>
    <row r="1124" spans="1:7" x14ac:dyDescent="0.25">
      <c r="A1124" s="4">
        <v>790</v>
      </c>
      <c r="B1124" s="4">
        <v>1767</v>
      </c>
      <c r="C1124" s="11">
        <v>44091</v>
      </c>
      <c r="D1124" s="4">
        <v>3</v>
      </c>
      <c r="E1124" s="4">
        <v>405</v>
      </c>
      <c r="F1124" s="41">
        <v>45.3705</v>
      </c>
      <c r="G1124" s="41">
        <v>136.11150000000001</v>
      </c>
    </row>
    <row r="1125" spans="1:7" x14ac:dyDescent="0.25">
      <c r="A1125" s="5">
        <v>791</v>
      </c>
      <c r="B1125" s="5">
        <v>1768</v>
      </c>
      <c r="C1125" s="10">
        <v>44091</v>
      </c>
      <c r="D1125" s="5">
        <v>550</v>
      </c>
      <c r="E1125" s="5">
        <v>525</v>
      </c>
      <c r="F1125" s="40">
        <v>2.3205</v>
      </c>
      <c r="G1125" s="40">
        <v>1276.2750000000001</v>
      </c>
    </row>
    <row r="1126" spans="1:7" x14ac:dyDescent="0.25">
      <c r="A1126" s="4">
        <v>792</v>
      </c>
      <c r="B1126" s="4">
        <v>1769</v>
      </c>
      <c r="C1126" s="11">
        <v>44091</v>
      </c>
      <c r="D1126" s="4">
        <v>550</v>
      </c>
      <c r="E1126" s="4">
        <v>526</v>
      </c>
      <c r="F1126" s="41">
        <v>3.6435</v>
      </c>
      <c r="G1126" s="41">
        <v>2003.925</v>
      </c>
    </row>
    <row r="1127" spans="1:7" x14ac:dyDescent="0.25">
      <c r="A1127" s="5">
        <v>793</v>
      </c>
      <c r="B1127" s="5">
        <v>1770</v>
      </c>
      <c r="C1127" s="10">
        <v>44091</v>
      </c>
      <c r="D1127" s="5">
        <v>550</v>
      </c>
      <c r="E1127" s="5">
        <v>908</v>
      </c>
      <c r="F1127" s="40">
        <v>21.0945</v>
      </c>
      <c r="G1127" s="40">
        <v>11601.975</v>
      </c>
    </row>
    <row r="1128" spans="1:7" x14ac:dyDescent="0.25">
      <c r="A1128" s="4">
        <v>793</v>
      </c>
      <c r="B1128" s="4">
        <v>1771</v>
      </c>
      <c r="C1128" s="11">
        <v>44091</v>
      </c>
      <c r="D1128" s="4">
        <v>550</v>
      </c>
      <c r="E1128" s="4">
        <v>909</v>
      </c>
      <c r="F1128" s="41">
        <v>30.439499999999999</v>
      </c>
      <c r="G1128" s="41">
        <v>16741.724999999999</v>
      </c>
    </row>
    <row r="1129" spans="1:7" x14ac:dyDescent="0.25">
      <c r="A1129" s="5">
        <v>793</v>
      </c>
      <c r="B1129" s="5">
        <v>1772</v>
      </c>
      <c r="C1129" s="10">
        <v>44091</v>
      </c>
      <c r="D1129" s="5">
        <v>550</v>
      </c>
      <c r="E1129" s="5">
        <v>913</v>
      </c>
      <c r="F1129" s="40">
        <v>40.939500000000002</v>
      </c>
      <c r="G1129" s="40">
        <v>22516.724999999999</v>
      </c>
    </row>
    <row r="1130" spans="1:7" x14ac:dyDescent="0.25">
      <c r="A1130" s="4">
        <v>794</v>
      </c>
      <c r="B1130" s="4">
        <v>1773</v>
      </c>
      <c r="C1130" s="11">
        <v>44091</v>
      </c>
      <c r="D1130" s="4">
        <v>60</v>
      </c>
      <c r="E1130" s="4">
        <v>356</v>
      </c>
      <c r="F1130" s="41">
        <v>3.6015000000000001</v>
      </c>
      <c r="G1130" s="41">
        <v>216.09</v>
      </c>
    </row>
    <row r="1131" spans="1:7" x14ac:dyDescent="0.25">
      <c r="A1131" s="5">
        <v>794</v>
      </c>
      <c r="B1131" s="5">
        <v>1774</v>
      </c>
      <c r="C1131" s="10">
        <v>44091</v>
      </c>
      <c r="D1131" s="5">
        <v>60</v>
      </c>
      <c r="E1131" s="5">
        <v>357</v>
      </c>
      <c r="F1131" s="40">
        <v>3.9794999999999998</v>
      </c>
      <c r="G1131" s="40">
        <v>238.77</v>
      </c>
    </row>
    <row r="1132" spans="1:7" x14ac:dyDescent="0.25">
      <c r="A1132" s="4">
        <v>795</v>
      </c>
      <c r="B1132" s="4">
        <v>1775</v>
      </c>
      <c r="C1132" s="11">
        <v>44091</v>
      </c>
      <c r="D1132" s="4">
        <v>550</v>
      </c>
      <c r="E1132" s="4">
        <v>935</v>
      </c>
      <c r="F1132" s="41">
        <v>31.4895</v>
      </c>
      <c r="G1132" s="41">
        <v>17319.224999999999</v>
      </c>
    </row>
    <row r="1133" spans="1:7" x14ac:dyDescent="0.25">
      <c r="A1133" s="5">
        <v>795</v>
      </c>
      <c r="B1133" s="5">
        <v>1776</v>
      </c>
      <c r="C1133" s="10">
        <v>44091</v>
      </c>
      <c r="D1133" s="5">
        <v>550</v>
      </c>
      <c r="E1133" s="5">
        <v>936</v>
      </c>
      <c r="F1133" s="40">
        <v>48.289499999999997</v>
      </c>
      <c r="G1133" s="40">
        <v>26559.224999999999</v>
      </c>
    </row>
    <row r="1134" spans="1:7" x14ac:dyDescent="0.25">
      <c r="A1134" s="4">
        <v>796</v>
      </c>
      <c r="B1134" s="4">
        <v>1777</v>
      </c>
      <c r="C1134" s="11">
        <v>44091</v>
      </c>
      <c r="D1134" s="4">
        <v>550</v>
      </c>
      <c r="E1134" s="4">
        <v>524</v>
      </c>
      <c r="F1134" s="41">
        <v>12.967499999999999</v>
      </c>
      <c r="G1134" s="41">
        <v>7132.125</v>
      </c>
    </row>
    <row r="1135" spans="1:7" x14ac:dyDescent="0.25">
      <c r="A1135" s="5">
        <v>797</v>
      </c>
      <c r="B1135" s="5">
        <v>1778</v>
      </c>
      <c r="C1135" s="10">
        <v>44091</v>
      </c>
      <c r="D1135" s="5">
        <v>550</v>
      </c>
      <c r="E1135" s="5">
        <v>911</v>
      </c>
      <c r="F1135" s="40">
        <v>21.0945</v>
      </c>
      <c r="G1135" s="40">
        <v>11601.975</v>
      </c>
    </row>
    <row r="1136" spans="1:7" x14ac:dyDescent="0.25">
      <c r="A1136" s="4">
        <v>797</v>
      </c>
      <c r="B1136" s="4">
        <v>1779</v>
      </c>
      <c r="C1136" s="11">
        <v>44091</v>
      </c>
      <c r="D1136" s="4">
        <v>550</v>
      </c>
      <c r="E1136" s="4">
        <v>912</v>
      </c>
      <c r="F1136" s="41">
        <v>30.439499999999999</v>
      </c>
      <c r="G1136" s="41">
        <v>16741.724999999999</v>
      </c>
    </row>
    <row r="1137" spans="1:7" x14ac:dyDescent="0.25">
      <c r="A1137" s="5">
        <v>798</v>
      </c>
      <c r="B1137" s="5">
        <v>1780</v>
      </c>
      <c r="C1137" s="10">
        <v>44091</v>
      </c>
      <c r="D1137" s="5">
        <v>550</v>
      </c>
      <c r="E1137" s="5">
        <v>910</v>
      </c>
      <c r="F1137" s="40">
        <v>40.939500000000002</v>
      </c>
      <c r="G1137" s="40">
        <v>22516.724999999999</v>
      </c>
    </row>
    <row r="1138" spans="1:7" x14ac:dyDescent="0.25">
      <c r="A1138" s="4">
        <v>799</v>
      </c>
      <c r="B1138" s="4">
        <v>1781</v>
      </c>
      <c r="C1138" s="11">
        <v>44091</v>
      </c>
      <c r="D1138" s="4">
        <v>550</v>
      </c>
      <c r="E1138" s="4">
        <v>937</v>
      </c>
      <c r="F1138" s="41">
        <v>62.9895</v>
      </c>
      <c r="G1138" s="41">
        <v>34644.224999999999</v>
      </c>
    </row>
    <row r="1139" spans="1:7" x14ac:dyDescent="0.25">
      <c r="A1139" s="5">
        <v>800</v>
      </c>
      <c r="B1139" s="5">
        <v>1782</v>
      </c>
      <c r="C1139" s="10">
        <v>44091</v>
      </c>
      <c r="D1139" s="5">
        <v>3</v>
      </c>
      <c r="E1139" s="5">
        <v>463</v>
      </c>
      <c r="F1139" s="40">
        <v>47.523000000000003</v>
      </c>
      <c r="G1139" s="40">
        <v>142.56899999999999</v>
      </c>
    </row>
    <row r="1140" spans="1:7" x14ac:dyDescent="0.25">
      <c r="A1140" s="4">
        <v>800</v>
      </c>
      <c r="B1140" s="4">
        <v>1783</v>
      </c>
      <c r="C1140" s="11">
        <v>44091</v>
      </c>
      <c r="D1140" s="4">
        <v>3</v>
      </c>
      <c r="E1140" s="4">
        <v>464</v>
      </c>
      <c r="F1140" s="41">
        <v>45.423000000000002</v>
      </c>
      <c r="G1140" s="41">
        <v>136.26900000000001</v>
      </c>
    </row>
    <row r="1141" spans="1:7" x14ac:dyDescent="0.25">
      <c r="A1141" s="5">
        <v>800</v>
      </c>
      <c r="B1141" s="5">
        <v>1784</v>
      </c>
      <c r="C1141" s="10">
        <v>44091</v>
      </c>
      <c r="D1141" s="5">
        <v>3</v>
      </c>
      <c r="E1141" s="5">
        <v>465</v>
      </c>
      <c r="F1141" s="40">
        <v>49.6965</v>
      </c>
      <c r="G1141" s="40">
        <v>149.08949999999999</v>
      </c>
    </row>
    <row r="1142" spans="1:7" x14ac:dyDescent="0.25">
      <c r="A1142" s="4">
        <v>801</v>
      </c>
      <c r="B1142" s="4">
        <v>1785</v>
      </c>
      <c r="C1142" s="11">
        <v>44091</v>
      </c>
      <c r="D1142" s="4">
        <v>3</v>
      </c>
      <c r="E1142" s="4">
        <v>462</v>
      </c>
      <c r="F1142" s="41">
        <v>47.680500000000002</v>
      </c>
      <c r="G1142" s="41">
        <v>143.04150000000001</v>
      </c>
    </row>
    <row r="1143" spans="1:7" x14ac:dyDescent="0.25">
      <c r="A1143" s="5">
        <v>802</v>
      </c>
      <c r="B1143" s="5">
        <v>1786</v>
      </c>
      <c r="C1143" s="10">
        <v>44091</v>
      </c>
      <c r="D1143" s="5">
        <v>550</v>
      </c>
      <c r="E1143" s="5">
        <v>510</v>
      </c>
      <c r="F1143" s="40">
        <v>23.404499999999999</v>
      </c>
      <c r="G1143" s="40">
        <v>12872.475</v>
      </c>
    </row>
    <row r="1144" spans="1:7" x14ac:dyDescent="0.25">
      <c r="A1144" s="4">
        <v>802</v>
      </c>
      <c r="B1144" s="4">
        <v>1787</v>
      </c>
      <c r="C1144" s="11">
        <v>44091</v>
      </c>
      <c r="D1144" s="4">
        <v>550</v>
      </c>
      <c r="E1144" s="4">
        <v>511</v>
      </c>
      <c r="F1144" s="41">
        <v>27.867000000000001</v>
      </c>
      <c r="G1144" s="41">
        <v>15326.85</v>
      </c>
    </row>
    <row r="1145" spans="1:7" x14ac:dyDescent="0.25">
      <c r="A1145" s="5">
        <v>803</v>
      </c>
      <c r="B1145" s="5">
        <v>1788</v>
      </c>
      <c r="C1145" s="10">
        <v>44091</v>
      </c>
      <c r="D1145" s="5">
        <v>550</v>
      </c>
      <c r="E1145" s="5">
        <v>527</v>
      </c>
      <c r="F1145" s="40">
        <v>6.7515000000000001</v>
      </c>
      <c r="G1145" s="40">
        <v>3713.3249999999998</v>
      </c>
    </row>
    <row r="1146" spans="1:7" x14ac:dyDescent="0.25">
      <c r="A1146" s="4">
        <v>804</v>
      </c>
      <c r="B1146" s="4">
        <v>1789</v>
      </c>
      <c r="C1146" s="11">
        <v>44091</v>
      </c>
      <c r="D1146" s="4">
        <v>550</v>
      </c>
      <c r="E1146" s="4">
        <v>938</v>
      </c>
      <c r="F1146" s="41">
        <v>31.4895</v>
      </c>
      <c r="G1146" s="41">
        <v>17319.224999999999</v>
      </c>
    </row>
    <row r="1147" spans="1:7" x14ac:dyDescent="0.25">
      <c r="A1147" s="5">
        <v>804</v>
      </c>
      <c r="B1147" s="5">
        <v>1790</v>
      </c>
      <c r="C1147" s="10">
        <v>44091</v>
      </c>
      <c r="D1147" s="5">
        <v>550</v>
      </c>
      <c r="E1147" s="5">
        <v>939</v>
      </c>
      <c r="F1147" s="40">
        <v>48.289499999999997</v>
      </c>
      <c r="G1147" s="40">
        <v>26559.224999999999</v>
      </c>
    </row>
    <row r="1148" spans="1:7" x14ac:dyDescent="0.25">
      <c r="A1148" s="4">
        <v>805</v>
      </c>
      <c r="B1148" s="4">
        <v>1791</v>
      </c>
      <c r="C1148" s="11">
        <v>44092</v>
      </c>
      <c r="D1148" s="4">
        <v>60</v>
      </c>
      <c r="E1148" s="4">
        <v>494</v>
      </c>
      <c r="F1148" s="41">
        <v>50.746499999999997</v>
      </c>
      <c r="G1148" s="41">
        <v>3044.79</v>
      </c>
    </row>
    <row r="1149" spans="1:7" x14ac:dyDescent="0.25">
      <c r="A1149" s="5">
        <v>805</v>
      </c>
      <c r="B1149" s="5">
        <v>1792</v>
      </c>
      <c r="C1149" s="10">
        <v>44092</v>
      </c>
      <c r="D1149" s="5">
        <v>60</v>
      </c>
      <c r="E1149" s="5">
        <v>495</v>
      </c>
      <c r="F1149" s="40">
        <v>62.926499999999997</v>
      </c>
      <c r="G1149" s="40">
        <v>3775.59</v>
      </c>
    </row>
    <row r="1150" spans="1:7" x14ac:dyDescent="0.25">
      <c r="A1150" s="4">
        <v>805</v>
      </c>
      <c r="B1150" s="4">
        <v>1793</v>
      </c>
      <c r="C1150" s="11">
        <v>44092</v>
      </c>
      <c r="D1150" s="4">
        <v>60</v>
      </c>
      <c r="E1150" s="4">
        <v>496</v>
      </c>
      <c r="F1150" s="41">
        <v>49.654499999999999</v>
      </c>
      <c r="G1150" s="41">
        <v>2979.27</v>
      </c>
    </row>
    <row r="1151" spans="1:7" x14ac:dyDescent="0.25">
      <c r="A1151" s="5">
        <v>806</v>
      </c>
      <c r="B1151" s="5">
        <v>1794</v>
      </c>
      <c r="C1151" s="10">
        <v>44092</v>
      </c>
      <c r="D1151" s="5">
        <v>550</v>
      </c>
      <c r="E1151" s="5">
        <v>523</v>
      </c>
      <c r="F1151" s="40">
        <v>10.384499999999999</v>
      </c>
      <c r="G1151" s="40">
        <v>5711.4750000000004</v>
      </c>
    </row>
    <row r="1152" spans="1:7" x14ac:dyDescent="0.25">
      <c r="A1152" s="4">
        <v>807</v>
      </c>
      <c r="B1152" s="4">
        <v>1795</v>
      </c>
      <c r="C1152" s="11">
        <v>44092</v>
      </c>
      <c r="D1152" s="4">
        <v>3</v>
      </c>
      <c r="E1152" s="4">
        <v>424</v>
      </c>
      <c r="F1152" s="41">
        <v>49.853999999999999</v>
      </c>
      <c r="G1152" s="41">
        <v>149.56200000000001</v>
      </c>
    </row>
    <row r="1153" spans="1:7" x14ac:dyDescent="0.25">
      <c r="A1153" s="5">
        <v>807</v>
      </c>
      <c r="B1153" s="5">
        <v>1796</v>
      </c>
      <c r="C1153" s="10">
        <v>44092</v>
      </c>
      <c r="D1153" s="5">
        <v>3</v>
      </c>
      <c r="E1153" s="5">
        <v>425</v>
      </c>
      <c r="F1153" s="40">
        <v>45.580500000000001</v>
      </c>
      <c r="G1153" s="40">
        <v>136.7415</v>
      </c>
    </row>
    <row r="1154" spans="1:7" x14ac:dyDescent="0.25">
      <c r="A1154" s="4">
        <v>807</v>
      </c>
      <c r="B1154" s="4">
        <v>1797</v>
      </c>
      <c r="C1154" s="11">
        <v>44092</v>
      </c>
      <c r="D1154" s="4">
        <v>3</v>
      </c>
      <c r="E1154" s="4">
        <v>426</v>
      </c>
      <c r="F1154" s="41">
        <v>43.480499999999999</v>
      </c>
      <c r="G1154" s="41">
        <v>130.44149999999999</v>
      </c>
    </row>
    <row r="1155" spans="1:7" x14ac:dyDescent="0.25">
      <c r="A1155" s="5">
        <v>807</v>
      </c>
      <c r="B1155" s="5">
        <v>1798</v>
      </c>
      <c r="C1155" s="10">
        <v>44092</v>
      </c>
      <c r="D1155" s="5">
        <v>3</v>
      </c>
      <c r="E1155" s="5">
        <v>427</v>
      </c>
      <c r="F1155" s="40">
        <v>47.753999999999998</v>
      </c>
      <c r="G1155" s="40">
        <v>143.262</v>
      </c>
    </row>
    <row r="1156" spans="1:7" x14ac:dyDescent="0.25">
      <c r="A1156" s="4">
        <v>807</v>
      </c>
      <c r="B1156" s="4">
        <v>1799</v>
      </c>
      <c r="C1156" s="11">
        <v>44092</v>
      </c>
      <c r="D1156" s="4">
        <v>3</v>
      </c>
      <c r="E1156" s="4">
        <v>428</v>
      </c>
      <c r="F1156" s="41">
        <v>43.480499999999999</v>
      </c>
      <c r="G1156" s="41">
        <v>130.44149999999999</v>
      </c>
    </row>
    <row r="1157" spans="1:7" x14ac:dyDescent="0.25">
      <c r="A1157" s="5">
        <v>807</v>
      </c>
      <c r="B1157" s="5">
        <v>1800</v>
      </c>
      <c r="C1157" s="10">
        <v>44092</v>
      </c>
      <c r="D1157" s="5">
        <v>3</v>
      </c>
      <c r="E1157" s="5">
        <v>429</v>
      </c>
      <c r="F1157" s="40">
        <v>41.380499999999998</v>
      </c>
      <c r="G1157" s="40">
        <v>124.14149999999999</v>
      </c>
    </row>
    <row r="1158" spans="1:7" x14ac:dyDescent="0.25">
      <c r="A1158" s="4">
        <v>808</v>
      </c>
      <c r="B1158" s="4">
        <v>1801</v>
      </c>
      <c r="C1158" s="11">
        <v>44092</v>
      </c>
      <c r="D1158" s="4">
        <v>3</v>
      </c>
      <c r="E1158" s="4">
        <v>490</v>
      </c>
      <c r="F1158" s="41">
        <v>12.7155</v>
      </c>
      <c r="G1158" s="41">
        <v>38.146500000000003</v>
      </c>
    </row>
    <row r="1159" spans="1:7" x14ac:dyDescent="0.25">
      <c r="A1159" s="5">
        <v>808</v>
      </c>
      <c r="B1159" s="5">
        <v>1802</v>
      </c>
      <c r="C1159" s="10">
        <v>44092</v>
      </c>
      <c r="D1159" s="5">
        <v>3</v>
      </c>
      <c r="E1159" s="5">
        <v>491</v>
      </c>
      <c r="F1159" s="40">
        <v>19.939499999999999</v>
      </c>
      <c r="G1159" s="40">
        <v>59.8185</v>
      </c>
    </row>
    <row r="1160" spans="1:7" x14ac:dyDescent="0.25">
      <c r="A1160" s="4">
        <v>809</v>
      </c>
      <c r="B1160" s="4">
        <v>1803</v>
      </c>
      <c r="C1160" s="11">
        <v>44092</v>
      </c>
      <c r="D1160" s="4">
        <v>3</v>
      </c>
      <c r="E1160" s="4">
        <v>528</v>
      </c>
      <c r="F1160" s="41">
        <v>38.156999999999996</v>
      </c>
      <c r="G1160" s="41">
        <v>114.471</v>
      </c>
    </row>
    <row r="1161" spans="1:7" x14ac:dyDescent="0.25">
      <c r="A1161" s="5">
        <v>810</v>
      </c>
      <c r="B1161" s="5">
        <v>1804</v>
      </c>
      <c r="C1161" s="10">
        <v>44092</v>
      </c>
      <c r="D1161" s="5">
        <v>3</v>
      </c>
      <c r="E1161" s="5">
        <v>505</v>
      </c>
      <c r="F1161" s="40">
        <v>44.215499999999999</v>
      </c>
      <c r="G1161" s="40">
        <v>132.6465</v>
      </c>
    </row>
    <row r="1162" spans="1:7" x14ac:dyDescent="0.25">
      <c r="A1162" s="4">
        <v>811</v>
      </c>
      <c r="B1162" s="4">
        <v>1805</v>
      </c>
      <c r="C1162" s="11">
        <v>44092</v>
      </c>
      <c r="D1162" s="4">
        <v>550</v>
      </c>
      <c r="E1162" s="4">
        <v>938</v>
      </c>
      <c r="F1162" s="41">
        <v>31.4895</v>
      </c>
      <c r="G1162" s="41">
        <v>17319.224999999999</v>
      </c>
    </row>
    <row r="1163" spans="1:7" x14ac:dyDescent="0.25">
      <c r="A1163" s="5">
        <v>811</v>
      </c>
      <c r="B1163" s="5">
        <v>1806</v>
      </c>
      <c r="C1163" s="10">
        <v>44092</v>
      </c>
      <c r="D1163" s="5">
        <v>550</v>
      </c>
      <c r="E1163" s="5">
        <v>939</v>
      </c>
      <c r="F1163" s="40">
        <v>48.289499999999997</v>
      </c>
      <c r="G1163" s="40">
        <v>26559.224999999999</v>
      </c>
    </row>
    <row r="1164" spans="1:7" x14ac:dyDescent="0.25">
      <c r="A1164" s="4">
        <v>812</v>
      </c>
      <c r="B1164" s="4">
        <v>1807</v>
      </c>
      <c r="C1164" s="11">
        <v>44092</v>
      </c>
      <c r="D1164" s="4">
        <v>60</v>
      </c>
      <c r="E1164" s="4">
        <v>358</v>
      </c>
      <c r="F1164" s="41">
        <v>6.9824999999999999</v>
      </c>
      <c r="G1164" s="41">
        <v>418.95</v>
      </c>
    </row>
    <row r="1165" spans="1:7" x14ac:dyDescent="0.25">
      <c r="A1165" s="5">
        <v>813</v>
      </c>
      <c r="B1165" s="5">
        <v>1808</v>
      </c>
      <c r="C1165" s="10">
        <v>44092</v>
      </c>
      <c r="D1165" s="5">
        <v>3</v>
      </c>
      <c r="E1165" s="5">
        <v>451</v>
      </c>
      <c r="F1165" s="40">
        <v>37.180500000000002</v>
      </c>
      <c r="G1165" s="40">
        <v>111.5415</v>
      </c>
    </row>
    <row r="1166" spans="1:7" x14ac:dyDescent="0.25">
      <c r="A1166" s="4">
        <v>813</v>
      </c>
      <c r="B1166" s="4">
        <v>1809</v>
      </c>
      <c r="C1166" s="11">
        <v>44092</v>
      </c>
      <c r="D1166" s="4">
        <v>3</v>
      </c>
      <c r="E1166" s="4">
        <v>452</v>
      </c>
      <c r="F1166" s="41">
        <v>41.454000000000001</v>
      </c>
      <c r="G1166" s="41">
        <v>124.36199999999999</v>
      </c>
    </row>
    <row r="1167" spans="1:7" x14ac:dyDescent="0.25">
      <c r="A1167" s="5">
        <v>813</v>
      </c>
      <c r="B1167" s="5">
        <v>1810</v>
      </c>
      <c r="C1167" s="10">
        <v>44092</v>
      </c>
      <c r="D1167" s="5">
        <v>3</v>
      </c>
      <c r="E1167" s="5">
        <v>453</v>
      </c>
      <c r="F1167" s="40">
        <v>37.180500000000002</v>
      </c>
      <c r="G1167" s="40">
        <v>111.5415</v>
      </c>
    </row>
    <row r="1168" spans="1:7" x14ac:dyDescent="0.25">
      <c r="A1168" s="4">
        <v>814</v>
      </c>
      <c r="B1168" s="4">
        <v>1811</v>
      </c>
      <c r="C1168" s="11">
        <v>44092</v>
      </c>
      <c r="D1168" s="4">
        <v>60</v>
      </c>
      <c r="E1168" s="4">
        <v>356</v>
      </c>
      <c r="F1168" s="41">
        <v>3.3809999999999998</v>
      </c>
      <c r="G1168" s="41">
        <v>202.86</v>
      </c>
    </row>
    <row r="1169" spans="1:7" x14ac:dyDescent="0.25">
      <c r="A1169" s="5">
        <v>814</v>
      </c>
      <c r="B1169" s="5">
        <v>1812</v>
      </c>
      <c r="C1169" s="10">
        <v>44092</v>
      </c>
      <c r="D1169" s="5">
        <v>60</v>
      </c>
      <c r="E1169" s="5">
        <v>357</v>
      </c>
      <c r="F1169" s="40">
        <v>4.3155000000000001</v>
      </c>
      <c r="G1169" s="40">
        <v>258.93</v>
      </c>
    </row>
    <row r="1170" spans="1:7" x14ac:dyDescent="0.25">
      <c r="A1170" s="4">
        <v>815</v>
      </c>
      <c r="B1170" s="4">
        <v>1813</v>
      </c>
      <c r="C1170" s="11">
        <v>44092</v>
      </c>
      <c r="D1170" s="4">
        <v>3</v>
      </c>
      <c r="E1170" s="4">
        <v>389</v>
      </c>
      <c r="F1170" s="41">
        <v>43.270499999999998</v>
      </c>
      <c r="G1170" s="41">
        <v>129.8115</v>
      </c>
    </row>
    <row r="1171" spans="1:7" x14ac:dyDescent="0.25">
      <c r="A1171" s="5">
        <v>815</v>
      </c>
      <c r="B1171" s="5">
        <v>1814</v>
      </c>
      <c r="C1171" s="10">
        <v>44092</v>
      </c>
      <c r="D1171" s="5">
        <v>3</v>
      </c>
      <c r="E1171" s="5">
        <v>390</v>
      </c>
      <c r="F1171" s="40">
        <v>41.170499999999997</v>
      </c>
      <c r="G1171" s="40">
        <v>123.5115</v>
      </c>
    </row>
    <row r="1172" spans="1:7" x14ac:dyDescent="0.25">
      <c r="A1172" s="4">
        <v>815</v>
      </c>
      <c r="B1172" s="4">
        <v>1815</v>
      </c>
      <c r="C1172" s="11">
        <v>44092</v>
      </c>
      <c r="D1172" s="4">
        <v>3</v>
      </c>
      <c r="E1172" s="4">
        <v>391</v>
      </c>
      <c r="F1172" s="41">
        <v>45.444000000000003</v>
      </c>
      <c r="G1172" s="41">
        <v>136.33199999999999</v>
      </c>
    </row>
    <row r="1173" spans="1:7" x14ac:dyDescent="0.25">
      <c r="A1173" s="5">
        <v>815</v>
      </c>
      <c r="B1173" s="5">
        <v>1816</v>
      </c>
      <c r="C1173" s="10">
        <v>44092</v>
      </c>
      <c r="D1173" s="5">
        <v>3</v>
      </c>
      <c r="E1173" s="5">
        <v>392</v>
      </c>
      <c r="F1173" s="40">
        <v>41.170499999999997</v>
      </c>
      <c r="G1173" s="40">
        <v>123.5115</v>
      </c>
    </row>
    <row r="1174" spans="1:7" x14ac:dyDescent="0.25">
      <c r="A1174" s="4">
        <v>815</v>
      </c>
      <c r="B1174" s="4">
        <v>1817</v>
      </c>
      <c r="C1174" s="11">
        <v>44092</v>
      </c>
      <c r="D1174" s="4">
        <v>3</v>
      </c>
      <c r="E1174" s="4">
        <v>393</v>
      </c>
      <c r="F1174" s="41">
        <v>39.070500000000003</v>
      </c>
      <c r="G1174" s="41">
        <v>117.2115</v>
      </c>
    </row>
    <row r="1175" spans="1:7" x14ac:dyDescent="0.25">
      <c r="A1175" s="5">
        <v>815</v>
      </c>
      <c r="B1175" s="5">
        <v>1818</v>
      </c>
      <c r="C1175" s="10">
        <v>44092</v>
      </c>
      <c r="D1175" s="5">
        <v>3</v>
      </c>
      <c r="E1175" s="5">
        <v>394</v>
      </c>
      <c r="F1175" s="40">
        <v>43.344000000000001</v>
      </c>
      <c r="G1175" s="40">
        <v>130.03200000000001</v>
      </c>
    </row>
    <row r="1176" spans="1:7" x14ac:dyDescent="0.25">
      <c r="A1176" s="4">
        <v>815</v>
      </c>
      <c r="B1176" s="4">
        <v>1819</v>
      </c>
      <c r="C1176" s="11">
        <v>44092</v>
      </c>
      <c r="D1176" s="4">
        <v>3</v>
      </c>
      <c r="E1176" s="4">
        <v>395</v>
      </c>
      <c r="F1176" s="41">
        <v>39.070500000000003</v>
      </c>
      <c r="G1176" s="41">
        <v>117.2115</v>
      </c>
    </row>
    <row r="1177" spans="1:7" x14ac:dyDescent="0.25">
      <c r="A1177" s="5">
        <v>815</v>
      </c>
      <c r="B1177" s="5">
        <v>1820</v>
      </c>
      <c r="C1177" s="10">
        <v>44092</v>
      </c>
      <c r="D1177" s="5">
        <v>3</v>
      </c>
      <c r="E1177" s="5">
        <v>396</v>
      </c>
      <c r="F1177" s="40">
        <v>36.970500000000001</v>
      </c>
      <c r="G1177" s="40">
        <v>110.9115</v>
      </c>
    </row>
    <row r="1178" spans="1:7" x14ac:dyDescent="0.25">
      <c r="A1178" s="4">
        <v>815</v>
      </c>
      <c r="B1178" s="4">
        <v>1821</v>
      </c>
      <c r="C1178" s="11">
        <v>44092</v>
      </c>
      <c r="D1178" s="4">
        <v>3</v>
      </c>
      <c r="E1178" s="4">
        <v>397</v>
      </c>
      <c r="F1178" s="41">
        <v>41.244</v>
      </c>
      <c r="G1178" s="41">
        <v>123.732</v>
      </c>
    </row>
    <row r="1179" spans="1:7" x14ac:dyDescent="0.25">
      <c r="A1179" s="5">
        <v>816</v>
      </c>
      <c r="B1179" s="5">
        <v>1822</v>
      </c>
      <c r="C1179" s="10">
        <v>44092</v>
      </c>
      <c r="D1179" s="5">
        <v>3</v>
      </c>
      <c r="E1179" s="5">
        <v>490</v>
      </c>
      <c r="F1179" s="40">
        <v>12.358499999999999</v>
      </c>
      <c r="G1179" s="40">
        <v>37.075499999999998</v>
      </c>
    </row>
    <row r="1180" spans="1:7" x14ac:dyDescent="0.25">
      <c r="A1180" s="4">
        <v>817</v>
      </c>
      <c r="B1180" s="4">
        <v>1823</v>
      </c>
      <c r="C1180" s="11">
        <v>44092</v>
      </c>
      <c r="D1180" s="4">
        <v>550</v>
      </c>
      <c r="E1180" s="4">
        <v>513</v>
      </c>
      <c r="F1180" s="41">
        <v>39.1965</v>
      </c>
      <c r="G1180" s="41">
        <v>21558.075000000001</v>
      </c>
    </row>
    <row r="1181" spans="1:7" x14ac:dyDescent="0.25">
      <c r="A1181" s="5">
        <v>818</v>
      </c>
      <c r="B1181" s="5">
        <v>1824</v>
      </c>
      <c r="C1181" s="10">
        <v>44092</v>
      </c>
      <c r="D1181" s="5">
        <v>3</v>
      </c>
      <c r="E1181" s="5">
        <v>403</v>
      </c>
      <c r="F1181" s="40">
        <v>45.444000000000003</v>
      </c>
      <c r="G1181" s="40">
        <v>136.33199999999999</v>
      </c>
    </row>
    <row r="1182" spans="1:7" x14ac:dyDescent="0.25">
      <c r="A1182" s="4">
        <v>818</v>
      </c>
      <c r="B1182" s="4">
        <v>1825</v>
      </c>
      <c r="C1182" s="11">
        <v>44092</v>
      </c>
      <c r="D1182" s="4">
        <v>3</v>
      </c>
      <c r="E1182" s="4">
        <v>404</v>
      </c>
      <c r="F1182" s="41">
        <v>41.170499999999997</v>
      </c>
      <c r="G1182" s="41">
        <v>123.5115</v>
      </c>
    </row>
    <row r="1183" spans="1:7" x14ac:dyDescent="0.25">
      <c r="A1183" s="5">
        <v>818</v>
      </c>
      <c r="B1183" s="5">
        <v>1826</v>
      </c>
      <c r="C1183" s="10">
        <v>44092</v>
      </c>
      <c r="D1183" s="5">
        <v>3</v>
      </c>
      <c r="E1183" s="5">
        <v>405</v>
      </c>
      <c r="F1183" s="40">
        <v>39.070500000000003</v>
      </c>
      <c r="G1183" s="40">
        <v>117.2115</v>
      </c>
    </row>
    <row r="1184" spans="1:7" x14ac:dyDescent="0.25">
      <c r="A1184" s="4">
        <v>818</v>
      </c>
      <c r="B1184" s="4">
        <v>1827</v>
      </c>
      <c r="C1184" s="11">
        <v>44092</v>
      </c>
      <c r="D1184" s="4">
        <v>3</v>
      </c>
      <c r="E1184" s="4">
        <v>406</v>
      </c>
      <c r="F1184" s="41">
        <v>43.344000000000001</v>
      </c>
      <c r="G1184" s="41">
        <v>130.03200000000001</v>
      </c>
    </row>
    <row r="1185" spans="1:7" x14ac:dyDescent="0.25">
      <c r="A1185" s="5">
        <v>818</v>
      </c>
      <c r="B1185" s="5">
        <v>1828</v>
      </c>
      <c r="C1185" s="10">
        <v>44092</v>
      </c>
      <c r="D1185" s="5">
        <v>3</v>
      </c>
      <c r="E1185" s="5">
        <v>407</v>
      </c>
      <c r="F1185" s="40">
        <v>39.070500000000003</v>
      </c>
      <c r="G1185" s="40">
        <v>117.2115</v>
      </c>
    </row>
    <row r="1186" spans="1:7" x14ac:dyDescent="0.25">
      <c r="A1186" s="4">
        <v>819</v>
      </c>
      <c r="B1186" s="4">
        <v>1829</v>
      </c>
      <c r="C1186" s="11">
        <v>44092</v>
      </c>
      <c r="D1186" s="4">
        <v>550</v>
      </c>
      <c r="E1186" s="4">
        <v>931</v>
      </c>
      <c r="F1186" s="41">
        <v>34.8705</v>
      </c>
      <c r="G1186" s="41">
        <v>19178.775000000001</v>
      </c>
    </row>
    <row r="1187" spans="1:7" x14ac:dyDescent="0.25">
      <c r="A1187" s="5">
        <v>819</v>
      </c>
      <c r="B1187" s="5">
        <v>1830</v>
      </c>
      <c r="C1187" s="10">
        <v>44092</v>
      </c>
      <c r="D1187" s="5">
        <v>550</v>
      </c>
      <c r="E1187" s="5">
        <v>932</v>
      </c>
      <c r="F1187" s="40">
        <v>39.763500000000001</v>
      </c>
      <c r="G1187" s="40">
        <v>21869.924999999999</v>
      </c>
    </row>
    <row r="1188" spans="1:7" x14ac:dyDescent="0.25">
      <c r="A1188" s="4">
        <v>819</v>
      </c>
      <c r="B1188" s="4">
        <v>1831</v>
      </c>
      <c r="C1188" s="11">
        <v>44092</v>
      </c>
      <c r="D1188" s="4">
        <v>550</v>
      </c>
      <c r="E1188" s="4">
        <v>933</v>
      </c>
      <c r="F1188" s="41">
        <v>43.984499999999997</v>
      </c>
      <c r="G1188" s="41">
        <v>24191.474999999999</v>
      </c>
    </row>
    <row r="1189" spans="1:7" x14ac:dyDescent="0.25">
      <c r="A1189" s="5">
        <v>819</v>
      </c>
      <c r="B1189" s="5">
        <v>1832</v>
      </c>
      <c r="C1189" s="10">
        <v>44092</v>
      </c>
      <c r="D1189" s="5">
        <v>550</v>
      </c>
      <c r="E1189" s="5">
        <v>934</v>
      </c>
      <c r="F1189" s="40">
        <v>38.146500000000003</v>
      </c>
      <c r="G1189" s="40">
        <v>20980.575000000001</v>
      </c>
    </row>
    <row r="1190" spans="1:7" x14ac:dyDescent="0.25">
      <c r="A1190" s="4">
        <v>820</v>
      </c>
      <c r="B1190" s="4">
        <v>1833</v>
      </c>
      <c r="C1190" s="11">
        <v>44092</v>
      </c>
      <c r="D1190" s="4">
        <v>3</v>
      </c>
      <c r="E1190" s="4">
        <v>422</v>
      </c>
      <c r="F1190" s="41">
        <v>47.680500000000002</v>
      </c>
      <c r="G1190" s="41">
        <v>143.04150000000001</v>
      </c>
    </row>
    <row r="1191" spans="1:7" x14ac:dyDescent="0.25">
      <c r="A1191" s="5">
        <v>820</v>
      </c>
      <c r="B1191" s="5">
        <v>1834</v>
      </c>
      <c r="C1191" s="10">
        <v>44092</v>
      </c>
      <c r="D1191" s="5">
        <v>3</v>
      </c>
      <c r="E1191" s="5">
        <v>423</v>
      </c>
      <c r="F1191" s="40">
        <v>45.580500000000001</v>
      </c>
      <c r="G1191" s="40">
        <v>136.7415</v>
      </c>
    </row>
    <row r="1192" spans="1:7" x14ac:dyDescent="0.25">
      <c r="A1192" s="4">
        <v>820</v>
      </c>
      <c r="B1192" s="4">
        <v>1835</v>
      </c>
      <c r="C1192" s="11">
        <v>44092</v>
      </c>
      <c r="D1192" s="4">
        <v>3</v>
      </c>
      <c r="E1192" s="4">
        <v>424</v>
      </c>
      <c r="F1192" s="41">
        <v>49.853999999999999</v>
      </c>
      <c r="G1192" s="41">
        <v>149.56200000000001</v>
      </c>
    </row>
    <row r="1193" spans="1:7" x14ac:dyDescent="0.25">
      <c r="A1193" s="5">
        <v>821</v>
      </c>
      <c r="B1193" s="5">
        <v>1836</v>
      </c>
      <c r="C1193" s="10">
        <v>44093</v>
      </c>
      <c r="D1193" s="5">
        <v>3</v>
      </c>
      <c r="E1193" s="5">
        <v>341</v>
      </c>
      <c r="F1193" s="40">
        <v>47.575499999999998</v>
      </c>
      <c r="G1193" s="40">
        <v>142.72649999999999</v>
      </c>
    </row>
    <row r="1194" spans="1:7" x14ac:dyDescent="0.25">
      <c r="A1194" s="4">
        <v>821</v>
      </c>
      <c r="B1194" s="4">
        <v>1837</v>
      </c>
      <c r="C1194" s="11">
        <v>44093</v>
      </c>
      <c r="D1194" s="4">
        <v>3</v>
      </c>
      <c r="E1194" s="4">
        <v>342</v>
      </c>
      <c r="F1194" s="41">
        <v>45.475499999999997</v>
      </c>
      <c r="G1194" s="41">
        <v>136.4265</v>
      </c>
    </row>
    <row r="1195" spans="1:7" x14ac:dyDescent="0.25">
      <c r="A1195" s="5">
        <v>821</v>
      </c>
      <c r="B1195" s="5">
        <v>1838</v>
      </c>
      <c r="C1195" s="10">
        <v>44093</v>
      </c>
      <c r="D1195" s="5">
        <v>3</v>
      </c>
      <c r="E1195" s="5">
        <v>343</v>
      </c>
      <c r="F1195" s="40">
        <v>49.749000000000002</v>
      </c>
      <c r="G1195" s="40">
        <v>149.24700000000001</v>
      </c>
    </row>
    <row r="1196" spans="1:7" x14ac:dyDescent="0.25">
      <c r="A1196" s="4">
        <v>821</v>
      </c>
      <c r="B1196" s="4">
        <v>1839</v>
      </c>
      <c r="C1196" s="11">
        <v>44093</v>
      </c>
      <c r="D1196" s="4">
        <v>3</v>
      </c>
      <c r="E1196" s="4">
        <v>344</v>
      </c>
      <c r="F1196" s="41">
        <v>45.475499999999997</v>
      </c>
      <c r="G1196" s="41">
        <v>136.4265</v>
      </c>
    </row>
    <row r="1197" spans="1:7" x14ac:dyDescent="0.25">
      <c r="A1197" s="5">
        <v>822</v>
      </c>
      <c r="B1197" s="5">
        <v>1840</v>
      </c>
      <c r="C1197" s="10">
        <v>44093</v>
      </c>
      <c r="D1197" s="5">
        <v>550</v>
      </c>
      <c r="E1197" s="5">
        <v>931</v>
      </c>
      <c r="F1197" s="40">
        <v>34.345500000000001</v>
      </c>
      <c r="G1197" s="40">
        <v>18890.025000000001</v>
      </c>
    </row>
    <row r="1198" spans="1:7" x14ac:dyDescent="0.25">
      <c r="A1198" s="4">
        <v>822</v>
      </c>
      <c r="B1198" s="4">
        <v>1841</v>
      </c>
      <c r="C1198" s="11">
        <v>44093</v>
      </c>
      <c r="D1198" s="4">
        <v>550</v>
      </c>
      <c r="E1198" s="4">
        <v>932</v>
      </c>
      <c r="F1198" s="41">
        <v>39.238500000000002</v>
      </c>
      <c r="G1198" s="41">
        <v>21581.174999999999</v>
      </c>
    </row>
    <row r="1199" spans="1:7" x14ac:dyDescent="0.25">
      <c r="A1199" s="5">
        <v>823</v>
      </c>
      <c r="B1199" s="5">
        <v>1842</v>
      </c>
      <c r="C1199" s="10">
        <v>44093</v>
      </c>
      <c r="D1199" s="5">
        <v>3</v>
      </c>
      <c r="E1199" s="5">
        <v>341</v>
      </c>
      <c r="F1199" s="40">
        <v>47.470500000000001</v>
      </c>
      <c r="G1199" s="40">
        <v>142.41149999999999</v>
      </c>
    </row>
    <row r="1200" spans="1:7" x14ac:dyDescent="0.25">
      <c r="A1200" s="4">
        <v>823</v>
      </c>
      <c r="B1200" s="4">
        <v>1843</v>
      </c>
      <c r="C1200" s="11">
        <v>44093</v>
      </c>
      <c r="D1200" s="4">
        <v>3</v>
      </c>
      <c r="E1200" s="4">
        <v>342</v>
      </c>
      <c r="F1200" s="41">
        <v>45.3705</v>
      </c>
      <c r="G1200" s="41">
        <v>136.11150000000001</v>
      </c>
    </row>
    <row r="1201" spans="1:7" x14ac:dyDescent="0.25">
      <c r="A1201" s="5">
        <v>823</v>
      </c>
      <c r="B1201" s="5">
        <v>1844</v>
      </c>
      <c r="C1201" s="10">
        <v>44093</v>
      </c>
      <c r="D1201" s="5">
        <v>3</v>
      </c>
      <c r="E1201" s="5">
        <v>343</v>
      </c>
      <c r="F1201" s="40">
        <v>49.643999999999998</v>
      </c>
      <c r="G1201" s="40">
        <v>148.93199999999999</v>
      </c>
    </row>
    <row r="1202" spans="1:7" x14ac:dyDescent="0.25">
      <c r="A1202" s="4">
        <v>824</v>
      </c>
      <c r="B1202" s="4">
        <v>1845</v>
      </c>
      <c r="C1202" s="11">
        <v>44093</v>
      </c>
      <c r="D1202" s="4">
        <v>550</v>
      </c>
      <c r="E1202" s="4">
        <v>928</v>
      </c>
      <c r="F1202" s="41">
        <v>32.770499999999998</v>
      </c>
      <c r="G1202" s="41">
        <v>18023.775000000001</v>
      </c>
    </row>
    <row r="1203" spans="1:7" x14ac:dyDescent="0.25">
      <c r="A1203" s="5">
        <v>824</v>
      </c>
      <c r="B1203" s="5">
        <v>1846</v>
      </c>
      <c r="C1203" s="10">
        <v>44093</v>
      </c>
      <c r="D1203" s="5">
        <v>550</v>
      </c>
      <c r="E1203" s="5">
        <v>929</v>
      </c>
      <c r="F1203" s="40">
        <v>37.085999999999999</v>
      </c>
      <c r="G1203" s="40">
        <v>20397.3</v>
      </c>
    </row>
    <row r="1204" spans="1:7" x14ac:dyDescent="0.25">
      <c r="A1204" s="4">
        <v>825</v>
      </c>
      <c r="B1204" s="4">
        <v>1847</v>
      </c>
      <c r="C1204" s="11">
        <v>44093</v>
      </c>
      <c r="D1204" s="4">
        <v>550</v>
      </c>
      <c r="E1204" s="4">
        <v>332</v>
      </c>
      <c r="F1204" s="41">
        <v>10.815</v>
      </c>
      <c r="G1204" s="41">
        <v>5948.25</v>
      </c>
    </row>
    <row r="1205" spans="1:7" x14ac:dyDescent="0.25">
      <c r="A1205" s="5">
        <v>826</v>
      </c>
      <c r="B1205" s="5">
        <v>1848</v>
      </c>
      <c r="C1205" s="10">
        <v>44093</v>
      </c>
      <c r="D1205" s="5">
        <v>550</v>
      </c>
      <c r="E1205" s="5">
        <v>948</v>
      </c>
      <c r="F1205" s="40">
        <v>82.834500000000006</v>
      </c>
      <c r="G1205" s="40">
        <v>45558.974999999999</v>
      </c>
    </row>
    <row r="1206" spans="1:7" x14ac:dyDescent="0.25">
      <c r="A1206" s="4">
        <v>826</v>
      </c>
      <c r="B1206" s="4">
        <v>1849</v>
      </c>
      <c r="C1206" s="11">
        <v>44093</v>
      </c>
      <c r="D1206" s="4">
        <v>550</v>
      </c>
      <c r="E1206" s="4">
        <v>907</v>
      </c>
      <c r="F1206" s="41">
        <v>82.834500000000006</v>
      </c>
      <c r="G1206" s="41">
        <v>45558.974999999999</v>
      </c>
    </row>
    <row r="1207" spans="1:7" x14ac:dyDescent="0.25">
      <c r="A1207" s="5">
        <v>827</v>
      </c>
      <c r="B1207" s="5">
        <v>1850</v>
      </c>
      <c r="C1207" s="10">
        <v>44093</v>
      </c>
      <c r="D1207" s="5">
        <v>1250</v>
      </c>
      <c r="E1207" s="5">
        <v>325</v>
      </c>
      <c r="F1207" s="40">
        <v>0.21</v>
      </c>
      <c r="G1207" s="40">
        <v>262.5</v>
      </c>
    </row>
    <row r="1208" spans="1:7" x14ac:dyDescent="0.25">
      <c r="A1208" s="4">
        <v>827</v>
      </c>
      <c r="B1208" s="4">
        <v>1851</v>
      </c>
      <c r="C1208" s="11">
        <v>44093</v>
      </c>
      <c r="D1208" s="4">
        <v>1250</v>
      </c>
      <c r="E1208" s="4">
        <v>326</v>
      </c>
      <c r="F1208" s="41">
        <v>0.21</v>
      </c>
      <c r="G1208" s="41">
        <v>262.5</v>
      </c>
    </row>
    <row r="1209" spans="1:7" x14ac:dyDescent="0.25">
      <c r="A1209" s="5">
        <v>828</v>
      </c>
      <c r="B1209" s="5">
        <v>1852</v>
      </c>
      <c r="C1209" s="10">
        <v>44093</v>
      </c>
      <c r="D1209" s="5">
        <v>3</v>
      </c>
      <c r="E1209" s="5">
        <v>320</v>
      </c>
      <c r="F1209" s="40">
        <v>49.643999999999998</v>
      </c>
      <c r="G1209" s="40">
        <v>148.93199999999999</v>
      </c>
    </row>
    <row r="1210" spans="1:7" x14ac:dyDescent="0.25">
      <c r="A1210" s="4">
        <v>828</v>
      </c>
      <c r="B1210" s="4">
        <v>1853</v>
      </c>
      <c r="C1210" s="11">
        <v>44093</v>
      </c>
      <c r="D1210" s="4">
        <v>3</v>
      </c>
      <c r="E1210" s="4">
        <v>321</v>
      </c>
      <c r="F1210" s="41">
        <v>44.320500000000003</v>
      </c>
      <c r="G1210" s="41">
        <v>132.9615</v>
      </c>
    </row>
    <row r="1211" spans="1:7" x14ac:dyDescent="0.25">
      <c r="A1211" s="5">
        <v>828</v>
      </c>
      <c r="B1211" s="5">
        <v>1854</v>
      </c>
      <c r="C1211" s="10">
        <v>44093</v>
      </c>
      <c r="D1211" s="5">
        <v>60</v>
      </c>
      <c r="E1211" s="5">
        <v>322</v>
      </c>
      <c r="F1211" s="40">
        <v>28.6965</v>
      </c>
      <c r="G1211" s="40">
        <v>1721.79</v>
      </c>
    </row>
    <row r="1212" spans="1:7" x14ac:dyDescent="0.25">
      <c r="A1212" s="4">
        <v>829</v>
      </c>
      <c r="B1212" s="4">
        <v>1855</v>
      </c>
      <c r="C1212" s="11">
        <v>44093</v>
      </c>
      <c r="D1212" s="4">
        <v>550</v>
      </c>
      <c r="E1212" s="4">
        <v>930</v>
      </c>
      <c r="F1212" s="41">
        <v>42.514499999999998</v>
      </c>
      <c r="G1212" s="41">
        <v>23382.974999999999</v>
      </c>
    </row>
    <row r="1213" spans="1:7" x14ac:dyDescent="0.25">
      <c r="A1213" s="5">
        <v>829</v>
      </c>
      <c r="B1213" s="5">
        <v>1856</v>
      </c>
      <c r="C1213" s="10">
        <v>44093</v>
      </c>
      <c r="D1213" s="5">
        <v>550</v>
      </c>
      <c r="E1213" s="5">
        <v>921</v>
      </c>
      <c r="F1213" s="40">
        <v>5.5860000000000003</v>
      </c>
      <c r="G1213" s="40">
        <v>3072.3</v>
      </c>
    </row>
    <row r="1214" spans="1:7" x14ac:dyDescent="0.25">
      <c r="A1214" s="4">
        <v>830</v>
      </c>
      <c r="B1214" s="4">
        <v>1857</v>
      </c>
      <c r="C1214" s="11">
        <v>44093</v>
      </c>
      <c r="D1214" s="4">
        <v>60</v>
      </c>
      <c r="E1214" s="4">
        <v>952</v>
      </c>
      <c r="F1214" s="41">
        <v>15.7395</v>
      </c>
      <c r="G1214" s="41">
        <v>944.37</v>
      </c>
    </row>
    <row r="1215" spans="1:7" x14ac:dyDescent="0.25">
      <c r="A1215" s="5">
        <v>831</v>
      </c>
      <c r="B1215" s="5">
        <v>1858</v>
      </c>
      <c r="C1215" s="10">
        <v>44093</v>
      </c>
      <c r="D1215" s="5">
        <v>550</v>
      </c>
      <c r="E1215" s="5">
        <v>933</v>
      </c>
      <c r="F1215" s="40">
        <v>43.459499999999998</v>
      </c>
      <c r="G1215" s="40">
        <v>23902.724999999999</v>
      </c>
    </row>
    <row r="1216" spans="1:7" x14ac:dyDescent="0.25">
      <c r="A1216" s="4">
        <v>831</v>
      </c>
      <c r="B1216" s="4">
        <v>1859</v>
      </c>
      <c r="C1216" s="11">
        <v>44093</v>
      </c>
      <c r="D1216" s="4">
        <v>550</v>
      </c>
      <c r="E1216" s="4">
        <v>934</v>
      </c>
      <c r="F1216" s="41">
        <v>37.621499999999997</v>
      </c>
      <c r="G1216" s="41">
        <v>20691.825000000001</v>
      </c>
    </row>
    <row r="1217" spans="1:7" x14ac:dyDescent="0.25">
      <c r="A1217" s="5">
        <v>831</v>
      </c>
      <c r="B1217" s="5">
        <v>1860</v>
      </c>
      <c r="C1217" s="10">
        <v>44093</v>
      </c>
      <c r="D1217" s="5">
        <v>550</v>
      </c>
      <c r="E1217" s="5">
        <v>922</v>
      </c>
      <c r="F1217" s="40">
        <v>6.5309999999999997</v>
      </c>
      <c r="G1217" s="40">
        <v>3592.05</v>
      </c>
    </row>
    <row r="1218" spans="1:7" x14ac:dyDescent="0.25">
      <c r="A1218" s="4">
        <v>831</v>
      </c>
      <c r="B1218" s="4">
        <v>1861</v>
      </c>
      <c r="C1218" s="11">
        <v>44093</v>
      </c>
      <c r="D1218" s="4">
        <v>550</v>
      </c>
      <c r="E1218" s="4">
        <v>923</v>
      </c>
      <c r="F1218" s="41">
        <v>6.1844999999999999</v>
      </c>
      <c r="G1218" s="41">
        <v>3401.4749999999999</v>
      </c>
    </row>
    <row r="1219" spans="1:7" x14ac:dyDescent="0.25">
      <c r="A1219" s="5">
        <v>832</v>
      </c>
      <c r="B1219" s="5">
        <v>1862</v>
      </c>
      <c r="C1219" s="10">
        <v>44093</v>
      </c>
      <c r="D1219" s="5">
        <v>550</v>
      </c>
      <c r="E1219" s="5">
        <v>317</v>
      </c>
      <c r="F1219" s="40">
        <v>29.578499999999998</v>
      </c>
      <c r="G1219" s="40">
        <v>16268.174999999999</v>
      </c>
    </row>
    <row r="1220" spans="1:7" x14ac:dyDescent="0.25">
      <c r="A1220" s="4">
        <v>832</v>
      </c>
      <c r="B1220" s="4">
        <v>1863</v>
      </c>
      <c r="C1220" s="11">
        <v>44093</v>
      </c>
      <c r="D1220" s="4">
        <v>550</v>
      </c>
      <c r="E1220" s="4">
        <v>318</v>
      </c>
      <c r="F1220" s="41">
        <v>36.098999999999997</v>
      </c>
      <c r="G1220" s="41">
        <v>19854.45</v>
      </c>
    </row>
    <row r="1221" spans="1:7" x14ac:dyDescent="0.25">
      <c r="A1221" s="5">
        <v>833</v>
      </c>
      <c r="B1221" s="5">
        <v>1864</v>
      </c>
      <c r="C1221" s="10">
        <v>44093</v>
      </c>
      <c r="D1221" s="5">
        <v>550</v>
      </c>
      <c r="E1221" s="5">
        <v>928</v>
      </c>
      <c r="F1221" s="40">
        <v>32.2455</v>
      </c>
      <c r="G1221" s="40">
        <v>17735.025000000001</v>
      </c>
    </row>
    <row r="1222" spans="1:7" x14ac:dyDescent="0.25">
      <c r="A1222" s="4">
        <v>833</v>
      </c>
      <c r="B1222" s="4">
        <v>1865</v>
      </c>
      <c r="C1222" s="11">
        <v>44093</v>
      </c>
      <c r="D1222" s="4">
        <v>550</v>
      </c>
      <c r="E1222" s="4">
        <v>929</v>
      </c>
      <c r="F1222" s="41">
        <v>36.561</v>
      </c>
      <c r="G1222" s="41">
        <v>20108.55</v>
      </c>
    </row>
    <row r="1223" spans="1:7" x14ac:dyDescent="0.25">
      <c r="A1223" s="5">
        <v>834</v>
      </c>
      <c r="B1223" s="5">
        <v>1866</v>
      </c>
      <c r="C1223" s="10">
        <v>44093</v>
      </c>
      <c r="D1223" s="5">
        <v>550</v>
      </c>
      <c r="E1223" s="5">
        <v>319</v>
      </c>
      <c r="F1223" s="40">
        <v>46.420499999999997</v>
      </c>
      <c r="G1223" s="40">
        <v>25531.275000000001</v>
      </c>
    </row>
    <row r="1224" spans="1:7" x14ac:dyDescent="0.25">
      <c r="A1224" s="4">
        <v>835</v>
      </c>
      <c r="B1224" s="4">
        <v>1867</v>
      </c>
      <c r="C1224" s="11">
        <v>44093</v>
      </c>
      <c r="D1224" s="4">
        <v>3</v>
      </c>
      <c r="E1224" s="4">
        <v>359</v>
      </c>
      <c r="F1224" s="41">
        <v>47.523000000000003</v>
      </c>
      <c r="G1224" s="41">
        <v>142.56899999999999</v>
      </c>
    </row>
    <row r="1225" spans="1:7" x14ac:dyDescent="0.25">
      <c r="A1225" s="5">
        <v>835</v>
      </c>
      <c r="B1225" s="5">
        <v>1868</v>
      </c>
      <c r="C1225" s="10">
        <v>44093</v>
      </c>
      <c r="D1225" s="5">
        <v>3</v>
      </c>
      <c r="E1225" s="5">
        <v>360</v>
      </c>
      <c r="F1225" s="40">
        <v>45.423000000000002</v>
      </c>
      <c r="G1225" s="40">
        <v>136.26900000000001</v>
      </c>
    </row>
    <row r="1226" spans="1:7" x14ac:dyDescent="0.25">
      <c r="A1226" s="4">
        <v>835</v>
      </c>
      <c r="B1226" s="4">
        <v>1869</v>
      </c>
      <c r="C1226" s="11">
        <v>44093</v>
      </c>
      <c r="D1226" s="4">
        <v>3</v>
      </c>
      <c r="E1226" s="4">
        <v>361</v>
      </c>
      <c r="F1226" s="41">
        <v>49.6965</v>
      </c>
      <c r="G1226" s="41">
        <v>149.08949999999999</v>
      </c>
    </row>
    <row r="1227" spans="1:7" x14ac:dyDescent="0.25">
      <c r="A1227" s="5">
        <v>835</v>
      </c>
      <c r="B1227" s="5">
        <v>1870</v>
      </c>
      <c r="C1227" s="10">
        <v>44093</v>
      </c>
      <c r="D1227" s="5">
        <v>3</v>
      </c>
      <c r="E1227" s="5">
        <v>362</v>
      </c>
      <c r="F1227" s="40">
        <v>45.423000000000002</v>
      </c>
      <c r="G1227" s="40">
        <v>136.26900000000001</v>
      </c>
    </row>
    <row r="1228" spans="1:7" x14ac:dyDescent="0.25">
      <c r="A1228" s="4">
        <v>835</v>
      </c>
      <c r="B1228" s="4">
        <v>1871</v>
      </c>
      <c r="C1228" s="11">
        <v>44093</v>
      </c>
      <c r="D1228" s="4">
        <v>3</v>
      </c>
      <c r="E1228" s="4">
        <v>363</v>
      </c>
      <c r="F1228" s="41">
        <v>43.323</v>
      </c>
      <c r="G1228" s="41">
        <v>129.96899999999999</v>
      </c>
    </row>
    <row r="1229" spans="1:7" x14ac:dyDescent="0.25">
      <c r="A1229" s="5">
        <v>835</v>
      </c>
      <c r="B1229" s="5">
        <v>1872</v>
      </c>
      <c r="C1229" s="10">
        <v>44093</v>
      </c>
      <c r="D1229" s="5">
        <v>3</v>
      </c>
      <c r="E1229" s="5">
        <v>364</v>
      </c>
      <c r="F1229" s="40">
        <v>47.596499999999999</v>
      </c>
      <c r="G1229" s="40">
        <v>142.7895</v>
      </c>
    </row>
    <row r="1230" spans="1:7" x14ac:dyDescent="0.25">
      <c r="A1230" s="4">
        <v>835</v>
      </c>
      <c r="B1230" s="4">
        <v>1873</v>
      </c>
      <c r="C1230" s="11">
        <v>44093</v>
      </c>
      <c r="D1230" s="4">
        <v>3</v>
      </c>
      <c r="E1230" s="4">
        <v>365</v>
      </c>
      <c r="F1230" s="41">
        <v>43.323</v>
      </c>
      <c r="G1230" s="41">
        <v>129.96899999999999</v>
      </c>
    </row>
    <row r="1231" spans="1:7" x14ac:dyDescent="0.25">
      <c r="A1231" s="5">
        <v>835</v>
      </c>
      <c r="B1231" s="5">
        <v>1874</v>
      </c>
      <c r="C1231" s="10">
        <v>44093</v>
      </c>
      <c r="D1231" s="5">
        <v>3</v>
      </c>
      <c r="E1231" s="5">
        <v>366</v>
      </c>
      <c r="F1231" s="40">
        <v>41.222999999999999</v>
      </c>
      <c r="G1231" s="40">
        <v>123.669</v>
      </c>
    </row>
    <row r="1232" spans="1:7" x14ac:dyDescent="0.25">
      <c r="A1232" s="4">
        <v>835</v>
      </c>
      <c r="B1232" s="4">
        <v>1875</v>
      </c>
      <c r="C1232" s="11">
        <v>44093</v>
      </c>
      <c r="D1232" s="4">
        <v>3</v>
      </c>
      <c r="E1232" s="4">
        <v>367</v>
      </c>
      <c r="F1232" s="41">
        <v>45.496499999999997</v>
      </c>
      <c r="G1232" s="41">
        <v>136.48949999999999</v>
      </c>
    </row>
    <row r="1233" spans="1:7" x14ac:dyDescent="0.25">
      <c r="A1233" s="5">
        <v>835</v>
      </c>
      <c r="B1233" s="5">
        <v>1876</v>
      </c>
      <c r="C1233" s="10">
        <v>44093</v>
      </c>
      <c r="D1233" s="5">
        <v>3</v>
      </c>
      <c r="E1233" s="5">
        <v>368</v>
      </c>
      <c r="F1233" s="40">
        <v>41.222999999999999</v>
      </c>
      <c r="G1233" s="40">
        <v>123.669</v>
      </c>
    </row>
    <row r="1234" spans="1:7" x14ac:dyDescent="0.25">
      <c r="A1234" s="4">
        <v>835</v>
      </c>
      <c r="B1234" s="4">
        <v>1877</v>
      </c>
      <c r="C1234" s="11">
        <v>44093</v>
      </c>
      <c r="D1234" s="4">
        <v>3</v>
      </c>
      <c r="E1234" s="4">
        <v>369</v>
      </c>
      <c r="F1234" s="41">
        <v>39.122999999999998</v>
      </c>
      <c r="G1234" s="41">
        <v>117.369</v>
      </c>
    </row>
    <row r="1235" spans="1:7" x14ac:dyDescent="0.25">
      <c r="A1235" s="5">
        <v>835</v>
      </c>
      <c r="B1235" s="5">
        <v>1878</v>
      </c>
      <c r="C1235" s="10">
        <v>44093</v>
      </c>
      <c r="D1235" s="5">
        <v>3</v>
      </c>
      <c r="E1235" s="5">
        <v>370</v>
      </c>
      <c r="F1235" s="40">
        <v>43.396500000000003</v>
      </c>
      <c r="G1235" s="40">
        <v>130.18950000000001</v>
      </c>
    </row>
    <row r="1236" spans="1:7" x14ac:dyDescent="0.25">
      <c r="A1236" s="4">
        <v>835</v>
      </c>
      <c r="B1236" s="4">
        <v>1879</v>
      </c>
      <c r="C1236" s="11">
        <v>44093</v>
      </c>
      <c r="D1236" s="4">
        <v>3</v>
      </c>
      <c r="E1236" s="4">
        <v>371</v>
      </c>
      <c r="F1236" s="41">
        <v>39.122999999999998</v>
      </c>
      <c r="G1236" s="41">
        <v>117.369</v>
      </c>
    </row>
    <row r="1237" spans="1:7" x14ac:dyDescent="0.25">
      <c r="A1237" s="5">
        <v>835</v>
      </c>
      <c r="B1237" s="5">
        <v>1880</v>
      </c>
      <c r="C1237" s="10">
        <v>44093</v>
      </c>
      <c r="D1237" s="5">
        <v>3</v>
      </c>
      <c r="E1237" s="5">
        <v>372</v>
      </c>
      <c r="F1237" s="40">
        <v>37.023000000000003</v>
      </c>
      <c r="G1237" s="40">
        <v>111.069</v>
      </c>
    </row>
    <row r="1238" spans="1:7" x14ac:dyDescent="0.25">
      <c r="A1238" s="4">
        <v>835</v>
      </c>
      <c r="B1238" s="4">
        <v>1881</v>
      </c>
      <c r="C1238" s="11">
        <v>44093</v>
      </c>
      <c r="D1238" s="4">
        <v>3</v>
      </c>
      <c r="E1238" s="4">
        <v>373</v>
      </c>
      <c r="F1238" s="41">
        <v>41.296500000000002</v>
      </c>
      <c r="G1238" s="41">
        <v>123.8895</v>
      </c>
    </row>
    <row r="1239" spans="1:7" x14ac:dyDescent="0.25">
      <c r="A1239" s="5">
        <v>835</v>
      </c>
      <c r="B1239" s="5">
        <v>1882</v>
      </c>
      <c r="C1239" s="10">
        <v>44093</v>
      </c>
      <c r="D1239" s="5">
        <v>3</v>
      </c>
      <c r="E1239" s="5">
        <v>374</v>
      </c>
      <c r="F1239" s="40">
        <v>37.023000000000003</v>
      </c>
      <c r="G1239" s="40">
        <v>111.069</v>
      </c>
    </row>
    <row r="1240" spans="1:7" x14ac:dyDescent="0.25">
      <c r="A1240" s="4">
        <v>836</v>
      </c>
      <c r="B1240" s="4">
        <v>1883</v>
      </c>
      <c r="C1240" s="11">
        <v>44093</v>
      </c>
      <c r="D1240" s="4">
        <v>3</v>
      </c>
      <c r="E1240" s="4">
        <v>312</v>
      </c>
      <c r="F1240" s="41">
        <v>41.915999999999997</v>
      </c>
      <c r="G1240" s="41">
        <v>125.748</v>
      </c>
    </row>
    <row r="1241" spans="1:7" x14ac:dyDescent="0.25">
      <c r="A1241" s="5">
        <v>837</v>
      </c>
      <c r="B1241" s="5">
        <v>1884</v>
      </c>
      <c r="C1241" s="10">
        <v>44094</v>
      </c>
      <c r="D1241" s="5">
        <v>550</v>
      </c>
      <c r="E1241" s="5">
        <v>935</v>
      </c>
      <c r="F1241" s="40">
        <v>31.4895</v>
      </c>
      <c r="G1241" s="40">
        <v>17319.224999999999</v>
      </c>
    </row>
    <row r="1242" spans="1:7" x14ac:dyDescent="0.25">
      <c r="A1242" s="4">
        <v>837</v>
      </c>
      <c r="B1242" s="4">
        <v>1885</v>
      </c>
      <c r="C1242" s="11">
        <v>44094</v>
      </c>
      <c r="D1242" s="4">
        <v>550</v>
      </c>
      <c r="E1242" s="4">
        <v>936</v>
      </c>
      <c r="F1242" s="41">
        <v>48.289499999999997</v>
      </c>
      <c r="G1242" s="41">
        <v>26559.224999999999</v>
      </c>
    </row>
    <row r="1243" spans="1:7" x14ac:dyDescent="0.25">
      <c r="A1243" s="5">
        <v>838</v>
      </c>
      <c r="B1243" s="5">
        <v>1886</v>
      </c>
      <c r="C1243" s="10">
        <v>44094</v>
      </c>
      <c r="D1243" s="5">
        <v>550</v>
      </c>
      <c r="E1243" s="5">
        <v>524</v>
      </c>
      <c r="F1243" s="40">
        <v>12.967499999999999</v>
      </c>
      <c r="G1243" s="40">
        <v>7132.125</v>
      </c>
    </row>
    <row r="1244" spans="1:7" x14ac:dyDescent="0.25">
      <c r="A1244" s="4">
        <v>839</v>
      </c>
      <c r="B1244" s="4">
        <v>1887</v>
      </c>
      <c r="C1244" s="11">
        <v>44094</v>
      </c>
      <c r="D1244" s="4">
        <v>550</v>
      </c>
      <c r="E1244" s="4">
        <v>911</v>
      </c>
      <c r="F1244" s="41">
        <v>21.0945</v>
      </c>
      <c r="G1244" s="41">
        <v>11601.975</v>
      </c>
    </row>
    <row r="1245" spans="1:7" x14ac:dyDescent="0.25">
      <c r="A1245" s="5">
        <v>839</v>
      </c>
      <c r="B1245" s="5">
        <v>1888</v>
      </c>
      <c r="C1245" s="10">
        <v>44094</v>
      </c>
      <c r="D1245" s="5">
        <v>550</v>
      </c>
      <c r="E1245" s="5">
        <v>912</v>
      </c>
      <c r="F1245" s="40">
        <v>30.439499999999999</v>
      </c>
      <c r="G1245" s="40">
        <v>16741.724999999999</v>
      </c>
    </row>
    <row r="1246" spans="1:7" x14ac:dyDescent="0.25">
      <c r="A1246" s="4">
        <v>840</v>
      </c>
      <c r="B1246" s="4">
        <v>1889</v>
      </c>
      <c r="C1246" s="11">
        <v>44094</v>
      </c>
      <c r="D1246" s="4">
        <v>550</v>
      </c>
      <c r="E1246" s="4">
        <v>910</v>
      </c>
      <c r="F1246" s="41">
        <v>40.939500000000002</v>
      </c>
      <c r="G1246" s="41">
        <v>22516.724999999999</v>
      </c>
    </row>
    <row r="1247" spans="1:7" x14ac:dyDescent="0.25">
      <c r="A1247" s="5">
        <v>841</v>
      </c>
      <c r="B1247" s="5">
        <v>1890</v>
      </c>
      <c r="C1247" s="10">
        <v>44096</v>
      </c>
      <c r="D1247" s="5">
        <v>3</v>
      </c>
      <c r="E1247" s="5">
        <v>311</v>
      </c>
      <c r="F1247" s="40">
        <v>50.263500000000001</v>
      </c>
      <c r="G1247" s="40">
        <v>150.79050000000001</v>
      </c>
    </row>
    <row r="1248" spans="1:7" x14ac:dyDescent="0.25">
      <c r="A1248" s="4">
        <v>842</v>
      </c>
      <c r="B1248" s="4">
        <v>1891</v>
      </c>
      <c r="C1248" s="11">
        <v>44096</v>
      </c>
      <c r="D1248" s="4">
        <v>3</v>
      </c>
      <c r="E1248" s="4">
        <v>373</v>
      </c>
      <c r="F1248" s="41">
        <v>41.454000000000001</v>
      </c>
      <c r="G1248" s="41">
        <v>124.36199999999999</v>
      </c>
    </row>
    <row r="1249" spans="1:7" x14ac:dyDescent="0.25">
      <c r="A1249" s="5">
        <v>842</v>
      </c>
      <c r="B1249" s="5">
        <v>1892</v>
      </c>
      <c r="C1249" s="10">
        <v>44096</v>
      </c>
      <c r="D1249" s="5">
        <v>3</v>
      </c>
      <c r="E1249" s="5">
        <v>374</v>
      </c>
      <c r="F1249" s="40">
        <v>37.180500000000002</v>
      </c>
      <c r="G1249" s="40">
        <v>111.5415</v>
      </c>
    </row>
    <row r="1250" spans="1:7" x14ac:dyDescent="0.25">
      <c r="A1250" s="4">
        <v>843</v>
      </c>
      <c r="B1250" s="4">
        <v>1893</v>
      </c>
      <c r="C1250" s="11">
        <v>44096</v>
      </c>
      <c r="D1250" s="4">
        <v>550</v>
      </c>
      <c r="E1250" s="4">
        <v>530</v>
      </c>
      <c r="F1250" s="41">
        <v>16.085999999999999</v>
      </c>
      <c r="G1250" s="41">
        <v>8847.2999999999993</v>
      </c>
    </row>
    <row r="1251" spans="1:7" x14ac:dyDescent="0.25">
      <c r="A1251" s="5">
        <v>844</v>
      </c>
      <c r="B1251" s="5">
        <v>1894</v>
      </c>
      <c r="C1251" s="10">
        <v>44096</v>
      </c>
      <c r="D1251" s="5">
        <v>3</v>
      </c>
      <c r="E1251" s="5">
        <v>314</v>
      </c>
      <c r="F1251" s="40">
        <v>57.025500000000001</v>
      </c>
      <c r="G1251" s="40">
        <v>171.07650000000001</v>
      </c>
    </row>
    <row r="1252" spans="1:7" x14ac:dyDescent="0.25">
      <c r="A1252" s="4">
        <v>845</v>
      </c>
      <c r="B1252" s="4">
        <v>1895</v>
      </c>
      <c r="C1252" s="11">
        <v>44096</v>
      </c>
      <c r="D1252" s="4">
        <v>550</v>
      </c>
      <c r="E1252" s="4">
        <v>512</v>
      </c>
      <c r="F1252" s="41">
        <v>37.085999999999999</v>
      </c>
      <c r="G1252" s="41">
        <v>20397.3</v>
      </c>
    </row>
    <row r="1253" spans="1:7" x14ac:dyDescent="0.25">
      <c r="A1253" s="5">
        <v>846</v>
      </c>
      <c r="B1253" s="5">
        <v>1896</v>
      </c>
      <c r="C1253" s="10">
        <v>44096</v>
      </c>
      <c r="D1253" s="5">
        <v>550</v>
      </c>
      <c r="E1253" s="5">
        <v>513</v>
      </c>
      <c r="F1253" s="40">
        <v>26.596499999999999</v>
      </c>
      <c r="G1253" s="40">
        <v>14628.075000000001</v>
      </c>
    </row>
    <row r="1254" spans="1:7" x14ac:dyDescent="0.25">
      <c r="A1254" s="4">
        <v>847</v>
      </c>
      <c r="B1254" s="4">
        <v>1897</v>
      </c>
      <c r="C1254" s="11">
        <v>44096</v>
      </c>
      <c r="D1254" s="4">
        <v>550</v>
      </c>
      <c r="E1254" s="4">
        <v>319</v>
      </c>
      <c r="F1254" s="41">
        <v>46.063499999999998</v>
      </c>
      <c r="G1254" s="41">
        <v>25334.924999999999</v>
      </c>
    </row>
    <row r="1255" spans="1:7" x14ac:dyDescent="0.25">
      <c r="A1255" s="5">
        <v>848</v>
      </c>
      <c r="B1255" s="5">
        <v>1898</v>
      </c>
      <c r="C1255" s="10">
        <v>44096</v>
      </c>
      <c r="D1255" s="5">
        <v>3</v>
      </c>
      <c r="E1255" s="5">
        <v>403</v>
      </c>
      <c r="F1255" s="40">
        <v>47.470500000000001</v>
      </c>
      <c r="G1255" s="40">
        <v>142.41149999999999</v>
      </c>
    </row>
    <row r="1256" spans="1:7" x14ac:dyDescent="0.25">
      <c r="A1256" s="4">
        <v>848</v>
      </c>
      <c r="B1256" s="4">
        <v>1899</v>
      </c>
      <c r="C1256" s="11">
        <v>44096</v>
      </c>
      <c r="D1256" s="4">
        <v>3</v>
      </c>
      <c r="E1256" s="4">
        <v>404</v>
      </c>
      <c r="F1256" s="41">
        <v>45.3705</v>
      </c>
      <c r="G1256" s="41">
        <v>136.11150000000001</v>
      </c>
    </row>
    <row r="1257" spans="1:7" x14ac:dyDescent="0.25">
      <c r="A1257" s="5">
        <v>848</v>
      </c>
      <c r="B1257" s="5">
        <v>1900</v>
      </c>
      <c r="C1257" s="10">
        <v>44096</v>
      </c>
      <c r="D1257" s="5">
        <v>3</v>
      </c>
      <c r="E1257" s="5">
        <v>405</v>
      </c>
      <c r="F1257" s="40">
        <v>49.643999999999998</v>
      </c>
      <c r="G1257" s="40">
        <v>148.93199999999999</v>
      </c>
    </row>
    <row r="1258" spans="1:7" x14ac:dyDescent="0.25">
      <c r="A1258" s="4">
        <v>848</v>
      </c>
      <c r="B1258" s="4">
        <v>1901</v>
      </c>
      <c r="C1258" s="11">
        <v>44096</v>
      </c>
      <c r="D1258" s="4">
        <v>3</v>
      </c>
      <c r="E1258" s="4">
        <v>406</v>
      </c>
      <c r="F1258" s="41">
        <v>45.3705</v>
      </c>
      <c r="G1258" s="41">
        <v>136.11150000000001</v>
      </c>
    </row>
    <row r="1259" spans="1:7" x14ac:dyDescent="0.25">
      <c r="A1259" s="5">
        <v>848</v>
      </c>
      <c r="B1259" s="5">
        <v>1902</v>
      </c>
      <c r="C1259" s="10">
        <v>44096</v>
      </c>
      <c r="D1259" s="5">
        <v>3</v>
      </c>
      <c r="E1259" s="5">
        <v>407</v>
      </c>
      <c r="F1259" s="40">
        <v>43.270499999999998</v>
      </c>
      <c r="G1259" s="40">
        <v>129.8115</v>
      </c>
    </row>
    <row r="1260" spans="1:7" x14ac:dyDescent="0.25">
      <c r="A1260" s="4">
        <v>849</v>
      </c>
      <c r="B1260" s="4">
        <v>1903</v>
      </c>
      <c r="C1260" s="11">
        <v>44096</v>
      </c>
      <c r="D1260" s="4">
        <v>3</v>
      </c>
      <c r="E1260" s="4">
        <v>422</v>
      </c>
      <c r="F1260" s="41">
        <v>47.523000000000003</v>
      </c>
      <c r="G1260" s="41">
        <v>142.56899999999999</v>
      </c>
    </row>
    <row r="1261" spans="1:7" x14ac:dyDescent="0.25">
      <c r="A1261" s="5">
        <v>849</v>
      </c>
      <c r="B1261" s="5">
        <v>1904</v>
      </c>
      <c r="C1261" s="10">
        <v>44096</v>
      </c>
      <c r="D1261" s="5">
        <v>3</v>
      </c>
      <c r="E1261" s="5">
        <v>423</v>
      </c>
      <c r="F1261" s="40">
        <v>45.423000000000002</v>
      </c>
      <c r="G1261" s="40">
        <v>136.26900000000001</v>
      </c>
    </row>
    <row r="1262" spans="1:7" x14ac:dyDescent="0.25">
      <c r="A1262" s="4">
        <v>849</v>
      </c>
      <c r="B1262" s="4">
        <v>1905</v>
      </c>
      <c r="C1262" s="11">
        <v>44096</v>
      </c>
      <c r="D1262" s="4">
        <v>3</v>
      </c>
      <c r="E1262" s="4">
        <v>424</v>
      </c>
      <c r="F1262" s="41">
        <v>49.6965</v>
      </c>
      <c r="G1262" s="41">
        <v>149.08949999999999</v>
      </c>
    </row>
    <row r="1263" spans="1:7" x14ac:dyDescent="0.25">
      <c r="A1263" s="5">
        <v>849</v>
      </c>
      <c r="B1263" s="5">
        <v>1906</v>
      </c>
      <c r="C1263" s="10">
        <v>44096</v>
      </c>
      <c r="D1263" s="5">
        <v>3</v>
      </c>
      <c r="E1263" s="5">
        <v>425</v>
      </c>
      <c r="F1263" s="40">
        <v>45.423000000000002</v>
      </c>
      <c r="G1263" s="40">
        <v>136.26900000000001</v>
      </c>
    </row>
    <row r="1264" spans="1:7" x14ac:dyDescent="0.25">
      <c r="A1264" s="4">
        <v>849</v>
      </c>
      <c r="B1264" s="4">
        <v>1907</v>
      </c>
      <c r="C1264" s="11">
        <v>44096</v>
      </c>
      <c r="D1264" s="4">
        <v>3</v>
      </c>
      <c r="E1264" s="4">
        <v>426</v>
      </c>
      <c r="F1264" s="41">
        <v>43.323</v>
      </c>
      <c r="G1264" s="41">
        <v>129.96899999999999</v>
      </c>
    </row>
    <row r="1265" spans="1:7" x14ac:dyDescent="0.25">
      <c r="A1265" s="5">
        <v>850</v>
      </c>
      <c r="B1265" s="5">
        <v>1908</v>
      </c>
      <c r="C1265" s="10">
        <v>44096</v>
      </c>
      <c r="D1265" s="5">
        <v>3</v>
      </c>
      <c r="E1265" s="5">
        <v>320</v>
      </c>
      <c r="F1265" s="40">
        <v>47.470500000000001</v>
      </c>
      <c r="G1265" s="40">
        <v>142.41149999999999</v>
      </c>
    </row>
    <row r="1266" spans="1:7" x14ac:dyDescent="0.25">
      <c r="A1266" s="4">
        <v>850</v>
      </c>
      <c r="B1266" s="4">
        <v>1909</v>
      </c>
      <c r="C1266" s="11">
        <v>44096</v>
      </c>
      <c r="D1266" s="4">
        <v>3</v>
      </c>
      <c r="E1266" s="4">
        <v>321</v>
      </c>
      <c r="F1266" s="41">
        <v>42.798000000000002</v>
      </c>
      <c r="G1266" s="41">
        <v>128.39400000000001</v>
      </c>
    </row>
    <row r="1267" spans="1:7" x14ac:dyDescent="0.25">
      <c r="A1267" s="5">
        <v>850</v>
      </c>
      <c r="B1267" s="5">
        <v>1910</v>
      </c>
      <c r="C1267" s="10">
        <v>44096</v>
      </c>
      <c r="D1267" s="5">
        <v>60</v>
      </c>
      <c r="E1267" s="5">
        <v>322</v>
      </c>
      <c r="F1267" s="40">
        <v>25.420500000000001</v>
      </c>
      <c r="G1267" s="40">
        <v>1525.23</v>
      </c>
    </row>
    <row r="1268" spans="1:7" x14ac:dyDescent="0.25">
      <c r="A1268" s="4">
        <v>851</v>
      </c>
      <c r="B1268" s="4">
        <v>1911</v>
      </c>
      <c r="C1268" s="11">
        <v>44096</v>
      </c>
      <c r="D1268" s="4">
        <v>3</v>
      </c>
      <c r="E1268" s="4">
        <v>443</v>
      </c>
      <c r="F1268" s="41">
        <v>39.122999999999998</v>
      </c>
      <c r="G1268" s="41">
        <v>117.369</v>
      </c>
    </row>
    <row r="1269" spans="1:7" x14ac:dyDescent="0.25">
      <c r="A1269" s="5">
        <v>851</v>
      </c>
      <c r="B1269" s="5">
        <v>1912</v>
      </c>
      <c r="C1269" s="10">
        <v>44096</v>
      </c>
      <c r="D1269" s="5">
        <v>3</v>
      </c>
      <c r="E1269" s="5">
        <v>444</v>
      </c>
      <c r="F1269" s="40">
        <v>37.023000000000003</v>
      </c>
      <c r="G1269" s="40">
        <v>111.069</v>
      </c>
    </row>
    <row r="1270" spans="1:7" x14ac:dyDescent="0.25">
      <c r="A1270" s="4">
        <v>851</v>
      </c>
      <c r="B1270" s="4">
        <v>1913</v>
      </c>
      <c r="C1270" s="11">
        <v>44096</v>
      </c>
      <c r="D1270" s="4">
        <v>3</v>
      </c>
      <c r="E1270" s="4">
        <v>445</v>
      </c>
      <c r="F1270" s="41">
        <v>41.296500000000002</v>
      </c>
      <c r="G1270" s="41">
        <v>123.8895</v>
      </c>
    </row>
    <row r="1271" spans="1:7" x14ac:dyDescent="0.25">
      <c r="A1271" s="5">
        <v>851</v>
      </c>
      <c r="B1271" s="5">
        <v>1914</v>
      </c>
      <c r="C1271" s="10">
        <v>44096</v>
      </c>
      <c r="D1271" s="5">
        <v>3</v>
      </c>
      <c r="E1271" s="5">
        <v>446</v>
      </c>
      <c r="F1271" s="40">
        <v>37.023000000000003</v>
      </c>
      <c r="G1271" s="40">
        <v>111.069</v>
      </c>
    </row>
    <row r="1272" spans="1:7" x14ac:dyDescent="0.25">
      <c r="A1272" s="4">
        <v>852</v>
      </c>
      <c r="B1272" s="4">
        <v>1915</v>
      </c>
      <c r="C1272" s="11">
        <v>44096</v>
      </c>
      <c r="D1272" s="4">
        <v>550</v>
      </c>
      <c r="E1272" s="4">
        <v>941</v>
      </c>
      <c r="F1272" s="41">
        <v>62.9895</v>
      </c>
      <c r="G1272" s="41">
        <v>34644.224999999999</v>
      </c>
    </row>
    <row r="1273" spans="1:7" x14ac:dyDescent="0.25">
      <c r="A1273" s="5">
        <v>853</v>
      </c>
      <c r="B1273" s="5">
        <v>1916</v>
      </c>
      <c r="C1273" s="10">
        <v>44096</v>
      </c>
      <c r="D1273" s="5">
        <v>3</v>
      </c>
      <c r="E1273" s="5">
        <v>320</v>
      </c>
      <c r="F1273" s="40">
        <v>45.3705</v>
      </c>
      <c r="G1273" s="40">
        <v>136.11150000000001</v>
      </c>
    </row>
    <row r="1274" spans="1:7" x14ac:dyDescent="0.25">
      <c r="A1274" s="4">
        <v>853</v>
      </c>
      <c r="B1274" s="4">
        <v>1917</v>
      </c>
      <c r="C1274" s="11">
        <v>44096</v>
      </c>
      <c r="D1274" s="4">
        <v>3</v>
      </c>
      <c r="E1274" s="4">
        <v>321</v>
      </c>
      <c r="F1274" s="41">
        <v>40.488</v>
      </c>
      <c r="G1274" s="41">
        <v>121.464</v>
      </c>
    </row>
    <row r="1275" spans="1:7" x14ac:dyDescent="0.25">
      <c r="A1275" s="5">
        <v>853</v>
      </c>
      <c r="B1275" s="5">
        <v>1918</v>
      </c>
      <c r="C1275" s="10">
        <v>44096</v>
      </c>
      <c r="D1275" s="5">
        <v>60</v>
      </c>
      <c r="E1275" s="5">
        <v>322</v>
      </c>
      <c r="F1275" s="40">
        <v>26.365500000000001</v>
      </c>
      <c r="G1275" s="40">
        <v>1581.93</v>
      </c>
    </row>
    <row r="1276" spans="1:7" x14ac:dyDescent="0.25">
      <c r="A1276" s="4">
        <v>854</v>
      </c>
      <c r="B1276" s="4">
        <v>1919</v>
      </c>
      <c r="C1276" s="11">
        <v>44096</v>
      </c>
      <c r="D1276" s="4">
        <v>3</v>
      </c>
      <c r="E1276" s="4">
        <v>504</v>
      </c>
      <c r="F1276" s="41">
        <v>48.762</v>
      </c>
      <c r="G1276" s="41">
        <v>146.286</v>
      </c>
    </row>
    <row r="1277" spans="1:7" x14ac:dyDescent="0.25">
      <c r="A1277" s="5">
        <v>855</v>
      </c>
      <c r="B1277" s="5">
        <v>1920</v>
      </c>
      <c r="C1277" s="10">
        <v>44096</v>
      </c>
      <c r="D1277" s="5">
        <v>3</v>
      </c>
      <c r="E1277" s="5">
        <v>497</v>
      </c>
      <c r="F1277" s="40">
        <v>34.188000000000002</v>
      </c>
      <c r="G1277" s="40">
        <v>102.56399999999999</v>
      </c>
    </row>
    <row r="1278" spans="1:7" x14ac:dyDescent="0.25">
      <c r="A1278" s="4">
        <v>856</v>
      </c>
      <c r="B1278" s="4">
        <v>1921</v>
      </c>
      <c r="C1278" s="11">
        <v>44096</v>
      </c>
      <c r="D1278" s="4">
        <v>3</v>
      </c>
      <c r="E1278" s="4">
        <v>323</v>
      </c>
      <c r="F1278" s="41">
        <v>50.263500000000001</v>
      </c>
      <c r="G1278" s="41">
        <v>150.79050000000001</v>
      </c>
    </row>
    <row r="1279" spans="1:7" x14ac:dyDescent="0.25">
      <c r="A1279" s="5">
        <v>857</v>
      </c>
      <c r="B1279" s="5">
        <v>1922</v>
      </c>
      <c r="C1279" s="10">
        <v>44097</v>
      </c>
      <c r="D1279" s="5">
        <v>550</v>
      </c>
      <c r="E1279" s="5">
        <v>523</v>
      </c>
      <c r="F1279" s="40">
        <v>10.731</v>
      </c>
      <c r="G1279" s="40">
        <v>5902.05</v>
      </c>
    </row>
    <row r="1280" spans="1:7" x14ac:dyDescent="0.25">
      <c r="A1280" s="4">
        <v>857</v>
      </c>
      <c r="B1280" s="4">
        <v>1923</v>
      </c>
      <c r="C1280" s="11">
        <v>44097</v>
      </c>
      <c r="D1280" s="4">
        <v>550</v>
      </c>
      <c r="E1280" s="4">
        <v>524</v>
      </c>
      <c r="F1280" s="41">
        <v>14.1225</v>
      </c>
      <c r="G1280" s="41">
        <v>7767.375</v>
      </c>
    </row>
    <row r="1281" spans="1:7" x14ac:dyDescent="0.25">
      <c r="A1281" s="5">
        <v>858</v>
      </c>
      <c r="B1281" s="5">
        <v>1924</v>
      </c>
      <c r="C1281" s="10">
        <v>44097</v>
      </c>
      <c r="D1281" s="5">
        <v>60</v>
      </c>
      <c r="E1281" s="5">
        <v>492</v>
      </c>
      <c r="F1281" s="40">
        <v>50.263500000000001</v>
      </c>
      <c r="G1281" s="40">
        <v>3015.81</v>
      </c>
    </row>
    <row r="1282" spans="1:7" x14ac:dyDescent="0.25">
      <c r="A1282" s="4">
        <v>858</v>
      </c>
      <c r="B1282" s="4">
        <v>1925</v>
      </c>
      <c r="C1282" s="11">
        <v>44097</v>
      </c>
      <c r="D1282" s="4">
        <v>60</v>
      </c>
      <c r="E1282" s="4">
        <v>493</v>
      </c>
      <c r="F1282" s="41">
        <v>57.151499999999999</v>
      </c>
      <c r="G1282" s="41">
        <v>3429.09</v>
      </c>
    </row>
    <row r="1283" spans="1:7" x14ac:dyDescent="0.25">
      <c r="A1283" s="5">
        <v>858</v>
      </c>
      <c r="B1283" s="5">
        <v>1926</v>
      </c>
      <c r="C1283" s="10">
        <v>44097</v>
      </c>
      <c r="D1283" s="5">
        <v>60</v>
      </c>
      <c r="E1283" s="5">
        <v>494</v>
      </c>
      <c r="F1283" s="40">
        <v>53.203499999999998</v>
      </c>
      <c r="G1283" s="40">
        <v>3192.21</v>
      </c>
    </row>
    <row r="1284" spans="1:7" x14ac:dyDescent="0.25">
      <c r="A1284" s="4">
        <v>858</v>
      </c>
      <c r="B1284" s="4">
        <v>1927</v>
      </c>
      <c r="C1284" s="11">
        <v>44097</v>
      </c>
      <c r="D1284" s="4">
        <v>60</v>
      </c>
      <c r="E1284" s="4">
        <v>495</v>
      </c>
      <c r="F1284" s="41">
        <v>63.692999999999998</v>
      </c>
      <c r="G1284" s="41">
        <v>3821.58</v>
      </c>
    </row>
    <row r="1285" spans="1:7" x14ac:dyDescent="0.25">
      <c r="A1285" s="5">
        <v>858</v>
      </c>
      <c r="B1285" s="5">
        <v>1928</v>
      </c>
      <c r="C1285" s="10">
        <v>44097</v>
      </c>
      <c r="D1285" s="5">
        <v>60</v>
      </c>
      <c r="E1285" s="5">
        <v>496</v>
      </c>
      <c r="F1285" s="40">
        <v>48.908999999999999</v>
      </c>
      <c r="G1285" s="40">
        <v>2934.54</v>
      </c>
    </row>
    <row r="1286" spans="1:7" x14ac:dyDescent="0.25">
      <c r="A1286" s="4">
        <v>859</v>
      </c>
      <c r="B1286" s="4">
        <v>1929</v>
      </c>
      <c r="C1286" s="11">
        <v>44097</v>
      </c>
      <c r="D1286" s="4">
        <v>550</v>
      </c>
      <c r="E1286" s="4">
        <v>915</v>
      </c>
      <c r="F1286" s="41">
        <v>30.439499999999999</v>
      </c>
      <c r="G1286" s="41">
        <v>16741.724999999999</v>
      </c>
    </row>
    <row r="1287" spans="1:7" x14ac:dyDescent="0.25">
      <c r="A1287" s="5">
        <v>859</v>
      </c>
      <c r="B1287" s="5">
        <v>1930</v>
      </c>
      <c r="C1287" s="10">
        <v>44097</v>
      </c>
      <c r="D1287" s="5">
        <v>550</v>
      </c>
      <c r="E1287" s="5">
        <v>916</v>
      </c>
      <c r="F1287" s="40">
        <v>40.939500000000002</v>
      </c>
      <c r="G1287" s="40">
        <v>22516.724999999999</v>
      </c>
    </row>
    <row r="1288" spans="1:7" x14ac:dyDescent="0.25">
      <c r="A1288" s="4">
        <v>860</v>
      </c>
      <c r="B1288" s="4">
        <v>1931</v>
      </c>
      <c r="C1288" s="11">
        <v>44097</v>
      </c>
      <c r="D1288" s="4">
        <v>60</v>
      </c>
      <c r="E1288" s="4">
        <v>506</v>
      </c>
      <c r="F1288" s="41">
        <v>9.1980000000000004</v>
      </c>
      <c r="G1288" s="41">
        <v>551.88</v>
      </c>
    </row>
    <row r="1289" spans="1:7" x14ac:dyDescent="0.25">
      <c r="A1289" s="5">
        <v>861</v>
      </c>
      <c r="B1289" s="5">
        <v>1932</v>
      </c>
      <c r="C1289" s="10">
        <v>44097</v>
      </c>
      <c r="D1289" s="5">
        <v>550</v>
      </c>
      <c r="E1289" s="5">
        <v>351</v>
      </c>
      <c r="F1289" s="40">
        <v>5.7750000000000004</v>
      </c>
      <c r="G1289" s="40">
        <v>3176.25</v>
      </c>
    </row>
    <row r="1290" spans="1:7" x14ac:dyDescent="0.25">
      <c r="A1290" s="4">
        <v>861</v>
      </c>
      <c r="B1290" s="4">
        <v>1933</v>
      </c>
      <c r="C1290" s="11">
        <v>44097</v>
      </c>
      <c r="D1290" s="4">
        <v>550</v>
      </c>
      <c r="E1290" s="4">
        <v>352</v>
      </c>
      <c r="F1290" s="41">
        <v>1.155</v>
      </c>
      <c r="G1290" s="41">
        <v>635.25</v>
      </c>
    </row>
    <row r="1291" spans="1:7" x14ac:dyDescent="0.25">
      <c r="A1291" s="5">
        <v>861</v>
      </c>
      <c r="B1291" s="5">
        <v>1934</v>
      </c>
      <c r="C1291" s="10">
        <v>44097</v>
      </c>
      <c r="D1291" s="5">
        <v>550</v>
      </c>
      <c r="E1291" s="5">
        <v>679</v>
      </c>
      <c r="F1291" s="40">
        <v>5.7750000000000004</v>
      </c>
      <c r="G1291" s="40">
        <v>3176.25</v>
      </c>
    </row>
    <row r="1292" spans="1:7" x14ac:dyDescent="0.25">
      <c r="A1292" s="4">
        <v>862</v>
      </c>
      <c r="B1292" s="4">
        <v>1935</v>
      </c>
      <c r="C1292" s="11">
        <v>44097</v>
      </c>
      <c r="D1292" s="4">
        <v>550</v>
      </c>
      <c r="E1292" s="4">
        <v>507</v>
      </c>
      <c r="F1292" s="41">
        <v>23.393999999999998</v>
      </c>
      <c r="G1292" s="41">
        <v>12866.7</v>
      </c>
    </row>
    <row r="1293" spans="1:7" x14ac:dyDescent="0.25">
      <c r="A1293" s="5">
        <v>862</v>
      </c>
      <c r="B1293" s="5">
        <v>1936</v>
      </c>
      <c r="C1293" s="10">
        <v>44097</v>
      </c>
      <c r="D1293" s="5">
        <v>550</v>
      </c>
      <c r="E1293" s="5">
        <v>508</v>
      </c>
      <c r="F1293" s="40">
        <v>27.6465</v>
      </c>
      <c r="G1293" s="40">
        <v>15205.575000000001</v>
      </c>
    </row>
    <row r="1294" spans="1:7" x14ac:dyDescent="0.25">
      <c r="A1294" s="4">
        <v>863</v>
      </c>
      <c r="B1294" s="4">
        <v>1937</v>
      </c>
      <c r="C1294" s="11">
        <v>44097</v>
      </c>
      <c r="D1294" s="4">
        <v>550</v>
      </c>
      <c r="E1294" s="4">
        <v>355</v>
      </c>
      <c r="F1294" s="41">
        <v>1.365</v>
      </c>
      <c r="G1294" s="41">
        <v>750.75</v>
      </c>
    </row>
    <row r="1295" spans="1:7" x14ac:dyDescent="0.25">
      <c r="A1295" s="5">
        <v>863</v>
      </c>
      <c r="B1295" s="5">
        <v>1938</v>
      </c>
      <c r="C1295" s="10">
        <v>44097</v>
      </c>
      <c r="D1295" s="5">
        <v>550</v>
      </c>
      <c r="E1295" s="5">
        <v>940</v>
      </c>
      <c r="F1295" s="40">
        <v>62.9895</v>
      </c>
      <c r="G1295" s="40">
        <v>34644.224999999999</v>
      </c>
    </row>
    <row r="1296" spans="1:7" x14ac:dyDescent="0.25">
      <c r="A1296" s="4">
        <v>863</v>
      </c>
      <c r="B1296" s="4">
        <v>1939</v>
      </c>
      <c r="C1296" s="11">
        <v>44097</v>
      </c>
      <c r="D1296" s="4">
        <v>550</v>
      </c>
      <c r="E1296" s="4">
        <v>535</v>
      </c>
      <c r="F1296" s="41">
        <v>3.4860000000000002</v>
      </c>
      <c r="G1296" s="41">
        <v>1917.3</v>
      </c>
    </row>
    <row r="1297" spans="1:7" x14ac:dyDescent="0.25">
      <c r="A1297" s="5">
        <v>864</v>
      </c>
      <c r="B1297" s="5">
        <v>1940</v>
      </c>
      <c r="C1297" s="10">
        <v>44097</v>
      </c>
      <c r="D1297" s="5">
        <v>550</v>
      </c>
      <c r="E1297" s="5">
        <v>351</v>
      </c>
      <c r="F1297" s="40">
        <v>6.1950000000000003</v>
      </c>
      <c r="G1297" s="40">
        <v>3407.25</v>
      </c>
    </row>
    <row r="1298" spans="1:7" x14ac:dyDescent="0.25">
      <c r="A1298" s="4">
        <v>864</v>
      </c>
      <c r="B1298" s="4">
        <v>1941</v>
      </c>
      <c r="C1298" s="11">
        <v>44097</v>
      </c>
      <c r="D1298" s="4">
        <v>550</v>
      </c>
      <c r="E1298" s="4">
        <v>352</v>
      </c>
      <c r="F1298" s="41">
        <v>1.47</v>
      </c>
      <c r="G1298" s="41">
        <v>808.5</v>
      </c>
    </row>
    <row r="1299" spans="1:7" x14ac:dyDescent="0.25">
      <c r="A1299" s="5">
        <v>865</v>
      </c>
      <c r="B1299" s="5">
        <v>1942</v>
      </c>
      <c r="C1299" s="10">
        <v>44097</v>
      </c>
      <c r="D1299" s="5">
        <v>550</v>
      </c>
      <c r="E1299" s="5">
        <v>507</v>
      </c>
      <c r="F1299" s="40">
        <v>22.165500000000002</v>
      </c>
      <c r="G1299" s="40">
        <v>12191.025</v>
      </c>
    </row>
    <row r="1300" spans="1:7" x14ac:dyDescent="0.25">
      <c r="A1300" s="4">
        <v>865</v>
      </c>
      <c r="B1300" s="4">
        <v>1943</v>
      </c>
      <c r="C1300" s="11">
        <v>44097</v>
      </c>
      <c r="D1300" s="4">
        <v>550</v>
      </c>
      <c r="E1300" s="4">
        <v>508</v>
      </c>
      <c r="F1300" s="41">
        <v>29.284500000000001</v>
      </c>
      <c r="G1300" s="41">
        <v>16106.475</v>
      </c>
    </row>
    <row r="1301" spans="1:7" x14ac:dyDescent="0.25">
      <c r="A1301" s="5">
        <v>866</v>
      </c>
      <c r="B1301" s="5">
        <v>1944</v>
      </c>
      <c r="C1301" s="10">
        <v>44097</v>
      </c>
      <c r="D1301" s="5">
        <v>3</v>
      </c>
      <c r="E1301" s="5">
        <v>491</v>
      </c>
      <c r="F1301" s="40">
        <v>19.9815</v>
      </c>
      <c r="G1301" s="40">
        <v>59.944499999999998</v>
      </c>
    </row>
    <row r="1302" spans="1:7" x14ac:dyDescent="0.25">
      <c r="A1302" s="4">
        <v>867</v>
      </c>
      <c r="B1302" s="4">
        <v>1945</v>
      </c>
      <c r="C1302" s="11">
        <v>44097</v>
      </c>
      <c r="D1302" s="4">
        <v>3</v>
      </c>
      <c r="E1302" s="4">
        <v>343</v>
      </c>
      <c r="F1302" s="41">
        <v>43.344000000000001</v>
      </c>
      <c r="G1302" s="41">
        <v>130.03200000000001</v>
      </c>
    </row>
    <row r="1303" spans="1:7" x14ac:dyDescent="0.25">
      <c r="A1303" s="5">
        <v>867</v>
      </c>
      <c r="B1303" s="5">
        <v>1946</v>
      </c>
      <c r="C1303" s="10">
        <v>44097</v>
      </c>
      <c r="D1303" s="5">
        <v>3</v>
      </c>
      <c r="E1303" s="5">
        <v>344</v>
      </c>
      <c r="F1303" s="40">
        <v>39.070500000000003</v>
      </c>
      <c r="G1303" s="40">
        <v>117.2115</v>
      </c>
    </row>
    <row r="1304" spans="1:7" x14ac:dyDescent="0.25">
      <c r="A1304" s="4">
        <v>867</v>
      </c>
      <c r="B1304" s="4">
        <v>1947</v>
      </c>
      <c r="C1304" s="11">
        <v>44097</v>
      </c>
      <c r="D1304" s="4">
        <v>3</v>
      </c>
      <c r="E1304" s="4">
        <v>345</v>
      </c>
      <c r="F1304" s="41">
        <v>36.970500000000001</v>
      </c>
      <c r="G1304" s="41">
        <v>110.9115</v>
      </c>
    </row>
    <row r="1305" spans="1:7" x14ac:dyDescent="0.25">
      <c r="A1305" s="5">
        <v>867</v>
      </c>
      <c r="B1305" s="5">
        <v>1948</v>
      </c>
      <c r="C1305" s="10">
        <v>44097</v>
      </c>
      <c r="D1305" s="5">
        <v>3</v>
      </c>
      <c r="E1305" s="5">
        <v>346</v>
      </c>
      <c r="F1305" s="40">
        <v>41.244</v>
      </c>
      <c r="G1305" s="40">
        <v>123.732</v>
      </c>
    </row>
    <row r="1306" spans="1:7" x14ac:dyDescent="0.25">
      <c r="A1306" s="4">
        <v>867</v>
      </c>
      <c r="B1306" s="4">
        <v>1949</v>
      </c>
      <c r="C1306" s="11">
        <v>44097</v>
      </c>
      <c r="D1306" s="4">
        <v>3</v>
      </c>
      <c r="E1306" s="4">
        <v>347</v>
      </c>
      <c r="F1306" s="41">
        <v>36.970500000000001</v>
      </c>
      <c r="G1306" s="41">
        <v>110.9115</v>
      </c>
    </row>
    <row r="1307" spans="1:7" x14ac:dyDescent="0.25">
      <c r="A1307" s="5">
        <v>867</v>
      </c>
      <c r="B1307" s="5">
        <v>1950</v>
      </c>
      <c r="C1307" s="10">
        <v>44097</v>
      </c>
      <c r="D1307" s="5">
        <v>3</v>
      </c>
      <c r="E1307" s="5">
        <v>348</v>
      </c>
      <c r="F1307" s="40">
        <v>34.8705</v>
      </c>
      <c r="G1307" s="40">
        <v>104.61150000000001</v>
      </c>
    </row>
    <row r="1308" spans="1:7" x14ac:dyDescent="0.25">
      <c r="A1308" s="4">
        <v>868</v>
      </c>
      <c r="B1308" s="4">
        <v>1951</v>
      </c>
      <c r="C1308" s="11">
        <v>44097</v>
      </c>
      <c r="D1308" s="4">
        <v>550</v>
      </c>
      <c r="E1308" s="4">
        <v>935</v>
      </c>
      <c r="F1308" s="41">
        <v>31.4895</v>
      </c>
      <c r="G1308" s="41">
        <v>17319.224999999999</v>
      </c>
    </row>
    <row r="1309" spans="1:7" x14ac:dyDescent="0.25">
      <c r="A1309" s="5">
        <v>868</v>
      </c>
      <c r="B1309" s="5">
        <v>1952</v>
      </c>
      <c r="C1309" s="10">
        <v>44097</v>
      </c>
      <c r="D1309" s="5">
        <v>550</v>
      </c>
      <c r="E1309" s="5">
        <v>936</v>
      </c>
      <c r="F1309" s="40">
        <v>48.289499999999997</v>
      </c>
      <c r="G1309" s="40">
        <v>26559.224999999999</v>
      </c>
    </row>
    <row r="1310" spans="1:7" x14ac:dyDescent="0.25">
      <c r="A1310" s="4">
        <v>869</v>
      </c>
      <c r="B1310" s="4">
        <v>1953</v>
      </c>
      <c r="C1310" s="11">
        <v>44097</v>
      </c>
      <c r="D1310" s="4">
        <v>3</v>
      </c>
      <c r="E1310" s="4">
        <v>392</v>
      </c>
      <c r="F1310" s="41">
        <v>41.244</v>
      </c>
      <c r="G1310" s="41">
        <v>123.732</v>
      </c>
    </row>
    <row r="1311" spans="1:7" x14ac:dyDescent="0.25">
      <c r="A1311" s="5">
        <v>869</v>
      </c>
      <c r="B1311" s="5">
        <v>1954</v>
      </c>
      <c r="C1311" s="10">
        <v>44097</v>
      </c>
      <c r="D1311" s="5">
        <v>3</v>
      </c>
      <c r="E1311" s="5">
        <v>393</v>
      </c>
      <c r="F1311" s="40">
        <v>36.970500000000001</v>
      </c>
      <c r="G1311" s="40">
        <v>110.9115</v>
      </c>
    </row>
    <row r="1312" spans="1:7" x14ac:dyDescent="0.25">
      <c r="A1312" s="4">
        <v>869</v>
      </c>
      <c r="B1312" s="4">
        <v>1955</v>
      </c>
      <c r="C1312" s="11">
        <v>44097</v>
      </c>
      <c r="D1312" s="4">
        <v>3</v>
      </c>
      <c r="E1312" s="4">
        <v>394</v>
      </c>
      <c r="F1312" s="41">
        <v>43.218000000000004</v>
      </c>
      <c r="G1312" s="41">
        <v>129.654</v>
      </c>
    </row>
    <row r="1313" spans="1:7" x14ac:dyDescent="0.25">
      <c r="A1313" s="5">
        <v>869</v>
      </c>
      <c r="B1313" s="5">
        <v>1956</v>
      </c>
      <c r="C1313" s="10">
        <v>44097</v>
      </c>
      <c r="D1313" s="5">
        <v>3</v>
      </c>
      <c r="E1313" s="5">
        <v>395</v>
      </c>
      <c r="F1313" s="40">
        <v>47.491500000000002</v>
      </c>
      <c r="G1313" s="40">
        <v>142.47450000000001</v>
      </c>
    </row>
    <row r="1314" spans="1:7" x14ac:dyDescent="0.25">
      <c r="A1314" s="4">
        <v>869</v>
      </c>
      <c r="B1314" s="4">
        <v>1957</v>
      </c>
      <c r="C1314" s="11">
        <v>44097</v>
      </c>
      <c r="D1314" s="4">
        <v>3</v>
      </c>
      <c r="E1314" s="4">
        <v>396</v>
      </c>
      <c r="F1314" s="41">
        <v>43.270499999999998</v>
      </c>
      <c r="G1314" s="41">
        <v>129.8115</v>
      </c>
    </row>
    <row r="1315" spans="1:7" x14ac:dyDescent="0.25">
      <c r="A1315" s="5">
        <v>870</v>
      </c>
      <c r="B1315" s="5">
        <v>1958</v>
      </c>
      <c r="C1315" s="10">
        <v>44097</v>
      </c>
      <c r="D1315" s="5">
        <v>550</v>
      </c>
      <c r="E1315" s="5">
        <v>482</v>
      </c>
      <c r="F1315" s="40">
        <v>8.7569999999999997</v>
      </c>
      <c r="G1315" s="40">
        <v>4816.3500000000004</v>
      </c>
    </row>
    <row r="1316" spans="1:7" x14ac:dyDescent="0.25">
      <c r="A1316" s="4">
        <v>870</v>
      </c>
      <c r="B1316" s="4">
        <v>1959</v>
      </c>
      <c r="C1316" s="11">
        <v>44097</v>
      </c>
      <c r="D1316" s="4">
        <v>550</v>
      </c>
      <c r="E1316" s="4">
        <v>483</v>
      </c>
      <c r="F1316" s="41">
        <v>9.6914999999999996</v>
      </c>
      <c r="G1316" s="41">
        <v>5330.3249999999998</v>
      </c>
    </row>
    <row r="1317" spans="1:7" x14ac:dyDescent="0.25">
      <c r="A1317" s="5">
        <v>870</v>
      </c>
      <c r="B1317" s="5">
        <v>1960</v>
      </c>
      <c r="C1317" s="10">
        <v>44097</v>
      </c>
      <c r="D1317" s="5">
        <v>550</v>
      </c>
      <c r="E1317" s="5">
        <v>484</v>
      </c>
      <c r="F1317" s="40">
        <v>6.8775000000000004</v>
      </c>
      <c r="G1317" s="40">
        <v>3782.625</v>
      </c>
    </row>
    <row r="1318" spans="1:7" x14ac:dyDescent="0.25">
      <c r="A1318" s="4">
        <v>871</v>
      </c>
      <c r="B1318" s="4">
        <v>1961</v>
      </c>
      <c r="C1318" s="11">
        <v>44097</v>
      </c>
      <c r="D1318" s="4">
        <v>3</v>
      </c>
      <c r="E1318" s="4">
        <v>402</v>
      </c>
      <c r="F1318" s="41">
        <v>47.470500000000001</v>
      </c>
      <c r="G1318" s="41">
        <v>142.41149999999999</v>
      </c>
    </row>
    <row r="1319" spans="1:7" x14ac:dyDescent="0.25">
      <c r="A1319" s="5">
        <v>872</v>
      </c>
      <c r="B1319" s="5">
        <v>1962</v>
      </c>
      <c r="C1319" s="10">
        <v>44097</v>
      </c>
      <c r="D1319" s="5">
        <v>550</v>
      </c>
      <c r="E1319" s="5">
        <v>510</v>
      </c>
      <c r="F1319" s="40">
        <v>23.079000000000001</v>
      </c>
      <c r="G1319" s="40">
        <v>12693.45</v>
      </c>
    </row>
    <row r="1320" spans="1:7" x14ac:dyDescent="0.25">
      <c r="A1320" s="4">
        <v>872</v>
      </c>
      <c r="B1320" s="4">
        <v>1963</v>
      </c>
      <c r="C1320" s="11">
        <v>44097</v>
      </c>
      <c r="D1320" s="4">
        <v>550</v>
      </c>
      <c r="E1320" s="4">
        <v>511</v>
      </c>
      <c r="F1320" s="41">
        <v>29.274000000000001</v>
      </c>
      <c r="G1320" s="41">
        <v>16100.7</v>
      </c>
    </row>
    <row r="1321" spans="1:7" x14ac:dyDescent="0.25">
      <c r="A1321" s="5">
        <v>873</v>
      </c>
      <c r="B1321" s="5">
        <v>1964</v>
      </c>
      <c r="C1321" s="10">
        <v>44098</v>
      </c>
      <c r="D1321" s="5">
        <v>3</v>
      </c>
      <c r="E1321" s="5">
        <v>406</v>
      </c>
      <c r="F1321" s="40">
        <v>43.270499999999998</v>
      </c>
      <c r="G1321" s="40">
        <v>129.8115</v>
      </c>
    </row>
    <row r="1322" spans="1:7" x14ac:dyDescent="0.25">
      <c r="A1322" s="4">
        <v>873</v>
      </c>
      <c r="B1322" s="4">
        <v>1965</v>
      </c>
      <c r="C1322" s="11">
        <v>44098</v>
      </c>
      <c r="D1322" s="4">
        <v>3</v>
      </c>
      <c r="E1322" s="4">
        <v>407</v>
      </c>
      <c r="F1322" s="41">
        <v>47.543999999999997</v>
      </c>
      <c r="G1322" s="41">
        <v>142.63200000000001</v>
      </c>
    </row>
    <row r="1323" spans="1:7" x14ac:dyDescent="0.25">
      <c r="A1323" s="5">
        <v>873</v>
      </c>
      <c r="B1323" s="5">
        <v>1966</v>
      </c>
      <c r="C1323" s="10">
        <v>44098</v>
      </c>
      <c r="D1323" s="5">
        <v>3</v>
      </c>
      <c r="E1323" s="5">
        <v>408</v>
      </c>
      <c r="F1323" s="40">
        <v>43.270499999999998</v>
      </c>
      <c r="G1323" s="40">
        <v>129.8115</v>
      </c>
    </row>
    <row r="1324" spans="1:7" x14ac:dyDescent="0.25">
      <c r="A1324" s="4">
        <v>874</v>
      </c>
      <c r="B1324" s="4">
        <v>1967</v>
      </c>
      <c r="C1324" s="11">
        <v>44098</v>
      </c>
      <c r="D1324" s="4">
        <v>550</v>
      </c>
      <c r="E1324" s="4">
        <v>525</v>
      </c>
      <c r="F1324" s="41">
        <v>2.3205</v>
      </c>
      <c r="G1324" s="41">
        <v>1276.2750000000001</v>
      </c>
    </row>
    <row r="1325" spans="1:7" x14ac:dyDescent="0.25">
      <c r="A1325" s="5">
        <v>875</v>
      </c>
      <c r="B1325" s="5">
        <v>1968</v>
      </c>
      <c r="C1325" s="10">
        <v>44098</v>
      </c>
      <c r="D1325" s="5">
        <v>550</v>
      </c>
      <c r="E1325" s="5">
        <v>526</v>
      </c>
      <c r="F1325" s="40">
        <v>3.6435</v>
      </c>
      <c r="G1325" s="40">
        <v>2003.925</v>
      </c>
    </row>
    <row r="1326" spans="1:7" x14ac:dyDescent="0.25">
      <c r="A1326" s="4">
        <v>876</v>
      </c>
      <c r="B1326" s="4">
        <v>1969</v>
      </c>
      <c r="C1326" s="11">
        <v>44098</v>
      </c>
      <c r="D1326" s="4">
        <v>550</v>
      </c>
      <c r="E1326" s="4">
        <v>908</v>
      </c>
      <c r="F1326" s="41">
        <v>21.0945</v>
      </c>
      <c r="G1326" s="41">
        <v>11601.975</v>
      </c>
    </row>
    <row r="1327" spans="1:7" x14ac:dyDescent="0.25">
      <c r="A1327" s="5">
        <v>876</v>
      </c>
      <c r="B1327" s="5">
        <v>1970</v>
      </c>
      <c r="C1327" s="10">
        <v>44098</v>
      </c>
      <c r="D1327" s="5">
        <v>550</v>
      </c>
      <c r="E1327" s="5">
        <v>909</v>
      </c>
      <c r="F1327" s="40">
        <v>30.439499999999999</v>
      </c>
      <c r="G1327" s="40">
        <v>16741.724999999999</v>
      </c>
    </row>
    <row r="1328" spans="1:7" x14ac:dyDescent="0.25">
      <c r="A1328" s="4">
        <v>876</v>
      </c>
      <c r="B1328" s="4">
        <v>1971</v>
      </c>
      <c r="C1328" s="11">
        <v>44098</v>
      </c>
      <c r="D1328" s="4">
        <v>550</v>
      </c>
      <c r="E1328" s="4">
        <v>913</v>
      </c>
      <c r="F1328" s="41">
        <v>40.939500000000002</v>
      </c>
      <c r="G1328" s="41">
        <v>22516.724999999999</v>
      </c>
    </row>
    <row r="1329" spans="1:7" x14ac:dyDescent="0.25">
      <c r="A1329" s="5">
        <v>877</v>
      </c>
      <c r="B1329" s="5">
        <v>1972</v>
      </c>
      <c r="C1329" s="10">
        <v>44098</v>
      </c>
      <c r="D1329" s="5">
        <v>60</v>
      </c>
      <c r="E1329" s="5">
        <v>356</v>
      </c>
      <c r="F1329" s="40">
        <v>3.6015000000000001</v>
      </c>
      <c r="G1329" s="40">
        <v>216.09</v>
      </c>
    </row>
    <row r="1330" spans="1:7" x14ac:dyDescent="0.25">
      <c r="A1330" s="4">
        <v>877</v>
      </c>
      <c r="B1330" s="4">
        <v>1973</v>
      </c>
      <c r="C1330" s="11">
        <v>44098</v>
      </c>
      <c r="D1330" s="4">
        <v>60</v>
      </c>
      <c r="E1330" s="4">
        <v>357</v>
      </c>
      <c r="F1330" s="41">
        <v>3.9794999999999998</v>
      </c>
      <c r="G1330" s="41">
        <v>238.77</v>
      </c>
    </row>
    <row r="1331" spans="1:7" x14ac:dyDescent="0.25">
      <c r="A1331" s="5">
        <v>878</v>
      </c>
      <c r="B1331" s="5">
        <v>1974</v>
      </c>
      <c r="C1331" s="10">
        <v>44098</v>
      </c>
      <c r="D1331" s="5">
        <v>550</v>
      </c>
      <c r="E1331" s="5">
        <v>935</v>
      </c>
      <c r="F1331" s="40">
        <v>31.4895</v>
      </c>
      <c r="G1331" s="40">
        <v>17319.224999999999</v>
      </c>
    </row>
    <row r="1332" spans="1:7" x14ac:dyDescent="0.25">
      <c r="A1332" s="4">
        <v>878</v>
      </c>
      <c r="B1332" s="4">
        <v>1975</v>
      </c>
      <c r="C1332" s="11">
        <v>44098</v>
      </c>
      <c r="D1332" s="4">
        <v>550</v>
      </c>
      <c r="E1332" s="4">
        <v>936</v>
      </c>
      <c r="F1332" s="41">
        <v>48.289499999999997</v>
      </c>
      <c r="G1332" s="41">
        <v>26559.224999999999</v>
      </c>
    </row>
    <row r="1333" spans="1:7" x14ac:dyDescent="0.25">
      <c r="A1333" s="5">
        <v>879</v>
      </c>
      <c r="B1333" s="5">
        <v>1976</v>
      </c>
      <c r="C1333" s="10">
        <v>44098</v>
      </c>
      <c r="D1333" s="5">
        <v>550</v>
      </c>
      <c r="E1333" s="5">
        <v>524</v>
      </c>
      <c r="F1333" s="40">
        <v>12.967499999999999</v>
      </c>
      <c r="G1333" s="40">
        <v>7132.125</v>
      </c>
    </row>
    <row r="1334" spans="1:7" x14ac:dyDescent="0.25">
      <c r="A1334" s="4">
        <v>880</v>
      </c>
      <c r="B1334" s="4">
        <v>1977</v>
      </c>
      <c r="C1334" s="11">
        <v>44098</v>
      </c>
      <c r="D1334" s="4">
        <v>550</v>
      </c>
      <c r="E1334" s="4">
        <v>911</v>
      </c>
      <c r="F1334" s="41">
        <v>21.0945</v>
      </c>
      <c r="G1334" s="41">
        <v>11601.975</v>
      </c>
    </row>
    <row r="1335" spans="1:7" x14ac:dyDescent="0.25">
      <c r="A1335" s="5">
        <v>880</v>
      </c>
      <c r="B1335" s="5">
        <v>1978</v>
      </c>
      <c r="C1335" s="10">
        <v>44098</v>
      </c>
      <c r="D1335" s="5">
        <v>550</v>
      </c>
      <c r="E1335" s="5">
        <v>912</v>
      </c>
      <c r="F1335" s="40">
        <v>30.439499999999999</v>
      </c>
      <c r="G1335" s="40">
        <v>16741.724999999999</v>
      </c>
    </row>
    <row r="1336" spans="1:7" x14ac:dyDescent="0.25">
      <c r="A1336" s="4">
        <v>881</v>
      </c>
      <c r="B1336" s="4">
        <v>1979</v>
      </c>
      <c r="C1336" s="11">
        <v>44098</v>
      </c>
      <c r="D1336" s="4">
        <v>550</v>
      </c>
      <c r="E1336" s="4">
        <v>910</v>
      </c>
      <c r="F1336" s="41">
        <v>40.939500000000002</v>
      </c>
      <c r="G1336" s="41">
        <v>22516.724999999999</v>
      </c>
    </row>
    <row r="1337" spans="1:7" x14ac:dyDescent="0.25">
      <c r="A1337" s="5">
        <v>882</v>
      </c>
      <c r="B1337" s="5">
        <v>1980</v>
      </c>
      <c r="C1337" s="10">
        <v>44098</v>
      </c>
      <c r="D1337" s="5">
        <v>550</v>
      </c>
      <c r="E1337" s="5">
        <v>937</v>
      </c>
      <c r="F1337" s="40">
        <v>62.9895</v>
      </c>
      <c r="G1337" s="40">
        <v>34644.224999999999</v>
      </c>
    </row>
    <row r="1338" spans="1:7" x14ac:dyDescent="0.25">
      <c r="A1338" s="4">
        <v>883</v>
      </c>
      <c r="B1338" s="4">
        <v>1981</v>
      </c>
      <c r="C1338" s="11">
        <v>44098</v>
      </c>
      <c r="D1338" s="4">
        <v>3</v>
      </c>
      <c r="E1338" s="4">
        <v>466</v>
      </c>
      <c r="F1338" s="41">
        <v>45.423000000000002</v>
      </c>
      <c r="G1338" s="41">
        <v>136.26900000000001</v>
      </c>
    </row>
    <row r="1339" spans="1:7" x14ac:dyDescent="0.25">
      <c r="A1339" s="5">
        <v>883</v>
      </c>
      <c r="B1339" s="5">
        <v>1982</v>
      </c>
      <c r="C1339" s="10">
        <v>44098</v>
      </c>
      <c r="D1339" s="5">
        <v>3</v>
      </c>
      <c r="E1339" s="5">
        <v>467</v>
      </c>
      <c r="F1339" s="40">
        <v>43.323</v>
      </c>
      <c r="G1339" s="40">
        <v>129.96899999999999</v>
      </c>
    </row>
    <row r="1340" spans="1:7" x14ac:dyDescent="0.25">
      <c r="A1340" s="4">
        <v>883</v>
      </c>
      <c r="B1340" s="4">
        <v>1983</v>
      </c>
      <c r="C1340" s="11">
        <v>44098</v>
      </c>
      <c r="D1340" s="4">
        <v>3</v>
      </c>
      <c r="E1340" s="4">
        <v>468</v>
      </c>
      <c r="F1340" s="41">
        <v>47.596499999999999</v>
      </c>
      <c r="G1340" s="41">
        <v>142.7895</v>
      </c>
    </row>
    <row r="1341" spans="1:7" x14ac:dyDescent="0.25">
      <c r="A1341" s="5">
        <v>884</v>
      </c>
      <c r="B1341" s="5">
        <v>1984</v>
      </c>
      <c r="C1341" s="10">
        <v>44098</v>
      </c>
      <c r="D1341" s="5">
        <v>3</v>
      </c>
      <c r="E1341" s="5">
        <v>462</v>
      </c>
      <c r="F1341" s="40">
        <v>47.680500000000002</v>
      </c>
      <c r="G1341" s="40">
        <v>143.04150000000001</v>
      </c>
    </row>
    <row r="1342" spans="1:7" x14ac:dyDescent="0.25">
      <c r="A1342" s="4">
        <v>885</v>
      </c>
      <c r="B1342" s="4">
        <v>1985</v>
      </c>
      <c r="C1342" s="11">
        <v>44098</v>
      </c>
      <c r="D1342" s="4">
        <v>550</v>
      </c>
      <c r="E1342" s="4">
        <v>510</v>
      </c>
      <c r="F1342" s="41">
        <v>23.404499999999999</v>
      </c>
      <c r="G1342" s="41">
        <v>12872.475</v>
      </c>
    </row>
    <row r="1343" spans="1:7" x14ac:dyDescent="0.25">
      <c r="A1343" s="5">
        <v>885</v>
      </c>
      <c r="B1343" s="5">
        <v>1986</v>
      </c>
      <c r="C1343" s="10">
        <v>44098</v>
      </c>
      <c r="D1343" s="5">
        <v>550</v>
      </c>
      <c r="E1343" s="5">
        <v>511</v>
      </c>
      <c r="F1343" s="40">
        <v>27.867000000000001</v>
      </c>
      <c r="G1343" s="40">
        <v>15326.85</v>
      </c>
    </row>
    <row r="1344" spans="1:7" x14ac:dyDescent="0.25">
      <c r="A1344" s="4">
        <v>886</v>
      </c>
      <c r="B1344" s="4">
        <v>1987</v>
      </c>
      <c r="C1344" s="11">
        <v>44098</v>
      </c>
      <c r="D1344" s="4">
        <v>550</v>
      </c>
      <c r="E1344" s="4">
        <v>527</v>
      </c>
      <c r="F1344" s="41">
        <v>6.7515000000000001</v>
      </c>
      <c r="G1344" s="41">
        <v>3713.3249999999998</v>
      </c>
    </row>
    <row r="1345" spans="1:7" x14ac:dyDescent="0.25">
      <c r="A1345" s="5">
        <v>887</v>
      </c>
      <c r="B1345" s="5">
        <v>1988</v>
      </c>
      <c r="C1345" s="10">
        <v>44098</v>
      </c>
      <c r="D1345" s="5">
        <v>550</v>
      </c>
      <c r="E1345" s="5">
        <v>509</v>
      </c>
      <c r="F1345" s="40">
        <v>36.277500000000003</v>
      </c>
      <c r="G1345" s="40">
        <v>19952.625</v>
      </c>
    </row>
    <row r="1346" spans="1:7" x14ac:dyDescent="0.25">
      <c r="A1346" s="4">
        <v>888</v>
      </c>
      <c r="B1346" s="4">
        <v>1989</v>
      </c>
      <c r="C1346" s="11">
        <v>44098</v>
      </c>
      <c r="D1346" s="4">
        <v>60</v>
      </c>
      <c r="E1346" s="4">
        <v>492</v>
      </c>
      <c r="F1346" s="41">
        <v>50.746499999999997</v>
      </c>
      <c r="G1346" s="41">
        <v>3044.79</v>
      </c>
    </row>
    <row r="1347" spans="1:7" x14ac:dyDescent="0.25">
      <c r="A1347" s="5">
        <v>888</v>
      </c>
      <c r="B1347" s="5">
        <v>1990</v>
      </c>
      <c r="C1347" s="10">
        <v>44098</v>
      </c>
      <c r="D1347" s="5">
        <v>60</v>
      </c>
      <c r="E1347" s="5">
        <v>493</v>
      </c>
      <c r="F1347" s="40">
        <v>58.264499999999998</v>
      </c>
      <c r="G1347" s="40">
        <v>3495.87</v>
      </c>
    </row>
    <row r="1348" spans="1:7" x14ac:dyDescent="0.25">
      <c r="A1348" s="4">
        <v>888</v>
      </c>
      <c r="B1348" s="4">
        <v>1991</v>
      </c>
      <c r="C1348" s="11">
        <v>44098</v>
      </c>
      <c r="D1348" s="4">
        <v>60</v>
      </c>
      <c r="E1348" s="4">
        <v>494</v>
      </c>
      <c r="F1348" s="41">
        <v>50.746499999999997</v>
      </c>
      <c r="G1348" s="41">
        <v>3044.79</v>
      </c>
    </row>
    <row r="1349" spans="1:7" x14ac:dyDescent="0.25">
      <c r="A1349" s="5">
        <v>888</v>
      </c>
      <c r="B1349" s="5">
        <v>1992</v>
      </c>
      <c r="C1349" s="10">
        <v>44098</v>
      </c>
      <c r="D1349" s="5">
        <v>60</v>
      </c>
      <c r="E1349" s="5">
        <v>495</v>
      </c>
      <c r="F1349" s="40">
        <v>62.926499999999997</v>
      </c>
      <c r="G1349" s="40">
        <v>3775.59</v>
      </c>
    </row>
    <row r="1350" spans="1:7" x14ac:dyDescent="0.25">
      <c r="A1350" s="4">
        <v>888</v>
      </c>
      <c r="B1350" s="4">
        <v>1993</v>
      </c>
      <c r="C1350" s="11">
        <v>44098</v>
      </c>
      <c r="D1350" s="4">
        <v>60</v>
      </c>
      <c r="E1350" s="4">
        <v>496</v>
      </c>
      <c r="F1350" s="41">
        <v>49.654499999999999</v>
      </c>
      <c r="G1350" s="41">
        <v>2979.27</v>
      </c>
    </row>
    <row r="1351" spans="1:7" x14ac:dyDescent="0.25">
      <c r="A1351" s="5">
        <v>889</v>
      </c>
      <c r="B1351" s="5">
        <v>1994</v>
      </c>
      <c r="C1351" s="10">
        <v>44099</v>
      </c>
      <c r="D1351" s="5">
        <v>550</v>
      </c>
      <c r="E1351" s="5">
        <v>523</v>
      </c>
      <c r="F1351" s="40">
        <v>10.384499999999999</v>
      </c>
      <c r="G1351" s="40">
        <v>5711.4750000000004</v>
      </c>
    </row>
    <row r="1352" spans="1:7" x14ac:dyDescent="0.25">
      <c r="A1352" s="4">
        <v>890</v>
      </c>
      <c r="B1352" s="4">
        <v>1995</v>
      </c>
      <c r="C1352" s="11">
        <v>44099</v>
      </c>
      <c r="D1352" s="4">
        <v>3</v>
      </c>
      <c r="E1352" s="4">
        <v>430</v>
      </c>
      <c r="F1352" s="41">
        <v>45.654000000000003</v>
      </c>
      <c r="G1352" s="41">
        <v>136.96199999999999</v>
      </c>
    </row>
    <row r="1353" spans="1:7" x14ac:dyDescent="0.25">
      <c r="A1353" s="5">
        <v>890</v>
      </c>
      <c r="B1353" s="5">
        <v>1996</v>
      </c>
      <c r="C1353" s="10">
        <v>44099</v>
      </c>
      <c r="D1353" s="5">
        <v>3</v>
      </c>
      <c r="E1353" s="5">
        <v>431</v>
      </c>
      <c r="F1353" s="40">
        <v>41.380499999999998</v>
      </c>
      <c r="G1353" s="40">
        <v>124.14149999999999</v>
      </c>
    </row>
    <row r="1354" spans="1:7" x14ac:dyDescent="0.25">
      <c r="A1354" s="4">
        <v>890</v>
      </c>
      <c r="B1354" s="4">
        <v>1997</v>
      </c>
      <c r="C1354" s="11">
        <v>44099</v>
      </c>
      <c r="D1354" s="4">
        <v>3</v>
      </c>
      <c r="E1354" s="4">
        <v>432</v>
      </c>
      <c r="F1354" s="41">
        <v>39.280500000000004</v>
      </c>
      <c r="G1354" s="41">
        <v>117.8415</v>
      </c>
    </row>
    <row r="1355" spans="1:7" x14ac:dyDescent="0.25">
      <c r="A1355" s="5">
        <v>891</v>
      </c>
      <c r="B1355" s="5">
        <v>1998</v>
      </c>
      <c r="C1355" s="10">
        <v>44099</v>
      </c>
      <c r="D1355" s="5">
        <v>3</v>
      </c>
      <c r="E1355" s="5">
        <v>490</v>
      </c>
      <c r="F1355" s="40">
        <v>12.7155</v>
      </c>
      <c r="G1355" s="40">
        <v>38.146500000000003</v>
      </c>
    </row>
    <row r="1356" spans="1:7" x14ac:dyDescent="0.25">
      <c r="A1356" s="4">
        <v>891</v>
      </c>
      <c r="B1356" s="4">
        <v>1999</v>
      </c>
      <c r="C1356" s="11">
        <v>44099</v>
      </c>
      <c r="D1356" s="4">
        <v>3</v>
      </c>
      <c r="E1356" s="4">
        <v>491</v>
      </c>
      <c r="F1356" s="41">
        <v>19.939499999999999</v>
      </c>
      <c r="G1356" s="41">
        <v>59.8185</v>
      </c>
    </row>
    <row r="1357" spans="1:7" x14ac:dyDescent="0.25">
      <c r="A1357" s="5">
        <v>892</v>
      </c>
      <c r="B1357" s="5">
        <v>2000</v>
      </c>
      <c r="C1357" s="10">
        <v>44099</v>
      </c>
      <c r="D1357" s="5">
        <v>3</v>
      </c>
      <c r="E1357" s="5">
        <v>528</v>
      </c>
      <c r="F1357" s="40">
        <v>38.156999999999996</v>
      </c>
      <c r="G1357" s="40">
        <v>114.471</v>
      </c>
    </row>
    <row r="1358" spans="1:7" x14ac:dyDescent="0.25">
      <c r="A1358" s="4">
        <v>893</v>
      </c>
      <c r="B1358" s="4">
        <v>2001</v>
      </c>
      <c r="C1358" s="11">
        <v>44099</v>
      </c>
      <c r="D1358" s="4">
        <v>3</v>
      </c>
      <c r="E1358" s="4">
        <v>505</v>
      </c>
      <c r="F1358" s="41">
        <v>44.215499999999999</v>
      </c>
      <c r="G1358" s="41">
        <v>132.6465</v>
      </c>
    </row>
    <row r="1359" spans="1:7" x14ac:dyDescent="0.25">
      <c r="A1359" s="5">
        <v>894</v>
      </c>
      <c r="B1359" s="5">
        <v>2002</v>
      </c>
      <c r="C1359" s="10">
        <v>44099</v>
      </c>
      <c r="D1359" s="5">
        <v>550</v>
      </c>
      <c r="E1359" s="5">
        <v>938</v>
      </c>
      <c r="F1359" s="40">
        <v>31.4895</v>
      </c>
      <c r="G1359" s="40">
        <v>17319.224999999999</v>
      </c>
    </row>
    <row r="1360" spans="1:7" x14ac:dyDescent="0.25">
      <c r="A1360" s="4">
        <v>894</v>
      </c>
      <c r="B1360" s="4">
        <v>2003</v>
      </c>
      <c r="C1360" s="11">
        <v>44099</v>
      </c>
      <c r="D1360" s="4">
        <v>550</v>
      </c>
      <c r="E1360" s="4">
        <v>939</v>
      </c>
      <c r="F1360" s="41">
        <v>48.289499999999997</v>
      </c>
      <c r="G1360" s="41">
        <v>26559.224999999999</v>
      </c>
    </row>
    <row r="1361" spans="1:7" x14ac:dyDescent="0.25">
      <c r="A1361" s="5">
        <v>895</v>
      </c>
      <c r="B1361" s="5">
        <v>2004</v>
      </c>
      <c r="C1361" s="10">
        <v>44099</v>
      </c>
      <c r="D1361" s="5">
        <v>60</v>
      </c>
      <c r="E1361" s="5">
        <v>358</v>
      </c>
      <c r="F1361" s="40">
        <v>6.9824999999999999</v>
      </c>
      <c r="G1361" s="40">
        <v>418.95</v>
      </c>
    </row>
    <row r="1362" spans="1:7" x14ac:dyDescent="0.25">
      <c r="A1362" s="4">
        <v>896</v>
      </c>
      <c r="B1362" s="4">
        <v>2005</v>
      </c>
      <c r="C1362" s="11">
        <v>44099</v>
      </c>
      <c r="D1362" s="4">
        <v>3</v>
      </c>
      <c r="E1362" s="4">
        <v>454</v>
      </c>
      <c r="F1362" s="41">
        <v>47.523000000000003</v>
      </c>
      <c r="G1362" s="41">
        <v>142.56899999999999</v>
      </c>
    </row>
    <row r="1363" spans="1:7" x14ac:dyDescent="0.25">
      <c r="A1363" s="5">
        <v>896</v>
      </c>
      <c r="B1363" s="5">
        <v>2006</v>
      </c>
      <c r="C1363" s="10">
        <v>44099</v>
      </c>
      <c r="D1363" s="5">
        <v>3</v>
      </c>
      <c r="E1363" s="5">
        <v>455</v>
      </c>
      <c r="F1363" s="40">
        <v>45.423000000000002</v>
      </c>
      <c r="G1363" s="40">
        <v>136.26900000000001</v>
      </c>
    </row>
    <row r="1364" spans="1:7" x14ac:dyDescent="0.25">
      <c r="A1364" s="4">
        <v>896</v>
      </c>
      <c r="B1364" s="4">
        <v>2007</v>
      </c>
      <c r="C1364" s="11">
        <v>44099</v>
      </c>
      <c r="D1364" s="4">
        <v>3</v>
      </c>
      <c r="E1364" s="4">
        <v>456</v>
      </c>
      <c r="F1364" s="41">
        <v>49.6965</v>
      </c>
      <c r="G1364" s="41">
        <v>149.08949999999999</v>
      </c>
    </row>
    <row r="1365" spans="1:7" x14ac:dyDescent="0.25">
      <c r="A1365" s="5">
        <v>896</v>
      </c>
      <c r="B1365" s="5">
        <v>2008</v>
      </c>
      <c r="C1365" s="10">
        <v>44099</v>
      </c>
      <c r="D1365" s="5">
        <v>3</v>
      </c>
      <c r="E1365" s="5">
        <v>457</v>
      </c>
      <c r="F1365" s="40">
        <v>45.423000000000002</v>
      </c>
      <c r="G1365" s="40">
        <v>136.26900000000001</v>
      </c>
    </row>
    <row r="1366" spans="1:7" x14ac:dyDescent="0.25">
      <c r="A1366" s="4">
        <v>897</v>
      </c>
      <c r="B1366" s="4">
        <v>2009</v>
      </c>
      <c r="C1366" s="11">
        <v>44099</v>
      </c>
      <c r="D1366" s="4">
        <v>60</v>
      </c>
      <c r="E1366" s="4">
        <v>356</v>
      </c>
      <c r="F1366" s="41">
        <v>3.3809999999999998</v>
      </c>
      <c r="G1366" s="41">
        <v>202.86</v>
      </c>
    </row>
    <row r="1367" spans="1:7" x14ac:dyDescent="0.25">
      <c r="A1367" s="5">
        <v>897</v>
      </c>
      <c r="B1367" s="5">
        <v>2010</v>
      </c>
      <c r="C1367" s="10">
        <v>44099</v>
      </c>
      <c r="D1367" s="5">
        <v>60</v>
      </c>
      <c r="E1367" s="5">
        <v>357</v>
      </c>
      <c r="F1367" s="40">
        <v>4.3155000000000001</v>
      </c>
      <c r="G1367" s="40">
        <v>258.93</v>
      </c>
    </row>
    <row r="1368" spans="1:7" x14ac:dyDescent="0.25">
      <c r="A1368" s="4">
        <v>898</v>
      </c>
      <c r="B1368" s="4">
        <v>2011</v>
      </c>
      <c r="C1368" s="11">
        <v>44099</v>
      </c>
      <c r="D1368" s="4">
        <v>3</v>
      </c>
      <c r="E1368" s="4">
        <v>375</v>
      </c>
      <c r="F1368" s="41">
        <v>43.270499999999998</v>
      </c>
      <c r="G1368" s="41">
        <v>129.8115</v>
      </c>
    </row>
    <row r="1369" spans="1:7" x14ac:dyDescent="0.25">
      <c r="A1369" s="5">
        <v>898</v>
      </c>
      <c r="B1369" s="5">
        <v>2012</v>
      </c>
      <c r="C1369" s="10">
        <v>44099</v>
      </c>
      <c r="D1369" s="5">
        <v>3</v>
      </c>
      <c r="E1369" s="5">
        <v>376</v>
      </c>
      <c r="F1369" s="40">
        <v>41.170499999999997</v>
      </c>
      <c r="G1369" s="40">
        <v>123.5115</v>
      </c>
    </row>
    <row r="1370" spans="1:7" x14ac:dyDescent="0.25">
      <c r="A1370" s="4">
        <v>898</v>
      </c>
      <c r="B1370" s="4">
        <v>2020</v>
      </c>
      <c r="C1370" s="11">
        <v>44099</v>
      </c>
      <c r="D1370" s="4">
        <v>3</v>
      </c>
      <c r="E1370" s="4">
        <v>377</v>
      </c>
      <c r="F1370" s="41">
        <v>45.444000000000003</v>
      </c>
      <c r="G1370" s="41">
        <v>136.33199999999999</v>
      </c>
    </row>
    <row r="1371" spans="1:7" x14ac:dyDescent="0.25">
      <c r="A1371" s="5">
        <v>898</v>
      </c>
      <c r="B1371" s="5">
        <v>2014</v>
      </c>
      <c r="C1371" s="10">
        <v>44099</v>
      </c>
      <c r="D1371" s="5">
        <v>3</v>
      </c>
      <c r="E1371" s="5">
        <v>378</v>
      </c>
      <c r="F1371" s="40">
        <v>41.170499999999997</v>
      </c>
      <c r="G1371" s="40">
        <v>123.5115</v>
      </c>
    </row>
    <row r="1372" spans="1:7" x14ac:dyDescent="0.25">
      <c r="A1372" s="4">
        <v>898</v>
      </c>
      <c r="B1372" s="4">
        <v>2015</v>
      </c>
      <c r="C1372" s="11">
        <v>44099</v>
      </c>
      <c r="D1372" s="4">
        <v>3</v>
      </c>
      <c r="E1372" s="4">
        <v>379</v>
      </c>
      <c r="F1372" s="41">
        <v>39.070500000000003</v>
      </c>
      <c r="G1372" s="41">
        <v>117.2115</v>
      </c>
    </row>
    <row r="1373" spans="1:7" x14ac:dyDescent="0.25">
      <c r="A1373" s="5">
        <v>899</v>
      </c>
      <c r="B1373" s="5">
        <v>2016</v>
      </c>
      <c r="C1373" s="10">
        <v>44099</v>
      </c>
      <c r="D1373" s="5">
        <v>3</v>
      </c>
      <c r="E1373" s="5">
        <v>490</v>
      </c>
      <c r="F1373" s="40">
        <v>12.358499999999999</v>
      </c>
      <c r="G1373" s="40">
        <v>37.075499999999998</v>
      </c>
    </row>
    <row r="1374" spans="1:7" x14ac:dyDescent="0.25">
      <c r="A1374" s="4">
        <v>900</v>
      </c>
      <c r="B1374" s="4">
        <v>2017</v>
      </c>
      <c r="C1374" s="11">
        <v>44099</v>
      </c>
      <c r="D1374" s="4">
        <v>550</v>
      </c>
      <c r="E1374" s="4">
        <v>513</v>
      </c>
      <c r="F1374" s="41">
        <v>39.1965</v>
      </c>
      <c r="G1374" s="41">
        <v>21558.075000000001</v>
      </c>
    </row>
    <row r="1375" spans="1:7" x14ac:dyDescent="0.25">
      <c r="A1375" s="5">
        <v>901</v>
      </c>
      <c r="B1375" s="5">
        <v>2018</v>
      </c>
      <c r="C1375" s="10">
        <v>44099</v>
      </c>
      <c r="D1375" s="5">
        <v>3</v>
      </c>
      <c r="E1375" s="5">
        <v>408</v>
      </c>
      <c r="F1375" s="40">
        <v>36.970500000000001</v>
      </c>
      <c r="G1375" s="40">
        <v>110.9115</v>
      </c>
    </row>
    <row r="1376" spans="1:7" x14ac:dyDescent="0.25">
      <c r="A1376" s="4">
        <v>901</v>
      </c>
      <c r="B1376" s="4">
        <v>2019</v>
      </c>
      <c r="C1376" s="11">
        <v>44099</v>
      </c>
      <c r="D1376" s="4">
        <v>3</v>
      </c>
      <c r="E1376" s="4">
        <v>409</v>
      </c>
      <c r="F1376" s="41">
        <v>41.244</v>
      </c>
      <c r="G1376" s="41">
        <v>123.732</v>
      </c>
    </row>
    <row r="1377" spans="1:7" x14ac:dyDescent="0.25">
      <c r="A1377" s="5">
        <v>901</v>
      </c>
      <c r="B1377" s="5">
        <v>2020</v>
      </c>
      <c r="C1377" s="10">
        <v>44099</v>
      </c>
      <c r="D1377" s="5">
        <v>3</v>
      </c>
      <c r="E1377" s="5">
        <v>410</v>
      </c>
      <c r="F1377" s="40">
        <v>36.970500000000001</v>
      </c>
      <c r="G1377" s="40">
        <v>110.9115</v>
      </c>
    </row>
    <row r="1378" spans="1:7" x14ac:dyDescent="0.25">
      <c r="A1378" s="4">
        <v>901</v>
      </c>
      <c r="B1378" s="4">
        <v>2021</v>
      </c>
      <c r="C1378" s="11">
        <v>44099</v>
      </c>
      <c r="D1378" s="4">
        <v>3</v>
      </c>
      <c r="E1378" s="4">
        <v>411</v>
      </c>
      <c r="F1378" s="41">
        <v>34.8705</v>
      </c>
      <c r="G1378" s="41">
        <v>104.61150000000001</v>
      </c>
    </row>
    <row r="1379" spans="1:7" x14ac:dyDescent="0.25">
      <c r="A1379" s="5">
        <v>902</v>
      </c>
      <c r="B1379" s="5">
        <v>2022</v>
      </c>
      <c r="C1379" s="10">
        <v>44099</v>
      </c>
      <c r="D1379" s="5">
        <v>550</v>
      </c>
      <c r="E1379" s="5">
        <v>931</v>
      </c>
      <c r="F1379" s="40">
        <v>34.8705</v>
      </c>
      <c r="G1379" s="40">
        <v>19178.775000000001</v>
      </c>
    </row>
    <row r="1380" spans="1:7" x14ac:dyDescent="0.25">
      <c r="A1380" s="4">
        <v>902</v>
      </c>
      <c r="B1380" s="4">
        <v>2023</v>
      </c>
      <c r="C1380" s="11">
        <v>44099</v>
      </c>
      <c r="D1380" s="4">
        <v>550</v>
      </c>
      <c r="E1380" s="4">
        <v>932</v>
      </c>
      <c r="F1380" s="41">
        <v>39.763500000000001</v>
      </c>
      <c r="G1380" s="41">
        <v>21869.924999999999</v>
      </c>
    </row>
    <row r="1381" spans="1:7" x14ac:dyDescent="0.25">
      <c r="A1381" s="5">
        <v>903</v>
      </c>
      <c r="B1381" s="5">
        <v>2024</v>
      </c>
      <c r="C1381" s="10">
        <v>44099</v>
      </c>
      <c r="D1381" s="5">
        <v>3</v>
      </c>
      <c r="E1381" s="5">
        <v>425</v>
      </c>
      <c r="F1381" s="40">
        <v>45.580500000000001</v>
      </c>
      <c r="G1381" s="40">
        <v>136.7415</v>
      </c>
    </row>
    <row r="1382" spans="1:7" x14ac:dyDescent="0.25">
      <c r="A1382" s="4">
        <v>903</v>
      </c>
      <c r="B1382" s="4">
        <v>2025</v>
      </c>
      <c r="C1382" s="11">
        <v>44099</v>
      </c>
      <c r="D1382" s="4">
        <v>3</v>
      </c>
      <c r="E1382" s="4">
        <v>426</v>
      </c>
      <c r="F1382" s="41">
        <v>43.480499999999999</v>
      </c>
      <c r="G1382" s="41">
        <v>130.44149999999999</v>
      </c>
    </row>
    <row r="1383" spans="1:7" x14ac:dyDescent="0.25">
      <c r="A1383" s="5">
        <v>903</v>
      </c>
      <c r="B1383" s="5">
        <v>2026</v>
      </c>
      <c r="C1383" s="10">
        <v>44099</v>
      </c>
      <c r="D1383" s="5">
        <v>3</v>
      </c>
      <c r="E1383" s="5">
        <v>427</v>
      </c>
      <c r="F1383" s="40">
        <v>47.753999999999998</v>
      </c>
      <c r="G1383" s="40">
        <v>143.262</v>
      </c>
    </row>
    <row r="1384" spans="1:7" x14ac:dyDescent="0.25">
      <c r="A1384" s="4">
        <v>904</v>
      </c>
      <c r="B1384" s="4">
        <v>2027</v>
      </c>
      <c r="C1384" s="11">
        <v>44099</v>
      </c>
      <c r="D1384" s="4">
        <v>3</v>
      </c>
      <c r="E1384" s="4">
        <v>345</v>
      </c>
      <c r="F1384" s="41">
        <v>43.375500000000002</v>
      </c>
      <c r="G1384" s="41">
        <v>130.12649999999999</v>
      </c>
    </row>
    <row r="1385" spans="1:7" x14ac:dyDescent="0.25">
      <c r="A1385" s="5">
        <v>904</v>
      </c>
      <c r="B1385" s="5">
        <v>2028</v>
      </c>
      <c r="C1385" s="10">
        <v>44099</v>
      </c>
      <c r="D1385" s="5">
        <v>3</v>
      </c>
      <c r="E1385" s="5">
        <v>346</v>
      </c>
      <c r="F1385" s="40">
        <v>47.649000000000001</v>
      </c>
      <c r="G1385" s="40">
        <v>142.947</v>
      </c>
    </row>
    <row r="1386" spans="1:7" x14ac:dyDescent="0.25">
      <c r="A1386" s="4">
        <v>905</v>
      </c>
      <c r="B1386" s="4">
        <v>2029</v>
      </c>
      <c r="C1386" s="11">
        <v>44100</v>
      </c>
      <c r="D1386" s="4">
        <v>550</v>
      </c>
      <c r="E1386" s="4">
        <v>937</v>
      </c>
      <c r="F1386" s="41">
        <v>62.9895</v>
      </c>
      <c r="G1386" s="41">
        <v>34644.224999999999</v>
      </c>
    </row>
    <row r="1387" spans="1:7" x14ac:dyDescent="0.25">
      <c r="A1387" s="5">
        <v>906</v>
      </c>
      <c r="B1387" s="5">
        <v>2030</v>
      </c>
      <c r="C1387" s="10">
        <v>44100</v>
      </c>
      <c r="D1387" s="5">
        <v>3</v>
      </c>
      <c r="E1387" s="5">
        <v>469</v>
      </c>
      <c r="F1387" s="40">
        <v>43.323</v>
      </c>
      <c r="G1387" s="40">
        <v>129.96899999999999</v>
      </c>
    </row>
    <row r="1388" spans="1:7" x14ac:dyDescent="0.25">
      <c r="A1388" s="4">
        <v>906</v>
      </c>
      <c r="B1388" s="4">
        <v>2031</v>
      </c>
      <c r="C1388" s="11">
        <v>44100</v>
      </c>
      <c r="D1388" s="4">
        <v>3</v>
      </c>
      <c r="E1388" s="4">
        <v>470</v>
      </c>
      <c r="F1388" s="41">
        <v>41.222999999999999</v>
      </c>
      <c r="G1388" s="41">
        <v>123.669</v>
      </c>
    </row>
    <row r="1389" spans="1:7" x14ac:dyDescent="0.25">
      <c r="A1389" s="5">
        <v>906</v>
      </c>
      <c r="B1389" s="5">
        <v>2032</v>
      </c>
      <c r="C1389" s="10">
        <v>44100</v>
      </c>
      <c r="D1389" s="5">
        <v>3</v>
      </c>
      <c r="E1389" s="5">
        <v>471</v>
      </c>
      <c r="F1389" s="40">
        <v>45.496499999999997</v>
      </c>
      <c r="G1389" s="40">
        <v>136.48949999999999</v>
      </c>
    </row>
    <row r="1390" spans="1:7" x14ac:dyDescent="0.25">
      <c r="A1390" s="4">
        <v>906</v>
      </c>
      <c r="B1390" s="4">
        <v>2033</v>
      </c>
      <c r="C1390" s="11">
        <v>44100</v>
      </c>
      <c r="D1390" s="4">
        <v>3</v>
      </c>
      <c r="E1390" s="4">
        <v>472</v>
      </c>
      <c r="F1390" s="41">
        <v>41.222999999999999</v>
      </c>
      <c r="G1390" s="41">
        <v>123.669</v>
      </c>
    </row>
    <row r="1391" spans="1:7" x14ac:dyDescent="0.25">
      <c r="A1391" s="5">
        <v>907</v>
      </c>
      <c r="B1391" s="5">
        <v>2034</v>
      </c>
      <c r="C1391" s="10">
        <v>44100</v>
      </c>
      <c r="D1391" s="5">
        <v>3</v>
      </c>
      <c r="E1391" s="5">
        <v>462</v>
      </c>
      <c r="F1391" s="40">
        <v>47.680500000000002</v>
      </c>
      <c r="G1391" s="40">
        <v>143.04150000000001</v>
      </c>
    </row>
    <row r="1392" spans="1:7" x14ac:dyDescent="0.25">
      <c r="A1392" s="4">
        <v>908</v>
      </c>
      <c r="B1392" s="4">
        <v>2035</v>
      </c>
      <c r="C1392" s="11">
        <v>44100</v>
      </c>
      <c r="D1392" s="4">
        <v>550</v>
      </c>
      <c r="E1392" s="4">
        <v>510</v>
      </c>
      <c r="F1392" s="41">
        <v>23.404499999999999</v>
      </c>
      <c r="G1392" s="41">
        <v>12872.475</v>
      </c>
    </row>
    <row r="1393" spans="1:7" x14ac:dyDescent="0.25">
      <c r="A1393" s="5">
        <v>908</v>
      </c>
      <c r="B1393" s="5">
        <v>2036</v>
      </c>
      <c r="C1393" s="10">
        <v>44100</v>
      </c>
      <c r="D1393" s="5">
        <v>550</v>
      </c>
      <c r="E1393" s="5">
        <v>511</v>
      </c>
      <c r="F1393" s="40">
        <v>27.867000000000001</v>
      </c>
      <c r="G1393" s="40">
        <v>15326.85</v>
      </c>
    </row>
    <row r="1394" spans="1:7" x14ac:dyDescent="0.25">
      <c r="A1394" s="4">
        <v>909</v>
      </c>
      <c r="B1394" s="4">
        <v>2037</v>
      </c>
      <c r="C1394" s="11">
        <v>44103</v>
      </c>
      <c r="D1394" s="4">
        <v>550</v>
      </c>
      <c r="E1394" s="4">
        <v>931</v>
      </c>
      <c r="F1394" s="41">
        <v>34.345500000000001</v>
      </c>
      <c r="G1394" s="41">
        <v>18890.025000000001</v>
      </c>
    </row>
    <row r="1395" spans="1:7" x14ac:dyDescent="0.25">
      <c r="A1395" s="5">
        <v>909</v>
      </c>
      <c r="B1395" s="5">
        <v>2038</v>
      </c>
      <c r="C1395" s="10">
        <v>44103</v>
      </c>
      <c r="D1395" s="5">
        <v>550</v>
      </c>
      <c r="E1395" s="5">
        <v>932</v>
      </c>
      <c r="F1395" s="40">
        <v>39.238500000000002</v>
      </c>
      <c r="G1395" s="40">
        <v>21581.174999999999</v>
      </c>
    </row>
    <row r="1396" spans="1:7" x14ac:dyDescent="0.25">
      <c r="A1396" s="4">
        <v>910</v>
      </c>
      <c r="B1396" s="4">
        <v>2039</v>
      </c>
      <c r="C1396" s="11">
        <v>44103</v>
      </c>
      <c r="D1396" s="4">
        <v>3</v>
      </c>
      <c r="E1396" s="4">
        <v>344</v>
      </c>
      <c r="F1396" s="41">
        <v>45.3705</v>
      </c>
      <c r="G1396" s="41">
        <v>136.11150000000001</v>
      </c>
    </row>
    <row r="1397" spans="1:7" x14ac:dyDescent="0.25">
      <c r="A1397" s="5">
        <v>910</v>
      </c>
      <c r="B1397" s="5">
        <v>2040</v>
      </c>
      <c r="C1397" s="10">
        <v>44103</v>
      </c>
      <c r="D1397" s="5">
        <v>3</v>
      </c>
      <c r="E1397" s="5">
        <v>345</v>
      </c>
      <c r="F1397" s="40">
        <v>43.270499999999998</v>
      </c>
      <c r="G1397" s="40">
        <v>129.8115</v>
      </c>
    </row>
    <row r="1398" spans="1:7" x14ac:dyDescent="0.25">
      <c r="A1398" s="4">
        <v>910</v>
      </c>
      <c r="B1398" s="4">
        <v>2041</v>
      </c>
      <c r="C1398" s="11">
        <v>44103</v>
      </c>
      <c r="D1398" s="4">
        <v>3</v>
      </c>
      <c r="E1398" s="4">
        <v>346</v>
      </c>
      <c r="F1398" s="41">
        <v>47.543999999999997</v>
      </c>
      <c r="G1398" s="41">
        <v>142.63200000000001</v>
      </c>
    </row>
    <row r="1399" spans="1:7" x14ac:dyDescent="0.25">
      <c r="A1399" s="5">
        <v>911</v>
      </c>
      <c r="B1399" s="5">
        <v>2042</v>
      </c>
      <c r="C1399" s="10">
        <v>44103</v>
      </c>
      <c r="D1399" s="5">
        <v>550</v>
      </c>
      <c r="E1399" s="5">
        <v>930</v>
      </c>
      <c r="F1399" s="40">
        <v>43.039499999999997</v>
      </c>
      <c r="G1399" s="40">
        <v>23671.724999999999</v>
      </c>
    </row>
    <row r="1400" spans="1:7" x14ac:dyDescent="0.25">
      <c r="A1400" s="4">
        <v>912</v>
      </c>
      <c r="B1400" s="4">
        <v>2043</v>
      </c>
      <c r="C1400" s="11">
        <v>44103</v>
      </c>
      <c r="D1400" s="4">
        <v>550</v>
      </c>
      <c r="E1400" s="4">
        <v>332</v>
      </c>
      <c r="F1400" s="41">
        <v>10.815</v>
      </c>
      <c r="G1400" s="41">
        <v>5948.25</v>
      </c>
    </row>
    <row r="1401" spans="1:7" x14ac:dyDescent="0.25">
      <c r="A1401" s="5">
        <v>913</v>
      </c>
      <c r="B1401" s="5">
        <v>2044</v>
      </c>
      <c r="C1401" s="10">
        <v>44103</v>
      </c>
      <c r="D1401" s="5">
        <v>550</v>
      </c>
      <c r="E1401" s="5">
        <v>948</v>
      </c>
      <c r="F1401" s="40">
        <v>82.834500000000006</v>
      </c>
      <c r="G1401" s="40">
        <v>45558.974999999999</v>
      </c>
    </row>
    <row r="1402" spans="1:7" x14ac:dyDescent="0.25">
      <c r="A1402" s="4">
        <v>913</v>
      </c>
      <c r="B1402" s="4">
        <v>2045</v>
      </c>
      <c r="C1402" s="11">
        <v>44103</v>
      </c>
      <c r="D1402" s="4">
        <v>550</v>
      </c>
      <c r="E1402" s="4">
        <v>907</v>
      </c>
      <c r="F1402" s="41">
        <v>82.834500000000006</v>
      </c>
      <c r="G1402" s="41">
        <v>45558.974999999999</v>
      </c>
    </row>
    <row r="1403" spans="1:7" x14ac:dyDescent="0.25">
      <c r="A1403" s="5">
        <v>914</v>
      </c>
      <c r="B1403" s="5">
        <v>2046</v>
      </c>
      <c r="C1403" s="10">
        <v>44103</v>
      </c>
      <c r="D1403" s="5">
        <v>1250</v>
      </c>
      <c r="E1403" s="5">
        <v>325</v>
      </c>
      <c r="F1403" s="40">
        <v>0.21</v>
      </c>
      <c r="G1403" s="40">
        <v>262.5</v>
      </c>
    </row>
    <row r="1404" spans="1:7" x14ac:dyDescent="0.25">
      <c r="A1404" s="4">
        <v>914</v>
      </c>
      <c r="B1404" s="4">
        <v>2047</v>
      </c>
      <c r="C1404" s="11">
        <v>44103</v>
      </c>
      <c r="D1404" s="4">
        <v>1250</v>
      </c>
      <c r="E1404" s="4">
        <v>326</v>
      </c>
      <c r="F1404" s="41">
        <v>0.21</v>
      </c>
      <c r="G1404" s="41">
        <v>262.5</v>
      </c>
    </row>
    <row r="1405" spans="1:7" x14ac:dyDescent="0.25">
      <c r="A1405" s="5">
        <v>915</v>
      </c>
      <c r="B1405" s="5">
        <v>2048</v>
      </c>
      <c r="C1405" s="10">
        <v>44103</v>
      </c>
      <c r="D1405" s="5">
        <v>3</v>
      </c>
      <c r="E1405" s="5">
        <v>320</v>
      </c>
      <c r="F1405" s="40">
        <v>49.643999999999998</v>
      </c>
      <c r="G1405" s="40">
        <v>148.93199999999999</v>
      </c>
    </row>
    <row r="1406" spans="1:7" x14ac:dyDescent="0.25">
      <c r="A1406" s="4">
        <v>915</v>
      </c>
      <c r="B1406" s="4">
        <v>2049</v>
      </c>
      <c r="C1406" s="11">
        <v>44103</v>
      </c>
      <c r="D1406" s="4">
        <v>3</v>
      </c>
      <c r="E1406" s="4">
        <v>321</v>
      </c>
      <c r="F1406" s="41">
        <v>44.320500000000003</v>
      </c>
      <c r="G1406" s="41">
        <v>132.9615</v>
      </c>
    </row>
    <row r="1407" spans="1:7" x14ac:dyDescent="0.25">
      <c r="A1407" s="5">
        <v>915</v>
      </c>
      <c r="B1407" s="5">
        <v>2050</v>
      </c>
      <c r="C1407" s="10">
        <v>44103</v>
      </c>
      <c r="D1407" s="5">
        <v>60</v>
      </c>
      <c r="E1407" s="5">
        <v>322</v>
      </c>
      <c r="F1407" s="40">
        <v>28.6965</v>
      </c>
      <c r="G1407" s="40">
        <v>1721.79</v>
      </c>
    </row>
    <row r="1408" spans="1:7" x14ac:dyDescent="0.25">
      <c r="A1408" s="4">
        <v>916</v>
      </c>
      <c r="B1408" s="4">
        <v>2051</v>
      </c>
      <c r="C1408" s="11">
        <v>44103</v>
      </c>
      <c r="D1408" s="4">
        <v>550</v>
      </c>
      <c r="E1408" s="4">
        <v>930</v>
      </c>
      <c r="F1408" s="41">
        <v>42.514499999999998</v>
      </c>
      <c r="G1408" s="41">
        <v>23382.974999999999</v>
      </c>
    </row>
    <row r="1409" spans="1:7" x14ac:dyDescent="0.25">
      <c r="A1409" s="5">
        <v>916</v>
      </c>
      <c r="B1409" s="5">
        <v>2052</v>
      </c>
      <c r="C1409" s="10">
        <v>44103</v>
      </c>
      <c r="D1409" s="5">
        <v>550</v>
      </c>
      <c r="E1409" s="5">
        <v>921</v>
      </c>
      <c r="F1409" s="40">
        <v>5.5860000000000003</v>
      </c>
      <c r="G1409" s="40">
        <v>3072.3</v>
      </c>
    </row>
    <row r="1410" spans="1:7" x14ac:dyDescent="0.25">
      <c r="A1410" s="4">
        <v>917</v>
      </c>
      <c r="B1410" s="4">
        <v>2053</v>
      </c>
      <c r="C1410" s="11">
        <v>44103</v>
      </c>
      <c r="D1410" s="4">
        <v>60</v>
      </c>
      <c r="E1410" s="4">
        <v>952</v>
      </c>
      <c r="F1410" s="41">
        <v>15.7395</v>
      </c>
      <c r="G1410" s="41">
        <v>944.37</v>
      </c>
    </row>
    <row r="1411" spans="1:7" x14ac:dyDescent="0.25">
      <c r="A1411" s="5">
        <v>918</v>
      </c>
      <c r="B1411" s="5">
        <v>2054</v>
      </c>
      <c r="C1411" s="10">
        <v>44103</v>
      </c>
      <c r="D1411" s="5">
        <v>550</v>
      </c>
      <c r="E1411" s="5">
        <v>933</v>
      </c>
      <c r="F1411" s="40">
        <v>43.459499999999998</v>
      </c>
      <c r="G1411" s="40">
        <v>23902.724999999999</v>
      </c>
    </row>
    <row r="1412" spans="1:7" x14ac:dyDescent="0.25">
      <c r="A1412" s="4">
        <v>918</v>
      </c>
      <c r="B1412" s="4">
        <v>2055</v>
      </c>
      <c r="C1412" s="11">
        <v>44103</v>
      </c>
      <c r="D1412" s="4">
        <v>550</v>
      </c>
      <c r="E1412" s="4">
        <v>934</v>
      </c>
      <c r="F1412" s="41">
        <v>37.621499999999997</v>
      </c>
      <c r="G1412" s="41">
        <v>20691.825000000001</v>
      </c>
    </row>
    <row r="1413" spans="1:7" x14ac:dyDescent="0.25">
      <c r="A1413" s="5">
        <v>918</v>
      </c>
      <c r="B1413" s="5">
        <v>2056</v>
      </c>
      <c r="C1413" s="10">
        <v>44103</v>
      </c>
      <c r="D1413" s="5">
        <v>550</v>
      </c>
      <c r="E1413" s="5">
        <v>922</v>
      </c>
      <c r="F1413" s="40">
        <v>6.5309999999999997</v>
      </c>
      <c r="G1413" s="40">
        <v>3592.05</v>
      </c>
    </row>
    <row r="1414" spans="1:7" x14ac:dyDescent="0.25">
      <c r="A1414" s="4">
        <v>918</v>
      </c>
      <c r="B1414" s="4">
        <v>2057</v>
      </c>
      <c r="C1414" s="11">
        <v>44103</v>
      </c>
      <c r="D1414" s="4">
        <v>550</v>
      </c>
      <c r="E1414" s="4">
        <v>923</v>
      </c>
      <c r="F1414" s="41">
        <v>6.1844999999999999</v>
      </c>
      <c r="G1414" s="41">
        <v>3401.4749999999999</v>
      </c>
    </row>
    <row r="1415" spans="1:7" x14ac:dyDescent="0.25">
      <c r="A1415" s="5">
        <v>919</v>
      </c>
      <c r="B1415" s="5">
        <v>2058</v>
      </c>
      <c r="C1415" s="10">
        <v>44103</v>
      </c>
      <c r="D1415" s="5">
        <v>550</v>
      </c>
      <c r="E1415" s="5">
        <v>319</v>
      </c>
      <c r="F1415" s="40">
        <v>48.583500000000001</v>
      </c>
      <c r="G1415" s="40">
        <v>26720.924999999999</v>
      </c>
    </row>
    <row r="1416" spans="1:7" x14ac:dyDescent="0.25">
      <c r="A1416" s="4">
        <v>920</v>
      </c>
      <c r="B1416" s="4">
        <v>2059</v>
      </c>
      <c r="C1416" s="11">
        <v>44103</v>
      </c>
      <c r="D1416" s="4">
        <v>550</v>
      </c>
      <c r="E1416" s="4">
        <v>928</v>
      </c>
      <c r="F1416" s="41">
        <v>32.2455</v>
      </c>
      <c r="G1416" s="41">
        <v>17735.025000000001</v>
      </c>
    </row>
    <row r="1417" spans="1:7" x14ac:dyDescent="0.25">
      <c r="A1417" s="5">
        <v>920</v>
      </c>
      <c r="B1417" s="5">
        <v>2060</v>
      </c>
      <c r="C1417" s="10">
        <v>44103</v>
      </c>
      <c r="D1417" s="5">
        <v>550</v>
      </c>
      <c r="E1417" s="5">
        <v>929</v>
      </c>
      <c r="F1417" s="40">
        <v>36.561</v>
      </c>
      <c r="G1417" s="40">
        <v>20108.55</v>
      </c>
    </row>
    <row r="1418" spans="1:7" x14ac:dyDescent="0.25">
      <c r="A1418" s="4">
        <v>921</v>
      </c>
      <c r="B1418" s="4">
        <v>2061</v>
      </c>
      <c r="C1418" s="11">
        <v>44103</v>
      </c>
      <c r="D1418" s="4">
        <v>550</v>
      </c>
      <c r="E1418" s="4">
        <v>319</v>
      </c>
      <c r="F1418" s="41">
        <v>46.420499999999997</v>
      </c>
      <c r="G1418" s="41">
        <v>25531.275000000001</v>
      </c>
    </row>
    <row r="1419" spans="1:7" x14ac:dyDescent="0.25">
      <c r="A1419" s="5">
        <v>922</v>
      </c>
      <c r="B1419" s="5">
        <v>2062</v>
      </c>
      <c r="C1419" s="10">
        <v>44103</v>
      </c>
      <c r="D1419" s="5">
        <v>3</v>
      </c>
      <c r="E1419" s="5">
        <v>359</v>
      </c>
      <c r="F1419" s="40">
        <v>47.523000000000003</v>
      </c>
      <c r="G1419" s="40">
        <v>142.56899999999999</v>
      </c>
    </row>
    <row r="1420" spans="1:7" x14ac:dyDescent="0.25">
      <c r="A1420" s="4">
        <v>922</v>
      </c>
      <c r="B1420" s="4">
        <v>2063</v>
      </c>
      <c r="C1420" s="11">
        <v>44103</v>
      </c>
      <c r="D1420" s="4">
        <v>3</v>
      </c>
      <c r="E1420" s="4">
        <v>360</v>
      </c>
      <c r="F1420" s="41">
        <v>45.423000000000002</v>
      </c>
      <c r="G1420" s="41">
        <v>136.26900000000001</v>
      </c>
    </row>
    <row r="1421" spans="1:7" x14ac:dyDescent="0.25">
      <c r="A1421" s="5">
        <v>923</v>
      </c>
      <c r="B1421" s="5">
        <v>2064</v>
      </c>
      <c r="C1421" s="10">
        <v>44103</v>
      </c>
      <c r="D1421" s="5">
        <v>3</v>
      </c>
      <c r="E1421" s="5">
        <v>312</v>
      </c>
      <c r="F1421" s="40">
        <v>41.915999999999997</v>
      </c>
      <c r="G1421" s="40">
        <v>125.748</v>
      </c>
    </row>
    <row r="1422" spans="1:7" x14ac:dyDescent="0.25">
      <c r="A1422" s="4">
        <v>924</v>
      </c>
      <c r="B1422" s="4">
        <v>2065</v>
      </c>
      <c r="C1422" s="11">
        <v>44103</v>
      </c>
      <c r="D1422" s="4">
        <v>3</v>
      </c>
      <c r="E1422" s="4">
        <v>311</v>
      </c>
      <c r="F1422" s="41">
        <v>50.263500000000001</v>
      </c>
      <c r="G1422" s="41">
        <v>150.79050000000001</v>
      </c>
    </row>
    <row r="1423" spans="1:7" x14ac:dyDescent="0.25">
      <c r="A1423" s="5">
        <v>925</v>
      </c>
      <c r="B1423" s="5">
        <v>2066</v>
      </c>
      <c r="C1423" s="10">
        <v>44105</v>
      </c>
      <c r="D1423" s="5">
        <v>3</v>
      </c>
      <c r="E1423" s="5">
        <v>359</v>
      </c>
      <c r="F1423" s="40">
        <v>47.680500000000002</v>
      </c>
      <c r="G1423" s="40">
        <v>143.04150000000001</v>
      </c>
    </row>
    <row r="1424" spans="1:7" x14ac:dyDescent="0.25">
      <c r="A1424" s="4">
        <v>925</v>
      </c>
      <c r="B1424" s="4">
        <v>2067</v>
      </c>
      <c r="C1424" s="11">
        <v>44105</v>
      </c>
      <c r="D1424" s="4">
        <v>3</v>
      </c>
      <c r="E1424" s="4">
        <v>360</v>
      </c>
      <c r="F1424" s="41">
        <v>45.580500000000001</v>
      </c>
      <c r="G1424" s="41">
        <v>136.7415</v>
      </c>
    </row>
    <row r="1425" spans="1:7" x14ac:dyDescent="0.25">
      <c r="A1425" s="5">
        <v>925</v>
      </c>
      <c r="B1425" s="5">
        <v>2068</v>
      </c>
      <c r="C1425" s="10">
        <v>44105</v>
      </c>
      <c r="D1425" s="5">
        <v>3</v>
      </c>
      <c r="E1425" s="5">
        <v>361</v>
      </c>
      <c r="F1425" s="40">
        <v>49.853999999999999</v>
      </c>
      <c r="G1425" s="40">
        <v>149.56200000000001</v>
      </c>
    </row>
    <row r="1426" spans="1:7" x14ac:dyDescent="0.25">
      <c r="A1426" s="4">
        <v>925</v>
      </c>
      <c r="B1426" s="4">
        <v>2069</v>
      </c>
      <c r="C1426" s="11">
        <v>44105</v>
      </c>
      <c r="D1426" s="4">
        <v>3</v>
      </c>
      <c r="E1426" s="4">
        <v>362</v>
      </c>
      <c r="F1426" s="41">
        <v>45.580500000000001</v>
      </c>
      <c r="G1426" s="41">
        <v>136.7415</v>
      </c>
    </row>
    <row r="1427" spans="1:7" x14ac:dyDescent="0.25">
      <c r="A1427" s="5">
        <v>925</v>
      </c>
      <c r="B1427" s="5">
        <v>2070</v>
      </c>
      <c r="C1427" s="10">
        <v>44105</v>
      </c>
      <c r="D1427" s="5">
        <v>3</v>
      </c>
      <c r="E1427" s="5">
        <v>363</v>
      </c>
      <c r="F1427" s="40">
        <v>43.480499999999999</v>
      </c>
      <c r="G1427" s="40">
        <v>130.44149999999999</v>
      </c>
    </row>
    <row r="1428" spans="1:7" x14ac:dyDescent="0.25">
      <c r="A1428" s="4">
        <v>925</v>
      </c>
      <c r="B1428" s="4">
        <v>2071</v>
      </c>
      <c r="C1428" s="11">
        <v>44105</v>
      </c>
      <c r="D1428" s="4">
        <v>3</v>
      </c>
      <c r="E1428" s="4">
        <v>364</v>
      </c>
      <c r="F1428" s="41">
        <v>47.753999999999998</v>
      </c>
      <c r="G1428" s="41">
        <v>143.262</v>
      </c>
    </row>
    <row r="1429" spans="1:7" x14ac:dyDescent="0.25">
      <c r="A1429" s="5">
        <v>925</v>
      </c>
      <c r="B1429" s="5">
        <v>2072</v>
      </c>
      <c r="C1429" s="10">
        <v>44105</v>
      </c>
      <c r="D1429" s="5">
        <v>3</v>
      </c>
      <c r="E1429" s="5">
        <v>365</v>
      </c>
      <c r="F1429" s="40">
        <v>43.480499999999999</v>
      </c>
      <c r="G1429" s="40">
        <v>130.44149999999999</v>
      </c>
    </row>
    <row r="1430" spans="1:7" x14ac:dyDescent="0.25">
      <c r="A1430" s="4">
        <v>925</v>
      </c>
      <c r="B1430" s="4">
        <v>2073</v>
      </c>
      <c r="C1430" s="11">
        <v>44105</v>
      </c>
      <c r="D1430" s="4">
        <v>3</v>
      </c>
      <c r="E1430" s="4">
        <v>366</v>
      </c>
      <c r="F1430" s="41">
        <v>41.380499999999998</v>
      </c>
      <c r="G1430" s="41">
        <v>124.14149999999999</v>
      </c>
    </row>
    <row r="1431" spans="1:7" x14ac:dyDescent="0.25">
      <c r="A1431" s="5">
        <v>925</v>
      </c>
      <c r="B1431" s="5">
        <v>2074</v>
      </c>
      <c r="C1431" s="10">
        <v>44105</v>
      </c>
      <c r="D1431" s="5">
        <v>3</v>
      </c>
      <c r="E1431" s="5">
        <v>367</v>
      </c>
      <c r="F1431" s="40">
        <v>45.654000000000003</v>
      </c>
      <c r="G1431" s="40">
        <v>136.96199999999999</v>
      </c>
    </row>
    <row r="1432" spans="1:7" x14ac:dyDescent="0.25">
      <c r="A1432" s="4">
        <v>925</v>
      </c>
      <c r="B1432" s="4">
        <v>2075</v>
      </c>
      <c r="C1432" s="11">
        <v>44105</v>
      </c>
      <c r="D1432" s="4">
        <v>3</v>
      </c>
      <c r="E1432" s="4">
        <v>368</v>
      </c>
      <c r="F1432" s="41">
        <v>41.380499999999998</v>
      </c>
      <c r="G1432" s="41">
        <v>124.14149999999999</v>
      </c>
    </row>
    <row r="1433" spans="1:7" x14ac:dyDescent="0.25">
      <c r="A1433" s="5">
        <v>925</v>
      </c>
      <c r="B1433" s="5">
        <v>2076</v>
      </c>
      <c r="C1433" s="10">
        <v>44105</v>
      </c>
      <c r="D1433" s="5">
        <v>3</v>
      </c>
      <c r="E1433" s="5">
        <v>369</v>
      </c>
      <c r="F1433" s="40">
        <v>39.280500000000004</v>
      </c>
      <c r="G1433" s="40">
        <v>117.8415</v>
      </c>
    </row>
    <row r="1434" spans="1:7" x14ac:dyDescent="0.25">
      <c r="A1434" s="4">
        <v>925</v>
      </c>
      <c r="B1434" s="4">
        <v>2077</v>
      </c>
      <c r="C1434" s="11">
        <v>44105</v>
      </c>
      <c r="D1434" s="4">
        <v>3</v>
      </c>
      <c r="E1434" s="4">
        <v>370</v>
      </c>
      <c r="F1434" s="41">
        <v>43.554000000000002</v>
      </c>
      <c r="G1434" s="41">
        <v>130.66200000000001</v>
      </c>
    </row>
    <row r="1435" spans="1:7" x14ac:dyDescent="0.25">
      <c r="A1435" s="5">
        <v>925</v>
      </c>
      <c r="B1435" s="5">
        <v>2078</v>
      </c>
      <c r="C1435" s="10">
        <v>44105</v>
      </c>
      <c r="D1435" s="5">
        <v>3</v>
      </c>
      <c r="E1435" s="5">
        <v>371</v>
      </c>
      <c r="F1435" s="40">
        <v>39.280500000000004</v>
      </c>
      <c r="G1435" s="40">
        <v>117.8415</v>
      </c>
    </row>
    <row r="1436" spans="1:7" x14ac:dyDescent="0.25">
      <c r="A1436" s="4">
        <v>925</v>
      </c>
      <c r="B1436" s="4">
        <v>2079</v>
      </c>
      <c r="C1436" s="11">
        <v>44105</v>
      </c>
      <c r="D1436" s="4">
        <v>3</v>
      </c>
      <c r="E1436" s="4">
        <v>372</v>
      </c>
      <c r="F1436" s="41">
        <v>37.180500000000002</v>
      </c>
      <c r="G1436" s="41">
        <v>111.5415</v>
      </c>
    </row>
    <row r="1437" spans="1:7" x14ac:dyDescent="0.25">
      <c r="A1437" s="5">
        <v>925</v>
      </c>
      <c r="B1437" s="5">
        <v>2080</v>
      </c>
      <c r="C1437" s="10">
        <v>44105</v>
      </c>
      <c r="D1437" s="5">
        <v>3</v>
      </c>
      <c r="E1437" s="5">
        <v>373</v>
      </c>
      <c r="F1437" s="40">
        <v>41.454000000000001</v>
      </c>
      <c r="G1437" s="40">
        <v>124.36199999999999</v>
      </c>
    </row>
    <row r="1438" spans="1:7" x14ac:dyDescent="0.25">
      <c r="A1438" s="4">
        <v>925</v>
      </c>
      <c r="B1438" s="4">
        <v>2081</v>
      </c>
      <c r="C1438" s="11">
        <v>44105</v>
      </c>
      <c r="D1438" s="4">
        <v>3</v>
      </c>
      <c r="E1438" s="4">
        <v>374</v>
      </c>
      <c r="F1438" s="41">
        <v>37.180500000000002</v>
      </c>
      <c r="G1438" s="41">
        <v>111.5415</v>
      </c>
    </row>
    <row r="1439" spans="1:7" x14ac:dyDescent="0.25">
      <c r="A1439" s="5">
        <v>926</v>
      </c>
      <c r="B1439" s="5">
        <v>2082</v>
      </c>
      <c r="C1439" s="10">
        <v>44105</v>
      </c>
      <c r="D1439" s="5">
        <v>550</v>
      </c>
      <c r="E1439" s="5">
        <v>530</v>
      </c>
      <c r="F1439" s="40">
        <v>16.085999999999999</v>
      </c>
      <c r="G1439" s="40">
        <v>8847.2999999999993</v>
      </c>
    </row>
    <row r="1440" spans="1:7" x14ac:dyDescent="0.25">
      <c r="A1440" s="4">
        <v>927</v>
      </c>
      <c r="B1440" s="4">
        <v>2083</v>
      </c>
      <c r="C1440" s="11">
        <v>44105</v>
      </c>
      <c r="D1440" s="4">
        <v>3</v>
      </c>
      <c r="E1440" s="4">
        <v>314</v>
      </c>
      <c r="F1440" s="41">
        <v>57.025500000000001</v>
      </c>
      <c r="G1440" s="41">
        <v>171.07650000000001</v>
      </c>
    </row>
    <row r="1441" spans="1:7" x14ac:dyDescent="0.25">
      <c r="A1441" s="5">
        <v>928</v>
      </c>
      <c r="B1441" s="5">
        <v>2084</v>
      </c>
      <c r="C1441" s="10">
        <v>44105</v>
      </c>
      <c r="D1441" s="5">
        <v>550</v>
      </c>
      <c r="E1441" s="5">
        <v>512</v>
      </c>
      <c r="F1441" s="40">
        <v>37.085999999999999</v>
      </c>
      <c r="G1441" s="40">
        <v>20397.3</v>
      </c>
    </row>
    <row r="1442" spans="1:7" x14ac:dyDescent="0.25">
      <c r="A1442" s="4">
        <v>929</v>
      </c>
      <c r="B1442" s="4">
        <v>2085</v>
      </c>
      <c r="C1442" s="11">
        <v>44106</v>
      </c>
      <c r="D1442" s="4">
        <v>550</v>
      </c>
      <c r="E1442" s="4">
        <v>513</v>
      </c>
      <c r="F1442" s="41">
        <v>26.596499999999999</v>
      </c>
      <c r="G1442" s="41">
        <v>14628.075000000001</v>
      </c>
    </row>
    <row r="1443" spans="1:7" x14ac:dyDescent="0.25">
      <c r="A1443" s="5">
        <v>930</v>
      </c>
      <c r="B1443" s="5">
        <v>2086</v>
      </c>
      <c r="C1443" s="10">
        <v>44106</v>
      </c>
      <c r="D1443" s="5">
        <v>550</v>
      </c>
      <c r="E1443" s="5">
        <v>317</v>
      </c>
      <c r="F1443" s="40">
        <v>27.058499999999999</v>
      </c>
      <c r="G1443" s="40">
        <v>14882.174999999999</v>
      </c>
    </row>
    <row r="1444" spans="1:7" x14ac:dyDescent="0.25">
      <c r="A1444" s="4">
        <v>930</v>
      </c>
      <c r="B1444" s="4">
        <v>2087</v>
      </c>
      <c r="C1444" s="11">
        <v>44106</v>
      </c>
      <c r="D1444" s="4">
        <v>550</v>
      </c>
      <c r="E1444" s="4">
        <v>318</v>
      </c>
      <c r="F1444" s="41">
        <v>33.579000000000001</v>
      </c>
      <c r="G1444" s="41">
        <v>18468.45</v>
      </c>
    </row>
    <row r="1445" spans="1:7" x14ac:dyDescent="0.25">
      <c r="A1445" s="5">
        <v>930</v>
      </c>
      <c r="B1445" s="5">
        <v>2088</v>
      </c>
      <c r="C1445" s="10">
        <v>44106</v>
      </c>
      <c r="D1445" s="5">
        <v>550</v>
      </c>
      <c r="E1445" s="5">
        <v>319</v>
      </c>
      <c r="F1445" s="40">
        <v>46.063499999999998</v>
      </c>
      <c r="G1445" s="40">
        <v>25334.924999999999</v>
      </c>
    </row>
    <row r="1446" spans="1:7" x14ac:dyDescent="0.25">
      <c r="A1446" s="4">
        <v>931</v>
      </c>
      <c r="B1446" s="4">
        <v>2089</v>
      </c>
      <c r="C1446" s="11">
        <v>44106</v>
      </c>
      <c r="D1446" s="4">
        <v>3</v>
      </c>
      <c r="E1446" s="4">
        <v>408</v>
      </c>
      <c r="F1446" s="41">
        <v>47.543999999999997</v>
      </c>
      <c r="G1446" s="41">
        <v>142.63200000000001</v>
      </c>
    </row>
    <row r="1447" spans="1:7" x14ac:dyDescent="0.25">
      <c r="A1447" s="5">
        <v>931</v>
      </c>
      <c r="B1447" s="5">
        <v>2090</v>
      </c>
      <c r="C1447" s="10">
        <v>44106</v>
      </c>
      <c r="D1447" s="5">
        <v>3</v>
      </c>
      <c r="E1447" s="5">
        <v>409</v>
      </c>
      <c r="F1447" s="40">
        <v>43.270499999999998</v>
      </c>
      <c r="G1447" s="40">
        <v>129.8115</v>
      </c>
    </row>
    <row r="1448" spans="1:7" x14ac:dyDescent="0.25">
      <c r="A1448" s="4">
        <v>931</v>
      </c>
      <c r="B1448" s="4">
        <v>2091</v>
      </c>
      <c r="C1448" s="11">
        <v>44106</v>
      </c>
      <c r="D1448" s="4">
        <v>3</v>
      </c>
      <c r="E1448" s="4">
        <v>410</v>
      </c>
      <c r="F1448" s="41">
        <v>41.170499999999997</v>
      </c>
      <c r="G1448" s="41">
        <v>123.5115</v>
      </c>
    </row>
    <row r="1449" spans="1:7" x14ac:dyDescent="0.25">
      <c r="A1449" s="5">
        <v>931</v>
      </c>
      <c r="B1449" s="5">
        <v>2092</v>
      </c>
      <c r="C1449" s="10">
        <v>44106</v>
      </c>
      <c r="D1449" s="5">
        <v>3</v>
      </c>
      <c r="E1449" s="5">
        <v>411</v>
      </c>
      <c r="F1449" s="40">
        <v>45.444000000000003</v>
      </c>
      <c r="G1449" s="40">
        <v>136.33199999999999</v>
      </c>
    </row>
    <row r="1450" spans="1:7" x14ac:dyDescent="0.25">
      <c r="A1450" s="4">
        <v>932</v>
      </c>
      <c r="B1450" s="4">
        <v>2093</v>
      </c>
      <c r="C1450" s="11">
        <v>44106</v>
      </c>
      <c r="D1450" s="4">
        <v>3</v>
      </c>
      <c r="E1450" s="4">
        <v>427</v>
      </c>
      <c r="F1450" s="41">
        <v>47.596499999999999</v>
      </c>
      <c r="G1450" s="41">
        <v>142.7895</v>
      </c>
    </row>
    <row r="1451" spans="1:7" x14ac:dyDescent="0.25">
      <c r="A1451" s="5">
        <v>932</v>
      </c>
      <c r="B1451" s="5">
        <v>2094</v>
      </c>
      <c r="C1451" s="10">
        <v>44106</v>
      </c>
      <c r="D1451" s="5">
        <v>3</v>
      </c>
      <c r="E1451" s="5">
        <v>428</v>
      </c>
      <c r="F1451" s="40">
        <v>43.323</v>
      </c>
      <c r="G1451" s="40">
        <v>129.96899999999999</v>
      </c>
    </row>
    <row r="1452" spans="1:7" x14ac:dyDescent="0.25">
      <c r="A1452" s="4">
        <v>933</v>
      </c>
      <c r="B1452" s="4">
        <v>2095</v>
      </c>
      <c r="C1452" s="11">
        <v>44106</v>
      </c>
      <c r="D1452" s="4">
        <v>3</v>
      </c>
      <c r="E1452" s="4">
        <v>320</v>
      </c>
      <c r="F1452" s="41">
        <v>47.470500000000001</v>
      </c>
      <c r="G1452" s="41">
        <v>142.41149999999999</v>
      </c>
    </row>
    <row r="1453" spans="1:7" x14ac:dyDescent="0.25">
      <c r="A1453" s="5">
        <v>933</v>
      </c>
      <c r="B1453" s="5">
        <v>2096</v>
      </c>
      <c r="C1453" s="10">
        <v>44106</v>
      </c>
      <c r="D1453" s="5">
        <v>3</v>
      </c>
      <c r="E1453" s="5">
        <v>321</v>
      </c>
      <c r="F1453" s="40">
        <v>42.798000000000002</v>
      </c>
      <c r="G1453" s="40">
        <v>128.39400000000001</v>
      </c>
    </row>
    <row r="1454" spans="1:7" x14ac:dyDescent="0.25">
      <c r="A1454" s="4">
        <v>933</v>
      </c>
      <c r="B1454" s="4">
        <v>2097</v>
      </c>
      <c r="C1454" s="11">
        <v>44106</v>
      </c>
      <c r="D1454" s="4">
        <v>60</v>
      </c>
      <c r="E1454" s="4">
        <v>322</v>
      </c>
      <c r="F1454" s="41">
        <v>25.420500000000001</v>
      </c>
      <c r="G1454" s="41">
        <v>1525.23</v>
      </c>
    </row>
    <row r="1455" spans="1:7" x14ac:dyDescent="0.25">
      <c r="A1455" s="5">
        <v>934</v>
      </c>
      <c r="B1455" s="5">
        <v>2098</v>
      </c>
      <c r="C1455" s="10">
        <v>44106</v>
      </c>
      <c r="D1455" s="5">
        <v>3</v>
      </c>
      <c r="E1455" s="5">
        <v>447</v>
      </c>
      <c r="F1455" s="40">
        <v>47.680500000000002</v>
      </c>
      <c r="G1455" s="40">
        <v>143.04150000000001</v>
      </c>
    </row>
    <row r="1456" spans="1:7" x14ac:dyDescent="0.25">
      <c r="A1456" s="4">
        <v>934</v>
      </c>
      <c r="B1456" s="4">
        <v>2099</v>
      </c>
      <c r="C1456" s="11">
        <v>44106</v>
      </c>
      <c r="D1456" s="4">
        <v>3</v>
      </c>
      <c r="E1456" s="4">
        <v>448</v>
      </c>
      <c r="F1456" s="41">
        <v>45.580500000000001</v>
      </c>
      <c r="G1456" s="41">
        <v>136.7415</v>
      </c>
    </row>
    <row r="1457" spans="1:7" x14ac:dyDescent="0.25">
      <c r="A1457" s="5">
        <v>935</v>
      </c>
      <c r="B1457" s="5">
        <v>2100</v>
      </c>
      <c r="C1457" s="10">
        <v>44106</v>
      </c>
      <c r="D1457" s="5">
        <v>550</v>
      </c>
      <c r="E1457" s="5">
        <v>941</v>
      </c>
      <c r="F1457" s="40">
        <v>62.9895</v>
      </c>
      <c r="G1457" s="40">
        <v>34644.224999999999</v>
      </c>
    </row>
    <row r="1458" spans="1:7" x14ac:dyDescent="0.25">
      <c r="A1458" s="4">
        <v>936</v>
      </c>
      <c r="B1458" s="4">
        <v>2101</v>
      </c>
      <c r="C1458" s="11">
        <v>44106</v>
      </c>
      <c r="D1458" s="4">
        <v>3</v>
      </c>
      <c r="E1458" s="4">
        <v>320</v>
      </c>
      <c r="F1458" s="41">
        <v>45.3705</v>
      </c>
      <c r="G1458" s="41">
        <v>136.11150000000001</v>
      </c>
    </row>
    <row r="1459" spans="1:7" x14ac:dyDescent="0.25">
      <c r="A1459" s="5">
        <v>936</v>
      </c>
      <c r="B1459" s="5">
        <v>2102</v>
      </c>
      <c r="C1459" s="10">
        <v>44106</v>
      </c>
      <c r="D1459" s="5">
        <v>3</v>
      </c>
      <c r="E1459" s="5">
        <v>321</v>
      </c>
      <c r="F1459" s="40">
        <v>40.488</v>
      </c>
      <c r="G1459" s="40">
        <v>121.464</v>
      </c>
    </row>
    <row r="1460" spans="1:7" x14ac:dyDescent="0.25">
      <c r="A1460" s="4">
        <v>936</v>
      </c>
      <c r="B1460" s="4">
        <v>2103</v>
      </c>
      <c r="C1460" s="11">
        <v>44106</v>
      </c>
      <c r="D1460" s="4">
        <v>60</v>
      </c>
      <c r="E1460" s="4">
        <v>322</v>
      </c>
      <c r="F1460" s="41">
        <v>26.365500000000001</v>
      </c>
      <c r="G1460" s="41">
        <v>1581.93</v>
      </c>
    </row>
    <row r="1461" spans="1:7" x14ac:dyDescent="0.25">
      <c r="A1461" s="5">
        <v>937</v>
      </c>
      <c r="B1461" s="5">
        <v>2104</v>
      </c>
      <c r="C1461" s="10">
        <v>44106</v>
      </c>
      <c r="D1461" s="5">
        <v>3</v>
      </c>
      <c r="E1461" s="5">
        <v>504</v>
      </c>
      <c r="F1461" s="40">
        <v>48.762</v>
      </c>
      <c r="G1461" s="40">
        <v>146.286</v>
      </c>
    </row>
    <row r="1462" spans="1:7" x14ac:dyDescent="0.25">
      <c r="A1462" s="4">
        <v>938</v>
      </c>
      <c r="B1462" s="4">
        <v>2105</v>
      </c>
      <c r="C1462" s="11">
        <v>44106</v>
      </c>
      <c r="D1462" s="4">
        <v>3</v>
      </c>
      <c r="E1462" s="4">
        <v>497</v>
      </c>
      <c r="F1462" s="41">
        <v>34.188000000000002</v>
      </c>
      <c r="G1462" s="41">
        <v>102.56399999999999</v>
      </c>
    </row>
    <row r="1463" spans="1:7" x14ac:dyDescent="0.25">
      <c r="A1463" s="5">
        <v>939</v>
      </c>
      <c r="B1463" s="5">
        <v>2106</v>
      </c>
      <c r="C1463" s="10">
        <v>44106</v>
      </c>
      <c r="D1463" s="5">
        <v>3</v>
      </c>
      <c r="E1463" s="5">
        <v>323</v>
      </c>
      <c r="F1463" s="40">
        <v>50.263500000000001</v>
      </c>
      <c r="G1463" s="40">
        <v>150.79050000000001</v>
      </c>
    </row>
    <row r="1464" spans="1:7" x14ac:dyDescent="0.25">
      <c r="A1464" s="4">
        <v>940</v>
      </c>
      <c r="B1464" s="4">
        <v>2107</v>
      </c>
      <c r="C1464" s="11">
        <v>44106</v>
      </c>
      <c r="D1464" s="4">
        <v>550</v>
      </c>
      <c r="E1464" s="4">
        <v>523</v>
      </c>
      <c r="F1464" s="41">
        <v>10.731</v>
      </c>
      <c r="G1464" s="41">
        <v>5902.05</v>
      </c>
    </row>
    <row r="1465" spans="1:7" x14ac:dyDescent="0.25">
      <c r="A1465" s="5">
        <v>940</v>
      </c>
      <c r="B1465" s="5">
        <v>2108</v>
      </c>
      <c r="C1465" s="10">
        <v>44106</v>
      </c>
      <c r="D1465" s="5">
        <v>550</v>
      </c>
      <c r="E1465" s="5">
        <v>524</v>
      </c>
      <c r="F1465" s="40">
        <v>14.1225</v>
      </c>
      <c r="G1465" s="40">
        <v>7767.375</v>
      </c>
    </row>
    <row r="1466" spans="1:7" x14ac:dyDescent="0.25">
      <c r="A1466" s="4">
        <v>941</v>
      </c>
      <c r="B1466" s="4">
        <v>2109</v>
      </c>
      <c r="C1466" s="11">
        <v>44106</v>
      </c>
      <c r="D1466" s="4">
        <v>60</v>
      </c>
      <c r="E1466" s="4">
        <v>492</v>
      </c>
      <c r="F1466" s="41">
        <v>50.263500000000001</v>
      </c>
      <c r="G1466" s="41">
        <v>3015.81</v>
      </c>
    </row>
    <row r="1467" spans="1:7" x14ac:dyDescent="0.25">
      <c r="A1467" s="5">
        <v>941</v>
      </c>
      <c r="B1467" s="5">
        <v>2110</v>
      </c>
      <c r="C1467" s="10">
        <v>44106</v>
      </c>
      <c r="D1467" s="5">
        <v>60</v>
      </c>
      <c r="E1467" s="5">
        <v>493</v>
      </c>
      <c r="F1467" s="40">
        <v>57.151499999999999</v>
      </c>
      <c r="G1467" s="40">
        <v>3429.09</v>
      </c>
    </row>
    <row r="1468" spans="1:7" x14ac:dyDescent="0.25">
      <c r="A1468" s="4">
        <v>941</v>
      </c>
      <c r="B1468" s="4">
        <v>2111</v>
      </c>
      <c r="C1468" s="11">
        <v>44106</v>
      </c>
      <c r="D1468" s="4">
        <v>60</v>
      </c>
      <c r="E1468" s="4">
        <v>494</v>
      </c>
      <c r="F1468" s="41">
        <v>53.203499999999998</v>
      </c>
      <c r="G1468" s="41">
        <v>3192.21</v>
      </c>
    </row>
    <row r="1469" spans="1:7" x14ac:dyDescent="0.25">
      <c r="A1469" s="5">
        <v>941</v>
      </c>
      <c r="B1469" s="5">
        <v>2112</v>
      </c>
      <c r="C1469" s="10">
        <v>44106</v>
      </c>
      <c r="D1469" s="5">
        <v>60</v>
      </c>
      <c r="E1469" s="5">
        <v>495</v>
      </c>
      <c r="F1469" s="40">
        <v>63.692999999999998</v>
      </c>
      <c r="G1469" s="40">
        <v>3821.58</v>
      </c>
    </row>
    <row r="1470" spans="1:7" x14ac:dyDescent="0.25">
      <c r="A1470" s="4">
        <v>942</v>
      </c>
      <c r="B1470" s="4">
        <v>2113</v>
      </c>
      <c r="C1470" s="11">
        <v>44106</v>
      </c>
      <c r="D1470" s="4">
        <v>550</v>
      </c>
      <c r="E1470" s="4">
        <v>908</v>
      </c>
      <c r="F1470" s="41">
        <v>21.0945</v>
      </c>
      <c r="G1470" s="41">
        <v>11601.975</v>
      </c>
    </row>
    <row r="1471" spans="1:7" x14ac:dyDescent="0.25">
      <c r="A1471" s="5">
        <v>942</v>
      </c>
      <c r="B1471" s="5">
        <v>2114</v>
      </c>
      <c r="C1471" s="10">
        <v>44106</v>
      </c>
      <c r="D1471" s="5">
        <v>550</v>
      </c>
      <c r="E1471" s="5">
        <v>909</v>
      </c>
      <c r="F1471" s="40">
        <v>30.439499999999999</v>
      </c>
      <c r="G1471" s="40">
        <v>16741.724999999999</v>
      </c>
    </row>
    <row r="1472" spans="1:7" x14ac:dyDescent="0.25">
      <c r="A1472" s="4">
        <v>943</v>
      </c>
      <c r="B1472" s="4">
        <v>2115</v>
      </c>
      <c r="C1472" s="11">
        <v>44106</v>
      </c>
      <c r="D1472" s="4">
        <v>60</v>
      </c>
      <c r="E1472" s="4">
        <v>506</v>
      </c>
      <c r="F1472" s="41">
        <v>9.1980000000000004</v>
      </c>
      <c r="G1472" s="41">
        <v>551.88</v>
      </c>
    </row>
    <row r="1473" spans="1:7" x14ac:dyDescent="0.25">
      <c r="A1473" s="5">
        <v>944</v>
      </c>
      <c r="B1473" s="5">
        <v>2116</v>
      </c>
      <c r="C1473" s="10">
        <v>44106</v>
      </c>
      <c r="D1473" s="5">
        <v>550</v>
      </c>
      <c r="E1473" s="5">
        <v>351</v>
      </c>
      <c r="F1473" s="40">
        <v>5.7750000000000004</v>
      </c>
      <c r="G1473" s="40">
        <v>3176.25</v>
      </c>
    </row>
    <row r="1474" spans="1:7" x14ac:dyDescent="0.25">
      <c r="A1474" s="4">
        <v>944</v>
      </c>
      <c r="B1474" s="4">
        <v>2117</v>
      </c>
      <c r="C1474" s="11">
        <v>44106</v>
      </c>
      <c r="D1474" s="4">
        <v>550</v>
      </c>
      <c r="E1474" s="4">
        <v>352</v>
      </c>
      <c r="F1474" s="41">
        <v>1.155</v>
      </c>
      <c r="G1474" s="41">
        <v>635.25</v>
      </c>
    </row>
    <row r="1475" spans="1:7" x14ac:dyDescent="0.25">
      <c r="A1475" s="5">
        <v>945</v>
      </c>
      <c r="B1475" s="5">
        <v>2118</v>
      </c>
      <c r="C1475" s="10">
        <v>44108</v>
      </c>
      <c r="D1475" s="5">
        <v>550</v>
      </c>
      <c r="E1475" s="5">
        <v>507</v>
      </c>
      <c r="F1475" s="40">
        <v>23.393999999999998</v>
      </c>
      <c r="G1475" s="40">
        <v>12866.7</v>
      </c>
    </row>
    <row r="1476" spans="1:7" x14ac:dyDescent="0.25">
      <c r="A1476" s="4">
        <v>945</v>
      </c>
      <c r="B1476" s="4">
        <v>2119</v>
      </c>
      <c r="C1476" s="11">
        <v>44108</v>
      </c>
      <c r="D1476" s="4">
        <v>550</v>
      </c>
      <c r="E1476" s="4">
        <v>508</v>
      </c>
      <c r="F1476" s="41">
        <v>27.6465</v>
      </c>
      <c r="G1476" s="41">
        <v>15205.575000000001</v>
      </c>
    </row>
    <row r="1477" spans="1:7" x14ac:dyDescent="0.25">
      <c r="A1477" s="5">
        <v>946</v>
      </c>
      <c r="B1477" s="5">
        <v>2120</v>
      </c>
      <c r="C1477" s="10">
        <v>44108</v>
      </c>
      <c r="D1477" s="5">
        <v>550</v>
      </c>
      <c r="E1477" s="5">
        <v>355</v>
      </c>
      <c r="F1477" s="40">
        <v>1.365</v>
      </c>
      <c r="G1477" s="40">
        <v>750.75</v>
      </c>
    </row>
    <row r="1478" spans="1:7" x14ac:dyDescent="0.25">
      <c r="A1478" s="4">
        <v>946</v>
      </c>
      <c r="B1478" s="4">
        <v>2121</v>
      </c>
      <c r="C1478" s="11">
        <v>44108</v>
      </c>
      <c r="D1478" s="4">
        <v>550</v>
      </c>
      <c r="E1478" s="4">
        <v>940</v>
      </c>
      <c r="F1478" s="41">
        <v>62.9895</v>
      </c>
      <c r="G1478" s="41">
        <v>34644.224999999999</v>
      </c>
    </row>
    <row r="1479" spans="1:7" x14ac:dyDescent="0.25">
      <c r="A1479" s="5">
        <v>946</v>
      </c>
      <c r="B1479" s="5">
        <v>2122</v>
      </c>
      <c r="C1479" s="10">
        <v>44108</v>
      </c>
      <c r="D1479" s="5">
        <v>550</v>
      </c>
      <c r="E1479" s="5">
        <v>535</v>
      </c>
      <c r="F1479" s="40">
        <v>3.4860000000000002</v>
      </c>
      <c r="G1479" s="40">
        <v>1917.3</v>
      </c>
    </row>
    <row r="1480" spans="1:7" x14ac:dyDescent="0.25">
      <c r="A1480" s="4">
        <v>947</v>
      </c>
      <c r="B1480" s="4">
        <v>2123</v>
      </c>
      <c r="C1480" s="11">
        <v>44108</v>
      </c>
      <c r="D1480" s="4">
        <v>550</v>
      </c>
      <c r="E1480" s="4">
        <v>679</v>
      </c>
      <c r="F1480" s="41">
        <v>6.1950000000000003</v>
      </c>
      <c r="G1480" s="41">
        <v>3407.25</v>
      </c>
    </row>
    <row r="1481" spans="1:7" x14ac:dyDescent="0.25">
      <c r="A1481" s="5">
        <v>948</v>
      </c>
      <c r="B1481" s="5">
        <v>2124</v>
      </c>
      <c r="C1481" s="10">
        <v>44108</v>
      </c>
      <c r="D1481" s="5">
        <v>550</v>
      </c>
      <c r="E1481" s="5">
        <v>507</v>
      </c>
      <c r="F1481" s="40">
        <v>22.165500000000002</v>
      </c>
      <c r="G1481" s="40">
        <v>12191.025</v>
      </c>
    </row>
    <row r="1482" spans="1:7" x14ac:dyDescent="0.25">
      <c r="A1482" s="4">
        <v>948</v>
      </c>
      <c r="B1482" s="4">
        <v>2125</v>
      </c>
      <c r="C1482" s="11">
        <v>44108</v>
      </c>
      <c r="D1482" s="4">
        <v>550</v>
      </c>
      <c r="E1482" s="4">
        <v>508</v>
      </c>
      <c r="F1482" s="41">
        <v>29.284500000000001</v>
      </c>
      <c r="G1482" s="41">
        <v>16106.475</v>
      </c>
    </row>
    <row r="1483" spans="1:7" x14ac:dyDescent="0.25">
      <c r="A1483" s="5" t="s">
        <v>2762</v>
      </c>
      <c r="B1483" s="5" t="s">
        <v>2763</v>
      </c>
      <c r="C1483" s="10">
        <v>44196</v>
      </c>
      <c r="D1483" s="5">
        <v>1000</v>
      </c>
      <c r="E1483" s="5">
        <v>506</v>
      </c>
      <c r="F1483" s="40">
        <v>8</v>
      </c>
      <c r="G1483" s="40">
        <v>8000</v>
      </c>
    </row>
    <row r="1484" spans="1:7" x14ac:dyDescent="0.25">
      <c r="A1484" s="4" t="s">
        <v>2764</v>
      </c>
      <c r="B1484" s="4" t="s">
        <v>2765</v>
      </c>
      <c r="C1484" s="11">
        <v>44196</v>
      </c>
      <c r="D1484" s="4">
        <v>3000</v>
      </c>
      <c r="E1484" s="4">
        <v>508</v>
      </c>
      <c r="F1484" s="41">
        <v>29.284500000000001</v>
      </c>
      <c r="G1484" s="41">
        <v>87853.5</v>
      </c>
    </row>
    <row r="1485" spans="1:7" x14ac:dyDescent="0.25">
      <c r="A1485" s="5" t="s">
        <v>2766</v>
      </c>
      <c r="B1485" s="5" t="s">
        <v>2767</v>
      </c>
      <c r="C1485" s="10">
        <v>44196</v>
      </c>
      <c r="D1485" s="5">
        <v>2000</v>
      </c>
      <c r="E1485" s="5">
        <v>940</v>
      </c>
      <c r="F1485" s="40">
        <v>62.9895</v>
      </c>
      <c r="G1485" s="40">
        <v>125979</v>
      </c>
    </row>
    <row r="1486" spans="1:7" x14ac:dyDescent="0.25">
      <c r="A1486" s="4">
        <v>949</v>
      </c>
      <c r="B1486" s="4">
        <v>2126</v>
      </c>
      <c r="C1486" s="11">
        <v>44110</v>
      </c>
      <c r="D1486" s="4">
        <v>3</v>
      </c>
      <c r="E1486" s="4">
        <v>491</v>
      </c>
      <c r="F1486" s="41">
        <v>19.9815</v>
      </c>
      <c r="G1486" s="41">
        <v>59.944499999999998</v>
      </c>
    </row>
    <row r="1487" spans="1:7" x14ac:dyDescent="0.25">
      <c r="A1487" s="5">
        <v>950</v>
      </c>
      <c r="B1487" s="5">
        <v>2127</v>
      </c>
      <c r="C1487" s="10">
        <v>44110</v>
      </c>
      <c r="D1487" s="5">
        <v>3</v>
      </c>
      <c r="E1487" s="5">
        <v>349</v>
      </c>
      <c r="F1487" s="40">
        <v>39.143999999999998</v>
      </c>
      <c r="G1487" s="40">
        <v>117.432</v>
      </c>
    </row>
    <row r="1488" spans="1:7" x14ac:dyDescent="0.25">
      <c r="A1488" s="4">
        <v>951</v>
      </c>
      <c r="B1488" s="4">
        <v>2128</v>
      </c>
      <c r="C1488" s="11">
        <v>44110</v>
      </c>
      <c r="D1488" s="4">
        <v>550</v>
      </c>
      <c r="E1488" s="4">
        <v>935</v>
      </c>
      <c r="F1488" s="41">
        <v>31.4895</v>
      </c>
      <c r="G1488" s="41">
        <v>17319.224999999999</v>
      </c>
    </row>
    <row r="1489" spans="1:7" x14ac:dyDescent="0.25">
      <c r="A1489" s="5">
        <v>951</v>
      </c>
      <c r="B1489" s="5">
        <v>2129</v>
      </c>
      <c r="C1489" s="10">
        <v>44110</v>
      </c>
      <c r="D1489" s="5">
        <v>550</v>
      </c>
      <c r="E1489" s="5">
        <v>936</v>
      </c>
      <c r="F1489" s="40">
        <v>48.289499999999997</v>
      </c>
      <c r="G1489" s="40">
        <v>26559.224999999999</v>
      </c>
    </row>
    <row r="1490" spans="1:7" x14ac:dyDescent="0.25">
      <c r="A1490" s="4">
        <v>952</v>
      </c>
      <c r="B1490" s="4">
        <v>2130</v>
      </c>
      <c r="C1490" s="11">
        <v>44110</v>
      </c>
      <c r="D1490" s="4">
        <v>3</v>
      </c>
      <c r="E1490" s="4">
        <v>397</v>
      </c>
      <c r="F1490" s="41">
        <v>47.543999999999997</v>
      </c>
      <c r="G1490" s="41">
        <v>142.63200000000001</v>
      </c>
    </row>
    <row r="1491" spans="1:7" x14ac:dyDescent="0.25">
      <c r="A1491" s="5">
        <v>953</v>
      </c>
      <c r="B1491" s="5">
        <v>2131</v>
      </c>
      <c r="C1491" s="10">
        <v>44110</v>
      </c>
      <c r="D1491" s="5">
        <v>550</v>
      </c>
      <c r="E1491" s="5">
        <v>485</v>
      </c>
      <c r="F1491" s="40">
        <v>7.8014999999999999</v>
      </c>
      <c r="G1491" s="40">
        <v>4290.8249999999998</v>
      </c>
    </row>
    <row r="1492" spans="1:7" x14ac:dyDescent="0.25">
      <c r="A1492" s="4">
        <v>953</v>
      </c>
      <c r="B1492" s="4">
        <v>2132</v>
      </c>
      <c r="C1492" s="11">
        <v>44110</v>
      </c>
      <c r="D1492" s="4">
        <v>550</v>
      </c>
      <c r="E1492" s="4">
        <v>486</v>
      </c>
      <c r="F1492" s="41">
        <v>8.7569999999999997</v>
      </c>
      <c r="G1492" s="41">
        <v>4816.3500000000004</v>
      </c>
    </row>
    <row r="1493" spans="1:7" x14ac:dyDescent="0.25">
      <c r="A1493" s="5">
        <v>953</v>
      </c>
      <c r="B1493" s="5">
        <v>2133</v>
      </c>
      <c r="C1493" s="10">
        <v>44110</v>
      </c>
      <c r="D1493" s="5">
        <v>550</v>
      </c>
      <c r="E1493" s="5">
        <v>487</v>
      </c>
      <c r="F1493" s="40">
        <v>5.8064999999999998</v>
      </c>
      <c r="G1493" s="40">
        <v>3193.5749999999998</v>
      </c>
    </row>
    <row r="1494" spans="1:7" x14ac:dyDescent="0.25">
      <c r="A1494" s="4">
        <v>954</v>
      </c>
      <c r="B1494" s="4">
        <v>2134</v>
      </c>
      <c r="C1494" s="11">
        <v>44110</v>
      </c>
      <c r="D1494" s="4">
        <v>3</v>
      </c>
      <c r="E1494" s="4">
        <v>402</v>
      </c>
      <c r="F1494" s="41">
        <v>47.470500000000001</v>
      </c>
      <c r="G1494" s="41">
        <v>142.41149999999999</v>
      </c>
    </row>
    <row r="1495" spans="1:7" x14ac:dyDescent="0.25">
      <c r="A1495" s="5">
        <v>955</v>
      </c>
      <c r="B1495" s="5">
        <v>2135</v>
      </c>
      <c r="C1495" s="10">
        <v>44110</v>
      </c>
      <c r="D1495" s="5">
        <v>550</v>
      </c>
      <c r="E1495" s="5">
        <v>512</v>
      </c>
      <c r="F1495" s="40">
        <v>34.975499999999997</v>
      </c>
      <c r="G1495" s="40">
        <v>19236.525000000001</v>
      </c>
    </row>
    <row r="1496" spans="1:7" x14ac:dyDescent="0.25">
      <c r="A1496" s="4">
        <v>956</v>
      </c>
      <c r="B1496" s="4">
        <v>2136</v>
      </c>
      <c r="C1496" s="11">
        <v>44110</v>
      </c>
      <c r="D1496" s="4">
        <v>3</v>
      </c>
      <c r="E1496" s="4">
        <v>409</v>
      </c>
      <c r="F1496" s="41">
        <v>41.170499999999997</v>
      </c>
      <c r="G1496" s="41">
        <v>123.5115</v>
      </c>
    </row>
    <row r="1497" spans="1:7" x14ac:dyDescent="0.25">
      <c r="A1497" s="5">
        <v>956</v>
      </c>
      <c r="B1497" s="5">
        <v>2137</v>
      </c>
      <c r="C1497" s="10">
        <v>44110</v>
      </c>
      <c r="D1497" s="5">
        <v>550</v>
      </c>
      <c r="E1497" s="5">
        <v>914</v>
      </c>
      <c r="F1497" s="40">
        <v>21.0945</v>
      </c>
      <c r="G1497" s="40">
        <v>11601.975</v>
      </c>
    </row>
    <row r="1498" spans="1:7" x14ac:dyDescent="0.25">
      <c r="A1498" s="4">
        <v>956</v>
      </c>
      <c r="B1498" s="4">
        <v>2138</v>
      </c>
      <c r="C1498" s="11">
        <v>44110</v>
      </c>
      <c r="D1498" s="4">
        <v>550</v>
      </c>
      <c r="E1498" s="4">
        <v>915</v>
      </c>
      <c r="F1498" s="41">
        <v>30.439499999999999</v>
      </c>
      <c r="G1498" s="41">
        <v>16741.724999999999</v>
      </c>
    </row>
    <row r="1499" spans="1:7" x14ac:dyDescent="0.25">
      <c r="A1499" s="5">
        <v>956</v>
      </c>
      <c r="B1499" s="5">
        <v>2139</v>
      </c>
      <c r="C1499" s="10">
        <v>44110</v>
      </c>
      <c r="D1499" s="5">
        <v>550</v>
      </c>
      <c r="E1499" s="5">
        <v>916</v>
      </c>
      <c r="F1499" s="40">
        <v>40.939500000000002</v>
      </c>
      <c r="G1499" s="40">
        <v>22516.724999999999</v>
      </c>
    </row>
    <row r="1500" spans="1:7" x14ac:dyDescent="0.25">
      <c r="A1500" s="4">
        <v>957</v>
      </c>
      <c r="B1500" s="4">
        <v>2140</v>
      </c>
      <c r="C1500" s="11">
        <v>44110</v>
      </c>
      <c r="D1500" s="4">
        <v>550</v>
      </c>
      <c r="E1500" s="4">
        <v>525</v>
      </c>
      <c r="F1500" s="41">
        <v>2.3205</v>
      </c>
      <c r="G1500" s="41">
        <v>1276.2750000000001</v>
      </c>
    </row>
    <row r="1501" spans="1:7" x14ac:dyDescent="0.25">
      <c r="A1501" s="5">
        <v>958</v>
      </c>
      <c r="B1501" s="5">
        <v>2141</v>
      </c>
      <c r="C1501" s="10">
        <v>44110</v>
      </c>
      <c r="D1501" s="5">
        <v>550</v>
      </c>
      <c r="E1501" s="5">
        <v>526</v>
      </c>
      <c r="F1501" s="40">
        <v>3.6435</v>
      </c>
      <c r="G1501" s="40">
        <v>2003.925</v>
      </c>
    </row>
    <row r="1502" spans="1:7" x14ac:dyDescent="0.25">
      <c r="A1502" s="4">
        <v>959</v>
      </c>
      <c r="B1502" s="4">
        <v>2142</v>
      </c>
      <c r="C1502" s="11">
        <v>44110</v>
      </c>
      <c r="D1502" s="4">
        <v>550</v>
      </c>
      <c r="E1502" s="4">
        <v>908</v>
      </c>
      <c r="F1502" s="41">
        <v>21.0945</v>
      </c>
      <c r="G1502" s="41">
        <v>11601.975</v>
      </c>
    </row>
    <row r="1503" spans="1:7" x14ac:dyDescent="0.25">
      <c r="A1503" s="5">
        <v>959</v>
      </c>
      <c r="B1503" s="5">
        <v>2143</v>
      </c>
      <c r="C1503" s="10">
        <v>44110</v>
      </c>
      <c r="D1503" s="5">
        <v>550</v>
      </c>
      <c r="E1503" s="5">
        <v>909</v>
      </c>
      <c r="F1503" s="40">
        <v>30.439499999999999</v>
      </c>
      <c r="G1503" s="40">
        <v>16741.724999999999</v>
      </c>
    </row>
    <row r="1504" spans="1:7" x14ac:dyDescent="0.25">
      <c r="A1504" s="4">
        <v>959</v>
      </c>
      <c r="B1504" s="4">
        <v>2144</v>
      </c>
      <c r="C1504" s="11">
        <v>44110</v>
      </c>
      <c r="D1504" s="4">
        <v>550</v>
      </c>
      <c r="E1504" s="4">
        <v>913</v>
      </c>
      <c r="F1504" s="41">
        <v>40.939500000000002</v>
      </c>
      <c r="G1504" s="41">
        <v>22516.724999999999</v>
      </c>
    </row>
    <row r="1505" spans="1:7" x14ac:dyDescent="0.25">
      <c r="A1505" s="5">
        <v>960</v>
      </c>
      <c r="B1505" s="5">
        <v>2145</v>
      </c>
      <c r="C1505" s="10">
        <v>44110</v>
      </c>
      <c r="D1505" s="5">
        <v>60</v>
      </c>
      <c r="E1505" s="5">
        <v>356</v>
      </c>
      <c r="F1505" s="40">
        <v>3.6015000000000001</v>
      </c>
      <c r="G1505" s="40">
        <v>216.09</v>
      </c>
    </row>
    <row r="1506" spans="1:7" x14ac:dyDescent="0.25">
      <c r="A1506" s="4">
        <v>960</v>
      </c>
      <c r="B1506" s="4">
        <v>2146</v>
      </c>
      <c r="C1506" s="11">
        <v>44110</v>
      </c>
      <c r="D1506" s="4">
        <v>60</v>
      </c>
      <c r="E1506" s="4">
        <v>357</v>
      </c>
      <c r="F1506" s="41">
        <v>3.9794999999999998</v>
      </c>
      <c r="G1506" s="41">
        <v>238.77</v>
      </c>
    </row>
    <row r="1507" spans="1:7" x14ac:dyDescent="0.25">
      <c r="A1507" s="5">
        <v>961</v>
      </c>
      <c r="B1507" s="5">
        <v>2147</v>
      </c>
      <c r="C1507" s="10">
        <v>44110</v>
      </c>
      <c r="D1507" s="5">
        <v>550</v>
      </c>
      <c r="E1507" s="5">
        <v>935</v>
      </c>
      <c r="F1507" s="40">
        <v>31.4895</v>
      </c>
      <c r="G1507" s="40">
        <v>17319.224999999999</v>
      </c>
    </row>
    <row r="1508" spans="1:7" x14ac:dyDescent="0.25">
      <c r="A1508" s="4">
        <v>961</v>
      </c>
      <c r="B1508" s="4">
        <v>2148</v>
      </c>
      <c r="C1508" s="11">
        <v>44110</v>
      </c>
      <c r="D1508" s="4">
        <v>550</v>
      </c>
      <c r="E1508" s="4">
        <v>936</v>
      </c>
      <c r="F1508" s="41">
        <v>48.289499999999997</v>
      </c>
      <c r="G1508" s="41">
        <v>26559.224999999999</v>
      </c>
    </row>
    <row r="1509" spans="1:7" x14ac:dyDescent="0.25">
      <c r="A1509" s="5">
        <v>962</v>
      </c>
      <c r="B1509" s="5">
        <v>2149</v>
      </c>
      <c r="C1509" s="10">
        <v>44110</v>
      </c>
      <c r="D1509" s="5">
        <v>550</v>
      </c>
      <c r="E1509" s="5">
        <v>524</v>
      </c>
      <c r="F1509" s="40">
        <v>12.967499999999999</v>
      </c>
      <c r="G1509" s="40">
        <v>7132.125</v>
      </c>
    </row>
    <row r="1510" spans="1:7" x14ac:dyDescent="0.25">
      <c r="A1510" s="4">
        <v>963</v>
      </c>
      <c r="B1510" s="4">
        <v>2150</v>
      </c>
      <c r="C1510" s="11">
        <v>44110</v>
      </c>
      <c r="D1510" s="4">
        <v>550</v>
      </c>
      <c r="E1510" s="4">
        <v>911</v>
      </c>
      <c r="F1510" s="41">
        <v>21.0945</v>
      </c>
      <c r="G1510" s="41">
        <v>11601.975</v>
      </c>
    </row>
    <row r="1511" spans="1:7" x14ac:dyDescent="0.25">
      <c r="A1511" s="5">
        <v>963</v>
      </c>
      <c r="B1511" s="5">
        <v>2151</v>
      </c>
      <c r="C1511" s="10">
        <v>44110</v>
      </c>
      <c r="D1511" s="5">
        <v>550</v>
      </c>
      <c r="E1511" s="5">
        <v>912</v>
      </c>
      <c r="F1511" s="40">
        <v>30.439499999999999</v>
      </c>
      <c r="G1511" s="40">
        <v>16741.724999999999</v>
      </c>
    </row>
    <row r="1512" spans="1:7" x14ac:dyDescent="0.25">
      <c r="A1512" s="4">
        <v>964</v>
      </c>
      <c r="B1512" s="4">
        <v>2152</v>
      </c>
      <c r="C1512" s="11">
        <v>44110</v>
      </c>
      <c r="D1512" s="4">
        <v>550</v>
      </c>
      <c r="E1512" s="4">
        <v>910</v>
      </c>
      <c r="F1512" s="41">
        <v>40.939500000000002</v>
      </c>
      <c r="G1512" s="41">
        <v>22516.724999999999</v>
      </c>
    </row>
    <row r="1513" spans="1:7" x14ac:dyDescent="0.25">
      <c r="A1513" s="5">
        <v>965</v>
      </c>
      <c r="B1513" s="5">
        <v>2153</v>
      </c>
      <c r="C1513" s="10">
        <v>44114</v>
      </c>
      <c r="D1513" s="5">
        <v>550</v>
      </c>
      <c r="E1513" s="5">
        <v>527</v>
      </c>
      <c r="F1513" s="40">
        <v>6.7515000000000001</v>
      </c>
      <c r="G1513" s="40">
        <v>3713.3249999999998</v>
      </c>
    </row>
    <row r="1514" spans="1:7" x14ac:dyDescent="0.25">
      <c r="A1514" s="4">
        <v>966</v>
      </c>
      <c r="B1514" s="4">
        <v>2154</v>
      </c>
      <c r="C1514" s="11">
        <v>44114</v>
      </c>
      <c r="D1514" s="4">
        <v>550</v>
      </c>
      <c r="E1514" s="4">
        <v>938</v>
      </c>
      <c r="F1514" s="41">
        <v>31.4895</v>
      </c>
      <c r="G1514" s="41">
        <v>17319.224999999999</v>
      </c>
    </row>
    <row r="1515" spans="1:7" x14ac:dyDescent="0.25">
      <c r="A1515" s="5">
        <v>966</v>
      </c>
      <c r="B1515" s="5">
        <v>2155</v>
      </c>
      <c r="C1515" s="10">
        <v>44114</v>
      </c>
      <c r="D1515" s="5">
        <v>550</v>
      </c>
      <c r="E1515" s="5">
        <v>939</v>
      </c>
      <c r="F1515" s="40">
        <v>48.289499999999997</v>
      </c>
      <c r="G1515" s="40">
        <v>26559.224999999999</v>
      </c>
    </row>
    <row r="1516" spans="1:7" x14ac:dyDescent="0.25">
      <c r="A1516" s="4">
        <v>966</v>
      </c>
      <c r="B1516" s="4">
        <v>2156</v>
      </c>
      <c r="C1516" s="11">
        <v>44114</v>
      </c>
      <c r="D1516" s="4">
        <v>550</v>
      </c>
      <c r="E1516" s="4">
        <v>509</v>
      </c>
      <c r="F1516" s="41">
        <v>36.277500000000003</v>
      </c>
      <c r="G1516" s="41">
        <v>19952.625</v>
      </c>
    </row>
    <row r="1517" spans="1:7" x14ac:dyDescent="0.25">
      <c r="A1517" s="5">
        <v>967</v>
      </c>
      <c r="B1517" s="5">
        <v>2157</v>
      </c>
      <c r="C1517" s="10">
        <v>44114</v>
      </c>
      <c r="D1517" s="5">
        <v>60</v>
      </c>
      <c r="E1517" s="5">
        <v>492</v>
      </c>
      <c r="F1517" s="40">
        <v>50.746499999999997</v>
      </c>
      <c r="G1517" s="40">
        <v>3044.79</v>
      </c>
    </row>
    <row r="1518" spans="1:7" x14ac:dyDescent="0.25">
      <c r="A1518" s="4">
        <v>967</v>
      </c>
      <c r="B1518" s="4">
        <v>2158</v>
      </c>
      <c r="C1518" s="11">
        <v>44114</v>
      </c>
      <c r="D1518" s="4">
        <v>60</v>
      </c>
      <c r="E1518" s="4">
        <v>493</v>
      </c>
      <c r="F1518" s="41">
        <v>58.264499999999998</v>
      </c>
      <c r="G1518" s="41">
        <v>3495.87</v>
      </c>
    </row>
    <row r="1519" spans="1:7" x14ac:dyDescent="0.25">
      <c r="A1519" s="5">
        <v>967</v>
      </c>
      <c r="B1519" s="5">
        <v>2159</v>
      </c>
      <c r="C1519" s="10">
        <v>44114</v>
      </c>
      <c r="D1519" s="5">
        <v>60</v>
      </c>
      <c r="E1519" s="5">
        <v>494</v>
      </c>
      <c r="F1519" s="40">
        <v>50.746499999999997</v>
      </c>
      <c r="G1519" s="40">
        <v>3044.79</v>
      </c>
    </row>
    <row r="1520" spans="1:7" x14ac:dyDescent="0.25">
      <c r="A1520" s="4">
        <v>967</v>
      </c>
      <c r="B1520" s="4">
        <v>2160</v>
      </c>
      <c r="C1520" s="11">
        <v>44114</v>
      </c>
      <c r="D1520" s="4">
        <v>60</v>
      </c>
      <c r="E1520" s="4">
        <v>495</v>
      </c>
      <c r="F1520" s="41">
        <v>62.926499999999997</v>
      </c>
      <c r="G1520" s="41">
        <v>3775.59</v>
      </c>
    </row>
    <row r="1521" spans="1:7" x14ac:dyDescent="0.25">
      <c r="A1521" s="5">
        <v>967</v>
      </c>
      <c r="B1521" s="5">
        <v>2161</v>
      </c>
      <c r="C1521" s="10">
        <v>44114</v>
      </c>
      <c r="D1521" s="5">
        <v>60</v>
      </c>
      <c r="E1521" s="5">
        <v>496</v>
      </c>
      <c r="F1521" s="40">
        <v>49.654499999999999</v>
      </c>
      <c r="G1521" s="40">
        <v>2979.27</v>
      </c>
    </row>
    <row r="1522" spans="1:7" x14ac:dyDescent="0.25">
      <c r="A1522" s="4">
        <v>968</v>
      </c>
      <c r="B1522" s="4">
        <v>2162</v>
      </c>
      <c r="C1522" s="11">
        <v>44114</v>
      </c>
      <c r="D1522" s="4">
        <v>550</v>
      </c>
      <c r="E1522" s="4">
        <v>523</v>
      </c>
      <c r="F1522" s="41">
        <v>10.384499999999999</v>
      </c>
      <c r="G1522" s="41">
        <v>5711.4750000000004</v>
      </c>
    </row>
    <row r="1523" spans="1:7" x14ac:dyDescent="0.25">
      <c r="A1523" s="5">
        <v>969</v>
      </c>
      <c r="B1523" s="5">
        <v>2163</v>
      </c>
      <c r="C1523" s="10">
        <v>44114</v>
      </c>
      <c r="D1523" s="5">
        <v>550</v>
      </c>
      <c r="E1523" s="5">
        <v>937</v>
      </c>
      <c r="F1523" s="40">
        <v>62.9895</v>
      </c>
      <c r="G1523" s="40">
        <v>34644.224999999999</v>
      </c>
    </row>
    <row r="1524" spans="1:7" x14ac:dyDescent="0.25">
      <c r="A1524" s="4">
        <v>970</v>
      </c>
      <c r="B1524" s="4">
        <v>2164</v>
      </c>
      <c r="C1524" s="11">
        <v>44114</v>
      </c>
      <c r="D1524" s="4">
        <v>3</v>
      </c>
      <c r="E1524" s="4">
        <v>473</v>
      </c>
      <c r="F1524" s="41">
        <v>39.122999999999998</v>
      </c>
      <c r="G1524" s="41">
        <v>117.369</v>
      </c>
    </row>
    <row r="1525" spans="1:7" x14ac:dyDescent="0.25">
      <c r="A1525" s="5">
        <v>970</v>
      </c>
      <c r="B1525" s="5">
        <v>2165</v>
      </c>
      <c r="C1525" s="10">
        <v>44114</v>
      </c>
      <c r="D1525" s="5">
        <v>3</v>
      </c>
      <c r="E1525" s="5">
        <v>474</v>
      </c>
      <c r="F1525" s="40">
        <v>43.396500000000003</v>
      </c>
      <c r="G1525" s="40">
        <v>130.18950000000001</v>
      </c>
    </row>
    <row r="1526" spans="1:7" x14ac:dyDescent="0.25">
      <c r="A1526" s="4">
        <v>970</v>
      </c>
      <c r="B1526" s="4">
        <v>2166</v>
      </c>
      <c r="C1526" s="11">
        <v>44114</v>
      </c>
      <c r="D1526" s="4">
        <v>3</v>
      </c>
      <c r="E1526" s="4">
        <v>475</v>
      </c>
      <c r="F1526" s="41">
        <v>39.122999999999998</v>
      </c>
      <c r="G1526" s="41">
        <v>117.369</v>
      </c>
    </row>
    <row r="1527" spans="1:7" x14ac:dyDescent="0.25">
      <c r="A1527" s="5">
        <v>971</v>
      </c>
      <c r="B1527" s="5">
        <v>2167</v>
      </c>
      <c r="C1527" s="10">
        <v>44114</v>
      </c>
      <c r="D1527" s="5">
        <v>3</v>
      </c>
      <c r="E1527" s="5">
        <v>462</v>
      </c>
      <c r="F1527" s="40">
        <v>47.680500000000002</v>
      </c>
      <c r="G1527" s="40">
        <v>143.04150000000001</v>
      </c>
    </row>
    <row r="1528" spans="1:7" x14ac:dyDescent="0.25">
      <c r="A1528" s="4">
        <v>972</v>
      </c>
      <c r="B1528" s="4">
        <v>2168</v>
      </c>
      <c r="C1528" s="11">
        <v>44114</v>
      </c>
      <c r="D1528" s="4">
        <v>550</v>
      </c>
      <c r="E1528" s="4">
        <v>510</v>
      </c>
      <c r="F1528" s="41">
        <v>23.404499999999999</v>
      </c>
      <c r="G1528" s="41">
        <v>12872.475</v>
      </c>
    </row>
    <row r="1529" spans="1:7" x14ac:dyDescent="0.25">
      <c r="A1529" s="5">
        <v>972</v>
      </c>
      <c r="B1529" s="5">
        <v>2169</v>
      </c>
      <c r="C1529" s="10">
        <v>44114</v>
      </c>
      <c r="D1529" s="5">
        <v>550</v>
      </c>
      <c r="E1529" s="5">
        <v>511</v>
      </c>
      <c r="F1529" s="40">
        <v>27.867000000000001</v>
      </c>
      <c r="G1529" s="40">
        <v>15326.85</v>
      </c>
    </row>
    <row r="1530" spans="1:7" x14ac:dyDescent="0.25">
      <c r="A1530" s="4">
        <v>973</v>
      </c>
      <c r="B1530" s="4">
        <v>2170</v>
      </c>
      <c r="C1530" s="11">
        <v>44115</v>
      </c>
      <c r="D1530" s="4">
        <v>3</v>
      </c>
      <c r="E1530" s="4">
        <v>433</v>
      </c>
      <c r="F1530" s="41">
        <v>43.554000000000002</v>
      </c>
      <c r="G1530" s="41">
        <v>130.66200000000001</v>
      </c>
    </row>
    <row r="1531" spans="1:7" x14ac:dyDescent="0.25">
      <c r="A1531" s="5">
        <v>973</v>
      </c>
      <c r="B1531" s="5">
        <v>2171</v>
      </c>
      <c r="C1531" s="10">
        <v>44115</v>
      </c>
      <c r="D1531" s="5">
        <v>3</v>
      </c>
      <c r="E1531" s="5">
        <v>434</v>
      </c>
      <c r="F1531" s="40">
        <v>39.280500000000004</v>
      </c>
      <c r="G1531" s="40">
        <v>117.8415</v>
      </c>
    </row>
    <row r="1532" spans="1:7" x14ac:dyDescent="0.25">
      <c r="A1532" s="4">
        <v>973</v>
      </c>
      <c r="B1532" s="4">
        <v>2172</v>
      </c>
      <c r="C1532" s="11">
        <v>44115</v>
      </c>
      <c r="D1532" s="4">
        <v>3</v>
      </c>
      <c r="E1532" s="4">
        <v>435</v>
      </c>
      <c r="F1532" s="41">
        <v>37.180500000000002</v>
      </c>
      <c r="G1532" s="41">
        <v>111.5415</v>
      </c>
    </row>
    <row r="1533" spans="1:7" x14ac:dyDescent="0.25">
      <c r="A1533" s="5">
        <v>974</v>
      </c>
      <c r="B1533" s="5">
        <v>2173</v>
      </c>
      <c r="C1533" s="10">
        <v>44115</v>
      </c>
      <c r="D1533" s="5">
        <v>3</v>
      </c>
      <c r="E1533" s="5">
        <v>490</v>
      </c>
      <c r="F1533" s="40">
        <v>12.7155</v>
      </c>
      <c r="G1533" s="40">
        <v>38.146500000000003</v>
      </c>
    </row>
    <row r="1534" spans="1:7" x14ac:dyDescent="0.25">
      <c r="A1534" s="4">
        <v>974</v>
      </c>
      <c r="B1534" s="4">
        <v>2174</v>
      </c>
      <c r="C1534" s="11">
        <v>44115</v>
      </c>
      <c r="D1534" s="4">
        <v>3</v>
      </c>
      <c r="E1534" s="4">
        <v>491</v>
      </c>
      <c r="F1534" s="41">
        <v>19.939499999999999</v>
      </c>
      <c r="G1534" s="41">
        <v>59.8185</v>
      </c>
    </row>
    <row r="1535" spans="1:7" x14ac:dyDescent="0.25">
      <c r="A1535" s="5">
        <v>975</v>
      </c>
      <c r="B1535" s="5">
        <v>2175</v>
      </c>
      <c r="C1535" s="10">
        <v>44115</v>
      </c>
      <c r="D1535" s="5">
        <v>3</v>
      </c>
      <c r="E1535" s="5">
        <v>528</v>
      </c>
      <c r="F1535" s="40">
        <v>38.156999999999996</v>
      </c>
      <c r="G1535" s="40">
        <v>114.471</v>
      </c>
    </row>
    <row r="1536" spans="1:7" x14ac:dyDescent="0.25">
      <c r="A1536" s="4">
        <v>976</v>
      </c>
      <c r="B1536" s="4">
        <v>2176</v>
      </c>
      <c r="C1536" s="11">
        <v>44115</v>
      </c>
      <c r="D1536" s="4">
        <v>3</v>
      </c>
      <c r="E1536" s="4">
        <v>505</v>
      </c>
      <c r="F1536" s="41">
        <v>44.215499999999999</v>
      </c>
      <c r="G1536" s="41">
        <v>132.6465</v>
      </c>
    </row>
    <row r="1537" spans="1:7" x14ac:dyDescent="0.25">
      <c r="A1537" s="5">
        <v>977</v>
      </c>
      <c r="B1537" s="5">
        <v>2177</v>
      </c>
      <c r="C1537" s="10">
        <v>44117</v>
      </c>
      <c r="D1537" s="5">
        <v>550</v>
      </c>
      <c r="E1537" s="5">
        <v>527</v>
      </c>
      <c r="F1537" s="40">
        <v>6.7515000000000001</v>
      </c>
      <c r="G1537" s="40">
        <v>3713.3249999999998</v>
      </c>
    </row>
    <row r="1538" spans="1:7" x14ac:dyDescent="0.25">
      <c r="A1538" s="4">
        <v>978</v>
      </c>
      <c r="B1538" s="4">
        <v>2178</v>
      </c>
      <c r="C1538" s="11">
        <v>44117</v>
      </c>
      <c r="D1538" s="4">
        <v>550</v>
      </c>
      <c r="E1538" s="4">
        <v>938</v>
      </c>
      <c r="F1538" s="41">
        <v>31.4895</v>
      </c>
      <c r="G1538" s="41">
        <v>17319.224999999999</v>
      </c>
    </row>
    <row r="1539" spans="1:7" x14ac:dyDescent="0.25">
      <c r="A1539" s="5">
        <v>978</v>
      </c>
      <c r="B1539" s="5">
        <v>2179</v>
      </c>
      <c r="C1539" s="10">
        <v>44117</v>
      </c>
      <c r="D1539" s="5">
        <v>550</v>
      </c>
      <c r="E1539" s="5">
        <v>939</v>
      </c>
      <c r="F1539" s="40">
        <v>48.289499999999997</v>
      </c>
      <c r="G1539" s="40">
        <v>26559.224999999999</v>
      </c>
    </row>
    <row r="1540" spans="1:7" x14ac:dyDescent="0.25">
      <c r="A1540" s="4">
        <v>978</v>
      </c>
      <c r="B1540" s="4">
        <v>2180</v>
      </c>
      <c r="C1540" s="11">
        <v>44117</v>
      </c>
      <c r="D1540" s="4">
        <v>550</v>
      </c>
      <c r="E1540" s="4">
        <v>509</v>
      </c>
      <c r="F1540" s="41">
        <v>36.277500000000003</v>
      </c>
      <c r="G1540" s="41">
        <v>19952.625</v>
      </c>
    </row>
    <row r="1541" spans="1:7" x14ac:dyDescent="0.25">
      <c r="A1541" s="5">
        <v>979</v>
      </c>
      <c r="B1541" s="5">
        <v>2181</v>
      </c>
      <c r="C1541" s="10">
        <v>44117</v>
      </c>
      <c r="D1541" s="5">
        <v>60</v>
      </c>
      <c r="E1541" s="5">
        <v>492</v>
      </c>
      <c r="F1541" s="40">
        <v>50.746499999999997</v>
      </c>
      <c r="G1541" s="40">
        <v>3044.79</v>
      </c>
    </row>
    <row r="1542" spans="1:7" x14ac:dyDescent="0.25">
      <c r="A1542" s="4">
        <v>979</v>
      </c>
      <c r="B1542" s="4">
        <v>2182</v>
      </c>
      <c r="C1542" s="11">
        <v>44117</v>
      </c>
      <c r="D1542" s="4">
        <v>60</v>
      </c>
      <c r="E1542" s="4">
        <v>493</v>
      </c>
      <c r="F1542" s="41">
        <v>58.264499999999998</v>
      </c>
      <c r="G1542" s="41">
        <v>3495.87</v>
      </c>
    </row>
    <row r="1543" spans="1:7" x14ac:dyDescent="0.25">
      <c r="A1543" s="5">
        <v>979</v>
      </c>
      <c r="B1543" s="5">
        <v>2183</v>
      </c>
      <c r="C1543" s="10">
        <v>44117</v>
      </c>
      <c r="D1543" s="5">
        <v>60</v>
      </c>
      <c r="E1543" s="5">
        <v>494</v>
      </c>
      <c r="F1543" s="40">
        <v>50.746499999999997</v>
      </c>
      <c r="G1543" s="40">
        <v>3044.79</v>
      </c>
    </row>
    <row r="1544" spans="1:7" x14ac:dyDescent="0.25">
      <c r="A1544" s="4">
        <v>979</v>
      </c>
      <c r="B1544" s="4">
        <v>2184</v>
      </c>
      <c r="C1544" s="11">
        <v>44117</v>
      </c>
      <c r="D1544" s="4">
        <v>60</v>
      </c>
      <c r="E1544" s="4">
        <v>495</v>
      </c>
      <c r="F1544" s="41">
        <v>62.926499999999997</v>
      </c>
      <c r="G1544" s="41">
        <v>3775.59</v>
      </c>
    </row>
    <row r="1545" spans="1:7" x14ac:dyDescent="0.25">
      <c r="A1545" s="5">
        <v>979</v>
      </c>
      <c r="B1545" s="5">
        <v>2185</v>
      </c>
      <c r="C1545" s="10">
        <v>44117</v>
      </c>
      <c r="D1545" s="5">
        <v>60</v>
      </c>
      <c r="E1545" s="5">
        <v>496</v>
      </c>
      <c r="F1545" s="40">
        <v>49.654499999999999</v>
      </c>
      <c r="G1545" s="40">
        <v>2979.27</v>
      </c>
    </row>
    <row r="1546" spans="1:7" x14ac:dyDescent="0.25">
      <c r="A1546" s="4">
        <v>980</v>
      </c>
      <c r="B1546" s="4">
        <v>2186</v>
      </c>
      <c r="C1546" s="11">
        <v>44117</v>
      </c>
      <c r="D1546" s="4">
        <v>550</v>
      </c>
      <c r="E1546" s="4">
        <v>523</v>
      </c>
      <c r="F1546" s="41">
        <v>10.384499999999999</v>
      </c>
      <c r="G1546" s="41">
        <v>5711.4750000000004</v>
      </c>
    </row>
    <row r="1547" spans="1:7" x14ac:dyDescent="0.25">
      <c r="A1547" s="5">
        <v>981</v>
      </c>
      <c r="B1547" s="5">
        <v>2187</v>
      </c>
      <c r="C1547" s="10">
        <v>44117</v>
      </c>
      <c r="D1547" s="5">
        <v>3</v>
      </c>
      <c r="E1547" s="5">
        <v>436</v>
      </c>
      <c r="F1547" s="40">
        <v>41.454000000000001</v>
      </c>
      <c r="G1547" s="40">
        <v>124.36199999999999</v>
      </c>
    </row>
    <row r="1548" spans="1:7" x14ac:dyDescent="0.25">
      <c r="A1548" s="4">
        <v>981</v>
      </c>
      <c r="B1548" s="4">
        <v>2188</v>
      </c>
      <c r="C1548" s="11">
        <v>44117</v>
      </c>
      <c r="D1548" s="4">
        <v>3</v>
      </c>
      <c r="E1548" s="4">
        <v>437</v>
      </c>
      <c r="F1548" s="41">
        <v>37.180500000000002</v>
      </c>
      <c r="G1548" s="41">
        <v>111.5415</v>
      </c>
    </row>
    <row r="1549" spans="1:7" x14ac:dyDescent="0.25">
      <c r="A1549" s="5">
        <v>982</v>
      </c>
      <c r="B1549" s="5">
        <v>2189</v>
      </c>
      <c r="C1549" s="10">
        <v>44117</v>
      </c>
      <c r="D1549" s="5">
        <v>3</v>
      </c>
      <c r="E1549" s="5">
        <v>490</v>
      </c>
      <c r="F1549" s="40">
        <v>12.7155</v>
      </c>
      <c r="G1549" s="40">
        <v>38.146500000000003</v>
      </c>
    </row>
    <row r="1550" spans="1:7" x14ac:dyDescent="0.25">
      <c r="A1550" s="4">
        <v>982</v>
      </c>
      <c r="B1550" s="4">
        <v>2190</v>
      </c>
      <c r="C1550" s="11">
        <v>44117</v>
      </c>
      <c r="D1550" s="4">
        <v>3</v>
      </c>
      <c r="E1550" s="4">
        <v>491</v>
      </c>
      <c r="F1550" s="41">
        <v>19.939499999999999</v>
      </c>
      <c r="G1550" s="41">
        <v>59.8185</v>
      </c>
    </row>
    <row r="1551" spans="1:7" x14ac:dyDescent="0.25">
      <c r="A1551" s="5">
        <v>983</v>
      </c>
      <c r="B1551" s="5">
        <v>2191</v>
      </c>
      <c r="C1551" s="10">
        <v>44117</v>
      </c>
      <c r="D1551" s="5">
        <v>3</v>
      </c>
      <c r="E1551" s="5">
        <v>528</v>
      </c>
      <c r="F1551" s="40">
        <v>38.156999999999996</v>
      </c>
      <c r="G1551" s="40">
        <v>114.471</v>
      </c>
    </row>
    <row r="1552" spans="1:7" x14ac:dyDescent="0.25">
      <c r="A1552" s="4">
        <v>984</v>
      </c>
      <c r="B1552" s="4">
        <v>2192</v>
      </c>
      <c r="C1552" s="11">
        <v>44117</v>
      </c>
      <c r="D1552" s="4">
        <v>3</v>
      </c>
      <c r="E1552" s="4">
        <v>505</v>
      </c>
      <c r="F1552" s="41">
        <v>44.215499999999999</v>
      </c>
      <c r="G1552" s="41">
        <v>132.6465</v>
      </c>
    </row>
    <row r="1553" spans="1:7" x14ac:dyDescent="0.25">
      <c r="A1553" s="5">
        <v>985</v>
      </c>
      <c r="B1553" s="5">
        <v>2193</v>
      </c>
      <c r="C1553" s="10">
        <v>44117</v>
      </c>
      <c r="D1553" s="5">
        <v>550</v>
      </c>
      <c r="E1553" s="5">
        <v>938</v>
      </c>
      <c r="F1553" s="40">
        <v>31.4895</v>
      </c>
      <c r="G1553" s="40">
        <v>17319.224999999999</v>
      </c>
    </row>
    <row r="1554" spans="1:7" x14ac:dyDescent="0.25">
      <c r="A1554" s="4">
        <v>985</v>
      </c>
      <c r="B1554" s="4">
        <v>2194</v>
      </c>
      <c r="C1554" s="11">
        <v>44117</v>
      </c>
      <c r="D1554" s="4">
        <v>550</v>
      </c>
      <c r="E1554" s="4">
        <v>939</v>
      </c>
      <c r="F1554" s="41">
        <v>48.289499999999997</v>
      </c>
      <c r="G1554" s="41">
        <v>26559.224999999999</v>
      </c>
    </row>
    <row r="1555" spans="1:7" x14ac:dyDescent="0.25">
      <c r="A1555" s="5">
        <v>986</v>
      </c>
      <c r="B1555" s="5">
        <v>2195</v>
      </c>
      <c r="C1555" s="10">
        <v>44117</v>
      </c>
      <c r="D1555" s="5">
        <v>60</v>
      </c>
      <c r="E1555" s="5">
        <v>358</v>
      </c>
      <c r="F1555" s="40">
        <v>6.9824999999999999</v>
      </c>
      <c r="G1555" s="40">
        <v>418.95</v>
      </c>
    </row>
    <row r="1556" spans="1:7" x14ac:dyDescent="0.25">
      <c r="A1556" s="4">
        <v>987</v>
      </c>
      <c r="B1556" s="4">
        <v>2196</v>
      </c>
      <c r="C1556" s="11">
        <v>44117</v>
      </c>
      <c r="D1556" s="4">
        <v>3</v>
      </c>
      <c r="E1556" s="4">
        <v>458</v>
      </c>
      <c r="F1556" s="41">
        <v>43.323</v>
      </c>
      <c r="G1556" s="41">
        <v>129.96899999999999</v>
      </c>
    </row>
    <row r="1557" spans="1:7" x14ac:dyDescent="0.25">
      <c r="A1557" s="5">
        <v>987</v>
      </c>
      <c r="B1557" s="5">
        <v>2197</v>
      </c>
      <c r="C1557" s="10">
        <v>44117</v>
      </c>
      <c r="D1557" s="5">
        <v>3</v>
      </c>
      <c r="E1557" s="5">
        <v>459</v>
      </c>
      <c r="F1557" s="40">
        <v>47.596499999999999</v>
      </c>
      <c r="G1557" s="40">
        <v>142.7895</v>
      </c>
    </row>
    <row r="1558" spans="1:7" x14ac:dyDescent="0.25">
      <c r="A1558" s="4">
        <v>987</v>
      </c>
      <c r="B1558" s="4">
        <v>2198</v>
      </c>
      <c r="C1558" s="11">
        <v>44117</v>
      </c>
      <c r="D1558" s="4">
        <v>3</v>
      </c>
      <c r="E1558" s="4">
        <v>460</v>
      </c>
      <c r="F1558" s="41">
        <v>43.323</v>
      </c>
      <c r="G1558" s="41">
        <v>129.96899999999999</v>
      </c>
    </row>
    <row r="1559" spans="1:7" x14ac:dyDescent="0.25">
      <c r="A1559" s="5">
        <v>988</v>
      </c>
      <c r="B1559" s="5">
        <v>2199</v>
      </c>
      <c r="C1559" s="10">
        <v>44117</v>
      </c>
      <c r="D1559" s="5">
        <v>60</v>
      </c>
      <c r="E1559" s="5">
        <v>356</v>
      </c>
      <c r="F1559" s="40">
        <v>3.3809999999999998</v>
      </c>
      <c r="G1559" s="40">
        <v>202.86</v>
      </c>
    </row>
    <row r="1560" spans="1:7" x14ac:dyDescent="0.25">
      <c r="A1560" s="4">
        <v>988</v>
      </c>
      <c r="B1560" s="4">
        <v>2200</v>
      </c>
      <c r="C1560" s="11">
        <v>44117</v>
      </c>
      <c r="D1560" s="4">
        <v>60</v>
      </c>
      <c r="E1560" s="4">
        <v>357</v>
      </c>
      <c r="F1560" s="41">
        <v>4.3155000000000001</v>
      </c>
      <c r="G1560" s="41">
        <v>258.93</v>
      </c>
    </row>
    <row r="1561" spans="1:7" x14ac:dyDescent="0.25">
      <c r="A1561" s="5">
        <v>989</v>
      </c>
      <c r="B1561" s="5">
        <v>2201</v>
      </c>
      <c r="C1561" s="10">
        <v>44117</v>
      </c>
      <c r="D1561" s="5">
        <v>3</v>
      </c>
      <c r="E1561" s="5">
        <v>380</v>
      </c>
      <c r="F1561" s="40">
        <v>43.344000000000001</v>
      </c>
      <c r="G1561" s="40">
        <v>130.03200000000001</v>
      </c>
    </row>
    <row r="1562" spans="1:7" x14ac:dyDescent="0.25">
      <c r="A1562" s="4">
        <v>989</v>
      </c>
      <c r="B1562" s="4">
        <v>2202</v>
      </c>
      <c r="C1562" s="11">
        <v>44117</v>
      </c>
      <c r="D1562" s="4">
        <v>3</v>
      </c>
      <c r="E1562" s="4">
        <v>381</v>
      </c>
      <c r="F1562" s="41">
        <v>39.070500000000003</v>
      </c>
      <c r="G1562" s="41">
        <v>117.2115</v>
      </c>
    </row>
    <row r="1563" spans="1:7" x14ac:dyDescent="0.25">
      <c r="A1563" s="5">
        <v>989</v>
      </c>
      <c r="B1563" s="5">
        <v>2203</v>
      </c>
      <c r="C1563" s="10">
        <v>44117</v>
      </c>
      <c r="D1563" s="5">
        <v>3</v>
      </c>
      <c r="E1563" s="5">
        <v>382</v>
      </c>
      <c r="F1563" s="40">
        <v>36.970500000000001</v>
      </c>
      <c r="G1563" s="40">
        <v>110.9115</v>
      </c>
    </row>
    <row r="1564" spans="1:7" x14ac:dyDescent="0.25">
      <c r="A1564" s="4">
        <v>989</v>
      </c>
      <c r="B1564" s="4">
        <v>2204</v>
      </c>
      <c r="C1564" s="11">
        <v>44117</v>
      </c>
      <c r="D1564" s="4">
        <v>3</v>
      </c>
      <c r="E1564" s="4">
        <v>383</v>
      </c>
      <c r="F1564" s="41">
        <v>41.244</v>
      </c>
      <c r="G1564" s="41">
        <v>123.732</v>
      </c>
    </row>
    <row r="1565" spans="1:7" x14ac:dyDescent="0.25">
      <c r="A1565" s="5">
        <v>989</v>
      </c>
      <c r="B1565" s="5">
        <v>2205</v>
      </c>
      <c r="C1565" s="10">
        <v>44117</v>
      </c>
      <c r="D1565" s="5">
        <v>3</v>
      </c>
      <c r="E1565" s="5">
        <v>384</v>
      </c>
      <c r="F1565" s="40">
        <v>36.970500000000001</v>
      </c>
      <c r="G1565" s="40">
        <v>110.9115</v>
      </c>
    </row>
    <row r="1566" spans="1:7" x14ac:dyDescent="0.25">
      <c r="A1566" s="4">
        <v>990</v>
      </c>
      <c r="B1566" s="4">
        <v>2206</v>
      </c>
      <c r="C1566" s="11">
        <v>44117</v>
      </c>
      <c r="D1566" s="4">
        <v>3</v>
      </c>
      <c r="E1566" s="4">
        <v>490</v>
      </c>
      <c r="F1566" s="41">
        <v>12.358499999999999</v>
      </c>
      <c r="G1566" s="41">
        <v>37.075499999999998</v>
      </c>
    </row>
    <row r="1567" spans="1:7" x14ac:dyDescent="0.25">
      <c r="A1567" s="5">
        <v>991</v>
      </c>
      <c r="B1567" s="5">
        <v>2207</v>
      </c>
      <c r="C1567" s="10">
        <v>44117</v>
      </c>
      <c r="D1567" s="5">
        <v>550</v>
      </c>
      <c r="E1567" s="5">
        <v>513</v>
      </c>
      <c r="F1567" s="40">
        <v>39.1965</v>
      </c>
      <c r="G1567" s="40">
        <v>21558.075000000001</v>
      </c>
    </row>
    <row r="1568" spans="1:7" x14ac:dyDescent="0.25">
      <c r="A1568" s="4">
        <v>992</v>
      </c>
      <c r="B1568" s="4">
        <v>2208</v>
      </c>
      <c r="C1568" s="11">
        <v>44117</v>
      </c>
      <c r="D1568" s="4">
        <v>3</v>
      </c>
      <c r="E1568" s="4">
        <v>412</v>
      </c>
      <c r="F1568" s="41">
        <v>39.143999999999998</v>
      </c>
      <c r="G1568" s="41">
        <v>117.432</v>
      </c>
    </row>
    <row r="1569" spans="1:7" x14ac:dyDescent="0.25">
      <c r="A1569" s="5">
        <v>992</v>
      </c>
      <c r="B1569" s="5">
        <v>2209</v>
      </c>
      <c r="C1569" s="10">
        <v>44117</v>
      </c>
      <c r="D1569" s="5">
        <v>3</v>
      </c>
      <c r="E1569" s="5">
        <v>413</v>
      </c>
      <c r="F1569" s="40">
        <v>47.575499999999998</v>
      </c>
      <c r="G1569" s="40">
        <v>142.72649999999999</v>
      </c>
    </row>
    <row r="1570" spans="1:7" x14ac:dyDescent="0.25">
      <c r="A1570" s="4">
        <v>993</v>
      </c>
      <c r="B1570" s="4">
        <v>2210</v>
      </c>
      <c r="C1570" s="11">
        <v>44118</v>
      </c>
      <c r="D1570" s="4">
        <v>550</v>
      </c>
      <c r="E1570" s="4">
        <v>933</v>
      </c>
      <c r="F1570" s="41">
        <v>43.984499999999997</v>
      </c>
      <c r="G1570" s="41">
        <v>24191.474999999999</v>
      </c>
    </row>
    <row r="1571" spans="1:7" x14ac:dyDescent="0.25">
      <c r="A1571" s="5">
        <v>993</v>
      </c>
      <c r="B1571" s="5">
        <v>2211</v>
      </c>
      <c r="C1571" s="10">
        <v>44118</v>
      </c>
      <c r="D1571" s="5">
        <v>550</v>
      </c>
      <c r="E1571" s="5">
        <v>934</v>
      </c>
      <c r="F1571" s="40">
        <v>38.146500000000003</v>
      </c>
      <c r="G1571" s="40">
        <v>20980.575000000001</v>
      </c>
    </row>
    <row r="1572" spans="1:7" x14ac:dyDescent="0.25">
      <c r="A1572" s="4">
        <v>994</v>
      </c>
      <c r="B1572" s="4">
        <v>2212</v>
      </c>
      <c r="C1572" s="11">
        <v>44118</v>
      </c>
      <c r="D1572" s="4">
        <v>3</v>
      </c>
      <c r="E1572" s="4">
        <v>428</v>
      </c>
      <c r="F1572" s="41">
        <v>43.480499999999999</v>
      </c>
      <c r="G1572" s="41">
        <v>130.44149999999999</v>
      </c>
    </row>
    <row r="1573" spans="1:7" x14ac:dyDescent="0.25">
      <c r="A1573" s="5">
        <v>994</v>
      </c>
      <c r="B1573" s="5">
        <v>2213</v>
      </c>
      <c r="C1573" s="10">
        <v>44118</v>
      </c>
      <c r="D1573" s="5">
        <v>3</v>
      </c>
      <c r="E1573" s="5">
        <v>429</v>
      </c>
      <c r="F1573" s="40">
        <v>41.380499999999998</v>
      </c>
      <c r="G1573" s="40">
        <v>124.14149999999999</v>
      </c>
    </row>
    <row r="1574" spans="1:7" x14ac:dyDescent="0.25">
      <c r="A1574" s="4">
        <v>995</v>
      </c>
      <c r="B1574" s="4">
        <v>2214</v>
      </c>
      <c r="C1574" s="11">
        <v>44118</v>
      </c>
      <c r="D1574" s="4">
        <v>3</v>
      </c>
      <c r="E1574" s="4">
        <v>347</v>
      </c>
      <c r="F1574" s="41">
        <v>43.375500000000002</v>
      </c>
      <c r="G1574" s="41">
        <v>130.12649999999999</v>
      </c>
    </row>
    <row r="1575" spans="1:7" x14ac:dyDescent="0.25">
      <c r="A1575" s="5">
        <v>995</v>
      </c>
      <c r="B1575" s="5">
        <v>2215</v>
      </c>
      <c r="C1575" s="10">
        <v>44118</v>
      </c>
      <c r="D1575" s="5">
        <v>3</v>
      </c>
      <c r="E1575" s="5">
        <v>348</v>
      </c>
      <c r="F1575" s="40">
        <v>41.275500000000001</v>
      </c>
      <c r="G1575" s="40">
        <v>123.8265</v>
      </c>
    </row>
    <row r="1576" spans="1:7" x14ac:dyDescent="0.25">
      <c r="A1576" s="4">
        <v>995</v>
      </c>
      <c r="B1576" s="4">
        <v>2216</v>
      </c>
      <c r="C1576" s="11">
        <v>44118</v>
      </c>
      <c r="D1576" s="4">
        <v>3</v>
      </c>
      <c r="E1576" s="4">
        <v>349</v>
      </c>
      <c r="F1576" s="41">
        <v>45.548999999999999</v>
      </c>
      <c r="G1576" s="41">
        <v>136.64699999999999</v>
      </c>
    </row>
    <row r="1577" spans="1:7" x14ac:dyDescent="0.25">
      <c r="A1577" s="5">
        <v>996</v>
      </c>
      <c r="B1577" s="5">
        <v>2217</v>
      </c>
      <c r="C1577" s="10">
        <v>44118</v>
      </c>
      <c r="D1577" s="5">
        <v>550</v>
      </c>
      <c r="E1577" s="5">
        <v>931</v>
      </c>
      <c r="F1577" s="40">
        <v>34.345500000000001</v>
      </c>
      <c r="G1577" s="40">
        <v>18890.025000000001</v>
      </c>
    </row>
    <row r="1578" spans="1:7" x14ac:dyDescent="0.25">
      <c r="A1578" s="4">
        <v>996</v>
      </c>
      <c r="B1578" s="4">
        <v>2218</v>
      </c>
      <c r="C1578" s="11">
        <v>44118</v>
      </c>
      <c r="D1578" s="4">
        <v>550</v>
      </c>
      <c r="E1578" s="4">
        <v>932</v>
      </c>
      <c r="F1578" s="41">
        <v>39.238500000000002</v>
      </c>
      <c r="G1578" s="41">
        <v>21581.174999999999</v>
      </c>
    </row>
    <row r="1579" spans="1:7" x14ac:dyDescent="0.25">
      <c r="A1579" s="5">
        <v>997</v>
      </c>
      <c r="B1579" s="5">
        <v>2219</v>
      </c>
      <c r="C1579" s="10">
        <v>44124</v>
      </c>
      <c r="D1579" s="5">
        <v>3</v>
      </c>
      <c r="E1579" s="5">
        <v>347</v>
      </c>
      <c r="F1579" s="40">
        <v>43.270499999999998</v>
      </c>
      <c r="G1579" s="40">
        <v>129.8115</v>
      </c>
    </row>
    <row r="1580" spans="1:7" x14ac:dyDescent="0.25">
      <c r="A1580" s="4">
        <v>997</v>
      </c>
      <c r="B1580" s="4">
        <v>2220</v>
      </c>
      <c r="C1580" s="11">
        <v>44124</v>
      </c>
      <c r="D1580" s="4">
        <v>3</v>
      </c>
      <c r="E1580" s="4">
        <v>348</v>
      </c>
      <c r="F1580" s="41">
        <v>41.170499999999997</v>
      </c>
      <c r="G1580" s="41">
        <v>123.5115</v>
      </c>
    </row>
    <row r="1581" spans="1:7" x14ac:dyDescent="0.25">
      <c r="A1581" s="5">
        <v>997</v>
      </c>
      <c r="B1581" s="5">
        <v>2221</v>
      </c>
      <c r="C1581" s="10">
        <v>44124</v>
      </c>
      <c r="D1581" s="5">
        <v>3</v>
      </c>
      <c r="E1581" s="5">
        <v>349</v>
      </c>
      <c r="F1581" s="40">
        <v>45.444000000000003</v>
      </c>
      <c r="G1581" s="40">
        <v>136.33199999999999</v>
      </c>
    </row>
    <row r="1582" spans="1:7" x14ac:dyDescent="0.25">
      <c r="A1582" s="4">
        <v>998</v>
      </c>
      <c r="B1582" s="4">
        <v>2222</v>
      </c>
      <c r="C1582" s="11">
        <v>44124</v>
      </c>
      <c r="D1582" s="4">
        <v>550</v>
      </c>
      <c r="E1582" s="4">
        <v>928</v>
      </c>
      <c r="F1582" s="41">
        <v>32.770499999999998</v>
      </c>
      <c r="G1582" s="41">
        <v>18023.775000000001</v>
      </c>
    </row>
    <row r="1583" spans="1:7" x14ac:dyDescent="0.25">
      <c r="A1583" s="5">
        <v>998</v>
      </c>
      <c r="B1583" s="5">
        <v>2223</v>
      </c>
      <c r="C1583" s="10">
        <v>44124</v>
      </c>
      <c r="D1583" s="5">
        <v>550</v>
      </c>
      <c r="E1583" s="5">
        <v>929</v>
      </c>
      <c r="F1583" s="40">
        <v>37.085999999999999</v>
      </c>
      <c r="G1583" s="40">
        <v>20397.3</v>
      </c>
    </row>
    <row r="1584" spans="1:7" x14ac:dyDescent="0.25">
      <c r="A1584" s="4">
        <v>998</v>
      </c>
      <c r="B1584" s="4">
        <v>2224</v>
      </c>
      <c r="C1584" s="11">
        <v>44124</v>
      </c>
      <c r="D1584" s="4">
        <v>550</v>
      </c>
      <c r="E1584" s="4">
        <v>930</v>
      </c>
      <c r="F1584" s="41">
        <v>43.039499999999997</v>
      </c>
      <c r="G1584" s="41">
        <v>23671.724999999999</v>
      </c>
    </row>
    <row r="1585" spans="1:7" x14ac:dyDescent="0.25">
      <c r="A1585" s="5">
        <v>999</v>
      </c>
      <c r="B1585" s="5">
        <v>2225</v>
      </c>
      <c r="C1585" s="10">
        <v>44124</v>
      </c>
      <c r="D1585" s="5">
        <v>550</v>
      </c>
      <c r="E1585" s="5">
        <v>332</v>
      </c>
      <c r="F1585" s="40">
        <v>10.815</v>
      </c>
      <c r="G1585" s="40">
        <v>5948.25</v>
      </c>
    </row>
    <row r="1586" spans="1:7" x14ac:dyDescent="0.25">
      <c r="A1586" s="4">
        <v>1000</v>
      </c>
      <c r="B1586" s="4">
        <v>2226</v>
      </c>
      <c r="C1586" s="11">
        <v>44124</v>
      </c>
      <c r="D1586" s="4">
        <v>550</v>
      </c>
      <c r="E1586" s="4">
        <v>948</v>
      </c>
      <c r="F1586" s="41">
        <v>82.834500000000006</v>
      </c>
      <c r="G1586" s="41">
        <v>45558.974999999999</v>
      </c>
    </row>
    <row r="1587" spans="1:7" x14ac:dyDescent="0.25">
      <c r="A1587" s="5">
        <v>1000</v>
      </c>
      <c r="B1587" s="5">
        <v>2227</v>
      </c>
      <c r="C1587" s="10">
        <v>44124</v>
      </c>
      <c r="D1587" s="5">
        <v>550</v>
      </c>
      <c r="E1587" s="5">
        <v>907</v>
      </c>
      <c r="F1587" s="40">
        <v>82.834500000000006</v>
      </c>
      <c r="G1587" s="40">
        <v>45558.974999999999</v>
      </c>
    </row>
    <row r="1588" spans="1:7" x14ac:dyDescent="0.25">
      <c r="A1588" s="4">
        <v>1001</v>
      </c>
      <c r="B1588" s="4">
        <v>2228</v>
      </c>
      <c r="C1588" s="11">
        <v>44124</v>
      </c>
      <c r="D1588" s="4">
        <v>1250</v>
      </c>
      <c r="E1588" s="4">
        <v>325</v>
      </c>
      <c r="F1588" s="41">
        <v>0.21</v>
      </c>
      <c r="G1588" s="41">
        <v>262.5</v>
      </c>
    </row>
    <row r="1589" spans="1:7" x14ac:dyDescent="0.25">
      <c r="A1589" s="5">
        <v>1001</v>
      </c>
      <c r="B1589" s="5">
        <v>2229</v>
      </c>
      <c r="C1589" s="10">
        <v>44124</v>
      </c>
      <c r="D1589" s="5">
        <v>1250</v>
      </c>
      <c r="E1589" s="5">
        <v>326</v>
      </c>
      <c r="F1589" s="40">
        <v>0.21</v>
      </c>
      <c r="G1589" s="40">
        <v>262.5</v>
      </c>
    </row>
    <row r="1590" spans="1:7" x14ac:dyDescent="0.25">
      <c r="A1590" s="4">
        <v>1002</v>
      </c>
      <c r="B1590" s="4">
        <v>2230</v>
      </c>
      <c r="C1590" s="11">
        <v>44124</v>
      </c>
      <c r="D1590" s="4">
        <v>3</v>
      </c>
      <c r="E1590" s="4">
        <v>320</v>
      </c>
      <c r="F1590" s="41">
        <v>49.643999999999998</v>
      </c>
      <c r="G1590" s="41">
        <v>148.93199999999999</v>
      </c>
    </row>
    <row r="1591" spans="1:7" x14ac:dyDescent="0.25">
      <c r="A1591" s="5">
        <v>1002</v>
      </c>
      <c r="B1591" s="5">
        <v>2231</v>
      </c>
      <c r="C1591" s="10">
        <v>44124</v>
      </c>
      <c r="D1591" s="5">
        <v>3</v>
      </c>
      <c r="E1591" s="5">
        <v>321</v>
      </c>
      <c r="F1591" s="40">
        <v>44.320500000000003</v>
      </c>
      <c r="G1591" s="40">
        <v>132.9615</v>
      </c>
    </row>
    <row r="1592" spans="1:7" x14ac:dyDescent="0.25">
      <c r="A1592" s="4">
        <v>1003</v>
      </c>
      <c r="B1592" s="4">
        <v>2232</v>
      </c>
      <c r="C1592" s="11">
        <v>44124</v>
      </c>
      <c r="D1592" s="4">
        <v>550</v>
      </c>
      <c r="E1592" s="4">
        <v>930</v>
      </c>
      <c r="F1592" s="41">
        <v>42.514499999999998</v>
      </c>
      <c r="G1592" s="41">
        <v>23382.974999999999</v>
      </c>
    </row>
    <row r="1593" spans="1:7" x14ac:dyDescent="0.25">
      <c r="A1593" s="5">
        <v>1003</v>
      </c>
      <c r="B1593" s="5">
        <v>2233</v>
      </c>
      <c r="C1593" s="10">
        <v>44124</v>
      </c>
      <c r="D1593" s="5">
        <v>550</v>
      </c>
      <c r="E1593" s="5">
        <v>921</v>
      </c>
      <c r="F1593" s="40">
        <v>5.5860000000000003</v>
      </c>
      <c r="G1593" s="40">
        <v>3072.3</v>
      </c>
    </row>
    <row r="1594" spans="1:7" x14ac:dyDescent="0.25">
      <c r="A1594" s="4">
        <v>1004</v>
      </c>
      <c r="B1594" s="4">
        <v>2234</v>
      </c>
      <c r="C1594" s="11">
        <v>44124</v>
      </c>
      <c r="D1594" s="4">
        <v>60</v>
      </c>
      <c r="E1594" s="4">
        <v>952</v>
      </c>
      <c r="F1594" s="41">
        <v>15.7395</v>
      </c>
      <c r="G1594" s="41">
        <v>944.37</v>
      </c>
    </row>
    <row r="1595" spans="1:7" x14ac:dyDescent="0.25">
      <c r="A1595" s="5">
        <v>1005</v>
      </c>
      <c r="B1595" s="5">
        <v>2235</v>
      </c>
      <c r="C1595" s="10">
        <v>44124</v>
      </c>
      <c r="D1595" s="5">
        <v>550</v>
      </c>
      <c r="E1595" s="5">
        <v>933</v>
      </c>
      <c r="F1595" s="40">
        <v>43.459499999999998</v>
      </c>
      <c r="G1595" s="40">
        <v>23902.724999999999</v>
      </c>
    </row>
    <row r="1596" spans="1:7" x14ac:dyDescent="0.25">
      <c r="A1596" s="4">
        <v>1005</v>
      </c>
      <c r="B1596" s="4">
        <v>2236</v>
      </c>
      <c r="C1596" s="11">
        <v>44124</v>
      </c>
      <c r="D1596" s="4">
        <v>550</v>
      </c>
      <c r="E1596" s="4">
        <v>934</v>
      </c>
      <c r="F1596" s="41">
        <v>37.621499999999997</v>
      </c>
      <c r="G1596" s="41">
        <v>20691.825000000001</v>
      </c>
    </row>
    <row r="1597" spans="1:7" x14ac:dyDescent="0.25">
      <c r="A1597" s="5">
        <v>1005</v>
      </c>
      <c r="B1597" s="5">
        <v>2237</v>
      </c>
      <c r="C1597" s="10">
        <v>44124</v>
      </c>
      <c r="D1597" s="5">
        <v>550</v>
      </c>
      <c r="E1597" s="5">
        <v>922</v>
      </c>
      <c r="F1597" s="40">
        <v>6.5309999999999997</v>
      </c>
      <c r="G1597" s="40">
        <v>3592.05</v>
      </c>
    </row>
    <row r="1598" spans="1:7" x14ac:dyDescent="0.25">
      <c r="A1598" s="4">
        <v>1005</v>
      </c>
      <c r="B1598" s="4">
        <v>2238</v>
      </c>
      <c r="C1598" s="11">
        <v>44124</v>
      </c>
      <c r="D1598" s="4">
        <v>550</v>
      </c>
      <c r="E1598" s="4">
        <v>923</v>
      </c>
      <c r="F1598" s="41">
        <v>6.1844999999999999</v>
      </c>
      <c r="G1598" s="41">
        <v>3401.4749999999999</v>
      </c>
    </row>
    <row r="1599" spans="1:7" x14ac:dyDescent="0.25">
      <c r="A1599" s="5">
        <v>1006</v>
      </c>
      <c r="B1599" s="5">
        <v>2239</v>
      </c>
      <c r="C1599" s="10">
        <v>44124</v>
      </c>
      <c r="D1599" s="5">
        <v>550</v>
      </c>
      <c r="E1599" s="5">
        <v>317</v>
      </c>
      <c r="F1599" s="40">
        <v>29.578499999999998</v>
      </c>
      <c r="G1599" s="40">
        <v>16268.174999999999</v>
      </c>
    </row>
    <row r="1600" spans="1:7" x14ac:dyDescent="0.25">
      <c r="A1600" s="4">
        <v>1006</v>
      </c>
      <c r="B1600" s="4">
        <v>2240</v>
      </c>
      <c r="C1600" s="11">
        <v>44124</v>
      </c>
      <c r="D1600" s="4">
        <v>550</v>
      </c>
      <c r="E1600" s="4">
        <v>318</v>
      </c>
      <c r="F1600" s="41">
        <v>36.098999999999997</v>
      </c>
      <c r="G1600" s="41">
        <v>19854.45</v>
      </c>
    </row>
    <row r="1601" spans="1:7" x14ac:dyDescent="0.25">
      <c r="A1601" s="5">
        <v>1006</v>
      </c>
      <c r="B1601" s="5">
        <v>2241</v>
      </c>
      <c r="C1601" s="10">
        <v>44124</v>
      </c>
      <c r="D1601" s="5">
        <v>550</v>
      </c>
      <c r="E1601" s="5">
        <v>319</v>
      </c>
      <c r="F1601" s="40">
        <v>48.583500000000001</v>
      </c>
      <c r="G1601" s="40">
        <v>26720.924999999999</v>
      </c>
    </row>
    <row r="1602" spans="1:7" x14ac:dyDescent="0.25">
      <c r="A1602" s="4">
        <v>1007</v>
      </c>
      <c r="B1602" s="4">
        <v>2242</v>
      </c>
      <c r="C1602" s="11">
        <v>44124</v>
      </c>
      <c r="D1602" s="4">
        <v>550</v>
      </c>
      <c r="E1602" s="4">
        <v>928</v>
      </c>
      <c r="F1602" s="41">
        <v>32.2455</v>
      </c>
      <c r="G1602" s="41">
        <v>17735.025000000001</v>
      </c>
    </row>
    <row r="1603" spans="1:7" x14ac:dyDescent="0.25">
      <c r="A1603" s="5">
        <v>1007</v>
      </c>
      <c r="B1603" s="5">
        <v>2243</v>
      </c>
      <c r="C1603" s="10">
        <v>44124</v>
      </c>
      <c r="D1603" s="5">
        <v>550</v>
      </c>
      <c r="E1603" s="5">
        <v>929</v>
      </c>
      <c r="F1603" s="40">
        <v>36.561</v>
      </c>
      <c r="G1603" s="40">
        <v>20108.55</v>
      </c>
    </row>
    <row r="1604" spans="1:7" x14ac:dyDescent="0.25">
      <c r="A1604" s="4">
        <v>1008</v>
      </c>
      <c r="B1604" s="4">
        <v>2244</v>
      </c>
      <c r="C1604" s="11">
        <v>44124</v>
      </c>
      <c r="D1604" s="4">
        <v>550</v>
      </c>
      <c r="E1604" s="4">
        <v>319</v>
      </c>
      <c r="F1604" s="41">
        <v>46.420499999999997</v>
      </c>
      <c r="G1604" s="41">
        <v>25531.275000000001</v>
      </c>
    </row>
    <row r="1605" spans="1:7" x14ac:dyDescent="0.25">
      <c r="A1605" s="5">
        <v>1009</v>
      </c>
      <c r="B1605" s="5">
        <v>2245</v>
      </c>
      <c r="C1605" s="10">
        <v>44124</v>
      </c>
      <c r="D1605" s="5">
        <v>3</v>
      </c>
      <c r="E1605" s="5">
        <v>361</v>
      </c>
      <c r="F1605" s="40">
        <v>49.6965</v>
      </c>
      <c r="G1605" s="40">
        <v>149.08949999999999</v>
      </c>
    </row>
    <row r="1606" spans="1:7" x14ac:dyDescent="0.25">
      <c r="A1606" s="4">
        <v>1009</v>
      </c>
      <c r="B1606" s="4">
        <v>2246</v>
      </c>
      <c r="C1606" s="11">
        <v>44124</v>
      </c>
      <c r="D1606" s="4">
        <v>3</v>
      </c>
      <c r="E1606" s="4">
        <v>362</v>
      </c>
      <c r="F1606" s="41">
        <v>45.423000000000002</v>
      </c>
      <c r="G1606" s="41">
        <v>136.26900000000001</v>
      </c>
    </row>
    <row r="1607" spans="1:7" x14ac:dyDescent="0.25">
      <c r="A1607" s="5">
        <v>1009</v>
      </c>
      <c r="B1607" s="5">
        <v>2247</v>
      </c>
      <c r="C1607" s="10">
        <v>44124</v>
      </c>
      <c r="D1607" s="5">
        <v>3</v>
      </c>
      <c r="E1607" s="5">
        <v>363</v>
      </c>
      <c r="F1607" s="40">
        <v>43.323</v>
      </c>
      <c r="G1607" s="40">
        <v>129.96899999999999</v>
      </c>
    </row>
    <row r="1608" spans="1:7" x14ac:dyDescent="0.25">
      <c r="A1608" s="4">
        <v>1009</v>
      </c>
      <c r="B1608" s="4">
        <v>2248</v>
      </c>
      <c r="C1608" s="11">
        <v>44124</v>
      </c>
      <c r="D1608" s="4">
        <v>3</v>
      </c>
      <c r="E1608" s="4">
        <v>364</v>
      </c>
      <c r="F1608" s="41">
        <v>47.596499999999999</v>
      </c>
      <c r="G1608" s="41">
        <v>142.7895</v>
      </c>
    </row>
    <row r="1609" spans="1:7" x14ac:dyDescent="0.25">
      <c r="A1609" s="5">
        <v>1009</v>
      </c>
      <c r="B1609" s="5">
        <v>2249</v>
      </c>
      <c r="C1609" s="10">
        <v>44124</v>
      </c>
      <c r="D1609" s="5">
        <v>3</v>
      </c>
      <c r="E1609" s="5">
        <v>365</v>
      </c>
      <c r="F1609" s="40">
        <v>43.323</v>
      </c>
      <c r="G1609" s="40">
        <v>129.96899999999999</v>
      </c>
    </row>
    <row r="1610" spans="1:7" x14ac:dyDescent="0.25">
      <c r="A1610" s="4">
        <v>1010</v>
      </c>
      <c r="B1610" s="4">
        <v>2250</v>
      </c>
      <c r="C1610" s="11">
        <v>44124</v>
      </c>
      <c r="D1610" s="4">
        <v>3</v>
      </c>
      <c r="E1610" s="4">
        <v>312</v>
      </c>
      <c r="F1610" s="41">
        <v>41.915999999999997</v>
      </c>
      <c r="G1610" s="41">
        <v>125.748</v>
      </c>
    </row>
    <row r="1611" spans="1:7" x14ac:dyDescent="0.25">
      <c r="A1611" s="5">
        <v>1011</v>
      </c>
      <c r="B1611" s="5">
        <v>2251</v>
      </c>
      <c r="C1611" s="10">
        <v>44124</v>
      </c>
      <c r="D1611" s="5">
        <v>3</v>
      </c>
      <c r="E1611" s="5">
        <v>311</v>
      </c>
      <c r="F1611" s="40">
        <v>50.263500000000001</v>
      </c>
      <c r="G1611" s="40">
        <v>150.79050000000001</v>
      </c>
    </row>
    <row r="1612" spans="1:7" x14ac:dyDescent="0.25">
      <c r="A1612" s="4">
        <v>1012</v>
      </c>
      <c r="B1612" s="4">
        <v>2252</v>
      </c>
      <c r="C1612" s="11">
        <v>44124</v>
      </c>
      <c r="D1612" s="4">
        <v>3</v>
      </c>
      <c r="E1612" s="4">
        <v>359</v>
      </c>
      <c r="F1612" s="41">
        <v>47.680500000000002</v>
      </c>
      <c r="G1612" s="41">
        <v>143.04150000000001</v>
      </c>
    </row>
    <row r="1613" spans="1:7" x14ac:dyDescent="0.25">
      <c r="A1613" s="5">
        <v>1012</v>
      </c>
      <c r="B1613" s="5">
        <v>2253</v>
      </c>
      <c r="C1613" s="10">
        <v>44124</v>
      </c>
      <c r="D1613" s="5">
        <v>3</v>
      </c>
      <c r="E1613" s="5">
        <v>360</v>
      </c>
      <c r="F1613" s="40">
        <v>45.580500000000001</v>
      </c>
      <c r="G1613" s="40">
        <v>136.7415</v>
      </c>
    </row>
    <row r="1614" spans="1:7" x14ac:dyDescent="0.25">
      <c r="A1614" s="4">
        <v>1013</v>
      </c>
      <c r="B1614" s="4">
        <v>2254</v>
      </c>
      <c r="C1614" s="11">
        <v>44128</v>
      </c>
      <c r="D1614" s="4">
        <v>550</v>
      </c>
      <c r="E1614" s="4">
        <v>938</v>
      </c>
      <c r="F1614" s="41">
        <v>31.4895</v>
      </c>
      <c r="G1614" s="41">
        <v>17319.224999999999</v>
      </c>
    </row>
    <row r="1615" spans="1:7" x14ac:dyDescent="0.25">
      <c r="A1615" s="5">
        <v>1013</v>
      </c>
      <c r="B1615" s="5">
        <v>2255</v>
      </c>
      <c r="C1615" s="10">
        <v>44128</v>
      </c>
      <c r="D1615" s="5">
        <v>550</v>
      </c>
      <c r="E1615" s="5">
        <v>939</v>
      </c>
      <c r="F1615" s="40">
        <v>48.289499999999997</v>
      </c>
      <c r="G1615" s="40">
        <v>26559.224999999999</v>
      </c>
    </row>
    <row r="1616" spans="1:7" x14ac:dyDescent="0.25">
      <c r="A1616" s="4">
        <v>1014</v>
      </c>
      <c r="B1616" s="4">
        <v>2256</v>
      </c>
      <c r="C1616" s="11">
        <v>44128</v>
      </c>
      <c r="D1616" s="4">
        <v>60</v>
      </c>
      <c r="E1616" s="4">
        <v>358</v>
      </c>
      <c r="F1616" s="41">
        <v>6.9824999999999999</v>
      </c>
      <c r="G1616" s="41">
        <v>418.95</v>
      </c>
    </row>
    <row r="1617" spans="1:7" x14ac:dyDescent="0.25">
      <c r="A1617" s="5">
        <v>1015</v>
      </c>
      <c r="B1617" s="5">
        <v>2257</v>
      </c>
      <c r="C1617" s="10">
        <v>44128</v>
      </c>
      <c r="D1617" s="5">
        <v>3</v>
      </c>
      <c r="E1617" s="5">
        <v>375</v>
      </c>
      <c r="F1617" s="40">
        <v>43.270499999999998</v>
      </c>
      <c r="G1617" s="40">
        <v>129.8115</v>
      </c>
    </row>
    <row r="1618" spans="1:7" x14ac:dyDescent="0.25">
      <c r="A1618" s="4">
        <v>1015</v>
      </c>
      <c r="B1618" s="4">
        <v>2258</v>
      </c>
      <c r="C1618" s="11">
        <v>44128</v>
      </c>
      <c r="D1618" s="4">
        <v>3</v>
      </c>
      <c r="E1618" s="4">
        <v>376</v>
      </c>
      <c r="F1618" s="41">
        <v>47.543999999999997</v>
      </c>
      <c r="G1618" s="41">
        <v>142.63200000000001</v>
      </c>
    </row>
    <row r="1619" spans="1:7" x14ac:dyDescent="0.25">
      <c r="A1619" s="5">
        <v>1015</v>
      </c>
      <c r="B1619" s="5">
        <v>2259</v>
      </c>
      <c r="C1619" s="10">
        <v>44128</v>
      </c>
      <c r="D1619" s="5">
        <v>3</v>
      </c>
      <c r="E1619" s="5">
        <v>377</v>
      </c>
      <c r="F1619" s="40">
        <v>43.270499999999998</v>
      </c>
      <c r="G1619" s="40">
        <v>129.8115</v>
      </c>
    </row>
    <row r="1620" spans="1:7" x14ac:dyDescent="0.25">
      <c r="A1620" s="4">
        <v>1015</v>
      </c>
      <c r="B1620" s="4">
        <v>2260</v>
      </c>
      <c r="C1620" s="11">
        <v>44128</v>
      </c>
      <c r="D1620" s="4">
        <v>3</v>
      </c>
      <c r="E1620" s="4">
        <v>378</v>
      </c>
      <c r="F1620" s="41">
        <v>41.170499999999997</v>
      </c>
      <c r="G1620" s="41">
        <v>123.5115</v>
      </c>
    </row>
    <row r="1621" spans="1:7" x14ac:dyDescent="0.25">
      <c r="A1621" s="5">
        <v>1015</v>
      </c>
      <c r="B1621" s="5">
        <v>2261</v>
      </c>
      <c r="C1621" s="10">
        <v>44128</v>
      </c>
      <c r="D1621" s="5">
        <v>3</v>
      </c>
      <c r="E1621" s="5">
        <v>379</v>
      </c>
      <c r="F1621" s="40">
        <v>45.444000000000003</v>
      </c>
      <c r="G1621" s="40">
        <v>136.33199999999999</v>
      </c>
    </row>
    <row r="1622" spans="1:7" x14ac:dyDescent="0.25">
      <c r="A1622" s="4">
        <v>1015</v>
      </c>
      <c r="B1622" s="4">
        <v>2262</v>
      </c>
      <c r="C1622" s="11">
        <v>44128</v>
      </c>
      <c r="D1622" s="4">
        <v>3</v>
      </c>
      <c r="E1622" s="4">
        <v>380</v>
      </c>
      <c r="F1622" s="41">
        <v>41.170499999999997</v>
      </c>
      <c r="G1622" s="41">
        <v>123.5115</v>
      </c>
    </row>
    <row r="1623" spans="1:7" x14ac:dyDescent="0.25">
      <c r="A1623" s="5">
        <v>1015</v>
      </c>
      <c r="B1623" s="5">
        <v>2263</v>
      </c>
      <c r="C1623" s="10">
        <v>44128</v>
      </c>
      <c r="D1623" s="5">
        <v>3</v>
      </c>
      <c r="E1623" s="5">
        <v>381</v>
      </c>
      <c r="F1623" s="40">
        <v>39.070500000000003</v>
      </c>
      <c r="G1623" s="40">
        <v>117.2115</v>
      </c>
    </row>
    <row r="1624" spans="1:7" x14ac:dyDescent="0.25">
      <c r="A1624" s="4">
        <v>1015</v>
      </c>
      <c r="B1624" s="4">
        <v>2264</v>
      </c>
      <c r="C1624" s="11">
        <v>44128</v>
      </c>
      <c r="D1624" s="4">
        <v>3</v>
      </c>
      <c r="E1624" s="4">
        <v>438</v>
      </c>
      <c r="F1624" s="41">
        <v>47.680500000000002</v>
      </c>
      <c r="G1624" s="41">
        <v>143.04150000000001</v>
      </c>
    </row>
    <row r="1625" spans="1:7" x14ac:dyDescent="0.25">
      <c r="A1625" s="5">
        <v>1015</v>
      </c>
      <c r="B1625" s="5">
        <v>2265</v>
      </c>
      <c r="C1625" s="10">
        <v>44128</v>
      </c>
      <c r="D1625" s="5">
        <v>3</v>
      </c>
      <c r="E1625" s="5">
        <v>439</v>
      </c>
      <c r="F1625" s="40">
        <v>45.580500000000001</v>
      </c>
      <c r="G1625" s="40">
        <v>136.7415</v>
      </c>
    </row>
    <row r="1626" spans="1:7" x14ac:dyDescent="0.25">
      <c r="A1626" s="4">
        <v>1015</v>
      </c>
      <c r="B1626" s="4">
        <v>2266</v>
      </c>
      <c r="C1626" s="11">
        <v>44128</v>
      </c>
      <c r="D1626" s="4">
        <v>3</v>
      </c>
      <c r="E1626" s="4">
        <v>440</v>
      </c>
      <c r="F1626" s="41">
        <v>49.853999999999999</v>
      </c>
      <c r="G1626" s="41">
        <v>149.56200000000001</v>
      </c>
    </row>
    <row r="1627" spans="1:7" x14ac:dyDescent="0.25">
      <c r="A1627" s="5">
        <v>1015</v>
      </c>
      <c r="B1627" s="5">
        <v>2267</v>
      </c>
      <c r="C1627" s="10">
        <v>44128</v>
      </c>
      <c r="D1627" s="5">
        <v>3</v>
      </c>
      <c r="E1627" s="5">
        <v>441</v>
      </c>
      <c r="F1627" s="40">
        <v>45.580500000000001</v>
      </c>
      <c r="G1627" s="40">
        <v>136.7415</v>
      </c>
    </row>
    <row r="1628" spans="1:7" x14ac:dyDescent="0.25">
      <c r="A1628" s="4">
        <v>1015</v>
      </c>
      <c r="B1628" s="4">
        <v>2268</v>
      </c>
      <c r="C1628" s="11">
        <v>44128</v>
      </c>
      <c r="D1628" s="4">
        <v>3</v>
      </c>
      <c r="E1628" s="4">
        <v>442</v>
      </c>
      <c r="F1628" s="41">
        <v>43.480499999999999</v>
      </c>
      <c r="G1628" s="41">
        <v>130.44149999999999</v>
      </c>
    </row>
    <row r="1629" spans="1:7" x14ac:dyDescent="0.25">
      <c r="A1629" s="5">
        <v>1015</v>
      </c>
      <c r="B1629" s="5">
        <v>2269</v>
      </c>
      <c r="C1629" s="10">
        <v>44128</v>
      </c>
      <c r="D1629" s="5">
        <v>3</v>
      </c>
      <c r="E1629" s="5">
        <v>443</v>
      </c>
      <c r="F1629" s="40">
        <v>47.753999999999998</v>
      </c>
      <c r="G1629" s="40">
        <v>143.262</v>
      </c>
    </row>
    <row r="1630" spans="1:7" x14ac:dyDescent="0.25">
      <c r="A1630" s="4">
        <v>1015</v>
      </c>
      <c r="B1630" s="4">
        <v>2270</v>
      </c>
      <c r="C1630" s="11">
        <v>44128</v>
      </c>
      <c r="D1630" s="4">
        <v>3</v>
      </c>
      <c r="E1630" s="4">
        <v>444</v>
      </c>
      <c r="F1630" s="41">
        <v>43.480499999999999</v>
      </c>
      <c r="G1630" s="41">
        <v>130.44149999999999</v>
      </c>
    </row>
    <row r="1631" spans="1:7" x14ac:dyDescent="0.25">
      <c r="A1631" s="5">
        <v>1015</v>
      </c>
      <c r="B1631" s="5">
        <v>2271</v>
      </c>
      <c r="C1631" s="10">
        <v>44128</v>
      </c>
      <c r="D1631" s="5">
        <v>3</v>
      </c>
      <c r="E1631" s="5">
        <v>445</v>
      </c>
      <c r="F1631" s="40">
        <v>41.380499999999998</v>
      </c>
      <c r="G1631" s="40">
        <v>124.14149999999999</v>
      </c>
    </row>
    <row r="1632" spans="1:7" x14ac:dyDescent="0.25">
      <c r="A1632" s="4">
        <v>1015</v>
      </c>
      <c r="B1632" s="4">
        <v>2272</v>
      </c>
      <c r="C1632" s="11">
        <v>44128</v>
      </c>
      <c r="D1632" s="4">
        <v>3</v>
      </c>
      <c r="E1632" s="4">
        <v>446</v>
      </c>
      <c r="F1632" s="41">
        <v>45.654000000000003</v>
      </c>
      <c r="G1632" s="41">
        <v>136.96199999999999</v>
      </c>
    </row>
    <row r="1633" spans="1:7" x14ac:dyDescent="0.25">
      <c r="A1633" s="5">
        <v>1015</v>
      </c>
      <c r="B1633" s="5">
        <v>2273</v>
      </c>
      <c r="C1633" s="10">
        <v>44128</v>
      </c>
      <c r="D1633" s="5">
        <v>3</v>
      </c>
      <c r="E1633" s="5">
        <v>447</v>
      </c>
      <c r="F1633" s="40">
        <v>41.380499999999998</v>
      </c>
      <c r="G1633" s="40">
        <v>124.14149999999999</v>
      </c>
    </row>
    <row r="1634" spans="1:7" x14ac:dyDescent="0.25">
      <c r="A1634" s="4">
        <v>1015</v>
      </c>
      <c r="B1634" s="4">
        <v>2274</v>
      </c>
      <c r="C1634" s="11">
        <v>44128</v>
      </c>
      <c r="D1634" s="4">
        <v>3</v>
      </c>
      <c r="E1634" s="4">
        <v>448</v>
      </c>
      <c r="F1634" s="41">
        <v>39.280500000000004</v>
      </c>
      <c r="G1634" s="41">
        <v>117.8415</v>
      </c>
    </row>
    <row r="1635" spans="1:7" x14ac:dyDescent="0.25">
      <c r="A1635" s="5">
        <v>1015</v>
      </c>
      <c r="B1635" s="5">
        <v>2275</v>
      </c>
      <c r="C1635" s="10">
        <v>44128</v>
      </c>
      <c r="D1635" s="5">
        <v>3</v>
      </c>
      <c r="E1635" s="5">
        <v>449</v>
      </c>
      <c r="F1635" s="40">
        <v>43.554000000000002</v>
      </c>
      <c r="G1635" s="40">
        <v>130.66200000000001</v>
      </c>
    </row>
    <row r="1636" spans="1:7" x14ac:dyDescent="0.25">
      <c r="A1636" s="4">
        <v>1015</v>
      </c>
      <c r="B1636" s="4">
        <v>2276</v>
      </c>
      <c r="C1636" s="11">
        <v>44128</v>
      </c>
      <c r="D1636" s="4">
        <v>3</v>
      </c>
      <c r="E1636" s="4">
        <v>450</v>
      </c>
      <c r="F1636" s="41">
        <v>39.280500000000004</v>
      </c>
      <c r="G1636" s="41">
        <v>117.8415</v>
      </c>
    </row>
    <row r="1637" spans="1:7" x14ac:dyDescent="0.25">
      <c r="A1637" s="5">
        <v>1015</v>
      </c>
      <c r="B1637" s="5">
        <v>2277</v>
      </c>
      <c r="C1637" s="10">
        <v>44128</v>
      </c>
      <c r="D1637" s="5">
        <v>3</v>
      </c>
      <c r="E1637" s="5">
        <v>451</v>
      </c>
      <c r="F1637" s="40">
        <v>37.180500000000002</v>
      </c>
      <c r="G1637" s="40">
        <v>111.5415</v>
      </c>
    </row>
    <row r="1638" spans="1:7" x14ac:dyDescent="0.25">
      <c r="A1638" s="4">
        <v>1015</v>
      </c>
      <c r="B1638" s="4">
        <v>2278</v>
      </c>
      <c r="C1638" s="11">
        <v>44128</v>
      </c>
      <c r="D1638" s="4">
        <v>3</v>
      </c>
      <c r="E1638" s="4">
        <v>452</v>
      </c>
      <c r="F1638" s="41">
        <v>41.454000000000001</v>
      </c>
      <c r="G1638" s="41">
        <v>124.36199999999999</v>
      </c>
    </row>
    <row r="1639" spans="1:7" x14ac:dyDescent="0.25">
      <c r="A1639" s="5">
        <v>1015</v>
      </c>
      <c r="B1639" s="5">
        <v>2279</v>
      </c>
      <c r="C1639" s="10">
        <v>44128</v>
      </c>
      <c r="D1639" s="5">
        <v>3</v>
      </c>
      <c r="E1639" s="5">
        <v>453</v>
      </c>
      <c r="F1639" s="40">
        <v>37.180500000000002</v>
      </c>
      <c r="G1639" s="40">
        <v>111.5415</v>
      </c>
    </row>
    <row r="1640" spans="1:7" x14ac:dyDescent="0.25">
      <c r="A1640" s="4">
        <v>1015</v>
      </c>
      <c r="B1640" s="4">
        <v>2280</v>
      </c>
      <c r="C1640" s="11">
        <v>44128</v>
      </c>
      <c r="D1640" s="4">
        <v>3</v>
      </c>
      <c r="E1640" s="4">
        <v>454</v>
      </c>
      <c r="F1640" s="41">
        <v>47.523000000000003</v>
      </c>
      <c r="G1640" s="41">
        <v>142.56899999999999</v>
      </c>
    </row>
    <row r="1641" spans="1:7" x14ac:dyDescent="0.25">
      <c r="A1641" s="5">
        <v>1015</v>
      </c>
      <c r="B1641" s="5">
        <v>2281</v>
      </c>
      <c r="C1641" s="10">
        <v>44128</v>
      </c>
      <c r="D1641" s="5">
        <v>3</v>
      </c>
      <c r="E1641" s="5">
        <v>455</v>
      </c>
      <c r="F1641" s="40">
        <v>45.423000000000002</v>
      </c>
      <c r="G1641" s="40">
        <v>136.26900000000001</v>
      </c>
    </row>
    <row r="1642" spans="1:7" x14ac:dyDescent="0.25">
      <c r="A1642" s="4">
        <v>1015</v>
      </c>
      <c r="B1642" s="4">
        <v>2282</v>
      </c>
      <c r="C1642" s="11">
        <v>44128</v>
      </c>
      <c r="D1642" s="4">
        <v>3</v>
      </c>
      <c r="E1642" s="4">
        <v>456</v>
      </c>
      <c r="F1642" s="41">
        <v>49.6965</v>
      </c>
      <c r="G1642" s="41">
        <v>149.08949999999999</v>
      </c>
    </row>
    <row r="1643" spans="1:7" x14ac:dyDescent="0.25">
      <c r="A1643" s="5">
        <v>1015</v>
      </c>
      <c r="B1643" s="5">
        <v>2283</v>
      </c>
      <c r="C1643" s="10">
        <v>44128</v>
      </c>
      <c r="D1643" s="5">
        <v>3</v>
      </c>
      <c r="E1643" s="5">
        <v>457</v>
      </c>
      <c r="F1643" s="40">
        <v>45.423000000000002</v>
      </c>
      <c r="G1643" s="40">
        <v>136.26900000000001</v>
      </c>
    </row>
    <row r="1644" spans="1:7" x14ac:dyDescent="0.25">
      <c r="A1644" s="4">
        <v>1015</v>
      </c>
      <c r="B1644" s="4">
        <v>2284</v>
      </c>
      <c r="C1644" s="11">
        <v>44128</v>
      </c>
      <c r="D1644" s="4">
        <v>3</v>
      </c>
      <c r="E1644" s="4">
        <v>458</v>
      </c>
      <c r="F1644" s="41">
        <v>43.323</v>
      </c>
      <c r="G1644" s="41">
        <v>129.96899999999999</v>
      </c>
    </row>
    <row r="1645" spans="1:7" x14ac:dyDescent="0.25">
      <c r="A1645" s="5">
        <v>1015</v>
      </c>
      <c r="B1645" s="5">
        <v>2285</v>
      </c>
      <c r="C1645" s="10">
        <v>44128</v>
      </c>
      <c r="D1645" s="5">
        <v>3</v>
      </c>
      <c r="E1645" s="5">
        <v>459</v>
      </c>
      <c r="F1645" s="40">
        <v>47.596499999999999</v>
      </c>
      <c r="G1645" s="40">
        <v>142.7895</v>
      </c>
    </row>
    <row r="1646" spans="1:7" x14ac:dyDescent="0.25">
      <c r="A1646" s="4">
        <v>1015</v>
      </c>
      <c r="B1646" s="4">
        <v>2286</v>
      </c>
      <c r="C1646" s="11">
        <v>44128</v>
      </c>
      <c r="D1646" s="4">
        <v>3</v>
      </c>
      <c r="E1646" s="4">
        <v>460</v>
      </c>
      <c r="F1646" s="41">
        <v>43.323</v>
      </c>
      <c r="G1646" s="41">
        <v>129.96899999999999</v>
      </c>
    </row>
    <row r="1647" spans="1:7" x14ac:dyDescent="0.25">
      <c r="A1647" s="5">
        <v>1016</v>
      </c>
      <c r="B1647" s="5">
        <v>2287</v>
      </c>
      <c r="C1647" s="10">
        <v>44128</v>
      </c>
      <c r="D1647" s="5">
        <v>60</v>
      </c>
      <c r="E1647" s="5">
        <v>356</v>
      </c>
      <c r="F1647" s="40">
        <v>3.3809999999999998</v>
      </c>
      <c r="G1647" s="40">
        <v>202.86</v>
      </c>
    </row>
    <row r="1648" spans="1:7" x14ac:dyDescent="0.25">
      <c r="A1648" s="4">
        <v>1016</v>
      </c>
      <c r="B1648" s="4">
        <v>2288</v>
      </c>
      <c r="C1648" s="11">
        <v>44128</v>
      </c>
      <c r="D1648" s="4">
        <v>60</v>
      </c>
      <c r="E1648" s="4">
        <v>357</v>
      </c>
      <c r="F1648" s="41">
        <v>4.3155000000000001</v>
      </c>
      <c r="G1648" s="41">
        <v>258.93</v>
      </c>
    </row>
    <row r="1649" spans="1:7" x14ac:dyDescent="0.25">
      <c r="A1649" s="5">
        <v>1017</v>
      </c>
      <c r="B1649" s="5">
        <v>2289</v>
      </c>
      <c r="C1649" s="10">
        <v>44128</v>
      </c>
      <c r="D1649" s="5">
        <v>3</v>
      </c>
      <c r="E1649" s="5">
        <v>385</v>
      </c>
      <c r="F1649" s="40">
        <v>43.218000000000004</v>
      </c>
      <c r="G1649" s="40">
        <v>129.654</v>
      </c>
    </row>
    <row r="1650" spans="1:7" x14ac:dyDescent="0.25">
      <c r="A1650" s="4">
        <v>1017</v>
      </c>
      <c r="B1650" s="4">
        <v>2290</v>
      </c>
      <c r="C1650" s="11">
        <v>44128</v>
      </c>
      <c r="D1650" s="4">
        <v>3</v>
      </c>
      <c r="E1650" s="4">
        <v>386</v>
      </c>
      <c r="F1650" s="41">
        <v>47.491500000000002</v>
      </c>
      <c r="G1650" s="41">
        <v>142.47450000000001</v>
      </c>
    </row>
    <row r="1651" spans="1:7" x14ac:dyDescent="0.25">
      <c r="A1651" s="5">
        <v>1017</v>
      </c>
      <c r="B1651" s="5">
        <v>2291</v>
      </c>
      <c r="C1651" s="10">
        <v>44128</v>
      </c>
      <c r="D1651" s="5">
        <v>3</v>
      </c>
      <c r="E1651" s="5">
        <v>387</v>
      </c>
      <c r="F1651" s="40">
        <v>43.270499999999998</v>
      </c>
      <c r="G1651" s="40">
        <v>129.8115</v>
      </c>
    </row>
    <row r="1652" spans="1:7" x14ac:dyDescent="0.25">
      <c r="A1652" s="4">
        <v>1017</v>
      </c>
      <c r="B1652" s="4">
        <v>2292</v>
      </c>
      <c r="C1652" s="11">
        <v>44128</v>
      </c>
      <c r="D1652" s="4">
        <v>3</v>
      </c>
      <c r="E1652" s="4">
        <v>388</v>
      </c>
      <c r="F1652" s="41">
        <v>47.543999999999997</v>
      </c>
      <c r="G1652" s="41">
        <v>142.63200000000001</v>
      </c>
    </row>
    <row r="1653" spans="1:7" x14ac:dyDescent="0.25">
      <c r="A1653" s="5">
        <v>1017</v>
      </c>
      <c r="B1653" s="5">
        <v>2293</v>
      </c>
      <c r="C1653" s="10">
        <v>44128</v>
      </c>
      <c r="D1653" s="5">
        <v>3</v>
      </c>
      <c r="E1653" s="5">
        <v>389</v>
      </c>
      <c r="F1653" s="40">
        <v>43.270499999999998</v>
      </c>
      <c r="G1653" s="40">
        <v>129.8115</v>
      </c>
    </row>
    <row r="1654" spans="1:7" x14ac:dyDescent="0.25">
      <c r="A1654" s="4">
        <v>1017</v>
      </c>
      <c r="B1654" s="4">
        <v>2294</v>
      </c>
      <c r="C1654" s="11">
        <v>44128</v>
      </c>
      <c r="D1654" s="4">
        <v>3</v>
      </c>
      <c r="E1654" s="4">
        <v>390</v>
      </c>
      <c r="F1654" s="41">
        <v>41.170499999999997</v>
      </c>
      <c r="G1654" s="41">
        <v>123.5115</v>
      </c>
    </row>
    <row r="1655" spans="1:7" x14ac:dyDescent="0.25">
      <c r="A1655" s="5">
        <v>1018</v>
      </c>
      <c r="B1655" s="5">
        <v>2295</v>
      </c>
      <c r="C1655" s="10">
        <v>44128</v>
      </c>
      <c r="D1655" s="5">
        <v>3</v>
      </c>
      <c r="E1655" s="5">
        <v>490</v>
      </c>
      <c r="F1655" s="40">
        <v>12.358499999999999</v>
      </c>
      <c r="G1655" s="40">
        <v>37.075499999999998</v>
      </c>
    </row>
    <row r="1656" spans="1:7" x14ac:dyDescent="0.25">
      <c r="A1656" s="4">
        <v>1019</v>
      </c>
      <c r="B1656" s="4">
        <v>2296</v>
      </c>
      <c r="C1656" s="11">
        <v>44128</v>
      </c>
      <c r="D1656" s="4">
        <v>550</v>
      </c>
      <c r="E1656" s="4">
        <v>513</v>
      </c>
      <c r="F1656" s="41">
        <v>39.1965</v>
      </c>
      <c r="G1656" s="41">
        <v>21558.075000000001</v>
      </c>
    </row>
    <row r="1657" spans="1:7" x14ac:dyDescent="0.25">
      <c r="A1657" s="5">
        <v>1020</v>
      </c>
      <c r="B1657" s="5">
        <v>2297</v>
      </c>
      <c r="C1657" s="10">
        <v>44128</v>
      </c>
      <c r="D1657" s="5">
        <v>3</v>
      </c>
      <c r="E1657" s="5">
        <v>414</v>
      </c>
      <c r="F1657" s="40">
        <v>45.475499999999997</v>
      </c>
      <c r="G1657" s="40">
        <v>136.4265</v>
      </c>
    </row>
    <row r="1658" spans="1:7" x14ac:dyDescent="0.25">
      <c r="A1658" s="4">
        <v>1020</v>
      </c>
      <c r="B1658" s="4">
        <v>2298</v>
      </c>
      <c r="C1658" s="11">
        <v>44128</v>
      </c>
      <c r="D1658" s="4">
        <v>3</v>
      </c>
      <c r="E1658" s="4">
        <v>415</v>
      </c>
      <c r="F1658" s="41">
        <v>49.749000000000002</v>
      </c>
      <c r="G1658" s="41">
        <v>149.24700000000001</v>
      </c>
    </row>
    <row r="1659" spans="1:7" x14ac:dyDescent="0.25">
      <c r="A1659" s="5">
        <v>1020</v>
      </c>
      <c r="B1659" s="5">
        <v>2299</v>
      </c>
      <c r="C1659" s="10">
        <v>44128</v>
      </c>
      <c r="D1659" s="5">
        <v>3</v>
      </c>
      <c r="E1659" s="5">
        <v>416</v>
      </c>
      <c r="F1659" s="40">
        <v>45.475499999999997</v>
      </c>
      <c r="G1659" s="40">
        <v>136.4265</v>
      </c>
    </row>
    <row r="1660" spans="1:7" x14ac:dyDescent="0.25">
      <c r="A1660" s="4">
        <v>1021</v>
      </c>
      <c r="B1660" s="4">
        <v>2300</v>
      </c>
      <c r="C1660" s="11">
        <v>44128</v>
      </c>
      <c r="D1660" s="4">
        <v>550</v>
      </c>
      <c r="E1660" s="4">
        <v>931</v>
      </c>
      <c r="F1660" s="41">
        <v>34.8705</v>
      </c>
      <c r="G1660" s="41">
        <v>19178.775000000001</v>
      </c>
    </row>
    <row r="1661" spans="1:7" x14ac:dyDescent="0.25">
      <c r="A1661" s="5">
        <v>1021</v>
      </c>
      <c r="B1661" s="5">
        <v>2301</v>
      </c>
      <c r="C1661" s="10">
        <v>44128</v>
      </c>
      <c r="D1661" s="5">
        <v>550</v>
      </c>
      <c r="E1661" s="5">
        <v>932</v>
      </c>
      <c r="F1661" s="40">
        <v>39.763500000000001</v>
      </c>
      <c r="G1661" s="40">
        <v>21869.924999999999</v>
      </c>
    </row>
    <row r="1662" spans="1:7" x14ac:dyDescent="0.25">
      <c r="A1662" s="4">
        <v>1021</v>
      </c>
      <c r="B1662" s="4">
        <v>2302</v>
      </c>
      <c r="C1662" s="11">
        <v>44128</v>
      </c>
      <c r="D1662" s="4">
        <v>550</v>
      </c>
      <c r="E1662" s="4">
        <v>933</v>
      </c>
      <c r="F1662" s="41">
        <v>43.984499999999997</v>
      </c>
      <c r="G1662" s="41">
        <v>24191.474999999999</v>
      </c>
    </row>
    <row r="1663" spans="1:7" x14ac:dyDescent="0.25">
      <c r="A1663" s="5">
        <v>1021</v>
      </c>
      <c r="B1663" s="5">
        <v>2303</v>
      </c>
      <c r="C1663" s="10">
        <v>44128</v>
      </c>
      <c r="D1663" s="5">
        <v>550</v>
      </c>
      <c r="E1663" s="5">
        <v>934</v>
      </c>
      <c r="F1663" s="40">
        <v>38.146500000000003</v>
      </c>
      <c r="G1663" s="40">
        <v>20980.575000000001</v>
      </c>
    </row>
    <row r="1664" spans="1:7" x14ac:dyDescent="0.25">
      <c r="A1664" s="4">
        <v>1022</v>
      </c>
      <c r="B1664" s="4">
        <v>2304</v>
      </c>
      <c r="C1664" s="11">
        <v>44128</v>
      </c>
      <c r="D1664" s="4">
        <v>3</v>
      </c>
      <c r="E1664" s="4">
        <v>430</v>
      </c>
      <c r="F1664" s="41">
        <v>45.654000000000003</v>
      </c>
      <c r="G1664" s="41">
        <v>136.96199999999999</v>
      </c>
    </row>
    <row r="1665" spans="1:7" x14ac:dyDescent="0.25">
      <c r="A1665" s="5">
        <v>1022</v>
      </c>
      <c r="B1665" s="5">
        <v>2305</v>
      </c>
      <c r="C1665" s="10">
        <v>44128</v>
      </c>
      <c r="D1665" s="5">
        <v>3</v>
      </c>
      <c r="E1665" s="5">
        <v>431</v>
      </c>
      <c r="F1665" s="40">
        <v>41.380499999999998</v>
      </c>
      <c r="G1665" s="40">
        <v>124.14149999999999</v>
      </c>
    </row>
    <row r="1666" spans="1:7" x14ac:dyDescent="0.25">
      <c r="A1666" s="4">
        <v>1023</v>
      </c>
      <c r="B1666" s="4">
        <v>2306</v>
      </c>
      <c r="C1666" s="11">
        <v>44128</v>
      </c>
      <c r="D1666" s="4">
        <v>3</v>
      </c>
      <c r="E1666" s="4">
        <v>341</v>
      </c>
      <c r="F1666" s="41">
        <v>47.575499999999998</v>
      </c>
      <c r="G1666" s="41">
        <v>142.72649999999999</v>
      </c>
    </row>
    <row r="1667" spans="1:7" x14ac:dyDescent="0.25">
      <c r="A1667" s="5">
        <v>1023</v>
      </c>
      <c r="B1667" s="5">
        <v>2307</v>
      </c>
      <c r="C1667" s="10">
        <v>44128</v>
      </c>
      <c r="D1667" s="5">
        <v>3</v>
      </c>
      <c r="E1667" s="5">
        <v>342</v>
      </c>
      <c r="F1667" s="40">
        <v>45.475499999999997</v>
      </c>
      <c r="G1667" s="40">
        <v>136.4265</v>
      </c>
    </row>
    <row r="1668" spans="1:7" x14ac:dyDescent="0.25">
      <c r="A1668" s="4">
        <v>1023</v>
      </c>
      <c r="B1668" s="4">
        <v>2308</v>
      </c>
      <c r="C1668" s="11">
        <v>44128</v>
      </c>
      <c r="D1668" s="4">
        <v>3</v>
      </c>
      <c r="E1668" s="4">
        <v>343</v>
      </c>
      <c r="F1668" s="41">
        <v>49.749000000000002</v>
      </c>
      <c r="G1668" s="41">
        <v>149.24700000000001</v>
      </c>
    </row>
    <row r="1669" spans="1:7" x14ac:dyDescent="0.25">
      <c r="A1669" s="5">
        <v>1024</v>
      </c>
      <c r="B1669" s="5">
        <v>2309</v>
      </c>
      <c r="C1669" s="10">
        <v>44128</v>
      </c>
      <c r="D1669" s="5">
        <v>550</v>
      </c>
      <c r="E1669" s="5">
        <v>931</v>
      </c>
      <c r="F1669" s="40">
        <v>34.345500000000001</v>
      </c>
      <c r="G1669" s="40">
        <v>18890.025000000001</v>
      </c>
    </row>
    <row r="1670" spans="1:7" x14ac:dyDescent="0.25">
      <c r="A1670" s="4">
        <v>1024</v>
      </c>
      <c r="B1670" s="4">
        <v>2310</v>
      </c>
      <c r="C1670" s="11">
        <v>44128</v>
      </c>
      <c r="D1670" s="4">
        <v>550</v>
      </c>
      <c r="E1670" s="4">
        <v>932</v>
      </c>
      <c r="F1670" s="41">
        <v>39.238500000000002</v>
      </c>
      <c r="G1670" s="41">
        <v>21581.174999999999</v>
      </c>
    </row>
    <row r="1671" spans="1:7" x14ac:dyDescent="0.25">
      <c r="A1671" s="5">
        <v>1025</v>
      </c>
      <c r="B1671" s="5">
        <v>2311</v>
      </c>
      <c r="C1671" s="10">
        <v>44131</v>
      </c>
      <c r="D1671" s="5">
        <v>550</v>
      </c>
      <c r="E1671" s="5">
        <v>530</v>
      </c>
      <c r="F1671" s="40">
        <v>16.085999999999999</v>
      </c>
      <c r="G1671" s="40">
        <v>8847.2999999999993</v>
      </c>
    </row>
    <row r="1672" spans="1:7" x14ac:dyDescent="0.25">
      <c r="A1672" s="4">
        <v>1026</v>
      </c>
      <c r="B1672" s="4">
        <v>2312</v>
      </c>
      <c r="C1672" s="11">
        <v>44131</v>
      </c>
      <c r="D1672" s="4">
        <v>3</v>
      </c>
      <c r="E1672" s="4">
        <v>314</v>
      </c>
      <c r="F1672" s="41">
        <v>57.025500000000001</v>
      </c>
      <c r="G1672" s="41">
        <v>171.07650000000001</v>
      </c>
    </row>
    <row r="1673" spans="1:7" x14ac:dyDescent="0.25">
      <c r="A1673" s="5">
        <v>1027</v>
      </c>
      <c r="B1673" s="5">
        <v>2313</v>
      </c>
      <c r="C1673" s="10">
        <v>44131</v>
      </c>
      <c r="D1673" s="5">
        <v>550</v>
      </c>
      <c r="E1673" s="5">
        <v>512</v>
      </c>
      <c r="F1673" s="40">
        <v>37.085999999999999</v>
      </c>
      <c r="G1673" s="40">
        <v>20397.3</v>
      </c>
    </row>
    <row r="1674" spans="1:7" x14ac:dyDescent="0.25">
      <c r="A1674" s="4">
        <v>1028</v>
      </c>
      <c r="B1674" s="4">
        <v>2314</v>
      </c>
      <c r="C1674" s="11">
        <v>44131</v>
      </c>
      <c r="D1674" s="4">
        <v>550</v>
      </c>
      <c r="E1674" s="4">
        <v>513</v>
      </c>
      <c r="F1674" s="41">
        <v>26.596499999999999</v>
      </c>
      <c r="G1674" s="41">
        <v>14628.075000000001</v>
      </c>
    </row>
    <row r="1675" spans="1:7" x14ac:dyDescent="0.25">
      <c r="A1675" s="5">
        <v>1029</v>
      </c>
      <c r="B1675" s="5">
        <v>2315</v>
      </c>
      <c r="C1675" s="10">
        <v>44131</v>
      </c>
      <c r="D1675" s="5">
        <v>550</v>
      </c>
      <c r="E1675" s="5">
        <v>317</v>
      </c>
      <c r="F1675" s="40">
        <v>27.058499999999999</v>
      </c>
      <c r="G1675" s="40">
        <v>14882.174999999999</v>
      </c>
    </row>
    <row r="1676" spans="1:7" x14ac:dyDescent="0.25">
      <c r="A1676" s="4">
        <v>1029</v>
      </c>
      <c r="B1676" s="4">
        <v>2316</v>
      </c>
      <c r="C1676" s="11">
        <v>44131</v>
      </c>
      <c r="D1676" s="4">
        <v>550</v>
      </c>
      <c r="E1676" s="4">
        <v>318</v>
      </c>
      <c r="F1676" s="41">
        <v>33.579000000000001</v>
      </c>
      <c r="G1676" s="41">
        <v>18468.45</v>
      </c>
    </row>
    <row r="1677" spans="1:7" x14ac:dyDescent="0.25">
      <c r="A1677" s="5">
        <v>1029</v>
      </c>
      <c r="B1677" s="5">
        <v>2317</v>
      </c>
      <c r="C1677" s="10">
        <v>44131</v>
      </c>
      <c r="D1677" s="5">
        <v>550</v>
      </c>
      <c r="E1677" s="5">
        <v>319</v>
      </c>
      <c r="F1677" s="40">
        <v>46.063499999999998</v>
      </c>
      <c r="G1677" s="40">
        <v>25334.924999999999</v>
      </c>
    </row>
    <row r="1678" spans="1:7" x14ac:dyDescent="0.25">
      <c r="A1678" s="4">
        <v>1030</v>
      </c>
      <c r="B1678" s="4">
        <v>2318</v>
      </c>
      <c r="C1678" s="11">
        <v>44131</v>
      </c>
      <c r="D1678" s="4">
        <v>3</v>
      </c>
      <c r="E1678" s="4">
        <v>412</v>
      </c>
      <c r="F1678" s="41">
        <v>41.170499999999997</v>
      </c>
      <c r="G1678" s="41">
        <v>123.5115</v>
      </c>
    </row>
    <row r="1679" spans="1:7" x14ac:dyDescent="0.25">
      <c r="A1679" s="5">
        <v>1030</v>
      </c>
      <c r="B1679" s="5">
        <v>2319</v>
      </c>
      <c r="C1679" s="10">
        <v>44131</v>
      </c>
      <c r="D1679" s="5">
        <v>3</v>
      </c>
      <c r="E1679" s="5">
        <v>413</v>
      </c>
      <c r="F1679" s="40">
        <v>39.070500000000003</v>
      </c>
      <c r="G1679" s="40">
        <v>117.2115</v>
      </c>
    </row>
    <row r="1680" spans="1:7" x14ac:dyDescent="0.25">
      <c r="A1680" s="4">
        <v>1030</v>
      </c>
      <c r="B1680" s="4">
        <v>2320</v>
      </c>
      <c r="C1680" s="11">
        <v>44131</v>
      </c>
      <c r="D1680" s="4">
        <v>3</v>
      </c>
      <c r="E1680" s="4">
        <v>414</v>
      </c>
      <c r="F1680" s="41">
        <v>43.344000000000001</v>
      </c>
      <c r="G1680" s="41">
        <v>130.03200000000001</v>
      </c>
    </row>
    <row r="1681" spans="1:7" x14ac:dyDescent="0.25">
      <c r="A1681" s="5">
        <v>1031</v>
      </c>
      <c r="B1681" s="5">
        <v>2321</v>
      </c>
      <c r="C1681" s="10">
        <v>44131</v>
      </c>
      <c r="D1681" s="5">
        <v>3</v>
      </c>
      <c r="E1681" s="5">
        <v>429</v>
      </c>
      <c r="F1681" s="40">
        <v>41.222999999999999</v>
      </c>
      <c r="G1681" s="40">
        <v>123.669</v>
      </c>
    </row>
    <row r="1682" spans="1:7" x14ac:dyDescent="0.25">
      <c r="A1682" s="4">
        <v>1031</v>
      </c>
      <c r="B1682" s="4">
        <v>2322</v>
      </c>
      <c r="C1682" s="11">
        <v>44131</v>
      </c>
      <c r="D1682" s="4">
        <v>3</v>
      </c>
      <c r="E1682" s="4">
        <v>430</v>
      </c>
      <c r="F1682" s="41">
        <v>45.496499999999997</v>
      </c>
      <c r="G1682" s="41">
        <v>136.48949999999999</v>
      </c>
    </row>
    <row r="1683" spans="1:7" x14ac:dyDescent="0.25">
      <c r="A1683" s="5">
        <v>1031</v>
      </c>
      <c r="B1683" s="5">
        <v>2323</v>
      </c>
      <c r="C1683" s="10">
        <v>44131</v>
      </c>
      <c r="D1683" s="5">
        <v>3</v>
      </c>
      <c r="E1683" s="5">
        <v>431</v>
      </c>
      <c r="F1683" s="40">
        <v>41.222999999999999</v>
      </c>
      <c r="G1683" s="40">
        <v>123.669</v>
      </c>
    </row>
    <row r="1684" spans="1:7" x14ac:dyDescent="0.25">
      <c r="A1684" s="4">
        <v>1031</v>
      </c>
      <c r="B1684" s="4">
        <v>2324</v>
      </c>
      <c r="C1684" s="11">
        <v>44131</v>
      </c>
      <c r="D1684" s="4">
        <v>3</v>
      </c>
      <c r="E1684" s="4">
        <v>432</v>
      </c>
      <c r="F1684" s="41">
        <v>39.122999999999998</v>
      </c>
      <c r="G1684" s="41">
        <v>117.369</v>
      </c>
    </row>
    <row r="1685" spans="1:7" x14ac:dyDescent="0.25">
      <c r="A1685" s="5">
        <v>1032</v>
      </c>
      <c r="B1685" s="5">
        <v>2325</v>
      </c>
      <c r="C1685" s="10">
        <v>44131</v>
      </c>
      <c r="D1685" s="5">
        <v>3</v>
      </c>
      <c r="E1685" s="5">
        <v>320</v>
      </c>
      <c r="F1685" s="40">
        <v>47.470500000000001</v>
      </c>
      <c r="G1685" s="40">
        <v>142.41149999999999</v>
      </c>
    </row>
    <row r="1686" spans="1:7" x14ac:dyDescent="0.25">
      <c r="A1686" s="4">
        <v>1032</v>
      </c>
      <c r="B1686" s="4">
        <v>2326</v>
      </c>
      <c r="C1686" s="11">
        <v>44131</v>
      </c>
      <c r="D1686" s="4">
        <v>3</v>
      </c>
      <c r="E1686" s="4">
        <v>321</v>
      </c>
      <c r="F1686" s="41">
        <v>42.798000000000002</v>
      </c>
      <c r="G1686" s="41">
        <v>128.39400000000001</v>
      </c>
    </row>
    <row r="1687" spans="1:7" x14ac:dyDescent="0.25">
      <c r="A1687" s="5">
        <v>1033</v>
      </c>
      <c r="B1687" s="5">
        <v>2327</v>
      </c>
      <c r="C1687" s="10">
        <v>44131</v>
      </c>
      <c r="D1687" s="5">
        <v>3</v>
      </c>
      <c r="E1687" s="5">
        <v>449</v>
      </c>
      <c r="F1687" s="40">
        <v>49.853999999999999</v>
      </c>
      <c r="G1687" s="40">
        <v>149.56200000000001</v>
      </c>
    </row>
    <row r="1688" spans="1:7" x14ac:dyDescent="0.25">
      <c r="A1688" s="4">
        <v>1033</v>
      </c>
      <c r="B1688" s="4">
        <v>2328</v>
      </c>
      <c r="C1688" s="11">
        <v>44131</v>
      </c>
      <c r="D1688" s="4">
        <v>3</v>
      </c>
      <c r="E1688" s="4">
        <v>450</v>
      </c>
      <c r="F1688" s="41">
        <v>45.580500000000001</v>
      </c>
      <c r="G1688" s="41">
        <v>136.7415</v>
      </c>
    </row>
    <row r="1689" spans="1:7" x14ac:dyDescent="0.25">
      <c r="A1689" s="5">
        <v>1033</v>
      </c>
      <c r="B1689" s="5">
        <v>2329</v>
      </c>
      <c r="C1689" s="10">
        <v>44131</v>
      </c>
      <c r="D1689" s="5">
        <v>3</v>
      </c>
      <c r="E1689" s="5">
        <v>451</v>
      </c>
      <c r="F1689" s="40">
        <v>43.480499999999999</v>
      </c>
      <c r="G1689" s="40">
        <v>130.44149999999999</v>
      </c>
    </row>
    <row r="1690" spans="1:7" x14ac:dyDescent="0.25">
      <c r="A1690" s="4">
        <v>1034</v>
      </c>
      <c r="B1690" s="4">
        <v>2330</v>
      </c>
      <c r="C1690" s="11">
        <v>44131</v>
      </c>
      <c r="D1690" s="4">
        <v>550</v>
      </c>
      <c r="E1690" s="4">
        <v>941</v>
      </c>
      <c r="F1690" s="41">
        <v>62.9895</v>
      </c>
      <c r="G1690" s="41">
        <v>34644.224999999999</v>
      </c>
    </row>
    <row r="1691" spans="1:7" x14ac:dyDescent="0.25">
      <c r="A1691" s="5">
        <v>1035</v>
      </c>
      <c r="B1691" s="5">
        <v>2331</v>
      </c>
      <c r="C1691" s="10">
        <v>44131</v>
      </c>
      <c r="D1691" s="5">
        <v>3</v>
      </c>
      <c r="E1691" s="5">
        <v>320</v>
      </c>
      <c r="F1691" s="40">
        <v>45.3705</v>
      </c>
      <c r="G1691" s="40">
        <v>136.11150000000001</v>
      </c>
    </row>
    <row r="1692" spans="1:7" x14ac:dyDescent="0.25">
      <c r="A1692" s="4">
        <v>1035</v>
      </c>
      <c r="B1692" s="4">
        <v>2332</v>
      </c>
      <c r="C1692" s="11">
        <v>44131</v>
      </c>
      <c r="D1692" s="4">
        <v>3</v>
      </c>
      <c r="E1692" s="4">
        <v>321</v>
      </c>
      <c r="F1692" s="41">
        <v>40.488</v>
      </c>
      <c r="G1692" s="41">
        <v>121.464</v>
      </c>
    </row>
    <row r="1693" spans="1:7" x14ac:dyDescent="0.25">
      <c r="A1693" s="5">
        <v>1035</v>
      </c>
      <c r="B1693" s="5">
        <v>2333</v>
      </c>
      <c r="C1693" s="10">
        <v>44131</v>
      </c>
      <c r="D1693" s="5">
        <v>60</v>
      </c>
      <c r="E1693" s="5">
        <v>322</v>
      </c>
      <c r="F1693" s="40">
        <v>26.365500000000001</v>
      </c>
      <c r="G1693" s="40">
        <v>1581.93</v>
      </c>
    </row>
    <row r="1694" spans="1:7" x14ac:dyDescent="0.25">
      <c r="A1694" s="4">
        <v>1036</v>
      </c>
      <c r="B1694" s="4">
        <v>2334</v>
      </c>
      <c r="C1694" s="11">
        <v>44131</v>
      </c>
      <c r="D1694" s="4">
        <v>3</v>
      </c>
      <c r="E1694" s="4">
        <v>504</v>
      </c>
      <c r="F1694" s="41">
        <v>48.762</v>
      </c>
      <c r="G1694" s="41">
        <v>146.286</v>
      </c>
    </row>
    <row r="1695" spans="1:7" x14ac:dyDescent="0.25">
      <c r="A1695" s="5">
        <v>1037</v>
      </c>
      <c r="B1695" s="5">
        <v>2335</v>
      </c>
      <c r="C1695" s="10">
        <v>44131</v>
      </c>
      <c r="D1695" s="5">
        <v>3</v>
      </c>
      <c r="E1695" s="5">
        <v>497</v>
      </c>
      <c r="F1695" s="40">
        <v>34.188000000000002</v>
      </c>
      <c r="G1695" s="40">
        <v>102.56399999999999</v>
      </c>
    </row>
    <row r="1696" spans="1:7" x14ac:dyDescent="0.25">
      <c r="A1696" s="4">
        <v>1038</v>
      </c>
      <c r="B1696" s="4">
        <v>2336</v>
      </c>
      <c r="C1696" s="11">
        <v>44131</v>
      </c>
      <c r="D1696" s="4">
        <v>3</v>
      </c>
      <c r="E1696" s="4">
        <v>323</v>
      </c>
      <c r="F1696" s="41">
        <v>50.263500000000001</v>
      </c>
      <c r="G1696" s="41">
        <v>150.79050000000001</v>
      </c>
    </row>
    <row r="1697" spans="1:7" x14ac:dyDescent="0.25">
      <c r="A1697" s="5">
        <v>1039</v>
      </c>
      <c r="B1697" s="5">
        <v>2337</v>
      </c>
      <c r="C1697" s="10">
        <v>44131</v>
      </c>
      <c r="D1697" s="5">
        <v>550</v>
      </c>
      <c r="E1697" s="5">
        <v>523</v>
      </c>
      <c r="F1697" s="40">
        <v>10.731</v>
      </c>
      <c r="G1697" s="40">
        <v>5902.05</v>
      </c>
    </row>
    <row r="1698" spans="1:7" x14ac:dyDescent="0.25">
      <c r="A1698" s="4">
        <v>1039</v>
      </c>
      <c r="B1698" s="4">
        <v>2338</v>
      </c>
      <c r="C1698" s="11">
        <v>44131</v>
      </c>
      <c r="D1698" s="4">
        <v>550</v>
      </c>
      <c r="E1698" s="4">
        <v>524</v>
      </c>
      <c r="F1698" s="41">
        <v>14.1225</v>
      </c>
      <c r="G1698" s="41">
        <v>7767.375</v>
      </c>
    </row>
    <row r="1699" spans="1:7" x14ac:dyDescent="0.25">
      <c r="A1699" s="5">
        <v>1040</v>
      </c>
      <c r="B1699" s="5">
        <v>2339</v>
      </c>
      <c r="C1699" s="10">
        <v>44131</v>
      </c>
      <c r="D1699" s="5">
        <v>60</v>
      </c>
      <c r="E1699" s="5">
        <v>496</v>
      </c>
      <c r="F1699" s="40">
        <v>48.908999999999999</v>
      </c>
      <c r="G1699" s="40">
        <v>2934.54</v>
      </c>
    </row>
    <row r="1700" spans="1:7" x14ac:dyDescent="0.25">
      <c r="A1700" s="4">
        <v>1041</v>
      </c>
      <c r="B1700" s="4">
        <v>2340</v>
      </c>
      <c r="C1700" s="11">
        <v>44132</v>
      </c>
      <c r="D1700" s="4">
        <v>550</v>
      </c>
      <c r="E1700" s="4">
        <v>910</v>
      </c>
      <c r="F1700" s="41">
        <v>40.939500000000002</v>
      </c>
      <c r="G1700" s="41">
        <v>22516.724999999999</v>
      </c>
    </row>
    <row r="1701" spans="1:7" x14ac:dyDescent="0.25">
      <c r="A1701" s="5">
        <v>1041</v>
      </c>
      <c r="B1701" s="5">
        <v>2341</v>
      </c>
      <c r="C1701" s="10">
        <v>44132</v>
      </c>
      <c r="D1701" s="5">
        <v>550</v>
      </c>
      <c r="E1701" s="5">
        <v>911</v>
      </c>
      <c r="F1701" s="40">
        <v>21.0945</v>
      </c>
      <c r="G1701" s="40">
        <v>11601.975</v>
      </c>
    </row>
    <row r="1702" spans="1:7" x14ac:dyDescent="0.25">
      <c r="A1702" s="4">
        <v>1041</v>
      </c>
      <c r="B1702" s="4">
        <v>2342</v>
      </c>
      <c r="C1702" s="11">
        <v>44132</v>
      </c>
      <c r="D1702" s="4">
        <v>550</v>
      </c>
      <c r="E1702" s="4">
        <v>912</v>
      </c>
      <c r="F1702" s="41">
        <v>30.439499999999999</v>
      </c>
      <c r="G1702" s="41">
        <v>16741.724999999999</v>
      </c>
    </row>
    <row r="1703" spans="1:7" x14ac:dyDescent="0.25">
      <c r="A1703" s="5">
        <v>1041</v>
      </c>
      <c r="B1703" s="5">
        <v>2343</v>
      </c>
      <c r="C1703" s="10">
        <v>44132</v>
      </c>
      <c r="D1703" s="5">
        <v>550</v>
      </c>
      <c r="E1703" s="5">
        <v>913</v>
      </c>
      <c r="F1703" s="40">
        <v>40.939500000000002</v>
      </c>
      <c r="G1703" s="40">
        <v>22516.724999999999</v>
      </c>
    </row>
    <row r="1704" spans="1:7" x14ac:dyDescent="0.25">
      <c r="A1704" s="4">
        <v>1042</v>
      </c>
      <c r="B1704" s="4">
        <v>2344</v>
      </c>
      <c r="C1704" s="11">
        <v>44132</v>
      </c>
      <c r="D1704" s="4">
        <v>60</v>
      </c>
      <c r="E1704" s="4">
        <v>506</v>
      </c>
      <c r="F1704" s="41">
        <v>9.1980000000000004</v>
      </c>
      <c r="G1704" s="41">
        <v>551.88</v>
      </c>
    </row>
    <row r="1705" spans="1:7" x14ac:dyDescent="0.25">
      <c r="A1705" s="5">
        <v>1043</v>
      </c>
      <c r="B1705" s="5">
        <v>2345</v>
      </c>
      <c r="C1705" s="10">
        <v>44132</v>
      </c>
      <c r="D1705" s="5">
        <v>550</v>
      </c>
      <c r="E1705" s="5">
        <v>679</v>
      </c>
      <c r="F1705" s="40">
        <v>5.7750000000000004</v>
      </c>
      <c r="G1705" s="40">
        <v>3176.25</v>
      </c>
    </row>
    <row r="1706" spans="1:7" x14ac:dyDescent="0.25">
      <c r="A1706" s="4">
        <v>1044</v>
      </c>
      <c r="B1706" s="4">
        <v>2346</v>
      </c>
      <c r="C1706" s="11">
        <v>44132</v>
      </c>
      <c r="D1706" s="4">
        <v>550</v>
      </c>
      <c r="E1706" s="4">
        <v>507</v>
      </c>
      <c r="F1706" s="41">
        <v>23.393999999999998</v>
      </c>
      <c r="G1706" s="41">
        <v>12866.7</v>
      </c>
    </row>
    <row r="1707" spans="1:7" x14ac:dyDescent="0.25">
      <c r="A1707" s="5">
        <v>1044</v>
      </c>
      <c r="B1707" s="5">
        <v>2347</v>
      </c>
      <c r="C1707" s="10">
        <v>44132</v>
      </c>
      <c r="D1707" s="5">
        <v>550</v>
      </c>
      <c r="E1707" s="5">
        <v>508</v>
      </c>
      <c r="F1707" s="40">
        <v>27.6465</v>
      </c>
      <c r="G1707" s="40">
        <v>15205.575000000001</v>
      </c>
    </row>
    <row r="1708" spans="1:7" x14ac:dyDescent="0.25">
      <c r="A1708" s="4">
        <v>1045</v>
      </c>
      <c r="B1708" s="4">
        <v>2348</v>
      </c>
      <c r="C1708" s="11">
        <v>44132</v>
      </c>
      <c r="D1708" s="4">
        <v>550</v>
      </c>
      <c r="E1708" s="4">
        <v>355</v>
      </c>
      <c r="F1708" s="41">
        <v>1.365</v>
      </c>
      <c r="G1708" s="41">
        <v>750.75</v>
      </c>
    </row>
    <row r="1709" spans="1:7" x14ac:dyDescent="0.25">
      <c r="A1709" s="5">
        <v>1045</v>
      </c>
      <c r="B1709" s="5">
        <v>2349</v>
      </c>
      <c r="C1709" s="10">
        <v>44132</v>
      </c>
      <c r="D1709" s="5">
        <v>550</v>
      </c>
      <c r="E1709" s="5">
        <v>940</v>
      </c>
      <c r="F1709" s="40">
        <v>62.9895</v>
      </c>
      <c r="G1709" s="40">
        <v>34644.224999999999</v>
      </c>
    </row>
    <row r="1710" spans="1:7" x14ac:dyDescent="0.25">
      <c r="A1710" s="4">
        <v>1045</v>
      </c>
      <c r="B1710" s="4">
        <v>2350</v>
      </c>
      <c r="C1710" s="11">
        <v>44132</v>
      </c>
      <c r="D1710" s="4">
        <v>550</v>
      </c>
      <c r="E1710" s="4">
        <v>535</v>
      </c>
      <c r="F1710" s="41">
        <v>3.4860000000000002</v>
      </c>
      <c r="G1710" s="41">
        <v>1917.3</v>
      </c>
    </row>
    <row r="1711" spans="1:7" x14ac:dyDescent="0.25">
      <c r="A1711" s="5">
        <v>1046</v>
      </c>
      <c r="B1711" s="5">
        <v>2351</v>
      </c>
      <c r="C1711" s="10">
        <v>44132</v>
      </c>
      <c r="D1711" s="5">
        <v>550</v>
      </c>
      <c r="E1711" s="5">
        <v>351</v>
      </c>
      <c r="F1711" s="40">
        <v>6.1950000000000003</v>
      </c>
      <c r="G1711" s="40">
        <v>3407.25</v>
      </c>
    </row>
    <row r="1712" spans="1:7" x14ac:dyDescent="0.25">
      <c r="A1712" s="4">
        <v>1046</v>
      </c>
      <c r="B1712" s="4">
        <v>2352</v>
      </c>
      <c r="C1712" s="11">
        <v>44132</v>
      </c>
      <c r="D1712" s="4">
        <v>550</v>
      </c>
      <c r="E1712" s="4">
        <v>352</v>
      </c>
      <c r="F1712" s="41">
        <v>1.47</v>
      </c>
      <c r="G1712" s="41">
        <v>808.5</v>
      </c>
    </row>
    <row r="1713" spans="1:7" x14ac:dyDescent="0.25">
      <c r="A1713" s="5">
        <v>1046</v>
      </c>
      <c r="B1713" s="5">
        <v>2353</v>
      </c>
      <c r="C1713" s="10">
        <v>44132</v>
      </c>
      <c r="D1713" s="5">
        <v>550</v>
      </c>
      <c r="E1713" s="5">
        <v>679</v>
      </c>
      <c r="F1713" s="40">
        <v>6.1950000000000003</v>
      </c>
      <c r="G1713" s="40">
        <v>3407.25</v>
      </c>
    </row>
    <row r="1714" spans="1:7" x14ac:dyDescent="0.25">
      <c r="A1714" s="4">
        <v>1047</v>
      </c>
      <c r="B1714" s="4">
        <v>2354</v>
      </c>
      <c r="C1714" s="11">
        <v>44132</v>
      </c>
      <c r="D1714" s="4">
        <v>550</v>
      </c>
      <c r="E1714" s="4">
        <v>507</v>
      </c>
      <c r="F1714" s="41">
        <v>22.165500000000002</v>
      </c>
      <c r="G1714" s="41">
        <v>12191.025</v>
      </c>
    </row>
    <row r="1715" spans="1:7" x14ac:dyDescent="0.25">
      <c r="A1715" s="5">
        <v>1047</v>
      </c>
      <c r="B1715" s="5">
        <v>2355</v>
      </c>
      <c r="C1715" s="10">
        <v>44132</v>
      </c>
      <c r="D1715" s="5">
        <v>550</v>
      </c>
      <c r="E1715" s="5">
        <v>508</v>
      </c>
      <c r="F1715" s="40">
        <v>29.284500000000001</v>
      </c>
      <c r="G1715" s="40">
        <v>16106.475</v>
      </c>
    </row>
    <row r="1716" spans="1:7" x14ac:dyDescent="0.25">
      <c r="A1716" s="4">
        <v>1048</v>
      </c>
      <c r="B1716" s="4">
        <v>2356</v>
      </c>
      <c r="C1716" s="11">
        <v>44132</v>
      </c>
      <c r="D1716" s="4">
        <v>3</v>
      </c>
      <c r="E1716" s="4">
        <v>491</v>
      </c>
      <c r="F1716" s="41">
        <v>19.9815</v>
      </c>
      <c r="G1716" s="41">
        <v>59.944499999999998</v>
      </c>
    </row>
    <row r="1717" spans="1:7" x14ac:dyDescent="0.25">
      <c r="A1717" s="5">
        <v>1049</v>
      </c>
      <c r="B1717" s="5">
        <v>2357</v>
      </c>
      <c r="C1717" s="10">
        <v>44132</v>
      </c>
      <c r="D1717" s="5">
        <v>3</v>
      </c>
      <c r="E1717" s="5">
        <v>341</v>
      </c>
      <c r="F1717" s="40">
        <v>41.170499999999997</v>
      </c>
      <c r="G1717" s="40">
        <v>123.5115</v>
      </c>
    </row>
    <row r="1718" spans="1:7" x14ac:dyDescent="0.25">
      <c r="A1718" s="4">
        <v>1049</v>
      </c>
      <c r="B1718" s="4">
        <v>2358</v>
      </c>
      <c r="C1718" s="11">
        <v>44132</v>
      </c>
      <c r="D1718" s="4">
        <v>3</v>
      </c>
      <c r="E1718" s="4">
        <v>342</v>
      </c>
      <c r="F1718" s="41">
        <v>39.070500000000003</v>
      </c>
      <c r="G1718" s="41">
        <v>117.2115</v>
      </c>
    </row>
    <row r="1719" spans="1:7" x14ac:dyDescent="0.25">
      <c r="A1719" s="5">
        <v>1049</v>
      </c>
      <c r="B1719" s="5">
        <v>2359</v>
      </c>
      <c r="C1719" s="10">
        <v>44132</v>
      </c>
      <c r="D1719" s="5">
        <v>3</v>
      </c>
      <c r="E1719" s="5">
        <v>343</v>
      </c>
      <c r="F1719" s="40">
        <v>43.344000000000001</v>
      </c>
      <c r="G1719" s="40">
        <v>130.03200000000001</v>
      </c>
    </row>
    <row r="1720" spans="1:7" x14ac:dyDescent="0.25">
      <c r="A1720" s="4">
        <v>1049</v>
      </c>
      <c r="B1720" s="4">
        <v>2360</v>
      </c>
      <c r="C1720" s="11">
        <v>44132</v>
      </c>
      <c r="D1720" s="4">
        <v>3</v>
      </c>
      <c r="E1720" s="4">
        <v>344</v>
      </c>
      <c r="F1720" s="41">
        <v>39.070500000000003</v>
      </c>
      <c r="G1720" s="41">
        <v>117.2115</v>
      </c>
    </row>
    <row r="1721" spans="1:7" x14ac:dyDescent="0.25">
      <c r="A1721" s="5">
        <v>1049</v>
      </c>
      <c r="B1721" s="5">
        <v>2361</v>
      </c>
      <c r="C1721" s="10">
        <v>44132</v>
      </c>
      <c r="D1721" s="5">
        <v>3</v>
      </c>
      <c r="E1721" s="5">
        <v>345</v>
      </c>
      <c r="F1721" s="40">
        <v>36.970500000000001</v>
      </c>
      <c r="G1721" s="40">
        <v>110.9115</v>
      </c>
    </row>
    <row r="1722" spans="1:7" x14ac:dyDescent="0.25">
      <c r="A1722" s="4">
        <v>1050</v>
      </c>
      <c r="B1722" s="4">
        <v>2362</v>
      </c>
      <c r="C1722" s="11">
        <v>44132</v>
      </c>
      <c r="D1722" s="4">
        <v>550</v>
      </c>
      <c r="E1722" s="4">
        <v>935</v>
      </c>
      <c r="F1722" s="41">
        <v>31.4895</v>
      </c>
      <c r="G1722" s="41">
        <v>17319.224999999999</v>
      </c>
    </row>
    <row r="1723" spans="1:7" x14ac:dyDescent="0.25">
      <c r="A1723" s="5">
        <v>1050</v>
      </c>
      <c r="B1723" s="5">
        <v>2363</v>
      </c>
      <c r="C1723" s="10">
        <v>44132</v>
      </c>
      <c r="D1723" s="5">
        <v>550</v>
      </c>
      <c r="E1723" s="5">
        <v>936</v>
      </c>
      <c r="F1723" s="40">
        <v>48.289499999999997</v>
      </c>
      <c r="G1723" s="40">
        <v>26559.224999999999</v>
      </c>
    </row>
    <row r="1724" spans="1:7" x14ac:dyDescent="0.25">
      <c r="A1724" s="4">
        <v>1051</v>
      </c>
      <c r="B1724" s="4">
        <v>2364</v>
      </c>
      <c r="C1724" s="11">
        <v>44132</v>
      </c>
      <c r="D1724" s="4">
        <v>3</v>
      </c>
      <c r="E1724" s="4">
        <v>375</v>
      </c>
      <c r="F1724" s="41">
        <v>43.344000000000001</v>
      </c>
      <c r="G1724" s="41">
        <v>130.03200000000001</v>
      </c>
    </row>
    <row r="1725" spans="1:7" x14ac:dyDescent="0.25">
      <c r="A1725" s="5">
        <v>1051</v>
      </c>
      <c r="B1725" s="5">
        <v>2365</v>
      </c>
      <c r="C1725" s="10">
        <v>44132</v>
      </c>
      <c r="D1725" s="5">
        <v>3</v>
      </c>
      <c r="E1725" s="5">
        <v>376</v>
      </c>
      <c r="F1725" s="40">
        <v>39.070500000000003</v>
      </c>
      <c r="G1725" s="40">
        <v>117.2115</v>
      </c>
    </row>
    <row r="1726" spans="1:7" x14ac:dyDescent="0.25">
      <c r="A1726" s="4">
        <v>1051</v>
      </c>
      <c r="B1726" s="4">
        <v>2366</v>
      </c>
      <c r="C1726" s="11">
        <v>44132</v>
      </c>
      <c r="D1726" s="4">
        <v>3</v>
      </c>
      <c r="E1726" s="4">
        <v>377</v>
      </c>
      <c r="F1726" s="41">
        <v>36.970500000000001</v>
      </c>
      <c r="G1726" s="41">
        <v>110.9115</v>
      </c>
    </row>
    <row r="1727" spans="1:7" x14ac:dyDescent="0.25">
      <c r="A1727" s="5">
        <v>1051</v>
      </c>
      <c r="B1727" s="5">
        <v>2367</v>
      </c>
      <c r="C1727" s="10">
        <v>44132</v>
      </c>
      <c r="D1727" s="5">
        <v>3</v>
      </c>
      <c r="E1727" s="5">
        <v>378</v>
      </c>
      <c r="F1727" s="40">
        <v>41.244</v>
      </c>
      <c r="G1727" s="40">
        <v>123.732</v>
      </c>
    </row>
    <row r="1728" spans="1:7" x14ac:dyDescent="0.25">
      <c r="A1728" s="4">
        <v>1052</v>
      </c>
      <c r="B1728" s="4">
        <v>2368</v>
      </c>
      <c r="C1728" s="11">
        <v>44132</v>
      </c>
      <c r="D1728" s="4">
        <v>550</v>
      </c>
      <c r="E1728" s="4">
        <v>488</v>
      </c>
      <c r="F1728" s="41">
        <v>8.8620000000000001</v>
      </c>
      <c r="G1728" s="41">
        <v>4874.1000000000004</v>
      </c>
    </row>
    <row r="1729" spans="1:7" x14ac:dyDescent="0.25">
      <c r="A1729" s="5">
        <v>1052</v>
      </c>
      <c r="B1729" s="5">
        <v>2369</v>
      </c>
      <c r="C1729" s="10">
        <v>44132</v>
      </c>
      <c r="D1729" s="5">
        <v>550</v>
      </c>
      <c r="E1729" s="5">
        <v>489</v>
      </c>
      <c r="F1729" s="40">
        <v>10.468500000000001</v>
      </c>
      <c r="G1729" s="40">
        <v>5757.6750000000002</v>
      </c>
    </row>
    <row r="1730" spans="1:7" x14ac:dyDescent="0.25">
      <c r="A1730" s="4">
        <v>1053</v>
      </c>
      <c r="B1730" s="4">
        <v>2370</v>
      </c>
      <c r="C1730" s="11">
        <v>44132</v>
      </c>
      <c r="D1730" s="4">
        <v>3</v>
      </c>
      <c r="E1730" s="4">
        <v>402</v>
      </c>
      <c r="F1730" s="41">
        <v>47.470500000000001</v>
      </c>
      <c r="G1730" s="41">
        <v>142.41149999999999</v>
      </c>
    </row>
    <row r="1731" spans="1:7" x14ac:dyDescent="0.25">
      <c r="A1731" s="5">
        <v>1054</v>
      </c>
      <c r="B1731" s="5">
        <v>2371</v>
      </c>
      <c r="C1731" s="10">
        <v>44132</v>
      </c>
      <c r="D1731" s="5">
        <v>550</v>
      </c>
      <c r="E1731" s="5">
        <v>510</v>
      </c>
      <c r="F1731" s="40">
        <v>23.079000000000001</v>
      </c>
      <c r="G1731" s="40">
        <v>12693.45</v>
      </c>
    </row>
    <row r="1732" spans="1:7" x14ac:dyDescent="0.25">
      <c r="A1732" s="4">
        <v>1054</v>
      </c>
      <c r="B1732" s="4">
        <v>2372</v>
      </c>
      <c r="C1732" s="11">
        <v>44132</v>
      </c>
      <c r="D1732" s="4">
        <v>550</v>
      </c>
      <c r="E1732" s="4">
        <v>511</v>
      </c>
      <c r="F1732" s="41">
        <v>29.274000000000001</v>
      </c>
      <c r="G1732" s="41">
        <v>16100.7</v>
      </c>
    </row>
    <row r="1733" spans="1:7" x14ac:dyDescent="0.25">
      <c r="A1733" s="5">
        <v>1055</v>
      </c>
      <c r="B1733" s="5">
        <v>2373</v>
      </c>
      <c r="C1733" s="10">
        <v>44132</v>
      </c>
      <c r="D1733" s="5">
        <v>3</v>
      </c>
      <c r="E1733" s="5">
        <v>403</v>
      </c>
      <c r="F1733" s="40">
        <v>45.3705</v>
      </c>
      <c r="G1733" s="40">
        <v>136.11150000000001</v>
      </c>
    </row>
    <row r="1734" spans="1:7" x14ac:dyDescent="0.25">
      <c r="A1734" s="4">
        <v>1055</v>
      </c>
      <c r="B1734" s="4">
        <v>2374</v>
      </c>
      <c r="C1734" s="11">
        <v>44132</v>
      </c>
      <c r="D1734" s="4">
        <v>3</v>
      </c>
      <c r="E1734" s="4">
        <v>404</v>
      </c>
      <c r="F1734" s="41">
        <v>49.643999999999998</v>
      </c>
      <c r="G1734" s="41">
        <v>148.93199999999999</v>
      </c>
    </row>
    <row r="1735" spans="1:7" x14ac:dyDescent="0.25">
      <c r="A1735" s="5">
        <v>1055</v>
      </c>
      <c r="B1735" s="5">
        <v>2375</v>
      </c>
      <c r="C1735" s="10">
        <v>44132</v>
      </c>
      <c r="D1735" s="5">
        <v>3</v>
      </c>
      <c r="E1735" s="5">
        <v>405</v>
      </c>
      <c r="F1735" s="40">
        <v>45.3705</v>
      </c>
      <c r="G1735" s="40">
        <v>136.11150000000001</v>
      </c>
    </row>
    <row r="1736" spans="1:7" x14ac:dyDescent="0.25">
      <c r="A1736" s="4">
        <v>1055</v>
      </c>
      <c r="B1736" s="4">
        <v>2376</v>
      </c>
      <c r="C1736" s="11">
        <v>44132</v>
      </c>
      <c r="D1736" s="4">
        <v>3</v>
      </c>
      <c r="E1736" s="4">
        <v>406</v>
      </c>
      <c r="F1736" s="41">
        <v>43.270499999999998</v>
      </c>
      <c r="G1736" s="41">
        <v>129.8115</v>
      </c>
    </row>
    <row r="1737" spans="1:7" x14ac:dyDescent="0.25">
      <c r="A1737" s="5">
        <v>1055</v>
      </c>
      <c r="B1737" s="5">
        <v>2377</v>
      </c>
      <c r="C1737" s="10">
        <v>44132</v>
      </c>
      <c r="D1737" s="5">
        <v>3</v>
      </c>
      <c r="E1737" s="5">
        <v>407</v>
      </c>
      <c r="F1737" s="40">
        <v>47.543999999999997</v>
      </c>
      <c r="G1737" s="40">
        <v>142.63200000000001</v>
      </c>
    </row>
    <row r="1738" spans="1:7" x14ac:dyDescent="0.25">
      <c r="A1738" s="4">
        <v>1055</v>
      </c>
      <c r="B1738" s="4">
        <v>2378</v>
      </c>
      <c r="C1738" s="11">
        <v>44132</v>
      </c>
      <c r="D1738" s="4">
        <v>3</v>
      </c>
      <c r="E1738" s="4">
        <v>408</v>
      </c>
      <c r="F1738" s="41">
        <v>43.270499999999998</v>
      </c>
      <c r="G1738" s="41">
        <v>129.8115</v>
      </c>
    </row>
    <row r="1739" spans="1:7" x14ac:dyDescent="0.25">
      <c r="A1739" s="5">
        <v>1055</v>
      </c>
      <c r="B1739" s="5">
        <v>2379</v>
      </c>
      <c r="C1739" s="10">
        <v>44132</v>
      </c>
      <c r="D1739" s="5">
        <v>3</v>
      </c>
      <c r="E1739" s="5">
        <v>409</v>
      </c>
      <c r="F1739" s="40">
        <v>41.170499999999997</v>
      </c>
      <c r="G1739" s="40">
        <v>123.5115</v>
      </c>
    </row>
    <row r="1740" spans="1:7" x14ac:dyDescent="0.25">
      <c r="A1740" s="4">
        <v>1055</v>
      </c>
      <c r="B1740" s="4">
        <v>2380</v>
      </c>
      <c r="C1740" s="11">
        <v>44132</v>
      </c>
      <c r="D1740" s="4">
        <v>550</v>
      </c>
      <c r="E1740" s="4">
        <v>914</v>
      </c>
      <c r="F1740" s="41">
        <v>21.0945</v>
      </c>
      <c r="G1740" s="41">
        <v>11601.975</v>
      </c>
    </row>
    <row r="1741" spans="1:7" x14ac:dyDescent="0.25">
      <c r="A1741" s="5">
        <v>1055</v>
      </c>
      <c r="B1741" s="5">
        <v>2381</v>
      </c>
      <c r="C1741" s="10">
        <v>44132</v>
      </c>
      <c r="D1741" s="5">
        <v>550</v>
      </c>
      <c r="E1741" s="5">
        <v>915</v>
      </c>
      <c r="F1741" s="40">
        <v>30.439499999999999</v>
      </c>
      <c r="G1741" s="40">
        <v>16741.724999999999</v>
      </c>
    </row>
    <row r="1742" spans="1:7" x14ac:dyDescent="0.25">
      <c r="A1742" s="4">
        <v>1055</v>
      </c>
      <c r="B1742" s="4">
        <v>2382</v>
      </c>
      <c r="C1742" s="11">
        <v>44132</v>
      </c>
      <c r="D1742" s="4">
        <v>550</v>
      </c>
      <c r="E1742" s="4">
        <v>916</v>
      </c>
      <c r="F1742" s="41">
        <v>40.939500000000002</v>
      </c>
      <c r="G1742" s="41">
        <v>22516.724999999999</v>
      </c>
    </row>
    <row r="1743" spans="1:7" x14ac:dyDescent="0.25">
      <c r="A1743" s="5">
        <v>1056</v>
      </c>
      <c r="B1743" s="5">
        <v>2383</v>
      </c>
      <c r="C1743" s="10">
        <v>44132</v>
      </c>
      <c r="D1743" s="5">
        <v>550</v>
      </c>
      <c r="E1743" s="5">
        <v>525</v>
      </c>
      <c r="F1743" s="40">
        <v>2.3205</v>
      </c>
      <c r="G1743" s="40">
        <v>1276.2750000000001</v>
      </c>
    </row>
    <row r="1744" spans="1:7" x14ac:dyDescent="0.25">
      <c r="A1744" s="4">
        <v>1057</v>
      </c>
      <c r="B1744" s="4">
        <v>2384</v>
      </c>
      <c r="C1744" s="11">
        <v>44133</v>
      </c>
      <c r="D1744" s="4">
        <v>3</v>
      </c>
      <c r="E1744" s="4">
        <v>341</v>
      </c>
      <c r="F1744" s="41">
        <v>47.470500000000001</v>
      </c>
      <c r="G1744" s="41">
        <v>142.41149999999999</v>
      </c>
    </row>
    <row r="1745" spans="1:7" x14ac:dyDescent="0.25">
      <c r="A1745" s="5">
        <v>1057</v>
      </c>
      <c r="B1745" s="5">
        <v>2385</v>
      </c>
      <c r="C1745" s="10">
        <v>44133</v>
      </c>
      <c r="D1745" s="5">
        <v>3</v>
      </c>
      <c r="E1745" s="5">
        <v>342</v>
      </c>
      <c r="F1745" s="40">
        <v>45.3705</v>
      </c>
      <c r="G1745" s="40">
        <v>136.11150000000001</v>
      </c>
    </row>
    <row r="1746" spans="1:7" x14ac:dyDescent="0.25">
      <c r="A1746" s="4">
        <v>1057</v>
      </c>
      <c r="B1746" s="4">
        <v>2386</v>
      </c>
      <c r="C1746" s="11">
        <v>44133</v>
      </c>
      <c r="D1746" s="4">
        <v>3</v>
      </c>
      <c r="E1746" s="4">
        <v>343</v>
      </c>
      <c r="F1746" s="41">
        <v>49.643999999999998</v>
      </c>
      <c r="G1746" s="41">
        <v>148.93199999999999</v>
      </c>
    </row>
    <row r="1747" spans="1:7" x14ac:dyDescent="0.25">
      <c r="A1747" s="5">
        <v>1057</v>
      </c>
      <c r="B1747" s="5">
        <v>2387</v>
      </c>
      <c r="C1747" s="10">
        <v>44133</v>
      </c>
      <c r="D1747" s="5">
        <v>3</v>
      </c>
      <c r="E1747" s="5">
        <v>344</v>
      </c>
      <c r="F1747" s="40">
        <v>45.3705</v>
      </c>
      <c r="G1747" s="40">
        <v>136.11150000000001</v>
      </c>
    </row>
    <row r="1748" spans="1:7" x14ac:dyDescent="0.25">
      <c r="A1748" s="4">
        <v>1057</v>
      </c>
      <c r="B1748" s="4">
        <v>2388</v>
      </c>
      <c r="C1748" s="11">
        <v>44133</v>
      </c>
      <c r="D1748" s="4">
        <v>3</v>
      </c>
      <c r="E1748" s="4">
        <v>345</v>
      </c>
      <c r="F1748" s="41">
        <v>43.270499999999998</v>
      </c>
      <c r="G1748" s="41">
        <v>129.8115</v>
      </c>
    </row>
    <row r="1749" spans="1:7" x14ac:dyDescent="0.25">
      <c r="A1749" s="5">
        <v>1057</v>
      </c>
      <c r="B1749" s="5">
        <v>2389</v>
      </c>
      <c r="C1749" s="10">
        <v>44133</v>
      </c>
      <c r="D1749" s="5">
        <v>3</v>
      </c>
      <c r="E1749" s="5">
        <v>346</v>
      </c>
      <c r="F1749" s="40">
        <v>47.543999999999997</v>
      </c>
      <c r="G1749" s="40">
        <v>142.63200000000001</v>
      </c>
    </row>
    <row r="1750" spans="1:7" x14ac:dyDescent="0.25">
      <c r="A1750" s="4">
        <v>1058</v>
      </c>
      <c r="B1750" s="4">
        <v>2390</v>
      </c>
      <c r="C1750" s="11">
        <v>44133</v>
      </c>
      <c r="D1750" s="4">
        <v>550</v>
      </c>
      <c r="E1750" s="4">
        <v>928</v>
      </c>
      <c r="F1750" s="41">
        <v>32.770499999999998</v>
      </c>
      <c r="G1750" s="41">
        <v>18023.775000000001</v>
      </c>
    </row>
    <row r="1751" spans="1:7" x14ac:dyDescent="0.25">
      <c r="A1751" s="5">
        <v>1058</v>
      </c>
      <c r="B1751" s="5">
        <v>2391</v>
      </c>
      <c r="C1751" s="10">
        <v>44133</v>
      </c>
      <c r="D1751" s="5">
        <v>550</v>
      </c>
      <c r="E1751" s="5">
        <v>929</v>
      </c>
      <c r="F1751" s="40">
        <v>37.085999999999999</v>
      </c>
      <c r="G1751" s="40">
        <v>20397.3</v>
      </c>
    </row>
    <row r="1752" spans="1:7" x14ac:dyDescent="0.25">
      <c r="A1752" s="4">
        <v>1058</v>
      </c>
      <c r="B1752" s="4">
        <v>2392</v>
      </c>
      <c r="C1752" s="11">
        <v>44133</v>
      </c>
      <c r="D1752" s="4">
        <v>550</v>
      </c>
      <c r="E1752" s="4">
        <v>930</v>
      </c>
      <c r="F1752" s="41">
        <v>43.039499999999997</v>
      </c>
      <c r="G1752" s="41">
        <v>23671.724999999999</v>
      </c>
    </row>
    <row r="1753" spans="1:7" x14ac:dyDescent="0.25">
      <c r="A1753" s="5">
        <v>1059</v>
      </c>
      <c r="B1753" s="5">
        <v>2393</v>
      </c>
      <c r="C1753" s="10">
        <v>44133</v>
      </c>
      <c r="D1753" s="5">
        <v>550</v>
      </c>
      <c r="E1753" s="5">
        <v>332</v>
      </c>
      <c r="F1753" s="40">
        <v>10.815</v>
      </c>
      <c r="G1753" s="40">
        <v>5948.25</v>
      </c>
    </row>
    <row r="1754" spans="1:7" x14ac:dyDescent="0.25">
      <c r="A1754" s="4">
        <v>1060</v>
      </c>
      <c r="B1754" s="4">
        <v>2394</v>
      </c>
      <c r="C1754" s="11">
        <v>44133</v>
      </c>
      <c r="D1754" s="4">
        <v>550</v>
      </c>
      <c r="E1754" s="4">
        <v>948</v>
      </c>
      <c r="F1754" s="41">
        <v>82.834500000000006</v>
      </c>
      <c r="G1754" s="41">
        <v>45558.974999999999</v>
      </c>
    </row>
    <row r="1755" spans="1:7" x14ac:dyDescent="0.25">
      <c r="A1755" s="5">
        <v>1060</v>
      </c>
      <c r="B1755" s="5">
        <v>2395</v>
      </c>
      <c r="C1755" s="10">
        <v>44133</v>
      </c>
      <c r="D1755" s="5">
        <v>550</v>
      </c>
      <c r="E1755" s="5">
        <v>907</v>
      </c>
      <c r="F1755" s="40">
        <v>82.834500000000006</v>
      </c>
      <c r="G1755" s="40">
        <v>45558.974999999999</v>
      </c>
    </row>
    <row r="1756" spans="1:7" x14ac:dyDescent="0.25">
      <c r="A1756" s="4">
        <v>1061</v>
      </c>
      <c r="B1756" s="4">
        <v>2396</v>
      </c>
      <c r="C1756" s="11">
        <v>44133</v>
      </c>
      <c r="D1756" s="4">
        <v>1250</v>
      </c>
      <c r="E1756" s="4">
        <v>325</v>
      </c>
      <c r="F1756" s="41">
        <v>0.21</v>
      </c>
      <c r="G1756" s="41">
        <v>262.5</v>
      </c>
    </row>
    <row r="1757" spans="1:7" x14ac:dyDescent="0.25">
      <c r="A1757" s="5">
        <v>1061</v>
      </c>
      <c r="B1757" s="5">
        <v>2397</v>
      </c>
      <c r="C1757" s="10">
        <v>44133</v>
      </c>
      <c r="D1757" s="5">
        <v>1250</v>
      </c>
      <c r="E1757" s="5">
        <v>326</v>
      </c>
      <c r="F1757" s="40">
        <v>0.21</v>
      </c>
      <c r="G1757" s="40">
        <v>262.5</v>
      </c>
    </row>
    <row r="1758" spans="1:7" x14ac:dyDescent="0.25">
      <c r="A1758" s="4">
        <v>1062</v>
      </c>
      <c r="B1758" s="4">
        <v>2398</v>
      </c>
      <c r="C1758" s="11">
        <v>44133</v>
      </c>
      <c r="D1758" s="4">
        <v>60</v>
      </c>
      <c r="E1758" s="4">
        <v>322</v>
      </c>
      <c r="F1758" s="41">
        <v>28.6965</v>
      </c>
      <c r="G1758" s="41">
        <v>1721.79</v>
      </c>
    </row>
    <row r="1759" spans="1:7" x14ac:dyDescent="0.25">
      <c r="A1759" s="5">
        <v>1063</v>
      </c>
      <c r="B1759" s="5">
        <v>2399</v>
      </c>
      <c r="C1759" s="10">
        <v>44133</v>
      </c>
      <c r="D1759" s="5">
        <v>550</v>
      </c>
      <c r="E1759" s="5">
        <v>930</v>
      </c>
      <c r="F1759" s="40">
        <v>42.514499999999998</v>
      </c>
      <c r="G1759" s="40">
        <v>23382.974999999999</v>
      </c>
    </row>
    <row r="1760" spans="1:7" x14ac:dyDescent="0.25">
      <c r="A1760" s="4">
        <v>1063</v>
      </c>
      <c r="B1760" s="4">
        <v>2400</v>
      </c>
      <c r="C1760" s="11">
        <v>44133</v>
      </c>
      <c r="D1760" s="4">
        <v>550</v>
      </c>
      <c r="E1760" s="4">
        <v>921</v>
      </c>
      <c r="F1760" s="41">
        <v>5.5860000000000003</v>
      </c>
      <c r="G1760" s="41">
        <v>3072.3</v>
      </c>
    </row>
    <row r="1761" spans="1:7" x14ac:dyDescent="0.25">
      <c r="A1761" s="5">
        <v>1064</v>
      </c>
      <c r="B1761" s="5">
        <v>2401</v>
      </c>
      <c r="C1761" s="10">
        <v>44133</v>
      </c>
      <c r="D1761" s="5">
        <v>60</v>
      </c>
      <c r="E1761" s="5">
        <v>952</v>
      </c>
      <c r="F1761" s="40">
        <v>15.7395</v>
      </c>
      <c r="G1761" s="40">
        <v>944.37</v>
      </c>
    </row>
    <row r="1762" spans="1:7" x14ac:dyDescent="0.25">
      <c r="A1762" s="4">
        <v>1065</v>
      </c>
      <c r="B1762" s="4">
        <v>2402</v>
      </c>
      <c r="C1762" s="11">
        <v>44138</v>
      </c>
      <c r="D1762" s="4">
        <v>550</v>
      </c>
      <c r="E1762" s="4">
        <v>526</v>
      </c>
      <c r="F1762" s="41">
        <v>3.6435</v>
      </c>
      <c r="G1762" s="41">
        <v>2003.925</v>
      </c>
    </row>
    <row r="1763" spans="1:7" x14ac:dyDescent="0.25">
      <c r="A1763" s="5">
        <v>1066</v>
      </c>
      <c r="B1763" s="5">
        <v>2403</v>
      </c>
      <c r="C1763" s="10">
        <v>44138</v>
      </c>
      <c r="D1763" s="5">
        <v>550</v>
      </c>
      <c r="E1763" s="5">
        <v>908</v>
      </c>
      <c r="F1763" s="40">
        <v>21.0945</v>
      </c>
      <c r="G1763" s="40">
        <v>11601.975</v>
      </c>
    </row>
    <row r="1764" spans="1:7" x14ac:dyDescent="0.25">
      <c r="A1764" s="4">
        <v>1066</v>
      </c>
      <c r="B1764" s="4">
        <v>2404</v>
      </c>
      <c r="C1764" s="11">
        <v>44138</v>
      </c>
      <c r="D1764" s="4">
        <v>550</v>
      </c>
      <c r="E1764" s="4">
        <v>909</v>
      </c>
      <c r="F1764" s="41">
        <v>30.439499999999999</v>
      </c>
      <c r="G1764" s="41">
        <v>16741.724999999999</v>
      </c>
    </row>
    <row r="1765" spans="1:7" x14ac:dyDescent="0.25">
      <c r="A1765" s="5">
        <v>1066</v>
      </c>
      <c r="B1765" s="5">
        <v>2405</v>
      </c>
      <c r="C1765" s="10">
        <v>44138</v>
      </c>
      <c r="D1765" s="5">
        <v>550</v>
      </c>
      <c r="E1765" s="5">
        <v>913</v>
      </c>
      <c r="F1765" s="40">
        <v>40.939500000000002</v>
      </c>
      <c r="G1765" s="40">
        <v>22516.724999999999</v>
      </c>
    </row>
    <row r="1766" spans="1:7" x14ac:dyDescent="0.25">
      <c r="A1766" s="4">
        <v>1067</v>
      </c>
      <c r="B1766" s="4">
        <v>2406</v>
      </c>
      <c r="C1766" s="11">
        <v>44138</v>
      </c>
      <c r="D1766" s="4">
        <v>60</v>
      </c>
      <c r="E1766" s="4">
        <v>356</v>
      </c>
      <c r="F1766" s="41">
        <v>3.6015000000000001</v>
      </c>
      <c r="G1766" s="41">
        <v>216.09</v>
      </c>
    </row>
    <row r="1767" spans="1:7" x14ac:dyDescent="0.25">
      <c r="A1767" s="5">
        <v>1067</v>
      </c>
      <c r="B1767" s="5">
        <v>2407</v>
      </c>
      <c r="C1767" s="10">
        <v>44138</v>
      </c>
      <c r="D1767" s="5">
        <v>60</v>
      </c>
      <c r="E1767" s="5">
        <v>357</v>
      </c>
      <c r="F1767" s="40">
        <v>3.9794999999999998</v>
      </c>
      <c r="G1767" s="40">
        <v>238.77</v>
      </c>
    </row>
    <row r="1768" spans="1:7" x14ac:dyDescent="0.25">
      <c r="A1768" s="4">
        <v>1068</v>
      </c>
      <c r="B1768" s="4">
        <v>2408</v>
      </c>
      <c r="C1768" s="11">
        <v>44138</v>
      </c>
      <c r="D1768" s="4">
        <v>550</v>
      </c>
      <c r="E1768" s="4">
        <v>935</v>
      </c>
      <c r="F1768" s="41">
        <v>31.4895</v>
      </c>
      <c r="G1768" s="41">
        <v>17319.224999999999</v>
      </c>
    </row>
    <row r="1769" spans="1:7" x14ac:dyDescent="0.25">
      <c r="A1769" s="5">
        <v>1068</v>
      </c>
      <c r="B1769" s="5">
        <v>2409</v>
      </c>
      <c r="C1769" s="10">
        <v>44138</v>
      </c>
      <c r="D1769" s="5">
        <v>550</v>
      </c>
      <c r="E1769" s="5">
        <v>936</v>
      </c>
      <c r="F1769" s="40">
        <v>48.289499999999997</v>
      </c>
      <c r="G1769" s="40">
        <v>26559.224999999999</v>
      </c>
    </row>
    <row r="1770" spans="1:7" x14ac:dyDescent="0.25">
      <c r="A1770" s="4">
        <v>1069</v>
      </c>
      <c r="B1770" s="4">
        <v>2410</v>
      </c>
      <c r="C1770" s="11">
        <v>44138</v>
      </c>
      <c r="D1770" s="4">
        <v>550</v>
      </c>
      <c r="E1770" s="4">
        <v>524</v>
      </c>
      <c r="F1770" s="41">
        <v>12.967499999999999</v>
      </c>
      <c r="G1770" s="41">
        <v>7132.125</v>
      </c>
    </row>
    <row r="1771" spans="1:7" x14ac:dyDescent="0.25">
      <c r="A1771" s="5">
        <v>1070</v>
      </c>
      <c r="B1771" s="5">
        <v>2411</v>
      </c>
      <c r="C1771" s="10">
        <v>44138</v>
      </c>
      <c r="D1771" s="5">
        <v>550</v>
      </c>
      <c r="E1771" s="5">
        <v>911</v>
      </c>
      <c r="F1771" s="40">
        <v>21.0945</v>
      </c>
      <c r="G1771" s="40">
        <v>11601.975</v>
      </c>
    </row>
    <row r="1772" spans="1:7" x14ac:dyDescent="0.25">
      <c r="A1772" s="4">
        <v>1070</v>
      </c>
      <c r="B1772" s="4">
        <v>2412</v>
      </c>
      <c r="C1772" s="11">
        <v>44138</v>
      </c>
      <c r="D1772" s="4">
        <v>550</v>
      </c>
      <c r="E1772" s="4">
        <v>912</v>
      </c>
      <c r="F1772" s="41">
        <v>30.439499999999999</v>
      </c>
      <c r="G1772" s="41">
        <v>16741.724999999999</v>
      </c>
    </row>
    <row r="1773" spans="1:7" x14ac:dyDescent="0.25">
      <c r="A1773" s="5">
        <v>1071</v>
      </c>
      <c r="B1773" s="5">
        <v>2413</v>
      </c>
      <c r="C1773" s="10">
        <v>44138</v>
      </c>
      <c r="D1773" s="5">
        <v>550</v>
      </c>
      <c r="E1773" s="5">
        <v>910</v>
      </c>
      <c r="F1773" s="40">
        <v>40.939500000000002</v>
      </c>
      <c r="G1773" s="40">
        <v>22516.724999999999</v>
      </c>
    </row>
    <row r="1774" spans="1:7" x14ac:dyDescent="0.25">
      <c r="A1774" s="4">
        <v>1072</v>
      </c>
      <c r="B1774" s="4">
        <v>2414</v>
      </c>
      <c r="C1774" s="11">
        <v>44138</v>
      </c>
      <c r="D1774" s="4">
        <v>550</v>
      </c>
      <c r="E1774" s="4">
        <v>937</v>
      </c>
      <c r="F1774" s="41">
        <v>62.9895</v>
      </c>
      <c r="G1774" s="41">
        <v>34644.224999999999</v>
      </c>
    </row>
    <row r="1775" spans="1:7" x14ac:dyDescent="0.25">
      <c r="A1775" s="5">
        <v>1073</v>
      </c>
      <c r="B1775" s="5">
        <v>2415</v>
      </c>
      <c r="C1775" s="10">
        <v>44138</v>
      </c>
      <c r="D1775" s="5">
        <v>3</v>
      </c>
      <c r="E1775" s="5">
        <v>463</v>
      </c>
      <c r="F1775" s="40">
        <v>47.523000000000003</v>
      </c>
      <c r="G1775" s="40">
        <v>142.56899999999999</v>
      </c>
    </row>
    <row r="1776" spans="1:7" x14ac:dyDescent="0.25">
      <c r="A1776" s="4">
        <v>1073</v>
      </c>
      <c r="B1776" s="4">
        <v>2416</v>
      </c>
      <c r="C1776" s="11">
        <v>44138</v>
      </c>
      <c r="D1776" s="4">
        <v>3</v>
      </c>
      <c r="E1776" s="4">
        <v>464</v>
      </c>
      <c r="F1776" s="41">
        <v>45.423000000000002</v>
      </c>
      <c r="G1776" s="41">
        <v>136.26900000000001</v>
      </c>
    </row>
    <row r="1777" spans="1:7" x14ac:dyDescent="0.25">
      <c r="A1777" s="5">
        <v>1073</v>
      </c>
      <c r="B1777" s="5">
        <v>2417</v>
      </c>
      <c r="C1777" s="10">
        <v>44138</v>
      </c>
      <c r="D1777" s="5">
        <v>3</v>
      </c>
      <c r="E1777" s="5">
        <v>465</v>
      </c>
      <c r="F1777" s="40">
        <v>49.6965</v>
      </c>
      <c r="G1777" s="40">
        <v>149.08949999999999</v>
      </c>
    </row>
    <row r="1778" spans="1:7" x14ac:dyDescent="0.25">
      <c r="A1778" s="4">
        <v>1074</v>
      </c>
      <c r="B1778" s="4">
        <v>2418</v>
      </c>
      <c r="C1778" s="11">
        <v>44138</v>
      </c>
      <c r="D1778" s="4">
        <v>3</v>
      </c>
      <c r="E1778" s="4">
        <v>462</v>
      </c>
      <c r="F1778" s="41">
        <v>47.680500000000002</v>
      </c>
      <c r="G1778" s="41">
        <v>143.04150000000001</v>
      </c>
    </row>
    <row r="1779" spans="1:7" x14ac:dyDescent="0.25">
      <c r="A1779" s="5">
        <v>1075</v>
      </c>
      <c r="B1779" s="5">
        <v>2419</v>
      </c>
      <c r="C1779" s="10">
        <v>44138</v>
      </c>
      <c r="D1779" s="5">
        <v>550</v>
      </c>
      <c r="E1779" s="5">
        <v>510</v>
      </c>
      <c r="F1779" s="40">
        <v>23.404499999999999</v>
      </c>
      <c r="G1779" s="40">
        <v>12872.475</v>
      </c>
    </row>
    <row r="1780" spans="1:7" x14ac:dyDescent="0.25">
      <c r="A1780" s="4">
        <v>1075</v>
      </c>
      <c r="B1780" s="4">
        <v>2420</v>
      </c>
      <c r="C1780" s="11">
        <v>44138</v>
      </c>
      <c r="D1780" s="4">
        <v>550</v>
      </c>
      <c r="E1780" s="4">
        <v>511</v>
      </c>
      <c r="F1780" s="41">
        <v>27.867000000000001</v>
      </c>
      <c r="G1780" s="41">
        <v>15326.85</v>
      </c>
    </row>
    <row r="1781" spans="1:7" x14ac:dyDescent="0.25">
      <c r="A1781" s="5">
        <v>1076</v>
      </c>
      <c r="B1781" s="5">
        <v>2421</v>
      </c>
      <c r="C1781" s="10">
        <v>44138</v>
      </c>
      <c r="D1781" s="5">
        <v>550</v>
      </c>
      <c r="E1781" s="5">
        <v>527</v>
      </c>
      <c r="F1781" s="40">
        <v>6.7515000000000001</v>
      </c>
      <c r="G1781" s="40">
        <v>3713.3249999999998</v>
      </c>
    </row>
    <row r="1782" spans="1:7" x14ac:dyDescent="0.25">
      <c r="A1782" s="4">
        <v>1077</v>
      </c>
      <c r="B1782" s="4">
        <v>2422</v>
      </c>
      <c r="C1782" s="11">
        <v>44138</v>
      </c>
      <c r="D1782" s="4">
        <v>550</v>
      </c>
      <c r="E1782" s="4">
        <v>938</v>
      </c>
      <c r="F1782" s="41">
        <v>31.4895</v>
      </c>
      <c r="G1782" s="41">
        <v>17319.224999999999</v>
      </c>
    </row>
    <row r="1783" spans="1:7" x14ac:dyDescent="0.25">
      <c r="A1783" s="5">
        <v>1077</v>
      </c>
      <c r="B1783" s="5">
        <v>2423</v>
      </c>
      <c r="C1783" s="10">
        <v>44138</v>
      </c>
      <c r="D1783" s="5">
        <v>550</v>
      </c>
      <c r="E1783" s="5">
        <v>939</v>
      </c>
      <c r="F1783" s="40">
        <v>48.289499999999997</v>
      </c>
      <c r="G1783" s="40">
        <v>26559.224999999999</v>
      </c>
    </row>
    <row r="1784" spans="1:7" x14ac:dyDescent="0.25">
      <c r="A1784" s="4">
        <v>1077</v>
      </c>
      <c r="B1784" s="4">
        <v>2424</v>
      </c>
      <c r="C1784" s="11">
        <v>44138</v>
      </c>
      <c r="D1784" s="4">
        <v>550</v>
      </c>
      <c r="E1784" s="4">
        <v>509</v>
      </c>
      <c r="F1784" s="41">
        <v>36.277500000000003</v>
      </c>
      <c r="G1784" s="41">
        <v>19952.625</v>
      </c>
    </row>
    <row r="1785" spans="1:7" x14ac:dyDescent="0.25">
      <c r="A1785" s="5">
        <v>1078</v>
      </c>
      <c r="B1785" s="5">
        <v>2425</v>
      </c>
      <c r="C1785" s="10">
        <v>44138</v>
      </c>
      <c r="D1785" s="5">
        <v>60</v>
      </c>
      <c r="E1785" s="5">
        <v>492</v>
      </c>
      <c r="F1785" s="40">
        <v>50.746499999999997</v>
      </c>
      <c r="G1785" s="40">
        <v>3044.79</v>
      </c>
    </row>
    <row r="1786" spans="1:7" x14ac:dyDescent="0.25">
      <c r="A1786" s="4">
        <v>1078</v>
      </c>
      <c r="B1786" s="4">
        <v>2426</v>
      </c>
      <c r="C1786" s="11">
        <v>44138</v>
      </c>
      <c r="D1786" s="4">
        <v>60</v>
      </c>
      <c r="E1786" s="4">
        <v>493</v>
      </c>
      <c r="F1786" s="41">
        <v>58.264499999999998</v>
      </c>
      <c r="G1786" s="41">
        <v>3495.87</v>
      </c>
    </row>
    <row r="1787" spans="1:7" x14ac:dyDescent="0.25">
      <c r="A1787" s="5">
        <v>1078</v>
      </c>
      <c r="B1787" s="5">
        <v>2427</v>
      </c>
      <c r="C1787" s="10">
        <v>44138</v>
      </c>
      <c r="D1787" s="5">
        <v>60</v>
      </c>
      <c r="E1787" s="5">
        <v>494</v>
      </c>
      <c r="F1787" s="40">
        <v>50.746499999999997</v>
      </c>
      <c r="G1787" s="40">
        <v>3044.79</v>
      </c>
    </row>
    <row r="1788" spans="1:7" x14ac:dyDescent="0.25">
      <c r="A1788" s="4">
        <v>1078</v>
      </c>
      <c r="B1788" s="4">
        <v>2428</v>
      </c>
      <c r="C1788" s="11">
        <v>44138</v>
      </c>
      <c r="D1788" s="4">
        <v>60</v>
      </c>
      <c r="E1788" s="4">
        <v>495</v>
      </c>
      <c r="F1788" s="41">
        <v>62.926499999999997</v>
      </c>
      <c r="G1788" s="41">
        <v>3775.59</v>
      </c>
    </row>
    <row r="1789" spans="1:7" x14ac:dyDescent="0.25">
      <c r="A1789" s="5">
        <v>1078</v>
      </c>
      <c r="B1789" s="5">
        <v>2429</v>
      </c>
      <c r="C1789" s="10">
        <v>44138</v>
      </c>
      <c r="D1789" s="5">
        <v>60</v>
      </c>
      <c r="E1789" s="5">
        <v>496</v>
      </c>
      <c r="F1789" s="40">
        <v>49.654499999999999</v>
      </c>
      <c r="G1789" s="40">
        <v>2979.27</v>
      </c>
    </row>
    <row r="1790" spans="1:7" x14ac:dyDescent="0.25">
      <c r="A1790" s="4">
        <v>1079</v>
      </c>
      <c r="B1790" s="4">
        <v>2430</v>
      </c>
      <c r="C1790" s="11">
        <v>44138</v>
      </c>
      <c r="D1790" s="4">
        <v>550</v>
      </c>
      <c r="E1790" s="4">
        <v>523</v>
      </c>
      <c r="F1790" s="41">
        <v>10.384499999999999</v>
      </c>
      <c r="G1790" s="41">
        <v>5711.4750000000004</v>
      </c>
    </row>
    <row r="1791" spans="1:7" x14ac:dyDescent="0.25">
      <c r="A1791" s="5">
        <v>1080</v>
      </c>
      <c r="B1791" s="5">
        <v>2431</v>
      </c>
      <c r="C1791" s="10">
        <v>44138</v>
      </c>
      <c r="D1791" s="5">
        <v>3</v>
      </c>
      <c r="E1791" s="5">
        <v>422</v>
      </c>
      <c r="F1791" s="40">
        <v>47.680500000000002</v>
      </c>
      <c r="G1791" s="40">
        <v>143.04150000000001</v>
      </c>
    </row>
    <row r="1792" spans="1:7" x14ac:dyDescent="0.25">
      <c r="A1792" s="4">
        <v>1080</v>
      </c>
      <c r="B1792" s="4">
        <v>2432</v>
      </c>
      <c r="C1792" s="11">
        <v>44138</v>
      </c>
      <c r="D1792" s="4">
        <v>3</v>
      </c>
      <c r="E1792" s="4">
        <v>423</v>
      </c>
      <c r="F1792" s="41">
        <v>45.580500000000001</v>
      </c>
      <c r="G1792" s="41">
        <v>136.7415</v>
      </c>
    </row>
    <row r="1793" spans="1:7" x14ac:dyDescent="0.25">
      <c r="A1793" s="5">
        <v>1080</v>
      </c>
      <c r="B1793" s="5">
        <v>2433</v>
      </c>
      <c r="C1793" s="10">
        <v>44138</v>
      </c>
      <c r="D1793" s="5">
        <v>3</v>
      </c>
      <c r="E1793" s="5">
        <v>424</v>
      </c>
      <c r="F1793" s="40">
        <v>49.853999999999999</v>
      </c>
      <c r="G1793" s="40">
        <v>149.56200000000001</v>
      </c>
    </row>
    <row r="1794" spans="1:7" x14ac:dyDescent="0.25">
      <c r="A1794" s="4">
        <v>1081</v>
      </c>
      <c r="B1794" s="4">
        <v>2434</v>
      </c>
      <c r="C1794" s="11">
        <v>44139</v>
      </c>
      <c r="D1794" s="4">
        <v>550</v>
      </c>
      <c r="E1794" s="4">
        <v>933</v>
      </c>
      <c r="F1794" s="41">
        <v>43.459499999999998</v>
      </c>
      <c r="G1794" s="41">
        <v>23902.724999999999</v>
      </c>
    </row>
    <row r="1795" spans="1:7" x14ac:dyDescent="0.25">
      <c r="A1795" s="5">
        <v>1081</v>
      </c>
      <c r="B1795" s="5">
        <v>2435</v>
      </c>
      <c r="C1795" s="10">
        <v>44139</v>
      </c>
      <c r="D1795" s="5">
        <v>550</v>
      </c>
      <c r="E1795" s="5">
        <v>934</v>
      </c>
      <c r="F1795" s="40">
        <v>37.621499999999997</v>
      </c>
      <c r="G1795" s="40">
        <v>20691.825000000001</v>
      </c>
    </row>
    <row r="1796" spans="1:7" x14ac:dyDescent="0.25">
      <c r="A1796" s="4">
        <v>1081</v>
      </c>
      <c r="B1796" s="4">
        <v>2436</v>
      </c>
      <c r="C1796" s="11">
        <v>44139</v>
      </c>
      <c r="D1796" s="4">
        <v>550</v>
      </c>
      <c r="E1796" s="4">
        <v>922</v>
      </c>
      <c r="F1796" s="41">
        <v>6.5309999999999997</v>
      </c>
      <c r="G1796" s="41">
        <v>3592.05</v>
      </c>
    </row>
    <row r="1797" spans="1:7" x14ac:dyDescent="0.25">
      <c r="A1797" s="5">
        <v>1081</v>
      </c>
      <c r="B1797" s="5">
        <v>2437</v>
      </c>
      <c r="C1797" s="10">
        <v>44139</v>
      </c>
      <c r="D1797" s="5">
        <v>550</v>
      </c>
      <c r="E1797" s="5">
        <v>923</v>
      </c>
      <c r="F1797" s="40">
        <v>6.1844999999999999</v>
      </c>
      <c r="G1797" s="40">
        <v>3401.4749999999999</v>
      </c>
    </row>
    <row r="1798" spans="1:7" x14ac:dyDescent="0.25">
      <c r="A1798" s="4">
        <v>1082</v>
      </c>
      <c r="B1798" s="4">
        <v>2438</v>
      </c>
      <c r="C1798" s="11">
        <v>44139</v>
      </c>
      <c r="D1798" s="4">
        <v>550</v>
      </c>
      <c r="E1798" s="4">
        <v>317</v>
      </c>
      <c r="F1798" s="41">
        <v>29.578499999999998</v>
      </c>
      <c r="G1798" s="41">
        <v>16268.174999999999</v>
      </c>
    </row>
    <row r="1799" spans="1:7" x14ac:dyDescent="0.25">
      <c r="A1799" s="5">
        <v>1082</v>
      </c>
      <c r="B1799" s="5">
        <v>2439</v>
      </c>
      <c r="C1799" s="10">
        <v>44139</v>
      </c>
      <c r="D1799" s="5">
        <v>550</v>
      </c>
      <c r="E1799" s="5">
        <v>318</v>
      </c>
      <c r="F1799" s="40">
        <v>36.098999999999997</v>
      </c>
      <c r="G1799" s="40">
        <v>19854.45</v>
      </c>
    </row>
    <row r="1800" spans="1:7" x14ac:dyDescent="0.25">
      <c r="A1800" s="4">
        <v>1083</v>
      </c>
      <c r="B1800" s="4">
        <v>2440</v>
      </c>
      <c r="C1800" s="11">
        <v>44139</v>
      </c>
      <c r="D1800" s="4">
        <v>550</v>
      </c>
      <c r="E1800" s="4">
        <v>928</v>
      </c>
      <c r="F1800" s="41">
        <v>32.2455</v>
      </c>
      <c r="G1800" s="41">
        <v>17735.025000000001</v>
      </c>
    </row>
    <row r="1801" spans="1:7" x14ac:dyDescent="0.25">
      <c r="A1801" s="5">
        <v>1083</v>
      </c>
      <c r="B1801" s="5">
        <v>2441</v>
      </c>
      <c r="C1801" s="10">
        <v>44139</v>
      </c>
      <c r="D1801" s="5">
        <v>550</v>
      </c>
      <c r="E1801" s="5">
        <v>929</v>
      </c>
      <c r="F1801" s="40">
        <v>36.561</v>
      </c>
      <c r="G1801" s="40">
        <v>20108.55</v>
      </c>
    </row>
    <row r="1802" spans="1:7" x14ac:dyDescent="0.25">
      <c r="A1802" s="4">
        <v>1084</v>
      </c>
      <c r="B1802" s="4">
        <v>2442</v>
      </c>
      <c r="C1802" s="11">
        <v>44139</v>
      </c>
      <c r="D1802" s="4">
        <v>550</v>
      </c>
      <c r="E1802" s="4">
        <v>319</v>
      </c>
      <c r="F1802" s="41">
        <v>46.420499999999997</v>
      </c>
      <c r="G1802" s="41">
        <v>25531.275000000001</v>
      </c>
    </row>
    <row r="1803" spans="1:7" x14ac:dyDescent="0.25">
      <c r="A1803" s="5">
        <v>1085</v>
      </c>
      <c r="B1803" s="5">
        <v>2443</v>
      </c>
      <c r="C1803" s="10">
        <v>44148</v>
      </c>
      <c r="D1803" s="5">
        <v>3</v>
      </c>
      <c r="E1803" s="5">
        <v>366</v>
      </c>
      <c r="F1803" s="40">
        <v>41.222999999999999</v>
      </c>
      <c r="G1803" s="40">
        <v>123.669</v>
      </c>
    </row>
    <row r="1804" spans="1:7" x14ac:dyDescent="0.25">
      <c r="A1804" s="4">
        <v>1085</v>
      </c>
      <c r="B1804" s="4">
        <v>2444</v>
      </c>
      <c r="C1804" s="11">
        <v>44148</v>
      </c>
      <c r="D1804" s="4">
        <v>3</v>
      </c>
      <c r="E1804" s="4">
        <v>367</v>
      </c>
      <c r="F1804" s="41">
        <v>45.496499999999997</v>
      </c>
      <c r="G1804" s="41">
        <v>136.48949999999999</v>
      </c>
    </row>
    <row r="1805" spans="1:7" x14ac:dyDescent="0.25">
      <c r="A1805" s="5">
        <v>1085</v>
      </c>
      <c r="B1805" s="5">
        <v>2445</v>
      </c>
      <c r="C1805" s="10">
        <v>44148</v>
      </c>
      <c r="D1805" s="5">
        <v>3</v>
      </c>
      <c r="E1805" s="5">
        <v>368</v>
      </c>
      <c r="F1805" s="40">
        <v>41.222999999999999</v>
      </c>
      <c r="G1805" s="40">
        <v>123.669</v>
      </c>
    </row>
    <row r="1806" spans="1:7" x14ac:dyDescent="0.25">
      <c r="A1806" s="4">
        <v>1085</v>
      </c>
      <c r="B1806" s="4">
        <v>2446</v>
      </c>
      <c r="C1806" s="11">
        <v>44148</v>
      </c>
      <c r="D1806" s="4">
        <v>3</v>
      </c>
      <c r="E1806" s="4">
        <v>369</v>
      </c>
      <c r="F1806" s="41">
        <v>39.122999999999998</v>
      </c>
      <c r="G1806" s="41">
        <v>117.369</v>
      </c>
    </row>
    <row r="1807" spans="1:7" x14ac:dyDescent="0.25">
      <c r="A1807" s="5">
        <v>1085</v>
      </c>
      <c r="B1807" s="5">
        <v>2447</v>
      </c>
      <c r="C1807" s="10">
        <v>44148</v>
      </c>
      <c r="D1807" s="5">
        <v>3</v>
      </c>
      <c r="E1807" s="5">
        <v>370</v>
      </c>
      <c r="F1807" s="40">
        <v>43.396500000000003</v>
      </c>
      <c r="G1807" s="40">
        <v>130.18950000000001</v>
      </c>
    </row>
    <row r="1808" spans="1:7" x14ac:dyDescent="0.25">
      <c r="A1808" s="4">
        <v>1085</v>
      </c>
      <c r="B1808" s="4">
        <v>2448</v>
      </c>
      <c r="C1808" s="11">
        <v>44148</v>
      </c>
      <c r="D1808" s="4">
        <v>3</v>
      </c>
      <c r="E1808" s="4">
        <v>371</v>
      </c>
      <c r="F1808" s="41">
        <v>39.122999999999998</v>
      </c>
      <c r="G1808" s="41">
        <v>117.369</v>
      </c>
    </row>
    <row r="1809" spans="1:7" x14ac:dyDescent="0.25">
      <c r="A1809" s="5">
        <v>1085</v>
      </c>
      <c r="B1809" s="5">
        <v>2449</v>
      </c>
      <c r="C1809" s="10">
        <v>44148</v>
      </c>
      <c r="D1809" s="5">
        <v>3</v>
      </c>
      <c r="E1809" s="5">
        <v>372</v>
      </c>
      <c r="F1809" s="40">
        <v>37.023000000000003</v>
      </c>
      <c r="G1809" s="40">
        <v>111.069</v>
      </c>
    </row>
    <row r="1810" spans="1:7" x14ac:dyDescent="0.25">
      <c r="A1810" s="4">
        <v>1085</v>
      </c>
      <c r="B1810" s="4">
        <v>2450</v>
      </c>
      <c r="C1810" s="11">
        <v>44148</v>
      </c>
      <c r="D1810" s="4">
        <v>3</v>
      </c>
      <c r="E1810" s="4">
        <v>373</v>
      </c>
      <c r="F1810" s="41">
        <v>41.296500000000002</v>
      </c>
      <c r="G1810" s="41">
        <v>123.8895</v>
      </c>
    </row>
    <row r="1811" spans="1:7" x14ac:dyDescent="0.25">
      <c r="A1811" s="5">
        <v>1085</v>
      </c>
      <c r="B1811" s="5">
        <v>2451</v>
      </c>
      <c r="C1811" s="10">
        <v>44148</v>
      </c>
      <c r="D1811" s="5">
        <v>3</v>
      </c>
      <c r="E1811" s="5">
        <v>374</v>
      </c>
      <c r="F1811" s="40">
        <v>37.023000000000003</v>
      </c>
      <c r="G1811" s="40">
        <v>111.069</v>
      </c>
    </row>
    <row r="1812" spans="1:7" x14ac:dyDescent="0.25">
      <c r="A1812" s="4">
        <v>1086</v>
      </c>
      <c r="B1812" s="4">
        <v>2452</v>
      </c>
      <c r="C1812" s="11">
        <v>44148</v>
      </c>
      <c r="D1812" s="4">
        <v>3</v>
      </c>
      <c r="E1812" s="4">
        <v>312</v>
      </c>
      <c r="F1812" s="41">
        <v>41.915999999999997</v>
      </c>
      <c r="G1812" s="41">
        <v>125.748</v>
      </c>
    </row>
    <row r="1813" spans="1:7" x14ac:dyDescent="0.25">
      <c r="A1813" s="5">
        <v>1087</v>
      </c>
      <c r="B1813" s="5">
        <v>2453</v>
      </c>
      <c r="C1813" s="10">
        <v>44148</v>
      </c>
      <c r="D1813" s="5">
        <v>3</v>
      </c>
      <c r="E1813" s="5">
        <v>311</v>
      </c>
      <c r="F1813" s="40">
        <v>50.263500000000001</v>
      </c>
      <c r="G1813" s="40">
        <v>150.79050000000001</v>
      </c>
    </row>
    <row r="1814" spans="1:7" x14ac:dyDescent="0.25">
      <c r="A1814" s="4">
        <v>1088</v>
      </c>
      <c r="B1814" s="4">
        <v>2454</v>
      </c>
      <c r="C1814" s="11">
        <v>44148</v>
      </c>
      <c r="D1814" s="4">
        <v>3</v>
      </c>
      <c r="E1814" s="4">
        <v>361</v>
      </c>
      <c r="F1814" s="41">
        <v>49.853999999999999</v>
      </c>
      <c r="G1814" s="41">
        <v>149.56200000000001</v>
      </c>
    </row>
    <row r="1815" spans="1:7" x14ac:dyDescent="0.25">
      <c r="A1815" s="5">
        <v>1088</v>
      </c>
      <c r="B1815" s="5">
        <v>2455</v>
      </c>
      <c r="C1815" s="10">
        <v>44148</v>
      </c>
      <c r="D1815" s="5">
        <v>3</v>
      </c>
      <c r="E1815" s="5">
        <v>362</v>
      </c>
      <c r="F1815" s="40">
        <v>45.580500000000001</v>
      </c>
      <c r="G1815" s="40">
        <v>136.7415</v>
      </c>
    </row>
    <row r="1816" spans="1:7" x14ac:dyDescent="0.25">
      <c r="A1816" s="4">
        <v>1088</v>
      </c>
      <c r="B1816" s="4">
        <v>2456</v>
      </c>
      <c r="C1816" s="11">
        <v>44148</v>
      </c>
      <c r="D1816" s="4">
        <v>3</v>
      </c>
      <c r="E1816" s="4">
        <v>363</v>
      </c>
      <c r="F1816" s="41">
        <v>43.480499999999999</v>
      </c>
      <c r="G1816" s="41">
        <v>130.44149999999999</v>
      </c>
    </row>
    <row r="1817" spans="1:7" x14ac:dyDescent="0.25">
      <c r="A1817" s="5">
        <v>1088</v>
      </c>
      <c r="B1817" s="5">
        <v>2457</v>
      </c>
      <c r="C1817" s="10">
        <v>44148</v>
      </c>
      <c r="D1817" s="5">
        <v>3</v>
      </c>
      <c r="E1817" s="5">
        <v>364</v>
      </c>
      <c r="F1817" s="40">
        <v>47.753999999999998</v>
      </c>
      <c r="G1817" s="40">
        <v>143.262</v>
      </c>
    </row>
    <row r="1818" spans="1:7" x14ac:dyDescent="0.25">
      <c r="A1818" s="4">
        <v>1088</v>
      </c>
      <c r="B1818" s="4">
        <v>2458</v>
      </c>
      <c r="C1818" s="11">
        <v>44148</v>
      </c>
      <c r="D1818" s="4">
        <v>3</v>
      </c>
      <c r="E1818" s="4">
        <v>365</v>
      </c>
      <c r="F1818" s="41">
        <v>43.480499999999999</v>
      </c>
      <c r="G1818" s="41">
        <v>130.44149999999999</v>
      </c>
    </row>
    <row r="1819" spans="1:7" x14ac:dyDescent="0.25">
      <c r="A1819" s="5">
        <v>1089</v>
      </c>
      <c r="B1819" s="5">
        <v>2459</v>
      </c>
      <c r="C1819" s="10">
        <v>44148</v>
      </c>
      <c r="D1819" s="5">
        <v>550</v>
      </c>
      <c r="E1819" s="5">
        <v>530</v>
      </c>
      <c r="F1819" s="40">
        <v>16.085999999999999</v>
      </c>
      <c r="G1819" s="40">
        <v>8847.2999999999993</v>
      </c>
    </row>
    <row r="1820" spans="1:7" x14ac:dyDescent="0.25">
      <c r="A1820" s="4">
        <v>1090</v>
      </c>
      <c r="B1820" s="4">
        <v>2460</v>
      </c>
      <c r="C1820" s="11">
        <v>44148</v>
      </c>
      <c r="D1820" s="4">
        <v>3</v>
      </c>
      <c r="E1820" s="4">
        <v>314</v>
      </c>
      <c r="F1820" s="41">
        <v>57.025500000000001</v>
      </c>
      <c r="G1820" s="41">
        <v>171.07650000000001</v>
      </c>
    </row>
    <row r="1821" spans="1:7" x14ac:dyDescent="0.25">
      <c r="A1821" s="5">
        <v>1091</v>
      </c>
      <c r="B1821" s="5">
        <v>2461</v>
      </c>
      <c r="C1821" s="10">
        <v>44148</v>
      </c>
      <c r="D1821" s="5">
        <v>550</v>
      </c>
      <c r="E1821" s="5">
        <v>512</v>
      </c>
      <c r="F1821" s="40">
        <v>37.085999999999999</v>
      </c>
      <c r="G1821" s="40">
        <v>20397.3</v>
      </c>
    </row>
    <row r="1822" spans="1:7" x14ac:dyDescent="0.25">
      <c r="A1822" s="4">
        <v>1092</v>
      </c>
      <c r="B1822" s="4">
        <v>2462</v>
      </c>
      <c r="C1822" s="11">
        <v>44148</v>
      </c>
      <c r="D1822" s="4">
        <v>550</v>
      </c>
      <c r="E1822" s="4">
        <v>513</v>
      </c>
      <c r="F1822" s="41">
        <v>26.596499999999999</v>
      </c>
      <c r="G1822" s="41">
        <v>14628.075000000001</v>
      </c>
    </row>
    <row r="1823" spans="1:7" x14ac:dyDescent="0.25">
      <c r="A1823" s="5">
        <v>1093</v>
      </c>
      <c r="B1823" s="5">
        <v>2463</v>
      </c>
      <c r="C1823" s="10">
        <v>44155</v>
      </c>
      <c r="D1823" s="5">
        <v>550</v>
      </c>
      <c r="E1823" s="5">
        <v>317</v>
      </c>
      <c r="F1823" s="40">
        <v>27.058499999999999</v>
      </c>
      <c r="G1823" s="40">
        <v>14882.174999999999</v>
      </c>
    </row>
    <row r="1824" spans="1:7" x14ac:dyDescent="0.25">
      <c r="A1824" s="4">
        <v>1093</v>
      </c>
      <c r="B1824" s="4">
        <v>2464</v>
      </c>
      <c r="C1824" s="11">
        <v>44155</v>
      </c>
      <c r="D1824" s="4">
        <v>550</v>
      </c>
      <c r="E1824" s="4">
        <v>318</v>
      </c>
      <c r="F1824" s="41">
        <v>33.579000000000001</v>
      </c>
      <c r="G1824" s="41">
        <v>18468.45</v>
      </c>
    </row>
    <row r="1825" spans="1:7" x14ac:dyDescent="0.25">
      <c r="A1825" s="5">
        <v>1093</v>
      </c>
      <c r="B1825" s="5">
        <v>2465</v>
      </c>
      <c r="C1825" s="10">
        <v>44155</v>
      </c>
      <c r="D1825" s="5">
        <v>550</v>
      </c>
      <c r="E1825" s="5">
        <v>319</v>
      </c>
      <c r="F1825" s="40">
        <v>46.063499999999998</v>
      </c>
      <c r="G1825" s="40">
        <v>25334.924999999999</v>
      </c>
    </row>
    <row r="1826" spans="1:7" x14ac:dyDescent="0.25">
      <c r="A1826" s="4">
        <v>1094</v>
      </c>
      <c r="B1826" s="4">
        <v>2466</v>
      </c>
      <c r="C1826" s="11">
        <v>44155</v>
      </c>
      <c r="D1826" s="4">
        <v>3</v>
      </c>
      <c r="E1826" s="4">
        <v>415</v>
      </c>
      <c r="F1826" s="41">
        <v>39.070500000000003</v>
      </c>
      <c r="G1826" s="41">
        <v>117.2115</v>
      </c>
    </row>
    <row r="1827" spans="1:7" x14ac:dyDescent="0.25">
      <c r="A1827" s="5">
        <v>1094</v>
      </c>
      <c r="B1827" s="5">
        <v>2467</v>
      </c>
      <c r="C1827" s="10">
        <v>44155</v>
      </c>
      <c r="D1827" s="5">
        <v>3</v>
      </c>
      <c r="E1827" s="5">
        <v>416</v>
      </c>
      <c r="F1827" s="40">
        <v>36.970500000000001</v>
      </c>
      <c r="G1827" s="40">
        <v>110.9115</v>
      </c>
    </row>
    <row r="1828" spans="1:7" x14ac:dyDescent="0.25">
      <c r="A1828" s="4">
        <v>1095</v>
      </c>
      <c r="B1828" s="4">
        <v>2468</v>
      </c>
      <c r="C1828" s="11">
        <v>44155</v>
      </c>
      <c r="D1828" s="4">
        <v>3</v>
      </c>
      <c r="E1828" s="4">
        <v>433</v>
      </c>
      <c r="F1828" s="41">
        <v>43.396500000000003</v>
      </c>
      <c r="G1828" s="41">
        <v>130.18950000000001</v>
      </c>
    </row>
    <row r="1829" spans="1:7" x14ac:dyDescent="0.25">
      <c r="A1829" s="5">
        <v>1095</v>
      </c>
      <c r="B1829" s="5">
        <v>2469</v>
      </c>
      <c r="C1829" s="10">
        <v>44155</v>
      </c>
      <c r="D1829" s="5">
        <v>3</v>
      </c>
      <c r="E1829" s="5">
        <v>434</v>
      </c>
      <c r="F1829" s="40">
        <v>39.122999999999998</v>
      </c>
      <c r="G1829" s="40">
        <v>117.369</v>
      </c>
    </row>
    <row r="1830" spans="1:7" x14ac:dyDescent="0.25">
      <c r="A1830" s="4">
        <v>1095</v>
      </c>
      <c r="B1830" s="4">
        <v>2470</v>
      </c>
      <c r="C1830" s="11">
        <v>44155</v>
      </c>
      <c r="D1830" s="4">
        <v>3</v>
      </c>
      <c r="E1830" s="4">
        <v>435</v>
      </c>
      <c r="F1830" s="41">
        <v>37.023000000000003</v>
      </c>
      <c r="G1830" s="41">
        <v>111.069</v>
      </c>
    </row>
    <row r="1831" spans="1:7" x14ac:dyDescent="0.25">
      <c r="A1831" s="5">
        <v>1095</v>
      </c>
      <c r="B1831" s="5">
        <v>2471</v>
      </c>
      <c r="C1831" s="10">
        <v>44155</v>
      </c>
      <c r="D1831" s="5">
        <v>3</v>
      </c>
      <c r="E1831" s="5">
        <v>436</v>
      </c>
      <c r="F1831" s="40">
        <v>41.296500000000002</v>
      </c>
      <c r="G1831" s="40">
        <v>123.8895</v>
      </c>
    </row>
    <row r="1832" spans="1:7" x14ac:dyDescent="0.25">
      <c r="A1832" s="4">
        <v>1095</v>
      </c>
      <c r="B1832" s="4">
        <v>2472</v>
      </c>
      <c r="C1832" s="11">
        <v>44155</v>
      </c>
      <c r="D1832" s="4">
        <v>3</v>
      </c>
      <c r="E1832" s="4">
        <v>437</v>
      </c>
      <c r="F1832" s="41">
        <v>37.023000000000003</v>
      </c>
      <c r="G1832" s="41">
        <v>111.069</v>
      </c>
    </row>
    <row r="1833" spans="1:7" x14ac:dyDescent="0.25">
      <c r="A1833" s="5">
        <v>1096</v>
      </c>
      <c r="B1833" s="5">
        <v>2473</v>
      </c>
      <c r="C1833" s="10">
        <v>44155</v>
      </c>
      <c r="D1833" s="5">
        <v>60</v>
      </c>
      <c r="E1833" s="5">
        <v>322</v>
      </c>
      <c r="F1833" s="40">
        <v>25.420500000000001</v>
      </c>
      <c r="G1833" s="40">
        <v>1525.23</v>
      </c>
    </row>
    <row r="1834" spans="1:7" x14ac:dyDescent="0.25">
      <c r="A1834" s="4">
        <v>1097</v>
      </c>
      <c r="B1834" s="4">
        <v>2474</v>
      </c>
      <c r="C1834" s="11">
        <v>44155</v>
      </c>
      <c r="D1834" s="4">
        <v>3</v>
      </c>
      <c r="E1834" s="4">
        <v>452</v>
      </c>
      <c r="F1834" s="41">
        <v>47.753999999999998</v>
      </c>
      <c r="G1834" s="41">
        <v>143.262</v>
      </c>
    </row>
    <row r="1835" spans="1:7" x14ac:dyDescent="0.25">
      <c r="A1835" s="5">
        <v>1097</v>
      </c>
      <c r="B1835" s="5">
        <v>2475</v>
      </c>
      <c r="C1835" s="10">
        <v>44155</v>
      </c>
      <c r="D1835" s="5">
        <v>3</v>
      </c>
      <c r="E1835" s="5">
        <v>453</v>
      </c>
      <c r="F1835" s="40">
        <v>43.480499999999999</v>
      </c>
      <c r="G1835" s="40">
        <v>130.44149999999999</v>
      </c>
    </row>
    <row r="1836" spans="1:7" x14ac:dyDescent="0.25">
      <c r="A1836" s="4">
        <v>1097</v>
      </c>
      <c r="B1836" s="4">
        <v>2476</v>
      </c>
      <c r="C1836" s="11">
        <v>44155</v>
      </c>
      <c r="D1836" s="4">
        <v>3</v>
      </c>
      <c r="E1836" s="4">
        <v>454</v>
      </c>
      <c r="F1836" s="41">
        <v>41.380499999999998</v>
      </c>
      <c r="G1836" s="41">
        <v>124.14149999999999</v>
      </c>
    </row>
    <row r="1837" spans="1:7" x14ac:dyDescent="0.25">
      <c r="A1837" s="5">
        <v>1097</v>
      </c>
      <c r="B1837" s="5">
        <v>2477</v>
      </c>
      <c r="C1837" s="10">
        <v>44155</v>
      </c>
      <c r="D1837" s="5">
        <v>3</v>
      </c>
      <c r="E1837" s="5">
        <v>455</v>
      </c>
      <c r="F1837" s="40">
        <v>45.654000000000003</v>
      </c>
      <c r="G1837" s="40">
        <v>136.96199999999999</v>
      </c>
    </row>
    <row r="1838" spans="1:7" x14ac:dyDescent="0.25">
      <c r="A1838" s="4">
        <v>1097</v>
      </c>
      <c r="B1838" s="4">
        <v>2478</v>
      </c>
      <c r="C1838" s="11">
        <v>44155</v>
      </c>
      <c r="D1838" s="4">
        <v>3</v>
      </c>
      <c r="E1838" s="4">
        <v>456</v>
      </c>
      <c r="F1838" s="41">
        <v>41.380499999999998</v>
      </c>
      <c r="G1838" s="41">
        <v>124.14149999999999</v>
      </c>
    </row>
    <row r="1839" spans="1:7" x14ac:dyDescent="0.25">
      <c r="A1839" s="5">
        <v>1097</v>
      </c>
      <c r="B1839" s="5">
        <v>2479</v>
      </c>
      <c r="C1839" s="10">
        <v>44155</v>
      </c>
      <c r="D1839" s="5">
        <v>3</v>
      </c>
      <c r="E1839" s="5">
        <v>457</v>
      </c>
      <c r="F1839" s="40">
        <v>39.280500000000004</v>
      </c>
      <c r="G1839" s="40">
        <v>117.8415</v>
      </c>
    </row>
    <row r="1840" spans="1:7" x14ac:dyDescent="0.25">
      <c r="A1840" s="4">
        <v>1098</v>
      </c>
      <c r="B1840" s="4">
        <v>2480</v>
      </c>
      <c r="C1840" s="11">
        <v>44155</v>
      </c>
      <c r="D1840" s="4">
        <v>550</v>
      </c>
      <c r="E1840" s="4">
        <v>941</v>
      </c>
      <c r="F1840" s="41">
        <v>62.9895</v>
      </c>
      <c r="G1840" s="41">
        <v>34644.224999999999</v>
      </c>
    </row>
    <row r="1841" spans="1:7" x14ac:dyDescent="0.25">
      <c r="A1841" s="5">
        <v>1099</v>
      </c>
      <c r="B1841" s="5">
        <v>2481</v>
      </c>
      <c r="C1841" s="10">
        <v>44155</v>
      </c>
      <c r="D1841" s="5">
        <v>3</v>
      </c>
      <c r="E1841" s="5">
        <v>320</v>
      </c>
      <c r="F1841" s="40">
        <v>45.3705</v>
      </c>
      <c r="G1841" s="40">
        <v>136.11150000000001</v>
      </c>
    </row>
    <row r="1842" spans="1:7" x14ac:dyDescent="0.25">
      <c r="A1842" s="4">
        <v>1099</v>
      </c>
      <c r="B1842" s="4">
        <v>2482</v>
      </c>
      <c r="C1842" s="11">
        <v>44155</v>
      </c>
      <c r="D1842" s="4">
        <v>3</v>
      </c>
      <c r="E1842" s="4">
        <v>321</v>
      </c>
      <c r="F1842" s="41">
        <v>40.488</v>
      </c>
      <c r="G1842" s="41">
        <v>121.464</v>
      </c>
    </row>
    <row r="1843" spans="1:7" x14ac:dyDescent="0.25">
      <c r="A1843" s="5">
        <v>1099</v>
      </c>
      <c r="B1843" s="5">
        <v>2483</v>
      </c>
      <c r="C1843" s="10">
        <v>44155</v>
      </c>
      <c r="D1843" s="5">
        <v>60</v>
      </c>
      <c r="E1843" s="5">
        <v>322</v>
      </c>
      <c r="F1843" s="40">
        <v>26.365500000000001</v>
      </c>
      <c r="G1843" s="40">
        <v>1581.93</v>
      </c>
    </row>
    <row r="1844" spans="1:7" x14ac:dyDescent="0.25">
      <c r="A1844" s="4">
        <v>1100</v>
      </c>
      <c r="B1844" s="4">
        <v>2484</v>
      </c>
      <c r="C1844" s="11">
        <v>44155</v>
      </c>
      <c r="D1844" s="4">
        <v>3</v>
      </c>
      <c r="E1844" s="4">
        <v>504</v>
      </c>
      <c r="F1844" s="41">
        <v>48.762</v>
      </c>
      <c r="G1844" s="41">
        <v>146.286</v>
      </c>
    </row>
    <row r="1845" spans="1:7" x14ac:dyDescent="0.25">
      <c r="A1845" s="5">
        <v>1101</v>
      </c>
      <c r="B1845" s="5">
        <v>2485</v>
      </c>
      <c r="C1845" s="10">
        <v>44156</v>
      </c>
      <c r="D1845" s="5">
        <v>3</v>
      </c>
      <c r="E1845" s="5">
        <v>497</v>
      </c>
      <c r="F1845" s="40">
        <v>34.188000000000002</v>
      </c>
      <c r="G1845" s="40">
        <v>102.56399999999999</v>
      </c>
    </row>
    <row r="1846" spans="1:7" x14ac:dyDescent="0.25">
      <c r="A1846" s="4">
        <v>1102</v>
      </c>
      <c r="B1846" s="4">
        <v>2486</v>
      </c>
      <c r="C1846" s="11">
        <v>44156</v>
      </c>
      <c r="D1846" s="4">
        <v>3</v>
      </c>
      <c r="E1846" s="4">
        <v>323</v>
      </c>
      <c r="F1846" s="41">
        <v>50.263500000000001</v>
      </c>
      <c r="G1846" s="41">
        <v>150.79050000000001</v>
      </c>
    </row>
    <row r="1847" spans="1:7" x14ac:dyDescent="0.25">
      <c r="A1847" s="5">
        <v>1103</v>
      </c>
      <c r="B1847" s="5">
        <v>2487</v>
      </c>
      <c r="C1847" s="10">
        <v>44156</v>
      </c>
      <c r="D1847" s="5">
        <v>550</v>
      </c>
      <c r="E1847" s="5">
        <v>523</v>
      </c>
      <c r="F1847" s="40">
        <v>10.731</v>
      </c>
      <c r="G1847" s="40">
        <v>5902.05</v>
      </c>
    </row>
    <row r="1848" spans="1:7" x14ac:dyDescent="0.25">
      <c r="A1848" s="4">
        <v>1103</v>
      </c>
      <c r="B1848" s="4">
        <v>2488</v>
      </c>
      <c r="C1848" s="11">
        <v>44156</v>
      </c>
      <c r="D1848" s="4">
        <v>550</v>
      </c>
      <c r="E1848" s="4">
        <v>524</v>
      </c>
      <c r="F1848" s="41">
        <v>14.1225</v>
      </c>
      <c r="G1848" s="41">
        <v>7767.375</v>
      </c>
    </row>
    <row r="1849" spans="1:7" x14ac:dyDescent="0.25">
      <c r="A1849" s="5">
        <v>1104</v>
      </c>
      <c r="B1849" s="5">
        <v>2489</v>
      </c>
      <c r="C1849" s="10">
        <v>44156</v>
      </c>
      <c r="D1849" s="5">
        <v>60</v>
      </c>
      <c r="E1849" s="5">
        <v>492</v>
      </c>
      <c r="F1849" s="40">
        <v>50.263500000000001</v>
      </c>
      <c r="G1849" s="40">
        <v>3015.81</v>
      </c>
    </row>
    <row r="1850" spans="1:7" x14ac:dyDescent="0.25">
      <c r="A1850" s="4">
        <v>1104</v>
      </c>
      <c r="B1850" s="4">
        <v>2490</v>
      </c>
      <c r="C1850" s="11">
        <v>44156</v>
      </c>
      <c r="D1850" s="4">
        <v>60</v>
      </c>
      <c r="E1850" s="4">
        <v>493</v>
      </c>
      <c r="F1850" s="41">
        <v>57.151499999999999</v>
      </c>
      <c r="G1850" s="41">
        <v>3429.09</v>
      </c>
    </row>
    <row r="1851" spans="1:7" x14ac:dyDescent="0.25">
      <c r="A1851" s="5">
        <v>1105</v>
      </c>
      <c r="B1851" s="5">
        <v>2491</v>
      </c>
      <c r="C1851" s="10">
        <v>44156</v>
      </c>
      <c r="D1851" s="5">
        <v>550</v>
      </c>
      <c r="E1851" s="5">
        <v>914</v>
      </c>
      <c r="F1851" s="40">
        <v>21.0945</v>
      </c>
      <c r="G1851" s="40">
        <v>11601.975</v>
      </c>
    </row>
    <row r="1852" spans="1:7" x14ac:dyDescent="0.25">
      <c r="A1852" s="4">
        <v>1105</v>
      </c>
      <c r="B1852" s="4">
        <v>2492</v>
      </c>
      <c r="C1852" s="11">
        <v>44156</v>
      </c>
      <c r="D1852" s="4">
        <v>550</v>
      </c>
      <c r="E1852" s="4">
        <v>915</v>
      </c>
      <c r="F1852" s="41">
        <v>30.439499999999999</v>
      </c>
      <c r="G1852" s="41">
        <v>16741.724999999999</v>
      </c>
    </row>
    <row r="1853" spans="1:7" x14ac:dyDescent="0.25">
      <c r="A1853" s="5">
        <v>1105</v>
      </c>
      <c r="B1853" s="5">
        <v>2493</v>
      </c>
      <c r="C1853" s="10">
        <v>44156</v>
      </c>
      <c r="D1853" s="5">
        <v>550</v>
      </c>
      <c r="E1853" s="5">
        <v>916</v>
      </c>
      <c r="F1853" s="40">
        <v>40.939500000000002</v>
      </c>
      <c r="G1853" s="40">
        <v>22516.724999999999</v>
      </c>
    </row>
    <row r="1854" spans="1:7" x14ac:dyDescent="0.25">
      <c r="A1854" s="4">
        <v>1106</v>
      </c>
      <c r="B1854" s="4">
        <v>2494</v>
      </c>
      <c r="C1854" s="11">
        <v>44156</v>
      </c>
      <c r="D1854" s="4">
        <v>60</v>
      </c>
      <c r="E1854" s="4">
        <v>506</v>
      </c>
      <c r="F1854" s="41">
        <v>9.1980000000000004</v>
      </c>
      <c r="G1854" s="41">
        <v>551.88</v>
      </c>
    </row>
    <row r="1855" spans="1:7" x14ac:dyDescent="0.25">
      <c r="A1855" s="5">
        <v>1107</v>
      </c>
      <c r="B1855" s="5">
        <v>2495</v>
      </c>
      <c r="C1855" s="10">
        <v>44156</v>
      </c>
      <c r="D1855" s="5">
        <v>550</v>
      </c>
      <c r="E1855" s="5">
        <v>351</v>
      </c>
      <c r="F1855" s="40">
        <v>5.7750000000000004</v>
      </c>
      <c r="G1855" s="40">
        <v>3176.25</v>
      </c>
    </row>
    <row r="1856" spans="1:7" x14ac:dyDescent="0.25">
      <c r="A1856" s="4">
        <v>1107</v>
      </c>
      <c r="B1856" s="4">
        <v>2496</v>
      </c>
      <c r="C1856" s="11">
        <v>44156</v>
      </c>
      <c r="D1856" s="4">
        <v>550</v>
      </c>
      <c r="E1856" s="4">
        <v>352</v>
      </c>
      <c r="F1856" s="41">
        <v>1.155</v>
      </c>
      <c r="G1856" s="41">
        <v>635.25</v>
      </c>
    </row>
    <row r="1857" spans="1:7" x14ac:dyDescent="0.25">
      <c r="A1857" s="5">
        <v>1107</v>
      </c>
      <c r="B1857" s="5">
        <v>2497</v>
      </c>
      <c r="C1857" s="10">
        <v>44156</v>
      </c>
      <c r="D1857" s="5">
        <v>550</v>
      </c>
      <c r="E1857" s="5">
        <v>679</v>
      </c>
      <c r="F1857" s="40">
        <v>5.7750000000000004</v>
      </c>
      <c r="G1857" s="40">
        <v>3176.25</v>
      </c>
    </row>
    <row r="1858" spans="1:7" x14ac:dyDescent="0.25">
      <c r="A1858" s="4">
        <v>1108</v>
      </c>
      <c r="B1858" s="4">
        <v>2498</v>
      </c>
      <c r="C1858" s="11">
        <v>44156</v>
      </c>
      <c r="D1858" s="4">
        <v>550</v>
      </c>
      <c r="E1858" s="4">
        <v>507</v>
      </c>
      <c r="F1858" s="41">
        <v>23.393999999999998</v>
      </c>
      <c r="G1858" s="41">
        <v>12866.7</v>
      </c>
    </row>
    <row r="1859" spans="1:7" x14ac:dyDescent="0.25">
      <c r="A1859" s="5">
        <v>1108</v>
      </c>
      <c r="B1859" s="5">
        <v>2499</v>
      </c>
      <c r="C1859" s="10">
        <v>44156</v>
      </c>
      <c r="D1859" s="5">
        <v>550</v>
      </c>
      <c r="E1859" s="5">
        <v>508</v>
      </c>
      <c r="F1859" s="40">
        <v>27.6465</v>
      </c>
      <c r="G1859" s="40">
        <v>15205.575000000001</v>
      </c>
    </row>
    <row r="1860" spans="1:7" x14ac:dyDescent="0.25">
      <c r="A1860" s="4">
        <v>1109</v>
      </c>
      <c r="B1860" s="4">
        <v>2500</v>
      </c>
      <c r="C1860" s="11">
        <v>44156</v>
      </c>
      <c r="D1860" s="4">
        <v>550</v>
      </c>
      <c r="E1860" s="4">
        <v>355</v>
      </c>
      <c r="F1860" s="41">
        <v>1.365</v>
      </c>
      <c r="G1860" s="41">
        <v>750.75</v>
      </c>
    </row>
    <row r="1861" spans="1:7" x14ac:dyDescent="0.25">
      <c r="A1861" s="5">
        <v>1109</v>
      </c>
      <c r="B1861" s="5">
        <v>2501</v>
      </c>
      <c r="C1861" s="10">
        <v>44156</v>
      </c>
      <c r="D1861" s="5">
        <v>550</v>
      </c>
      <c r="E1861" s="5">
        <v>940</v>
      </c>
      <c r="F1861" s="40">
        <v>62.9895</v>
      </c>
      <c r="G1861" s="40">
        <v>34644.224999999999</v>
      </c>
    </row>
    <row r="1862" spans="1:7" x14ac:dyDescent="0.25">
      <c r="A1862" s="4">
        <v>1109</v>
      </c>
      <c r="B1862" s="4">
        <v>2502</v>
      </c>
      <c r="C1862" s="11">
        <v>44156</v>
      </c>
      <c r="D1862" s="4">
        <v>550</v>
      </c>
      <c r="E1862" s="4">
        <v>535</v>
      </c>
      <c r="F1862" s="41">
        <v>3.4860000000000002</v>
      </c>
      <c r="G1862" s="41">
        <v>1917.3</v>
      </c>
    </row>
    <row r="1863" spans="1:7" x14ac:dyDescent="0.25">
      <c r="A1863" s="5">
        <v>1110</v>
      </c>
      <c r="B1863" s="5">
        <v>2503</v>
      </c>
      <c r="C1863" s="10">
        <v>44156</v>
      </c>
      <c r="D1863" s="5">
        <v>550</v>
      </c>
      <c r="E1863" s="5">
        <v>351</v>
      </c>
      <c r="F1863" s="40">
        <v>6.1950000000000003</v>
      </c>
      <c r="G1863" s="40">
        <v>3407.25</v>
      </c>
    </row>
    <row r="1864" spans="1:7" x14ac:dyDescent="0.25">
      <c r="A1864" s="4">
        <v>1110</v>
      </c>
      <c r="B1864" s="4">
        <v>2504</v>
      </c>
      <c r="C1864" s="11">
        <v>44156</v>
      </c>
      <c r="D1864" s="4">
        <v>550</v>
      </c>
      <c r="E1864" s="4">
        <v>352</v>
      </c>
      <c r="F1864" s="41">
        <v>1.47</v>
      </c>
      <c r="G1864" s="41">
        <v>808.5</v>
      </c>
    </row>
    <row r="1865" spans="1:7" x14ac:dyDescent="0.25">
      <c r="A1865" s="5">
        <v>1110</v>
      </c>
      <c r="B1865" s="5">
        <v>2505</v>
      </c>
      <c r="C1865" s="10">
        <v>44156</v>
      </c>
      <c r="D1865" s="5">
        <v>550</v>
      </c>
      <c r="E1865" s="5">
        <v>679</v>
      </c>
      <c r="F1865" s="40">
        <v>6.1950000000000003</v>
      </c>
      <c r="G1865" s="40">
        <v>3407.25</v>
      </c>
    </row>
    <row r="1866" spans="1:7" x14ac:dyDescent="0.25">
      <c r="A1866" s="4">
        <v>1111</v>
      </c>
      <c r="B1866" s="4">
        <v>2506</v>
      </c>
      <c r="C1866" s="11">
        <v>44156</v>
      </c>
      <c r="D1866" s="4">
        <v>550</v>
      </c>
      <c r="E1866" s="4">
        <v>507</v>
      </c>
      <c r="F1866" s="41">
        <v>22.165500000000002</v>
      </c>
      <c r="G1866" s="41">
        <v>12191.025</v>
      </c>
    </row>
    <row r="1867" spans="1:7" x14ac:dyDescent="0.25">
      <c r="A1867" s="5">
        <v>1111</v>
      </c>
      <c r="B1867" s="5">
        <v>2507</v>
      </c>
      <c r="C1867" s="10">
        <v>44156</v>
      </c>
      <c r="D1867" s="5">
        <v>550</v>
      </c>
      <c r="E1867" s="5">
        <v>508</v>
      </c>
      <c r="F1867" s="40">
        <v>29.284500000000001</v>
      </c>
      <c r="G1867" s="40">
        <v>16106.475</v>
      </c>
    </row>
    <row r="1868" spans="1:7" x14ac:dyDescent="0.25">
      <c r="A1868" s="4">
        <v>1112</v>
      </c>
      <c r="B1868" s="4">
        <v>2508</v>
      </c>
      <c r="C1868" s="11">
        <v>44156</v>
      </c>
      <c r="D1868" s="4">
        <v>3</v>
      </c>
      <c r="E1868" s="4">
        <v>491</v>
      </c>
      <c r="F1868" s="41">
        <v>19.9815</v>
      </c>
      <c r="G1868" s="41">
        <v>59.944499999999998</v>
      </c>
    </row>
    <row r="1869" spans="1:7" x14ac:dyDescent="0.25">
      <c r="A1869" s="5">
        <v>1113</v>
      </c>
      <c r="B1869" s="5">
        <v>2509</v>
      </c>
      <c r="C1869" s="10">
        <v>44156</v>
      </c>
      <c r="D1869" s="5">
        <v>3</v>
      </c>
      <c r="E1869" s="5">
        <v>346</v>
      </c>
      <c r="F1869" s="40">
        <v>41.244</v>
      </c>
      <c r="G1869" s="40">
        <v>123.732</v>
      </c>
    </row>
    <row r="1870" spans="1:7" x14ac:dyDescent="0.25">
      <c r="A1870" s="4">
        <v>1113</v>
      </c>
      <c r="B1870" s="4">
        <v>2510</v>
      </c>
      <c r="C1870" s="11">
        <v>44156</v>
      </c>
      <c r="D1870" s="4">
        <v>3</v>
      </c>
      <c r="E1870" s="4">
        <v>347</v>
      </c>
      <c r="F1870" s="41">
        <v>36.970500000000001</v>
      </c>
      <c r="G1870" s="41">
        <v>110.9115</v>
      </c>
    </row>
    <row r="1871" spans="1:7" x14ac:dyDescent="0.25">
      <c r="A1871" s="5">
        <v>1113</v>
      </c>
      <c r="B1871" s="5">
        <v>2511</v>
      </c>
      <c r="C1871" s="10">
        <v>44156</v>
      </c>
      <c r="D1871" s="5">
        <v>3</v>
      </c>
      <c r="E1871" s="5">
        <v>348</v>
      </c>
      <c r="F1871" s="40">
        <v>34.8705</v>
      </c>
      <c r="G1871" s="40">
        <v>104.61150000000001</v>
      </c>
    </row>
    <row r="1872" spans="1:7" x14ac:dyDescent="0.25">
      <c r="A1872" s="4">
        <v>1114</v>
      </c>
      <c r="B1872" s="4">
        <v>2512</v>
      </c>
      <c r="C1872" s="11">
        <v>44156</v>
      </c>
      <c r="D1872" s="4">
        <v>550</v>
      </c>
      <c r="E1872" s="4">
        <v>935</v>
      </c>
      <c r="F1872" s="41">
        <v>31.4895</v>
      </c>
      <c r="G1872" s="41">
        <v>17319.224999999999</v>
      </c>
    </row>
    <row r="1873" spans="1:7" x14ac:dyDescent="0.25">
      <c r="A1873" s="5">
        <v>1114</v>
      </c>
      <c r="B1873" s="5">
        <v>2513</v>
      </c>
      <c r="C1873" s="10">
        <v>44156</v>
      </c>
      <c r="D1873" s="5">
        <v>550</v>
      </c>
      <c r="E1873" s="5">
        <v>936</v>
      </c>
      <c r="F1873" s="40">
        <v>48.289499999999997</v>
      </c>
      <c r="G1873" s="40">
        <v>26559.224999999999</v>
      </c>
    </row>
    <row r="1874" spans="1:7" x14ac:dyDescent="0.25">
      <c r="A1874" s="4">
        <v>1115</v>
      </c>
      <c r="B1874" s="4">
        <v>2514</v>
      </c>
      <c r="C1874" s="11">
        <v>44156</v>
      </c>
      <c r="D1874" s="4">
        <v>3</v>
      </c>
      <c r="E1874" s="4">
        <v>379</v>
      </c>
      <c r="F1874" s="41">
        <v>36.970500000000001</v>
      </c>
      <c r="G1874" s="41">
        <v>110.9115</v>
      </c>
    </row>
    <row r="1875" spans="1:7" x14ac:dyDescent="0.25">
      <c r="A1875" s="5">
        <v>1115</v>
      </c>
      <c r="B1875" s="5">
        <v>2515</v>
      </c>
      <c r="C1875" s="10">
        <v>44156</v>
      </c>
      <c r="D1875" s="5">
        <v>3</v>
      </c>
      <c r="E1875" s="5">
        <v>380</v>
      </c>
      <c r="F1875" s="40">
        <v>43.218000000000004</v>
      </c>
      <c r="G1875" s="40">
        <v>129.654</v>
      </c>
    </row>
    <row r="1876" spans="1:7" x14ac:dyDescent="0.25">
      <c r="A1876" s="4">
        <v>1115</v>
      </c>
      <c r="B1876" s="4">
        <v>2516</v>
      </c>
      <c r="C1876" s="11">
        <v>44156</v>
      </c>
      <c r="D1876" s="4">
        <v>3</v>
      </c>
      <c r="E1876" s="4">
        <v>381</v>
      </c>
      <c r="F1876" s="41">
        <v>47.491500000000002</v>
      </c>
      <c r="G1876" s="41">
        <v>142.47450000000001</v>
      </c>
    </row>
    <row r="1877" spans="1:7" x14ac:dyDescent="0.25">
      <c r="A1877" s="5">
        <v>1115</v>
      </c>
      <c r="B1877" s="5">
        <v>2517</v>
      </c>
      <c r="C1877" s="10">
        <v>44156</v>
      </c>
      <c r="D1877" s="5">
        <v>3</v>
      </c>
      <c r="E1877" s="5">
        <v>382</v>
      </c>
      <c r="F1877" s="40">
        <v>43.270499999999998</v>
      </c>
      <c r="G1877" s="40">
        <v>129.8115</v>
      </c>
    </row>
    <row r="1878" spans="1:7" x14ac:dyDescent="0.25">
      <c r="A1878" s="4">
        <v>1115</v>
      </c>
      <c r="B1878" s="4">
        <v>2518</v>
      </c>
      <c r="C1878" s="11">
        <v>44156</v>
      </c>
      <c r="D1878" s="4">
        <v>3</v>
      </c>
      <c r="E1878" s="4">
        <v>383</v>
      </c>
      <c r="F1878" s="41">
        <v>47.543999999999997</v>
      </c>
      <c r="G1878" s="41">
        <v>142.63200000000001</v>
      </c>
    </row>
    <row r="1879" spans="1:7" x14ac:dyDescent="0.25">
      <c r="A1879" s="5">
        <v>1115</v>
      </c>
      <c r="B1879" s="5">
        <v>2519</v>
      </c>
      <c r="C1879" s="10">
        <v>44156</v>
      </c>
      <c r="D1879" s="5">
        <v>3</v>
      </c>
      <c r="E1879" s="5">
        <v>384</v>
      </c>
      <c r="F1879" s="40">
        <v>43.270499999999998</v>
      </c>
      <c r="G1879" s="40">
        <v>129.8115</v>
      </c>
    </row>
    <row r="1880" spans="1:7" x14ac:dyDescent="0.25">
      <c r="A1880" s="4">
        <v>1115</v>
      </c>
      <c r="B1880" s="4">
        <v>2520</v>
      </c>
      <c r="C1880" s="11">
        <v>44156</v>
      </c>
      <c r="D1880" s="4">
        <v>3</v>
      </c>
      <c r="E1880" s="4">
        <v>385</v>
      </c>
      <c r="F1880" s="41">
        <v>41.170499999999997</v>
      </c>
      <c r="G1880" s="41">
        <v>123.5115</v>
      </c>
    </row>
    <row r="1881" spans="1:7" x14ac:dyDescent="0.25">
      <c r="A1881" s="5">
        <v>1115</v>
      </c>
      <c r="B1881" s="5">
        <v>2521</v>
      </c>
      <c r="C1881" s="10">
        <v>44156</v>
      </c>
      <c r="D1881" s="5">
        <v>3</v>
      </c>
      <c r="E1881" s="5">
        <v>386</v>
      </c>
      <c r="F1881" s="40">
        <v>45.444000000000003</v>
      </c>
      <c r="G1881" s="40">
        <v>136.33199999999999</v>
      </c>
    </row>
    <row r="1882" spans="1:7" x14ac:dyDescent="0.25">
      <c r="A1882" s="4">
        <v>1115</v>
      </c>
      <c r="B1882" s="4">
        <v>2522</v>
      </c>
      <c r="C1882" s="11">
        <v>44156</v>
      </c>
      <c r="D1882" s="4">
        <v>3</v>
      </c>
      <c r="E1882" s="4">
        <v>387</v>
      </c>
      <c r="F1882" s="41">
        <v>41.170499999999997</v>
      </c>
      <c r="G1882" s="41">
        <v>123.5115</v>
      </c>
    </row>
    <row r="1883" spans="1:7" x14ac:dyDescent="0.25">
      <c r="A1883" s="5">
        <v>1115</v>
      </c>
      <c r="B1883" s="5">
        <v>2523</v>
      </c>
      <c r="C1883" s="10">
        <v>44156</v>
      </c>
      <c r="D1883" s="5">
        <v>3</v>
      </c>
      <c r="E1883" s="5">
        <v>388</v>
      </c>
      <c r="F1883" s="40">
        <v>39.070500000000003</v>
      </c>
      <c r="G1883" s="40">
        <v>117.2115</v>
      </c>
    </row>
    <row r="1884" spans="1:7" x14ac:dyDescent="0.25">
      <c r="A1884" s="4">
        <v>1115</v>
      </c>
      <c r="B1884" s="4">
        <v>2524</v>
      </c>
      <c r="C1884" s="11">
        <v>44156</v>
      </c>
      <c r="D1884" s="4">
        <v>3</v>
      </c>
      <c r="E1884" s="4">
        <v>389</v>
      </c>
      <c r="F1884" s="41">
        <v>43.344000000000001</v>
      </c>
      <c r="G1884" s="41">
        <v>130.03200000000001</v>
      </c>
    </row>
    <row r="1885" spans="1:7" x14ac:dyDescent="0.25">
      <c r="A1885" s="5">
        <v>1115</v>
      </c>
      <c r="B1885" s="5">
        <v>2525</v>
      </c>
      <c r="C1885" s="10">
        <v>44156</v>
      </c>
      <c r="D1885" s="5">
        <v>3</v>
      </c>
      <c r="E1885" s="5">
        <v>390</v>
      </c>
      <c r="F1885" s="40">
        <v>39.070500000000003</v>
      </c>
      <c r="G1885" s="40">
        <v>117.2115</v>
      </c>
    </row>
    <row r="1886" spans="1:7" x14ac:dyDescent="0.25">
      <c r="A1886" s="4">
        <v>1115</v>
      </c>
      <c r="B1886" s="4">
        <v>2526</v>
      </c>
      <c r="C1886" s="11">
        <v>44156</v>
      </c>
      <c r="D1886" s="4">
        <v>3</v>
      </c>
      <c r="E1886" s="4">
        <v>391</v>
      </c>
      <c r="F1886" s="41">
        <v>36.970500000000001</v>
      </c>
      <c r="G1886" s="41">
        <v>110.9115</v>
      </c>
    </row>
    <row r="1887" spans="1:7" x14ac:dyDescent="0.25">
      <c r="A1887" s="5">
        <v>1115</v>
      </c>
      <c r="B1887" s="5">
        <v>2527</v>
      </c>
      <c r="C1887" s="10">
        <v>44156</v>
      </c>
      <c r="D1887" s="5">
        <v>3</v>
      </c>
      <c r="E1887" s="5">
        <v>392</v>
      </c>
      <c r="F1887" s="40">
        <v>41.244</v>
      </c>
      <c r="G1887" s="40">
        <v>123.732</v>
      </c>
    </row>
    <row r="1888" spans="1:7" x14ac:dyDescent="0.25">
      <c r="A1888" s="4">
        <v>1115</v>
      </c>
      <c r="B1888" s="4">
        <v>2528</v>
      </c>
      <c r="C1888" s="11">
        <v>44156</v>
      </c>
      <c r="D1888" s="4">
        <v>3</v>
      </c>
      <c r="E1888" s="4">
        <v>393</v>
      </c>
      <c r="F1888" s="41">
        <v>36.970500000000001</v>
      </c>
      <c r="G1888" s="41">
        <v>110.9115</v>
      </c>
    </row>
    <row r="1889" spans="1:7" x14ac:dyDescent="0.25">
      <c r="A1889" s="5">
        <v>1115</v>
      </c>
      <c r="B1889" s="5">
        <v>2529</v>
      </c>
      <c r="C1889" s="10">
        <v>44156</v>
      </c>
      <c r="D1889" s="5">
        <v>3</v>
      </c>
      <c r="E1889" s="5">
        <v>394</v>
      </c>
      <c r="F1889" s="40">
        <v>43.218000000000004</v>
      </c>
      <c r="G1889" s="40">
        <v>129.654</v>
      </c>
    </row>
    <row r="1890" spans="1:7" x14ac:dyDescent="0.25">
      <c r="A1890" s="4">
        <v>1115</v>
      </c>
      <c r="B1890" s="4">
        <v>2530</v>
      </c>
      <c r="C1890" s="11">
        <v>44156</v>
      </c>
      <c r="D1890" s="4">
        <v>3</v>
      </c>
      <c r="E1890" s="4">
        <v>395</v>
      </c>
      <c r="F1890" s="41">
        <v>47.491500000000002</v>
      </c>
      <c r="G1890" s="41">
        <v>142.47450000000001</v>
      </c>
    </row>
    <row r="1891" spans="1:7" x14ac:dyDescent="0.25">
      <c r="A1891" s="5">
        <v>1115</v>
      </c>
      <c r="B1891" s="5">
        <v>2531</v>
      </c>
      <c r="C1891" s="10">
        <v>44156</v>
      </c>
      <c r="D1891" s="5">
        <v>3</v>
      </c>
      <c r="E1891" s="5">
        <v>396</v>
      </c>
      <c r="F1891" s="40">
        <v>43.270499999999998</v>
      </c>
      <c r="G1891" s="40">
        <v>129.8115</v>
      </c>
    </row>
    <row r="1892" spans="1:7" x14ac:dyDescent="0.25">
      <c r="A1892" s="4">
        <v>1115</v>
      </c>
      <c r="B1892" s="4">
        <v>2532</v>
      </c>
      <c r="C1892" s="11">
        <v>44156</v>
      </c>
      <c r="D1892" s="4">
        <v>3</v>
      </c>
      <c r="E1892" s="4">
        <v>397</v>
      </c>
      <c r="F1892" s="41">
        <v>47.543999999999997</v>
      </c>
      <c r="G1892" s="41">
        <v>142.63200000000001</v>
      </c>
    </row>
    <row r="1893" spans="1:7" x14ac:dyDescent="0.25">
      <c r="A1893" s="5">
        <v>1116</v>
      </c>
      <c r="B1893" s="5">
        <v>2533</v>
      </c>
      <c r="C1893" s="10">
        <v>44156</v>
      </c>
      <c r="D1893" s="5">
        <v>550</v>
      </c>
      <c r="E1893" s="5">
        <v>476</v>
      </c>
      <c r="F1893" s="40">
        <v>15.8865</v>
      </c>
      <c r="G1893" s="40">
        <v>8737.5750000000007</v>
      </c>
    </row>
    <row r="1894" spans="1:7" x14ac:dyDescent="0.25">
      <c r="A1894" s="4">
        <v>1116</v>
      </c>
      <c r="B1894" s="4">
        <v>2534</v>
      </c>
      <c r="C1894" s="11">
        <v>44156</v>
      </c>
      <c r="D1894" s="4">
        <v>550</v>
      </c>
      <c r="E1894" s="4">
        <v>477</v>
      </c>
      <c r="F1894" s="41">
        <v>11.6655</v>
      </c>
      <c r="G1894" s="41">
        <v>6416.0249999999996</v>
      </c>
    </row>
    <row r="1895" spans="1:7" x14ac:dyDescent="0.25">
      <c r="A1895" s="5">
        <v>1116</v>
      </c>
      <c r="B1895" s="5">
        <v>2535</v>
      </c>
      <c r="C1895" s="10">
        <v>44156</v>
      </c>
      <c r="D1895" s="5">
        <v>550</v>
      </c>
      <c r="E1895" s="5">
        <v>478</v>
      </c>
      <c r="F1895" s="40">
        <v>11.087999999999999</v>
      </c>
      <c r="G1895" s="40">
        <v>6098.4</v>
      </c>
    </row>
    <row r="1896" spans="1:7" x14ac:dyDescent="0.25">
      <c r="A1896" s="4">
        <v>1116</v>
      </c>
      <c r="B1896" s="4">
        <v>2536</v>
      </c>
      <c r="C1896" s="11">
        <v>44156</v>
      </c>
      <c r="D1896" s="4">
        <v>550</v>
      </c>
      <c r="E1896" s="4">
        <v>479</v>
      </c>
      <c r="F1896" s="41">
        <v>15.8865</v>
      </c>
      <c r="G1896" s="41">
        <v>8737.5750000000007</v>
      </c>
    </row>
    <row r="1897" spans="1:7" x14ac:dyDescent="0.25">
      <c r="A1897" s="5">
        <v>1117</v>
      </c>
      <c r="B1897" s="5">
        <v>2537</v>
      </c>
      <c r="C1897" s="10">
        <v>44157</v>
      </c>
      <c r="D1897" s="5">
        <v>3</v>
      </c>
      <c r="E1897" s="5">
        <v>402</v>
      </c>
      <c r="F1897" s="40">
        <v>47.470500000000001</v>
      </c>
      <c r="G1897" s="40">
        <v>142.41149999999999</v>
      </c>
    </row>
    <row r="1898" spans="1:7" x14ac:dyDescent="0.25">
      <c r="A1898" s="4">
        <v>1118</v>
      </c>
      <c r="B1898" s="4">
        <v>2538</v>
      </c>
      <c r="C1898" s="11">
        <v>44157</v>
      </c>
      <c r="D1898" s="4">
        <v>550</v>
      </c>
      <c r="E1898" s="4">
        <v>512</v>
      </c>
      <c r="F1898" s="41">
        <v>34.975499999999997</v>
      </c>
      <c r="G1898" s="41">
        <v>19236.525000000001</v>
      </c>
    </row>
    <row r="1899" spans="1:7" x14ac:dyDescent="0.25">
      <c r="A1899" s="5">
        <v>1119</v>
      </c>
      <c r="B1899" s="5">
        <v>2539</v>
      </c>
      <c r="C1899" s="10">
        <v>44157</v>
      </c>
      <c r="D1899" s="5">
        <v>3</v>
      </c>
      <c r="E1899" s="5">
        <v>403</v>
      </c>
      <c r="F1899" s="40">
        <v>45.3705</v>
      </c>
      <c r="G1899" s="40">
        <v>136.11150000000001</v>
      </c>
    </row>
    <row r="1900" spans="1:7" x14ac:dyDescent="0.25">
      <c r="A1900" s="4">
        <v>1119</v>
      </c>
      <c r="B1900" s="4">
        <v>2540</v>
      </c>
      <c r="C1900" s="11">
        <v>44157</v>
      </c>
      <c r="D1900" s="4">
        <v>3</v>
      </c>
      <c r="E1900" s="4">
        <v>404</v>
      </c>
      <c r="F1900" s="41">
        <v>49.643999999999998</v>
      </c>
      <c r="G1900" s="41">
        <v>148.93199999999999</v>
      </c>
    </row>
    <row r="1901" spans="1:7" x14ac:dyDescent="0.25">
      <c r="A1901" s="5">
        <v>1119</v>
      </c>
      <c r="B1901" s="5">
        <v>2541</v>
      </c>
      <c r="C1901" s="10">
        <v>44157</v>
      </c>
      <c r="D1901" s="5">
        <v>3</v>
      </c>
      <c r="E1901" s="5">
        <v>405</v>
      </c>
      <c r="F1901" s="40">
        <v>45.3705</v>
      </c>
      <c r="G1901" s="40">
        <v>136.11150000000001</v>
      </c>
    </row>
    <row r="1902" spans="1:7" x14ac:dyDescent="0.25">
      <c r="A1902" s="4">
        <v>1119</v>
      </c>
      <c r="B1902" s="4">
        <v>2542</v>
      </c>
      <c r="C1902" s="11">
        <v>44157</v>
      </c>
      <c r="D1902" s="4">
        <v>3</v>
      </c>
      <c r="E1902" s="4">
        <v>406</v>
      </c>
      <c r="F1902" s="41">
        <v>43.270499999999998</v>
      </c>
      <c r="G1902" s="41">
        <v>129.8115</v>
      </c>
    </row>
    <row r="1903" spans="1:7" x14ac:dyDescent="0.25">
      <c r="A1903" s="5">
        <v>1119</v>
      </c>
      <c r="B1903" s="5">
        <v>2543</v>
      </c>
      <c r="C1903" s="10">
        <v>44157</v>
      </c>
      <c r="D1903" s="5">
        <v>3</v>
      </c>
      <c r="E1903" s="5">
        <v>407</v>
      </c>
      <c r="F1903" s="40">
        <v>47.543999999999997</v>
      </c>
      <c r="G1903" s="40">
        <v>142.63200000000001</v>
      </c>
    </row>
    <row r="1904" spans="1:7" x14ac:dyDescent="0.25">
      <c r="A1904" s="4">
        <v>1120</v>
      </c>
      <c r="B1904" s="4">
        <v>2544</v>
      </c>
      <c r="C1904" s="11">
        <v>44157</v>
      </c>
      <c r="D1904" s="4">
        <v>550</v>
      </c>
      <c r="E1904" s="4">
        <v>525</v>
      </c>
      <c r="F1904" s="41">
        <v>2.3205</v>
      </c>
      <c r="G1904" s="41">
        <v>1276.2750000000001</v>
      </c>
    </row>
    <row r="1905" spans="1:7" x14ac:dyDescent="0.25">
      <c r="A1905" s="5">
        <v>1121</v>
      </c>
      <c r="B1905" s="5">
        <v>2545</v>
      </c>
      <c r="C1905" s="10">
        <v>44157</v>
      </c>
      <c r="D1905" s="5">
        <v>550</v>
      </c>
      <c r="E1905" s="5">
        <v>526</v>
      </c>
      <c r="F1905" s="40">
        <v>3.6435</v>
      </c>
      <c r="G1905" s="40">
        <v>2003.925</v>
      </c>
    </row>
    <row r="1906" spans="1:7" x14ac:dyDescent="0.25">
      <c r="A1906" s="4">
        <v>1122</v>
      </c>
      <c r="B1906" s="4">
        <v>2546</v>
      </c>
      <c r="C1906" s="11">
        <v>44157</v>
      </c>
      <c r="D1906" s="4">
        <v>550</v>
      </c>
      <c r="E1906" s="4">
        <v>908</v>
      </c>
      <c r="F1906" s="41">
        <v>21.0945</v>
      </c>
      <c r="G1906" s="41">
        <v>11601.975</v>
      </c>
    </row>
    <row r="1907" spans="1:7" x14ac:dyDescent="0.25">
      <c r="A1907" s="5">
        <v>1122</v>
      </c>
      <c r="B1907" s="5">
        <v>2547</v>
      </c>
      <c r="C1907" s="10">
        <v>44157</v>
      </c>
      <c r="D1907" s="5">
        <v>550</v>
      </c>
      <c r="E1907" s="5">
        <v>909</v>
      </c>
      <c r="F1907" s="40">
        <v>30.439499999999999</v>
      </c>
      <c r="G1907" s="40">
        <v>16741.724999999999</v>
      </c>
    </row>
    <row r="1908" spans="1:7" x14ac:dyDescent="0.25">
      <c r="A1908" s="4">
        <v>1123</v>
      </c>
      <c r="B1908" s="4">
        <v>2548</v>
      </c>
      <c r="C1908" s="11">
        <v>44157</v>
      </c>
      <c r="D1908" s="4">
        <v>60</v>
      </c>
      <c r="E1908" s="4">
        <v>356</v>
      </c>
      <c r="F1908" s="41">
        <v>3.6015000000000001</v>
      </c>
      <c r="G1908" s="41">
        <v>216.09</v>
      </c>
    </row>
    <row r="1909" spans="1:7" x14ac:dyDescent="0.25">
      <c r="A1909" s="5">
        <v>1123</v>
      </c>
      <c r="B1909" s="5">
        <v>2549</v>
      </c>
      <c r="C1909" s="10">
        <v>44157</v>
      </c>
      <c r="D1909" s="5">
        <v>60</v>
      </c>
      <c r="E1909" s="5">
        <v>357</v>
      </c>
      <c r="F1909" s="40">
        <v>3.9794999999999998</v>
      </c>
      <c r="G1909" s="40">
        <v>238.77</v>
      </c>
    </row>
    <row r="1910" spans="1:7" x14ac:dyDescent="0.25">
      <c r="A1910" s="4">
        <v>1124</v>
      </c>
      <c r="B1910" s="4">
        <v>2550</v>
      </c>
      <c r="C1910" s="11">
        <v>44157</v>
      </c>
      <c r="D1910" s="4">
        <v>550</v>
      </c>
      <c r="E1910" s="4">
        <v>935</v>
      </c>
      <c r="F1910" s="41">
        <v>31.4895</v>
      </c>
      <c r="G1910" s="41">
        <v>17319.224999999999</v>
      </c>
    </row>
    <row r="1911" spans="1:7" x14ac:dyDescent="0.25">
      <c r="A1911" s="5">
        <v>1124</v>
      </c>
      <c r="B1911" s="5">
        <v>2551</v>
      </c>
      <c r="C1911" s="10">
        <v>44157</v>
      </c>
      <c r="D1911" s="5">
        <v>550</v>
      </c>
      <c r="E1911" s="5">
        <v>936</v>
      </c>
      <c r="F1911" s="40">
        <v>48.289499999999997</v>
      </c>
      <c r="G1911" s="40">
        <v>26559.224999999999</v>
      </c>
    </row>
    <row r="1912" spans="1:7" x14ac:dyDescent="0.25">
      <c r="A1912" s="4">
        <v>1125</v>
      </c>
      <c r="B1912" s="4">
        <v>2552</v>
      </c>
      <c r="C1912" s="11">
        <v>44157</v>
      </c>
      <c r="D1912" s="4">
        <v>550</v>
      </c>
      <c r="E1912" s="4">
        <v>524</v>
      </c>
      <c r="F1912" s="41">
        <v>12.967499999999999</v>
      </c>
      <c r="G1912" s="41">
        <v>7132.125</v>
      </c>
    </row>
    <row r="1913" spans="1:7" x14ac:dyDescent="0.25">
      <c r="A1913" s="5">
        <v>1126</v>
      </c>
      <c r="B1913" s="5">
        <v>2553</v>
      </c>
      <c r="C1913" s="10">
        <v>44157</v>
      </c>
      <c r="D1913" s="5">
        <v>550</v>
      </c>
      <c r="E1913" s="5">
        <v>911</v>
      </c>
      <c r="F1913" s="40">
        <v>21.0945</v>
      </c>
      <c r="G1913" s="40">
        <v>11601.975</v>
      </c>
    </row>
    <row r="1914" spans="1:7" x14ac:dyDescent="0.25">
      <c r="A1914" s="4">
        <v>1126</v>
      </c>
      <c r="B1914" s="4">
        <v>2554</v>
      </c>
      <c r="C1914" s="11">
        <v>44157</v>
      </c>
      <c r="D1914" s="4">
        <v>550</v>
      </c>
      <c r="E1914" s="4">
        <v>912</v>
      </c>
      <c r="F1914" s="41">
        <v>30.439499999999999</v>
      </c>
      <c r="G1914" s="41">
        <v>16741.724999999999</v>
      </c>
    </row>
    <row r="1915" spans="1:7" x14ac:dyDescent="0.25">
      <c r="A1915" s="5">
        <v>1127</v>
      </c>
      <c r="B1915" s="5">
        <v>2555</v>
      </c>
      <c r="C1915" s="10">
        <v>44157</v>
      </c>
      <c r="D1915" s="5">
        <v>550</v>
      </c>
      <c r="E1915" s="5">
        <v>910</v>
      </c>
      <c r="F1915" s="40">
        <v>40.939500000000002</v>
      </c>
      <c r="G1915" s="40">
        <v>22516.724999999999</v>
      </c>
    </row>
    <row r="1916" spans="1:7" x14ac:dyDescent="0.25">
      <c r="A1916" s="4">
        <v>1128</v>
      </c>
      <c r="B1916" s="4">
        <v>2556</v>
      </c>
      <c r="C1916" s="11">
        <v>44157</v>
      </c>
      <c r="D1916" s="4">
        <v>550</v>
      </c>
      <c r="E1916" s="4">
        <v>937</v>
      </c>
      <c r="F1916" s="41">
        <v>62.9895</v>
      </c>
      <c r="G1916" s="41">
        <v>34644.224999999999</v>
      </c>
    </row>
    <row r="1917" spans="1:7" x14ac:dyDescent="0.25">
      <c r="A1917" s="5">
        <v>1129</v>
      </c>
      <c r="B1917" s="5">
        <v>2557</v>
      </c>
      <c r="C1917" s="10">
        <v>44157</v>
      </c>
      <c r="D1917" s="5">
        <v>3</v>
      </c>
      <c r="E1917" s="5">
        <v>466</v>
      </c>
      <c r="F1917" s="40">
        <v>45.423000000000002</v>
      </c>
      <c r="G1917" s="40">
        <v>136.26900000000001</v>
      </c>
    </row>
    <row r="1918" spans="1:7" x14ac:dyDescent="0.25">
      <c r="A1918" s="4">
        <v>1129</v>
      </c>
      <c r="B1918" s="4">
        <v>2558</v>
      </c>
      <c r="C1918" s="11">
        <v>44157</v>
      </c>
      <c r="D1918" s="4">
        <v>3</v>
      </c>
      <c r="E1918" s="4">
        <v>467</v>
      </c>
      <c r="F1918" s="41">
        <v>43.323</v>
      </c>
      <c r="G1918" s="41">
        <v>129.96899999999999</v>
      </c>
    </row>
    <row r="1919" spans="1:7" x14ac:dyDescent="0.25">
      <c r="A1919" s="5">
        <v>1129</v>
      </c>
      <c r="B1919" s="5">
        <v>2559</v>
      </c>
      <c r="C1919" s="10">
        <v>44157</v>
      </c>
      <c r="D1919" s="5">
        <v>3</v>
      </c>
      <c r="E1919" s="5">
        <v>468</v>
      </c>
      <c r="F1919" s="40">
        <v>47.596499999999999</v>
      </c>
      <c r="G1919" s="40">
        <v>142.7895</v>
      </c>
    </row>
    <row r="1920" spans="1:7" x14ac:dyDescent="0.25">
      <c r="A1920" s="4">
        <v>1129</v>
      </c>
      <c r="B1920" s="4">
        <v>2560</v>
      </c>
      <c r="C1920" s="11">
        <v>44157</v>
      </c>
      <c r="D1920" s="4">
        <v>3</v>
      </c>
      <c r="E1920" s="4">
        <v>469</v>
      </c>
      <c r="F1920" s="41">
        <v>43.323</v>
      </c>
      <c r="G1920" s="41">
        <v>129.96899999999999</v>
      </c>
    </row>
    <row r="1921" spans="1:7" x14ac:dyDescent="0.25">
      <c r="A1921" s="5">
        <v>1129</v>
      </c>
      <c r="B1921" s="5">
        <v>2561</v>
      </c>
      <c r="C1921" s="10">
        <v>44157</v>
      </c>
      <c r="D1921" s="5">
        <v>3</v>
      </c>
      <c r="E1921" s="5">
        <v>470</v>
      </c>
      <c r="F1921" s="40">
        <v>41.222999999999999</v>
      </c>
      <c r="G1921" s="40">
        <v>123.669</v>
      </c>
    </row>
    <row r="1922" spans="1:7" x14ac:dyDescent="0.25">
      <c r="A1922" s="4">
        <v>1130</v>
      </c>
      <c r="B1922" s="4">
        <v>2562</v>
      </c>
      <c r="C1922" s="11">
        <v>44157</v>
      </c>
      <c r="D1922" s="4">
        <v>3</v>
      </c>
      <c r="E1922" s="4">
        <v>462</v>
      </c>
      <c r="F1922" s="41">
        <v>47.680500000000002</v>
      </c>
      <c r="G1922" s="41">
        <v>143.04150000000001</v>
      </c>
    </row>
    <row r="1923" spans="1:7" x14ac:dyDescent="0.25">
      <c r="A1923" s="5">
        <v>1131</v>
      </c>
      <c r="B1923" s="5">
        <v>2563</v>
      </c>
      <c r="C1923" s="10">
        <v>44157</v>
      </c>
      <c r="D1923" s="5">
        <v>550</v>
      </c>
      <c r="E1923" s="5">
        <v>510</v>
      </c>
      <c r="F1923" s="40">
        <v>23.404499999999999</v>
      </c>
      <c r="G1923" s="40">
        <v>12872.475</v>
      </c>
    </row>
    <row r="1924" spans="1:7" x14ac:dyDescent="0.25">
      <c r="A1924" s="4">
        <v>1131</v>
      </c>
      <c r="B1924" s="4">
        <v>2564</v>
      </c>
      <c r="C1924" s="11">
        <v>44157</v>
      </c>
      <c r="D1924" s="4">
        <v>550</v>
      </c>
      <c r="E1924" s="4">
        <v>511</v>
      </c>
      <c r="F1924" s="41">
        <v>27.867000000000001</v>
      </c>
      <c r="G1924" s="41">
        <v>15326.85</v>
      </c>
    </row>
    <row r="1925" spans="1:7" x14ac:dyDescent="0.25">
      <c r="A1925" s="5">
        <v>1132</v>
      </c>
      <c r="B1925" s="5">
        <v>2565</v>
      </c>
      <c r="C1925" s="10">
        <v>44157</v>
      </c>
      <c r="D1925" s="5">
        <v>550</v>
      </c>
      <c r="E1925" s="5">
        <v>527</v>
      </c>
      <c r="F1925" s="40">
        <v>6.7515000000000001</v>
      </c>
      <c r="G1925" s="40">
        <v>3713.3249999999998</v>
      </c>
    </row>
    <row r="1926" spans="1:7" x14ac:dyDescent="0.25">
      <c r="A1926" s="4">
        <v>1133</v>
      </c>
      <c r="B1926" s="4">
        <v>2566</v>
      </c>
      <c r="C1926" s="11">
        <v>44160</v>
      </c>
      <c r="D1926" s="4">
        <v>550</v>
      </c>
      <c r="E1926" s="4">
        <v>938</v>
      </c>
      <c r="F1926" s="41">
        <v>31.4895</v>
      </c>
      <c r="G1926" s="41">
        <v>17319.224999999999</v>
      </c>
    </row>
    <row r="1927" spans="1:7" x14ac:dyDescent="0.25">
      <c r="A1927" s="5">
        <v>1133</v>
      </c>
      <c r="B1927" s="5">
        <v>2567</v>
      </c>
      <c r="C1927" s="10">
        <v>44160</v>
      </c>
      <c r="D1927" s="5">
        <v>550</v>
      </c>
      <c r="E1927" s="5">
        <v>939</v>
      </c>
      <c r="F1927" s="40">
        <v>48.289499999999997</v>
      </c>
      <c r="G1927" s="40">
        <v>26559.224999999999</v>
      </c>
    </row>
    <row r="1928" spans="1:7" x14ac:dyDescent="0.25">
      <c r="A1928" s="4">
        <v>1133</v>
      </c>
      <c r="B1928" s="4">
        <v>2568</v>
      </c>
      <c r="C1928" s="11">
        <v>44160</v>
      </c>
      <c r="D1928" s="4">
        <v>550</v>
      </c>
      <c r="E1928" s="4">
        <v>509</v>
      </c>
      <c r="F1928" s="41">
        <v>36.277500000000003</v>
      </c>
      <c r="G1928" s="41">
        <v>19952.625</v>
      </c>
    </row>
    <row r="1929" spans="1:7" x14ac:dyDescent="0.25">
      <c r="A1929" s="5">
        <v>1134</v>
      </c>
      <c r="B1929" s="5">
        <v>2569</v>
      </c>
      <c r="C1929" s="10">
        <v>44160</v>
      </c>
      <c r="D1929" s="5">
        <v>60</v>
      </c>
      <c r="E1929" s="5">
        <v>492</v>
      </c>
      <c r="F1929" s="40">
        <v>50.746499999999997</v>
      </c>
      <c r="G1929" s="40">
        <v>3044.79</v>
      </c>
    </row>
    <row r="1930" spans="1:7" x14ac:dyDescent="0.25">
      <c r="A1930" s="4">
        <v>1134</v>
      </c>
      <c r="B1930" s="4">
        <v>2570</v>
      </c>
      <c r="C1930" s="11">
        <v>44160</v>
      </c>
      <c r="D1930" s="4">
        <v>60</v>
      </c>
      <c r="E1930" s="4">
        <v>493</v>
      </c>
      <c r="F1930" s="41">
        <v>58.264499999999998</v>
      </c>
      <c r="G1930" s="41">
        <v>3495.87</v>
      </c>
    </row>
    <row r="1931" spans="1:7" x14ac:dyDescent="0.25">
      <c r="A1931" s="5">
        <v>1135</v>
      </c>
      <c r="B1931" s="5">
        <v>2571</v>
      </c>
      <c r="C1931" s="10">
        <v>44160</v>
      </c>
      <c r="D1931" s="5">
        <v>550</v>
      </c>
      <c r="E1931" s="5">
        <v>523</v>
      </c>
      <c r="F1931" s="40">
        <v>10.384499999999999</v>
      </c>
      <c r="G1931" s="40">
        <v>5711.4750000000004</v>
      </c>
    </row>
    <row r="1932" spans="1:7" x14ac:dyDescent="0.25">
      <c r="A1932" s="4">
        <v>1136</v>
      </c>
      <c r="B1932" s="4">
        <v>2572</v>
      </c>
      <c r="C1932" s="11">
        <v>44160</v>
      </c>
      <c r="D1932" s="4">
        <v>3</v>
      </c>
      <c r="E1932" s="4">
        <v>425</v>
      </c>
      <c r="F1932" s="41">
        <v>45.580500000000001</v>
      </c>
      <c r="G1932" s="41">
        <v>136.7415</v>
      </c>
    </row>
    <row r="1933" spans="1:7" x14ac:dyDescent="0.25">
      <c r="A1933" s="5">
        <v>1136</v>
      </c>
      <c r="B1933" s="5">
        <v>2573</v>
      </c>
      <c r="C1933" s="10">
        <v>44160</v>
      </c>
      <c r="D1933" s="5">
        <v>3</v>
      </c>
      <c r="E1933" s="5">
        <v>426</v>
      </c>
      <c r="F1933" s="40">
        <v>43.480499999999999</v>
      </c>
      <c r="G1933" s="40">
        <v>130.44149999999999</v>
      </c>
    </row>
    <row r="1934" spans="1:7" x14ac:dyDescent="0.25">
      <c r="A1934" s="4">
        <v>1136</v>
      </c>
      <c r="B1934" s="4">
        <v>2574</v>
      </c>
      <c r="C1934" s="11">
        <v>44160</v>
      </c>
      <c r="D1934" s="4">
        <v>3</v>
      </c>
      <c r="E1934" s="4">
        <v>427</v>
      </c>
      <c r="F1934" s="41">
        <v>47.753999999999998</v>
      </c>
      <c r="G1934" s="41">
        <v>143.262</v>
      </c>
    </row>
    <row r="1935" spans="1:7" x14ac:dyDescent="0.25">
      <c r="A1935" s="5">
        <v>1136</v>
      </c>
      <c r="B1935" s="5">
        <v>2575</v>
      </c>
      <c r="C1935" s="10">
        <v>44160</v>
      </c>
      <c r="D1935" s="5">
        <v>3</v>
      </c>
      <c r="E1935" s="5">
        <v>428</v>
      </c>
      <c r="F1935" s="40">
        <v>43.480499999999999</v>
      </c>
      <c r="G1935" s="40">
        <v>130.44149999999999</v>
      </c>
    </row>
    <row r="1936" spans="1:7" x14ac:dyDescent="0.25">
      <c r="A1936" s="4">
        <v>1137</v>
      </c>
      <c r="B1936" s="4">
        <v>2576</v>
      </c>
      <c r="C1936" s="11">
        <v>44160</v>
      </c>
      <c r="D1936" s="4">
        <v>3</v>
      </c>
      <c r="E1936" s="4">
        <v>490</v>
      </c>
      <c r="F1936" s="41">
        <v>12.7155</v>
      </c>
      <c r="G1936" s="41">
        <v>38.146500000000003</v>
      </c>
    </row>
    <row r="1937" spans="1:7" x14ac:dyDescent="0.25">
      <c r="A1937" s="5">
        <v>1137</v>
      </c>
      <c r="B1937" s="5">
        <v>2577</v>
      </c>
      <c r="C1937" s="10">
        <v>44160</v>
      </c>
      <c r="D1937" s="5">
        <v>3</v>
      </c>
      <c r="E1937" s="5">
        <v>491</v>
      </c>
      <c r="F1937" s="40">
        <v>19.939499999999999</v>
      </c>
      <c r="G1937" s="40">
        <v>59.8185</v>
      </c>
    </row>
    <row r="1938" spans="1:7" x14ac:dyDescent="0.25">
      <c r="A1938" s="4">
        <v>1138</v>
      </c>
      <c r="B1938" s="4">
        <v>2578</v>
      </c>
      <c r="C1938" s="11">
        <v>44160</v>
      </c>
      <c r="D1938" s="4">
        <v>3</v>
      </c>
      <c r="E1938" s="4">
        <v>528</v>
      </c>
      <c r="F1938" s="41">
        <v>38.156999999999996</v>
      </c>
      <c r="G1938" s="41">
        <v>114.471</v>
      </c>
    </row>
    <row r="1939" spans="1:7" x14ac:dyDescent="0.25">
      <c r="A1939" s="5">
        <v>1139</v>
      </c>
      <c r="B1939" s="5">
        <v>2579</v>
      </c>
      <c r="C1939" s="10">
        <v>44160</v>
      </c>
      <c r="D1939" s="5">
        <v>3</v>
      </c>
      <c r="E1939" s="5">
        <v>505</v>
      </c>
      <c r="F1939" s="40">
        <v>44.215499999999999</v>
      </c>
      <c r="G1939" s="40">
        <v>132.6465</v>
      </c>
    </row>
    <row r="1940" spans="1:7" x14ac:dyDescent="0.25">
      <c r="A1940" s="4">
        <v>1140</v>
      </c>
      <c r="B1940" s="4">
        <v>2580</v>
      </c>
      <c r="C1940" s="11">
        <v>44160</v>
      </c>
      <c r="D1940" s="4">
        <v>550</v>
      </c>
      <c r="E1940" s="4">
        <v>938</v>
      </c>
      <c r="F1940" s="41">
        <v>31.4895</v>
      </c>
      <c r="G1940" s="41">
        <v>17319.224999999999</v>
      </c>
    </row>
    <row r="1941" spans="1:7" x14ac:dyDescent="0.25">
      <c r="A1941" s="5">
        <v>1140</v>
      </c>
      <c r="B1941" s="5">
        <v>2581</v>
      </c>
      <c r="C1941" s="10">
        <v>44160</v>
      </c>
      <c r="D1941" s="5">
        <v>550</v>
      </c>
      <c r="E1941" s="5">
        <v>939</v>
      </c>
      <c r="F1941" s="40">
        <v>48.289499999999997</v>
      </c>
      <c r="G1941" s="40">
        <v>26559.224999999999</v>
      </c>
    </row>
    <row r="1942" spans="1:7" x14ac:dyDescent="0.25">
      <c r="A1942" s="4">
        <v>1141</v>
      </c>
      <c r="B1942" s="4">
        <v>2582</v>
      </c>
      <c r="C1942" s="11">
        <v>44160</v>
      </c>
      <c r="D1942" s="4">
        <v>60</v>
      </c>
      <c r="E1942" s="4">
        <v>358</v>
      </c>
      <c r="F1942" s="41">
        <v>6.9824999999999999</v>
      </c>
      <c r="G1942" s="41">
        <v>418.95</v>
      </c>
    </row>
    <row r="1943" spans="1:7" x14ac:dyDescent="0.25">
      <c r="A1943" s="5">
        <v>1142</v>
      </c>
      <c r="B1943" s="5">
        <v>2583</v>
      </c>
      <c r="C1943" s="10">
        <v>44160</v>
      </c>
      <c r="D1943" s="5">
        <v>3</v>
      </c>
      <c r="E1943" s="5">
        <v>375</v>
      </c>
      <c r="F1943" s="40">
        <v>43.270499999999998</v>
      </c>
      <c r="G1943" s="40">
        <v>129.8115</v>
      </c>
    </row>
    <row r="1944" spans="1:7" x14ac:dyDescent="0.25">
      <c r="A1944" s="4">
        <v>1142</v>
      </c>
      <c r="B1944" s="4">
        <v>2584</v>
      </c>
      <c r="C1944" s="11">
        <v>44160</v>
      </c>
      <c r="D1944" s="4">
        <v>3</v>
      </c>
      <c r="E1944" s="4">
        <v>376</v>
      </c>
      <c r="F1944" s="41">
        <v>47.543999999999997</v>
      </c>
      <c r="G1944" s="41">
        <v>142.63200000000001</v>
      </c>
    </row>
    <row r="1945" spans="1:7" x14ac:dyDescent="0.25">
      <c r="A1945" s="5">
        <v>1143</v>
      </c>
      <c r="B1945" s="5">
        <v>2585</v>
      </c>
      <c r="C1945" s="10">
        <v>44160</v>
      </c>
      <c r="D1945" s="5">
        <v>60</v>
      </c>
      <c r="E1945" s="5">
        <v>356</v>
      </c>
      <c r="F1945" s="40">
        <v>3.3809999999999998</v>
      </c>
      <c r="G1945" s="40">
        <v>202.86</v>
      </c>
    </row>
    <row r="1946" spans="1:7" x14ac:dyDescent="0.25">
      <c r="A1946" s="4">
        <v>1143</v>
      </c>
      <c r="B1946" s="4">
        <v>2586</v>
      </c>
      <c r="C1946" s="11">
        <v>44160</v>
      </c>
      <c r="D1946" s="4">
        <v>60</v>
      </c>
      <c r="E1946" s="4">
        <v>357</v>
      </c>
      <c r="F1946" s="41">
        <v>4.3155000000000001</v>
      </c>
      <c r="G1946" s="41">
        <v>258.93</v>
      </c>
    </row>
    <row r="1947" spans="1:7" x14ac:dyDescent="0.25">
      <c r="A1947" s="5">
        <v>1144</v>
      </c>
      <c r="B1947" s="5">
        <v>2587</v>
      </c>
      <c r="C1947" s="10">
        <v>44160</v>
      </c>
      <c r="D1947" s="5">
        <v>3</v>
      </c>
      <c r="E1947" s="5">
        <v>391</v>
      </c>
      <c r="F1947" s="40">
        <v>45.444000000000003</v>
      </c>
      <c r="G1947" s="40">
        <v>136.33199999999999</v>
      </c>
    </row>
    <row r="1948" spans="1:7" x14ac:dyDescent="0.25">
      <c r="A1948" s="4">
        <v>1144</v>
      </c>
      <c r="B1948" s="4">
        <v>2588</v>
      </c>
      <c r="C1948" s="11">
        <v>44160</v>
      </c>
      <c r="D1948" s="4">
        <v>3</v>
      </c>
      <c r="E1948" s="4">
        <v>392</v>
      </c>
      <c r="F1948" s="41">
        <v>41.170499999999997</v>
      </c>
      <c r="G1948" s="41">
        <v>123.5115</v>
      </c>
    </row>
    <row r="1949" spans="1:7" x14ac:dyDescent="0.25">
      <c r="A1949" s="5">
        <v>1145</v>
      </c>
      <c r="B1949" s="5">
        <v>2589</v>
      </c>
      <c r="C1949" s="10">
        <v>44160</v>
      </c>
      <c r="D1949" s="5">
        <v>3</v>
      </c>
      <c r="E1949" s="5">
        <v>490</v>
      </c>
      <c r="F1949" s="40">
        <v>12.358499999999999</v>
      </c>
      <c r="G1949" s="40">
        <v>37.075499999999998</v>
      </c>
    </row>
    <row r="1950" spans="1:7" x14ac:dyDescent="0.25">
      <c r="A1950" s="4">
        <v>1146</v>
      </c>
      <c r="B1950" s="4">
        <v>2590</v>
      </c>
      <c r="C1950" s="11">
        <v>44160</v>
      </c>
      <c r="D1950" s="4">
        <v>550</v>
      </c>
      <c r="E1950" s="4">
        <v>513</v>
      </c>
      <c r="F1950" s="41">
        <v>39.1965</v>
      </c>
      <c r="G1950" s="41">
        <v>21558.075000000001</v>
      </c>
    </row>
    <row r="1951" spans="1:7" x14ac:dyDescent="0.25">
      <c r="A1951" s="5">
        <v>1147</v>
      </c>
      <c r="B1951" s="5">
        <v>2591</v>
      </c>
      <c r="C1951" s="10">
        <v>44160</v>
      </c>
      <c r="D1951" s="5">
        <v>3</v>
      </c>
      <c r="E1951" s="5">
        <v>417</v>
      </c>
      <c r="F1951" s="40">
        <v>43.375500000000002</v>
      </c>
      <c r="G1951" s="40">
        <v>130.12649999999999</v>
      </c>
    </row>
    <row r="1952" spans="1:7" x14ac:dyDescent="0.25">
      <c r="A1952" s="4">
        <v>1147</v>
      </c>
      <c r="B1952" s="4">
        <v>2592</v>
      </c>
      <c r="C1952" s="11">
        <v>44160</v>
      </c>
      <c r="D1952" s="4">
        <v>3</v>
      </c>
      <c r="E1952" s="4">
        <v>418</v>
      </c>
      <c r="F1952" s="41">
        <v>47.649000000000001</v>
      </c>
      <c r="G1952" s="41">
        <v>142.947</v>
      </c>
    </row>
    <row r="1953" spans="1:7" x14ac:dyDescent="0.25">
      <c r="A1953" s="5">
        <v>1147</v>
      </c>
      <c r="B1953" s="5">
        <v>2593</v>
      </c>
      <c r="C1953" s="10">
        <v>44160</v>
      </c>
      <c r="D1953" s="5">
        <v>3</v>
      </c>
      <c r="E1953" s="5">
        <v>419</v>
      </c>
      <c r="F1953" s="40">
        <v>43.375500000000002</v>
      </c>
      <c r="G1953" s="40">
        <v>130.12649999999999</v>
      </c>
    </row>
    <row r="1954" spans="1:7" x14ac:dyDescent="0.25">
      <c r="A1954" s="4">
        <v>1147</v>
      </c>
      <c r="B1954" s="4">
        <v>2594</v>
      </c>
      <c r="C1954" s="11">
        <v>44160</v>
      </c>
      <c r="D1954" s="4">
        <v>3</v>
      </c>
      <c r="E1954" s="4">
        <v>420</v>
      </c>
      <c r="F1954" s="41">
        <v>41.275500000000001</v>
      </c>
      <c r="G1954" s="41">
        <v>123.8265</v>
      </c>
    </row>
    <row r="1955" spans="1:7" x14ac:dyDescent="0.25">
      <c r="A1955" s="5">
        <v>1147</v>
      </c>
      <c r="B1955" s="5">
        <v>2595</v>
      </c>
      <c r="C1955" s="10">
        <v>44160</v>
      </c>
      <c r="D1955" s="5">
        <v>3</v>
      </c>
      <c r="E1955" s="5">
        <v>421</v>
      </c>
      <c r="F1955" s="40">
        <v>45.548999999999999</v>
      </c>
      <c r="G1955" s="40">
        <v>136.64699999999999</v>
      </c>
    </row>
    <row r="1956" spans="1:7" x14ac:dyDescent="0.25">
      <c r="A1956" s="4">
        <v>1148</v>
      </c>
      <c r="B1956" s="4">
        <v>2596</v>
      </c>
      <c r="C1956" s="11">
        <v>44160</v>
      </c>
      <c r="D1956" s="4">
        <v>550</v>
      </c>
      <c r="E1956" s="4">
        <v>931</v>
      </c>
      <c r="F1956" s="41">
        <v>34.8705</v>
      </c>
      <c r="G1956" s="41">
        <v>19178.775000000001</v>
      </c>
    </row>
    <row r="1957" spans="1:7" x14ac:dyDescent="0.25">
      <c r="A1957" s="5">
        <v>1148</v>
      </c>
      <c r="B1957" s="5">
        <v>2597</v>
      </c>
      <c r="C1957" s="10">
        <v>44160</v>
      </c>
      <c r="D1957" s="5">
        <v>550</v>
      </c>
      <c r="E1957" s="5">
        <v>932</v>
      </c>
      <c r="F1957" s="40">
        <v>39.763500000000001</v>
      </c>
      <c r="G1957" s="40">
        <v>21869.924999999999</v>
      </c>
    </row>
    <row r="1958" spans="1:7" x14ac:dyDescent="0.25">
      <c r="A1958" s="4">
        <v>1148</v>
      </c>
      <c r="B1958" s="4">
        <v>2598</v>
      </c>
      <c r="C1958" s="11">
        <v>44160</v>
      </c>
      <c r="D1958" s="4">
        <v>550</v>
      </c>
      <c r="E1958" s="4">
        <v>933</v>
      </c>
      <c r="F1958" s="41">
        <v>43.984499999999997</v>
      </c>
      <c r="G1958" s="41">
        <v>24191.474999999999</v>
      </c>
    </row>
    <row r="1959" spans="1:7" x14ac:dyDescent="0.25">
      <c r="A1959" s="5">
        <v>1148</v>
      </c>
      <c r="B1959" s="5">
        <v>2599</v>
      </c>
      <c r="C1959" s="10">
        <v>44160</v>
      </c>
      <c r="D1959" s="5">
        <v>550</v>
      </c>
      <c r="E1959" s="5">
        <v>934</v>
      </c>
      <c r="F1959" s="40">
        <v>38.146500000000003</v>
      </c>
      <c r="G1959" s="40">
        <v>20980.575000000001</v>
      </c>
    </row>
    <row r="1960" spans="1:7" x14ac:dyDescent="0.25">
      <c r="A1960" s="4">
        <v>1149</v>
      </c>
      <c r="B1960" s="4">
        <v>2600</v>
      </c>
      <c r="C1960" s="11">
        <v>44161</v>
      </c>
      <c r="D1960" s="4">
        <v>3</v>
      </c>
      <c r="E1960" s="4">
        <v>432</v>
      </c>
      <c r="F1960" s="41">
        <v>39.280500000000004</v>
      </c>
      <c r="G1960" s="41">
        <v>117.8415</v>
      </c>
    </row>
    <row r="1961" spans="1:7" x14ac:dyDescent="0.25">
      <c r="A1961" s="5">
        <v>1149</v>
      </c>
      <c r="B1961" s="5">
        <v>2601</v>
      </c>
      <c r="C1961" s="10">
        <v>44161</v>
      </c>
      <c r="D1961" s="5">
        <v>3</v>
      </c>
      <c r="E1961" s="5">
        <v>433</v>
      </c>
      <c r="F1961" s="40">
        <v>43.554000000000002</v>
      </c>
      <c r="G1961" s="40">
        <v>130.66200000000001</v>
      </c>
    </row>
    <row r="1962" spans="1:7" x14ac:dyDescent="0.25">
      <c r="A1962" s="4">
        <v>1149</v>
      </c>
      <c r="B1962" s="4">
        <v>2602</v>
      </c>
      <c r="C1962" s="11">
        <v>44161</v>
      </c>
      <c r="D1962" s="4">
        <v>3</v>
      </c>
      <c r="E1962" s="4">
        <v>434</v>
      </c>
      <c r="F1962" s="41">
        <v>39.280500000000004</v>
      </c>
      <c r="G1962" s="41">
        <v>117.8415</v>
      </c>
    </row>
    <row r="1963" spans="1:7" x14ac:dyDescent="0.25">
      <c r="A1963" s="5">
        <v>1149</v>
      </c>
      <c r="B1963" s="5">
        <v>2603</v>
      </c>
      <c r="C1963" s="10">
        <v>44161</v>
      </c>
      <c r="D1963" s="5">
        <v>3</v>
      </c>
      <c r="E1963" s="5">
        <v>435</v>
      </c>
      <c r="F1963" s="40">
        <v>37.180500000000002</v>
      </c>
      <c r="G1963" s="40">
        <v>111.5415</v>
      </c>
    </row>
    <row r="1964" spans="1:7" x14ac:dyDescent="0.25">
      <c r="A1964" s="4">
        <v>1149</v>
      </c>
      <c r="B1964" s="4">
        <v>2604</v>
      </c>
      <c r="C1964" s="11">
        <v>44161</v>
      </c>
      <c r="D1964" s="4">
        <v>3</v>
      </c>
      <c r="E1964" s="4">
        <v>436</v>
      </c>
      <c r="F1964" s="41">
        <v>41.454000000000001</v>
      </c>
      <c r="G1964" s="41">
        <v>124.36199999999999</v>
      </c>
    </row>
    <row r="1965" spans="1:7" x14ac:dyDescent="0.25">
      <c r="A1965" s="5">
        <v>1150</v>
      </c>
      <c r="B1965" s="5">
        <v>2605</v>
      </c>
      <c r="C1965" s="10">
        <v>44161</v>
      </c>
      <c r="D1965" s="5">
        <v>3</v>
      </c>
      <c r="E1965" s="5">
        <v>344</v>
      </c>
      <c r="F1965" s="40">
        <v>45.475499999999997</v>
      </c>
      <c r="G1965" s="40">
        <v>136.4265</v>
      </c>
    </row>
    <row r="1966" spans="1:7" x14ac:dyDescent="0.25">
      <c r="A1966" s="4">
        <v>1150</v>
      </c>
      <c r="B1966" s="4">
        <v>2606</v>
      </c>
      <c r="C1966" s="11">
        <v>44161</v>
      </c>
      <c r="D1966" s="4">
        <v>3</v>
      </c>
      <c r="E1966" s="4">
        <v>345</v>
      </c>
      <c r="F1966" s="41">
        <v>43.375500000000002</v>
      </c>
      <c r="G1966" s="41">
        <v>130.12649999999999</v>
      </c>
    </row>
    <row r="1967" spans="1:7" x14ac:dyDescent="0.25">
      <c r="A1967" s="5">
        <v>1150</v>
      </c>
      <c r="B1967" s="5">
        <v>2607</v>
      </c>
      <c r="C1967" s="10">
        <v>44161</v>
      </c>
      <c r="D1967" s="5">
        <v>3</v>
      </c>
      <c r="E1967" s="5">
        <v>346</v>
      </c>
      <c r="F1967" s="40">
        <v>47.649000000000001</v>
      </c>
      <c r="G1967" s="40">
        <v>142.947</v>
      </c>
    </row>
    <row r="1968" spans="1:7" x14ac:dyDescent="0.25">
      <c r="A1968" s="4">
        <v>1151</v>
      </c>
      <c r="B1968" s="4">
        <v>2608</v>
      </c>
      <c r="C1968" s="11">
        <v>44161</v>
      </c>
      <c r="D1968" s="4">
        <v>550</v>
      </c>
      <c r="E1968" s="4">
        <v>931</v>
      </c>
      <c r="F1968" s="41">
        <v>34.345500000000001</v>
      </c>
      <c r="G1968" s="41">
        <v>18890.025000000001</v>
      </c>
    </row>
    <row r="1969" spans="1:7" x14ac:dyDescent="0.25">
      <c r="A1969" s="5">
        <v>1151</v>
      </c>
      <c r="B1969" s="5">
        <v>2609</v>
      </c>
      <c r="C1969" s="10">
        <v>44161</v>
      </c>
      <c r="D1969" s="5">
        <v>550</v>
      </c>
      <c r="E1969" s="5">
        <v>932</v>
      </c>
      <c r="F1969" s="40">
        <v>39.238500000000002</v>
      </c>
      <c r="G1969" s="40">
        <v>21581.174999999999</v>
      </c>
    </row>
    <row r="1970" spans="1:7" x14ac:dyDescent="0.25">
      <c r="A1970" s="4">
        <v>1152</v>
      </c>
      <c r="B1970" s="4">
        <v>2610</v>
      </c>
      <c r="C1970" s="11">
        <v>44161</v>
      </c>
      <c r="D1970" s="4">
        <v>3</v>
      </c>
      <c r="E1970" s="4">
        <v>347</v>
      </c>
      <c r="F1970" s="41">
        <v>43.270499999999998</v>
      </c>
      <c r="G1970" s="41">
        <v>129.8115</v>
      </c>
    </row>
    <row r="1971" spans="1:7" x14ac:dyDescent="0.25">
      <c r="A1971" s="5">
        <v>1152</v>
      </c>
      <c r="B1971" s="5">
        <v>2611</v>
      </c>
      <c r="C1971" s="10">
        <v>44161</v>
      </c>
      <c r="D1971" s="5">
        <v>3</v>
      </c>
      <c r="E1971" s="5">
        <v>348</v>
      </c>
      <c r="F1971" s="40">
        <v>41.170499999999997</v>
      </c>
      <c r="G1971" s="40">
        <v>123.5115</v>
      </c>
    </row>
    <row r="1972" spans="1:7" x14ac:dyDescent="0.25">
      <c r="A1972" s="4">
        <v>1153</v>
      </c>
      <c r="B1972" s="4">
        <v>2612</v>
      </c>
      <c r="C1972" s="11">
        <v>44161</v>
      </c>
      <c r="D1972" s="4">
        <v>550</v>
      </c>
      <c r="E1972" s="4">
        <v>928</v>
      </c>
      <c r="F1972" s="41">
        <v>32.770499999999998</v>
      </c>
      <c r="G1972" s="41">
        <v>18023.775000000001</v>
      </c>
    </row>
    <row r="1973" spans="1:7" x14ac:dyDescent="0.25">
      <c r="A1973" s="5">
        <v>1153</v>
      </c>
      <c r="B1973" s="5">
        <v>2613</v>
      </c>
      <c r="C1973" s="10">
        <v>44161</v>
      </c>
      <c r="D1973" s="5">
        <v>550</v>
      </c>
      <c r="E1973" s="5">
        <v>929</v>
      </c>
      <c r="F1973" s="40">
        <v>37.085999999999999</v>
      </c>
      <c r="G1973" s="40">
        <v>20397.3</v>
      </c>
    </row>
    <row r="1974" spans="1:7" x14ac:dyDescent="0.25">
      <c r="A1974" s="4">
        <v>1153</v>
      </c>
      <c r="B1974" s="4">
        <v>2614</v>
      </c>
      <c r="C1974" s="11">
        <v>44161</v>
      </c>
      <c r="D1974" s="4">
        <v>550</v>
      </c>
      <c r="E1974" s="4">
        <v>930</v>
      </c>
      <c r="F1974" s="41">
        <v>43.039499999999997</v>
      </c>
      <c r="G1974" s="41">
        <v>23671.724999999999</v>
      </c>
    </row>
    <row r="1975" spans="1:7" x14ac:dyDescent="0.25">
      <c r="A1975" s="5">
        <v>1154</v>
      </c>
      <c r="B1975" s="5">
        <v>2615</v>
      </c>
      <c r="C1975" s="10">
        <v>44161</v>
      </c>
      <c r="D1975" s="5">
        <v>550</v>
      </c>
      <c r="E1975" s="5">
        <v>332</v>
      </c>
      <c r="F1975" s="40">
        <v>10.815</v>
      </c>
      <c r="G1975" s="40">
        <v>5948.25</v>
      </c>
    </row>
    <row r="1976" spans="1:7" x14ac:dyDescent="0.25">
      <c r="A1976" s="4">
        <v>1155</v>
      </c>
      <c r="B1976" s="4">
        <v>2616</v>
      </c>
      <c r="C1976" s="11">
        <v>44161</v>
      </c>
      <c r="D1976" s="4">
        <v>550</v>
      </c>
      <c r="E1976" s="4">
        <v>948</v>
      </c>
      <c r="F1976" s="41">
        <v>82.834500000000006</v>
      </c>
      <c r="G1976" s="41">
        <v>45558.974999999999</v>
      </c>
    </row>
    <row r="1977" spans="1:7" x14ac:dyDescent="0.25">
      <c r="A1977" s="5">
        <v>1155</v>
      </c>
      <c r="B1977" s="5">
        <v>2617</v>
      </c>
      <c r="C1977" s="10">
        <v>44161</v>
      </c>
      <c r="D1977" s="5">
        <v>550</v>
      </c>
      <c r="E1977" s="5">
        <v>907</v>
      </c>
      <c r="F1977" s="40">
        <v>82.834500000000006</v>
      </c>
      <c r="G1977" s="40">
        <v>45558.974999999999</v>
      </c>
    </row>
    <row r="1978" spans="1:7" x14ac:dyDescent="0.25">
      <c r="A1978" s="4">
        <v>1156</v>
      </c>
      <c r="B1978" s="4">
        <v>2618</v>
      </c>
      <c r="C1978" s="11">
        <v>44161</v>
      </c>
      <c r="D1978" s="4">
        <v>1250</v>
      </c>
      <c r="E1978" s="4">
        <v>325</v>
      </c>
      <c r="F1978" s="41">
        <v>0.21</v>
      </c>
      <c r="G1978" s="41">
        <v>262.5</v>
      </c>
    </row>
    <row r="1979" spans="1:7" x14ac:dyDescent="0.25">
      <c r="A1979" s="5">
        <v>1156</v>
      </c>
      <c r="B1979" s="5">
        <v>2619</v>
      </c>
      <c r="C1979" s="10">
        <v>44161</v>
      </c>
      <c r="D1979" s="5">
        <v>1250</v>
      </c>
      <c r="E1979" s="5">
        <v>326</v>
      </c>
      <c r="F1979" s="40">
        <v>0.21</v>
      </c>
      <c r="G1979" s="40">
        <v>262.5</v>
      </c>
    </row>
    <row r="1980" spans="1:7" x14ac:dyDescent="0.25">
      <c r="A1980" s="4">
        <v>1157</v>
      </c>
      <c r="B1980" s="4">
        <v>2620</v>
      </c>
      <c r="C1980" s="11">
        <v>44161</v>
      </c>
      <c r="D1980" s="4">
        <v>3</v>
      </c>
      <c r="E1980" s="4">
        <v>320</v>
      </c>
      <c r="F1980" s="41">
        <v>49.643999999999998</v>
      </c>
      <c r="G1980" s="41">
        <v>148.93199999999999</v>
      </c>
    </row>
    <row r="1981" spans="1:7" x14ac:dyDescent="0.25">
      <c r="A1981" s="5">
        <v>1157</v>
      </c>
      <c r="B1981" s="5">
        <v>2621</v>
      </c>
      <c r="C1981" s="10">
        <v>44161</v>
      </c>
      <c r="D1981" s="5">
        <v>3</v>
      </c>
      <c r="E1981" s="5">
        <v>321</v>
      </c>
      <c r="F1981" s="40">
        <v>44.320500000000003</v>
      </c>
      <c r="G1981" s="40">
        <v>132.9615</v>
      </c>
    </row>
    <row r="1982" spans="1:7" x14ac:dyDescent="0.25">
      <c r="A1982" s="4">
        <v>1157</v>
      </c>
      <c r="B1982" s="4">
        <v>2622</v>
      </c>
      <c r="C1982" s="11">
        <v>44161</v>
      </c>
      <c r="D1982" s="4">
        <v>60</v>
      </c>
      <c r="E1982" s="4">
        <v>322</v>
      </c>
      <c r="F1982" s="41">
        <v>28.6965</v>
      </c>
      <c r="G1982" s="41">
        <v>1721.79</v>
      </c>
    </row>
    <row r="1983" spans="1:7" x14ac:dyDescent="0.25">
      <c r="A1983" s="5">
        <v>1158</v>
      </c>
      <c r="B1983" s="5">
        <v>2623</v>
      </c>
      <c r="C1983" s="10">
        <v>44161</v>
      </c>
      <c r="D1983" s="5">
        <v>550</v>
      </c>
      <c r="E1983" s="5">
        <v>930</v>
      </c>
      <c r="F1983" s="40">
        <v>42.514499999999998</v>
      </c>
      <c r="G1983" s="40">
        <v>23382.974999999999</v>
      </c>
    </row>
    <row r="1984" spans="1:7" x14ac:dyDescent="0.25">
      <c r="A1984" s="4">
        <v>1158</v>
      </c>
      <c r="B1984" s="4">
        <v>2624</v>
      </c>
      <c r="C1984" s="11">
        <v>44161</v>
      </c>
      <c r="D1984" s="4">
        <v>550</v>
      </c>
      <c r="E1984" s="4">
        <v>921</v>
      </c>
      <c r="F1984" s="41">
        <v>5.5860000000000003</v>
      </c>
      <c r="G1984" s="41">
        <v>3072.3</v>
      </c>
    </row>
    <row r="1985" spans="1:7" x14ac:dyDescent="0.25">
      <c r="A1985" s="5">
        <v>1159</v>
      </c>
      <c r="B1985" s="5">
        <v>2625</v>
      </c>
      <c r="C1985" s="10">
        <v>44161</v>
      </c>
      <c r="D1985" s="5">
        <v>60</v>
      </c>
      <c r="E1985" s="5">
        <v>952</v>
      </c>
      <c r="F1985" s="40">
        <v>15.7395</v>
      </c>
      <c r="G1985" s="40">
        <v>944.37</v>
      </c>
    </row>
    <row r="1986" spans="1:7" x14ac:dyDescent="0.25">
      <c r="A1986" s="4">
        <v>1160</v>
      </c>
      <c r="B1986" s="4">
        <v>2626</v>
      </c>
      <c r="C1986" s="11">
        <v>44161</v>
      </c>
      <c r="D1986" s="4">
        <v>550</v>
      </c>
      <c r="E1986" s="4">
        <v>933</v>
      </c>
      <c r="F1986" s="41">
        <v>43.459499999999998</v>
      </c>
      <c r="G1986" s="41">
        <v>23902.724999999999</v>
      </c>
    </row>
    <row r="1987" spans="1:7" x14ac:dyDescent="0.25">
      <c r="A1987" s="5">
        <v>1160</v>
      </c>
      <c r="B1987" s="5">
        <v>2627</v>
      </c>
      <c r="C1987" s="10">
        <v>44161</v>
      </c>
      <c r="D1987" s="5">
        <v>550</v>
      </c>
      <c r="E1987" s="5">
        <v>934</v>
      </c>
      <c r="F1987" s="40">
        <v>37.621499999999997</v>
      </c>
      <c r="G1987" s="40">
        <v>20691.825000000001</v>
      </c>
    </row>
    <row r="1988" spans="1:7" x14ac:dyDescent="0.25">
      <c r="A1988" s="4">
        <v>1160</v>
      </c>
      <c r="B1988" s="4">
        <v>2628</v>
      </c>
      <c r="C1988" s="11">
        <v>44161</v>
      </c>
      <c r="D1988" s="4">
        <v>550</v>
      </c>
      <c r="E1988" s="4">
        <v>922</v>
      </c>
      <c r="F1988" s="41">
        <v>6.5309999999999997</v>
      </c>
      <c r="G1988" s="41">
        <v>3592.05</v>
      </c>
    </row>
    <row r="1989" spans="1:7" x14ac:dyDescent="0.25">
      <c r="A1989" s="5">
        <v>1161</v>
      </c>
      <c r="B1989" s="5">
        <v>2629</v>
      </c>
      <c r="C1989" s="10">
        <v>44161</v>
      </c>
      <c r="D1989" s="5">
        <v>550</v>
      </c>
      <c r="E1989" s="5">
        <v>319</v>
      </c>
      <c r="F1989" s="40">
        <v>48.583500000000001</v>
      </c>
      <c r="G1989" s="40">
        <v>26720.924999999999</v>
      </c>
    </row>
    <row r="1990" spans="1:7" x14ac:dyDescent="0.25">
      <c r="A1990" s="4">
        <v>1162</v>
      </c>
      <c r="B1990" s="4">
        <v>2630</v>
      </c>
      <c r="C1990" s="11">
        <v>44161</v>
      </c>
      <c r="D1990" s="4">
        <v>550</v>
      </c>
      <c r="E1990" s="4">
        <v>928</v>
      </c>
      <c r="F1990" s="41">
        <v>32.2455</v>
      </c>
      <c r="G1990" s="41">
        <v>17735.025000000001</v>
      </c>
    </row>
    <row r="1991" spans="1:7" x14ac:dyDescent="0.25">
      <c r="A1991" s="5">
        <v>1162</v>
      </c>
      <c r="B1991" s="5">
        <v>2631</v>
      </c>
      <c r="C1991" s="10">
        <v>44161</v>
      </c>
      <c r="D1991" s="5">
        <v>550</v>
      </c>
      <c r="E1991" s="5">
        <v>929</v>
      </c>
      <c r="F1991" s="40">
        <v>36.561</v>
      </c>
      <c r="G1991" s="40">
        <v>20108.55</v>
      </c>
    </row>
    <row r="1992" spans="1:7" x14ac:dyDescent="0.25">
      <c r="A1992" s="4">
        <v>1163</v>
      </c>
      <c r="B1992" s="4">
        <v>2632</v>
      </c>
      <c r="C1992" s="11">
        <v>44161</v>
      </c>
      <c r="D1992" s="4">
        <v>550</v>
      </c>
      <c r="E1992" s="4">
        <v>319</v>
      </c>
      <c r="F1992" s="41">
        <v>46.420499999999997</v>
      </c>
      <c r="G1992" s="41">
        <v>25531.275000000001</v>
      </c>
    </row>
    <row r="1993" spans="1:7" x14ac:dyDescent="0.25">
      <c r="A1993" s="5">
        <v>1164</v>
      </c>
      <c r="B1993" s="5">
        <v>2633</v>
      </c>
      <c r="C1993" s="10">
        <v>44161</v>
      </c>
      <c r="D1993" s="5">
        <v>3</v>
      </c>
      <c r="E1993" s="5">
        <v>359</v>
      </c>
      <c r="F1993" s="40">
        <v>47.523000000000003</v>
      </c>
      <c r="G1993" s="40">
        <v>142.56899999999999</v>
      </c>
    </row>
    <row r="1994" spans="1:7" x14ac:dyDescent="0.25">
      <c r="A1994" s="4">
        <v>1164</v>
      </c>
      <c r="B1994" s="4">
        <v>2634</v>
      </c>
      <c r="C1994" s="11">
        <v>44161</v>
      </c>
      <c r="D1994" s="4">
        <v>3</v>
      </c>
      <c r="E1994" s="4">
        <v>360</v>
      </c>
      <c r="F1994" s="41">
        <v>45.423000000000002</v>
      </c>
      <c r="G1994" s="41">
        <v>136.26900000000001</v>
      </c>
    </row>
    <row r="1995" spans="1:7" x14ac:dyDescent="0.25">
      <c r="A1995" s="5">
        <v>1165</v>
      </c>
      <c r="B1995" s="5">
        <v>2635</v>
      </c>
      <c r="C1995" s="10">
        <v>44162</v>
      </c>
      <c r="D1995" s="5">
        <v>3</v>
      </c>
      <c r="E1995" s="5">
        <v>312</v>
      </c>
      <c r="F1995" s="40">
        <v>41.915999999999997</v>
      </c>
      <c r="G1995" s="40">
        <v>125.748</v>
      </c>
    </row>
    <row r="1996" spans="1:7" x14ac:dyDescent="0.25">
      <c r="A1996" s="4">
        <v>1166</v>
      </c>
      <c r="B1996" s="4">
        <v>2636</v>
      </c>
      <c r="C1996" s="11">
        <v>44162</v>
      </c>
      <c r="D1996" s="4">
        <v>3</v>
      </c>
      <c r="E1996" s="4">
        <v>311</v>
      </c>
      <c r="F1996" s="41">
        <v>50.263500000000001</v>
      </c>
      <c r="G1996" s="41">
        <v>150.79050000000001</v>
      </c>
    </row>
    <row r="1997" spans="1:7" x14ac:dyDescent="0.25">
      <c r="A1997" s="5">
        <v>1167</v>
      </c>
      <c r="B1997" s="5">
        <v>2637</v>
      </c>
      <c r="C1997" s="10">
        <v>44162</v>
      </c>
      <c r="D1997" s="5">
        <v>3</v>
      </c>
      <c r="E1997" s="5">
        <v>366</v>
      </c>
      <c r="F1997" s="40">
        <v>41.380499999999998</v>
      </c>
      <c r="G1997" s="40">
        <v>124.14149999999999</v>
      </c>
    </row>
    <row r="1998" spans="1:7" x14ac:dyDescent="0.25">
      <c r="A1998" s="4">
        <v>1167</v>
      </c>
      <c r="B1998" s="4">
        <v>2638</v>
      </c>
      <c r="C1998" s="11">
        <v>44162</v>
      </c>
      <c r="D1998" s="4">
        <v>3</v>
      </c>
      <c r="E1998" s="4">
        <v>367</v>
      </c>
      <c r="F1998" s="41">
        <v>45.654000000000003</v>
      </c>
      <c r="G1998" s="41">
        <v>136.96199999999999</v>
      </c>
    </row>
    <row r="1999" spans="1:7" x14ac:dyDescent="0.25">
      <c r="A1999" s="5">
        <v>1167</v>
      </c>
      <c r="B1999" s="5">
        <v>2639</v>
      </c>
      <c r="C1999" s="10">
        <v>44162</v>
      </c>
      <c r="D1999" s="5">
        <v>3</v>
      </c>
      <c r="E1999" s="5">
        <v>368</v>
      </c>
      <c r="F1999" s="40">
        <v>41.380499999999998</v>
      </c>
      <c r="G1999" s="40">
        <v>124.14149999999999</v>
      </c>
    </row>
    <row r="2000" spans="1:7" x14ac:dyDescent="0.25">
      <c r="A2000" s="4">
        <v>1167</v>
      </c>
      <c r="B2000" s="4">
        <v>2640</v>
      </c>
      <c r="C2000" s="11">
        <v>44162</v>
      </c>
      <c r="D2000" s="4">
        <v>3</v>
      </c>
      <c r="E2000" s="4">
        <v>369</v>
      </c>
      <c r="F2000" s="41">
        <v>39.280500000000004</v>
      </c>
      <c r="G2000" s="41">
        <v>117.8415</v>
      </c>
    </row>
    <row r="2001" spans="1:7" x14ac:dyDescent="0.25">
      <c r="A2001" s="5">
        <v>1167</v>
      </c>
      <c r="B2001" s="5">
        <v>2641</v>
      </c>
      <c r="C2001" s="10">
        <v>44162</v>
      </c>
      <c r="D2001" s="5">
        <v>3</v>
      </c>
      <c r="E2001" s="5">
        <v>370</v>
      </c>
      <c r="F2001" s="40">
        <v>43.554000000000002</v>
      </c>
      <c r="G2001" s="40">
        <v>130.66200000000001</v>
      </c>
    </row>
    <row r="2002" spans="1:7" x14ac:dyDescent="0.25">
      <c r="A2002" s="4">
        <v>1167</v>
      </c>
      <c r="B2002" s="4">
        <v>2642</v>
      </c>
      <c r="C2002" s="11">
        <v>44162</v>
      </c>
      <c r="D2002" s="4">
        <v>3</v>
      </c>
      <c r="E2002" s="4">
        <v>371</v>
      </c>
      <c r="F2002" s="41">
        <v>39.280500000000004</v>
      </c>
      <c r="G2002" s="41">
        <v>117.8415</v>
      </c>
    </row>
    <row r="2003" spans="1:7" x14ac:dyDescent="0.25">
      <c r="A2003" s="5">
        <v>1168</v>
      </c>
      <c r="B2003" s="5">
        <v>2643</v>
      </c>
      <c r="C2003" s="10">
        <v>44162</v>
      </c>
      <c r="D2003" s="5">
        <v>550</v>
      </c>
      <c r="E2003" s="5">
        <v>530</v>
      </c>
      <c r="F2003" s="40">
        <v>16.085999999999999</v>
      </c>
      <c r="G2003" s="40">
        <v>8847.2999999999993</v>
      </c>
    </row>
    <row r="2004" spans="1:7" x14ac:dyDescent="0.25">
      <c r="A2004" s="4">
        <v>1169</v>
      </c>
      <c r="B2004" s="4">
        <v>2644</v>
      </c>
      <c r="C2004" s="11">
        <v>44162</v>
      </c>
      <c r="D2004" s="4">
        <v>3</v>
      </c>
      <c r="E2004" s="4">
        <v>314</v>
      </c>
      <c r="F2004" s="41">
        <v>57.025500000000001</v>
      </c>
      <c r="G2004" s="41">
        <v>171.07650000000001</v>
      </c>
    </row>
    <row r="2005" spans="1:7" x14ac:dyDescent="0.25">
      <c r="A2005" s="5">
        <v>1170</v>
      </c>
      <c r="B2005" s="5">
        <v>2645</v>
      </c>
      <c r="C2005" s="10">
        <v>44162</v>
      </c>
      <c r="D2005" s="5">
        <v>550</v>
      </c>
      <c r="E2005" s="5">
        <v>512</v>
      </c>
      <c r="F2005" s="40">
        <v>37.085999999999999</v>
      </c>
      <c r="G2005" s="40">
        <v>20397.3</v>
      </c>
    </row>
    <row r="2006" spans="1:7" x14ac:dyDescent="0.25">
      <c r="A2006" s="4">
        <v>1171</v>
      </c>
      <c r="B2006" s="4">
        <v>2646</v>
      </c>
      <c r="C2006" s="11">
        <v>44162</v>
      </c>
      <c r="D2006" s="4">
        <v>550</v>
      </c>
      <c r="E2006" s="4">
        <v>513</v>
      </c>
      <c r="F2006" s="41">
        <v>26.596499999999999</v>
      </c>
      <c r="G2006" s="41">
        <v>14628.075000000001</v>
      </c>
    </row>
    <row r="2007" spans="1:7" x14ac:dyDescent="0.25">
      <c r="A2007" s="5">
        <v>1172</v>
      </c>
      <c r="B2007" s="5">
        <v>2647</v>
      </c>
      <c r="C2007" s="10">
        <v>44162</v>
      </c>
      <c r="D2007" s="5">
        <v>550</v>
      </c>
      <c r="E2007" s="5">
        <v>317</v>
      </c>
      <c r="F2007" s="40">
        <v>27.058499999999999</v>
      </c>
      <c r="G2007" s="40">
        <v>14882.174999999999</v>
      </c>
    </row>
    <row r="2008" spans="1:7" x14ac:dyDescent="0.25">
      <c r="A2008" s="4">
        <v>1172</v>
      </c>
      <c r="B2008" s="4">
        <v>2648</v>
      </c>
      <c r="C2008" s="11">
        <v>44162</v>
      </c>
      <c r="D2008" s="4">
        <v>550</v>
      </c>
      <c r="E2008" s="4">
        <v>318</v>
      </c>
      <c r="F2008" s="41">
        <v>33.579000000000001</v>
      </c>
      <c r="G2008" s="41">
        <v>18468.45</v>
      </c>
    </row>
    <row r="2009" spans="1:7" x14ac:dyDescent="0.25">
      <c r="A2009" s="5">
        <v>1173</v>
      </c>
      <c r="B2009" s="5">
        <v>2649</v>
      </c>
      <c r="C2009" s="10">
        <v>44162</v>
      </c>
      <c r="D2009" s="5">
        <v>3</v>
      </c>
      <c r="E2009" s="5">
        <v>417</v>
      </c>
      <c r="F2009" s="40">
        <v>41.244</v>
      </c>
      <c r="G2009" s="40">
        <v>123.732</v>
      </c>
    </row>
    <row r="2010" spans="1:7" x14ac:dyDescent="0.25">
      <c r="A2010" s="4">
        <v>1173</v>
      </c>
      <c r="B2010" s="4">
        <v>2650</v>
      </c>
      <c r="C2010" s="11">
        <v>44162</v>
      </c>
      <c r="D2010" s="4">
        <v>3</v>
      </c>
      <c r="E2010" s="4">
        <v>418</v>
      </c>
      <c r="F2010" s="41">
        <v>36.970500000000001</v>
      </c>
      <c r="G2010" s="41">
        <v>110.9115</v>
      </c>
    </row>
    <row r="2011" spans="1:7" x14ac:dyDescent="0.25">
      <c r="A2011" s="5">
        <v>1173</v>
      </c>
      <c r="B2011" s="5">
        <v>2651</v>
      </c>
      <c r="C2011" s="10">
        <v>44162</v>
      </c>
      <c r="D2011" s="5">
        <v>3</v>
      </c>
      <c r="E2011" s="5">
        <v>419</v>
      </c>
      <c r="F2011" s="40">
        <v>34.8705</v>
      </c>
      <c r="G2011" s="40">
        <v>104.61150000000001</v>
      </c>
    </row>
    <row r="2012" spans="1:7" x14ac:dyDescent="0.25">
      <c r="A2012" s="4">
        <v>1174</v>
      </c>
      <c r="B2012" s="4">
        <v>2652</v>
      </c>
      <c r="C2012" s="11">
        <v>44162</v>
      </c>
      <c r="D2012" s="4">
        <v>3</v>
      </c>
      <c r="E2012" s="4">
        <v>422</v>
      </c>
      <c r="F2012" s="41">
        <v>47.523000000000003</v>
      </c>
      <c r="G2012" s="41">
        <v>142.56899999999999</v>
      </c>
    </row>
    <row r="2013" spans="1:7" x14ac:dyDescent="0.25">
      <c r="A2013" s="5">
        <v>1174</v>
      </c>
      <c r="B2013" s="5">
        <v>2653</v>
      </c>
      <c r="C2013" s="10">
        <v>44162</v>
      </c>
      <c r="D2013" s="5">
        <v>3</v>
      </c>
      <c r="E2013" s="5">
        <v>423</v>
      </c>
      <c r="F2013" s="40">
        <v>45.423000000000002</v>
      </c>
      <c r="G2013" s="40">
        <v>136.26900000000001</v>
      </c>
    </row>
    <row r="2014" spans="1:7" x14ac:dyDescent="0.25">
      <c r="A2014" s="4">
        <v>1175</v>
      </c>
      <c r="B2014" s="4">
        <v>2654</v>
      </c>
      <c r="C2014" s="11">
        <v>44162</v>
      </c>
      <c r="D2014" s="4">
        <v>3</v>
      </c>
      <c r="E2014" s="4">
        <v>320</v>
      </c>
      <c r="F2014" s="41">
        <v>47.470500000000001</v>
      </c>
      <c r="G2014" s="41">
        <v>142.41149999999999</v>
      </c>
    </row>
    <row r="2015" spans="1:7" x14ac:dyDescent="0.25">
      <c r="A2015" s="5">
        <v>1175</v>
      </c>
      <c r="B2015" s="5">
        <v>2655</v>
      </c>
      <c r="C2015" s="10">
        <v>44162</v>
      </c>
      <c r="D2015" s="5">
        <v>3</v>
      </c>
      <c r="E2015" s="5">
        <v>321</v>
      </c>
      <c r="F2015" s="40">
        <v>42.798000000000002</v>
      </c>
      <c r="G2015" s="40">
        <v>128.39400000000001</v>
      </c>
    </row>
    <row r="2016" spans="1:7" x14ac:dyDescent="0.25">
      <c r="A2016" s="4">
        <v>1175</v>
      </c>
      <c r="B2016" s="4">
        <v>2656</v>
      </c>
      <c r="C2016" s="11">
        <v>44162</v>
      </c>
      <c r="D2016" s="4">
        <v>60</v>
      </c>
      <c r="E2016" s="4">
        <v>322</v>
      </c>
      <c r="F2016" s="41">
        <v>25.420500000000001</v>
      </c>
      <c r="G2016" s="41">
        <v>1525.23</v>
      </c>
    </row>
    <row r="2017" spans="1:7" x14ac:dyDescent="0.25">
      <c r="A2017" s="5">
        <v>1176</v>
      </c>
      <c r="B2017" s="5">
        <v>2657</v>
      </c>
      <c r="C2017" s="10">
        <v>44162</v>
      </c>
      <c r="D2017" s="5">
        <v>3</v>
      </c>
      <c r="E2017" s="5">
        <v>458</v>
      </c>
      <c r="F2017" s="40">
        <v>43.554000000000002</v>
      </c>
      <c r="G2017" s="40">
        <v>130.66200000000001</v>
      </c>
    </row>
    <row r="2018" spans="1:7" x14ac:dyDescent="0.25">
      <c r="A2018" s="4">
        <v>1176</v>
      </c>
      <c r="B2018" s="4">
        <v>2658</v>
      </c>
      <c r="C2018" s="11">
        <v>44162</v>
      </c>
      <c r="D2018" s="4">
        <v>3</v>
      </c>
      <c r="E2018" s="4">
        <v>459</v>
      </c>
      <c r="F2018" s="41">
        <v>39.280500000000004</v>
      </c>
      <c r="G2018" s="41">
        <v>117.8415</v>
      </c>
    </row>
    <row r="2019" spans="1:7" x14ac:dyDescent="0.25">
      <c r="A2019" s="5">
        <v>1176</v>
      </c>
      <c r="B2019" s="5">
        <v>2659</v>
      </c>
      <c r="C2019" s="10">
        <v>44162</v>
      </c>
      <c r="D2019" s="5">
        <v>3</v>
      </c>
      <c r="E2019" s="5">
        <v>460</v>
      </c>
      <c r="F2019" s="40">
        <v>37.180500000000002</v>
      </c>
      <c r="G2019" s="40">
        <v>111.5415</v>
      </c>
    </row>
    <row r="2020" spans="1:7" x14ac:dyDescent="0.25">
      <c r="A2020" s="4">
        <v>1176</v>
      </c>
      <c r="B2020" s="4">
        <v>2660</v>
      </c>
      <c r="C2020" s="11">
        <v>44162</v>
      </c>
      <c r="D2020" s="4">
        <v>3</v>
      </c>
      <c r="E2020" s="4">
        <v>461</v>
      </c>
      <c r="F2020" s="41">
        <v>41.454000000000001</v>
      </c>
      <c r="G2020" s="41">
        <v>124.36199999999999</v>
      </c>
    </row>
    <row r="2021" spans="1:7" x14ac:dyDescent="0.25">
      <c r="A2021" s="5">
        <v>1177</v>
      </c>
      <c r="B2021" s="5">
        <v>2661</v>
      </c>
      <c r="C2021" s="10">
        <v>44164</v>
      </c>
      <c r="D2021" s="5">
        <v>550</v>
      </c>
      <c r="E2021" s="5">
        <v>941</v>
      </c>
      <c r="F2021" s="40">
        <v>62.9895</v>
      </c>
      <c r="G2021" s="40">
        <v>34644.224999999999</v>
      </c>
    </row>
    <row r="2022" spans="1:7" x14ac:dyDescent="0.25">
      <c r="A2022" s="4">
        <v>1178</v>
      </c>
      <c r="B2022" s="4">
        <v>2662</v>
      </c>
      <c r="C2022" s="11">
        <v>44164</v>
      </c>
      <c r="D2022" s="4">
        <v>3</v>
      </c>
      <c r="E2022" s="4">
        <v>320</v>
      </c>
      <c r="F2022" s="41">
        <v>45.3705</v>
      </c>
      <c r="G2022" s="41">
        <v>136.11150000000001</v>
      </c>
    </row>
    <row r="2023" spans="1:7" x14ac:dyDescent="0.25">
      <c r="A2023" s="5">
        <v>1178</v>
      </c>
      <c r="B2023" s="5">
        <v>2663</v>
      </c>
      <c r="C2023" s="10">
        <v>44164</v>
      </c>
      <c r="D2023" s="5">
        <v>3</v>
      </c>
      <c r="E2023" s="5">
        <v>321</v>
      </c>
      <c r="F2023" s="40">
        <v>40.488</v>
      </c>
      <c r="G2023" s="40">
        <v>121.464</v>
      </c>
    </row>
    <row r="2024" spans="1:7" x14ac:dyDescent="0.25">
      <c r="A2024" s="4">
        <v>1178</v>
      </c>
      <c r="B2024" s="4">
        <v>2664</v>
      </c>
      <c r="C2024" s="11">
        <v>44164</v>
      </c>
      <c r="D2024" s="4">
        <v>60</v>
      </c>
      <c r="E2024" s="4">
        <v>322</v>
      </c>
      <c r="F2024" s="41">
        <v>26.365500000000001</v>
      </c>
      <c r="G2024" s="41">
        <v>1581.93</v>
      </c>
    </row>
    <row r="2025" spans="1:7" x14ac:dyDescent="0.25">
      <c r="A2025" s="5">
        <v>1179</v>
      </c>
      <c r="B2025" s="5">
        <v>2665</v>
      </c>
      <c r="C2025" s="10">
        <v>44164</v>
      </c>
      <c r="D2025" s="5">
        <v>3</v>
      </c>
      <c r="E2025" s="5">
        <v>504</v>
      </c>
      <c r="F2025" s="40">
        <v>48.762</v>
      </c>
      <c r="G2025" s="40">
        <v>146.286</v>
      </c>
    </row>
    <row r="2026" spans="1:7" x14ac:dyDescent="0.25">
      <c r="A2026" s="4">
        <v>1180</v>
      </c>
      <c r="B2026" s="4">
        <v>2666</v>
      </c>
      <c r="C2026" s="11">
        <v>44164</v>
      </c>
      <c r="D2026" s="4">
        <v>3</v>
      </c>
      <c r="E2026" s="4">
        <v>497</v>
      </c>
      <c r="F2026" s="41">
        <v>34.188000000000002</v>
      </c>
      <c r="G2026" s="41">
        <v>102.56399999999999</v>
      </c>
    </row>
    <row r="2027" spans="1:7" x14ac:dyDescent="0.25">
      <c r="A2027" s="5">
        <v>1181</v>
      </c>
      <c r="B2027" s="5">
        <v>2667</v>
      </c>
      <c r="C2027" s="10">
        <v>44164</v>
      </c>
      <c r="D2027" s="5">
        <v>3</v>
      </c>
      <c r="E2027" s="5">
        <v>323</v>
      </c>
      <c r="F2027" s="40">
        <v>50.263500000000001</v>
      </c>
      <c r="G2027" s="40">
        <v>150.79050000000001</v>
      </c>
    </row>
    <row r="2028" spans="1:7" x14ac:dyDescent="0.25">
      <c r="A2028" s="4">
        <v>1182</v>
      </c>
      <c r="B2028" s="4">
        <v>2668</v>
      </c>
      <c r="C2028" s="11">
        <v>44164</v>
      </c>
      <c r="D2028" s="4">
        <v>550</v>
      </c>
      <c r="E2028" s="4">
        <v>523</v>
      </c>
      <c r="F2028" s="41">
        <v>10.731</v>
      </c>
      <c r="G2028" s="41">
        <v>5902.05</v>
      </c>
    </row>
    <row r="2029" spans="1:7" x14ac:dyDescent="0.25">
      <c r="A2029" s="5">
        <v>1182</v>
      </c>
      <c r="B2029" s="5">
        <v>2669</v>
      </c>
      <c r="C2029" s="10">
        <v>44164</v>
      </c>
      <c r="D2029" s="5">
        <v>550</v>
      </c>
      <c r="E2029" s="5">
        <v>524</v>
      </c>
      <c r="F2029" s="40">
        <v>14.1225</v>
      </c>
      <c r="G2029" s="40">
        <v>7767.375</v>
      </c>
    </row>
    <row r="2030" spans="1:7" x14ac:dyDescent="0.25">
      <c r="A2030" s="4">
        <v>1183</v>
      </c>
      <c r="B2030" s="4">
        <v>2670</v>
      </c>
      <c r="C2030" s="11">
        <v>44164</v>
      </c>
      <c r="D2030" s="4">
        <v>60</v>
      </c>
      <c r="E2030" s="4">
        <v>494</v>
      </c>
      <c r="F2030" s="41">
        <v>53.203499999999998</v>
      </c>
      <c r="G2030" s="41">
        <v>3192.21</v>
      </c>
    </row>
    <row r="2031" spans="1:7" x14ac:dyDescent="0.25">
      <c r="A2031" s="5">
        <v>1183</v>
      </c>
      <c r="B2031" s="5">
        <v>2671</v>
      </c>
      <c r="C2031" s="10">
        <v>44164</v>
      </c>
      <c r="D2031" s="5">
        <v>60</v>
      </c>
      <c r="E2031" s="5">
        <v>495</v>
      </c>
      <c r="F2031" s="40">
        <v>63.692999999999998</v>
      </c>
      <c r="G2031" s="40">
        <v>3821.58</v>
      </c>
    </row>
    <row r="2032" spans="1:7" x14ac:dyDescent="0.25">
      <c r="A2032" s="4">
        <v>1183</v>
      </c>
      <c r="B2032" s="4">
        <v>2672</v>
      </c>
      <c r="C2032" s="11">
        <v>44164</v>
      </c>
      <c r="D2032" s="4">
        <v>60</v>
      </c>
      <c r="E2032" s="4">
        <v>496</v>
      </c>
      <c r="F2032" s="41">
        <v>48.908999999999999</v>
      </c>
      <c r="G2032" s="41">
        <v>2934.54</v>
      </c>
    </row>
    <row r="2033" spans="1:7" x14ac:dyDescent="0.25">
      <c r="A2033" s="5">
        <v>1184</v>
      </c>
      <c r="B2033" s="5">
        <v>2673</v>
      </c>
      <c r="C2033" s="10">
        <v>44164</v>
      </c>
      <c r="D2033" s="5">
        <v>550</v>
      </c>
      <c r="E2033" s="5">
        <v>908</v>
      </c>
      <c r="F2033" s="40">
        <v>21.0945</v>
      </c>
      <c r="G2033" s="40">
        <v>11601.975</v>
      </c>
    </row>
    <row r="2034" spans="1:7" x14ac:dyDescent="0.25">
      <c r="A2034" s="4">
        <v>1184</v>
      </c>
      <c r="B2034" s="4">
        <v>2674</v>
      </c>
      <c r="C2034" s="11">
        <v>44164</v>
      </c>
      <c r="D2034" s="4">
        <v>550</v>
      </c>
      <c r="E2034" s="4">
        <v>909</v>
      </c>
      <c r="F2034" s="41">
        <v>30.439499999999999</v>
      </c>
      <c r="G2034" s="41">
        <v>16741.724999999999</v>
      </c>
    </row>
    <row r="2035" spans="1:7" x14ac:dyDescent="0.25">
      <c r="A2035" s="5">
        <v>1185</v>
      </c>
      <c r="B2035" s="5">
        <v>2675</v>
      </c>
      <c r="C2035" s="10">
        <v>44164</v>
      </c>
      <c r="D2035" s="5">
        <v>60</v>
      </c>
      <c r="E2035" s="5">
        <v>506</v>
      </c>
      <c r="F2035" s="40">
        <v>9.1980000000000004</v>
      </c>
      <c r="G2035" s="40">
        <v>551.88</v>
      </c>
    </row>
    <row r="2036" spans="1:7" x14ac:dyDescent="0.25">
      <c r="A2036" s="4">
        <v>1186</v>
      </c>
      <c r="B2036" s="4">
        <v>2676</v>
      </c>
      <c r="C2036" s="11">
        <v>44164</v>
      </c>
      <c r="D2036" s="4">
        <v>550</v>
      </c>
      <c r="E2036" s="4">
        <v>351</v>
      </c>
      <c r="F2036" s="41">
        <v>5.7750000000000004</v>
      </c>
      <c r="G2036" s="41">
        <v>3176.25</v>
      </c>
    </row>
    <row r="2037" spans="1:7" x14ac:dyDescent="0.25">
      <c r="A2037" s="5">
        <v>1186</v>
      </c>
      <c r="B2037" s="5">
        <v>2677</v>
      </c>
      <c r="C2037" s="10">
        <v>44164</v>
      </c>
      <c r="D2037" s="5">
        <v>550</v>
      </c>
      <c r="E2037" s="5">
        <v>352</v>
      </c>
      <c r="F2037" s="40">
        <v>1.155</v>
      </c>
      <c r="G2037" s="40">
        <v>635.25</v>
      </c>
    </row>
    <row r="2038" spans="1:7" x14ac:dyDescent="0.25">
      <c r="A2038" s="4">
        <v>1186</v>
      </c>
      <c r="B2038" s="4">
        <v>2678</v>
      </c>
      <c r="C2038" s="11">
        <v>44164</v>
      </c>
      <c r="D2038" s="4">
        <v>550</v>
      </c>
      <c r="E2038" s="4">
        <v>679</v>
      </c>
      <c r="F2038" s="41">
        <v>5.7750000000000004</v>
      </c>
      <c r="G2038" s="41">
        <v>3176.25</v>
      </c>
    </row>
    <row r="2039" spans="1:7" x14ac:dyDescent="0.25">
      <c r="A2039" s="5">
        <v>1187</v>
      </c>
      <c r="B2039" s="5">
        <v>2679</v>
      </c>
      <c r="C2039" s="10">
        <v>44164</v>
      </c>
      <c r="D2039" s="5">
        <v>550</v>
      </c>
      <c r="E2039" s="5">
        <v>507</v>
      </c>
      <c r="F2039" s="40">
        <v>23.393999999999998</v>
      </c>
      <c r="G2039" s="40">
        <v>12866.7</v>
      </c>
    </row>
    <row r="2040" spans="1:7" x14ac:dyDescent="0.25">
      <c r="A2040" s="4">
        <v>1187</v>
      </c>
      <c r="B2040" s="4">
        <v>2680</v>
      </c>
      <c r="C2040" s="11">
        <v>44164</v>
      </c>
      <c r="D2040" s="4">
        <v>550</v>
      </c>
      <c r="E2040" s="4">
        <v>508</v>
      </c>
      <c r="F2040" s="41">
        <v>27.6465</v>
      </c>
      <c r="G2040" s="41">
        <v>15205.575000000001</v>
      </c>
    </row>
    <row r="2041" spans="1:7" x14ac:dyDescent="0.25">
      <c r="A2041" s="5">
        <v>1188</v>
      </c>
      <c r="B2041" s="5">
        <v>2681</v>
      </c>
      <c r="C2041" s="10">
        <v>44164</v>
      </c>
      <c r="D2041" s="5">
        <v>550</v>
      </c>
      <c r="E2041" s="5">
        <v>355</v>
      </c>
      <c r="F2041" s="40">
        <v>1.365</v>
      </c>
      <c r="G2041" s="40">
        <v>750.75</v>
      </c>
    </row>
    <row r="2042" spans="1:7" x14ac:dyDescent="0.25">
      <c r="A2042" s="4">
        <v>1188</v>
      </c>
      <c r="B2042" s="4">
        <v>2682</v>
      </c>
      <c r="C2042" s="11">
        <v>44164</v>
      </c>
      <c r="D2042" s="4">
        <v>550</v>
      </c>
      <c r="E2042" s="4">
        <v>940</v>
      </c>
      <c r="F2042" s="41">
        <v>62.9895</v>
      </c>
      <c r="G2042" s="41">
        <v>34644.224999999999</v>
      </c>
    </row>
    <row r="2043" spans="1:7" x14ac:dyDescent="0.25">
      <c r="A2043" s="5">
        <v>1188</v>
      </c>
      <c r="B2043" s="5">
        <v>2683</v>
      </c>
      <c r="C2043" s="10">
        <v>44164</v>
      </c>
      <c r="D2043" s="5">
        <v>550</v>
      </c>
      <c r="E2043" s="5">
        <v>535</v>
      </c>
      <c r="F2043" s="40">
        <v>3.4860000000000002</v>
      </c>
      <c r="G2043" s="40">
        <v>1917.3</v>
      </c>
    </row>
    <row r="2044" spans="1:7" x14ac:dyDescent="0.25">
      <c r="A2044" s="4">
        <v>1189</v>
      </c>
      <c r="B2044" s="4">
        <v>2684</v>
      </c>
      <c r="C2044" s="11">
        <v>44167</v>
      </c>
      <c r="D2044" s="4">
        <v>550</v>
      </c>
      <c r="E2044" s="4">
        <v>351</v>
      </c>
      <c r="F2044" s="41">
        <v>6.1950000000000003</v>
      </c>
      <c r="G2044" s="41">
        <v>3407.25</v>
      </c>
    </row>
    <row r="2045" spans="1:7" x14ac:dyDescent="0.25">
      <c r="A2045" s="5">
        <v>1189</v>
      </c>
      <c r="B2045" s="5">
        <v>2685</v>
      </c>
      <c r="C2045" s="10">
        <v>44167</v>
      </c>
      <c r="D2045" s="5">
        <v>550</v>
      </c>
      <c r="E2045" s="5">
        <v>352</v>
      </c>
      <c r="F2045" s="40">
        <v>1.47</v>
      </c>
      <c r="G2045" s="40">
        <v>808.5</v>
      </c>
    </row>
    <row r="2046" spans="1:7" x14ac:dyDescent="0.25">
      <c r="A2046" s="4">
        <v>1189</v>
      </c>
      <c r="B2046" s="4">
        <v>2686</v>
      </c>
      <c r="C2046" s="11">
        <v>44167</v>
      </c>
      <c r="D2046" s="4">
        <v>550</v>
      </c>
      <c r="E2046" s="4">
        <v>679</v>
      </c>
      <c r="F2046" s="41">
        <v>6.1950000000000003</v>
      </c>
      <c r="G2046" s="41">
        <v>3407.25</v>
      </c>
    </row>
    <row r="2047" spans="1:7" x14ac:dyDescent="0.25">
      <c r="A2047" s="5">
        <v>1190</v>
      </c>
      <c r="B2047" s="5">
        <v>2687</v>
      </c>
      <c r="C2047" s="10">
        <v>44167</v>
      </c>
      <c r="D2047" s="5">
        <v>550</v>
      </c>
      <c r="E2047" s="5">
        <v>507</v>
      </c>
      <c r="F2047" s="40">
        <v>22.165500000000002</v>
      </c>
      <c r="G2047" s="40">
        <v>12191.025</v>
      </c>
    </row>
    <row r="2048" spans="1:7" x14ac:dyDescent="0.25">
      <c r="A2048" s="4">
        <v>1190</v>
      </c>
      <c r="B2048" s="4">
        <v>2688</v>
      </c>
      <c r="C2048" s="11">
        <v>44167</v>
      </c>
      <c r="D2048" s="4">
        <v>550</v>
      </c>
      <c r="E2048" s="4">
        <v>508</v>
      </c>
      <c r="F2048" s="41">
        <v>29.284500000000001</v>
      </c>
      <c r="G2048" s="41">
        <v>16106.475</v>
      </c>
    </row>
    <row r="2049" spans="1:7" x14ac:dyDescent="0.25">
      <c r="A2049" s="5">
        <v>1191</v>
      </c>
      <c r="B2049" s="5">
        <v>2689</v>
      </c>
      <c r="C2049" s="10">
        <v>44167</v>
      </c>
      <c r="D2049" s="5">
        <v>3</v>
      </c>
      <c r="E2049" s="5">
        <v>491</v>
      </c>
      <c r="F2049" s="40">
        <v>19.9815</v>
      </c>
      <c r="G2049" s="40">
        <v>59.944499999999998</v>
      </c>
    </row>
    <row r="2050" spans="1:7" x14ac:dyDescent="0.25">
      <c r="A2050" s="4">
        <v>1192</v>
      </c>
      <c r="B2050" s="4">
        <v>2690</v>
      </c>
      <c r="C2050" s="11">
        <v>44167</v>
      </c>
      <c r="D2050" s="4">
        <v>3</v>
      </c>
      <c r="E2050" s="4">
        <v>349</v>
      </c>
      <c r="F2050" s="41">
        <v>39.143999999999998</v>
      </c>
      <c r="G2050" s="41">
        <v>117.432</v>
      </c>
    </row>
    <row r="2051" spans="1:7" x14ac:dyDescent="0.25">
      <c r="A2051" s="5">
        <v>1193</v>
      </c>
      <c r="B2051" s="5">
        <v>2691</v>
      </c>
      <c r="C2051" s="10">
        <v>44167</v>
      </c>
      <c r="D2051" s="5">
        <v>550</v>
      </c>
      <c r="E2051" s="5">
        <v>935</v>
      </c>
      <c r="F2051" s="40">
        <v>31.4895</v>
      </c>
      <c r="G2051" s="40">
        <v>17319.224999999999</v>
      </c>
    </row>
    <row r="2052" spans="1:7" x14ac:dyDescent="0.25">
      <c r="A2052" s="4">
        <v>1193</v>
      </c>
      <c r="B2052" s="4">
        <v>2692</v>
      </c>
      <c r="C2052" s="11">
        <v>44167</v>
      </c>
      <c r="D2052" s="4">
        <v>550</v>
      </c>
      <c r="E2052" s="4">
        <v>936</v>
      </c>
      <c r="F2052" s="41">
        <v>48.289499999999997</v>
      </c>
      <c r="G2052" s="41">
        <v>26559.224999999999</v>
      </c>
    </row>
    <row r="2053" spans="1:7" x14ac:dyDescent="0.25">
      <c r="A2053" s="5">
        <v>1194</v>
      </c>
      <c r="B2053" s="5">
        <v>2693</v>
      </c>
      <c r="C2053" s="10">
        <v>44167</v>
      </c>
      <c r="D2053" s="5">
        <v>3</v>
      </c>
      <c r="E2053" s="5">
        <v>375</v>
      </c>
      <c r="F2053" s="40">
        <v>43.344000000000001</v>
      </c>
      <c r="G2053" s="40">
        <v>130.03200000000001</v>
      </c>
    </row>
    <row r="2054" spans="1:7" x14ac:dyDescent="0.25">
      <c r="A2054" s="4">
        <v>1194</v>
      </c>
      <c r="B2054" s="4">
        <v>2694</v>
      </c>
      <c r="C2054" s="11">
        <v>44167</v>
      </c>
      <c r="D2054" s="4">
        <v>3</v>
      </c>
      <c r="E2054" s="4">
        <v>376</v>
      </c>
      <c r="F2054" s="41">
        <v>39.070500000000003</v>
      </c>
      <c r="G2054" s="41">
        <v>117.2115</v>
      </c>
    </row>
    <row r="2055" spans="1:7" x14ac:dyDescent="0.25">
      <c r="A2055" s="5">
        <v>1195</v>
      </c>
      <c r="B2055" s="5">
        <v>2695</v>
      </c>
      <c r="C2055" s="10">
        <v>44167</v>
      </c>
      <c r="D2055" s="5">
        <v>550</v>
      </c>
      <c r="E2055" s="5">
        <v>480</v>
      </c>
      <c r="F2055" s="40">
        <v>11.6655</v>
      </c>
      <c r="G2055" s="40">
        <v>6416.0249999999996</v>
      </c>
    </row>
    <row r="2056" spans="1:7" x14ac:dyDescent="0.25">
      <c r="A2056" s="4">
        <v>1195</v>
      </c>
      <c r="B2056" s="4">
        <v>2696</v>
      </c>
      <c r="C2056" s="11">
        <v>44167</v>
      </c>
      <c r="D2056" s="4">
        <v>550</v>
      </c>
      <c r="E2056" s="4">
        <v>481</v>
      </c>
      <c r="F2056" s="41">
        <v>11.087999999999999</v>
      </c>
      <c r="G2056" s="41">
        <v>6098.4</v>
      </c>
    </row>
    <row r="2057" spans="1:7" x14ac:dyDescent="0.25">
      <c r="A2057" s="5">
        <v>1195</v>
      </c>
      <c r="B2057" s="5">
        <v>2697</v>
      </c>
      <c r="C2057" s="10">
        <v>44167</v>
      </c>
      <c r="D2057" s="5">
        <v>550</v>
      </c>
      <c r="E2057" s="5">
        <v>482</v>
      </c>
      <c r="F2057" s="40">
        <v>8.7569999999999997</v>
      </c>
      <c r="G2057" s="40">
        <v>4816.3500000000004</v>
      </c>
    </row>
    <row r="2058" spans="1:7" x14ac:dyDescent="0.25">
      <c r="A2058" s="4">
        <v>1195</v>
      </c>
      <c r="B2058" s="4">
        <v>2698</v>
      </c>
      <c r="C2058" s="11">
        <v>44167</v>
      </c>
      <c r="D2058" s="4">
        <v>550</v>
      </c>
      <c r="E2058" s="4">
        <v>483</v>
      </c>
      <c r="F2058" s="41">
        <v>9.6914999999999996</v>
      </c>
      <c r="G2058" s="41">
        <v>5330.3249999999998</v>
      </c>
    </row>
    <row r="2059" spans="1:7" x14ac:dyDescent="0.25">
      <c r="A2059" s="5">
        <v>1195</v>
      </c>
      <c r="B2059" s="5">
        <v>2699</v>
      </c>
      <c r="C2059" s="10">
        <v>44167</v>
      </c>
      <c r="D2059" s="5">
        <v>550</v>
      </c>
      <c r="E2059" s="5">
        <v>484</v>
      </c>
      <c r="F2059" s="40">
        <v>6.8775000000000004</v>
      </c>
      <c r="G2059" s="40">
        <v>3782.625</v>
      </c>
    </row>
    <row r="2060" spans="1:7" x14ac:dyDescent="0.25">
      <c r="A2060" s="4">
        <v>1195</v>
      </c>
      <c r="B2060" s="4">
        <v>2700</v>
      </c>
      <c r="C2060" s="11">
        <v>44167</v>
      </c>
      <c r="D2060" s="4">
        <v>550</v>
      </c>
      <c r="E2060" s="4">
        <v>485</v>
      </c>
      <c r="F2060" s="41">
        <v>7.8014999999999999</v>
      </c>
      <c r="G2060" s="41">
        <v>4290.8249999999998</v>
      </c>
    </row>
    <row r="2061" spans="1:7" x14ac:dyDescent="0.25">
      <c r="A2061" s="5">
        <v>1195</v>
      </c>
      <c r="B2061" s="5">
        <v>2701</v>
      </c>
      <c r="C2061" s="10">
        <v>44167</v>
      </c>
      <c r="D2061" s="5">
        <v>550</v>
      </c>
      <c r="E2061" s="5">
        <v>486</v>
      </c>
      <c r="F2061" s="40">
        <v>8.7569999999999997</v>
      </c>
      <c r="G2061" s="40">
        <v>4816.3500000000004</v>
      </c>
    </row>
    <row r="2062" spans="1:7" x14ac:dyDescent="0.25">
      <c r="A2062" s="4">
        <v>1195</v>
      </c>
      <c r="B2062" s="4">
        <v>2702</v>
      </c>
      <c r="C2062" s="11">
        <v>44167</v>
      </c>
      <c r="D2062" s="4">
        <v>550</v>
      </c>
      <c r="E2062" s="4">
        <v>487</v>
      </c>
      <c r="F2062" s="41">
        <v>5.8064999999999998</v>
      </c>
      <c r="G2062" s="41">
        <v>3193.5749999999998</v>
      </c>
    </row>
    <row r="2063" spans="1:7" x14ac:dyDescent="0.25">
      <c r="A2063" s="5">
        <v>1195</v>
      </c>
      <c r="B2063" s="5">
        <v>2703</v>
      </c>
      <c r="C2063" s="10">
        <v>44167</v>
      </c>
      <c r="D2063" s="5">
        <v>550</v>
      </c>
      <c r="E2063" s="5">
        <v>488</v>
      </c>
      <c r="F2063" s="40">
        <v>8.8620000000000001</v>
      </c>
      <c r="G2063" s="40">
        <v>4874.1000000000004</v>
      </c>
    </row>
    <row r="2064" spans="1:7" x14ac:dyDescent="0.25">
      <c r="A2064" s="4">
        <v>1195</v>
      </c>
      <c r="B2064" s="4">
        <v>2704</v>
      </c>
      <c r="C2064" s="11">
        <v>44167</v>
      </c>
      <c r="D2064" s="4">
        <v>550</v>
      </c>
      <c r="E2064" s="4">
        <v>489</v>
      </c>
      <c r="F2064" s="41">
        <v>10.468500000000001</v>
      </c>
      <c r="G2064" s="41">
        <v>5757.6750000000002</v>
      </c>
    </row>
    <row r="2065" spans="1:7" x14ac:dyDescent="0.25">
      <c r="A2065" s="5">
        <v>1196</v>
      </c>
      <c r="B2065" s="5">
        <v>2705</v>
      </c>
      <c r="C2065" s="10">
        <v>44167</v>
      </c>
      <c r="D2065" s="5">
        <v>3</v>
      </c>
      <c r="E2065" s="5">
        <v>402</v>
      </c>
      <c r="F2065" s="40">
        <v>47.470500000000001</v>
      </c>
      <c r="G2065" s="40">
        <v>142.41149999999999</v>
      </c>
    </row>
    <row r="2066" spans="1:7" x14ac:dyDescent="0.25">
      <c r="A2066" s="4">
        <v>1197</v>
      </c>
      <c r="B2066" s="4">
        <v>2706</v>
      </c>
      <c r="C2066" s="11">
        <v>44167</v>
      </c>
      <c r="D2066" s="4">
        <v>550</v>
      </c>
      <c r="E2066" s="4">
        <v>510</v>
      </c>
      <c r="F2066" s="41">
        <v>23.079000000000001</v>
      </c>
      <c r="G2066" s="41">
        <v>12693.45</v>
      </c>
    </row>
    <row r="2067" spans="1:7" x14ac:dyDescent="0.25">
      <c r="A2067" s="5">
        <v>1197</v>
      </c>
      <c r="B2067" s="5">
        <v>2707</v>
      </c>
      <c r="C2067" s="10">
        <v>44167</v>
      </c>
      <c r="D2067" s="5">
        <v>550</v>
      </c>
      <c r="E2067" s="5">
        <v>511</v>
      </c>
      <c r="F2067" s="40">
        <v>29.274000000000001</v>
      </c>
      <c r="G2067" s="40">
        <v>16100.7</v>
      </c>
    </row>
    <row r="2068" spans="1:7" x14ac:dyDescent="0.25">
      <c r="A2068" s="4">
        <v>1197</v>
      </c>
      <c r="B2068" s="4">
        <v>2708</v>
      </c>
      <c r="C2068" s="11">
        <v>44167</v>
      </c>
      <c r="D2068" s="4">
        <v>550</v>
      </c>
      <c r="E2068" s="4">
        <v>512</v>
      </c>
      <c r="F2068" s="41">
        <v>34.975499999999997</v>
      </c>
      <c r="G2068" s="41">
        <v>19236.525000000001</v>
      </c>
    </row>
    <row r="2069" spans="1:7" x14ac:dyDescent="0.25">
      <c r="A2069" s="5">
        <v>1198</v>
      </c>
      <c r="B2069" s="5">
        <v>2709</v>
      </c>
      <c r="C2069" s="10">
        <v>44167</v>
      </c>
      <c r="D2069" s="5">
        <v>3</v>
      </c>
      <c r="E2069" s="5">
        <v>408</v>
      </c>
      <c r="F2069" s="40">
        <v>43.270499999999998</v>
      </c>
      <c r="G2069" s="40">
        <v>129.8115</v>
      </c>
    </row>
    <row r="2070" spans="1:7" x14ac:dyDescent="0.25">
      <c r="A2070" s="4">
        <v>1198</v>
      </c>
      <c r="B2070" s="4">
        <v>2710</v>
      </c>
      <c r="C2070" s="11">
        <v>44167</v>
      </c>
      <c r="D2070" s="4">
        <v>3</v>
      </c>
      <c r="E2070" s="4">
        <v>409</v>
      </c>
      <c r="F2070" s="41">
        <v>41.170499999999997</v>
      </c>
      <c r="G2070" s="41">
        <v>123.5115</v>
      </c>
    </row>
    <row r="2071" spans="1:7" x14ac:dyDescent="0.25">
      <c r="A2071" s="5">
        <v>1198</v>
      </c>
      <c r="B2071" s="5">
        <v>2711</v>
      </c>
      <c r="C2071" s="10">
        <v>44167</v>
      </c>
      <c r="D2071" s="5">
        <v>550</v>
      </c>
      <c r="E2071" s="5">
        <v>914</v>
      </c>
      <c r="F2071" s="40">
        <v>21.0945</v>
      </c>
      <c r="G2071" s="40">
        <v>11601.975</v>
      </c>
    </row>
    <row r="2072" spans="1:7" x14ac:dyDescent="0.25">
      <c r="A2072" s="4">
        <v>1198</v>
      </c>
      <c r="B2072" s="4">
        <v>2712</v>
      </c>
      <c r="C2072" s="11">
        <v>44167</v>
      </c>
      <c r="D2072" s="4">
        <v>550</v>
      </c>
      <c r="E2072" s="4">
        <v>915</v>
      </c>
      <c r="F2072" s="41">
        <v>30.439499999999999</v>
      </c>
      <c r="G2072" s="41">
        <v>16741.724999999999</v>
      </c>
    </row>
    <row r="2073" spans="1:7" x14ac:dyDescent="0.25">
      <c r="A2073" s="5">
        <v>1198</v>
      </c>
      <c r="B2073" s="5">
        <v>2713</v>
      </c>
      <c r="C2073" s="10">
        <v>44167</v>
      </c>
      <c r="D2073" s="5">
        <v>550</v>
      </c>
      <c r="E2073" s="5">
        <v>916</v>
      </c>
      <c r="F2073" s="40">
        <v>40.939500000000002</v>
      </c>
      <c r="G2073" s="40">
        <v>22516.724999999999</v>
      </c>
    </row>
    <row r="2074" spans="1:7" x14ac:dyDescent="0.25">
      <c r="A2074" s="4">
        <v>1199</v>
      </c>
      <c r="B2074" s="4">
        <v>2714</v>
      </c>
      <c r="C2074" s="11">
        <v>44167</v>
      </c>
      <c r="D2074" s="4">
        <v>550</v>
      </c>
      <c r="E2074" s="4">
        <v>525</v>
      </c>
      <c r="F2074" s="41">
        <v>2.3205</v>
      </c>
      <c r="G2074" s="41">
        <v>1276.2750000000001</v>
      </c>
    </row>
    <row r="2075" spans="1:7" x14ac:dyDescent="0.25">
      <c r="A2075" s="5">
        <v>1200</v>
      </c>
      <c r="B2075" s="5">
        <v>2715</v>
      </c>
      <c r="C2075" s="10">
        <v>44167</v>
      </c>
      <c r="D2075" s="5">
        <v>550</v>
      </c>
      <c r="E2075" s="5">
        <v>526</v>
      </c>
      <c r="F2075" s="40">
        <v>3.6435</v>
      </c>
      <c r="G2075" s="40">
        <v>2003.925</v>
      </c>
    </row>
    <row r="2076" spans="1:7" x14ac:dyDescent="0.25">
      <c r="A2076" s="4">
        <v>1201</v>
      </c>
      <c r="B2076" s="4">
        <v>2716</v>
      </c>
      <c r="C2076" s="11">
        <v>44168</v>
      </c>
      <c r="D2076" s="4">
        <v>550</v>
      </c>
      <c r="E2076" s="4">
        <v>913</v>
      </c>
      <c r="F2076" s="41">
        <v>40.939500000000002</v>
      </c>
      <c r="G2076" s="41">
        <v>22516.724999999999</v>
      </c>
    </row>
    <row r="2077" spans="1:7" x14ac:dyDescent="0.25">
      <c r="A2077" s="5">
        <v>1202</v>
      </c>
      <c r="B2077" s="5">
        <v>2717</v>
      </c>
      <c r="C2077" s="10">
        <v>44168</v>
      </c>
      <c r="D2077" s="5">
        <v>60</v>
      </c>
      <c r="E2077" s="5">
        <v>356</v>
      </c>
      <c r="F2077" s="40">
        <v>3.6015000000000001</v>
      </c>
      <c r="G2077" s="40">
        <v>216.09</v>
      </c>
    </row>
    <row r="2078" spans="1:7" x14ac:dyDescent="0.25">
      <c r="A2078" s="4">
        <v>1202</v>
      </c>
      <c r="B2078" s="4">
        <v>2718</v>
      </c>
      <c r="C2078" s="11">
        <v>44168</v>
      </c>
      <c r="D2078" s="4">
        <v>60</v>
      </c>
      <c r="E2078" s="4">
        <v>357</v>
      </c>
      <c r="F2078" s="41">
        <v>3.9794999999999998</v>
      </c>
      <c r="G2078" s="41">
        <v>238.77</v>
      </c>
    </row>
    <row r="2079" spans="1:7" x14ac:dyDescent="0.25">
      <c r="A2079" s="5">
        <v>1203</v>
      </c>
      <c r="B2079" s="5">
        <v>2719</v>
      </c>
      <c r="C2079" s="10">
        <v>44168</v>
      </c>
      <c r="D2079" s="5">
        <v>550</v>
      </c>
      <c r="E2079" s="5">
        <v>935</v>
      </c>
      <c r="F2079" s="40">
        <v>31.4895</v>
      </c>
      <c r="G2079" s="40">
        <v>17319.224999999999</v>
      </c>
    </row>
    <row r="2080" spans="1:7" x14ac:dyDescent="0.25">
      <c r="A2080" s="4">
        <v>1203</v>
      </c>
      <c r="B2080" s="4">
        <v>2720</v>
      </c>
      <c r="C2080" s="11">
        <v>44168</v>
      </c>
      <c r="D2080" s="4">
        <v>550</v>
      </c>
      <c r="E2080" s="4">
        <v>936</v>
      </c>
      <c r="F2080" s="41">
        <v>48.289499999999997</v>
      </c>
      <c r="G2080" s="41">
        <v>26559.224999999999</v>
      </c>
    </row>
    <row r="2081" spans="1:7" x14ac:dyDescent="0.25">
      <c r="A2081" s="5">
        <v>1204</v>
      </c>
      <c r="B2081" s="5">
        <v>2721</v>
      </c>
      <c r="C2081" s="10">
        <v>44168</v>
      </c>
      <c r="D2081" s="5">
        <v>550</v>
      </c>
      <c r="E2081" s="5">
        <v>524</v>
      </c>
      <c r="F2081" s="40">
        <v>12.967499999999999</v>
      </c>
      <c r="G2081" s="40">
        <v>7132.125</v>
      </c>
    </row>
    <row r="2082" spans="1:7" x14ac:dyDescent="0.25">
      <c r="A2082" s="4">
        <v>1205</v>
      </c>
      <c r="B2082" s="4">
        <v>2722</v>
      </c>
      <c r="C2082" s="11">
        <v>44169</v>
      </c>
      <c r="D2082" s="4">
        <v>550</v>
      </c>
      <c r="E2082" s="4">
        <v>911</v>
      </c>
      <c r="F2082" s="41">
        <v>21.0945</v>
      </c>
      <c r="G2082" s="41">
        <v>11601.975</v>
      </c>
    </row>
    <row r="2083" spans="1:7" x14ac:dyDescent="0.25">
      <c r="A2083" s="5">
        <v>1205</v>
      </c>
      <c r="B2083" s="5">
        <v>2723</v>
      </c>
      <c r="C2083" s="10">
        <v>44169</v>
      </c>
      <c r="D2083" s="5">
        <v>550</v>
      </c>
      <c r="E2083" s="5">
        <v>912</v>
      </c>
      <c r="F2083" s="40">
        <v>30.439499999999999</v>
      </c>
      <c r="G2083" s="40">
        <v>16741.724999999999</v>
      </c>
    </row>
    <row r="2084" spans="1:7" x14ac:dyDescent="0.25">
      <c r="A2084" s="4">
        <v>1206</v>
      </c>
      <c r="B2084" s="4">
        <v>2724</v>
      </c>
      <c r="C2084" s="11">
        <v>44169</v>
      </c>
      <c r="D2084" s="4">
        <v>550</v>
      </c>
      <c r="E2084" s="4">
        <v>910</v>
      </c>
      <c r="F2084" s="41">
        <v>40.939500000000002</v>
      </c>
      <c r="G2084" s="41">
        <v>22516.724999999999</v>
      </c>
    </row>
    <row r="2085" spans="1:7" x14ac:dyDescent="0.25">
      <c r="A2085" s="5">
        <v>1207</v>
      </c>
      <c r="B2085" s="5">
        <v>2725</v>
      </c>
      <c r="C2085" s="10">
        <v>44169</v>
      </c>
      <c r="D2085" s="5">
        <v>550</v>
      </c>
      <c r="E2085" s="5">
        <v>937</v>
      </c>
      <c r="F2085" s="40">
        <v>62.9895</v>
      </c>
      <c r="G2085" s="40">
        <v>34644.224999999999</v>
      </c>
    </row>
    <row r="2086" spans="1:7" x14ac:dyDescent="0.25">
      <c r="A2086" s="4">
        <v>1208</v>
      </c>
      <c r="B2086" s="4">
        <v>2726</v>
      </c>
      <c r="C2086" s="11">
        <v>44169</v>
      </c>
      <c r="D2086" s="4">
        <v>3</v>
      </c>
      <c r="E2086" s="4">
        <v>471</v>
      </c>
      <c r="F2086" s="41">
        <v>45.496499999999997</v>
      </c>
      <c r="G2086" s="41">
        <v>136.48949999999999</v>
      </c>
    </row>
    <row r="2087" spans="1:7" x14ac:dyDescent="0.25">
      <c r="A2087" s="5">
        <v>1208</v>
      </c>
      <c r="B2087" s="5">
        <v>2727</v>
      </c>
      <c r="C2087" s="10">
        <v>44169</v>
      </c>
      <c r="D2087" s="5">
        <v>3</v>
      </c>
      <c r="E2087" s="5">
        <v>472</v>
      </c>
      <c r="F2087" s="40">
        <v>41.222999999999999</v>
      </c>
      <c r="G2087" s="40">
        <v>123.669</v>
      </c>
    </row>
    <row r="2088" spans="1:7" x14ac:dyDescent="0.25">
      <c r="A2088" s="4">
        <v>1208</v>
      </c>
      <c r="B2088" s="4">
        <v>2728</v>
      </c>
      <c r="C2088" s="11">
        <v>44169</v>
      </c>
      <c r="D2088" s="4">
        <v>3</v>
      </c>
      <c r="E2088" s="4">
        <v>473</v>
      </c>
      <c r="F2088" s="41">
        <v>39.122999999999998</v>
      </c>
      <c r="G2088" s="41">
        <v>117.369</v>
      </c>
    </row>
    <row r="2089" spans="1:7" x14ac:dyDescent="0.25">
      <c r="A2089" s="5">
        <v>1208</v>
      </c>
      <c r="B2089" s="5">
        <v>2729</v>
      </c>
      <c r="C2089" s="10">
        <v>44169</v>
      </c>
      <c r="D2089" s="5">
        <v>3</v>
      </c>
      <c r="E2089" s="5">
        <v>474</v>
      </c>
      <c r="F2089" s="40">
        <v>43.396500000000003</v>
      </c>
      <c r="G2089" s="40">
        <v>130.18950000000001</v>
      </c>
    </row>
    <row r="2090" spans="1:7" x14ac:dyDescent="0.25">
      <c r="A2090" s="4">
        <v>1208</v>
      </c>
      <c r="B2090" s="4">
        <v>2730</v>
      </c>
      <c r="C2090" s="11">
        <v>44169</v>
      </c>
      <c r="D2090" s="4">
        <v>3</v>
      </c>
      <c r="E2090" s="4">
        <v>475</v>
      </c>
      <c r="F2090" s="41">
        <v>39.122999999999998</v>
      </c>
      <c r="G2090" s="41">
        <v>117.369</v>
      </c>
    </row>
    <row r="2091" spans="1:7" x14ac:dyDescent="0.25">
      <c r="A2091" s="5">
        <v>1209</v>
      </c>
      <c r="B2091" s="5">
        <v>2731</v>
      </c>
      <c r="C2091" s="10">
        <v>44169</v>
      </c>
      <c r="D2091" s="5">
        <v>3</v>
      </c>
      <c r="E2091" s="5">
        <v>462</v>
      </c>
      <c r="F2091" s="40">
        <v>47.680500000000002</v>
      </c>
      <c r="G2091" s="40">
        <v>143.04150000000001</v>
      </c>
    </row>
    <row r="2092" spans="1:7" x14ac:dyDescent="0.25">
      <c r="A2092" s="4">
        <v>1210</v>
      </c>
      <c r="B2092" s="4">
        <v>2732</v>
      </c>
      <c r="C2092" s="11">
        <v>44169</v>
      </c>
      <c r="D2092" s="4">
        <v>550</v>
      </c>
      <c r="E2092" s="4">
        <v>510</v>
      </c>
      <c r="F2092" s="41">
        <v>23.404499999999999</v>
      </c>
      <c r="G2092" s="41">
        <v>12872.475</v>
      </c>
    </row>
    <row r="2093" spans="1:7" x14ac:dyDescent="0.25">
      <c r="A2093" s="5">
        <v>1210</v>
      </c>
      <c r="B2093" s="5">
        <v>2733</v>
      </c>
      <c r="C2093" s="10">
        <v>44169</v>
      </c>
      <c r="D2093" s="5">
        <v>550</v>
      </c>
      <c r="E2093" s="5">
        <v>511</v>
      </c>
      <c r="F2093" s="40">
        <v>27.867000000000001</v>
      </c>
      <c r="G2093" s="40">
        <v>15326.85</v>
      </c>
    </row>
    <row r="2094" spans="1:7" x14ac:dyDescent="0.25">
      <c r="A2094" s="4">
        <v>1211</v>
      </c>
      <c r="B2094" s="4">
        <v>2734</v>
      </c>
      <c r="C2094" s="11">
        <v>44169</v>
      </c>
      <c r="D2094" s="4">
        <v>550</v>
      </c>
      <c r="E2094" s="4">
        <v>527</v>
      </c>
      <c r="F2094" s="41">
        <v>6.7515000000000001</v>
      </c>
      <c r="G2094" s="41">
        <v>3713.3249999999998</v>
      </c>
    </row>
    <row r="2095" spans="1:7" x14ac:dyDescent="0.25">
      <c r="A2095" s="5">
        <v>1212</v>
      </c>
      <c r="B2095" s="5">
        <v>2735</v>
      </c>
      <c r="C2095" s="10">
        <v>44169</v>
      </c>
      <c r="D2095" s="5">
        <v>550</v>
      </c>
      <c r="E2095" s="5">
        <v>938</v>
      </c>
      <c r="F2095" s="40">
        <v>31.4895</v>
      </c>
      <c r="G2095" s="40">
        <v>17319.224999999999</v>
      </c>
    </row>
    <row r="2096" spans="1:7" x14ac:dyDescent="0.25">
      <c r="A2096" s="4">
        <v>1212</v>
      </c>
      <c r="B2096" s="4">
        <v>2736</v>
      </c>
      <c r="C2096" s="11">
        <v>44169</v>
      </c>
      <c r="D2096" s="4">
        <v>550</v>
      </c>
      <c r="E2096" s="4">
        <v>939</v>
      </c>
      <c r="F2096" s="41">
        <v>48.289499999999997</v>
      </c>
      <c r="G2096" s="41">
        <v>26559.224999999999</v>
      </c>
    </row>
    <row r="2097" spans="1:7" x14ac:dyDescent="0.25">
      <c r="A2097" s="5">
        <v>1213</v>
      </c>
      <c r="B2097" s="5">
        <v>2737</v>
      </c>
      <c r="C2097" s="10">
        <v>44169</v>
      </c>
      <c r="D2097" s="5">
        <v>60</v>
      </c>
      <c r="E2097" s="5">
        <v>494</v>
      </c>
      <c r="F2097" s="40">
        <v>50.746499999999997</v>
      </c>
      <c r="G2097" s="40">
        <v>3044.79</v>
      </c>
    </row>
    <row r="2098" spans="1:7" x14ac:dyDescent="0.25">
      <c r="A2098" s="4">
        <v>1213</v>
      </c>
      <c r="B2098" s="4">
        <v>2738</v>
      </c>
      <c r="C2098" s="11">
        <v>44169</v>
      </c>
      <c r="D2098" s="4">
        <v>60</v>
      </c>
      <c r="E2098" s="4">
        <v>495</v>
      </c>
      <c r="F2098" s="41">
        <v>62.926499999999997</v>
      </c>
      <c r="G2098" s="41">
        <v>3775.59</v>
      </c>
    </row>
    <row r="2099" spans="1:7" x14ac:dyDescent="0.25">
      <c r="A2099" s="5">
        <v>1213</v>
      </c>
      <c r="B2099" s="5">
        <v>2739</v>
      </c>
      <c r="C2099" s="10">
        <v>44169</v>
      </c>
      <c r="D2099" s="5">
        <v>60</v>
      </c>
      <c r="E2099" s="5">
        <v>496</v>
      </c>
      <c r="F2099" s="40">
        <v>49.654499999999999</v>
      </c>
      <c r="G2099" s="40">
        <v>2979.27</v>
      </c>
    </row>
    <row r="2100" spans="1:7" x14ac:dyDescent="0.25">
      <c r="A2100" s="4">
        <v>1214</v>
      </c>
      <c r="B2100" s="4">
        <v>2740</v>
      </c>
      <c r="C2100" s="11">
        <v>44169</v>
      </c>
      <c r="D2100" s="4">
        <v>550</v>
      </c>
      <c r="E2100" s="4">
        <v>523</v>
      </c>
      <c r="F2100" s="41">
        <v>10.384499999999999</v>
      </c>
      <c r="G2100" s="41">
        <v>5711.4750000000004</v>
      </c>
    </row>
    <row r="2101" spans="1:7" x14ac:dyDescent="0.25">
      <c r="A2101" s="5">
        <v>1215</v>
      </c>
      <c r="B2101" s="5">
        <v>2741</v>
      </c>
      <c r="C2101" s="10">
        <v>44169</v>
      </c>
      <c r="D2101" s="5">
        <v>3</v>
      </c>
      <c r="E2101" s="5">
        <v>429</v>
      </c>
      <c r="F2101" s="40">
        <v>41.380499999999998</v>
      </c>
      <c r="G2101" s="40">
        <v>124.14149999999999</v>
      </c>
    </row>
    <row r="2102" spans="1:7" x14ac:dyDescent="0.25">
      <c r="A2102" s="4">
        <v>1215</v>
      </c>
      <c r="B2102" s="4">
        <v>2742</v>
      </c>
      <c r="C2102" s="11">
        <v>44169</v>
      </c>
      <c r="D2102" s="4">
        <v>3</v>
      </c>
      <c r="E2102" s="4">
        <v>430</v>
      </c>
      <c r="F2102" s="41">
        <v>45.654000000000003</v>
      </c>
      <c r="G2102" s="41">
        <v>136.96199999999999</v>
      </c>
    </row>
    <row r="2103" spans="1:7" x14ac:dyDescent="0.25">
      <c r="A2103" s="5">
        <v>1215</v>
      </c>
      <c r="B2103" s="5">
        <v>2743</v>
      </c>
      <c r="C2103" s="10">
        <v>44169</v>
      </c>
      <c r="D2103" s="5">
        <v>3</v>
      </c>
      <c r="E2103" s="5">
        <v>431</v>
      </c>
      <c r="F2103" s="40">
        <v>41.380499999999998</v>
      </c>
      <c r="G2103" s="40">
        <v>124.14149999999999</v>
      </c>
    </row>
    <row r="2104" spans="1:7" x14ac:dyDescent="0.25">
      <c r="A2104" s="4">
        <v>1215</v>
      </c>
      <c r="B2104" s="4">
        <v>2744</v>
      </c>
      <c r="C2104" s="11">
        <v>44169</v>
      </c>
      <c r="D2104" s="4">
        <v>3</v>
      </c>
      <c r="E2104" s="4">
        <v>432</v>
      </c>
      <c r="F2104" s="41">
        <v>39.280500000000004</v>
      </c>
      <c r="G2104" s="41">
        <v>117.8415</v>
      </c>
    </row>
    <row r="2105" spans="1:7" x14ac:dyDescent="0.25">
      <c r="A2105" s="5">
        <v>1215</v>
      </c>
      <c r="B2105" s="5">
        <v>2745</v>
      </c>
      <c r="C2105" s="10">
        <v>44169</v>
      </c>
      <c r="D2105" s="5">
        <v>3</v>
      </c>
      <c r="E2105" s="5">
        <v>433</v>
      </c>
      <c r="F2105" s="40">
        <v>43.554000000000002</v>
      </c>
      <c r="G2105" s="40">
        <v>130.66200000000001</v>
      </c>
    </row>
    <row r="2106" spans="1:7" x14ac:dyDescent="0.25">
      <c r="A2106" s="4">
        <v>1215</v>
      </c>
      <c r="B2106" s="4">
        <v>2746</v>
      </c>
      <c r="C2106" s="11">
        <v>44169</v>
      </c>
      <c r="D2106" s="4">
        <v>3</v>
      </c>
      <c r="E2106" s="4">
        <v>434</v>
      </c>
      <c r="F2106" s="41">
        <v>39.280500000000004</v>
      </c>
      <c r="G2106" s="41">
        <v>117.8415</v>
      </c>
    </row>
    <row r="2107" spans="1:7" x14ac:dyDescent="0.25">
      <c r="A2107" s="5">
        <v>1215</v>
      </c>
      <c r="B2107" s="5">
        <v>2747</v>
      </c>
      <c r="C2107" s="10">
        <v>44169</v>
      </c>
      <c r="D2107" s="5">
        <v>3</v>
      </c>
      <c r="E2107" s="5">
        <v>435</v>
      </c>
      <c r="F2107" s="40">
        <v>37.180500000000002</v>
      </c>
      <c r="G2107" s="40">
        <v>111.5415</v>
      </c>
    </row>
    <row r="2108" spans="1:7" x14ac:dyDescent="0.25">
      <c r="A2108" s="4">
        <v>1215</v>
      </c>
      <c r="B2108" s="4">
        <v>2748</v>
      </c>
      <c r="C2108" s="11">
        <v>44169</v>
      </c>
      <c r="D2108" s="4">
        <v>3</v>
      </c>
      <c r="E2108" s="4">
        <v>436</v>
      </c>
      <c r="F2108" s="41">
        <v>41.454000000000001</v>
      </c>
      <c r="G2108" s="41">
        <v>124.36199999999999</v>
      </c>
    </row>
    <row r="2109" spans="1:7" x14ac:dyDescent="0.25">
      <c r="A2109" s="5">
        <v>1215</v>
      </c>
      <c r="B2109" s="5">
        <v>2749</v>
      </c>
      <c r="C2109" s="10">
        <v>44169</v>
      </c>
      <c r="D2109" s="5">
        <v>3</v>
      </c>
      <c r="E2109" s="5">
        <v>437</v>
      </c>
      <c r="F2109" s="40">
        <v>37.180500000000002</v>
      </c>
      <c r="G2109" s="40">
        <v>111.5415</v>
      </c>
    </row>
    <row r="2110" spans="1:7" x14ac:dyDescent="0.25">
      <c r="A2110" s="4">
        <v>1216</v>
      </c>
      <c r="B2110" s="4">
        <v>2750</v>
      </c>
      <c r="C2110" s="11">
        <v>44169</v>
      </c>
      <c r="D2110" s="4">
        <v>3</v>
      </c>
      <c r="E2110" s="4">
        <v>490</v>
      </c>
      <c r="F2110" s="41">
        <v>12.7155</v>
      </c>
      <c r="G2110" s="41">
        <v>38.146500000000003</v>
      </c>
    </row>
    <row r="2111" spans="1:7" x14ac:dyDescent="0.25">
      <c r="A2111" s="5">
        <v>1216</v>
      </c>
      <c r="B2111" s="5">
        <v>2751</v>
      </c>
      <c r="C2111" s="10">
        <v>44169</v>
      </c>
      <c r="D2111" s="5">
        <v>3</v>
      </c>
      <c r="E2111" s="5">
        <v>491</v>
      </c>
      <c r="F2111" s="40">
        <v>19.939499999999999</v>
      </c>
      <c r="G2111" s="40">
        <v>59.8185</v>
      </c>
    </row>
    <row r="2112" spans="1:7" x14ac:dyDescent="0.25">
      <c r="A2112" s="4">
        <v>1217</v>
      </c>
      <c r="B2112" s="4">
        <v>2752</v>
      </c>
      <c r="C2112" s="11">
        <v>44169</v>
      </c>
      <c r="D2112" s="4">
        <v>3</v>
      </c>
      <c r="E2112" s="4">
        <v>528</v>
      </c>
      <c r="F2112" s="41">
        <v>38.156999999999996</v>
      </c>
      <c r="G2112" s="41">
        <v>114.471</v>
      </c>
    </row>
    <row r="2113" spans="1:7" x14ac:dyDescent="0.25">
      <c r="A2113" s="5">
        <v>1218</v>
      </c>
      <c r="B2113" s="5">
        <v>2753</v>
      </c>
      <c r="C2113" s="10">
        <v>44169</v>
      </c>
      <c r="D2113" s="5">
        <v>3</v>
      </c>
      <c r="E2113" s="5">
        <v>505</v>
      </c>
      <c r="F2113" s="40">
        <v>44.215499999999999</v>
      </c>
      <c r="G2113" s="40">
        <v>132.6465</v>
      </c>
    </row>
    <row r="2114" spans="1:7" x14ac:dyDescent="0.25">
      <c r="A2114" s="4">
        <v>1219</v>
      </c>
      <c r="B2114" s="4">
        <v>2754</v>
      </c>
      <c r="C2114" s="11">
        <v>44169</v>
      </c>
      <c r="D2114" s="4">
        <v>550</v>
      </c>
      <c r="E2114" s="4">
        <v>938</v>
      </c>
      <c r="F2114" s="41">
        <v>31.4895</v>
      </c>
      <c r="G2114" s="41">
        <v>17319.224999999999</v>
      </c>
    </row>
    <row r="2115" spans="1:7" x14ac:dyDescent="0.25">
      <c r="A2115" s="5">
        <v>1219</v>
      </c>
      <c r="B2115" s="5">
        <v>2755</v>
      </c>
      <c r="C2115" s="10">
        <v>44169</v>
      </c>
      <c r="D2115" s="5">
        <v>550</v>
      </c>
      <c r="E2115" s="5">
        <v>939</v>
      </c>
      <c r="F2115" s="40">
        <v>48.289499999999997</v>
      </c>
      <c r="G2115" s="40">
        <v>26559.224999999999</v>
      </c>
    </row>
    <row r="2116" spans="1:7" x14ac:dyDescent="0.25">
      <c r="A2116" s="4">
        <v>1220</v>
      </c>
      <c r="B2116" s="4">
        <v>2756</v>
      </c>
      <c r="C2116" s="11">
        <v>44169</v>
      </c>
      <c r="D2116" s="4">
        <v>60</v>
      </c>
      <c r="E2116" s="4">
        <v>358</v>
      </c>
      <c r="F2116" s="41">
        <v>6.9824999999999999</v>
      </c>
      <c r="G2116" s="41">
        <v>418.95</v>
      </c>
    </row>
    <row r="2117" spans="1:7" x14ac:dyDescent="0.25">
      <c r="A2117" s="5">
        <v>1221</v>
      </c>
      <c r="B2117" s="5">
        <v>2757</v>
      </c>
      <c r="C2117" s="10">
        <v>44170</v>
      </c>
      <c r="D2117" s="5">
        <v>3</v>
      </c>
      <c r="E2117" s="5">
        <v>377</v>
      </c>
      <c r="F2117" s="40">
        <v>43.270499999999998</v>
      </c>
      <c r="G2117" s="40">
        <v>129.8115</v>
      </c>
    </row>
    <row r="2118" spans="1:7" x14ac:dyDescent="0.25">
      <c r="A2118" s="4">
        <v>1221</v>
      </c>
      <c r="B2118" s="4">
        <v>2758</v>
      </c>
      <c r="C2118" s="11">
        <v>44170</v>
      </c>
      <c r="D2118" s="4">
        <v>3</v>
      </c>
      <c r="E2118" s="4">
        <v>378</v>
      </c>
      <c r="F2118" s="41">
        <v>41.170499999999997</v>
      </c>
      <c r="G2118" s="41">
        <v>123.5115</v>
      </c>
    </row>
    <row r="2119" spans="1:7" x14ac:dyDescent="0.25">
      <c r="A2119" s="5">
        <v>1221</v>
      </c>
      <c r="B2119" s="5">
        <v>2759</v>
      </c>
      <c r="C2119" s="10">
        <v>44170</v>
      </c>
      <c r="D2119" s="5">
        <v>3</v>
      </c>
      <c r="E2119" s="5">
        <v>379</v>
      </c>
      <c r="F2119" s="40">
        <v>45.444000000000003</v>
      </c>
      <c r="G2119" s="40">
        <v>136.33199999999999</v>
      </c>
    </row>
    <row r="2120" spans="1:7" x14ac:dyDescent="0.25">
      <c r="A2120" s="4">
        <v>1221</v>
      </c>
      <c r="B2120" s="4">
        <v>2760</v>
      </c>
      <c r="C2120" s="11">
        <v>44170</v>
      </c>
      <c r="D2120" s="4">
        <v>3</v>
      </c>
      <c r="E2120" s="4">
        <v>380</v>
      </c>
      <c r="F2120" s="41">
        <v>41.170499999999997</v>
      </c>
      <c r="G2120" s="41">
        <v>123.5115</v>
      </c>
    </row>
    <row r="2121" spans="1:7" x14ac:dyDescent="0.25">
      <c r="A2121" s="5">
        <v>1222</v>
      </c>
      <c r="B2121" s="5">
        <v>2761</v>
      </c>
      <c r="C2121" s="10">
        <v>44170</v>
      </c>
      <c r="D2121" s="5">
        <v>60</v>
      </c>
      <c r="E2121" s="5">
        <v>356</v>
      </c>
      <c r="F2121" s="40">
        <v>3.3809999999999998</v>
      </c>
      <c r="G2121" s="40">
        <v>202.86</v>
      </c>
    </row>
    <row r="2122" spans="1:7" x14ac:dyDescent="0.25">
      <c r="A2122" s="4">
        <v>1222</v>
      </c>
      <c r="B2122" s="4">
        <v>2762</v>
      </c>
      <c r="C2122" s="11">
        <v>44170</v>
      </c>
      <c r="D2122" s="4">
        <v>60</v>
      </c>
      <c r="E2122" s="4">
        <v>357</v>
      </c>
      <c r="F2122" s="41">
        <v>4.3155000000000001</v>
      </c>
      <c r="G2122" s="41">
        <v>258.93</v>
      </c>
    </row>
    <row r="2123" spans="1:7" x14ac:dyDescent="0.25">
      <c r="A2123" s="5">
        <v>1223</v>
      </c>
      <c r="B2123" s="5">
        <v>2763</v>
      </c>
      <c r="C2123" s="10">
        <v>44170</v>
      </c>
      <c r="D2123" s="5">
        <v>3</v>
      </c>
      <c r="E2123" s="5">
        <v>393</v>
      </c>
      <c r="F2123" s="40">
        <v>39.070500000000003</v>
      </c>
      <c r="G2123" s="40">
        <v>117.2115</v>
      </c>
    </row>
    <row r="2124" spans="1:7" x14ac:dyDescent="0.25">
      <c r="A2124" s="4">
        <v>1223</v>
      </c>
      <c r="B2124" s="4">
        <v>2764</v>
      </c>
      <c r="C2124" s="11">
        <v>44170</v>
      </c>
      <c r="D2124" s="4">
        <v>3</v>
      </c>
      <c r="E2124" s="4">
        <v>394</v>
      </c>
      <c r="F2124" s="41">
        <v>43.344000000000001</v>
      </c>
      <c r="G2124" s="41">
        <v>130.03200000000001</v>
      </c>
    </row>
    <row r="2125" spans="1:7" x14ac:dyDescent="0.25">
      <c r="A2125" s="5">
        <v>1223</v>
      </c>
      <c r="B2125" s="5">
        <v>2765</v>
      </c>
      <c r="C2125" s="10">
        <v>44170</v>
      </c>
      <c r="D2125" s="5">
        <v>3</v>
      </c>
      <c r="E2125" s="5">
        <v>395</v>
      </c>
      <c r="F2125" s="40">
        <v>39.070500000000003</v>
      </c>
      <c r="G2125" s="40">
        <v>117.2115</v>
      </c>
    </row>
    <row r="2126" spans="1:7" x14ac:dyDescent="0.25">
      <c r="A2126" s="4">
        <v>1224</v>
      </c>
      <c r="B2126" s="4">
        <v>2766</v>
      </c>
      <c r="C2126" s="11">
        <v>44170</v>
      </c>
      <c r="D2126" s="4">
        <v>3</v>
      </c>
      <c r="E2126" s="4">
        <v>490</v>
      </c>
      <c r="F2126" s="41">
        <v>12.358499999999999</v>
      </c>
      <c r="G2126" s="41">
        <v>37.075499999999998</v>
      </c>
    </row>
    <row r="2127" spans="1:7" x14ac:dyDescent="0.25">
      <c r="A2127" s="5">
        <v>1225</v>
      </c>
      <c r="B2127" s="5">
        <v>2767</v>
      </c>
      <c r="C2127" s="10">
        <v>44171</v>
      </c>
      <c r="D2127" s="5">
        <v>550</v>
      </c>
      <c r="E2127" s="5">
        <v>513</v>
      </c>
      <c r="F2127" s="40">
        <v>39.1965</v>
      </c>
      <c r="G2127" s="40">
        <v>21558.075000000001</v>
      </c>
    </row>
    <row r="2128" spans="1:7" x14ac:dyDescent="0.25">
      <c r="A2128" s="4">
        <v>1226</v>
      </c>
      <c r="B2128" s="4">
        <v>2768</v>
      </c>
      <c r="C2128" s="11">
        <v>44171</v>
      </c>
      <c r="D2128" s="4">
        <v>3</v>
      </c>
      <c r="E2128" s="4">
        <v>403</v>
      </c>
      <c r="F2128" s="41">
        <v>45.444000000000003</v>
      </c>
      <c r="G2128" s="41">
        <v>136.33199999999999</v>
      </c>
    </row>
    <row r="2129" spans="1:7" x14ac:dyDescent="0.25">
      <c r="A2129" s="5">
        <v>1226</v>
      </c>
      <c r="B2129" s="5">
        <v>2769</v>
      </c>
      <c r="C2129" s="10">
        <v>44171</v>
      </c>
      <c r="D2129" s="5">
        <v>3</v>
      </c>
      <c r="E2129" s="5">
        <v>404</v>
      </c>
      <c r="F2129" s="40">
        <v>41.170499999999997</v>
      </c>
      <c r="G2129" s="40">
        <v>123.5115</v>
      </c>
    </row>
    <row r="2130" spans="1:7" x14ac:dyDescent="0.25">
      <c r="A2130" s="4">
        <v>1226</v>
      </c>
      <c r="B2130" s="4">
        <v>2770</v>
      </c>
      <c r="C2130" s="11">
        <v>44171</v>
      </c>
      <c r="D2130" s="4">
        <v>3</v>
      </c>
      <c r="E2130" s="4">
        <v>405</v>
      </c>
      <c r="F2130" s="41">
        <v>39.070500000000003</v>
      </c>
      <c r="G2130" s="41">
        <v>117.2115</v>
      </c>
    </row>
    <row r="2131" spans="1:7" x14ac:dyDescent="0.25">
      <c r="A2131" s="5">
        <v>1226</v>
      </c>
      <c r="B2131" s="5">
        <v>2771</v>
      </c>
      <c r="C2131" s="10">
        <v>44171</v>
      </c>
      <c r="D2131" s="5">
        <v>3</v>
      </c>
      <c r="E2131" s="5">
        <v>406</v>
      </c>
      <c r="F2131" s="40">
        <v>43.344000000000001</v>
      </c>
      <c r="G2131" s="40">
        <v>130.03200000000001</v>
      </c>
    </row>
    <row r="2132" spans="1:7" x14ac:dyDescent="0.25">
      <c r="A2132" s="4">
        <v>1227</v>
      </c>
      <c r="B2132" s="4">
        <v>2772</v>
      </c>
      <c r="C2132" s="11">
        <v>44171</v>
      </c>
      <c r="D2132" s="4">
        <v>550</v>
      </c>
      <c r="E2132" s="4">
        <v>931</v>
      </c>
      <c r="F2132" s="41">
        <v>34.8705</v>
      </c>
      <c r="G2132" s="41">
        <v>19178.775000000001</v>
      </c>
    </row>
    <row r="2133" spans="1:7" x14ac:dyDescent="0.25">
      <c r="A2133" s="5">
        <v>1227</v>
      </c>
      <c r="B2133" s="5">
        <v>2773</v>
      </c>
      <c r="C2133" s="10">
        <v>44171</v>
      </c>
      <c r="D2133" s="5">
        <v>550</v>
      </c>
      <c r="E2133" s="5">
        <v>932</v>
      </c>
      <c r="F2133" s="40">
        <v>39.763500000000001</v>
      </c>
      <c r="G2133" s="40">
        <v>21869.924999999999</v>
      </c>
    </row>
    <row r="2134" spans="1:7" x14ac:dyDescent="0.25">
      <c r="A2134" s="4">
        <v>1227</v>
      </c>
      <c r="B2134" s="4">
        <v>2774</v>
      </c>
      <c r="C2134" s="11">
        <v>44171</v>
      </c>
      <c r="D2134" s="4">
        <v>550</v>
      </c>
      <c r="E2134" s="4">
        <v>933</v>
      </c>
      <c r="F2134" s="41">
        <v>43.984499999999997</v>
      </c>
      <c r="G2134" s="41">
        <v>24191.474999999999</v>
      </c>
    </row>
    <row r="2135" spans="1:7" x14ac:dyDescent="0.25">
      <c r="A2135" s="5">
        <v>1227</v>
      </c>
      <c r="B2135" s="5">
        <v>2775</v>
      </c>
      <c r="C2135" s="10">
        <v>44171</v>
      </c>
      <c r="D2135" s="5">
        <v>550</v>
      </c>
      <c r="E2135" s="5">
        <v>934</v>
      </c>
      <c r="F2135" s="40">
        <v>38.146500000000003</v>
      </c>
      <c r="G2135" s="40">
        <v>20980.575000000001</v>
      </c>
    </row>
    <row r="2136" spans="1:7" x14ac:dyDescent="0.25">
      <c r="A2136" s="4">
        <v>1228</v>
      </c>
      <c r="B2136" s="4">
        <v>2776</v>
      </c>
      <c r="C2136" s="11">
        <v>44171</v>
      </c>
      <c r="D2136" s="4">
        <v>3</v>
      </c>
      <c r="E2136" s="4">
        <v>437</v>
      </c>
      <c r="F2136" s="41">
        <v>37.180500000000002</v>
      </c>
      <c r="G2136" s="41">
        <v>111.5415</v>
      </c>
    </row>
    <row r="2137" spans="1:7" x14ac:dyDescent="0.25">
      <c r="A2137" s="5">
        <v>1229</v>
      </c>
      <c r="B2137" s="5">
        <v>2777</v>
      </c>
      <c r="C2137" s="10">
        <v>44171</v>
      </c>
      <c r="D2137" s="5">
        <v>3</v>
      </c>
      <c r="E2137" s="5">
        <v>347</v>
      </c>
      <c r="F2137" s="40">
        <v>43.375500000000002</v>
      </c>
      <c r="G2137" s="40">
        <v>130.12649999999999</v>
      </c>
    </row>
    <row r="2138" spans="1:7" x14ac:dyDescent="0.25">
      <c r="A2138" s="4">
        <v>1229</v>
      </c>
      <c r="B2138" s="4">
        <v>2778</v>
      </c>
      <c r="C2138" s="11">
        <v>44171</v>
      </c>
      <c r="D2138" s="4">
        <v>3</v>
      </c>
      <c r="E2138" s="4">
        <v>348</v>
      </c>
      <c r="F2138" s="41">
        <v>41.275500000000001</v>
      </c>
      <c r="G2138" s="41">
        <v>123.8265</v>
      </c>
    </row>
    <row r="2139" spans="1:7" x14ac:dyDescent="0.25">
      <c r="A2139" s="5">
        <v>1229</v>
      </c>
      <c r="B2139" s="5">
        <v>2779</v>
      </c>
      <c r="C2139" s="10">
        <v>44171</v>
      </c>
      <c r="D2139" s="5">
        <v>3</v>
      </c>
      <c r="E2139" s="5">
        <v>349</v>
      </c>
      <c r="F2139" s="40">
        <v>45.548999999999999</v>
      </c>
      <c r="G2139" s="40">
        <v>136.64699999999999</v>
      </c>
    </row>
    <row r="2140" spans="1:7" x14ac:dyDescent="0.25">
      <c r="A2140" s="4">
        <v>1230</v>
      </c>
      <c r="B2140" s="4">
        <v>2780</v>
      </c>
      <c r="C2140" s="11">
        <v>44171</v>
      </c>
      <c r="D2140" s="4">
        <v>550</v>
      </c>
      <c r="E2140" s="4">
        <v>931</v>
      </c>
      <c r="F2140" s="41">
        <v>34.345500000000001</v>
      </c>
      <c r="G2140" s="41">
        <v>18890.025000000001</v>
      </c>
    </row>
    <row r="2141" spans="1:7" x14ac:dyDescent="0.25">
      <c r="A2141" s="5">
        <v>1230</v>
      </c>
      <c r="B2141" s="5">
        <v>2781</v>
      </c>
      <c r="C2141" s="10">
        <v>44171</v>
      </c>
      <c r="D2141" s="5">
        <v>550</v>
      </c>
      <c r="E2141" s="5">
        <v>932</v>
      </c>
      <c r="F2141" s="40">
        <v>39.238500000000002</v>
      </c>
      <c r="G2141" s="40">
        <v>21581.174999999999</v>
      </c>
    </row>
    <row r="2142" spans="1:7" x14ac:dyDescent="0.25">
      <c r="A2142" s="4">
        <v>1231</v>
      </c>
      <c r="B2142" s="4">
        <v>2782</v>
      </c>
      <c r="C2142" s="11">
        <v>44171</v>
      </c>
      <c r="D2142" s="4">
        <v>3</v>
      </c>
      <c r="E2142" s="4">
        <v>349</v>
      </c>
      <c r="F2142" s="41">
        <v>45.444000000000003</v>
      </c>
      <c r="G2142" s="41">
        <v>136.33199999999999</v>
      </c>
    </row>
    <row r="2143" spans="1:7" x14ac:dyDescent="0.25">
      <c r="A2143" s="5">
        <v>1232</v>
      </c>
      <c r="B2143" s="5">
        <v>2783</v>
      </c>
      <c r="C2143" s="10">
        <v>44171</v>
      </c>
      <c r="D2143" s="5">
        <v>550</v>
      </c>
      <c r="E2143" s="5">
        <v>928</v>
      </c>
      <c r="F2143" s="40">
        <v>32.770499999999998</v>
      </c>
      <c r="G2143" s="40">
        <v>18023.775000000001</v>
      </c>
    </row>
    <row r="2144" spans="1:7" x14ac:dyDescent="0.25">
      <c r="A2144" s="4">
        <v>1232</v>
      </c>
      <c r="B2144" s="4">
        <v>2784</v>
      </c>
      <c r="C2144" s="11">
        <v>44171</v>
      </c>
      <c r="D2144" s="4">
        <v>550</v>
      </c>
      <c r="E2144" s="4">
        <v>929</v>
      </c>
      <c r="F2144" s="41">
        <v>37.085999999999999</v>
      </c>
      <c r="G2144" s="41">
        <v>20397.3</v>
      </c>
    </row>
    <row r="2145" spans="1:7" x14ac:dyDescent="0.25">
      <c r="A2145" s="5">
        <v>1233</v>
      </c>
      <c r="B2145" s="5">
        <v>2785</v>
      </c>
      <c r="C2145" s="10">
        <v>44171</v>
      </c>
      <c r="D2145" s="5">
        <v>550</v>
      </c>
      <c r="E2145" s="5">
        <v>332</v>
      </c>
      <c r="F2145" s="40">
        <v>10.815</v>
      </c>
      <c r="G2145" s="40">
        <v>5948.25</v>
      </c>
    </row>
    <row r="2146" spans="1:7" x14ac:dyDescent="0.25">
      <c r="A2146" s="4">
        <v>1234</v>
      </c>
      <c r="B2146" s="4">
        <v>2786</v>
      </c>
      <c r="C2146" s="11">
        <v>44171</v>
      </c>
      <c r="D2146" s="4">
        <v>550</v>
      </c>
      <c r="E2146" s="4">
        <v>948</v>
      </c>
      <c r="F2146" s="41">
        <v>82.834500000000006</v>
      </c>
      <c r="G2146" s="41">
        <v>45558.974999999999</v>
      </c>
    </row>
    <row r="2147" spans="1:7" x14ac:dyDescent="0.25">
      <c r="A2147" s="5">
        <v>1234</v>
      </c>
      <c r="B2147" s="5">
        <v>2787</v>
      </c>
      <c r="C2147" s="10">
        <v>44171</v>
      </c>
      <c r="D2147" s="5">
        <v>550</v>
      </c>
      <c r="E2147" s="5">
        <v>907</v>
      </c>
      <c r="F2147" s="40">
        <v>82.834500000000006</v>
      </c>
      <c r="G2147" s="40">
        <v>45558.974999999999</v>
      </c>
    </row>
    <row r="2148" spans="1:7" x14ac:dyDescent="0.25">
      <c r="A2148" s="4">
        <v>1235</v>
      </c>
      <c r="B2148" s="4">
        <v>2788</v>
      </c>
      <c r="C2148" s="11">
        <v>44171</v>
      </c>
      <c r="D2148" s="4">
        <v>1250</v>
      </c>
      <c r="E2148" s="4">
        <v>325</v>
      </c>
      <c r="F2148" s="41">
        <v>0.21</v>
      </c>
      <c r="G2148" s="41">
        <v>262.5</v>
      </c>
    </row>
    <row r="2149" spans="1:7" x14ac:dyDescent="0.25">
      <c r="A2149" s="5">
        <v>1235</v>
      </c>
      <c r="B2149" s="5">
        <v>2789</v>
      </c>
      <c r="C2149" s="10">
        <v>44171</v>
      </c>
      <c r="D2149" s="5">
        <v>1250</v>
      </c>
      <c r="E2149" s="5">
        <v>326</v>
      </c>
      <c r="F2149" s="40">
        <v>0.21</v>
      </c>
      <c r="G2149" s="40">
        <v>262.5</v>
      </c>
    </row>
    <row r="2150" spans="1:7" x14ac:dyDescent="0.25">
      <c r="A2150" s="4">
        <v>1236</v>
      </c>
      <c r="B2150" s="4">
        <v>2790</v>
      </c>
      <c r="C2150" s="11">
        <v>44171</v>
      </c>
      <c r="D2150" s="4">
        <v>3</v>
      </c>
      <c r="E2150" s="4">
        <v>320</v>
      </c>
      <c r="F2150" s="41">
        <v>49.643999999999998</v>
      </c>
      <c r="G2150" s="41">
        <v>148.93199999999999</v>
      </c>
    </row>
    <row r="2151" spans="1:7" x14ac:dyDescent="0.25">
      <c r="A2151" s="5">
        <v>1236</v>
      </c>
      <c r="B2151" s="5">
        <v>2791</v>
      </c>
      <c r="C2151" s="10">
        <v>44171</v>
      </c>
      <c r="D2151" s="5">
        <v>3</v>
      </c>
      <c r="E2151" s="5">
        <v>321</v>
      </c>
      <c r="F2151" s="40">
        <v>44.320500000000003</v>
      </c>
      <c r="G2151" s="40">
        <v>132.9615</v>
      </c>
    </row>
    <row r="2152" spans="1:7" x14ac:dyDescent="0.25">
      <c r="A2152" s="4">
        <v>1236</v>
      </c>
      <c r="B2152" s="4">
        <v>2792</v>
      </c>
      <c r="C2152" s="11">
        <v>44171</v>
      </c>
      <c r="D2152" s="4">
        <v>60</v>
      </c>
      <c r="E2152" s="4">
        <v>322</v>
      </c>
      <c r="F2152" s="41">
        <v>28.6965</v>
      </c>
      <c r="G2152" s="41">
        <v>1721.79</v>
      </c>
    </row>
    <row r="2153" spans="1:7" x14ac:dyDescent="0.25">
      <c r="A2153" s="5">
        <v>1237</v>
      </c>
      <c r="B2153" s="5">
        <v>2793</v>
      </c>
      <c r="C2153" s="10">
        <v>44171</v>
      </c>
      <c r="D2153" s="5">
        <v>550</v>
      </c>
      <c r="E2153" s="5">
        <v>930</v>
      </c>
      <c r="F2153" s="40">
        <v>42.514499999999998</v>
      </c>
      <c r="G2153" s="40">
        <v>23382.974999999999</v>
      </c>
    </row>
    <row r="2154" spans="1:7" x14ac:dyDescent="0.25">
      <c r="A2154" s="4">
        <v>1237</v>
      </c>
      <c r="B2154" s="4">
        <v>2794</v>
      </c>
      <c r="C2154" s="11">
        <v>44171</v>
      </c>
      <c r="D2154" s="4">
        <v>550</v>
      </c>
      <c r="E2154" s="4">
        <v>921</v>
      </c>
      <c r="F2154" s="41">
        <v>5.5860000000000003</v>
      </c>
      <c r="G2154" s="41">
        <v>3072.3</v>
      </c>
    </row>
    <row r="2155" spans="1:7" x14ac:dyDescent="0.25">
      <c r="A2155" s="5">
        <v>1238</v>
      </c>
      <c r="B2155" s="5">
        <v>2795</v>
      </c>
      <c r="C2155" s="10">
        <v>44171</v>
      </c>
      <c r="D2155" s="5">
        <v>60</v>
      </c>
      <c r="E2155" s="5">
        <v>952</v>
      </c>
      <c r="F2155" s="40">
        <v>15.7395</v>
      </c>
      <c r="G2155" s="40">
        <v>944.37</v>
      </c>
    </row>
    <row r="2156" spans="1:7" x14ac:dyDescent="0.25">
      <c r="A2156" s="4">
        <v>1239</v>
      </c>
      <c r="B2156" s="4">
        <v>2796</v>
      </c>
      <c r="C2156" s="11">
        <v>44171</v>
      </c>
      <c r="D2156" s="4">
        <v>550</v>
      </c>
      <c r="E2156" s="4">
        <v>923</v>
      </c>
      <c r="F2156" s="41">
        <v>6.1844999999999999</v>
      </c>
      <c r="G2156" s="41">
        <v>3401.4749999999999</v>
      </c>
    </row>
    <row r="2157" spans="1:7" x14ac:dyDescent="0.25">
      <c r="A2157" s="5">
        <v>1240</v>
      </c>
      <c r="B2157" s="5">
        <v>2797</v>
      </c>
      <c r="C2157" s="10">
        <v>44171</v>
      </c>
      <c r="D2157" s="5">
        <v>550</v>
      </c>
      <c r="E2157" s="5">
        <v>317</v>
      </c>
      <c r="F2157" s="40">
        <v>29.578499999999998</v>
      </c>
      <c r="G2157" s="40">
        <v>16268.174999999999</v>
      </c>
    </row>
    <row r="2158" spans="1:7" x14ac:dyDescent="0.25">
      <c r="A2158" s="4">
        <v>1240</v>
      </c>
      <c r="B2158" s="4">
        <v>2798</v>
      </c>
      <c r="C2158" s="11">
        <v>44171</v>
      </c>
      <c r="D2158" s="4">
        <v>550</v>
      </c>
      <c r="E2158" s="4">
        <v>318</v>
      </c>
      <c r="F2158" s="41">
        <v>36.098999999999997</v>
      </c>
      <c r="G2158" s="41">
        <v>19854.45</v>
      </c>
    </row>
    <row r="2159" spans="1:7" x14ac:dyDescent="0.25">
      <c r="A2159" s="5">
        <v>1240</v>
      </c>
      <c r="B2159" s="5">
        <v>2799</v>
      </c>
      <c r="C2159" s="10">
        <v>44171</v>
      </c>
      <c r="D2159" s="5">
        <v>550</v>
      </c>
      <c r="E2159" s="5">
        <v>319</v>
      </c>
      <c r="F2159" s="40">
        <v>48.583500000000001</v>
      </c>
      <c r="G2159" s="40">
        <v>26720.924999999999</v>
      </c>
    </row>
    <row r="2160" spans="1:7" x14ac:dyDescent="0.25">
      <c r="A2160" s="4">
        <v>1241</v>
      </c>
      <c r="B2160" s="4">
        <v>2800</v>
      </c>
      <c r="C2160" s="11">
        <v>44174</v>
      </c>
      <c r="D2160" s="4">
        <v>550</v>
      </c>
      <c r="E2160" s="4">
        <v>928</v>
      </c>
      <c r="F2160" s="41">
        <v>32.2455</v>
      </c>
      <c r="G2160" s="41">
        <v>17735.025000000001</v>
      </c>
    </row>
    <row r="2161" spans="1:7" x14ac:dyDescent="0.25">
      <c r="A2161" s="5">
        <v>1241</v>
      </c>
      <c r="B2161" s="5">
        <v>2801</v>
      </c>
      <c r="C2161" s="10">
        <v>44174</v>
      </c>
      <c r="D2161" s="5">
        <v>550</v>
      </c>
      <c r="E2161" s="5">
        <v>929</v>
      </c>
      <c r="F2161" s="40">
        <v>36.561</v>
      </c>
      <c r="G2161" s="40">
        <v>20108.55</v>
      </c>
    </row>
    <row r="2162" spans="1:7" x14ac:dyDescent="0.25">
      <c r="A2162" s="4">
        <v>1242</v>
      </c>
      <c r="B2162" s="4">
        <v>2802</v>
      </c>
      <c r="C2162" s="11">
        <v>44174</v>
      </c>
      <c r="D2162" s="4">
        <v>550</v>
      </c>
      <c r="E2162" s="4">
        <v>319</v>
      </c>
      <c r="F2162" s="41">
        <v>46.420499999999997</v>
      </c>
      <c r="G2162" s="41">
        <v>25531.275000000001</v>
      </c>
    </row>
    <row r="2163" spans="1:7" x14ac:dyDescent="0.25">
      <c r="A2163" s="5">
        <v>1243</v>
      </c>
      <c r="B2163" s="5">
        <v>2803</v>
      </c>
      <c r="C2163" s="10">
        <v>44174</v>
      </c>
      <c r="D2163" s="5">
        <v>3</v>
      </c>
      <c r="E2163" s="5">
        <v>361</v>
      </c>
      <c r="F2163" s="40">
        <v>49.6965</v>
      </c>
      <c r="G2163" s="40">
        <v>149.08949999999999</v>
      </c>
    </row>
    <row r="2164" spans="1:7" x14ac:dyDescent="0.25">
      <c r="A2164" s="4">
        <v>1243</v>
      </c>
      <c r="B2164" s="4">
        <v>2804</v>
      </c>
      <c r="C2164" s="11">
        <v>44174</v>
      </c>
      <c r="D2164" s="4">
        <v>3</v>
      </c>
      <c r="E2164" s="4">
        <v>362</v>
      </c>
      <c r="F2164" s="41">
        <v>45.423000000000002</v>
      </c>
      <c r="G2164" s="41">
        <v>136.26900000000001</v>
      </c>
    </row>
    <row r="2165" spans="1:7" x14ac:dyDescent="0.25">
      <c r="A2165" s="5">
        <v>1243</v>
      </c>
      <c r="B2165" s="5">
        <v>2805</v>
      </c>
      <c r="C2165" s="10">
        <v>44174</v>
      </c>
      <c r="D2165" s="5">
        <v>3</v>
      </c>
      <c r="E2165" s="5">
        <v>363</v>
      </c>
      <c r="F2165" s="40">
        <v>43.323</v>
      </c>
      <c r="G2165" s="40">
        <v>129.96899999999999</v>
      </c>
    </row>
    <row r="2166" spans="1:7" x14ac:dyDescent="0.25">
      <c r="A2166" s="4">
        <v>1244</v>
      </c>
      <c r="B2166" s="4">
        <v>2806</v>
      </c>
      <c r="C2166" s="11">
        <v>44174</v>
      </c>
      <c r="D2166" s="4">
        <v>3</v>
      </c>
      <c r="E2166" s="4">
        <v>312</v>
      </c>
      <c r="F2166" s="41">
        <v>41.915999999999997</v>
      </c>
      <c r="G2166" s="41">
        <v>125.748</v>
      </c>
    </row>
    <row r="2167" spans="1:7" x14ac:dyDescent="0.25">
      <c r="A2167" s="5">
        <v>1245</v>
      </c>
      <c r="B2167" s="5">
        <v>2807</v>
      </c>
      <c r="C2167" s="10">
        <v>44174</v>
      </c>
      <c r="D2167" s="5">
        <v>3</v>
      </c>
      <c r="E2167" s="5">
        <v>311</v>
      </c>
      <c r="F2167" s="40">
        <v>50.263500000000001</v>
      </c>
      <c r="G2167" s="40">
        <v>150.79050000000001</v>
      </c>
    </row>
    <row r="2168" spans="1:7" x14ac:dyDescent="0.25">
      <c r="A2168" s="4">
        <v>1246</v>
      </c>
      <c r="B2168" s="4">
        <v>2808</v>
      </c>
      <c r="C2168" s="11">
        <v>44174</v>
      </c>
      <c r="D2168" s="4">
        <v>3</v>
      </c>
      <c r="E2168" s="4">
        <v>372</v>
      </c>
      <c r="F2168" s="41">
        <v>37.180500000000002</v>
      </c>
      <c r="G2168" s="41">
        <v>111.5415</v>
      </c>
    </row>
    <row r="2169" spans="1:7" x14ac:dyDescent="0.25">
      <c r="A2169" s="5">
        <v>1246</v>
      </c>
      <c r="B2169" s="5">
        <v>2809</v>
      </c>
      <c r="C2169" s="10">
        <v>44174</v>
      </c>
      <c r="D2169" s="5">
        <v>3</v>
      </c>
      <c r="E2169" s="5">
        <v>373</v>
      </c>
      <c r="F2169" s="40">
        <v>41.454000000000001</v>
      </c>
      <c r="G2169" s="40">
        <v>124.36199999999999</v>
      </c>
    </row>
    <row r="2170" spans="1:7" x14ac:dyDescent="0.25">
      <c r="A2170" s="4">
        <v>1246</v>
      </c>
      <c r="B2170" s="4">
        <v>2810</v>
      </c>
      <c r="C2170" s="11">
        <v>44174</v>
      </c>
      <c r="D2170" s="4">
        <v>3</v>
      </c>
      <c r="E2170" s="4">
        <v>374</v>
      </c>
      <c r="F2170" s="41">
        <v>37.180500000000002</v>
      </c>
      <c r="G2170" s="41">
        <v>111.5415</v>
      </c>
    </row>
    <row r="2171" spans="1:7" x14ac:dyDescent="0.25">
      <c r="A2171" s="5">
        <v>1247</v>
      </c>
      <c r="B2171" s="5">
        <v>2811</v>
      </c>
      <c r="C2171" s="10">
        <v>44174</v>
      </c>
      <c r="D2171" s="5">
        <v>550</v>
      </c>
      <c r="E2171" s="5">
        <v>530</v>
      </c>
      <c r="F2171" s="40">
        <v>16.085999999999999</v>
      </c>
      <c r="G2171" s="40">
        <v>8847.2999999999993</v>
      </c>
    </row>
    <row r="2172" spans="1:7" x14ac:dyDescent="0.25">
      <c r="A2172" s="4">
        <v>1248</v>
      </c>
      <c r="B2172" s="4">
        <v>2812</v>
      </c>
      <c r="C2172" s="11">
        <v>44174</v>
      </c>
      <c r="D2172" s="4">
        <v>3</v>
      </c>
      <c r="E2172" s="4">
        <v>314</v>
      </c>
      <c r="F2172" s="41">
        <v>57.025500000000001</v>
      </c>
      <c r="G2172" s="41">
        <v>171.07650000000001</v>
      </c>
    </row>
    <row r="2173" spans="1:7" x14ac:dyDescent="0.25">
      <c r="A2173" s="5">
        <v>1249</v>
      </c>
      <c r="B2173" s="5">
        <v>2813</v>
      </c>
      <c r="C2173" s="10">
        <v>44174</v>
      </c>
      <c r="D2173" s="5">
        <v>550</v>
      </c>
      <c r="E2173" s="5">
        <v>512</v>
      </c>
      <c r="F2173" s="40">
        <v>37.085999999999999</v>
      </c>
      <c r="G2173" s="40">
        <v>20397.3</v>
      </c>
    </row>
    <row r="2174" spans="1:7" x14ac:dyDescent="0.25">
      <c r="A2174" s="4">
        <v>1250</v>
      </c>
      <c r="B2174" s="4">
        <v>2814</v>
      </c>
      <c r="C2174" s="11">
        <v>44174</v>
      </c>
      <c r="D2174" s="4">
        <v>550</v>
      </c>
      <c r="E2174" s="4">
        <v>513</v>
      </c>
      <c r="F2174" s="41">
        <v>26.596499999999999</v>
      </c>
      <c r="G2174" s="41">
        <v>14628.075000000001</v>
      </c>
    </row>
    <row r="2175" spans="1:7" x14ac:dyDescent="0.25">
      <c r="A2175" s="5">
        <v>1251</v>
      </c>
      <c r="B2175" s="5">
        <v>2815</v>
      </c>
      <c r="C2175" s="10">
        <v>44174</v>
      </c>
      <c r="D2175" s="5">
        <v>550</v>
      </c>
      <c r="E2175" s="5">
        <v>319</v>
      </c>
      <c r="F2175" s="40">
        <v>46.063499999999998</v>
      </c>
      <c r="G2175" s="40">
        <v>25334.924999999999</v>
      </c>
    </row>
    <row r="2176" spans="1:7" x14ac:dyDescent="0.25">
      <c r="A2176" s="4">
        <v>1252</v>
      </c>
      <c r="B2176" s="4">
        <v>2816</v>
      </c>
      <c r="C2176" s="11">
        <v>44174</v>
      </c>
      <c r="D2176" s="4">
        <v>3</v>
      </c>
      <c r="E2176" s="4">
        <v>420</v>
      </c>
      <c r="F2176" s="41">
        <v>39.143999999999998</v>
      </c>
      <c r="G2176" s="41">
        <v>117.432</v>
      </c>
    </row>
    <row r="2177" spans="1:7" x14ac:dyDescent="0.25">
      <c r="A2177" s="5">
        <v>1252</v>
      </c>
      <c r="B2177" s="5">
        <v>2817</v>
      </c>
      <c r="C2177" s="10">
        <v>44174</v>
      </c>
      <c r="D2177" s="5">
        <v>3</v>
      </c>
      <c r="E2177" s="5">
        <v>421</v>
      </c>
      <c r="F2177" s="40">
        <v>47.575499999999998</v>
      </c>
      <c r="G2177" s="40">
        <v>142.72649999999999</v>
      </c>
    </row>
    <row r="2178" spans="1:7" x14ac:dyDescent="0.25">
      <c r="A2178" s="4">
        <v>1253</v>
      </c>
      <c r="B2178" s="4">
        <v>2818</v>
      </c>
      <c r="C2178" s="11">
        <v>44174</v>
      </c>
      <c r="D2178" s="4">
        <v>3</v>
      </c>
      <c r="E2178" s="4">
        <v>424</v>
      </c>
      <c r="F2178" s="41">
        <v>49.6965</v>
      </c>
      <c r="G2178" s="41">
        <v>149.08949999999999</v>
      </c>
    </row>
    <row r="2179" spans="1:7" x14ac:dyDescent="0.25">
      <c r="A2179" s="5">
        <v>1253</v>
      </c>
      <c r="B2179" s="5">
        <v>2819</v>
      </c>
      <c r="C2179" s="10">
        <v>44174</v>
      </c>
      <c r="D2179" s="5">
        <v>3</v>
      </c>
      <c r="E2179" s="5">
        <v>425</v>
      </c>
      <c r="F2179" s="40">
        <v>45.423000000000002</v>
      </c>
      <c r="G2179" s="40">
        <v>136.26900000000001</v>
      </c>
    </row>
    <row r="2180" spans="1:7" x14ac:dyDescent="0.25">
      <c r="A2180" s="4">
        <v>1253</v>
      </c>
      <c r="B2180" s="4">
        <v>2820</v>
      </c>
      <c r="C2180" s="11">
        <v>44174</v>
      </c>
      <c r="D2180" s="4">
        <v>3</v>
      </c>
      <c r="E2180" s="4">
        <v>426</v>
      </c>
      <c r="F2180" s="41">
        <v>43.323</v>
      </c>
      <c r="G2180" s="41">
        <v>129.96899999999999</v>
      </c>
    </row>
    <row r="2181" spans="1:7" x14ac:dyDescent="0.25">
      <c r="A2181" s="5">
        <v>1254</v>
      </c>
      <c r="B2181" s="5">
        <v>2821</v>
      </c>
      <c r="C2181" s="10">
        <v>44174</v>
      </c>
      <c r="D2181" s="5">
        <v>3</v>
      </c>
      <c r="E2181" s="5">
        <v>320</v>
      </c>
      <c r="F2181" s="40">
        <v>47.470500000000001</v>
      </c>
      <c r="G2181" s="40">
        <v>142.41149999999999</v>
      </c>
    </row>
    <row r="2182" spans="1:7" x14ac:dyDescent="0.25">
      <c r="A2182" s="4">
        <v>1254</v>
      </c>
      <c r="B2182" s="4">
        <v>2822</v>
      </c>
      <c r="C2182" s="11">
        <v>44174</v>
      </c>
      <c r="D2182" s="4">
        <v>3</v>
      </c>
      <c r="E2182" s="4">
        <v>321</v>
      </c>
      <c r="F2182" s="41">
        <v>42.798000000000002</v>
      </c>
      <c r="G2182" s="41">
        <v>128.39400000000001</v>
      </c>
    </row>
    <row r="2183" spans="1:7" x14ac:dyDescent="0.25">
      <c r="A2183" s="5">
        <v>1255</v>
      </c>
      <c r="B2183" s="5">
        <v>2823</v>
      </c>
      <c r="C2183" s="10">
        <v>44174</v>
      </c>
      <c r="D2183" s="5">
        <v>3</v>
      </c>
      <c r="E2183" s="5">
        <v>438</v>
      </c>
      <c r="F2183" s="40">
        <v>41.222999999999999</v>
      </c>
      <c r="G2183" s="40">
        <v>123.669</v>
      </c>
    </row>
    <row r="2184" spans="1:7" x14ac:dyDescent="0.25">
      <c r="A2184" s="4">
        <v>1255</v>
      </c>
      <c r="B2184" s="4">
        <v>2824</v>
      </c>
      <c r="C2184" s="11">
        <v>44174</v>
      </c>
      <c r="D2184" s="4">
        <v>3</v>
      </c>
      <c r="E2184" s="4">
        <v>439</v>
      </c>
      <c r="F2184" s="41">
        <v>45.496499999999997</v>
      </c>
      <c r="G2184" s="41">
        <v>136.48949999999999</v>
      </c>
    </row>
    <row r="2185" spans="1:7" x14ac:dyDescent="0.25">
      <c r="A2185" s="5">
        <v>1255</v>
      </c>
      <c r="B2185" s="5">
        <v>2825</v>
      </c>
      <c r="C2185" s="10">
        <v>44174</v>
      </c>
      <c r="D2185" s="5">
        <v>3</v>
      </c>
      <c r="E2185" s="5">
        <v>440</v>
      </c>
      <c r="F2185" s="40">
        <v>41.222999999999999</v>
      </c>
      <c r="G2185" s="40">
        <v>123.669</v>
      </c>
    </row>
    <row r="2186" spans="1:7" x14ac:dyDescent="0.25">
      <c r="A2186" s="4">
        <v>1255</v>
      </c>
      <c r="B2186" s="4">
        <v>2826</v>
      </c>
      <c r="C2186" s="11">
        <v>44174</v>
      </c>
      <c r="D2186" s="4">
        <v>3</v>
      </c>
      <c r="E2186" s="4">
        <v>441</v>
      </c>
      <c r="F2186" s="41">
        <v>39.122999999999998</v>
      </c>
      <c r="G2186" s="41">
        <v>117.369</v>
      </c>
    </row>
    <row r="2187" spans="1:7" x14ac:dyDescent="0.25">
      <c r="A2187" s="5">
        <v>1255</v>
      </c>
      <c r="B2187" s="5">
        <v>2827</v>
      </c>
      <c r="C2187" s="10">
        <v>44174</v>
      </c>
      <c r="D2187" s="5">
        <v>3</v>
      </c>
      <c r="E2187" s="5">
        <v>442</v>
      </c>
      <c r="F2187" s="40">
        <v>43.396500000000003</v>
      </c>
      <c r="G2187" s="40">
        <v>130.18950000000001</v>
      </c>
    </row>
    <row r="2188" spans="1:7" x14ac:dyDescent="0.25">
      <c r="A2188" s="4">
        <v>1255</v>
      </c>
      <c r="B2188" s="4">
        <v>2828</v>
      </c>
      <c r="C2188" s="11">
        <v>44174</v>
      </c>
      <c r="D2188" s="4">
        <v>3</v>
      </c>
      <c r="E2188" s="4">
        <v>443</v>
      </c>
      <c r="F2188" s="41">
        <v>39.122999999999998</v>
      </c>
      <c r="G2188" s="41">
        <v>117.369</v>
      </c>
    </row>
    <row r="2189" spans="1:7" x14ac:dyDescent="0.25">
      <c r="A2189" s="5">
        <v>1255</v>
      </c>
      <c r="B2189" s="5">
        <v>2829</v>
      </c>
      <c r="C2189" s="10">
        <v>44174</v>
      </c>
      <c r="D2189" s="5">
        <v>3</v>
      </c>
      <c r="E2189" s="5">
        <v>444</v>
      </c>
      <c r="F2189" s="40">
        <v>37.023000000000003</v>
      </c>
      <c r="G2189" s="40">
        <v>111.069</v>
      </c>
    </row>
    <row r="2190" spans="1:7" x14ac:dyDescent="0.25">
      <c r="A2190" s="4">
        <v>1255</v>
      </c>
      <c r="B2190" s="4">
        <v>2830</v>
      </c>
      <c r="C2190" s="11">
        <v>44174</v>
      </c>
      <c r="D2190" s="4">
        <v>3</v>
      </c>
      <c r="E2190" s="4">
        <v>445</v>
      </c>
      <c r="F2190" s="41">
        <v>41.296500000000002</v>
      </c>
      <c r="G2190" s="41">
        <v>123.8895</v>
      </c>
    </row>
    <row r="2191" spans="1:7" x14ac:dyDescent="0.25">
      <c r="A2191" s="5">
        <v>1255</v>
      </c>
      <c r="B2191" s="5">
        <v>2831</v>
      </c>
      <c r="C2191" s="10">
        <v>44174</v>
      </c>
      <c r="D2191" s="5">
        <v>3</v>
      </c>
      <c r="E2191" s="5">
        <v>446</v>
      </c>
      <c r="F2191" s="40">
        <v>37.023000000000003</v>
      </c>
      <c r="G2191" s="40">
        <v>111.069</v>
      </c>
    </row>
    <row r="2192" spans="1:7" x14ac:dyDescent="0.25">
      <c r="A2192" s="4">
        <v>1255</v>
      </c>
      <c r="B2192" s="4">
        <v>2832</v>
      </c>
      <c r="C2192" s="11">
        <v>44174</v>
      </c>
      <c r="D2192" s="4">
        <v>3</v>
      </c>
      <c r="E2192" s="4">
        <v>447</v>
      </c>
      <c r="F2192" s="41">
        <v>47.680500000000002</v>
      </c>
      <c r="G2192" s="41">
        <v>143.04150000000001</v>
      </c>
    </row>
    <row r="2193" spans="1:7" x14ac:dyDescent="0.25">
      <c r="A2193" s="5">
        <v>1255</v>
      </c>
      <c r="B2193" s="5">
        <v>2833</v>
      </c>
      <c r="C2193" s="10">
        <v>44174</v>
      </c>
      <c r="D2193" s="5">
        <v>3</v>
      </c>
      <c r="E2193" s="5">
        <v>448</v>
      </c>
      <c r="F2193" s="40">
        <v>45.580500000000001</v>
      </c>
      <c r="G2193" s="40">
        <v>136.7415</v>
      </c>
    </row>
    <row r="2194" spans="1:7" x14ac:dyDescent="0.25">
      <c r="A2194" s="4">
        <v>1255</v>
      </c>
      <c r="B2194" s="4">
        <v>2834</v>
      </c>
      <c r="C2194" s="11">
        <v>44174</v>
      </c>
      <c r="D2194" s="4">
        <v>3</v>
      </c>
      <c r="E2194" s="4">
        <v>449</v>
      </c>
      <c r="F2194" s="41">
        <v>49.853999999999999</v>
      </c>
      <c r="G2194" s="41">
        <v>149.56200000000001</v>
      </c>
    </row>
    <row r="2195" spans="1:7" x14ac:dyDescent="0.25">
      <c r="A2195" s="5">
        <v>1255</v>
      </c>
      <c r="B2195" s="5">
        <v>2835</v>
      </c>
      <c r="C2195" s="10">
        <v>44174</v>
      </c>
      <c r="D2195" s="5">
        <v>3</v>
      </c>
      <c r="E2195" s="5">
        <v>450</v>
      </c>
      <c r="F2195" s="40">
        <v>45.580500000000001</v>
      </c>
      <c r="G2195" s="40">
        <v>136.7415</v>
      </c>
    </row>
    <row r="2196" spans="1:7" x14ac:dyDescent="0.25">
      <c r="A2196" s="4">
        <v>1255</v>
      </c>
      <c r="B2196" s="4">
        <v>2836</v>
      </c>
      <c r="C2196" s="11">
        <v>44174</v>
      </c>
      <c r="D2196" s="4">
        <v>3</v>
      </c>
      <c r="E2196" s="4">
        <v>451</v>
      </c>
      <c r="F2196" s="41">
        <v>43.480499999999999</v>
      </c>
      <c r="G2196" s="41">
        <v>130.44149999999999</v>
      </c>
    </row>
    <row r="2197" spans="1:7" x14ac:dyDescent="0.25">
      <c r="A2197" s="5">
        <v>1255</v>
      </c>
      <c r="B2197" s="5">
        <v>2837</v>
      </c>
      <c r="C2197" s="10">
        <v>44174</v>
      </c>
      <c r="D2197" s="5">
        <v>3</v>
      </c>
      <c r="E2197" s="5">
        <v>452</v>
      </c>
      <c r="F2197" s="40">
        <v>47.753999999999998</v>
      </c>
      <c r="G2197" s="40">
        <v>143.262</v>
      </c>
    </row>
    <row r="2198" spans="1:7" x14ac:dyDescent="0.25">
      <c r="A2198" s="4">
        <v>1255</v>
      </c>
      <c r="B2198" s="4">
        <v>2838</v>
      </c>
      <c r="C2198" s="11">
        <v>44174</v>
      </c>
      <c r="D2198" s="4">
        <v>3</v>
      </c>
      <c r="E2198" s="4">
        <v>453</v>
      </c>
      <c r="F2198" s="41">
        <v>43.480499999999999</v>
      </c>
      <c r="G2198" s="41">
        <v>130.44149999999999</v>
      </c>
    </row>
    <row r="2199" spans="1:7" x14ac:dyDescent="0.25">
      <c r="A2199" s="5">
        <v>1255</v>
      </c>
      <c r="B2199" s="5">
        <v>2839</v>
      </c>
      <c r="C2199" s="10">
        <v>44174</v>
      </c>
      <c r="D2199" s="5">
        <v>3</v>
      </c>
      <c r="E2199" s="5">
        <v>454</v>
      </c>
      <c r="F2199" s="40">
        <v>41.380499999999998</v>
      </c>
      <c r="G2199" s="40">
        <v>124.14149999999999</v>
      </c>
    </row>
    <row r="2200" spans="1:7" x14ac:dyDescent="0.25">
      <c r="A2200" s="4">
        <v>1255</v>
      </c>
      <c r="B2200" s="4">
        <v>2840</v>
      </c>
      <c r="C2200" s="11">
        <v>44174</v>
      </c>
      <c r="D2200" s="4">
        <v>3</v>
      </c>
      <c r="E2200" s="4">
        <v>455</v>
      </c>
      <c r="F2200" s="41">
        <v>45.654000000000003</v>
      </c>
      <c r="G2200" s="41">
        <v>136.96199999999999</v>
      </c>
    </row>
    <row r="2201" spans="1:7" x14ac:dyDescent="0.25">
      <c r="A2201" s="5">
        <v>1255</v>
      </c>
      <c r="B2201" s="5">
        <v>2841</v>
      </c>
      <c r="C2201" s="10">
        <v>44174</v>
      </c>
      <c r="D2201" s="5">
        <v>3</v>
      </c>
      <c r="E2201" s="5">
        <v>456</v>
      </c>
      <c r="F2201" s="40">
        <v>41.380499999999998</v>
      </c>
      <c r="G2201" s="40">
        <v>124.14149999999999</v>
      </c>
    </row>
    <row r="2202" spans="1:7" x14ac:dyDescent="0.25">
      <c r="A2202" s="4">
        <v>1255</v>
      </c>
      <c r="B2202" s="4">
        <v>2842</v>
      </c>
      <c r="C2202" s="11">
        <v>44174</v>
      </c>
      <c r="D2202" s="4">
        <v>3</v>
      </c>
      <c r="E2202" s="4">
        <v>457</v>
      </c>
      <c r="F2202" s="41">
        <v>39.280500000000004</v>
      </c>
      <c r="G2202" s="41">
        <v>117.8415</v>
      </c>
    </row>
    <row r="2203" spans="1:7" x14ac:dyDescent="0.25">
      <c r="A2203" s="5">
        <v>1255</v>
      </c>
      <c r="B2203" s="5">
        <v>2843</v>
      </c>
      <c r="C2203" s="10">
        <v>44174</v>
      </c>
      <c r="D2203" s="5">
        <v>3</v>
      </c>
      <c r="E2203" s="5">
        <v>458</v>
      </c>
      <c r="F2203" s="40">
        <v>43.554000000000002</v>
      </c>
      <c r="G2203" s="40">
        <v>130.66200000000001</v>
      </c>
    </row>
    <row r="2204" spans="1:7" x14ac:dyDescent="0.25">
      <c r="A2204" s="4">
        <v>1255</v>
      </c>
      <c r="B2204" s="4">
        <v>2844</v>
      </c>
      <c r="C2204" s="11">
        <v>44174</v>
      </c>
      <c r="D2204" s="4">
        <v>3</v>
      </c>
      <c r="E2204" s="4">
        <v>459</v>
      </c>
      <c r="F2204" s="41">
        <v>39.280500000000004</v>
      </c>
      <c r="G2204" s="41">
        <v>117.8415</v>
      </c>
    </row>
    <row r="2205" spans="1:7" x14ac:dyDescent="0.25">
      <c r="A2205" s="5">
        <v>1255</v>
      </c>
      <c r="B2205" s="5">
        <v>2845</v>
      </c>
      <c r="C2205" s="10">
        <v>44174</v>
      </c>
      <c r="D2205" s="5">
        <v>3</v>
      </c>
      <c r="E2205" s="5">
        <v>460</v>
      </c>
      <c r="F2205" s="40">
        <v>37.180500000000002</v>
      </c>
      <c r="G2205" s="40">
        <v>111.5415</v>
      </c>
    </row>
    <row r="2206" spans="1:7" x14ac:dyDescent="0.25">
      <c r="A2206" s="4">
        <v>1255</v>
      </c>
      <c r="B2206" s="4">
        <v>2846</v>
      </c>
      <c r="C2206" s="11">
        <v>44174</v>
      </c>
      <c r="D2206" s="4">
        <v>3</v>
      </c>
      <c r="E2206" s="4">
        <v>461</v>
      </c>
      <c r="F2206" s="41">
        <v>41.454000000000001</v>
      </c>
      <c r="G2206" s="41">
        <v>124.36199999999999</v>
      </c>
    </row>
    <row r="2207" spans="1:7" x14ac:dyDescent="0.25">
      <c r="A2207" s="5">
        <v>1256</v>
      </c>
      <c r="B2207" s="5">
        <v>2847</v>
      </c>
      <c r="C2207" s="10">
        <v>44174</v>
      </c>
      <c r="D2207" s="5">
        <v>550</v>
      </c>
      <c r="E2207" s="5">
        <v>941</v>
      </c>
      <c r="F2207" s="40">
        <v>62.9895</v>
      </c>
      <c r="G2207" s="40">
        <v>34644.224999999999</v>
      </c>
    </row>
    <row r="2208" spans="1:7" x14ac:dyDescent="0.25">
      <c r="A2208" s="4">
        <v>1257</v>
      </c>
      <c r="B2208" s="4">
        <v>2848</v>
      </c>
      <c r="C2208" s="11">
        <v>44175</v>
      </c>
      <c r="D2208" s="4">
        <v>3</v>
      </c>
      <c r="E2208" s="4">
        <v>320</v>
      </c>
      <c r="F2208" s="41">
        <v>45.3705</v>
      </c>
      <c r="G2208" s="41">
        <v>136.11150000000001</v>
      </c>
    </row>
    <row r="2209" spans="1:7" x14ac:dyDescent="0.25">
      <c r="A2209" s="5">
        <v>1257</v>
      </c>
      <c r="B2209" s="5">
        <v>2849</v>
      </c>
      <c r="C2209" s="10">
        <v>44175</v>
      </c>
      <c r="D2209" s="5">
        <v>3</v>
      </c>
      <c r="E2209" s="5">
        <v>321</v>
      </c>
      <c r="F2209" s="40">
        <v>40.488</v>
      </c>
      <c r="G2209" s="40">
        <v>121.464</v>
      </c>
    </row>
    <row r="2210" spans="1:7" x14ac:dyDescent="0.25">
      <c r="A2210" s="4">
        <v>1257</v>
      </c>
      <c r="B2210" s="4">
        <v>2850</v>
      </c>
      <c r="C2210" s="11">
        <v>44175</v>
      </c>
      <c r="D2210" s="4">
        <v>60</v>
      </c>
      <c r="E2210" s="4">
        <v>322</v>
      </c>
      <c r="F2210" s="41">
        <v>26.365500000000001</v>
      </c>
      <c r="G2210" s="41">
        <v>1581.93</v>
      </c>
    </row>
    <row r="2211" spans="1:7" x14ac:dyDescent="0.25">
      <c r="A2211" s="5">
        <v>1258</v>
      </c>
      <c r="B2211" s="5">
        <v>2851</v>
      </c>
      <c r="C2211" s="10">
        <v>44175</v>
      </c>
      <c r="D2211" s="5">
        <v>3</v>
      </c>
      <c r="E2211" s="5">
        <v>504</v>
      </c>
      <c r="F2211" s="40">
        <v>48.762</v>
      </c>
      <c r="G2211" s="40">
        <v>146.286</v>
      </c>
    </row>
    <row r="2212" spans="1:7" x14ac:dyDescent="0.25">
      <c r="A2212" s="4">
        <v>1259</v>
      </c>
      <c r="B2212" s="4">
        <v>2852</v>
      </c>
      <c r="C2212" s="11">
        <v>44175</v>
      </c>
      <c r="D2212" s="4">
        <v>3</v>
      </c>
      <c r="E2212" s="4">
        <v>497</v>
      </c>
      <c r="F2212" s="41">
        <v>34.188000000000002</v>
      </c>
      <c r="G2212" s="41">
        <v>102.56399999999999</v>
      </c>
    </row>
    <row r="2213" spans="1:7" x14ac:dyDescent="0.25">
      <c r="A2213" s="5">
        <v>1260</v>
      </c>
      <c r="B2213" s="5">
        <v>2853</v>
      </c>
      <c r="C2213" s="10">
        <v>44175</v>
      </c>
      <c r="D2213" s="5">
        <v>3</v>
      </c>
      <c r="E2213" s="5">
        <v>323</v>
      </c>
      <c r="F2213" s="40">
        <v>50.263500000000001</v>
      </c>
      <c r="G2213" s="40">
        <v>150.79050000000001</v>
      </c>
    </row>
    <row r="2214" spans="1:7" x14ac:dyDescent="0.25">
      <c r="A2214" s="4">
        <v>1261</v>
      </c>
      <c r="B2214" s="4">
        <v>2854</v>
      </c>
      <c r="C2214" s="11">
        <v>44175</v>
      </c>
      <c r="D2214" s="4">
        <v>550</v>
      </c>
      <c r="E2214" s="4">
        <v>523</v>
      </c>
      <c r="F2214" s="41">
        <v>10.731</v>
      </c>
      <c r="G2214" s="41">
        <v>5902.05</v>
      </c>
    </row>
    <row r="2215" spans="1:7" x14ac:dyDescent="0.25">
      <c r="A2215" s="5">
        <v>1261</v>
      </c>
      <c r="B2215" s="5">
        <v>2855</v>
      </c>
      <c r="C2215" s="10">
        <v>44175</v>
      </c>
      <c r="D2215" s="5">
        <v>550</v>
      </c>
      <c r="E2215" s="5">
        <v>524</v>
      </c>
      <c r="F2215" s="40">
        <v>14.1225</v>
      </c>
      <c r="G2215" s="40">
        <v>7767.375</v>
      </c>
    </row>
    <row r="2216" spans="1:7" x14ac:dyDescent="0.25">
      <c r="A2216" s="4">
        <v>1262</v>
      </c>
      <c r="B2216" s="4">
        <v>2856</v>
      </c>
      <c r="C2216" s="11">
        <v>44175</v>
      </c>
      <c r="D2216" s="4">
        <v>60</v>
      </c>
      <c r="E2216" s="4">
        <v>492</v>
      </c>
      <c r="F2216" s="41">
        <v>50.263500000000001</v>
      </c>
      <c r="G2216" s="41">
        <v>3015.81</v>
      </c>
    </row>
    <row r="2217" spans="1:7" x14ac:dyDescent="0.25">
      <c r="A2217" s="5">
        <v>1262</v>
      </c>
      <c r="B2217" s="5">
        <v>2857</v>
      </c>
      <c r="C2217" s="10">
        <v>44175</v>
      </c>
      <c r="D2217" s="5">
        <v>60</v>
      </c>
      <c r="E2217" s="5">
        <v>493</v>
      </c>
      <c r="F2217" s="40">
        <v>57.151499999999999</v>
      </c>
      <c r="G2217" s="40">
        <v>3429.09</v>
      </c>
    </row>
    <row r="2218" spans="1:7" x14ac:dyDescent="0.25">
      <c r="A2218" s="4">
        <v>1263</v>
      </c>
      <c r="B2218" s="4">
        <v>2858</v>
      </c>
      <c r="C2218" s="11">
        <v>44175</v>
      </c>
      <c r="D2218" s="4">
        <v>550</v>
      </c>
      <c r="E2218" s="4">
        <v>910</v>
      </c>
      <c r="F2218" s="41">
        <v>40.939500000000002</v>
      </c>
      <c r="G2218" s="41">
        <v>22516.724999999999</v>
      </c>
    </row>
    <row r="2219" spans="1:7" x14ac:dyDescent="0.25">
      <c r="A2219" s="5">
        <v>1263</v>
      </c>
      <c r="B2219" s="5">
        <v>2859</v>
      </c>
      <c r="C2219" s="10">
        <v>44175</v>
      </c>
      <c r="D2219" s="5">
        <v>550</v>
      </c>
      <c r="E2219" s="5">
        <v>911</v>
      </c>
      <c r="F2219" s="40">
        <v>21.0945</v>
      </c>
      <c r="G2219" s="40">
        <v>11601.975</v>
      </c>
    </row>
    <row r="2220" spans="1:7" x14ac:dyDescent="0.25">
      <c r="A2220" s="4">
        <v>1263</v>
      </c>
      <c r="B2220" s="4">
        <v>2860</v>
      </c>
      <c r="C2220" s="11">
        <v>44175</v>
      </c>
      <c r="D2220" s="4">
        <v>550</v>
      </c>
      <c r="E2220" s="4">
        <v>912</v>
      </c>
      <c r="F2220" s="41">
        <v>30.439499999999999</v>
      </c>
      <c r="G2220" s="41">
        <v>16741.724999999999</v>
      </c>
    </row>
    <row r="2221" spans="1:7" x14ac:dyDescent="0.25">
      <c r="A2221" s="5">
        <v>1264</v>
      </c>
      <c r="B2221" s="5">
        <v>2861</v>
      </c>
      <c r="C2221" s="10">
        <v>44175</v>
      </c>
      <c r="D2221" s="5">
        <v>60</v>
      </c>
      <c r="E2221" s="5">
        <v>506</v>
      </c>
      <c r="F2221" s="40">
        <v>9.1980000000000004</v>
      </c>
      <c r="G2221" s="40">
        <v>551.88</v>
      </c>
    </row>
    <row r="2222" spans="1:7" x14ac:dyDescent="0.25">
      <c r="A2222" s="4">
        <v>1265</v>
      </c>
      <c r="B2222" s="4">
        <v>2862</v>
      </c>
      <c r="C2222" s="11">
        <v>44176</v>
      </c>
      <c r="D2222" s="4">
        <v>550</v>
      </c>
      <c r="E2222" s="4">
        <v>351</v>
      </c>
      <c r="F2222" s="41">
        <v>5.7750000000000004</v>
      </c>
      <c r="G2222" s="41">
        <v>3176.25</v>
      </c>
    </row>
    <row r="2223" spans="1:7" x14ac:dyDescent="0.25">
      <c r="A2223" s="5">
        <v>1265</v>
      </c>
      <c r="B2223" s="5">
        <v>2863</v>
      </c>
      <c r="C2223" s="10">
        <v>44176</v>
      </c>
      <c r="D2223" s="5">
        <v>550</v>
      </c>
      <c r="E2223" s="5">
        <v>352</v>
      </c>
      <c r="F2223" s="40">
        <v>1.155</v>
      </c>
      <c r="G2223" s="40">
        <v>635.25</v>
      </c>
    </row>
    <row r="2224" spans="1:7" x14ac:dyDescent="0.25">
      <c r="A2224" s="4">
        <v>1265</v>
      </c>
      <c r="B2224" s="4">
        <v>2864</v>
      </c>
      <c r="C2224" s="11">
        <v>44176</v>
      </c>
      <c r="D2224" s="4">
        <v>550</v>
      </c>
      <c r="E2224" s="4">
        <v>679</v>
      </c>
      <c r="F2224" s="41">
        <v>5.7750000000000004</v>
      </c>
      <c r="G2224" s="41">
        <v>3176.25</v>
      </c>
    </row>
    <row r="2225" spans="1:7" x14ac:dyDescent="0.25">
      <c r="A2225" s="5">
        <v>1266</v>
      </c>
      <c r="B2225" s="5">
        <v>2865</v>
      </c>
      <c r="C2225" s="10">
        <v>44176</v>
      </c>
      <c r="D2225" s="5">
        <v>550</v>
      </c>
      <c r="E2225" s="5">
        <v>507</v>
      </c>
      <c r="F2225" s="40">
        <v>23.393999999999998</v>
      </c>
      <c r="G2225" s="40">
        <v>12866.7</v>
      </c>
    </row>
    <row r="2226" spans="1:7" x14ac:dyDescent="0.25">
      <c r="A2226" s="4">
        <v>1266</v>
      </c>
      <c r="B2226" s="4">
        <v>2866</v>
      </c>
      <c r="C2226" s="11">
        <v>44176</v>
      </c>
      <c r="D2226" s="4">
        <v>550</v>
      </c>
      <c r="E2226" s="4">
        <v>508</v>
      </c>
      <c r="F2226" s="41">
        <v>27.6465</v>
      </c>
      <c r="G2226" s="41">
        <v>15205.575000000001</v>
      </c>
    </row>
    <row r="2227" spans="1:7" x14ac:dyDescent="0.25">
      <c r="A2227" s="5">
        <v>1267</v>
      </c>
      <c r="B2227" s="5">
        <v>2867</v>
      </c>
      <c r="C2227" s="10">
        <v>44176</v>
      </c>
      <c r="D2227" s="5">
        <v>550</v>
      </c>
      <c r="E2227" s="5">
        <v>355</v>
      </c>
      <c r="F2227" s="40">
        <v>1.365</v>
      </c>
      <c r="G2227" s="40">
        <v>750.75</v>
      </c>
    </row>
    <row r="2228" spans="1:7" x14ac:dyDescent="0.25">
      <c r="A2228" s="4">
        <v>1267</v>
      </c>
      <c r="B2228" s="4">
        <v>2868</v>
      </c>
      <c r="C2228" s="11">
        <v>44176</v>
      </c>
      <c r="D2228" s="4">
        <v>550</v>
      </c>
      <c r="E2228" s="4">
        <v>940</v>
      </c>
      <c r="F2228" s="41">
        <v>62.9895</v>
      </c>
      <c r="G2228" s="41">
        <v>34644.224999999999</v>
      </c>
    </row>
    <row r="2229" spans="1:7" x14ac:dyDescent="0.25">
      <c r="A2229" s="5">
        <v>1267</v>
      </c>
      <c r="B2229" s="5">
        <v>2869</v>
      </c>
      <c r="C2229" s="10">
        <v>44176</v>
      </c>
      <c r="D2229" s="5">
        <v>550</v>
      </c>
      <c r="E2229" s="5">
        <v>535</v>
      </c>
      <c r="F2229" s="40">
        <v>3.4860000000000002</v>
      </c>
      <c r="G2229" s="40">
        <v>1917.3</v>
      </c>
    </row>
    <row r="2230" spans="1:7" x14ac:dyDescent="0.25">
      <c r="A2230" s="4">
        <v>1268</v>
      </c>
      <c r="B2230" s="4">
        <v>2870</v>
      </c>
      <c r="C2230" s="11">
        <v>44176</v>
      </c>
      <c r="D2230" s="4">
        <v>550</v>
      </c>
      <c r="E2230" s="4">
        <v>351</v>
      </c>
      <c r="F2230" s="41">
        <v>6.1950000000000003</v>
      </c>
      <c r="G2230" s="41">
        <v>3407.25</v>
      </c>
    </row>
    <row r="2231" spans="1:7" x14ac:dyDescent="0.25">
      <c r="A2231" s="5">
        <v>1268</v>
      </c>
      <c r="B2231" s="5">
        <v>2871</v>
      </c>
      <c r="C2231" s="10">
        <v>44176</v>
      </c>
      <c r="D2231" s="5">
        <v>550</v>
      </c>
      <c r="E2231" s="5">
        <v>352</v>
      </c>
      <c r="F2231" s="40">
        <v>1.47</v>
      </c>
      <c r="G2231" s="40">
        <v>808.5</v>
      </c>
    </row>
    <row r="2232" spans="1:7" x14ac:dyDescent="0.25">
      <c r="A2232" s="4">
        <v>1268</v>
      </c>
      <c r="B2232" s="4">
        <v>2872</v>
      </c>
      <c r="C2232" s="11">
        <v>44176</v>
      </c>
      <c r="D2232" s="4">
        <v>550</v>
      </c>
      <c r="E2232" s="4">
        <v>679</v>
      </c>
      <c r="F2232" s="41">
        <v>6.1950000000000003</v>
      </c>
      <c r="G2232" s="41">
        <v>3407.25</v>
      </c>
    </row>
    <row r="2233" spans="1:7" x14ac:dyDescent="0.25">
      <c r="A2233" s="5">
        <v>1269</v>
      </c>
      <c r="B2233" s="5">
        <v>2873</v>
      </c>
      <c r="C2233" s="10">
        <v>44176</v>
      </c>
      <c r="D2233" s="5">
        <v>550</v>
      </c>
      <c r="E2233" s="5">
        <v>507</v>
      </c>
      <c r="F2233" s="40">
        <v>22.165500000000002</v>
      </c>
      <c r="G2233" s="40">
        <v>12191.025</v>
      </c>
    </row>
    <row r="2234" spans="1:7" x14ac:dyDescent="0.25">
      <c r="A2234" s="4">
        <v>1269</v>
      </c>
      <c r="B2234" s="4">
        <v>2874</v>
      </c>
      <c r="C2234" s="11">
        <v>44176</v>
      </c>
      <c r="D2234" s="4">
        <v>550</v>
      </c>
      <c r="E2234" s="4">
        <v>508</v>
      </c>
      <c r="F2234" s="41">
        <v>29.284500000000001</v>
      </c>
      <c r="G2234" s="41">
        <v>16106.475</v>
      </c>
    </row>
    <row r="2235" spans="1:7" x14ac:dyDescent="0.25">
      <c r="A2235" s="5">
        <v>1270</v>
      </c>
      <c r="B2235" s="5">
        <v>2875</v>
      </c>
      <c r="C2235" s="10">
        <v>44176</v>
      </c>
      <c r="D2235" s="5">
        <v>3</v>
      </c>
      <c r="E2235" s="5">
        <v>491</v>
      </c>
      <c r="F2235" s="40">
        <v>19.9815</v>
      </c>
      <c r="G2235" s="40">
        <v>59.944499999999998</v>
      </c>
    </row>
    <row r="2236" spans="1:7" x14ac:dyDescent="0.25">
      <c r="A2236" s="4">
        <v>1271</v>
      </c>
      <c r="B2236" s="4">
        <v>2876</v>
      </c>
      <c r="C2236" s="11">
        <v>44176</v>
      </c>
      <c r="D2236" s="4">
        <v>3</v>
      </c>
      <c r="E2236" s="4">
        <v>341</v>
      </c>
      <c r="F2236" s="41">
        <v>41.170499999999997</v>
      </c>
      <c r="G2236" s="41">
        <v>123.5115</v>
      </c>
    </row>
    <row r="2237" spans="1:7" x14ac:dyDescent="0.25">
      <c r="A2237" s="5">
        <v>1271</v>
      </c>
      <c r="B2237" s="5">
        <v>2877</v>
      </c>
      <c r="C2237" s="10">
        <v>44176</v>
      </c>
      <c r="D2237" s="5">
        <v>3</v>
      </c>
      <c r="E2237" s="5">
        <v>342</v>
      </c>
      <c r="F2237" s="40">
        <v>39.070500000000003</v>
      </c>
      <c r="G2237" s="40">
        <v>117.2115</v>
      </c>
    </row>
    <row r="2238" spans="1:7" x14ac:dyDescent="0.25">
      <c r="A2238" s="4">
        <v>1271</v>
      </c>
      <c r="B2238" s="4">
        <v>2878</v>
      </c>
      <c r="C2238" s="11">
        <v>44176</v>
      </c>
      <c r="D2238" s="4">
        <v>3</v>
      </c>
      <c r="E2238" s="4">
        <v>343</v>
      </c>
      <c r="F2238" s="41">
        <v>43.344000000000001</v>
      </c>
      <c r="G2238" s="41">
        <v>130.03200000000001</v>
      </c>
    </row>
    <row r="2239" spans="1:7" x14ac:dyDescent="0.25">
      <c r="A2239" s="5">
        <v>1271</v>
      </c>
      <c r="B2239" s="5">
        <v>2879</v>
      </c>
      <c r="C2239" s="10">
        <v>44176</v>
      </c>
      <c r="D2239" s="5">
        <v>3</v>
      </c>
      <c r="E2239" s="5">
        <v>344</v>
      </c>
      <c r="F2239" s="40">
        <v>39.070500000000003</v>
      </c>
      <c r="G2239" s="40">
        <v>117.2115</v>
      </c>
    </row>
    <row r="2240" spans="1:7" x14ac:dyDescent="0.25">
      <c r="A2240" s="4">
        <v>1272</v>
      </c>
      <c r="B2240" s="4">
        <v>2880</v>
      </c>
      <c r="C2240" s="11">
        <v>44176</v>
      </c>
      <c r="D2240" s="4">
        <v>550</v>
      </c>
      <c r="E2240" s="4">
        <v>935</v>
      </c>
      <c r="F2240" s="41">
        <v>31.4895</v>
      </c>
      <c r="G2240" s="41">
        <v>17319.224999999999</v>
      </c>
    </row>
    <row r="2241" spans="1:7" x14ac:dyDescent="0.25">
      <c r="A2241" s="5">
        <v>1272</v>
      </c>
      <c r="B2241" s="5">
        <v>2881</v>
      </c>
      <c r="C2241" s="10">
        <v>44176</v>
      </c>
      <c r="D2241" s="5">
        <v>550</v>
      </c>
      <c r="E2241" s="5">
        <v>936</v>
      </c>
      <c r="F2241" s="40">
        <v>48.289499999999997</v>
      </c>
      <c r="G2241" s="40">
        <v>26559.224999999999</v>
      </c>
    </row>
    <row r="2242" spans="1:7" x14ac:dyDescent="0.25">
      <c r="A2242" s="4">
        <v>1273</v>
      </c>
      <c r="B2242" s="4">
        <v>2882</v>
      </c>
      <c r="C2242" s="11">
        <v>44176</v>
      </c>
      <c r="D2242" s="4">
        <v>3</v>
      </c>
      <c r="E2242" s="4">
        <v>377</v>
      </c>
      <c r="F2242" s="41">
        <v>36.970500000000001</v>
      </c>
      <c r="G2242" s="41">
        <v>110.9115</v>
      </c>
    </row>
    <row r="2243" spans="1:7" x14ac:dyDescent="0.25">
      <c r="A2243" s="5">
        <v>1273</v>
      </c>
      <c r="B2243" s="5">
        <v>2883</v>
      </c>
      <c r="C2243" s="10">
        <v>44176</v>
      </c>
      <c r="D2243" s="5">
        <v>3</v>
      </c>
      <c r="E2243" s="5">
        <v>378</v>
      </c>
      <c r="F2243" s="40">
        <v>41.244</v>
      </c>
      <c r="G2243" s="40">
        <v>123.732</v>
      </c>
    </row>
    <row r="2244" spans="1:7" x14ac:dyDescent="0.25">
      <c r="A2244" s="4">
        <v>1273</v>
      </c>
      <c r="B2244" s="4">
        <v>2884</v>
      </c>
      <c r="C2244" s="11">
        <v>44176</v>
      </c>
      <c r="D2244" s="4">
        <v>3</v>
      </c>
      <c r="E2244" s="4">
        <v>379</v>
      </c>
      <c r="F2244" s="41">
        <v>36.970500000000001</v>
      </c>
      <c r="G2244" s="41">
        <v>110.9115</v>
      </c>
    </row>
    <row r="2245" spans="1:7" x14ac:dyDescent="0.25">
      <c r="A2245" s="5">
        <v>1274</v>
      </c>
      <c r="B2245" s="5">
        <v>2885</v>
      </c>
      <c r="C2245" s="10">
        <v>44176</v>
      </c>
      <c r="D2245" s="5">
        <v>550</v>
      </c>
      <c r="E2245" s="5">
        <v>476</v>
      </c>
      <c r="F2245" s="40">
        <v>15.8865</v>
      </c>
      <c r="G2245" s="40">
        <v>8737.5750000000007</v>
      </c>
    </row>
    <row r="2246" spans="1:7" x14ac:dyDescent="0.25">
      <c r="A2246" s="4">
        <v>1274</v>
      </c>
      <c r="B2246" s="4">
        <v>2886</v>
      </c>
      <c r="C2246" s="11">
        <v>44176</v>
      </c>
      <c r="D2246" s="4">
        <v>550</v>
      </c>
      <c r="E2246" s="4">
        <v>477</v>
      </c>
      <c r="F2246" s="41">
        <v>11.6655</v>
      </c>
      <c r="G2246" s="41">
        <v>6416.0249999999996</v>
      </c>
    </row>
    <row r="2247" spans="1:7" x14ac:dyDescent="0.25">
      <c r="A2247" s="5">
        <v>1275</v>
      </c>
      <c r="B2247" s="5">
        <v>2887</v>
      </c>
      <c r="C2247" s="10">
        <v>44176</v>
      </c>
      <c r="D2247" s="5">
        <v>3</v>
      </c>
      <c r="E2247" s="5">
        <v>402</v>
      </c>
      <c r="F2247" s="40">
        <v>47.470500000000001</v>
      </c>
      <c r="G2247" s="40">
        <v>142.41149999999999</v>
      </c>
    </row>
    <row r="2248" spans="1:7" x14ac:dyDescent="0.25">
      <c r="A2248" s="4">
        <v>1276</v>
      </c>
      <c r="B2248" s="4">
        <v>2888</v>
      </c>
      <c r="C2248" s="11">
        <v>44176</v>
      </c>
      <c r="D2248" s="4">
        <v>550</v>
      </c>
      <c r="E2248" s="4">
        <v>510</v>
      </c>
      <c r="F2248" s="41">
        <v>23.079000000000001</v>
      </c>
      <c r="G2248" s="41">
        <v>12693.45</v>
      </c>
    </row>
    <row r="2249" spans="1:7" x14ac:dyDescent="0.25">
      <c r="A2249" s="5">
        <v>1276</v>
      </c>
      <c r="B2249" s="5">
        <v>2889</v>
      </c>
      <c r="C2249" s="10">
        <v>44176</v>
      </c>
      <c r="D2249" s="5">
        <v>550</v>
      </c>
      <c r="E2249" s="5">
        <v>511</v>
      </c>
      <c r="F2249" s="40">
        <v>29.274000000000001</v>
      </c>
      <c r="G2249" s="40">
        <v>16100.7</v>
      </c>
    </row>
    <row r="2250" spans="1:7" x14ac:dyDescent="0.25">
      <c r="A2250" s="4">
        <v>1276</v>
      </c>
      <c r="B2250" s="4">
        <v>2890</v>
      </c>
      <c r="C2250" s="11">
        <v>44176</v>
      </c>
      <c r="D2250" s="4">
        <v>550</v>
      </c>
      <c r="E2250" s="4">
        <v>512</v>
      </c>
      <c r="F2250" s="41">
        <v>34.975499999999997</v>
      </c>
      <c r="G2250" s="41">
        <v>19236.525000000001</v>
      </c>
    </row>
    <row r="2251" spans="1:7" x14ac:dyDescent="0.25">
      <c r="A2251" s="5">
        <v>1277</v>
      </c>
      <c r="B2251" s="5">
        <v>2891</v>
      </c>
      <c r="C2251" s="10">
        <v>44176</v>
      </c>
      <c r="D2251" s="5">
        <v>3</v>
      </c>
      <c r="E2251" s="5">
        <v>403</v>
      </c>
      <c r="F2251" s="40">
        <v>45.3705</v>
      </c>
      <c r="G2251" s="40">
        <v>136.11150000000001</v>
      </c>
    </row>
    <row r="2252" spans="1:7" x14ac:dyDescent="0.25">
      <c r="A2252" s="4">
        <v>1277</v>
      </c>
      <c r="B2252" s="4">
        <v>2892</v>
      </c>
      <c r="C2252" s="11">
        <v>44176</v>
      </c>
      <c r="D2252" s="4">
        <v>3</v>
      </c>
      <c r="E2252" s="4">
        <v>404</v>
      </c>
      <c r="F2252" s="41">
        <v>49.643999999999998</v>
      </c>
      <c r="G2252" s="41">
        <v>148.93199999999999</v>
      </c>
    </row>
    <row r="2253" spans="1:7" x14ac:dyDescent="0.25">
      <c r="A2253" s="5">
        <v>1277</v>
      </c>
      <c r="B2253" s="5">
        <v>2893</v>
      </c>
      <c r="C2253" s="10">
        <v>44176</v>
      </c>
      <c r="D2253" s="5">
        <v>3</v>
      </c>
      <c r="E2253" s="5">
        <v>405</v>
      </c>
      <c r="F2253" s="40">
        <v>45.3705</v>
      </c>
      <c r="G2253" s="40">
        <v>136.11150000000001</v>
      </c>
    </row>
    <row r="2254" spans="1:7" x14ac:dyDescent="0.25">
      <c r="A2254" s="4">
        <v>1277</v>
      </c>
      <c r="B2254" s="4">
        <v>2894</v>
      </c>
      <c r="C2254" s="11">
        <v>44176</v>
      </c>
      <c r="D2254" s="4">
        <v>3</v>
      </c>
      <c r="E2254" s="4">
        <v>406</v>
      </c>
      <c r="F2254" s="41">
        <v>43.270499999999998</v>
      </c>
      <c r="G2254" s="41">
        <v>129.8115</v>
      </c>
    </row>
    <row r="2255" spans="1:7" x14ac:dyDescent="0.25">
      <c r="A2255" s="5">
        <v>1277</v>
      </c>
      <c r="B2255" s="5">
        <v>2895</v>
      </c>
      <c r="C2255" s="10">
        <v>44176</v>
      </c>
      <c r="D2255" s="5">
        <v>3</v>
      </c>
      <c r="E2255" s="5">
        <v>407</v>
      </c>
      <c r="F2255" s="40">
        <v>47.543999999999997</v>
      </c>
      <c r="G2255" s="40">
        <v>142.63200000000001</v>
      </c>
    </row>
    <row r="2256" spans="1:7" x14ac:dyDescent="0.25">
      <c r="A2256" s="4">
        <v>1277</v>
      </c>
      <c r="B2256" s="4">
        <v>2896</v>
      </c>
      <c r="C2256" s="11">
        <v>44176</v>
      </c>
      <c r="D2256" s="4">
        <v>3</v>
      </c>
      <c r="E2256" s="4">
        <v>408</v>
      </c>
      <c r="F2256" s="41">
        <v>43.270499999999998</v>
      </c>
      <c r="G2256" s="41">
        <v>129.8115</v>
      </c>
    </row>
    <row r="2257" spans="1:7" x14ac:dyDescent="0.25">
      <c r="A2257" s="5">
        <v>1278</v>
      </c>
      <c r="B2257" s="5">
        <v>2897</v>
      </c>
      <c r="C2257" s="10">
        <v>44176</v>
      </c>
      <c r="D2257" s="5">
        <v>550</v>
      </c>
      <c r="E2257" s="5">
        <v>525</v>
      </c>
      <c r="F2257" s="40">
        <v>2.3205</v>
      </c>
      <c r="G2257" s="40">
        <v>1276.2750000000001</v>
      </c>
    </row>
    <row r="2258" spans="1:7" x14ac:dyDescent="0.25">
      <c r="A2258" s="4">
        <v>1279</v>
      </c>
      <c r="B2258" s="4">
        <v>2898</v>
      </c>
      <c r="C2258" s="11">
        <v>44176</v>
      </c>
      <c r="D2258" s="4">
        <v>550</v>
      </c>
      <c r="E2258" s="4">
        <v>526</v>
      </c>
      <c r="F2258" s="41">
        <v>3.6435</v>
      </c>
      <c r="G2258" s="41">
        <v>2003.925</v>
      </c>
    </row>
    <row r="2259" spans="1:7" x14ac:dyDescent="0.25">
      <c r="A2259" s="5">
        <v>1280</v>
      </c>
      <c r="B2259" s="5">
        <v>2899</v>
      </c>
      <c r="C2259" s="10">
        <v>44176</v>
      </c>
      <c r="D2259" s="5">
        <v>550</v>
      </c>
      <c r="E2259" s="5">
        <v>908</v>
      </c>
      <c r="F2259" s="40">
        <v>21.0945</v>
      </c>
      <c r="G2259" s="40">
        <v>11601.975</v>
      </c>
    </row>
    <row r="2260" spans="1:7" x14ac:dyDescent="0.25">
      <c r="A2260" s="4">
        <v>1280</v>
      </c>
      <c r="B2260" s="4">
        <v>2900</v>
      </c>
      <c r="C2260" s="11">
        <v>44176</v>
      </c>
      <c r="D2260" s="4">
        <v>550</v>
      </c>
      <c r="E2260" s="4">
        <v>909</v>
      </c>
      <c r="F2260" s="41">
        <v>30.439499999999999</v>
      </c>
      <c r="G2260" s="41">
        <v>16741.724999999999</v>
      </c>
    </row>
    <row r="2261" spans="1:7" x14ac:dyDescent="0.25">
      <c r="A2261" s="5">
        <v>1280</v>
      </c>
      <c r="B2261" s="5">
        <v>2901</v>
      </c>
      <c r="C2261" s="10">
        <v>44176</v>
      </c>
      <c r="D2261" s="5">
        <v>550</v>
      </c>
      <c r="E2261" s="5">
        <v>913</v>
      </c>
      <c r="F2261" s="40">
        <v>40.939500000000002</v>
      </c>
      <c r="G2261" s="40">
        <v>22516.724999999999</v>
      </c>
    </row>
    <row r="2262" spans="1:7" x14ac:dyDescent="0.25">
      <c r="A2262" s="4">
        <v>1281</v>
      </c>
      <c r="B2262" s="4">
        <v>2902</v>
      </c>
      <c r="C2262" s="11">
        <v>44177</v>
      </c>
      <c r="D2262" s="4">
        <v>60</v>
      </c>
      <c r="E2262" s="4">
        <v>356</v>
      </c>
      <c r="F2262" s="41">
        <v>3.6015000000000001</v>
      </c>
      <c r="G2262" s="41">
        <v>216.09</v>
      </c>
    </row>
    <row r="2263" spans="1:7" x14ac:dyDescent="0.25">
      <c r="A2263" s="5">
        <v>1281</v>
      </c>
      <c r="B2263" s="5">
        <v>2903</v>
      </c>
      <c r="C2263" s="10">
        <v>44177</v>
      </c>
      <c r="D2263" s="5">
        <v>60</v>
      </c>
      <c r="E2263" s="5">
        <v>357</v>
      </c>
      <c r="F2263" s="40">
        <v>3.9794999999999998</v>
      </c>
      <c r="G2263" s="40">
        <v>238.77</v>
      </c>
    </row>
    <row r="2264" spans="1:7" x14ac:dyDescent="0.25">
      <c r="A2264" s="4">
        <v>1282</v>
      </c>
      <c r="B2264" s="4">
        <v>2904</v>
      </c>
      <c r="C2264" s="11">
        <v>44177</v>
      </c>
      <c r="D2264" s="4">
        <v>550</v>
      </c>
      <c r="E2264" s="4">
        <v>935</v>
      </c>
      <c r="F2264" s="41">
        <v>31.4895</v>
      </c>
      <c r="G2264" s="41">
        <v>17319.224999999999</v>
      </c>
    </row>
    <row r="2265" spans="1:7" x14ac:dyDescent="0.25">
      <c r="A2265" s="5">
        <v>1282</v>
      </c>
      <c r="B2265" s="5">
        <v>2905</v>
      </c>
      <c r="C2265" s="10">
        <v>44177</v>
      </c>
      <c r="D2265" s="5">
        <v>550</v>
      </c>
      <c r="E2265" s="5">
        <v>936</v>
      </c>
      <c r="F2265" s="40">
        <v>48.289499999999997</v>
      </c>
      <c r="G2265" s="40">
        <v>26559.224999999999</v>
      </c>
    </row>
    <row r="2266" spans="1:7" x14ac:dyDescent="0.25">
      <c r="A2266" s="4">
        <v>1283</v>
      </c>
      <c r="B2266" s="4">
        <v>2906</v>
      </c>
      <c r="C2266" s="11">
        <v>44177</v>
      </c>
      <c r="D2266" s="4">
        <v>550</v>
      </c>
      <c r="E2266" s="4">
        <v>524</v>
      </c>
      <c r="F2266" s="41">
        <v>12.967499999999999</v>
      </c>
      <c r="G2266" s="41">
        <v>7132.125</v>
      </c>
    </row>
    <row r="2267" spans="1:7" x14ac:dyDescent="0.25">
      <c r="A2267" s="5">
        <v>1284</v>
      </c>
      <c r="B2267" s="5">
        <v>2907</v>
      </c>
      <c r="C2267" s="10">
        <v>44177</v>
      </c>
      <c r="D2267" s="5">
        <v>550</v>
      </c>
      <c r="E2267" s="5">
        <v>911</v>
      </c>
      <c r="F2267" s="40">
        <v>21.0945</v>
      </c>
      <c r="G2267" s="40">
        <v>11601.975</v>
      </c>
    </row>
    <row r="2268" spans="1:7" x14ac:dyDescent="0.25">
      <c r="A2268" s="4">
        <v>1284</v>
      </c>
      <c r="B2268" s="4">
        <v>2908</v>
      </c>
      <c r="C2268" s="11">
        <v>44177</v>
      </c>
      <c r="D2268" s="4">
        <v>550</v>
      </c>
      <c r="E2268" s="4">
        <v>912</v>
      </c>
      <c r="F2268" s="41">
        <v>30.439499999999999</v>
      </c>
      <c r="G2268" s="41">
        <v>16741.724999999999</v>
      </c>
    </row>
    <row r="2269" spans="1:7" x14ac:dyDescent="0.25">
      <c r="A2269" s="5">
        <v>1285</v>
      </c>
      <c r="B2269" s="5">
        <v>2909</v>
      </c>
      <c r="C2269" s="10">
        <v>44177</v>
      </c>
      <c r="D2269" s="5">
        <v>550</v>
      </c>
      <c r="E2269" s="5">
        <v>910</v>
      </c>
      <c r="F2269" s="40">
        <v>40.939500000000002</v>
      </c>
      <c r="G2269" s="40">
        <v>22516.724999999999</v>
      </c>
    </row>
    <row r="2270" spans="1:7" x14ac:dyDescent="0.25">
      <c r="A2270" s="4">
        <v>1286</v>
      </c>
      <c r="B2270" s="4">
        <v>2910</v>
      </c>
      <c r="C2270" s="11">
        <v>44177</v>
      </c>
      <c r="D2270" s="4">
        <v>550</v>
      </c>
      <c r="E2270" s="4">
        <v>937</v>
      </c>
      <c r="F2270" s="41">
        <v>62.9895</v>
      </c>
      <c r="G2270" s="41">
        <v>34644.224999999999</v>
      </c>
    </row>
    <row r="2271" spans="1:7" x14ac:dyDescent="0.25">
      <c r="A2271" s="5">
        <v>1287</v>
      </c>
      <c r="B2271" s="5">
        <v>2911</v>
      </c>
      <c r="C2271" s="10">
        <v>44177</v>
      </c>
      <c r="D2271" s="5">
        <v>3</v>
      </c>
      <c r="E2271" s="5">
        <v>463</v>
      </c>
      <c r="F2271" s="40">
        <v>47.523000000000003</v>
      </c>
      <c r="G2271" s="40">
        <v>142.56899999999999</v>
      </c>
    </row>
    <row r="2272" spans="1:7" x14ac:dyDescent="0.25">
      <c r="A2272" s="4">
        <v>1287</v>
      </c>
      <c r="B2272" s="4">
        <v>2912</v>
      </c>
      <c r="C2272" s="11">
        <v>44177</v>
      </c>
      <c r="D2272" s="4">
        <v>3</v>
      </c>
      <c r="E2272" s="4">
        <v>464</v>
      </c>
      <c r="F2272" s="41">
        <v>45.423000000000002</v>
      </c>
      <c r="G2272" s="41">
        <v>136.26900000000001</v>
      </c>
    </row>
    <row r="2273" spans="1:7" x14ac:dyDescent="0.25">
      <c r="A2273" s="5">
        <v>1287</v>
      </c>
      <c r="B2273" s="5">
        <v>2913</v>
      </c>
      <c r="C2273" s="10">
        <v>44177</v>
      </c>
      <c r="D2273" s="5">
        <v>3</v>
      </c>
      <c r="E2273" s="5">
        <v>465</v>
      </c>
      <c r="F2273" s="40">
        <v>49.6965</v>
      </c>
      <c r="G2273" s="40">
        <v>149.08949999999999</v>
      </c>
    </row>
    <row r="2274" spans="1:7" x14ac:dyDescent="0.25">
      <c r="A2274" s="4">
        <v>1287</v>
      </c>
      <c r="B2274" s="4">
        <v>2914</v>
      </c>
      <c r="C2274" s="11">
        <v>44177</v>
      </c>
      <c r="D2274" s="4">
        <v>3</v>
      </c>
      <c r="E2274" s="4">
        <v>466</v>
      </c>
      <c r="F2274" s="41">
        <v>45.423000000000002</v>
      </c>
      <c r="G2274" s="41">
        <v>136.26900000000001</v>
      </c>
    </row>
    <row r="2275" spans="1:7" x14ac:dyDescent="0.25">
      <c r="A2275" s="5">
        <v>1287</v>
      </c>
      <c r="B2275" s="5">
        <v>2915</v>
      </c>
      <c r="C2275" s="10">
        <v>44177</v>
      </c>
      <c r="D2275" s="5">
        <v>3</v>
      </c>
      <c r="E2275" s="5">
        <v>467</v>
      </c>
      <c r="F2275" s="40">
        <v>43.323</v>
      </c>
      <c r="G2275" s="40">
        <v>129.96899999999999</v>
      </c>
    </row>
    <row r="2276" spans="1:7" x14ac:dyDescent="0.25">
      <c r="A2276" s="4">
        <v>1287</v>
      </c>
      <c r="B2276" s="4">
        <v>2916</v>
      </c>
      <c r="C2276" s="11">
        <v>44177</v>
      </c>
      <c r="D2276" s="4">
        <v>3</v>
      </c>
      <c r="E2276" s="4">
        <v>468</v>
      </c>
      <c r="F2276" s="41">
        <v>47.596499999999999</v>
      </c>
      <c r="G2276" s="41">
        <v>142.7895</v>
      </c>
    </row>
    <row r="2277" spans="1:7" x14ac:dyDescent="0.25">
      <c r="A2277" s="5">
        <v>1288</v>
      </c>
      <c r="B2277" s="5">
        <v>2917</v>
      </c>
      <c r="C2277" s="10">
        <v>44177</v>
      </c>
      <c r="D2277" s="5">
        <v>3</v>
      </c>
      <c r="E2277" s="5">
        <v>462</v>
      </c>
      <c r="F2277" s="40">
        <v>47.680500000000002</v>
      </c>
      <c r="G2277" s="40">
        <v>143.04150000000001</v>
      </c>
    </row>
    <row r="2278" spans="1:7" x14ac:dyDescent="0.25">
      <c r="A2278" s="4">
        <v>1289</v>
      </c>
      <c r="B2278" s="4">
        <v>2918</v>
      </c>
      <c r="C2278" s="11">
        <v>44177</v>
      </c>
      <c r="D2278" s="4">
        <v>550</v>
      </c>
      <c r="E2278" s="4">
        <v>510</v>
      </c>
      <c r="F2278" s="41">
        <v>23.404499999999999</v>
      </c>
      <c r="G2278" s="41">
        <v>12872.475</v>
      </c>
    </row>
    <row r="2279" spans="1:7" x14ac:dyDescent="0.25">
      <c r="A2279" s="5">
        <v>1289</v>
      </c>
      <c r="B2279" s="5">
        <v>2919</v>
      </c>
      <c r="C2279" s="10">
        <v>44177</v>
      </c>
      <c r="D2279" s="5">
        <v>550</v>
      </c>
      <c r="E2279" s="5">
        <v>511</v>
      </c>
      <c r="F2279" s="40">
        <v>27.867000000000001</v>
      </c>
      <c r="G2279" s="40">
        <v>15326.85</v>
      </c>
    </row>
    <row r="2280" spans="1:7" x14ac:dyDescent="0.25">
      <c r="A2280" s="4">
        <v>1290</v>
      </c>
      <c r="B2280" s="4">
        <v>2920</v>
      </c>
      <c r="C2280" s="11">
        <v>44177</v>
      </c>
      <c r="D2280" s="4">
        <v>550</v>
      </c>
      <c r="E2280" s="4">
        <v>527</v>
      </c>
      <c r="F2280" s="41">
        <v>6.7515000000000001</v>
      </c>
      <c r="G2280" s="41">
        <v>3713.3249999999998</v>
      </c>
    </row>
    <row r="2281" spans="1:7" x14ac:dyDescent="0.25">
      <c r="A2281" s="5">
        <v>1291</v>
      </c>
      <c r="B2281" s="5">
        <v>2921</v>
      </c>
      <c r="C2281" s="10">
        <v>44177</v>
      </c>
      <c r="D2281" s="5">
        <v>550</v>
      </c>
      <c r="E2281" s="5">
        <v>509</v>
      </c>
      <c r="F2281" s="40">
        <v>36.277500000000003</v>
      </c>
      <c r="G2281" s="40">
        <v>19952.625</v>
      </c>
    </row>
    <row r="2282" spans="1:7" x14ac:dyDescent="0.25">
      <c r="A2282" s="4">
        <v>1292</v>
      </c>
      <c r="B2282" s="4">
        <v>2922</v>
      </c>
      <c r="C2282" s="11">
        <v>44177</v>
      </c>
      <c r="D2282" s="4">
        <v>60</v>
      </c>
      <c r="E2282" s="4">
        <v>492</v>
      </c>
      <c r="F2282" s="41">
        <v>50.746499999999997</v>
      </c>
      <c r="G2282" s="41">
        <v>3044.79</v>
      </c>
    </row>
    <row r="2283" spans="1:7" x14ac:dyDescent="0.25">
      <c r="A2283" s="5">
        <v>1292</v>
      </c>
      <c r="B2283" s="5">
        <v>2923</v>
      </c>
      <c r="C2283" s="10">
        <v>44177</v>
      </c>
      <c r="D2283" s="5">
        <v>60</v>
      </c>
      <c r="E2283" s="5">
        <v>493</v>
      </c>
      <c r="F2283" s="40">
        <v>58.264499999999998</v>
      </c>
      <c r="G2283" s="40">
        <v>3495.87</v>
      </c>
    </row>
    <row r="2284" spans="1:7" x14ac:dyDescent="0.25">
      <c r="A2284" s="4">
        <v>1293</v>
      </c>
      <c r="B2284" s="4">
        <v>2924</v>
      </c>
      <c r="C2284" s="11">
        <v>44177</v>
      </c>
      <c r="D2284" s="4">
        <v>550</v>
      </c>
      <c r="E2284" s="4">
        <v>523</v>
      </c>
      <c r="F2284" s="41">
        <v>10.384499999999999</v>
      </c>
      <c r="G2284" s="41">
        <v>5711.4750000000004</v>
      </c>
    </row>
    <row r="2285" spans="1:7" x14ac:dyDescent="0.25">
      <c r="A2285" s="5">
        <v>1294</v>
      </c>
      <c r="B2285" s="5">
        <v>2925</v>
      </c>
      <c r="C2285" s="10">
        <v>44177</v>
      </c>
      <c r="D2285" s="5">
        <v>3</v>
      </c>
      <c r="E2285" s="5">
        <v>422</v>
      </c>
      <c r="F2285" s="40">
        <v>47.680500000000002</v>
      </c>
      <c r="G2285" s="40">
        <v>143.04150000000001</v>
      </c>
    </row>
    <row r="2286" spans="1:7" x14ac:dyDescent="0.25">
      <c r="A2286" s="4">
        <v>1294</v>
      </c>
      <c r="B2286" s="4">
        <v>2926</v>
      </c>
      <c r="C2286" s="11">
        <v>44177</v>
      </c>
      <c r="D2286" s="4">
        <v>3</v>
      </c>
      <c r="E2286" s="4">
        <v>423</v>
      </c>
      <c r="F2286" s="41">
        <v>45.580500000000001</v>
      </c>
      <c r="G2286" s="41">
        <v>136.7415</v>
      </c>
    </row>
    <row r="2287" spans="1:7" x14ac:dyDescent="0.25">
      <c r="A2287" s="5">
        <v>1295</v>
      </c>
      <c r="B2287" s="5">
        <v>2927</v>
      </c>
      <c r="C2287" s="10">
        <v>44177</v>
      </c>
      <c r="D2287" s="5">
        <v>3</v>
      </c>
      <c r="E2287" s="5">
        <v>490</v>
      </c>
      <c r="F2287" s="40">
        <v>12.7155</v>
      </c>
      <c r="G2287" s="40">
        <v>38.146500000000003</v>
      </c>
    </row>
    <row r="2288" spans="1:7" x14ac:dyDescent="0.25">
      <c r="A2288" s="4">
        <v>1295</v>
      </c>
      <c r="B2288" s="4">
        <v>2928</v>
      </c>
      <c r="C2288" s="11">
        <v>44177</v>
      </c>
      <c r="D2288" s="4">
        <v>3</v>
      </c>
      <c r="E2288" s="4">
        <v>491</v>
      </c>
      <c r="F2288" s="41">
        <v>19.939499999999999</v>
      </c>
      <c r="G2288" s="41">
        <v>59.8185</v>
      </c>
    </row>
    <row r="2289" spans="1:7" x14ac:dyDescent="0.25">
      <c r="A2289" s="5">
        <v>1296</v>
      </c>
      <c r="B2289" s="5">
        <v>2929</v>
      </c>
      <c r="C2289" s="10">
        <v>44177</v>
      </c>
      <c r="D2289" s="5">
        <v>3</v>
      </c>
      <c r="E2289" s="5">
        <v>528</v>
      </c>
      <c r="F2289" s="40">
        <v>38.156999999999996</v>
      </c>
      <c r="G2289" s="40">
        <v>114.471</v>
      </c>
    </row>
    <row r="2290" spans="1:7" x14ac:dyDescent="0.25">
      <c r="A2290" s="4">
        <v>1297</v>
      </c>
      <c r="B2290" s="4">
        <v>2930</v>
      </c>
      <c r="C2290" s="11">
        <v>44178</v>
      </c>
      <c r="D2290" s="4">
        <v>3</v>
      </c>
      <c r="E2290" s="4">
        <v>505</v>
      </c>
      <c r="F2290" s="41">
        <v>44.215499999999999</v>
      </c>
      <c r="G2290" s="41">
        <v>132.6465</v>
      </c>
    </row>
    <row r="2291" spans="1:7" x14ac:dyDescent="0.25">
      <c r="A2291" s="5">
        <v>1298</v>
      </c>
      <c r="B2291" s="5">
        <v>2931</v>
      </c>
      <c r="C2291" s="10">
        <v>44178</v>
      </c>
      <c r="D2291" s="5">
        <v>550</v>
      </c>
      <c r="E2291" s="5">
        <v>938</v>
      </c>
      <c r="F2291" s="40">
        <v>31.4895</v>
      </c>
      <c r="G2291" s="40">
        <v>17319.224999999999</v>
      </c>
    </row>
    <row r="2292" spans="1:7" x14ac:dyDescent="0.25">
      <c r="A2292" s="4">
        <v>1298</v>
      </c>
      <c r="B2292" s="4">
        <v>2932</v>
      </c>
      <c r="C2292" s="11">
        <v>44178</v>
      </c>
      <c r="D2292" s="4">
        <v>550</v>
      </c>
      <c r="E2292" s="4">
        <v>939</v>
      </c>
      <c r="F2292" s="41">
        <v>48.289499999999997</v>
      </c>
      <c r="G2292" s="41">
        <v>26559.224999999999</v>
      </c>
    </row>
    <row r="2293" spans="1:7" x14ac:dyDescent="0.25">
      <c r="A2293" s="5">
        <v>1299</v>
      </c>
      <c r="B2293" s="5">
        <v>2933</v>
      </c>
      <c r="C2293" s="10">
        <v>44178</v>
      </c>
      <c r="D2293" s="5">
        <v>60</v>
      </c>
      <c r="E2293" s="5">
        <v>358</v>
      </c>
      <c r="F2293" s="40">
        <v>6.9824999999999999</v>
      </c>
      <c r="G2293" s="40">
        <v>418.95</v>
      </c>
    </row>
    <row r="2294" spans="1:7" x14ac:dyDescent="0.25">
      <c r="A2294" s="4">
        <v>1300</v>
      </c>
      <c r="B2294" s="4">
        <v>2934</v>
      </c>
      <c r="C2294" s="11">
        <v>44178</v>
      </c>
      <c r="D2294" s="4">
        <v>3</v>
      </c>
      <c r="E2294" s="4">
        <v>381</v>
      </c>
      <c r="F2294" s="41">
        <v>39.070500000000003</v>
      </c>
      <c r="G2294" s="41">
        <v>117.2115</v>
      </c>
    </row>
    <row r="2295" spans="1:7" x14ac:dyDescent="0.25">
      <c r="A2295" s="5">
        <v>1300</v>
      </c>
      <c r="B2295" s="5">
        <v>2935</v>
      </c>
      <c r="C2295" s="10">
        <v>44178</v>
      </c>
      <c r="D2295" s="5">
        <v>3</v>
      </c>
      <c r="E2295" s="5">
        <v>438</v>
      </c>
      <c r="F2295" s="40">
        <v>47.680500000000002</v>
      </c>
      <c r="G2295" s="40">
        <v>143.04150000000001</v>
      </c>
    </row>
    <row r="2296" spans="1:7" x14ac:dyDescent="0.25">
      <c r="A2296" s="4">
        <v>1300</v>
      </c>
      <c r="B2296" s="4">
        <v>2936</v>
      </c>
      <c r="C2296" s="11">
        <v>44178</v>
      </c>
      <c r="D2296" s="4">
        <v>3</v>
      </c>
      <c r="E2296" s="4">
        <v>439</v>
      </c>
      <c r="F2296" s="41">
        <v>45.580500000000001</v>
      </c>
      <c r="G2296" s="41">
        <v>136.7415</v>
      </c>
    </row>
    <row r="2297" spans="1:7" x14ac:dyDescent="0.25">
      <c r="A2297" s="5">
        <v>1301</v>
      </c>
      <c r="B2297" s="5">
        <v>2937</v>
      </c>
      <c r="C2297" s="10">
        <v>44178</v>
      </c>
      <c r="D2297" s="5">
        <v>60</v>
      </c>
      <c r="E2297" s="5">
        <v>356</v>
      </c>
      <c r="F2297" s="40">
        <v>3.3809999999999998</v>
      </c>
      <c r="G2297" s="40">
        <v>202.86</v>
      </c>
    </row>
    <row r="2298" spans="1:7" x14ac:dyDescent="0.25">
      <c r="A2298" s="4">
        <v>1301</v>
      </c>
      <c r="B2298" s="4">
        <v>2938</v>
      </c>
      <c r="C2298" s="11">
        <v>44178</v>
      </c>
      <c r="D2298" s="4">
        <v>60</v>
      </c>
      <c r="E2298" s="4">
        <v>357</v>
      </c>
      <c r="F2298" s="41">
        <v>4.3155000000000001</v>
      </c>
      <c r="G2298" s="41">
        <v>258.93</v>
      </c>
    </row>
    <row r="2299" spans="1:7" x14ac:dyDescent="0.25">
      <c r="A2299" s="5">
        <v>1302</v>
      </c>
      <c r="B2299" s="5">
        <v>2939</v>
      </c>
      <c r="C2299" s="10">
        <v>44178</v>
      </c>
      <c r="D2299" s="5">
        <v>3</v>
      </c>
      <c r="E2299" s="5">
        <v>396</v>
      </c>
      <c r="F2299" s="40">
        <v>36.970500000000001</v>
      </c>
      <c r="G2299" s="40">
        <v>110.9115</v>
      </c>
    </row>
    <row r="2300" spans="1:7" x14ac:dyDescent="0.25">
      <c r="A2300" s="4">
        <v>1302</v>
      </c>
      <c r="B2300" s="4">
        <v>2940</v>
      </c>
      <c r="C2300" s="11">
        <v>44178</v>
      </c>
      <c r="D2300" s="4">
        <v>3</v>
      </c>
      <c r="E2300" s="4">
        <v>397</v>
      </c>
      <c r="F2300" s="41">
        <v>41.244</v>
      </c>
      <c r="G2300" s="41">
        <v>123.732</v>
      </c>
    </row>
    <row r="2301" spans="1:7" x14ac:dyDescent="0.25">
      <c r="A2301" s="5">
        <v>1303</v>
      </c>
      <c r="B2301" s="5">
        <v>2941</v>
      </c>
      <c r="C2301" s="10">
        <v>44178</v>
      </c>
      <c r="D2301" s="5">
        <v>3</v>
      </c>
      <c r="E2301" s="5">
        <v>490</v>
      </c>
      <c r="F2301" s="40">
        <v>12.358499999999999</v>
      </c>
      <c r="G2301" s="40">
        <v>37.075499999999998</v>
      </c>
    </row>
    <row r="2302" spans="1:7" x14ac:dyDescent="0.25">
      <c r="A2302" s="4">
        <v>1304</v>
      </c>
      <c r="B2302" s="4">
        <v>2942</v>
      </c>
      <c r="C2302" s="11">
        <v>44178</v>
      </c>
      <c r="D2302" s="4">
        <v>550</v>
      </c>
      <c r="E2302" s="4">
        <v>513</v>
      </c>
      <c r="F2302" s="41">
        <v>39.1965</v>
      </c>
      <c r="G2302" s="41">
        <v>21558.075000000001</v>
      </c>
    </row>
    <row r="2303" spans="1:7" x14ac:dyDescent="0.25">
      <c r="A2303" s="5">
        <v>1305</v>
      </c>
      <c r="B2303" s="5">
        <v>2943</v>
      </c>
      <c r="C2303" s="10">
        <v>44178</v>
      </c>
      <c r="D2303" s="5">
        <v>3</v>
      </c>
      <c r="E2303" s="5">
        <v>407</v>
      </c>
      <c r="F2303" s="40">
        <v>39.070500000000003</v>
      </c>
      <c r="G2303" s="40">
        <v>117.2115</v>
      </c>
    </row>
    <row r="2304" spans="1:7" x14ac:dyDescent="0.25">
      <c r="A2304" s="4">
        <v>1305</v>
      </c>
      <c r="B2304" s="4">
        <v>2944</v>
      </c>
      <c r="C2304" s="11">
        <v>44178</v>
      </c>
      <c r="D2304" s="4">
        <v>3</v>
      </c>
      <c r="E2304" s="4">
        <v>408</v>
      </c>
      <c r="F2304" s="41">
        <v>36.970500000000001</v>
      </c>
      <c r="G2304" s="41">
        <v>110.9115</v>
      </c>
    </row>
    <row r="2305" spans="1:7" x14ac:dyDescent="0.25">
      <c r="A2305" s="5">
        <v>1305</v>
      </c>
      <c r="B2305" s="5">
        <v>2945</v>
      </c>
      <c r="C2305" s="10">
        <v>44178</v>
      </c>
      <c r="D2305" s="5">
        <v>3</v>
      </c>
      <c r="E2305" s="5">
        <v>409</v>
      </c>
      <c r="F2305" s="40">
        <v>41.244</v>
      </c>
      <c r="G2305" s="40">
        <v>123.732</v>
      </c>
    </row>
    <row r="2306" spans="1:7" x14ac:dyDescent="0.25">
      <c r="A2306" s="4">
        <v>1305</v>
      </c>
      <c r="B2306" s="4">
        <v>2946</v>
      </c>
      <c r="C2306" s="11">
        <v>44178</v>
      </c>
      <c r="D2306" s="4">
        <v>3</v>
      </c>
      <c r="E2306" s="4">
        <v>410</v>
      </c>
      <c r="F2306" s="41">
        <v>36.970500000000001</v>
      </c>
      <c r="G2306" s="41">
        <v>110.9115</v>
      </c>
    </row>
    <row r="2307" spans="1:7" x14ac:dyDescent="0.25">
      <c r="A2307" s="5">
        <v>1305</v>
      </c>
      <c r="B2307" s="5">
        <v>2947</v>
      </c>
      <c r="C2307" s="10">
        <v>44178</v>
      </c>
      <c r="D2307" s="5">
        <v>3</v>
      </c>
      <c r="E2307" s="5">
        <v>411</v>
      </c>
      <c r="F2307" s="40">
        <v>34.8705</v>
      </c>
      <c r="G2307" s="40">
        <v>104.61150000000001</v>
      </c>
    </row>
    <row r="2308" spans="1:7" x14ac:dyDescent="0.25">
      <c r="A2308" s="4">
        <v>1305</v>
      </c>
      <c r="B2308" s="4">
        <v>2948</v>
      </c>
      <c r="C2308" s="11">
        <v>44178</v>
      </c>
      <c r="D2308" s="4">
        <v>3</v>
      </c>
      <c r="E2308" s="4">
        <v>412</v>
      </c>
      <c r="F2308" s="41">
        <v>39.143999999999998</v>
      </c>
      <c r="G2308" s="41">
        <v>117.432</v>
      </c>
    </row>
    <row r="2309" spans="1:7" x14ac:dyDescent="0.25">
      <c r="A2309" s="5">
        <v>1305</v>
      </c>
      <c r="B2309" s="5">
        <v>2949</v>
      </c>
      <c r="C2309" s="10">
        <v>44178</v>
      </c>
      <c r="D2309" s="5">
        <v>3</v>
      </c>
      <c r="E2309" s="5">
        <v>413</v>
      </c>
      <c r="F2309" s="40">
        <v>47.575499999999998</v>
      </c>
      <c r="G2309" s="40">
        <v>142.72649999999999</v>
      </c>
    </row>
    <row r="2310" spans="1:7" x14ac:dyDescent="0.25">
      <c r="A2310" s="4">
        <v>1305</v>
      </c>
      <c r="B2310" s="4">
        <v>2950</v>
      </c>
      <c r="C2310" s="11">
        <v>44178</v>
      </c>
      <c r="D2310" s="4">
        <v>3</v>
      </c>
      <c r="E2310" s="4">
        <v>414</v>
      </c>
      <c r="F2310" s="41">
        <v>45.475499999999997</v>
      </c>
      <c r="G2310" s="41">
        <v>136.4265</v>
      </c>
    </row>
    <row r="2311" spans="1:7" x14ac:dyDescent="0.25">
      <c r="A2311" s="5">
        <v>1305</v>
      </c>
      <c r="B2311" s="5">
        <v>2951</v>
      </c>
      <c r="C2311" s="10">
        <v>44178</v>
      </c>
      <c r="D2311" s="5">
        <v>3</v>
      </c>
      <c r="E2311" s="5">
        <v>415</v>
      </c>
      <c r="F2311" s="40">
        <v>49.749000000000002</v>
      </c>
      <c r="G2311" s="40">
        <v>149.24700000000001</v>
      </c>
    </row>
    <row r="2312" spans="1:7" x14ac:dyDescent="0.25">
      <c r="A2312" s="4">
        <v>1305</v>
      </c>
      <c r="B2312" s="4">
        <v>2952</v>
      </c>
      <c r="C2312" s="11">
        <v>44178</v>
      </c>
      <c r="D2312" s="4">
        <v>3</v>
      </c>
      <c r="E2312" s="4">
        <v>416</v>
      </c>
      <c r="F2312" s="41">
        <v>45.475499999999997</v>
      </c>
      <c r="G2312" s="41">
        <v>136.4265</v>
      </c>
    </row>
    <row r="2313" spans="1:7" x14ac:dyDescent="0.25">
      <c r="A2313" s="5">
        <v>1305</v>
      </c>
      <c r="B2313" s="5">
        <v>2953</v>
      </c>
      <c r="C2313" s="10">
        <v>44178</v>
      </c>
      <c r="D2313" s="5">
        <v>3</v>
      </c>
      <c r="E2313" s="5">
        <v>417</v>
      </c>
      <c r="F2313" s="40">
        <v>43.375500000000002</v>
      </c>
      <c r="G2313" s="40">
        <v>130.12649999999999</v>
      </c>
    </row>
    <row r="2314" spans="1:7" x14ac:dyDescent="0.25">
      <c r="A2314" s="4">
        <v>1305</v>
      </c>
      <c r="B2314" s="4">
        <v>2954</v>
      </c>
      <c r="C2314" s="11">
        <v>44178</v>
      </c>
      <c r="D2314" s="4">
        <v>3</v>
      </c>
      <c r="E2314" s="4">
        <v>418</v>
      </c>
      <c r="F2314" s="41">
        <v>47.649000000000001</v>
      </c>
      <c r="G2314" s="41">
        <v>142.947</v>
      </c>
    </row>
    <row r="2315" spans="1:7" x14ac:dyDescent="0.25">
      <c r="A2315" s="5">
        <v>1305</v>
      </c>
      <c r="B2315" s="5">
        <v>2955</v>
      </c>
      <c r="C2315" s="10">
        <v>44178</v>
      </c>
      <c r="D2315" s="5">
        <v>3</v>
      </c>
      <c r="E2315" s="5">
        <v>419</v>
      </c>
      <c r="F2315" s="40">
        <v>43.375500000000002</v>
      </c>
      <c r="G2315" s="40">
        <v>130.12649999999999</v>
      </c>
    </row>
    <row r="2316" spans="1:7" x14ac:dyDescent="0.25">
      <c r="A2316" s="4">
        <v>1305</v>
      </c>
      <c r="B2316" s="4">
        <v>2956</v>
      </c>
      <c r="C2316" s="11">
        <v>44178</v>
      </c>
      <c r="D2316" s="4">
        <v>3</v>
      </c>
      <c r="E2316" s="4">
        <v>420</v>
      </c>
      <c r="F2316" s="41">
        <v>41.275500000000001</v>
      </c>
      <c r="G2316" s="41">
        <v>123.8265</v>
      </c>
    </row>
    <row r="2317" spans="1:7" x14ac:dyDescent="0.25">
      <c r="A2317" s="5">
        <v>1305</v>
      </c>
      <c r="B2317" s="5">
        <v>2957</v>
      </c>
      <c r="C2317" s="10">
        <v>44178</v>
      </c>
      <c r="D2317" s="5">
        <v>3</v>
      </c>
      <c r="E2317" s="5">
        <v>421</v>
      </c>
      <c r="F2317" s="40">
        <v>45.548999999999999</v>
      </c>
      <c r="G2317" s="40">
        <v>136.64699999999999</v>
      </c>
    </row>
    <row r="2318" spans="1:7" x14ac:dyDescent="0.25">
      <c r="A2318" s="4">
        <v>1306</v>
      </c>
      <c r="B2318" s="4">
        <v>2958</v>
      </c>
      <c r="C2318" s="11">
        <v>44178</v>
      </c>
      <c r="D2318" s="4">
        <v>550</v>
      </c>
      <c r="E2318" s="4">
        <v>931</v>
      </c>
      <c r="F2318" s="41">
        <v>34.8705</v>
      </c>
      <c r="G2318" s="41">
        <v>19178.775000000001</v>
      </c>
    </row>
    <row r="2319" spans="1:7" x14ac:dyDescent="0.25">
      <c r="A2319" s="5">
        <v>1306</v>
      </c>
      <c r="B2319" s="5">
        <v>2959</v>
      </c>
      <c r="C2319" s="10">
        <v>44178</v>
      </c>
      <c r="D2319" s="5">
        <v>550</v>
      </c>
      <c r="E2319" s="5">
        <v>932</v>
      </c>
      <c r="F2319" s="40">
        <v>39.763500000000001</v>
      </c>
      <c r="G2319" s="40">
        <v>21869.924999999999</v>
      </c>
    </row>
    <row r="2320" spans="1:7" x14ac:dyDescent="0.25">
      <c r="A2320" s="4">
        <v>1306</v>
      </c>
      <c r="B2320" s="4">
        <v>2960</v>
      </c>
      <c r="C2320" s="11">
        <v>44178</v>
      </c>
      <c r="D2320" s="4">
        <v>550</v>
      </c>
      <c r="E2320" s="4">
        <v>933</v>
      </c>
      <c r="F2320" s="41">
        <v>43.984499999999997</v>
      </c>
      <c r="G2320" s="41">
        <v>24191.474999999999</v>
      </c>
    </row>
    <row r="2321" spans="1:7" x14ac:dyDescent="0.25">
      <c r="A2321" s="5">
        <v>1306</v>
      </c>
      <c r="B2321" s="5">
        <v>2961</v>
      </c>
      <c r="C2321" s="10">
        <v>44178</v>
      </c>
      <c r="D2321" s="5">
        <v>550</v>
      </c>
      <c r="E2321" s="5">
        <v>934</v>
      </c>
      <c r="F2321" s="40">
        <v>38.146500000000003</v>
      </c>
      <c r="G2321" s="40">
        <v>20980.575000000001</v>
      </c>
    </row>
    <row r="2322" spans="1:7" x14ac:dyDescent="0.25">
      <c r="A2322" s="4">
        <v>1307</v>
      </c>
      <c r="B2322" s="4">
        <v>2962</v>
      </c>
      <c r="C2322" s="11">
        <v>44178</v>
      </c>
      <c r="D2322" s="4">
        <v>3</v>
      </c>
      <c r="E2322" s="4">
        <v>422</v>
      </c>
      <c r="F2322" s="41">
        <v>47.680500000000002</v>
      </c>
      <c r="G2322" s="41">
        <v>143.04150000000001</v>
      </c>
    </row>
    <row r="2323" spans="1:7" x14ac:dyDescent="0.25">
      <c r="A2323" s="5">
        <v>1307</v>
      </c>
      <c r="B2323" s="5">
        <v>2963</v>
      </c>
      <c r="C2323" s="10">
        <v>44178</v>
      </c>
      <c r="D2323" s="5">
        <v>3</v>
      </c>
      <c r="E2323" s="5">
        <v>423</v>
      </c>
      <c r="F2323" s="40">
        <v>45.580500000000001</v>
      </c>
      <c r="G2323" s="40">
        <v>136.7415</v>
      </c>
    </row>
    <row r="2324" spans="1:7" x14ac:dyDescent="0.25">
      <c r="A2324" s="4">
        <v>1307</v>
      </c>
      <c r="B2324" s="4">
        <v>2964</v>
      </c>
      <c r="C2324" s="11">
        <v>44178</v>
      </c>
      <c r="D2324" s="4">
        <v>3</v>
      </c>
      <c r="E2324" s="4">
        <v>424</v>
      </c>
      <c r="F2324" s="41">
        <v>49.853999999999999</v>
      </c>
      <c r="G2324" s="41">
        <v>149.56200000000001</v>
      </c>
    </row>
    <row r="2325" spans="1:7" x14ac:dyDescent="0.25">
      <c r="A2325" s="5">
        <v>1307</v>
      </c>
      <c r="B2325" s="5">
        <v>2965</v>
      </c>
      <c r="C2325" s="10">
        <v>44178</v>
      </c>
      <c r="D2325" s="5">
        <v>3</v>
      </c>
      <c r="E2325" s="5">
        <v>425</v>
      </c>
      <c r="F2325" s="40">
        <v>45.580500000000001</v>
      </c>
      <c r="G2325" s="40">
        <v>136.7415</v>
      </c>
    </row>
    <row r="2326" spans="1:7" x14ac:dyDescent="0.25">
      <c r="A2326" s="4">
        <v>1307</v>
      </c>
      <c r="B2326" s="4">
        <v>2966</v>
      </c>
      <c r="C2326" s="11">
        <v>44178</v>
      </c>
      <c r="D2326" s="4">
        <v>3</v>
      </c>
      <c r="E2326" s="4">
        <v>426</v>
      </c>
      <c r="F2326" s="41">
        <v>43.480499999999999</v>
      </c>
      <c r="G2326" s="41">
        <v>130.44149999999999</v>
      </c>
    </row>
    <row r="2327" spans="1:7" x14ac:dyDescent="0.25">
      <c r="A2327" s="5">
        <v>1307</v>
      </c>
      <c r="B2327" s="5">
        <v>2967</v>
      </c>
      <c r="C2327" s="10">
        <v>44178</v>
      </c>
      <c r="D2327" s="5">
        <v>3</v>
      </c>
      <c r="E2327" s="5">
        <v>427</v>
      </c>
      <c r="F2327" s="40">
        <v>47.753999999999998</v>
      </c>
      <c r="G2327" s="40">
        <v>143.262</v>
      </c>
    </row>
    <row r="2328" spans="1:7" x14ac:dyDescent="0.25">
      <c r="A2328" s="4">
        <v>1308</v>
      </c>
      <c r="B2328" s="4">
        <v>2968</v>
      </c>
      <c r="C2328" s="11">
        <v>44178</v>
      </c>
      <c r="D2328" s="4">
        <v>3</v>
      </c>
      <c r="E2328" s="4">
        <v>341</v>
      </c>
      <c r="F2328" s="41">
        <v>47.575499999999998</v>
      </c>
      <c r="G2328" s="41">
        <v>142.72649999999999</v>
      </c>
    </row>
    <row r="2329" spans="1:7" x14ac:dyDescent="0.25">
      <c r="A2329" s="5">
        <v>1308</v>
      </c>
      <c r="B2329" s="5">
        <v>2969</v>
      </c>
      <c r="C2329" s="10">
        <v>44178</v>
      </c>
      <c r="D2329" s="5">
        <v>3</v>
      </c>
      <c r="E2329" s="5">
        <v>342</v>
      </c>
      <c r="F2329" s="40">
        <v>45.475499999999997</v>
      </c>
      <c r="G2329" s="40">
        <v>136.4265</v>
      </c>
    </row>
    <row r="2330" spans="1:7" x14ac:dyDescent="0.25">
      <c r="A2330" s="4">
        <v>1308</v>
      </c>
      <c r="B2330" s="4">
        <v>2970</v>
      </c>
      <c r="C2330" s="11">
        <v>44178</v>
      </c>
      <c r="D2330" s="4">
        <v>3</v>
      </c>
      <c r="E2330" s="4">
        <v>343</v>
      </c>
      <c r="F2330" s="41">
        <v>49.749000000000002</v>
      </c>
      <c r="G2330" s="41">
        <v>149.24700000000001</v>
      </c>
    </row>
    <row r="2331" spans="1:7" x14ac:dyDescent="0.25">
      <c r="A2331" s="5">
        <v>1308</v>
      </c>
      <c r="B2331" s="5">
        <v>2971</v>
      </c>
      <c r="C2331" s="10">
        <v>44178</v>
      </c>
      <c r="D2331" s="5">
        <v>3</v>
      </c>
      <c r="E2331" s="5">
        <v>344</v>
      </c>
      <c r="F2331" s="40">
        <v>45.475499999999997</v>
      </c>
      <c r="G2331" s="40">
        <v>136.4265</v>
      </c>
    </row>
    <row r="2332" spans="1:7" x14ac:dyDescent="0.25">
      <c r="A2332" s="4">
        <v>1308</v>
      </c>
      <c r="B2332" s="4">
        <v>2972</v>
      </c>
      <c r="C2332" s="11">
        <v>44178</v>
      </c>
      <c r="D2332" s="4">
        <v>3</v>
      </c>
      <c r="E2332" s="4">
        <v>345</v>
      </c>
      <c r="F2332" s="41">
        <v>43.375500000000002</v>
      </c>
      <c r="G2332" s="41">
        <v>130.12649999999999</v>
      </c>
    </row>
    <row r="2333" spans="1:7" x14ac:dyDescent="0.25">
      <c r="A2333" s="5">
        <v>1309</v>
      </c>
      <c r="B2333" s="5">
        <v>2973</v>
      </c>
      <c r="C2333" s="10">
        <v>44178</v>
      </c>
      <c r="D2333" s="5">
        <v>550</v>
      </c>
      <c r="E2333" s="5">
        <v>931</v>
      </c>
      <c r="F2333" s="40">
        <v>34.345500000000001</v>
      </c>
      <c r="G2333" s="40">
        <v>18890.025000000001</v>
      </c>
    </row>
    <row r="2334" spans="1:7" x14ac:dyDescent="0.25">
      <c r="A2334" s="4">
        <v>1309</v>
      </c>
      <c r="B2334" s="4">
        <v>2974</v>
      </c>
      <c r="C2334" s="11">
        <v>44178</v>
      </c>
      <c r="D2334" s="4">
        <v>550</v>
      </c>
      <c r="E2334" s="4">
        <v>932</v>
      </c>
      <c r="F2334" s="41">
        <v>39.238500000000002</v>
      </c>
      <c r="G2334" s="41">
        <v>21581.174999999999</v>
      </c>
    </row>
    <row r="2335" spans="1:7" x14ac:dyDescent="0.25">
      <c r="A2335" s="5">
        <v>1310</v>
      </c>
      <c r="B2335" s="5">
        <v>2975</v>
      </c>
      <c r="C2335" s="10">
        <v>44178</v>
      </c>
      <c r="D2335" s="5">
        <v>3</v>
      </c>
      <c r="E2335" s="5">
        <v>341</v>
      </c>
      <c r="F2335" s="40">
        <v>47.470500000000001</v>
      </c>
      <c r="G2335" s="40">
        <v>142.41149999999999</v>
      </c>
    </row>
    <row r="2336" spans="1:7" x14ac:dyDescent="0.25">
      <c r="A2336" s="4">
        <v>1310</v>
      </c>
      <c r="B2336" s="4">
        <v>2976</v>
      </c>
      <c r="C2336" s="11">
        <v>44178</v>
      </c>
      <c r="D2336" s="4">
        <v>3</v>
      </c>
      <c r="E2336" s="4">
        <v>342</v>
      </c>
      <c r="F2336" s="41">
        <v>45.3705</v>
      </c>
      <c r="G2336" s="41">
        <v>136.11150000000001</v>
      </c>
    </row>
    <row r="2337" spans="1:7" x14ac:dyDescent="0.25">
      <c r="A2337" s="5">
        <v>1310</v>
      </c>
      <c r="B2337" s="5">
        <v>2977</v>
      </c>
      <c r="C2337" s="10">
        <v>44178</v>
      </c>
      <c r="D2337" s="5">
        <v>3</v>
      </c>
      <c r="E2337" s="5">
        <v>343</v>
      </c>
      <c r="F2337" s="40">
        <v>49.643999999999998</v>
      </c>
      <c r="G2337" s="40">
        <v>148.93199999999999</v>
      </c>
    </row>
    <row r="2338" spans="1:7" x14ac:dyDescent="0.25">
      <c r="A2338" s="4">
        <v>1311</v>
      </c>
      <c r="B2338" s="4">
        <v>2978</v>
      </c>
      <c r="C2338" s="11">
        <v>44178</v>
      </c>
      <c r="D2338" s="4">
        <v>550</v>
      </c>
      <c r="E2338" s="4">
        <v>930</v>
      </c>
      <c r="F2338" s="41">
        <v>43.039499999999997</v>
      </c>
      <c r="G2338" s="41">
        <v>23671.724999999999</v>
      </c>
    </row>
    <row r="2339" spans="1:7" x14ac:dyDescent="0.25">
      <c r="A2339" s="5">
        <v>1312</v>
      </c>
      <c r="B2339" s="5">
        <v>2979</v>
      </c>
      <c r="C2339" s="10">
        <v>44178</v>
      </c>
      <c r="D2339" s="5">
        <v>550</v>
      </c>
      <c r="E2339" s="5">
        <v>332</v>
      </c>
      <c r="F2339" s="40">
        <v>10.815</v>
      </c>
      <c r="G2339" s="40">
        <v>5948.25</v>
      </c>
    </row>
    <row r="2340" spans="1:7" x14ac:dyDescent="0.25">
      <c r="A2340" s="4">
        <v>1313</v>
      </c>
      <c r="B2340" s="4">
        <v>2980</v>
      </c>
      <c r="C2340" s="11">
        <v>44181</v>
      </c>
      <c r="D2340" s="4">
        <v>550</v>
      </c>
      <c r="E2340" s="4">
        <v>948</v>
      </c>
      <c r="F2340" s="41">
        <v>82.834500000000006</v>
      </c>
      <c r="G2340" s="41">
        <v>45558.974999999999</v>
      </c>
    </row>
    <row r="2341" spans="1:7" x14ac:dyDescent="0.25">
      <c r="A2341" s="5">
        <v>1313</v>
      </c>
      <c r="B2341" s="5">
        <v>2981</v>
      </c>
      <c r="C2341" s="10">
        <v>44181</v>
      </c>
      <c r="D2341" s="5">
        <v>550</v>
      </c>
      <c r="E2341" s="5">
        <v>907</v>
      </c>
      <c r="F2341" s="40">
        <v>82.834500000000006</v>
      </c>
      <c r="G2341" s="40">
        <v>45558.974999999999</v>
      </c>
    </row>
    <row r="2342" spans="1:7" x14ac:dyDescent="0.25">
      <c r="A2342" s="4">
        <v>1314</v>
      </c>
      <c r="B2342" s="4">
        <v>2982</v>
      </c>
      <c r="C2342" s="11">
        <v>44181</v>
      </c>
      <c r="D2342" s="4">
        <v>1250</v>
      </c>
      <c r="E2342" s="4">
        <v>325</v>
      </c>
      <c r="F2342" s="41">
        <v>0.21</v>
      </c>
      <c r="G2342" s="41">
        <v>262.5</v>
      </c>
    </row>
    <row r="2343" spans="1:7" x14ac:dyDescent="0.25">
      <c r="A2343" s="5">
        <v>1314</v>
      </c>
      <c r="B2343" s="5">
        <v>2983</v>
      </c>
      <c r="C2343" s="10">
        <v>44181</v>
      </c>
      <c r="D2343" s="5">
        <v>1250</v>
      </c>
      <c r="E2343" s="5">
        <v>326</v>
      </c>
      <c r="F2343" s="40">
        <v>0.21</v>
      </c>
      <c r="G2343" s="40">
        <v>262.5</v>
      </c>
    </row>
    <row r="2344" spans="1:7" x14ac:dyDescent="0.25">
      <c r="A2344" s="4">
        <v>1315</v>
      </c>
      <c r="B2344" s="4">
        <v>2984</v>
      </c>
      <c r="C2344" s="11">
        <v>44181</v>
      </c>
      <c r="D2344" s="4">
        <v>3</v>
      </c>
      <c r="E2344" s="4">
        <v>320</v>
      </c>
      <c r="F2344" s="41">
        <v>49.643999999999998</v>
      </c>
      <c r="G2344" s="41">
        <v>148.93199999999999</v>
      </c>
    </row>
    <row r="2345" spans="1:7" x14ac:dyDescent="0.25">
      <c r="A2345" s="5">
        <v>1315</v>
      </c>
      <c r="B2345" s="5">
        <v>2985</v>
      </c>
      <c r="C2345" s="10">
        <v>44181</v>
      </c>
      <c r="D2345" s="5">
        <v>3</v>
      </c>
      <c r="E2345" s="5">
        <v>321</v>
      </c>
      <c r="F2345" s="40">
        <v>44.320500000000003</v>
      </c>
      <c r="G2345" s="40">
        <v>132.9615</v>
      </c>
    </row>
    <row r="2346" spans="1:7" x14ac:dyDescent="0.25">
      <c r="A2346" s="4">
        <v>1315</v>
      </c>
      <c r="B2346" s="4">
        <v>2986</v>
      </c>
      <c r="C2346" s="11">
        <v>44181</v>
      </c>
      <c r="D2346" s="4">
        <v>60</v>
      </c>
      <c r="E2346" s="4">
        <v>322</v>
      </c>
      <c r="F2346" s="41">
        <v>28.6965</v>
      </c>
      <c r="G2346" s="41">
        <v>1721.79</v>
      </c>
    </row>
    <row r="2347" spans="1:7" x14ac:dyDescent="0.25">
      <c r="A2347" s="5">
        <v>1316</v>
      </c>
      <c r="B2347" s="5">
        <v>2987</v>
      </c>
      <c r="C2347" s="10">
        <v>44181</v>
      </c>
      <c r="D2347" s="5">
        <v>550</v>
      </c>
      <c r="E2347" s="5">
        <v>930</v>
      </c>
      <c r="F2347" s="40">
        <v>42.514499999999998</v>
      </c>
      <c r="G2347" s="40">
        <v>23382.974999999999</v>
      </c>
    </row>
    <row r="2348" spans="1:7" x14ac:dyDescent="0.25">
      <c r="A2348" s="4">
        <v>1316</v>
      </c>
      <c r="B2348" s="4">
        <v>2988</v>
      </c>
      <c r="C2348" s="11">
        <v>44181</v>
      </c>
      <c r="D2348" s="4">
        <v>550</v>
      </c>
      <c r="E2348" s="4">
        <v>921</v>
      </c>
      <c r="F2348" s="41">
        <v>5.5860000000000003</v>
      </c>
      <c r="G2348" s="41">
        <v>3072.3</v>
      </c>
    </row>
    <row r="2349" spans="1:7" x14ac:dyDescent="0.25">
      <c r="A2349" s="5">
        <v>1317</v>
      </c>
      <c r="B2349" s="5">
        <v>2989</v>
      </c>
      <c r="C2349" s="10">
        <v>44181</v>
      </c>
      <c r="D2349" s="5">
        <v>60</v>
      </c>
      <c r="E2349" s="5">
        <v>952</v>
      </c>
      <c r="F2349" s="40">
        <v>15.7395</v>
      </c>
      <c r="G2349" s="40">
        <v>944.37</v>
      </c>
    </row>
    <row r="2350" spans="1:7" x14ac:dyDescent="0.25">
      <c r="A2350" s="4">
        <v>1318</v>
      </c>
      <c r="B2350" s="4">
        <v>2990</v>
      </c>
      <c r="C2350" s="11">
        <v>44181</v>
      </c>
      <c r="D2350" s="4">
        <v>550</v>
      </c>
      <c r="E2350" s="4">
        <v>933</v>
      </c>
      <c r="F2350" s="41">
        <v>43.459499999999998</v>
      </c>
      <c r="G2350" s="41">
        <v>23902.724999999999</v>
      </c>
    </row>
    <row r="2351" spans="1:7" x14ac:dyDescent="0.25">
      <c r="A2351" s="5">
        <v>1318</v>
      </c>
      <c r="B2351" s="5">
        <v>2991</v>
      </c>
      <c r="C2351" s="10">
        <v>44181</v>
      </c>
      <c r="D2351" s="5">
        <v>550</v>
      </c>
      <c r="E2351" s="5">
        <v>934</v>
      </c>
      <c r="F2351" s="40">
        <v>37.621499999999997</v>
      </c>
      <c r="G2351" s="40">
        <v>20691.825000000001</v>
      </c>
    </row>
    <row r="2352" spans="1:7" x14ac:dyDescent="0.25">
      <c r="A2352" s="4">
        <v>1318</v>
      </c>
      <c r="B2352" s="4">
        <v>2992</v>
      </c>
      <c r="C2352" s="11">
        <v>44181</v>
      </c>
      <c r="D2352" s="4">
        <v>550</v>
      </c>
      <c r="E2352" s="4">
        <v>922</v>
      </c>
      <c r="F2352" s="41">
        <v>6.5309999999999997</v>
      </c>
      <c r="G2352" s="41">
        <v>3592.05</v>
      </c>
    </row>
    <row r="2353" spans="1:7" x14ac:dyDescent="0.25">
      <c r="A2353" s="5">
        <v>1318</v>
      </c>
      <c r="B2353" s="5">
        <v>2993</v>
      </c>
      <c r="C2353" s="10">
        <v>44181</v>
      </c>
      <c r="D2353" s="5">
        <v>550</v>
      </c>
      <c r="E2353" s="5">
        <v>923</v>
      </c>
      <c r="F2353" s="40">
        <v>6.1844999999999999</v>
      </c>
      <c r="G2353" s="40">
        <v>3401.4749999999999</v>
      </c>
    </row>
    <row r="2354" spans="1:7" x14ac:dyDescent="0.25">
      <c r="A2354" s="4">
        <v>1319</v>
      </c>
      <c r="B2354" s="4">
        <v>2994</v>
      </c>
      <c r="C2354" s="11">
        <v>44181</v>
      </c>
      <c r="D2354" s="4">
        <v>550</v>
      </c>
      <c r="E2354" s="4">
        <v>317</v>
      </c>
      <c r="F2354" s="41">
        <v>29.578499999999998</v>
      </c>
      <c r="G2354" s="41">
        <v>16268.174999999999</v>
      </c>
    </row>
    <row r="2355" spans="1:7" x14ac:dyDescent="0.25">
      <c r="A2355" s="5">
        <v>1319</v>
      </c>
      <c r="B2355" s="5">
        <v>2995</v>
      </c>
      <c r="C2355" s="10">
        <v>44181</v>
      </c>
      <c r="D2355" s="5">
        <v>550</v>
      </c>
      <c r="E2355" s="5">
        <v>318</v>
      </c>
      <c r="F2355" s="40">
        <v>36.098999999999997</v>
      </c>
      <c r="G2355" s="40">
        <v>19854.45</v>
      </c>
    </row>
    <row r="2356" spans="1:7" x14ac:dyDescent="0.25">
      <c r="A2356" s="4">
        <v>1319</v>
      </c>
      <c r="B2356" s="4">
        <v>2996</v>
      </c>
      <c r="C2356" s="11">
        <v>44181</v>
      </c>
      <c r="D2356" s="4">
        <v>550</v>
      </c>
      <c r="E2356" s="4">
        <v>319</v>
      </c>
      <c r="F2356" s="41">
        <v>48.583500000000001</v>
      </c>
      <c r="G2356" s="41">
        <v>26720.924999999999</v>
      </c>
    </row>
    <row r="2357" spans="1:7" x14ac:dyDescent="0.25">
      <c r="A2357" s="5">
        <v>1320</v>
      </c>
      <c r="B2357" s="5">
        <v>2997</v>
      </c>
      <c r="C2357" s="10">
        <v>44181</v>
      </c>
      <c r="D2357" s="5">
        <v>550</v>
      </c>
      <c r="E2357" s="5">
        <v>928</v>
      </c>
      <c r="F2357" s="40">
        <v>32.2455</v>
      </c>
      <c r="G2357" s="40">
        <v>17735.025000000001</v>
      </c>
    </row>
    <row r="2358" spans="1:7" x14ac:dyDescent="0.25">
      <c r="A2358" s="4">
        <v>1320</v>
      </c>
      <c r="B2358" s="4">
        <v>2998</v>
      </c>
      <c r="C2358" s="11">
        <v>44181</v>
      </c>
      <c r="D2358" s="4">
        <v>550</v>
      </c>
      <c r="E2358" s="4">
        <v>929</v>
      </c>
      <c r="F2358" s="41">
        <v>36.561</v>
      </c>
      <c r="G2358" s="41">
        <v>20108.55</v>
      </c>
    </row>
    <row r="2359" spans="1:7" x14ac:dyDescent="0.25">
      <c r="A2359" s="5">
        <v>1321</v>
      </c>
      <c r="B2359" s="5">
        <v>2999</v>
      </c>
      <c r="C2359" s="10">
        <v>44182</v>
      </c>
      <c r="D2359" s="5">
        <v>550</v>
      </c>
      <c r="E2359" s="5">
        <v>319</v>
      </c>
      <c r="F2359" s="40">
        <v>46.420499999999997</v>
      </c>
      <c r="G2359" s="40">
        <v>25531.275000000001</v>
      </c>
    </row>
    <row r="2360" spans="1:7" x14ac:dyDescent="0.25">
      <c r="A2360" s="4">
        <v>1322</v>
      </c>
      <c r="B2360" s="4">
        <v>3000</v>
      </c>
      <c r="C2360" s="11">
        <v>44182</v>
      </c>
      <c r="D2360" s="4">
        <v>3</v>
      </c>
      <c r="E2360" s="4">
        <v>364</v>
      </c>
      <c r="F2360" s="41">
        <v>47.596499999999999</v>
      </c>
      <c r="G2360" s="41">
        <v>142.7895</v>
      </c>
    </row>
    <row r="2361" spans="1:7" x14ac:dyDescent="0.25">
      <c r="A2361" s="5">
        <v>1322</v>
      </c>
      <c r="B2361" s="5">
        <v>3001</v>
      </c>
      <c r="C2361" s="10">
        <v>44182</v>
      </c>
      <c r="D2361" s="5">
        <v>3</v>
      </c>
      <c r="E2361" s="5">
        <v>365</v>
      </c>
      <c r="F2361" s="40">
        <v>43.323</v>
      </c>
      <c r="G2361" s="40">
        <v>129.96899999999999</v>
      </c>
    </row>
    <row r="2362" spans="1:7" x14ac:dyDescent="0.25">
      <c r="A2362" s="4">
        <v>1323</v>
      </c>
      <c r="B2362" s="4">
        <v>3002</v>
      </c>
      <c r="C2362" s="11">
        <v>44182</v>
      </c>
      <c r="D2362" s="4">
        <v>3</v>
      </c>
      <c r="E2362" s="4">
        <v>312</v>
      </c>
      <c r="F2362" s="41">
        <v>41.915999999999997</v>
      </c>
      <c r="G2362" s="41">
        <v>125.748</v>
      </c>
    </row>
    <row r="2363" spans="1:7" x14ac:dyDescent="0.25">
      <c r="A2363" s="5">
        <v>1324</v>
      </c>
      <c r="B2363" s="5">
        <v>3003</v>
      </c>
      <c r="C2363" s="10">
        <v>44182</v>
      </c>
      <c r="D2363" s="5">
        <v>3</v>
      </c>
      <c r="E2363" s="5">
        <v>311</v>
      </c>
      <c r="F2363" s="40">
        <v>50.263500000000001</v>
      </c>
      <c r="G2363" s="40">
        <v>150.79050000000001</v>
      </c>
    </row>
    <row r="2364" spans="1:7" x14ac:dyDescent="0.25">
      <c r="A2364" s="4">
        <v>1325</v>
      </c>
      <c r="B2364" s="4">
        <v>3004</v>
      </c>
      <c r="C2364" s="11">
        <v>44183</v>
      </c>
      <c r="D2364" s="4">
        <v>3</v>
      </c>
      <c r="E2364" s="4">
        <v>359</v>
      </c>
      <c r="F2364" s="41">
        <v>47.680500000000002</v>
      </c>
      <c r="G2364" s="41">
        <v>143.04150000000001</v>
      </c>
    </row>
    <row r="2365" spans="1:7" x14ac:dyDescent="0.25">
      <c r="A2365" s="5">
        <v>1325</v>
      </c>
      <c r="B2365" s="5">
        <v>3005</v>
      </c>
      <c r="C2365" s="10">
        <v>44183</v>
      </c>
      <c r="D2365" s="5">
        <v>3</v>
      </c>
      <c r="E2365" s="5">
        <v>360</v>
      </c>
      <c r="F2365" s="40">
        <v>45.580500000000001</v>
      </c>
      <c r="G2365" s="40">
        <v>136.7415</v>
      </c>
    </row>
    <row r="2366" spans="1:7" x14ac:dyDescent="0.25">
      <c r="A2366" s="4">
        <v>1325</v>
      </c>
      <c r="B2366" s="4">
        <v>3006</v>
      </c>
      <c r="C2366" s="11">
        <v>44183</v>
      </c>
      <c r="D2366" s="4">
        <v>3</v>
      </c>
      <c r="E2366" s="4">
        <v>361</v>
      </c>
      <c r="F2366" s="41">
        <v>49.853999999999999</v>
      </c>
      <c r="G2366" s="41">
        <v>149.56200000000001</v>
      </c>
    </row>
    <row r="2367" spans="1:7" x14ac:dyDescent="0.25">
      <c r="A2367" s="5">
        <v>1325</v>
      </c>
      <c r="B2367" s="5">
        <v>3007</v>
      </c>
      <c r="C2367" s="10">
        <v>44183</v>
      </c>
      <c r="D2367" s="5">
        <v>3</v>
      </c>
      <c r="E2367" s="5">
        <v>362</v>
      </c>
      <c r="F2367" s="40">
        <v>45.580500000000001</v>
      </c>
      <c r="G2367" s="40">
        <v>136.7415</v>
      </c>
    </row>
    <row r="2368" spans="1:7" x14ac:dyDescent="0.25">
      <c r="A2368" s="4">
        <v>1325</v>
      </c>
      <c r="B2368" s="4">
        <v>3008</v>
      </c>
      <c r="C2368" s="11">
        <v>44183</v>
      </c>
      <c r="D2368" s="4">
        <v>3</v>
      </c>
      <c r="E2368" s="4">
        <v>363</v>
      </c>
      <c r="F2368" s="41">
        <v>43.480499999999999</v>
      </c>
      <c r="G2368" s="41">
        <v>130.44149999999999</v>
      </c>
    </row>
    <row r="2369" spans="1:7" x14ac:dyDescent="0.25">
      <c r="A2369" s="5">
        <v>1325</v>
      </c>
      <c r="B2369" s="5">
        <v>3009</v>
      </c>
      <c r="C2369" s="10">
        <v>44183</v>
      </c>
      <c r="D2369" s="5">
        <v>3</v>
      </c>
      <c r="E2369" s="5">
        <v>364</v>
      </c>
      <c r="F2369" s="40">
        <v>47.753999999999998</v>
      </c>
      <c r="G2369" s="40">
        <v>143.262</v>
      </c>
    </row>
    <row r="2370" spans="1:7" x14ac:dyDescent="0.25">
      <c r="A2370" s="4">
        <v>1325</v>
      </c>
      <c r="B2370" s="4">
        <v>3010</v>
      </c>
      <c r="C2370" s="11">
        <v>44183</v>
      </c>
      <c r="D2370" s="4">
        <v>3</v>
      </c>
      <c r="E2370" s="4">
        <v>365</v>
      </c>
      <c r="F2370" s="41">
        <v>43.480499999999999</v>
      </c>
      <c r="G2370" s="41">
        <v>130.44149999999999</v>
      </c>
    </row>
    <row r="2371" spans="1:7" x14ac:dyDescent="0.25">
      <c r="A2371" s="5">
        <v>1325</v>
      </c>
      <c r="B2371" s="5">
        <v>3011</v>
      </c>
      <c r="C2371" s="10">
        <v>44183</v>
      </c>
      <c r="D2371" s="5">
        <v>3</v>
      </c>
      <c r="E2371" s="5">
        <v>366</v>
      </c>
      <c r="F2371" s="40">
        <v>41.380499999999998</v>
      </c>
      <c r="G2371" s="40">
        <v>124.14149999999999</v>
      </c>
    </row>
    <row r="2372" spans="1:7" x14ac:dyDescent="0.25">
      <c r="A2372" s="4">
        <v>1325</v>
      </c>
      <c r="B2372" s="4">
        <v>3012</v>
      </c>
      <c r="C2372" s="11">
        <v>44183</v>
      </c>
      <c r="D2372" s="4">
        <v>3</v>
      </c>
      <c r="E2372" s="4">
        <v>367</v>
      </c>
      <c r="F2372" s="41">
        <v>45.654000000000003</v>
      </c>
      <c r="G2372" s="41">
        <v>136.96199999999999</v>
      </c>
    </row>
    <row r="2373" spans="1:7" x14ac:dyDescent="0.25">
      <c r="A2373" s="5">
        <v>1325</v>
      </c>
      <c r="B2373" s="5">
        <v>3013</v>
      </c>
      <c r="C2373" s="10">
        <v>44183</v>
      </c>
      <c r="D2373" s="5">
        <v>3</v>
      </c>
      <c r="E2373" s="5">
        <v>368</v>
      </c>
      <c r="F2373" s="40">
        <v>41.380499999999998</v>
      </c>
      <c r="G2373" s="40">
        <v>124.14149999999999</v>
      </c>
    </row>
    <row r="2374" spans="1:7" x14ac:dyDescent="0.25">
      <c r="A2374" s="4">
        <v>1325</v>
      </c>
      <c r="B2374" s="4">
        <v>3014</v>
      </c>
      <c r="C2374" s="11">
        <v>44183</v>
      </c>
      <c r="D2374" s="4">
        <v>3</v>
      </c>
      <c r="E2374" s="4">
        <v>369</v>
      </c>
      <c r="F2374" s="41">
        <v>39.280500000000004</v>
      </c>
      <c r="G2374" s="41">
        <v>117.8415</v>
      </c>
    </row>
    <row r="2375" spans="1:7" x14ac:dyDescent="0.25">
      <c r="A2375" s="5">
        <v>1325</v>
      </c>
      <c r="B2375" s="5">
        <v>3015</v>
      </c>
      <c r="C2375" s="10">
        <v>44183</v>
      </c>
      <c r="D2375" s="5">
        <v>3</v>
      </c>
      <c r="E2375" s="5">
        <v>370</v>
      </c>
      <c r="F2375" s="40">
        <v>43.554000000000002</v>
      </c>
      <c r="G2375" s="40">
        <v>130.66200000000001</v>
      </c>
    </row>
    <row r="2376" spans="1:7" x14ac:dyDescent="0.25">
      <c r="A2376" s="4">
        <v>1325</v>
      </c>
      <c r="B2376" s="4">
        <v>3016</v>
      </c>
      <c r="C2376" s="11">
        <v>44183</v>
      </c>
      <c r="D2376" s="4">
        <v>3</v>
      </c>
      <c r="E2376" s="4">
        <v>371</v>
      </c>
      <c r="F2376" s="41">
        <v>39.280500000000004</v>
      </c>
      <c r="G2376" s="41">
        <v>117.8415</v>
      </c>
    </row>
    <row r="2377" spans="1:7" x14ac:dyDescent="0.25">
      <c r="A2377" s="5">
        <v>1325</v>
      </c>
      <c r="B2377" s="5">
        <v>3017</v>
      </c>
      <c r="C2377" s="10">
        <v>44183</v>
      </c>
      <c r="D2377" s="5">
        <v>3</v>
      </c>
      <c r="E2377" s="5">
        <v>372</v>
      </c>
      <c r="F2377" s="40">
        <v>37.180500000000002</v>
      </c>
      <c r="G2377" s="40">
        <v>111.5415</v>
      </c>
    </row>
    <row r="2378" spans="1:7" x14ac:dyDescent="0.25">
      <c r="A2378" s="4">
        <v>1325</v>
      </c>
      <c r="B2378" s="4">
        <v>3018</v>
      </c>
      <c r="C2378" s="11">
        <v>44183</v>
      </c>
      <c r="D2378" s="4">
        <v>3</v>
      </c>
      <c r="E2378" s="4">
        <v>373</v>
      </c>
      <c r="F2378" s="41">
        <v>41.454000000000001</v>
      </c>
      <c r="G2378" s="41">
        <v>124.36199999999999</v>
      </c>
    </row>
    <row r="2379" spans="1:7" x14ac:dyDescent="0.25">
      <c r="A2379" s="5">
        <v>1325</v>
      </c>
      <c r="B2379" s="5">
        <v>3019</v>
      </c>
      <c r="C2379" s="10">
        <v>44183</v>
      </c>
      <c r="D2379" s="5">
        <v>3</v>
      </c>
      <c r="E2379" s="5">
        <v>374</v>
      </c>
      <c r="F2379" s="40">
        <v>37.180500000000002</v>
      </c>
      <c r="G2379" s="40">
        <v>111.5415</v>
      </c>
    </row>
    <row r="2380" spans="1:7" x14ac:dyDescent="0.25">
      <c r="A2380" s="4">
        <v>1326</v>
      </c>
      <c r="B2380" s="4">
        <v>3020</v>
      </c>
      <c r="C2380" s="11">
        <v>44183</v>
      </c>
      <c r="D2380" s="4">
        <v>550</v>
      </c>
      <c r="E2380" s="4">
        <v>530</v>
      </c>
      <c r="F2380" s="41">
        <v>16.085999999999999</v>
      </c>
      <c r="G2380" s="41">
        <v>8847.2999999999993</v>
      </c>
    </row>
    <row r="2381" spans="1:7" x14ac:dyDescent="0.25">
      <c r="A2381" s="5">
        <v>1327</v>
      </c>
      <c r="B2381" s="5">
        <v>3021</v>
      </c>
      <c r="C2381" s="10">
        <v>44183</v>
      </c>
      <c r="D2381" s="5">
        <v>3</v>
      </c>
      <c r="E2381" s="5">
        <v>314</v>
      </c>
      <c r="F2381" s="40">
        <v>57.025500000000001</v>
      </c>
      <c r="G2381" s="40">
        <v>171.07650000000001</v>
      </c>
    </row>
    <row r="2382" spans="1:7" x14ac:dyDescent="0.25">
      <c r="A2382" s="4">
        <v>1328</v>
      </c>
      <c r="B2382" s="4">
        <v>3022</v>
      </c>
      <c r="C2382" s="11">
        <v>44183</v>
      </c>
      <c r="D2382" s="4">
        <v>550</v>
      </c>
      <c r="E2382" s="4">
        <v>512</v>
      </c>
      <c r="F2382" s="41">
        <v>37.085999999999999</v>
      </c>
      <c r="G2382" s="41">
        <v>20397.3</v>
      </c>
    </row>
    <row r="2383" spans="1:7" x14ac:dyDescent="0.25">
      <c r="A2383" s="5">
        <v>1329</v>
      </c>
      <c r="B2383" s="5">
        <v>3023</v>
      </c>
      <c r="C2383" s="10">
        <v>44183</v>
      </c>
      <c r="D2383" s="5">
        <v>550</v>
      </c>
      <c r="E2383" s="5">
        <v>513</v>
      </c>
      <c r="F2383" s="40">
        <v>26.596499999999999</v>
      </c>
      <c r="G2383" s="40">
        <v>14628.075000000001</v>
      </c>
    </row>
    <row r="2384" spans="1:7" x14ac:dyDescent="0.25">
      <c r="A2384" s="4">
        <v>1330</v>
      </c>
      <c r="B2384" s="4">
        <v>3024</v>
      </c>
      <c r="C2384" s="11">
        <v>44183</v>
      </c>
      <c r="D2384" s="4">
        <v>550</v>
      </c>
      <c r="E2384" s="4">
        <v>317</v>
      </c>
      <c r="F2384" s="41">
        <v>27.058499999999999</v>
      </c>
      <c r="G2384" s="41">
        <v>14882.174999999999</v>
      </c>
    </row>
    <row r="2385" spans="1:7" x14ac:dyDescent="0.25">
      <c r="A2385" s="5">
        <v>1330</v>
      </c>
      <c r="B2385" s="5">
        <v>3025</v>
      </c>
      <c r="C2385" s="10">
        <v>44183</v>
      </c>
      <c r="D2385" s="5">
        <v>550</v>
      </c>
      <c r="E2385" s="5">
        <v>318</v>
      </c>
      <c r="F2385" s="40">
        <v>33.579000000000001</v>
      </c>
      <c r="G2385" s="40">
        <v>18468.45</v>
      </c>
    </row>
    <row r="2386" spans="1:7" x14ac:dyDescent="0.25">
      <c r="A2386" s="4">
        <v>1330</v>
      </c>
      <c r="B2386" s="4">
        <v>3026</v>
      </c>
      <c r="C2386" s="11">
        <v>44183</v>
      </c>
      <c r="D2386" s="4">
        <v>550</v>
      </c>
      <c r="E2386" s="4">
        <v>319</v>
      </c>
      <c r="F2386" s="41">
        <v>46.063499999999998</v>
      </c>
      <c r="G2386" s="41">
        <v>25334.924999999999</v>
      </c>
    </row>
    <row r="2387" spans="1:7" x14ac:dyDescent="0.25">
      <c r="A2387" s="5">
        <v>1331</v>
      </c>
      <c r="B2387" s="5">
        <v>3027</v>
      </c>
      <c r="C2387" s="10">
        <v>44183</v>
      </c>
      <c r="D2387" s="5">
        <v>3</v>
      </c>
      <c r="E2387" s="5">
        <v>403</v>
      </c>
      <c r="F2387" s="40">
        <v>47.470500000000001</v>
      </c>
      <c r="G2387" s="40">
        <v>142.41149999999999</v>
      </c>
    </row>
    <row r="2388" spans="1:7" x14ac:dyDescent="0.25">
      <c r="A2388" s="4">
        <v>1331</v>
      </c>
      <c r="B2388" s="4">
        <v>3028</v>
      </c>
      <c r="C2388" s="11">
        <v>44183</v>
      </c>
      <c r="D2388" s="4">
        <v>3</v>
      </c>
      <c r="E2388" s="4">
        <v>404</v>
      </c>
      <c r="F2388" s="41">
        <v>45.3705</v>
      </c>
      <c r="G2388" s="41">
        <v>136.11150000000001</v>
      </c>
    </row>
    <row r="2389" spans="1:7" x14ac:dyDescent="0.25">
      <c r="A2389" s="5">
        <v>1331</v>
      </c>
      <c r="B2389" s="5">
        <v>3029</v>
      </c>
      <c r="C2389" s="10">
        <v>44183</v>
      </c>
      <c r="D2389" s="5">
        <v>3</v>
      </c>
      <c r="E2389" s="5">
        <v>405</v>
      </c>
      <c r="F2389" s="40">
        <v>49.643999999999998</v>
      </c>
      <c r="G2389" s="40">
        <v>148.93199999999999</v>
      </c>
    </row>
    <row r="2390" spans="1:7" x14ac:dyDescent="0.25">
      <c r="A2390" s="4">
        <v>1331</v>
      </c>
      <c r="B2390" s="4">
        <v>3030</v>
      </c>
      <c r="C2390" s="11">
        <v>44183</v>
      </c>
      <c r="D2390" s="4">
        <v>3</v>
      </c>
      <c r="E2390" s="4">
        <v>406</v>
      </c>
      <c r="F2390" s="41">
        <v>45.3705</v>
      </c>
      <c r="G2390" s="41">
        <v>136.11150000000001</v>
      </c>
    </row>
    <row r="2391" spans="1:7" x14ac:dyDescent="0.25">
      <c r="A2391" s="5">
        <v>1332</v>
      </c>
      <c r="B2391" s="5">
        <v>3031</v>
      </c>
      <c r="C2391" s="10">
        <v>44183</v>
      </c>
      <c r="D2391" s="5">
        <v>3</v>
      </c>
      <c r="E2391" s="5">
        <v>427</v>
      </c>
      <c r="F2391" s="40">
        <v>47.596499999999999</v>
      </c>
      <c r="G2391" s="40">
        <v>142.7895</v>
      </c>
    </row>
    <row r="2392" spans="1:7" x14ac:dyDescent="0.25">
      <c r="A2392" s="4">
        <v>1332</v>
      </c>
      <c r="B2392" s="4">
        <v>3032</v>
      </c>
      <c r="C2392" s="11">
        <v>44183</v>
      </c>
      <c r="D2392" s="4">
        <v>3</v>
      </c>
      <c r="E2392" s="4">
        <v>428</v>
      </c>
      <c r="F2392" s="41">
        <v>43.323</v>
      </c>
      <c r="G2392" s="41">
        <v>129.96899999999999</v>
      </c>
    </row>
    <row r="2393" spans="1:7" x14ac:dyDescent="0.25">
      <c r="A2393" s="5">
        <v>1333</v>
      </c>
      <c r="B2393" s="5">
        <v>3033</v>
      </c>
      <c r="C2393" s="10">
        <v>44183</v>
      </c>
      <c r="D2393" s="5">
        <v>60</v>
      </c>
      <c r="E2393" s="5">
        <v>322</v>
      </c>
      <c r="F2393" s="40">
        <v>25.420500000000001</v>
      </c>
      <c r="G2393" s="40">
        <v>1525.23</v>
      </c>
    </row>
    <row r="2394" spans="1:7" x14ac:dyDescent="0.25">
      <c r="A2394" s="4">
        <v>1334</v>
      </c>
      <c r="B2394" s="4">
        <v>3034</v>
      </c>
      <c r="C2394" s="11">
        <v>44183</v>
      </c>
      <c r="D2394" s="4">
        <v>3</v>
      </c>
      <c r="E2394" s="4">
        <v>438</v>
      </c>
      <c r="F2394" s="41">
        <v>41.222999999999999</v>
      </c>
      <c r="G2394" s="41">
        <v>123.669</v>
      </c>
    </row>
    <row r="2395" spans="1:7" x14ac:dyDescent="0.25">
      <c r="A2395" s="5">
        <v>1334</v>
      </c>
      <c r="B2395" s="5">
        <v>3035</v>
      </c>
      <c r="C2395" s="10">
        <v>44183</v>
      </c>
      <c r="D2395" s="5">
        <v>3</v>
      </c>
      <c r="E2395" s="5">
        <v>439</v>
      </c>
      <c r="F2395" s="40">
        <v>45.496499999999997</v>
      </c>
      <c r="G2395" s="40">
        <v>136.48949999999999</v>
      </c>
    </row>
    <row r="2396" spans="1:7" x14ac:dyDescent="0.25">
      <c r="A2396" s="4">
        <v>1335</v>
      </c>
      <c r="B2396" s="4">
        <v>3036</v>
      </c>
      <c r="C2396" s="11">
        <v>44183</v>
      </c>
      <c r="D2396" s="4">
        <v>550</v>
      </c>
      <c r="E2396" s="4">
        <v>941</v>
      </c>
      <c r="F2396" s="41">
        <v>62.9895</v>
      </c>
      <c r="G2396" s="41">
        <v>34644.224999999999</v>
      </c>
    </row>
    <row r="2397" spans="1:7" x14ac:dyDescent="0.25">
      <c r="A2397" s="5">
        <v>1336</v>
      </c>
      <c r="B2397" s="5">
        <v>3037</v>
      </c>
      <c r="C2397" s="10">
        <v>44183</v>
      </c>
      <c r="D2397" s="5">
        <v>3</v>
      </c>
      <c r="E2397" s="5">
        <v>320</v>
      </c>
      <c r="F2397" s="40">
        <v>45.3705</v>
      </c>
      <c r="G2397" s="40">
        <v>136.11150000000001</v>
      </c>
    </row>
    <row r="2398" spans="1:7" x14ac:dyDescent="0.25">
      <c r="A2398" s="4">
        <v>1336</v>
      </c>
      <c r="B2398" s="4">
        <v>3038</v>
      </c>
      <c r="C2398" s="11">
        <v>44183</v>
      </c>
      <c r="D2398" s="4">
        <v>3</v>
      </c>
      <c r="E2398" s="4">
        <v>321</v>
      </c>
      <c r="F2398" s="41">
        <v>40.488</v>
      </c>
      <c r="G2398" s="41">
        <v>121.464</v>
      </c>
    </row>
    <row r="2399" spans="1:7" x14ac:dyDescent="0.25">
      <c r="A2399" s="5">
        <v>1336</v>
      </c>
      <c r="B2399" s="5">
        <v>3039</v>
      </c>
      <c r="C2399" s="10">
        <v>44183</v>
      </c>
      <c r="D2399" s="5">
        <v>60</v>
      </c>
      <c r="E2399" s="5">
        <v>322</v>
      </c>
      <c r="F2399" s="40">
        <v>26.365500000000001</v>
      </c>
      <c r="G2399" s="40">
        <v>1581.93</v>
      </c>
    </row>
    <row r="2400" spans="1:7" x14ac:dyDescent="0.25">
      <c r="A2400" s="4">
        <v>1337</v>
      </c>
      <c r="B2400" s="4">
        <v>3040</v>
      </c>
      <c r="C2400" s="11">
        <v>44183</v>
      </c>
      <c r="D2400" s="4">
        <v>3</v>
      </c>
      <c r="E2400" s="4">
        <v>504</v>
      </c>
      <c r="F2400" s="41">
        <v>48.762</v>
      </c>
      <c r="G2400" s="41">
        <v>146.286</v>
      </c>
    </row>
    <row r="2401" spans="1:7" x14ac:dyDescent="0.25">
      <c r="A2401" s="5">
        <v>1338</v>
      </c>
      <c r="B2401" s="5">
        <v>3041</v>
      </c>
      <c r="C2401" s="10">
        <v>44183</v>
      </c>
      <c r="D2401" s="5">
        <v>3</v>
      </c>
      <c r="E2401" s="5">
        <v>497</v>
      </c>
      <c r="F2401" s="40">
        <v>34.188000000000002</v>
      </c>
      <c r="G2401" s="40">
        <v>102.56399999999999</v>
      </c>
    </row>
    <row r="2402" spans="1:7" x14ac:dyDescent="0.25">
      <c r="A2402" s="4">
        <v>1339</v>
      </c>
      <c r="B2402" s="4">
        <v>3042</v>
      </c>
      <c r="C2402" s="11">
        <v>44183</v>
      </c>
      <c r="D2402" s="4">
        <v>3</v>
      </c>
      <c r="E2402" s="4">
        <v>323</v>
      </c>
      <c r="F2402" s="41">
        <v>50.263500000000001</v>
      </c>
      <c r="G2402" s="41">
        <v>150.79050000000001</v>
      </c>
    </row>
    <row r="2403" spans="1:7" x14ac:dyDescent="0.25">
      <c r="A2403" s="5">
        <v>1340</v>
      </c>
      <c r="B2403" s="5">
        <v>3043</v>
      </c>
      <c r="C2403" s="10">
        <v>44183</v>
      </c>
      <c r="D2403" s="5">
        <v>550</v>
      </c>
      <c r="E2403" s="5">
        <v>523</v>
      </c>
      <c r="F2403" s="40">
        <v>10.731</v>
      </c>
      <c r="G2403" s="40">
        <v>5902.05</v>
      </c>
    </row>
    <row r="2404" spans="1:7" x14ac:dyDescent="0.25">
      <c r="A2404" s="4">
        <v>1340</v>
      </c>
      <c r="B2404" s="4">
        <v>3044</v>
      </c>
      <c r="C2404" s="11">
        <v>44183</v>
      </c>
      <c r="D2404" s="4">
        <v>550</v>
      </c>
      <c r="E2404" s="4">
        <v>524</v>
      </c>
      <c r="F2404" s="41">
        <v>14.1225</v>
      </c>
      <c r="G2404" s="41">
        <v>7767.375</v>
      </c>
    </row>
    <row r="2405" spans="1:7" x14ac:dyDescent="0.25">
      <c r="A2405" s="5">
        <v>1341</v>
      </c>
      <c r="B2405" s="5">
        <v>3045</v>
      </c>
      <c r="C2405" s="10">
        <v>44184</v>
      </c>
      <c r="D2405" s="5">
        <v>60</v>
      </c>
      <c r="E2405" s="5">
        <v>494</v>
      </c>
      <c r="F2405" s="40">
        <v>53.203499999999998</v>
      </c>
      <c r="G2405" s="40">
        <v>3192.21</v>
      </c>
    </row>
    <row r="2406" spans="1:7" x14ac:dyDescent="0.25">
      <c r="A2406" s="4">
        <v>1341</v>
      </c>
      <c r="B2406" s="4">
        <v>3046</v>
      </c>
      <c r="C2406" s="11">
        <v>44184</v>
      </c>
      <c r="D2406" s="4">
        <v>60</v>
      </c>
      <c r="E2406" s="4">
        <v>495</v>
      </c>
      <c r="F2406" s="41">
        <v>63.692999999999998</v>
      </c>
      <c r="G2406" s="41">
        <v>3821.58</v>
      </c>
    </row>
    <row r="2407" spans="1:7" x14ac:dyDescent="0.25">
      <c r="A2407" s="5">
        <v>1341</v>
      </c>
      <c r="B2407" s="5">
        <v>3047</v>
      </c>
      <c r="C2407" s="10">
        <v>44184</v>
      </c>
      <c r="D2407" s="5">
        <v>60</v>
      </c>
      <c r="E2407" s="5">
        <v>496</v>
      </c>
      <c r="F2407" s="40">
        <v>48.908999999999999</v>
      </c>
      <c r="G2407" s="40">
        <v>2934.54</v>
      </c>
    </row>
    <row r="2408" spans="1:7" x14ac:dyDescent="0.25">
      <c r="A2408" s="4">
        <v>1342</v>
      </c>
      <c r="B2408" s="4">
        <v>3048</v>
      </c>
      <c r="C2408" s="11">
        <v>44184</v>
      </c>
      <c r="D2408" s="4">
        <v>550</v>
      </c>
      <c r="E2408" s="4">
        <v>913</v>
      </c>
      <c r="F2408" s="41">
        <v>40.939500000000002</v>
      </c>
      <c r="G2408" s="41">
        <v>22516.724999999999</v>
      </c>
    </row>
    <row r="2409" spans="1:7" x14ac:dyDescent="0.25">
      <c r="A2409" s="5">
        <v>1342</v>
      </c>
      <c r="B2409" s="5">
        <v>3049</v>
      </c>
      <c r="C2409" s="10">
        <v>44184</v>
      </c>
      <c r="D2409" s="5">
        <v>550</v>
      </c>
      <c r="E2409" s="5">
        <v>914</v>
      </c>
      <c r="F2409" s="40">
        <v>21.0945</v>
      </c>
      <c r="G2409" s="40">
        <v>11601.975</v>
      </c>
    </row>
    <row r="2410" spans="1:7" x14ac:dyDescent="0.25">
      <c r="A2410" s="4">
        <v>1343</v>
      </c>
      <c r="B2410" s="4">
        <v>3050</v>
      </c>
      <c r="C2410" s="11">
        <v>44184</v>
      </c>
      <c r="D2410" s="4">
        <v>60</v>
      </c>
      <c r="E2410" s="4">
        <v>506</v>
      </c>
      <c r="F2410" s="41">
        <v>9.1980000000000004</v>
      </c>
      <c r="G2410" s="41">
        <v>551.88</v>
      </c>
    </row>
    <row r="2411" spans="1:7" x14ac:dyDescent="0.25">
      <c r="A2411" s="5">
        <v>1344</v>
      </c>
      <c r="B2411" s="5">
        <v>3051</v>
      </c>
      <c r="C2411" s="10">
        <v>44184</v>
      </c>
      <c r="D2411" s="5">
        <v>550</v>
      </c>
      <c r="E2411" s="5">
        <v>351</v>
      </c>
      <c r="F2411" s="40">
        <v>5.7750000000000004</v>
      </c>
      <c r="G2411" s="40">
        <v>3176.25</v>
      </c>
    </row>
    <row r="2412" spans="1:7" x14ac:dyDescent="0.25">
      <c r="A2412" s="4">
        <v>1344</v>
      </c>
      <c r="B2412" s="4">
        <v>3052</v>
      </c>
      <c r="C2412" s="11">
        <v>44184</v>
      </c>
      <c r="D2412" s="4">
        <v>550</v>
      </c>
      <c r="E2412" s="4">
        <v>352</v>
      </c>
      <c r="F2412" s="41">
        <v>1.155</v>
      </c>
      <c r="G2412" s="41">
        <v>635.25</v>
      </c>
    </row>
    <row r="2413" spans="1:7" x14ac:dyDescent="0.25">
      <c r="A2413" s="5">
        <v>1345</v>
      </c>
      <c r="B2413" s="5">
        <v>3053</v>
      </c>
      <c r="C2413" s="10">
        <v>44184</v>
      </c>
      <c r="D2413" s="5">
        <v>550</v>
      </c>
      <c r="E2413" s="5">
        <v>507</v>
      </c>
      <c r="F2413" s="40">
        <v>23.393999999999998</v>
      </c>
      <c r="G2413" s="40">
        <v>12866.7</v>
      </c>
    </row>
    <row r="2414" spans="1:7" x14ac:dyDescent="0.25">
      <c r="A2414" s="4">
        <v>1345</v>
      </c>
      <c r="B2414" s="4">
        <v>3054</v>
      </c>
      <c r="C2414" s="11">
        <v>44184</v>
      </c>
      <c r="D2414" s="4">
        <v>550</v>
      </c>
      <c r="E2414" s="4">
        <v>508</v>
      </c>
      <c r="F2414" s="41">
        <v>27.6465</v>
      </c>
      <c r="G2414" s="41">
        <v>15205.575000000001</v>
      </c>
    </row>
    <row r="2415" spans="1:7" x14ac:dyDescent="0.25">
      <c r="A2415" s="5">
        <v>1346</v>
      </c>
      <c r="B2415" s="5">
        <v>3055</v>
      </c>
      <c r="C2415" s="10">
        <v>44184</v>
      </c>
      <c r="D2415" s="5">
        <v>550</v>
      </c>
      <c r="E2415" s="5">
        <v>355</v>
      </c>
      <c r="F2415" s="40">
        <v>1.365</v>
      </c>
      <c r="G2415" s="40">
        <v>750.75</v>
      </c>
    </row>
    <row r="2416" spans="1:7" x14ac:dyDescent="0.25">
      <c r="A2416" s="4">
        <v>1346</v>
      </c>
      <c r="B2416" s="4">
        <v>3056</v>
      </c>
      <c r="C2416" s="11">
        <v>44184</v>
      </c>
      <c r="D2416" s="4">
        <v>550</v>
      </c>
      <c r="E2416" s="4">
        <v>940</v>
      </c>
      <c r="F2416" s="41">
        <v>62.9895</v>
      </c>
      <c r="G2416" s="41">
        <v>34644.224999999999</v>
      </c>
    </row>
    <row r="2417" spans="1:7" x14ac:dyDescent="0.25">
      <c r="A2417" s="5">
        <v>1346</v>
      </c>
      <c r="B2417" s="5">
        <v>3057</v>
      </c>
      <c r="C2417" s="10">
        <v>44184</v>
      </c>
      <c r="D2417" s="5">
        <v>550</v>
      </c>
      <c r="E2417" s="5">
        <v>535</v>
      </c>
      <c r="F2417" s="40">
        <v>3.4860000000000002</v>
      </c>
      <c r="G2417" s="40">
        <v>1917.3</v>
      </c>
    </row>
    <row r="2418" spans="1:7" x14ac:dyDescent="0.25">
      <c r="A2418" s="4">
        <v>1347</v>
      </c>
      <c r="B2418" s="4">
        <v>3058</v>
      </c>
      <c r="C2418" s="11">
        <v>44184</v>
      </c>
      <c r="D2418" s="4">
        <v>550</v>
      </c>
      <c r="E2418" s="4">
        <v>351</v>
      </c>
      <c r="F2418" s="41">
        <v>6.1950000000000003</v>
      </c>
      <c r="G2418" s="41">
        <v>3407.25</v>
      </c>
    </row>
    <row r="2419" spans="1:7" x14ac:dyDescent="0.25">
      <c r="A2419" s="5">
        <v>1347</v>
      </c>
      <c r="B2419" s="5">
        <v>3059</v>
      </c>
      <c r="C2419" s="10">
        <v>44184</v>
      </c>
      <c r="D2419" s="5">
        <v>550</v>
      </c>
      <c r="E2419" s="5">
        <v>352</v>
      </c>
      <c r="F2419" s="40">
        <v>1.47</v>
      </c>
      <c r="G2419" s="40">
        <v>808.5</v>
      </c>
    </row>
    <row r="2420" spans="1:7" x14ac:dyDescent="0.25">
      <c r="A2420" s="4">
        <v>1347</v>
      </c>
      <c r="B2420" s="4">
        <v>3060</v>
      </c>
      <c r="C2420" s="11">
        <v>44184</v>
      </c>
      <c r="D2420" s="4">
        <v>550</v>
      </c>
      <c r="E2420" s="4">
        <v>679</v>
      </c>
      <c r="F2420" s="41">
        <v>6.1950000000000003</v>
      </c>
      <c r="G2420" s="41">
        <v>3407.25</v>
      </c>
    </row>
    <row r="2421" spans="1:7" x14ac:dyDescent="0.25">
      <c r="A2421" s="5">
        <v>1348</v>
      </c>
      <c r="B2421" s="5">
        <v>3061</v>
      </c>
      <c r="C2421" s="10">
        <v>44184</v>
      </c>
      <c r="D2421" s="5">
        <v>550</v>
      </c>
      <c r="E2421" s="5">
        <v>507</v>
      </c>
      <c r="F2421" s="40">
        <v>22.165500000000002</v>
      </c>
      <c r="G2421" s="40">
        <v>12191.025</v>
      </c>
    </row>
    <row r="2422" spans="1:7" x14ac:dyDescent="0.25">
      <c r="A2422" s="4">
        <v>1348</v>
      </c>
      <c r="B2422" s="4">
        <v>3062</v>
      </c>
      <c r="C2422" s="11">
        <v>44184</v>
      </c>
      <c r="D2422" s="4">
        <v>550</v>
      </c>
      <c r="E2422" s="4">
        <v>508</v>
      </c>
      <c r="F2422" s="41">
        <v>29.284500000000001</v>
      </c>
      <c r="G2422" s="41">
        <v>16106.475</v>
      </c>
    </row>
    <row r="2423" spans="1:7" x14ac:dyDescent="0.25">
      <c r="A2423" s="5">
        <v>1349</v>
      </c>
      <c r="B2423" s="5">
        <v>3063</v>
      </c>
      <c r="C2423" s="10">
        <v>44184</v>
      </c>
      <c r="D2423" s="5">
        <v>3</v>
      </c>
      <c r="E2423" s="5">
        <v>491</v>
      </c>
      <c r="F2423" s="40">
        <v>19.9815</v>
      </c>
      <c r="G2423" s="40">
        <v>59.944499999999998</v>
      </c>
    </row>
    <row r="2424" spans="1:7" x14ac:dyDescent="0.25">
      <c r="A2424" s="4">
        <v>1350</v>
      </c>
      <c r="B2424" s="4">
        <v>3064</v>
      </c>
      <c r="C2424" s="11">
        <v>44184</v>
      </c>
      <c r="D2424" s="4">
        <v>3</v>
      </c>
      <c r="E2424" s="4">
        <v>345</v>
      </c>
      <c r="F2424" s="41">
        <v>36.970500000000001</v>
      </c>
      <c r="G2424" s="41">
        <v>110.9115</v>
      </c>
    </row>
    <row r="2425" spans="1:7" x14ac:dyDescent="0.25">
      <c r="A2425" s="5">
        <v>1350</v>
      </c>
      <c r="B2425" s="5">
        <v>3065</v>
      </c>
      <c r="C2425" s="10">
        <v>44184</v>
      </c>
      <c r="D2425" s="5">
        <v>3</v>
      </c>
      <c r="E2425" s="5">
        <v>346</v>
      </c>
      <c r="F2425" s="40">
        <v>41.244</v>
      </c>
      <c r="G2425" s="40">
        <v>123.732</v>
      </c>
    </row>
    <row r="2426" spans="1:7" x14ac:dyDescent="0.25">
      <c r="A2426" s="4">
        <v>1350</v>
      </c>
      <c r="B2426" s="4">
        <v>3066</v>
      </c>
      <c r="C2426" s="11">
        <v>44184</v>
      </c>
      <c r="D2426" s="4">
        <v>3</v>
      </c>
      <c r="E2426" s="4">
        <v>347</v>
      </c>
      <c r="F2426" s="41">
        <v>36.970500000000001</v>
      </c>
      <c r="G2426" s="41">
        <v>110.9115</v>
      </c>
    </row>
    <row r="2427" spans="1:7" x14ac:dyDescent="0.25">
      <c r="A2427" s="5">
        <v>1351</v>
      </c>
      <c r="B2427" s="5">
        <v>3067</v>
      </c>
      <c r="C2427" s="10">
        <v>44184</v>
      </c>
      <c r="D2427" s="5">
        <v>550</v>
      </c>
      <c r="E2427" s="5">
        <v>935</v>
      </c>
      <c r="F2427" s="40">
        <v>31.4895</v>
      </c>
      <c r="G2427" s="40">
        <v>17319.224999999999</v>
      </c>
    </row>
    <row r="2428" spans="1:7" x14ac:dyDescent="0.25">
      <c r="A2428" s="4">
        <v>1351</v>
      </c>
      <c r="B2428" s="4">
        <v>3068</v>
      </c>
      <c r="C2428" s="11">
        <v>44184</v>
      </c>
      <c r="D2428" s="4">
        <v>550</v>
      </c>
      <c r="E2428" s="4">
        <v>936</v>
      </c>
      <c r="F2428" s="41">
        <v>48.289499999999997</v>
      </c>
      <c r="G2428" s="41">
        <v>26559.224999999999</v>
      </c>
    </row>
    <row r="2429" spans="1:7" x14ac:dyDescent="0.25">
      <c r="A2429" s="5">
        <v>1352</v>
      </c>
      <c r="B2429" s="5">
        <v>3069</v>
      </c>
      <c r="C2429" s="10">
        <v>44184</v>
      </c>
      <c r="D2429" s="5">
        <v>3</v>
      </c>
      <c r="E2429" s="5">
        <v>380</v>
      </c>
      <c r="F2429" s="40">
        <v>43.218000000000004</v>
      </c>
      <c r="G2429" s="40">
        <v>129.654</v>
      </c>
    </row>
    <row r="2430" spans="1:7" x14ac:dyDescent="0.25">
      <c r="A2430" s="4">
        <v>1352</v>
      </c>
      <c r="B2430" s="4">
        <v>3070</v>
      </c>
      <c r="C2430" s="11">
        <v>44184</v>
      </c>
      <c r="D2430" s="4">
        <v>3</v>
      </c>
      <c r="E2430" s="4">
        <v>381</v>
      </c>
      <c r="F2430" s="41">
        <v>47.491500000000002</v>
      </c>
      <c r="G2430" s="41">
        <v>142.47450000000001</v>
      </c>
    </row>
    <row r="2431" spans="1:7" x14ac:dyDescent="0.25">
      <c r="A2431" s="5">
        <v>1353</v>
      </c>
      <c r="B2431" s="5">
        <v>3071</v>
      </c>
      <c r="C2431" s="10">
        <v>44184</v>
      </c>
      <c r="D2431" s="5">
        <v>550</v>
      </c>
      <c r="E2431" s="5">
        <v>478</v>
      </c>
      <c r="F2431" s="40">
        <v>11.087999999999999</v>
      </c>
      <c r="G2431" s="40">
        <v>6098.4</v>
      </c>
    </row>
    <row r="2432" spans="1:7" x14ac:dyDescent="0.25">
      <c r="A2432" s="4">
        <v>1353</v>
      </c>
      <c r="B2432" s="4">
        <v>3072</v>
      </c>
      <c r="C2432" s="11">
        <v>44184</v>
      </c>
      <c r="D2432" s="4">
        <v>550</v>
      </c>
      <c r="E2432" s="4">
        <v>479</v>
      </c>
      <c r="F2432" s="41">
        <v>15.8865</v>
      </c>
      <c r="G2432" s="41">
        <v>8737.5750000000007</v>
      </c>
    </row>
    <row r="2433" spans="1:7" x14ac:dyDescent="0.25">
      <c r="A2433" s="5">
        <v>1353</v>
      </c>
      <c r="B2433" s="5">
        <v>3073</v>
      </c>
      <c r="C2433" s="10">
        <v>44184</v>
      </c>
      <c r="D2433" s="5">
        <v>550</v>
      </c>
      <c r="E2433" s="5">
        <v>480</v>
      </c>
      <c r="F2433" s="40">
        <v>11.6655</v>
      </c>
      <c r="G2433" s="40">
        <v>6416.0249999999996</v>
      </c>
    </row>
    <row r="2434" spans="1:7" x14ac:dyDescent="0.25">
      <c r="A2434" s="4">
        <v>1354</v>
      </c>
      <c r="B2434" s="4">
        <v>3074</v>
      </c>
      <c r="C2434" s="11">
        <v>44184</v>
      </c>
      <c r="D2434" s="4">
        <v>3</v>
      </c>
      <c r="E2434" s="4">
        <v>402</v>
      </c>
      <c r="F2434" s="41">
        <v>47.470500000000001</v>
      </c>
      <c r="G2434" s="41">
        <v>142.41149999999999</v>
      </c>
    </row>
    <row r="2435" spans="1:7" x14ac:dyDescent="0.25">
      <c r="A2435" s="5">
        <v>1355</v>
      </c>
      <c r="B2435" s="5">
        <v>3075</v>
      </c>
      <c r="C2435" s="10">
        <v>44184</v>
      </c>
      <c r="D2435" s="5">
        <v>550</v>
      </c>
      <c r="E2435" s="5">
        <v>510</v>
      </c>
      <c r="F2435" s="40">
        <v>23.079000000000001</v>
      </c>
      <c r="G2435" s="40">
        <v>12693.45</v>
      </c>
    </row>
    <row r="2436" spans="1:7" x14ac:dyDescent="0.25">
      <c r="A2436" s="4">
        <v>1355</v>
      </c>
      <c r="B2436" s="4">
        <v>3076</v>
      </c>
      <c r="C2436" s="11">
        <v>44184</v>
      </c>
      <c r="D2436" s="4">
        <v>550</v>
      </c>
      <c r="E2436" s="4">
        <v>511</v>
      </c>
      <c r="F2436" s="41">
        <v>29.274000000000001</v>
      </c>
      <c r="G2436" s="41">
        <v>16100.7</v>
      </c>
    </row>
    <row r="2437" spans="1:7" x14ac:dyDescent="0.25">
      <c r="A2437" s="5">
        <v>1355</v>
      </c>
      <c r="B2437" s="5">
        <v>3077</v>
      </c>
      <c r="C2437" s="10">
        <v>44184</v>
      </c>
      <c r="D2437" s="5">
        <v>550</v>
      </c>
      <c r="E2437" s="5">
        <v>512</v>
      </c>
      <c r="F2437" s="40">
        <v>34.975499999999997</v>
      </c>
      <c r="G2437" s="40">
        <v>19236.525000000001</v>
      </c>
    </row>
    <row r="2438" spans="1:7" x14ac:dyDescent="0.25">
      <c r="A2438" s="4">
        <v>1356</v>
      </c>
      <c r="B2438" s="4">
        <v>3078</v>
      </c>
      <c r="C2438" s="11">
        <v>44184</v>
      </c>
      <c r="D2438" s="4">
        <v>3</v>
      </c>
      <c r="E2438" s="4">
        <v>409</v>
      </c>
      <c r="F2438" s="41">
        <v>41.170499999999997</v>
      </c>
      <c r="G2438" s="41">
        <v>123.5115</v>
      </c>
    </row>
    <row r="2439" spans="1:7" x14ac:dyDescent="0.25">
      <c r="A2439" s="5">
        <v>1356</v>
      </c>
      <c r="B2439" s="5">
        <v>3079</v>
      </c>
      <c r="C2439" s="10">
        <v>44184</v>
      </c>
      <c r="D2439" s="5">
        <v>550</v>
      </c>
      <c r="E2439" s="5">
        <v>914</v>
      </c>
      <c r="F2439" s="40">
        <v>21.0945</v>
      </c>
      <c r="G2439" s="40">
        <v>11601.975</v>
      </c>
    </row>
    <row r="2440" spans="1:7" x14ac:dyDescent="0.25">
      <c r="A2440" s="4">
        <v>1356</v>
      </c>
      <c r="B2440" s="4">
        <v>3080</v>
      </c>
      <c r="C2440" s="11">
        <v>44184</v>
      </c>
      <c r="D2440" s="4">
        <v>550</v>
      </c>
      <c r="E2440" s="4">
        <v>915</v>
      </c>
      <c r="F2440" s="41">
        <v>30.439499999999999</v>
      </c>
      <c r="G2440" s="41">
        <v>16741.724999999999</v>
      </c>
    </row>
    <row r="2441" spans="1:7" x14ac:dyDescent="0.25">
      <c r="A2441" s="5">
        <v>1356</v>
      </c>
      <c r="B2441" s="5">
        <v>3081</v>
      </c>
      <c r="C2441" s="10">
        <v>44184</v>
      </c>
      <c r="D2441" s="5">
        <v>550</v>
      </c>
      <c r="E2441" s="5">
        <v>916</v>
      </c>
      <c r="F2441" s="40">
        <v>40.939500000000002</v>
      </c>
      <c r="G2441" s="40">
        <v>22516.724999999999</v>
      </c>
    </row>
    <row r="2442" spans="1:7" x14ac:dyDescent="0.25">
      <c r="A2442" s="4">
        <v>1357</v>
      </c>
      <c r="B2442" s="4">
        <v>3082</v>
      </c>
      <c r="C2442" s="11">
        <v>44185</v>
      </c>
      <c r="D2442" s="4">
        <v>550</v>
      </c>
      <c r="E2442" s="4">
        <v>525</v>
      </c>
      <c r="F2442" s="41">
        <v>2.3205</v>
      </c>
      <c r="G2442" s="41">
        <v>1276.2750000000001</v>
      </c>
    </row>
    <row r="2443" spans="1:7" x14ac:dyDescent="0.25">
      <c r="A2443" s="5">
        <v>1358</v>
      </c>
      <c r="B2443" s="5">
        <v>3083</v>
      </c>
      <c r="C2443" s="10">
        <v>44185</v>
      </c>
      <c r="D2443" s="5">
        <v>550</v>
      </c>
      <c r="E2443" s="5">
        <v>526</v>
      </c>
      <c r="F2443" s="40">
        <v>3.6435</v>
      </c>
      <c r="G2443" s="40">
        <v>2003.925</v>
      </c>
    </row>
    <row r="2444" spans="1:7" x14ac:dyDescent="0.25">
      <c r="A2444" s="4">
        <v>1359</v>
      </c>
      <c r="B2444" s="4">
        <v>3084</v>
      </c>
      <c r="C2444" s="11">
        <v>44185</v>
      </c>
      <c r="D2444" s="4">
        <v>550</v>
      </c>
      <c r="E2444" s="4">
        <v>908</v>
      </c>
      <c r="F2444" s="41">
        <v>21.0945</v>
      </c>
      <c r="G2444" s="41">
        <v>11601.975</v>
      </c>
    </row>
    <row r="2445" spans="1:7" x14ac:dyDescent="0.25">
      <c r="A2445" s="5">
        <v>1359</v>
      </c>
      <c r="B2445" s="5">
        <v>3085</v>
      </c>
      <c r="C2445" s="10">
        <v>44185</v>
      </c>
      <c r="D2445" s="5">
        <v>550</v>
      </c>
      <c r="E2445" s="5">
        <v>909</v>
      </c>
      <c r="F2445" s="40">
        <v>30.439499999999999</v>
      </c>
      <c r="G2445" s="40">
        <v>16741.724999999999</v>
      </c>
    </row>
    <row r="2446" spans="1:7" x14ac:dyDescent="0.25">
      <c r="A2446" s="4">
        <v>1359</v>
      </c>
      <c r="B2446" s="4">
        <v>3086</v>
      </c>
      <c r="C2446" s="11">
        <v>44185</v>
      </c>
      <c r="D2446" s="4">
        <v>550</v>
      </c>
      <c r="E2446" s="4">
        <v>913</v>
      </c>
      <c r="F2446" s="41">
        <v>40.939500000000002</v>
      </c>
      <c r="G2446" s="41">
        <v>22516.724999999999</v>
      </c>
    </row>
    <row r="2447" spans="1:7" x14ac:dyDescent="0.25">
      <c r="A2447" s="5">
        <v>1360</v>
      </c>
      <c r="B2447" s="5">
        <v>3087</v>
      </c>
      <c r="C2447" s="10">
        <v>44185</v>
      </c>
      <c r="D2447" s="5">
        <v>60</v>
      </c>
      <c r="E2447" s="5">
        <v>356</v>
      </c>
      <c r="F2447" s="40">
        <v>3.6015000000000001</v>
      </c>
      <c r="G2447" s="40">
        <v>216.09</v>
      </c>
    </row>
    <row r="2448" spans="1:7" x14ac:dyDescent="0.25">
      <c r="A2448" s="4">
        <v>1360</v>
      </c>
      <c r="B2448" s="4">
        <v>3088</v>
      </c>
      <c r="C2448" s="11">
        <v>44185</v>
      </c>
      <c r="D2448" s="4">
        <v>60</v>
      </c>
      <c r="E2448" s="4">
        <v>357</v>
      </c>
      <c r="F2448" s="41">
        <v>3.9794999999999998</v>
      </c>
      <c r="G2448" s="41">
        <v>238.77</v>
      </c>
    </row>
    <row r="2449" spans="1:7" x14ac:dyDescent="0.25">
      <c r="A2449" s="5">
        <v>1361</v>
      </c>
      <c r="B2449" s="5">
        <v>3089</v>
      </c>
      <c r="C2449" s="10">
        <v>44185</v>
      </c>
      <c r="D2449" s="5">
        <v>550</v>
      </c>
      <c r="E2449" s="5">
        <v>935</v>
      </c>
      <c r="F2449" s="40">
        <v>31.4895</v>
      </c>
      <c r="G2449" s="40">
        <v>17319.224999999999</v>
      </c>
    </row>
    <row r="2450" spans="1:7" x14ac:dyDescent="0.25">
      <c r="A2450" s="4">
        <v>1361</v>
      </c>
      <c r="B2450" s="4">
        <v>3090</v>
      </c>
      <c r="C2450" s="11">
        <v>44185</v>
      </c>
      <c r="D2450" s="4">
        <v>550</v>
      </c>
      <c r="E2450" s="4">
        <v>936</v>
      </c>
      <c r="F2450" s="41">
        <v>48.289499999999997</v>
      </c>
      <c r="G2450" s="41">
        <v>26559.224999999999</v>
      </c>
    </row>
    <row r="2451" spans="1:7" x14ac:dyDescent="0.25">
      <c r="A2451" s="5">
        <v>1362</v>
      </c>
      <c r="B2451" s="5">
        <v>3091</v>
      </c>
      <c r="C2451" s="10">
        <v>44185</v>
      </c>
      <c r="D2451" s="5">
        <v>550</v>
      </c>
      <c r="E2451" s="5">
        <v>524</v>
      </c>
      <c r="F2451" s="40">
        <v>12.967499999999999</v>
      </c>
      <c r="G2451" s="40">
        <v>7132.125</v>
      </c>
    </row>
    <row r="2452" spans="1:7" x14ac:dyDescent="0.25">
      <c r="A2452" s="4">
        <v>1363</v>
      </c>
      <c r="B2452" s="4">
        <v>3092</v>
      </c>
      <c r="C2452" s="11">
        <v>44185</v>
      </c>
      <c r="D2452" s="4">
        <v>550</v>
      </c>
      <c r="E2452" s="4">
        <v>911</v>
      </c>
      <c r="F2452" s="41">
        <v>21.0945</v>
      </c>
      <c r="G2452" s="41">
        <v>11601.975</v>
      </c>
    </row>
    <row r="2453" spans="1:7" x14ac:dyDescent="0.25">
      <c r="A2453" s="5">
        <v>1363</v>
      </c>
      <c r="B2453" s="5">
        <v>3093</v>
      </c>
      <c r="C2453" s="10">
        <v>44185</v>
      </c>
      <c r="D2453" s="5">
        <v>550</v>
      </c>
      <c r="E2453" s="5">
        <v>912</v>
      </c>
      <c r="F2453" s="40">
        <v>30.439499999999999</v>
      </c>
      <c r="G2453" s="40">
        <v>16741.724999999999</v>
      </c>
    </row>
    <row r="2454" spans="1:7" x14ac:dyDescent="0.25">
      <c r="A2454" s="4">
        <v>1364</v>
      </c>
      <c r="B2454" s="4">
        <v>3094</v>
      </c>
      <c r="C2454" s="11">
        <v>44185</v>
      </c>
      <c r="D2454" s="4">
        <v>550</v>
      </c>
      <c r="E2454" s="4">
        <v>910</v>
      </c>
      <c r="F2454" s="41">
        <v>40.939500000000002</v>
      </c>
      <c r="G2454" s="41">
        <v>22516.724999999999</v>
      </c>
    </row>
    <row r="2455" spans="1:7" x14ac:dyDescent="0.25">
      <c r="A2455" s="5">
        <v>1365</v>
      </c>
      <c r="B2455" s="5">
        <v>3095</v>
      </c>
      <c r="C2455" s="10">
        <v>44185</v>
      </c>
      <c r="D2455" s="5">
        <v>550</v>
      </c>
      <c r="E2455" s="5">
        <v>937</v>
      </c>
      <c r="F2455" s="40">
        <v>62.9895</v>
      </c>
      <c r="G2455" s="40">
        <v>34644.224999999999</v>
      </c>
    </row>
    <row r="2456" spans="1:7" x14ac:dyDescent="0.25">
      <c r="A2456" s="4">
        <v>1366</v>
      </c>
      <c r="B2456" s="4">
        <v>3096</v>
      </c>
      <c r="C2456" s="11">
        <v>44185</v>
      </c>
      <c r="D2456" s="4">
        <v>3</v>
      </c>
      <c r="E2456" s="4">
        <v>469</v>
      </c>
      <c r="F2456" s="41">
        <v>43.323</v>
      </c>
      <c r="G2456" s="41">
        <v>129.96899999999999</v>
      </c>
    </row>
    <row r="2457" spans="1:7" x14ac:dyDescent="0.25">
      <c r="A2457" s="5">
        <v>1366</v>
      </c>
      <c r="B2457" s="5">
        <v>3097</v>
      </c>
      <c r="C2457" s="10">
        <v>44185</v>
      </c>
      <c r="D2457" s="5">
        <v>3</v>
      </c>
      <c r="E2457" s="5">
        <v>470</v>
      </c>
      <c r="F2457" s="40">
        <v>41.222999999999999</v>
      </c>
      <c r="G2457" s="40">
        <v>123.669</v>
      </c>
    </row>
    <row r="2458" spans="1:7" x14ac:dyDescent="0.25">
      <c r="A2458" s="4">
        <v>1366</v>
      </c>
      <c r="B2458" s="4">
        <v>3098</v>
      </c>
      <c r="C2458" s="11">
        <v>44185</v>
      </c>
      <c r="D2458" s="4">
        <v>3</v>
      </c>
      <c r="E2458" s="4">
        <v>471</v>
      </c>
      <c r="F2458" s="41">
        <v>45.496499999999997</v>
      </c>
      <c r="G2458" s="41">
        <v>136.48949999999999</v>
      </c>
    </row>
    <row r="2459" spans="1:7" x14ac:dyDescent="0.25">
      <c r="A2459" s="5">
        <v>1366</v>
      </c>
      <c r="B2459" s="5">
        <v>3099</v>
      </c>
      <c r="C2459" s="10">
        <v>44185</v>
      </c>
      <c r="D2459" s="5">
        <v>3</v>
      </c>
      <c r="E2459" s="5">
        <v>472</v>
      </c>
      <c r="F2459" s="40">
        <v>41.222999999999999</v>
      </c>
      <c r="G2459" s="40">
        <v>123.669</v>
      </c>
    </row>
    <row r="2460" spans="1:7" x14ac:dyDescent="0.25">
      <c r="A2460" s="4">
        <v>1367</v>
      </c>
      <c r="B2460" s="4">
        <v>3100</v>
      </c>
      <c r="C2460" s="11">
        <v>44185</v>
      </c>
      <c r="D2460" s="4">
        <v>3</v>
      </c>
      <c r="E2460" s="4">
        <v>462</v>
      </c>
      <c r="F2460" s="41">
        <v>47.680500000000002</v>
      </c>
      <c r="G2460" s="41">
        <v>143.04150000000001</v>
      </c>
    </row>
    <row r="2461" spans="1:7" x14ac:dyDescent="0.25">
      <c r="A2461" s="5">
        <v>1368</v>
      </c>
      <c r="B2461" s="5">
        <v>3101</v>
      </c>
      <c r="C2461" s="10">
        <v>44185</v>
      </c>
      <c r="D2461" s="5">
        <v>550</v>
      </c>
      <c r="E2461" s="5">
        <v>510</v>
      </c>
      <c r="F2461" s="40">
        <v>23.404499999999999</v>
      </c>
      <c r="G2461" s="40">
        <v>12872.475</v>
      </c>
    </row>
    <row r="2462" spans="1:7" x14ac:dyDescent="0.25">
      <c r="A2462" s="4">
        <v>1368</v>
      </c>
      <c r="B2462" s="4">
        <v>3102</v>
      </c>
      <c r="C2462" s="11">
        <v>44185</v>
      </c>
      <c r="D2462" s="4">
        <v>550</v>
      </c>
      <c r="E2462" s="4">
        <v>511</v>
      </c>
      <c r="F2462" s="41">
        <v>27.867000000000001</v>
      </c>
      <c r="G2462" s="41">
        <v>15326.85</v>
      </c>
    </row>
    <row r="2463" spans="1:7" x14ac:dyDescent="0.25">
      <c r="A2463" s="5">
        <v>1369</v>
      </c>
      <c r="B2463" s="5">
        <v>3103</v>
      </c>
      <c r="C2463" s="10">
        <v>44185</v>
      </c>
      <c r="D2463" s="5">
        <v>550</v>
      </c>
      <c r="E2463" s="5">
        <v>527</v>
      </c>
      <c r="F2463" s="40">
        <v>6.7515000000000001</v>
      </c>
      <c r="G2463" s="40">
        <v>3713.3249999999998</v>
      </c>
    </row>
    <row r="2464" spans="1:7" x14ac:dyDescent="0.25">
      <c r="A2464" s="4">
        <v>1370</v>
      </c>
      <c r="B2464" s="4">
        <v>3104</v>
      </c>
      <c r="C2464" s="11">
        <v>44185</v>
      </c>
      <c r="D2464" s="4">
        <v>550</v>
      </c>
      <c r="E2464" s="4">
        <v>938</v>
      </c>
      <c r="F2464" s="41">
        <v>31.4895</v>
      </c>
      <c r="G2464" s="41">
        <v>17319.224999999999</v>
      </c>
    </row>
    <row r="2465" spans="1:7" x14ac:dyDescent="0.25">
      <c r="A2465" s="5">
        <v>1370</v>
      </c>
      <c r="B2465" s="5">
        <v>3105</v>
      </c>
      <c r="C2465" s="10">
        <v>44185</v>
      </c>
      <c r="D2465" s="5">
        <v>550</v>
      </c>
      <c r="E2465" s="5">
        <v>939</v>
      </c>
      <c r="F2465" s="40">
        <v>48.289499999999997</v>
      </c>
      <c r="G2465" s="40">
        <v>26559.224999999999</v>
      </c>
    </row>
    <row r="2466" spans="1:7" x14ac:dyDescent="0.25">
      <c r="A2466" s="4">
        <v>1370</v>
      </c>
      <c r="B2466" s="4">
        <v>3106</v>
      </c>
      <c r="C2466" s="11">
        <v>44185</v>
      </c>
      <c r="D2466" s="4">
        <v>550</v>
      </c>
      <c r="E2466" s="4">
        <v>509</v>
      </c>
      <c r="F2466" s="41">
        <v>36.277500000000003</v>
      </c>
      <c r="G2466" s="41">
        <v>19952.625</v>
      </c>
    </row>
    <row r="2467" spans="1:7" x14ac:dyDescent="0.25">
      <c r="A2467" s="5">
        <v>1371</v>
      </c>
      <c r="B2467" s="5">
        <v>3107</v>
      </c>
      <c r="C2467" s="10">
        <v>44185</v>
      </c>
      <c r="D2467" s="5">
        <v>60</v>
      </c>
      <c r="E2467" s="5">
        <v>494</v>
      </c>
      <c r="F2467" s="40">
        <v>50.746499999999997</v>
      </c>
      <c r="G2467" s="40">
        <v>3044.79</v>
      </c>
    </row>
    <row r="2468" spans="1:7" x14ac:dyDescent="0.25">
      <c r="A2468" s="4">
        <v>1371</v>
      </c>
      <c r="B2468" s="4">
        <v>3108</v>
      </c>
      <c r="C2468" s="11">
        <v>44185</v>
      </c>
      <c r="D2468" s="4">
        <v>60</v>
      </c>
      <c r="E2468" s="4">
        <v>495</v>
      </c>
      <c r="F2468" s="41">
        <v>62.926499999999997</v>
      </c>
      <c r="G2468" s="41">
        <v>3775.59</v>
      </c>
    </row>
    <row r="2469" spans="1:7" x14ac:dyDescent="0.25">
      <c r="A2469" s="5">
        <v>1371</v>
      </c>
      <c r="B2469" s="5">
        <v>3109</v>
      </c>
      <c r="C2469" s="10">
        <v>44185</v>
      </c>
      <c r="D2469" s="5">
        <v>60</v>
      </c>
      <c r="E2469" s="5">
        <v>496</v>
      </c>
      <c r="F2469" s="40">
        <v>49.654499999999999</v>
      </c>
      <c r="G2469" s="40">
        <v>2979.27</v>
      </c>
    </row>
    <row r="2470" spans="1:7" x14ac:dyDescent="0.25">
      <c r="A2470" s="4">
        <v>1372</v>
      </c>
      <c r="B2470" s="4">
        <v>3110</v>
      </c>
      <c r="C2470" s="11">
        <v>44185</v>
      </c>
      <c r="D2470" s="4">
        <v>550</v>
      </c>
      <c r="E2470" s="4">
        <v>523</v>
      </c>
      <c r="F2470" s="41">
        <v>10.384499999999999</v>
      </c>
      <c r="G2470" s="41">
        <v>5711.4750000000004</v>
      </c>
    </row>
    <row r="2471" spans="1:7" x14ac:dyDescent="0.25">
      <c r="A2471" s="5">
        <v>1373</v>
      </c>
      <c r="B2471" s="5">
        <v>3111</v>
      </c>
      <c r="C2471" s="10">
        <v>44188</v>
      </c>
      <c r="D2471" s="5">
        <v>3</v>
      </c>
      <c r="E2471" s="5">
        <v>424</v>
      </c>
      <c r="F2471" s="40">
        <v>49.853999999999999</v>
      </c>
      <c r="G2471" s="40">
        <v>149.56200000000001</v>
      </c>
    </row>
    <row r="2472" spans="1:7" x14ac:dyDescent="0.25">
      <c r="A2472" s="4">
        <v>1373</v>
      </c>
      <c r="B2472" s="4">
        <v>3112</v>
      </c>
      <c r="C2472" s="11">
        <v>44188</v>
      </c>
      <c r="D2472" s="4">
        <v>3</v>
      </c>
      <c r="E2472" s="4">
        <v>425</v>
      </c>
      <c r="F2472" s="41">
        <v>45.580500000000001</v>
      </c>
      <c r="G2472" s="41">
        <v>136.7415</v>
      </c>
    </row>
    <row r="2473" spans="1:7" x14ac:dyDescent="0.25">
      <c r="A2473" s="5">
        <v>1373</v>
      </c>
      <c r="B2473" s="5">
        <v>3113</v>
      </c>
      <c r="C2473" s="10">
        <v>44188</v>
      </c>
      <c r="D2473" s="5">
        <v>3</v>
      </c>
      <c r="E2473" s="5">
        <v>426</v>
      </c>
      <c r="F2473" s="40">
        <v>43.480499999999999</v>
      </c>
      <c r="G2473" s="40">
        <v>130.44149999999999</v>
      </c>
    </row>
    <row r="2474" spans="1:7" x14ac:dyDescent="0.25">
      <c r="A2474" s="4">
        <v>1374</v>
      </c>
      <c r="B2474" s="4">
        <v>3114</v>
      </c>
      <c r="C2474" s="11">
        <v>44188</v>
      </c>
      <c r="D2474" s="4">
        <v>3</v>
      </c>
      <c r="E2474" s="4">
        <v>490</v>
      </c>
      <c r="F2474" s="41">
        <v>12.7155</v>
      </c>
      <c r="G2474" s="41">
        <v>38.146500000000003</v>
      </c>
    </row>
    <row r="2475" spans="1:7" x14ac:dyDescent="0.25">
      <c r="A2475" s="5">
        <v>1374</v>
      </c>
      <c r="B2475" s="5">
        <v>3115</v>
      </c>
      <c r="C2475" s="10">
        <v>44188</v>
      </c>
      <c r="D2475" s="5">
        <v>3</v>
      </c>
      <c r="E2475" s="5">
        <v>491</v>
      </c>
      <c r="F2475" s="40">
        <v>19.939499999999999</v>
      </c>
      <c r="G2475" s="40">
        <v>59.8185</v>
      </c>
    </row>
    <row r="2476" spans="1:7" x14ac:dyDescent="0.25">
      <c r="A2476" s="4">
        <v>1375</v>
      </c>
      <c r="B2476" s="4">
        <v>3116</v>
      </c>
      <c r="C2476" s="11">
        <v>44188</v>
      </c>
      <c r="D2476" s="4">
        <v>3</v>
      </c>
      <c r="E2476" s="4">
        <v>528</v>
      </c>
      <c r="F2476" s="41">
        <v>38.156999999999996</v>
      </c>
      <c r="G2476" s="41">
        <v>114.471</v>
      </c>
    </row>
    <row r="2477" spans="1:7" x14ac:dyDescent="0.25">
      <c r="A2477" s="5">
        <v>1376</v>
      </c>
      <c r="B2477" s="5">
        <v>3117</v>
      </c>
      <c r="C2477" s="10">
        <v>44188</v>
      </c>
      <c r="D2477" s="5">
        <v>3</v>
      </c>
      <c r="E2477" s="5">
        <v>505</v>
      </c>
      <c r="F2477" s="40">
        <v>44.215499999999999</v>
      </c>
      <c r="G2477" s="40">
        <v>132.6465</v>
      </c>
    </row>
    <row r="2478" spans="1:7" x14ac:dyDescent="0.25">
      <c r="A2478" s="4">
        <v>1377</v>
      </c>
      <c r="B2478" s="4">
        <v>3118</v>
      </c>
      <c r="C2478" s="11">
        <v>44188</v>
      </c>
      <c r="D2478" s="4">
        <v>550</v>
      </c>
      <c r="E2478" s="4">
        <v>938</v>
      </c>
      <c r="F2478" s="41">
        <v>31.4895</v>
      </c>
      <c r="G2478" s="41">
        <v>17319.224999999999</v>
      </c>
    </row>
    <row r="2479" spans="1:7" x14ac:dyDescent="0.25">
      <c r="A2479" s="5">
        <v>1377</v>
      </c>
      <c r="B2479" s="5">
        <v>3119</v>
      </c>
      <c r="C2479" s="10">
        <v>44188</v>
      </c>
      <c r="D2479" s="5">
        <v>550</v>
      </c>
      <c r="E2479" s="5">
        <v>939</v>
      </c>
      <c r="F2479" s="40">
        <v>48.289499999999997</v>
      </c>
      <c r="G2479" s="40">
        <v>26559.224999999999</v>
      </c>
    </row>
    <row r="2480" spans="1:7" x14ac:dyDescent="0.25">
      <c r="A2480" s="4">
        <v>1378</v>
      </c>
      <c r="B2480" s="4">
        <v>3120</v>
      </c>
      <c r="C2480" s="11">
        <v>44188</v>
      </c>
      <c r="D2480" s="4">
        <v>60</v>
      </c>
      <c r="E2480" s="4">
        <v>358</v>
      </c>
      <c r="F2480" s="41">
        <v>6.9824999999999999</v>
      </c>
      <c r="G2480" s="41">
        <v>418.95</v>
      </c>
    </row>
    <row r="2481" spans="1:7" x14ac:dyDescent="0.25">
      <c r="A2481" s="5">
        <v>1379</v>
      </c>
      <c r="B2481" s="5">
        <v>3121</v>
      </c>
      <c r="C2481" s="10">
        <v>44188</v>
      </c>
      <c r="D2481" s="5">
        <v>3</v>
      </c>
      <c r="E2481" s="5">
        <v>440</v>
      </c>
      <c r="F2481" s="40">
        <v>49.853999999999999</v>
      </c>
      <c r="G2481" s="40">
        <v>149.56200000000001</v>
      </c>
    </row>
    <row r="2482" spans="1:7" x14ac:dyDescent="0.25">
      <c r="A2482" s="4">
        <v>1379</v>
      </c>
      <c r="B2482" s="4">
        <v>3122</v>
      </c>
      <c r="C2482" s="11">
        <v>44188</v>
      </c>
      <c r="D2482" s="4">
        <v>3</v>
      </c>
      <c r="E2482" s="4">
        <v>441</v>
      </c>
      <c r="F2482" s="41">
        <v>45.580500000000001</v>
      </c>
      <c r="G2482" s="41">
        <v>136.7415</v>
      </c>
    </row>
    <row r="2483" spans="1:7" x14ac:dyDescent="0.25">
      <c r="A2483" s="5">
        <v>1379</v>
      </c>
      <c r="B2483" s="5">
        <v>3123</v>
      </c>
      <c r="C2483" s="10">
        <v>44188</v>
      </c>
      <c r="D2483" s="5">
        <v>3</v>
      </c>
      <c r="E2483" s="5">
        <v>442</v>
      </c>
      <c r="F2483" s="40">
        <v>43.480499999999999</v>
      </c>
      <c r="G2483" s="40">
        <v>130.44149999999999</v>
      </c>
    </row>
    <row r="2484" spans="1:7" x14ac:dyDescent="0.25">
      <c r="A2484" s="4">
        <v>1379</v>
      </c>
      <c r="B2484" s="4">
        <v>3124</v>
      </c>
      <c r="C2484" s="11">
        <v>44188</v>
      </c>
      <c r="D2484" s="4">
        <v>3</v>
      </c>
      <c r="E2484" s="4">
        <v>443</v>
      </c>
      <c r="F2484" s="41">
        <v>47.753999999999998</v>
      </c>
      <c r="G2484" s="41">
        <v>143.262</v>
      </c>
    </row>
    <row r="2485" spans="1:7" x14ac:dyDescent="0.25">
      <c r="A2485" s="5">
        <v>1379</v>
      </c>
      <c r="B2485" s="5">
        <v>3125</v>
      </c>
      <c r="C2485" s="10">
        <v>44188</v>
      </c>
      <c r="D2485" s="5">
        <v>3</v>
      </c>
      <c r="E2485" s="5">
        <v>444</v>
      </c>
      <c r="F2485" s="40">
        <v>43.480499999999999</v>
      </c>
      <c r="G2485" s="40">
        <v>130.44149999999999</v>
      </c>
    </row>
    <row r="2486" spans="1:7" x14ac:dyDescent="0.25">
      <c r="A2486" s="4">
        <v>1380</v>
      </c>
      <c r="B2486" s="4">
        <v>3126</v>
      </c>
      <c r="C2486" s="11">
        <v>44188</v>
      </c>
      <c r="D2486" s="4">
        <v>60</v>
      </c>
      <c r="E2486" s="4">
        <v>356</v>
      </c>
      <c r="F2486" s="41">
        <v>3.3809999999999998</v>
      </c>
      <c r="G2486" s="41">
        <v>202.86</v>
      </c>
    </row>
    <row r="2487" spans="1:7" x14ac:dyDescent="0.25">
      <c r="A2487" s="5">
        <v>1380</v>
      </c>
      <c r="B2487" s="5">
        <v>3127</v>
      </c>
      <c r="C2487" s="10">
        <v>44188</v>
      </c>
      <c r="D2487" s="5">
        <v>60</v>
      </c>
      <c r="E2487" s="5">
        <v>357</v>
      </c>
      <c r="F2487" s="40">
        <v>4.3155000000000001</v>
      </c>
      <c r="G2487" s="40">
        <v>258.93</v>
      </c>
    </row>
    <row r="2488" spans="1:7" x14ac:dyDescent="0.25">
      <c r="A2488" s="4">
        <v>1381</v>
      </c>
      <c r="B2488" s="4">
        <v>3128</v>
      </c>
      <c r="C2488" s="11">
        <v>44188</v>
      </c>
      <c r="D2488" s="4">
        <v>3</v>
      </c>
      <c r="E2488" s="4">
        <v>375</v>
      </c>
      <c r="F2488" s="41">
        <v>43.270499999999998</v>
      </c>
      <c r="G2488" s="41">
        <v>129.8115</v>
      </c>
    </row>
    <row r="2489" spans="1:7" x14ac:dyDescent="0.25">
      <c r="A2489" s="5">
        <v>1381</v>
      </c>
      <c r="B2489" s="5">
        <v>3129</v>
      </c>
      <c r="C2489" s="10">
        <v>44188</v>
      </c>
      <c r="D2489" s="5">
        <v>3</v>
      </c>
      <c r="E2489" s="5">
        <v>376</v>
      </c>
      <c r="F2489" s="40">
        <v>41.170499999999997</v>
      </c>
      <c r="G2489" s="40">
        <v>123.5115</v>
      </c>
    </row>
    <row r="2490" spans="1:7" x14ac:dyDescent="0.25">
      <c r="A2490" s="4">
        <v>1381</v>
      </c>
      <c r="B2490" s="4">
        <v>3130</v>
      </c>
      <c r="C2490" s="11">
        <v>44188</v>
      </c>
      <c r="D2490" s="4">
        <v>3</v>
      </c>
      <c r="E2490" s="4">
        <v>377</v>
      </c>
      <c r="F2490" s="41">
        <v>45.444000000000003</v>
      </c>
      <c r="G2490" s="41">
        <v>136.33199999999999</v>
      </c>
    </row>
    <row r="2491" spans="1:7" x14ac:dyDescent="0.25">
      <c r="A2491" s="5">
        <v>1381</v>
      </c>
      <c r="B2491" s="5">
        <v>3131</v>
      </c>
      <c r="C2491" s="10">
        <v>44188</v>
      </c>
      <c r="D2491" s="5">
        <v>3</v>
      </c>
      <c r="E2491" s="5">
        <v>378</v>
      </c>
      <c r="F2491" s="40">
        <v>41.170499999999997</v>
      </c>
      <c r="G2491" s="40">
        <v>123.5115</v>
      </c>
    </row>
    <row r="2492" spans="1:7" x14ac:dyDescent="0.25">
      <c r="A2492" s="4">
        <v>1382</v>
      </c>
      <c r="B2492" s="4">
        <v>3132</v>
      </c>
      <c r="C2492" s="11">
        <v>44188</v>
      </c>
      <c r="D2492" s="4">
        <v>3</v>
      </c>
      <c r="E2492" s="4">
        <v>490</v>
      </c>
      <c r="F2492" s="41">
        <v>12.358499999999999</v>
      </c>
      <c r="G2492" s="41">
        <v>37.075499999999998</v>
      </c>
    </row>
    <row r="2493" spans="1:7" x14ac:dyDescent="0.25">
      <c r="A2493" s="5">
        <v>1383</v>
      </c>
      <c r="B2493" s="5">
        <v>3133</v>
      </c>
      <c r="C2493" s="10">
        <v>44188</v>
      </c>
      <c r="D2493" s="5">
        <v>550</v>
      </c>
      <c r="E2493" s="5">
        <v>513</v>
      </c>
      <c r="F2493" s="40">
        <v>39.1965</v>
      </c>
      <c r="G2493" s="40">
        <v>21558.075000000001</v>
      </c>
    </row>
    <row r="2494" spans="1:7" x14ac:dyDescent="0.25">
      <c r="A2494" s="4">
        <v>1384</v>
      </c>
      <c r="B2494" s="4">
        <v>3134</v>
      </c>
      <c r="C2494" s="11">
        <v>44188</v>
      </c>
      <c r="D2494" s="4">
        <v>3</v>
      </c>
      <c r="E2494" s="4">
        <v>403</v>
      </c>
      <c r="F2494" s="41">
        <v>45.444000000000003</v>
      </c>
      <c r="G2494" s="41">
        <v>136.33199999999999</v>
      </c>
    </row>
    <row r="2495" spans="1:7" x14ac:dyDescent="0.25">
      <c r="A2495" s="5">
        <v>1384</v>
      </c>
      <c r="B2495" s="5">
        <v>3135</v>
      </c>
      <c r="C2495" s="10">
        <v>44188</v>
      </c>
      <c r="D2495" s="5">
        <v>3</v>
      </c>
      <c r="E2495" s="5">
        <v>404</v>
      </c>
      <c r="F2495" s="40">
        <v>41.170499999999997</v>
      </c>
      <c r="G2495" s="40">
        <v>123.5115</v>
      </c>
    </row>
    <row r="2496" spans="1:7" x14ac:dyDescent="0.25">
      <c r="A2496" s="4">
        <v>1385</v>
      </c>
      <c r="B2496" s="4">
        <v>3136</v>
      </c>
      <c r="C2496" s="11">
        <v>44188</v>
      </c>
      <c r="D2496" s="4">
        <v>550</v>
      </c>
      <c r="E2496" s="4">
        <v>931</v>
      </c>
      <c r="F2496" s="41">
        <v>34.8705</v>
      </c>
      <c r="G2496" s="41">
        <v>19178.775000000001</v>
      </c>
    </row>
    <row r="2497" spans="1:7" x14ac:dyDescent="0.25">
      <c r="A2497" s="5">
        <v>1385</v>
      </c>
      <c r="B2497" s="5">
        <v>3137</v>
      </c>
      <c r="C2497" s="10">
        <v>44188</v>
      </c>
      <c r="D2497" s="5">
        <v>550</v>
      </c>
      <c r="E2497" s="5">
        <v>932</v>
      </c>
      <c r="F2497" s="40">
        <v>39.763500000000001</v>
      </c>
      <c r="G2497" s="40">
        <v>21869.924999999999</v>
      </c>
    </row>
    <row r="2498" spans="1:7" x14ac:dyDescent="0.25">
      <c r="A2498" s="4">
        <v>1385</v>
      </c>
      <c r="B2498" s="4">
        <v>3138</v>
      </c>
      <c r="C2498" s="11">
        <v>44188</v>
      </c>
      <c r="D2498" s="4">
        <v>550</v>
      </c>
      <c r="E2498" s="4">
        <v>933</v>
      </c>
      <c r="F2498" s="41">
        <v>43.984499999999997</v>
      </c>
      <c r="G2498" s="41">
        <v>24191.474999999999</v>
      </c>
    </row>
    <row r="2499" spans="1:7" x14ac:dyDescent="0.25">
      <c r="A2499" s="5">
        <v>1385</v>
      </c>
      <c r="B2499" s="5">
        <v>3139</v>
      </c>
      <c r="C2499" s="10">
        <v>44188</v>
      </c>
      <c r="D2499" s="5">
        <v>550</v>
      </c>
      <c r="E2499" s="5">
        <v>934</v>
      </c>
      <c r="F2499" s="40">
        <v>38.146500000000003</v>
      </c>
      <c r="G2499" s="40">
        <v>20980.575000000001</v>
      </c>
    </row>
    <row r="2500" spans="1:7" x14ac:dyDescent="0.25">
      <c r="A2500" s="4">
        <v>1386</v>
      </c>
      <c r="B2500" s="4">
        <v>3140</v>
      </c>
      <c r="C2500" s="11">
        <v>44188</v>
      </c>
      <c r="D2500" s="4">
        <v>3</v>
      </c>
      <c r="E2500" s="4">
        <v>428</v>
      </c>
      <c r="F2500" s="41">
        <v>43.480499999999999</v>
      </c>
      <c r="G2500" s="41">
        <v>130.44149999999999</v>
      </c>
    </row>
    <row r="2501" spans="1:7" x14ac:dyDescent="0.25">
      <c r="A2501" s="5">
        <v>1386</v>
      </c>
      <c r="B2501" s="5">
        <v>3141</v>
      </c>
      <c r="C2501" s="10">
        <v>44188</v>
      </c>
      <c r="D2501" s="5">
        <v>3</v>
      </c>
      <c r="E2501" s="5">
        <v>429</v>
      </c>
      <c r="F2501" s="40">
        <v>41.380499999999998</v>
      </c>
      <c r="G2501" s="40">
        <v>124.14149999999999</v>
      </c>
    </row>
    <row r="2502" spans="1:7" x14ac:dyDescent="0.25">
      <c r="A2502" s="4">
        <v>1386</v>
      </c>
      <c r="B2502" s="4">
        <v>3142</v>
      </c>
      <c r="C2502" s="11">
        <v>44188</v>
      </c>
      <c r="D2502" s="4">
        <v>3</v>
      </c>
      <c r="E2502" s="4">
        <v>430</v>
      </c>
      <c r="F2502" s="41">
        <v>45.654000000000003</v>
      </c>
      <c r="G2502" s="41">
        <v>136.96199999999999</v>
      </c>
    </row>
    <row r="2503" spans="1:7" x14ac:dyDescent="0.25">
      <c r="A2503" s="5">
        <v>1386</v>
      </c>
      <c r="B2503" s="5">
        <v>3143</v>
      </c>
      <c r="C2503" s="10">
        <v>44188</v>
      </c>
      <c r="D2503" s="5">
        <v>3</v>
      </c>
      <c r="E2503" s="5">
        <v>431</v>
      </c>
      <c r="F2503" s="40">
        <v>41.380499999999998</v>
      </c>
      <c r="G2503" s="40">
        <v>124.14149999999999</v>
      </c>
    </row>
    <row r="2504" spans="1:7" x14ac:dyDescent="0.25">
      <c r="A2504" s="4">
        <v>1387</v>
      </c>
      <c r="B2504" s="4">
        <v>3144</v>
      </c>
      <c r="C2504" s="11">
        <v>44188</v>
      </c>
      <c r="D2504" s="4">
        <v>3</v>
      </c>
      <c r="E2504" s="4">
        <v>346</v>
      </c>
      <c r="F2504" s="41">
        <v>47.649000000000001</v>
      </c>
      <c r="G2504" s="41">
        <v>142.947</v>
      </c>
    </row>
    <row r="2505" spans="1:7" x14ac:dyDescent="0.25">
      <c r="A2505" s="5">
        <v>1387</v>
      </c>
      <c r="B2505" s="5">
        <v>3145</v>
      </c>
      <c r="C2505" s="10">
        <v>44188</v>
      </c>
      <c r="D2505" s="5">
        <v>3</v>
      </c>
      <c r="E2505" s="5">
        <v>347</v>
      </c>
      <c r="F2505" s="40">
        <v>43.375500000000002</v>
      </c>
      <c r="G2505" s="40">
        <v>130.12649999999999</v>
      </c>
    </row>
    <row r="2506" spans="1:7" x14ac:dyDescent="0.25">
      <c r="A2506" s="4">
        <v>1387</v>
      </c>
      <c r="B2506" s="4">
        <v>3146</v>
      </c>
      <c r="C2506" s="11">
        <v>44188</v>
      </c>
      <c r="D2506" s="4">
        <v>3</v>
      </c>
      <c r="E2506" s="4">
        <v>348</v>
      </c>
      <c r="F2506" s="41">
        <v>41.275500000000001</v>
      </c>
      <c r="G2506" s="41">
        <v>123.8265</v>
      </c>
    </row>
    <row r="2507" spans="1:7" x14ac:dyDescent="0.25">
      <c r="A2507" s="5">
        <v>1387</v>
      </c>
      <c r="B2507" s="5">
        <v>3147</v>
      </c>
      <c r="C2507" s="10">
        <v>44188</v>
      </c>
      <c r="D2507" s="5">
        <v>3</v>
      </c>
      <c r="E2507" s="5">
        <v>349</v>
      </c>
      <c r="F2507" s="40">
        <v>45.548999999999999</v>
      </c>
      <c r="G2507" s="40">
        <v>136.64699999999999</v>
      </c>
    </row>
    <row r="2508" spans="1:7" x14ac:dyDescent="0.25">
      <c r="A2508" s="4">
        <v>1388</v>
      </c>
      <c r="B2508" s="4">
        <v>3148</v>
      </c>
      <c r="C2508" s="11">
        <v>44188</v>
      </c>
      <c r="D2508" s="4">
        <v>550</v>
      </c>
      <c r="E2508" s="4">
        <v>931</v>
      </c>
      <c r="F2508" s="41">
        <v>34.345500000000001</v>
      </c>
      <c r="G2508" s="41">
        <v>18890.025000000001</v>
      </c>
    </row>
    <row r="2509" spans="1:7" x14ac:dyDescent="0.25">
      <c r="A2509" s="5">
        <v>1388</v>
      </c>
      <c r="B2509" s="5">
        <v>3149</v>
      </c>
      <c r="C2509" s="10">
        <v>44188</v>
      </c>
      <c r="D2509" s="5">
        <v>550</v>
      </c>
      <c r="E2509" s="5">
        <v>932</v>
      </c>
      <c r="F2509" s="40">
        <v>39.238500000000002</v>
      </c>
      <c r="G2509" s="40">
        <v>21581.174999999999</v>
      </c>
    </row>
    <row r="2510" spans="1:7" x14ac:dyDescent="0.25">
      <c r="A2510" s="4">
        <v>1389</v>
      </c>
      <c r="B2510" s="4">
        <v>3150</v>
      </c>
      <c r="C2510" s="11">
        <v>44190</v>
      </c>
      <c r="D2510" s="4">
        <v>3</v>
      </c>
      <c r="E2510" s="4">
        <v>344</v>
      </c>
      <c r="F2510" s="41">
        <v>45.3705</v>
      </c>
      <c r="G2510" s="41">
        <v>136.11150000000001</v>
      </c>
    </row>
    <row r="2511" spans="1:7" x14ac:dyDescent="0.25">
      <c r="A2511" s="5">
        <v>1389</v>
      </c>
      <c r="B2511" s="5">
        <v>3151</v>
      </c>
      <c r="C2511" s="10">
        <v>44190</v>
      </c>
      <c r="D2511" s="5">
        <v>3</v>
      </c>
      <c r="E2511" s="5">
        <v>345</v>
      </c>
      <c r="F2511" s="40">
        <v>43.270499999999998</v>
      </c>
      <c r="G2511" s="40">
        <v>129.8115</v>
      </c>
    </row>
    <row r="2512" spans="1:7" x14ac:dyDescent="0.25">
      <c r="A2512" s="4">
        <v>1389</v>
      </c>
      <c r="B2512" s="4">
        <v>3152</v>
      </c>
      <c r="C2512" s="11">
        <v>44190</v>
      </c>
      <c r="D2512" s="4">
        <v>3</v>
      </c>
      <c r="E2512" s="4">
        <v>346</v>
      </c>
      <c r="F2512" s="41">
        <v>47.543999999999997</v>
      </c>
      <c r="G2512" s="41">
        <v>142.63200000000001</v>
      </c>
    </row>
    <row r="2513" spans="1:7" x14ac:dyDescent="0.25">
      <c r="A2513" s="5">
        <v>1389</v>
      </c>
      <c r="B2513" s="5">
        <v>3153</v>
      </c>
      <c r="C2513" s="10">
        <v>44190</v>
      </c>
      <c r="D2513" s="5">
        <v>3</v>
      </c>
      <c r="E2513" s="5">
        <v>347</v>
      </c>
      <c r="F2513" s="40">
        <v>43.270499999999998</v>
      </c>
      <c r="G2513" s="40">
        <v>129.8115</v>
      </c>
    </row>
    <row r="2514" spans="1:7" x14ac:dyDescent="0.25">
      <c r="A2514" s="4">
        <v>1389</v>
      </c>
      <c r="B2514" s="4">
        <v>3154</v>
      </c>
      <c r="C2514" s="11">
        <v>44190</v>
      </c>
      <c r="D2514" s="4">
        <v>3</v>
      </c>
      <c r="E2514" s="4">
        <v>348</v>
      </c>
      <c r="F2514" s="41">
        <v>41.170499999999997</v>
      </c>
      <c r="G2514" s="41">
        <v>123.5115</v>
      </c>
    </row>
    <row r="2515" spans="1:7" x14ac:dyDescent="0.25">
      <c r="A2515" s="5">
        <v>1390</v>
      </c>
      <c r="B2515" s="5">
        <v>3155</v>
      </c>
      <c r="C2515" s="10">
        <v>44190</v>
      </c>
      <c r="D2515" s="5">
        <v>550</v>
      </c>
      <c r="E2515" s="5">
        <v>928</v>
      </c>
      <c r="F2515" s="40">
        <v>32.770499999999998</v>
      </c>
      <c r="G2515" s="40">
        <v>18023.775000000001</v>
      </c>
    </row>
    <row r="2516" spans="1:7" x14ac:dyDescent="0.25">
      <c r="A2516" s="4">
        <v>1390</v>
      </c>
      <c r="B2516" s="4">
        <v>3156</v>
      </c>
      <c r="C2516" s="11">
        <v>44190</v>
      </c>
      <c r="D2516" s="4">
        <v>550</v>
      </c>
      <c r="E2516" s="4">
        <v>929</v>
      </c>
      <c r="F2516" s="41">
        <v>37.085999999999999</v>
      </c>
      <c r="G2516" s="41">
        <v>20397.3</v>
      </c>
    </row>
    <row r="2517" spans="1:7" x14ac:dyDescent="0.25">
      <c r="A2517" s="5">
        <v>1390</v>
      </c>
      <c r="B2517" s="5">
        <v>3157</v>
      </c>
      <c r="C2517" s="10">
        <v>44190</v>
      </c>
      <c r="D2517" s="5">
        <v>550</v>
      </c>
      <c r="E2517" s="5">
        <v>930</v>
      </c>
      <c r="F2517" s="40">
        <v>43.039499999999997</v>
      </c>
      <c r="G2517" s="40">
        <v>23671.724999999999</v>
      </c>
    </row>
    <row r="2518" spans="1:7" x14ac:dyDescent="0.25">
      <c r="A2518" s="4">
        <v>1391</v>
      </c>
      <c r="B2518" s="4">
        <v>3158</v>
      </c>
      <c r="C2518" s="11">
        <v>44190</v>
      </c>
      <c r="D2518" s="4">
        <v>550</v>
      </c>
      <c r="E2518" s="4">
        <v>332</v>
      </c>
      <c r="F2518" s="41">
        <v>10.815</v>
      </c>
      <c r="G2518" s="41">
        <v>5948.25</v>
      </c>
    </row>
    <row r="2519" spans="1:7" x14ac:dyDescent="0.25">
      <c r="A2519" s="5">
        <v>1392</v>
      </c>
      <c r="B2519" s="5">
        <v>3159</v>
      </c>
      <c r="C2519" s="10">
        <v>44190</v>
      </c>
      <c r="D2519" s="5">
        <v>550</v>
      </c>
      <c r="E2519" s="5">
        <v>948</v>
      </c>
      <c r="F2519" s="40">
        <v>82.834500000000006</v>
      </c>
      <c r="G2519" s="40">
        <v>45558.974999999999</v>
      </c>
    </row>
    <row r="2520" spans="1:7" x14ac:dyDescent="0.25">
      <c r="A2520" s="4">
        <v>1392</v>
      </c>
      <c r="B2520" s="4">
        <v>3160</v>
      </c>
      <c r="C2520" s="11">
        <v>44190</v>
      </c>
      <c r="D2520" s="4">
        <v>550</v>
      </c>
      <c r="E2520" s="4">
        <v>907</v>
      </c>
      <c r="F2520" s="41">
        <v>82.834500000000006</v>
      </c>
      <c r="G2520" s="41">
        <v>45558.974999999999</v>
      </c>
    </row>
    <row r="2521" spans="1:7" x14ac:dyDescent="0.25">
      <c r="A2521" s="5">
        <v>1393</v>
      </c>
      <c r="B2521" s="5">
        <v>3161</v>
      </c>
      <c r="C2521" s="10">
        <v>44190</v>
      </c>
      <c r="D2521" s="5">
        <v>1250</v>
      </c>
      <c r="E2521" s="5">
        <v>325</v>
      </c>
      <c r="F2521" s="40">
        <v>0.21</v>
      </c>
      <c r="G2521" s="40">
        <v>262.5</v>
      </c>
    </row>
    <row r="2522" spans="1:7" x14ac:dyDescent="0.25">
      <c r="A2522" s="4">
        <v>1393</v>
      </c>
      <c r="B2522" s="4">
        <v>3162</v>
      </c>
      <c r="C2522" s="11">
        <v>44190</v>
      </c>
      <c r="D2522" s="4">
        <v>1250</v>
      </c>
      <c r="E2522" s="4">
        <v>326</v>
      </c>
      <c r="F2522" s="41">
        <v>0.21</v>
      </c>
      <c r="G2522" s="41">
        <v>262.5</v>
      </c>
    </row>
    <row r="2523" spans="1:7" x14ac:dyDescent="0.25">
      <c r="A2523" s="5">
        <v>1394</v>
      </c>
      <c r="B2523" s="5">
        <v>3163</v>
      </c>
      <c r="C2523" s="10">
        <v>44190</v>
      </c>
      <c r="D2523" s="5">
        <v>3</v>
      </c>
      <c r="E2523" s="5">
        <v>320</v>
      </c>
      <c r="F2523" s="40">
        <v>49.643999999999998</v>
      </c>
      <c r="G2523" s="40">
        <v>148.93199999999999</v>
      </c>
    </row>
    <row r="2524" spans="1:7" x14ac:dyDescent="0.25">
      <c r="A2524" s="4">
        <v>1394</v>
      </c>
      <c r="B2524" s="4">
        <v>3164</v>
      </c>
      <c r="C2524" s="11">
        <v>44190</v>
      </c>
      <c r="D2524" s="4">
        <v>3</v>
      </c>
      <c r="E2524" s="4">
        <v>321</v>
      </c>
      <c r="F2524" s="41">
        <v>44.320500000000003</v>
      </c>
      <c r="G2524" s="41">
        <v>132.9615</v>
      </c>
    </row>
    <row r="2525" spans="1:7" x14ac:dyDescent="0.25">
      <c r="A2525" s="5">
        <v>1395</v>
      </c>
      <c r="B2525" s="5">
        <v>3165</v>
      </c>
      <c r="C2525" s="10">
        <v>44190</v>
      </c>
      <c r="D2525" s="5">
        <v>550</v>
      </c>
      <c r="E2525" s="5">
        <v>930</v>
      </c>
      <c r="F2525" s="40">
        <v>42.514499999999998</v>
      </c>
      <c r="G2525" s="40">
        <v>23382.974999999999</v>
      </c>
    </row>
    <row r="2526" spans="1:7" x14ac:dyDescent="0.25">
      <c r="A2526" s="4">
        <v>1395</v>
      </c>
      <c r="B2526" s="4">
        <v>3166</v>
      </c>
      <c r="C2526" s="11">
        <v>44190</v>
      </c>
      <c r="D2526" s="4">
        <v>550</v>
      </c>
      <c r="E2526" s="4">
        <v>921</v>
      </c>
      <c r="F2526" s="41">
        <v>5.5860000000000003</v>
      </c>
      <c r="G2526" s="41">
        <v>3072.3</v>
      </c>
    </row>
    <row r="2527" spans="1:7" x14ac:dyDescent="0.25">
      <c r="A2527" s="5">
        <v>1396</v>
      </c>
      <c r="B2527" s="5">
        <v>3167</v>
      </c>
      <c r="C2527" s="10">
        <v>44190</v>
      </c>
      <c r="D2527" s="5">
        <v>60</v>
      </c>
      <c r="E2527" s="5">
        <v>952</v>
      </c>
      <c r="F2527" s="40">
        <v>15.7395</v>
      </c>
      <c r="G2527" s="40">
        <v>944.37</v>
      </c>
    </row>
    <row r="2528" spans="1:7" x14ac:dyDescent="0.25">
      <c r="A2528" s="4">
        <v>1397</v>
      </c>
      <c r="B2528" s="4">
        <v>3168</v>
      </c>
      <c r="C2528" s="11">
        <v>44190</v>
      </c>
      <c r="D2528" s="4">
        <v>550</v>
      </c>
      <c r="E2528" s="4">
        <v>933</v>
      </c>
      <c r="F2528" s="41">
        <v>43.459499999999998</v>
      </c>
      <c r="G2528" s="41">
        <v>23902.724999999999</v>
      </c>
    </row>
    <row r="2529" spans="1:7" x14ac:dyDescent="0.25">
      <c r="A2529" s="5">
        <v>1397</v>
      </c>
      <c r="B2529" s="5">
        <v>3169</v>
      </c>
      <c r="C2529" s="10">
        <v>44190</v>
      </c>
      <c r="D2529" s="5">
        <v>550</v>
      </c>
      <c r="E2529" s="5">
        <v>934</v>
      </c>
      <c r="F2529" s="40">
        <v>37.621499999999997</v>
      </c>
      <c r="G2529" s="40">
        <v>20691.825000000001</v>
      </c>
    </row>
    <row r="2530" spans="1:7" x14ac:dyDescent="0.25">
      <c r="A2530" s="4">
        <v>1397</v>
      </c>
      <c r="B2530" s="4">
        <v>3170</v>
      </c>
      <c r="C2530" s="11">
        <v>44190</v>
      </c>
      <c r="D2530" s="4">
        <v>550</v>
      </c>
      <c r="E2530" s="4">
        <v>922</v>
      </c>
      <c r="F2530" s="41">
        <v>6.5309999999999997</v>
      </c>
      <c r="G2530" s="41">
        <v>3592.05</v>
      </c>
    </row>
    <row r="2531" spans="1:7" x14ac:dyDescent="0.25">
      <c r="A2531" s="5">
        <v>1397</v>
      </c>
      <c r="B2531" s="5">
        <v>3171</v>
      </c>
      <c r="C2531" s="10">
        <v>44190</v>
      </c>
      <c r="D2531" s="5">
        <v>550</v>
      </c>
      <c r="E2531" s="5">
        <v>923</v>
      </c>
      <c r="F2531" s="40">
        <v>6.1844999999999999</v>
      </c>
      <c r="G2531" s="40">
        <v>3401.4749999999999</v>
      </c>
    </row>
    <row r="2532" spans="1:7" x14ac:dyDescent="0.25">
      <c r="A2532" s="4">
        <v>1398</v>
      </c>
      <c r="B2532" s="4">
        <v>3172</v>
      </c>
      <c r="C2532" s="11">
        <v>44190</v>
      </c>
      <c r="D2532" s="4">
        <v>550</v>
      </c>
      <c r="E2532" s="4">
        <v>317</v>
      </c>
      <c r="F2532" s="41">
        <v>29.578499999999998</v>
      </c>
      <c r="G2532" s="41">
        <v>16268.174999999999</v>
      </c>
    </row>
    <row r="2533" spans="1:7" x14ac:dyDescent="0.25">
      <c r="A2533" s="5">
        <v>1398</v>
      </c>
      <c r="B2533" s="5">
        <v>3173</v>
      </c>
      <c r="C2533" s="10">
        <v>44190</v>
      </c>
      <c r="D2533" s="5">
        <v>550</v>
      </c>
      <c r="E2533" s="5">
        <v>318</v>
      </c>
      <c r="F2533" s="40">
        <v>36.098999999999997</v>
      </c>
      <c r="G2533" s="40">
        <v>19854.45</v>
      </c>
    </row>
    <row r="2534" spans="1:7" x14ac:dyDescent="0.25">
      <c r="A2534" s="4">
        <v>1398</v>
      </c>
      <c r="B2534" s="4">
        <v>3174</v>
      </c>
      <c r="C2534" s="11">
        <v>44190</v>
      </c>
      <c r="D2534" s="4">
        <v>550</v>
      </c>
      <c r="E2534" s="4">
        <v>319</v>
      </c>
      <c r="F2534" s="41">
        <v>48.583500000000001</v>
      </c>
      <c r="G2534" s="41">
        <v>26720.924999999999</v>
      </c>
    </row>
    <row r="2535" spans="1:7" x14ac:dyDescent="0.25">
      <c r="A2535" s="5">
        <v>1399</v>
      </c>
      <c r="B2535" s="5">
        <v>3175</v>
      </c>
      <c r="C2535" s="10">
        <v>44190</v>
      </c>
      <c r="D2535" s="5">
        <v>550</v>
      </c>
      <c r="E2535" s="5">
        <v>928</v>
      </c>
      <c r="F2535" s="40">
        <v>32.2455</v>
      </c>
      <c r="G2535" s="40">
        <v>17735.025000000001</v>
      </c>
    </row>
    <row r="2536" spans="1:7" x14ac:dyDescent="0.25">
      <c r="A2536" s="4">
        <v>1399</v>
      </c>
      <c r="B2536" s="4">
        <v>3176</v>
      </c>
      <c r="C2536" s="11">
        <v>44190</v>
      </c>
      <c r="D2536" s="4">
        <v>550</v>
      </c>
      <c r="E2536" s="4">
        <v>929</v>
      </c>
      <c r="F2536" s="41">
        <v>36.561</v>
      </c>
      <c r="G2536" s="41">
        <v>20108.55</v>
      </c>
    </row>
    <row r="2537" spans="1:7" x14ac:dyDescent="0.25">
      <c r="A2537" s="5">
        <v>1400</v>
      </c>
      <c r="B2537" s="5">
        <v>3177</v>
      </c>
      <c r="C2537" s="10">
        <v>44190</v>
      </c>
      <c r="D2537" s="5">
        <v>550</v>
      </c>
      <c r="E2537" s="5">
        <v>319</v>
      </c>
      <c r="F2537" s="40">
        <v>46.420499999999997</v>
      </c>
      <c r="G2537" s="40">
        <v>25531.275000000001</v>
      </c>
    </row>
    <row r="2538" spans="1:7" x14ac:dyDescent="0.25">
      <c r="A2538" s="4">
        <v>1401</v>
      </c>
      <c r="B2538" s="4">
        <v>3178</v>
      </c>
      <c r="C2538" s="11">
        <v>44191</v>
      </c>
      <c r="D2538" s="4">
        <v>3</v>
      </c>
      <c r="E2538" s="4">
        <v>366</v>
      </c>
      <c r="F2538" s="41">
        <v>41.222999999999999</v>
      </c>
      <c r="G2538" s="41">
        <v>123.669</v>
      </c>
    </row>
    <row r="2539" spans="1:7" x14ac:dyDescent="0.25">
      <c r="A2539" s="5">
        <v>1401</v>
      </c>
      <c r="B2539" s="5">
        <v>3179</v>
      </c>
      <c r="C2539" s="10">
        <v>44191</v>
      </c>
      <c r="D2539" s="5">
        <v>3</v>
      </c>
      <c r="E2539" s="5">
        <v>367</v>
      </c>
      <c r="F2539" s="40">
        <v>45.496499999999997</v>
      </c>
      <c r="G2539" s="40">
        <v>136.48949999999999</v>
      </c>
    </row>
    <row r="2540" spans="1:7" x14ac:dyDescent="0.25">
      <c r="A2540" s="4">
        <v>1401</v>
      </c>
      <c r="B2540" s="4">
        <v>3180</v>
      </c>
      <c r="C2540" s="11">
        <v>44191</v>
      </c>
      <c r="D2540" s="4">
        <v>3</v>
      </c>
      <c r="E2540" s="4">
        <v>368</v>
      </c>
      <c r="F2540" s="41">
        <v>41.222999999999999</v>
      </c>
      <c r="G2540" s="41">
        <v>123.669</v>
      </c>
    </row>
    <row r="2541" spans="1:7" x14ac:dyDescent="0.25">
      <c r="A2541" s="5">
        <v>1401</v>
      </c>
      <c r="B2541" s="5">
        <v>3181</v>
      </c>
      <c r="C2541" s="10">
        <v>44191</v>
      </c>
      <c r="D2541" s="5">
        <v>3</v>
      </c>
      <c r="E2541" s="5">
        <v>369</v>
      </c>
      <c r="F2541" s="40">
        <v>39.122999999999998</v>
      </c>
      <c r="G2541" s="40">
        <v>117.369</v>
      </c>
    </row>
    <row r="2542" spans="1:7" x14ac:dyDescent="0.25">
      <c r="A2542" s="4">
        <v>1402</v>
      </c>
      <c r="B2542" s="4">
        <v>3182</v>
      </c>
      <c r="C2542" s="11">
        <v>44191</v>
      </c>
      <c r="D2542" s="4">
        <v>3</v>
      </c>
      <c r="E2542" s="4">
        <v>312</v>
      </c>
      <c r="F2542" s="41">
        <v>41.915999999999997</v>
      </c>
      <c r="G2542" s="41">
        <v>125.748</v>
      </c>
    </row>
    <row r="2543" spans="1:7" x14ac:dyDescent="0.25">
      <c r="A2543" s="5">
        <v>1403</v>
      </c>
      <c r="B2543" s="5">
        <v>3183</v>
      </c>
      <c r="C2543" s="10">
        <v>44191</v>
      </c>
      <c r="D2543" s="5">
        <v>3</v>
      </c>
      <c r="E2543" s="5">
        <v>311</v>
      </c>
      <c r="F2543" s="40">
        <v>50.263500000000001</v>
      </c>
      <c r="G2543" s="40">
        <v>150.79050000000001</v>
      </c>
    </row>
    <row r="2544" spans="1:7" x14ac:dyDescent="0.25">
      <c r="A2544" s="4">
        <v>1404</v>
      </c>
      <c r="B2544" s="4">
        <v>3184</v>
      </c>
      <c r="C2544" s="11">
        <v>44191</v>
      </c>
      <c r="D2544" s="4">
        <v>3</v>
      </c>
      <c r="E2544" s="4">
        <v>359</v>
      </c>
      <c r="F2544" s="41">
        <v>47.680500000000002</v>
      </c>
      <c r="G2544" s="41">
        <v>143.04150000000001</v>
      </c>
    </row>
    <row r="2545" spans="1:7" x14ac:dyDescent="0.25">
      <c r="A2545" s="5">
        <v>1404</v>
      </c>
      <c r="B2545" s="5">
        <v>3185</v>
      </c>
      <c r="C2545" s="10">
        <v>44191</v>
      </c>
      <c r="D2545" s="5">
        <v>3</v>
      </c>
      <c r="E2545" s="5">
        <v>360</v>
      </c>
      <c r="F2545" s="40">
        <v>45.580500000000001</v>
      </c>
      <c r="G2545" s="40">
        <v>136.7415</v>
      </c>
    </row>
    <row r="2546" spans="1:7" x14ac:dyDescent="0.25">
      <c r="A2546" s="4">
        <v>1405</v>
      </c>
      <c r="B2546" s="4">
        <v>3186</v>
      </c>
      <c r="C2546" s="11">
        <v>44191</v>
      </c>
      <c r="D2546" s="4">
        <v>550</v>
      </c>
      <c r="E2546" s="4">
        <v>530</v>
      </c>
      <c r="F2546" s="41">
        <v>16.085999999999999</v>
      </c>
      <c r="G2546" s="41">
        <v>8847.2999999999993</v>
      </c>
    </row>
    <row r="2547" spans="1:7" x14ac:dyDescent="0.25">
      <c r="A2547" s="5">
        <v>1406</v>
      </c>
      <c r="B2547" s="5">
        <v>3187</v>
      </c>
      <c r="C2547" s="10">
        <v>44191</v>
      </c>
      <c r="D2547" s="5">
        <v>3</v>
      </c>
      <c r="E2547" s="5">
        <v>314</v>
      </c>
      <c r="F2547" s="40">
        <v>57.025500000000001</v>
      </c>
      <c r="G2547" s="40">
        <v>171.07650000000001</v>
      </c>
    </row>
    <row r="2548" spans="1:7" x14ac:dyDescent="0.25">
      <c r="A2548" s="4">
        <v>1407</v>
      </c>
      <c r="B2548" s="4">
        <v>3188</v>
      </c>
      <c r="C2548" s="11">
        <v>44191</v>
      </c>
      <c r="D2548" s="4">
        <v>550</v>
      </c>
      <c r="E2548" s="4">
        <v>512</v>
      </c>
      <c r="F2548" s="41">
        <v>37.085999999999999</v>
      </c>
      <c r="G2548" s="41">
        <v>20397.3</v>
      </c>
    </row>
    <row r="2549" spans="1:7" x14ac:dyDescent="0.25">
      <c r="A2549" s="5">
        <v>1408</v>
      </c>
      <c r="B2549" s="5">
        <v>3189</v>
      </c>
      <c r="C2549" s="10">
        <v>44191</v>
      </c>
      <c r="D2549" s="5">
        <v>550</v>
      </c>
      <c r="E2549" s="5">
        <v>513</v>
      </c>
      <c r="F2549" s="40">
        <v>26.596499999999999</v>
      </c>
      <c r="G2549" s="40">
        <v>14628.075000000001</v>
      </c>
    </row>
    <row r="2550" spans="1:7" x14ac:dyDescent="0.25">
      <c r="A2550" s="4">
        <v>1409</v>
      </c>
      <c r="B2550" s="4">
        <v>3190</v>
      </c>
      <c r="C2550" s="11">
        <v>44191</v>
      </c>
      <c r="D2550" s="4">
        <v>550</v>
      </c>
      <c r="E2550" s="4">
        <v>317</v>
      </c>
      <c r="F2550" s="41">
        <v>27.058499999999999</v>
      </c>
      <c r="G2550" s="41">
        <v>14882.174999999999</v>
      </c>
    </row>
    <row r="2551" spans="1:7" x14ac:dyDescent="0.25">
      <c r="A2551" s="5">
        <v>1409</v>
      </c>
      <c r="B2551" s="5">
        <v>3191</v>
      </c>
      <c r="C2551" s="10">
        <v>44191</v>
      </c>
      <c r="D2551" s="5">
        <v>550</v>
      </c>
      <c r="E2551" s="5">
        <v>318</v>
      </c>
      <c r="F2551" s="40">
        <v>33.579000000000001</v>
      </c>
      <c r="G2551" s="40">
        <v>18468.45</v>
      </c>
    </row>
    <row r="2552" spans="1:7" x14ac:dyDescent="0.25">
      <c r="A2552" s="4">
        <v>1409</v>
      </c>
      <c r="B2552" s="4">
        <v>3192</v>
      </c>
      <c r="C2552" s="11">
        <v>44191</v>
      </c>
      <c r="D2552" s="4">
        <v>550</v>
      </c>
      <c r="E2552" s="4">
        <v>319</v>
      </c>
      <c r="F2552" s="41">
        <v>46.063499999999998</v>
      </c>
      <c r="G2552" s="41">
        <v>25334.924999999999</v>
      </c>
    </row>
    <row r="2553" spans="1:7" x14ac:dyDescent="0.25">
      <c r="A2553" s="5">
        <v>1410</v>
      </c>
      <c r="B2553" s="5">
        <v>3193</v>
      </c>
      <c r="C2553" s="10">
        <v>44191</v>
      </c>
      <c r="D2553" s="5">
        <v>3</v>
      </c>
      <c r="E2553" s="5">
        <v>407</v>
      </c>
      <c r="F2553" s="40">
        <v>43.270499999999998</v>
      </c>
      <c r="G2553" s="40">
        <v>129.8115</v>
      </c>
    </row>
    <row r="2554" spans="1:7" x14ac:dyDescent="0.25">
      <c r="A2554" s="4">
        <v>1410</v>
      </c>
      <c r="B2554" s="4">
        <v>3194</v>
      </c>
      <c r="C2554" s="11">
        <v>44191</v>
      </c>
      <c r="D2554" s="4">
        <v>3</v>
      </c>
      <c r="E2554" s="4">
        <v>408</v>
      </c>
      <c r="F2554" s="41">
        <v>47.543999999999997</v>
      </c>
      <c r="G2554" s="41">
        <v>142.63200000000001</v>
      </c>
    </row>
    <row r="2555" spans="1:7" x14ac:dyDescent="0.25">
      <c r="A2555" s="5">
        <v>1410</v>
      </c>
      <c r="B2555" s="5">
        <v>3195</v>
      </c>
      <c r="C2555" s="10">
        <v>44191</v>
      </c>
      <c r="D2555" s="5">
        <v>3</v>
      </c>
      <c r="E2555" s="5">
        <v>409</v>
      </c>
      <c r="F2555" s="40">
        <v>43.270499999999998</v>
      </c>
      <c r="G2555" s="40">
        <v>129.8115</v>
      </c>
    </row>
    <row r="2556" spans="1:7" x14ac:dyDescent="0.25">
      <c r="A2556" s="4">
        <v>1411</v>
      </c>
      <c r="B2556" s="4">
        <v>3196</v>
      </c>
      <c r="C2556" s="11">
        <v>44191</v>
      </c>
      <c r="D2556" s="4">
        <v>3</v>
      </c>
      <c r="E2556" s="4">
        <v>429</v>
      </c>
      <c r="F2556" s="41">
        <v>41.222999999999999</v>
      </c>
      <c r="G2556" s="41">
        <v>123.669</v>
      </c>
    </row>
    <row r="2557" spans="1:7" x14ac:dyDescent="0.25">
      <c r="A2557" s="5">
        <v>1411</v>
      </c>
      <c r="B2557" s="5">
        <v>3197</v>
      </c>
      <c r="C2557" s="10">
        <v>44191</v>
      </c>
      <c r="D2557" s="5">
        <v>3</v>
      </c>
      <c r="E2557" s="5">
        <v>430</v>
      </c>
      <c r="F2557" s="40">
        <v>45.496499999999997</v>
      </c>
      <c r="G2557" s="40">
        <v>136.48949999999999</v>
      </c>
    </row>
    <row r="2558" spans="1:7" x14ac:dyDescent="0.25">
      <c r="A2558" s="4">
        <v>1411</v>
      </c>
      <c r="B2558" s="4">
        <v>3198</v>
      </c>
      <c r="C2558" s="11">
        <v>44191</v>
      </c>
      <c r="D2558" s="4">
        <v>3</v>
      </c>
      <c r="E2558" s="4">
        <v>431</v>
      </c>
      <c r="F2558" s="41">
        <v>41.222999999999999</v>
      </c>
      <c r="G2558" s="41">
        <v>123.669</v>
      </c>
    </row>
    <row r="2559" spans="1:7" x14ac:dyDescent="0.25">
      <c r="A2559" s="5">
        <v>1411</v>
      </c>
      <c r="B2559" s="5">
        <v>3199</v>
      </c>
      <c r="C2559" s="10">
        <v>44191</v>
      </c>
      <c r="D2559" s="5">
        <v>3</v>
      </c>
      <c r="E2559" s="5">
        <v>432</v>
      </c>
      <c r="F2559" s="40">
        <v>39.122999999999998</v>
      </c>
      <c r="G2559" s="40">
        <v>117.369</v>
      </c>
    </row>
    <row r="2560" spans="1:7" x14ac:dyDescent="0.25">
      <c r="A2560" s="4">
        <v>1412</v>
      </c>
      <c r="B2560" s="4">
        <v>3200</v>
      </c>
      <c r="C2560" s="11">
        <v>44191</v>
      </c>
      <c r="D2560" s="4">
        <v>3</v>
      </c>
      <c r="E2560" s="4">
        <v>320</v>
      </c>
      <c r="F2560" s="41">
        <v>47.470500000000001</v>
      </c>
      <c r="G2560" s="41">
        <v>142.41149999999999</v>
      </c>
    </row>
    <row r="2561" spans="1:7" x14ac:dyDescent="0.25">
      <c r="A2561" s="5">
        <v>1412</v>
      </c>
      <c r="B2561" s="5">
        <v>3201</v>
      </c>
      <c r="C2561" s="10">
        <v>44191</v>
      </c>
      <c r="D2561" s="5">
        <v>3</v>
      </c>
      <c r="E2561" s="5">
        <v>321</v>
      </c>
      <c r="F2561" s="40">
        <v>42.798000000000002</v>
      </c>
      <c r="G2561" s="40">
        <v>128.39400000000001</v>
      </c>
    </row>
    <row r="2562" spans="1:7" x14ac:dyDescent="0.25">
      <c r="A2562" s="4">
        <v>1413</v>
      </c>
      <c r="B2562" s="4">
        <v>3202</v>
      </c>
      <c r="C2562" s="11">
        <v>44191</v>
      </c>
      <c r="D2562" s="4">
        <v>3</v>
      </c>
      <c r="E2562" s="4">
        <v>440</v>
      </c>
      <c r="F2562" s="41">
        <v>41.222999999999999</v>
      </c>
      <c r="G2562" s="41">
        <v>123.669</v>
      </c>
    </row>
    <row r="2563" spans="1:7" x14ac:dyDescent="0.25">
      <c r="A2563" s="5">
        <v>1413</v>
      </c>
      <c r="B2563" s="5">
        <v>3203</v>
      </c>
      <c r="C2563" s="10">
        <v>44191</v>
      </c>
      <c r="D2563" s="5">
        <v>3</v>
      </c>
      <c r="E2563" s="5">
        <v>441</v>
      </c>
      <c r="F2563" s="40">
        <v>39.122999999999998</v>
      </c>
      <c r="G2563" s="40">
        <v>117.369</v>
      </c>
    </row>
    <row r="2564" spans="1:7" x14ac:dyDescent="0.25">
      <c r="A2564" s="4">
        <v>1413</v>
      </c>
      <c r="B2564" s="4">
        <v>3204</v>
      </c>
      <c r="C2564" s="11">
        <v>44191</v>
      </c>
      <c r="D2564" s="4">
        <v>3</v>
      </c>
      <c r="E2564" s="4">
        <v>442</v>
      </c>
      <c r="F2564" s="41">
        <v>43.396500000000003</v>
      </c>
      <c r="G2564" s="41">
        <v>130.18950000000001</v>
      </c>
    </row>
    <row r="2565" spans="1:7" x14ac:dyDescent="0.25">
      <c r="A2565" s="5">
        <v>1414</v>
      </c>
      <c r="B2565" s="5">
        <v>3205</v>
      </c>
      <c r="C2565" s="10">
        <v>44191</v>
      </c>
      <c r="D2565" s="5">
        <v>550</v>
      </c>
      <c r="E2565" s="5">
        <v>941</v>
      </c>
      <c r="F2565" s="40">
        <v>62.9895</v>
      </c>
      <c r="G2565" s="40">
        <v>34644.224999999999</v>
      </c>
    </row>
    <row r="2566" spans="1:7" x14ac:dyDescent="0.25">
      <c r="A2566" s="4">
        <v>1415</v>
      </c>
      <c r="B2566" s="4">
        <v>3206</v>
      </c>
      <c r="C2566" s="11">
        <v>44191</v>
      </c>
      <c r="D2566" s="4">
        <v>3</v>
      </c>
      <c r="E2566" s="4">
        <v>320</v>
      </c>
      <c r="F2566" s="41">
        <v>45.3705</v>
      </c>
      <c r="G2566" s="41">
        <v>136.11150000000001</v>
      </c>
    </row>
    <row r="2567" spans="1:7" x14ac:dyDescent="0.25">
      <c r="A2567" s="5">
        <v>1415</v>
      </c>
      <c r="B2567" s="5">
        <v>3207</v>
      </c>
      <c r="C2567" s="10">
        <v>44191</v>
      </c>
      <c r="D2567" s="5">
        <v>3</v>
      </c>
      <c r="E2567" s="5">
        <v>321</v>
      </c>
      <c r="F2567" s="40">
        <v>40.488</v>
      </c>
      <c r="G2567" s="40">
        <v>121.464</v>
      </c>
    </row>
    <row r="2568" spans="1:7" x14ac:dyDescent="0.25">
      <c r="A2568" s="4">
        <v>1415</v>
      </c>
      <c r="B2568" s="4">
        <v>3208</v>
      </c>
      <c r="C2568" s="11">
        <v>44191</v>
      </c>
      <c r="D2568" s="4">
        <v>60</v>
      </c>
      <c r="E2568" s="4">
        <v>322</v>
      </c>
      <c r="F2568" s="41">
        <v>26.365500000000001</v>
      </c>
      <c r="G2568" s="41">
        <v>1581.93</v>
      </c>
    </row>
    <row r="2569" spans="1:7" x14ac:dyDescent="0.25">
      <c r="A2569" s="5">
        <v>1416</v>
      </c>
      <c r="B2569" s="5">
        <v>3209</v>
      </c>
      <c r="C2569" s="10">
        <v>44191</v>
      </c>
      <c r="D2569" s="5">
        <v>3</v>
      </c>
      <c r="E2569" s="5">
        <v>504</v>
      </c>
      <c r="F2569" s="40">
        <v>48.762</v>
      </c>
      <c r="G2569" s="40">
        <v>146.286</v>
      </c>
    </row>
    <row r="2570" spans="1:7" x14ac:dyDescent="0.25">
      <c r="A2570" s="4">
        <v>1417</v>
      </c>
      <c r="B2570" s="4">
        <v>3210</v>
      </c>
      <c r="C2570" s="11">
        <v>44192</v>
      </c>
      <c r="D2570" s="4">
        <v>3</v>
      </c>
      <c r="E2570" s="4">
        <v>497</v>
      </c>
      <c r="F2570" s="41">
        <v>34.188000000000002</v>
      </c>
      <c r="G2570" s="41">
        <v>102.56399999999999</v>
      </c>
    </row>
    <row r="2571" spans="1:7" x14ac:dyDescent="0.25">
      <c r="A2571" s="5">
        <v>1418</v>
      </c>
      <c r="B2571" s="5">
        <v>3211</v>
      </c>
      <c r="C2571" s="10">
        <v>44192</v>
      </c>
      <c r="D2571" s="5">
        <v>3</v>
      </c>
      <c r="E2571" s="5">
        <v>323</v>
      </c>
      <c r="F2571" s="40">
        <v>50.263500000000001</v>
      </c>
      <c r="G2571" s="40">
        <v>150.79050000000001</v>
      </c>
    </row>
    <row r="2572" spans="1:7" x14ac:dyDescent="0.25">
      <c r="A2572" s="4">
        <v>1419</v>
      </c>
      <c r="B2572" s="4">
        <v>3212</v>
      </c>
      <c r="C2572" s="11">
        <v>44192</v>
      </c>
      <c r="D2572" s="4">
        <v>550</v>
      </c>
      <c r="E2572" s="4">
        <v>523</v>
      </c>
      <c r="F2572" s="41">
        <v>10.731</v>
      </c>
      <c r="G2572" s="41">
        <v>5902.05</v>
      </c>
    </row>
    <row r="2573" spans="1:7" x14ac:dyDescent="0.25">
      <c r="A2573" s="5">
        <v>1419</v>
      </c>
      <c r="B2573" s="5">
        <v>3213</v>
      </c>
      <c r="C2573" s="10">
        <v>44192</v>
      </c>
      <c r="D2573" s="5">
        <v>550</v>
      </c>
      <c r="E2573" s="5">
        <v>524</v>
      </c>
      <c r="F2573" s="40">
        <v>14.1225</v>
      </c>
      <c r="G2573" s="40">
        <v>7767.375</v>
      </c>
    </row>
    <row r="2574" spans="1:7" x14ac:dyDescent="0.25">
      <c r="A2574" s="4">
        <v>1420</v>
      </c>
      <c r="B2574" s="4">
        <v>3214</v>
      </c>
      <c r="C2574" s="11">
        <v>44192</v>
      </c>
      <c r="D2574" s="4">
        <v>60</v>
      </c>
      <c r="E2574" s="4">
        <v>492</v>
      </c>
      <c r="F2574" s="41">
        <v>50.263500000000001</v>
      </c>
      <c r="G2574" s="41">
        <v>3015.81</v>
      </c>
    </row>
    <row r="2575" spans="1:7" x14ac:dyDescent="0.25">
      <c r="A2575" s="5">
        <v>1420</v>
      </c>
      <c r="B2575" s="5">
        <v>3215</v>
      </c>
      <c r="C2575" s="10">
        <v>44192</v>
      </c>
      <c r="D2575" s="5">
        <v>60</v>
      </c>
      <c r="E2575" s="5">
        <v>493</v>
      </c>
      <c r="F2575" s="40">
        <v>57.151499999999999</v>
      </c>
      <c r="G2575" s="40">
        <v>3429.09</v>
      </c>
    </row>
    <row r="2576" spans="1:7" x14ac:dyDescent="0.25">
      <c r="A2576" s="4">
        <v>1420</v>
      </c>
      <c r="B2576" s="4">
        <v>3216</v>
      </c>
      <c r="C2576" s="11">
        <v>44192</v>
      </c>
      <c r="D2576" s="4">
        <v>60</v>
      </c>
      <c r="E2576" s="4">
        <v>494</v>
      </c>
      <c r="F2576" s="41">
        <v>53.203499999999998</v>
      </c>
      <c r="G2576" s="41">
        <v>3192.21</v>
      </c>
    </row>
    <row r="2577" spans="1:7" x14ac:dyDescent="0.25">
      <c r="A2577" s="5">
        <v>1421</v>
      </c>
      <c r="B2577" s="5">
        <v>3217</v>
      </c>
      <c r="C2577" s="10">
        <v>44192</v>
      </c>
      <c r="D2577" s="5">
        <v>550</v>
      </c>
      <c r="E2577" s="5">
        <v>915</v>
      </c>
      <c r="F2577" s="40">
        <v>30.439499999999999</v>
      </c>
      <c r="G2577" s="40">
        <v>16741.724999999999</v>
      </c>
    </row>
    <row r="2578" spans="1:7" x14ac:dyDescent="0.25">
      <c r="A2578" s="4">
        <v>1421</v>
      </c>
      <c r="B2578" s="4">
        <v>3218</v>
      </c>
      <c r="C2578" s="11">
        <v>44192</v>
      </c>
      <c r="D2578" s="4">
        <v>550</v>
      </c>
      <c r="E2578" s="4">
        <v>916</v>
      </c>
      <c r="F2578" s="41">
        <v>40.939500000000002</v>
      </c>
      <c r="G2578" s="41">
        <v>22516.724999999999</v>
      </c>
    </row>
    <row r="2579" spans="1:7" x14ac:dyDescent="0.25">
      <c r="A2579" s="5">
        <v>1422</v>
      </c>
      <c r="B2579" s="5">
        <v>3219</v>
      </c>
      <c r="C2579" s="10">
        <v>44192</v>
      </c>
      <c r="D2579" s="5">
        <v>60</v>
      </c>
      <c r="E2579" s="5">
        <v>506</v>
      </c>
      <c r="F2579" s="40">
        <v>9.1980000000000004</v>
      </c>
      <c r="G2579" s="40">
        <v>551.88</v>
      </c>
    </row>
    <row r="2580" spans="1:7" x14ac:dyDescent="0.25">
      <c r="A2580" s="4">
        <v>1423</v>
      </c>
      <c r="B2580" s="4">
        <v>3220</v>
      </c>
      <c r="C2580" s="11">
        <v>44192</v>
      </c>
      <c r="D2580" s="4">
        <v>550</v>
      </c>
      <c r="E2580" s="4">
        <v>679</v>
      </c>
      <c r="F2580" s="41">
        <v>5.7750000000000004</v>
      </c>
      <c r="G2580" s="41">
        <v>3176.25</v>
      </c>
    </row>
    <row r="2581" spans="1:7" x14ac:dyDescent="0.25">
      <c r="A2581" s="5">
        <v>1424</v>
      </c>
      <c r="B2581" s="5">
        <v>3221</v>
      </c>
      <c r="C2581" s="10">
        <v>44192</v>
      </c>
      <c r="D2581" s="5">
        <v>550</v>
      </c>
      <c r="E2581" s="5">
        <v>507</v>
      </c>
      <c r="F2581" s="40">
        <v>23.393999999999998</v>
      </c>
      <c r="G2581" s="40">
        <v>12866.7</v>
      </c>
    </row>
    <row r="2582" spans="1:7" x14ac:dyDescent="0.25">
      <c r="A2582" s="4">
        <v>1424</v>
      </c>
      <c r="B2582" s="4">
        <v>3222</v>
      </c>
      <c r="C2582" s="11">
        <v>44192</v>
      </c>
      <c r="D2582" s="4">
        <v>550</v>
      </c>
      <c r="E2582" s="4">
        <v>508</v>
      </c>
      <c r="F2582" s="41">
        <v>27.6465</v>
      </c>
      <c r="G2582" s="41">
        <v>15205.575000000001</v>
      </c>
    </row>
    <row r="2583" spans="1:7" x14ac:dyDescent="0.25">
      <c r="A2583" s="5">
        <v>1425</v>
      </c>
      <c r="B2583" s="5">
        <v>3223</v>
      </c>
      <c r="C2583" s="10">
        <v>44192</v>
      </c>
      <c r="D2583" s="5">
        <v>550</v>
      </c>
      <c r="E2583" s="5">
        <v>355</v>
      </c>
      <c r="F2583" s="40">
        <v>1.365</v>
      </c>
      <c r="G2583" s="40">
        <v>750.75</v>
      </c>
    </row>
    <row r="2584" spans="1:7" x14ac:dyDescent="0.25">
      <c r="A2584" s="4">
        <v>1425</v>
      </c>
      <c r="B2584" s="4">
        <v>3224</v>
      </c>
      <c r="C2584" s="11">
        <v>44192</v>
      </c>
      <c r="D2584" s="4">
        <v>550</v>
      </c>
      <c r="E2584" s="4">
        <v>940</v>
      </c>
      <c r="F2584" s="41">
        <v>62.9895</v>
      </c>
      <c r="G2584" s="41">
        <v>34644.224999999999</v>
      </c>
    </row>
    <row r="2585" spans="1:7" x14ac:dyDescent="0.25">
      <c r="A2585" s="5">
        <v>1425</v>
      </c>
      <c r="B2585" s="5">
        <v>3225</v>
      </c>
      <c r="C2585" s="10">
        <v>44192</v>
      </c>
      <c r="D2585" s="5">
        <v>550</v>
      </c>
      <c r="E2585" s="5">
        <v>535</v>
      </c>
      <c r="F2585" s="40">
        <v>3.4860000000000002</v>
      </c>
      <c r="G2585" s="40">
        <v>1917.3</v>
      </c>
    </row>
    <row r="2586" spans="1:7" x14ac:dyDescent="0.25">
      <c r="A2586" s="4">
        <v>1426</v>
      </c>
      <c r="B2586" s="4">
        <v>3226</v>
      </c>
      <c r="C2586" s="11">
        <v>44192</v>
      </c>
      <c r="D2586" s="4">
        <v>550</v>
      </c>
      <c r="E2586" s="4">
        <v>351</v>
      </c>
      <c r="F2586" s="41">
        <v>6.1950000000000003</v>
      </c>
      <c r="G2586" s="41">
        <v>3407.25</v>
      </c>
    </row>
    <row r="2587" spans="1:7" x14ac:dyDescent="0.25">
      <c r="A2587" s="5">
        <v>1426</v>
      </c>
      <c r="B2587" s="5">
        <v>3227</v>
      </c>
      <c r="C2587" s="10">
        <v>44192</v>
      </c>
      <c r="D2587" s="5">
        <v>550</v>
      </c>
      <c r="E2587" s="5">
        <v>352</v>
      </c>
      <c r="F2587" s="40">
        <v>1.47</v>
      </c>
      <c r="G2587" s="40">
        <v>808.5</v>
      </c>
    </row>
    <row r="2588" spans="1:7" x14ac:dyDescent="0.25">
      <c r="A2588" s="4">
        <v>1426</v>
      </c>
      <c r="B2588" s="4">
        <v>3228</v>
      </c>
      <c r="C2588" s="11">
        <v>44192</v>
      </c>
      <c r="D2588" s="4">
        <v>550</v>
      </c>
      <c r="E2588" s="4">
        <v>679</v>
      </c>
      <c r="F2588" s="41">
        <v>6.1950000000000003</v>
      </c>
      <c r="G2588" s="41">
        <v>3407.25</v>
      </c>
    </row>
    <row r="2589" spans="1:7" x14ac:dyDescent="0.25">
      <c r="A2589" s="5">
        <v>1427</v>
      </c>
      <c r="B2589" s="5">
        <v>3229</v>
      </c>
      <c r="C2589" s="10">
        <v>44192</v>
      </c>
      <c r="D2589" s="5">
        <v>550</v>
      </c>
      <c r="E2589" s="5">
        <v>507</v>
      </c>
      <c r="F2589" s="40">
        <v>22.165500000000002</v>
      </c>
      <c r="G2589" s="40">
        <v>12191.025</v>
      </c>
    </row>
    <row r="2590" spans="1:7" x14ac:dyDescent="0.25">
      <c r="A2590" s="4">
        <v>1427</v>
      </c>
      <c r="B2590" s="4">
        <v>3230</v>
      </c>
      <c r="C2590" s="11">
        <v>44192</v>
      </c>
      <c r="D2590" s="4">
        <v>550</v>
      </c>
      <c r="E2590" s="4">
        <v>508</v>
      </c>
      <c r="F2590" s="41">
        <v>29.284500000000001</v>
      </c>
      <c r="G2590" s="41">
        <v>16106.475</v>
      </c>
    </row>
    <row r="2591" spans="1:7" x14ac:dyDescent="0.25">
      <c r="A2591" s="5">
        <v>1428</v>
      </c>
      <c r="B2591" s="5">
        <v>3231</v>
      </c>
      <c r="C2591" s="10">
        <v>44192</v>
      </c>
      <c r="D2591" s="5">
        <v>3</v>
      </c>
      <c r="E2591" s="5">
        <v>491</v>
      </c>
      <c r="F2591" s="40">
        <v>19.9815</v>
      </c>
      <c r="G2591" s="40">
        <v>59.944499999999998</v>
      </c>
    </row>
    <row r="2592" spans="1:7" x14ac:dyDescent="0.25">
      <c r="A2592" s="4">
        <v>1429</v>
      </c>
      <c r="B2592" s="4">
        <v>3232</v>
      </c>
      <c r="C2592" s="11">
        <v>44192</v>
      </c>
      <c r="D2592" s="4">
        <v>3</v>
      </c>
      <c r="E2592" s="4">
        <v>348</v>
      </c>
      <c r="F2592" s="41">
        <v>34.8705</v>
      </c>
      <c r="G2592" s="41">
        <v>104.61150000000001</v>
      </c>
    </row>
    <row r="2593" spans="1:7" x14ac:dyDescent="0.25">
      <c r="A2593" s="5">
        <v>1429</v>
      </c>
      <c r="B2593" s="5">
        <v>3233</v>
      </c>
      <c r="C2593" s="10">
        <v>44192</v>
      </c>
      <c r="D2593" s="5">
        <v>3</v>
      </c>
      <c r="E2593" s="5">
        <v>349</v>
      </c>
      <c r="F2593" s="40">
        <v>39.143999999999998</v>
      </c>
      <c r="G2593" s="40">
        <v>117.432</v>
      </c>
    </row>
    <row r="2594" spans="1:7" x14ac:dyDescent="0.25">
      <c r="A2594" s="4">
        <v>1430</v>
      </c>
      <c r="B2594" s="4">
        <v>3234</v>
      </c>
      <c r="C2594" s="11">
        <v>44192</v>
      </c>
      <c r="D2594" s="4">
        <v>550</v>
      </c>
      <c r="E2594" s="4">
        <v>935</v>
      </c>
      <c r="F2594" s="41">
        <v>31.4895</v>
      </c>
      <c r="G2594" s="41">
        <v>17319.224999999999</v>
      </c>
    </row>
    <row r="2595" spans="1:7" x14ac:dyDescent="0.25">
      <c r="A2595" s="5">
        <v>1430</v>
      </c>
      <c r="B2595" s="5">
        <v>3235</v>
      </c>
      <c r="C2595" s="10">
        <v>44192</v>
      </c>
      <c r="D2595" s="5">
        <v>550</v>
      </c>
      <c r="E2595" s="5">
        <v>936</v>
      </c>
      <c r="F2595" s="40">
        <v>48.289499999999997</v>
      </c>
      <c r="G2595" s="40">
        <v>26559.224999999999</v>
      </c>
    </row>
    <row r="2596" spans="1:7" x14ac:dyDescent="0.25">
      <c r="A2596" s="4">
        <v>1431</v>
      </c>
      <c r="B2596" s="4">
        <v>3236</v>
      </c>
      <c r="C2596" s="11">
        <v>44192</v>
      </c>
      <c r="D2596" s="4">
        <v>3</v>
      </c>
      <c r="E2596" s="4">
        <v>382</v>
      </c>
      <c r="F2596" s="41">
        <v>43.270499999999998</v>
      </c>
      <c r="G2596" s="41">
        <v>129.8115</v>
      </c>
    </row>
    <row r="2597" spans="1:7" x14ac:dyDescent="0.25">
      <c r="A2597" s="5">
        <v>1431</v>
      </c>
      <c r="B2597" s="5">
        <v>3237</v>
      </c>
      <c r="C2597" s="10">
        <v>44192</v>
      </c>
      <c r="D2597" s="5">
        <v>3</v>
      </c>
      <c r="E2597" s="5">
        <v>383</v>
      </c>
      <c r="F2597" s="40">
        <v>47.543999999999997</v>
      </c>
      <c r="G2597" s="40">
        <v>142.63200000000001</v>
      </c>
    </row>
    <row r="2598" spans="1:7" x14ac:dyDescent="0.25">
      <c r="A2598" s="4">
        <v>1431</v>
      </c>
      <c r="B2598" s="4">
        <v>3238</v>
      </c>
      <c r="C2598" s="11">
        <v>44192</v>
      </c>
      <c r="D2598" s="4">
        <v>3</v>
      </c>
      <c r="E2598" s="4">
        <v>384</v>
      </c>
      <c r="F2598" s="41">
        <v>43.270499999999998</v>
      </c>
      <c r="G2598" s="41">
        <v>129.8115</v>
      </c>
    </row>
    <row r="2599" spans="1:7" x14ac:dyDescent="0.25">
      <c r="A2599" s="5">
        <v>1431</v>
      </c>
      <c r="B2599" s="5">
        <v>3239</v>
      </c>
      <c r="C2599" s="10">
        <v>44192</v>
      </c>
      <c r="D2599" s="5">
        <v>3</v>
      </c>
      <c r="E2599" s="5">
        <v>385</v>
      </c>
      <c r="F2599" s="40">
        <v>41.170499999999997</v>
      </c>
      <c r="G2599" s="40">
        <v>123.5115</v>
      </c>
    </row>
    <row r="2600" spans="1:7" x14ac:dyDescent="0.25">
      <c r="A2600" s="4">
        <v>1432</v>
      </c>
      <c r="B2600" s="4">
        <v>3240</v>
      </c>
      <c r="C2600" s="11">
        <v>44192</v>
      </c>
      <c r="D2600" s="4">
        <v>550</v>
      </c>
      <c r="E2600" s="4">
        <v>481</v>
      </c>
      <c r="F2600" s="41">
        <v>11.087999999999999</v>
      </c>
      <c r="G2600" s="41">
        <v>6098.4</v>
      </c>
    </row>
    <row r="2601" spans="1:7" x14ac:dyDescent="0.25">
      <c r="A2601" s="5">
        <v>1432</v>
      </c>
      <c r="B2601" s="5">
        <v>3241</v>
      </c>
      <c r="C2601" s="10">
        <v>44192</v>
      </c>
      <c r="D2601" s="5">
        <v>550</v>
      </c>
      <c r="E2601" s="5">
        <v>482</v>
      </c>
      <c r="F2601" s="40">
        <v>8.7569999999999997</v>
      </c>
      <c r="G2601" s="40">
        <v>4816.3500000000004</v>
      </c>
    </row>
    <row r="2602" spans="1:7" x14ac:dyDescent="0.25">
      <c r="A2602" s="4">
        <v>1433</v>
      </c>
      <c r="B2602" s="4">
        <v>3242</v>
      </c>
      <c r="C2602" s="11">
        <v>44193</v>
      </c>
      <c r="D2602" s="4">
        <v>3</v>
      </c>
      <c r="E2602" s="4">
        <v>402</v>
      </c>
      <c r="F2602" s="41">
        <v>47.470500000000001</v>
      </c>
      <c r="G2602" s="41">
        <v>142.41149999999999</v>
      </c>
    </row>
    <row r="2603" spans="1:7" x14ac:dyDescent="0.25">
      <c r="A2603" s="5">
        <v>1434</v>
      </c>
      <c r="B2603" s="5">
        <v>3243</v>
      </c>
      <c r="C2603" s="10">
        <v>44193</v>
      </c>
      <c r="D2603" s="5">
        <v>550</v>
      </c>
      <c r="E2603" s="5">
        <v>510</v>
      </c>
      <c r="F2603" s="40">
        <v>23.079000000000001</v>
      </c>
      <c r="G2603" s="40">
        <v>12693.45</v>
      </c>
    </row>
    <row r="2604" spans="1:7" x14ac:dyDescent="0.25">
      <c r="A2604" s="4">
        <v>1434</v>
      </c>
      <c r="B2604" s="4">
        <v>3244</v>
      </c>
      <c r="C2604" s="11">
        <v>44193</v>
      </c>
      <c r="D2604" s="4">
        <v>550</v>
      </c>
      <c r="E2604" s="4">
        <v>511</v>
      </c>
      <c r="F2604" s="41">
        <v>29.274000000000001</v>
      </c>
      <c r="G2604" s="41">
        <v>16100.7</v>
      </c>
    </row>
    <row r="2605" spans="1:7" x14ac:dyDescent="0.25">
      <c r="A2605" s="5">
        <v>1435</v>
      </c>
      <c r="B2605" s="5">
        <v>3245</v>
      </c>
      <c r="C2605" s="10">
        <v>44193</v>
      </c>
      <c r="D2605" s="5">
        <v>3</v>
      </c>
      <c r="E2605" s="5">
        <v>403</v>
      </c>
      <c r="F2605" s="40">
        <v>45.3705</v>
      </c>
      <c r="G2605" s="40">
        <v>136.11150000000001</v>
      </c>
    </row>
    <row r="2606" spans="1:7" x14ac:dyDescent="0.25">
      <c r="A2606" s="4">
        <v>1435</v>
      </c>
      <c r="B2606" s="4">
        <v>3246</v>
      </c>
      <c r="C2606" s="11">
        <v>44193</v>
      </c>
      <c r="D2606" s="4">
        <v>3</v>
      </c>
      <c r="E2606" s="4">
        <v>404</v>
      </c>
      <c r="F2606" s="41">
        <v>49.643999999999998</v>
      </c>
      <c r="G2606" s="41">
        <v>148.93199999999999</v>
      </c>
    </row>
    <row r="2607" spans="1:7" x14ac:dyDescent="0.25">
      <c r="A2607" s="5">
        <v>1435</v>
      </c>
      <c r="B2607" s="5">
        <v>3247</v>
      </c>
      <c r="C2607" s="10">
        <v>44193</v>
      </c>
      <c r="D2607" s="5">
        <v>3</v>
      </c>
      <c r="E2607" s="5">
        <v>405</v>
      </c>
      <c r="F2607" s="40">
        <v>45.3705</v>
      </c>
      <c r="G2607" s="40">
        <v>136.11150000000001</v>
      </c>
    </row>
    <row r="2608" spans="1:7" x14ac:dyDescent="0.25">
      <c r="A2608" s="4">
        <v>1435</v>
      </c>
      <c r="B2608" s="4">
        <v>3248</v>
      </c>
      <c r="C2608" s="11">
        <v>44193</v>
      </c>
      <c r="D2608" s="4">
        <v>3</v>
      </c>
      <c r="E2608" s="4">
        <v>406</v>
      </c>
      <c r="F2608" s="41">
        <v>43.270499999999998</v>
      </c>
      <c r="G2608" s="41">
        <v>129.8115</v>
      </c>
    </row>
    <row r="2609" spans="1:7" x14ac:dyDescent="0.25">
      <c r="A2609" s="5">
        <v>1435</v>
      </c>
      <c r="B2609" s="5">
        <v>3249</v>
      </c>
      <c r="C2609" s="10">
        <v>44193</v>
      </c>
      <c r="D2609" s="5">
        <v>3</v>
      </c>
      <c r="E2609" s="5">
        <v>407</v>
      </c>
      <c r="F2609" s="40">
        <v>47.543999999999997</v>
      </c>
      <c r="G2609" s="40">
        <v>142.63200000000001</v>
      </c>
    </row>
    <row r="2610" spans="1:7" x14ac:dyDescent="0.25">
      <c r="A2610" s="4">
        <v>1435</v>
      </c>
      <c r="B2610" s="4">
        <v>3250</v>
      </c>
      <c r="C2610" s="11">
        <v>44193</v>
      </c>
      <c r="D2610" s="4">
        <v>3</v>
      </c>
      <c r="E2610" s="4">
        <v>408</v>
      </c>
      <c r="F2610" s="41">
        <v>43.270499999999998</v>
      </c>
      <c r="G2610" s="41">
        <v>129.8115</v>
      </c>
    </row>
    <row r="2611" spans="1:7" x14ac:dyDescent="0.25">
      <c r="A2611" s="5">
        <v>1435</v>
      </c>
      <c r="B2611" s="5">
        <v>3251</v>
      </c>
      <c r="C2611" s="10">
        <v>44193</v>
      </c>
      <c r="D2611" s="5">
        <v>3</v>
      </c>
      <c r="E2611" s="5">
        <v>409</v>
      </c>
      <c r="F2611" s="40">
        <v>41.170499999999997</v>
      </c>
      <c r="G2611" s="40">
        <v>123.5115</v>
      </c>
    </row>
    <row r="2612" spans="1:7" x14ac:dyDescent="0.25">
      <c r="A2612" s="4">
        <v>1435</v>
      </c>
      <c r="B2612" s="4">
        <v>3252</v>
      </c>
      <c r="C2612" s="11">
        <v>44193</v>
      </c>
      <c r="D2612" s="4">
        <v>550</v>
      </c>
      <c r="E2612" s="4">
        <v>914</v>
      </c>
      <c r="F2612" s="41">
        <v>21.0945</v>
      </c>
      <c r="G2612" s="41">
        <v>11601.975</v>
      </c>
    </row>
    <row r="2613" spans="1:7" x14ac:dyDescent="0.25">
      <c r="A2613" s="5">
        <v>1435</v>
      </c>
      <c r="B2613" s="5">
        <v>3253</v>
      </c>
      <c r="C2613" s="10">
        <v>44193</v>
      </c>
      <c r="D2613" s="5">
        <v>550</v>
      </c>
      <c r="E2613" s="5">
        <v>915</v>
      </c>
      <c r="F2613" s="40">
        <v>30.439499999999999</v>
      </c>
      <c r="G2613" s="40">
        <v>16741.724999999999</v>
      </c>
    </row>
    <row r="2614" spans="1:7" x14ac:dyDescent="0.25">
      <c r="A2614" s="4">
        <v>1435</v>
      </c>
      <c r="B2614" s="4">
        <v>3254</v>
      </c>
      <c r="C2614" s="11">
        <v>44193</v>
      </c>
      <c r="D2614" s="4">
        <v>550</v>
      </c>
      <c r="E2614" s="4">
        <v>916</v>
      </c>
      <c r="F2614" s="41">
        <v>40.939500000000002</v>
      </c>
      <c r="G2614" s="41">
        <v>22516.724999999999</v>
      </c>
    </row>
    <row r="2615" spans="1:7" x14ac:dyDescent="0.25">
      <c r="A2615" s="5">
        <v>1436</v>
      </c>
      <c r="B2615" s="5">
        <v>3255</v>
      </c>
      <c r="C2615" s="10">
        <v>44193</v>
      </c>
      <c r="D2615" s="5">
        <v>550</v>
      </c>
      <c r="E2615" s="5">
        <v>525</v>
      </c>
      <c r="F2615" s="40">
        <v>2.3205</v>
      </c>
      <c r="G2615" s="40">
        <v>1276.2750000000001</v>
      </c>
    </row>
    <row r="2616" spans="1:7" x14ac:dyDescent="0.25">
      <c r="A2616" s="4">
        <v>1437</v>
      </c>
      <c r="B2616" s="4">
        <v>3256</v>
      </c>
      <c r="C2616" s="11">
        <v>44196</v>
      </c>
      <c r="D2616" s="4">
        <v>550</v>
      </c>
      <c r="E2616" s="4">
        <v>526</v>
      </c>
      <c r="F2616" s="41">
        <v>3.6435</v>
      </c>
      <c r="G2616" s="41">
        <v>2003.925</v>
      </c>
    </row>
    <row r="2617" spans="1:7" x14ac:dyDescent="0.25">
      <c r="A2617" s="5">
        <v>1438</v>
      </c>
      <c r="B2617" s="5">
        <v>3257</v>
      </c>
      <c r="C2617" s="10">
        <v>44196</v>
      </c>
      <c r="D2617" s="5">
        <v>550</v>
      </c>
      <c r="E2617" s="5">
        <v>908</v>
      </c>
      <c r="F2617" s="40">
        <v>21.0945</v>
      </c>
      <c r="G2617" s="40">
        <v>11601.975</v>
      </c>
    </row>
    <row r="2618" spans="1:7" x14ac:dyDescent="0.25">
      <c r="A2618" s="4">
        <v>1438</v>
      </c>
      <c r="B2618" s="4">
        <v>3258</v>
      </c>
      <c r="C2618" s="11">
        <v>44196</v>
      </c>
      <c r="D2618" s="4">
        <v>550</v>
      </c>
      <c r="E2618" s="4">
        <v>909</v>
      </c>
      <c r="F2618" s="41">
        <v>30.439499999999999</v>
      </c>
      <c r="G2618" s="41">
        <v>16741.724999999999</v>
      </c>
    </row>
    <row r="2619" spans="1:7" x14ac:dyDescent="0.25">
      <c r="A2619" s="5">
        <v>1438</v>
      </c>
      <c r="B2619" s="5">
        <v>3259</v>
      </c>
      <c r="C2619" s="10">
        <v>44196</v>
      </c>
      <c r="D2619" s="5">
        <v>550</v>
      </c>
      <c r="E2619" s="5">
        <v>913</v>
      </c>
      <c r="F2619" s="40">
        <v>40.939500000000002</v>
      </c>
      <c r="G2619" s="40">
        <v>22516.724999999999</v>
      </c>
    </row>
    <row r="2620" spans="1:7" x14ac:dyDescent="0.25">
      <c r="A2620" s="4">
        <v>1439</v>
      </c>
      <c r="B2620" s="4">
        <v>3260</v>
      </c>
      <c r="C2620" s="11">
        <v>44196</v>
      </c>
      <c r="D2620" s="4">
        <v>60</v>
      </c>
      <c r="E2620" s="4">
        <v>356</v>
      </c>
      <c r="F2620" s="41">
        <v>3.6015000000000001</v>
      </c>
      <c r="G2620" s="41">
        <v>216.09</v>
      </c>
    </row>
    <row r="2621" spans="1:7" x14ac:dyDescent="0.25">
      <c r="A2621" s="5">
        <v>1439</v>
      </c>
      <c r="B2621" s="5">
        <v>3261</v>
      </c>
      <c r="C2621" s="10">
        <v>44196</v>
      </c>
      <c r="D2621" s="5">
        <v>60</v>
      </c>
      <c r="E2621" s="5">
        <v>357</v>
      </c>
      <c r="F2621" s="40">
        <v>3.9794999999999998</v>
      </c>
      <c r="G2621" s="40">
        <v>238.77</v>
      </c>
    </row>
    <row r="2622" spans="1:7" x14ac:dyDescent="0.25">
      <c r="A2622" s="4">
        <v>1440</v>
      </c>
      <c r="B2622" s="4">
        <v>3262</v>
      </c>
      <c r="C2622" s="11">
        <v>44196</v>
      </c>
      <c r="D2622" s="4">
        <v>550</v>
      </c>
      <c r="E2622" s="4">
        <v>935</v>
      </c>
      <c r="F2622" s="41">
        <v>31.4895</v>
      </c>
      <c r="G2622" s="41">
        <v>17319.224999999999</v>
      </c>
    </row>
    <row r="2623" spans="1:7" x14ac:dyDescent="0.25">
      <c r="A2623" s="5">
        <v>1440</v>
      </c>
      <c r="B2623" s="5">
        <v>3263</v>
      </c>
      <c r="C2623" s="10">
        <v>44196</v>
      </c>
      <c r="D2623" s="5">
        <v>550</v>
      </c>
      <c r="E2623" s="5">
        <v>936</v>
      </c>
      <c r="F2623" s="40">
        <v>48.289499999999997</v>
      </c>
      <c r="G2623" s="40">
        <v>26559.224999999999</v>
      </c>
    </row>
    <row r="2624" spans="1:7" x14ac:dyDescent="0.25">
      <c r="A2624" s="4">
        <v>1441</v>
      </c>
      <c r="B2624" s="4">
        <v>3264</v>
      </c>
      <c r="C2624" s="11">
        <v>44196</v>
      </c>
      <c r="D2624" s="4">
        <v>550</v>
      </c>
      <c r="E2624" s="4">
        <v>524</v>
      </c>
      <c r="F2624" s="41">
        <v>12.967499999999999</v>
      </c>
      <c r="G2624" s="41">
        <v>7132.125</v>
      </c>
    </row>
    <row r="2625" spans="1:7" x14ac:dyDescent="0.25">
      <c r="A2625" s="5">
        <v>1442</v>
      </c>
      <c r="B2625" s="5">
        <v>3265</v>
      </c>
      <c r="C2625" s="10">
        <v>44196</v>
      </c>
      <c r="D2625" s="5">
        <v>550</v>
      </c>
      <c r="E2625" s="5">
        <v>911</v>
      </c>
      <c r="F2625" s="40">
        <v>21.0945</v>
      </c>
      <c r="G2625" s="40">
        <v>11601.975</v>
      </c>
    </row>
    <row r="2626" spans="1:7" x14ac:dyDescent="0.25">
      <c r="A2626" s="4">
        <v>1442</v>
      </c>
      <c r="B2626" s="4">
        <v>3266</v>
      </c>
      <c r="C2626" s="11">
        <v>44196</v>
      </c>
      <c r="D2626" s="4">
        <v>550</v>
      </c>
      <c r="E2626" s="4">
        <v>912</v>
      </c>
      <c r="F2626" s="41">
        <v>30.439499999999999</v>
      </c>
      <c r="G2626" s="41">
        <v>16741.724999999999</v>
      </c>
    </row>
    <row r="2627" spans="1:7" x14ac:dyDescent="0.25">
      <c r="A2627" s="5">
        <v>1443</v>
      </c>
      <c r="B2627" s="5">
        <v>3267</v>
      </c>
      <c r="C2627" s="10">
        <v>44196</v>
      </c>
      <c r="D2627" s="5">
        <v>550</v>
      </c>
      <c r="E2627" s="5">
        <v>910</v>
      </c>
      <c r="F2627" s="40">
        <v>40.939500000000002</v>
      </c>
      <c r="G2627" s="40">
        <v>22516.724999999999</v>
      </c>
    </row>
    <row r="2628" spans="1:7" x14ac:dyDescent="0.25">
      <c r="A2628" s="4">
        <v>1444</v>
      </c>
      <c r="B2628" s="4">
        <v>3268</v>
      </c>
      <c r="C2628" s="11">
        <v>44196</v>
      </c>
      <c r="D2628" s="4">
        <v>550</v>
      </c>
      <c r="E2628" s="4">
        <v>937</v>
      </c>
      <c r="F2628" s="41">
        <v>62.9895</v>
      </c>
      <c r="G2628" s="41">
        <v>34644.224999999999</v>
      </c>
    </row>
    <row r="2629" spans="1:7" x14ac:dyDescent="0.25">
      <c r="A2629" s="5">
        <v>1445</v>
      </c>
      <c r="B2629" s="5">
        <v>3269</v>
      </c>
      <c r="C2629" s="10">
        <v>44196</v>
      </c>
      <c r="D2629" s="5">
        <v>3</v>
      </c>
      <c r="E2629" s="5">
        <v>473</v>
      </c>
      <c r="F2629" s="40">
        <v>39.122999999999998</v>
      </c>
      <c r="G2629" s="40">
        <v>117.369</v>
      </c>
    </row>
    <row r="2630" spans="1:7" x14ac:dyDescent="0.25">
      <c r="A2630" s="4">
        <v>1445</v>
      </c>
      <c r="B2630" s="4">
        <v>3270</v>
      </c>
      <c r="C2630" s="11">
        <v>44196</v>
      </c>
      <c r="D2630" s="4">
        <v>3</v>
      </c>
      <c r="E2630" s="4">
        <v>474</v>
      </c>
      <c r="F2630" s="41">
        <v>43.396500000000003</v>
      </c>
      <c r="G2630" s="41">
        <v>130.18950000000001</v>
      </c>
    </row>
    <row r="2631" spans="1:7" x14ac:dyDescent="0.25">
      <c r="A2631" s="5">
        <v>1445</v>
      </c>
      <c r="B2631" s="5">
        <v>3271</v>
      </c>
      <c r="C2631" s="10">
        <v>44196</v>
      </c>
      <c r="D2631" s="5">
        <v>3</v>
      </c>
      <c r="E2631" s="5">
        <v>475</v>
      </c>
      <c r="F2631" s="40">
        <v>39.122999999999998</v>
      </c>
      <c r="G2631" s="40">
        <v>117.369</v>
      </c>
    </row>
    <row r="2632" spans="1:7" x14ac:dyDescent="0.25">
      <c r="A2632" s="4">
        <v>1446</v>
      </c>
      <c r="B2632" s="4">
        <v>3272</v>
      </c>
      <c r="C2632" s="11">
        <v>44196</v>
      </c>
      <c r="D2632" s="4">
        <v>3</v>
      </c>
      <c r="E2632" s="4">
        <v>462</v>
      </c>
      <c r="F2632" s="41">
        <v>47.680500000000002</v>
      </c>
      <c r="G2632" s="41">
        <v>143.04150000000001</v>
      </c>
    </row>
    <row r="2633" spans="1:7" x14ac:dyDescent="0.25">
      <c r="A2633" s="5">
        <v>1447</v>
      </c>
      <c r="B2633" s="5">
        <v>3273</v>
      </c>
      <c r="C2633" s="10">
        <v>44196</v>
      </c>
      <c r="D2633" s="5">
        <v>550</v>
      </c>
      <c r="E2633" s="5">
        <v>510</v>
      </c>
      <c r="F2633" s="40">
        <v>23.404499999999999</v>
      </c>
      <c r="G2633" s="40">
        <v>12872.475</v>
      </c>
    </row>
    <row r="2634" spans="1:7" x14ac:dyDescent="0.25">
      <c r="A2634" s="4">
        <v>1447</v>
      </c>
      <c r="B2634" s="4">
        <v>3274</v>
      </c>
      <c r="C2634" s="11">
        <v>44196</v>
      </c>
      <c r="D2634" s="4">
        <v>550</v>
      </c>
      <c r="E2634" s="4">
        <v>511</v>
      </c>
      <c r="F2634" s="41">
        <v>27.867000000000001</v>
      </c>
      <c r="G2634" s="41">
        <v>15326.85</v>
      </c>
    </row>
    <row r="2635" spans="1:7" x14ac:dyDescent="0.25">
      <c r="A2635" s="5">
        <v>1448</v>
      </c>
      <c r="B2635" s="5">
        <v>3275</v>
      </c>
      <c r="C2635" s="10">
        <v>44196</v>
      </c>
      <c r="D2635" s="5">
        <v>550</v>
      </c>
      <c r="E2635" s="5">
        <v>527</v>
      </c>
      <c r="F2635" s="40">
        <v>6.7515000000000001</v>
      </c>
      <c r="G2635" s="40">
        <v>3713.3249999999998</v>
      </c>
    </row>
    <row r="2636" spans="1:7" x14ac:dyDescent="0.25">
      <c r="A2636" s="4">
        <v>1449</v>
      </c>
      <c r="B2636" s="4">
        <v>3276</v>
      </c>
      <c r="C2636" s="11">
        <v>44196</v>
      </c>
      <c r="D2636" s="4">
        <v>550</v>
      </c>
      <c r="E2636" s="4">
        <v>938</v>
      </c>
      <c r="F2636" s="41">
        <v>31.4895</v>
      </c>
      <c r="G2636" s="41">
        <v>17319.224999999999</v>
      </c>
    </row>
    <row r="2637" spans="1:7" x14ac:dyDescent="0.25">
      <c r="A2637" s="5">
        <v>1449</v>
      </c>
      <c r="B2637" s="5">
        <v>3277</v>
      </c>
      <c r="C2637" s="10">
        <v>44196</v>
      </c>
      <c r="D2637" s="5">
        <v>550</v>
      </c>
      <c r="E2637" s="5">
        <v>939</v>
      </c>
      <c r="F2637" s="40">
        <v>48.289499999999997</v>
      </c>
      <c r="G2637" s="40">
        <v>26559.224999999999</v>
      </c>
    </row>
    <row r="2638" spans="1:7" x14ac:dyDescent="0.25">
      <c r="A2638" s="4">
        <v>1449</v>
      </c>
      <c r="B2638" s="4">
        <v>3278</v>
      </c>
      <c r="C2638" s="11">
        <v>44196</v>
      </c>
      <c r="D2638" s="4">
        <v>550</v>
      </c>
      <c r="E2638" s="4">
        <v>509</v>
      </c>
      <c r="F2638" s="41">
        <v>36.277500000000003</v>
      </c>
      <c r="G2638" s="41">
        <v>19952.625</v>
      </c>
    </row>
    <row r="2639" spans="1:7" x14ac:dyDescent="0.25">
      <c r="A2639" s="5">
        <v>1450</v>
      </c>
      <c r="B2639" s="5">
        <v>3279</v>
      </c>
      <c r="C2639" s="10">
        <v>44196</v>
      </c>
      <c r="D2639" s="5">
        <v>60</v>
      </c>
      <c r="E2639" s="5">
        <v>492</v>
      </c>
      <c r="F2639" s="40">
        <v>50.746499999999997</v>
      </c>
      <c r="G2639" s="40">
        <v>3044.79</v>
      </c>
    </row>
    <row r="2640" spans="1:7" x14ac:dyDescent="0.25">
      <c r="A2640" s="4">
        <v>1450</v>
      </c>
      <c r="B2640" s="4">
        <v>3280</v>
      </c>
      <c r="C2640" s="11">
        <v>44196</v>
      </c>
      <c r="D2640" s="4">
        <v>60</v>
      </c>
      <c r="E2640" s="4">
        <v>493</v>
      </c>
      <c r="F2640" s="41">
        <v>58.264499999999998</v>
      </c>
      <c r="G2640" s="41">
        <v>3495.87</v>
      </c>
    </row>
    <row r="2641" spans="1:7" x14ac:dyDescent="0.25">
      <c r="A2641" s="5">
        <v>1450</v>
      </c>
      <c r="B2641" s="5">
        <v>3281</v>
      </c>
      <c r="C2641" s="10">
        <v>44196</v>
      </c>
      <c r="D2641" s="5">
        <v>60</v>
      </c>
      <c r="E2641" s="5">
        <v>494</v>
      </c>
      <c r="F2641" s="40">
        <v>50.746499999999997</v>
      </c>
      <c r="G2641" s="40">
        <v>3044.79</v>
      </c>
    </row>
    <row r="2642" spans="1:7" x14ac:dyDescent="0.25">
      <c r="A2642" s="4">
        <v>1451</v>
      </c>
      <c r="B2642" s="4">
        <v>3282</v>
      </c>
      <c r="C2642" s="11">
        <v>44196</v>
      </c>
      <c r="D2642" s="4">
        <v>550</v>
      </c>
      <c r="E2642" s="4">
        <v>523</v>
      </c>
      <c r="F2642" s="41">
        <v>10.384499999999999</v>
      </c>
      <c r="G2642" s="41">
        <v>5711.4750000000004</v>
      </c>
    </row>
    <row r="2643" spans="1:7" x14ac:dyDescent="0.25">
      <c r="A2643" s="5">
        <v>1452</v>
      </c>
      <c r="B2643" s="5">
        <v>3283</v>
      </c>
      <c r="C2643" s="10">
        <v>44196</v>
      </c>
      <c r="D2643" s="5">
        <v>3</v>
      </c>
      <c r="E2643" s="5">
        <v>427</v>
      </c>
      <c r="F2643" s="40">
        <v>47.753999999999998</v>
      </c>
      <c r="G2643" s="40">
        <v>143.262</v>
      </c>
    </row>
    <row r="2644" spans="1:7" x14ac:dyDescent="0.25">
      <c r="A2644" s="4">
        <v>1452</v>
      </c>
      <c r="B2644" s="4">
        <v>3284</v>
      </c>
      <c r="C2644" s="11">
        <v>44196</v>
      </c>
      <c r="D2644" s="4">
        <v>3</v>
      </c>
      <c r="E2644" s="4">
        <v>428</v>
      </c>
      <c r="F2644" s="41">
        <v>43.480499999999999</v>
      </c>
      <c r="G2644" s="41">
        <v>130.44149999999999</v>
      </c>
    </row>
    <row r="2645" spans="1:7" x14ac:dyDescent="0.25">
      <c r="A2645" s="5">
        <v>1453</v>
      </c>
      <c r="B2645" s="5">
        <v>3285</v>
      </c>
      <c r="C2645" s="10">
        <v>41640</v>
      </c>
      <c r="D2645" s="5">
        <v>3</v>
      </c>
      <c r="E2645" s="5">
        <v>490</v>
      </c>
      <c r="F2645" s="40">
        <v>12.7155</v>
      </c>
      <c r="G2645" s="40">
        <v>38.146500000000003</v>
      </c>
    </row>
    <row r="2646" spans="1:7" x14ac:dyDescent="0.25">
      <c r="A2646" s="4">
        <v>1453</v>
      </c>
      <c r="B2646" s="4">
        <v>3286</v>
      </c>
      <c r="C2646" s="11">
        <v>41640</v>
      </c>
      <c r="D2646" s="4">
        <v>3</v>
      </c>
      <c r="E2646" s="4">
        <v>491</v>
      </c>
      <c r="F2646" s="41">
        <v>19.939499999999999</v>
      </c>
      <c r="G2646" s="41">
        <v>59.8185</v>
      </c>
    </row>
    <row r="2647" spans="1:7" x14ac:dyDescent="0.25">
      <c r="A2647" s="5">
        <v>1454</v>
      </c>
      <c r="B2647" s="5">
        <v>3287</v>
      </c>
      <c r="C2647" s="10">
        <v>41640</v>
      </c>
      <c r="D2647" s="5">
        <v>3</v>
      </c>
      <c r="E2647" s="5">
        <v>528</v>
      </c>
      <c r="F2647" s="40">
        <v>38.156999999999996</v>
      </c>
      <c r="G2647" s="40">
        <v>114.471</v>
      </c>
    </row>
    <row r="2648" spans="1:7" x14ac:dyDescent="0.25">
      <c r="A2648" s="4">
        <v>1455</v>
      </c>
      <c r="B2648" s="4">
        <v>3288</v>
      </c>
      <c r="C2648" s="11">
        <v>41640</v>
      </c>
      <c r="D2648" s="4">
        <v>3</v>
      </c>
      <c r="E2648" s="4">
        <v>505</v>
      </c>
      <c r="F2648" s="41">
        <v>44.215499999999999</v>
      </c>
      <c r="G2648" s="41">
        <v>132.6465</v>
      </c>
    </row>
    <row r="2649" spans="1:7" x14ac:dyDescent="0.25">
      <c r="A2649" s="5">
        <v>1456</v>
      </c>
      <c r="B2649" s="5">
        <v>3289</v>
      </c>
      <c r="C2649" s="10">
        <v>41640</v>
      </c>
      <c r="D2649" s="5">
        <v>550</v>
      </c>
      <c r="E2649" s="5">
        <v>938</v>
      </c>
      <c r="F2649" s="40">
        <v>31.4895</v>
      </c>
      <c r="G2649" s="40">
        <v>17319.224999999999</v>
      </c>
    </row>
    <row r="2650" spans="1:7" x14ac:dyDescent="0.25">
      <c r="A2650" s="4">
        <v>1456</v>
      </c>
      <c r="B2650" s="4">
        <v>3290</v>
      </c>
      <c r="C2650" s="11">
        <v>41640</v>
      </c>
      <c r="D2650" s="4">
        <v>550</v>
      </c>
      <c r="E2650" s="4">
        <v>939</v>
      </c>
      <c r="F2650" s="41">
        <v>48.289499999999997</v>
      </c>
      <c r="G2650" s="41">
        <v>26559.224999999999</v>
      </c>
    </row>
    <row r="2651" spans="1:7" x14ac:dyDescent="0.25">
      <c r="A2651" s="5">
        <v>1457</v>
      </c>
      <c r="B2651" s="5">
        <v>3291</v>
      </c>
      <c r="C2651" s="10">
        <v>41640</v>
      </c>
      <c r="D2651" s="5">
        <v>60</v>
      </c>
      <c r="E2651" s="5">
        <v>358</v>
      </c>
      <c r="F2651" s="40">
        <v>6.9824999999999999</v>
      </c>
      <c r="G2651" s="40">
        <v>418.95</v>
      </c>
    </row>
    <row r="2652" spans="1:7" x14ac:dyDescent="0.25">
      <c r="A2652" s="4">
        <v>1458</v>
      </c>
      <c r="B2652" s="4">
        <v>3292</v>
      </c>
      <c r="C2652" s="11">
        <v>41640</v>
      </c>
      <c r="D2652" s="4">
        <v>3</v>
      </c>
      <c r="E2652" s="4">
        <v>445</v>
      </c>
      <c r="F2652" s="41">
        <v>41.380499999999998</v>
      </c>
      <c r="G2652" s="41">
        <v>124.14149999999999</v>
      </c>
    </row>
    <row r="2653" spans="1:7" x14ac:dyDescent="0.25">
      <c r="A2653" s="5">
        <v>1458</v>
      </c>
      <c r="B2653" s="5">
        <v>3293</v>
      </c>
      <c r="C2653" s="10">
        <v>41640</v>
      </c>
      <c r="D2653" s="5">
        <v>3</v>
      </c>
      <c r="E2653" s="5">
        <v>446</v>
      </c>
      <c r="F2653" s="40">
        <v>45.654000000000003</v>
      </c>
      <c r="G2653" s="40">
        <v>136.96199999999999</v>
      </c>
    </row>
    <row r="2654" spans="1:7" x14ac:dyDescent="0.25">
      <c r="A2654" s="4">
        <v>1458</v>
      </c>
      <c r="B2654" s="4">
        <v>3294</v>
      </c>
      <c r="C2654" s="11">
        <v>41640</v>
      </c>
      <c r="D2654" s="4">
        <v>3</v>
      </c>
      <c r="E2654" s="4">
        <v>447</v>
      </c>
      <c r="F2654" s="41">
        <v>41.380499999999998</v>
      </c>
      <c r="G2654" s="41">
        <v>124.14149999999999</v>
      </c>
    </row>
    <row r="2655" spans="1:7" x14ac:dyDescent="0.25">
      <c r="A2655" s="5">
        <v>1458</v>
      </c>
      <c r="B2655" s="5">
        <v>3295</v>
      </c>
      <c r="C2655" s="10">
        <v>41640</v>
      </c>
      <c r="D2655" s="5">
        <v>3</v>
      </c>
      <c r="E2655" s="5">
        <v>448</v>
      </c>
      <c r="F2655" s="40">
        <v>39.280500000000004</v>
      </c>
      <c r="G2655" s="40">
        <v>117.8415</v>
      </c>
    </row>
    <row r="2656" spans="1:7" x14ac:dyDescent="0.25">
      <c r="A2656" s="4">
        <v>1458</v>
      </c>
      <c r="B2656" s="4">
        <v>3296</v>
      </c>
      <c r="C2656" s="11">
        <v>41640</v>
      </c>
      <c r="D2656" s="4">
        <v>3</v>
      </c>
      <c r="E2656" s="4">
        <v>449</v>
      </c>
      <c r="F2656" s="41">
        <v>43.554000000000002</v>
      </c>
      <c r="G2656" s="41">
        <v>130.66200000000001</v>
      </c>
    </row>
    <row r="2657" spans="1:7" x14ac:dyDescent="0.25">
      <c r="A2657" s="5">
        <v>1459</v>
      </c>
      <c r="B2657" s="5">
        <v>3297</v>
      </c>
      <c r="C2657" s="10">
        <v>41640</v>
      </c>
      <c r="D2657" s="5">
        <v>60</v>
      </c>
      <c r="E2657" s="5">
        <v>356</v>
      </c>
      <c r="F2657" s="40">
        <v>3.3809999999999998</v>
      </c>
      <c r="G2657" s="40">
        <v>202.86</v>
      </c>
    </row>
    <row r="2658" spans="1:7" x14ac:dyDescent="0.25">
      <c r="A2658" s="4">
        <v>1459</v>
      </c>
      <c r="B2658" s="4">
        <v>3298</v>
      </c>
      <c r="C2658" s="11">
        <v>41640</v>
      </c>
      <c r="D2658" s="4">
        <v>60</v>
      </c>
      <c r="E2658" s="4">
        <v>357</v>
      </c>
      <c r="F2658" s="41">
        <v>4.3155000000000001</v>
      </c>
      <c r="G2658" s="41">
        <v>258.93</v>
      </c>
    </row>
    <row r="2659" spans="1:7" x14ac:dyDescent="0.25">
      <c r="A2659" s="5">
        <v>1460</v>
      </c>
      <c r="B2659" s="5">
        <v>3299</v>
      </c>
      <c r="C2659" s="10">
        <v>41640</v>
      </c>
      <c r="D2659" s="5">
        <v>3</v>
      </c>
      <c r="E2659" s="5">
        <v>379</v>
      </c>
      <c r="F2659" s="40">
        <v>39.070500000000003</v>
      </c>
      <c r="G2659" s="40">
        <v>117.2115</v>
      </c>
    </row>
    <row r="2660" spans="1:7" x14ac:dyDescent="0.25">
      <c r="A2660" s="4">
        <v>1460</v>
      </c>
      <c r="B2660" s="4">
        <v>3300</v>
      </c>
      <c r="C2660" s="11">
        <v>41640</v>
      </c>
      <c r="D2660" s="4">
        <v>3</v>
      </c>
      <c r="E2660" s="4">
        <v>380</v>
      </c>
      <c r="F2660" s="41">
        <v>43.344000000000001</v>
      </c>
      <c r="G2660" s="41">
        <v>130.03200000000001</v>
      </c>
    </row>
    <row r="2661" spans="1:7" x14ac:dyDescent="0.25">
      <c r="A2661" s="5">
        <v>1460</v>
      </c>
      <c r="B2661" s="5">
        <v>3301</v>
      </c>
      <c r="C2661" s="10">
        <v>41640</v>
      </c>
      <c r="D2661" s="5">
        <v>3</v>
      </c>
      <c r="E2661" s="5">
        <v>381</v>
      </c>
      <c r="F2661" s="40">
        <v>39.070500000000003</v>
      </c>
      <c r="G2661" s="40">
        <v>117.2115</v>
      </c>
    </row>
    <row r="2662" spans="1:7" x14ac:dyDescent="0.25">
      <c r="A2662" s="4">
        <v>1461</v>
      </c>
      <c r="B2662" s="4">
        <v>3302</v>
      </c>
      <c r="C2662" s="11">
        <v>41640</v>
      </c>
      <c r="D2662" s="4">
        <v>3</v>
      </c>
      <c r="E2662" s="4">
        <v>490</v>
      </c>
      <c r="F2662" s="41">
        <v>12.358499999999999</v>
      </c>
      <c r="G2662" s="41">
        <v>37.075499999999998</v>
      </c>
    </row>
    <row r="2663" spans="1:7" x14ac:dyDescent="0.25">
      <c r="A2663" s="5">
        <v>1462</v>
      </c>
      <c r="B2663" s="5">
        <v>3303</v>
      </c>
      <c r="C2663" s="10">
        <v>41640</v>
      </c>
      <c r="D2663" s="5">
        <v>550</v>
      </c>
      <c r="E2663" s="5">
        <v>513</v>
      </c>
      <c r="F2663" s="40">
        <v>39.1965</v>
      </c>
      <c r="G2663" s="40">
        <v>21558.075000000001</v>
      </c>
    </row>
    <row r="2664" spans="1:7" x14ac:dyDescent="0.25">
      <c r="A2664" s="4">
        <v>1463</v>
      </c>
      <c r="B2664" s="4">
        <v>3304</v>
      </c>
      <c r="C2664" s="11">
        <v>41640</v>
      </c>
      <c r="D2664" s="4">
        <v>3</v>
      </c>
      <c r="E2664" s="4">
        <v>405</v>
      </c>
      <c r="F2664" s="41">
        <v>39.070500000000003</v>
      </c>
      <c r="G2664" s="41">
        <v>117.2115</v>
      </c>
    </row>
    <row r="2665" spans="1:7" x14ac:dyDescent="0.25">
      <c r="A2665" s="5">
        <v>1463</v>
      </c>
      <c r="B2665" s="5">
        <v>3305</v>
      </c>
      <c r="C2665" s="10">
        <v>41640</v>
      </c>
      <c r="D2665" s="5">
        <v>3</v>
      </c>
      <c r="E2665" s="5">
        <v>406</v>
      </c>
      <c r="F2665" s="40">
        <v>43.344000000000001</v>
      </c>
      <c r="G2665" s="40">
        <v>130.03200000000001</v>
      </c>
    </row>
    <row r="2666" spans="1:7" x14ac:dyDescent="0.25">
      <c r="A2666" s="4">
        <v>1463</v>
      </c>
      <c r="B2666" s="4">
        <v>3306</v>
      </c>
      <c r="C2666" s="11">
        <v>41640</v>
      </c>
      <c r="D2666" s="4">
        <v>3</v>
      </c>
      <c r="E2666" s="4">
        <v>407</v>
      </c>
      <c r="F2666" s="41">
        <v>39.070500000000003</v>
      </c>
      <c r="G2666" s="41">
        <v>117.2115</v>
      </c>
    </row>
    <row r="2667" spans="1:7" x14ac:dyDescent="0.25">
      <c r="A2667" s="5">
        <v>1464</v>
      </c>
      <c r="B2667" s="5">
        <v>3307</v>
      </c>
      <c r="C2667" s="10">
        <v>41640</v>
      </c>
      <c r="D2667" s="5">
        <v>550</v>
      </c>
      <c r="E2667" s="5">
        <v>931</v>
      </c>
      <c r="F2667" s="40">
        <v>34.8705</v>
      </c>
      <c r="G2667" s="40">
        <v>19178.775000000001</v>
      </c>
    </row>
    <row r="2668" spans="1:7" x14ac:dyDescent="0.25">
      <c r="A2668" s="4">
        <v>1464</v>
      </c>
      <c r="B2668" s="4">
        <v>3308</v>
      </c>
      <c r="C2668" s="11">
        <v>41640</v>
      </c>
      <c r="D2668" s="4">
        <v>550</v>
      </c>
      <c r="E2668" s="4">
        <v>932</v>
      </c>
      <c r="F2668" s="41">
        <v>39.763500000000001</v>
      </c>
      <c r="G2668" s="41">
        <v>21869.924999999999</v>
      </c>
    </row>
    <row r="2669" spans="1:7" x14ac:dyDescent="0.25">
      <c r="A2669" s="5">
        <v>1465</v>
      </c>
      <c r="B2669" s="5">
        <v>3309</v>
      </c>
      <c r="C2669" s="10">
        <v>41640</v>
      </c>
      <c r="D2669" s="5">
        <v>3</v>
      </c>
      <c r="E2669" s="5">
        <v>432</v>
      </c>
      <c r="F2669" s="40">
        <v>39.280500000000004</v>
      </c>
      <c r="G2669" s="40">
        <v>117.8415</v>
      </c>
    </row>
    <row r="2670" spans="1:7" x14ac:dyDescent="0.25">
      <c r="A2670" s="4">
        <v>1465</v>
      </c>
      <c r="B2670" s="4">
        <v>3310</v>
      </c>
      <c r="C2670" s="11">
        <v>41640</v>
      </c>
      <c r="D2670" s="4">
        <v>3</v>
      </c>
      <c r="E2670" s="4">
        <v>433</v>
      </c>
      <c r="F2670" s="41">
        <v>43.554000000000002</v>
      </c>
      <c r="G2670" s="41">
        <v>130.66200000000001</v>
      </c>
    </row>
    <row r="2671" spans="1:7" x14ac:dyDescent="0.25">
      <c r="A2671" s="5">
        <v>1465</v>
      </c>
      <c r="B2671" s="5">
        <v>3311</v>
      </c>
      <c r="C2671" s="10">
        <v>41640</v>
      </c>
      <c r="D2671" s="5">
        <v>3</v>
      </c>
      <c r="E2671" s="5">
        <v>434</v>
      </c>
      <c r="F2671" s="40">
        <v>39.280500000000004</v>
      </c>
      <c r="G2671" s="40">
        <v>117.8415</v>
      </c>
    </row>
    <row r="2672" spans="1:7" x14ac:dyDescent="0.25">
      <c r="A2672" s="4">
        <v>1465</v>
      </c>
      <c r="B2672" s="4">
        <v>3312</v>
      </c>
      <c r="C2672" s="11">
        <v>41640</v>
      </c>
      <c r="D2672" s="4">
        <v>3</v>
      </c>
      <c r="E2672" s="4">
        <v>435</v>
      </c>
      <c r="F2672" s="41">
        <v>37.180500000000002</v>
      </c>
      <c r="G2672" s="41">
        <v>111.5415</v>
      </c>
    </row>
    <row r="2673" spans="1:7" x14ac:dyDescent="0.25">
      <c r="A2673" s="5">
        <v>1465</v>
      </c>
      <c r="B2673" s="5">
        <v>3313</v>
      </c>
      <c r="C2673" s="10">
        <v>41640</v>
      </c>
      <c r="D2673" s="5">
        <v>3</v>
      </c>
      <c r="E2673" s="5">
        <v>436</v>
      </c>
      <c r="F2673" s="40">
        <v>41.454000000000001</v>
      </c>
      <c r="G2673" s="40">
        <v>124.36199999999999</v>
      </c>
    </row>
    <row r="2674" spans="1:7" x14ac:dyDescent="0.25">
      <c r="A2674" s="4">
        <v>1465</v>
      </c>
      <c r="B2674" s="4">
        <v>3314</v>
      </c>
      <c r="C2674" s="11">
        <v>41640</v>
      </c>
      <c r="D2674" s="4">
        <v>3</v>
      </c>
      <c r="E2674" s="4">
        <v>437</v>
      </c>
      <c r="F2674" s="41">
        <v>37.180500000000002</v>
      </c>
      <c r="G2674" s="41">
        <v>111.5415</v>
      </c>
    </row>
    <row r="2675" spans="1:7" x14ac:dyDescent="0.25">
      <c r="A2675" s="5">
        <v>1466</v>
      </c>
      <c r="B2675" s="5">
        <v>3315</v>
      </c>
      <c r="C2675" s="10">
        <v>41640</v>
      </c>
      <c r="D2675" s="5">
        <v>3</v>
      </c>
      <c r="E2675" s="5">
        <v>341</v>
      </c>
      <c r="F2675" s="40">
        <v>47.575499999999998</v>
      </c>
      <c r="G2675" s="40">
        <v>142.72649999999999</v>
      </c>
    </row>
    <row r="2676" spans="1:7" x14ac:dyDescent="0.25">
      <c r="A2676" s="4">
        <v>1466</v>
      </c>
      <c r="B2676" s="4">
        <v>3316</v>
      </c>
      <c r="C2676" s="11">
        <v>41640</v>
      </c>
      <c r="D2676" s="4">
        <v>3</v>
      </c>
      <c r="E2676" s="4">
        <v>342</v>
      </c>
      <c r="F2676" s="41">
        <v>45.475499999999997</v>
      </c>
      <c r="G2676" s="41">
        <v>136.4265</v>
      </c>
    </row>
    <row r="2677" spans="1:7" x14ac:dyDescent="0.25">
      <c r="A2677" s="5">
        <v>1466</v>
      </c>
      <c r="B2677" s="5">
        <v>3317</v>
      </c>
      <c r="C2677" s="10">
        <v>41640</v>
      </c>
      <c r="D2677" s="5">
        <v>3</v>
      </c>
      <c r="E2677" s="5">
        <v>343</v>
      </c>
      <c r="F2677" s="40">
        <v>49.749000000000002</v>
      </c>
      <c r="G2677" s="40">
        <v>149.24700000000001</v>
      </c>
    </row>
    <row r="2678" spans="1:7" x14ac:dyDescent="0.25">
      <c r="A2678" s="4">
        <v>1466</v>
      </c>
      <c r="B2678" s="4">
        <v>3318</v>
      </c>
      <c r="C2678" s="11">
        <v>41640</v>
      </c>
      <c r="D2678" s="4">
        <v>3</v>
      </c>
      <c r="E2678" s="4">
        <v>344</v>
      </c>
      <c r="F2678" s="41">
        <v>45.475499999999997</v>
      </c>
      <c r="G2678" s="41">
        <v>136.4265</v>
      </c>
    </row>
    <row r="2679" spans="1:7" x14ac:dyDescent="0.25">
      <c r="A2679" s="5">
        <v>1467</v>
      </c>
      <c r="B2679" s="5">
        <v>3319</v>
      </c>
      <c r="C2679" s="10">
        <v>41640</v>
      </c>
      <c r="D2679" s="5">
        <v>550</v>
      </c>
      <c r="E2679" s="5">
        <v>931</v>
      </c>
      <c r="F2679" s="40">
        <v>34.345500000000001</v>
      </c>
      <c r="G2679" s="40">
        <v>18890.025000000001</v>
      </c>
    </row>
    <row r="2680" spans="1:7" x14ac:dyDescent="0.25">
      <c r="A2680" s="4">
        <v>1467</v>
      </c>
      <c r="B2680" s="4">
        <v>3320</v>
      </c>
      <c r="C2680" s="11">
        <v>41640</v>
      </c>
      <c r="D2680" s="4">
        <v>550</v>
      </c>
      <c r="E2680" s="4">
        <v>932</v>
      </c>
      <c r="F2680" s="41">
        <v>39.238500000000002</v>
      </c>
      <c r="G2680" s="41">
        <v>21581.174999999999</v>
      </c>
    </row>
    <row r="2681" spans="1:7" x14ac:dyDescent="0.25">
      <c r="A2681" s="5">
        <v>1468</v>
      </c>
      <c r="B2681" s="5">
        <v>3321</v>
      </c>
      <c r="C2681" s="10">
        <v>41640</v>
      </c>
      <c r="D2681" s="5">
        <v>3</v>
      </c>
      <c r="E2681" s="5">
        <v>349</v>
      </c>
      <c r="F2681" s="40">
        <v>45.444000000000003</v>
      </c>
      <c r="G2681" s="40">
        <v>136.33199999999999</v>
      </c>
    </row>
    <row r="2682" spans="1:7" x14ac:dyDescent="0.25">
      <c r="A2682" s="4">
        <v>1469</v>
      </c>
      <c r="B2682" s="4">
        <v>3322</v>
      </c>
      <c r="C2682" s="11">
        <v>41641</v>
      </c>
      <c r="D2682" s="4">
        <v>550</v>
      </c>
      <c r="E2682" s="4">
        <v>928</v>
      </c>
      <c r="F2682" s="41">
        <v>32.770499999999998</v>
      </c>
      <c r="G2682" s="41">
        <v>18023.775000000001</v>
      </c>
    </row>
    <row r="2683" spans="1:7" x14ac:dyDescent="0.25">
      <c r="A2683" s="5">
        <v>1469</v>
      </c>
      <c r="B2683" s="5">
        <v>3323</v>
      </c>
      <c r="C2683" s="10">
        <v>41641</v>
      </c>
      <c r="D2683" s="5">
        <v>550</v>
      </c>
      <c r="E2683" s="5">
        <v>929</v>
      </c>
      <c r="F2683" s="40">
        <v>37.085999999999999</v>
      </c>
      <c r="G2683" s="40">
        <v>20397.3</v>
      </c>
    </row>
    <row r="2684" spans="1:7" x14ac:dyDescent="0.25">
      <c r="A2684" s="4">
        <v>1469</v>
      </c>
      <c r="B2684" s="4">
        <v>3324</v>
      </c>
      <c r="C2684" s="11">
        <v>41641</v>
      </c>
      <c r="D2684" s="4">
        <v>550</v>
      </c>
      <c r="E2684" s="4">
        <v>930</v>
      </c>
      <c r="F2684" s="41">
        <v>43.039499999999997</v>
      </c>
      <c r="G2684" s="41">
        <v>23671.724999999999</v>
      </c>
    </row>
    <row r="2685" spans="1:7" x14ac:dyDescent="0.25">
      <c r="A2685" s="5">
        <v>1470</v>
      </c>
      <c r="B2685" s="5">
        <v>3325</v>
      </c>
      <c r="C2685" s="10">
        <v>41641</v>
      </c>
      <c r="D2685" s="5">
        <v>550</v>
      </c>
      <c r="E2685" s="5">
        <v>332</v>
      </c>
      <c r="F2685" s="40">
        <v>10.815</v>
      </c>
      <c r="G2685" s="40">
        <v>5948.25</v>
      </c>
    </row>
    <row r="2686" spans="1:7" x14ac:dyDescent="0.25">
      <c r="A2686" s="4">
        <v>1471</v>
      </c>
      <c r="B2686" s="4">
        <v>3326</v>
      </c>
      <c r="C2686" s="11">
        <v>41641</v>
      </c>
      <c r="D2686" s="4">
        <v>550</v>
      </c>
      <c r="E2686" s="4">
        <v>948</v>
      </c>
      <c r="F2686" s="41">
        <v>82.834500000000006</v>
      </c>
      <c r="G2686" s="41">
        <v>45558.974999999999</v>
      </c>
    </row>
    <row r="2687" spans="1:7" x14ac:dyDescent="0.25">
      <c r="A2687" s="5">
        <v>1471</v>
      </c>
      <c r="B2687" s="5">
        <v>3327</v>
      </c>
      <c r="C2687" s="10">
        <v>41641</v>
      </c>
      <c r="D2687" s="5">
        <v>550</v>
      </c>
      <c r="E2687" s="5">
        <v>907</v>
      </c>
      <c r="F2687" s="40">
        <v>82.834500000000006</v>
      </c>
      <c r="G2687" s="40">
        <v>45558.974999999999</v>
      </c>
    </row>
    <row r="2688" spans="1:7" x14ac:dyDescent="0.25">
      <c r="A2688" s="4">
        <v>1472</v>
      </c>
      <c r="B2688" s="4">
        <v>3328</v>
      </c>
      <c r="C2688" s="11">
        <v>41641</v>
      </c>
      <c r="D2688" s="4">
        <v>1250</v>
      </c>
      <c r="E2688" s="4">
        <v>325</v>
      </c>
      <c r="F2688" s="41">
        <v>0.21</v>
      </c>
      <c r="G2688" s="41">
        <v>262.5</v>
      </c>
    </row>
    <row r="2689" spans="1:7" x14ac:dyDescent="0.25">
      <c r="A2689" s="5">
        <v>1472</v>
      </c>
      <c r="B2689" s="5">
        <v>3329</v>
      </c>
      <c r="C2689" s="10">
        <v>41641</v>
      </c>
      <c r="D2689" s="5">
        <v>1250</v>
      </c>
      <c r="E2689" s="5">
        <v>326</v>
      </c>
      <c r="F2689" s="40">
        <v>0.21</v>
      </c>
      <c r="G2689" s="40">
        <v>262.5</v>
      </c>
    </row>
    <row r="2690" spans="1:7" x14ac:dyDescent="0.25">
      <c r="A2690" s="4">
        <v>1473</v>
      </c>
      <c r="B2690" s="4">
        <v>3330</v>
      </c>
      <c r="C2690" s="11">
        <v>41641</v>
      </c>
      <c r="D2690" s="4">
        <v>60</v>
      </c>
      <c r="E2690" s="4">
        <v>322</v>
      </c>
      <c r="F2690" s="41">
        <v>28.6965</v>
      </c>
      <c r="G2690" s="41">
        <v>1721.79</v>
      </c>
    </row>
    <row r="2691" spans="1:7" x14ac:dyDescent="0.25">
      <c r="A2691" s="5">
        <v>1474</v>
      </c>
      <c r="B2691" s="5">
        <v>3331</v>
      </c>
      <c r="C2691" s="10">
        <v>41641</v>
      </c>
      <c r="D2691" s="5">
        <v>550</v>
      </c>
      <c r="E2691" s="5">
        <v>930</v>
      </c>
      <c r="F2691" s="40">
        <v>42.514499999999998</v>
      </c>
      <c r="G2691" s="40">
        <v>23382.974999999999</v>
      </c>
    </row>
    <row r="2692" spans="1:7" x14ac:dyDescent="0.25">
      <c r="A2692" s="4">
        <v>1474</v>
      </c>
      <c r="B2692" s="4">
        <v>3332</v>
      </c>
      <c r="C2692" s="11">
        <v>41641</v>
      </c>
      <c r="D2692" s="4">
        <v>550</v>
      </c>
      <c r="E2692" s="4">
        <v>921</v>
      </c>
      <c r="F2692" s="41">
        <v>5.5860000000000003</v>
      </c>
      <c r="G2692" s="41">
        <v>3072.3</v>
      </c>
    </row>
    <row r="2693" spans="1:7" x14ac:dyDescent="0.25">
      <c r="A2693" s="5">
        <v>1475</v>
      </c>
      <c r="B2693" s="5">
        <v>3333</v>
      </c>
      <c r="C2693" s="10">
        <v>41641</v>
      </c>
      <c r="D2693" s="5">
        <v>60</v>
      </c>
      <c r="E2693" s="5">
        <v>952</v>
      </c>
      <c r="F2693" s="40">
        <v>15.7395</v>
      </c>
      <c r="G2693" s="40">
        <v>944.37</v>
      </c>
    </row>
    <row r="2694" spans="1:7" x14ac:dyDescent="0.25">
      <c r="A2694" s="4">
        <v>1476</v>
      </c>
      <c r="B2694" s="4">
        <v>3334</v>
      </c>
      <c r="C2694" s="11">
        <v>41641</v>
      </c>
      <c r="D2694" s="4">
        <v>550</v>
      </c>
      <c r="E2694" s="4">
        <v>933</v>
      </c>
      <c r="F2694" s="41">
        <v>43.459499999999998</v>
      </c>
      <c r="G2694" s="41">
        <v>23902.724999999999</v>
      </c>
    </row>
    <row r="2695" spans="1:7" x14ac:dyDescent="0.25">
      <c r="A2695" s="5">
        <v>1476</v>
      </c>
      <c r="B2695" s="5">
        <v>3335</v>
      </c>
      <c r="C2695" s="10">
        <v>41641</v>
      </c>
      <c r="D2695" s="5">
        <v>550</v>
      </c>
      <c r="E2695" s="5">
        <v>934</v>
      </c>
      <c r="F2695" s="40">
        <v>37.621499999999997</v>
      </c>
      <c r="G2695" s="40">
        <v>20691.825000000001</v>
      </c>
    </row>
    <row r="2696" spans="1:7" x14ac:dyDescent="0.25">
      <c r="A2696" s="4">
        <v>1476</v>
      </c>
      <c r="B2696" s="4">
        <v>3336</v>
      </c>
      <c r="C2696" s="11">
        <v>41641</v>
      </c>
      <c r="D2696" s="4">
        <v>550</v>
      </c>
      <c r="E2696" s="4">
        <v>922</v>
      </c>
      <c r="F2696" s="41">
        <v>6.5309999999999997</v>
      </c>
      <c r="G2696" s="41">
        <v>3592.05</v>
      </c>
    </row>
    <row r="2697" spans="1:7" x14ac:dyDescent="0.25">
      <c r="A2697" s="5">
        <v>1476</v>
      </c>
      <c r="B2697" s="5">
        <v>3337</v>
      </c>
      <c r="C2697" s="10">
        <v>41641</v>
      </c>
      <c r="D2697" s="5">
        <v>550</v>
      </c>
      <c r="E2697" s="5">
        <v>923</v>
      </c>
      <c r="F2697" s="40">
        <v>6.1844999999999999</v>
      </c>
      <c r="G2697" s="40">
        <v>3401.4749999999999</v>
      </c>
    </row>
    <row r="2698" spans="1:7" x14ac:dyDescent="0.25">
      <c r="A2698" s="4">
        <v>1477</v>
      </c>
      <c r="B2698" s="4">
        <v>3338</v>
      </c>
      <c r="C2698" s="11">
        <v>41641</v>
      </c>
      <c r="D2698" s="4">
        <v>550</v>
      </c>
      <c r="E2698" s="4">
        <v>317</v>
      </c>
      <c r="F2698" s="41">
        <v>29.578499999999998</v>
      </c>
      <c r="G2698" s="41">
        <v>16268.174999999999</v>
      </c>
    </row>
    <row r="2699" spans="1:7" x14ac:dyDescent="0.25">
      <c r="A2699" s="5">
        <v>1477</v>
      </c>
      <c r="B2699" s="5">
        <v>3339</v>
      </c>
      <c r="C2699" s="10">
        <v>41641</v>
      </c>
      <c r="D2699" s="5">
        <v>550</v>
      </c>
      <c r="E2699" s="5">
        <v>318</v>
      </c>
      <c r="F2699" s="40">
        <v>36.098999999999997</v>
      </c>
      <c r="G2699" s="40">
        <v>19854.45</v>
      </c>
    </row>
    <row r="2700" spans="1:7" x14ac:dyDescent="0.25">
      <c r="A2700" s="4">
        <v>1477</v>
      </c>
      <c r="B2700" s="4">
        <v>3340</v>
      </c>
      <c r="C2700" s="11">
        <v>41641</v>
      </c>
      <c r="D2700" s="4">
        <v>550</v>
      </c>
      <c r="E2700" s="4">
        <v>319</v>
      </c>
      <c r="F2700" s="41">
        <v>48.583500000000001</v>
      </c>
      <c r="G2700" s="41">
        <v>26720.924999999999</v>
      </c>
    </row>
    <row r="2701" spans="1:7" x14ac:dyDescent="0.25">
      <c r="A2701" s="5">
        <v>1478</v>
      </c>
      <c r="B2701" s="5">
        <v>3341</v>
      </c>
      <c r="C2701" s="10">
        <v>41641</v>
      </c>
      <c r="D2701" s="5">
        <v>550</v>
      </c>
      <c r="E2701" s="5">
        <v>928</v>
      </c>
      <c r="F2701" s="40">
        <v>32.2455</v>
      </c>
      <c r="G2701" s="40">
        <v>17735.025000000001</v>
      </c>
    </row>
    <row r="2702" spans="1:7" x14ac:dyDescent="0.25">
      <c r="A2702" s="4">
        <v>1478</v>
      </c>
      <c r="B2702" s="4">
        <v>3342</v>
      </c>
      <c r="C2702" s="11">
        <v>41641</v>
      </c>
      <c r="D2702" s="4">
        <v>550</v>
      </c>
      <c r="E2702" s="4">
        <v>929</v>
      </c>
      <c r="F2702" s="41">
        <v>36.561</v>
      </c>
      <c r="G2702" s="41">
        <v>20108.55</v>
      </c>
    </row>
    <row r="2703" spans="1:7" x14ac:dyDescent="0.25">
      <c r="A2703" s="5">
        <v>1479</v>
      </c>
      <c r="B2703" s="5">
        <v>3343</v>
      </c>
      <c r="C2703" s="10">
        <v>41641</v>
      </c>
      <c r="D2703" s="5">
        <v>550</v>
      </c>
      <c r="E2703" s="5">
        <v>319</v>
      </c>
      <c r="F2703" s="40">
        <v>46.420499999999997</v>
      </c>
      <c r="G2703" s="40">
        <v>25531.275000000001</v>
      </c>
    </row>
    <row r="2704" spans="1:7" x14ac:dyDescent="0.25">
      <c r="A2704" s="4">
        <v>1480</v>
      </c>
      <c r="B2704" s="4">
        <v>3344</v>
      </c>
      <c r="C2704" s="11">
        <v>41641</v>
      </c>
      <c r="D2704" s="4">
        <v>3</v>
      </c>
      <c r="E2704" s="4">
        <v>370</v>
      </c>
      <c r="F2704" s="41">
        <v>43.396500000000003</v>
      </c>
      <c r="G2704" s="41">
        <v>130.18950000000001</v>
      </c>
    </row>
    <row r="2705" spans="1:7" x14ac:dyDescent="0.25">
      <c r="A2705" s="5">
        <v>1480</v>
      </c>
      <c r="B2705" s="5">
        <v>3345</v>
      </c>
      <c r="C2705" s="10">
        <v>41641</v>
      </c>
      <c r="D2705" s="5">
        <v>3</v>
      </c>
      <c r="E2705" s="5">
        <v>371</v>
      </c>
      <c r="F2705" s="40">
        <v>39.122999999999998</v>
      </c>
      <c r="G2705" s="40">
        <v>117.369</v>
      </c>
    </row>
    <row r="2706" spans="1:7" x14ac:dyDescent="0.25">
      <c r="A2706" s="4">
        <v>1480</v>
      </c>
      <c r="B2706" s="4">
        <v>3346</v>
      </c>
      <c r="C2706" s="11">
        <v>41641</v>
      </c>
      <c r="D2706" s="4">
        <v>3</v>
      </c>
      <c r="E2706" s="4">
        <v>372</v>
      </c>
      <c r="F2706" s="41">
        <v>37.023000000000003</v>
      </c>
      <c r="G2706" s="41">
        <v>111.069</v>
      </c>
    </row>
    <row r="2707" spans="1:7" x14ac:dyDescent="0.25">
      <c r="A2707" s="5">
        <v>1481</v>
      </c>
      <c r="B2707" s="5">
        <v>3347</v>
      </c>
      <c r="C2707" s="10">
        <v>41641</v>
      </c>
      <c r="D2707" s="5">
        <v>3</v>
      </c>
      <c r="E2707" s="5">
        <v>312</v>
      </c>
      <c r="F2707" s="40">
        <v>41.915999999999997</v>
      </c>
      <c r="G2707" s="40">
        <v>125.748</v>
      </c>
    </row>
    <row r="2708" spans="1:7" x14ac:dyDescent="0.25">
      <c r="A2708" s="4">
        <v>1482</v>
      </c>
      <c r="B2708" s="4">
        <v>3348</v>
      </c>
      <c r="C2708" s="11">
        <v>41641</v>
      </c>
      <c r="D2708" s="4">
        <v>3</v>
      </c>
      <c r="E2708" s="4">
        <v>311</v>
      </c>
      <c r="F2708" s="41">
        <v>50.263500000000001</v>
      </c>
      <c r="G2708" s="41">
        <v>150.79050000000001</v>
      </c>
    </row>
    <row r="2709" spans="1:7" x14ac:dyDescent="0.25">
      <c r="A2709" s="5">
        <v>1483</v>
      </c>
      <c r="B2709" s="5">
        <v>3349</v>
      </c>
      <c r="C2709" s="10">
        <v>41641</v>
      </c>
      <c r="D2709" s="5">
        <v>3</v>
      </c>
      <c r="E2709" s="5">
        <v>361</v>
      </c>
      <c r="F2709" s="40">
        <v>49.853999999999999</v>
      </c>
      <c r="G2709" s="40">
        <v>149.56200000000001</v>
      </c>
    </row>
    <row r="2710" spans="1:7" x14ac:dyDescent="0.25">
      <c r="A2710" s="4">
        <v>1483</v>
      </c>
      <c r="B2710" s="4">
        <v>3350</v>
      </c>
      <c r="C2710" s="11">
        <v>41641</v>
      </c>
      <c r="D2710" s="4">
        <v>3</v>
      </c>
      <c r="E2710" s="4">
        <v>362</v>
      </c>
      <c r="F2710" s="41">
        <v>45.580500000000001</v>
      </c>
      <c r="G2710" s="41">
        <v>136.7415</v>
      </c>
    </row>
    <row r="2711" spans="1:7" x14ac:dyDescent="0.25">
      <c r="A2711" s="5">
        <v>1483</v>
      </c>
      <c r="B2711" s="5">
        <v>3351</v>
      </c>
      <c r="C2711" s="10">
        <v>41641</v>
      </c>
      <c r="D2711" s="5">
        <v>3</v>
      </c>
      <c r="E2711" s="5">
        <v>363</v>
      </c>
      <c r="F2711" s="40">
        <v>43.480499999999999</v>
      </c>
      <c r="G2711" s="40">
        <v>130.44149999999999</v>
      </c>
    </row>
    <row r="2712" spans="1:7" x14ac:dyDescent="0.25">
      <c r="A2712" s="4">
        <v>1484</v>
      </c>
      <c r="B2712" s="4">
        <v>3352</v>
      </c>
      <c r="C2712" s="11">
        <v>41641</v>
      </c>
      <c r="D2712" s="4">
        <v>550</v>
      </c>
      <c r="E2712" s="4">
        <v>530</v>
      </c>
      <c r="F2712" s="41">
        <v>16.085999999999999</v>
      </c>
      <c r="G2712" s="41">
        <v>8847.2999999999993</v>
      </c>
    </row>
    <row r="2713" spans="1:7" x14ac:dyDescent="0.25">
      <c r="A2713" s="5">
        <v>1485</v>
      </c>
      <c r="B2713" s="5">
        <v>3353</v>
      </c>
      <c r="C2713" s="10">
        <v>41642</v>
      </c>
      <c r="D2713" s="5">
        <v>3</v>
      </c>
      <c r="E2713" s="5">
        <v>314</v>
      </c>
      <c r="F2713" s="40">
        <v>57.025500000000001</v>
      </c>
      <c r="G2713" s="40">
        <v>171.07650000000001</v>
      </c>
    </row>
    <row r="2714" spans="1:7" x14ac:dyDescent="0.25">
      <c r="A2714" s="4">
        <v>1486</v>
      </c>
      <c r="B2714" s="4">
        <v>3354</v>
      </c>
      <c r="C2714" s="11">
        <v>41642</v>
      </c>
      <c r="D2714" s="4">
        <v>550</v>
      </c>
      <c r="E2714" s="4">
        <v>512</v>
      </c>
      <c r="F2714" s="41">
        <v>37.085999999999999</v>
      </c>
      <c r="G2714" s="41">
        <v>20397.3</v>
      </c>
    </row>
    <row r="2715" spans="1:7" x14ac:dyDescent="0.25">
      <c r="A2715" s="5">
        <v>1487</v>
      </c>
      <c r="B2715" s="5">
        <v>3355</v>
      </c>
      <c r="C2715" s="10">
        <v>41642</v>
      </c>
      <c r="D2715" s="5">
        <v>550</v>
      </c>
      <c r="E2715" s="5">
        <v>513</v>
      </c>
      <c r="F2715" s="40">
        <v>26.596499999999999</v>
      </c>
      <c r="G2715" s="40">
        <v>14628.075000000001</v>
      </c>
    </row>
    <row r="2716" spans="1:7" x14ac:dyDescent="0.25">
      <c r="A2716" s="4">
        <v>1488</v>
      </c>
      <c r="B2716" s="4">
        <v>3356</v>
      </c>
      <c r="C2716" s="11">
        <v>41642</v>
      </c>
      <c r="D2716" s="4">
        <v>550</v>
      </c>
      <c r="E2716" s="4">
        <v>317</v>
      </c>
      <c r="F2716" s="41">
        <v>27.058499999999999</v>
      </c>
      <c r="G2716" s="41">
        <v>14882.174999999999</v>
      </c>
    </row>
    <row r="2717" spans="1:7" x14ac:dyDescent="0.25">
      <c r="A2717" s="5">
        <v>1488</v>
      </c>
      <c r="B2717" s="5">
        <v>3357</v>
      </c>
      <c r="C2717" s="10">
        <v>41642</v>
      </c>
      <c r="D2717" s="5">
        <v>550</v>
      </c>
      <c r="E2717" s="5">
        <v>318</v>
      </c>
      <c r="F2717" s="40">
        <v>33.579000000000001</v>
      </c>
      <c r="G2717" s="40">
        <v>18468.45</v>
      </c>
    </row>
    <row r="2718" spans="1:7" x14ac:dyDescent="0.25">
      <c r="A2718" s="4">
        <v>1488</v>
      </c>
      <c r="B2718" s="4">
        <v>3358</v>
      </c>
      <c r="C2718" s="11">
        <v>41642</v>
      </c>
      <c r="D2718" s="4">
        <v>550</v>
      </c>
      <c r="E2718" s="4">
        <v>319</v>
      </c>
      <c r="F2718" s="41">
        <v>46.063499999999998</v>
      </c>
      <c r="G2718" s="41">
        <v>25334.924999999999</v>
      </c>
    </row>
    <row r="2719" spans="1:7" x14ac:dyDescent="0.25">
      <c r="A2719" s="5">
        <v>1489</v>
      </c>
      <c r="B2719" s="5">
        <v>3359</v>
      </c>
      <c r="C2719" s="10">
        <v>41642</v>
      </c>
      <c r="D2719" s="5">
        <v>3</v>
      </c>
      <c r="E2719" s="5">
        <v>410</v>
      </c>
      <c r="F2719" s="40">
        <v>41.170499999999997</v>
      </c>
      <c r="G2719" s="40">
        <v>123.5115</v>
      </c>
    </row>
    <row r="2720" spans="1:7" x14ac:dyDescent="0.25">
      <c r="A2720" s="4">
        <v>1489</v>
      </c>
      <c r="B2720" s="4">
        <v>3360</v>
      </c>
      <c r="C2720" s="11">
        <v>41642</v>
      </c>
      <c r="D2720" s="4">
        <v>3</v>
      </c>
      <c r="E2720" s="4">
        <v>411</v>
      </c>
      <c r="F2720" s="41">
        <v>45.444000000000003</v>
      </c>
      <c r="G2720" s="41">
        <v>136.33199999999999</v>
      </c>
    </row>
    <row r="2721" spans="1:7" x14ac:dyDescent="0.25">
      <c r="A2721" s="5">
        <v>1489</v>
      </c>
      <c r="B2721" s="5">
        <v>3361</v>
      </c>
      <c r="C2721" s="10">
        <v>41642</v>
      </c>
      <c r="D2721" s="5">
        <v>3</v>
      </c>
      <c r="E2721" s="5">
        <v>412</v>
      </c>
      <c r="F2721" s="40">
        <v>41.170499999999997</v>
      </c>
      <c r="G2721" s="40">
        <v>123.5115</v>
      </c>
    </row>
    <row r="2722" spans="1:7" x14ac:dyDescent="0.25">
      <c r="A2722" s="4">
        <v>1489</v>
      </c>
      <c r="B2722" s="4">
        <v>3362</v>
      </c>
      <c r="C2722" s="11">
        <v>41642</v>
      </c>
      <c r="D2722" s="4">
        <v>3</v>
      </c>
      <c r="E2722" s="4">
        <v>413</v>
      </c>
      <c r="F2722" s="41">
        <v>39.070500000000003</v>
      </c>
      <c r="G2722" s="41">
        <v>117.2115</v>
      </c>
    </row>
    <row r="2723" spans="1:7" x14ac:dyDescent="0.25">
      <c r="A2723" s="5">
        <v>1489</v>
      </c>
      <c r="B2723" s="5">
        <v>3363</v>
      </c>
      <c r="C2723" s="10">
        <v>41642</v>
      </c>
      <c r="D2723" s="5">
        <v>3</v>
      </c>
      <c r="E2723" s="5">
        <v>414</v>
      </c>
      <c r="F2723" s="40">
        <v>43.344000000000001</v>
      </c>
      <c r="G2723" s="40">
        <v>130.03200000000001</v>
      </c>
    </row>
    <row r="2724" spans="1:7" x14ac:dyDescent="0.25">
      <c r="A2724" s="4">
        <v>1490</v>
      </c>
      <c r="B2724" s="4">
        <v>3364</v>
      </c>
      <c r="C2724" s="11">
        <v>41642</v>
      </c>
      <c r="D2724" s="4">
        <v>3</v>
      </c>
      <c r="E2724" s="4">
        <v>433</v>
      </c>
      <c r="F2724" s="41">
        <v>43.396500000000003</v>
      </c>
      <c r="G2724" s="41">
        <v>130.18950000000001</v>
      </c>
    </row>
    <row r="2725" spans="1:7" x14ac:dyDescent="0.25">
      <c r="A2725" s="5">
        <v>1490</v>
      </c>
      <c r="B2725" s="5">
        <v>3365</v>
      </c>
      <c r="C2725" s="10">
        <v>41642</v>
      </c>
      <c r="D2725" s="5">
        <v>3</v>
      </c>
      <c r="E2725" s="5">
        <v>434</v>
      </c>
      <c r="F2725" s="40">
        <v>39.122999999999998</v>
      </c>
      <c r="G2725" s="40">
        <v>117.369</v>
      </c>
    </row>
    <row r="2726" spans="1:7" x14ac:dyDescent="0.25">
      <c r="A2726" s="4">
        <v>1490</v>
      </c>
      <c r="B2726" s="4">
        <v>3366</v>
      </c>
      <c r="C2726" s="11">
        <v>41642</v>
      </c>
      <c r="D2726" s="4">
        <v>3</v>
      </c>
      <c r="E2726" s="4">
        <v>435</v>
      </c>
      <c r="F2726" s="41">
        <v>37.023000000000003</v>
      </c>
      <c r="G2726" s="41">
        <v>111.069</v>
      </c>
    </row>
    <row r="2727" spans="1:7" x14ac:dyDescent="0.25">
      <c r="A2727" s="5">
        <v>1491</v>
      </c>
      <c r="B2727" s="5">
        <v>3367</v>
      </c>
      <c r="C2727" s="10">
        <v>41642</v>
      </c>
      <c r="D2727" s="5">
        <v>60</v>
      </c>
      <c r="E2727" s="5">
        <v>322</v>
      </c>
      <c r="F2727" s="40">
        <v>25.420500000000001</v>
      </c>
      <c r="G2727" s="40">
        <v>1525.23</v>
      </c>
    </row>
    <row r="2728" spans="1:7" x14ac:dyDescent="0.25">
      <c r="A2728" s="4">
        <v>1492</v>
      </c>
      <c r="B2728" s="4">
        <v>3368</v>
      </c>
      <c r="C2728" s="11">
        <v>41642</v>
      </c>
      <c r="D2728" s="4">
        <v>3</v>
      </c>
      <c r="E2728" s="4">
        <v>443</v>
      </c>
      <c r="F2728" s="41">
        <v>39.122999999999998</v>
      </c>
      <c r="G2728" s="41">
        <v>117.369</v>
      </c>
    </row>
    <row r="2729" spans="1:7" x14ac:dyDescent="0.25">
      <c r="A2729" s="5">
        <v>1492</v>
      </c>
      <c r="B2729" s="5">
        <v>3369</v>
      </c>
      <c r="C2729" s="10">
        <v>41642</v>
      </c>
      <c r="D2729" s="5">
        <v>3</v>
      </c>
      <c r="E2729" s="5">
        <v>444</v>
      </c>
      <c r="F2729" s="40">
        <v>37.023000000000003</v>
      </c>
      <c r="G2729" s="40">
        <v>111.069</v>
      </c>
    </row>
    <row r="2730" spans="1:7" x14ac:dyDescent="0.25">
      <c r="A2730" s="4">
        <v>1493</v>
      </c>
      <c r="B2730" s="4">
        <v>3370</v>
      </c>
      <c r="C2730" s="11">
        <v>41642</v>
      </c>
      <c r="D2730" s="4">
        <v>550</v>
      </c>
      <c r="E2730" s="4">
        <v>941</v>
      </c>
      <c r="F2730" s="41">
        <v>62.9895</v>
      </c>
      <c r="G2730" s="41">
        <v>34644.224999999999</v>
      </c>
    </row>
    <row r="2731" spans="1:7" x14ac:dyDescent="0.25">
      <c r="A2731" s="5">
        <v>1494</v>
      </c>
      <c r="B2731" s="5">
        <v>3371</v>
      </c>
      <c r="C2731" s="10">
        <v>41642</v>
      </c>
      <c r="D2731" s="5">
        <v>3</v>
      </c>
      <c r="E2731" s="5">
        <v>320</v>
      </c>
      <c r="F2731" s="40">
        <v>45.3705</v>
      </c>
      <c r="G2731" s="40">
        <v>136.11150000000001</v>
      </c>
    </row>
    <row r="2732" spans="1:7" x14ac:dyDescent="0.25">
      <c r="A2732" s="4">
        <v>1494</v>
      </c>
      <c r="B2732" s="4">
        <v>3372</v>
      </c>
      <c r="C2732" s="11">
        <v>41642</v>
      </c>
      <c r="D2732" s="4">
        <v>3</v>
      </c>
      <c r="E2732" s="4">
        <v>321</v>
      </c>
      <c r="F2732" s="41">
        <v>40.488</v>
      </c>
      <c r="G2732" s="41">
        <v>121.464</v>
      </c>
    </row>
    <row r="2733" spans="1:7" x14ac:dyDescent="0.25">
      <c r="A2733" s="5">
        <v>1495</v>
      </c>
      <c r="B2733" s="5">
        <v>3373</v>
      </c>
      <c r="C2733" s="10">
        <v>41642</v>
      </c>
      <c r="D2733" s="5">
        <v>3</v>
      </c>
      <c r="E2733" s="5">
        <v>504</v>
      </c>
      <c r="F2733" s="40">
        <v>48.762</v>
      </c>
      <c r="G2733" s="40">
        <v>146.286</v>
      </c>
    </row>
    <row r="2734" spans="1:7" x14ac:dyDescent="0.25">
      <c r="A2734" s="4">
        <v>1496</v>
      </c>
      <c r="B2734" s="4">
        <v>3374</v>
      </c>
      <c r="C2734" s="11">
        <v>41642</v>
      </c>
      <c r="D2734" s="4">
        <v>3</v>
      </c>
      <c r="E2734" s="4">
        <v>497</v>
      </c>
      <c r="F2734" s="41">
        <v>34.188000000000002</v>
      </c>
      <c r="G2734" s="41">
        <v>102.56399999999999</v>
      </c>
    </row>
    <row r="2735" spans="1:7" x14ac:dyDescent="0.25">
      <c r="A2735" s="5">
        <v>1497</v>
      </c>
      <c r="B2735" s="5">
        <v>3375</v>
      </c>
      <c r="C2735" s="10">
        <v>41642</v>
      </c>
      <c r="D2735" s="5">
        <v>3</v>
      </c>
      <c r="E2735" s="5">
        <v>323</v>
      </c>
      <c r="F2735" s="40">
        <v>50.263500000000001</v>
      </c>
      <c r="G2735" s="40">
        <v>150.79050000000001</v>
      </c>
    </row>
    <row r="2736" spans="1:7" x14ac:dyDescent="0.25">
      <c r="A2736" s="4">
        <v>1498</v>
      </c>
      <c r="B2736" s="4">
        <v>3376</v>
      </c>
      <c r="C2736" s="11">
        <v>41642</v>
      </c>
      <c r="D2736" s="4">
        <v>550</v>
      </c>
      <c r="E2736" s="4">
        <v>523</v>
      </c>
      <c r="F2736" s="41">
        <v>10.731</v>
      </c>
      <c r="G2736" s="41">
        <v>5902.05</v>
      </c>
    </row>
    <row r="2737" spans="1:7" x14ac:dyDescent="0.25">
      <c r="A2737" s="5">
        <v>1498</v>
      </c>
      <c r="B2737" s="5">
        <v>3377</v>
      </c>
      <c r="C2737" s="10">
        <v>41642</v>
      </c>
      <c r="D2737" s="5">
        <v>550</v>
      </c>
      <c r="E2737" s="5">
        <v>524</v>
      </c>
      <c r="F2737" s="40">
        <v>14.1225</v>
      </c>
      <c r="G2737" s="40">
        <v>7767.375</v>
      </c>
    </row>
    <row r="2738" spans="1:7" x14ac:dyDescent="0.25">
      <c r="A2738" s="4">
        <v>1499</v>
      </c>
      <c r="B2738" s="4">
        <v>3378</v>
      </c>
      <c r="C2738" s="11">
        <v>41642</v>
      </c>
      <c r="D2738" s="4">
        <v>60</v>
      </c>
      <c r="E2738" s="4">
        <v>495</v>
      </c>
      <c r="F2738" s="41">
        <v>63.692999999999998</v>
      </c>
      <c r="G2738" s="41">
        <v>3821.58</v>
      </c>
    </row>
    <row r="2739" spans="1:7" x14ac:dyDescent="0.25">
      <c r="A2739" s="5">
        <v>1499</v>
      </c>
      <c r="B2739" s="5">
        <v>3379</v>
      </c>
      <c r="C2739" s="10">
        <v>41642</v>
      </c>
      <c r="D2739" s="5">
        <v>60</v>
      </c>
      <c r="E2739" s="5">
        <v>496</v>
      </c>
      <c r="F2739" s="40">
        <v>48.908999999999999</v>
      </c>
      <c r="G2739" s="40">
        <v>2934.54</v>
      </c>
    </row>
    <row r="2740" spans="1:7" x14ac:dyDescent="0.25">
      <c r="A2740" s="4">
        <v>1500</v>
      </c>
      <c r="B2740" s="4">
        <v>3380</v>
      </c>
      <c r="C2740" s="11">
        <v>41642</v>
      </c>
      <c r="D2740" s="4">
        <v>550</v>
      </c>
      <c r="E2740" s="4">
        <v>908</v>
      </c>
      <c r="F2740" s="41">
        <v>21.0945</v>
      </c>
      <c r="G2740" s="41">
        <v>11601.975</v>
      </c>
    </row>
    <row r="2741" spans="1:7" x14ac:dyDescent="0.25">
      <c r="A2741" s="5">
        <v>1500</v>
      </c>
      <c r="B2741" s="5">
        <v>3381</v>
      </c>
      <c r="C2741" s="10">
        <v>41642</v>
      </c>
      <c r="D2741" s="5">
        <v>550</v>
      </c>
      <c r="E2741" s="5">
        <v>909</v>
      </c>
      <c r="F2741" s="40">
        <v>30.439499999999999</v>
      </c>
      <c r="G2741" s="40">
        <v>16741.724999999999</v>
      </c>
    </row>
    <row r="2742" spans="1:7" x14ac:dyDescent="0.25">
      <c r="A2742" s="4">
        <v>1500</v>
      </c>
      <c r="B2742" s="4">
        <v>3382</v>
      </c>
      <c r="C2742" s="11">
        <v>41642</v>
      </c>
      <c r="D2742" s="4">
        <v>550</v>
      </c>
      <c r="E2742" s="4">
        <v>910</v>
      </c>
      <c r="F2742" s="41">
        <v>40.939500000000002</v>
      </c>
      <c r="G2742" s="41">
        <v>22516.724999999999</v>
      </c>
    </row>
    <row r="2743" spans="1:7" x14ac:dyDescent="0.25">
      <c r="A2743" s="5">
        <v>4004</v>
      </c>
      <c r="B2743" s="5">
        <v>8796</v>
      </c>
      <c r="C2743" s="10">
        <v>44168</v>
      </c>
      <c r="D2743" s="5">
        <v>350</v>
      </c>
      <c r="E2743" s="5">
        <v>714</v>
      </c>
      <c r="F2743" s="40">
        <v>38.49</v>
      </c>
      <c r="G2743" s="40">
        <v>13471.5</v>
      </c>
    </row>
    <row r="2744" spans="1:7" x14ac:dyDescent="0.25">
      <c r="A2744" s="4">
        <v>4004</v>
      </c>
      <c r="B2744" s="4">
        <v>8797</v>
      </c>
      <c r="C2744" s="11">
        <v>44168</v>
      </c>
      <c r="D2744" s="4">
        <v>100</v>
      </c>
      <c r="E2744" s="4">
        <v>715</v>
      </c>
      <c r="F2744" s="41">
        <v>38.49</v>
      </c>
      <c r="G2744" s="41">
        <v>3849</v>
      </c>
    </row>
    <row r="2745" spans="1:7" x14ac:dyDescent="0.25">
      <c r="A2745" s="5">
        <v>4004</v>
      </c>
      <c r="B2745" s="5">
        <v>8798</v>
      </c>
      <c r="C2745" s="10">
        <v>44168</v>
      </c>
      <c r="D2745" s="5">
        <v>750</v>
      </c>
      <c r="E2745" s="5">
        <v>716</v>
      </c>
      <c r="F2745" s="40">
        <v>38.75</v>
      </c>
      <c r="G2745" s="40">
        <v>29062.5</v>
      </c>
    </row>
    <row r="2746" spans="1:7" x14ac:dyDescent="0.25">
      <c r="A2746" s="4">
        <v>4009</v>
      </c>
      <c r="B2746" s="4">
        <v>8831</v>
      </c>
      <c r="C2746" s="11">
        <v>44174</v>
      </c>
      <c r="D2746" s="4">
        <v>1500</v>
      </c>
      <c r="E2746" s="4">
        <v>870</v>
      </c>
      <c r="F2746" s="41">
        <v>1.87</v>
      </c>
      <c r="G2746" s="41">
        <v>2805</v>
      </c>
    </row>
    <row r="2747" spans="1:7" x14ac:dyDescent="0.25">
      <c r="A2747" s="5">
        <v>4009</v>
      </c>
      <c r="B2747" s="5">
        <v>8832</v>
      </c>
      <c r="C2747" s="10">
        <v>44174</v>
      </c>
      <c r="D2747" s="5">
        <v>500</v>
      </c>
      <c r="E2747" s="5">
        <v>871</v>
      </c>
      <c r="F2747" s="40">
        <v>3.74</v>
      </c>
      <c r="G2747" s="40">
        <v>1870</v>
      </c>
    </row>
    <row r="2748" spans="1:7" x14ac:dyDescent="0.25">
      <c r="A2748" s="4">
        <v>4009</v>
      </c>
      <c r="B2748" s="4">
        <v>8833</v>
      </c>
      <c r="C2748" s="11">
        <v>44174</v>
      </c>
      <c r="D2748" s="4">
        <v>1000</v>
      </c>
      <c r="E2748" s="4">
        <v>872</v>
      </c>
      <c r="F2748" s="41">
        <v>3.36</v>
      </c>
      <c r="G2748" s="41">
        <v>3360</v>
      </c>
    </row>
    <row r="2749" spans="1:7" x14ac:dyDescent="0.25">
      <c r="A2749" s="5">
        <v>4009</v>
      </c>
      <c r="B2749" s="5">
        <v>8834</v>
      </c>
      <c r="C2749" s="10">
        <v>44174</v>
      </c>
      <c r="D2749" s="5">
        <v>8000</v>
      </c>
      <c r="E2749" s="5">
        <v>873</v>
      </c>
      <c r="F2749" s="40">
        <v>0.86</v>
      </c>
      <c r="G2749" s="40">
        <v>6880</v>
      </c>
    </row>
    <row r="2750" spans="1:7" x14ac:dyDescent="0.25">
      <c r="A2750" s="4">
        <v>4010</v>
      </c>
      <c r="B2750" s="4">
        <v>8835</v>
      </c>
      <c r="C2750" s="11">
        <v>44174</v>
      </c>
      <c r="D2750" s="4">
        <v>8000</v>
      </c>
      <c r="E2750" s="4">
        <v>874</v>
      </c>
      <c r="F2750" s="41">
        <v>10</v>
      </c>
      <c r="G2750" s="41">
        <v>80000</v>
      </c>
    </row>
    <row r="2751" spans="1:7" x14ac:dyDescent="0.25">
      <c r="A2751" s="6">
        <v>4010</v>
      </c>
      <c r="B2751" s="6">
        <v>8836</v>
      </c>
      <c r="C2751" s="12">
        <v>44174</v>
      </c>
      <c r="D2751" s="6">
        <v>8000</v>
      </c>
      <c r="E2751" s="6">
        <v>875</v>
      </c>
      <c r="F2751" s="42">
        <v>10</v>
      </c>
      <c r="G2751" s="42">
        <v>80000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29E2-D4EE-42CF-8ACF-09C218349468}">
  <dimension ref="A3:D87"/>
  <sheetViews>
    <sheetView workbookViewId="0">
      <selection activeCell="F5" sqref="F5"/>
    </sheetView>
  </sheetViews>
  <sheetFormatPr defaultRowHeight="15" x14ac:dyDescent="0.25"/>
  <cols>
    <col min="1" max="1" width="14.42578125" bestFit="1" customWidth="1"/>
    <col min="2" max="2" width="16.28515625" bestFit="1" customWidth="1"/>
    <col min="3" max="3" width="8.85546875" bestFit="1" customWidth="1"/>
    <col min="4" max="4" width="11.28515625" bestFit="1" customWidth="1"/>
  </cols>
  <sheetData>
    <row r="3" spans="1:4" x14ac:dyDescent="0.25">
      <c r="A3" s="87" t="s">
        <v>2871</v>
      </c>
      <c r="B3" s="87" t="s">
        <v>2869</v>
      </c>
    </row>
    <row r="4" spans="1:4" x14ac:dyDescent="0.25">
      <c r="A4" s="87" t="s">
        <v>2866</v>
      </c>
      <c r="C4" t="s">
        <v>2870</v>
      </c>
      <c r="D4" t="s">
        <v>2868</v>
      </c>
    </row>
    <row r="5" spans="1:4" x14ac:dyDescent="0.25">
      <c r="A5" s="88">
        <v>1492</v>
      </c>
      <c r="B5" s="80">
        <v>60</v>
      </c>
      <c r="C5" s="80">
        <v>2</v>
      </c>
      <c r="D5" s="80">
        <v>62</v>
      </c>
    </row>
    <row r="6" spans="1:4" x14ac:dyDescent="0.25">
      <c r="A6" s="88">
        <v>1494</v>
      </c>
      <c r="B6" s="80">
        <v>16</v>
      </c>
      <c r="C6" s="80"/>
      <c r="D6" s="80">
        <v>16</v>
      </c>
    </row>
    <row r="7" spans="1:4" x14ac:dyDescent="0.25">
      <c r="A7" s="88">
        <v>1496</v>
      </c>
      <c r="B7" s="80">
        <v>85</v>
      </c>
      <c r="C7" s="80">
        <v>2</v>
      </c>
      <c r="D7" s="80">
        <v>87</v>
      </c>
    </row>
    <row r="8" spans="1:4" x14ac:dyDescent="0.25">
      <c r="A8" s="88">
        <v>1498</v>
      </c>
      <c r="B8" s="80">
        <v>31</v>
      </c>
      <c r="C8" s="80">
        <v>1</v>
      </c>
      <c r="D8" s="80">
        <v>32</v>
      </c>
    </row>
    <row r="9" spans="1:4" x14ac:dyDescent="0.25">
      <c r="A9" s="88">
        <v>1500</v>
      </c>
      <c r="B9" s="80">
        <v>13</v>
      </c>
      <c r="C9" s="80">
        <v>2</v>
      </c>
      <c r="D9" s="80">
        <v>15</v>
      </c>
    </row>
    <row r="10" spans="1:4" x14ac:dyDescent="0.25">
      <c r="A10" s="88">
        <v>1504</v>
      </c>
      <c r="B10" s="80">
        <v>12</v>
      </c>
      <c r="C10" s="80">
        <v>3</v>
      </c>
      <c r="D10" s="80">
        <v>15</v>
      </c>
    </row>
    <row r="11" spans="1:4" x14ac:dyDescent="0.25">
      <c r="A11" s="88">
        <v>1506</v>
      </c>
      <c r="B11" s="80">
        <v>25</v>
      </c>
      <c r="C11" s="80">
        <v>5</v>
      </c>
      <c r="D11" s="80">
        <v>30</v>
      </c>
    </row>
    <row r="12" spans="1:4" x14ac:dyDescent="0.25">
      <c r="A12" s="88">
        <v>1508</v>
      </c>
      <c r="B12" s="80">
        <v>41</v>
      </c>
      <c r="C12" s="80">
        <v>1</v>
      </c>
      <c r="D12" s="80">
        <v>42</v>
      </c>
    </row>
    <row r="13" spans="1:4" x14ac:dyDescent="0.25">
      <c r="A13" s="88">
        <v>1510</v>
      </c>
      <c r="B13" s="80">
        <v>15</v>
      </c>
      <c r="C13" s="80">
        <v>1</v>
      </c>
      <c r="D13" s="80">
        <v>16</v>
      </c>
    </row>
    <row r="14" spans="1:4" x14ac:dyDescent="0.25">
      <c r="A14" s="88">
        <v>1514</v>
      </c>
      <c r="B14" s="80">
        <v>41</v>
      </c>
      <c r="C14" s="80">
        <v>1</v>
      </c>
      <c r="D14" s="80">
        <v>42</v>
      </c>
    </row>
    <row r="15" spans="1:4" x14ac:dyDescent="0.25">
      <c r="A15" s="88">
        <v>1516</v>
      </c>
      <c r="B15" s="80">
        <v>26</v>
      </c>
      <c r="C15" s="80">
        <v>4</v>
      </c>
      <c r="D15" s="80">
        <v>30</v>
      </c>
    </row>
    <row r="16" spans="1:4" x14ac:dyDescent="0.25">
      <c r="A16" s="88">
        <v>1522</v>
      </c>
      <c r="B16" s="80">
        <v>14</v>
      </c>
      <c r="C16" s="80">
        <v>1</v>
      </c>
      <c r="D16" s="80">
        <v>15</v>
      </c>
    </row>
    <row r="17" spans="1:4" x14ac:dyDescent="0.25">
      <c r="A17" s="88">
        <v>1526</v>
      </c>
      <c r="B17" s="80">
        <v>27</v>
      </c>
      <c r="C17" s="80">
        <v>5</v>
      </c>
      <c r="D17" s="80">
        <v>32</v>
      </c>
    </row>
    <row r="18" spans="1:4" x14ac:dyDescent="0.25">
      <c r="A18" s="88">
        <v>1530</v>
      </c>
      <c r="B18" s="80">
        <v>30</v>
      </c>
      <c r="C18" s="80">
        <v>1</v>
      </c>
      <c r="D18" s="80">
        <v>31</v>
      </c>
    </row>
    <row r="19" spans="1:4" x14ac:dyDescent="0.25">
      <c r="A19" s="88">
        <v>1534</v>
      </c>
      <c r="B19" s="80">
        <v>53</v>
      </c>
      <c r="C19" s="80">
        <v>2</v>
      </c>
      <c r="D19" s="80">
        <v>55</v>
      </c>
    </row>
    <row r="20" spans="1:4" x14ac:dyDescent="0.25">
      <c r="A20" s="88">
        <v>1536</v>
      </c>
      <c r="B20" s="80">
        <v>60</v>
      </c>
      <c r="C20" s="80"/>
      <c r="D20" s="80">
        <v>60</v>
      </c>
    </row>
    <row r="21" spans="1:4" x14ac:dyDescent="0.25">
      <c r="A21" s="88">
        <v>1538</v>
      </c>
      <c r="B21" s="80">
        <v>26</v>
      </c>
      <c r="C21" s="80">
        <v>6</v>
      </c>
      <c r="D21" s="80">
        <v>32</v>
      </c>
    </row>
    <row r="22" spans="1:4" x14ac:dyDescent="0.25">
      <c r="A22" s="88">
        <v>1540</v>
      </c>
      <c r="B22" s="80">
        <v>110</v>
      </c>
      <c r="C22" s="80"/>
      <c r="D22" s="80">
        <v>110</v>
      </c>
    </row>
    <row r="23" spans="1:4" x14ac:dyDescent="0.25">
      <c r="A23" s="88">
        <v>1542</v>
      </c>
      <c r="B23" s="80">
        <v>25</v>
      </c>
      <c r="C23" s="80">
        <v>5</v>
      </c>
      <c r="D23" s="80">
        <v>30</v>
      </c>
    </row>
    <row r="24" spans="1:4" x14ac:dyDescent="0.25">
      <c r="A24" s="88">
        <v>1544</v>
      </c>
      <c r="B24" s="80">
        <v>36</v>
      </c>
      <c r="C24" s="80">
        <v>3</v>
      </c>
      <c r="D24" s="80">
        <v>39</v>
      </c>
    </row>
    <row r="25" spans="1:4" x14ac:dyDescent="0.25">
      <c r="A25" s="88">
        <v>1548</v>
      </c>
      <c r="B25" s="80">
        <v>15</v>
      </c>
      <c r="C25" s="80"/>
      <c r="D25" s="80">
        <v>15</v>
      </c>
    </row>
    <row r="26" spans="1:4" x14ac:dyDescent="0.25">
      <c r="A26" s="88">
        <v>1554</v>
      </c>
      <c r="B26" s="80">
        <v>61</v>
      </c>
      <c r="C26" s="80">
        <v>2</v>
      </c>
      <c r="D26" s="80">
        <v>63</v>
      </c>
    </row>
    <row r="27" spans="1:4" x14ac:dyDescent="0.25">
      <c r="A27" s="88">
        <v>1556</v>
      </c>
      <c r="B27" s="80">
        <v>12</v>
      </c>
      <c r="C27" s="80">
        <v>4</v>
      </c>
      <c r="D27" s="80">
        <v>16</v>
      </c>
    </row>
    <row r="28" spans="1:4" x14ac:dyDescent="0.25">
      <c r="A28" s="88">
        <v>1560</v>
      </c>
      <c r="B28" s="80">
        <v>27</v>
      </c>
      <c r="C28" s="80">
        <v>5</v>
      </c>
      <c r="D28" s="80">
        <v>32</v>
      </c>
    </row>
    <row r="29" spans="1:4" x14ac:dyDescent="0.25">
      <c r="A29" s="88">
        <v>1562</v>
      </c>
      <c r="B29" s="80">
        <v>59</v>
      </c>
      <c r="C29" s="80">
        <v>2</v>
      </c>
      <c r="D29" s="80">
        <v>61</v>
      </c>
    </row>
    <row r="30" spans="1:4" x14ac:dyDescent="0.25">
      <c r="A30" s="88">
        <v>1566</v>
      </c>
      <c r="B30" s="80">
        <v>16</v>
      </c>
      <c r="C30" s="80"/>
      <c r="D30" s="80">
        <v>16</v>
      </c>
    </row>
    <row r="31" spans="1:4" x14ac:dyDescent="0.25">
      <c r="A31" s="88">
        <v>1568</v>
      </c>
      <c r="B31" s="80">
        <v>57</v>
      </c>
      <c r="C31" s="80">
        <v>6</v>
      </c>
      <c r="D31" s="80">
        <v>63</v>
      </c>
    </row>
    <row r="32" spans="1:4" x14ac:dyDescent="0.25">
      <c r="A32" s="88">
        <v>1570</v>
      </c>
      <c r="B32" s="80">
        <v>32</v>
      </c>
      <c r="C32" s="80">
        <v>4</v>
      </c>
      <c r="D32" s="80">
        <v>36</v>
      </c>
    </row>
    <row r="33" spans="1:4" x14ac:dyDescent="0.25">
      <c r="A33" s="88">
        <v>1572</v>
      </c>
      <c r="B33" s="80">
        <v>24</v>
      </c>
      <c r="C33" s="80">
        <v>6</v>
      </c>
      <c r="D33" s="80">
        <v>30</v>
      </c>
    </row>
    <row r="34" spans="1:4" x14ac:dyDescent="0.25">
      <c r="A34" s="88">
        <v>1574</v>
      </c>
      <c r="B34" s="80">
        <v>2</v>
      </c>
      <c r="C34" s="80"/>
      <c r="D34" s="80">
        <v>2</v>
      </c>
    </row>
    <row r="35" spans="1:4" x14ac:dyDescent="0.25">
      <c r="A35" s="88">
        <v>1576</v>
      </c>
      <c r="B35" s="80">
        <v>23</v>
      </c>
      <c r="C35" s="80">
        <v>5</v>
      </c>
      <c r="D35" s="80">
        <v>28</v>
      </c>
    </row>
    <row r="36" spans="1:4" x14ac:dyDescent="0.25">
      <c r="A36" s="88">
        <v>1578</v>
      </c>
      <c r="B36" s="80">
        <v>32</v>
      </c>
      <c r="C36" s="80">
        <v>7</v>
      </c>
      <c r="D36" s="80">
        <v>39</v>
      </c>
    </row>
    <row r="37" spans="1:4" x14ac:dyDescent="0.25">
      <c r="A37" s="88">
        <v>1580</v>
      </c>
      <c r="B37" s="80">
        <v>16</v>
      </c>
      <c r="C37" s="80"/>
      <c r="D37" s="80">
        <v>16</v>
      </c>
    </row>
    <row r="38" spans="1:4" x14ac:dyDescent="0.25">
      <c r="A38" s="88">
        <v>1582</v>
      </c>
      <c r="B38" s="80">
        <v>53</v>
      </c>
      <c r="C38" s="80"/>
      <c r="D38" s="80">
        <v>53</v>
      </c>
    </row>
    <row r="39" spans="1:4" x14ac:dyDescent="0.25">
      <c r="A39" s="88">
        <v>1584</v>
      </c>
      <c r="B39" s="80">
        <v>43</v>
      </c>
      <c r="C39" s="80">
        <v>6</v>
      </c>
      <c r="D39" s="80">
        <v>49</v>
      </c>
    </row>
    <row r="40" spans="1:4" x14ac:dyDescent="0.25">
      <c r="A40" s="88">
        <v>1586</v>
      </c>
      <c r="B40" s="80">
        <v>27</v>
      </c>
      <c r="C40" s="80">
        <v>3</v>
      </c>
      <c r="D40" s="80">
        <v>30</v>
      </c>
    </row>
    <row r="41" spans="1:4" x14ac:dyDescent="0.25">
      <c r="A41" s="88">
        <v>1588</v>
      </c>
      <c r="B41" s="80">
        <v>25</v>
      </c>
      <c r="C41" s="80">
        <v>5</v>
      </c>
      <c r="D41" s="80">
        <v>30</v>
      </c>
    </row>
    <row r="42" spans="1:4" x14ac:dyDescent="0.25">
      <c r="A42" s="88">
        <v>1590</v>
      </c>
      <c r="B42" s="80">
        <v>27</v>
      </c>
      <c r="C42" s="80">
        <v>3</v>
      </c>
      <c r="D42" s="80">
        <v>30</v>
      </c>
    </row>
    <row r="43" spans="1:4" x14ac:dyDescent="0.25">
      <c r="A43" s="88">
        <v>1592</v>
      </c>
      <c r="B43" s="80">
        <v>30</v>
      </c>
      <c r="C43" s="80"/>
      <c r="D43" s="80">
        <v>30</v>
      </c>
    </row>
    <row r="44" spans="1:4" x14ac:dyDescent="0.25">
      <c r="A44" s="88">
        <v>1598</v>
      </c>
      <c r="B44" s="80">
        <v>43</v>
      </c>
      <c r="C44" s="80"/>
      <c r="D44" s="80">
        <v>43</v>
      </c>
    </row>
    <row r="45" spans="1:4" x14ac:dyDescent="0.25">
      <c r="A45" s="88">
        <v>1600</v>
      </c>
      <c r="B45" s="80">
        <v>14</v>
      </c>
      <c r="C45" s="80">
        <v>1</v>
      </c>
      <c r="D45" s="80">
        <v>15</v>
      </c>
    </row>
    <row r="46" spans="1:4" x14ac:dyDescent="0.25">
      <c r="A46" s="88">
        <v>1602</v>
      </c>
      <c r="B46" s="80">
        <v>31</v>
      </c>
      <c r="C46" s="80">
        <v>2</v>
      </c>
      <c r="D46" s="80">
        <v>33</v>
      </c>
    </row>
    <row r="47" spans="1:4" x14ac:dyDescent="0.25">
      <c r="A47" s="88">
        <v>1604</v>
      </c>
      <c r="B47" s="80">
        <v>47</v>
      </c>
      <c r="C47" s="80"/>
      <c r="D47" s="80">
        <v>47</v>
      </c>
    </row>
    <row r="48" spans="1:4" x14ac:dyDescent="0.25">
      <c r="A48" s="88">
        <v>1608</v>
      </c>
      <c r="B48" s="80">
        <v>11</v>
      </c>
      <c r="C48" s="80">
        <v>4</v>
      </c>
      <c r="D48" s="80">
        <v>15</v>
      </c>
    </row>
    <row r="49" spans="1:4" x14ac:dyDescent="0.25">
      <c r="A49" s="88">
        <v>1610</v>
      </c>
      <c r="B49" s="80">
        <v>14</v>
      </c>
      <c r="C49" s="80">
        <v>1</v>
      </c>
      <c r="D49" s="80">
        <v>15</v>
      </c>
    </row>
    <row r="50" spans="1:4" x14ac:dyDescent="0.25">
      <c r="A50" s="88">
        <v>1612</v>
      </c>
      <c r="B50" s="80">
        <v>14</v>
      </c>
      <c r="C50" s="80">
        <v>1</v>
      </c>
      <c r="D50" s="80">
        <v>15</v>
      </c>
    </row>
    <row r="51" spans="1:4" x14ac:dyDescent="0.25">
      <c r="A51" s="88">
        <v>1614</v>
      </c>
      <c r="B51" s="80">
        <v>51</v>
      </c>
      <c r="C51" s="80"/>
      <c r="D51" s="80">
        <v>51</v>
      </c>
    </row>
    <row r="52" spans="1:4" x14ac:dyDescent="0.25">
      <c r="A52" s="88">
        <v>1616</v>
      </c>
      <c r="B52" s="80">
        <v>67</v>
      </c>
      <c r="C52" s="80">
        <v>2</v>
      </c>
      <c r="D52" s="80">
        <v>69</v>
      </c>
    </row>
    <row r="53" spans="1:4" x14ac:dyDescent="0.25">
      <c r="A53" s="88">
        <v>1618</v>
      </c>
      <c r="B53" s="80">
        <v>15</v>
      </c>
      <c r="C53" s="80"/>
      <c r="D53" s="80">
        <v>15</v>
      </c>
    </row>
    <row r="54" spans="1:4" x14ac:dyDescent="0.25">
      <c r="A54" s="88">
        <v>1620</v>
      </c>
      <c r="B54" s="80">
        <v>14</v>
      </c>
      <c r="C54" s="80">
        <v>2</v>
      </c>
      <c r="D54" s="80">
        <v>16</v>
      </c>
    </row>
    <row r="55" spans="1:4" x14ac:dyDescent="0.25">
      <c r="A55" s="88">
        <v>1622</v>
      </c>
      <c r="B55" s="80">
        <v>43</v>
      </c>
      <c r="C55" s="80"/>
      <c r="D55" s="80">
        <v>43</v>
      </c>
    </row>
    <row r="56" spans="1:4" x14ac:dyDescent="0.25">
      <c r="A56" s="88">
        <v>1624</v>
      </c>
      <c r="B56" s="80">
        <v>26</v>
      </c>
      <c r="C56" s="80">
        <v>4</v>
      </c>
      <c r="D56" s="80">
        <v>30</v>
      </c>
    </row>
    <row r="57" spans="1:4" x14ac:dyDescent="0.25">
      <c r="A57" s="88">
        <v>1626</v>
      </c>
      <c r="B57" s="80">
        <v>12</v>
      </c>
      <c r="C57" s="80">
        <v>3</v>
      </c>
      <c r="D57" s="80">
        <v>15</v>
      </c>
    </row>
    <row r="58" spans="1:4" x14ac:dyDescent="0.25">
      <c r="A58" s="88">
        <v>1628</v>
      </c>
      <c r="B58" s="80">
        <v>15</v>
      </c>
      <c r="C58" s="80">
        <v>1</v>
      </c>
      <c r="D58" s="80">
        <v>16</v>
      </c>
    </row>
    <row r="59" spans="1:4" x14ac:dyDescent="0.25">
      <c r="A59" s="88">
        <v>1632</v>
      </c>
      <c r="B59" s="80">
        <v>24</v>
      </c>
      <c r="C59" s="80">
        <v>6</v>
      </c>
      <c r="D59" s="80">
        <v>30</v>
      </c>
    </row>
    <row r="60" spans="1:4" x14ac:dyDescent="0.25">
      <c r="A60" s="88">
        <v>1636</v>
      </c>
      <c r="B60" s="80">
        <v>3</v>
      </c>
      <c r="C60" s="80"/>
      <c r="D60" s="80">
        <v>3</v>
      </c>
    </row>
    <row r="61" spans="1:4" x14ac:dyDescent="0.25">
      <c r="A61" s="88">
        <v>1638</v>
      </c>
      <c r="B61" s="80">
        <v>13</v>
      </c>
      <c r="C61" s="80">
        <v>2</v>
      </c>
      <c r="D61" s="80">
        <v>15</v>
      </c>
    </row>
    <row r="62" spans="1:4" x14ac:dyDescent="0.25">
      <c r="A62" s="88">
        <v>1644</v>
      </c>
      <c r="B62" s="80">
        <v>14</v>
      </c>
      <c r="C62" s="80">
        <v>2</v>
      </c>
      <c r="D62" s="80">
        <v>16</v>
      </c>
    </row>
    <row r="63" spans="1:4" x14ac:dyDescent="0.25">
      <c r="A63" s="88">
        <v>1646</v>
      </c>
      <c r="B63" s="80">
        <v>37</v>
      </c>
      <c r="C63" s="80">
        <v>1</v>
      </c>
      <c r="D63" s="80">
        <v>38</v>
      </c>
    </row>
    <row r="64" spans="1:4" x14ac:dyDescent="0.25">
      <c r="A64" s="88">
        <v>1648</v>
      </c>
      <c r="B64" s="80">
        <v>15</v>
      </c>
      <c r="C64" s="80"/>
      <c r="D64" s="80">
        <v>15</v>
      </c>
    </row>
    <row r="65" spans="1:4" x14ac:dyDescent="0.25">
      <c r="A65" s="88">
        <v>1650</v>
      </c>
      <c r="B65" s="80">
        <v>16</v>
      </c>
      <c r="C65" s="80"/>
      <c r="D65" s="80">
        <v>16</v>
      </c>
    </row>
    <row r="66" spans="1:4" x14ac:dyDescent="0.25">
      <c r="A66" s="88">
        <v>1652</v>
      </c>
      <c r="B66" s="80">
        <v>45</v>
      </c>
      <c r="C66" s="80">
        <v>5</v>
      </c>
      <c r="D66" s="80">
        <v>50</v>
      </c>
    </row>
    <row r="67" spans="1:4" x14ac:dyDescent="0.25">
      <c r="A67" s="88">
        <v>1654</v>
      </c>
      <c r="B67" s="80">
        <v>14</v>
      </c>
      <c r="C67" s="80">
        <v>2</v>
      </c>
      <c r="D67" s="80">
        <v>16</v>
      </c>
    </row>
    <row r="68" spans="1:4" x14ac:dyDescent="0.25">
      <c r="A68" s="88">
        <v>1656</v>
      </c>
      <c r="B68" s="80">
        <v>77</v>
      </c>
      <c r="C68" s="80"/>
      <c r="D68" s="80">
        <v>77</v>
      </c>
    </row>
    <row r="69" spans="1:4" x14ac:dyDescent="0.25">
      <c r="A69" s="88">
        <v>1658</v>
      </c>
      <c r="B69" s="80">
        <v>23</v>
      </c>
      <c r="C69" s="80">
        <v>7</v>
      </c>
      <c r="D69" s="80">
        <v>30</v>
      </c>
    </row>
    <row r="70" spans="1:4" x14ac:dyDescent="0.25">
      <c r="A70" s="88">
        <v>1662</v>
      </c>
      <c r="B70" s="80">
        <v>14</v>
      </c>
      <c r="C70" s="80">
        <v>1</v>
      </c>
      <c r="D70" s="80">
        <v>15</v>
      </c>
    </row>
    <row r="71" spans="1:4" x14ac:dyDescent="0.25">
      <c r="A71" s="88">
        <v>1664</v>
      </c>
      <c r="B71" s="80">
        <v>14</v>
      </c>
      <c r="C71" s="80">
        <v>2</v>
      </c>
      <c r="D71" s="80">
        <v>16</v>
      </c>
    </row>
    <row r="72" spans="1:4" x14ac:dyDescent="0.25">
      <c r="A72" s="88">
        <v>1666</v>
      </c>
      <c r="B72" s="80">
        <v>72</v>
      </c>
      <c r="C72" s="80">
        <v>2</v>
      </c>
      <c r="D72" s="80">
        <v>74</v>
      </c>
    </row>
    <row r="73" spans="1:4" x14ac:dyDescent="0.25">
      <c r="A73" s="88">
        <v>1672</v>
      </c>
      <c r="B73" s="80">
        <v>67</v>
      </c>
      <c r="C73" s="80">
        <v>3</v>
      </c>
      <c r="D73" s="80">
        <v>70</v>
      </c>
    </row>
    <row r="74" spans="1:4" x14ac:dyDescent="0.25">
      <c r="A74" s="88">
        <v>1674</v>
      </c>
      <c r="B74" s="80">
        <v>15</v>
      </c>
      <c r="C74" s="80">
        <v>1</v>
      </c>
      <c r="D74" s="80">
        <v>16</v>
      </c>
    </row>
    <row r="75" spans="1:4" x14ac:dyDescent="0.25">
      <c r="A75" s="88">
        <v>1678</v>
      </c>
      <c r="B75" s="80">
        <v>28</v>
      </c>
      <c r="C75" s="80">
        <v>6</v>
      </c>
      <c r="D75" s="80">
        <v>34</v>
      </c>
    </row>
    <row r="76" spans="1:4" x14ac:dyDescent="0.25">
      <c r="A76" s="88">
        <v>1680</v>
      </c>
      <c r="B76" s="80">
        <v>27</v>
      </c>
      <c r="C76" s="80">
        <v>6</v>
      </c>
      <c r="D76" s="80">
        <v>33</v>
      </c>
    </row>
    <row r="77" spans="1:4" x14ac:dyDescent="0.25">
      <c r="A77" s="88">
        <v>1682</v>
      </c>
      <c r="B77" s="80">
        <v>11</v>
      </c>
      <c r="C77" s="80">
        <v>3</v>
      </c>
      <c r="D77" s="80">
        <v>14</v>
      </c>
    </row>
    <row r="78" spans="1:4" x14ac:dyDescent="0.25">
      <c r="A78" s="88">
        <v>1684</v>
      </c>
      <c r="B78" s="80">
        <v>44</v>
      </c>
      <c r="C78" s="80">
        <v>3</v>
      </c>
      <c r="D78" s="80">
        <v>47</v>
      </c>
    </row>
    <row r="79" spans="1:4" x14ac:dyDescent="0.25">
      <c r="A79" s="88">
        <v>1686</v>
      </c>
      <c r="B79" s="80">
        <v>69</v>
      </c>
      <c r="C79" s="80"/>
      <c r="D79" s="80">
        <v>69</v>
      </c>
    </row>
    <row r="80" spans="1:4" x14ac:dyDescent="0.25">
      <c r="A80" s="88">
        <v>1688</v>
      </c>
      <c r="B80" s="80">
        <v>15</v>
      </c>
      <c r="C80" s="80">
        <v>1</v>
      </c>
      <c r="D80" s="80">
        <v>16</v>
      </c>
    </row>
    <row r="81" spans="1:4" x14ac:dyDescent="0.25">
      <c r="A81" s="88">
        <v>1690</v>
      </c>
      <c r="B81" s="80">
        <v>16</v>
      </c>
      <c r="C81" s="80"/>
      <c r="D81" s="80">
        <v>16</v>
      </c>
    </row>
    <row r="82" spans="1:4" x14ac:dyDescent="0.25">
      <c r="A82" s="88">
        <v>1692</v>
      </c>
      <c r="B82" s="80">
        <v>35</v>
      </c>
      <c r="C82" s="80">
        <v>10</v>
      </c>
      <c r="D82" s="80">
        <v>45</v>
      </c>
    </row>
    <row r="83" spans="1:4" x14ac:dyDescent="0.25">
      <c r="A83" s="88">
        <v>1694</v>
      </c>
      <c r="B83" s="80">
        <v>39</v>
      </c>
      <c r="C83" s="80">
        <v>3</v>
      </c>
      <c r="D83" s="80">
        <v>42</v>
      </c>
    </row>
    <row r="84" spans="1:4" x14ac:dyDescent="0.25">
      <c r="A84" s="88">
        <v>1696</v>
      </c>
      <c r="B84" s="80">
        <v>42</v>
      </c>
      <c r="C84" s="80">
        <v>6</v>
      </c>
      <c r="D84" s="80">
        <v>48</v>
      </c>
    </row>
    <row r="85" spans="1:4" x14ac:dyDescent="0.25">
      <c r="A85" s="88">
        <v>1698</v>
      </c>
      <c r="B85" s="80">
        <v>16</v>
      </c>
      <c r="C85" s="80"/>
      <c r="D85" s="80">
        <v>16</v>
      </c>
    </row>
    <row r="86" spans="1:4" x14ac:dyDescent="0.25">
      <c r="A86" s="88" t="s">
        <v>2867</v>
      </c>
      <c r="B86" s="80">
        <v>6</v>
      </c>
      <c r="C86" s="80"/>
      <c r="D86" s="80">
        <v>6</v>
      </c>
    </row>
    <row r="87" spans="1:4" x14ac:dyDescent="0.25">
      <c r="A87" s="88" t="s">
        <v>2868</v>
      </c>
      <c r="B87" s="80">
        <v>2555</v>
      </c>
      <c r="C87" s="80">
        <v>196</v>
      </c>
      <c r="D87" s="80">
        <v>2751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0A913-01C7-46FC-A9DF-F6111B7A11AB}">
  <sheetPr>
    <tabColor rgb="FF00B0F0"/>
  </sheetPr>
  <dimension ref="A1:K2752"/>
  <sheetViews>
    <sheetView topLeftCell="A2" workbookViewId="0">
      <selection activeCell="D8" sqref="D8"/>
    </sheetView>
  </sheetViews>
  <sheetFormatPr defaultRowHeight="15" x14ac:dyDescent="0.25"/>
  <cols>
    <col min="1" max="1" width="19.5703125" customWidth="1"/>
    <col min="2" max="2" width="18.140625" customWidth="1"/>
    <col min="3" max="3" width="23.42578125" style="2" customWidth="1"/>
    <col min="4" max="4" width="15.42578125" customWidth="1"/>
    <col min="5" max="5" width="14.140625" style="3" customWidth="1"/>
    <col min="6" max="6" width="13.28515625" style="3" customWidth="1"/>
    <col min="7" max="7" width="15.85546875" bestFit="1" customWidth="1"/>
    <col min="8" max="8" width="14.5703125" customWidth="1"/>
    <col min="9" max="9" width="17" customWidth="1"/>
    <col min="10" max="10" width="13" customWidth="1"/>
  </cols>
  <sheetData>
    <row r="1" spans="1:11" x14ac:dyDescent="0.25">
      <c r="A1" s="7" t="s">
        <v>1809</v>
      </c>
      <c r="B1" s="7" t="s">
        <v>0</v>
      </c>
      <c r="C1" s="7" t="s">
        <v>19</v>
      </c>
      <c r="D1" s="14" t="s">
        <v>1806</v>
      </c>
      <c r="E1" s="15" t="s">
        <v>3</v>
      </c>
      <c r="F1" s="15" t="s">
        <v>16</v>
      </c>
      <c r="G1" s="7" t="s">
        <v>13</v>
      </c>
      <c r="H1" s="7" t="s">
        <v>12</v>
      </c>
      <c r="I1" s="7" t="s">
        <v>11</v>
      </c>
      <c r="J1" s="43" t="s">
        <v>2771</v>
      </c>
      <c r="K1" s="86" t="s">
        <v>2865</v>
      </c>
    </row>
    <row r="2" spans="1:11" x14ac:dyDescent="0.25">
      <c r="A2" s="8">
        <v>873</v>
      </c>
      <c r="B2" s="8">
        <v>281</v>
      </c>
      <c r="C2" s="8">
        <v>645</v>
      </c>
      <c r="D2" s="16">
        <v>43878</v>
      </c>
      <c r="E2" s="17">
        <v>123</v>
      </c>
      <c r="F2" s="17">
        <v>462</v>
      </c>
      <c r="G2" s="8">
        <v>3</v>
      </c>
      <c r="H2" s="8">
        <v>0</v>
      </c>
      <c r="I2" s="8">
        <v>3</v>
      </c>
      <c r="J2" s="71">
        <f>VLOOKUP(Table7[[#This Row],[PurchaseOrderID]],Purchase_Order!$A$2:$E$1228,5,0)</f>
        <v>1510</v>
      </c>
      <c r="K2" s="4" t="str">
        <f>IF(Table7[[#This Row],[RejectedQty]]=0,"","Rejected")</f>
        <v/>
      </c>
    </row>
    <row r="3" spans="1:11" x14ac:dyDescent="0.25">
      <c r="A3" s="5">
        <v>874</v>
      </c>
      <c r="B3" s="5">
        <v>282</v>
      </c>
      <c r="C3" s="5">
        <v>646</v>
      </c>
      <c r="D3" s="18">
        <v>43878</v>
      </c>
      <c r="E3" s="19">
        <v>125</v>
      </c>
      <c r="F3" s="19">
        <v>510</v>
      </c>
      <c r="G3" s="5">
        <v>550</v>
      </c>
      <c r="H3" s="5">
        <v>82</v>
      </c>
      <c r="I3" s="5">
        <v>468</v>
      </c>
      <c r="J3" s="70">
        <f>VLOOKUP(Table7[[#This Row],[PurchaseOrderID]],Purchase_Order!$A$2:$E$1228,5,0)</f>
        <v>1526</v>
      </c>
      <c r="K3" s="4" t="str">
        <f>IF(Table7[[#This Row],[RejectedQty]]=0,"","Rejected")</f>
        <v>Rejected</v>
      </c>
    </row>
    <row r="4" spans="1:11" x14ac:dyDescent="0.25">
      <c r="A4" s="4">
        <v>875</v>
      </c>
      <c r="B4" s="4">
        <v>282</v>
      </c>
      <c r="C4" s="4">
        <v>647</v>
      </c>
      <c r="D4" s="20">
        <v>43878</v>
      </c>
      <c r="E4" s="21">
        <v>125</v>
      </c>
      <c r="F4" s="21">
        <v>511</v>
      </c>
      <c r="G4" s="4">
        <v>550</v>
      </c>
      <c r="H4" s="4">
        <v>0</v>
      </c>
      <c r="I4" s="4">
        <v>550</v>
      </c>
      <c r="J4" s="70">
        <f>VLOOKUP(Table7[[#This Row],[PurchaseOrderID]],Purchase_Order!$A$2:$E$1228,5,0)</f>
        <v>1526</v>
      </c>
      <c r="K4" s="4" t="str">
        <f>IF(Table7[[#This Row],[RejectedQty]]=0,"","Rejected")</f>
        <v/>
      </c>
    </row>
    <row r="5" spans="1:11" x14ac:dyDescent="0.25">
      <c r="A5" s="5">
        <v>876</v>
      </c>
      <c r="B5" s="5">
        <v>283</v>
      </c>
      <c r="C5" s="5">
        <v>648</v>
      </c>
      <c r="D5" s="18">
        <v>43878</v>
      </c>
      <c r="E5" s="19">
        <v>125</v>
      </c>
      <c r="F5" s="19">
        <v>527</v>
      </c>
      <c r="G5" s="5">
        <v>550</v>
      </c>
      <c r="H5" s="5">
        <v>0</v>
      </c>
      <c r="I5" s="5">
        <v>550</v>
      </c>
      <c r="J5" s="70">
        <f>VLOOKUP(Table7[[#This Row],[PurchaseOrderID]],Purchase_Order!$A$2:$E$1228,5,0)</f>
        <v>1644</v>
      </c>
      <c r="K5" s="4" t="str">
        <f>IF(Table7[[#This Row],[RejectedQty]]=0,"","Rejected")</f>
        <v/>
      </c>
    </row>
    <row r="6" spans="1:11" x14ac:dyDescent="0.25">
      <c r="A6" s="4">
        <v>877</v>
      </c>
      <c r="B6" s="4">
        <v>284</v>
      </c>
      <c r="C6" s="4">
        <v>649</v>
      </c>
      <c r="D6" s="20">
        <v>43878</v>
      </c>
      <c r="E6" s="21">
        <v>123</v>
      </c>
      <c r="F6" s="21">
        <v>938</v>
      </c>
      <c r="G6" s="4">
        <v>550</v>
      </c>
      <c r="H6" s="4">
        <v>550</v>
      </c>
      <c r="I6" s="4">
        <v>0</v>
      </c>
      <c r="J6" s="70">
        <f>VLOOKUP(Table7[[#This Row],[PurchaseOrderID]],Purchase_Order!$A$2:$E$1228,5,0)</f>
        <v>1680</v>
      </c>
      <c r="K6" s="4" t="str">
        <f>IF(Table7[[#This Row],[RejectedQty]]=0,"","Rejected")</f>
        <v>Rejected</v>
      </c>
    </row>
    <row r="7" spans="1:11" x14ac:dyDescent="0.25">
      <c r="A7" s="5">
        <v>878</v>
      </c>
      <c r="B7" s="5">
        <v>284</v>
      </c>
      <c r="C7" s="5">
        <v>650</v>
      </c>
      <c r="D7" s="18">
        <v>43878</v>
      </c>
      <c r="E7" s="19">
        <v>123</v>
      </c>
      <c r="F7" s="19">
        <v>939</v>
      </c>
      <c r="G7" s="5">
        <v>550</v>
      </c>
      <c r="H7" s="5">
        <v>550</v>
      </c>
      <c r="I7" s="5">
        <v>0</v>
      </c>
      <c r="J7" s="70">
        <f>VLOOKUP(Table7[[#This Row],[PurchaseOrderID]],Purchase_Order!$A$2:$E$1228,5,0)</f>
        <v>1680</v>
      </c>
      <c r="K7" s="4" t="str">
        <f>IF(Table7[[#This Row],[RejectedQty]]=0,"","Rejected")</f>
        <v>Rejected</v>
      </c>
    </row>
    <row r="8" spans="1:11" x14ac:dyDescent="0.25">
      <c r="A8" s="4">
        <v>879</v>
      </c>
      <c r="B8" s="4">
        <v>285</v>
      </c>
      <c r="C8" s="4">
        <v>651</v>
      </c>
      <c r="D8" s="20">
        <v>43878</v>
      </c>
      <c r="E8" s="21">
        <v>123</v>
      </c>
      <c r="F8" s="21">
        <v>496</v>
      </c>
      <c r="G8" s="4">
        <v>60</v>
      </c>
      <c r="H8" s="4">
        <v>0</v>
      </c>
      <c r="I8" s="4">
        <v>60</v>
      </c>
      <c r="J8" s="70">
        <f>VLOOKUP(Table7[[#This Row],[PurchaseOrderID]],Purchase_Order!$A$2:$E$1228,5,0)</f>
        <v>1584</v>
      </c>
      <c r="K8" s="4" t="str">
        <f>IF(Table7[[#This Row],[RejectedQty]]=0,"","Rejected")</f>
        <v/>
      </c>
    </row>
    <row r="9" spans="1:11" x14ac:dyDescent="0.25">
      <c r="A9" s="5">
        <v>880</v>
      </c>
      <c r="B9" s="5">
        <v>286</v>
      </c>
      <c r="C9" s="5">
        <v>652</v>
      </c>
      <c r="D9" s="18">
        <v>43878</v>
      </c>
      <c r="E9" s="19">
        <v>123</v>
      </c>
      <c r="F9" s="19">
        <v>523</v>
      </c>
      <c r="G9" s="5">
        <v>468</v>
      </c>
      <c r="H9" s="5">
        <v>0</v>
      </c>
      <c r="I9" s="5">
        <v>468</v>
      </c>
      <c r="J9" s="70">
        <f>VLOOKUP(Table7[[#This Row],[PurchaseOrderID]],Purchase_Order!$A$2:$E$1228,5,0)</f>
        <v>1620</v>
      </c>
      <c r="K9" s="4" t="str">
        <f>IF(Table7[[#This Row],[RejectedQty]]=0,"","Rejected")</f>
        <v/>
      </c>
    </row>
    <row r="10" spans="1:11" x14ac:dyDescent="0.25">
      <c r="A10" s="4">
        <v>881</v>
      </c>
      <c r="B10" s="4">
        <v>287</v>
      </c>
      <c r="C10" s="4">
        <v>653</v>
      </c>
      <c r="D10" s="20">
        <v>43878</v>
      </c>
      <c r="E10" s="21">
        <v>123</v>
      </c>
      <c r="F10" s="21">
        <v>435</v>
      </c>
      <c r="G10" s="4">
        <v>3</v>
      </c>
      <c r="H10" s="4">
        <v>0</v>
      </c>
      <c r="I10" s="4">
        <v>3</v>
      </c>
      <c r="J10" s="70">
        <f>VLOOKUP(Table7[[#This Row],[PurchaseOrderID]],Purchase_Order!$A$2:$E$1228,5,0)</f>
        <v>1666</v>
      </c>
      <c r="K10" s="4" t="str">
        <f>IF(Table7[[#This Row],[RejectedQty]]=0,"","Rejected")</f>
        <v/>
      </c>
    </row>
    <row r="11" spans="1:11" x14ac:dyDescent="0.25">
      <c r="A11" s="5">
        <v>882</v>
      </c>
      <c r="B11" s="5">
        <v>287</v>
      </c>
      <c r="C11" s="5">
        <v>654</v>
      </c>
      <c r="D11" s="18">
        <v>43878</v>
      </c>
      <c r="E11" s="19">
        <v>123</v>
      </c>
      <c r="F11" s="19">
        <v>436</v>
      </c>
      <c r="G11" s="5">
        <v>3</v>
      </c>
      <c r="H11" s="5">
        <v>0</v>
      </c>
      <c r="I11" s="5">
        <v>3</v>
      </c>
      <c r="J11" s="70">
        <f>VLOOKUP(Table7[[#This Row],[PurchaseOrderID]],Purchase_Order!$A$2:$E$1228,5,0)</f>
        <v>1666</v>
      </c>
      <c r="K11" s="4" t="str">
        <f>IF(Table7[[#This Row],[RejectedQty]]=0,"","Rejected")</f>
        <v/>
      </c>
    </row>
    <row r="12" spans="1:11" x14ac:dyDescent="0.25">
      <c r="A12" s="4">
        <v>883</v>
      </c>
      <c r="B12" s="4">
        <v>287</v>
      </c>
      <c r="C12" s="4">
        <v>655</v>
      </c>
      <c r="D12" s="20">
        <v>43878</v>
      </c>
      <c r="E12" s="21">
        <v>123</v>
      </c>
      <c r="F12" s="21">
        <v>437</v>
      </c>
      <c r="G12" s="4">
        <v>3</v>
      </c>
      <c r="H12" s="4">
        <v>0</v>
      </c>
      <c r="I12" s="4">
        <v>3</v>
      </c>
      <c r="J12" s="70">
        <f>VLOOKUP(Table7[[#This Row],[PurchaseOrderID]],Purchase_Order!$A$2:$E$1228,5,0)</f>
        <v>1666</v>
      </c>
      <c r="K12" s="4" t="str">
        <f>IF(Table7[[#This Row],[RejectedQty]]=0,"","Rejected")</f>
        <v/>
      </c>
    </row>
    <row r="13" spans="1:11" x14ac:dyDescent="0.25">
      <c r="A13" s="5">
        <v>884</v>
      </c>
      <c r="B13" s="5">
        <v>288</v>
      </c>
      <c r="C13" s="5">
        <v>656</v>
      </c>
      <c r="D13" s="18">
        <v>43878</v>
      </c>
      <c r="E13" s="19">
        <v>125</v>
      </c>
      <c r="F13" s="19">
        <v>490</v>
      </c>
      <c r="G13" s="5">
        <v>3</v>
      </c>
      <c r="H13" s="5">
        <v>0</v>
      </c>
      <c r="I13" s="5">
        <v>3</v>
      </c>
      <c r="J13" s="70">
        <f>VLOOKUP(Table7[[#This Row],[PurchaseOrderID]],Purchase_Order!$A$2:$E$1228,5,0)</f>
        <v>1592</v>
      </c>
      <c r="K13" s="4" t="str">
        <f>IF(Table7[[#This Row],[RejectedQty]]=0,"","Rejected")</f>
        <v/>
      </c>
    </row>
    <row r="14" spans="1:11" x14ac:dyDescent="0.25">
      <c r="A14" s="4">
        <v>885</v>
      </c>
      <c r="B14" s="4">
        <v>288</v>
      </c>
      <c r="C14" s="4">
        <v>657</v>
      </c>
      <c r="D14" s="20">
        <v>43878</v>
      </c>
      <c r="E14" s="21">
        <v>125</v>
      </c>
      <c r="F14" s="21">
        <v>491</v>
      </c>
      <c r="G14" s="4">
        <v>3</v>
      </c>
      <c r="H14" s="4">
        <v>0</v>
      </c>
      <c r="I14" s="4">
        <v>3</v>
      </c>
      <c r="J14" s="70">
        <f>VLOOKUP(Table7[[#This Row],[PurchaseOrderID]],Purchase_Order!$A$2:$E$1228,5,0)</f>
        <v>1592</v>
      </c>
      <c r="K14" s="4" t="str">
        <f>IF(Table7[[#This Row],[RejectedQty]]=0,"","Rejected")</f>
        <v/>
      </c>
    </row>
    <row r="15" spans="1:11" x14ac:dyDescent="0.25">
      <c r="A15" s="5">
        <v>886</v>
      </c>
      <c r="B15" s="5">
        <v>289</v>
      </c>
      <c r="C15" s="5">
        <v>658</v>
      </c>
      <c r="D15" s="18">
        <v>43883</v>
      </c>
      <c r="E15" s="19">
        <v>123</v>
      </c>
      <c r="F15" s="19">
        <v>528</v>
      </c>
      <c r="G15" s="5">
        <v>3</v>
      </c>
      <c r="H15" s="5">
        <v>0</v>
      </c>
      <c r="I15" s="5">
        <v>3</v>
      </c>
      <c r="J15" s="70">
        <f>VLOOKUP(Table7[[#This Row],[PurchaseOrderID]],Purchase_Order!$A$2:$E$1228,5,0)</f>
        <v>1618</v>
      </c>
      <c r="K15" s="4" t="str">
        <f>IF(Table7[[#This Row],[RejectedQty]]=0,"","Rejected")</f>
        <v/>
      </c>
    </row>
    <row r="16" spans="1:11" x14ac:dyDescent="0.25">
      <c r="A16" s="4">
        <v>887</v>
      </c>
      <c r="B16" s="4">
        <v>290</v>
      </c>
      <c r="C16" s="4">
        <v>659</v>
      </c>
      <c r="D16" s="20">
        <v>43883</v>
      </c>
      <c r="E16" s="21">
        <v>125</v>
      </c>
      <c r="F16" s="21">
        <v>505</v>
      </c>
      <c r="G16" s="4">
        <v>3</v>
      </c>
      <c r="H16" s="4">
        <v>0</v>
      </c>
      <c r="I16" s="4">
        <v>3</v>
      </c>
      <c r="J16" s="70">
        <f>VLOOKUP(Table7[[#This Row],[PurchaseOrderID]],Purchase_Order!$A$2:$E$1228,5,0)</f>
        <v>1612</v>
      </c>
      <c r="K16" s="4" t="str">
        <f>IF(Table7[[#This Row],[RejectedQty]]=0,"","Rejected")</f>
        <v/>
      </c>
    </row>
    <row r="17" spans="1:11" x14ac:dyDescent="0.25">
      <c r="A17" s="5">
        <v>888</v>
      </c>
      <c r="B17" s="5">
        <v>291</v>
      </c>
      <c r="C17" s="5">
        <v>660</v>
      </c>
      <c r="D17" s="18">
        <v>43883</v>
      </c>
      <c r="E17" s="19">
        <v>123</v>
      </c>
      <c r="F17" s="19">
        <v>938</v>
      </c>
      <c r="G17" s="5">
        <v>550</v>
      </c>
      <c r="H17" s="5">
        <v>0</v>
      </c>
      <c r="I17" s="5">
        <v>550</v>
      </c>
      <c r="J17" s="70">
        <f>VLOOKUP(Table7[[#This Row],[PurchaseOrderID]],Purchase_Order!$A$2:$E$1228,5,0)</f>
        <v>1586</v>
      </c>
      <c r="K17" s="4" t="str">
        <f>IF(Table7[[#This Row],[RejectedQty]]=0,"","Rejected")</f>
        <v/>
      </c>
    </row>
    <row r="18" spans="1:11" x14ac:dyDescent="0.25">
      <c r="A18" s="4">
        <v>889</v>
      </c>
      <c r="B18" s="4">
        <v>291</v>
      </c>
      <c r="C18" s="4">
        <v>661</v>
      </c>
      <c r="D18" s="20">
        <v>43883</v>
      </c>
      <c r="E18" s="21">
        <v>123</v>
      </c>
      <c r="F18" s="21">
        <v>939</v>
      </c>
      <c r="G18" s="4">
        <v>550</v>
      </c>
      <c r="H18" s="4">
        <v>0</v>
      </c>
      <c r="I18" s="4">
        <v>550</v>
      </c>
      <c r="J18" s="70">
        <f>VLOOKUP(Table7[[#This Row],[PurchaseOrderID]],Purchase_Order!$A$2:$E$1228,5,0)</f>
        <v>1586</v>
      </c>
      <c r="K18" s="4" t="str">
        <f>IF(Table7[[#This Row],[RejectedQty]]=0,"","Rejected")</f>
        <v/>
      </c>
    </row>
    <row r="19" spans="1:11" x14ac:dyDescent="0.25">
      <c r="A19" s="5">
        <v>890</v>
      </c>
      <c r="B19" s="5">
        <v>292</v>
      </c>
      <c r="C19" s="5">
        <v>662</v>
      </c>
      <c r="D19" s="18">
        <v>43883</v>
      </c>
      <c r="E19" s="19">
        <v>125</v>
      </c>
      <c r="F19" s="19">
        <v>358</v>
      </c>
      <c r="G19" s="5">
        <v>60</v>
      </c>
      <c r="H19" s="5">
        <v>9</v>
      </c>
      <c r="I19" s="5">
        <v>51</v>
      </c>
      <c r="J19" s="70">
        <f>VLOOKUP(Table7[[#This Row],[PurchaseOrderID]],Purchase_Order!$A$2:$E$1228,5,0)</f>
        <v>1500</v>
      </c>
      <c r="K19" s="4" t="str">
        <f>IF(Table7[[#This Row],[RejectedQty]]=0,"","Rejected")</f>
        <v>Rejected</v>
      </c>
    </row>
    <row r="20" spans="1:11" x14ac:dyDescent="0.25">
      <c r="A20" s="4">
        <v>891</v>
      </c>
      <c r="B20" s="4">
        <v>293</v>
      </c>
      <c r="C20" s="4">
        <v>663</v>
      </c>
      <c r="D20" s="20">
        <v>43883</v>
      </c>
      <c r="E20" s="21">
        <v>125</v>
      </c>
      <c r="F20" s="21">
        <v>377</v>
      </c>
      <c r="G20" s="4">
        <v>3</v>
      </c>
      <c r="H20" s="4">
        <v>0</v>
      </c>
      <c r="I20" s="4">
        <v>3</v>
      </c>
      <c r="J20" s="70">
        <f>VLOOKUP(Table7[[#This Row],[PurchaseOrderID]],Purchase_Order!$A$2:$E$1228,5,0)</f>
        <v>1656</v>
      </c>
      <c r="K20" s="4" t="str">
        <f>IF(Table7[[#This Row],[RejectedQty]]=0,"","Rejected")</f>
        <v/>
      </c>
    </row>
    <row r="21" spans="1:11" x14ac:dyDescent="0.25">
      <c r="A21" s="5">
        <v>892</v>
      </c>
      <c r="B21" s="5">
        <v>293</v>
      </c>
      <c r="C21" s="5">
        <v>664</v>
      </c>
      <c r="D21" s="18">
        <v>43883</v>
      </c>
      <c r="E21" s="19">
        <v>125</v>
      </c>
      <c r="F21" s="19">
        <v>378</v>
      </c>
      <c r="G21" s="5">
        <v>3</v>
      </c>
      <c r="H21" s="5">
        <v>0</v>
      </c>
      <c r="I21" s="5">
        <v>3</v>
      </c>
      <c r="J21" s="70">
        <f>VLOOKUP(Table7[[#This Row],[PurchaseOrderID]],Purchase_Order!$A$2:$E$1228,5,0)</f>
        <v>1656</v>
      </c>
      <c r="K21" s="4" t="str">
        <f>IF(Table7[[#This Row],[RejectedQty]]=0,"","Rejected")</f>
        <v/>
      </c>
    </row>
    <row r="22" spans="1:11" x14ac:dyDescent="0.25">
      <c r="A22" s="4">
        <v>893</v>
      </c>
      <c r="B22" s="4">
        <v>293</v>
      </c>
      <c r="C22" s="4">
        <v>665</v>
      </c>
      <c r="D22" s="20">
        <v>43883</v>
      </c>
      <c r="E22" s="21">
        <v>125</v>
      </c>
      <c r="F22" s="21">
        <v>379</v>
      </c>
      <c r="G22" s="4">
        <v>3</v>
      </c>
      <c r="H22" s="4">
        <v>0</v>
      </c>
      <c r="I22" s="4">
        <v>3</v>
      </c>
      <c r="J22" s="70">
        <f>VLOOKUP(Table7[[#This Row],[PurchaseOrderID]],Purchase_Order!$A$2:$E$1228,5,0)</f>
        <v>1656</v>
      </c>
      <c r="K22" s="4" t="str">
        <f>IF(Table7[[#This Row],[RejectedQty]]=0,"","Rejected")</f>
        <v/>
      </c>
    </row>
    <row r="23" spans="1:11" x14ac:dyDescent="0.25">
      <c r="A23" s="5">
        <v>894</v>
      </c>
      <c r="B23" s="5">
        <v>294</v>
      </c>
      <c r="C23" s="5">
        <v>666</v>
      </c>
      <c r="D23" s="18">
        <v>43883</v>
      </c>
      <c r="E23" s="19">
        <v>123</v>
      </c>
      <c r="F23" s="19">
        <v>356</v>
      </c>
      <c r="G23" s="5">
        <v>60</v>
      </c>
      <c r="H23" s="5">
        <v>60</v>
      </c>
      <c r="I23" s="5">
        <v>0</v>
      </c>
      <c r="J23" s="70">
        <f>VLOOKUP(Table7[[#This Row],[PurchaseOrderID]],Purchase_Order!$A$2:$E$1228,5,0)</f>
        <v>1572</v>
      </c>
      <c r="K23" s="4" t="str">
        <f>IF(Table7[[#This Row],[RejectedQty]]=0,"","Rejected")</f>
        <v>Rejected</v>
      </c>
    </row>
    <row r="24" spans="1:11" x14ac:dyDescent="0.25">
      <c r="A24" s="4">
        <v>895</v>
      </c>
      <c r="B24" s="4">
        <v>294</v>
      </c>
      <c r="C24" s="4">
        <v>667</v>
      </c>
      <c r="D24" s="20">
        <v>43883</v>
      </c>
      <c r="E24" s="21">
        <v>125</v>
      </c>
      <c r="F24" s="21">
        <v>357</v>
      </c>
      <c r="G24" s="4">
        <v>60</v>
      </c>
      <c r="H24" s="4">
        <v>60</v>
      </c>
      <c r="I24" s="4">
        <v>0</v>
      </c>
      <c r="J24" s="70">
        <f>VLOOKUP(Table7[[#This Row],[PurchaseOrderID]],Purchase_Order!$A$2:$E$1228,5,0)</f>
        <v>1572</v>
      </c>
      <c r="K24" s="4" t="str">
        <f>IF(Table7[[#This Row],[RejectedQty]]=0,"","Rejected")</f>
        <v>Rejected</v>
      </c>
    </row>
    <row r="25" spans="1:11" x14ac:dyDescent="0.25">
      <c r="A25" s="5">
        <v>896</v>
      </c>
      <c r="B25" s="5">
        <v>295</v>
      </c>
      <c r="C25" s="5">
        <v>668</v>
      </c>
      <c r="D25" s="18">
        <v>43883</v>
      </c>
      <c r="E25" s="19">
        <v>125</v>
      </c>
      <c r="F25" s="19">
        <v>390</v>
      </c>
      <c r="G25" s="5">
        <v>3</v>
      </c>
      <c r="H25" s="5">
        <v>0</v>
      </c>
      <c r="I25" s="5">
        <v>3</v>
      </c>
      <c r="J25" s="70">
        <f>VLOOKUP(Table7[[#This Row],[PurchaseOrderID]],Purchase_Order!$A$2:$E$1228,5,0)</f>
        <v>1562</v>
      </c>
      <c r="K25" s="4" t="str">
        <f>IF(Table7[[#This Row],[RejectedQty]]=0,"","Rejected")</f>
        <v/>
      </c>
    </row>
    <row r="26" spans="1:11" x14ac:dyDescent="0.25">
      <c r="A26" s="4">
        <v>897</v>
      </c>
      <c r="B26" s="4">
        <v>295</v>
      </c>
      <c r="C26" s="4">
        <v>669</v>
      </c>
      <c r="D26" s="20">
        <v>43883</v>
      </c>
      <c r="E26" s="21">
        <v>125</v>
      </c>
      <c r="F26" s="21">
        <v>391</v>
      </c>
      <c r="G26" s="4">
        <v>3</v>
      </c>
      <c r="H26" s="4">
        <v>0</v>
      </c>
      <c r="I26" s="4">
        <v>3</v>
      </c>
      <c r="J26" s="70">
        <f>VLOOKUP(Table7[[#This Row],[PurchaseOrderID]],Purchase_Order!$A$2:$E$1228,5,0)</f>
        <v>1562</v>
      </c>
      <c r="K26" s="4" t="str">
        <f>IF(Table7[[#This Row],[RejectedQty]]=0,"","Rejected")</f>
        <v/>
      </c>
    </row>
    <row r="27" spans="1:11" x14ac:dyDescent="0.25">
      <c r="A27" s="5">
        <v>898</v>
      </c>
      <c r="B27" s="5">
        <v>295</v>
      </c>
      <c r="C27" s="5">
        <v>670</v>
      </c>
      <c r="D27" s="18">
        <v>43883</v>
      </c>
      <c r="E27" s="19">
        <v>123</v>
      </c>
      <c r="F27" s="19">
        <v>392</v>
      </c>
      <c r="G27" s="5">
        <v>3</v>
      </c>
      <c r="H27" s="5">
        <v>0</v>
      </c>
      <c r="I27" s="5">
        <v>3</v>
      </c>
      <c r="J27" s="70">
        <f>VLOOKUP(Table7[[#This Row],[PurchaseOrderID]],Purchase_Order!$A$2:$E$1228,5,0)</f>
        <v>1562</v>
      </c>
      <c r="K27" s="4" t="str">
        <f>IF(Table7[[#This Row],[RejectedQty]]=0,"","Rejected")</f>
        <v/>
      </c>
    </row>
    <row r="28" spans="1:11" x14ac:dyDescent="0.25">
      <c r="A28" s="4">
        <v>899</v>
      </c>
      <c r="B28" s="4">
        <v>295</v>
      </c>
      <c r="C28" s="4">
        <v>671</v>
      </c>
      <c r="D28" s="20">
        <v>43883</v>
      </c>
      <c r="E28" s="21">
        <v>123</v>
      </c>
      <c r="F28" s="21">
        <v>393</v>
      </c>
      <c r="G28" s="4">
        <v>3</v>
      </c>
      <c r="H28" s="4">
        <v>0</v>
      </c>
      <c r="I28" s="4">
        <v>3</v>
      </c>
      <c r="J28" s="70">
        <f>VLOOKUP(Table7[[#This Row],[PurchaseOrderID]],Purchase_Order!$A$2:$E$1228,5,0)</f>
        <v>1562</v>
      </c>
      <c r="K28" s="4" t="str">
        <f>IF(Table7[[#This Row],[RejectedQty]]=0,"","Rejected")</f>
        <v/>
      </c>
    </row>
    <row r="29" spans="1:11" x14ac:dyDescent="0.25">
      <c r="A29" s="5">
        <v>900</v>
      </c>
      <c r="B29" s="5">
        <v>295</v>
      </c>
      <c r="C29" s="5">
        <v>672</v>
      </c>
      <c r="D29" s="18">
        <v>43883</v>
      </c>
      <c r="E29" s="19">
        <v>123</v>
      </c>
      <c r="F29" s="19">
        <v>394</v>
      </c>
      <c r="G29" s="5">
        <v>3</v>
      </c>
      <c r="H29" s="5">
        <v>0</v>
      </c>
      <c r="I29" s="5">
        <v>3</v>
      </c>
      <c r="J29" s="70">
        <f>VLOOKUP(Table7[[#This Row],[PurchaseOrderID]],Purchase_Order!$A$2:$E$1228,5,0)</f>
        <v>1562</v>
      </c>
      <c r="K29" s="4" t="str">
        <f>IF(Table7[[#This Row],[RejectedQty]]=0,"","Rejected")</f>
        <v/>
      </c>
    </row>
    <row r="30" spans="1:11" x14ac:dyDescent="0.25">
      <c r="A30" s="4">
        <v>901</v>
      </c>
      <c r="B30" s="4">
        <v>295</v>
      </c>
      <c r="C30" s="4">
        <v>673</v>
      </c>
      <c r="D30" s="20">
        <v>43883</v>
      </c>
      <c r="E30" s="21">
        <v>123</v>
      </c>
      <c r="F30" s="21">
        <v>395</v>
      </c>
      <c r="G30" s="4">
        <v>3</v>
      </c>
      <c r="H30" s="4">
        <v>0</v>
      </c>
      <c r="I30" s="4">
        <v>3</v>
      </c>
      <c r="J30" s="70">
        <f>VLOOKUP(Table7[[#This Row],[PurchaseOrderID]],Purchase_Order!$A$2:$E$1228,5,0)</f>
        <v>1562</v>
      </c>
      <c r="K30" s="4" t="str">
        <f>IF(Table7[[#This Row],[RejectedQty]]=0,"","Rejected")</f>
        <v/>
      </c>
    </row>
    <row r="31" spans="1:11" x14ac:dyDescent="0.25">
      <c r="A31" s="5">
        <v>902</v>
      </c>
      <c r="B31" s="5">
        <v>295</v>
      </c>
      <c r="C31" s="5">
        <v>674</v>
      </c>
      <c r="D31" s="18">
        <v>43883</v>
      </c>
      <c r="E31" s="19">
        <v>123</v>
      </c>
      <c r="F31" s="19">
        <v>396</v>
      </c>
      <c r="G31" s="5">
        <v>3</v>
      </c>
      <c r="H31" s="5">
        <v>0</v>
      </c>
      <c r="I31" s="5">
        <v>3</v>
      </c>
      <c r="J31" s="70">
        <f>VLOOKUP(Table7[[#This Row],[PurchaseOrderID]],Purchase_Order!$A$2:$E$1228,5,0)</f>
        <v>1562</v>
      </c>
      <c r="K31" s="4" t="str">
        <f>IF(Table7[[#This Row],[RejectedQty]]=0,"","Rejected")</f>
        <v/>
      </c>
    </row>
    <row r="32" spans="1:11" x14ac:dyDescent="0.25">
      <c r="A32" s="4">
        <v>903</v>
      </c>
      <c r="B32" s="4">
        <v>295</v>
      </c>
      <c r="C32" s="4">
        <v>675</v>
      </c>
      <c r="D32" s="20">
        <v>43883</v>
      </c>
      <c r="E32" s="21">
        <v>123</v>
      </c>
      <c r="F32" s="21">
        <v>397</v>
      </c>
      <c r="G32" s="4">
        <v>3</v>
      </c>
      <c r="H32" s="4">
        <v>0</v>
      </c>
      <c r="I32" s="4">
        <v>3</v>
      </c>
      <c r="J32" s="70">
        <f>VLOOKUP(Table7[[#This Row],[PurchaseOrderID]],Purchase_Order!$A$2:$E$1228,5,0)</f>
        <v>1562</v>
      </c>
      <c r="K32" s="4" t="str">
        <f>IF(Table7[[#This Row],[RejectedQty]]=0,"","Rejected")</f>
        <v/>
      </c>
    </row>
    <row r="33" spans="1:11" x14ac:dyDescent="0.25">
      <c r="A33" s="5">
        <v>904</v>
      </c>
      <c r="B33" s="5">
        <v>296</v>
      </c>
      <c r="C33" s="5">
        <v>676</v>
      </c>
      <c r="D33" s="18">
        <v>43883</v>
      </c>
      <c r="E33" s="19">
        <v>123</v>
      </c>
      <c r="F33" s="19">
        <v>490</v>
      </c>
      <c r="G33" s="5">
        <v>3</v>
      </c>
      <c r="H33" s="5">
        <v>0</v>
      </c>
      <c r="I33" s="5">
        <v>3</v>
      </c>
      <c r="J33" s="70">
        <f>VLOOKUP(Table7[[#This Row],[PurchaseOrderID]],Purchase_Order!$A$2:$E$1228,5,0)</f>
        <v>1662</v>
      </c>
      <c r="K33" s="4" t="str">
        <f>IF(Table7[[#This Row],[RejectedQty]]=0,"","Rejected")</f>
        <v/>
      </c>
    </row>
    <row r="34" spans="1:11" x14ac:dyDescent="0.25">
      <c r="A34" s="4">
        <v>905</v>
      </c>
      <c r="B34" s="4">
        <v>297</v>
      </c>
      <c r="C34" s="4">
        <v>677</v>
      </c>
      <c r="D34" s="20">
        <v>43935</v>
      </c>
      <c r="E34" s="21">
        <v>125</v>
      </c>
      <c r="F34" s="21">
        <v>513</v>
      </c>
      <c r="G34" s="4">
        <v>550</v>
      </c>
      <c r="H34" s="4">
        <v>0</v>
      </c>
      <c r="I34" s="4">
        <v>550</v>
      </c>
      <c r="J34" s="70">
        <f>VLOOKUP(Table7[[#This Row],[PurchaseOrderID]],Purchase_Order!$A$2:$E$1228,5,0)</f>
        <v>1682</v>
      </c>
      <c r="K34" s="4" t="str">
        <f>IF(Table7[[#This Row],[RejectedQty]]=0,"","Rejected")</f>
        <v/>
      </c>
    </row>
    <row r="35" spans="1:11" x14ac:dyDescent="0.25">
      <c r="A35" s="5">
        <v>906</v>
      </c>
      <c r="B35" s="5">
        <v>298</v>
      </c>
      <c r="C35" s="5">
        <v>678</v>
      </c>
      <c r="D35" s="18">
        <v>43935</v>
      </c>
      <c r="E35" s="19">
        <v>125</v>
      </c>
      <c r="F35" s="19">
        <v>415</v>
      </c>
      <c r="G35" s="5">
        <v>3</v>
      </c>
      <c r="H35" s="5">
        <v>0</v>
      </c>
      <c r="I35" s="5">
        <v>3</v>
      </c>
      <c r="J35" s="70">
        <f>VLOOKUP(Table7[[#This Row],[PurchaseOrderID]],Purchase_Order!$A$2:$E$1228,5,0)</f>
        <v>1686</v>
      </c>
      <c r="K35" s="4" t="str">
        <f>IF(Table7[[#This Row],[RejectedQty]]=0,"","Rejected")</f>
        <v/>
      </c>
    </row>
    <row r="36" spans="1:11" x14ac:dyDescent="0.25">
      <c r="A36" s="4">
        <v>907</v>
      </c>
      <c r="B36" s="4">
        <v>298</v>
      </c>
      <c r="C36" s="4">
        <v>679</v>
      </c>
      <c r="D36" s="20">
        <v>43935</v>
      </c>
      <c r="E36" s="21">
        <v>123</v>
      </c>
      <c r="F36" s="21">
        <v>416</v>
      </c>
      <c r="G36" s="4">
        <v>3</v>
      </c>
      <c r="H36" s="4">
        <v>0</v>
      </c>
      <c r="I36" s="4">
        <v>3</v>
      </c>
      <c r="J36" s="70">
        <f>VLOOKUP(Table7[[#This Row],[PurchaseOrderID]],Purchase_Order!$A$2:$E$1228,5,0)</f>
        <v>1686</v>
      </c>
      <c r="K36" s="4" t="str">
        <f>IF(Table7[[#This Row],[RejectedQty]]=0,"","Rejected")</f>
        <v/>
      </c>
    </row>
    <row r="37" spans="1:11" x14ac:dyDescent="0.25">
      <c r="A37" s="5">
        <v>908</v>
      </c>
      <c r="B37" s="5">
        <v>298</v>
      </c>
      <c r="C37" s="5">
        <v>680</v>
      </c>
      <c r="D37" s="18">
        <v>43935</v>
      </c>
      <c r="E37" s="19">
        <v>125</v>
      </c>
      <c r="F37" s="19">
        <v>417</v>
      </c>
      <c r="G37" s="5">
        <v>3</v>
      </c>
      <c r="H37" s="5">
        <v>0</v>
      </c>
      <c r="I37" s="5">
        <v>3</v>
      </c>
      <c r="J37" s="70">
        <f>VLOOKUP(Table7[[#This Row],[PurchaseOrderID]],Purchase_Order!$A$2:$E$1228,5,0)</f>
        <v>1686</v>
      </c>
      <c r="K37" s="4" t="str">
        <f>IF(Table7[[#This Row],[RejectedQty]]=0,"","Rejected")</f>
        <v/>
      </c>
    </row>
    <row r="38" spans="1:11" x14ac:dyDescent="0.25">
      <c r="A38" s="4">
        <v>909</v>
      </c>
      <c r="B38" s="4">
        <v>298</v>
      </c>
      <c r="C38" s="4">
        <v>681</v>
      </c>
      <c r="D38" s="20">
        <v>43935</v>
      </c>
      <c r="E38" s="21">
        <v>123</v>
      </c>
      <c r="F38" s="21">
        <v>418</v>
      </c>
      <c r="G38" s="4">
        <v>3</v>
      </c>
      <c r="H38" s="4">
        <v>0</v>
      </c>
      <c r="I38" s="4">
        <v>3</v>
      </c>
      <c r="J38" s="70">
        <f>VLOOKUP(Table7[[#This Row],[PurchaseOrderID]],Purchase_Order!$A$2:$E$1228,5,0)</f>
        <v>1686</v>
      </c>
      <c r="K38" s="4" t="str">
        <f>IF(Table7[[#This Row],[RejectedQty]]=0,"","Rejected")</f>
        <v/>
      </c>
    </row>
    <row r="39" spans="1:11" x14ac:dyDescent="0.25">
      <c r="A39" s="5">
        <v>910</v>
      </c>
      <c r="B39" s="5">
        <v>298</v>
      </c>
      <c r="C39" s="5">
        <v>682</v>
      </c>
      <c r="D39" s="18">
        <v>43935</v>
      </c>
      <c r="E39" s="19">
        <v>123</v>
      </c>
      <c r="F39" s="19">
        <v>419</v>
      </c>
      <c r="G39" s="5">
        <v>3</v>
      </c>
      <c r="H39" s="5">
        <v>0</v>
      </c>
      <c r="I39" s="5">
        <v>3</v>
      </c>
      <c r="J39" s="70">
        <f>VLOOKUP(Table7[[#This Row],[PurchaseOrderID]],Purchase_Order!$A$2:$E$1228,5,0)</f>
        <v>1686</v>
      </c>
      <c r="K39" s="4" t="str">
        <f>IF(Table7[[#This Row],[RejectedQty]]=0,"","Rejected")</f>
        <v/>
      </c>
    </row>
    <row r="40" spans="1:11" x14ac:dyDescent="0.25">
      <c r="A40" s="4">
        <v>911</v>
      </c>
      <c r="B40" s="4">
        <v>299</v>
      </c>
      <c r="C40" s="4">
        <v>683</v>
      </c>
      <c r="D40" s="20">
        <v>43935</v>
      </c>
      <c r="E40" s="21">
        <v>125</v>
      </c>
      <c r="F40" s="21">
        <v>934</v>
      </c>
      <c r="G40" s="4">
        <v>550</v>
      </c>
      <c r="H40" s="4">
        <v>0</v>
      </c>
      <c r="I40" s="4">
        <v>550</v>
      </c>
      <c r="J40" s="70">
        <f>VLOOKUP(Table7[[#This Row],[PurchaseOrderID]],Purchase_Order!$A$2:$E$1228,5,0)</f>
        <v>1684</v>
      </c>
      <c r="K40" s="4" t="str">
        <f>IF(Table7[[#This Row],[RejectedQty]]=0,"","Rejected")</f>
        <v/>
      </c>
    </row>
    <row r="41" spans="1:11" x14ac:dyDescent="0.25">
      <c r="A41" s="5">
        <v>912</v>
      </c>
      <c r="B41" s="5">
        <v>300</v>
      </c>
      <c r="C41" s="5">
        <v>684</v>
      </c>
      <c r="D41" s="18">
        <v>43935</v>
      </c>
      <c r="E41" s="19">
        <v>125</v>
      </c>
      <c r="F41" s="19">
        <v>431</v>
      </c>
      <c r="G41" s="5">
        <v>3</v>
      </c>
      <c r="H41" s="5">
        <v>0</v>
      </c>
      <c r="I41" s="5">
        <v>3</v>
      </c>
      <c r="J41" s="70">
        <f>VLOOKUP(Table7[[#This Row],[PurchaseOrderID]],Purchase_Order!$A$2:$E$1228,5,0)</f>
        <v>1534</v>
      </c>
      <c r="K41" s="4" t="str">
        <f>IF(Table7[[#This Row],[RejectedQty]]=0,"","Rejected")</f>
        <v/>
      </c>
    </row>
    <row r="42" spans="1:11" x14ac:dyDescent="0.25">
      <c r="A42" s="4">
        <v>913</v>
      </c>
      <c r="B42" s="4">
        <v>300</v>
      </c>
      <c r="C42" s="4">
        <v>685</v>
      </c>
      <c r="D42" s="20">
        <v>43935</v>
      </c>
      <c r="E42" s="21">
        <v>125</v>
      </c>
      <c r="F42" s="21">
        <v>432</v>
      </c>
      <c r="G42" s="4">
        <v>3</v>
      </c>
      <c r="H42" s="4">
        <v>0</v>
      </c>
      <c r="I42" s="4">
        <v>3</v>
      </c>
      <c r="J42" s="70">
        <f>VLOOKUP(Table7[[#This Row],[PurchaseOrderID]],Purchase_Order!$A$2:$E$1228,5,0)</f>
        <v>1534</v>
      </c>
      <c r="K42" s="4" t="str">
        <f>IF(Table7[[#This Row],[RejectedQty]]=0,"","Rejected")</f>
        <v/>
      </c>
    </row>
    <row r="43" spans="1:11" x14ac:dyDescent="0.25">
      <c r="A43" s="5">
        <v>914</v>
      </c>
      <c r="B43" s="5">
        <v>300</v>
      </c>
      <c r="C43" s="5">
        <v>686</v>
      </c>
      <c r="D43" s="18">
        <v>43935</v>
      </c>
      <c r="E43" s="19">
        <v>125</v>
      </c>
      <c r="F43" s="19">
        <v>433</v>
      </c>
      <c r="G43" s="5">
        <v>3</v>
      </c>
      <c r="H43" s="5">
        <v>0</v>
      </c>
      <c r="I43" s="5">
        <v>3</v>
      </c>
      <c r="J43" s="70">
        <f>VLOOKUP(Table7[[#This Row],[PurchaseOrderID]],Purchase_Order!$A$2:$E$1228,5,0)</f>
        <v>1534</v>
      </c>
      <c r="K43" s="4" t="str">
        <f>IF(Table7[[#This Row],[RejectedQty]]=0,"","Rejected")</f>
        <v/>
      </c>
    </row>
    <row r="44" spans="1:11" x14ac:dyDescent="0.25">
      <c r="A44" s="4">
        <v>915</v>
      </c>
      <c r="B44" s="4">
        <v>301</v>
      </c>
      <c r="C44" s="4">
        <v>687</v>
      </c>
      <c r="D44" s="20">
        <v>43942</v>
      </c>
      <c r="E44" s="21">
        <v>123</v>
      </c>
      <c r="F44" s="21">
        <v>348</v>
      </c>
      <c r="G44" s="4">
        <v>3</v>
      </c>
      <c r="H44" s="4">
        <v>0</v>
      </c>
      <c r="I44" s="4">
        <v>3</v>
      </c>
      <c r="J44" s="70">
        <f>VLOOKUP(Table7[[#This Row],[PurchaseOrderID]],Purchase_Order!$A$2:$E$1228,5,0)</f>
        <v>1614</v>
      </c>
      <c r="K44" s="4" t="str">
        <f>IF(Table7[[#This Row],[RejectedQty]]=0,"","Rejected")</f>
        <v/>
      </c>
    </row>
    <row r="45" spans="1:11" x14ac:dyDescent="0.25">
      <c r="A45" s="5">
        <v>916</v>
      </c>
      <c r="B45" s="5">
        <v>301</v>
      </c>
      <c r="C45" s="5">
        <v>688</v>
      </c>
      <c r="D45" s="18">
        <v>43942</v>
      </c>
      <c r="E45" s="19">
        <v>125</v>
      </c>
      <c r="F45" s="19">
        <v>349</v>
      </c>
      <c r="G45" s="5">
        <v>3</v>
      </c>
      <c r="H45" s="5">
        <v>0</v>
      </c>
      <c r="I45" s="5">
        <v>3</v>
      </c>
      <c r="J45" s="70">
        <f>VLOOKUP(Table7[[#This Row],[PurchaseOrderID]],Purchase_Order!$A$2:$E$1228,5,0)</f>
        <v>1614</v>
      </c>
      <c r="K45" s="4" t="str">
        <f>IF(Table7[[#This Row],[RejectedQty]]=0,"","Rejected")</f>
        <v/>
      </c>
    </row>
    <row r="46" spans="1:11" x14ac:dyDescent="0.25">
      <c r="A46" s="4">
        <v>917</v>
      </c>
      <c r="B46" s="4">
        <v>302</v>
      </c>
      <c r="C46" s="4">
        <v>689</v>
      </c>
      <c r="D46" s="20">
        <v>43942</v>
      </c>
      <c r="E46" s="21">
        <v>125</v>
      </c>
      <c r="F46" s="21">
        <v>931</v>
      </c>
      <c r="G46" s="4">
        <v>550</v>
      </c>
      <c r="H46" s="4">
        <v>82</v>
      </c>
      <c r="I46" s="4">
        <v>468</v>
      </c>
      <c r="J46" s="70">
        <f>VLOOKUP(Table7[[#This Row],[PurchaseOrderID]],Purchase_Order!$A$2:$E$1228,5,0)</f>
        <v>1588</v>
      </c>
      <c r="K46" s="4" t="str">
        <f>IF(Table7[[#This Row],[RejectedQty]]=0,"","Rejected")</f>
        <v>Rejected</v>
      </c>
    </row>
    <row r="47" spans="1:11" x14ac:dyDescent="0.25">
      <c r="A47" s="5">
        <v>918</v>
      </c>
      <c r="B47" s="5">
        <v>302</v>
      </c>
      <c r="C47" s="5">
        <v>690</v>
      </c>
      <c r="D47" s="18">
        <v>43942</v>
      </c>
      <c r="E47" s="19">
        <v>125</v>
      </c>
      <c r="F47" s="19">
        <v>932</v>
      </c>
      <c r="G47" s="5">
        <v>550</v>
      </c>
      <c r="H47" s="5">
        <v>0</v>
      </c>
      <c r="I47" s="5">
        <v>550</v>
      </c>
      <c r="J47" s="70">
        <f>VLOOKUP(Table7[[#This Row],[PurchaseOrderID]],Purchase_Order!$A$2:$E$1228,5,0)</f>
        <v>1588</v>
      </c>
      <c r="K47" s="4" t="str">
        <f>IF(Table7[[#This Row],[RejectedQty]]=0,"","Rejected")</f>
        <v/>
      </c>
    </row>
    <row r="48" spans="1:11" x14ac:dyDescent="0.25">
      <c r="A48" s="4">
        <v>919</v>
      </c>
      <c r="B48" s="4">
        <v>303</v>
      </c>
      <c r="C48" s="4">
        <v>691</v>
      </c>
      <c r="D48" s="20">
        <v>43942</v>
      </c>
      <c r="E48" s="21">
        <v>123</v>
      </c>
      <c r="F48" s="21">
        <v>343</v>
      </c>
      <c r="G48" s="4">
        <v>3</v>
      </c>
      <c r="H48" s="4">
        <v>0</v>
      </c>
      <c r="I48" s="4">
        <v>3</v>
      </c>
      <c r="J48" s="70">
        <f>VLOOKUP(Table7[[#This Row],[PurchaseOrderID]],Purchase_Order!$A$2:$E$1228,5,0)</f>
        <v>1622</v>
      </c>
      <c r="K48" s="4" t="str">
        <f>IF(Table7[[#This Row],[RejectedQty]]=0,"","Rejected")</f>
        <v/>
      </c>
    </row>
    <row r="49" spans="1:11" x14ac:dyDescent="0.25">
      <c r="A49" s="5">
        <v>920</v>
      </c>
      <c r="B49" s="5">
        <v>303</v>
      </c>
      <c r="C49" s="5">
        <v>692</v>
      </c>
      <c r="D49" s="18">
        <v>43942</v>
      </c>
      <c r="E49" s="19">
        <v>123</v>
      </c>
      <c r="F49" s="19">
        <v>344</v>
      </c>
      <c r="G49" s="5">
        <v>3</v>
      </c>
      <c r="H49" s="5">
        <v>0</v>
      </c>
      <c r="I49" s="5">
        <v>3</v>
      </c>
      <c r="J49" s="70">
        <f>VLOOKUP(Table7[[#This Row],[PurchaseOrderID]],Purchase_Order!$A$2:$E$1228,5,0)</f>
        <v>1622</v>
      </c>
      <c r="K49" s="4" t="str">
        <f>IF(Table7[[#This Row],[RejectedQty]]=0,"","Rejected")</f>
        <v/>
      </c>
    </row>
    <row r="50" spans="1:11" x14ac:dyDescent="0.25">
      <c r="A50" s="4">
        <v>921</v>
      </c>
      <c r="B50" s="4">
        <v>303</v>
      </c>
      <c r="C50" s="4">
        <v>693</v>
      </c>
      <c r="D50" s="20">
        <v>43942</v>
      </c>
      <c r="E50" s="21">
        <v>123</v>
      </c>
      <c r="F50" s="21">
        <v>345</v>
      </c>
      <c r="G50" s="4">
        <v>3</v>
      </c>
      <c r="H50" s="4">
        <v>0</v>
      </c>
      <c r="I50" s="4">
        <v>3</v>
      </c>
      <c r="J50" s="70">
        <f>VLOOKUP(Table7[[#This Row],[PurchaseOrderID]],Purchase_Order!$A$2:$E$1228,5,0)</f>
        <v>1622</v>
      </c>
      <c r="K50" s="4" t="str">
        <f>IF(Table7[[#This Row],[RejectedQty]]=0,"","Rejected")</f>
        <v/>
      </c>
    </row>
    <row r="51" spans="1:11" x14ac:dyDescent="0.25">
      <c r="A51" s="5">
        <v>922</v>
      </c>
      <c r="B51" s="5">
        <v>304</v>
      </c>
      <c r="C51" s="5">
        <v>694</v>
      </c>
      <c r="D51" s="18">
        <v>43942</v>
      </c>
      <c r="E51" s="19">
        <v>123</v>
      </c>
      <c r="F51" s="19">
        <v>928</v>
      </c>
      <c r="G51" s="5">
        <v>550</v>
      </c>
      <c r="H51" s="5">
        <v>550</v>
      </c>
      <c r="I51" s="5">
        <v>0</v>
      </c>
      <c r="J51" s="70">
        <f>VLOOKUP(Table7[[#This Row],[PurchaseOrderID]],Purchase_Order!$A$2:$E$1228,5,0)</f>
        <v>1632</v>
      </c>
      <c r="K51" s="4" t="str">
        <f>IF(Table7[[#This Row],[RejectedQty]]=0,"","Rejected")</f>
        <v>Rejected</v>
      </c>
    </row>
    <row r="52" spans="1:11" x14ac:dyDescent="0.25">
      <c r="A52" s="4">
        <v>923</v>
      </c>
      <c r="B52" s="4">
        <v>304</v>
      </c>
      <c r="C52" s="4">
        <v>695</v>
      </c>
      <c r="D52" s="20">
        <v>43942</v>
      </c>
      <c r="E52" s="21">
        <v>123</v>
      </c>
      <c r="F52" s="21">
        <v>929</v>
      </c>
      <c r="G52" s="4">
        <v>550</v>
      </c>
      <c r="H52" s="4">
        <v>550</v>
      </c>
      <c r="I52" s="4">
        <v>0</v>
      </c>
      <c r="J52" s="70">
        <f>VLOOKUP(Table7[[#This Row],[PurchaseOrderID]],Purchase_Order!$A$2:$E$1228,5,0)</f>
        <v>1632</v>
      </c>
      <c r="K52" s="4" t="str">
        <f>IF(Table7[[#This Row],[RejectedQty]]=0,"","Rejected")</f>
        <v>Rejected</v>
      </c>
    </row>
    <row r="53" spans="1:11" x14ac:dyDescent="0.25">
      <c r="A53" s="5">
        <v>924</v>
      </c>
      <c r="B53" s="5">
        <v>305</v>
      </c>
      <c r="C53" s="5">
        <v>696</v>
      </c>
      <c r="D53" s="18">
        <v>43954</v>
      </c>
      <c r="E53" s="19">
        <v>123</v>
      </c>
      <c r="F53" s="19">
        <v>332</v>
      </c>
      <c r="G53" s="5">
        <v>550</v>
      </c>
      <c r="H53" s="5">
        <v>0</v>
      </c>
      <c r="I53" s="5">
        <v>550</v>
      </c>
      <c r="J53" s="70">
        <f>VLOOKUP(Table7[[#This Row],[PurchaseOrderID]],Purchase_Order!$A$2:$E$1228,5,0)</f>
        <v>1608</v>
      </c>
      <c r="K53" s="4" t="str">
        <f>IF(Table7[[#This Row],[RejectedQty]]=0,"","Rejected")</f>
        <v/>
      </c>
    </row>
    <row r="54" spans="1:11" x14ac:dyDescent="0.25">
      <c r="A54" s="4">
        <v>925</v>
      </c>
      <c r="B54" s="4">
        <v>306</v>
      </c>
      <c r="C54" s="4">
        <v>697</v>
      </c>
      <c r="D54" s="20">
        <v>43954</v>
      </c>
      <c r="E54" s="21">
        <v>123</v>
      </c>
      <c r="F54" s="21">
        <v>948</v>
      </c>
      <c r="G54" s="4">
        <v>468</v>
      </c>
      <c r="H54" s="4">
        <v>0</v>
      </c>
      <c r="I54" s="4">
        <v>468</v>
      </c>
      <c r="J54" s="70" t="e">
        <f>VLOOKUP(Table7[[#This Row],[PurchaseOrderID]],Purchase_Order!$A$2:$E$1228,5,0)</f>
        <v>#N/A</v>
      </c>
      <c r="K54" s="4" t="str">
        <f>IF(Table7[[#This Row],[RejectedQty]]=0,"","Rejected")</f>
        <v/>
      </c>
    </row>
    <row r="55" spans="1:11" x14ac:dyDescent="0.25">
      <c r="A55" s="5">
        <v>926</v>
      </c>
      <c r="B55" s="5">
        <v>306</v>
      </c>
      <c r="C55" s="5">
        <v>698</v>
      </c>
      <c r="D55" s="18">
        <v>43954</v>
      </c>
      <c r="E55" s="19">
        <v>125</v>
      </c>
      <c r="F55" s="19">
        <v>907</v>
      </c>
      <c r="G55" s="5">
        <v>550</v>
      </c>
      <c r="H55" s="5">
        <v>0</v>
      </c>
      <c r="I55" s="5">
        <v>550</v>
      </c>
      <c r="J55" s="70" t="e">
        <f>VLOOKUP(Table7[[#This Row],[PurchaseOrderID]],Purchase_Order!$A$2:$E$1228,5,0)</f>
        <v>#N/A</v>
      </c>
      <c r="K55" s="4" t="str">
        <f>IF(Table7[[#This Row],[RejectedQty]]=0,"","Rejected")</f>
        <v/>
      </c>
    </row>
    <row r="56" spans="1:11" x14ac:dyDescent="0.25">
      <c r="A56" s="4">
        <v>927</v>
      </c>
      <c r="B56" s="4">
        <v>307</v>
      </c>
      <c r="C56" s="4">
        <v>699</v>
      </c>
      <c r="D56" s="20">
        <v>43954</v>
      </c>
      <c r="E56" s="21">
        <v>125</v>
      </c>
      <c r="F56" s="21">
        <v>325</v>
      </c>
      <c r="G56" s="4">
        <v>1250</v>
      </c>
      <c r="H56" s="4">
        <v>0</v>
      </c>
      <c r="I56" s="4">
        <v>1250</v>
      </c>
      <c r="J56" s="70">
        <f>VLOOKUP(Table7[[#This Row],[PurchaseOrderID]],Purchase_Order!$A$2:$E$1228,5,0)</f>
        <v>1590</v>
      </c>
      <c r="K56" s="4" t="str">
        <f>IF(Table7[[#This Row],[RejectedQty]]=0,"","Rejected")</f>
        <v/>
      </c>
    </row>
    <row r="57" spans="1:11" x14ac:dyDescent="0.25">
      <c r="A57" s="5">
        <v>928</v>
      </c>
      <c r="B57" s="5">
        <v>307</v>
      </c>
      <c r="C57" s="5">
        <v>700</v>
      </c>
      <c r="D57" s="18">
        <v>43954</v>
      </c>
      <c r="E57" s="19">
        <v>123</v>
      </c>
      <c r="F57" s="19">
        <v>326</v>
      </c>
      <c r="G57" s="5">
        <v>1250</v>
      </c>
      <c r="H57" s="5">
        <v>0</v>
      </c>
      <c r="I57" s="5">
        <v>1250</v>
      </c>
      <c r="J57" s="70">
        <f>VLOOKUP(Table7[[#This Row],[PurchaseOrderID]],Purchase_Order!$A$2:$E$1228,5,0)</f>
        <v>1590</v>
      </c>
      <c r="K57" s="4" t="str">
        <f>IF(Table7[[#This Row],[RejectedQty]]=0,"","Rejected")</f>
        <v/>
      </c>
    </row>
    <row r="58" spans="1:11" x14ac:dyDescent="0.25">
      <c r="A58" s="4">
        <v>929</v>
      </c>
      <c r="B58" s="4">
        <v>308</v>
      </c>
      <c r="C58" s="4">
        <v>701</v>
      </c>
      <c r="D58" s="20">
        <v>43954</v>
      </c>
      <c r="E58" s="21">
        <v>125</v>
      </c>
      <c r="F58" s="21">
        <v>320</v>
      </c>
      <c r="G58" s="4">
        <v>3</v>
      </c>
      <c r="H58" s="4">
        <v>0</v>
      </c>
      <c r="I58" s="4">
        <v>3</v>
      </c>
      <c r="J58" s="70">
        <f>VLOOKUP(Table7[[#This Row],[PurchaseOrderID]],Purchase_Order!$A$2:$E$1228,5,0)</f>
        <v>1514</v>
      </c>
      <c r="K58" s="4" t="str">
        <f>IF(Table7[[#This Row],[RejectedQty]]=0,"","Rejected")</f>
        <v/>
      </c>
    </row>
    <row r="59" spans="1:11" x14ac:dyDescent="0.25">
      <c r="A59" s="5">
        <v>930</v>
      </c>
      <c r="B59" s="5">
        <v>308</v>
      </c>
      <c r="C59" s="5">
        <v>702</v>
      </c>
      <c r="D59" s="18">
        <v>43954</v>
      </c>
      <c r="E59" s="19">
        <v>123</v>
      </c>
      <c r="F59" s="19">
        <v>321</v>
      </c>
      <c r="G59" s="5">
        <v>3</v>
      </c>
      <c r="H59" s="5">
        <v>0</v>
      </c>
      <c r="I59" s="5">
        <v>3</v>
      </c>
      <c r="J59" s="70">
        <f>VLOOKUP(Table7[[#This Row],[PurchaseOrderID]],Purchase_Order!$A$2:$E$1228,5,0)</f>
        <v>1514</v>
      </c>
      <c r="K59" s="4" t="str">
        <f>IF(Table7[[#This Row],[RejectedQty]]=0,"","Rejected")</f>
        <v/>
      </c>
    </row>
    <row r="60" spans="1:11" x14ac:dyDescent="0.25">
      <c r="A60" s="4">
        <v>931</v>
      </c>
      <c r="B60" s="4">
        <v>308</v>
      </c>
      <c r="C60" s="4">
        <v>703</v>
      </c>
      <c r="D60" s="20">
        <v>43954</v>
      </c>
      <c r="E60" s="21">
        <v>123</v>
      </c>
      <c r="F60" s="21">
        <v>322</v>
      </c>
      <c r="G60" s="4">
        <v>60</v>
      </c>
      <c r="H60" s="4">
        <v>0</v>
      </c>
      <c r="I60" s="4">
        <v>60</v>
      </c>
      <c r="J60" s="70">
        <f>VLOOKUP(Table7[[#This Row],[PurchaseOrderID]],Purchase_Order!$A$2:$E$1228,5,0)</f>
        <v>1514</v>
      </c>
      <c r="K60" s="4" t="str">
        <f>IF(Table7[[#This Row],[RejectedQty]]=0,"","Rejected")</f>
        <v/>
      </c>
    </row>
    <row r="61" spans="1:11" x14ac:dyDescent="0.25">
      <c r="A61" s="5">
        <v>932</v>
      </c>
      <c r="B61" s="5">
        <v>309</v>
      </c>
      <c r="C61" s="5">
        <v>704</v>
      </c>
      <c r="D61" s="18">
        <v>43954</v>
      </c>
      <c r="E61" s="19">
        <v>125</v>
      </c>
      <c r="F61" s="19">
        <v>930</v>
      </c>
      <c r="G61" s="5">
        <v>550</v>
      </c>
      <c r="H61" s="5">
        <v>0</v>
      </c>
      <c r="I61" s="5">
        <v>550</v>
      </c>
      <c r="J61" s="70">
        <f>VLOOKUP(Table7[[#This Row],[PurchaseOrderID]],Purchase_Order!$A$2:$E$1228,5,0)</f>
        <v>1498</v>
      </c>
      <c r="K61" s="4" t="str">
        <f>IF(Table7[[#This Row],[RejectedQty]]=0,"","Rejected")</f>
        <v/>
      </c>
    </row>
    <row r="62" spans="1:11" x14ac:dyDescent="0.25">
      <c r="A62" s="4">
        <v>933</v>
      </c>
      <c r="B62" s="4">
        <v>309</v>
      </c>
      <c r="C62" s="4">
        <v>705</v>
      </c>
      <c r="D62" s="20">
        <v>43954</v>
      </c>
      <c r="E62" s="21">
        <v>125</v>
      </c>
      <c r="F62" s="21">
        <v>921</v>
      </c>
      <c r="G62" s="4">
        <v>550</v>
      </c>
      <c r="H62" s="4">
        <v>0</v>
      </c>
      <c r="I62" s="4">
        <v>550</v>
      </c>
      <c r="J62" s="70">
        <f>VLOOKUP(Table7[[#This Row],[PurchaseOrderID]],Purchase_Order!$A$2:$E$1228,5,0)</f>
        <v>1498</v>
      </c>
      <c r="K62" s="4" t="str">
        <f>IF(Table7[[#This Row],[RejectedQty]]=0,"","Rejected")</f>
        <v/>
      </c>
    </row>
    <row r="63" spans="1:11" x14ac:dyDescent="0.25">
      <c r="A63" s="5">
        <v>934</v>
      </c>
      <c r="B63" s="5">
        <v>310</v>
      </c>
      <c r="C63" s="5">
        <v>706</v>
      </c>
      <c r="D63" s="18">
        <v>43954</v>
      </c>
      <c r="E63" s="19">
        <v>125</v>
      </c>
      <c r="F63" s="19">
        <v>952</v>
      </c>
      <c r="G63" s="5">
        <v>60</v>
      </c>
      <c r="H63" s="5">
        <v>0</v>
      </c>
      <c r="I63" s="5">
        <v>60</v>
      </c>
      <c r="J63" s="70">
        <f>VLOOKUP(Table7[[#This Row],[PurchaseOrderID]],Purchase_Order!$A$2:$E$1228,5,0)</f>
        <v>1674</v>
      </c>
      <c r="K63" s="4" t="str">
        <f>IF(Table7[[#This Row],[RejectedQty]]=0,"","Rejected")</f>
        <v/>
      </c>
    </row>
    <row r="64" spans="1:11" x14ac:dyDescent="0.25">
      <c r="A64" s="4">
        <v>935</v>
      </c>
      <c r="B64" s="4">
        <v>311</v>
      </c>
      <c r="C64" s="4">
        <v>707</v>
      </c>
      <c r="D64" s="20">
        <v>43954</v>
      </c>
      <c r="E64" s="21">
        <v>125</v>
      </c>
      <c r="F64" s="21">
        <v>922</v>
      </c>
      <c r="G64" s="4">
        <v>550</v>
      </c>
      <c r="H64" s="4">
        <v>0</v>
      </c>
      <c r="I64" s="4">
        <v>550</v>
      </c>
      <c r="J64" s="70">
        <f>VLOOKUP(Table7[[#This Row],[PurchaseOrderID]],Purchase_Order!$A$2:$E$1228,5,0)</f>
        <v>1652</v>
      </c>
      <c r="K64" s="4" t="str">
        <f>IF(Table7[[#This Row],[RejectedQty]]=0,"","Rejected")</f>
        <v/>
      </c>
    </row>
    <row r="65" spans="1:11" x14ac:dyDescent="0.25">
      <c r="A65" s="5">
        <v>936</v>
      </c>
      <c r="B65" s="5">
        <v>311</v>
      </c>
      <c r="C65" s="5">
        <v>708</v>
      </c>
      <c r="D65" s="18">
        <v>43954</v>
      </c>
      <c r="E65" s="19">
        <v>123</v>
      </c>
      <c r="F65" s="19">
        <v>923</v>
      </c>
      <c r="G65" s="5">
        <v>550</v>
      </c>
      <c r="H65" s="5">
        <v>0</v>
      </c>
      <c r="I65" s="5">
        <v>550</v>
      </c>
      <c r="J65" s="70">
        <f>VLOOKUP(Table7[[#This Row],[PurchaseOrderID]],Purchase_Order!$A$2:$E$1228,5,0)</f>
        <v>1652</v>
      </c>
      <c r="K65" s="4" t="str">
        <f>IF(Table7[[#This Row],[RejectedQty]]=0,"","Rejected")</f>
        <v/>
      </c>
    </row>
    <row r="66" spans="1:11" x14ac:dyDescent="0.25">
      <c r="A66" s="4">
        <v>937</v>
      </c>
      <c r="B66" s="4">
        <v>312</v>
      </c>
      <c r="C66" s="4">
        <v>709</v>
      </c>
      <c r="D66" s="20">
        <v>43954</v>
      </c>
      <c r="E66" s="21">
        <v>125</v>
      </c>
      <c r="F66" s="21">
        <v>317</v>
      </c>
      <c r="G66" s="4">
        <v>550</v>
      </c>
      <c r="H66" s="4">
        <v>82</v>
      </c>
      <c r="I66" s="4">
        <v>468</v>
      </c>
      <c r="J66" s="70">
        <f>VLOOKUP(Table7[[#This Row],[PurchaseOrderID]],Purchase_Order!$A$2:$E$1228,5,0)</f>
        <v>1578</v>
      </c>
      <c r="K66" s="4" t="str">
        <f>IF(Table7[[#This Row],[RejectedQty]]=0,"","Rejected")</f>
        <v>Rejected</v>
      </c>
    </row>
    <row r="67" spans="1:11" x14ac:dyDescent="0.25">
      <c r="A67" s="5">
        <v>938</v>
      </c>
      <c r="B67" s="5">
        <v>312</v>
      </c>
      <c r="C67" s="5">
        <v>710</v>
      </c>
      <c r="D67" s="18">
        <v>43954</v>
      </c>
      <c r="E67" s="19">
        <v>125</v>
      </c>
      <c r="F67" s="19">
        <v>318</v>
      </c>
      <c r="G67" s="5">
        <v>550</v>
      </c>
      <c r="H67" s="5">
        <v>0</v>
      </c>
      <c r="I67" s="5">
        <v>550</v>
      </c>
      <c r="J67" s="70">
        <f>VLOOKUP(Table7[[#This Row],[PurchaseOrderID]],Purchase_Order!$A$2:$E$1228,5,0)</f>
        <v>1578</v>
      </c>
      <c r="K67" s="4" t="str">
        <f>IF(Table7[[#This Row],[RejectedQty]]=0,"","Rejected")</f>
        <v/>
      </c>
    </row>
    <row r="68" spans="1:11" x14ac:dyDescent="0.25">
      <c r="A68" s="4">
        <v>939</v>
      </c>
      <c r="B68" s="4">
        <v>313</v>
      </c>
      <c r="C68" s="4">
        <v>711</v>
      </c>
      <c r="D68" s="20">
        <v>43954</v>
      </c>
      <c r="E68" s="21">
        <v>125</v>
      </c>
      <c r="F68" s="21">
        <v>928</v>
      </c>
      <c r="G68" s="4">
        <v>550</v>
      </c>
      <c r="H68" s="4">
        <v>0</v>
      </c>
      <c r="I68" s="4">
        <v>550</v>
      </c>
      <c r="J68" s="70">
        <f>VLOOKUP(Table7[[#This Row],[PurchaseOrderID]],Purchase_Order!$A$2:$E$1228,5,0)</f>
        <v>1538</v>
      </c>
      <c r="K68" s="4" t="str">
        <f>IF(Table7[[#This Row],[RejectedQty]]=0,"","Rejected")</f>
        <v/>
      </c>
    </row>
    <row r="69" spans="1:11" x14ac:dyDescent="0.25">
      <c r="A69" s="5">
        <v>940</v>
      </c>
      <c r="B69" s="5">
        <v>313</v>
      </c>
      <c r="C69" s="5">
        <v>712</v>
      </c>
      <c r="D69" s="18">
        <v>43954</v>
      </c>
      <c r="E69" s="19">
        <v>123</v>
      </c>
      <c r="F69" s="19">
        <v>929</v>
      </c>
      <c r="G69" s="5">
        <v>550</v>
      </c>
      <c r="H69" s="5">
        <v>0</v>
      </c>
      <c r="I69" s="5">
        <v>550</v>
      </c>
      <c r="J69" s="70">
        <f>VLOOKUP(Table7[[#This Row],[PurchaseOrderID]],Purchase_Order!$A$2:$E$1228,5,0)</f>
        <v>1538</v>
      </c>
      <c r="K69" s="4" t="str">
        <f>IF(Table7[[#This Row],[RejectedQty]]=0,"","Rejected")</f>
        <v/>
      </c>
    </row>
    <row r="70" spans="1:11" x14ac:dyDescent="0.25">
      <c r="A70" s="4">
        <v>941</v>
      </c>
      <c r="B70" s="4">
        <v>314</v>
      </c>
      <c r="C70" s="4">
        <v>713</v>
      </c>
      <c r="D70" s="20">
        <v>43954</v>
      </c>
      <c r="E70" s="21">
        <v>123</v>
      </c>
      <c r="F70" s="21">
        <v>319</v>
      </c>
      <c r="G70" s="4">
        <v>550</v>
      </c>
      <c r="H70" s="4">
        <v>550</v>
      </c>
      <c r="I70" s="4">
        <v>0</v>
      </c>
      <c r="J70" s="70">
        <f>VLOOKUP(Table7[[#This Row],[PurchaseOrderID]],Purchase_Order!$A$2:$E$1228,5,0)</f>
        <v>1556</v>
      </c>
      <c r="K70" s="4" t="str">
        <f>IF(Table7[[#This Row],[RejectedQty]]=0,"","Rejected")</f>
        <v>Rejected</v>
      </c>
    </row>
    <row r="71" spans="1:11" x14ac:dyDescent="0.25">
      <c r="A71" s="5">
        <v>942</v>
      </c>
      <c r="B71" s="5">
        <v>315</v>
      </c>
      <c r="C71" s="5">
        <v>714</v>
      </c>
      <c r="D71" s="18">
        <v>43954</v>
      </c>
      <c r="E71" s="19">
        <v>123</v>
      </c>
      <c r="F71" s="19">
        <v>374</v>
      </c>
      <c r="G71" s="5">
        <v>3</v>
      </c>
      <c r="H71" s="5">
        <v>0</v>
      </c>
      <c r="I71" s="5">
        <v>3</v>
      </c>
      <c r="J71" s="70">
        <f>VLOOKUP(Table7[[#This Row],[PurchaseOrderID]],Purchase_Order!$A$2:$E$1228,5,0)</f>
        <v>1554</v>
      </c>
      <c r="K71" s="4" t="str">
        <f>IF(Table7[[#This Row],[RejectedQty]]=0,"","Rejected")</f>
        <v/>
      </c>
    </row>
    <row r="72" spans="1:11" x14ac:dyDescent="0.25">
      <c r="A72" s="4">
        <v>943</v>
      </c>
      <c r="B72" s="4">
        <v>316</v>
      </c>
      <c r="C72" s="4">
        <v>715</v>
      </c>
      <c r="D72" s="20">
        <v>43954</v>
      </c>
      <c r="E72" s="21">
        <v>123</v>
      </c>
      <c r="F72" s="21">
        <v>2</v>
      </c>
      <c r="G72" s="4">
        <v>3</v>
      </c>
      <c r="H72" s="4">
        <v>0</v>
      </c>
      <c r="I72" s="4">
        <v>3</v>
      </c>
      <c r="J72" s="70">
        <f>VLOOKUP(Table7[[#This Row],[PurchaseOrderID]],Purchase_Order!$A$2:$E$1228,5,0)</f>
        <v>1688</v>
      </c>
      <c r="K72" s="4" t="str">
        <f>IF(Table7[[#This Row],[RejectedQty]]=0,"","Rejected")</f>
        <v/>
      </c>
    </row>
    <row r="73" spans="1:11" x14ac:dyDescent="0.25">
      <c r="A73" s="5">
        <v>944</v>
      </c>
      <c r="B73" s="5">
        <v>317</v>
      </c>
      <c r="C73" s="5">
        <v>716</v>
      </c>
      <c r="D73" s="18">
        <v>43954</v>
      </c>
      <c r="E73" s="19">
        <v>123</v>
      </c>
      <c r="F73" s="19">
        <v>1</v>
      </c>
      <c r="G73" s="5">
        <v>3</v>
      </c>
      <c r="H73" s="5">
        <v>0</v>
      </c>
      <c r="I73" s="5">
        <v>3</v>
      </c>
      <c r="J73" s="70">
        <f>VLOOKUP(Table7[[#This Row],[PurchaseOrderID]],Purchase_Order!$A$2:$E$1228,5,0)</f>
        <v>1580</v>
      </c>
      <c r="K73" s="4" t="str">
        <f>IF(Table7[[#This Row],[RejectedQty]]=0,"","Rejected")</f>
        <v/>
      </c>
    </row>
    <row r="74" spans="1:11" x14ac:dyDescent="0.25">
      <c r="A74" s="4">
        <v>945</v>
      </c>
      <c r="B74" s="4">
        <v>318</v>
      </c>
      <c r="C74" s="4">
        <v>717</v>
      </c>
      <c r="D74" s="20">
        <v>43954</v>
      </c>
      <c r="E74" s="21">
        <v>123</v>
      </c>
      <c r="F74" s="21">
        <v>373</v>
      </c>
      <c r="G74" s="4">
        <v>3</v>
      </c>
      <c r="H74" s="4">
        <v>0</v>
      </c>
      <c r="I74" s="4">
        <v>3</v>
      </c>
      <c r="J74" s="70">
        <f>VLOOKUP(Table7[[#This Row],[PurchaseOrderID]],Purchase_Order!$A$2:$E$1228,5,0)</f>
        <v>1496</v>
      </c>
      <c r="K74" s="4" t="str">
        <f>IF(Table7[[#This Row],[RejectedQty]]=0,"","Rejected")</f>
        <v/>
      </c>
    </row>
    <row r="75" spans="1:11" x14ac:dyDescent="0.25">
      <c r="A75" s="5">
        <v>946</v>
      </c>
      <c r="B75" s="5">
        <v>318</v>
      </c>
      <c r="C75" s="5">
        <v>718</v>
      </c>
      <c r="D75" s="18">
        <v>43954</v>
      </c>
      <c r="E75" s="19">
        <v>123</v>
      </c>
      <c r="F75" s="19">
        <v>374</v>
      </c>
      <c r="G75" s="5">
        <v>3</v>
      </c>
      <c r="H75" s="5">
        <v>0</v>
      </c>
      <c r="I75" s="5">
        <v>3</v>
      </c>
      <c r="J75" s="70">
        <f>VLOOKUP(Table7[[#This Row],[PurchaseOrderID]],Purchase_Order!$A$2:$E$1228,5,0)</f>
        <v>1496</v>
      </c>
      <c r="K75" s="4" t="str">
        <f>IF(Table7[[#This Row],[RejectedQty]]=0,"","Rejected")</f>
        <v/>
      </c>
    </row>
    <row r="76" spans="1:11" x14ac:dyDescent="0.25">
      <c r="A76" s="4">
        <v>947</v>
      </c>
      <c r="B76" s="4">
        <v>319</v>
      </c>
      <c r="C76" s="4">
        <v>719</v>
      </c>
      <c r="D76" s="20">
        <v>43954</v>
      </c>
      <c r="E76" s="21">
        <v>125</v>
      </c>
      <c r="F76" s="21">
        <v>530</v>
      </c>
      <c r="G76" s="4">
        <v>550</v>
      </c>
      <c r="H76" s="4">
        <v>0</v>
      </c>
      <c r="I76" s="4">
        <v>550</v>
      </c>
      <c r="J76" s="70">
        <f>VLOOKUP(Table7[[#This Row],[PurchaseOrderID]],Purchase_Order!$A$2:$E$1228,5,0)</f>
        <v>1494</v>
      </c>
      <c r="K76" s="4" t="str">
        <f>IF(Table7[[#This Row],[RejectedQty]]=0,"","Rejected")</f>
        <v/>
      </c>
    </row>
    <row r="77" spans="1:11" x14ac:dyDescent="0.25">
      <c r="A77" s="5">
        <v>948</v>
      </c>
      <c r="B77" s="5">
        <v>320</v>
      </c>
      <c r="C77" s="5">
        <v>720</v>
      </c>
      <c r="D77" s="18">
        <v>43954</v>
      </c>
      <c r="E77" s="19">
        <v>125</v>
      </c>
      <c r="F77" s="19">
        <v>4</v>
      </c>
      <c r="G77" s="5">
        <v>3</v>
      </c>
      <c r="H77" s="5">
        <v>0</v>
      </c>
      <c r="I77" s="5">
        <v>3</v>
      </c>
      <c r="J77" s="70">
        <f>VLOOKUP(Table7[[#This Row],[PurchaseOrderID]],Purchase_Order!$A$2:$E$1228,5,0)</f>
        <v>1650</v>
      </c>
      <c r="K77" s="4" t="str">
        <f>IF(Table7[[#This Row],[RejectedQty]]=0,"","Rejected")</f>
        <v/>
      </c>
    </row>
    <row r="78" spans="1:11" x14ac:dyDescent="0.25">
      <c r="A78" s="4">
        <v>949</v>
      </c>
      <c r="B78" s="4">
        <v>321</v>
      </c>
      <c r="C78" s="4">
        <v>721</v>
      </c>
      <c r="D78" s="20">
        <v>43955</v>
      </c>
      <c r="E78" s="21">
        <v>123</v>
      </c>
      <c r="F78" s="21">
        <v>512</v>
      </c>
      <c r="G78" s="4">
        <v>550</v>
      </c>
      <c r="H78" s="4">
        <v>0</v>
      </c>
      <c r="I78" s="4">
        <v>550</v>
      </c>
      <c r="J78" s="70">
        <f>VLOOKUP(Table7[[#This Row],[PurchaseOrderID]],Purchase_Order!$A$2:$E$1228,5,0)</f>
        <v>1654</v>
      </c>
      <c r="K78" s="4" t="str">
        <f>IF(Table7[[#This Row],[RejectedQty]]=0,"","Rejected")</f>
        <v/>
      </c>
    </row>
    <row r="79" spans="1:11" x14ac:dyDescent="0.25">
      <c r="A79" s="5">
        <v>950</v>
      </c>
      <c r="B79" s="5">
        <v>322</v>
      </c>
      <c r="C79" s="5">
        <v>722</v>
      </c>
      <c r="D79" s="18">
        <v>43955</v>
      </c>
      <c r="E79" s="19">
        <v>125</v>
      </c>
      <c r="F79" s="19">
        <v>513</v>
      </c>
      <c r="G79" s="5">
        <v>550</v>
      </c>
      <c r="H79" s="5">
        <v>82</v>
      </c>
      <c r="I79" s="5">
        <v>468</v>
      </c>
      <c r="J79" s="70">
        <f>VLOOKUP(Table7[[#This Row],[PurchaseOrderID]],Purchase_Order!$A$2:$E$1228,5,0)</f>
        <v>1664</v>
      </c>
      <c r="K79" s="4" t="str">
        <f>IF(Table7[[#This Row],[RejectedQty]]=0,"","Rejected")</f>
        <v>Rejected</v>
      </c>
    </row>
    <row r="80" spans="1:11" x14ac:dyDescent="0.25">
      <c r="A80" s="4">
        <v>951</v>
      </c>
      <c r="B80" s="4">
        <v>323</v>
      </c>
      <c r="C80" s="4">
        <v>723</v>
      </c>
      <c r="D80" s="20">
        <v>43955</v>
      </c>
      <c r="E80" s="21">
        <v>123</v>
      </c>
      <c r="F80" s="21">
        <v>319</v>
      </c>
      <c r="G80" s="4">
        <v>550</v>
      </c>
      <c r="H80" s="4">
        <v>0</v>
      </c>
      <c r="I80" s="4">
        <v>550</v>
      </c>
      <c r="J80" s="70">
        <f>VLOOKUP(Table7[[#This Row],[PurchaseOrderID]],Purchase_Order!$A$2:$E$1228,5,0)</f>
        <v>1678</v>
      </c>
      <c r="K80" s="4" t="str">
        <f>IF(Table7[[#This Row],[RejectedQty]]=0,"","Rejected")</f>
        <v/>
      </c>
    </row>
    <row r="81" spans="1:11" x14ac:dyDescent="0.25">
      <c r="A81" s="5">
        <v>952</v>
      </c>
      <c r="B81" s="5">
        <v>324</v>
      </c>
      <c r="C81" s="5">
        <v>724</v>
      </c>
      <c r="D81" s="18">
        <v>43955</v>
      </c>
      <c r="E81" s="19">
        <v>123</v>
      </c>
      <c r="F81" s="19">
        <v>403</v>
      </c>
      <c r="G81" s="5">
        <v>3</v>
      </c>
      <c r="H81" s="5">
        <v>3</v>
      </c>
      <c r="I81" s="5">
        <v>0</v>
      </c>
      <c r="J81" s="70">
        <f>VLOOKUP(Table7[[#This Row],[PurchaseOrderID]],Purchase_Order!$A$2:$E$1228,5,0)</f>
        <v>1616</v>
      </c>
      <c r="K81" s="4" t="str">
        <f>IF(Table7[[#This Row],[RejectedQty]]=0,"","Rejected")</f>
        <v>Rejected</v>
      </c>
    </row>
    <row r="82" spans="1:11" x14ac:dyDescent="0.25">
      <c r="A82" s="4">
        <v>953</v>
      </c>
      <c r="B82" s="4">
        <v>324</v>
      </c>
      <c r="C82" s="4">
        <v>725</v>
      </c>
      <c r="D82" s="20">
        <v>43955</v>
      </c>
      <c r="E82" s="21">
        <v>125</v>
      </c>
      <c r="F82" s="21">
        <v>404</v>
      </c>
      <c r="G82" s="4">
        <v>3</v>
      </c>
      <c r="H82" s="4">
        <v>3</v>
      </c>
      <c r="I82" s="4">
        <v>0</v>
      </c>
      <c r="J82" s="70">
        <f>VLOOKUP(Table7[[#This Row],[PurchaseOrderID]],Purchase_Order!$A$2:$E$1228,5,0)</f>
        <v>1616</v>
      </c>
      <c r="K82" s="4" t="str">
        <f>IF(Table7[[#This Row],[RejectedQty]]=0,"","Rejected")</f>
        <v>Rejected</v>
      </c>
    </row>
    <row r="83" spans="1:11" x14ac:dyDescent="0.25">
      <c r="A83" s="5">
        <v>954</v>
      </c>
      <c r="B83" s="5">
        <v>325</v>
      </c>
      <c r="C83" s="5">
        <v>726</v>
      </c>
      <c r="D83" s="18">
        <v>43955</v>
      </c>
      <c r="E83" s="19">
        <v>125</v>
      </c>
      <c r="F83" s="19">
        <v>426</v>
      </c>
      <c r="G83" s="5">
        <v>3</v>
      </c>
      <c r="H83" s="5">
        <v>0</v>
      </c>
      <c r="I83" s="5">
        <v>3</v>
      </c>
      <c r="J83" s="70">
        <f>VLOOKUP(Table7[[#This Row],[PurchaseOrderID]],Purchase_Order!$A$2:$E$1228,5,0)</f>
        <v>1492</v>
      </c>
      <c r="K83" s="4" t="str">
        <f>IF(Table7[[#This Row],[RejectedQty]]=0,"","Rejected")</f>
        <v/>
      </c>
    </row>
    <row r="84" spans="1:11" x14ac:dyDescent="0.25">
      <c r="A84" s="4">
        <v>955</v>
      </c>
      <c r="B84" s="4">
        <v>325</v>
      </c>
      <c r="C84" s="4">
        <v>727</v>
      </c>
      <c r="D84" s="20">
        <v>43955</v>
      </c>
      <c r="E84" s="21">
        <v>125</v>
      </c>
      <c r="F84" s="21">
        <v>427</v>
      </c>
      <c r="G84" s="4">
        <v>3</v>
      </c>
      <c r="H84" s="4">
        <v>0</v>
      </c>
      <c r="I84" s="4">
        <v>3</v>
      </c>
      <c r="J84" s="70">
        <f>VLOOKUP(Table7[[#This Row],[PurchaseOrderID]],Purchase_Order!$A$2:$E$1228,5,0)</f>
        <v>1492</v>
      </c>
      <c r="K84" s="4" t="str">
        <f>IF(Table7[[#This Row],[RejectedQty]]=0,"","Rejected")</f>
        <v/>
      </c>
    </row>
    <row r="85" spans="1:11" x14ac:dyDescent="0.25">
      <c r="A85" s="5">
        <v>956</v>
      </c>
      <c r="B85" s="5">
        <v>325</v>
      </c>
      <c r="C85" s="5">
        <v>728</v>
      </c>
      <c r="D85" s="18">
        <v>43955</v>
      </c>
      <c r="E85" s="19">
        <v>125</v>
      </c>
      <c r="F85" s="19">
        <v>428</v>
      </c>
      <c r="G85" s="5">
        <v>3</v>
      </c>
      <c r="H85" s="5">
        <v>0</v>
      </c>
      <c r="I85" s="5">
        <v>3</v>
      </c>
      <c r="J85" s="70">
        <f>VLOOKUP(Table7[[#This Row],[PurchaseOrderID]],Purchase_Order!$A$2:$E$1228,5,0)</f>
        <v>1492</v>
      </c>
      <c r="K85" s="4" t="str">
        <f>IF(Table7[[#This Row],[RejectedQty]]=0,"","Rejected")</f>
        <v/>
      </c>
    </row>
    <row r="86" spans="1:11" x14ac:dyDescent="0.25">
      <c r="A86" s="4">
        <v>957</v>
      </c>
      <c r="B86" s="4">
        <v>325</v>
      </c>
      <c r="C86" s="4">
        <v>729</v>
      </c>
      <c r="D86" s="20">
        <v>43955</v>
      </c>
      <c r="E86" s="21">
        <v>123</v>
      </c>
      <c r="F86" s="21">
        <v>429</v>
      </c>
      <c r="G86" s="4">
        <v>3</v>
      </c>
      <c r="H86" s="4">
        <v>0</v>
      </c>
      <c r="I86" s="4">
        <v>3</v>
      </c>
      <c r="J86" s="70">
        <f>VLOOKUP(Table7[[#This Row],[PurchaseOrderID]],Purchase_Order!$A$2:$E$1228,5,0)</f>
        <v>1492</v>
      </c>
      <c r="K86" s="4" t="str">
        <f>IF(Table7[[#This Row],[RejectedQty]]=0,"","Rejected")</f>
        <v/>
      </c>
    </row>
    <row r="87" spans="1:11" x14ac:dyDescent="0.25">
      <c r="A87" s="5">
        <v>958</v>
      </c>
      <c r="B87" s="5">
        <v>325</v>
      </c>
      <c r="C87" s="5">
        <v>730</v>
      </c>
      <c r="D87" s="18">
        <v>43955</v>
      </c>
      <c r="E87" s="19">
        <v>125</v>
      </c>
      <c r="F87" s="19">
        <v>430</v>
      </c>
      <c r="G87" s="5">
        <v>3</v>
      </c>
      <c r="H87" s="5">
        <v>0</v>
      </c>
      <c r="I87" s="5">
        <v>3</v>
      </c>
      <c r="J87" s="70">
        <f>VLOOKUP(Table7[[#This Row],[PurchaseOrderID]],Purchase_Order!$A$2:$E$1228,5,0)</f>
        <v>1492</v>
      </c>
      <c r="K87" s="4" t="str">
        <f>IF(Table7[[#This Row],[RejectedQty]]=0,"","Rejected")</f>
        <v/>
      </c>
    </row>
    <row r="88" spans="1:11" x14ac:dyDescent="0.25">
      <c r="A88" s="4">
        <v>959</v>
      </c>
      <c r="B88" s="4">
        <v>325</v>
      </c>
      <c r="C88" s="4">
        <v>731</v>
      </c>
      <c r="D88" s="20">
        <v>43955</v>
      </c>
      <c r="E88" s="21">
        <v>125</v>
      </c>
      <c r="F88" s="21">
        <v>431</v>
      </c>
      <c r="G88" s="4">
        <v>3</v>
      </c>
      <c r="H88" s="4">
        <v>0</v>
      </c>
      <c r="I88" s="4">
        <v>3</v>
      </c>
      <c r="J88" s="70">
        <f>VLOOKUP(Table7[[#This Row],[PurchaseOrderID]],Purchase_Order!$A$2:$E$1228,5,0)</f>
        <v>1492</v>
      </c>
      <c r="K88" s="4" t="str">
        <f>IF(Table7[[#This Row],[RejectedQty]]=0,"","Rejected")</f>
        <v/>
      </c>
    </row>
    <row r="89" spans="1:11" x14ac:dyDescent="0.25">
      <c r="A89" s="5">
        <v>960</v>
      </c>
      <c r="B89" s="5">
        <v>325</v>
      </c>
      <c r="C89" s="5">
        <v>732</v>
      </c>
      <c r="D89" s="18">
        <v>43955</v>
      </c>
      <c r="E89" s="19">
        <v>125</v>
      </c>
      <c r="F89" s="19">
        <v>432</v>
      </c>
      <c r="G89" s="5">
        <v>3</v>
      </c>
      <c r="H89" s="5">
        <v>0</v>
      </c>
      <c r="I89" s="5">
        <v>3</v>
      </c>
      <c r="J89" s="70">
        <f>VLOOKUP(Table7[[#This Row],[PurchaseOrderID]],Purchase_Order!$A$2:$E$1228,5,0)</f>
        <v>1492</v>
      </c>
      <c r="K89" s="4" t="str">
        <f>IF(Table7[[#This Row],[RejectedQty]]=0,"","Rejected")</f>
        <v/>
      </c>
    </row>
    <row r="90" spans="1:11" x14ac:dyDescent="0.25">
      <c r="A90" s="4">
        <v>961</v>
      </c>
      <c r="B90" s="4">
        <v>325</v>
      </c>
      <c r="C90" s="4">
        <v>733</v>
      </c>
      <c r="D90" s="20">
        <v>43955</v>
      </c>
      <c r="E90" s="21">
        <v>123</v>
      </c>
      <c r="F90" s="21">
        <v>433</v>
      </c>
      <c r="G90" s="4">
        <v>3</v>
      </c>
      <c r="H90" s="4">
        <v>0</v>
      </c>
      <c r="I90" s="4">
        <v>3</v>
      </c>
      <c r="J90" s="70">
        <f>VLOOKUP(Table7[[#This Row],[PurchaseOrderID]],Purchase_Order!$A$2:$E$1228,5,0)</f>
        <v>1492</v>
      </c>
      <c r="K90" s="4" t="str">
        <f>IF(Table7[[#This Row],[RejectedQty]]=0,"","Rejected")</f>
        <v/>
      </c>
    </row>
    <row r="91" spans="1:11" x14ac:dyDescent="0.25">
      <c r="A91" s="5">
        <v>962</v>
      </c>
      <c r="B91" s="5">
        <v>325</v>
      </c>
      <c r="C91" s="5">
        <v>734</v>
      </c>
      <c r="D91" s="18">
        <v>43955</v>
      </c>
      <c r="E91" s="19">
        <v>123</v>
      </c>
      <c r="F91" s="19">
        <v>434</v>
      </c>
      <c r="G91" s="5">
        <v>3</v>
      </c>
      <c r="H91" s="5">
        <v>0</v>
      </c>
      <c r="I91" s="5">
        <v>3</v>
      </c>
      <c r="J91" s="70">
        <f>VLOOKUP(Table7[[#This Row],[PurchaseOrderID]],Purchase_Order!$A$2:$E$1228,5,0)</f>
        <v>1492</v>
      </c>
      <c r="K91" s="4" t="str">
        <f>IF(Table7[[#This Row],[RejectedQty]]=0,"","Rejected")</f>
        <v/>
      </c>
    </row>
    <row r="92" spans="1:11" x14ac:dyDescent="0.25">
      <c r="A92" s="4">
        <v>963</v>
      </c>
      <c r="B92" s="4">
        <v>325</v>
      </c>
      <c r="C92" s="4">
        <v>735</v>
      </c>
      <c r="D92" s="20">
        <v>43955</v>
      </c>
      <c r="E92" s="21">
        <v>123</v>
      </c>
      <c r="F92" s="21">
        <v>435</v>
      </c>
      <c r="G92" s="4">
        <v>3</v>
      </c>
      <c r="H92" s="4">
        <v>0</v>
      </c>
      <c r="I92" s="4">
        <v>3</v>
      </c>
      <c r="J92" s="70">
        <f>VLOOKUP(Table7[[#This Row],[PurchaseOrderID]],Purchase_Order!$A$2:$E$1228,5,0)</f>
        <v>1492</v>
      </c>
      <c r="K92" s="4" t="str">
        <f>IF(Table7[[#This Row],[RejectedQty]]=0,"","Rejected")</f>
        <v/>
      </c>
    </row>
    <row r="93" spans="1:11" x14ac:dyDescent="0.25">
      <c r="A93" s="5">
        <v>964</v>
      </c>
      <c r="B93" s="5">
        <v>325</v>
      </c>
      <c r="C93" s="5">
        <v>736</v>
      </c>
      <c r="D93" s="18">
        <v>43955</v>
      </c>
      <c r="E93" s="19">
        <v>123</v>
      </c>
      <c r="F93" s="19">
        <v>436</v>
      </c>
      <c r="G93" s="5">
        <v>3</v>
      </c>
      <c r="H93" s="5">
        <v>0</v>
      </c>
      <c r="I93" s="5">
        <v>3</v>
      </c>
      <c r="J93" s="70">
        <f>VLOOKUP(Table7[[#This Row],[PurchaseOrderID]],Purchase_Order!$A$2:$E$1228,5,0)</f>
        <v>1492</v>
      </c>
      <c r="K93" s="4" t="str">
        <f>IF(Table7[[#This Row],[RejectedQty]]=0,"","Rejected")</f>
        <v/>
      </c>
    </row>
    <row r="94" spans="1:11" x14ac:dyDescent="0.25">
      <c r="A94" s="4">
        <v>965</v>
      </c>
      <c r="B94" s="4">
        <v>325</v>
      </c>
      <c r="C94" s="4">
        <v>737</v>
      </c>
      <c r="D94" s="20">
        <v>43955</v>
      </c>
      <c r="E94" s="21">
        <v>123</v>
      </c>
      <c r="F94" s="21">
        <v>437</v>
      </c>
      <c r="G94" s="4">
        <v>3</v>
      </c>
      <c r="H94" s="4">
        <v>0</v>
      </c>
      <c r="I94" s="4">
        <v>3</v>
      </c>
      <c r="J94" s="70">
        <f>VLOOKUP(Table7[[#This Row],[PurchaseOrderID]],Purchase_Order!$A$2:$E$1228,5,0)</f>
        <v>1492</v>
      </c>
      <c r="K94" s="4" t="str">
        <f>IF(Table7[[#This Row],[RejectedQty]]=0,"","Rejected")</f>
        <v/>
      </c>
    </row>
    <row r="95" spans="1:11" x14ac:dyDescent="0.25">
      <c r="A95" s="5">
        <v>966</v>
      </c>
      <c r="B95" s="5">
        <v>326</v>
      </c>
      <c r="C95" s="5">
        <v>738</v>
      </c>
      <c r="D95" s="18">
        <v>43955</v>
      </c>
      <c r="E95" s="19">
        <v>123</v>
      </c>
      <c r="F95" s="19">
        <v>320</v>
      </c>
      <c r="G95" s="5">
        <v>3</v>
      </c>
      <c r="H95" s="5">
        <v>0</v>
      </c>
      <c r="I95" s="5">
        <v>3</v>
      </c>
      <c r="J95" s="70">
        <f>VLOOKUP(Table7[[#This Row],[PurchaseOrderID]],Purchase_Order!$A$2:$E$1228,5,0)</f>
        <v>1602</v>
      </c>
      <c r="K95" s="4" t="str">
        <f>IF(Table7[[#This Row],[RejectedQty]]=0,"","Rejected")</f>
        <v/>
      </c>
    </row>
    <row r="96" spans="1:11" x14ac:dyDescent="0.25">
      <c r="A96" s="4">
        <v>967</v>
      </c>
      <c r="B96" s="4">
        <v>326</v>
      </c>
      <c r="C96" s="4">
        <v>739</v>
      </c>
      <c r="D96" s="20">
        <v>43955</v>
      </c>
      <c r="E96" s="21">
        <v>123</v>
      </c>
      <c r="F96" s="21">
        <v>321</v>
      </c>
      <c r="G96" s="4">
        <v>3</v>
      </c>
      <c r="H96" s="4">
        <v>0</v>
      </c>
      <c r="I96" s="4">
        <v>3</v>
      </c>
      <c r="J96" s="70">
        <f>VLOOKUP(Table7[[#This Row],[PurchaseOrderID]],Purchase_Order!$A$2:$E$1228,5,0)</f>
        <v>1602</v>
      </c>
      <c r="K96" s="4" t="str">
        <f>IF(Table7[[#This Row],[RejectedQty]]=0,"","Rejected")</f>
        <v/>
      </c>
    </row>
    <row r="97" spans="1:11" x14ac:dyDescent="0.25">
      <c r="A97" s="5">
        <v>968</v>
      </c>
      <c r="B97" s="5">
        <v>326</v>
      </c>
      <c r="C97" s="5">
        <v>740</v>
      </c>
      <c r="D97" s="18">
        <v>43955</v>
      </c>
      <c r="E97" s="19">
        <v>125</v>
      </c>
      <c r="F97" s="19">
        <v>322</v>
      </c>
      <c r="G97" s="5">
        <v>60</v>
      </c>
      <c r="H97" s="5">
        <v>0</v>
      </c>
      <c r="I97" s="5">
        <v>60</v>
      </c>
      <c r="J97" s="70">
        <f>VLOOKUP(Table7[[#This Row],[PurchaseOrderID]],Purchase_Order!$A$2:$E$1228,5,0)</f>
        <v>1602</v>
      </c>
      <c r="K97" s="4" t="str">
        <f>IF(Table7[[#This Row],[RejectedQty]]=0,"","Rejected")</f>
        <v/>
      </c>
    </row>
    <row r="98" spans="1:11" x14ac:dyDescent="0.25">
      <c r="A98" s="4">
        <v>969</v>
      </c>
      <c r="B98" s="4">
        <v>327</v>
      </c>
      <c r="C98" s="4">
        <v>741</v>
      </c>
      <c r="D98" s="20">
        <v>43955</v>
      </c>
      <c r="E98" s="21">
        <v>125</v>
      </c>
      <c r="F98" s="21">
        <v>455</v>
      </c>
      <c r="G98" s="4">
        <v>3</v>
      </c>
      <c r="H98" s="4">
        <v>0</v>
      </c>
      <c r="I98" s="4">
        <v>3</v>
      </c>
      <c r="J98" s="70">
        <f>VLOOKUP(Table7[[#This Row],[PurchaseOrderID]],Purchase_Order!$A$2:$E$1228,5,0)</f>
        <v>1540</v>
      </c>
      <c r="K98" s="4" t="str">
        <f>IF(Table7[[#This Row],[RejectedQty]]=0,"","Rejected")</f>
        <v/>
      </c>
    </row>
    <row r="99" spans="1:11" x14ac:dyDescent="0.25">
      <c r="A99" s="5">
        <v>970</v>
      </c>
      <c r="B99" s="5">
        <v>327</v>
      </c>
      <c r="C99" s="5">
        <v>742</v>
      </c>
      <c r="D99" s="18">
        <v>43955</v>
      </c>
      <c r="E99" s="19">
        <v>123</v>
      </c>
      <c r="F99" s="19">
        <v>456</v>
      </c>
      <c r="G99" s="5">
        <v>3</v>
      </c>
      <c r="H99" s="5">
        <v>0</v>
      </c>
      <c r="I99" s="5">
        <v>3</v>
      </c>
      <c r="J99" s="70">
        <f>VLOOKUP(Table7[[#This Row],[PurchaseOrderID]],Purchase_Order!$A$2:$E$1228,5,0)</f>
        <v>1540</v>
      </c>
      <c r="K99" s="4" t="str">
        <f>IF(Table7[[#This Row],[RejectedQty]]=0,"","Rejected")</f>
        <v/>
      </c>
    </row>
    <row r="100" spans="1:11" x14ac:dyDescent="0.25">
      <c r="A100" s="4">
        <v>971</v>
      </c>
      <c r="B100" s="4">
        <v>327</v>
      </c>
      <c r="C100" s="4">
        <v>743</v>
      </c>
      <c r="D100" s="20">
        <v>43955</v>
      </c>
      <c r="E100" s="21">
        <v>125</v>
      </c>
      <c r="F100" s="21">
        <v>457</v>
      </c>
      <c r="G100" s="4">
        <v>3</v>
      </c>
      <c r="H100" s="4">
        <v>0</v>
      </c>
      <c r="I100" s="4">
        <v>3</v>
      </c>
      <c r="J100" s="70">
        <f>VLOOKUP(Table7[[#This Row],[PurchaseOrderID]],Purchase_Order!$A$2:$E$1228,5,0)</f>
        <v>1540</v>
      </c>
      <c r="K100" s="4" t="str">
        <f>IF(Table7[[#This Row],[RejectedQty]]=0,"","Rejected")</f>
        <v/>
      </c>
    </row>
    <row r="101" spans="1:11" x14ac:dyDescent="0.25">
      <c r="A101" s="5">
        <v>972</v>
      </c>
      <c r="B101" s="5">
        <v>327</v>
      </c>
      <c r="C101" s="5">
        <v>744</v>
      </c>
      <c r="D101" s="18">
        <v>43955</v>
      </c>
      <c r="E101" s="19">
        <v>123</v>
      </c>
      <c r="F101" s="19">
        <v>458</v>
      </c>
      <c r="G101" s="5">
        <v>3</v>
      </c>
      <c r="H101" s="5">
        <v>0</v>
      </c>
      <c r="I101" s="5">
        <v>3</v>
      </c>
      <c r="J101" s="70">
        <f>VLOOKUP(Table7[[#This Row],[PurchaseOrderID]],Purchase_Order!$A$2:$E$1228,5,0)</f>
        <v>1540</v>
      </c>
      <c r="K101" s="4" t="str">
        <f>IF(Table7[[#This Row],[RejectedQty]]=0,"","Rejected")</f>
        <v/>
      </c>
    </row>
    <row r="102" spans="1:11" x14ac:dyDescent="0.25">
      <c r="A102" s="4">
        <v>973</v>
      </c>
      <c r="B102" s="4">
        <v>327</v>
      </c>
      <c r="C102" s="4">
        <v>745</v>
      </c>
      <c r="D102" s="20">
        <v>43955</v>
      </c>
      <c r="E102" s="21">
        <v>123</v>
      </c>
      <c r="F102" s="21">
        <v>459</v>
      </c>
      <c r="G102" s="4">
        <v>3</v>
      </c>
      <c r="H102" s="4">
        <v>0</v>
      </c>
      <c r="I102" s="4">
        <v>3</v>
      </c>
      <c r="J102" s="70">
        <f>VLOOKUP(Table7[[#This Row],[PurchaseOrderID]],Purchase_Order!$A$2:$E$1228,5,0)</f>
        <v>1540</v>
      </c>
      <c r="K102" s="4" t="str">
        <f>IF(Table7[[#This Row],[RejectedQty]]=0,"","Rejected")</f>
        <v/>
      </c>
    </row>
    <row r="103" spans="1:11" x14ac:dyDescent="0.25">
      <c r="A103" s="5">
        <v>974</v>
      </c>
      <c r="B103" s="5">
        <v>327</v>
      </c>
      <c r="C103" s="5">
        <v>746</v>
      </c>
      <c r="D103" s="18">
        <v>43955</v>
      </c>
      <c r="E103" s="19">
        <v>125</v>
      </c>
      <c r="F103" s="19">
        <v>460</v>
      </c>
      <c r="G103" s="5">
        <v>3</v>
      </c>
      <c r="H103" s="5">
        <v>0</v>
      </c>
      <c r="I103" s="5">
        <v>3</v>
      </c>
      <c r="J103" s="70">
        <f>VLOOKUP(Table7[[#This Row],[PurchaseOrderID]],Purchase_Order!$A$2:$E$1228,5,0)</f>
        <v>1540</v>
      </c>
      <c r="K103" s="4" t="str">
        <f>IF(Table7[[#This Row],[RejectedQty]]=0,"","Rejected")</f>
        <v/>
      </c>
    </row>
    <row r="104" spans="1:11" x14ac:dyDescent="0.25">
      <c r="A104" s="4">
        <v>975</v>
      </c>
      <c r="B104" s="4">
        <v>328</v>
      </c>
      <c r="C104" s="4">
        <v>747</v>
      </c>
      <c r="D104" s="20">
        <v>43955</v>
      </c>
      <c r="E104" s="21">
        <v>125</v>
      </c>
      <c r="F104" s="21">
        <v>941</v>
      </c>
      <c r="G104" s="4">
        <v>550</v>
      </c>
      <c r="H104" s="4">
        <v>0</v>
      </c>
      <c r="I104" s="4">
        <v>550</v>
      </c>
      <c r="J104" s="70">
        <f>VLOOKUP(Table7[[#This Row],[PurchaseOrderID]],Purchase_Order!$A$2:$E$1228,5,0)</f>
        <v>1628</v>
      </c>
      <c r="K104" s="4" t="str">
        <f>IF(Table7[[#This Row],[RejectedQty]]=0,"","Rejected")</f>
        <v/>
      </c>
    </row>
    <row r="105" spans="1:11" x14ac:dyDescent="0.25">
      <c r="A105" s="5">
        <v>976</v>
      </c>
      <c r="B105" s="5">
        <v>329</v>
      </c>
      <c r="C105" s="5">
        <v>748</v>
      </c>
      <c r="D105" s="18">
        <v>43955</v>
      </c>
      <c r="E105" s="19">
        <v>125</v>
      </c>
      <c r="F105" s="19">
        <v>320</v>
      </c>
      <c r="G105" s="5">
        <v>3</v>
      </c>
      <c r="H105" s="5">
        <v>0</v>
      </c>
      <c r="I105" s="5">
        <v>3</v>
      </c>
      <c r="J105" s="70">
        <f>VLOOKUP(Table7[[#This Row],[PurchaseOrderID]],Purchase_Order!$A$2:$E$1228,5,0)</f>
        <v>1604</v>
      </c>
      <c r="K105" s="4" t="str">
        <f>IF(Table7[[#This Row],[RejectedQty]]=0,"","Rejected")</f>
        <v/>
      </c>
    </row>
    <row r="106" spans="1:11" x14ac:dyDescent="0.25">
      <c r="A106" s="4">
        <v>977</v>
      </c>
      <c r="B106" s="4">
        <v>329</v>
      </c>
      <c r="C106" s="4">
        <v>749</v>
      </c>
      <c r="D106" s="20">
        <v>43955</v>
      </c>
      <c r="E106" s="21">
        <v>125</v>
      </c>
      <c r="F106" s="21">
        <v>321</v>
      </c>
      <c r="G106" s="4">
        <v>3</v>
      </c>
      <c r="H106" s="4">
        <v>0</v>
      </c>
      <c r="I106" s="4">
        <v>3</v>
      </c>
      <c r="J106" s="70">
        <f>VLOOKUP(Table7[[#This Row],[PurchaseOrderID]],Purchase_Order!$A$2:$E$1228,5,0)</f>
        <v>1604</v>
      </c>
      <c r="K106" s="4" t="str">
        <f>IF(Table7[[#This Row],[RejectedQty]]=0,"","Rejected")</f>
        <v/>
      </c>
    </row>
    <row r="107" spans="1:11" x14ac:dyDescent="0.25">
      <c r="A107" s="5">
        <v>978</v>
      </c>
      <c r="B107" s="5">
        <v>329</v>
      </c>
      <c r="C107" s="5">
        <v>750</v>
      </c>
      <c r="D107" s="18">
        <v>43955</v>
      </c>
      <c r="E107" s="19">
        <v>123</v>
      </c>
      <c r="F107" s="19">
        <v>322</v>
      </c>
      <c r="G107" s="5">
        <v>60</v>
      </c>
      <c r="H107" s="5">
        <v>0</v>
      </c>
      <c r="I107" s="5">
        <v>60</v>
      </c>
      <c r="J107" s="70">
        <f>VLOOKUP(Table7[[#This Row],[PurchaseOrderID]],Purchase_Order!$A$2:$E$1228,5,0)</f>
        <v>1604</v>
      </c>
      <c r="K107" s="4" t="str">
        <f>IF(Table7[[#This Row],[RejectedQty]]=0,"","Rejected")</f>
        <v/>
      </c>
    </row>
    <row r="108" spans="1:11" x14ac:dyDescent="0.25">
      <c r="A108" s="4">
        <v>979</v>
      </c>
      <c r="B108" s="4">
        <v>330</v>
      </c>
      <c r="C108" s="4">
        <v>751</v>
      </c>
      <c r="D108" s="20">
        <v>43955</v>
      </c>
      <c r="E108" s="21">
        <v>125</v>
      </c>
      <c r="F108" s="21">
        <v>504</v>
      </c>
      <c r="G108" s="4">
        <v>3</v>
      </c>
      <c r="H108" s="4">
        <v>0</v>
      </c>
      <c r="I108" s="4">
        <v>3</v>
      </c>
      <c r="J108" s="70">
        <f>VLOOKUP(Table7[[#This Row],[PurchaseOrderID]],Purchase_Order!$A$2:$E$1228,5,0)</f>
        <v>1690</v>
      </c>
      <c r="K108" s="4" t="str">
        <f>IF(Table7[[#This Row],[RejectedQty]]=0,"","Rejected")</f>
        <v/>
      </c>
    </row>
    <row r="109" spans="1:11" x14ac:dyDescent="0.25">
      <c r="A109" s="5">
        <v>980</v>
      </c>
      <c r="B109" s="5">
        <v>331</v>
      </c>
      <c r="C109" s="5">
        <v>752</v>
      </c>
      <c r="D109" s="18">
        <v>43955</v>
      </c>
      <c r="E109" s="19">
        <v>125</v>
      </c>
      <c r="F109" s="19">
        <v>497</v>
      </c>
      <c r="G109" s="5">
        <v>3</v>
      </c>
      <c r="H109" s="5">
        <v>0</v>
      </c>
      <c r="I109" s="5">
        <v>3</v>
      </c>
      <c r="J109" s="70">
        <f>VLOOKUP(Table7[[#This Row],[PurchaseOrderID]],Purchase_Order!$A$2:$E$1228,5,0)</f>
        <v>1566</v>
      </c>
      <c r="K109" s="4" t="str">
        <f>IF(Table7[[#This Row],[RejectedQty]]=0,"","Rejected")</f>
        <v/>
      </c>
    </row>
    <row r="110" spans="1:11" x14ac:dyDescent="0.25">
      <c r="A110" s="4">
        <v>981</v>
      </c>
      <c r="B110" s="4">
        <v>332</v>
      </c>
      <c r="C110" s="4">
        <v>753</v>
      </c>
      <c r="D110" s="20">
        <v>43955</v>
      </c>
      <c r="E110" s="21">
        <v>125</v>
      </c>
      <c r="F110" s="21">
        <v>323</v>
      </c>
      <c r="G110" s="4">
        <v>3</v>
      </c>
      <c r="H110" s="4">
        <v>0</v>
      </c>
      <c r="I110" s="4">
        <v>3</v>
      </c>
      <c r="J110" s="70">
        <f>VLOOKUP(Table7[[#This Row],[PurchaseOrderID]],Purchase_Order!$A$2:$E$1228,5,0)</f>
        <v>1698</v>
      </c>
      <c r="K110" s="4" t="str">
        <f>IF(Table7[[#This Row],[RejectedQty]]=0,"","Rejected")</f>
        <v/>
      </c>
    </row>
    <row r="111" spans="1:11" x14ac:dyDescent="0.25">
      <c r="A111" s="5">
        <v>982</v>
      </c>
      <c r="B111" s="5">
        <v>333</v>
      </c>
      <c r="C111" s="5">
        <v>754</v>
      </c>
      <c r="D111" s="18">
        <v>43955</v>
      </c>
      <c r="E111" s="19">
        <v>123</v>
      </c>
      <c r="F111" s="19">
        <v>523</v>
      </c>
      <c r="G111" s="5">
        <v>550</v>
      </c>
      <c r="H111" s="5">
        <v>0</v>
      </c>
      <c r="I111" s="5">
        <v>550</v>
      </c>
      <c r="J111" s="70">
        <f>VLOOKUP(Table7[[#This Row],[PurchaseOrderID]],Purchase_Order!$A$2:$E$1228,5,0)</f>
        <v>1560</v>
      </c>
      <c r="K111" s="4" t="str">
        <f>IF(Table7[[#This Row],[RejectedQty]]=0,"","Rejected")</f>
        <v/>
      </c>
    </row>
    <row r="112" spans="1:11" x14ac:dyDescent="0.25">
      <c r="A112" s="4">
        <v>983</v>
      </c>
      <c r="B112" s="4">
        <v>333</v>
      </c>
      <c r="C112" s="4">
        <v>755</v>
      </c>
      <c r="D112" s="20">
        <v>43955</v>
      </c>
      <c r="E112" s="21">
        <v>123</v>
      </c>
      <c r="F112" s="21">
        <v>524</v>
      </c>
      <c r="G112" s="4">
        <v>550</v>
      </c>
      <c r="H112" s="4">
        <v>0</v>
      </c>
      <c r="I112" s="4">
        <v>550</v>
      </c>
      <c r="J112" s="70">
        <f>VLOOKUP(Table7[[#This Row],[PurchaseOrderID]],Purchase_Order!$A$2:$E$1228,5,0)</f>
        <v>1560</v>
      </c>
      <c r="K112" s="4" t="str">
        <f>IF(Table7[[#This Row],[RejectedQty]]=0,"","Rejected")</f>
        <v/>
      </c>
    </row>
    <row r="113" spans="1:11" x14ac:dyDescent="0.25">
      <c r="A113" s="5">
        <v>984</v>
      </c>
      <c r="B113" s="5">
        <v>334</v>
      </c>
      <c r="C113" s="5">
        <v>756</v>
      </c>
      <c r="D113" s="18">
        <v>43955</v>
      </c>
      <c r="E113" s="19">
        <v>123</v>
      </c>
      <c r="F113" s="19">
        <v>492</v>
      </c>
      <c r="G113" s="5">
        <v>60</v>
      </c>
      <c r="H113" s="5">
        <v>60</v>
      </c>
      <c r="I113" s="5">
        <v>0</v>
      </c>
      <c r="J113" s="70">
        <f>VLOOKUP(Table7[[#This Row],[PurchaseOrderID]],Purchase_Order!$A$2:$E$1228,5,0)</f>
        <v>1692</v>
      </c>
      <c r="K113" s="4" t="str">
        <f>IF(Table7[[#This Row],[RejectedQty]]=0,"","Rejected")</f>
        <v>Rejected</v>
      </c>
    </row>
    <row r="114" spans="1:11" x14ac:dyDescent="0.25">
      <c r="A114" s="4">
        <v>985</v>
      </c>
      <c r="B114" s="4">
        <v>334</v>
      </c>
      <c r="C114" s="4">
        <v>757</v>
      </c>
      <c r="D114" s="20">
        <v>43955</v>
      </c>
      <c r="E114" s="21">
        <v>123</v>
      </c>
      <c r="F114" s="21">
        <v>493</v>
      </c>
      <c r="G114" s="4">
        <v>60</v>
      </c>
      <c r="H114" s="4">
        <v>60</v>
      </c>
      <c r="I114" s="4">
        <v>0</v>
      </c>
      <c r="J114" s="70">
        <f>VLOOKUP(Table7[[#This Row],[PurchaseOrderID]],Purchase_Order!$A$2:$E$1228,5,0)</f>
        <v>1692</v>
      </c>
      <c r="K114" s="4" t="str">
        <f>IF(Table7[[#This Row],[RejectedQty]]=0,"","Rejected")</f>
        <v>Rejected</v>
      </c>
    </row>
    <row r="115" spans="1:11" x14ac:dyDescent="0.25">
      <c r="A115" s="5">
        <v>986</v>
      </c>
      <c r="B115" s="5">
        <v>335</v>
      </c>
      <c r="C115" s="5">
        <v>758</v>
      </c>
      <c r="D115" s="18">
        <v>43955</v>
      </c>
      <c r="E115" s="19">
        <v>123</v>
      </c>
      <c r="F115" s="19">
        <v>908</v>
      </c>
      <c r="G115" s="5">
        <v>550</v>
      </c>
      <c r="H115" s="5">
        <v>0</v>
      </c>
      <c r="I115" s="5">
        <v>550</v>
      </c>
      <c r="J115" s="70">
        <f>VLOOKUP(Table7[[#This Row],[PurchaseOrderID]],Purchase_Order!$A$2:$E$1228,5,0)</f>
        <v>1696</v>
      </c>
      <c r="K115" s="4" t="str">
        <f>IF(Table7[[#This Row],[RejectedQty]]=0,"","Rejected")</f>
        <v/>
      </c>
    </row>
    <row r="116" spans="1:11" x14ac:dyDescent="0.25">
      <c r="A116" s="4">
        <v>987</v>
      </c>
      <c r="B116" s="4">
        <v>335</v>
      </c>
      <c r="C116" s="4">
        <v>759</v>
      </c>
      <c r="D116" s="20">
        <v>43955</v>
      </c>
      <c r="E116" s="21">
        <v>123</v>
      </c>
      <c r="F116" s="21">
        <v>909</v>
      </c>
      <c r="G116" s="4">
        <v>523</v>
      </c>
      <c r="H116" s="4">
        <v>0</v>
      </c>
      <c r="I116" s="4">
        <v>523</v>
      </c>
      <c r="J116" s="70">
        <f>VLOOKUP(Table7[[#This Row],[PurchaseOrderID]],Purchase_Order!$A$2:$E$1228,5,0)</f>
        <v>1696</v>
      </c>
      <c r="K116" s="4" t="str">
        <f>IF(Table7[[#This Row],[RejectedQty]]=0,"","Rejected")</f>
        <v/>
      </c>
    </row>
    <row r="117" spans="1:11" x14ac:dyDescent="0.25">
      <c r="A117" s="5">
        <v>988</v>
      </c>
      <c r="B117" s="5">
        <v>335</v>
      </c>
      <c r="C117" s="5">
        <v>760</v>
      </c>
      <c r="D117" s="18">
        <v>43955</v>
      </c>
      <c r="E117" s="19">
        <v>123</v>
      </c>
      <c r="F117" s="19">
        <v>910</v>
      </c>
      <c r="G117" s="5">
        <v>550</v>
      </c>
      <c r="H117" s="5">
        <v>0</v>
      </c>
      <c r="I117" s="5">
        <v>550</v>
      </c>
      <c r="J117" s="70">
        <f>VLOOKUP(Table7[[#This Row],[PurchaseOrderID]],Purchase_Order!$A$2:$E$1228,5,0)</f>
        <v>1696</v>
      </c>
      <c r="K117" s="4" t="str">
        <f>IF(Table7[[#This Row],[RejectedQty]]=0,"","Rejected")</f>
        <v/>
      </c>
    </row>
    <row r="118" spans="1:11" x14ac:dyDescent="0.25">
      <c r="A118" s="4">
        <v>989</v>
      </c>
      <c r="B118" s="4">
        <v>335</v>
      </c>
      <c r="C118" s="4">
        <v>761</v>
      </c>
      <c r="D118" s="20">
        <v>43955</v>
      </c>
      <c r="E118" s="21">
        <v>125</v>
      </c>
      <c r="F118" s="21">
        <v>911</v>
      </c>
      <c r="G118" s="4">
        <v>550</v>
      </c>
      <c r="H118" s="4">
        <v>0</v>
      </c>
      <c r="I118" s="4">
        <v>550</v>
      </c>
      <c r="J118" s="70">
        <f>VLOOKUP(Table7[[#This Row],[PurchaseOrderID]],Purchase_Order!$A$2:$E$1228,5,0)</f>
        <v>1696</v>
      </c>
      <c r="K118" s="4" t="str">
        <f>IF(Table7[[#This Row],[RejectedQty]]=0,"","Rejected")</f>
        <v/>
      </c>
    </row>
    <row r="119" spans="1:11" x14ac:dyDescent="0.25">
      <c r="A119" s="5">
        <v>990</v>
      </c>
      <c r="B119" s="5">
        <v>335</v>
      </c>
      <c r="C119" s="5">
        <v>762</v>
      </c>
      <c r="D119" s="18">
        <v>43955</v>
      </c>
      <c r="E119" s="19">
        <v>125</v>
      </c>
      <c r="F119" s="19">
        <v>912</v>
      </c>
      <c r="G119" s="5">
        <v>550</v>
      </c>
      <c r="H119" s="5">
        <v>0</v>
      </c>
      <c r="I119" s="5">
        <v>550</v>
      </c>
      <c r="J119" s="70">
        <f>VLOOKUP(Table7[[#This Row],[PurchaseOrderID]],Purchase_Order!$A$2:$E$1228,5,0)</f>
        <v>1696</v>
      </c>
      <c r="K119" s="4" t="str">
        <f>IF(Table7[[#This Row],[RejectedQty]]=0,"","Rejected")</f>
        <v/>
      </c>
    </row>
    <row r="120" spans="1:11" x14ac:dyDescent="0.25">
      <c r="A120" s="4">
        <v>991</v>
      </c>
      <c r="B120" s="4">
        <v>335</v>
      </c>
      <c r="C120" s="4">
        <v>763</v>
      </c>
      <c r="D120" s="20">
        <v>43955</v>
      </c>
      <c r="E120" s="21">
        <v>123</v>
      </c>
      <c r="F120" s="21">
        <v>913</v>
      </c>
      <c r="G120" s="4">
        <v>550</v>
      </c>
      <c r="H120" s="4">
        <v>0</v>
      </c>
      <c r="I120" s="4">
        <v>550</v>
      </c>
      <c r="J120" s="70">
        <f>VLOOKUP(Table7[[#This Row],[PurchaseOrderID]],Purchase_Order!$A$2:$E$1228,5,0)</f>
        <v>1696</v>
      </c>
      <c r="K120" s="4" t="str">
        <f>IF(Table7[[#This Row],[RejectedQty]]=0,"","Rejected")</f>
        <v/>
      </c>
    </row>
    <row r="121" spans="1:11" x14ac:dyDescent="0.25">
      <c r="A121" s="5">
        <v>992</v>
      </c>
      <c r="B121" s="5">
        <v>335</v>
      </c>
      <c r="C121" s="5">
        <v>764</v>
      </c>
      <c r="D121" s="18">
        <v>43955</v>
      </c>
      <c r="E121" s="19">
        <v>125</v>
      </c>
      <c r="F121" s="19">
        <v>914</v>
      </c>
      <c r="G121" s="5">
        <v>550</v>
      </c>
      <c r="H121" s="5">
        <v>0</v>
      </c>
      <c r="I121" s="5">
        <v>550</v>
      </c>
      <c r="J121" s="70">
        <f>VLOOKUP(Table7[[#This Row],[PurchaseOrderID]],Purchase_Order!$A$2:$E$1228,5,0)</f>
        <v>1696</v>
      </c>
      <c r="K121" s="4" t="str">
        <f>IF(Table7[[#This Row],[RejectedQty]]=0,"","Rejected")</f>
        <v/>
      </c>
    </row>
    <row r="122" spans="1:11" x14ac:dyDescent="0.25">
      <c r="A122" s="4">
        <v>993</v>
      </c>
      <c r="B122" s="4">
        <v>335</v>
      </c>
      <c r="C122" s="4">
        <v>765</v>
      </c>
      <c r="D122" s="20">
        <v>43955</v>
      </c>
      <c r="E122" s="21">
        <v>123</v>
      </c>
      <c r="F122" s="21">
        <v>915</v>
      </c>
      <c r="G122" s="4">
        <v>550</v>
      </c>
      <c r="H122" s="4">
        <v>0</v>
      </c>
      <c r="I122" s="4">
        <v>550</v>
      </c>
      <c r="J122" s="70">
        <f>VLOOKUP(Table7[[#This Row],[PurchaseOrderID]],Purchase_Order!$A$2:$E$1228,5,0)</f>
        <v>1696</v>
      </c>
      <c r="K122" s="4" t="str">
        <f>IF(Table7[[#This Row],[RejectedQty]]=0,"","Rejected")</f>
        <v/>
      </c>
    </row>
    <row r="123" spans="1:11" x14ac:dyDescent="0.25">
      <c r="A123" s="5">
        <v>994</v>
      </c>
      <c r="B123" s="5">
        <v>335</v>
      </c>
      <c r="C123" s="5">
        <v>766</v>
      </c>
      <c r="D123" s="18">
        <v>43955</v>
      </c>
      <c r="E123" s="19">
        <v>123</v>
      </c>
      <c r="F123" s="19">
        <v>916</v>
      </c>
      <c r="G123" s="5">
        <v>550</v>
      </c>
      <c r="H123" s="5">
        <v>0</v>
      </c>
      <c r="I123" s="5">
        <v>550</v>
      </c>
      <c r="J123" s="70">
        <f>VLOOKUP(Table7[[#This Row],[PurchaseOrderID]],Purchase_Order!$A$2:$E$1228,5,0)</f>
        <v>1696</v>
      </c>
      <c r="K123" s="4" t="str">
        <f>IF(Table7[[#This Row],[RejectedQty]]=0,"","Rejected")</f>
        <v/>
      </c>
    </row>
    <row r="124" spans="1:11" x14ac:dyDescent="0.25">
      <c r="A124" s="4">
        <v>995</v>
      </c>
      <c r="B124" s="4">
        <v>336</v>
      </c>
      <c r="C124" s="4">
        <v>767</v>
      </c>
      <c r="D124" s="20">
        <v>43955</v>
      </c>
      <c r="E124" s="21">
        <v>125</v>
      </c>
      <c r="F124" s="21">
        <v>506</v>
      </c>
      <c r="G124" s="4">
        <v>51</v>
      </c>
      <c r="H124" s="4">
        <v>0</v>
      </c>
      <c r="I124" s="4">
        <v>51</v>
      </c>
      <c r="J124" s="70">
        <f>VLOOKUP(Table7[[#This Row],[PurchaseOrderID]],Purchase_Order!$A$2:$E$1228,5,0)</f>
        <v>1504</v>
      </c>
      <c r="K124" s="4" t="str">
        <f>IF(Table7[[#This Row],[RejectedQty]]=0,"","Rejected")</f>
        <v/>
      </c>
    </row>
    <row r="125" spans="1:11" x14ac:dyDescent="0.25">
      <c r="A125" s="5">
        <v>996</v>
      </c>
      <c r="B125" s="5">
        <v>337</v>
      </c>
      <c r="C125" s="5">
        <v>768</v>
      </c>
      <c r="D125" s="18">
        <v>43969</v>
      </c>
      <c r="E125" s="19">
        <v>125</v>
      </c>
      <c r="F125" s="19">
        <v>351</v>
      </c>
      <c r="G125" s="5">
        <v>550</v>
      </c>
      <c r="H125" s="5">
        <v>0</v>
      </c>
      <c r="I125" s="5">
        <v>550</v>
      </c>
      <c r="J125" s="70">
        <f>VLOOKUP(Table7[[#This Row],[PurchaseOrderID]],Purchase_Order!$A$2:$E$1228,5,0)</f>
        <v>1544</v>
      </c>
      <c r="K125" s="4" t="str">
        <f>IF(Table7[[#This Row],[RejectedQty]]=0,"","Rejected")</f>
        <v/>
      </c>
    </row>
    <row r="126" spans="1:11" x14ac:dyDescent="0.25">
      <c r="A126" s="4">
        <v>997</v>
      </c>
      <c r="B126" s="4">
        <v>337</v>
      </c>
      <c r="C126" s="4">
        <v>769</v>
      </c>
      <c r="D126" s="20">
        <v>43969</v>
      </c>
      <c r="E126" s="21">
        <v>125</v>
      </c>
      <c r="F126" s="21">
        <v>352</v>
      </c>
      <c r="G126" s="4">
        <v>550</v>
      </c>
      <c r="H126" s="4">
        <v>0</v>
      </c>
      <c r="I126" s="4">
        <v>550</v>
      </c>
      <c r="J126" s="70">
        <f>VLOOKUP(Table7[[#This Row],[PurchaseOrderID]],Purchase_Order!$A$2:$E$1228,5,0)</f>
        <v>1544</v>
      </c>
      <c r="K126" s="4" t="str">
        <f>IF(Table7[[#This Row],[RejectedQty]]=0,"","Rejected")</f>
        <v/>
      </c>
    </row>
    <row r="127" spans="1:11" x14ac:dyDescent="0.25">
      <c r="A127" s="5">
        <v>998</v>
      </c>
      <c r="B127" s="5">
        <v>337</v>
      </c>
      <c r="C127" s="5">
        <v>770</v>
      </c>
      <c r="D127" s="18">
        <v>43969</v>
      </c>
      <c r="E127" s="19">
        <v>125</v>
      </c>
      <c r="F127" s="19">
        <v>679</v>
      </c>
      <c r="G127" s="5">
        <v>550</v>
      </c>
      <c r="H127" s="5">
        <v>0</v>
      </c>
      <c r="I127" s="5">
        <v>550</v>
      </c>
      <c r="J127" s="70">
        <f>VLOOKUP(Table7[[#This Row],[PurchaseOrderID]],Purchase_Order!$A$2:$E$1228,5,0)</f>
        <v>1544</v>
      </c>
      <c r="K127" s="4" t="str">
        <f>IF(Table7[[#This Row],[RejectedQty]]=0,"","Rejected")</f>
        <v/>
      </c>
    </row>
    <row r="128" spans="1:11" x14ac:dyDescent="0.25">
      <c r="A128" s="4">
        <v>999</v>
      </c>
      <c r="B128" s="4">
        <v>338</v>
      </c>
      <c r="C128" s="4">
        <v>771</v>
      </c>
      <c r="D128" s="20">
        <v>43969</v>
      </c>
      <c r="E128" s="21">
        <v>123</v>
      </c>
      <c r="F128" s="21">
        <v>507</v>
      </c>
      <c r="G128" s="4">
        <v>550</v>
      </c>
      <c r="H128" s="4">
        <v>0</v>
      </c>
      <c r="I128" s="4">
        <v>550</v>
      </c>
      <c r="J128" s="70">
        <f>VLOOKUP(Table7[[#This Row],[PurchaseOrderID]],Purchase_Order!$A$2:$E$1228,5,0)</f>
        <v>1530</v>
      </c>
      <c r="K128" s="4" t="str">
        <f>IF(Table7[[#This Row],[RejectedQty]]=0,"","Rejected")</f>
        <v/>
      </c>
    </row>
    <row r="129" spans="1:11" x14ac:dyDescent="0.25">
      <c r="A129" s="5">
        <v>1000</v>
      </c>
      <c r="B129" s="5">
        <v>338</v>
      </c>
      <c r="C129" s="5">
        <v>772</v>
      </c>
      <c r="D129" s="18">
        <v>43969</v>
      </c>
      <c r="E129" s="19">
        <v>125</v>
      </c>
      <c r="F129" s="19">
        <v>508</v>
      </c>
      <c r="G129" s="5">
        <v>550</v>
      </c>
      <c r="H129" s="5">
        <v>0</v>
      </c>
      <c r="I129" s="5">
        <v>550</v>
      </c>
      <c r="J129" s="70">
        <f>VLOOKUP(Table7[[#This Row],[PurchaseOrderID]],Purchase_Order!$A$2:$E$1228,5,0)</f>
        <v>1530</v>
      </c>
      <c r="K129" s="4" t="str">
        <f>IF(Table7[[#This Row],[RejectedQty]]=0,"","Rejected")</f>
        <v/>
      </c>
    </row>
    <row r="130" spans="1:11" x14ac:dyDescent="0.25">
      <c r="A130" s="4">
        <v>1001</v>
      </c>
      <c r="B130" s="4">
        <v>339</v>
      </c>
      <c r="C130" s="4">
        <v>773</v>
      </c>
      <c r="D130" s="20">
        <v>43969</v>
      </c>
      <c r="E130" s="21">
        <v>125</v>
      </c>
      <c r="F130" s="21">
        <v>355</v>
      </c>
      <c r="G130" s="4">
        <v>550</v>
      </c>
      <c r="H130" s="4">
        <v>0</v>
      </c>
      <c r="I130" s="4">
        <v>550</v>
      </c>
      <c r="J130" s="70">
        <f>VLOOKUP(Table7[[#This Row],[PurchaseOrderID]],Purchase_Order!$A$2:$E$1228,5,0)</f>
        <v>1508</v>
      </c>
      <c r="K130" s="4" t="str">
        <f>IF(Table7[[#This Row],[RejectedQty]]=0,"","Rejected")</f>
        <v/>
      </c>
    </row>
    <row r="131" spans="1:11" x14ac:dyDescent="0.25">
      <c r="A131" s="5">
        <v>1002</v>
      </c>
      <c r="B131" s="5">
        <v>339</v>
      </c>
      <c r="C131" s="5">
        <v>774</v>
      </c>
      <c r="D131" s="18">
        <v>43969</v>
      </c>
      <c r="E131" s="19">
        <v>125</v>
      </c>
      <c r="F131" s="19">
        <v>940</v>
      </c>
      <c r="G131" s="5">
        <v>550</v>
      </c>
      <c r="H131" s="5">
        <v>0</v>
      </c>
      <c r="I131" s="5">
        <v>550</v>
      </c>
      <c r="J131" s="70">
        <f>VLOOKUP(Table7[[#This Row],[PurchaseOrderID]],Purchase_Order!$A$2:$E$1228,5,0)</f>
        <v>1508</v>
      </c>
      <c r="K131" s="4" t="str">
        <f>IF(Table7[[#This Row],[RejectedQty]]=0,"","Rejected")</f>
        <v/>
      </c>
    </row>
    <row r="132" spans="1:11" x14ac:dyDescent="0.25">
      <c r="A132" s="4">
        <v>1003</v>
      </c>
      <c r="B132" s="4">
        <v>339</v>
      </c>
      <c r="C132" s="4">
        <v>775</v>
      </c>
      <c r="D132" s="20">
        <v>43969</v>
      </c>
      <c r="E132" s="21">
        <v>123</v>
      </c>
      <c r="F132" s="21">
        <v>535</v>
      </c>
      <c r="G132" s="4">
        <v>550</v>
      </c>
      <c r="H132" s="4">
        <v>0</v>
      </c>
      <c r="I132" s="4">
        <v>550</v>
      </c>
      <c r="J132" s="70">
        <f>VLOOKUP(Table7[[#This Row],[PurchaseOrderID]],Purchase_Order!$A$2:$E$1228,5,0)</f>
        <v>1508</v>
      </c>
      <c r="K132" s="4" t="str">
        <f>IF(Table7[[#This Row],[RejectedQty]]=0,"","Rejected")</f>
        <v/>
      </c>
    </row>
    <row r="133" spans="1:11" x14ac:dyDescent="0.25">
      <c r="A133" s="5">
        <v>1004</v>
      </c>
      <c r="B133" s="5">
        <v>340</v>
      </c>
      <c r="C133" s="5">
        <v>776</v>
      </c>
      <c r="D133" s="18">
        <v>43969</v>
      </c>
      <c r="E133" s="19">
        <v>123</v>
      </c>
      <c r="F133" s="19">
        <v>351</v>
      </c>
      <c r="G133" s="5">
        <v>550</v>
      </c>
      <c r="H133" s="5">
        <v>0</v>
      </c>
      <c r="I133" s="5">
        <v>550</v>
      </c>
      <c r="J133" s="70">
        <f>VLOOKUP(Table7[[#This Row],[PurchaseOrderID]],Purchase_Order!$A$2:$E$1228,5,0)</f>
        <v>1694</v>
      </c>
      <c r="K133" s="4" t="str">
        <f>IF(Table7[[#This Row],[RejectedQty]]=0,"","Rejected")</f>
        <v/>
      </c>
    </row>
    <row r="134" spans="1:11" x14ac:dyDescent="0.25">
      <c r="A134" s="4">
        <v>1005</v>
      </c>
      <c r="B134" s="4">
        <v>340</v>
      </c>
      <c r="C134" s="4">
        <v>777</v>
      </c>
      <c r="D134" s="20">
        <v>43969</v>
      </c>
      <c r="E134" s="21">
        <v>123</v>
      </c>
      <c r="F134" s="21">
        <v>352</v>
      </c>
      <c r="G134" s="4">
        <v>550</v>
      </c>
      <c r="H134" s="4">
        <v>55</v>
      </c>
      <c r="I134" s="4">
        <v>495</v>
      </c>
      <c r="J134" s="70">
        <f>VLOOKUP(Table7[[#This Row],[PurchaseOrderID]],Purchase_Order!$A$2:$E$1228,5,0)</f>
        <v>1694</v>
      </c>
      <c r="K134" s="4" t="str">
        <f>IF(Table7[[#This Row],[RejectedQty]]=0,"","Rejected")</f>
        <v>Rejected</v>
      </c>
    </row>
    <row r="135" spans="1:11" x14ac:dyDescent="0.25">
      <c r="A135" s="5">
        <v>1006</v>
      </c>
      <c r="B135" s="5">
        <v>340</v>
      </c>
      <c r="C135" s="5">
        <v>778</v>
      </c>
      <c r="D135" s="18">
        <v>43969</v>
      </c>
      <c r="E135" s="19">
        <v>123</v>
      </c>
      <c r="F135" s="19">
        <v>679</v>
      </c>
      <c r="G135" s="5">
        <v>550</v>
      </c>
      <c r="H135" s="5">
        <v>0</v>
      </c>
      <c r="I135" s="5">
        <v>550</v>
      </c>
      <c r="J135" s="70">
        <f>VLOOKUP(Table7[[#This Row],[PurchaseOrderID]],Purchase_Order!$A$2:$E$1228,5,0)</f>
        <v>1694</v>
      </c>
      <c r="K135" s="4" t="str">
        <f>IF(Table7[[#This Row],[RejectedQty]]=0,"","Rejected")</f>
        <v/>
      </c>
    </row>
    <row r="136" spans="1:11" x14ac:dyDescent="0.25">
      <c r="A136" s="4">
        <v>1007</v>
      </c>
      <c r="B136" s="4">
        <v>341</v>
      </c>
      <c r="C136" s="4">
        <v>779</v>
      </c>
      <c r="D136" s="20">
        <v>43969</v>
      </c>
      <c r="E136" s="21">
        <v>123</v>
      </c>
      <c r="F136" s="21">
        <v>507</v>
      </c>
      <c r="G136" s="4">
        <v>550</v>
      </c>
      <c r="H136" s="4">
        <v>0</v>
      </c>
      <c r="I136" s="4">
        <v>550</v>
      </c>
      <c r="J136" s="70">
        <f>VLOOKUP(Table7[[#This Row],[PurchaseOrderID]],Purchase_Order!$A$2:$E$1228,5,0)</f>
        <v>1624</v>
      </c>
      <c r="K136" s="4" t="str">
        <f>IF(Table7[[#This Row],[RejectedQty]]=0,"","Rejected")</f>
        <v/>
      </c>
    </row>
    <row r="137" spans="1:11" x14ac:dyDescent="0.25">
      <c r="A137" s="5">
        <v>1008</v>
      </c>
      <c r="B137" s="5">
        <v>341</v>
      </c>
      <c r="C137" s="5">
        <v>780</v>
      </c>
      <c r="D137" s="18">
        <v>43969</v>
      </c>
      <c r="E137" s="19">
        <v>123</v>
      </c>
      <c r="F137" s="19">
        <v>508</v>
      </c>
      <c r="G137" s="5">
        <v>550</v>
      </c>
      <c r="H137" s="5">
        <v>0</v>
      </c>
      <c r="I137" s="5">
        <v>550</v>
      </c>
      <c r="J137" s="70">
        <f>VLOOKUP(Table7[[#This Row],[PurchaseOrderID]],Purchase_Order!$A$2:$E$1228,5,0)</f>
        <v>1624</v>
      </c>
      <c r="K137" s="4" t="str">
        <f>IF(Table7[[#This Row],[RejectedQty]]=0,"","Rejected")</f>
        <v/>
      </c>
    </row>
    <row r="138" spans="1:11" x14ac:dyDescent="0.25">
      <c r="A138" s="4">
        <v>1009</v>
      </c>
      <c r="B138" s="4">
        <v>342</v>
      </c>
      <c r="C138" s="4">
        <v>781</v>
      </c>
      <c r="D138" s="20">
        <v>43969</v>
      </c>
      <c r="E138" s="21">
        <v>123</v>
      </c>
      <c r="F138" s="21">
        <v>491</v>
      </c>
      <c r="G138" s="4">
        <v>3</v>
      </c>
      <c r="H138" s="4">
        <v>0</v>
      </c>
      <c r="I138" s="4">
        <v>3</v>
      </c>
      <c r="J138" s="70">
        <f>VLOOKUP(Table7[[#This Row],[PurchaseOrderID]],Purchase_Order!$A$2:$E$1228,5,0)</f>
        <v>1548</v>
      </c>
      <c r="K138" s="4" t="str">
        <f>IF(Table7[[#This Row],[RejectedQty]]=0,"","Rejected")</f>
        <v/>
      </c>
    </row>
    <row r="139" spans="1:11" x14ac:dyDescent="0.25">
      <c r="A139" s="5">
        <v>1010</v>
      </c>
      <c r="B139" s="5">
        <v>343</v>
      </c>
      <c r="C139" s="5">
        <v>782</v>
      </c>
      <c r="D139" s="18">
        <v>43969</v>
      </c>
      <c r="E139" s="19">
        <v>125</v>
      </c>
      <c r="F139" s="19">
        <v>343</v>
      </c>
      <c r="G139" s="5">
        <v>3</v>
      </c>
      <c r="H139" s="5">
        <v>0</v>
      </c>
      <c r="I139" s="5">
        <v>3</v>
      </c>
      <c r="J139" s="70">
        <f>VLOOKUP(Table7[[#This Row],[PurchaseOrderID]],Purchase_Order!$A$2:$E$1228,5,0)</f>
        <v>1598</v>
      </c>
      <c r="K139" s="4" t="str">
        <f>IF(Table7[[#This Row],[RejectedQty]]=0,"","Rejected")</f>
        <v/>
      </c>
    </row>
    <row r="140" spans="1:11" x14ac:dyDescent="0.25">
      <c r="A140" s="4">
        <v>1011</v>
      </c>
      <c r="B140" s="4">
        <v>343</v>
      </c>
      <c r="C140" s="4">
        <v>783</v>
      </c>
      <c r="D140" s="20">
        <v>43969</v>
      </c>
      <c r="E140" s="21">
        <v>125</v>
      </c>
      <c r="F140" s="21">
        <v>344</v>
      </c>
      <c r="G140" s="4">
        <v>3</v>
      </c>
      <c r="H140" s="4">
        <v>0</v>
      </c>
      <c r="I140" s="4">
        <v>3</v>
      </c>
      <c r="J140" s="70">
        <f>VLOOKUP(Table7[[#This Row],[PurchaseOrderID]],Purchase_Order!$A$2:$E$1228,5,0)</f>
        <v>1598</v>
      </c>
      <c r="K140" s="4" t="str">
        <f>IF(Table7[[#This Row],[RejectedQty]]=0,"","Rejected")</f>
        <v/>
      </c>
    </row>
    <row r="141" spans="1:11" x14ac:dyDescent="0.25">
      <c r="A141" s="5">
        <v>1012</v>
      </c>
      <c r="B141" s="5">
        <v>343</v>
      </c>
      <c r="C141" s="5">
        <v>784</v>
      </c>
      <c r="D141" s="18">
        <v>43969</v>
      </c>
      <c r="E141" s="19">
        <v>123</v>
      </c>
      <c r="F141" s="19">
        <v>345</v>
      </c>
      <c r="G141" s="5">
        <v>3</v>
      </c>
      <c r="H141" s="5">
        <v>0</v>
      </c>
      <c r="I141" s="5">
        <v>3</v>
      </c>
      <c r="J141" s="70">
        <f>VLOOKUP(Table7[[#This Row],[PurchaseOrderID]],Purchase_Order!$A$2:$E$1228,5,0)</f>
        <v>1598</v>
      </c>
      <c r="K141" s="4" t="str">
        <f>IF(Table7[[#This Row],[RejectedQty]]=0,"","Rejected")</f>
        <v/>
      </c>
    </row>
    <row r="142" spans="1:11" x14ac:dyDescent="0.25">
      <c r="A142" s="4">
        <v>1013</v>
      </c>
      <c r="B142" s="4">
        <v>344</v>
      </c>
      <c r="C142" s="4">
        <v>785</v>
      </c>
      <c r="D142" s="20">
        <v>43969</v>
      </c>
      <c r="E142" s="21">
        <v>125</v>
      </c>
      <c r="F142" s="21">
        <v>935</v>
      </c>
      <c r="G142" s="4">
        <v>550</v>
      </c>
      <c r="H142" s="4">
        <v>550</v>
      </c>
      <c r="I142" s="4">
        <v>0</v>
      </c>
      <c r="J142" s="70">
        <f>VLOOKUP(Table7[[#This Row],[PurchaseOrderID]],Purchase_Order!$A$2:$E$1228,5,0)</f>
        <v>1658</v>
      </c>
      <c r="K142" s="4" t="str">
        <f>IF(Table7[[#This Row],[RejectedQty]]=0,"","Rejected")</f>
        <v>Rejected</v>
      </c>
    </row>
    <row r="143" spans="1:11" x14ac:dyDescent="0.25">
      <c r="A143" s="5">
        <v>1014</v>
      </c>
      <c r="B143" s="5">
        <v>344</v>
      </c>
      <c r="C143" s="5">
        <v>786</v>
      </c>
      <c r="D143" s="18">
        <v>43969</v>
      </c>
      <c r="E143" s="19">
        <v>123</v>
      </c>
      <c r="F143" s="19">
        <v>936</v>
      </c>
      <c r="G143" s="5">
        <v>550</v>
      </c>
      <c r="H143" s="5">
        <v>550</v>
      </c>
      <c r="I143" s="5">
        <v>0</v>
      </c>
      <c r="J143" s="70">
        <f>VLOOKUP(Table7[[#This Row],[PurchaseOrderID]],Purchase_Order!$A$2:$E$1228,5,0)</f>
        <v>1658</v>
      </c>
      <c r="K143" s="4" t="str">
        <f>IF(Table7[[#This Row],[RejectedQty]]=0,"","Rejected")</f>
        <v>Rejected</v>
      </c>
    </row>
    <row r="144" spans="1:11" x14ac:dyDescent="0.25">
      <c r="A144" s="4">
        <v>1015</v>
      </c>
      <c r="B144" s="4">
        <v>345</v>
      </c>
      <c r="C144" s="4">
        <v>787</v>
      </c>
      <c r="D144" s="20">
        <v>43974</v>
      </c>
      <c r="E144" s="21">
        <v>123</v>
      </c>
      <c r="F144" s="21">
        <v>395</v>
      </c>
      <c r="G144" s="4">
        <v>3</v>
      </c>
      <c r="H144" s="4">
        <v>0</v>
      </c>
      <c r="I144" s="4">
        <v>3</v>
      </c>
      <c r="J144" s="70">
        <f>VLOOKUP(Table7[[#This Row],[PurchaseOrderID]],Purchase_Order!$A$2:$E$1228,5,0)</f>
        <v>1536</v>
      </c>
      <c r="K144" s="4" t="str">
        <f>IF(Table7[[#This Row],[RejectedQty]]=0,"","Rejected")</f>
        <v/>
      </c>
    </row>
    <row r="145" spans="1:11" x14ac:dyDescent="0.25">
      <c r="A145" s="5">
        <v>1016</v>
      </c>
      <c r="B145" s="5">
        <v>345</v>
      </c>
      <c r="C145" s="5">
        <v>788</v>
      </c>
      <c r="D145" s="18">
        <v>43974</v>
      </c>
      <c r="E145" s="19">
        <v>125</v>
      </c>
      <c r="F145" s="19">
        <v>396</v>
      </c>
      <c r="G145" s="5">
        <v>3</v>
      </c>
      <c r="H145" s="5">
        <v>0</v>
      </c>
      <c r="I145" s="5">
        <v>3</v>
      </c>
      <c r="J145" s="70">
        <f>VLOOKUP(Table7[[#This Row],[PurchaseOrderID]],Purchase_Order!$A$2:$E$1228,5,0)</f>
        <v>1536</v>
      </c>
      <c r="K145" s="4" t="str">
        <f>IF(Table7[[#This Row],[RejectedQty]]=0,"","Rejected")</f>
        <v/>
      </c>
    </row>
    <row r="146" spans="1:11" x14ac:dyDescent="0.25">
      <c r="A146" s="4">
        <v>1017</v>
      </c>
      <c r="B146" s="4">
        <v>345</v>
      </c>
      <c r="C146" s="4">
        <v>789</v>
      </c>
      <c r="D146" s="20">
        <v>43974</v>
      </c>
      <c r="E146" s="21">
        <v>125</v>
      </c>
      <c r="F146" s="21">
        <v>397</v>
      </c>
      <c r="G146" s="4">
        <v>3</v>
      </c>
      <c r="H146" s="4">
        <v>0</v>
      </c>
      <c r="I146" s="4">
        <v>3</v>
      </c>
      <c r="J146" s="70">
        <f>VLOOKUP(Table7[[#This Row],[PurchaseOrderID]],Purchase_Order!$A$2:$E$1228,5,0)</f>
        <v>1536</v>
      </c>
      <c r="K146" s="4" t="str">
        <f>IF(Table7[[#This Row],[RejectedQty]]=0,"","Rejected")</f>
        <v/>
      </c>
    </row>
    <row r="147" spans="1:11" x14ac:dyDescent="0.25">
      <c r="A147" s="5">
        <v>1018</v>
      </c>
      <c r="B147" s="5">
        <v>346</v>
      </c>
      <c r="C147" s="5">
        <v>790</v>
      </c>
      <c r="D147" s="18">
        <v>43974</v>
      </c>
      <c r="E147" s="19">
        <v>125</v>
      </c>
      <c r="F147" s="19">
        <v>476</v>
      </c>
      <c r="G147" s="5">
        <v>468</v>
      </c>
      <c r="H147" s="5">
        <v>0</v>
      </c>
      <c r="I147" s="5">
        <v>468</v>
      </c>
      <c r="J147" s="70">
        <f>VLOOKUP(Table7[[#This Row],[PurchaseOrderID]],Purchase_Order!$A$2:$E$1228,5,0)</f>
        <v>1568</v>
      </c>
      <c r="K147" s="4" t="str">
        <f>IF(Table7[[#This Row],[RejectedQty]]=0,"","Rejected")</f>
        <v/>
      </c>
    </row>
    <row r="148" spans="1:11" x14ac:dyDescent="0.25">
      <c r="A148" s="4">
        <v>1019</v>
      </c>
      <c r="B148" s="4">
        <v>346</v>
      </c>
      <c r="C148" s="4">
        <v>791</v>
      </c>
      <c r="D148" s="20">
        <v>43974</v>
      </c>
      <c r="E148" s="21">
        <v>125</v>
      </c>
      <c r="F148" s="21">
        <v>477</v>
      </c>
      <c r="G148" s="4">
        <v>550</v>
      </c>
      <c r="H148" s="4">
        <v>0</v>
      </c>
      <c r="I148" s="4">
        <v>550</v>
      </c>
      <c r="J148" s="70">
        <f>VLOOKUP(Table7[[#This Row],[PurchaseOrderID]],Purchase_Order!$A$2:$E$1228,5,0)</f>
        <v>1568</v>
      </c>
      <c r="K148" s="4" t="str">
        <f>IF(Table7[[#This Row],[RejectedQty]]=0,"","Rejected")</f>
        <v/>
      </c>
    </row>
    <row r="149" spans="1:11" x14ac:dyDescent="0.25">
      <c r="A149" s="5">
        <v>1020</v>
      </c>
      <c r="B149" s="5">
        <v>346</v>
      </c>
      <c r="C149" s="5">
        <v>792</v>
      </c>
      <c r="D149" s="18">
        <v>43974</v>
      </c>
      <c r="E149" s="19">
        <v>123</v>
      </c>
      <c r="F149" s="19">
        <v>478</v>
      </c>
      <c r="G149" s="5">
        <v>550</v>
      </c>
      <c r="H149" s="5">
        <v>0</v>
      </c>
      <c r="I149" s="5">
        <v>550</v>
      </c>
      <c r="J149" s="70">
        <f>VLOOKUP(Table7[[#This Row],[PurchaseOrderID]],Purchase_Order!$A$2:$E$1228,5,0)</f>
        <v>1568</v>
      </c>
      <c r="K149" s="4" t="str">
        <f>IF(Table7[[#This Row],[RejectedQty]]=0,"","Rejected")</f>
        <v/>
      </c>
    </row>
    <row r="150" spans="1:11" x14ac:dyDescent="0.25">
      <c r="A150" s="4">
        <v>1021</v>
      </c>
      <c r="B150" s="4">
        <v>346</v>
      </c>
      <c r="C150" s="4">
        <v>793</v>
      </c>
      <c r="D150" s="20">
        <v>43974</v>
      </c>
      <c r="E150" s="21">
        <v>125</v>
      </c>
      <c r="F150" s="21">
        <v>479</v>
      </c>
      <c r="G150" s="4">
        <v>550</v>
      </c>
      <c r="H150" s="4">
        <v>0</v>
      </c>
      <c r="I150" s="4">
        <v>550</v>
      </c>
      <c r="J150" s="70">
        <f>VLOOKUP(Table7[[#This Row],[PurchaseOrderID]],Purchase_Order!$A$2:$E$1228,5,0)</f>
        <v>1568</v>
      </c>
      <c r="K150" s="4" t="str">
        <f>IF(Table7[[#This Row],[RejectedQty]]=0,"","Rejected")</f>
        <v/>
      </c>
    </row>
    <row r="151" spans="1:11" x14ac:dyDescent="0.25">
      <c r="A151" s="5">
        <v>1022</v>
      </c>
      <c r="B151" s="5">
        <v>347</v>
      </c>
      <c r="C151" s="5">
        <v>794</v>
      </c>
      <c r="D151" s="18">
        <v>43974</v>
      </c>
      <c r="E151" s="19">
        <v>125</v>
      </c>
      <c r="F151" s="19">
        <v>402</v>
      </c>
      <c r="G151" s="5">
        <v>3</v>
      </c>
      <c r="H151" s="5">
        <v>0</v>
      </c>
      <c r="I151" s="5">
        <v>3</v>
      </c>
      <c r="J151" s="70">
        <f>VLOOKUP(Table7[[#This Row],[PurchaseOrderID]],Purchase_Order!$A$2:$E$1228,5,0)</f>
        <v>1648</v>
      </c>
      <c r="K151" s="4" t="str">
        <f>IF(Table7[[#This Row],[RejectedQty]]=0,"","Rejected")</f>
        <v/>
      </c>
    </row>
    <row r="152" spans="1:11" x14ac:dyDescent="0.25">
      <c r="A152" s="4">
        <v>1023</v>
      </c>
      <c r="B152" s="4">
        <v>348</v>
      </c>
      <c r="C152" s="4">
        <v>795</v>
      </c>
      <c r="D152" s="20">
        <v>43974</v>
      </c>
      <c r="E152" s="21">
        <v>125</v>
      </c>
      <c r="F152" s="21">
        <v>510</v>
      </c>
      <c r="G152" s="4">
        <v>550</v>
      </c>
      <c r="H152" s="4">
        <v>0</v>
      </c>
      <c r="I152" s="4">
        <v>550</v>
      </c>
      <c r="J152" s="70">
        <f>VLOOKUP(Table7[[#This Row],[PurchaseOrderID]],Purchase_Order!$A$2:$E$1228,5,0)</f>
        <v>1646</v>
      </c>
      <c r="K152" s="4" t="str">
        <f>IF(Table7[[#This Row],[RejectedQty]]=0,"","Rejected")</f>
        <v/>
      </c>
    </row>
    <row r="153" spans="1:11" x14ac:dyDescent="0.25">
      <c r="A153" s="5">
        <v>1024</v>
      </c>
      <c r="B153" s="5">
        <v>348</v>
      </c>
      <c r="C153" s="5">
        <v>796</v>
      </c>
      <c r="D153" s="18">
        <v>43974</v>
      </c>
      <c r="E153" s="19">
        <v>123</v>
      </c>
      <c r="F153" s="19">
        <v>511</v>
      </c>
      <c r="G153" s="5">
        <v>550</v>
      </c>
      <c r="H153" s="5">
        <v>0</v>
      </c>
      <c r="I153" s="5">
        <v>550</v>
      </c>
      <c r="J153" s="70">
        <f>VLOOKUP(Table7[[#This Row],[PurchaseOrderID]],Purchase_Order!$A$2:$E$1228,5,0)</f>
        <v>1646</v>
      </c>
      <c r="K153" s="4" t="str">
        <f>IF(Table7[[#This Row],[RejectedQty]]=0,"","Rejected")</f>
        <v/>
      </c>
    </row>
    <row r="154" spans="1:11" x14ac:dyDescent="0.25">
      <c r="A154" s="4">
        <v>1025</v>
      </c>
      <c r="B154" s="4">
        <v>348</v>
      </c>
      <c r="C154" s="4">
        <v>797</v>
      </c>
      <c r="D154" s="20">
        <v>43974</v>
      </c>
      <c r="E154" s="21">
        <v>123</v>
      </c>
      <c r="F154" s="21">
        <v>512</v>
      </c>
      <c r="G154" s="4">
        <v>550</v>
      </c>
      <c r="H154" s="4">
        <v>0</v>
      </c>
      <c r="I154" s="4">
        <v>550</v>
      </c>
      <c r="J154" s="70">
        <f>VLOOKUP(Table7[[#This Row],[PurchaseOrderID]],Purchase_Order!$A$2:$E$1228,5,0)</f>
        <v>1646</v>
      </c>
      <c r="K154" s="4" t="str">
        <f>IF(Table7[[#This Row],[RejectedQty]]=0,"","Rejected")</f>
        <v/>
      </c>
    </row>
    <row r="155" spans="1:11" x14ac:dyDescent="0.25">
      <c r="A155" s="5">
        <v>1026</v>
      </c>
      <c r="B155" s="5">
        <v>349</v>
      </c>
      <c r="C155" s="5">
        <v>798</v>
      </c>
      <c r="D155" s="18">
        <v>43982</v>
      </c>
      <c r="E155" s="19">
        <v>123</v>
      </c>
      <c r="F155" s="19">
        <v>403</v>
      </c>
      <c r="G155" s="5">
        <v>3</v>
      </c>
      <c r="H155" s="5">
        <v>0</v>
      </c>
      <c r="I155" s="5">
        <v>3</v>
      </c>
      <c r="J155" s="70">
        <f>VLOOKUP(Table7[[#This Row],[PurchaseOrderID]],Purchase_Order!$A$2:$E$1228,5,0)</f>
        <v>1672</v>
      </c>
      <c r="K155" s="4" t="str">
        <f>IF(Table7[[#This Row],[RejectedQty]]=0,"","Rejected")</f>
        <v/>
      </c>
    </row>
    <row r="156" spans="1:11" x14ac:dyDescent="0.25">
      <c r="A156" s="4">
        <v>1027</v>
      </c>
      <c r="B156" s="4">
        <v>349</v>
      </c>
      <c r="C156" s="4">
        <v>799</v>
      </c>
      <c r="D156" s="20">
        <v>43982</v>
      </c>
      <c r="E156" s="21">
        <v>123</v>
      </c>
      <c r="F156" s="21">
        <v>404</v>
      </c>
      <c r="G156" s="4">
        <v>3</v>
      </c>
      <c r="H156" s="4">
        <v>0</v>
      </c>
      <c r="I156" s="4">
        <v>3</v>
      </c>
      <c r="J156" s="70">
        <f>VLOOKUP(Table7[[#This Row],[PurchaseOrderID]],Purchase_Order!$A$2:$E$1228,5,0)</f>
        <v>1672</v>
      </c>
      <c r="K156" s="4" t="str">
        <f>IF(Table7[[#This Row],[RejectedQty]]=0,"","Rejected")</f>
        <v/>
      </c>
    </row>
    <row r="157" spans="1:11" x14ac:dyDescent="0.25">
      <c r="A157" s="5">
        <v>1028</v>
      </c>
      <c r="B157" s="5">
        <v>349</v>
      </c>
      <c r="C157" s="5">
        <v>800</v>
      </c>
      <c r="D157" s="18">
        <v>43982</v>
      </c>
      <c r="E157" s="19">
        <v>123</v>
      </c>
      <c r="F157" s="19">
        <v>405</v>
      </c>
      <c r="G157" s="5">
        <v>3</v>
      </c>
      <c r="H157" s="5">
        <v>0</v>
      </c>
      <c r="I157" s="5">
        <v>3</v>
      </c>
      <c r="J157" s="70">
        <f>VLOOKUP(Table7[[#This Row],[PurchaseOrderID]],Purchase_Order!$A$2:$E$1228,5,0)</f>
        <v>1672</v>
      </c>
      <c r="K157" s="4" t="str">
        <f>IF(Table7[[#This Row],[RejectedQty]]=0,"","Rejected")</f>
        <v/>
      </c>
    </row>
    <row r="158" spans="1:11" x14ac:dyDescent="0.25">
      <c r="A158" s="4">
        <v>1029</v>
      </c>
      <c r="B158" s="4">
        <v>349</v>
      </c>
      <c r="C158" s="4">
        <v>801</v>
      </c>
      <c r="D158" s="20">
        <v>43982</v>
      </c>
      <c r="E158" s="21">
        <v>123</v>
      </c>
      <c r="F158" s="21">
        <v>406</v>
      </c>
      <c r="G158" s="4">
        <v>3</v>
      </c>
      <c r="H158" s="4">
        <v>0</v>
      </c>
      <c r="I158" s="4">
        <v>3</v>
      </c>
      <c r="J158" s="70">
        <f>VLOOKUP(Table7[[#This Row],[PurchaseOrderID]],Purchase_Order!$A$2:$E$1228,5,0)</f>
        <v>1672</v>
      </c>
      <c r="K158" s="4" t="str">
        <f>IF(Table7[[#This Row],[RejectedQty]]=0,"","Rejected")</f>
        <v/>
      </c>
    </row>
    <row r="159" spans="1:11" x14ac:dyDescent="0.25">
      <c r="A159" s="5">
        <v>1030</v>
      </c>
      <c r="B159" s="5">
        <v>349</v>
      </c>
      <c r="C159" s="5">
        <v>802</v>
      </c>
      <c r="D159" s="18">
        <v>43982</v>
      </c>
      <c r="E159" s="19">
        <v>123</v>
      </c>
      <c r="F159" s="19">
        <v>407</v>
      </c>
      <c r="G159" s="5">
        <v>3</v>
      </c>
      <c r="H159" s="5">
        <v>0</v>
      </c>
      <c r="I159" s="5">
        <v>3</v>
      </c>
      <c r="J159" s="70">
        <f>VLOOKUP(Table7[[#This Row],[PurchaseOrderID]],Purchase_Order!$A$2:$E$1228,5,0)</f>
        <v>1672</v>
      </c>
      <c r="K159" s="4" t="str">
        <f>IF(Table7[[#This Row],[RejectedQty]]=0,"","Rejected")</f>
        <v/>
      </c>
    </row>
    <row r="160" spans="1:11" x14ac:dyDescent="0.25">
      <c r="A160" s="4">
        <v>1031</v>
      </c>
      <c r="B160" s="4">
        <v>350</v>
      </c>
      <c r="C160" s="4">
        <v>803</v>
      </c>
      <c r="D160" s="20">
        <v>43982</v>
      </c>
      <c r="E160" s="21">
        <v>125</v>
      </c>
      <c r="F160" s="21">
        <v>525</v>
      </c>
      <c r="G160" s="4">
        <v>550</v>
      </c>
      <c r="H160" s="4">
        <v>0</v>
      </c>
      <c r="I160" s="4">
        <v>550</v>
      </c>
      <c r="J160" s="70">
        <f>VLOOKUP(Table7[[#This Row],[PurchaseOrderID]],Purchase_Order!$A$2:$E$1228,5,0)</f>
        <v>1600</v>
      </c>
      <c r="K160" s="4" t="str">
        <f>IF(Table7[[#This Row],[RejectedQty]]=0,"","Rejected")</f>
        <v/>
      </c>
    </row>
    <row r="161" spans="1:11" x14ac:dyDescent="0.25">
      <c r="A161" s="5">
        <v>1032</v>
      </c>
      <c r="B161" s="5">
        <v>351</v>
      </c>
      <c r="C161" s="5">
        <v>804</v>
      </c>
      <c r="D161" s="18">
        <v>43982</v>
      </c>
      <c r="E161" s="19">
        <v>125</v>
      </c>
      <c r="F161" s="19">
        <v>526</v>
      </c>
      <c r="G161" s="5">
        <v>550</v>
      </c>
      <c r="H161" s="5">
        <v>0</v>
      </c>
      <c r="I161" s="5">
        <v>550</v>
      </c>
      <c r="J161" s="70">
        <f>VLOOKUP(Table7[[#This Row],[PurchaseOrderID]],Purchase_Order!$A$2:$E$1228,5,0)</f>
        <v>1522</v>
      </c>
      <c r="K161" s="4" t="str">
        <f>IF(Table7[[#This Row],[RejectedQty]]=0,"","Rejected")</f>
        <v/>
      </c>
    </row>
    <row r="162" spans="1:11" x14ac:dyDescent="0.25">
      <c r="A162" s="4">
        <v>1033</v>
      </c>
      <c r="B162" s="4">
        <v>352</v>
      </c>
      <c r="C162" s="4">
        <v>805</v>
      </c>
      <c r="D162" s="20">
        <v>43982</v>
      </c>
      <c r="E162" s="21">
        <v>123</v>
      </c>
      <c r="F162" s="21">
        <v>908</v>
      </c>
      <c r="G162" s="4">
        <v>550</v>
      </c>
      <c r="H162" s="4">
        <v>82</v>
      </c>
      <c r="I162" s="4">
        <v>468</v>
      </c>
      <c r="J162" s="70">
        <f>VLOOKUP(Table7[[#This Row],[PurchaseOrderID]],Purchase_Order!$A$2:$E$1228,5,0)</f>
        <v>1570</v>
      </c>
      <c r="K162" s="4" t="str">
        <f>IF(Table7[[#This Row],[RejectedQty]]=0,"","Rejected")</f>
        <v>Rejected</v>
      </c>
    </row>
    <row r="163" spans="1:11" x14ac:dyDescent="0.25">
      <c r="A163" s="5">
        <v>1034</v>
      </c>
      <c r="B163" s="5">
        <v>352</v>
      </c>
      <c r="C163" s="5">
        <v>806</v>
      </c>
      <c r="D163" s="18">
        <v>43982</v>
      </c>
      <c r="E163" s="19">
        <v>125</v>
      </c>
      <c r="F163" s="19">
        <v>909</v>
      </c>
      <c r="G163" s="5">
        <v>550</v>
      </c>
      <c r="H163" s="5">
        <v>0</v>
      </c>
      <c r="I163" s="5">
        <v>550</v>
      </c>
      <c r="J163" s="70">
        <f>VLOOKUP(Table7[[#This Row],[PurchaseOrderID]],Purchase_Order!$A$2:$E$1228,5,0)</f>
        <v>1570</v>
      </c>
      <c r="K163" s="4" t="str">
        <f>IF(Table7[[#This Row],[RejectedQty]]=0,"","Rejected")</f>
        <v/>
      </c>
    </row>
    <row r="164" spans="1:11" x14ac:dyDescent="0.25">
      <c r="A164" s="4">
        <v>1035</v>
      </c>
      <c r="B164" s="4">
        <v>353</v>
      </c>
      <c r="C164" s="4">
        <v>807</v>
      </c>
      <c r="D164" s="20">
        <v>43982</v>
      </c>
      <c r="E164" s="21">
        <v>123</v>
      </c>
      <c r="F164" s="21">
        <v>356</v>
      </c>
      <c r="G164" s="4">
        <v>60</v>
      </c>
      <c r="H164" s="4">
        <v>0</v>
      </c>
      <c r="I164" s="4">
        <v>60</v>
      </c>
      <c r="J164" s="70">
        <f>VLOOKUP(Table7[[#This Row],[PurchaseOrderID]],Purchase_Order!$A$2:$E$1228,5,0)</f>
        <v>1516</v>
      </c>
      <c r="K164" s="4" t="str">
        <f>IF(Table7[[#This Row],[RejectedQty]]=0,"","Rejected")</f>
        <v/>
      </c>
    </row>
    <row r="165" spans="1:11" x14ac:dyDescent="0.25">
      <c r="A165" s="5">
        <v>1036</v>
      </c>
      <c r="B165" s="5">
        <v>353</v>
      </c>
      <c r="C165" s="5">
        <v>808</v>
      </c>
      <c r="D165" s="18">
        <v>43982</v>
      </c>
      <c r="E165" s="19">
        <v>123</v>
      </c>
      <c r="F165" s="19">
        <v>357</v>
      </c>
      <c r="G165" s="5">
        <v>60</v>
      </c>
      <c r="H165" s="5">
        <v>0</v>
      </c>
      <c r="I165" s="5">
        <v>60</v>
      </c>
      <c r="J165" s="70">
        <f>VLOOKUP(Table7[[#This Row],[PurchaseOrderID]],Purchase_Order!$A$2:$E$1228,5,0)</f>
        <v>1516</v>
      </c>
      <c r="K165" s="4" t="str">
        <f>IF(Table7[[#This Row],[RejectedQty]]=0,"","Rejected")</f>
        <v/>
      </c>
    </row>
    <row r="166" spans="1:11" x14ac:dyDescent="0.25">
      <c r="A166" s="4">
        <v>1037</v>
      </c>
      <c r="B166" s="4">
        <v>354</v>
      </c>
      <c r="C166" s="4">
        <v>809</v>
      </c>
      <c r="D166" s="20">
        <v>43982</v>
      </c>
      <c r="E166" s="21">
        <v>125</v>
      </c>
      <c r="F166" s="21">
        <v>935</v>
      </c>
      <c r="G166" s="4">
        <v>550</v>
      </c>
      <c r="H166" s="4">
        <v>550</v>
      </c>
      <c r="I166" s="4">
        <v>0</v>
      </c>
      <c r="J166" s="70">
        <f>VLOOKUP(Table7[[#This Row],[PurchaseOrderID]],Purchase_Order!$A$2:$E$1228,5,0)</f>
        <v>1506</v>
      </c>
      <c r="K166" s="4" t="str">
        <f>IF(Table7[[#This Row],[RejectedQty]]=0,"","Rejected")</f>
        <v>Rejected</v>
      </c>
    </row>
    <row r="167" spans="1:11" x14ac:dyDescent="0.25">
      <c r="A167" s="5">
        <v>1038</v>
      </c>
      <c r="B167" s="5">
        <v>354</v>
      </c>
      <c r="C167" s="5">
        <v>810</v>
      </c>
      <c r="D167" s="18">
        <v>43982</v>
      </c>
      <c r="E167" s="19">
        <v>125</v>
      </c>
      <c r="F167" s="19">
        <v>936</v>
      </c>
      <c r="G167" s="5">
        <v>550</v>
      </c>
      <c r="H167" s="5">
        <v>550</v>
      </c>
      <c r="I167" s="5">
        <v>0</v>
      </c>
      <c r="J167" s="70">
        <f>VLOOKUP(Table7[[#This Row],[PurchaseOrderID]],Purchase_Order!$A$2:$E$1228,5,0)</f>
        <v>1506</v>
      </c>
      <c r="K167" s="4" t="str">
        <f>IF(Table7[[#This Row],[RejectedQty]]=0,"","Rejected")</f>
        <v>Rejected</v>
      </c>
    </row>
    <row r="168" spans="1:11" x14ac:dyDescent="0.25">
      <c r="A168" s="4">
        <v>1039</v>
      </c>
      <c r="B168" s="4">
        <v>355</v>
      </c>
      <c r="C168" s="4">
        <v>811</v>
      </c>
      <c r="D168" s="20">
        <v>43982</v>
      </c>
      <c r="E168" s="21">
        <v>125</v>
      </c>
      <c r="F168" s="21">
        <v>524</v>
      </c>
      <c r="G168" s="4">
        <v>550</v>
      </c>
      <c r="H168" s="4">
        <v>0</v>
      </c>
      <c r="I168" s="4">
        <v>550</v>
      </c>
      <c r="J168" s="70">
        <f>VLOOKUP(Table7[[#This Row],[PurchaseOrderID]],Purchase_Order!$A$2:$E$1228,5,0)</f>
        <v>1626</v>
      </c>
      <c r="K168" s="4" t="str">
        <f>IF(Table7[[#This Row],[RejectedQty]]=0,"","Rejected")</f>
        <v/>
      </c>
    </row>
    <row r="169" spans="1:11" x14ac:dyDescent="0.25">
      <c r="A169" s="5">
        <v>1040</v>
      </c>
      <c r="B169" s="5">
        <v>356</v>
      </c>
      <c r="C169" s="5">
        <v>812</v>
      </c>
      <c r="D169" s="18">
        <v>43982</v>
      </c>
      <c r="E169" s="19">
        <v>125</v>
      </c>
      <c r="F169" s="19">
        <v>911</v>
      </c>
      <c r="G169" s="5">
        <v>468</v>
      </c>
      <c r="H169" s="5">
        <v>0</v>
      </c>
      <c r="I169" s="5">
        <v>468</v>
      </c>
      <c r="J169" s="70">
        <f>VLOOKUP(Table7[[#This Row],[PurchaseOrderID]],Purchase_Order!$A$2:$E$1228,5,0)</f>
        <v>1542</v>
      </c>
      <c r="K169" s="4" t="str">
        <f>IF(Table7[[#This Row],[RejectedQty]]=0,"","Rejected")</f>
        <v/>
      </c>
    </row>
    <row r="170" spans="1:11" x14ac:dyDescent="0.25">
      <c r="A170" s="4">
        <v>1041</v>
      </c>
      <c r="B170" s="4">
        <v>356</v>
      </c>
      <c r="C170" s="4">
        <v>813</v>
      </c>
      <c r="D170" s="20">
        <v>43982</v>
      </c>
      <c r="E170" s="21">
        <v>123</v>
      </c>
      <c r="F170" s="21">
        <v>912</v>
      </c>
      <c r="G170" s="4">
        <v>550</v>
      </c>
      <c r="H170" s="4">
        <v>0</v>
      </c>
      <c r="I170" s="4">
        <v>550</v>
      </c>
      <c r="J170" s="70">
        <f>VLOOKUP(Table7[[#This Row],[PurchaseOrderID]],Purchase_Order!$A$2:$E$1228,5,0)</f>
        <v>1542</v>
      </c>
      <c r="K170" s="4" t="str">
        <f>IF(Table7[[#This Row],[RejectedQty]]=0,"","Rejected")</f>
        <v/>
      </c>
    </row>
    <row r="171" spans="1:11" x14ac:dyDescent="0.25">
      <c r="A171" s="5">
        <v>1042</v>
      </c>
      <c r="B171" s="5">
        <v>357</v>
      </c>
      <c r="C171" s="5">
        <v>814</v>
      </c>
      <c r="D171" s="18">
        <v>43982</v>
      </c>
      <c r="E171" s="19">
        <v>125</v>
      </c>
      <c r="F171" s="19">
        <v>910</v>
      </c>
      <c r="G171" s="5">
        <v>550</v>
      </c>
      <c r="H171" s="5">
        <v>0</v>
      </c>
      <c r="I171" s="5">
        <v>550</v>
      </c>
      <c r="J171" s="70">
        <f>VLOOKUP(Table7[[#This Row],[PurchaseOrderID]],Purchase_Order!$A$2:$E$1228,5,0)</f>
        <v>1610</v>
      </c>
      <c r="K171" s="4" t="str">
        <f>IF(Table7[[#This Row],[RejectedQty]]=0,"","Rejected")</f>
        <v/>
      </c>
    </row>
    <row r="172" spans="1:11" x14ac:dyDescent="0.25">
      <c r="A172" s="4">
        <v>1043</v>
      </c>
      <c r="B172" s="4">
        <v>358</v>
      </c>
      <c r="C172" s="4">
        <v>815</v>
      </c>
      <c r="D172" s="20">
        <v>43982</v>
      </c>
      <c r="E172" s="21">
        <v>125</v>
      </c>
      <c r="F172" s="21">
        <v>937</v>
      </c>
      <c r="G172" s="4">
        <v>550</v>
      </c>
      <c r="H172" s="4">
        <v>0</v>
      </c>
      <c r="I172" s="4">
        <v>550</v>
      </c>
      <c r="J172" s="70">
        <f>VLOOKUP(Table7[[#This Row],[PurchaseOrderID]],Purchase_Order!$A$2:$E$1228,5,0)</f>
        <v>1638</v>
      </c>
      <c r="K172" s="4" t="str">
        <f>IF(Table7[[#This Row],[RejectedQty]]=0,"","Rejected")</f>
        <v/>
      </c>
    </row>
    <row r="173" spans="1:11" x14ac:dyDescent="0.25">
      <c r="A173" s="5">
        <v>1044</v>
      </c>
      <c r="B173" s="5">
        <v>359</v>
      </c>
      <c r="C173" s="5">
        <v>816</v>
      </c>
      <c r="D173" s="18">
        <v>43982</v>
      </c>
      <c r="E173" s="19">
        <v>125</v>
      </c>
      <c r="F173" s="19">
        <v>475</v>
      </c>
      <c r="G173" s="5">
        <v>3</v>
      </c>
      <c r="H173" s="5">
        <v>0</v>
      </c>
      <c r="I173" s="5">
        <v>3</v>
      </c>
      <c r="J173" s="70">
        <f>VLOOKUP(Table7[[#This Row],[PurchaseOrderID]],Purchase_Order!$A$2:$E$1228,5,0)</f>
        <v>1582</v>
      </c>
      <c r="K173" s="4" t="str">
        <f>IF(Table7[[#This Row],[RejectedQty]]=0,"","Rejected")</f>
        <v/>
      </c>
    </row>
    <row r="174" spans="1:11" x14ac:dyDescent="0.25">
      <c r="A174" s="4">
        <v>1045</v>
      </c>
      <c r="B174" s="4">
        <v>360</v>
      </c>
      <c r="C174" s="4">
        <v>817</v>
      </c>
      <c r="D174" s="20">
        <v>43982</v>
      </c>
      <c r="E174" s="21">
        <v>123</v>
      </c>
      <c r="F174" s="21">
        <v>462</v>
      </c>
      <c r="G174" s="4">
        <v>3</v>
      </c>
      <c r="H174" s="4">
        <v>0</v>
      </c>
      <c r="I174" s="4">
        <v>3</v>
      </c>
      <c r="J174" s="70">
        <f>VLOOKUP(Table7[[#This Row],[PurchaseOrderID]],Purchase_Order!$A$2:$E$1228,5,0)</f>
        <v>1510</v>
      </c>
      <c r="K174" s="4" t="str">
        <f>IF(Table7[[#This Row],[RejectedQty]]=0,"","Rejected")</f>
        <v/>
      </c>
    </row>
    <row r="175" spans="1:11" x14ac:dyDescent="0.25">
      <c r="A175" s="5">
        <v>1046</v>
      </c>
      <c r="B175" s="5">
        <v>361</v>
      </c>
      <c r="C175" s="5">
        <v>818</v>
      </c>
      <c r="D175" s="18">
        <v>43982</v>
      </c>
      <c r="E175" s="19">
        <v>123</v>
      </c>
      <c r="F175" s="19">
        <v>510</v>
      </c>
      <c r="G175" s="5">
        <v>550</v>
      </c>
      <c r="H175" s="5">
        <v>0</v>
      </c>
      <c r="I175" s="5">
        <v>550</v>
      </c>
      <c r="J175" s="70">
        <f>VLOOKUP(Table7[[#This Row],[PurchaseOrderID]],Purchase_Order!$A$2:$E$1228,5,0)</f>
        <v>1526</v>
      </c>
      <c r="K175" s="4" t="str">
        <f>IF(Table7[[#This Row],[RejectedQty]]=0,"","Rejected")</f>
        <v/>
      </c>
    </row>
    <row r="176" spans="1:11" x14ac:dyDescent="0.25">
      <c r="A176" s="4">
        <v>1047</v>
      </c>
      <c r="B176" s="4">
        <v>361</v>
      </c>
      <c r="C176" s="4">
        <v>819</v>
      </c>
      <c r="D176" s="20">
        <v>43982</v>
      </c>
      <c r="E176" s="21">
        <v>123</v>
      </c>
      <c r="F176" s="21">
        <v>511</v>
      </c>
      <c r="G176" s="4">
        <v>550</v>
      </c>
      <c r="H176" s="4">
        <v>0</v>
      </c>
      <c r="I176" s="4">
        <v>550</v>
      </c>
      <c r="J176" s="70">
        <f>VLOOKUP(Table7[[#This Row],[PurchaseOrderID]],Purchase_Order!$A$2:$E$1228,5,0)</f>
        <v>1526</v>
      </c>
      <c r="K176" s="4" t="str">
        <f>IF(Table7[[#This Row],[RejectedQty]]=0,"","Rejected")</f>
        <v/>
      </c>
    </row>
    <row r="177" spans="1:11" x14ac:dyDescent="0.25">
      <c r="A177" s="5">
        <v>1048</v>
      </c>
      <c r="B177" s="5">
        <v>362</v>
      </c>
      <c r="C177" s="5">
        <v>820</v>
      </c>
      <c r="D177" s="18">
        <v>43982</v>
      </c>
      <c r="E177" s="19">
        <v>123</v>
      </c>
      <c r="F177" s="19">
        <v>527</v>
      </c>
      <c r="G177" s="5">
        <v>550</v>
      </c>
      <c r="H177" s="5">
        <v>82</v>
      </c>
      <c r="I177" s="5">
        <v>468</v>
      </c>
      <c r="J177" s="70">
        <f>VLOOKUP(Table7[[#This Row],[PurchaseOrderID]],Purchase_Order!$A$2:$E$1228,5,0)</f>
        <v>1644</v>
      </c>
      <c r="K177" s="4" t="str">
        <f>IF(Table7[[#This Row],[RejectedQty]]=0,"","Rejected")</f>
        <v>Rejected</v>
      </c>
    </row>
    <row r="178" spans="1:11" x14ac:dyDescent="0.25">
      <c r="A178" s="4">
        <v>1049</v>
      </c>
      <c r="B178" s="4">
        <v>363</v>
      </c>
      <c r="C178" s="4">
        <v>821</v>
      </c>
      <c r="D178" s="20">
        <v>43982</v>
      </c>
      <c r="E178" s="21">
        <v>123</v>
      </c>
      <c r="F178" s="21">
        <v>509</v>
      </c>
      <c r="G178" s="4">
        <v>550</v>
      </c>
      <c r="H178" s="4">
        <v>0</v>
      </c>
      <c r="I178" s="4">
        <v>550</v>
      </c>
      <c r="J178" s="70">
        <f>VLOOKUP(Table7[[#This Row],[PurchaseOrderID]],Purchase_Order!$A$2:$E$1228,5,0)</f>
        <v>1680</v>
      </c>
      <c r="K178" s="4" t="str">
        <f>IF(Table7[[#This Row],[RejectedQty]]=0,"","Rejected")</f>
        <v/>
      </c>
    </row>
    <row r="179" spans="1:11" x14ac:dyDescent="0.25">
      <c r="A179" s="5">
        <v>1050</v>
      </c>
      <c r="B179" s="5">
        <v>364</v>
      </c>
      <c r="C179" s="5">
        <v>822</v>
      </c>
      <c r="D179" s="18">
        <v>43982</v>
      </c>
      <c r="E179" s="19">
        <v>123</v>
      </c>
      <c r="F179" s="19">
        <v>492</v>
      </c>
      <c r="G179" s="5">
        <v>60</v>
      </c>
      <c r="H179" s="5">
        <v>60</v>
      </c>
      <c r="I179" s="5">
        <v>0</v>
      </c>
      <c r="J179" s="70">
        <f>VLOOKUP(Table7[[#This Row],[PurchaseOrderID]],Purchase_Order!$A$2:$E$1228,5,0)</f>
        <v>1584</v>
      </c>
      <c r="K179" s="4" t="str">
        <f>IF(Table7[[#This Row],[RejectedQty]]=0,"","Rejected")</f>
        <v>Rejected</v>
      </c>
    </row>
    <row r="180" spans="1:11" x14ac:dyDescent="0.25">
      <c r="A180" s="4">
        <v>1051</v>
      </c>
      <c r="B180" s="4">
        <v>364</v>
      </c>
      <c r="C180" s="4">
        <v>823</v>
      </c>
      <c r="D180" s="20">
        <v>43982</v>
      </c>
      <c r="E180" s="21">
        <v>123</v>
      </c>
      <c r="F180" s="21">
        <v>493</v>
      </c>
      <c r="G180" s="4">
        <v>60</v>
      </c>
      <c r="H180" s="4">
        <v>60</v>
      </c>
      <c r="I180" s="4">
        <v>0</v>
      </c>
      <c r="J180" s="70">
        <f>VLOOKUP(Table7[[#This Row],[PurchaseOrderID]],Purchase_Order!$A$2:$E$1228,5,0)</f>
        <v>1584</v>
      </c>
      <c r="K180" s="4" t="str">
        <f>IF(Table7[[#This Row],[RejectedQty]]=0,"","Rejected")</f>
        <v>Rejected</v>
      </c>
    </row>
    <row r="181" spans="1:11" x14ac:dyDescent="0.25">
      <c r="A181" s="5">
        <v>1052</v>
      </c>
      <c r="B181" s="5" t="s">
        <v>2760</v>
      </c>
      <c r="C181" s="5" t="s">
        <v>2761</v>
      </c>
      <c r="D181" s="18">
        <v>43982</v>
      </c>
      <c r="E181" s="19">
        <v>125</v>
      </c>
      <c r="F181" s="19">
        <v>527</v>
      </c>
      <c r="G181" s="5">
        <v>1000</v>
      </c>
      <c r="H181" s="5">
        <v>0</v>
      </c>
      <c r="I181" s="5">
        <v>1000</v>
      </c>
      <c r="J181" s="70" t="e">
        <f>VLOOKUP(Table7[[#This Row],[PurchaseOrderID]],Purchase_Order!$A$2:$E$1228,5,0)</f>
        <v>#N/A</v>
      </c>
      <c r="K181" s="4" t="str">
        <f>IF(Table7[[#This Row],[RejectedQty]]=0,"","Rejected")</f>
        <v/>
      </c>
    </row>
    <row r="182" spans="1:11" x14ac:dyDescent="0.25">
      <c r="A182" s="4">
        <v>1053</v>
      </c>
      <c r="B182" s="4">
        <v>365</v>
      </c>
      <c r="C182" s="4">
        <v>824</v>
      </c>
      <c r="D182" s="20">
        <v>43983</v>
      </c>
      <c r="E182" s="21">
        <v>125</v>
      </c>
      <c r="F182" s="21">
        <v>523</v>
      </c>
      <c r="G182" s="4">
        <v>550</v>
      </c>
      <c r="H182" s="4">
        <v>0</v>
      </c>
      <c r="I182" s="4">
        <v>550</v>
      </c>
      <c r="J182" s="70">
        <f>VLOOKUP(Table7[[#This Row],[PurchaseOrderID]],Purchase_Order!$A$2:$E$1228,5,0)</f>
        <v>1620</v>
      </c>
      <c r="K182" s="4" t="str">
        <f>IF(Table7[[#This Row],[RejectedQty]]=0,"","Rejected")</f>
        <v/>
      </c>
    </row>
    <row r="183" spans="1:11" x14ac:dyDescent="0.25">
      <c r="A183" s="5">
        <v>1054</v>
      </c>
      <c r="B183" s="5">
        <v>366</v>
      </c>
      <c r="C183" s="5">
        <v>825</v>
      </c>
      <c r="D183" s="18">
        <v>43983</v>
      </c>
      <c r="E183" s="19">
        <v>123</v>
      </c>
      <c r="F183" s="19">
        <v>422</v>
      </c>
      <c r="G183" s="5">
        <v>3</v>
      </c>
      <c r="H183" s="5">
        <v>0</v>
      </c>
      <c r="I183" s="5">
        <v>3</v>
      </c>
      <c r="J183" s="70">
        <f>VLOOKUP(Table7[[#This Row],[PurchaseOrderID]],Purchase_Order!$A$2:$E$1228,5,0)</f>
        <v>1666</v>
      </c>
      <c r="K183" s="4" t="str">
        <f>IF(Table7[[#This Row],[RejectedQty]]=0,"","Rejected")</f>
        <v/>
      </c>
    </row>
    <row r="184" spans="1:11" x14ac:dyDescent="0.25">
      <c r="A184" s="4">
        <v>1055</v>
      </c>
      <c r="B184" s="4">
        <v>366</v>
      </c>
      <c r="C184" s="4">
        <v>826</v>
      </c>
      <c r="D184" s="20">
        <v>43983</v>
      </c>
      <c r="E184" s="21">
        <v>125</v>
      </c>
      <c r="F184" s="21">
        <v>423</v>
      </c>
      <c r="G184" s="4">
        <v>3</v>
      </c>
      <c r="H184" s="4">
        <v>0</v>
      </c>
      <c r="I184" s="4">
        <v>3</v>
      </c>
      <c r="J184" s="70">
        <f>VLOOKUP(Table7[[#This Row],[PurchaseOrderID]],Purchase_Order!$A$2:$E$1228,5,0)</f>
        <v>1666</v>
      </c>
      <c r="K184" s="4" t="str">
        <f>IF(Table7[[#This Row],[RejectedQty]]=0,"","Rejected")</f>
        <v/>
      </c>
    </row>
    <row r="185" spans="1:11" x14ac:dyDescent="0.25">
      <c r="A185" s="5">
        <v>1056</v>
      </c>
      <c r="B185" s="5">
        <v>366</v>
      </c>
      <c r="C185" s="5">
        <v>827</v>
      </c>
      <c r="D185" s="18">
        <v>43983</v>
      </c>
      <c r="E185" s="19">
        <v>123</v>
      </c>
      <c r="F185" s="19">
        <v>424</v>
      </c>
      <c r="G185" s="5">
        <v>3</v>
      </c>
      <c r="H185" s="5">
        <v>0</v>
      </c>
      <c r="I185" s="5">
        <v>3</v>
      </c>
      <c r="J185" s="70">
        <f>VLOOKUP(Table7[[#This Row],[PurchaseOrderID]],Purchase_Order!$A$2:$E$1228,5,0)</f>
        <v>1666</v>
      </c>
      <c r="K185" s="4" t="str">
        <f>IF(Table7[[#This Row],[RejectedQty]]=0,"","Rejected")</f>
        <v/>
      </c>
    </row>
    <row r="186" spans="1:11" x14ac:dyDescent="0.25">
      <c r="A186" s="4">
        <v>1057</v>
      </c>
      <c r="B186" s="4">
        <v>366</v>
      </c>
      <c r="C186" s="4">
        <v>828</v>
      </c>
      <c r="D186" s="20">
        <v>43983</v>
      </c>
      <c r="E186" s="21">
        <v>123</v>
      </c>
      <c r="F186" s="21">
        <v>425</v>
      </c>
      <c r="G186" s="4">
        <v>3</v>
      </c>
      <c r="H186" s="4">
        <v>0</v>
      </c>
      <c r="I186" s="4">
        <v>3</v>
      </c>
      <c r="J186" s="70">
        <f>VLOOKUP(Table7[[#This Row],[PurchaseOrderID]],Purchase_Order!$A$2:$E$1228,5,0)</f>
        <v>1666</v>
      </c>
      <c r="K186" s="4" t="str">
        <f>IF(Table7[[#This Row],[RejectedQty]]=0,"","Rejected")</f>
        <v/>
      </c>
    </row>
    <row r="187" spans="1:11" x14ac:dyDescent="0.25">
      <c r="A187" s="5">
        <v>1058</v>
      </c>
      <c r="B187" s="5">
        <v>367</v>
      </c>
      <c r="C187" s="5">
        <v>829</v>
      </c>
      <c r="D187" s="18">
        <v>43983</v>
      </c>
      <c r="E187" s="19">
        <v>125</v>
      </c>
      <c r="F187" s="19">
        <v>490</v>
      </c>
      <c r="G187" s="5">
        <v>3</v>
      </c>
      <c r="H187" s="5">
        <v>0</v>
      </c>
      <c r="I187" s="5">
        <v>3</v>
      </c>
      <c r="J187" s="70">
        <f>VLOOKUP(Table7[[#This Row],[PurchaseOrderID]],Purchase_Order!$A$2:$E$1228,5,0)</f>
        <v>1592</v>
      </c>
      <c r="K187" s="4" t="str">
        <f>IF(Table7[[#This Row],[RejectedQty]]=0,"","Rejected")</f>
        <v/>
      </c>
    </row>
    <row r="188" spans="1:11" x14ac:dyDescent="0.25">
      <c r="A188" s="4">
        <v>1059</v>
      </c>
      <c r="B188" s="4">
        <v>367</v>
      </c>
      <c r="C188" s="4">
        <v>830</v>
      </c>
      <c r="D188" s="20">
        <v>43983</v>
      </c>
      <c r="E188" s="21">
        <v>125</v>
      </c>
      <c r="F188" s="21">
        <v>491</v>
      </c>
      <c r="G188" s="4">
        <v>3</v>
      </c>
      <c r="H188" s="4">
        <v>0</v>
      </c>
      <c r="I188" s="4">
        <v>3</v>
      </c>
      <c r="J188" s="70">
        <f>VLOOKUP(Table7[[#This Row],[PurchaseOrderID]],Purchase_Order!$A$2:$E$1228,5,0)</f>
        <v>1592</v>
      </c>
      <c r="K188" s="4" t="str">
        <f>IF(Table7[[#This Row],[RejectedQty]]=0,"","Rejected")</f>
        <v/>
      </c>
    </row>
    <row r="189" spans="1:11" x14ac:dyDescent="0.25">
      <c r="A189" s="5">
        <v>1060</v>
      </c>
      <c r="B189" s="5">
        <v>368</v>
      </c>
      <c r="C189" s="5">
        <v>831</v>
      </c>
      <c r="D189" s="18">
        <v>43983</v>
      </c>
      <c r="E189" s="19">
        <v>125</v>
      </c>
      <c r="F189" s="19">
        <v>528</v>
      </c>
      <c r="G189" s="5">
        <v>3</v>
      </c>
      <c r="H189" s="5">
        <v>0</v>
      </c>
      <c r="I189" s="5">
        <v>3</v>
      </c>
      <c r="J189" s="70">
        <f>VLOOKUP(Table7[[#This Row],[PurchaseOrderID]],Purchase_Order!$A$2:$E$1228,5,0)</f>
        <v>1618</v>
      </c>
      <c r="K189" s="4" t="str">
        <f>IF(Table7[[#This Row],[RejectedQty]]=0,"","Rejected")</f>
        <v/>
      </c>
    </row>
    <row r="190" spans="1:11" x14ac:dyDescent="0.25">
      <c r="A190" s="4">
        <v>1061</v>
      </c>
      <c r="B190" s="4">
        <v>369</v>
      </c>
      <c r="C190" s="4">
        <v>832</v>
      </c>
      <c r="D190" s="20">
        <v>43983</v>
      </c>
      <c r="E190" s="21">
        <v>125</v>
      </c>
      <c r="F190" s="21">
        <v>505</v>
      </c>
      <c r="G190" s="4">
        <v>3</v>
      </c>
      <c r="H190" s="4">
        <v>0</v>
      </c>
      <c r="I190" s="4">
        <v>3</v>
      </c>
      <c r="J190" s="70">
        <f>VLOOKUP(Table7[[#This Row],[PurchaseOrderID]],Purchase_Order!$A$2:$E$1228,5,0)</f>
        <v>1612</v>
      </c>
      <c r="K190" s="4" t="str">
        <f>IF(Table7[[#This Row],[RejectedQty]]=0,"","Rejected")</f>
        <v/>
      </c>
    </row>
    <row r="191" spans="1:11" x14ac:dyDescent="0.25">
      <c r="A191" s="5">
        <v>1062</v>
      </c>
      <c r="B191" s="5">
        <v>370</v>
      </c>
      <c r="C191" s="5">
        <v>833</v>
      </c>
      <c r="D191" s="18">
        <v>43983</v>
      </c>
      <c r="E191" s="19">
        <v>123</v>
      </c>
      <c r="F191" s="19">
        <v>938</v>
      </c>
      <c r="G191" s="5">
        <v>550</v>
      </c>
      <c r="H191" s="5">
        <v>0</v>
      </c>
      <c r="I191" s="5">
        <v>550</v>
      </c>
      <c r="J191" s="70">
        <f>VLOOKUP(Table7[[#This Row],[PurchaseOrderID]],Purchase_Order!$A$2:$E$1228,5,0)</f>
        <v>1586</v>
      </c>
      <c r="K191" s="4" t="str">
        <f>IF(Table7[[#This Row],[RejectedQty]]=0,"","Rejected")</f>
        <v/>
      </c>
    </row>
    <row r="192" spans="1:11" x14ac:dyDescent="0.25">
      <c r="A192" s="4">
        <v>1063</v>
      </c>
      <c r="B192" s="4">
        <v>370</v>
      </c>
      <c r="C192" s="4">
        <v>834</v>
      </c>
      <c r="D192" s="20">
        <v>43983</v>
      </c>
      <c r="E192" s="21">
        <v>125</v>
      </c>
      <c r="F192" s="21">
        <v>939</v>
      </c>
      <c r="G192" s="4">
        <v>550</v>
      </c>
      <c r="H192" s="4">
        <v>55</v>
      </c>
      <c r="I192" s="4">
        <v>495</v>
      </c>
      <c r="J192" s="70">
        <f>VLOOKUP(Table7[[#This Row],[PurchaseOrderID]],Purchase_Order!$A$2:$E$1228,5,0)</f>
        <v>1586</v>
      </c>
      <c r="K192" s="4" t="str">
        <f>IF(Table7[[#This Row],[RejectedQty]]=0,"","Rejected")</f>
        <v>Rejected</v>
      </c>
    </row>
    <row r="193" spans="1:11" x14ac:dyDescent="0.25">
      <c r="A193" s="5">
        <v>1064</v>
      </c>
      <c r="B193" s="5">
        <v>371</v>
      </c>
      <c r="C193" s="5">
        <v>835</v>
      </c>
      <c r="D193" s="18">
        <v>43983</v>
      </c>
      <c r="E193" s="19">
        <v>125</v>
      </c>
      <c r="F193" s="19">
        <v>358</v>
      </c>
      <c r="G193" s="5">
        <v>60</v>
      </c>
      <c r="H193" s="5">
        <v>0</v>
      </c>
      <c r="I193" s="5">
        <v>60</v>
      </c>
      <c r="J193" s="70">
        <f>VLOOKUP(Table7[[#This Row],[PurchaseOrderID]],Purchase_Order!$A$2:$E$1228,5,0)</f>
        <v>1500</v>
      </c>
      <c r="K193" s="4" t="str">
        <f>IF(Table7[[#This Row],[RejectedQty]]=0,"","Rejected")</f>
        <v/>
      </c>
    </row>
    <row r="194" spans="1:11" x14ac:dyDescent="0.25">
      <c r="A194" s="4">
        <v>1065</v>
      </c>
      <c r="B194" s="4">
        <v>372</v>
      </c>
      <c r="C194" s="4">
        <v>836</v>
      </c>
      <c r="D194" s="20">
        <v>43983</v>
      </c>
      <c r="E194" s="21">
        <v>125</v>
      </c>
      <c r="F194" s="21">
        <v>380</v>
      </c>
      <c r="G194" s="4">
        <v>3</v>
      </c>
      <c r="H194" s="4">
        <v>0</v>
      </c>
      <c r="I194" s="4">
        <v>3</v>
      </c>
      <c r="J194" s="70">
        <f>VLOOKUP(Table7[[#This Row],[PurchaseOrderID]],Purchase_Order!$A$2:$E$1228,5,0)</f>
        <v>1656</v>
      </c>
      <c r="K194" s="4" t="str">
        <f>IF(Table7[[#This Row],[RejectedQty]]=0,"","Rejected")</f>
        <v/>
      </c>
    </row>
    <row r="195" spans="1:11" x14ac:dyDescent="0.25">
      <c r="A195" s="5">
        <v>1066</v>
      </c>
      <c r="B195" s="5">
        <v>372</v>
      </c>
      <c r="C195" s="5">
        <v>837</v>
      </c>
      <c r="D195" s="18">
        <v>43983</v>
      </c>
      <c r="E195" s="19">
        <v>123</v>
      </c>
      <c r="F195" s="19">
        <v>381</v>
      </c>
      <c r="G195" s="5">
        <v>3</v>
      </c>
      <c r="H195" s="5">
        <v>0</v>
      </c>
      <c r="I195" s="5">
        <v>3</v>
      </c>
      <c r="J195" s="70">
        <f>VLOOKUP(Table7[[#This Row],[PurchaseOrderID]],Purchase_Order!$A$2:$E$1228,5,0)</f>
        <v>1656</v>
      </c>
      <c r="K195" s="4" t="str">
        <f>IF(Table7[[#This Row],[RejectedQty]]=0,"","Rejected")</f>
        <v/>
      </c>
    </row>
    <row r="196" spans="1:11" x14ac:dyDescent="0.25">
      <c r="A196" s="4">
        <v>1067</v>
      </c>
      <c r="B196" s="4">
        <v>373</v>
      </c>
      <c r="C196" s="4">
        <v>838</v>
      </c>
      <c r="D196" s="20">
        <v>43983</v>
      </c>
      <c r="E196" s="21">
        <v>123</v>
      </c>
      <c r="F196" s="21">
        <v>356</v>
      </c>
      <c r="G196" s="4">
        <v>60</v>
      </c>
      <c r="H196" s="4">
        <v>0</v>
      </c>
      <c r="I196" s="4">
        <v>60</v>
      </c>
      <c r="J196" s="70">
        <f>VLOOKUP(Table7[[#This Row],[PurchaseOrderID]],Purchase_Order!$A$2:$E$1228,5,0)</f>
        <v>1572</v>
      </c>
      <c r="K196" s="4" t="str">
        <f>IF(Table7[[#This Row],[RejectedQty]]=0,"","Rejected")</f>
        <v/>
      </c>
    </row>
    <row r="197" spans="1:11" x14ac:dyDescent="0.25">
      <c r="A197" s="5">
        <v>1068</v>
      </c>
      <c r="B197" s="5">
        <v>373</v>
      </c>
      <c r="C197" s="5">
        <v>839</v>
      </c>
      <c r="D197" s="18">
        <v>43983</v>
      </c>
      <c r="E197" s="19">
        <v>123</v>
      </c>
      <c r="F197" s="19">
        <v>357</v>
      </c>
      <c r="G197" s="5">
        <v>60</v>
      </c>
      <c r="H197" s="5">
        <v>0</v>
      </c>
      <c r="I197" s="5">
        <v>60</v>
      </c>
      <c r="J197" s="70">
        <f>VLOOKUP(Table7[[#This Row],[PurchaseOrderID]],Purchase_Order!$A$2:$E$1228,5,0)</f>
        <v>1572</v>
      </c>
      <c r="K197" s="4" t="str">
        <f>IF(Table7[[#This Row],[RejectedQty]]=0,"","Rejected")</f>
        <v/>
      </c>
    </row>
    <row r="198" spans="1:11" x14ac:dyDescent="0.25">
      <c r="A198" s="4">
        <v>1069</v>
      </c>
      <c r="B198" s="4">
        <v>374</v>
      </c>
      <c r="C198" s="4">
        <v>840</v>
      </c>
      <c r="D198" s="20">
        <v>43983</v>
      </c>
      <c r="E198" s="21">
        <v>123</v>
      </c>
      <c r="F198" s="21">
        <v>375</v>
      </c>
      <c r="G198" s="4">
        <v>3</v>
      </c>
      <c r="H198" s="4">
        <v>3</v>
      </c>
      <c r="I198" s="4">
        <v>0</v>
      </c>
      <c r="J198" s="70">
        <f>VLOOKUP(Table7[[#This Row],[PurchaseOrderID]],Purchase_Order!$A$2:$E$1228,5,0)</f>
        <v>1562</v>
      </c>
      <c r="K198" s="4" t="str">
        <f>IF(Table7[[#This Row],[RejectedQty]]=0,"","Rejected")</f>
        <v>Rejected</v>
      </c>
    </row>
    <row r="199" spans="1:11" x14ac:dyDescent="0.25">
      <c r="A199" s="5">
        <v>1070</v>
      </c>
      <c r="B199" s="5">
        <v>374</v>
      </c>
      <c r="C199" s="5">
        <v>841</v>
      </c>
      <c r="D199" s="18">
        <v>43983</v>
      </c>
      <c r="E199" s="19">
        <v>123</v>
      </c>
      <c r="F199" s="19">
        <v>376</v>
      </c>
      <c r="G199" s="5">
        <v>3</v>
      </c>
      <c r="H199" s="5">
        <v>3</v>
      </c>
      <c r="I199" s="5">
        <v>0</v>
      </c>
      <c r="J199" s="70">
        <f>VLOOKUP(Table7[[#This Row],[PurchaseOrderID]],Purchase_Order!$A$2:$E$1228,5,0)</f>
        <v>1562</v>
      </c>
      <c r="K199" s="4" t="str">
        <f>IF(Table7[[#This Row],[RejectedQty]]=0,"","Rejected")</f>
        <v>Rejected</v>
      </c>
    </row>
    <row r="200" spans="1:11" x14ac:dyDescent="0.25">
      <c r="A200" s="4">
        <v>1071</v>
      </c>
      <c r="B200" s="4">
        <v>375</v>
      </c>
      <c r="C200" s="4">
        <v>842</v>
      </c>
      <c r="D200" s="20">
        <v>43983</v>
      </c>
      <c r="E200" s="21">
        <v>123</v>
      </c>
      <c r="F200" s="21">
        <v>490</v>
      </c>
      <c r="G200" s="4">
        <v>3</v>
      </c>
      <c r="H200" s="4">
        <v>0</v>
      </c>
      <c r="I200" s="4">
        <v>3</v>
      </c>
      <c r="J200" s="70">
        <f>VLOOKUP(Table7[[#This Row],[PurchaseOrderID]],Purchase_Order!$A$2:$E$1228,5,0)</f>
        <v>1662</v>
      </c>
      <c r="K200" s="4" t="str">
        <f>IF(Table7[[#This Row],[RejectedQty]]=0,"","Rejected")</f>
        <v/>
      </c>
    </row>
    <row r="201" spans="1:11" x14ac:dyDescent="0.25">
      <c r="A201" s="5">
        <v>1072</v>
      </c>
      <c r="B201" s="5">
        <v>376</v>
      </c>
      <c r="C201" s="5">
        <v>843</v>
      </c>
      <c r="D201" s="18">
        <v>43983</v>
      </c>
      <c r="E201" s="19">
        <v>123</v>
      </c>
      <c r="F201" s="19">
        <v>513</v>
      </c>
      <c r="G201" s="5">
        <v>468</v>
      </c>
      <c r="H201" s="5">
        <v>0</v>
      </c>
      <c r="I201" s="5">
        <v>468</v>
      </c>
      <c r="J201" s="70" t="e">
        <f>VLOOKUP(Table7[[#This Row],[PurchaseOrderID]],Purchase_Order!$A$2:$E$1228,5,0)</f>
        <v>#N/A</v>
      </c>
      <c r="K201" s="4" t="str">
        <f>IF(Table7[[#This Row],[RejectedQty]]=0,"","Rejected")</f>
        <v/>
      </c>
    </row>
    <row r="202" spans="1:11" x14ac:dyDescent="0.25">
      <c r="A202" s="4">
        <v>1073</v>
      </c>
      <c r="B202" s="4">
        <v>377</v>
      </c>
      <c r="C202" s="4">
        <v>844</v>
      </c>
      <c r="D202" s="20">
        <v>43983</v>
      </c>
      <c r="E202" s="21">
        <v>125</v>
      </c>
      <c r="F202" s="21">
        <v>420</v>
      </c>
      <c r="G202" s="4">
        <v>3</v>
      </c>
      <c r="H202" s="4">
        <v>0</v>
      </c>
      <c r="I202" s="4">
        <v>3</v>
      </c>
      <c r="J202" s="70">
        <f>VLOOKUP(Table7[[#This Row],[PurchaseOrderID]],Purchase_Order!$A$2:$E$1228,5,0)</f>
        <v>1686</v>
      </c>
      <c r="K202" s="4" t="str">
        <f>IF(Table7[[#This Row],[RejectedQty]]=0,"","Rejected")</f>
        <v/>
      </c>
    </row>
    <row r="203" spans="1:11" x14ac:dyDescent="0.25">
      <c r="A203" s="5">
        <v>1074</v>
      </c>
      <c r="B203" s="5">
        <v>377</v>
      </c>
      <c r="C203" s="5">
        <v>845</v>
      </c>
      <c r="D203" s="18">
        <v>43983</v>
      </c>
      <c r="E203" s="19">
        <v>125</v>
      </c>
      <c r="F203" s="19">
        <v>421</v>
      </c>
      <c r="G203" s="5">
        <v>3</v>
      </c>
      <c r="H203" s="5">
        <v>0</v>
      </c>
      <c r="I203" s="5">
        <v>3</v>
      </c>
      <c r="J203" s="70">
        <f>VLOOKUP(Table7[[#This Row],[PurchaseOrderID]],Purchase_Order!$A$2:$E$1228,5,0)</f>
        <v>1686</v>
      </c>
      <c r="K203" s="4" t="str">
        <f>IF(Table7[[#This Row],[RejectedQty]]=0,"","Rejected")</f>
        <v/>
      </c>
    </row>
    <row r="204" spans="1:11" x14ac:dyDescent="0.25">
      <c r="A204" s="4">
        <v>1075</v>
      </c>
      <c r="B204" s="4">
        <v>378</v>
      </c>
      <c r="C204" s="4">
        <v>846</v>
      </c>
      <c r="D204" s="20">
        <v>43983</v>
      </c>
      <c r="E204" s="21">
        <v>123</v>
      </c>
      <c r="F204" s="21">
        <v>931</v>
      </c>
      <c r="G204" s="4">
        <v>550</v>
      </c>
      <c r="H204" s="4">
        <v>0</v>
      </c>
      <c r="I204" s="4">
        <v>550</v>
      </c>
      <c r="J204" s="70">
        <f>VLOOKUP(Table7[[#This Row],[PurchaseOrderID]],Purchase_Order!$A$2:$E$1228,5,0)</f>
        <v>1684</v>
      </c>
      <c r="K204" s="4" t="str">
        <f>IF(Table7[[#This Row],[RejectedQty]]=0,"","Rejected")</f>
        <v/>
      </c>
    </row>
    <row r="205" spans="1:11" x14ac:dyDescent="0.25">
      <c r="A205" s="5">
        <v>1076</v>
      </c>
      <c r="B205" s="5">
        <v>378</v>
      </c>
      <c r="C205" s="5">
        <v>847</v>
      </c>
      <c r="D205" s="18">
        <v>43983</v>
      </c>
      <c r="E205" s="19">
        <v>125</v>
      </c>
      <c r="F205" s="19">
        <v>932</v>
      </c>
      <c r="G205" s="5">
        <v>550</v>
      </c>
      <c r="H205" s="5">
        <v>0</v>
      </c>
      <c r="I205" s="5">
        <v>550</v>
      </c>
      <c r="J205" s="70">
        <f>VLOOKUP(Table7[[#This Row],[PurchaseOrderID]],Purchase_Order!$A$2:$E$1228,5,0)</f>
        <v>1684</v>
      </c>
      <c r="K205" s="4" t="str">
        <f>IF(Table7[[#This Row],[RejectedQty]]=0,"","Rejected")</f>
        <v/>
      </c>
    </row>
    <row r="206" spans="1:11" x14ac:dyDescent="0.25">
      <c r="A206" s="4">
        <v>1077</v>
      </c>
      <c r="B206" s="4">
        <v>378</v>
      </c>
      <c r="C206" s="4">
        <v>848</v>
      </c>
      <c r="D206" s="20">
        <v>43983</v>
      </c>
      <c r="E206" s="21">
        <v>123</v>
      </c>
      <c r="F206" s="21">
        <v>933</v>
      </c>
      <c r="G206" s="4">
        <v>550</v>
      </c>
      <c r="H206" s="4">
        <v>0</v>
      </c>
      <c r="I206" s="4">
        <v>550</v>
      </c>
      <c r="J206" s="70">
        <f>VLOOKUP(Table7[[#This Row],[PurchaseOrderID]],Purchase_Order!$A$2:$E$1228,5,0)</f>
        <v>1684</v>
      </c>
      <c r="K206" s="4" t="str">
        <f>IF(Table7[[#This Row],[RejectedQty]]=0,"","Rejected")</f>
        <v/>
      </c>
    </row>
    <row r="207" spans="1:11" x14ac:dyDescent="0.25">
      <c r="A207" s="5">
        <v>1078</v>
      </c>
      <c r="B207" s="5">
        <v>378</v>
      </c>
      <c r="C207" s="5">
        <v>849</v>
      </c>
      <c r="D207" s="18">
        <v>43983</v>
      </c>
      <c r="E207" s="19">
        <v>123</v>
      </c>
      <c r="F207" s="19">
        <v>934</v>
      </c>
      <c r="G207" s="5">
        <v>550</v>
      </c>
      <c r="H207" s="5">
        <v>0</v>
      </c>
      <c r="I207" s="5">
        <v>550</v>
      </c>
      <c r="J207" s="70">
        <f>VLOOKUP(Table7[[#This Row],[PurchaseOrderID]],Purchase_Order!$A$2:$E$1228,5,0)</f>
        <v>1684</v>
      </c>
      <c r="K207" s="4" t="str">
        <f>IF(Table7[[#This Row],[RejectedQty]]=0,"","Rejected")</f>
        <v/>
      </c>
    </row>
    <row r="208" spans="1:11" x14ac:dyDescent="0.25">
      <c r="A208" s="4">
        <v>1079</v>
      </c>
      <c r="B208" s="4">
        <v>379</v>
      </c>
      <c r="C208" s="4">
        <v>850</v>
      </c>
      <c r="D208" s="20">
        <v>43983</v>
      </c>
      <c r="E208" s="21">
        <v>125</v>
      </c>
      <c r="F208" s="21">
        <v>434</v>
      </c>
      <c r="G208" s="4">
        <v>3</v>
      </c>
      <c r="H208" s="4">
        <v>0</v>
      </c>
      <c r="I208" s="4">
        <v>3</v>
      </c>
      <c r="J208" s="70">
        <f>VLOOKUP(Table7[[#This Row],[PurchaseOrderID]],Purchase_Order!$A$2:$E$1228,5,0)</f>
        <v>1534</v>
      </c>
      <c r="K208" s="4" t="str">
        <f>IF(Table7[[#This Row],[RejectedQty]]=0,"","Rejected")</f>
        <v/>
      </c>
    </row>
    <row r="209" spans="1:11" x14ac:dyDescent="0.25">
      <c r="A209" s="5">
        <v>1080</v>
      </c>
      <c r="B209" s="5">
        <v>379</v>
      </c>
      <c r="C209" s="5">
        <v>851</v>
      </c>
      <c r="D209" s="18">
        <v>43983</v>
      </c>
      <c r="E209" s="19">
        <v>125</v>
      </c>
      <c r="F209" s="19">
        <v>435</v>
      </c>
      <c r="G209" s="5">
        <v>3</v>
      </c>
      <c r="H209" s="5">
        <v>0</v>
      </c>
      <c r="I209" s="5">
        <v>3</v>
      </c>
      <c r="J209" s="70">
        <f>VLOOKUP(Table7[[#This Row],[PurchaseOrderID]],Purchase_Order!$A$2:$E$1228,5,0)</f>
        <v>1534</v>
      </c>
      <c r="K209" s="4" t="str">
        <f>IF(Table7[[#This Row],[RejectedQty]]=0,"","Rejected")</f>
        <v/>
      </c>
    </row>
    <row r="210" spans="1:11" x14ac:dyDescent="0.25">
      <c r="A210" s="4">
        <v>1081</v>
      </c>
      <c r="B210" s="4">
        <v>379</v>
      </c>
      <c r="C210" s="4">
        <v>852</v>
      </c>
      <c r="D210" s="20">
        <v>43983</v>
      </c>
      <c r="E210" s="21">
        <v>125</v>
      </c>
      <c r="F210" s="21">
        <v>436</v>
      </c>
      <c r="G210" s="4">
        <v>3</v>
      </c>
      <c r="H210" s="4">
        <v>0</v>
      </c>
      <c r="I210" s="4">
        <v>3</v>
      </c>
      <c r="J210" s="70">
        <f>VLOOKUP(Table7[[#This Row],[PurchaseOrderID]],Purchase_Order!$A$2:$E$1228,5,0)</f>
        <v>1534</v>
      </c>
      <c r="K210" s="4" t="str">
        <f>IF(Table7[[#This Row],[RejectedQty]]=0,"","Rejected")</f>
        <v/>
      </c>
    </row>
    <row r="211" spans="1:11" x14ac:dyDescent="0.25">
      <c r="A211" s="5">
        <v>1082</v>
      </c>
      <c r="B211" s="5">
        <v>379</v>
      </c>
      <c r="C211" s="5">
        <v>853</v>
      </c>
      <c r="D211" s="18">
        <v>43983</v>
      </c>
      <c r="E211" s="19">
        <v>125</v>
      </c>
      <c r="F211" s="19">
        <v>437</v>
      </c>
      <c r="G211" s="5">
        <v>3</v>
      </c>
      <c r="H211" s="5">
        <v>0</v>
      </c>
      <c r="I211" s="5">
        <v>3</v>
      </c>
      <c r="J211" s="70">
        <f>VLOOKUP(Table7[[#This Row],[PurchaseOrderID]],Purchase_Order!$A$2:$E$1228,5,0)</f>
        <v>1534</v>
      </c>
      <c r="K211" s="4" t="str">
        <f>IF(Table7[[#This Row],[RejectedQty]]=0,"","Rejected")</f>
        <v/>
      </c>
    </row>
    <row r="212" spans="1:11" x14ac:dyDescent="0.25">
      <c r="A212" s="4">
        <v>1083</v>
      </c>
      <c r="B212" s="4">
        <v>380</v>
      </c>
      <c r="C212" s="4">
        <v>854</v>
      </c>
      <c r="D212" s="20">
        <v>43983</v>
      </c>
      <c r="E212" s="21">
        <v>123</v>
      </c>
      <c r="F212" s="21">
        <v>341</v>
      </c>
      <c r="G212" s="4">
        <v>3</v>
      </c>
      <c r="H212" s="4">
        <v>0</v>
      </c>
      <c r="I212" s="4">
        <v>3</v>
      </c>
      <c r="J212" s="70">
        <f>VLOOKUP(Table7[[#This Row],[PurchaseOrderID]],Purchase_Order!$A$2:$E$1228,5,0)</f>
        <v>1614</v>
      </c>
      <c r="K212" s="4" t="str">
        <f>IF(Table7[[#This Row],[RejectedQty]]=0,"","Rejected")</f>
        <v/>
      </c>
    </row>
    <row r="213" spans="1:11" x14ac:dyDescent="0.25">
      <c r="A213" s="5">
        <v>1084</v>
      </c>
      <c r="B213" s="5">
        <v>380</v>
      </c>
      <c r="C213" s="5">
        <v>855</v>
      </c>
      <c r="D213" s="18">
        <v>43983</v>
      </c>
      <c r="E213" s="19">
        <v>125</v>
      </c>
      <c r="F213" s="19">
        <v>342</v>
      </c>
      <c r="G213" s="5">
        <v>3</v>
      </c>
      <c r="H213" s="5">
        <v>0</v>
      </c>
      <c r="I213" s="5">
        <v>3</v>
      </c>
      <c r="J213" s="70">
        <f>VLOOKUP(Table7[[#This Row],[PurchaseOrderID]],Purchase_Order!$A$2:$E$1228,5,0)</f>
        <v>1614</v>
      </c>
      <c r="K213" s="4" t="str">
        <f>IF(Table7[[#This Row],[RejectedQty]]=0,"","Rejected")</f>
        <v/>
      </c>
    </row>
    <row r="214" spans="1:11" x14ac:dyDescent="0.25">
      <c r="A214" s="4">
        <v>1085</v>
      </c>
      <c r="B214" s="4">
        <v>380</v>
      </c>
      <c r="C214" s="4">
        <v>856</v>
      </c>
      <c r="D214" s="20">
        <v>43983</v>
      </c>
      <c r="E214" s="21">
        <v>125</v>
      </c>
      <c r="F214" s="21">
        <v>343</v>
      </c>
      <c r="G214" s="4">
        <v>3</v>
      </c>
      <c r="H214" s="4">
        <v>0</v>
      </c>
      <c r="I214" s="4">
        <v>3</v>
      </c>
      <c r="J214" s="70">
        <f>VLOOKUP(Table7[[#This Row],[PurchaseOrderID]],Purchase_Order!$A$2:$E$1228,5,0)</f>
        <v>1614</v>
      </c>
      <c r="K214" s="4" t="str">
        <f>IF(Table7[[#This Row],[RejectedQty]]=0,"","Rejected")</f>
        <v/>
      </c>
    </row>
    <row r="215" spans="1:11" x14ac:dyDescent="0.25">
      <c r="A215" s="5">
        <v>1086</v>
      </c>
      <c r="B215" s="5">
        <v>381</v>
      </c>
      <c r="C215" s="5">
        <v>857</v>
      </c>
      <c r="D215" s="18">
        <v>43989</v>
      </c>
      <c r="E215" s="19">
        <v>125</v>
      </c>
      <c r="F215" s="19">
        <v>931</v>
      </c>
      <c r="G215" s="5">
        <v>550</v>
      </c>
      <c r="H215" s="5">
        <v>0</v>
      </c>
      <c r="I215" s="5">
        <v>550</v>
      </c>
      <c r="J215" s="70">
        <f>VLOOKUP(Table7[[#This Row],[PurchaseOrderID]],Purchase_Order!$A$2:$E$1228,5,0)</f>
        <v>1588</v>
      </c>
      <c r="K215" s="4" t="str">
        <f>IF(Table7[[#This Row],[RejectedQty]]=0,"","Rejected")</f>
        <v/>
      </c>
    </row>
    <row r="216" spans="1:11" x14ac:dyDescent="0.25">
      <c r="A216" s="4">
        <v>1087</v>
      </c>
      <c r="B216" s="4">
        <v>381</v>
      </c>
      <c r="C216" s="4">
        <v>858</v>
      </c>
      <c r="D216" s="20">
        <v>43989</v>
      </c>
      <c r="E216" s="21">
        <v>123</v>
      </c>
      <c r="F216" s="21">
        <v>932</v>
      </c>
      <c r="G216" s="4">
        <v>550</v>
      </c>
      <c r="H216" s="4">
        <v>0</v>
      </c>
      <c r="I216" s="4">
        <v>550</v>
      </c>
      <c r="J216" s="70">
        <f>VLOOKUP(Table7[[#This Row],[PurchaseOrderID]],Purchase_Order!$A$2:$E$1228,5,0)</f>
        <v>1588</v>
      </c>
      <c r="K216" s="4" t="str">
        <f>IF(Table7[[#This Row],[RejectedQty]]=0,"","Rejected")</f>
        <v/>
      </c>
    </row>
    <row r="217" spans="1:11" x14ac:dyDescent="0.25">
      <c r="A217" s="5">
        <v>1088</v>
      </c>
      <c r="B217" s="5">
        <v>382</v>
      </c>
      <c r="C217" s="5">
        <v>859</v>
      </c>
      <c r="D217" s="18">
        <v>43989</v>
      </c>
      <c r="E217" s="19">
        <v>123</v>
      </c>
      <c r="F217" s="19">
        <v>346</v>
      </c>
      <c r="G217" s="5">
        <v>3</v>
      </c>
      <c r="H217" s="5">
        <v>0</v>
      </c>
      <c r="I217" s="5">
        <v>3</v>
      </c>
      <c r="J217" s="70">
        <f>VLOOKUP(Table7[[#This Row],[PurchaseOrderID]],Purchase_Order!$A$2:$E$1228,5,0)</f>
        <v>1622</v>
      </c>
      <c r="K217" s="4" t="str">
        <f>IF(Table7[[#This Row],[RejectedQty]]=0,"","Rejected")</f>
        <v/>
      </c>
    </row>
    <row r="218" spans="1:11" x14ac:dyDescent="0.25">
      <c r="A218" s="4">
        <v>1089</v>
      </c>
      <c r="B218" s="4">
        <v>382</v>
      </c>
      <c r="C218" s="4">
        <v>860</v>
      </c>
      <c r="D218" s="20">
        <v>43989</v>
      </c>
      <c r="E218" s="21">
        <v>123</v>
      </c>
      <c r="F218" s="21">
        <v>347</v>
      </c>
      <c r="G218" s="4">
        <v>3</v>
      </c>
      <c r="H218" s="4">
        <v>0</v>
      </c>
      <c r="I218" s="4">
        <v>3</v>
      </c>
      <c r="J218" s="70">
        <f>VLOOKUP(Table7[[#This Row],[PurchaseOrderID]],Purchase_Order!$A$2:$E$1228,5,0)</f>
        <v>1622</v>
      </c>
      <c r="K218" s="4" t="str">
        <f>IF(Table7[[#This Row],[RejectedQty]]=0,"","Rejected")</f>
        <v/>
      </c>
    </row>
    <row r="219" spans="1:11" x14ac:dyDescent="0.25">
      <c r="A219" s="5">
        <v>1090</v>
      </c>
      <c r="B219" s="5">
        <v>383</v>
      </c>
      <c r="C219" s="5">
        <v>861</v>
      </c>
      <c r="D219" s="18">
        <v>43989</v>
      </c>
      <c r="E219" s="19">
        <v>123</v>
      </c>
      <c r="F219" s="19">
        <v>930</v>
      </c>
      <c r="G219" s="5">
        <v>550</v>
      </c>
      <c r="H219" s="5">
        <v>0</v>
      </c>
      <c r="I219" s="5">
        <v>550</v>
      </c>
      <c r="J219" s="70">
        <f>VLOOKUP(Table7[[#This Row],[PurchaseOrderID]],Purchase_Order!$A$2:$E$1228,5,0)</f>
        <v>1632</v>
      </c>
      <c r="K219" s="4" t="str">
        <f>IF(Table7[[#This Row],[RejectedQty]]=0,"","Rejected")</f>
        <v/>
      </c>
    </row>
    <row r="220" spans="1:11" x14ac:dyDescent="0.25">
      <c r="A220" s="4">
        <v>1091</v>
      </c>
      <c r="B220" s="4">
        <v>384</v>
      </c>
      <c r="C220" s="4">
        <v>862</v>
      </c>
      <c r="D220" s="20">
        <v>43989</v>
      </c>
      <c r="E220" s="21">
        <v>123</v>
      </c>
      <c r="F220" s="21">
        <v>332</v>
      </c>
      <c r="G220" s="4">
        <v>550</v>
      </c>
      <c r="H220" s="4">
        <v>550</v>
      </c>
      <c r="I220" s="4">
        <v>0</v>
      </c>
      <c r="J220" s="70">
        <f>VLOOKUP(Table7[[#This Row],[PurchaseOrderID]],Purchase_Order!$A$2:$E$1228,5,0)</f>
        <v>1608</v>
      </c>
      <c r="K220" s="4" t="str">
        <f>IF(Table7[[#This Row],[RejectedQty]]=0,"","Rejected")</f>
        <v>Rejected</v>
      </c>
    </row>
    <row r="221" spans="1:11" x14ac:dyDescent="0.25">
      <c r="A221" s="5">
        <v>1092</v>
      </c>
      <c r="B221" s="5">
        <v>385</v>
      </c>
      <c r="C221" s="5">
        <v>863</v>
      </c>
      <c r="D221" s="18">
        <v>43989</v>
      </c>
      <c r="E221" s="19">
        <v>123</v>
      </c>
      <c r="F221" s="19">
        <v>948</v>
      </c>
      <c r="G221" s="5">
        <v>550</v>
      </c>
      <c r="H221" s="5">
        <v>0</v>
      </c>
      <c r="I221" s="5">
        <v>550</v>
      </c>
      <c r="J221" s="70">
        <f>VLOOKUP(Table7[[#This Row],[PurchaseOrderID]],Purchase_Order!$A$2:$E$1228,5,0)</f>
        <v>1576</v>
      </c>
      <c r="K221" s="4" t="str">
        <f>IF(Table7[[#This Row],[RejectedQty]]=0,"","Rejected")</f>
        <v/>
      </c>
    </row>
    <row r="222" spans="1:11" x14ac:dyDescent="0.25">
      <c r="A222" s="4">
        <v>1093</v>
      </c>
      <c r="B222" s="4">
        <v>385</v>
      </c>
      <c r="C222" s="4">
        <v>864</v>
      </c>
      <c r="D222" s="20">
        <v>43989</v>
      </c>
      <c r="E222" s="21">
        <v>123</v>
      </c>
      <c r="F222" s="21">
        <v>907</v>
      </c>
      <c r="G222" s="4">
        <v>523</v>
      </c>
      <c r="H222" s="4">
        <v>0</v>
      </c>
      <c r="I222" s="4">
        <v>523</v>
      </c>
      <c r="J222" s="70">
        <f>VLOOKUP(Table7[[#This Row],[PurchaseOrderID]],Purchase_Order!$A$2:$E$1228,5,0)</f>
        <v>1576</v>
      </c>
      <c r="K222" s="4" t="str">
        <f>IF(Table7[[#This Row],[RejectedQty]]=0,"","Rejected")</f>
        <v/>
      </c>
    </row>
    <row r="223" spans="1:11" x14ac:dyDescent="0.25">
      <c r="A223" s="5">
        <v>1094</v>
      </c>
      <c r="B223" s="5">
        <v>386</v>
      </c>
      <c r="C223" s="5">
        <v>865</v>
      </c>
      <c r="D223" s="18">
        <v>43989</v>
      </c>
      <c r="E223" s="19">
        <v>125</v>
      </c>
      <c r="F223" s="19">
        <v>325</v>
      </c>
      <c r="G223" s="5">
        <v>1063</v>
      </c>
      <c r="H223" s="5">
        <v>0</v>
      </c>
      <c r="I223" s="5">
        <v>1063</v>
      </c>
      <c r="J223" s="70">
        <f>VLOOKUP(Table7[[#This Row],[PurchaseOrderID]],Purchase_Order!$A$2:$E$1228,5,0)</f>
        <v>1590</v>
      </c>
      <c r="K223" s="4" t="str">
        <f>IF(Table7[[#This Row],[RejectedQty]]=0,"","Rejected")</f>
        <v/>
      </c>
    </row>
    <row r="224" spans="1:11" x14ac:dyDescent="0.25">
      <c r="A224" s="4">
        <v>1095</v>
      </c>
      <c r="B224" s="4">
        <v>386</v>
      </c>
      <c r="C224" s="4">
        <v>866</v>
      </c>
      <c r="D224" s="20">
        <v>43989</v>
      </c>
      <c r="E224" s="21">
        <v>125</v>
      </c>
      <c r="F224" s="21">
        <v>326</v>
      </c>
      <c r="G224" s="4">
        <v>1250</v>
      </c>
      <c r="H224" s="4">
        <v>0</v>
      </c>
      <c r="I224" s="4">
        <v>1250</v>
      </c>
      <c r="J224" s="70">
        <f>VLOOKUP(Table7[[#This Row],[PurchaseOrderID]],Purchase_Order!$A$2:$E$1228,5,0)</f>
        <v>1590</v>
      </c>
      <c r="K224" s="4" t="str">
        <f>IF(Table7[[#This Row],[RejectedQty]]=0,"","Rejected")</f>
        <v/>
      </c>
    </row>
    <row r="225" spans="1:11" x14ac:dyDescent="0.25">
      <c r="A225" s="5">
        <v>1096</v>
      </c>
      <c r="B225" s="5">
        <v>387</v>
      </c>
      <c r="C225" s="5">
        <v>867</v>
      </c>
      <c r="D225" s="18">
        <v>43989</v>
      </c>
      <c r="E225" s="19">
        <v>123</v>
      </c>
      <c r="F225" s="19">
        <v>320</v>
      </c>
      <c r="G225" s="5">
        <v>3</v>
      </c>
      <c r="H225" s="5">
        <v>0</v>
      </c>
      <c r="I225" s="5">
        <v>3</v>
      </c>
      <c r="J225" s="70">
        <f>VLOOKUP(Table7[[#This Row],[PurchaseOrderID]],Purchase_Order!$A$2:$E$1228,5,0)</f>
        <v>1514</v>
      </c>
      <c r="K225" s="4" t="str">
        <f>IF(Table7[[#This Row],[RejectedQty]]=0,"","Rejected")</f>
        <v/>
      </c>
    </row>
    <row r="226" spans="1:11" x14ac:dyDescent="0.25">
      <c r="A226" s="4">
        <v>1097</v>
      </c>
      <c r="B226" s="4">
        <v>387</v>
      </c>
      <c r="C226" s="4">
        <v>868</v>
      </c>
      <c r="D226" s="20">
        <v>43989</v>
      </c>
      <c r="E226" s="21">
        <v>125</v>
      </c>
      <c r="F226" s="21">
        <v>321</v>
      </c>
      <c r="G226" s="4">
        <v>3</v>
      </c>
      <c r="H226" s="4">
        <v>0</v>
      </c>
      <c r="I226" s="4">
        <v>3</v>
      </c>
      <c r="J226" s="70">
        <f>VLOOKUP(Table7[[#This Row],[PurchaseOrderID]],Purchase_Order!$A$2:$E$1228,5,0)</f>
        <v>1514</v>
      </c>
      <c r="K226" s="4" t="str">
        <f>IF(Table7[[#This Row],[RejectedQty]]=0,"","Rejected")</f>
        <v/>
      </c>
    </row>
    <row r="227" spans="1:11" x14ac:dyDescent="0.25">
      <c r="A227" s="5">
        <v>1098</v>
      </c>
      <c r="B227" s="5">
        <v>387</v>
      </c>
      <c r="C227" s="5">
        <v>869</v>
      </c>
      <c r="D227" s="18">
        <v>43989</v>
      </c>
      <c r="E227" s="19">
        <v>123</v>
      </c>
      <c r="F227" s="19">
        <v>322</v>
      </c>
      <c r="G227" s="5">
        <v>60</v>
      </c>
      <c r="H227" s="5">
        <v>0</v>
      </c>
      <c r="I227" s="5">
        <v>60</v>
      </c>
      <c r="J227" s="70">
        <f>VLOOKUP(Table7[[#This Row],[PurchaseOrderID]],Purchase_Order!$A$2:$E$1228,5,0)</f>
        <v>1514</v>
      </c>
      <c r="K227" s="4" t="str">
        <f>IF(Table7[[#This Row],[RejectedQty]]=0,"","Rejected")</f>
        <v/>
      </c>
    </row>
    <row r="228" spans="1:11" x14ac:dyDescent="0.25">
      <c r="A228" s="4">
        <v>1099</v>
      </c>
      <c r="B228" s="4">
        <v>388</v>
      </c>
      <c r="C228" s="4">
        <v>870</v>
      </c>
      <c r="D228" s="20">
        <v>43989</v>
      </c>
      <c r="E228" s="21">
        <v>123</v>
      </c>
      <c r="F228" s="21">
        <v>930</v>
      </c>
      <c r="G228" s="4">
        <v>550</v>
      </c>
      <c r="H228" s="4">
        <v>0</v>
      </c>
      <c r="I228" s="4">
        <v>550</v>
      </c>
      <c r="J228" s="70">
        <f>VLOOKUP(Table7[[#This Row],[PurchaseOrderID]],Purchase_Order!$A$2:$E$1228,5,0)</f>
        <v>1498</v>
      </c>
      <c r="K228" s="4" t="str">
        <f>IF(Table7[[#This Row],[RejectedQty]]=0,"","Rejected")</f>
        <v/>
      </c>
    </row>
    <row r="229" spans="1:11" x14ac:dyDescent="0.25">
      <c r="A229" s="5">
        <v>1100</v>
      </c>
      <c r="B229" s="5">
        <v>388</v>
      </c>
      <c r="C229" s="5">
        <v>871</v>
      </c>
      <c r="D229" s="18">
        <v>43989</v>
      </c>
      <c r="E229" s="19">
        <v>125</v>
      </c>
      <c r="F229" s="19">
        <v>921</v>
      </c>
      <c r="G229" s="5">
        <v>550</v>
      </c>
      <c r="H229" s="5">
        <v>0</v>
      </c>
      <c r="I229" s="5">
        <v>550</v>
      </c>
      <c r="J229" s="70">
        <f>VLOOKUP(Table7[[#This Row],[PurchaseOrderID]],Purchase_Order!$A$2:$E$1228,5,0)</f>
        <v>1498</v>
      </c>
      <c r="K229" s="4" t="str">
        <f>IF(Table7[[#This Row],[RejectedQty]]=0,"","Rejected")</f>
        <v/>
      </c>
    </row>
    <row r="230" spans="1:11" x14ac:dyDescent="0.25">
      <c r="A230" s="4">
        <v>1101</v>
      </c>
      <c r="B230" s="4">
        <v>389</v>
      </c>
      <c r="C230" s="4">
        <v>872</v>
      </c>
      <c r="D230" s="20">
        <v>43989</v>
      </c>
      <c r="E230" s="21">
        <v>125</v>
      </c>
      <c r="F230" s="21">
        <v>952</v>
      </c>
      <c r="G230" s="4">
        <v>60</v>
      </c>
      <c r="H230" s="4">
        <v>0</v>
      </c>
      <c r="I230" s="4">
        <v>60</v>
      </c>
      <c r="J230" s="70">
        <f>VLOOKUP(Table7[[#This Row],[PurchaseOrderID]],Purchase_Order!$A$2:$E$1228,5,0)</f>
        <v>1674</v>
      </c>
      <c r="K230" s="4" t="str">
        <f>IF(Table7[[#This Row],[RejectedQty]]=0,"","Rejected")</f>
        <v/>
      </c>
    </row>
    <row r="231" spans="1:11" x14ac:dyDescent="0.25">
      <c r="A231" s="5">
        <v>1102</v>
      </c>
      <c r="B231" s="5">
        <v>390</v>
      </c>
      <c r="C231" s="5">
        <v>873</v>
      </c>
      <c r="D231" s="18">
        <v>43989</v>
      </c>
      <c r="E231" s="19">
        <v>125</v>
      </c>
      <c r="F231" s="19">
        <v>933</v>
      </c>
      <c r="G231" s="5">
        <v>550</v>
      </c>
      <c r="H231" s="5">
        <v>0</v>
      </c>
      <c r="I231" s="5">
        <v>550</v>
      </c>
      <c r="J231" s="70">
        <f>VLOOKUP(Table7[[#This Row],[PurchaseOrderID]],Purchase_Order!$A$2:$E$1228,5,0)</f>
        <v>1652</v>
      </c>
      <c r="K231" s="4" t="str">
        <f>IF(Table7[[#This Row],[RejectedQty]]=0,"","Rejected")</f>
        <v/>
      </c>
    </row>
    <row r="232" spans="1:11" x14ac:dyDescent="0.25">
      <c r="A232" s="4">
        <v>1103</v>
      </c>
      <c r="B232" s="4">
        <v>390</v>
      </c>
      <c r="C232" s="4">
        <v>874</v>
      </c>
      <c r="D232" s="20">
        <v>43989</v>
      </c>
      <c r="E232" s="21">
        <v>125</v>
      </c>
      <c r="F232" s="21">
        <v>934</v>
      </c>
      <c r="G232" s="4">
        <v>550</v>
      </c>
      <c r="H232" s="4">
        <v>55</v>
      </c>
      <c r="I232" s="4">
        <v>495</v>
      </c>
      <c r="J232" s="70">
        <f>VLOOKUP(Table7[[#This Row],[PurchaseOrderID]],Purchase_Order!$A$2:$E$1228,5,0)</f>
        <v>1652</v>
      </c>
      <c r="K232" s="4" t="str">
        <f>IF(Table7[[#This Row],[RejectedQty]]=0,"","Rejected")</f>
        <v>Rejected</v>
      </c>
    </row>
    <row r="233" spans="1:11" x14ac:dyDescent="0.25">
      <c r="A233" s="5">
        <v>1104</v>
      </c>
      <c r="B233" s="5">
        <v>390</v>
      </c>
      <c r="C233" s="5">
        <v>875</v>
      </c>
      <c r="D233" s="18">
        <v>43989</v>
      </c>
      <c r="E233" s="19">
        <v>123</v>
      </c>
      <c r="F233" s="19">
        <v>922</v>
      </c>
      <c r="G233" s="5">
        <v>550</v>
      </c>
      <c r="H233" s="5">
        <v>0</v>
      </c>
      <c r="I233" s="5">
        <v>550</v>
      </c>
      <c r="J233" s="70">
        <f>VLOOKUP(Table7[[#This Row],[PurchaseOrderID]],Purchase_Order!$A$2:$E$1228,5,0)</f>
        <v>1652</v>
      </c>
      <c r="K233" s="4" t="str">
        <f>IF(Table7[[#This Row],[RejectedQty]]=0,"","Rejected")</f>
        <v/>
      </c>
    </row>
    <row r="234" spans="1:11" x14ac:dyDescent="0.25">
      <c r="A234" s="4">
        <v>1105</v>
      </c>
      <c r="B234" s="4">
        <v>391</v>
      </c>
      <c r="C234" s="4">
        <v>876</v>
      </c>
      <c r="D234" s="20">
        <v>43989</v>
      </c>
      <c r="E234" s="21">
        <v>125</v>
      </c>
      <c r="F234" s="21">
        <v>319</v>
      </c>
      <c r="G234" s="4">
        <v>550</v>
      </c>
      <c r="H234" s="4">
        <v>0</v>
      </c>
      <c r="I234" s="4">
        <v>550</v>
      </c>
      <c r="J234" s="70">
        <f>VLOOKUP(Table7[[#This Row],[PurchaseOrderID]],Purchase_Order!$A$2:$E$1228,5,0)</f>
        <v>1578</v>
      </c>
      <c r="K234" s="4" t="str">
        <f>IF(Table7[[#This Row],[RejectedQty]]=0,"","Rejected")</f>
        <v/>
      </c>
    </row>
    <row r="235" spans="1:11" x14ac:dyDescent="0.25">
      <c r="A235" s="5">
        <v>1106</v>
      </c>
      <c r="B235" s="5">
        <v>392</v>
      </c>
      <c r="C235" s="5">
        <v>877</v>
      </c>
      <c r="D235" s="18">
        <v>43989</v>
      </c>
      <c r="E235" s="19">
        <v>125</v>
      </c>
      <c r="F235" s="19">
        <v>928</v>
      </c>
      <c r="G235" s="5">
        <v>550</v>
      </c>
      <c r="H235" s="5">
        <v>82</v>
      </c>
      <c r="I235" s="5">
        <v>468</v>
      </c>
      <c r="J235" s="70">
        <f>VLOOKUP(Table7[[#This Row],[PurchaseOrderID]],Purchase_Order!$A$2:$E$1228,5,0)</f>
        <v>1538</v>
      </c>
      <c r="K235" s="4" t="str">
        <f>IF(Table7[[#This Row],[RejectedQty]]=0,"","Rejected")</f>
        <v>Rejected</v>
      </c>
    </row>
    <row r="236" spans="1:11" x14ac:dyDescent="0.25">
      <c r="A236" s="4">
        <v>1107</v>
      </c>
      <c r="B236" s="4">
        <v>392</v>
      </c>
      <c r="C236" s="4">
        <v>878</v>
      </c>
      <c r="D236" s="20">
        <v>43989</v>
      </c>
      <c r="E236" s="21">
        <v>125</v>
      </c>
      <c r="F236" s="21">
        <v>929</v>
      </c>
      <c r="G236" s="4">
        <v>550</v>
      </c>
      <c r="H236" s="4">
        <v>0</v>
      </c>
      <c r="I236" s="4">
        <v>550</v>
      </c>
      <c r="J236" s="70">
        <f>VLOOKUP(Table7[[#This Row],[PurchaseOrderID]],Purchase_Order!$A$2:$E$1228,5,0)</f>
        <v>1538</v>
      </c>
      <c r="K236" s="4" t="str">
        <f>IF(Table7[[#This Row],[RejectedQty]]=0,"","Rejected")</f>
        <v/>
      </c>
    </row>
    <row r="237" spans="1:11" x14ac:dyDescent="0.25">
      <c r="A237" s="5">
        <v>1108</v>
      </c>
      <c r="B237" s="5">
        <v>393</v>
      </c>
      <c r="C237" s="5">
        <v>879</v>
      </c>
      <c r="D237" s="18">
        <v>44002</v>
      </c>
      <c r="E237" s="19">
        <v>123</v>
      </c>
      <c r="F237" s="19">
        <v>319</v>
      </c>
      <c r="G237" s="5">
        <v>550</v>
      </c>
      <c r="H237" s="5">
        <v>0</v>
      </c>
      <c r="I237" s="5">
        <v>550</v>
      </c>
      <c r="J237" s="70">
        <f>VLOOKUP(Table7[[#This Row],[PurchaseOrderID]],Purchase_Order!$A$2:$E$1228,5,0)</f>
        <v>1556</v>
      </c>
      <c r="K237" s="4" t="str">
        <f>IF(Table7[[#This Row],[RejectedQty]]=0,"","Rejected")</f>
        <v/>
      </c>
    </row>
    <row r="238" spans="1:11" x14ac:dyDescent="0.25">
      <c r="A238" s="4">
        <v>1109</v>
      </c>
      <c r="B238" s="4">
        <v>394</v>
      </c>
      <c r="C238" s="4">
        <v>880</v>
      </c>
      <c r="D238" s="20">
        <v>44002</v>
      </c>
      <c r="E238" s="21">
        <v>123</v>
      </c>
      <c r="F238" s="21">
        <v>359</v>
      </c>
      <c r="G238" s="4">
        <v>3</v>
      </c>
      <c r="H238" s="4">
        <v>3</v>
      </c>
      <c r="I238" s="4">
        <v>0</v>
      </c>
      <c r="J238" s="70">
        <f>VLOOKUP(Table7[[#This Row],[PurchaseOrderID]],Purchase_Order!$A$2:$E$1228,5,0)</f>
        <v>1554</v>
      </c>
      <c r="K238" s="4" t="str">
        <f>IF(Table7[[#This Row],[RejectedQty]]=0,"","Rejected")</f>
        <v>Rejected</v>
      </c>
    </row>
    <row r="239" spans="1:11" x14ac:dyDescent="0.25">
      <c r="A239" s="5">
        <v>1110</v>
      </c>
      <c r="B239" s="5">
        <v>394</v>
      </c>
      <c r="C239" s="5">
        <v>881</v>
      </c>
      <c r="D239" s="18">
        <v>44002</v>
      </c>
      <c r="E239" s="19">
        <v>123</v>
      </c>
      <c r="F239" s="19">
        <v>360</v>
      </c>
      <c r="G239" s="5">
        <v>3</v>
      </c>
      <c r="H239" s="5">
        <v>3</v>
      </c>
      <c r="I239" s="5">
        <v>0</v>
      </c>
      <c r="J239" s="70">
        <f>VLOOKUP(Table7[[#This Row],[PurchaseOrderID]],Purchase_Order!$A$2:$E$1228,5,0)</f>
        <v>1554</v>
      </c>
      <c r="K239" s="4" t="str">
        <f>IF(Table7[[#This Row],[RejectedQty]]=0,"","Rejected")</f>
        <v>Rejected</v>
      </c>
    </row>
    <row r="240" spans="1:11" x14ac:dyDescent="0.25">
      <c r="A240" s="4">
        <v>1111</v>
      </c>
      <c r="B240" s="4">
        <v>395</v>
      </c>
      <c r="C240" s="4">
        <v>882</v>
      </c>
      <c r="D240" s="20">
        <v>44002</v>
      </c>
      <c r="E240" s="21">
        <v>123</v>
      </c>
      <c r="F240" s="21">
        <v>2</v>
      </c>
      <c r="G240" s="4">
        <v>3</v>
      </c>
      <c r="H240" s="4">
        <v>0</v>
      </c>
      <c r="I240" s="4">
        <v>3</v>
      </c>
      <c r="J240" s="70">
        <f>VLOOKUP(Table7[[#This Row],[PurchaseOrderID]],Purchase_Order!$A$2:$E$1228,5,0)</f>
        <v>1688</v>
      </c>
      <c r="K240" s="4" t="str">
        <f>IF(Table7[[#This Row],[RejectedQty]]=0,"","Rejected")</f>
        <v/>
      </c>
    </row>
    <row r="241" spans="1:11" x14ac:dyDescent="0.25">
      <c r="A241" s="5">
        <v>1112</v>
      </c>
      <c r="B241" s="5">
        <v>396</v>
      </c>
      <c r="C241" s="5">
        <v>883</v>
      </c>
      <c r="D241" s="18">
        <v>44002</v>
      </c>
      <c r="E241" s="19">
        <v>123</v>
      </c>
      <c r="F241" s="19">
        <v>1</v>
      </c>
      <c r="G241" s="5">
        <v>3</v>
      </c>
      <c r="H241" s="5">
        <v>0</v>
      </c>
      <c r="I241" s="5">
        <v>3</v>
      </c>
      <c r="J241" s="70">
        <f>VLOOKUP(Table7[[#This Row],[PurchaseOrderID]],Purchase_Order!$A$2:$E$1228,5,0)</f>
        <v>1580</v>
      </c>
      <c r="K241" s="4" t="str">
        <f>IF(Table7[[#This Row],[RejectedQty]]=0,"","Rejected")</f>
        <v/>
      </c>
    </row>
    <row r="242" spans="1:11" x14ac:dyDescent="0.25">
      <c r="A242" s="4">
        <v>1113</v>
      </c>
      <c r="B242" s="4">
        <v>397</v>
      </c>
      <c r="C242" s="4">
        <v>884</v>
      </c>
      <c r="D242" s="20">
        <v>44016</v>
      </c>
      <c r="E242" s="21">
        <v>123</v>
      </c>
      <c r="F242" s="21">
        <v>359</v>
      </c>
      <c r="G242" s="4">
        <v>3</v>
      </c>
      <c r="H242" s="4">
        <v>0</v>
      </c>
      <c r="I242" s="4">
        <v>3</v>
      </c>
      <c r="J242" s="70">
        <f>VLOOKUP(Table7[[#This Row],[PurchaseOrderID]],Purchase_Order!$A$2:$E$1228,5,0)</f>
        <v>1496</v>
      </c>
      <c r="K242" s="4" t="str">
        <f>IF(Table7[[#This Row],[RejectedQty]]=0,"","Rejected")</f>
        <v/>
      </c>
    </row>
    <row r="243" spans="1:11" x14ac:dyDescent="0.25">
      <c r="A243" s="5">
        <v>1114</v>
      </c>
      <c r="B243" s="5">
        <v>397</v>
      </c>
      <c r="C243" s="5">
        <v>885</v>
      </c>
      <c r="D243" s="18">
        <v>44016</v>
      </c>
      <c r="E243" s="19">
        <v>123</v>
      </c>
      <c r="F243" s="19">
        <v>360</v>
      </c>
      <c r="G243" s="5">
        <v>3</v>
      </c>
      <c r="H243" s="5">
        <v>0</v>
      </c>
      <c r="I243" s="5">
        <v>3</v>
      </c>
      <c r="J243" s="70">
        <f>VLOOKUP(Table7[[#This Row],[PurchaseOrderID]],Purchase_Order!$A$2:$E$1228,5,0)</f>
        <v>1496</v>
      </c>
      <c r="K243" s="4" t="str">
        <f>IF(Table7[[#This Row],[RejectedQty]]=0,"","Rejected")</f>
        <v/>
      </c>
    </row>
    <row r="244" spans="1:11" x14ac:dyDescent="0.25">
      <c r="A244" s="4">
        <v>1115</v>
      </c>
      <c r="B244" s="4">
        <v>397</v>
      </c>
      <c r="C244" s="4">
        <v>886</v>
      </c>
      <c r="D244" s="20">
        <v>44016</v>
      </c>
      <c r="E244" s="21">
        <v>125</v>
      </c>
      <c r="F244" s="21">
        <v>361</v>
      </c>
      <c r="G244" s="4">
        <v>3</v>
      </c>
      <c r="H244" s="4">
        <v>0</v>
      </c>
      <c r="I244" s="4">
        <v>3</v>
      </c>
      <c r="J244" s="70">
        <f>VLOOKUP(Table7[[#This Row],[PurchaseOrderID]],Purchase_Order!$A$2:$E$1228,5,0)</f>
        <v>1496</v>
      </c>
      <c r="K244" s="4" t="str">
        <f>IF(Table7[[#This Row],[RejectedQty]]=0,"","Rejected")</f>
        <v/>
      </c>
    </row>
    <row r="245" spans="1:11" x14ac:dyDescent="0.25">
      <c r="A245" s="5">
        <v>1116</v>
      </c>
      <c r="B245" s="5">
        <v>397</v>
      </c>
      <c r="C245" s="5">
        <v>887</v>
      </c>
      <c r="D245" s="18">
        <v>44016</v>
      </c>
      <c r="E245" s="19">
        <v>125</v>
      </c>
      <c r="F245" s="19">
        <v>362</v>
      </c>
      <c r="G245" s="5">
        <v>3</v>
      </c>
      <c r="H245" s="5">
        <v>0</v>
      </c>
      <c r="I245" s="5">
        <v>3</v>
      </c>
      <c r="J245" s="70">
        <f>VLOOKUP(Table7[[#This Row],[PurchaseOrderID]],Purchase_Order!$A$2:$E$1228,5,0)</f>
        <v>1496</v>
      </c>
      <c r="K245" s="4" t="str">
        <f>IF(Table7[[#This Row],[RejectedQty]]=0,"","Rejected")</f>
        <v/>
      </c>
    </row>
    <row r="246" spans="1:11" x14ac:dyDescent="0.25">
      <c r="A246" s="4">
        <v>1117</v>
      </c>
      <c r="B246" s="4">
        <v>397</v>
      </c>
      <c r="C246" s="4">
        <v>888</v>
      </c>
      <c r="D246" s="20">
        <v>44016</v>
      </c>
      <c r="E246" s="21">
        <v>123</v>
      </c>
      <c r="F246" s="21">
        <v>363</v>
      </c>
      <c r="G246" s="4">
        <v>3</v>
      </c>
      <c r="H246" s="4">
        <v>0</v>
      </c>
      <c r="I246" s="4">
        <v>3</v>
      </c>
      <c r="J246" s="70">
        <f>VLOOKUP(Table7[[#This Row],[PurchaseOrderID]],Purchase_Order!$A$2:$E$1228,5,0)</f>
        <v>1496</v>
      </c>
      <c r="K246" s="4" t="str">
        <f>IF(Table7[[#This Row],[RejectedQty]]=0,"","Rejected")</f>
        <v/>
      </c>
    </row>
    <row r="247" spans="1:11" x14ac:dyDescent="0.25">
      <c r="A247" s="5">
        <v>1118</v>
      </c>
      <c r="B247" s="5">
        <v>397</v>
      </c>
      <c r="C247" s="5">
        <v>889</v>
      </c>
      <c r="D247" s="18">
        <v>44016</v>
      </c>
      <c r="E247" s="19">
        <v>125</v>
      </c>
      <c r="F247" s="19">
        <v>364</v>
      </c>
      <c r="G247" s="5">
        <v>3</v>
      </c>
      <c r="H247" s="5">
        <v>0</v>
      </c>
      <c r="I247" s="5">
        <v>3</v>
      </c>
      <c r="J247" s="70">
        <f>VLOOKUP(Table7[[#This Row],[PurchaseOrderID]],Purchase_Order!$A$2:$E$1228,5,0)</f>
        <v>1496</v>
      </c>
      <c r="K247" s="4" t="str">
        <f>IF(Table7[[#This Row],[RejectedQty]]=0,"","Rejected")</f>
        <v/>
      </c>
    </row>
    <row r="248" spans="1:11" x14ac:dyDescent="0.25">
      <c r="A248" s="4">
        <v>1119</v>
      </c>
      <c r="B248" s="4">
        <v>398</v>
      </c>
      <c r="C248" s="4">
        <v>890</v>
      </c>
      <c r="D248" s="20">
        <v>44016</v>
      </c>
      <c r="E248" s="21">
        <v>123</v>
      </c>
      <c r="F248" s="21">
        <v>530</v>
      </c>
      <c r="G248" s="4">
        <v>550</v>
      </c>
      <c r="H248" s="4">
        <v>0</v>
      </c>
      <c r="I248" s="4">
        <v>550</v>
      </c>
      <c r="J248" s="70">
        <f>VLOOKUP(Table7[[#This Row],[PurchaseOrderID]],Purchase_Order!$A$2:$E$1228,5,0)</f>
        <v>1494</v>
      </c>
      <c r="K248" s="4" t="str">
        <f>IF(Table7[[#This Row],[RejectedQty]]=0,"","Rejected")</f>
        <v/>
      </c>
    </row>
    <row r="249" spans="1:11" x14ac:dyDescent="0.25">
      <c r="A249" s="5">
        <v>1120</v>
      </c>
      <c r="B249" s="5">
        <v>399</v>
      </c>
      <c r="C249" s="5">
        <v>891</v>
      </c>
      <c r="D249" s="18">
        <v>44016</v>
      </c>
      <c r="E249" s="19">
        <v>123</v>
      </c>
      <c r="F249" s="19">
        <v>4</v>
      </c>
      <c r="G249" s="5">
        <v>3</v>
      </c>
      <c r="H249" s="5">
        <v>0</v>
      </c>
      <c r="I249" s="5">
        <v>3</v>
      </c>
      <c r="J249" s="70">
        <f>VLOOKUP(Table7[[#This Row],[PurchaseOrderID]],Purchase_Order!$A$2:$E$1228,5,0)</f>
        <v>1650</v>
      </c>
      <c r="K249" s="4" t="str">
        <f>IF(Table7[[#This Row],[RejectedQty]]=0,"","Rejected")</f>
        <v/>
      </c>
    </row>
    <row r="250" spans="1:11" x14ac:dyDescent="0.25">
      <c r="A250" s="4">
        <v>1121</v>
      </c>
      <c r="B250" s="4">
        <v>400</v>
      </c>
      <c r="C250" s="4">
        <v>892</v>
      </c>
      <c r="D250" s="20">
        <v>44016</v>
      </c>
      <c r="E250" s="21">
        <v>125</v>
      </c>
      <c r="F250" s="21">
        <v>512</v>
      </c>
      <c r="G250" s="4">
        <v>550</v>
      </c>
      <c r="H250" s="4">
        <v>0</v>
      </c>
      <c r="I250" s="4">
        <v>550</v>
      </c>
      <c r="J250" s="70">
        <f>VLOOKUP(Table7[[#This Row],[PurchaseOrderID]],Purchase_Order!$A$2:$E$1228,5,0)</f>
        <v>1654</v>
      </c>
      <c r="K250" s="4" t="str">
        <f>IF(Table7[[#This Row],[RejectedQty]]=0,"","Rejected")</f>
        <v/>
      </c>
    </row>
    <row r="251" spans="1:11" x14ac:dyDescent="0.25">
      <c r="A251" s="5">
        <v>1122</v>
      </c>
      <c r="B251" s="5">
        <v>401</v>
      </c>
      <c r="C251" s="5">
        <v>893</v>
      </c>
      <c r="D251" s="18">
        <v>44016</v>
      </c>
      <c r="E251" s="19">
        <v>125</v>
      </c>
      <c r="F251" s="19">
        <v>513</v>
      </c>
      <c r="G251" s="5">
        <v>550</v>
      </c>
      <c r="H251" s="5">
        <v>0</v>
      </c>
      <c r="I251" s="5">
        <v>550</v>
      </c>
      <c r="J251" s="70">
        <f>VLOOKUP(Table7[[#This Row],[PurchaseOrderID]],Purchase_Order!$A$2:$E$1228,5,0)</f>
        <v>1664</v>
      </c>
      <c r="K251" s="4" t="str">
        <f>IF(Table7[[#This Row],[RejectedQty]]=0,"","Rejected")</f>
        <v/>
      </c>
    </row>
    <row r="252" spans="1:11" x14ac:dyDescent="0.25">
      <c r="A252" s="4">
        <v>1123</v>
      </c>
      <c r="B252" s="4">
        <v>402</v>
      </c>
      <c r="C252" s="4">
        <v>894</v>
      </c>
      <c r="D252" s="20">
        <v>44016</v>
      </c>
      <c r="E252" s="21">
        <v>125</v>
      </c>
      <c r="F252" s="21">
        <v>317</v>
      </c>
      <c r="G252" s="4">
        <v>550</v>
      </c>
      <c r="H252" s="4">
        <v>82</v>
      </c>
      <c r="I252" s="4">
        <v>468</v>
      </c>
      <c r="J252" s="70">
        <f>VLOOKUP(Table7[[#This Row],[PurchaseOrderID]],Purchase_Order!$A$2:$E$1228,5,0)</f>
        <v>1678</v>
      </c>
      <c r="K252" s="4" t="str">
        <f>IF(Table7[[#This Row],[RejectedQty]]=0,"","Rejected")</f>
        <v>Rejected</v>
      </c>
    </row>
    <row r="253" spans="1:11" x14ac:dyDescent="0.25">
      <c r="A253" s="5">
        <v>1124</v>
      </c>
      <c r="B253" s="5">
        <v>402</v>
      </c>
      <c r="C253" s="5">
        <v>895</v>
      </c>
      <c r="D253" s="18">
        <v>44016</v>
      </c>
      <c r="E253" s="19">
        <v>125</v>
      </c>
      <c r="F253" s="19">
        <v>318</v>
      </c>
      <c r="G253" s="5">
        <v>550</v>
      </c>
      <c r="H253" s="5">
        <v>0</v>
      </c>
      <c r="I253" s="5">
        <v>550</v>
      </c>
      <c r="J253" s="70">
        <f>VLOOKUP(Table7[[#This Row],[PurchaseOrderID]],Purchase_Order!$A$2:$E$1228,5,0)</f>
        <v>1678</v>
      </c>
      <c r="K253" s="4" t="str">
        <f>IF(Table7[[#This Row],[RejectedQty]]=0,"","Rejected")</f>
        <v/>
      </c>
    </row>
    <row r="254" spans="1:11" x14ac:dyDescent="0.25">
      <c r="A254" s="4">
        <v>1125</v>
      </c>
      <c r="B254" s="4">
        <v>403</v>
      </c>
      <c r="C254" s="4">
        <v>896</v>
      </c>
      <c r="D254" s="20">
        <v>44016</v>
      </c>
      <c r="E254" s="21">
        <v>123</v>
      </c>
      <c r="F254" s="21">
        <v>405</v>
      </c>
      <c r="G254" s="4">
        <v>3</v>
      </c>
      <c r="H254" s="4">
        <v>0</v>
      </c>
      <c r="I254" s="4">
        <v>3</v>
      </c>
      <c r="J254" s="70">
        <f>VLOOKUP(Table7[[#This Row],[PurchaseOrderID]],Purchase_Order!$A$2:$E$1228,5,0)</f>
        <v>1616</v>
      </c>
      <c r="K254" s="4" t="str">
        <f>IF(Table7[[#This Row],[RejectedQty]]=0,"","Rejected")</f>
        <v/>
      </c>
    </row>
    <row r="255" spans="1:11" x14ac:dyDescent="0.25">
      <c r="A255" s="5">
        <v>1126</v>
      </c>
      <c r="B255" s="5">
        <v>403</v>
      </c>
      <c r="C255" s="5">
        <v>897</v>
      </c>
      <c r="D255" s="18">
        <v>44016</v>
      </c>
      <c r="E255" s="19">
        <v>125</v>
      </c>
      <c r="F255" s="19">
        <v>406</v>
      </c>
      <c r="G255" s="5">
        <v>3</v>
      </c>
      <c r="H255" s="5">
        <v>0</v>
      </c>
      <c r="I255" s="5">
        <v>3</v>
      </c>
      <c r="J255" s="70">
        <f>VLOOKUP(Table7[[#This Row],[PurchaseOrderID]],Purchase_Order!$A$2:$E$1228,5,0)</f>
        <v>1616</v>
      </c>
      <c r="K255" s="4" t="str">
        <f>IF(Table7[[#This Row],[RejectedQty]]=0,"","Rejected")</f>
        <v/>
      </c>
    </row>
    <row r="256" spans="1:11" x14ac:dyDescent="0.25">
      <c r="A256" s="4">
        <v>1127</v>
      </c>
      <c r="B256" s="4">
        <v>403</v>
      </c>
      <c r="C256" s="4">
        <v>898</v>
      </c>
      <c r="D256" s="20">
        <v>44016</v>
      </c>
      <c r="E256" s="21">
        <v>125</v>
      </c>
      <c r="F256" s="21">
        <v>407</v>
      </c>
      <c r="G256" s="4">
        <v>3</v>
      </c>
      <c r="H256" s="4">
        <v>0</v>
      </c>
      <c r="I256" s="4">
        <v>3</v>
      </c>
      <c r="J256" s="70">
        <f>VLOOKUP(Table7[[#This Row],[PurchaseOrderID]],Purchase_Order!$A$2:$E$1228,5,0)</f>
        <v>1616</v>
      </c>
      <c r="K256" s="4" t="str">
        <f>IF(Table7[[#This Row],[RejectedQty]]=0,"","Rejected")</f>
        <v/>
      </c>
    </row>
    <row r="257" spans="1:11" x14ac:dyDescent="0.25">
      <c r="A257" s="5">
        <v>1128</v>
      </c>
      <c r="B257" s="5">
        <v>404</v>
      </c>
      <c r="C257" s="5">
        <v>899</v>
      </c>
      <c r="D257" s="18">
        <v>44016</v>
      </c>
      <c r="E257" s="19">
        <v>125</v>
      </c>
      <c r="F257" s="19">
        <v>422</v>
      </c>
      <c r="G257" s="5">
        <v>3</v>
      </c>
      <c r="H257" s="5">
        <v>3</v>
      </c>
      <c r="I257" s="5">
        <v>0</v>
      </c>
      <c r="J257" s="70">
        <f>VLOOKUP(Table7[[#This Row],[PurchaseOrderID]],Purchase_Order!$A$2:$E$1228,5,0)</f>
        <v>1492</v>
      </c>
      <c r="K257" s="4" t="str">
        <f>IF(Table7[[#This Row],[RejectedQty]]=0,"","Rejected")</f>
        <v>Rejected</v>
      </c>
    </row>
    <row r="258" spans="1:11" x14ac:dyDescent="0.25">
      <c r="A258" s="4">
        <v>1129</v>
      </c>
      <c r="B258" s="4">
        <v>404</v>
      </c>
      <c r="C258" s="4">
        <v>900</v>
      </c>
      <c r="D258" s="20">
        <v>44016</v>
      </c>
      <c r="E258" s="21">
        <v>123</v>
      </c>
      <c r="F258" s="21">
        <v>423</v>
      </c>
      <c r="G258" s="4">
        <v>3</v>
      </c>
      <c r="H258" s="4">
        <v>3</v>
      </c>
      <c r="I258" s="4">
        <v>0</v>
      </c>
      <c r="J258" s="70">
        <f>VLOOKUP(Table7[[#This Row],[PurchaseOrderID]],Purchase_Order!$A$2:$E$1228,5,0)</f>
        <v>1492</v>
      </c>
      <c r="K258" s="4" t="str">
        <f>IF(Table7[[#This Row],[RejectedQty]]=0,"","Rejected")</f>
        <v>Rejected</v>
      </c>
    </row>
    <row r="259" spans="1:11" x14ac:dyDescent="0.25">
      <c r="A259" s="5">
        <v>1130</v>
      </c>
      <c r="B259" s="5">
        <v>405</v>
      </c>
      <c r="C259" s="5">
        <v>901</v>
      </c>
      <c r="D259" s="18">
        <v>44033</v>
      </c>
      <c r="E259" s="19">
        <v>123</v>
      </c>
      <c r="F259" s="19">
        <v>320</v>
      </c>
      <c r="G259" s="5">
        <v>3</v>
      </c>
      <c r="H259" s="5">
        <v>0</v>
      </c>
      <c r="I259" s="5">
        <v>3</v>
      </c>
      <c r="J259" s="70">
        <f>VLOOKUP(Table7[[#This Row],[PurchaseOrderID]],Purchase_Order!$A$2:$E$1228,5,0)</f>
        <v>1602</v>
      </c>
      <c r="K259" s="4" t="str">
        <f>IF(Table7[[#This Row],[RejectedQty]]=0,"","Rejected")</f>
        <v/>
      </c>
    </row>
    <row r="260" spans="1:11" x14ac:dyDescent="0.25">
      <c r="A260" s="4">
        <v>1131</v>
      </c>
      <c r="B260" s="4">
        <v>405</v>
      </c>
      <c r="C260" s="4">
        <v>902</v>
      </c>
      <c r="D260" s="20">
        <v>44033</v>
      </c>
      <c r="E260" s="21">
        <v>123</v>
      </c>
      <c r="F260" s="21">
        <v>321</v>
      </c>
      <c r="G260" s="4">
        <v>3</v>
      </c>
      <c r="H260" s="4">
        <v>0</v>
      </c>
      <c r="I260" s="4">
        <v>3</v>
      </c>
      <c r="J260" s="70">
        <f>VLOOKUP(Table7[[#This Row],[PurchaseOrderID]],Purchase_Order!$A$2:$E$1228,5,0)</f>
        <v>1602</v>
      </c>
      <c r="K260" s="4" t="str">
        <f>IF(Table7[[#This Row],[RejectedQty]]=0,"","Rejected")</f>
        <v/>
      </c>
    </row>
    <row r="261" spans="1:11" x14ac:dyDescent="0.25">
      <c r="A261" s="5">
        <v>1132</v>
      </c>
      <c r="B261" s="5">
        <v>405</v>
      </c>
      <c r="C261" s="5">
        <v>903</v>
      </c>
      <c r="D261" s="18">
        <v>44033</v>
      </c>
      <c r="E261" s="19">
        <v>123</v>
      </c>
      <c r="F261" s="19">
        <v>322</v>
      </c>
      <c r="G261" s="5">
        <v>60</v>
      </c>
      <c r="H261" s="5">
        <v>0</v>
      </c>
      <c r="I261" s="5">
        <v>60</v>
      </c>
      <c r="J261" s="70">
        <f>VLOOKUP(Table7[[#This Row],[PurchaseOrderID]],Purchase_Order!$A$2:$E$1228,5,0)</f>
        <v>1602</v>
      </c>
      <c r="K261" s="4" t="str">
        <f>IF(Table7[[#This Row],[RejectedQty]]=0,"","Rejected")</f>
        <v/>
      </c>
    </row>
    <row r="262" spans="1:11" x14ac:dyDescent="0.25">
      <c r="A262" s="4">
        <v>1133</v>
      </c>
      <c r="B262" s="4">
        <v>406</v>
      </c>
      <c r="C262" s="4">
        <v>904</v>
      </c>
      <c r="D262" s="20">
        <v>44033</v>
      </c>
      <c r="E262" s="21">
        <v>123</v>
      </c>
      <c r="F262" s="21">
        <v>461</v>
      </c>
      <c r="G262" s="4">
        <v>3</v>
      </c>
      <c r="H262" s="4">
        <v>0</v>
      </c>
      <c r="I262" s="4">
        <v>3</v>
      </c>
      <c r="J262" s="70">
        <f>VLOOKUP(Table7[[#This Row],[PurchaseOrderID]],Purchase_Order!$A$2:$E$1228,5,0)</f>
        <v>1540</v>
      </c>
      <c r="K262" s="4" t="str">
        <f>IF(Table7[[#This Row],[RejectedQty]]=0,"","Rejected")</f>
        <v/>
      </c>
    </row>
    <row r="263" spans="1:11" x14ac:dyDescent="0.25">
      <c r="A263" s="5">
        <v>1134</v>
      </c>
      <c r="B263" s="5">
        <v>407</v>
      </c>
      <c r="C263" s="5">
        <v>905</v>
      </c>
      <c r="D263" s="18">
        <v>44033</v>
      </c>
      <c r="E263" s="19">
        <v>123</v>
      </c>
      <c r="F263" s="19">
        <v>941</v>
      </c>
      <c r="G263" s="5">
        <v>550</v>
      </c>
      <c r="H263" s="5">
        <v>0</v>
      </c>
      <c r="I263" s="5">
        <v>550</v>
      </c>
      <c r="J263" s="70">
        <f>VLOOKUP(Table7[[#This Row],[PurchaseOrderID]],Purchase_Order!$A$2:$E$1228,5,0)</f>
        <v>1628</v>
      </c>
      <c r="K263" s="4" t="str">
        <f>IF(Table7[[#This Row],[RejectedQty]]=0,"","Rejected")</f>
        <v/>
      </c>
    </row>
    <row r="264" spans="1:11" x14ac:dyDescent="0.25">
      <c r="A264" s="4">
        <v>1135</v>
      </c>
      <c r="B264" s="4">
        <v>408</v>
      </c>
      <c r="C264" s="4">
        <v>906</v>
      </c>
      <c r="D264" s="20">
        <v>44033</v>
      </c>
      <c r="E264" s="21">
        <v>123</v>
      </c>
      <c r="F264" s="21">
        <v>320</v>
      </c>
      <c r="G264" s="4">
        <v>3</v>
      </c>
      <c r="H264" s="4">
        <v>0</v>
      </c>
      <c r="I264" s="4">
        <v>3</v>
      </c>
      <c r="J264" s="70">
        <f>VLOOKUP(Table7[[#This Row],[PurchaseOrderID]],Purchase_Order!$A$2:$E$1228,5,0)</f>
        <v>1604</v>
      </c>
      <c r="K264" s="4" t="str">
        <f>IF(Table7[[#This Row],[RejectedQty]]=0,"","Rejected")</f>
        <v/>
      </c>
    </row>
    <row r="265" spans="1:11" x14ac:dyDescent="0.25">
      <c r="A265" s="5">
        <v>1136</v>
      </c>
      <c r="B265" s="5">
        <v>408</v>
      </c>
      <c r="C265" s="5">
        <v>907</v>
      </c>
      <c r="D265" s="18">
        <v>44033</v>
      </c>
      <c r="E265" s="19">
        <v>125</v>
      </c>
      <c r="F265" s="19">
        <v>321</v>
      </c>
      <c r="G265" s="5">
        <v>3</v>
      </c>
      <c r="H265" s="5">
        <v>0</v>
      </c>
      <c r="I265" s="5">
        <v>3</v>
      </c>
      <c r="J265" s="70">
        <f>VLOOKUP(Table7[[#This Row],[PurchaseOrderID]],Purchase_Order!$A$2:$E$1228,5,0)</f>
        <v>1604</v>
      </c>
      <c r="K265" s="4" t="str">
        <f>IF(Table7[[#This Row],[RejectedQty]]=0,"","Rejected")</f>
        <v/>
      </c>
    </row>
    <row r="266" spans="1:11" x14ac:dyDescent="0.25">
      <c r="A266" s="4">
        <v>1137</v>
      </c>
      <c r="B266" s="4">
        <v>408</v>
      </c>
      <c r="C266" s="4">
        <v>908</v>
      </c>
      <c r="D266" s="20">
        <v>44033</v>
      </c>
      <c r="E266" s="21">
        <v>125</v>
      </c>
      <c r="F266" s="21">
        <v>322</v>
      </c>
      <c r="G266" s="4">
        <v>60</v>
      </c>
      <c r="H266" s="4">
        <v>0</v>
      </c>
      <c r="I266" s="4">
        <v>60</v>
      </c>
      <c r="J266" s="70">
        <f>VLOOKUP(Table7[[#This Row],[PurchaseOrderID]],Purchase_Order!$A$2:$E$1228,5,0)</f>
        <v>1604</v>
      </c>
      <c r="K266" s="4" t="str">
        <f>IF(Table7[[#This Row],[RejectedQty]]=0,"","Rejected")</f>
        <v/>
      </c>
    </row>
    <row r="267" spans="1:11" x14ac:dyDescent="0.25">
      <c r="A267" s="5">
        <v>1138</v>
      </c>
      <c r="B267" s="5">
        <v>409</v>
      </c>
      <c r="C267" s="5">
        <v>909</v>
      </c>
      <c r="D267" s="18">
        <v>44043</v>
      </c>
      <c r="E267" s="19">
        <v>123</v>
      </c>
      <c r="F267" s="19">
        <v>504</v>
      </c>
      <c r="G267" s="5">
        <v>3</v>
      </c>
      <c r="H267" s="5">
        <v>0</v>
      </c>
      <c r="I267" s="5">
        <v>3</v>
      </c>
      <c r="J267" s="70">
        <f>VLOOKUP(Table7[[#This Row],[PurchaseOrderID]],Purchase_Order!$A$2:$E$1228,5,0)</f>
        <v>1690</v>
      </c>
      <c r="K267" s="4" t="str">
        <f>IF(Table7[[#This Row],[RejectedQty]]=0,"","Rejected")</f>
        <v/>
      </c>
    </row>
    <row r="268" spans="1:11" x14ac:dyDescent="0.25">
      <c r="A268" s="4">
        <v>1139</v>
      </c>
      <c r="B268" s="4">
        <v>410</v>
      </c>
      <c r="C268" s="4">
        <v>910</v>
      </c>
      <c r="D268" s="20">
        <v>44043</v>
      </c>
      <c r="E268" s="21">
        <v>125</v>
      </c>
      <c r="F268" s="21">
        <v>497</v>
      </c>
      <c r="G268" s="4">
        <v>3</v>
      </c>
      <c r="H268" s="4">
        <v>0</v>
      </c>
      <c r="I268" s="4">
        <v>3</v>
      </c>
      <c r="J268" s="70">
        <f>VLOOKUP(Table7[[#This Row],[PurchaseOrderID]],Purchase_Order!$A$2:$E$1228,5,0)</f>
        <v>1566</v>
      </c>
      <c r="K268" s="4" t="str">
        <f>IF(Table7[[#This Row],[RejectedQty]]=0,"","Rejected")</f>
        <v/>
      </c>
    </row>
    <row r="269" spans="1:11" x14ac:dyDescent="0.25">
      <c r="A269" s="5">
        <v>1140</v>
      </c>
      <c r="B269" s="5">
        <v>411</v>
      </c>
      <c r="C269" s="5">
        <v>911</v>
      </c>
      <c r="D269" s="18">
        <v>44043</v>
      </c>
      <c r="E269" s="19">
        <v>123</v>
      </c>
      <c r="F269" s="19">
        <v>323</v>
      </c>
      <c r="G269" s="5">
        <v>3</v>
      </c>
      <c r="H269" s="5">
        <v>0</v>
      </c>
      <c r="I269" s="5">
        <v>3</v>
      </c>
      <c r="J269" s="70">
        <f>VLOOKUP(Table7[[#This Row],[PurchaseOrderID]],Purchase_Order!$A$2:$E$1228,5,0)</f>
        <v>1698</v>
      </c>
      <c r="K269" s="4" t="str">
        <f>IF(Table7[[#This Row],[RejectedQty]]=0,"","Rejected")</f>
        <v/>
      </c>
    </row>
    <row r="270" spans="1:11" x14ac:dyDescent="0.25">
      <c r="A270" s="4">
        <v>1141</v>
      </c>
      <c r="B270" s="4">
        <v>412</v>
      </c>
      <c r="C270" s="4">
        <v>912</v>
      </c>
      <c r="D270" s="20">
        <v>44043</v>
      </c>
      <c r="E270" s="21">
        <v>123</v>
      </c>
      <c r="F270" s="21">
        <v>523</v>
      </c>
      <c r="G270" s="4">
        <v>550</v>
      </c>
      <c r="H270" s="4">
        <v>82</v>
      </c>
      <c r="I270" s="4">
        <v>468</v>
      </c>
      <c r="J270" s="70">
        <f>VLOOKUP(Table7[[#This Row],[PurchaseOrderID]],Purchase_Order!$A$2:$E$1228,5,0)</f>
        <v>1560</v>
      </c>
      <c r="K270" s="4" t="str">
        <f>IF(Table7[[#This Row],[RejectedQty]]=0,"","Rejected")</f>
        <v>Rejected</v>
      </c>
    </row>
    <row r="271" spans="1:11" x14ac:dyDescent="0.25">
      <c r="A271" s="5">
        <v>1142</v>
      </c>
      <c r="B271" s="5">
        <v>412</v>
      </c>
      <c r="C271" s="5">
        <v>913</v>
      </c>
      <c r="D271" s="18">
        <v>44043</v>
      </c>
      <c r="E271" s="19">
        <v>125</v>
      </c>
      <c r="F271" s="19">
        <v>524</v>
      </c>
      <c r="G271" s="5">
        <v>550</v>
      </c>
      <c r="H271" s="5">
        <v>0</v>
      </c>
      <c r="I271" s="5">
        <v>550</v>
      </c>
      <c r="J271" s="70">
        <f>VLOOKUP(Table7[[#This Row],[PurchaseOrderID]],Purchase_Order!$A$2:$E$1228,5,0)</f>
        <v>1560</v>
      </c>
      <c r="K271" s="4" t="str">
        <f>IF(Table7[[#This Row],[RejectedQty]]=0,"","Rejected")</f>
        <v/>
      </c>
    </row>
    <row r="272" spans="1:11" x14ac:dyDescent="0.25">
      <c r="A272" s="4">
        <v>1143</v>
      </c>
      <c r="B272" s="4">
        <v>413</v>
      </c>
      <c r="C272" s="4">
        <v>914</v>
      </c>
      <c r="D272" s="20">
        <v>44051</v>
      </c>
      <c r="E272" s="21">
        <v>125</v>
      </c>
      <c r="F272" s="21">
        <v>494</v>
      </c>
      <c r="G272" s="4">
        <v>60</v>
      </c>
      <c r="H272" s="4">
        <v>0</v>
      </c>
      <c r="I272" s="4">
        <v>60</v>
      </c>
      <c r="J272" s="70">
        <f>VLOOKUP(Table7[[#This Row],[PurchaseOrderID]],Purchase_Order!$A$2:$E$1228,5,0)</f>
        <v>1692</v>
      </c>
      <c r="K272" s="4" t="str">
        <f>IF(Table7[[#This Row],[RejectedQty]]=0,"","Rejected")</f>
        <v/>
      </c>
    </row>
    <row r="273" spans="1:11" x14ac:dyDescent="0.25">
      <c r="A273" s="5">
        <v>1144</v>
      </c>
      <c r="B273" s="5">
        <v>413</v>
      </c>
      <c r="C273" s="5">
        <v>915</v>
      </c>
      <c r="D273" s="18">
        <v>44051</v>
      </c>
      <c r="E273" s="19">
        <v>125</v>
      </c>
      <c r="F273" s="19">
        <v>495</v>
      </c>
      <c r="G273" s="5">
        <v>60</v>
      </c>
      <c r="H273" s="5">
        <v>0</v>
      </c>
      <c r="I273" s="5">
        <v>60</v>
      </c>
      <c r="J273" s="70">
        <f>VLOOKUP(Table7[[#This Row],[PurchaseOrderID]],Purchase_Order!$A$2:$E$1228,5,0)</f>
        <v>1692</v>
      </c>
      <c r="K273" s="4" t="str">
        <f>IF(Table7[[#This Row],[RejectedQty]]=0,"","Rejected")</f>
        <v/>
      </c>
    </row>
    <row r="274" spans="1:11" x14ac:dyDescent="0.25">
      <c r="A274" s="4">
        <v>1145</v>
      </c>
      <c r="B274" s="4">
        <v>413</v>
      </c>
      <c r="C274" s="4">
        <v>916</v>
      </c>
      <c r="D274" s="20">
        <v>44051</v>
      </c>
      <c r="E274" s="21">
        <v>125</v>
      </c>
      <c r="F274" s="21">
        <v>496</v>
      </c>
      <c r="G274" s="4">
        <v>60</v>
      </c>
      <c r="H274" s="4">
        <v>0</v>
      </c>
      <c r="I274" s="4">
        <v>60</v>
      </c>
      <c r="J274" s="70">
        <f>VLOOKUP(Table7[[#This Row],[PurchaseOrderID]],Purchase_Order!$A$2:$E$1228,5,0)</f>
        <v>1692</v>
      </c>
      <c r="K274" s="4" t="str">
        <f>IF(Table7[[#This Row],[RejectedQty]]=0,"","Rejected")</f>
        <v/>
      </c>
    </row>
    <row r="275" spans="1:11" x14ac:dyDescent="0.25">
      <c r="A275" s="5">
        <v>1146</v>
      </c>
      <c r="B275" s="5">
        <v>414</v>
      </c>
      <c r="C275" s="5">
        <v>917</v>
      </c>
      <c r="D275" s="18">
        <v>44051</v>
      </c>
      <c r="E275" s="19">
        <v>123</v>
      </c>
      <c r="F275" s="19">
        <v>908</v>
      </c>
      <c r="G275" s="5">
        <v>550</v>
      </c>
      <c r="H275" s="5">
        <v>550</v>
      </c>
      <c r="I275" s="5">
        <v>0</v>
      </c>
      <c r="J275" s="70">
        <f>VLOOKUP(Table7[[#This Row],[PurchaseOrderID]],Purchase_Order!$A$2:$E$1228,5,0)</f>
        <v>1696</v>
      </c>
      <c r="K275" s="4" t="str">
        <f>IF(Table7[[#This Row],[RejectedQty]]=0,"","Rejected")</f>
        <v>Rejected</v>
      </c>
    </row>
    <row r="276" spans="1:11" x14ac:dyDescent="0.25">
      <c r="A276" s="4">
        <v>1147</v>
      </c>
      <c r="B276" s="4">
        <v>414</v>
      </c>
      <c r="C276" s="4">
        <v>918</v>
      </c>
      <c r="D276" s="20">
        <v>44051</v>
      </c>
      <c r="E276" s="21">
        <v>125</v>
      </c>
      <c r="F276" s="21">
        <v>909</v>
      </c>
      <c r="G276" s="4">
        <v>550</v>
      </c>
      <c r="H276" s="4">
        <v>550</v>
      </c>
      <c r="I276" s="4">
        <v>0</v>
      </c>
      <c r="J276" s="70">
        <f>VLOOKUP(Table7[[#This Row],[PurchaseOrderID]],Purchase_Order!$A$2:$E$1228,5,0)</f>
        <v>1696</v>
      </c>
      <c r="K276" s="4" t="str">
        <f>IF(Table7[[#This Row],[RejectedQty]]=0,"","Rejected")</f>
        <v>Rejected</v>
      </c>
    </row>
    <row r="277" spans="1:11" x14ac:dyDescent="0.25">
      <c r="A277" s="5">
        <v>1148</v>
      </c>
      <c r="B277" s="5">
        <v>415</v>
      </c>
      <c r="C277" s="5">
        <v>919</v>
      </c>
      <c r="D277" s="18">
        <v>44051</v>
      </c>
      <c r="E277" s="19">
        <v>125</v>
      </c>
      <c r="F277" s="19">
        <v>506</v>
      </c>
      <c r="G277" s="5">
        <v>60</v>
      </c>
      <c r="H277" s="5">
        <v>0</v>
      </c>
      <c r="I277" s="5">
        <v>60</v>
      </c>
      <c r="J277" s="70">
        <f>VLOOKUP(Table7[[#This Row],[PurchaseOrderID]],Purchase_Order!$A$2:$E$1228,5,0)</f>
        <v>1504</v>
      </c>
      <c r="K277" s="4" t="str">
        <f>IF(Table7[[#This Row],[RejectedQty]]=0,"","Rejected")</f>
        <v/>
      </c>
    </row>
    <row r="278" spans="1:11" x14ac:dyDescent="0.25">
      <c r="A278" s="4">
        <v>1149</v>
      </c>
      <c r="B278" s="4">
        <v>416</v>
      </c>
      <c r="C278" s="4">
        <v>920</v>
      </c>
      <c r="D278" s="20">
        <v>44051</v>
      </c>
      <c r="E278" s="21">
        <v>125</v>
      </c>
      <c r="F278" s="21">
        <v>351</v>
      </c>
      <c r="G278" s="4">
        <v>468</v>
      </c>
      <c r="H278" s="4">
        <v>0</v>
      </c>
      <c r="I278" s="4">
        <v>468</v>
      </c>
      <c r="J278" s="70">
        <f>VLOOKUP(Table7[[#This Row],[PurchaseOrderID]],Purchase_Order!$A$2:$E$1228,5,0)</f>
        <v>1544</v>
      </c>
      <c r="K278" s="4" t="str">
        <f>IF(Table7[[#This Row],[RejectedQty]]=0,"","Rejected")</f>
        <v/>
      </c>
    </row>
    <row r="279" spans="1:11" x14ac:dyDescent="0.25">
      <c r="A279" s="5">
        <v>1150</v>
      </c>
      <c r="B279" s="5">
        <v>416</v>
      </c>
      <c r="C279" s="5">
        <v>921</v>
      </c>
      <c r="D279" s="18">
        <v>44051</v>
      </c>
      <c r="E279" s="19">
        <v>123</v>
      </c>
      <c r="F279" s="19">
        <v>352</v>
      </c>
      <c r="G279" s="5">
        <v>550</v>
      </c>
      <c r="H279" s="5">
        <v>0</v>
      </c>
      <c r="I279" s="5">
        <v>550</v>
      </c>
      <c r="J279" s="70">
        <f>VLOOKUP(Table7[[#This Row],[PurchaseOrderID]],Purchase_Order!$A$2:$E$1228,5,0)</f>
        <v>1544</v>
      </c>
      <c r="K279" s="4" t="str">
        <f>IF(Table7[[#This Row],[RejectedQty]]=0,"","Rejected")</f>
        <v/>
      </c>
    </row>
    <row r="280" spans="1:11" x14ac:dyDescent="0.25">
      <c r="A280" s="4">
        <v>1151</v>
      </c>
      <c r="B280" s="4">
        <v>416</v>
      </c>
      <c r="C280" s="4">
        <v>922</v>
      </c>
      <c r="D280" s="20">
        <v>44051</v>
      </c>
      <c r="E280" s="21">
        <v>123</v>
      </c>
      <c r="F280" s="21">
        <v>679</v>
      </c>
      <c r="G280" s="4">
        <v>550</v>
      </c>
      <c r="H280" s="4">
        <v>0</v>
      </c>
      <c r="I280" s="4">
        <v>550</v>
      </c>
      <c r="J280" s="70">
        <f>VLOOKUP(Table7[[#This Row],[PurchaseOrderID]],Purchase_Order!$A$2:$E$1228,5,0)</f>
        <v>1544</v>
      </c>
      <c r="K280" s="4" t="str">
        <f>IF(Table7[[#This Row],[RejectedQty]]=0,"","Rejected")</f>
        <v/>
      </c>
    </row>
    <row r="281" spans="1:11" x14ac:dyDescent="0.25">
      <c r="A281" s="5">
        <v>1152</v>
      </c>
      <c r="B281" s="5">
        <v>417</v>
      </c>
      <c r="C281" s="5">
        <v>923</v>
      </c>
      <c r="D281" s="18">
        <v>44056</v>
      </c>
      <c r="E281" s="19">
        <v>123</v>
      </c>
      <c r="F281" s="19">
        <v>320</v>
      </c>
      <c r="G281" s="5">
        <v>3</v>
      </c>
      <c r="H281" s="5">
        <v>0</v>
      </c>
      <c r="I281" s="5">
        <v>3</v>
      </c>
      <c r="J281" s="70">
        <f>VLOOKUP(Table7[[#This Row],[PurchaseOrderID]],Purchase_Order!$A$2:$E$1228,5,0)</f>
        <v>1514</v>
      </c>
      <c r="K281" s="4" t="str">
        <f>IF(Table7[[#This Row],[RejectedQty]]=0,"","Rejected")</f>
        <v/>
      </c>
    </row>
    <row r="282" spans="1:11" x14ac:dyDescent="0.25">
      <c r="A282" s="4">
        <v>1153</v>
      </c>
      <c r="B282" s="4">
        <v>417</v>
      </c>
      <c r="C282" s="4">
        <v>924</v>
      </c>
      <c r="D282" s="20">
        <v>44056</v>
      </c>
      <c r="E282" s="21">
        <v>123</v>
      </c>
      <c r="F282" s="21">
        <v>321</v>
      </c>
      <c r="G282" s="4">
        <v>3</v>
      </c>
      <c r="H282" s="4">
        <v>0</v>
      </c>
      <c r="I282" s="4">
        <v>3</v>
      </c>
      <c r="J282" s="70">
        <f>VLOOKUP(Table7[[#This Row],[PurchaseOrderID]],Purchase_Order!$A$2:$E$1228,5,0)</f>
        <v>1514</v>
      </c>
      <c r="K282" s="4" t="str">
        <f>IF(Table7[[#This Row],[RejectedQty]]=0,"","Rejected")</f>
        <v/>
      </c>
    </row>
    <row r="283" spans="1:11" x14ac:dyDescent="0.25">
      <c r="A283" s="5">
        <v>1154</v>
      </c>
      <c r="B283" s="5">
        <v>417</v>
      </c>
      <c r="C283" s="5">
        <v>925</v>
      </c>
      <c r="D283" s="18">
        <v>44056</v>
      </c>
      <c r="E283" s="19">
        <v>123</v>
      </c>
      <c r="F283" s="19">
        <v>322</v>
      </c>
      <c r="G283" s="5">
        <v>60</v>
      </c>
      <c r="H283" s="5">
        <v>0</v>
      </c>
      <c r="I283" s="5">
        <v>60</v>
      </c>
      <c r="J283" s="70">
        <f>VLOOKUP(Table7[[#This Row],[PurchaseOrderID]],Purchase_Order!$A$2:$E$1228,5,0)</f>
        <v>1514</v>
      </c>
      <c r="K283" s="4" t="str">
        <f>IF(Table7[[#This Row],[RejectedQty]]=0,"","Rejected")</f>
        <v/>
      </c>
    </row>
    <row r="284" spans="1:11" x14ac:dyDescent="0.25">
      <c r="A284" s="4">
        <v>1155</v>
      </c>
      <c r="B284" s="4">
        <v>418</v>
      </c>
      <c r="C284" s="4">
        <v>926</v>
      </c>
      <c r="D284" s="20">
        <v>44056</v>
      </c>
      <c r="E284" s="21">
        <v>123</v>
      </c>
      <c r="F284" s="21">
        <v>930</v>
      </c>
      <c r="G284" s="4">
        <v>550</v>
      </c>
      <c r="H284" s="4">
        <v>0</v>
      </c>
      <c r="I284" s="4">
        <v>550</v>
      </c>
      <c r="J284" s="70">
        <f>VLOOKUP(Table7[[#This Row],[PurchaseOrderID]],Purchase_Order!$A$2:$E$1228,5,0)</f>
        <v>1498</v>
      </c>
      <c r="K284" s="4" t="str">
        <f>IF(Table7[[#This Row],[RejectedQty]]=0,"","Rejected")</f>
        <v/>
      </c>
    </row>
    <row r="285" spans="1:11" x14ac:dyDescent="0.25">
      <c r="A285" s="5">
        <v>1156</v>
      </c>
      <c r="B285" s="5">
        <v>418</v>
      </c>
      <c r="C285" s="5">
        <v>927</v>
      </c>
      <c r="D285" s="18">
        <v>44056</v>
      </c>
      <c r="E285" s="19">
        <v>123</v>
      </c>
      <c r="F285" s="19">
        <v>921</v>
      </c>
      <c r="G285" s="5">
        <v>550</v>
      </c>
      <c r="H285" s="5">
        <v>0</v>
      </c>
      <c r="I285" s="5">
        <v>550</v>
      </c>
      <c r="J285" s="70">
        <f>VLOOKUP(Table7[[#This Row],[PurchaseOrderID]],Purchase_Order!$A$2:$E$1228,5,0)</f>
        <v>1498</v>
      </c>
      <c r="K285" s="4" t="str">
        <f>IF(Table7[[#This Row],[RejectedQty]]=0,"","Rejected")</f>
        <v/>
      </c>
    </row>
    <row r="286" spans="1:11" x14ac:dyDescent="0.25">
      <c r="A286" s="4">
        <v>1157</v>
      </c>
      <c r="B286" s="4">
        <v>419</v>
      </c>
      <c r="C286" s="4">
        <v>928</v>
      </c>
      <c r="D286" s="20">
        <v>44056</v>
      </c>
      <c r="E286" s="21">
        <v>125</v>
      </c>
      <c r="F286" s="21">
        <v>952</v>
      </c>
      <c r="G286" s="4">
        <v>60</v>
      </c>
      <c r="H286" s="4">
        <v>0</v>
      </c>
      <c r="I286" s="4">
        <v>60</v>
      </c>
      <c r="J286" s="70">
        <f>VLOOKUP(Table7[[#This Row],[PurchaseOrderID]],Purchase_Order!$A$2:$E$1228,5,0)</f>
        <v>1674</v>
      </c>
      <c r="K286" s="4" t="str">
        <f>IF(Table7[[#This Row],[RejectedQty]]=0,"","Rejected")</f>
        <v/>
      </c>
    </row>
    <row r="287" spans="1:11" x14ac:dyDescent="0.25">
      <c r="A287" s="5">
        <v>1158</v>
      </c>
      <c r="B287" s="5">
        <v>420</v>
      </c>
      <c r="C287" s="5">
        <v>929</v>
      </c>
      <c r="D287" s="18">
        <v>44056</v>
      </c>
      <c r="E287" s="19">
        <v>125</v>
      </c>
      <c r="F287" s="19">
        <v>923</v>
      </c>
      <c r="G287" s="5">
        <v>550</v>
      </c>
      <c r="H287" s="5">
        <v>0</v>
      </c>
      <c r="I287" s="5">
        <v>550</v>
      </c>
      <c r="J287" s="70">
        <f>VLOOKUP(Table7[[#This Row],[PurchaseOrderID]],Purchase_Order!$A$2:$E$1228,5,0)</f>
        <v>1652</v>
      </c>
      <c r="K287" s="4" t="str">
        <f>IF(Table7[[#This Row],[RejectedQty]]=0,"","Rejected")</f>
        <v/>
      </c>
    </row>
    <row r="288" spans="1:11" x14ac:dyDescent="0.25">
      <c r="A288" s="4">
        <v>1159</v>
      </c>
      <c r="B288" s="4">
        <v>421</v>
      </c>
      <c r="C288" s="4">
        <v>930</v>
      </c>
      <c r="D288" s="20">
        <v>44056</v>
      </c>
      <c r="E288" s="21">
        <v>123</v>
      </c>
      <c r="F288" s="21">
        <v>317</v>
      </c>
      <c r="G288" s="4">
        <v>550</v>
      </c>
      <c r="H288" s="4">
        <v>0</v>
      </c>
      <c r="I288" s="4">
        <v>550</v>
      </c>
      <c r="J288" s="70">
        <f>VLOOKUP(Table7[[#This Row],[PurchaseOrderID]],Purchase_Order!$A$2:$E$1228,5,0)</f>
        <v>1578</v>
      </c>
      <c r="K288" s="4" t="str">
        <f>IF(Table7[[#This Row],[RejectedQty]]=0,"","Rejected")</f>
        <v/>
      </c>
    </row>
    <row r="289" spans="1:11" x14ac:dyDescent="0.25">
      <c r="A289" s="5">
        <v>1160</v>
      </c>
      <c r="B289" s="5">
        <v>421</v>
      </c>
      <c r="C289" s="5">
        <v>931</v>
      </c>
      <c r="D289" s="18">
        <v>44056</v>
      </c>
      <c r="E289" s="19">
        <v>125</v>
      </c>
      <c r="F289" s="19">
        <v>318</v>
      </c>
      <c r="G289" s="5">
        <v>550</v>
      </c>
      <c r="H289" s="5">
        <v>0</v>
      </c>
      <c r="I289" s="5">
        <v>550</v>
      </c>
      <c r="J289" s="70">
        <f>VLOOKUP(Table7[[#This Row],[PurchaseOrderID]],Purchase_Order!$A$2:$E$1228,5,0)</f>
        <v>1578</v>
      </c>
      <c r="K289" s="4" t="str">
        <f>IF(Table7[[#This Row],[RejectedQty]]=0,"","Rejected")</f>
        <v/>
      </c>
    </row>
    <row r="290" spans="1:11" x14ac:dyDescent="0.25">
      <c r="A290" s="4">
        <v>1161</v>
      </c>
      <c r="B290" s="4">
        <v>421</v>
      </c>
      <c r="C290" s="4">
        <v>932</v>
      </c>
      <c r="D290" s="20">
        <v>44056</v>
      </c>
      <c r="E290" s="21">
        <v>123</v>
      </c>
      <c r="F290" s="21">
        <v>319</v>
      </c>
      <c r="G290" s="4">
        <v>550</v>
      </c>
      <c r="H290" s="4">
        <v>27</v>
      </c>
      <c r="I290" s="4">
        <v>523</v>
      </c>
      <c r="J290" s="70">
        <f>VLOOKUP(Table7[[#This Row],[PurchaseOrderID]],Purchase_Order!$A$2:$E$1228,5,0)</f>
        <v>1578</v>
      </c>
      <c r="K290" s="4" t="str">
        <f>IF(Table7[[#This Row],[RejectedQty]]=0,"","Rejected")</f>
        <v>Rejected</v>
      </c>
    </row>
    <row r="291" spans="1:11" x14ac:dyDescent="0.25">
      <c r="A291" s="5">
        <v>1162</v>
      </c>
      <c r="B291" s="5">
        <v>422</v>
      </c>
      <c r="C291" s="5">
        <v>933</v>
      </c>
      <c r="D291" s="18">
        <v>44056</v>
      </c>
      <c r="E291" s="19">
        <v>123</v>
      </c>
      <c r="F291" s="19">
        <v>928</v>
      </c>
      <c r="G291" s="5">
        <v>550</v>
      </c>
      <c r="H291" s="5">
        <v>82</v>
      </c>
      <c r="I291" s="5">
        <v>468</v>
      </c>
      <c r="J291" s="70">
        <f>VLOOKUP(Table7[[#This Row],[PurchaseOrderID]],Purchase_Order!$A$2:$E$1228,5,0)</f>
        <v>1538</v>
      </c>
      <c r="K291" s="4" t="str">
        <f>IF(Table7[[#This Row],[RejectedQty]]=0,"","Rejected")</f>
        <v>Rejected</v>
      </c>
    </row>
    <row r="292" spans="1:11" x14ac:dyDescent="0.25">
      <c r="A292" s="4">
        <v>1163</v>
      </c>
      <c r="B292" s="4">
        <v>422</v>
      </c>
      <c r="C292" s="4">
        <v>934</v>
      </c>
      <c r="D292" s="20">
        <v>44056</v>
      </c>
      <c r="E292" s="21">
        <v>125</v>
      </c>
      <c r="F292" s="21">
        <v>929</v>
      </c>
      <c r="G292" s="4">
        <v>550</v>
      </c>
      <c r="H292" s="4">
        <v>0</v>
      </c>
      <c r="I292" s="4">
        <v>550</v>
      </c>
      <c r="J292" s="70">
        <f>VLOOKUP(Table7[[#This Row],[PurchaseOrderID]],Purchase_Order!$A$2:$E$1228,5,0)</f>
        <v>1538</v>
      </c>
      <c r="K292" s="4" t="str">
        <f>IF(Table7[[#This Row],[RejectedQty]]=0,"","Rejected")</f>
        <v/>
      </c>
    </row>
    <row r="293" spans="1:11" x14ac:dyDescent="0.25">
      <c r="A293" s="5">
        <v>1164</v>
      </c>
      <c r="B293" s="5">
        <v>423</v>
      </c>
      <c r="C293" s="5">
        <v>935</v>
      </c>
      <c r="D293" s="18">
        <v>44056</v>
      </c>
      <c r="E293" s="19">
        <v>125</v>
      </c>
      <c r="F293" s="19">
        <v>319</v>
      </c>
      <c r="G293" s="5">
        <v>550</v>
      </c>
      <c r="H293" s="5">
        <v>0</v>
      </c>
      <c r="I293" s="5">
        <v>550</v>
      </c>
      <c r="J293" s="70">
        <f>VLOOKUP(Table7[[#This Row],[PurchaseOrderID]],Purchase_Order!$A$2:$E$1228,5,0)</f>
        <v>1556</v>
      </c>
      <c r="K293" s="4" t="str">
        <f>IF(Table7[[#This Row],[RejectedQty]]=0,"","Rejected")</f>
        <v/>
      </c>
    </row>
    <row r="294" spans="1:11" x14ac:dyDescent="0.25">
      <c r="A294" s="4">
        <v>1165</v>
      </c>
      <c r="B294" s="4">
        <v>424</v>
      </c>
      <c r="C294" s="4">
        <v>936</v>
      </c>
      <c r="D294" s="20">
        <v>44056</v>
      </c>
      <c r="E294" s="21">
        <v>125</v>
      </c>
      <c r="F294" s="21">
        <v>361</v>
      </c>
      <c r="G294" s="4">
        <v>3</v>
      </c>
      <c r="H294" s="4">
        <v>0</v>
      </c>
      <c r="I294" s="4">
        <v>3</v>
      </c>
      <c r="J294" s="70">
        <f>VLOOKUP(Table7[[#This Row],[PurchaseOrderID]],Purchase_Order!$A$2:$E$1228,5,0)</f>
        <v>1554</v>
      </c>
      <c r="K294" s="4" t="str">
        <f>IF(Table7[[#This Row],[RejectedQty]]=0,"","Rejected")</f>
        <v/>
      </c>
    </row>
    <row r="295" spans="1:11" x14ac:dyDescent="0.25">
      <c r="A295" s="5">
        <v>1166</v>
      </c>
      <c r="B295" s="5">
        <v>424</v>
      </c>
      <c r="C295" s="5">
        <v>937</v>
      </c>
      <c r="D295" s="18">
        <v>44056</v>
      </c>
      <c r="E295" s="19">
        <v>125</v>
      </c>
      <c r="F295" s="19">
        <v>362</v>
      </c>
      <c r="G295" s="5">
        <v>3</v>
      </c>
      <c r="H295" s="5">
        <v>0</v>
      </c>
      <c r="I295" s="5">
        <v>3</v>
      </c>
      <c r="J295" s="70">
        <f>VLOOKUP(Table7[[#This Row],[PurchaseOrderID]],Purchase_Order!$A$2:$E$1228,5,0)</f>
        <v>1554</v>
      </c>
      <c r="K295" s="4" t="str">
        <f>IF(Table7[[#This Row],[RejectedQty]]=0,"","Rejected")</f>
        <v/>
      </c>
    </row>
    <row r="296" spans="1:11" x14ac:dyDescent="0.25">
      <c r="A296" s="4">
        <v>1167</v>
      </c>
      <c r="B296" s="4">
        <v>425</v>
      </c>
      <c r="C296" s="4">
        <v>938</v>
      </c>
      <c r="D296" s="20">
        <v>44056</v>
      </c>
      <c r="E296" s="21">
        <v>123</v>
      </c>
      <c r="F296" s="21">
        <v>2</v>
      </c>
      <c r="G296" s="4">
        <v>3</v>
      </c>
      <c r="H296" s="4">
        <v>0</v>
      </c>
      <c r="I296" s="4">
        <v>3</v>
      </c>
      <c r="J296" s="70">
        <f>VLOOKUP(Table7[[#This Row],[PurchaseOrderID]],Purchase_Order!$A$2:$E$1228,5,0)</f>
        <v>1688</v>
      </c>
      <c r="K296" s="4" t="str">
        <f>IF(Table7[[#This Row],[RejectedQty]]=0,"","Rejected")</f>
        <v/>
      </c>
    </row>
    <row r="297" spans="1:11" x14ac:dyDescent="0.25">
      <c r="A297" s="5">
        <v>1168</v>
      </c>
      <c r="B297" s="5">
        <v>426</v>
      </c>
      <c r="C297" s="5">
        <v>939</v>
      </c>
      <c r="D297" s="18">
        <v>44056</v>
      </c>
      <c r="E297" s="19">
        <v>125</v>
      </c>
      <c r="F297" s="19">
        <v>1</v>
      </c>
      <c r="G297" s="5">
        <v>3</v>
      </c>
      <c r="H297" s="5">
        <v>0</v>
      </c>
      <c r="I297" s="5">
        <v>3</v>
      </c>
      <c r="J297" s="70">
        <f>VLOOKUP(Table7[[#This Row],[PurchaseOrderID]],Purchase_Order!$A$2:$E$1228,5,0)</f>
        <v>1580</v>
      </c>
      <c r="K297" s="4" t="str">
        <f>IF(Table7[[#This Row],[RejectedQty]]=0,"","Rejected")</f>
        <v/>
      </c>
    </row>
    <row r="298" spans="1:11" x14ac:dyDescent="0.25">
      <c r="A298" s="4">
        <v>1169</v>
      </c>
      <c r="B298" s="4">
        <v>427</v>
      </c>
      <c r="C298" s="4">
        <v>940</v>
      </c>
      <c r="D298" s="20">
        <v>44056</v>
      </c>
      <c r="E298" s="21">
        <v>125</v>
      </c>
      <c r="F298" s="21">
        <v>365</v>
      </c>
      <c r="G298" s="4">
        <v>3</v>
      </c>
      <c r="H298" s="4">
        <v>0</v>
      </c>
      <c r="I298" s="4">
        <v>3</v>
      </c>
      <c r="J298" s="70">
        <f>VLOOKUP(Table7[[#This Row],[PurchaseOrderID]],Purchase_Order!$A$2:$E$1228,5,0)</f>
        <v>1496</v>
      </c>
      <c r="K298" s="4" t="str">
        <f>IF(Table7[[#This Row],[RejectedQty]]=0,"","Rejected")</f>
        <v/>
      </c>
    </row>
    <row r="299" spans="1:11" x14ac:dyDescent="0.25">
      <c r="A299" s="5">
        <v>1170</v>
      </c>
      <c r="B299" s="5">
        <v>427</v>
      </c>
      <c r="C299" s="5">
        <v>941</v>
      </c>
      <c r="D299" s="18">
        <v>44056</v>
      </c>
      <c r="E299" s="19">
        <v>125</v>
      </c>
      <c r="F299" s="19">
        <v>366</v>
      </c>
      <c r="G299" s="5">
        <v>3</v>
      </c>
      <c r="H299" s="5">
        <v>0</v>
      </c>
      <c r="I299" s="5">
        <v>3</v>
      </c>
      <c r="J299" s="70">
        <f>VLOOKUP(Table7[[#This Row],[PurchaseOrderID]],Purchase_Order!$A$2:$E$1228,5,0)</f>
        <v>1496</v>
      </c>
      <c r="K299" s="4" t="str">
        <f>IF(Table7[[#This Row],[RejectedQty]]=0,"","Rejected")</f>
        <v/>
      </c>
    </row>
    <row r="300" spans="1:11" x14ac:dyDescent="0.25">
      <c r="A300" s="4">
        <v>1171</v>
      </c>
      <c r="B300" s="4">
        <v>427</v>
      </c>
      <c r="C300" s="4">
        <v>942</v>
      </c>
      <c r="D300" s="20">
        <v>44056</v>
      </c>
      <c r="E300" s="21">
        <v>123</v>
      </c>
      <c r="F300" s="21">
        <v>367</v>
      </c>
      <c r="G300" s="4">
        <v>3</v>
      </c>
      <c r="H300" s="4">
        <v>0</v>
      </c>
      <c r="I300" s="4">
        <v>3</v>
      </c>
      <c r="J300" s="70">
        <f>VLOOKUP(Table7[[#This Row],[PurchaseOrderID]],Purchase_Order!$A$2:$E$1228,5,0)</f>
        <v>1496</v>
      </c>
      <c r="K300" s="4" t="str">
        <f>IF(Table7[[#This Row],[RejectedQty]]=0,"","Rejected")</f>
        <v/>
      </c>
    </row>
    <row r="301" spans="1:11" x14ac:dyDescent="0.25">
      <c r="A301" s="5">
        <v>1172</v>
      </c>
      <c r="B301" s="5">
        <v>427</v>
      </c>
      <c r="C301" s="5">
        <v>943</v>
      </c>
      <c r="D301" s="18">
        <v>44056</v>
      </c>
      <c r="E301" s="19">
        <v>123</v>
      </c>
      <c r="F301" s="19">
        <v>368</v>
      </c>
      <c r="G301" s="5">
        <v>3</v>
      </c>
      <c r="H301" s="5">
        <v>0</v>
      </c>
      <c r="I301" s="5">
        <v>3</v>
      </c>
      <c r="J301" s="70">
        <f>VLOOKUP(Table7[[#This Row],[PurchaseOrderID]],Purchase_Order!$A$2:$E$1228,5,0)</f>
        <v>1496</v>
      </c>
      <c r="K301" s="4" t="str">
        <f>IF(Table7[[#This Row],[RejectedQty]]=0,"","Rejected")</f>
        <v/>
      </c>
    </row>
    <row r="302" spans="1:11" x14ac:dyDescent="0.25">
      <c r="A302" s="4">
        <v>1173</v>
      </c>
      <c r="B302" s="4">
        <v>427</v>
      </c>
      <c r="C302" s="4">
        <v>944</v>
      </c>
      <c r="D302" s="20">
        <v>44056</v>
      </c>
      <c r="E302" s="21">
        <v>123</v>
      </c>
      <c r="F302" s="21">
        <v>369</v>
      </c>
      <c r="G302" s="4">
        <v>3</v>
      </c>
      <c r="H302" s="4">
        <v>0</v>
      </c>
      <c r="I302" s="4">
        <v>3</v>
      </c>
      <c r="J302" s="70">
        <f>VLOOKUP(Table7[[#This Row],[PurchaseOrderID]],Purchase_Order!$A$2:$E$1228,5,0)</f>
        <v>1496</v>
      </c>
      <c r="K302" s="4" t="str">
        <f>IF(Table7[[#This Row],[RejectedQty]]=0,"","Rejected")</f>
        <v/>
      </c>
    </row>
    <row r="303" spans="1:11" x14ac:dyDescent="0.25">
      <c r="A303" s="5">
        <v>1174</v>
      </c>
      <c r="B303" s="5">
        <v>427</v>
      </c>
      <c r="C303" s="5">
        <v>945</v>
      </c>
      <c r="D303" s="18">
        <v>44056</v>
      </c>
      <c r="E303" s="19">
        <v>123</v>
      </c>
      <c r="F303" s="19">
        <v>370</v>
      </c>
      <c r="G303" s="5">
        <v>3</v>
      </c>
      <c r="H303" s="5">
        <v>0</v>
      </c>
      <c r="I303" s="5">
        <v>3</v>
      </c>
      <c r="J303" s="70">
        <f>VLOOKUP(Table7[[#This Row],[PurchaseOrderID]],Purchase_Order!$A$2:$E$1228,5,0)</f>
        <v>1496</v>
      </c>
      <c r="K303" s="4" t="str">
        <f>IF(Table7[[#This Row],[RejectedQty]]=0,"","Rejected")</f>
        <v/>
      </c>
    </row>
    <row r="304" spans="1:11" x14ac:dyDescent="0.25">
      <c r="A304" s="4">
        <v>1175</v>
      </c>
      <c r="B304" s="4">
        <v>428</v>
      </c>
      <c r="C304" s="4">
        <v>946</v>
      </c>
      <c r="D304" s="20">
        <v>44056</v>
      </c>
      <c r="E304" s="21">
        <v>123</v>
      </c>
      <c r="F304" s="21">
        <v>530</v>
      </c>
      <c r="G304" s="4">
        <v>550</v>
      </c>
      <c r="H304" s="4">
        <v>0</v>
      </c>
      <c r="I304" s="4">
        <v>550</v>
      </c>
      <c r="J304" s="70">
        <f>VLOOKUP(Table7[[#This Row],[PurchaseOrderID]],Purchase_Order!$A$2:$E$1228,5,0)</f>
        <v>1494</v>
      </c>
      <c r="K304" s="4" t="str">
        <f>IF(Table7[[#This Row],[RejectedQty]]=0,"","Rejected")</f>
        <v/>
      </c>
    </row>
    <row r="305" spans="1:11" x14ac:dyDescent="0.25">
      <c r="A305" s="5">
        <v>1176</v>
      </c>
      <c r="B305" s="5">
        <v>429</v>
      </c>
      <c r="C305" s="5">
        <v>947</v>
      </c>
      <c r="D305" s="18">
        <v>44056</v>
      </c>
      <c r="E305" s="19">
        <v>123</v>
      </c>
      <c r="F305" s="19">
        <v>4</v>
      </c>
      <c r="G305" s="5">
        <v>3</v>
      </c>
      <c r="H305" s="5">
        <v>0</v>
      </c>
      <c r="I305" s="5">
        <v>3</v>
      </c>
      <c r="J305" s="70">
        <f>VLOOKUP(Table7[[#This Row],[PurchaseOrderID]],Purchase_Order!$A$2:$E$1228,5,0)</f>
        <v>1650</v>
      </c>
      <c r="K305" s="4" t="str">
        <f>IF(Table7[[#This Row],[RejectedQty]]=0,"","Rejected")</f>
        <v/>
      </c>
    </row>
    <row r="306" spans="1:11" x14ac:dyDescent="0.25">
      <c r="A306" s="4">
        <v>1177</v>
      </c>
      <c r="B306" s="4">
        <v>430</v>
      </c>
      <c r="C306" s="4">
        <v>948</v>
      </c>
      <c r="D306" s="20">
        <v>44056</v>
      </c>
      <c r="E306" s="21">
        <v>123</v>
      </c>
      <c r="F306" s="21">
        <v>512</v>
      </c>
      <c r="G306" s="4">
        <v>550</v>
      </c>
      <c r="H306" s="4">
        <v>0</v>
      </c>
      <c r="I306" s="4">
        <v>550</v>
      </c>
      <c r="J306" s="70">
        <f>VLOOKUP(Table7[[#This Row],[PurchaseOrderID]],Purchase_Order!$A$2:$E$1228,5,0)</f>
        <v>1654</v>
      </c>
      <c r="K306" s="4" t="str">
        <f>IF(Table7[[#This Row],[RejectedQty]]=0,"","Rejected")</f>
        <v/>
      </c>
    </row>
    <row r="307" spans="1:11" x14ac:dyDescent="0.25">
      <c r="A307" s="5">
        <v>1178</v>
      </c>
      <c r="B307" s="5">
        <v>431</v>
      </c>
      <c r="C307" s="5">
        <v>949</v>
      </c>
      <c r="D307" s="18">
        <v>44056</v>
      </c>
      <c r="E307" s="19">
        <v>125</v>
      </c>
      <c r="F307" s="19">
        <v>513</v>
      </c>
      <c r="G307" s="5">
        <v>550</v>
      </c>
      <c r="H307" s="5">
        <v>0</v>
      </c>
      <c r="I307" s="5">
        <v>550</v>
      </c>
      <c r="J307" s="70">
        <f>VLOOKUP(Table7[[#This Row],[PurchaseOrderID]],Purchase_Order!$A$2:$E$1228,5,0)</f>
        <v>1664</v>
      </c>
      <c r="K307" s="4" t="str">
        <f>IF(Table7[[#This Row],[RejectedQty]]=0,"","Rejected")</f>
        <v/>
      </c>
    </row>
    <row r="308" spans="1:11" x14ac:dyDescent="0.25">
      <c r="A308" s="4">
        <v>1179</v>
      </c>
      <c r="B308" s="4">
        <v>432</v>
      </c>
      <c r="C308" s="4">
        <v>950</v>
      </c>
      <c r="D308" s="20">
        <v>44056</v>
      </c>
      <c r="E308" s="21">
        <v>125</v>
      </c>
      <c r="F308" s="21">
        <v>319</v>
      </c>
      <c r="G308" s="4">
        <v>550</v>
      </c>
      <c r="H308" s="4">
        <v>82</v>
      </c>
      <c r="I308" s="4">
        <v>468</v>
      </c>
      <c r="J308" s="70">
        <f>VLOOKUP(Table7[[#This Row],[PurchaseOrderID]],Purchase_Order!$A$2:$E$1228,5,0)</f>
        <v>1678</v>
      </c>
      <c r="K308" s="4" t="str">
        <f>IF(Table7[[#This Row],[RejectedQty]]=0,"","Rejected")</f>
        <v>Rejected</v>
      </c>
    </row>
    <row r="309" spans="1:11" x14ac:dyDescent="0.25">
      <c r="A309" s="5">
        <v>1180</v>
      </c>
      <c r="B309" s="5">
        <v>433</v>
      </c>
      <c r="C309" s="5">
        <v>951</v>
      </c>
      <c r="D309" s="18">
        <v>44057</v>
      </c>
      <c r="E309" s="19">
        <v>123</v>
      </c>
      <c r="F309" s="19">
        <v>408</v>
      </c>
      <c r="G309" s="5">
        <v>3</v>
      </c>
      <c r="H309" s="5">
        <v>0</v>
      </c>
      <c r="I309" s="5">
        <v>3</v>
      </c>
      <c r="J309" s="70">
        <f>VLOOKUP(Table7[[#This Row],[PurchaseOrderID]],Purchase_Order!$A$2:$E$1228,5,0)</f>
        <v>1616</v>
      </c>
      <c r="K309" s="4" t="str">
        <f>IF(Table7[[#This Row],[RejectedQty]]=0,"","Rejected")</f>
        <v/>
      </c>
    </row>
    <row r="310" spans="1:11" x14ac:dyDescent="0.25">
      <c r="A310" s="4">
        <v>1181</v>
      </c>
      <c r="B310" s="4">
        <v>433</v>
      </c>
      <c r="C310" s="4">
        <v>952</v>
      </c>
      <c r="D310" s="20">
        <v>44057</v>
      </c>
      <c r="E310" s="21">
        <v>125</v>
      </c>
      <c r="F310" s="21">
        <v>409</v>
      </c>
      <c r="G310" s="4">
        <v>3</v>
      </c>
      <c r="H310" s="4">
        <v>0</v>
      </c>
      <c r="I310" s="4">
        <v>3</v>
      </c>
      <c r="J310" s="70">
        <f>VLOOKUP(Table7[[#This Row],[PurchaseOrderID]],Purchase_Order!$A$2:$E$1228,5,0)</f>
        <v>1616</v>
      </c>
      <c r="K310" s="4" t="str">
        <f>IF(Table7[[#This Row],[RejectedQty]]=0,"","Rejected")</f>
        <v/>
      </c>
    </row>
    <row r="311" spans="1:11" x14ac:dyDescent="0.25">
      <c r="A311" s="5">
        <v>1182</v>
      </c>
      <c r="B311" s="5">
        <v>433</v>
      </c>
      <c r="C311" s="5">
        <v>953</v>
      </c>
      <c r="D311" s="18">
        <v>44057</v>
      </c>
      <c r="E311" s="19">
        <v>123</v>
      </c>
      <c r="F311" s="19">
        <v>410</v>
      </c>
      <c r="G311" s="5">
        <v>3</v>
      </c>
      <c r="H311" s="5">
        <v>0</v>
      </c>
      <c r="I311" s="5">
        <v>3</v>
      </c>
      <c r="J311" s="70">
        <f>VLOOKUP(Table7[[#This Row],[PurchaseOrderID]],Purchase_Order!$A$2:$E$1228,5,0)</f>
        <v>1616</v>
      </c>
      <c r="K311" s="4" t="str">
        <f>IF(Table7[[#This Row],[RejectedQty]]=0,"","Rejected")</f>
        <v/>
      </c>
    </row>
    <row r="312" spans="1:11" x14ac:dyDescent="0.25">
      <c r="A312" s="4">
        <v>1183</v>
      </c>
      <c r="B312" s="4">
        <v>434</v>
      </c>
      <c r="C312" s="4">
        <v>954</v>
      </c>
      <c r="D312" s="20">
        <v>44057</v>
      </c>
      <c r="E312" s="21">
        <v>123</v>
      </c>
      <c r="F312" s="21">
        <v>424</v>
      </c>
      <c r="G312" s="4">
        <v>3</v>
      </c>
      <c r="H312" s="4">
        <v>0</v>
      </c>
      <c r="I312" s="4">
        <v>3</v>
      </c>
      <c r="J312" s="70">
        <f>VLOOKUP(Table7[[#This Row],[PurchaseOrderID]],Purchase_Order!$A$2:$E$1228,5,0)</f>
        <v>1492</v>
      </c>
      <c r="K312" s="4" t="str">
        <f>IF(Table7[[#This Row],[RejectedQty]]=0,"","Rejected")</f>
        <v/>
      </c>
    </row>
    <row r="313" spans="1:11" x14ac:dyDescent="0.25">
      <c r="A313" s="5">
        <v>1184</v>
      </c>
      <c r="B313" s="5">
        <v>434</v>
      </c>
      <c r="C313" s="5">
        <v>955</v>
      </c>
      <c r="D313" s="18">
        <v>44057</v>
      </c>
      <c r="E313" s="19">
        <v>125</v>
      </c>
      <c r="F313" s="19">
        <v>425</v>
      </c>
      <c r="G313" s="5">
        <v>3</v>
      </c>
      <c r="H313" s="5">
        <v>0</v>
      </c>
      <c r="I313" s="5">
        <v>3</v>
      </c>
      <c r="J313" s="70">
        <f>VLOOKUP(Table7[[#This Row],[PurchaseOrderID]],Purchase_Order!$A$2:$E$1228,5,0)</f>
        <v>1492</v>
      </c>
      <c r="K313" s="4" t="str">
        <f>IF(Table7[[#This Row],[RejectedQty]]=0,"","Rejected")</f>
        <v/>
      </c>
    </row>
    <row r="314" spans="1:11" x14ac:dyDescent="0.25">
      <c r="A314" s="4">
        <v>1185</v>
      </c>
      <c r="B314" s="4">
        <v>435</v>
      </c>
      <c r="C314" s="4">
        <v>956</v>
      </c>
      <c r="D314" s="20">
        <v>44057</v>
      </c>
      <c r="E314" s="21">
        <v>125</v>
      </c>
      <c r="F314" s="21">
        <v>320</v>
      </c>
      <c r="G314" s="4">
        <v>3</v>
      </c>
      <c r="H314" s="4">
        <v>0</v>
      </c>
      <c r="I314" s="4">
        <v>3</v>
      </c>
      <c r="J314" s="70">
        <f>VLOOKUP(Table7[[#This Row],[PurchaseOrderID]],Purchase_Order!$A$2:$E$1228,5,0)</f>
        <v>1602</v>
      </c>
      <c r="K314" s="4" t="str">
        <f>IF(Table7[[#This Row],[RejectedQty]]=0,"","Rejected")</f>
        <v/>
      </c>
    </row>
    <row r="315" spans="1:11" x14ac:dyDescent="0.25">
      <c r="A315" s="5">
        <v>1186</v>
      </c>
      <c r="B315" s="5">
        <v>435</v>
      </c>
      <c r="C315" s="5">
        <v>957</v>
      </c>
      <c r="D315" s="18">
        <v>44057</v>
      </c>
      <c r="E315" s="19">
        <v>125</v>
      </c>
      <c r="F315" s="19">
        <v>321</v>
      </c>
      <c r="G315" s="5">
        <v>3</v>
      </c>
      <c r="H315" s="5">
        <v>0</v>
      </c>
      <c r="I315" s="5">
        <v>3</v>
      </c>
      <c r="J315" s="70">
        <f>VLOOKUP(Table7[[#This Row],[PurchaseOrderID]],Purchase_Order!$A$2:$E$1228,5,0)</f>
        <v>1602</v>
      </c>
      <c r="K315" s="4" t="str">
        <f>IF(Table7[[#This Row],[RejectedQty]]=0,"","Rejected")</f>
        <v/>
      </c>
    </row>
    <row r="316" spans="1:11" x14ac:dyDescent="0.25">
      <c r="A316" s="4">
        <v>1187</v>
      </c>
      <c r="B316" s="4">
        <v>435</v>
      </c>
      <c r="C316" s="4">
        <v>958</v>
      </c>
      <c r="D316" s="20">
        <v>44057</v>
      </c>
      <c r="E316" s="21">
        <v>125</v>
      </c>
      <c r="F316" s="21">
        <v>322</v>
      </c>
      <c r="G316" s="4">
        <v>60</v>
      </c>
      <c r="H316" s="4">
        <v>0</v>
      </c>
      <c r="I316" s="4">
        <v>60</v>
      </c>
      <c r="J316" s="70">
        <f>VLOOKUP(Table7[[#This Row],[PurchaseOrderID]],Purchase_Order!$A$2:$E$1228,5,0)</f>
        <v>1602</v>
      </c>
      <c r="K316" s="4" t="str">
        <f>IF(Table7[[#This Row],[RejectedQty]]=0,"","Rejected")</f>
        <v/>
      </c>
    </row>
    <row r="317" spans="1:11" x14ac:dyDescent="0.25">
      <c r="A317" s="5">
        <v>1188</v>
      </c>
      <c r="B317" s="5">
        <v>436</v>
      </c>
      <c r="C317" s="5">
        <v>959</v>
      </c>
      <c r="D317" s="18">
        <v>44057</v>
      </c>
      <c r="E317" s="19">
        <v>123</v>
      </c>
      <c r="F317" s="19">
        <v>438</v>
      </c>
      <c r="G317" s="5">
        <v>3</v>
      </c>
      <c r="H317" s="5">
        <v>0</v>
      </c>
      <c r="I317" s="5">
        <v>3</v>
      </c>
      <c r="J317" s="70">
        <f>VLOOKUP(Table7[[#This Row],[PurchaseOrderID]],Purchase_Order!$A$2:$E$1228,5,0)</f>
        <v>1540</v>
      </c>
      <c r="K317" s="4" t="str">
        <f>IF(Table7[[#This Row],[RejectedQty]]=0,"","Rejected")</f>
        <v/>
      </c>
    </row>
    <row r="318" spans="1:11" x14ac:dyDescent="0.25">
      <c r="A318" s="4">
        <v>1189</v>
      </c>
      <c r="B318" s="4">
        <v>436</v>
      </c>
      <c r="C318" s="4">
        <v>960</v>
      </c>
      <c r="D318" s="20">
        <v>44057</v>
      </c>
      <c r="E318" s="21">
        <v>125</v>
      </c>
      <c r="F318" s="21">
        <v>439</v>
      </c>
      <c r="G318" s="4">
        <v>3</v>
      </c>
      <c r="H318" s="4">
        <v>0</v>
      </c>
      <c r="I318" s="4">
        <v>3</v>
      </c>
      <c r="J318" s="70">
        <f>VLOOKUP(Table7[[#This Row],[PurchaseOrderID]],Purchase_Order!$A$2:$E$1228,5,0)</f>
        <v>1540</v>
      </c>
      <c r="K318" s="4" t="str">
        <f>IF(Table7[[#This Row],[RejectedQty]]=0,"","Rejected")</f>
        <v/>
      </c>
    </row>
    <row r="319" spans="1:11" x14ac:dyDescent="0.25">
      <c r="A319" s="5">
        <v>1190</v>
      </c>
      <c r="B319" s="5">
        <v>436</v>
      </c>
      <c r="C319" s="5">
        <v>961</v>
      </c>
      <c r="D319" s="18">
        <v>44057</v>
      </c>
      <c r="E319" s="19">
        <v>125</v>
      </c>
      <c r="F319" s="19">
        <v>440</v>
      </c>
      <c r="G319" s="5">
        <v>3</v>
      </c>
      <c r="H319" s="5">
        <v>0</v>
      </c>
      <c r="I319" s="5">
        <v>3</v>
      </c>
      <c r="J319" s="70">
        <f>VLOOKUP(Table7[[#This Row],[PurchaseOrderID]],Purchase_Order!$A$2:$E$1228,5,0)</f>
        <v>1540</v>
      </c>
      <c r="K319" s="4" t="str">
        <f>IF(Table7[[#This Row],[RejectedQty]]=0,"","Rejected")</f>
        <v/>
      </c>
    </row>
    <row r="320" spans="1:11" x14ac:dyDescent="0.25">
      <c r="A320" s="4">
        <v>1191</v>
      </c>
      <c r="B320" s="4">
        <v>436</v>
      </c>
      <c r="C320" s="4">
        <v>962</v>
      </c>
      <c r="D320" s="20">
        <v>44057</v>
      </c>
      <c r="E320" s="21">
        <v>125</v>
      </c>
      <c r="F320" s="21">
        <v>441</v>
      </c>
      <c r="G320" s="4">
        <v>3</v>
      </c>
      <c r="H320" s="4">
        <v>0</v>
      </c>
      <c r="I320" s="4">
        <v>3</v>
      </c>
      <c r="J320" s="70">
        <f>VLOOKUP(Table7[[#This Row],[PurchaseOrderID]],Purchase_Order!$A$2:$E$1228,5,0)</f>
        <v>1540</v>
      </c>
      <c r="K320" s="4" t="str">
        <f>IF(Table7[[#This Row],[RejectedQty]]=0,"","Rejected")</f>
        <v/>
      </c>
    </row>
    <row r="321" spans="1:11" x14ac:dyDescent="0.25">
      <c r="A321" s="5">
        <v>1192</v>
      </c>
      <c r="B321" s="5">
        <v>437</v>
      </c>
      <c r="C321" s="5">
        <v>963</v>
      </c>
      <c r="D321" s="18">
        <v>44057</v>
      </c>
      <c r="E321" s="19">
        <v>123</v>
      </c>
      <c r="F321" s="19">
        <v>941</v>
      </c>
      <c r="G321" s="5">
        <v>550</v>
      </c>
      <c r="H321" s="5">
        <v>0</v>
      </c>
      <c r="I321" s="5">
        <v>550</v>
      </c>
      <c r="J321" s="70">
        <f>VLOOKUP(Table7[[#This Row],[PurchaseOrderID]],Purchase_Order!$A$2:$E$1228,5,0)</f>
        <v>1628</v>
      </c>
      <c r="K321" s="4" t="str">
        <f>IF(Table7[[#This Row],[RejectedQty]]=0,"","Rejected")</f>
        <v/>
      </c>
    </row>
    <row r="322" spans="1:11" x14ac:dyDescent="0.25">
      <c r="A322" s="4">
        <v>1193</v>
      </c>
      <c r="B322" s="4">
        <v>438</v>
      </c>
      <c r="C322" s="4">
        <v>964</v>
      </c>
      <c r="D322" s="20">
        <v>44057</v>
      </c>
      <c r="E322" s="21">
        <v>123</v>
      </c>
      <c r="F322" s="21">
        <v>320</v>
      </c>
      <c r="G322" s="4">
        <v>3</v>
      </c>
      <c r="H322" s="4">
        <v>0</v>
      </c>
      <c r="I322" s="4">
        <v>3</v>
      </c>
      <c r="J322" s="70">
        <f>VLOOKUP(Table7[[#This Row],[PurchaseOrderID]],Purchase_Order!$A$2:$E$1228,5,0)</f>
        <v>1604</v>
      </c>
      <c r="K322" s="4" t="str">
        <f>IF(Table7[[#This Row],[RejectedQty]]=0,"","Rejected")</f>
        <v/>
      </c>
    </row>
    <row r="323" spans="1:11" x14ac:dyDescent="0.25">
      <c r="A323" s="5">
        <v>1194</v>
      </c>
      <c r="B323" s="5">
        <v>438</v>
      </c>
      <c r="C323" s="5">
        <v>965</v>
      </c>
      <c r="D323" s="18">
        <v>44057</v>
      </c>
      <c r="E323" s="19">
        <v>123</v>
      </c>
      <c r="F323" s="19">
        <v>321</v>
      </c>
      <c r="G323" s="5">
        <v>3</v>
      </c>
      <c r="H323" s="5">
        <v>0</v>
      </c>
      <c r="I323" s="5">
        <v>3</v>
      </c>
      <c r="J323" s="70">
        <f>VLOOKUP(Table7[[#This Row],[PurchaseOrderID]],Purchase_Order!$A$2:$E$1228,5,0)</f>
        <v>1604</v>
      </c>
      <c r="K323" s="4" t="str">
        <f>IF(Table7[[#This Row],[RejectedQty]]=0,"","Rejected")</f>
        <v/>
      </c>
    </row>
    <row r="324" spans="1:11" x14ac:dyDescent="0.25">
      <c r="A324" s="4">
        <v>1195</v>
      </c>
      <c r="B324" s="4">
        <v>438</v>
      </c>
      <c r="C324" s="4">
        <v>966</v>
      </c>
      <c r="D324" s="20">
        <v>44057</v>
      </c>
      <c r="E324" s="21">
        <v>123</v>
      </c>
      <c r="F324" s="21">
        <v>322</v>
      </c>
      <c r="G324" s="4">
        <v>60</v>
      </c>
      <c r="H324" s="4">
        <v>0</v>
      </c>
      <c r="I324" s="4">
        <v>60</v>
      </c>
      <c r="J324" s="70">
        <f>VLOOKUP(Table7[[#This Row],[PurchaseOrderID]],Purchase_Order!$A$2:$E$1228,5,0)</f>
        <v>1604</v>
      </c>
      <c r="K324" s="4" t="str">
        <f>IF(Table7[[#This Row],[RejectedQty]]=0,"","Rejected")</f>
        <v/>
      </c>
    </row>
    <row r="325" spans="1:11" x14ac:dyDescent="0.25">
      <c r="A325" s="5">
        <v>1196</v>
      </c>
      <c r="B325" s="5">
        <v>439</v>
      </c>
      <c r="C325" s="5">
        <v>967</v>
      </c>
      <c r="D325" s="18">
        <v>44057</v>
      </c>
      <c r="E325" s="19">
        <v>123</v>
      </c>
      <c r="F325" s="19">
        <v>504</v>
      </c>
      <c r="G325" s="5">
        <v>3</v>
      </c>
      <c r="H325" s="5">
        <v>0</v>
      </c>
      <c r="I325" s="5">
        <v>3</v>
      </c>
      <c r="J325" s="70">
        <f>VLOOKUP(Table7[[#This Row],[PurchaseOrderID]],Purchase_Order!$A$2:$E$1228,5,0)</f>
        <v>1690</v>
      </c>
      <c r="K325" s="4" t="str">
        <f>IF(Table7[[#This Row],[RejectedQty]]=0,"","Rejected")</f>
        <v/>
      </c>
    </row>
    <row r="326" spans="1:11" x14ac:dyDescent="0.25">
      <c r="A326" s="4">
        <v>1197</v>
      </c>
      <c r="B326" s="4">
        <v>440</v>
      </c>
      <c r="C326" s="4">
        <v>968</v>
      </c>
      <c r="D326" s="20">
        <v>44057</v>
      </c>
      <c r="E326" s="21">
        <v>123</v>
      </c>
      <c r="F326" s="21">
        <v>497</v>
      </c>
      <c r="G326" s="4">
        <v>3</v>
      </c>
      <c r="H326" s="4">
        <v>0</v>
      </c>
      <c r="I326" s="4">
        <v>3</v>
      </c>
      <c r="J326" s="70">
        <f>VLOOKUP(Table7[[#This Row],[PurchaseOrderID]],Purchase_Order!$A$2:$E$1228,5,0)</f>
        <v>1566</v>
      </c>
      <c r="K326" s="4" t="str">
        <f>IF(Table7[[#This Row],[RejectedQty]]=0,"","Rejected")</f>
        <v/>
      </c>
    </row>
    <row r="327" spans="1:11" x14ac:dyDescent="0.25">
      <c r="A327" s="5">
        <v>1198</v>
      </c>
      <c r="B327" s="5">
        <v>441</v>
      </c>
      <c r="C327" s="5">
        <v>969</v>
      </c>
      <c r="D327" s="18">
        <v>44057</v>
      </c>
      <c r="E327" s="19">
        <v>123</v>
      </c>
      <c r="F327" s="19">
        <v>323</v>
      </c>
      <c r="G327" s="5">
        <v>3</v>
      </c>
      <c r="H327" s="5">
        <v>0</v>
      </c>
      <c r="I327" s="5">
        <v>3</v>
      </c>
      <c r="J327" s="70">
        <f>VLOOKUP(Table7[[#This Row],[PurchaseOrderID]],Purchase_Order!$A$2:$E$1228,5,0)</f>
        <v>1698</v>
      </c>
      <c r="K327" s="4" t="str">
        <f>IF(Table7[[#This Row],[RejectedQty]]=0,"","Rejected")</f>
        <v/>
      </c>
    </row>
    <row r="328" spans="1:11" x14ac:dyDescent="0.25">
      <c r="A328" s="4">
        <v>1199</v>
      </c>
      <c r="B328" s="4">
        <v>442</v>
      </c>
      <c r="C328" s="4">
        <v>970</v>
      </c>
      <c r="D328" s="20">
        <v>44057</v>
      </c>
      <c r="E328" s="21">
        <v>125</v>
      </c>
      <c r="F328" s="21">
        <v>523</v>
      </c>
      <c r="G328" s="4">
        <v>550</v>
      </c>
      <c r="H328" s="4">
        <v>82</v>
      </c>
      <c r="I328" s="4">
        <v>468</v>
      </c>
      <c r="J328" s="70">
        <f>VLOOKUP(Table7[[#This Row],[PurchaseOrderID]],Purchase_Order!$A$2:$E$1228,5,0)</f>
        <v>1560</v>
      </c>
      <c r="K328" s="4" t="str">
        <f>IF(Table7[[#This Row],[RejectedQty]]=0,"","Rejected")</f>
        <v>Rejected</v>
      </c>
    </row>
    <row r="329" spans="1:11" x14ac:dyDescent="0.25">
      <c r="A329" s="5">
        <v>1200</v>
      </c>
      <c r="B329" s="5">
        <v>442</v>
      </c>
      <c r="C329" s="5">
        <v>971</v>
      </c>
      <c r="D329" s="18">
        <v>44057</v>
      </c>
      <c r="E329" s="19">
        <v>125</v>
      </c>
      <c r="F329" s="19">
        <v>524</v>
      </c>
      <c r="G329" s="5">
        <v>550</v>
      </c>
      <c r="H329" s="5">
        <v>0</v>
      </c>
      <c r="I329" s="5">
        <v>550</v>
      </c>
      <c r="J329" s="70">
        <f>VLOOKUP(Table7[[#This Row],[PurchaseOrderID]],Purchase_Order!$A$2:$E$1228,5,0)</f>
        <v>1560</v>
      </c>
      <c r="K329" s="4" t="str">
        <f>IF(Table7[[#This Row],[RejectedQty]]=0,"","Rejected")</f>
        <v/>
      </c>
    </row>
    <row r="330" spans="1:11" x14ac:dyDescent="0.25">
      <c r="A330" s="4">
        <v>1201</v>
      </c>
      <c r="B330" s="4">
        <v>443</v>
      </c>
      <c r="C330" s="4">
        <v>972</v>
      </c>
      <c r="D330" s="20">
        <v>44057</v>
      </c>
      <c r="E330" s="21">
        <v>123</v>
      </c>
      <c r="F330" s="21">
        <v>492</v>
      </c>
      <c r="G330" s="4">
        <v>60</v>
      </c>
      <c r="H330" s="4">
        <v>0</v>
      </c>
      <c r="I330" s="4">
        <v>60</v>
      </c>
      <c r="J330" s="70">
        <f>VLOOKUP(Table7[[#This Row],[PurchaseOrderID]],Purchase_Order!$A$2:$E$1228,5,0)</f>
        <v>1692</v>
      </c>
      <c r="K330" s="4" t="str">
        <f>IF(Table7[[#This Row],[RejectedQty]]=0,"","Rejected")</f>
        <v/>
      </c>
    </row>
    <row r="331" spans="1:11" x14ac:dyDescent="0.25">
      <c r="A331" s="5">
        <v>1202</v>
      </c>
      <c r="B331" s="5">
        <v>443</v>
      </c>
      <c r="C331" s="5">
        <v>973</v>
      </c>
      <c r="D331" s="18">
        <v>44057</v>
      </c>
      <c r="E331" s="19">
        <v>125</v>
      </c>
      <c r="F331" s="19">
        <v>493</v>
      </c>
      <c r="G331" s="5">
        <v>60</v>
      </c>
      <c r="H331" s="5">
        <v>0</v>
      </c>
      <c r="I331" s="5">
        <v>60</v>
      </c>
      <c r="J331" s="70">
        <f>VLOOKUP(Table7[[#This Row],[PurchaseOrderID]],Purchase_Order!$A$2:$E$1228,5,0)</f>
        <v>1692</v>
      </c>
      <c r="K331" s="4" t="str">
        <f>IF(Table7[[#This Row],[RejectedQty]]=0,"","Rejected")</f>
        <v/>
      </c>
    </row>
    <row r="332" spans="1:11" x14ac:dyDescent="0.25">
      <c r="A332" s="4">
        <v>1203</v>
      </c>
      <c r="B332" s="4">
        <v>443</v>
      </c>
      <c r="C332" s="4">
        <v>974</v>
      </c>
      <c r="D332" s="20">
        <v>44057</v>
      </c>
      <c r="E332" s="21">
        <v>123</v>
      </c>
      <c r="F332" s="21">
        <v>494</v>
      </c>
      <c r="G332" s="4">
        <v>60</v>
      </c>
      <c r="H332" s="4">
        <v>0</v>
      </c>
      <c r="I332" s="4">
        <v>60</v>
      </c>
      <c r="J332" s="70">
        <f>VLOOKUP(Table7[[#This Row],[PurchaseOrderID]],Purchase_Order!$A$2:$E$1228,5,0)</f>
        <v>1692</v>
      </c>
      <c r="K332" s="4" t="str">
        <f>IF(Table7[[#This Row],[RejectedQty]]=0,"","Rejected")</f>
        <v/>
      </c>
    </row>
    <row r="333" spans="1:11" x14ac:dyDescent="0.25">
      <c r="A333" s="5">
        <v>1204</v>
      </c>
      <c r="B333" s="5">
        <v>444</v>
      </c>
      <c r="C333" s="5">
        <v>975</v>
      </c>
      <c r="D333" s="18">
        <v>44057</v>
      </c>
      <c r="E333" s="19">
        <v>123</v>
      </c>
      <c r="F333" s="19">
        <v>910</v>
      </c>
      <c r="G333" s="5">
        <v>550</v>
      </c>
      <c r="H333" s="5">
        <v>0</v>
      </c>
      <c r="I333" s="5">
        <v>550</v>
      </c>
      <c r="J333" s="70">
        <f>VLOOKUP(Table7[[#This Row],[PurchaseOrderID]],Purchase_Order!$A$2:$E$1228,5,0)</f>
        <v>1696</v>
      </c>
      <c r="K333" s="4" t="str">
        <f>IF(Table7[[#This Row],[RejectedQty]]=0,"","Rejected")</f>
        <v/>
      </c>
    </row>
    <row r="334" spans="1:11" x14ac:dyDescent="0.25">
      <c r="A334" s="4">
        <v>1205</v>
      </c>
      <c r="B334" s="4">
        <v>444</v>
      </c>
      <c r="C334" s="4">
        <v>976</v>
      </c>
      <c r="D334" s="20">
        <v>44057</v>
      </c>
      <c r="E334" s="21">
        <v>125</v>
      </c>
      <c r="F334" s="21">
        <v>911</v>
      </c>
      <c r="G334" s="4">
        <v>550</v>
      </c>
      <c r="H334" s="4">
        <v>0</v>
      </c>
      <c r="I334" s="4">
        <v>550</v>
      </c>
      <c r="J334" s="70">
        <f>VLOOKUP(Table7[[#This Row],[PurchaseOrderID]],Purchase_Order!$A$2:$E$1228,5,0)</f>
        <v>1696</v>
      </c>
      <c r="K334" s="4" t="str">
        <f>IF(Table7[[#This Row],[RejectedQty]]=0,"","Rejected")</f>
        <v/>
      </c>
    </row>
    <row r="335" spans="1:11" x14ac:dyDescent="0.25">
      <c r="A335" s="5">
        <v>1206</v>
      </c>
      <c r="B335" s="5">
        <v>445</v>
      </c>
      <c r="C335" s="5">
        <v>977</v>
      </c>
      <c r="D335" s="18">
        <v>44057</v>
      </c>
      <c r="E335" s="19">
        <v>125</v>
      </c>
      <c r="F335" s="19">
        <v>506</v>
      </c>
      <c r="G335" s="5">
        <v>60</v>
      </c>
      <c r="H335" s="5">
        <v>0</v>
      </c>
      <c r="I335" s="5">
        <v>60</v>
      </c>
      <c r="J335" s="70">
        <f>VLOOKUP(Table7[[#This Row],[PurchaseOrderID]],Purchase_Order!$A$2:$E$1228,5,0)</f>
        <v>1504</v>
      </c>
      <c r="K335" s="4" t="str">
        <f>IF(Table7[[#This Row],[RejectedQty]]=0,"","Rejected")</f>
        <v/>
      </c>
    </row>
    <row r="336" spans="1:11" x14ac:dyDescent="0.25">
      <c r="A336" s="4">
        <v>1207</v>
      </c>
      <c r="B336" s="4">
        <v>446</v>
      </c>
      <c r="C336" s="4">
        <v>978</v>
      </c>
      <c r="D336" s="20">
        <v>44057</v>
      </c>
      <c r="E336" s="21">
        <v>125</v>
      </c>
      <c r="F336" s="21">
        <v>351</v>
      </c>
      <c r="G336" s="4">
        <v>468</v>
      </c>
      <c r="H336" s="4">
        <v>0</v>
      </c>
      <c r="I336" s="4">
        <v>468</v>
      </c>
      <c r="J336" s="70">
        <f>VLOOKUP(Table7[[#This Row],[PurchaseOrderID]],Purchase_Order!$A$2:$E$1228,5,0)</f>
        <v>1544</v>
      </c>
      <c r="K336" s="4" t="str">
        <f>IF(Table7[[#This Row],[RejectedQty]]=0,"","Rejected")</f>
        <v/>
      </c>
    </row>
    <row r="337" spans="1:11" x14ac:dyDescent="0.25">
      <c r="A337" s="5">
        <v>1208</v>
      </c>
      <c r="B337" s="5">
        <v>446</v>
      </c>
      <c r="C337" s="5">
        <v>979</v>
      </c>
      <c r="D337" s="18">
        <v>44057</v>
      </c>
      <c r="E337" s="19">
        <v>125</v>
      </c>
      <c r="F337" s="19">
        <v>352</v>
      </c>
      <c r="G337" s="5">
        <v>550</v>
      </c>
      <c r="H337" s="5">
        <v>0</v>
      </c>
      <c r="I337" s="5">
        <v>550</v>
      </c>
      <c r="J337" s="70">
        <f>VLOOKUP(Table7[[#This Row],[PurchaseOrderID]],Purchase_Order!$A$2:$E$1228,5,0)</f>
        <v>1544</v>
      </c>
      <c r="K337" s="4" t="str">
        <f>IF(Table7[[#This Row],[RejectedQty]]=0,"","Rejected")</f>
        <v/>
      </c>
    </row>
    <row r="338" spans="1:11" x14ac:dyDescent="0.25">
      <c r="A338" s="4">
        <v>1209</v>
      </c>
      <c r="B338" s="4">
        <v>446</v>
      </c>
      <c r="C338" s="4">
        <v>980</v>
      </c>
      <c r="D338" s="20">
        <v>44057</v>
      </c>
      <c r="E338" s="21">
        <v>123</v>
      </c>
      <c r="F338" s="21">
        <v>679</v>
      </c>
      <c r="G338" s="4">
        <v>550</v>
      </c>
      <c r="H338" s="4">
        <v>0</v>
      </c>
      <c r="I338" s="4">
        <v>550</v>
      </c>
      <c r="J338" s="70">
        <f>VLOOKUP(Table7[[#This Row],[PurchaseOrderID]],Purchase_Order!$A$2:$E$1228,5,0)</f>
        <v>1544</v>
      </c>
      <c r="K338" s="4" t="str">
        <f>IF(Table7[[#This Row],[RejectedQty]]=0,"","Rejected")</f>
        <v/>
      </c>
    </row>
    <row r="339" spans="1:11" x14ac:dyDescent="0.25">
      <c r="A339" s="5">
        <v>1210</v>
      </c>
      <c r="B339" s="5">
        <v>447</v>
      </c>
      <c r="C339" s="5">
        <v>981</v>
      </c>
      <c r="D339" s="18">
        <v>44057</v>
      </c>
      <c r="E339" s="19">
        <v>125</v>
      </c>
      <c r="F339" s="19">
        <v>507</v>
      </c>
      <c r="G339" s="5">
        <v>550</v>
      </c>
      <c r="H339" s="5">
        <v>0</v>
      </c>
      <c r="I339" s="5">
        <v>550</v>
      </c>
      <c r="J339" s="70">
        <f>VLOOKUP(Table7[[#This Row],[PurchaseOrderID]],Purchase_Order!$A$2:$E$1228,5,0)</f>
        <v>1530</v>
      </c>
      <c r="K339" s="4" t="str">
        <f>IF(Table7[[#This Row],[RejectedQty]]=0,"","Rejected")</f>
        <v/>
      </c>
    </row>
    <row r="340" spans="1:11" x14ac:dyDescent="0.25">
      <c r="A340" s="4">
        <v>1211</v>
      </c>
      <c r="B340" s="4">
        <v>447</v>
      </c>
      <c r="C340" s="4">
        <v>982</v>
      </c>
      <c r="D340" s="20">
        <v>44057</v>
      </c>
      <c r="E340" s="21">
        <v>125</v>
      </c>
      <c r="F340" s="21">
        <v>508</v>
      </c>
      <c r="G340" s="4">
        <v>550</v>
      </c>
      <c r="H340" s="4">
        <v>0</v>
      </c>
      <c r="I340" s="4">
        <v>550</v>
      </c>
      <c r="J340" s="70">
        <f>VLOOKUP(Table7[[#This Row],[PurchaseOrderID]],Purchase_Order!$A$2:$E$1228,5,0)</f>
        <v>1530</v>
      </c>
      <c r="K340" s="4" t="str">
        <f>IF(Table7[[#This Row],[RejectedQty]]=0,"","Rejected")</f>
        <v/>
      </c>
    </row>
    <row r="341" spans="1:11" x14ac:dyDescent="0.25">
      <c r="A341" s="5">
        <v>1212</v>
      </c>
      <c r="B341" s="5">
        <v>448</v>
      </c>
      <c r="C341" s="5">
        <v>983</v>
      </c>
      <c r="D341" s="18">
        <v>44057</v>
      </c>
      <c r="E341" s="19">
        <v>125</v>
      </c>
      <c r="F341" s="19">
        <v>355</v>
      </c>
      <c r="G341" s="5">
        <v>550</v>
      </c>
      <c r="H341" s="5">
        <v>0</v>
      </c>
      <c r="I341" s="5">
        <v>550</v>
      </c>
      <c r="J341" s="70">
        <f>VLOOKUP(Table7[[#This Row],[PurchaseOrderID]],Purchase_Order!$A$2:$E$1228,5,0)</f>
        <v>1508</v>
      </c>
      <c r="K341" s="4" t="str">
        <f>IF(Table7[[#This Row],[RejectedQty]]=0,"","Rejected")</f>
        <v/>
      </c>
    </row>
    <row r="342" spans="1:11" x14ac:dyDescent="0.25">
      <c r="A342" s="4">
        <v>1213</v>
      </c>
      <c r="B342" s="4">
        <v>448</v>
      </c>
      <c r="C342" s="4">
        <v>984</v>
      </c>
      <c r="D342" s="20">
        <v>44057</v>
      </c>
      <c r="E342" s="21">
        <v>123</v>
      </c>
      <c r="F342" s="21">
        <v>940</v>
      </c>
      <c r="G342" s="4">
        <v>550</v>
      </c>
      <c r="H342" s="4">
        <v>0</v>
      </c>
      <c r="I342" s="4">
        <v>550</v>
      </c>
      <c r="J342" s="70">
        <f>VLOOKUP(Table7[[#This Row],[PurchaseOrderID]],Purchase_Order!$A$2:$E$1228,5,0)</f>
        <v>1508</v>
      </c>
      <c r="K342" s="4" t="str">
        <f>IF(Table7[[#This Row],[RejectedQty]]=0,"","Rejected")</f>
        <v/>
      </c>
    </row>
    <row r="343" spans="1:11" x14ac:dyDescent="0.25">
      <c r="A343" s="5">
        <v>1214</v>
      </c>
      <c r="B343" s="5">
        <v>448</v>
      </c>
      <c r="C343" s="5">
        <v>985</v>
      </c>
      <c r="D343" s="18">
        <v>44057</v>
      </c>
      <c r="E343" s="19">
        <v>123</v>
      </c>
      <c r="F343" s="19">
        <v>535</v>
      </c>
      <c r="G343" s="5">
        <v>550</v>
      </c>
      <c r="H343" s="5">
        <v>0</v>
      </c>
      <c r="I343" s="5">
        <v>550</v>
      </c>
      <c r="J343" s="70">
        <f>VLOOKUP(Table7[[#This Row],[PurchaseOrderID]],Purchase_Order!$A$2:$E$1228,5,0)</f>
        <v>1508</v>
      </c>
      <c r="K343" s="4" t="str">
        <f>IF(Table7[[#This Row],[RejectedQty]]=0,"","Rejected")</f>
        <v/>
      </c>
    </row>
    <row r="344" spans="1:11" x14ac:dyDescent="0.25">
      <c r="A344" s="4">
        <v>1215</v>
      </c>
      <c r="B344" s="4">
        <v>449</v>
      </c>
      <c r="C344" s="4">
        <v>986</v>
      </c>
      <c r="D344" s="20">
        <v>44058</v>
      </c>
      <c r="E344" s="21">
        <v>123</v>
      </c>
      <c r="F344" s="21">
        <v>351</v>
      </c>
      <c r="G344" s="4">
        <v>550</v>
      </c>
      <c r="H344" s="4">
        <v>0</v>
      </c>
      <c r="I344" s="4">
        <v>550</v>
      </c>
      <c r="J344" s="70">
        <f>VLOOKUP(Table7[[#This Row],[PurchaseOrderID]],Purchase_Order!$A$2:$E$1228,5,0)</f>
        <v>1694</v>
      </c>
      <c r="K344" s="4" t="str">
        <f>IF(Table7[[#This Row],[RejectedQty]]=0,"","Rejected")</f>
        <v/>
      </c>
    </row>
    <row r="345" spans="1:11" x14ac:dyDescent="0.25">
      <c r="A345" s="5">
        <v>1216</v>
      </c>
      <c r="B345" s="5">
        <v>449</v>
      </c>
      <c r="C345" s="5">
        <v>987</v>
      </c>
      <c r="D345" s="18">
        <v>44058</v>
      </c>
      <c r="E345" s="19">
        <v>123</v>
      </c>
      <c r="F345" s="19">
        <v>352</v>
      </c>
      <c r="G345" s="5">
        <v>502</v>
      </c>
      <c r="H345" s="5">
        <v>0</v>
      </c>
      <c r="I345" s="5">
        <v>502</v>
      </c>
      <c r="J345" s="70">
        <f>VLOOKUP(Table7[[#This Row],[PurchaseOrderID]],Purchase_Order!$A$2:$E$1228,5,0)</f>
        <v>1694</v>
      </c>
      <c r="K345" s="4" t="str">
        <f>IF(Table7[[#This Row],[RejectedQty]]=0,"","Rejected")</f>
        <v/>
      </c>
    </row>
    <row r="346" spans="1:11" x14ac:dyDescent="0.25">
      <c r="A346" s="4">
        <v>1217</v>
      </c>
      <c r="B346" s="4">
        <v>449</v>
      </c>
      <c r="C346" s="4">
        <v>988</v>
      </c>
      <c r="D346" s="20">
        <v>44058</v>
      </c>
      <c r="E346" s="21">
        <v>123</v>
      </c>
      <c r="F346" s="21">
        <v>679</v>
      </c>
      <c r="G346" s="4">
        <v>550</v>
      </c>
      <c r="H346" s="4">
        <v>0</v>
      </c>
      <c r="I346" s="4">
        <v>550</v>
      </c>
      <c r="J346" s="70">
        <f>VLOOKUP(Table7[[#This Row],[PurchaseOrderID]],Purchase_Order!$A$2:$E$1228,5,0)</f>
        <v>1694</v>
      </c>
      <c r="K346" s="4" t="str">
        <f>IF(Table7[[#This Row],[RejectedQty]]=0,"","Rejected")</f>
        <v/>
      </c>
    </row>
    <row r="347" spans="1:11" x14ac:dyDescent="0.25">
      <c r="A347" s="5">
        <v>1218</v>
      </c>
      <c r="B347" s="5">
        <v>450</v>
      </c>
      <c r="C347" s="5">
        <v>989</v>
      </c>
      <c r="D347" s="18">
        <v>44058</v>
      </c>
      <c r="E347" s="19">
        <v>123</v>
      </c>
      <c r="F347" s="19">
        <v>507</v>
      </c>
      <c r="G347" s="5">
        <v>550</v>
      </c>
      <c r="H347" s="5">
        <v>0</v>
      </c>
      <c r="I347" s="5">
        <v>550</v>
      </c>
      <c r="J347" s="70">
        <f>VLOOKUP(Table7[[#This Row],[PurchaseOrderID]],Purchase_Order!$A$2:$E$1228,5,0)</f>
        <v>1624</v>
      </c>
      <c r="K347" s="4" t="str">
        <f>IF(Table7[[#This Row],[RejectedQty]]=0,"","Rejected")</f>
        <v/>
      </c>
    </row>
    <row r="348" spans="1:11" x14ac:dyDescent="0.25">
      <c r="A348" s="4">
        <v>1219</v>
      </c>
      <c r="B348" s="4">
        <v>450</v>
      </c>
      <c r="C348" s="4">
        <v>990</v>
      </c>
      <c r="D348" s="20">
        <v>44058</v>
      </c>
      <c r="E348" s="21">
        <v>123</v>
      </c>
      <c r="F348" s="21">
        <v>508</v>
      </c>
      <c r="G348" s="4">
        <v>550</v>
      </c>
      <c r="H348" s="4">
        <v>55</v>
      </c>
      <c r="I348" s="4">
        <v>495</v>
      </c>
      <c r="J348" s="70">
        <f>VLOOKUP(Table7[[#This Row],[PurchaseOrderID]],Purchase_Order!$A$2:$E$1228,5,0)</f>
        <v>1624</v>
      </c>
      <c r="K348" s="4" t="str">
        <f>IF(Table7[[#This Row],[RejectedQty]]=0,"","Rejected")</f>
        <v>Rejected</v>
      </c>
    </row>
    <row r="349" spans="1:11" x14ac:dyDescent="0.25">
      <c r="A349" s="5">
        <v>1220</v>
      </c>
      <c r="B349" s="5">
        <v>451</v>
      </c>
      <c r="C349" s="5">
        <v>991</v>
      </c>
      <c r="D349" s="18">
        <v>44058</v>
      </c>
      <c r="E349" s="19">
        <v>125</v>
      </c>
      <c r="F349" s="19">
        <v>491</v>
      </c>
      <c r="G349" s="5">
        <v>3</v>
      </c>
      <c r="H349" s="5">
        <v>0</v>
      </c>
      <c r="I349" s="5">
        <v>3</v>
      </c>
      <c r="J349" s="70">
        <f>VLOOKUP(Table7[[#This Row],[PurchaseOrderID]],Purchase_Order!$A$2:$E$1228,5,0)</f>
        <v>1548</v>
      </c>
      <c r="K349" s="4" t="str">
        <f>IF(Table7[[#This Row],[RejectedQty]]=0,"","Rejected")</f>
        <v/>
      </c>
    </row>
    <row r="350" spans="1:11" x14ac:dyDescent="0.25">
      <c r="A350" s="4">
        <v>1221</v>
      </c>
      <c r="B350" s="4">
        <v>452</v>
      </c>
      <c r="C350" s="4">
        <v>992</v>
      </c>
      <c r="D350" s="20">
        <v>44058</v>
      </c>
      <c r="E350" s="21">
        <v>125</v>
      </c>
      <c r="F350" s="21">
        <v>346</v>
      </c>
      <c r="G350" s="4">
        <v>3</v>
      </c>
      <c r="H350" s="4">
        <v>0</v>
      </c>
      <c r="I350" s="4">
        <v>3</v>
      </c>
      <c r="J350" s="70">
        <f>VLOOKUP(Table7[[#This Row],[PurchaseOrderID]],Purchase_Order!$A$2:$E$1228,5,0)</f>
        <v>1598</v>
      </c>
      <c r="K350" s="4" t="str">
        <f>IF(Table7[[#This Row],[RejectedQty]]=0,"","Rejected")</f>
        <v/>
      </c>
    </row>
    <row r="351" spans="1:11" x14ac:dyDescent="0.25">
      <c r="A351" s="5">
        <v>1222</v>
      </c>
      <c r="B351" s="5">
        <v>452</v>
      </c>
      <c r="C351" s="5">
        <v>993</v>
      </c>
      <c r="D351" s="18">
        <v>44058</v>
      </c>
      <c r="E351" s="19">
        <v>123</v>
      </c>
      <c r="F351" s="19">
        <v>347</v>
      </c>
      <c r="G351" s="5">
        <v>3</v>
      </c>
      <c r="H351" s="5">
        <v>0</v>
      </c>
      <c r="I351" s="5">
        <v>3</v>
      </c>
      <c r="J351" s="70">
        <f>VLOOKUP(Table7[[#This Row],[PurchaseOrderID]],Purchase_Order!$A$2:$E$1228,5,0)</f>
        <v>1598</v>
      </c>
      <c r="K351" s="4" t="str">
        <f>IF(Table7[[#This Row],[RejectedQty]]=0,"","Rejected")</f>
        <v/>
      </c>
    </row>
    <row r="352" spans="1:11" x14ac:dyDescent="0.25">
      <c r="A352" s="4">
        <v>1223</v>
      </c>
      <c r="B352" s="4">
        <v>453</v>
      </c>
      <c r="C352" s="4">
        <v>994</v>
      </c>
      <c r="D352" s="20">
        <v>44058</v>
      </c>
      <c r="E352" s="21">
        <v>125</v>
      </c>
      <c r="F352" s="21">
        <v>935</v>
      </c>
      <c r="G352" s="4">
        <v>550</v>
      </c>
      <c r="H352" s="4">
        <v>0</v>
      </c>
      <c r="I352" s="4">
        <v>550</v>
      </c>
      <c r="J352" s="70">
        <f>VLOOKUP(Table7[[#This Row],[PurchaseOrderID]],Purchase_Order!$A$2:$E$1228,5,0)</f>
        <v>1658</v>
      </c>
      <c r="K352" s="4" t="str">
        <f>IF(Table7[[#This Row],[RejectedQty]]=0,"","Rejected")</f>
        <v/>
      </c>
    </row>
    <row r="353" spans="1:11" x14ac:dyDescent="0.25">
      <c r="A353" s="5">
        <v>1224</v>
      </c>
      <c r="B353" s="5">
        <v>453</v>
      </c>
      <c r="C353" s="5">
        <v>995</v>
      </c>
      <c r="D353" s="18">
        <v>44058</v>
      </c>
      <c r="E353" s="19">
        <v>123</v>
      </c>
      <c r="F353" s="19">
        <v>936</v>
      </c>
      <c r="G353" s="5">
        <v>550</v>
      </c>
      <c r="H353" s="5">
        <v>0</v>
      </c>
      <c r="I353" s="5">
        <v>550</v>
      </c>
      <c r="J353" s="70">
        <f>VLOOKUP(Table7[[#This Row],[PurchaseOrderID]],Purchase_Order!$A$2:$E$1228,5,0)</f>
        <v>1658</v>
      </c>
      <c r="K353" s="4" t="str">
        <f>IF(Table7[[#This Row],[RejectedQty]]=0,"","Rejected")</f>
        <v/>
      </c>
    </row>
    <row r="354" spans="1:11" x14ac:dyDescent="0.25">
      <c r="A354" s="4">
        <v>1225</v>
      </c>
      <c r="B354" s="4">
        <v>454</v>
      </c>
      <c r="C354" s="4">
        <v>996</v>
      </c>
      <c r="D354" s="20">
        <v>44058</v>
      </c>
      <c r="E354" s="21">
        <v>123</v>
      </c>
      <c r="F354" s="21">
        <v>375</v>
      </c>
      <c r="G354" s="4">
        <v>3</v>
      </c>
      <c r="H354" s="4">
        <v>0</v>
      </c>
      <c r="I354" s="4">
        <v>3</v>
      </c>
      <c r="J354" s="70">
        <f>VLOOKUP(Table7[[#This Row],[PurchaseOrderID]],Purchase_Order!$A$2:$E$1228,5,0)</f>
        <v>1536</v>
      </c>
      <c r="K354" s="4" t="str">
        <f>IF(Table7[[#This Row],[RejectedQty]]=0,"","Rejected")</f>
        <v/>
      </c>
    </row>
    <row r="355" spans="1:11" x14ac:dyDescent="0.25">
      <c r="A355" s="5">
        <v>1226</v>
      </c>
      <c r="B355" s="5">
        <v>454</v>
      </c>
      <c r="C355" s="5">
        <v>997</v>
      </c>
      <c r="D355" s="18">
        <v>44058</v>
      </c>
      <c r="E355" s="19">
        <v>125</v>
      </c>
      <c r="F355" s="19">
        <v>376</v>
      </c>
      <c r="G355" s="5">
        <v>3</v>
      </c>
      <c r="H355" s="5">
        <v>0</v>
      </c>
      <c r="I355" s="5">
        <v>3</v>
      </c>
      <c r="J355" s="70">
        <f>VLOOKUP(Table7[[#This Row],[PurchaseOrderID]],Purchase_Order!$A$2:$E$1228,5,0)</f>
        <v>1536</v>
      </c>
      <c r="K355" s="4" t="str">
        <f>IF(Table7[[#This Row],[RejectedQty]]=0,"","Rejected")</f>
        <v/>
      </c>
    </row>
    <row r="356" spans="1:11" x14ac:dyDescent="0.25">
      <c r="A356" s="4">
        <v>1227</v>
      </c>
      <c r="B356" s="4">
        <v>455</v>
      </c>
      <c r="C356" s="4">
        <v>998</v>
      </c>
      <c r="D356" s="20">
        <v>44058</v>
      </c>
      <c r="E356" s="21">
        <v>125</v>
      </c>
      <c r="F356" s="21">
        <v>480</v>
      </c>
      <c r="G356" s="4">
        <v>550</v>
      </c>
      <c r="H356" s="4">
        <v>0</v>
      </c>
      <c r="I356" s="4">
        <v>550</v>
      </c>
      <c r="J356" s="70">
        <f>VLOOKUP(Table7[[#This Row],[PurchaseOrderID]],Purchase_Order!$A$2:$E$1228,5,0)</f>
        <v>1568</v>
      </c>
      <c r="K356" s="4" t="str">
        <f>IF(Table7[[#This Row],[RejectedQty]]=0,"","Rejected")</f>
        <v/>
      </c>
    </row>
    <row r="357" spans="1:11" x14ac:dyDescent="0.25">
      <c r="A357" s="5">
        <v>1228</v>
      </c>
      <c r="B357" s="5">
        <v>455</v>
      </c>
      <c r="C357" s="5">
        <v>999</v>
      </c>
      <c r="D357" s="18">
        <v>44058</v>
      </c>
      <c r="E357" s="19">
        <v>125</v>
      </c>
      <c r="F357" s="19">
        <v>481</v>
      </c>
      <c r="G357" s="5">
        <v>523</v>
      </c>
      <c r="H357" s="5">
        <v>0</v>
      </c>
      <c r="I357" s="5">
        <v>523</v>
      </c>
      <c r="J357" s="70">
        <f>VLOOKUP(Table7[[#This Row],[PurchaseOrderID]],Purchase_Order!$A$2:$E$1228,5,0)</f>
        <v>1568</v>
      </c>
      <c r="K357" s="4" t="str">
        <f>IF(Table7[[#This Row],[RejectedQty]]=0,"","Rejected")</f>
        <v/>
      </c>
    </row>
    <row r="358" spans="1:11" x14ac:dyDescent="0.25">
      <c r="A358" s="4">
        <v>1229</v>
      </c>
      <c r="B358" s="4">
        <v>455</v>
      </c>
      <c r="C358" s="4">
        <v>1000</v>
      </c>
      <c r="D358" s="20">
        <v>44058</v>
      </c>
      <c r="E358" s="21">
        <v>125</v>
      </c>
      <c r="F358" s="21">
        <v>482</v>
      </c>
      <c r="G358" s="4">
        <v>550</v>
      </c>
      <c r="H358" s="4">
        <v>0</v>
      </c>
      <c r="I358" s="4">
        <v>550</v>
      </c>
      <c r="J358" s="70">
        <f>VLOOKUP(Table7[[#This Row],[PurchaseOrderID]],Purchase_Order!$A$2:$E$1228,5,0)</f>
        <v>1568</v>
      </c>
      <c r="K358" s="4" t="str">
        <f>IF(Table7[[#This Row],[RejectedQty]]=0,"","Rejected")</f>
        <v/>
      </c>
    </row>
    <row r="359" spans="1:11" x14ac:dyDescent="0.25">
      <c r="A359" s="5">
        <v>1230</v>
      </c>
      <c r="B359" s="5">
        <v>455</v>
      </c>
      <c r="C359" s="5">
        <v>1001</v>
      </c>
      <c r="D359" s="18">
        <v>44058</v>
      </c>
      <c r="E359" s="19">
        <v>123</v>
      </c>
      <c r="F359" s="19">
        <v>483</v>
      </c>
      <c r="G359" s="5">
        <v>550</v>
      </c>
      <c r="H359" s="5">
        <v>0</v>
      </c>
      <c r="I359" s="5">
        <v>550</v>
      </c>
      <c r="J359" s="70">
        <f>VLOOKUP(Table7[[#This Row],[PurchaseOrderID]],Purchase_Order!$A$2:$E$1228,5,0)</f>
        <v>1568</v>
      </c>
      <c r="K359" s="4" t="str">
        <f>IF(Table7[[#This Row],[RejectedQty]]=0,"","Rejected")</f>
        <v/>
      </c>
    </row>
    <row r="360" spans="1:11" x14ac:dyDescent="0.25">
      <c r="A360" s="4">
        <v>1231</v>
      </c>
      <c r="B360" s="4">
        <v>455</v>
      </c>
      <c r="C360" s="4">
        <v>1002</v>
      </c>
      <c r="D360" s="20">
        <v>44058</v>
      </c>
      <c r="E360" s="21">
        <v>125</v>
      </c>
      <c r="F360" s="21">
        <v>484</v>
      </c>
      <c r="G360" s="4">
        <v>550</v>
      </c>
      <c r="H360" s="4">
        <v>0</v>
      </c>
      <c r="I360" s="4">
        <v>550</v>
      </c>
      <c r="J360" s="70">
        <f>VLOOKUP(Table7[[#This Row],[PurchaseOrderID]],Purchase_Order!$A$2:$E$1228,5,0)</f>
        <v>1568</v>
      </c>
      <c r="K360" s="4" t="str">
        <f>IF(Table7[[#This Row],[RejectedQty]]=0,"","Rejected")</f>
        <v/>
      </c>
    </row>
    <row r="361" spans="1:11" x14ac:dyDescent="0.25">
      <c r="A361" s="5">
        <v>1232</v>
      </c>
      <c r="B361" s="5">
        <v>455</v>
      </c>
      <c r="C361" s="5">
        <v>1003</v>
      </c>
      <c r="D361" s="18">
        <v>44058</v>
      </c>
      <c r="E361" s="19">
        <v>125</v>
      </c>
      <c r="F361" s="19">
        <v>485</v>
      </c>
      <c r="G361" s="5">
        <v>550</v>
      </c>
      <c r="H361" s="5">
        <v>0</v>
      </c>
      <c r="I361" s="5">
        <v>550</v>
      </c>
      <c r="J361" s="70">
        <f>VLOOKUP(Table7[[#This Row],[PurchaseOrderID]],Purchase_Order!$A$2:$E$1228,5,0)</f>
        <v>1568</v>
      </c>
      <c r="K361" s="4" t="str">
        <f>IF(Table7[[#This Row],[RejectedQty]]=0,"","Rejected")</f>
        <v/>
      </c>
    </row>
    <row r="362" spans="1:11" x14ac:dyDescent="0.25">
      <c r="A362" s="4">
        <v>1233</v>
      </c>
      <c r="B362" s="4">
        <v>455</v>
      </c>
      <c r="C362" s="4">
        <v>1004</v>
      </c>
      <c r="D362" s="20">
        <v>44058</v>
      </c>
      <c r="E362" s="21">
        <v>125</v>
      </c>
      <c r="F362" s="21">
        <v>486</v>
      </c>
      <c r="G362" s="4">
        <v>550</v>
      </c>
      <c r="H362" s="4">
        <v>0</v>
      </c>
      <c r="I362" s="4">
        <v>550</v>
      </c>
      <c r="J362" s="70">
        <f>VLOOKUP(Table7[[#This Row],[PurchaseOrderID]],Purchase_Order!$A$2:$E$1228,5,0)</f>
        <v>1568</v>
      </c>
      <c r="K362" s="4" t="str">
        <f>IF(Table7[[#This Row],[RejectedQty]]=0,"","Rejected")</f>
        <v/>
      </c>
    </row>
    <row r="363" spans="1:11" x14ac:dyDescent="0.25">
      <c r="A363" s="5">
        <v>1234</v>
      </c>
      <c r="B363" s="5">
        <v>455</v>
      </c>
      <c r="C363" s="5">
        <v>1005</v>
      </c>
      <c r="D363" s="18">
        <v>44058</v>
      </c>
      <c r="E363" s="19">
        <v>123</v>
      </c>
      <c r="F363" s="19">
        <v>487</v>
      </c>
      <c r="G363" s="5">
        <v>550</v>
      </c>
      <c r="H363" s="5">
        <v>0</v>
      </c>
      <c r="I363" s="5">
        <v>550</v>
      </c>
      <c r="J363" s="70">
        <f>VLOOKUP(Table7[[#This Row],[PurchaseOrderID]],Purchase_Order!$A$2:$E$1228,5,0)</f>
        <v>1568</v>
      </c>
      <c r="K363" s="4" t="str">
        <f>IF(Table7[[#This Row],[RejectedQty]]=0,"","Rejected")</f>
        <v/>
      </c>
    </row>
    <row r="364" spans="1:11" x14ac:dyDescent="0.25">
      <c r="A364" s="4">
        <v>1235</v>
      </c>
      <c r="B364" s="4">
        <v>455</v>
      </c>
      <c r="C364" s="4">
        <v>1006</v>
      </c>
      <c r="D364" s="20">
        <v>44058</v>
      </c>
      <c r="E364" s="21">
        <v>123</v>
      </c>
      <c r="F364" s="21">
        <v>488</v>
      </c>
      <c r="G364" s="4">
        <v>550</v>
      </c>
      <c r="H364" s="4">
        <v>0</v>
      </c>
      <c r="I364" s="4">
        <v>550</v>
      </c>
      <c r="J364" s="70">
        <f>VLOOKUP(Table7[[#This Row],[PurchaseOrderID]],Purchase_Order!$A$2:$E$1228,5,0)</f>
        <v>1568</v>
      </c>
      <c r="K364" s="4" t="str">
        <f>IF(Table7[[#This Row],[RejectedQty]]=0,"","Rejected")</f>
        <v/>
      </c>
    </row>
    <row r="365" spans="1:11" x14ac:dyDescent="0.25">
      <c r="A365" s="5">
        <v>1236</v>
      </c>
      <c r="B365" s="5">
        <v>455</v>
      </c>
      <c r="C365" s="5">
        <v>1007</v>
      </c>
      <c r="D365" s="18">
        <v>44058</v>
      </c>
      <c r="E365" s="19">
        <v>123</v>
      </c>
      <c r="F365" s="19">
        <v>489</v>
      </c>
      <c r="G365" s="5">
        <v>550</v>
      </c>
      <c r="H365" s="5">
        <v>0</v>
      </c>
      <c r="I365" s="5">
        <v>550</v>
      </c>
      <c r="J365" s="70">
        <f>VLOOKUP(Table7[[#This Row],[PurchaseOrderID]],Purchase_Order!$A$2:$E$1228,5,0)</f>
        <v>1568</v>
      </c>
      <c r="K365" s="4" t="str">
        <f>IF(Table7[[#This Row],[RejectedQty]]=0,"","Rejected")</f>
        <v/>
      </c>
    </row>
    <row r="366" spans="1:11" x14ac:dyDescent="0.25">
      <c r="A366" s="4">
        <v>1237</v>
      </c>
      <c r="B366" s="4">
        <v>456</v>
      </c>
      <c r="C366" s="4">
        <v>1008</v>
      </c>
      <c r="D366" s="20">
        <v>44058</v>
      </c>
      <c r="E366" s="21">
        <v>123</v>
      </c>
      <c r="F366" s="21">
        <v>402</v>
      </c>
      <c r="G366" s="4">
        <v>3</v>
      </c>
      <c r="H366" s="4">
        <v>0</v>
      </c>
      <c r="I366" s="4">
        <v>3</v>
      </c>
      <c r="J366" s="70">
        <f>VLOOKUP(Table7[[#This Row],[PurchaseOrderID]],Purchase_Order!$A$2:$E$1228,5,0)</f>
        <v>1648</v>
      </c>
      <c r="K366" s="4" t="str">
        <f>IF(Table7[[#This Row],[RejectedQty]]=0,"","Rejected")</f>
        <v/>
      </c>
    </row>
    <row r="367" spans="1:11" x14ac:dyDescent="0.25">
      <c r="A367" s="5">
        <v>1238</v>
      </c>
      <c r="B367" s="5">
        <v>457</v>
      </c>
      <c r="C367" s="5">
        <v>1009</v>
      </c>
      <c r="D367" s="18">
        <v>44058</v>
      </c>
      <c r="E367" s="19">
        <v>123</v>
      </c>
      <c r="F367" s="19">
        <v>510</v>
      </c>
      <c r="G367" s="5">
        <v>550</v>
      </c>
      <c r="H367" s="5">
        <v>0</v>
      </c>
      <c r="I367" s="5">
        <v>550</v>
      </c>
      <c r="J367" s="70">
        <f>VLOOKUP(Table7[[#This Row],[PurchaseOrderID]],Purchase_Order!$A$2:$E$1228,5,0)</f>
        <v>1646</v>
      </c>
      <c r="K367" s="4" t="str">
        <f>IF(Table7[[#This Row],[RejectedQty]]=0,"","Rejected")</f>
        <v/>
      </c>
    </row>
    <row r="368" spans="1:11" x14ac:dyDescent="0.25">
      <c r="A368" s="4">
        <v>1239</v>
      </c>
      <c r="B368" s="4">
        <v>457</v>
      </c>
      <c r="C368" s="4">
        <v>1010</v>
      </c>
      <c r="D368" s="20">
        <v>44058</v>
      </c>
      <c r="E368" s="21">
        <v>123</v>
      </c>
      <c r="F368" s="21">
        <v>511</v>
      </c>
      <c r="G368" s="4">
        <v>550</v>
      </c>
      <c r="H368" s="4">
        <v>0</v>
      </c>
      <c r="I368" s="4">
        <v>550</v>
      </c>
      <c r="J368" s="70">
        <f>VLOOKUP(Table7[[#This Row],[PurchaseOrderID]],Purchase_Order!$A$2:$E$1228,5,0)</f>
        <v>1646</v>
      </c>
      <c r="K368" s="4" t="str">
        <f>IF(Table7[[#This Row],[RejectedQty]]=0,"","Rejected")</f>
        <v/>
      </c>
    </row>
    <row r="369" spans="1:11" x14ac:dyDescent="0.25">
      <c r="A369" s="5">
        <v>1240</v>
      </c>
      <c r="B369" s="5">
        <v>457</v>
      </c>
      <c r="C369" s="5">
        <v>1011</v>
      </c>
      <c r="D369" s="18">
        <v>44058</v>
      </c>
      <c r="E369" s="19">
        <v>123</v>
      </c>
      <c r="F369" s="19">
        <v>512</v>
      </c>
      <c r="G369" s="5">
        <v>550</v>
      </c>
      <c r="H369" s="5">
        <v>0</v>
      </c>
      <c r="I369" s="5">
        <v>550</v>
      </c>
      <c r="J369" s="70">
        <f>VLOOKUP(Table7[[#This Row],[PurchaseOrderID]],Purchase_Order!$A$2:$E$1228,5,0)</f>
        <v>1646</v>
      </c>
      <c r="K369" s="4" t="str">
        <f>IF(Table7[[#This Row],[RejectedQty]]=0,"","Rejected")</f>
        <v/>
      </c>
    </row>
    <row r="370" spans="1:11" x14ac:dyDescent="0.25">
      <c r="A370" s="4">
        <v>1241</v>
      </c>
      <c r="B370" s="4">
        <v>458</v>
      </c>
      <c r="C370" s="4">
        <v>1012</v>
      </c>
      <c r="D370" s="20">
        <v>44058</v>
      </c>
      <c r="E370" s="21">
        <v>125</v>
      </c>
      <c r="F370" s="21">
        <v>408</v>
      </c>
      <c r="G370" s="4">
        <v>3</v>
      </c>
      <c r="H370" s="4">
        <v>0</v>
      </c>
      <c r="I370" s="4">
        <v>3</v>
      </c>
      <c r="J370" s="70">
        <f>VLOOKUP(Table7[[#This Row],[PurchaseOrderID]],Purchase_Order!$A$2:$E$1228,5,0)</f>
        <v>1672</v>
      </c>
      <c r="K370" s="4" t="str">
        <f>IF(Table7[[#This Row],[RejectedQty]]=0,"","Rejected")</f>
        <v/>
      </c>
    </row>
    <row r="371" spans="1:11" x14ac:dyDescent="0.25">
      <c r="A371" s="5">
        <v>1242</v>
      </c>
      <c r="B371" s="5">
        <v>458</v>
      </c>
      <c r="C371" s="5">
        <v>1013</v>
      </c>
      <c r="D371" s="18">
        <v>44058</v>
      </c>
      <c r="E371" s="19">
        <v>125</v>
      </c>
      <c r="F371" s="19">
        <v>409</v>
      </c>
      <c r="G371" s="5">
        <v>3</v>
      </c>
      <c r="H371" s="5">
        <v>0</v>
      </c>
      <c r="I371" s="5">
        <v>3</v>
      </c>
      <c r="J371" s="70">
        <f>VLOOKUP(Table7[[#This Row],[PurchaseOrderID]],Purchase_Order!$A$2:$E$1228,5,0)</f>
        <v>1672</v>
      </c>
      <c r="K371" s="4" t="str">
        <f>IF(Table7[[#This Row],[RejectedQty]]=0,"","Rejected")</f>
        <v/>
      </c>
    </row>
    <row r="372" spans="1:11" x14ac:dyDescent="0.25">
      <c r="A372" s="4">
        <v>1243</v>
      </c>
      <c r="B372" s="4">
        <v>458</v>
      </c>
      <c r="C372" s="4">
        <v>1014</v>
      </c>
      <c r="D372" s="20">
        <v>44058</v>
      </c>
      <c r="E372" s="21">
        <v>123</v>
      </c>
      <c r="F372" s="21">
        <v>914</v>
      </c>
      <c r="G372" s="4">
        <v>550</v>
      </c>
      <c r="H372" s="4">
        <v>0</v>
      </c>
      <c r="I372" s="4">
        <v>550</v>
      </c>
      <c r="J372" s="70">
        <f>VLOOKUP(Table7[[#This Row],[PurchaseOrderID]],Purchase_Order!$A$2:$E$1228,5,0)</f>
        <v>1672</v>
      </c>
      <c r="K372" s="4" t="str">
        <f>IF(Table7[[#This Row],[RejectedQty]]=0,"","Rejected")</f>
        <v/>
      </c>
    </row>
    <row r="373" spans="1:11" x14ac:dyDescent="0.25">
      <c r="A373" s="5">
        <v>1244</v>
      </c>
      <c r="B373" s="5">
        <v>458</v>
      </c>
      <c r="C373" s="5">
        <v>1015</v>
      </c>
      <c r="D373" s="18">
        <v>44058</v>
      </c>
      <c r="E373" s="19">
        <v>125</v>
      </c>
      <c r="F373" s="19">
        <v>915</v>
      </c>
      <c r="G373" s="5">
        <v>550</v>
      </c>
      <c r="H373" s="5">
        <v>0</v>
      </c>
      <c r="I373" s="5">
        <v>550</v>
      </c>
      <c r="J373" s="70">
        <f>VLOOKUP(Table7[[#This Row],[PurchaseOrderID]],Purchase_Order!$A$2:$E$1228,5,0)</f>
        <v>1672</v>
      </c>
      <c r="K373" s="4" t="str">
        <f>IF(Table7[[#This Row],[RejectedQty]]=0,"","Rejected")</f>
        <v/>
      </c>
    </row>
    <row r="374" spans="1:11" x14ac:dyDescent="0.25">
      <c r="A374" s="4">
        <v>1245</v>
      </c>
      <c r="B374" s="4">
        <v>458</v>
      </c>
      <c r="C374" s="4">
        <v>1016</v>
      </c>
      <c r="D374" s="20">
        <v>44058</v>
      </c>
      <c r="E374" s="21">
        <v>123</v>
      </c>
      <c r="F374" s="21">
        <v>916</v>
      </c>
      <c r="G374" s="4">
        <v>550</v>
      </c>
      <c r="H374" s="4">
        <v>0</v>
      </c>
      <c r="I374" s="4">
        <v>550</v>
      </c>
      <c r="J374" s="70">
        <f>VLOOKUP(Table7[[#This Row],[PurchaseOrderID]],Purchase_Order!$A$2:$E$1228,5,0)</f>
        <v>1672</v>
      </c>
      <c r="K374" s="4" t="str">
        <f>IF(Table7[[#This Row],[RejectedQty]]=0,"","Rejected")</f>
        <v/>
      </c>
    </row>
    <row r="375" spans="1:11" x14ac:dyDescent="0.25">
      <c r="A375" s="5">
        <v>1246</v>
      </c>
      <c r="B375" s="5">
        <v>459</v>
      </c>
      <c r="C375" s="5">
        <v>1017</v>
      </c>
      <c r="D375" s="18">
        <v>44058</v>
      </c>
      <c r="E375" s="19">
        <v>123</v>
      </c>
      <c r="F375" s="19">
        <v>525</v>
      </c>
      <c r="G375" s="5">
        <v>550</v>
      </c>
      <c r="H375" s="5">
        <v>0</v>
      </c>
      <c r="I375" s="5">
        <v>550</v>
      </c>
      <c r="J375" s="70">
        <f>VLOOKUP(Table7[[#This Row],[PurchaseOrderID]],Purchase_Order!$A$2:$E$1228,5,0)</f>
        <v>1600</v>
      </c>
      <c r="K375" s="4" t="str">
        <f>IF(Table7[[#This Row],[RejectedQty]]=0,"","Rejected")</f>
        <v/>
      </c>
    </row>
    <row r="376" spans="1:11" x14ac:dyDescent="0.25">
      <c r="A376" s="4">
        <v>1247</v>
      </c>
      <c r="B376" s="4">
        <v>460</v>
      </c>
      <c r="C376" s="4">
        <v>1018</v>
      </c>
      <c r="D376" s="20">
        <v>44058</v>
      </c>
      <c r="E376" s="21">
        <v>125</v>
      </c>
      <c r="F376" s="21">
        <v>526</v>
      </c>
      <c r="G376" s="4">
        <v>550</v>
      </c>
      <c r="H376" s="4">
        <v>0</v>
      </c>
      <c r="I376" s="4">
        <v>550</v>
      </c>
      <c r="J376" s="70">
        <f>VLOOKUP(Table7[[#This Row],[PurchaseOrderID]],Purchase_Order!$A$2:$E$1228,5,0)</f>
        <v>1522</v>
      </c>
      <c r="K376" s="4" t="str">
        <f>IF(Table7[[#This Row],[RejectedQty]]=0,"","Rejected")</f>
        <v/>
      </c>
    </row>
    <row r="377" spans="1:11" x14ac:dyDescent="0.25">
      <c r="A377" s="5">
        <v>1248</v>
      </c>
      <c r="B377" s="5">
        <v>461</v>
      </c>
      <c r="C377" s="5">
        <v>1019</v>
      </c>
      <c r="D377" s="18">
        <v>44058</v>
      </c>
      <c r="E377" s="19">
        <v>125</v>
      </c>
      <c r="F377" s="19">
        <v>913</v>
      </c>
      <c r="G377" s="5">
        <v>550</v>
      </c>
      <c r="H377" s="5">
        <v>0</v>
      </c>
      <c r="I377" s="5">
        <v>550</v>
      </c>
      <c r="J377" s="70">
        <f>VLOOKUP(Table7[[#This Row],[PurchaseOrderID]],Purchase_Order!$A$2:$E$1228,5,0)</f>
        <v>1570</v>
      </c>
      <c r="K377" s="4" t="str">
        <f>IF(Table7[[#This Row],[RejectedQty]]=0,"","Rejected")</f>
        <v/>
      </c>
    </row>
    <row r="378" spans="1:11" x14ac:dyDescent="0.25">
      <c r="A378" s="4">
        <v>1249</v>
      </c>
      <c r="B378" s="4">
        <v>462</v>
      </c>
      <c r="C378" s="4">
        <v>1020</v>
      </c>
      <c r="D378" s="20">
        <v>44058</v>
      </c>
      <c r="E378" s="21">
        <v>125</v>
      </c>
      <c r="F378" s="21">
        <v>356</v>
      </c>
      <c r="G378" s="4">
        <v>60</v>
      </c>
      <c r="H378" s="4">
        <v>9</v>
      </c>
      <c r="I378" s="4">
        <v>51</v>
      </c>
      <c r="J378" s="70">
        <f>VLOOKUP(Table7[[#This Row],[PurchaseOrderID]],Purchase_Order!$A$2:$E$1228,5,0)</f>
        <v>1516</v>
      </c>
      <c r="K378" s="4" t="str">
        <f>IF(Table7[[#This Row],[RejectedQty]]=0,"","Rejected")</f>
        <v>Rejected</v>
      </c>
    </row>
    <row r="379" spans="1:11" x14ac:dyDescent="0.25">
      <c r="A379" s="5">
        <v>1250</v>
      </c>
      <c r="B379" s="5">
        <v>462</v>
      </c>
      <c r="C379" s="5">
        <v>1021</v>
      </c>
      <c r="D379" s="18">
        <v>44058</v>
      </c>
      <c r="E379" s="19">
        <v>125</v>
      </c>
      <c r="F379" s="19">
        <v>357</v>
      </c>
      <c r="G379" s="5">
        <v>60</v>
      </c>
      <c r="H379" s="5">
        <v>0</v>
      </c>
      <c r="I379" s="5">
        <v>60</v>
      </c>
      <c r="J379" s="70">
        <f>VLOOKUP(Table7[[#This Row],[PurchaseOrderID]],Purchase_Order!$A$2:$E$1228,5,0)</f>
        <v>1516</v>
      </c>
      <c r="K379" s="4" t="str">
        <f>IF(Table7[[#This Row],[RejectedQty]]=0,"","Rejected")</f>
        <v/>
      </c>
    </row>
    <row r="380" spans="1:11" x14ac:dyDescent="0.25">
      <c r="A380" s="4">
        <v>1251</v>
      </c>
      <c r="B380" s="4">
        <v>463</v>
      </c>
      <c r="C380" s="4">
        <v>1022</v>
      </c>
      <c r="D380" s="20">
        <v>44058</v>
      </c>
      <c r="E380" s="21">
        <v>123</v>
      </c>
      <c r="F380" s="21">
        <v>935</v>
      </c>
      <c r="G380" s="4">
        <v>550</v>
      </c>
      <c r="H380" s="4">
        <v>0</v>
      </c>
      <c r="I380" s="4">
        <v>550</v>
      </c>
      <c r="J380" s="70">
        <f>VLOOKUP(Table7[[#This Row],[PurchaseOrderID]],Purchase_Order!$A$2:$E$1228,5,0)</f>
        <v>1506</v>
      </c>
      <c r="K380" s="4" t="str">
        <f>IF(Table7[[#This Row],[RejectedQty]]=0,"","Rejected")</f>
        <v/>
      </c>
    </row>
    <row r="381" spans="1:11" x14ac:dyDescent="0.25">
      <c r="A381" s="5">
        <v>1252</v>
      </c>
      <c r="B381" s="5">
        <v>463</v>
      </c>
      <c r="C381" s="5">
        <v>1023</v>
      </c>
      <c r="D381" s="18">
        <v>44058</v>
      </c>
      <c r="E381" s="19">
        <v>125</v>
      </c>
      <c r="F381" s="19">
        <v>936</v>
      </c>
      <c r="G381" s="5">
        <v>550</v>
      </c>
      <c r="H381" s="5">
        <v>0</v>
      </c>
      <c r="I381" s="5">
        <v>550</v>
      </c>
      <c r="J381" s="70">
        <f>VLOOKUP(Table7[[#This Row],[PurchaseOrderID]],Purchase_Order!$A$2:$E$1228,5,0)</f>
        <v>1506</v>
      </c>
      <c r="K381" s="4" t="str">
        <f>IF(Table7[[#This Row],[RejectedQty]]=0,"","Rejected")</f>
        <v/>
      </c>
    </row>
    <row r="382" spans="1:11" x14ac:dyDescent="0.25">
      <c r="A382" s="4">
        <v>1253</v>
      </c>
      <c r="B382" s="4">
        <v>464</v>
      </c>
      <c r="C382" s="4">
        <v>1024</v>
      </c>
      <c r="D382" s="20">
        <v>44058</v>
      </c>
      <c r="E382" s="21">
        <v>125</v>
      </c>
      <c r="F382" s="21">
        <v>524</v>
      </c>
      <c r="G382" s="4">
        <v>550</v>
      </c>
      <c r="H382" s="4">
        <v>0</v>
      </c>
      <c r="I382" s="4">
        <v>550</v>
      </c>
      <c r="J382" s="70">
        <f>VLOOKUP(Table7[[#This Row],[PurchaseOrderID]],Purchase_Order!$A$2:$E$1228,5,0)</f>
        <v>1626</v>
      </c>
      <c r="K382" s="4" t="str">
        <f>IF(Table7[[#This Row],[RejectedQty]]=0,"","Rejected")</f>
        <v/>
      </c>
    </row>
    <row r="383" spans="1:11" x14ac:dyDescent="0.25">
      <c r="A383" s="5">
        <v>1254</v>
      </c>
      <c r="B383" s="5">
        <v>465</v>
      </c>
      <c r="C383" s="5">
        <v>1025</v>
      </c>
      <c r="D383" s="18">
        <v>44059</v>
      </c>
      <c r="E383" s="19">
        <v>125</v>
      </c>
      <c r="F383" s="19">
        <v>911</v>
      </c>
      <c r="G383" s="5">
        <v>550</v>
      </c>
      <c r="H383" s="5">
        <v>0</v>
      </c>
      <c r="I383" s="5">
        <v>550</v>
      </c>
      <c r="J383" s="70">
        <f>VLOOKUP(Table7[[#This Row],[PurchaseOrderID]],Purchase_Order!$A$2:$E$1228,5,0)</f>
        <v>1542</v>
      </c>
      <c r="K383" s="4" t="str">
        <f>IF(Table7[[#This Row],[RejectedQty]]=0,"","Rejected")</f>
        <v/>
      </c>
    </row>
    <row r="384" spans="1:11" x14ac:dyDescent="0.25">
      <c r="A384" s="4">
        <v>1255</v>
      </c>
      <c r="B384" s="4">
        <v>465</v>
      </c>
      <c r="C384" s="4">
        <v>1026</v>
      </c>
      <c r="D384" s="20">
        <v>44059</v>
      </c>
      <c r="E384" s="21">
        <v>123</v>
      </c>
      <c r="F384" s="21">
        <v>912</v>
      </c>
      <c r="G384" s="4">
        <v>523</v>
      </c>
      <c r="H384" s="4">
        <v>0</v>
      </c>
      <c r="I384" s="4">
        <v>523</v>
      </c>
      <c r="J384" s="70">
        <f>VLOOKUP(Table7[[#This Row],[PurchaseOrderID]],Purchase_Order!$A$2:$E$1228,5,0)</f>
        <v>1542</v>
      </c>
      <c r="K384" s="4" t="str">
        <f>IF(Table7[[#This Row],[RejectedQty]]=0,"","Rejected")</f>
        <v/>
      </c>
    </row>
    <row r="385" spans="1:11" x14ac:dyDescent="0.25">
      <c r="A385" s="5">
        <v>1256</v>
      </c>
      <c r="B385" s="5">
        <v>466</v>
      </c>
      <c r="C385" s="5">
        <v>1027</v>
      </c>
      <c r="D385" s="18">
        <v>44059</v>
      </c>
      <c r="E385" s="19">
        <v>123</v>
      </c>
      <c r="F385" s="19">
        <v>910</v>
      </c>
      <c r="G385" s="5">
        <v>468</v>
      </c>
      <c r="H385" s="5">
        <v>0</v>
      </c>
      <c r="I385" s="5">
        <v>468</v>
      </c>
      <c r="J385" s="70">
        <f>VLOOKUP(Table7[[#This Row],[PurchaseOrderID]],Purchase_Order!$A$2:$E$1228,5,0)</f>
        <v>1610</v>
      </c>
      <c r="K385" s="4" t="str">
        <f>IF(Table7[[#This Row],[RejectedQty]]=0,"","Rejected")</f>
        <v/>
      </c>
    </row>
    <row r="386" spans="1:11" x14ac:dyDescent="0.25">
      <c r="A386" s="4">
        <v>1257</v>
      </c>
      <c r="B386" s="4">
        <v>467</v>
      </c>
      <c r="C386" s="4">
        <v>1028</v>
      </c>
      <c r="D386" s="20">
        <v>44059</v>
      </c>
      <c r="E386" s="21">
        <v>123</v>
      </c>
      <c r="F386" s="21">
        <v>937</v>
      </c>
      <c r="G386" s="4">
        <v>550</v>
      </c>
      <c r="H386" s="4">
        <v>0</v>
      </c>
      <c r="I386" s="4">
        <v>550</v>
      </c>
      <c r="J386" s="70">
        <f>VLOOKUP(Table7[[#This Row],[PurchaseOrderID]],Purchase_Order!$A$2:$E$1228,5,0)</f>
        <v>1638</v>
      </c>
      <c r="K386" s="4" t="str">
        <f>IF(Table7[[#This Row],[RejectedQty]]=0,"","Rejected")</f>
        <v/>
      </c>
    </row>
    <row r="387" spans="1:11" x14ac:dyDescent="0.25">
      <c r="A387" s="5">
        <v>1258</v>
      </c>
      <c r="B387" s="5">
        <v>468</v>
      </c>
      <c r="C387" s="5">
        <v>1029</v>
      </c>
      <c r="D387" s="18">
        <v>44059</v>
      </c>
      <c r="E387" s="19">
        <v>123</v>
      </c>
      <c r="F387" s="19">
        <v>463</v>
      </c>
      <c r="G387" s="5">
        <v>3</v>
      </c>
      <c r="H387" s="5">
        <v>0</v>
      </c>
      <c r="I387" s="5">
        <v>3</v>
      </c>
      <c r="J387" s="70">
        <f>VLOOKUP(Table7[[#This Row],[PurchaseOrderID]],Purchase_Order!$A$2:$E$1228,5,0)</f>
        <v>1582</v>
      </c>
      <c r="K387" s="4" t="str">
        <f>IF(Table7[[#This Row],[RejectedQty]]=0,"","Rejected")</f>
        <v/>
      </c>
    </row>
    <row r="388" spans="1:11" x14ac:dyDescent="0.25">
      <c r="A388" s="4">
        <v>1259</v>
      </c>
      <c r="B388" s="4">
        <v>468</v>
      </c>
      <c r="C388" s="4">
        <v>1030</v>
      </c>
      <c r="D388" s="20">
        <v>44059</v>
      </c>
      <c r="E388" s="21">
        <v>123</v>
      </c>
      <c r="F388" s="21">
        <v>464</v>
      </c>
      <c r="G388" s="4">
        <v>3</v>
      </c>
      <c r="H388" s="4">
        <v>0</v>
      </c>
      <c r="I388" s="4">
        <v>3</v>
      </c>
      <c r="J388" s="70">
        <f>VLOOKUP(Table7[[#This Row],[PurchaseOrderID]],Purchase_Order!$A$2:$E$1228,5,0)</f>
        <v>1582</v>
      </c>
      <c r="K388" s="4" t="str">
        <f>IF(Table7[[#This Row],[RejectedQty]]=0,"","Rejected")</f>
        <v/>
      </c>
    </row>
    <row r="389" spans="1:11" x14ac:dyDescent="0.25">
      <c r="A389" s="5">
        <v>1260</v>
      </c>
      <c r="B389" s="5">
        <v>468</v>
      </c>
      <c r="C389" s="5">
        <v>1031</v>
      </c>
      <c r="D389" s="18">
        <v>44059</v>
      </c>
      <c r="E389" s="19">
        <v>123</v>
      </c>
      <c r="F389" s="19">
        <v>465</v>
      </c>
      <c r="G389" s="5">
        <v>3</v>
      </c>
      <c r="H389" s="5">
        <v>0</v>
      </c>
      <c r="I389" s="5">
        <v>3</v>
      </c>
      <c r="J389" s="70">
        <f>VLOOKUP(Table7[[#This Row],[PurchaseOrderID]],Purchase_Order!$A$2:$E$1228,5,0)</f>
        <v>1582</v>
      </c>
      <c r="K389" s="4" t="str">
        <f>IF(Table7[[#This Row],[RejectedQty]]=0,"","Rejected")</f>
        <v/>
      </c>
    </row>
    <row r="390" spans="1:11" x14ac:dyDescent="0.25">
      <c r="A390" s="4">
        <v>1261</v>
      </c>
      <c r="B390" s="4">
        <v>468</v>
      </c>
      <c r="C390" s="4">
        <v>1032</v>
      </c>
      <c r="D390" s="20">
        <v>44059</v>
      </c>
      <c r="E390" s="21">
        <v>123</v>
      </c>
      <c r="F390" s="21">
        <v>466</v>
      </c>
      <c r="G390" s="4">
        <v>3</v>
      </c>
      <c r="H390" s="4">
        <v>0</v>
      </c>
      <c r="I390" s="4">
        <v>3</v>
      </c>
      <c r="J390" s="70">
        <f>VLOOKUP(Table7[[#This Row],[PurchaseOrderID]],Purchase_Order!$A$2:$E$1228,5,0)</f>
        <v>1582</v>
      </c>
      <c r="K390" s="4" t="str">
        <f>IF(Table7[[#This Row],[RejectedQty]]=0,"","Rejected")</f>
        <v/>
      </c>
    </row>
    <row r="391" spans="1:11" x14ac:dyDescent="0.25">
      <c r="A391" s="5">
        <v>1262</v>
      </c>
      <c r="B391" s="5">
        <v>468</v>
      </c>
      <c r="C391" s="5">
        <v>1033</v>
      </c>
      <c r="D391" s="18">
        <v>44059</v>
      </c>
      <c r="E391" s="19">
        <v>125</v>
      </c>
      <c r="F391" s="19">
        <v>467</v>
      </c>
      <c r="G391" s="5">
        <v>3</v>
      </c>
      <c r="H391" s="5">
        <v>0</v>
      </c>
      <c r="I391" s="5">
        <v>3</v>
      </c>
      <c r="J391" s="70">
        <f>VLOOKUP(Table7[[#This Row],[PurchaseOrderID]],Purchase_Order!$A$2:$E$1228,5,0)</f>
        <v>1582</v>
      </c>
      <c r="K391" s="4" t="str">
        <f>IF(Table7[[#This Row],[RejectedQty]]=0,"","Rejected")</f>
        <v/>
      </c>
    </row>
    <row r="392" spans="1:11" x14ac:dyDescent="0.25">
      <c r="A392" s="4">
        <v>1263</v>
      </c>
      <c r="B392" s="4">
        <v>469</v>
      </c>
      <c r="C392" s="4">
        <v>1034</v>
      </c>
      <c r="D392" s="20">
        <v>44059</v>
      </c>
      <c r="E392" s="21">
        <v>125</v>
      </c>
      <c r="F392" s="21">
        <v>462</v>
      </c>
      <c r="G392" s="4">
        <v>3</v>
      </c>
      <c r="H392" s="4">
        <v>0</v>
      </c>
      <c r="I392" s="4">
        <v>3</v>
      </c>
      <c r="J392" s="70">
        <f>VLOOKUP(Table7[[#This Row],[PurchaseOrderID]],Purchase_Order!$A$2:$E$1228,5,0)</f>
        <v>1510</v>
      </c>
      <c r="K392" s="4" t="str">
        <f>IF(Table7[[#This Row],[RejectedQty]]=0,"","Rejected")</f>
        <v/>
      </c>
    </row>
    <row r="393" spans="1:11" x14ac:dyDescent="0.25">
      <c r="A393" s="5">
        <v>1264</v>
      </c>
      <c r="B393" s="5">
        <v>470</v>
      </c>
      <c r="C393" s="5">
        <v>1035</v>
      </c>
      <c r="D393" s="18">
        <v>44059</v>
      </c>
      <c r="E393" s="19">
        <v>123</v>
      </c>
      <c r="F393" s="19">
        <v>510</v>
      </c>
      <c r="G393" s="5">
        <v>550</v>
      </c>
      <c r="H393" s="5">
        <v>0</v>
      </c>
      <c r="I393" s="5">
        <v>550</v>
      </c>
      <c r="J393" s="70">
        <f>VLOOKUP(Table7[[#This Row],[PurchaseOrderID]],Purchase_Order!$A$2:$E$1228,5,0)</f>
        <v>1526</v>
      </c>
      <c r="K393" s="4" t="str">
        <f>IF(Table7[[#This Row],[RejectedQty]]=0,"","Rejected")</f>
        <v/>
      </c>
    </row>
    <row r="394" spans="1:11" x14ac:dyDescent="0.25">
      <c r="A394" s="4">
        <v>1265</v>
      </c>
      <c r="B394" s="4">
        <v>470</v>
      </c>
      <c r="C394" s="4">
        <v>1036</v>
      </c>
      <c r="D394" s="20">
        <v>44059</v>
      </c>
      <c r="E394" s="21">
        <v>125</v>
      </c>
      <c r="F394" s="21">
        <v>511</v>
      </c>
      <c r="G394" s="4">
        <v>550</v>
      </c>
      <c r="H394" s="4">
        <v>55</v>
      </c>
      <c r="I394" s="4">
        <v>495</v>
      </c>
      <c r="J394" s="70">
        <f>VLOOKUP(Table7[[#This Row],[PurchaseOrderID]],Purchase_Order!$A$2:$E$1228,5,0)</f>
        <v>1526</v>
      </c>
      <c r="K394" s="4" t="str">
        <f>IF(Table7[[#This Row],[RejectedQty]]=0,"","Rejected")</f>
        <v>Rejected</v>
      </c>
    </row>
    <row r="395" spans="1:11" x14ac:dyDescent="0.25">
      <c r="A395" s="5">
        <v>1266</v>
      </c>
      <c r="B395" s="5">
        <v>471</v>
      </c>
      <c r="C395" s="5">
        <v>1037</v>
      </c>
      <c r="D395" s="18">
        <v>44059</v>
      </c>
      <c r="E395" s="19">
        <v>123</v>
      </c>
      <c r="F395" s="19">
        <v>527</v>
      </c>
      <c r="G395" s="5">
        <v>550</v>
      </c>
      <c r="H395" s="5">
        <v>0</v>
      </c>
      <c r="I395" s="5">
        <v>550</v>
      </c>
      <c r="J395" s="70">
        <f>VLOOKUP(Table7[[#This Row],[PurchaseOrderID]],Purchase_Order!$A$2:$E$1228,5,0)</f>
        <v>1644</v>
      </c>
      <c r="K395" s="4" t="str">
        <f>IF(Table7[[#This Row],[RejectedQty]]=0,"","Rejected")</f>
        <v/>
      </c>
    </row>
    <row r="396" spans="1:11" x14ac:dyDescent="0.25">
      <c r="A396" s="4">
        <v>1267</v>
      </c>
      <c r="B396" s="4">
        <v>472</v>
      </c>
      <c r="C396" s="4">
        <v>1038</v>
      </c>
      <c r="D396" s="20">
        <v>44059</v>
      </c>
      <c r="E396" s="21">
        <v>123</v>
      </c>
      <c r="F396" s="21">
        <v>938</v>
      </c>
      <c r="G396" s="4">
        <v>550</v>
      </c>
      <c r="H396" s="4">
        <v>82</v>
      </c>
      <c r="I396" s="4">
        <v>468</v>
      </c>
      <c r="J396" s="70">
        <f>VLOOKUP(Table7[[#This Row],[PurchaseOrderID]],Purchase_Order!$A$2:$E$1228,5,0)</f>
        <v>1680</v>
      </c>
      <c r="K396" s="4" t="str">
        <f>IF(Table7[[#This Row],[RejectedQty]]=0,"","Rejected")</f>
        <v>Rejected</v>
      </c>
    </row>
    <row r="397" spans="1:11" x14ac:dyDescent="0.25">
      <c r="A397" s="5">
        <v>1268</v>
      </c>
      <c r="B397" s="5">
        <v>472</v>
      </c>
      <c r="C397" s="5">
        <v>1039</v>
      </c>
      <c r="D397" s="18">
        <v>44059</v>
      </c>
      <c r="E397" s="19">
        <v>125</v>
      </c>
      <c r="F397" s="19">
        <v>939</v>
      </c>
      <c r="G397" s="5">
        <v>550</v>
      </c>
      <c r="H397" s="5">
        <v>0</v>
      </c>
      <c r="I397" s="5">
        <v>550</v>
      </c>
      <c r="J397" s="70">
        <f>VLOOKUP(Table7[[#This Row],[PurchaseOrderID]],Purchase_Order!$A$2:$E$1228,5,0)</f>
        <v>1680</v>
      </c>
      <c r="K397" s="4" t="str">
        <f>IF(Table7[[#This Row],[RejectedQty]]=0,"","Rejected")</f>
        <v/>
      </c>
    </row>
    <row r="398" spans="1:11" x14ac:dyDescent="0.25">
      <c r="A398" s="4">
        <v>1269</v>
      </c>
      <c r="B398" s="4">
        <v>473</v>
      </c>
      <c r="C398" s="4">
        <v>1040</v>
      </c>
      <c r="D398" s="20">
        <v>44059</v>
      </c>
      <c r="E398" s="21">
        <v>125</v>
      </c>
      <c r="F398" s="21">
        <v>494</v>
      </c>
      <c r="G398" s="4">
        <v>60</v>
      </c>
      <c r="H398" s="4">
        <v>0</v>
      </c>
      <c r="I398" s="4">
        <v>60</v>
      </c>
      <c r="J398" s="70">
        <f>VLOOKUP(Table7[[#This Row],[PurchaseOrderID]],Purchase_Order!$A$2:$E$1228,5,0)</f>
        <v>1584</v>
      </c>
      <c r="K398" s="4" t="str">
        <f>IF(Table7[[#This Row],[RejectedQty]]=0,"","Rejected")</f>
        <v/>
      </c>
    </row>
    <row r="399" spans="1:11" x14ac:dyDescent="0.25">
      <c r="A399" s="5">
        <v>1270</v>
      </c>
      <c r="B399" s="5">
        <v>473</v>
      </c>
      <c r="C399" s="5">
        <v>1041</v>
      </c>
      <c r="D399" s="18">
        <v>44059</v>
      </c>
      <c r="E399" s="19">
        <v>125</v>
      </c>
      <c r="F399" s="19">
        <v>495</v>
      </c>
      <c r="G399" s="5">
        <v>60</v>
      </c>
      <c r="H399" s="5">
        <v>0</v>
      </c>
      <c r="I399" s="5">
        <v>60</v>
      </c>
      <c r="J399" s="70">
        <f>VLOOKUP(Table7[[#This Row],[PurchaseOrderID]],Purchase_Order!$A$2:$E$1228,5,0)</f>
        <v>1584</v>
      </c>
      <c r="K399" s="4" t="str">
        <f>IF(Table7[[#This Row],[RejectedQty]]=0,"","Rejected")</f>
        <v/>
      </c>
    </row>
    <row r="400" spans="1:11" x14ac:dyDescent="0.25">
      <c r="A400" s="4">
        <v>1271</v>
      </c>
      <c r="B400" s="4">
        <v>473</v>
      </c>
      <c r="C400" s="4">
        <v>1042</v>
      </c>
      <c r="D400" s="20">
        <v>44059</v>
      </c>
      <c r="E400" s="21">
        <v>125</v>
      </c>
      <c r="F400" s="21">
        <v>496</v>
      </c>
      <c r="G400" s="4">
        <v>60</v>
      </c>
      <c r="H400" s="4">
        <v>0</v>
      </c>
      <c r="I400" s="4">
        <v>60</v>
      </c>
      <c r="J400" s="70">
        <f>VLOOKUP(Table7[[#This Row],[PurchaseOrderID]],Purchase_Order!$A$2:$E$1228,5,0)</f>
        <v>1584</v>
      </c>
      <c r="K400" s="4" t="str">
        <f>IF(Table7[[#This Row],[RejectedQty]]=0,"","Rejected")</f>
        <v/>
      </c>
    </row>
    <row r="401" spans="1:11" x14ac:dyDescent="0.25">
      <c r="A401" s="5">
        <v>1272</v>
      </c>
      <c r="B401" s="5">
        <v>474</v>
      </c>
      <c r="C401" s="5">
        <v>1043</v>
      </c>
      <c r="D401" s="18">
        <v>44059</v>
      </c>
      <c r="E401" s="19">
        <v>123</v>
      </c>
      <c r="F401" s="19">
        <v>523</v>
      </c>
      <c r="G401" s="5">
        <v>550</v>
      </c>
      <c r="H401" s="5">
        <v>0</v>
      </c>
      <c r="I401" s="5">
        <v>550</v>
      </c>
      <c r="J401" s="70">
        <f>VLOOKUP(Table7[[#This Row],[PurchaseOrderID]],Purchase_Order!$A$2:$E$1228,5,0)</f>
        <v>1620</v>
      </c>
      <c r="K401" s="4" t="str">
        <f>IF(Table7[[#This Row],[RejectedQty]]=0,"","Rejected")</f>
        <v/>
      </c>
    </row>
    <row r="402" spans="1:11" x14ac:dyDescent="0.25">
      <c r="A402" s="4">
        <v>1273</v>
      </c>
      <c r="B402" s="4">
        <v>475</v>
      </c>
      <c r="C402" s="4">
        <v>1044</v>
      </c>
      <c r="D402" s="20">
        <v>44059</v>
      </c>
      <c r="E402" s="21">
        <v>125</v>
      </c>
      <c r="F402" s="21">
        <v>426</v>
      </c>
      <c r="G402" s="4">
        <v>3</v>
      </c>
      <c r="H402" s="4">
        <v>0</v>
      </c>
      <c r="I402" s="4">
        <v>3</v>
      </c>
      <c r="J402" s="70">
        <f>VLOOKUP(Table7[[#This Row],[PurchaseOrderID]],Purchase_Order!$A$2:$E$1228,5,0)</f>
        <v>1666</v>
      </c>
      <c r="K402" s="4" t="str">
        <f>IF(Table7[[#This Row],[RejectedQty]]=0,"","Rejected")</f>
        <v/>
      </c>
    </row>
    <row r="403" spans="1:11" x14ac:dyDescent="0.25">
      <c r="A403" s="5">
        <v>1274</v>
      </c>
      <c r="B403" s="5">
        <v>475</v>
      </c>
      <c r="C403" s="5">
        <v>1045</v>
      </c>
      <c r="D403" s="18">
        <v>44059</v>
      </c>
      <c r="E403" s="19">
        <v>125</v>
      </c>
      <c r="F403" s="19">
        <v>427</v>
      </c>
      <c r="G403" s="5">
        <v>3</v>
      </c>
      <c r="H403" s="5">
        <v>0</v>
      </c>
      <c r="I403" s="5">
        <v>3</v>
      </c>
      <c r="J403" s="70">
        <f>VLOOKUP(Table7[[#This Row],[PurchaseOrderID]],Purchase_Order!$A$2:$E$1228,5,0)</f>
        <v>1666</v>
      </c>
      <c r="K403" s="4" t="str">
        <f>IF(Table7[[#This Row],[RejectedQty]]=0,"","Rejected")</f>
        <v/>
      </c>
    </row>
    <row r="404" spans="1:11" x14ac:dyDescent="0.25">
      <c r="A404" s="4">
        <v>1275</v>
      </c>
      <c r="B404" s="4">
        <v>475</v>
      </c>
      <c r="C404" s="4">
        <v>1046</v>
      </c>
      <c r="D404" s="20">
        <v>44059</v>
      </c>
      <c r="E404" s="21">
        <v>125</v>
      </c>
      <c r="F404" s="21">
        <v>428</v>
      </c>
      <c r="G404" s="4">
        <v>3</v>
      </c>
      <c r="H404" s="4">
        <v>0</v>
      </c>
      <c r="I404" s="4">
        <v>3</v>
      </c>
      <c r="J404" s="70">
        <f>VLOOKUP(Table7[[#This Row],[PurchaseOrderID]],Purchase_Order!$A$2:$E$1228,5,0)</f>
        <v>1666</v>
      </c>
      <c r="K404" s="4" t="str">
        <f>IF(Table7[[#This Row],[RejectedQty]]=0,"","Rejected")</f>
        <v/>
      </c>
    </row>
    <row r="405" spans="1:11" x14ac:dyDescent="0.25">
      <c r="A405" s="5">
        <v>1276</v>
      </c>
      <c r="B405" s="5">
        <v>475</v>
      </c>
      <c r="C405" s="5">
        <v>1047</v>
      </c>
      <c r="D405" s="18">
        <v>44059</v>
      </c>
      <c r="E405" s="19">
        <v>123</v>
      </c>
      <c r="F405" s="19">
        <v>429</v>
      </c>
      <c r="G405" s="5">
        <v>3</v>
      </c>
      <c r="H405" s="5">
        <v>0</v>
      </c>
      <c r="I405" s="5">
        <v>3</v>
      </c>
      <c r="J405" s="70">
        <f>VLOOKUP(Table7[[#This Row],[PurchaseOrderID]],Purchase_Order!$A$2:$E$1228,5,0)</f>
        <v>1666</v>
      </c>
      <c r="K405" s="4" t="str">
        <f>IF(Table7[[#This Row],[RejectedQty]]=0,"","Rejected")</f>
        <v/>
      </c>
    </row>
    <row r="406" spans="1:11" x14ac:dyDescent="0.25">
      <c r="A406" s="4">
        <v>1277</v>
      </c>
      <c r="B406" s="4">
        <v>475</v>
      </c>
      <c r="C406" s="4">
        <v>1048</v>
      </c>
      <c r="D406" s="20">
        <v>44059</v>
      </c>
      <c r="E406" s="21">
        <v>123</v>
      </c>
      <c r="F406" s="21">
        <v>430</v>
      </c>
      <c r="G406" s="4">
        <v>3</v>
      </c>
      <c r="H406" s="4">
        <v>0</v>
      </c>
      <c r="I406" s="4">
        <v>3</v>
      </c>
      <c r="J406" s="70">
        <f>VLOOKUP(Table7[[#This Row],[PurchaseOrderID]],Purchase_Order!$A$2:$E$1228,5,0)</f>
        <v>1666</v>
      </c>
      <c r="K406" s="4" t="str">
        <f>IF(Table7[[#This Row],[RejectedQty]]=0,"","Rejected")</f>
        <v/>
      </c>
    </row>
    <row r="407" spans="1:11" x14ac:dyDescent="0.25">
      <c r="A407" s="5">
        <v>1278</v>
      </c>
      <c r="B407" s="5">
        <v>475</v>
      </c>
      <c r="C407" s="5">
        <v>1049</v>
      </c>
      <c r="D407" s="18">
        <v>44059</v>
      </c>
      <c r="E407" s="19">
        <v>123</v>
      </c>
      <c r="F407" s="19">
        <v>431</v>
      </c>
      <c r="G407" s="5">
        <v>3</v>
      </c>
      <c r="H407" s="5">
        <v>0</v>
      </c>
      <c r="I407" s="5">
        <v>3</v>
      </c>
      <c r="J407" s="70">
        <f>VLOOKUP(Table7[[#This Row],[PurchaseOrderID]],Purchase_Order!$A$2:$E$1228,5,0)</f>
        <v>1666</v>
      </c>
      <c r="K407" s="4" t="str">
        <f>IF(Table7[[#This Row],[RejectedQty]]=0,"","Rejected")</f>
        <v/>
      </c>
    </row>
    <row r="408" spans="1:11" x14ac:dyDescent="0.25">
      <c r="A408" s="4">
        <v>1279</v>
      </c>
      <c r="B408" s="4">
        <v>475</v>
      </c>
      <c r="C408" s="4">
        <v>1050</v>
      </c>
      <c r="D408" s="20">
        <v>44059</v>
      </c>
      <c r="E408" s="21">
        <v>123</v>
      </c>
      <c r="F408" s="21">
        <v>432</v>
      </c>
      <c r="G408" s="4">
        <v>3</v>
      </c>
      <c r="H408" s="4">
        <v>0</v>
      </c>
      <c r="I408" s="4">
        <v>3</v>
      </c>
      <c r="J408" s="70">
        <f>VLOOKUP(Table7[[#This Row],[PurchaseOrderID]],Purchase_Order!$A$2:$E$1228,5,0)</f>
        <v>1666</v>
      </c>
      <c r="K408" s="4" t="str">
        <f>IF(Table7[[#This Row],[RejectedQty]]=0,"","Rejected")</f>
        <v/>
      </c>
    </row>
    <row r="409" spans="1:11" x14ac:dyDescent="0.25">
      <c r="A409" s="5">
        <v>1280</v>
      </c>
      <c r="B409" s="5">
        <v>475</v>
      </c>
      <c r="C409" s="5">
        <v>1051</v>
      </c>
      <c r="D409" s="18">
        <v>44059</v>
      </c>
      <c r="E409" s="19">
        <v>123</v>
      </c>
      <c r="F409" s="19">
        <v>433</v>
      </c>
      <c r="G409" s="5">
        <v>3</v>
      </c>
      <c r="H409" s="5">
        <v>0</v>
      </c>
      <c r="I409" s="5">
        <v>3</v>
      </c>
      <c r="J409" s="70">
        <f>VLOOKUP(Table7[[#This Row],[PurchaseOrderID]],Purchase_Order!$A$2:$E$1228,5,0)</f>
        <v>1666</v>
      </c>
      <c r="K409" s="4" t="str">
        <f>IF(Table7[[#This Row],[RejectedQty]]=0,"","Rejected")</f>
        <v/>
      </c>
    </row>
    <row r="410" spans="1:11" x14ac:dyDescent="0.25">
      <c r="A410" s="4">
        <v>1281</v>
      </c>
      <c r="B410" s="4">
        <v>475</v>
      </c>
      <c r="C410" s="4">
        <v>1052</v>
      </c>
      <c r="D410" s="20">
        <v>44059</v>
      </c>
      <c r="E410" s="21">
        <v>123</v>
      </c>
      <c r="F410" s="21">
        <v>434</v>
      </c>
      <c r="G410" s="4">
        <v>3</v>
      </c>
      <c r="H410" s="4">
        <v>0</v>
      </c>
      <c r="I410" s="4">
        <v>3</v>
      </c>
      <c r="J410" s="70">
        <f>VLOOKUP(Table7[[#This Row],[PurchaseOrderID]],Purchase_Order!$A$2:$E$1228,5,0)</f>
        <v>1666</v>
      </c>
      <c r="K410" s="4" t="str">
        <f>IF(Table7[[#This Row],[RejectedQty]]=0,"","Rejected")</f>
        <v/>
      </c>
    </row>
    <row r="411" spans="1:11" x14ac:dyDescent="0.25">
      <c r="A411" s="5">
        <v>1282</v>
      </c>
      <c r="B411" s="5">
        <v>475</v>
      </c>
      <c r="C411" s="5">
        <v>1053</v>
      </c>
      <c r="D411" s="18">
        <v>44059</v>
      </c>
      <c r="E411" s="19">
        <v>123</v>
      </c>
      <c r="F411" s="19">
        <v>435</v>
      </c>
      <c r="G411" s="5">
        <v>3</v>
      </c>
      <c r="H411" s="5">
        <v>0</v>
      </c>
      <c r="I411" s="5">
        <v>3</v>
      </c>
      <c r="J411" s="70">
        <f>VLOOKUP(Table7[[#This Row],[PurchaseOrderID]],Purchase_Order!$A$2:$E$1228,5,0)</f>
        <v>1666</v>
      </c>
      <c r="K411" s="4" t="str">
        <f>IF(Table7[[#This Row],[RejectedQty]]=0,"","Rejected")</f>
        <v/>
      </c>
    </row>
    <row r="412" spans="1:11" x14ac:dyDescent="0.25">
      <c r="A412" s="4">
        <v>1283</v>
      </c>
      <c r="B412" s="4">
        <v>475</v>
      </c>
      <c r="C412" s="4">
        <v>1054</v>
      </c>
      <c r="D412" s="20">
        <v>44059</v>
      </c>
      <c r="E412" s="21">
        <v>125</v>
      </c>
      <c r="F412" s="21">
        <v>436</v>
      </c>
      <c r="G412" s="4">
        <v>3</v>
      </c>
      <c r="H412" s="4">
        <v>0</v>
      </c>
      <c r="I412" s="4">
        <v>3</v>
      </c>
      <c r="J412" s="70">
        <f>VLOOKUP(Table7[[#This Row],[PurchaseOrderID]],Purchase_Order!$A$2:$E$1228,5,0)</f>
        <v>1666</v>
      </c>
      <c r="K412" s="4" t="str">
        <f>IF(Table7[[#This Row],[RejectedQty]]=0,"","Rejected")</f>
        <v/>
      </c>
    </row>
    <row r="413" spans="1:11" x14ac:dyDescent="0.25">
      <c r="A413" s="5">
        <v>1284</v>
      </c>
      <c r="B413" s="5">
        <v>475</v>
      </c>
      <c r="C413" s="5">
        <v>1055</v>
      </c>
      <c r="D413" s="18">
        <v>44059</v>
      </c>
      <c r="E413" s="19">
        <v>125</v>
      </c>
      <c r="F413" s="19">
        <v>437</v>
      </c>
      <c r="G413" s="5">
        <v>3</v>
      </c>
      <c r="H413" s="5">
        <v>0</v>
      </c>
      <c r="I413" s="5">
        <v>3</v>
      </c>
      <c r="J413" s="70">
        <f>VLOOKUP(Table7[[#This Row],[PurchaseOrderID]],Purchase_Order!$A$2:$E$1228,5,0)</f>
        <v>1666</v>
      </c>
      <c r="K413" s="4" t="str">
        <f>IF(Table7[[#This Row],[RejectedQty]]=0,"","Rejected")</f>
        <v/>
      </c>
    </row>
    <row r="414" spans="1:11" x14ac:dyDescent="0.25">
      <c r="A414" s="4">
        <v>1285</v>
      </c>
      <c r="B414" s="4">
        <v>476</v>
      </c>
      <c r="C414" s="4">
        <v>1056</v>
      </c>
      <c r="D414" s="20">
        <v>44059</v>
      </c>
      <c r="E414" s="21">
        <v>123</v>
      </c>
      <c r="F414" s="21">
        <v>490</v>
      </c>
      <c r="G414" s="4">
        <v>3</v>
      </c>
      <c r="H414" s="4">
        <v>0</v>
      </c>
      <c r="I414" s="4">
        <v>3</v>
      </c>
      <c r="J414" s="70">
        <f>VLOOKUP(Table7[[#This Row],[PurchaseOrderID]],Purchase_Order!$A$2:$E$1228,5,0)</f>
        <v>1592</v>
      </c>
      <c r="K414" s="4" t="str">
        <f>IF(Table7[[#This Row],[RejectedQty]]=0,"","Rejected")</f>
        <v/>
      </c>
    </row>
    <row r="415" spans="1:11" x14ac:dyDescent="0.25">
      <c r="A415" s="5">
        <v>1286</v>
      </c>
      <c r="B415" s="5">
        <v>476</v>
      </c>
      <c r="C415" s="5">
        <v>1057</v>
      </c>
      <c r="D415" s="18">
        <v>44059</v>
      </c>
      <c r="E415" s="19">
        <v>125</v>
      </c>
      <c r="F415" s="19">
        <v>491</v>
      </c>
      <c r="G415" s="5">
        <v>3</v>
      </c>
      <c r="H415" s="5">
        <v>0</v>
      </c>
      <c r="I415" s="5">
        <v>3</v>
      </c>
      <c r="J415" s="70">
        <f>VLOOKUP(Table7[[#This Row],[PurchaseOrderID]],Purchase_Order!$A$2:$E$1228,5,0)</f>
        <v>1592</v>
      </c>
      <c r="K415" s="4" t="str">
        <f>IF(Table7[[#This Row],[RejectedQty]]=0,"","Rejected")</f>
        <v/>
      </c>
    </row>
    <row r="416" spans="1:11" x14ac:dyDescent="0.25">
      <c r="A416" s="4">
        <v>1287</v>
      </c>
      <c r="B416" s="4">
        <v>477</v>
      </c>
      <c r="C416" s="4">
        <v>1058</v>
      </c>
      <c r="D416" s="20">
        <v>44059</v>
      </c>
      <c r="E416" s="21">
        <v>123</v>
      </c>
      <c r="F416" s="21">
        <v>528</v>
      </c>
      <c r="G416" s="4">
        <v>3</v>
      </c>
      <c r="H416" s="4">
        <v>0</v>
      </c>
      <c r="I416" s="4">
        <v>3</v>
      </c>
      <c r="J416" s="70">
        <f>VLOOKUP(Table7[[#This Row],[PurchaseOrderID]],Purchase_Order!$A$2:$E$1228,5,0)</f>
        <v>1618</v>
      </c>
      <c r="K416" s="4" t="str">
        <f>IF(Table7[[#This Row],[RejectedQty]]=0,"","Rejected")</f>
        <v/>
      </c>
    </row>
    <row r="417" spans="1:11" x14ac:dyDescent="0.25">
      <c r="A417" s="5">
        <v>1288</v>
      </c>
      <c r="B417" s="5">
        <v>478</v>
      </c>
      <c r="C417" s="5">
        <v>1059</v>
      </c>
      <c r="D417" s="18">
        <v>44059</v>
      </c>
      <c r="E417" s="19">
        <v>123</v>
      </c>
      <c r="F417" s="19">
        <v>505</v>
      </c>
      <c r="G417" s="5">
        <v>3</v>
      </c>
      <c r="H417" s="5">
        <v>0</v>
      </c>
      <c r="I417" s="5">
        <v>3</v>
      </c>
      <c r="J417" s="70">
        <f>VLOOKUP(Table7[[#This Row],[PurchaseOrderID]],Purchase_Order!$A$2:$E$1228,5,0)</f>
        <v>1612</v>
      </c>
      <c r="K417" s="4" t="str">
        <f>IF(Table7[[#This Row],[RejectedQty]]=0,"","Rejected")</f>
        <v/>
      </c>
    </row>
    <row r="418" spans="1:11" x14ac:dyDescent="0.25">
      <c r="A418" s="4">
        <v>1289</v>
      </c>
      <c r="B418" s="4">
        <v>479</v>
      </c>
      <c r="C418" s="4">
        <v>1060</v>
      </c>
      <c r="D418" s="20">
        <v>44059</v>
      </c>
      <c r="E418" s="21">
        <v>125</v>
      </c>
      <c r="F418" s="21">
        <v>938</v>
      </c>
      <c r="G418" s="4">
        <v>550</v>
      </c>
      <c r="H418" s="4">
        <v>0</v>
      </c>
      <c r="I418" s="4">
        <v>550</v>
      </c>
      <c r="J418" s="70">
        <f>VLOOKUP(Table7[[#This Row],[PurchaseOrderID]],Purchase_Order!$A$2:$E$1228,5,0)</f>
        <v>1586</v>
      </c>
      <c r="K418" s="4" t="str">
        <f>IF(Table7[[#This Row],[RejectedQty]]=0,"","Rejected")</f>
        <v/>
      </c>
    </row>
    <row r="419" spans="1:11" x14ac:dyDescent="0.25">
      <c r="A419" s="5">
        <v>1290</v>
      </c>
      <c r="B419" s="5">
        <v>479</v>
      </c>
      <c r="C419" s="5">
        <v>1061</v>
      </c>
      <c r="D419" s="18">
        <v>44059</v>
      </c>
      <c r="E419" s="19">
        <v>125</v>
      </c>
      <c r="F419" s="19">
        <v>939</v>
      </c>
      <c r="G419" s="5">
        <v>550</v>
      </c>
      <c r="H419" s="5">
        <v>0</v>
      </c>
      <c r="I419" s="5">
        <v>550</v>
      </c>
      <c r="J419" s="70">
        <f>VLOOKUP(Table7[[#This Row],[PurchaseOrderID]],Purchase_Order!$A$2:$E$1228,5,0)</f>
        <v>1586</v>
      </c>
      <c r="K419" s="4" t="str">
        <f>IF(Table7[[#This Row],[RejectedQty]]=0,"","Rejected")</f>
        <v/>
      </c>
    </row>
    <row r="420" spans="1:11" x14ac:dyDescent="0.25">
      <c r="A420" s="4">
        <v>1291</v>
      </c>
      <c r="B420" s="4">
        <v>480</v>
      </c>
      <c r="C420" s="4">
        <v>1062</v>
      </c>
      <c r="D420" s="20">
        <v>44059</v>
      </c>
      <c r="E420" s="21">
        <v>125</v>
      </c>
      <c r="F420" s="21">
        <v>358</v>
      </c>
      <c r="G420" s="4">
        <v>60</v>
      </c>
      <c r="H420" s="4">
        <v>0</v>
      </c>
      <c r="I420" s="4">
        <v>60</v>
      </c>
      <c r="J420" s="70">
        <f>VLOOKUP(Table7[[#This Row],[PurchaseOrderID]],Purchase_Order!$A$2:$E$1228,5,0)</f>
        <v>1500</v>
      </c>
      <c r="K420" s="4" t="str">
        <f>IF(Table7[[#This Row],[RejectedQty]]=0,"","Rejected")</f>
        <v/>
      </c>
    </row>
    <row r="421" spans="1:11" x14ac:dyDescent="0.25">
      <c r="A421" s="5">
        <v>1292</v>
      </c>
      <c r="B421" s="5">
        <v>481</v>
      </c>
      <c r="C421" s="5">
        <v>1063</v>
      </c>
      <c r="D421" s="18">
        <v>44060</v>
      </c>
      <c r="E421" s="19">
        <v>125</v>
      </c>
      <c r="F421" s="19">
        <v>438</v>
      </c>
      <c r="G421" s="5">
        <v>3</v>
      </c>
      <c r="H421" s="5">
        <v>0</v>
      </c>
      <c r="I421" s="5">
        <v>3</v>
      </c>
      <c r="J421" s="70">
        <f>VLOOKUP(Table7[[#This Row],[PurchaseOrderID]],Purchase_Order!$A$2:$E$1228,5,0)</f>
        <v>1656</v>
      </c>
      <c r="K421" s="4" t="str">
        <f>IF(Table7[[#This Row],[RejectedQty]]=0,"","Rejected")</f>
        <v/>
      </c>
    </row>
    <row r="422" spans="1:11" x14ac:dyDescent="0.25">
      <c r="A422" s="4">
        <v>1293</v>
      </c>
      <c r="B422" s="4">
        <v>481</v>
      </c>
      <c r="C422" s="4">
        <v>1064</v>
      </c>
      <c r="D422" s="20">
        <v>44060</v>
      </c>
      <c r="E422" s="21">
        <v>123</v>
      </c>
      <c r="F422" s="21">
        <v>439</v>
      </c>
      <c r="G422" s="4">
        <v>3</v>
      </c>
      <c r="H422" s="4">
        <v>0</v>
      </c>
      <c r="I422" s="4">
        <v>3</v>
      </c>
      <c r="J422" s="70">
        <f>VLOOKUP(Table7[[#This Row],[PurchaseOrderID]],Purchase_Order!$A$2:$E$1228,5,0)</f>
        <v>1656</v>
      </c>
      <c r="K422" s="4" t="str">
        <f>IF(Table7[[#This Row],[RejectedQty]]=0,"","Rejected")</f>
        <v/>
      </c>
    </row>
    <row r="423" spans="1:11" x14ac:dyDescent="0.25">
      <c r="A423" s="5">
        <v>1294</v>
      </c>
      <c r="B423" s="5">
        <v>481</v>
      </c>
      <c r="C423" s="5">
        <v>1065</v>
      </c>
      <c r="D423" s="18">
        <v>44060</v>
      </c>
      <c r="E423" s="19">
        <v>125</v>
      </c>
      <c r="F423" s="19">
        <v>440</v>
      </c>
      <c r="G423" s="5">
        <v>3</v>
      </c>
      <c r="H423" s="5">
        <v>0</v>
      </c>
      <c r="I423" s="5">
        <v>3</v>
      </c>
      <c r="J423" s="70">
        <f>VLOOKUP(Table7[[#This Row],[PurchaseOrderID]],Purchase_Order!$A$2:$E$1228,5,0)</f>
        <v>1656</v>
      </c>
      <c r="K423" s="4" t="str">
        <f>IF(Table7[[#This Row],[RejectedQty]]=0,"","Rejected")</f>
        <v/>
      </c>
    </row>
    <row r="424" spans="1:11" x14ac:dyDescent="0.25">
      <c r="A424" s="4">
        <v>1295</v>
      </c>
      <c r="B424" s="4">
        <v>481</v>
      </c>
      <c r="C424" s="4">
        <v>1066</v>
      </c>
      <c r="D424" s="20">
        <v>44060</v>
      </c>
      <c r="E424" s="21">
        <v>125</v>
      </c>
      <c r="F424" s="21">
        <v>441</v>
      </c>
      <c r="G424" s="4">
        <v>3</v>
      </c>
      <c r="H424" s="4">
        <v>0</v>
      </c>
      <c r="I424" s="4">
        <v>3</v>
      </c>
      <c r="J424" s="70">
        <f>VLOOKUP(Table7[[#This Row],[PurchaseOrderID]],Purchase_Order!$A$2:$E$1228,5,0)</f>
        <v>1656</v>
      </c>
      <c r="K424" s="4" t="str">
        <f>IF(Table7[[#This Row],[RejectedQty]]=0,"","Rejected")</f>
        <v/>
      </c>
    </row>
    <row r="425" spans="1:11" x14ac:dyDescent="0.25">
      <c r="A425" s="5">
        <v>1296</v>
      </c>
      <c r="B425" s="5">
        <v>482</v>
      </c>
      <c r="C425" s="5">
        <v>1067</v>
      </c>
      <c r="D425" s="18">
        <v>44060</v>
      </c>
      <c r="E425" s="19">
        <v>125</v>
      </c>
      <c r="F425" s="19">
        <v>356</v>
      </c>
      <c r="G425" s="5">
        <v>60</v>
      </c>
      <c r="H425" s="5">
        <v>9</v>
      </c>
      <c r="I425" s="5">
        <v>51</v>
      </c>
      <c r="J425" s="70">
        <f>VLOOKUP(Table7[[#This Row],[PurchaseOrderID]],Purchase_Order!$A$2:$E$1228,5,0)</f>
        <v>1572</v>
      </c>
      <c r="K425" s="4" t="str">
        <f>IF(Table7[[#This Row],[RejectedQty]]=0,"","Rejected")</f>
        <v>Rejected</v>
      </c>
    </row>
    <row r="426" spans="1:11" x14ac:dyDescent="0.25">
      <c r="A426" s="4">
        <v>1297</v>
      </c>
      <c r="B426" s="4">
        <v>482</v>
      </c>
      <c r="C426" s="4">
        <v>1068</v>
      </c>
      <c r="D426" s="20">
        <v>44060</v>
      </c>
      <c r="E426" s="21">
        <v>123</v>
      </c>
      <c r="F426" s="21">
        <v>357</v>
      </c>
      <c r="G426" s="4">
        <v>60</v>
      </c>
      <c r="H426" s="4">
        <v>0</v>
      </c>
      <c r="I426" s="4">
        <v>60</v>
      </c>
      <c r="J426" s="70">
        <f>VLOOKUP(Table7[[#This Row],[PurchaseOrderID]],Purchase_Order!$A$2:$E$1228,5,0)</f>
        <v>1572</v>
      </c>
      <c r="K426" s="4" t="str">
        <f>IF(Table7[[#This Row],[RejectedQty]]=0,"","Rejected")</f>
        <v/>
      </c>
    </row>
    <row r="427" spans="1:11" x14ac:dyDescent="0.25">
      <c r="A427" s="5">
        <v>1298</v>
      </c>
      <c r="B427" s="5">
        <v>483</v>
      </c>
      <c r="C427" s="5">
        <v>1069</v>
      </c>
      <c r="D427" s="18">
        <v>44060</v>
      </c>
      <c r="E427" s="19">
        <v>123</v>
      </c>
      <c r="F427" s="19">
        <v>377</v>
      </c>
      <c r="G427" s="5">
        <v>3</v>
      </c>
      <c r="H427" s="5">
        <v>0</v>
      </c>
      <c r="I427" s="5">
        <v>3</v>
      </c>
      <c r="J427" s="70">
        <f>VLOOKUP(Table7[[#This Row],[PurchaseOrderID]],Purchase_Order!$A$2:$E$1228,5,0)</f>
        <v>1562</v>
      </c>
      <c r="K427" s="4" t="str">
        <f>IF(Table7[[#This Row],[RejectedQty]]=0,"","Rejected")</f>
        <v/>
      </c>
    </row>
    <row r="428" spans="1:11" x14ac:dyDescent="0.25">
      <c r="A428" s="4">
        <v>1299</v>
      </c>
      <c r="B428" s="4">
        <v>483</v>
      </c>
      <c r="C428" s="4">
        <v>1070</v>
      </c>
      <c r="D428" s="20">
        <v>44060</v>
      </c>
      <c r="E428" s="21">
        <v>123</v>
      </c>
      <c r="F428" s="21">
        <v>378</v>
      </c>
      <c r="G428" s="4">
        <v>3</v>
      </c>
      <c r="H428" s="4">
        <v>0</v>
      </c>
      <c r="I428" s="4">
        <v>3</v>
      </c>
      <c r="J428" s="70">
        <f>VLOOKUP(Table7[[#This Row],[PurchaseOrderID]],Purchase_Order!$A$2:$E$1228,5,0)</f>
        <v>1562</v>
      </c>
      <c r="K428" s="4" t="str">
        <f>IF(Table7[[#This Row],[RejectedQty]]=0,"","Rejected")</f>
        <v/>
      </c>
    </row>
    <row r="429" spans="1:11" x14ac:dyDescent="0.25">
      <c r="A429" s="5">
        <v>1300</v>
      </c>
      <c r="B429" s="5">
        <v>483</v>
      </c>
      <c r="C429" s="5">
        <v>1071</v>
      </c>
      <c r="D429" s="18">
        <v>44060</v>
      </c>
      <c r="E429" s="19">
        <v>123</v>
      </c>
      <c r="F429" s="19">
        <v>379</v>
      </c>
      <c r="G429" s="5">
        <v>3</v>
      </c>
      <c r="H429" s="5">
        <v>0</v>
      </c>
      <c r="I429" s="5">
        <v>3</v>
      </c>
      <c r="J429" s="70">
        <f>VLOOKUP(Table7[[#This Row],[PurchaseOrderID]],Purchase_Order!$A$2:$E$1228,5,0)</f>
        <v>1562</v>
      </c>
      <c r="K429" s="4" t="str">
        <f>IF(Table7[[#This Row],[RejectedQty]]=0,"","Rejected")</f>
        <v/>
      </c>
    </row>
    <row r="430" spans="1:11" x14ac:dyDescent="0.25">
      <c r="A430" s="4">
        <v>1301</v>
      </c>
      <c r="B430" s="4">
        <v>484</v>
      </c>
      <c r="C430" s="4">
        <v>1072</v>
      </c>
      <c r="D430" s="20">
        <v>44060</v>
      </c>
      <c r="E430" s="21">
        <v>123</v>
      </c>
      <c r="F430" s="21">
        <v>490</v>
      </c>
      <c r="G430" s="4">
        <v>3</v>
      </c>
      <c r="H430" s="4">
        <v>0</v>
      </c>
      <c r="I430" s="4">
        <v>3</v>
      </c>
      <c r="J430" s="70">
        <f>VLOOKUP(Table7[[#This Row],[PurchaseOrderID]],Purchase_Order!$A$2:$E$1228,5,0)</f>
        <v>1662</v>
      </c>
      <c r="K430" s="4" t="str">
        <f>IF(Table7[[#This Row],[RejectedQty]]=0,"","Rejected")</f>
        <v/>
      </c>
    </row>
    <row r="431" spans="1:11" x14ac:dyDescent="0.25">
      <c r="A431" s="5">
        <v>1302</v>
      </c>
      <c r="B431" s="5">
        <v>485</v>
      </c>
      <c r="C431" s="5">
        <v>1073</v>
      </c>
      <c r="D431" s="18">
        <v>44060</v>
      </c>
      <c r="E431" s="19">
        <v>123</v>
      </c>
      <c r="F431" s="19">
        <v>513</v>
      </c>
      <c r="G431" s="5">
        <v>550</v>
      </c>
      <c r="H431" s="5">
        <v>0</v>
      </c>
      <c r="I431" s="5">
        <v>550</v>
      </c>
      <c r="J431" s="70">
        <f>VLOOKUP(Table7[[#This Row],[PurchaseOrderID]],Purchase_Order!$A$2:$E$1228,5,0)</f>
        <v>1682</v>
      </c>
      <c r="K431" s="4" t="str">
        <f>IF(Table7[[#This Row],[RejectedQty]]=0,"","Rejected")</f>
        <v/>
      </c>
    </row>
    <row r="432" spans="1:11" x14ac:dyDescent="0.25">
      <c r="A432" s="4">
        <v>1303</v>
      </c>
      <c r="B432" s="4">
        <v>486</v>
      </c>
      <c r="C432" s="4">
        <v>1074</v>
      </c>
      <c r="D432" s="20">
        <v>44060</v>
      </c>
      <c r="E432" s="21">
        <v>123</v>
      </c>
      <c r="F432" s="21">
        <v>403</v>
      </c>
      <c r="G432" s="4">
        <v>3</v>
      </c>
      <c r="H432" s="4">
        <v>0</v>
      </c>
      <c r="I432" s="4">
        <v>3</v>
      </c>
      <c r="J432" s="70">
        <f>VLOOKUP(Table7[[#This Row],[PurchaseOrderID]],Purchase_Order!$A$2:$E$1228,5,0)</f>
        <v>1686</v>
      </c>
      <c r="K432" s="4" t="str">
        <f>IF(Table7[[#This Row],[RejectedQty]]=0,"","Rejected")</f>
        <v/>
      </c>
    </row>
    <row r="433" spans="1:11" x14ac:dyDescent="0.25">
      <c r="A433" s="5">
        <v>1304</v>
      </c>
      <c r="B433" s="5">
        <v>486</v>
      </c>
      <c r="C433" s="5">
        <v>1075</v>
      </c>
      <c r="D433" s="18">
        <v>44060</v>
      </c>
      <c r="E433" s="19">
        <v>125</v>
      </c>
      <c r="F433" s="19">
        <v>404</v>
      </c>
      <c r="G433" s="5">
        <v>3</v>
      </c>
      <c r="H433" s="5">
        <v>0</v>
      </c>
      <c r="I433" s="5">
        <v>3</v>
      </c>
      <c r="J433" s="70">
        <f>VLOOKUP(Table7[[#This Row],[PurchaseOrderID]],Purchase_Order!$A$2:$E$1228,5,0)</f>
        <v>1686</v>
      </c>
      <c r="K433" s="4" t="str">
        <f>IF(Table7[[#This Row],[RejectedQty]]=0,"","Rejected")</f>
        <v/>
      </c>
    </row>
    <row r="434" spans="1:11" x14ac:dyDescent="0.25">
      <c r="A434" s="4">
        <v>1305</v>
      </c>
      <c r="B434" s="4">
        <v>486</v>
      </c>
      <c r="C434" s="4">
        <v>1076</v>
      </c>
      <c r="D434" s="20">
        <v>44060</v>
      </c>
      <c r="E434" s="21">
        <v>125</v>
      </c>
      <c r="F434" s="21">
        <v>405</v>
      </c>
      <c r="G434" s="4">
        <v>3</v>
      </c>
      <c r="H434" s="4">
        <v>0</v>
      </c>
      <c r="I434" s="4">
        <v>3</v>
      </c>
      <c r="J434" s="70">
        <f>VLOOKUP(Table7[[#This Row],[PurchaseOrderID]],Purchase_Order!$A$2:$E$1228,5,0)</f>
        <v>1686</v>
      </c>
      <c r="K434" s="4" t="str">
        <f>IF(Table7[[#This Row],[RejectedQty]]=0,"","Rejected")</f>
        <v/>
      </c>
    </row>
    <row r="435" spans="1:11" x14ac:dyDescent="0.25">
      <c r="A435" s="5">
        <v>1306</v>
      </c>
      <c r="B435" s="5">
        <v>486</v>
      </c>
      <c r="C435" s="5">
        <v>1077</v>
      </c>
      <c r="D435" s="18">
        <v>44060</v>
      </c>
      <c r="E435" s="19">
        <v>123</v>
      </c>
      <c r="F435" s="19">
        <v>406</v>
      </c>
      <c r="G435" s="5">
        <v>3</v>
      </c>
      <c r="H435" s="5">
        <v>0</v>
      </c>
      <c r="I435" s="5">
        <v>3</v>
      </c>
      <c r="J435" s="70">
        <f>VLOOKUP(Table7[[#This Row],[PurchaseOrderID]],Purchase_Order!$A$2:$E$1228,5,0)</f>
        <v>1686</v>
      </c>
      <c r="K435" s="4" t="str">
        <f>IF(Table7[[#This Row],[RejectedQty]]=0,"","Rejected")</f>
        <v/>
      </c>
    </row>
    <row r="436" spans="1:11" x14ac:dyDescent="0.25">
      <c r="A436" s="4">
        <v>1307</v>
      </c>
      <c r="B436" s="4">
        <v>487</v>
      </c>
      <c r="C436" s="4">
        <v>1078</v>
      </c>
      <c r="D436" s="20">
        <v>44060</v>
      </c>
      <c r="E436" s="21">
        <v>125</v>
      </c>
      <c r="F436" s="21">
        <v>931</v>
      </c>
      <c r="G436" s="4">
        <v>550</v>
      </c>
      <c r="H436" s="4">
        <v>0</v>
      </c>
      <c r="I436" s="4">
        <v>550</v>
      </c>
      <c r="J436" s="70">
        <f>VLOOKUP(Table7[[#This Row],[PurchaseOrderID]],Purchase_Order!$A$2:$E$1228,5,0)</f>
        <v>1684</v>
      </c>
      <c r="K436" s="4" t="str">
        <f>IF(Table7[[#This Row],[RejectedQty]]=0,"","Rejected")</f>
        <v/>
      </c>
    </row>
    <row r="437" spans="1:11" x14ac:dyDescent="0.25">
      <c r="A437" s="5">
        <v>1308</v>
      </c>
      <c r="B437" s="5">
        <v>487</v>
      </c>
      <c r="C437" s="5">
        <v>1079</v>
      </c>
      <c r="D437" s="18">
        <v>44060</v>
      </c>
      <c r="E437" s="19">
        <v>123</v>
      </c>
      <c r="F437" s="19">
        <v>932</v>
      </c>
      <c r="G437" s="5">
        <v>550</v>
      </c>
      <c r="H437" s="5">
        <v>0</v>
      </c>
      <c r="I437" s="5">
        <v>550</v>
      </c>
      <c r="J437" s="70">
        <f>VLOOKUP(Table7[[#This Row],[PurchaseOrderID]],Purchase_Order!$A$2:$E$1228,5,0)</f>
        <v>1684</v>
      </c>
      <c r="K437" s="4" t="str">
        <f>IF(Table7[[#This Row],[RejectedQty]]=0,"","Rejected")</f>
        <v/>
      </c>
    </row>
    <row r="438" spans="1:11" x14ac:dyDescent="0.25">
      <c r="A438" s="4">
        <v>1309</v>
      </c>
      <c r="B438" s="4">
        <v>487</v>
      </c>
      <c r="C438" s="4">
        <v>1080</v>
      </c>
      <c r="D438" s="20">
        <v>44060</v>
      </c>
      <c r="E438" s="21">
        <v>123</v>
      </c>
      <c r="F438" s="21">
        <v>933</v>
      </c>
      <c r="G438" s="4">
        <v>550</v>
      </c>
      <c r="H438" s="4">
        <v>0</v>
      </c>
      <c r="I438" s="4">
        <v>550</v>
      </c>
      <c r="J438" s="70">
        <f>VLOOKUP(Table7[[#This Row],[PurchaseOrderID]],Purchase_Order!$A$2:$E$1228,5,0)</f>
        <v>1684</v>
      </c>
      <c r="K438" s="4" t="str">
        <f>IF(Table7[[#This Row],[RejectedQty]]=0,"","Rejected")</f>
        <v/>
      </c>
    </row>
    <row r="439" spans="1:11" x14ac:dyDescent="0.25">
      <c r="A439" s="5">
        <v>1310</v>
      </c>
      <c r="B439" s="5">
        <v>487</v>
      </c>
      <c r="C439" s="5">
        <v>1081</v>
      </c>
      <c r="D439" s="18">
        <v>44060</v>
      </c>
      <c r="E439" s="19">
        <v>125</v>
      </c>
      <c r="F439" s="19">
        <v>934</v>
      </c>
      <c r="G439" s="5">
        <v>550</v>
      </c>
      <c r="H439" s="5">
        <v>0</v>
      </c>
      <c r="I439" s="5">
        <v>550</v>
      </c>
      <c r="J439" s="70">
        <f>VLOOKUP(Table7[[#This Row],[PurchaseOrderID]],Purchase_Order!$A$2:$E$1228,5,0)</f>
        <v>1684</v>
      </c>
      <c r="K439" s="4" t="str">
        <f>IF(Table7[[#This Row],[RejectedQty]]=0,"","Rejected")</f>
        <v/>
      </c>
    </row>
    <row r="440" spans="1:11" x14ac:dyDescent="0.25">
      <c r="A440" s="4">
        <v>1311</v>
      </c>
      <c r="B440" s="4">
        <v>488</v>
      </c>
      <c r="C440" s="4">
        <v>1082</v>
      </c>
      <c r="D440" s="20">
        <v>44060</v>
      </c>
      <c r="E440" s="21">
        <v>125</v>
      </c>
      <c r="F440" s="21">
        <v>422</v>
      </c>
      <c r="G440" s="4">
        <v>3</v>
      </c>
      <c r="H440" s="4">
        <v>0</v>
      </c>
      <c r="I440" s="4">
        <v>3</v>
      </c>
      <c r="J440" s="70">
        <f>VLOOKUP(Table7[[#This Row],[PurchaseOrderID]],Purchase_Order!$A$2:$E$1228,5,0)</f>
        <v>1534</v>
      </c>
      <c r="K440" s="4" t="str">
        <f>IF(Table7[[#This Row],[RejectedQty]]=0,"","Rejected")</f>
        <v/>
      </c>
    </row>
    <row r="441" spans="1:11" x14ac:dyDescent="0.25">
      <c r="A441" s="5">
        <v>1312</v>
      </c>
      <c r="B441" s="5">
        <v>488</v>
      </c>
      <c r="C441" s="5">
        <v>1083</v>
      </c>
      <c r="D441" s="18">
        <v>44060</v>
      </c>
      <c r="E441" s="19">
        <v>125</v>
      </c>
      <c r="F441" s="19">
        <v>423</v>
      </c>
      <c r="G441" s="5">
        <v>3</v>
      </c>
      <c r="H441" s="5">
        <v>0</v>
      </c>
      <c r="I441" s="5">
        <v>3</v>
      </c>
      <c r="J441" s="70">
        <f>VLOOKUP(Table7[[#This Row],[PurchaseOrderID]],Purchase_Order!$A$2:$E$1228,5,0)</f>
        <v>1534</v>
      </c>
      <c r="K441" s="4" t="str">
        <f>IF(Table7[[#This Row],[RejectedQty]]=0,"","Rejected")</f>
        <v/>
      </c>
    </row>
    <row r="442" spans="1:11" x14ac:dyDescent="0.25">
      <c r="A442" s="4">
        <v>1313</v>
      </c>
      <c r="B442" s="4">
        <v>488</v>
      </c>
      <c r="C442" s="4">
        <v>1084</v>
      </c>
      <c r="D442" s="20">
        <v>44060</v>
      </c>
      <c r="E442" s="21">
        <v>125</v>
      </c>
      <c r="F442" s="21">
        <v>424</v>
      </c>
      <c r="G442" s="4">
        <v>3</v>
      </c>
      <c r="H442" s="4">
        <v>0</v>
      </c>
      <c r="I442" s="4">
        <v>3</v>
      </c>
      <c r="J442" s="70">
        <f>VLOOKUP(Table7[[#This Row],[PurchaseOrderID]],Purchase_Order!$A$2:$E$1228,5,0)</f>
        <v>1534</v>
      </c>
      <c r="K442" s="4" t="str">
        <f>IF(Table7[[#This Row],[RejectedQty]]=0,"","Rejected")</f>
        <v/>
      </c>
    </row>
    <row r="443" spans="1:11" x14ac:dyDescent="0.25">
      <c r="A443" s="5">
        <v>1314</v>
      </c>
      <c r="B443" s="5">
        <v>488</v>
      </c>
      <c r="C443" s="5">
        <v>1085</v>
      </c>
      <c r="D443" s="18">
        <v>44060</v>
      </c>
      <c r="E443" s="19">
        <v>123</v>
      </c>
      <c r="F443" s="19">
        <v>425</v>
      </c>
      <c r="G443" s="5">
        <v>3</v>
      </c>
      <c r="H443" s="5">
        <v>0</v>
      </c>
      <c r="I443" s="5">
        <v>3</v>
      </c>
      <c r="J443" s="70">
        <f>VLOOKUP(Table7[[#This Row],[PurchaseOrderID]],Purchase_Order!$A$2:$E$1228,5,0)</f>
        <v>1534</v>
      </c>
      <c r="K443" s="4" t="str">
        <f>IF(Table7[[#This Row],[RejectedQty]]=0,"","Rejected")</f>
        <v/>
      </c>
    </row>
    <row r="444" spans="1:11" x14ac:dyDescent="0.25">
      <c r="A444" s="4">
        <v>1315</v>
      </c>
      <c r="B444" s="4">
        <v>488</v>
      </c>
      <c r="C444" s="4">
        <v>1086</v>
      </c>
      <c r="D444" s="20">
        <v>44060</v>
      </c>
      <c r="E444" s="21">
        <v>125</v>
      </c>
      <c r="F444" s="21">
        <v>426</v>
      </c>
      <c r="G444" s="4">
        <v>3</v>
      </c>
      <c r="H444" s="4">
        <v>0</v>
      </c>
      <c r="I444" s="4">
        <v>3</v>
      </c>
      <c r="J444" s="70">
        <f>VLOOKUP(Table7[[#This Row],[PurchaseOrderID]],Purchase_Order!$A$2:$E$1228,5,0)</f>
        <v>1534</v>
      </c>
      <c r="K444" s="4" t="str">
        <f>IF(Table7[[#This Row],[RejectedQty]]=0,"","Rejected")</f>
        <v/>
      </c>
    </row>
    <row r="445" spans="1:11" x14ac:dyDescent="0.25">
      <c r="A445" s="5">
        <v>1316</v>
      </c>
      <c r="B445" s="5">
        <v>489</v>
      </c>
      <c r="C445" s="5">
        <v>1087</v>
      </c>
      <c r="D445" s="18">
        <v>44060</v>
      </c>
      <c r="E445" s="19">
        <v>125</v>
      </c>
      <c r="F445" s="19">
        <v>344</v>
      </c>
      <c r="G445" s="5">
        <v>3</v>
      </c>
      <c r="H445" s="5">
        <v>0</v>
      </c>
      <c r="I445" s="5">
        <v>3</v>
      </c>
      <c r="J445" s="70">
        <f>VLOOKUP(Table7[[#This Row],[PurchaseOrderID]],Purchase_Order!$A$2:$E$1228,5,0)</f>
        <v>1614</v>
      </c>
      <c r="K445" s="4" t="str">
        <f>IF(Table7[[#This Row],[RejectedQty]]=0,"","Rejected")</f>
        <v/>
      </c>
    </row>
    <row r="446" spans="1:11" x14ac:dyDescent="0.25">
      <c r="A446" s="4">
        <v>1317</v>
      </c>
      <c r="B446" s="4">
        <v>489</v>
      </c>
      <c r="C446" s="4">
        <v>1088</v>
      </c>
      <c r="D446" s="20">
        <v>44060</v>
      </c>
      <c r="E446" s="21">
        <v>125</v>
      </c>
      <c r="F446" s="21">
        <v>345</v>
      </c>
      <c r="G446" s="4">
        <v>3</v>
      </c>
      <c r="H446" s="4">
        <v>0</v>
      </c>
      <c r="I446" s="4">
        <v>3</v>
      </c>
      <c r="J446" s="70">
        <f>VLOOKUP(Table7[[#This Row],[PurchaseOrderID]],Purchase_Order!$A$2:$E$1228,5,0)</f>
        <v>1614</v>
      </c>
      <c r="K446" s="4" t="str">
        <f>IF(Table7[[#This Row],[RejectedQty]]=0,"","Rejected")</f>
        <v/>
      </c>
    </row>
    <row r="447" spans="1:11" x14ac:dyDescent="0.25">
      <c r="A447" s="5">
        <v>1318</v>
      </c>
      <c r="B447" s="5">
        <v>489</v>
      </c>
      <c r="C447" s="5">
        <v>1089</v>
      </c>
      <c r="D447" s="18">
        <v>44060</v>
      </c>
      <c r="E447" s="19">
        <v>123</v>
      </c>
      <c r="F447" s="19">
        <v>346</v>
      </c>
      <c r="G447" s="5">
        <v>3</v>
      </c>
      <c r="H447" s="5">
        <v>0</v>
      </c>
      <c r="I447" s="5">
        <v>3</v>
      </c>
      <c r="J447" s="70">
        <f>VLOOKUP(Table7[[#This Row],[PurchaseOrderID]],Purchase_Order!$A$2:$E$1228,5,0)</f>
        <v>1614</v>
      </c>
      <c r="K447" s="4" t="str">
        <f>IF(Table7[[#This Row],[RejectedQty]]=0,"","Rejected")</f>
        <v/>
      </c>
    </row>
    <row r="448" spans="1:11" x14ac:dyDescent="0.25">
      <c r="A448" s="4">
        <v>1319</v>
      </c>
      <c r="B448" s="4">
        <v>489</v>
      </c>
      <c r="C448" s="4">
        <v>1090</v>
      </c>
      <c r="D448" s="20">
        <v>44060</v>
      </c>
      <c r="E448" s="21">
        <v>123</v>
      </c>
      <c r="F448" s="21">
        <v>347</v>
      </c>
      <c r="G448" s="4">
        <v>3</v>
      </c>
      <c r="H448" s="4">
        <v>0</v>
      </c>
      <c r="I448" s="4">
        <v>3</v>
      </c>
      <c r="J448" s="70">
        <f>VLOOKUP(Table7[[#This Row],[PurchaseOrderID]],Purchase_Order!$A$2:$E$1228,5,0)</f>
        <v>1614</v>
      </c>
      <c r="K448" s="4" t="str">
        <f>IF(Table7[[#This Row],[RejectedQty]]=0,"","Rejected")</f>
        <v/>
      </c>
    </row>
    <row r="449" spans="1:11" x14ac:dyDescent="0.25">
      <c r="A449" s="5">
        <v>1320</v>
      </c>
      <c r="B449" s="5">
        <v>489</v>
      </c>
      <c r="C449" s="5">
        <v>1091</v>
      </c>
      <c r="D449" s="18">
        <v>44060</v>
      </c>
      <c r="E449" s="19">
        <v>123</v>
      </c>
      <c r="F449" s="19">
        <v>348</v>
      </c>
      <c r="G449" s="5">
        <v>3</v>
      </c>
      <c r="H449" s="5">
        <v>0</v>
      </c>
      <c r="I449" s="5">
        <v>3</v>
      </c>
      <c r="J449" s="70">
        <f>VLOOKUP(Table7[[#This Row],[PurchaseOrderID]],Purchase_Order!$A$2:$E$1228,5,0)</f>
        <v>1614</v>
      </c>
      <c r="K449" s="4" t="str">
        <f>IF(Table7[[#This Row],[RejectedQty]]=0,"","Rejected")</f>
        <v/>
      </c>
    </row>
    <row r="450" spans="1:11" x14ac:dyDescent="0.25">
      <c r="A450" s="4">
        <v>1321</v>
      </c>
      <c r="B450" s="4">
        <v>490</v>
      </c>
      <c r="C450" s="4">
        <v>1092</v>
      </c>
      <c r="D450" s="20">
        <v>44060</v>
      </c>
      <c r="E450" s="21">
        <v>123</v>
      </c>
      <c r="F450" s="21">
        <v>931</v>
      </c>
      <c r="G450" s="4">
        <v>550</v>
      </c>
      <c r="H450" s="4">
        <v>0</v>
      </c>
      <c r="I450" s="4">
        <v>550</v>
      </c>
      <c r="J450" s="70">
        <f>VLOOKUP(Table7[[#This Row],[PurchaseOrderID]],Purchase_Order!$A$2:$E$1228,5,0)</f>
        <v>1588</v>
      </c>
      <c r="K450" s="4" t="str">
        <f>IF(Table7[[#This Row],[RejectedQty]]=0,"","Rejected")</f>
        <v/>
      </c>
    </row>
    <row r="451" spans="1:11" x14ac:dyDescent="0.25">
      <c r="A451" s="5">
        <v>1322</v>
      </c>
      <c r="B451" s="5">
        <v>490</v>
      </c>
      <c r="C451" s="5">
        <v>1093</v>
      </c>
      <c r="D451" s="18">
        <v>44060</v>
      </c>
      <c r="E451" s="19">
        <v>123</v>
      </c>
      <c r="F451" s="19">
        <v>932</v>
      </c>
      <c r="G451" s="5">
        <v>550</v>
      </c>
      <c r="H451" s="5">
        <v>55</v>
      </c>
      <c r="I451" s="5">
        <v>495</v>
      </c>
      <c r="J451" s="70">
        <f>VLOOKUP(Table7[[#This Row],[PurchaseOrderID]],Purchase_Order!$A$2:$E$1228,5,0)</f>
        <v>1588</v>
      </c>
      <c r="K451" s="4" t="str">
        <f>IF(Table7[[#This Row],[RejectedQty]]=0,"","Rejected")</f>
        <v>Rejected</v>
      </c>
    </row>
    <row r="452" spans="1:11" x14ac:dyDescent="0.25">
      <c r="A452" s="4">
        <v>1323</v>
      </c>
      <c r="B452" s="4">
        <v>491</v>
      </c>
      <c r="C452" s="4">
        <v>1094</v>
      </c>
      <c r="D452" s="20">
        <v>44060</v>
      </c>
      <c r="E452" s="21">
        <v>123</v>
      </c>
      <c r="F452" s="21">
        <v>348</v>
      </c>
      <c r="G452" s="4">
        <v>3</v>
      </c>
      <c r="H452" s="4">
        <v>0</v>
      </c>
      <c r="I452" s="4">
        <v>3</v>
      </c>
      <c r="J452" s="70">
        <f>VLOOKUP(Table7[[#This Row],[PurchaseOrderID]],Purchase_Order!$A$2:$E$1228,5,0)</f>
        <v>1622</v>
      </c>
      <c r="K452" s="4" t="str">
        <f>IF(Table7[[#This Row],[RejectedQty]]=0,"","Rejected")</f>
        <v/>
      </c>
    </row>
    <row r="453" spans="1:11" x14ac:dyDescent="0.25">
      <c r="A453" s="5">
        <v>1324</v>
      </c>
      <c r="B453" s="5">
        <v>491</v>
      </c>
      <c r="C453" s="5">
        <v>1095</v>
      </c>
      <c r="D453" s="18">
        <v>44060</v>
      </c>
      <c r="E453" s="19">
        <v>123</v>
      </c>
      <c r="F453" s="19">
        <v>349</v>
      </c>
      <c r="G453" s="5">
        <v>3</v>
      </c>
      <c r="H453" s="5">
        <v>0</v>
      </c>
      <c r="I453" s="5">
        <v>3</v>
      </c>
      <c r="J453" s="70">
        <f>VLOOKUP(Table7[[#This Row],[PurchaseOrderID]],Purchase_Order!$A$2:$E$1228,5,0)</f>
        <v>1622</v>
      </c>
      <c r="K453" s="4" t="str">
        <f>IF(Table7[[#This Row],[RejectedQty]]=0,"","Rejected")</f>
        <v/>
      </c>
    </row>
    <row r="454" spans="1:11" x14ac:dyDescent="0.25">
      <c r="A454" s="4">
        <v>1325</v>
      </c>
      <c r="B454" s="4">
        <v>492</v>
      </c>
      <c r="C454" s="4">
        <v>1096</v>
      </c>
      <c r="D454" s="20">
        <v>44060</v>
      </c>
      <c r="E454" s="21">
        <v>125</v>
      </c>
      <c r="F454" s="21">
        <v>928</v>
      </c>
      <c r="G454" s="4">
        <v>550</v>
      </c>
      <c r="H454" s="4">
        <v>82</v>
      </c>
      <c r="I454" s="4">
        <v>468</v>
      </c>
      <c r="J454" s="70">
        <f>VLOOKUP(Table7[[#This Row],[PurchaseOrderID]],Purchase_Order!$A$2:$E$1228,5,0)</f>
        <v>1632</v>
      </c>
      <c r="K454" s="4" t="str">
        <f>IF(Table7[[#This Row],[RejectedQty]]=0,"","Rejected")</f>
        <v>Rejected</v>
      </c>
    </row>
    <row r="455" spans="1:11" x14ac:dyDescent="0.25">
      <c r="A455" s="5">
        <v>1326</v>
      </c>
      <c r="B455" s="5">
        <v>492</v>
      </c>
      <c r="C455" s="5">
        <v>1097</v>
      </c>
      <c r="D455" s="18">
        <v>44060</v>
      </c>
      <c r="E455" s="19">
        <v>125</v>
      </c>
      <c r="F455" s="19">
        <v>929</v>
      </c>
      <c r="G455" s="5">
        <v>550</v>
      </c>
      <c r="H455" s="5">
        <v>0</v>
      </c>
      <c r="I455" s="5">
        <v>550</v>
      </c>
      <c r="J455" s="70">
        <f>VLOOKUP(Table7[[#This Row],[PurchaseOrderID]],Purchase_Order!$A$2:$E$1228,5,0)</f>
        <v>1632</v>
      </c>
      <c r="K455" s="4" t="str">
        <f>IF(Table7[[#This Row],[RejectedQty]]=0,"","Rejected")</f>
        <v/>
      </c>
    </row>
    <row r="456" spans="1:11" x14ac:dyDescent="0.25">
      <c r="A456" s="4">
        <v>1327</v>
      </c>
      <c r="B456" s="4">
        <v>493</v>
      </c>
      <c r="C456" s="4">
        <v>1098</v>
      </c>
      <c r="D456" s="20">
        <v>44060</v>
      </c>
      <c r="E456" s="21">
        <v>123</v>
      </c>
      <c r="F456" s="21">
        <v>332</v>
      </c>
      <c r="G456" s="4">
        <v>550</v>
      </c>
      <c r="H456" s="4">
        <v>0</v>
      </c>
      <c r="I456" s="4">
        <v>550</v>
      </c>
      <c r="J456" s="70">
        <f>VLOOKUP(Table7[[#This Row],[PurchaseOrderID]],Purchase_Order!$A$2:$E$1228,5,0)</f>
        <v>1608</v>
      </c>
      <c r="K456" s="4" t="str">
        <f>IF(Table7[[#This Row],[RejectedQty]]=0,"","Rejected")</f>
        <v/>
      </c>
    </row>
    <row r="457" spans="1:11" x14ac:dyDescent="0.25">
      <c r="A457" s="5">
        <v>1328</v>
      </c>
      <c r="B457" s="5">
        <v>494</v>
      </c>
      <c r="C457" s="5">
        <v>1099</v>
      </c>
      <c r="D457" s="18">
        <v>44060</v>
      </c>
      <c r="E457" s="19">
        <v>125</v>
      </c>
      <c r="F457" s="19">
        <v>948</v>
      </c>
      <c r="G457" s="5">
        <v>550</v>
      </c>
      <c r="H457" s="5">
        <v>0</v>
      </c>
      <c r="I457" s="5">
        <v>550</v>
      </c>
      <c r="J457" s="70">
        <f>VLOOKUP(Table7[[#This Row],[PurchaseOrderID]],Purchase_Order!$A$2:$E$1228,5,0)</f>
        <v>1576</v>
      </c>
      <c r="K457" s="4" t="str">
        <f>IF(Table7[[#This Row],[RejectedQty]]=0,"","Rejected")</f>
        <v/>
      </c>
    </row>
    <row r="458" spans="1:11" x14ac:dyDescent="0.25">
      <c r="A458" s="4">
        <v>1329</v>
      </c>
      <c r="B458" s="4">
        <v>494</v>
      </c>
      <c r="C458" s="4">
        <v>1100</v>
      </c>
      <c r="D458" s="20">
        <v>44060</v>
      </c>
      <c r="E458" s="21">
        <v>123</v>
      </c>
      <c r="F458" s="21">
        <v>907</v>
      </c>
      <c r="G458" s="4">
        <v>550</v>
      </c>
      <c r="H458" s="4">
        <v>0</v>
      </c>
      <c r="I458" s="4">
        <v>550</v>
      </c>
      <c r="J458" s="70">
        <f>VLOOKUP(Table7[[#This Row],[PurchaseOrderID]],Purchase_Order!$A$2:$E$1228,5,0)</f>
        <v>1576</v>
      </c>
      <c r="K458" s="4" t="str">
        <f>IF(Table7[[#This Row],[RejectedQty]]=0,"","Rejected")</f>
        <v/>
      </c>
    </row>
    <row r="459" spans="1:11" x14ac:dyDescent="0.25">
      <c r="A459" s="5">
        <v>1330</v>
      </c>
      <c r="B459" s="5">
        <v>495</v>
      </c>
      <c r="C459" s="5">
        <v>1101</v>
      </c>
      <c r="D459" s="18">
        <v>44060</v>
      </c>
      <c r="E459" s="19">
        <v>123</v>
      </c>
      <c r="F459" s="19">
        <v>325</v>
      </c>
      <c r="G459" s="5">
        <v>1250</v>
      </c>
      <c r="H459" s="5">
        <v>0</v>
      </c>
      <c r="I459" s="5">
        <v>1250</v>
      </c>
      <c r="J459" s="70">
        <f>VLOOKUP(Table7[[#This Row],[PurchaseOrderID]],Purchase_Order!$A$2:$E$1228,5,0)</f>
        <v>1590</v>
      </c>
      <c r="K459" s="4" t="str">
        <f>IF(Table7[[#This Row],[RejectedQty]]=0,"","Rejected")</f>
        <v/>
      </c>
    </row>
    <row r="460" spans="1:11" x14ac:dyDescent="0.25">
      <c r="A460" s="4">
        <v>1331</v>
      </c>
      <c r="B460" s="4">
        <v>495</v>
      </c>
      <c r="C460" s="4">
        <v>1102</v>
      </c>
      <c r="D460" s="20">
        <v>44060</v>
      </c>
      <c r="E460" s="21">
        <v>125</v>
      </c>
      <c r="F460" s="21">
        <v>326</v>
      </c>
      <c r="G460" s="4">
        <v>1188</v>
      </c>
      <c r="H460" s="4">
        <v>0</v>
      </c>
      <c r="I460" s="4">
        <v>1188</v>
      </c>
      <c r="J460" s="70">
        <f>VLOOKUP(Table7[[#This Row],[PurchaseOrderID]],Purchase_Order!$A$2:$E$1228,5,0)</f>
        <v>1590</v>
      </c>
      <c r="K460" s="4" t="str">
        <f>IF(Table7[[#This Row],[RejectedQty]]=0,"","Rejected")</f>
        <v/>
      </c>
    </row>
    <row r="461" spans="1:11" x14ac:dyDescent="0.25">
      <c r="A461" s="5">
        <v>1332</v>
      </c>
      <c r="B461" s="5">
        <v>496</v>
      </c>
      <c r="C461" s="5">
        <v>1103</v>
      </c>
      <c r="D461" s="18">
        <v>44060</v>
      </c>
      <c r="E461" s="19">
        <v>125</v>
      </c>
      <c r="F461" s="19">
        <v>320</v>
      </c>
      <c r="G461" s="5">
        <v>3</v>
      </c>
      <c r="H461" s="5">
        <v>0</v>
      </c>
      <c r="I461" s="5">
        <v>3</v>
      </c>
      <c r="J461" s="70">
        <f>VLOOKUP(Table7[[#This Row],[PurchaseOrderID]],Purchase_Order!$A$2:$E$1228,5,0)</f>
        <v>1514</v>
      </c>
      <c r="K461" s="4" t="str">
        <f>IF(Table7[[#This Row],[RejectedQty]]=0,"","Rejected")</f>
        <v/>
      </c>
    </row>
    <row r="462" spans="1:11" x14ac:dyDescent="0.25">
      <c r="A462" s="4">
        <v>1333</v>
      </c>
      <c r="B462" s="4">
        <v>496</v>
      </c>
      <c r="C462" s="4">
        <v>1104</v>
      </c>
      <c r="D462" s="20">
        <v>44060</v>
      </c>
      <c r="E462" s="21">
        <v>125</v>
      </c>
      <c r="F462" s="21">
        <v>321</v>
      </c>
      <c r="G462" s="4">
        <v>3</v>
      </c>
      <c r="H462" s="4">
        <v>0</v>
      </c>
      <c r="I462" s="4">
        <v>3</v>
      </c>
      <c r="J462" s="70">
        <f>VLOOKUP(Table7[[#This Row],[PurchaseOrderID]],Purchase_Order!$A$2:$E$1228,5,0)</f>
        <v>1514</v>
      </c>
      <c r="K462" s="4" t="str">
        <f>IF(Table7[[#This Row],[RejectedQty]]=0,"","Rejected")</f>
        <v/>
      </c>
    </row>
    <row r="463" spans="1:11" x14ac:dyDescent="0.25">
      <c r="A463" s="5">
        <v>1334</v>
      </c>
      <c r="B463" s="5">
        <v>496</v>
      </c>
      <c r="C463" s="5">
        <v>1105</v>
      </c>
      <c r="D463" s="18">
        <v>44060</v>
      </c>
      <c r="E463" s="19">
        <v>125</v>
      </c>
      <c r="F463" s="19">
        <v>322</v>
      </c>
      <c r="G463" s="5">
        <v>60</v>
      </c>
      <c r="H463" s="5">
        <v>0</v>
      </c>
      <c r="I463" s="5">
        <v>60</v>
      </c>
      <c r="J463" s="70">
        <f>VLOOKUP(Table7[[#This Row],[PurchaseOrderID]],Purchase_Order!$A$2:$E$1228,5,0)</f>
        <v>1514</v>
      </c>
      <c r="K463" s="4" t="str">
        <f>IF(Table7[[#This Row],[RejectedQty]]=0,"","Rejected")</f>
        <v/>
      </c>
    </row>
    <row r="464" spans="1:11" x14ac:dyDescent="0.25">
      <c r="A464" s="4">
        <v>1335</v>
      </c>
      <c r="B464" s="4">
        <v>497</v>
      </c>
      <c r="C464" s="4">
        <v>1106</v>
      </c>
      <c r="D464" s="20">
        <v>44062</v>
      </c>
      <c r="E464" s="21">
        <v>123</v>
      </c>
      <c r="F464" s="21">
        <v>930</v>
      </c>
      <c r="G464" s="4">
        <v>550</v>
      </c>
      <c r="H464" s="4">
        <v>0</v>
      </c>
      <c r="I464" s="4">
        <v>550</v>
      </c>
      <c r="J464" s="70">
        <f>VLOOKUP(Table7[[#This Row],[PurchaseOrderID]],Purchase_Order!$A$2:$E$1228,5,0)</f>
        <v>1498</v>
      </c>
      <c r="K464" s="4" t="str">
        <f>IF(Table7[[#This Row],[RejectedQty]]=0,"","Rejected")</f>
        <v/>
      </c>
    </row>
    <row r="465" spans="1:11" x14ac:dyDescent="0.25">
      <c r="A465" s="5">
        <v>1336</v>
      </c>
      <c r="B465" s="5">
        <v>497</v>
      </c>
      <c r="C465" s="5">
        <v>1107</v>
      </c>
      <c r="D465" s="18">
        <v>44062</v>
      </c>
      <c r="E465" s="19">
        <v>125</v>
      </c>
      <c r="F465" s="19">
        <v>921</v>
      </c>
      <c r="G465" s="5">
        <v>550</v>
      </c>
      <c r="H465" s="5">
        <v>0</v>
      </c>
      <c r="I465" s="5">
        <v>550</v>
      </c>
      <c r="J465" s="70">
        <f>VLOOKUP(Table7[[#This Row],[PurchaseOrderID]],Purchase_Order!$A$2:$E$1228,5,0)</f>
        <v>1498</v>
      </c>
      <c r="K465" s="4" t="str">
        <f>IF(Table7[[#This Row],[RejectedQty]]=0,"","Rejected")</f>
        <v/>
      </c>
    </row>
    <row r="466" spans="1:11" x14ac:dyDescent="0.25">
      <c r="A466" s="4">
        <v>1337</v>
      </c>
      <c r="B466" s="4">
        <v>498</v>
      </c>
      <c r="C466" s="4">
        <v>1108</v>
      </c>
      <c r="D466" s="20">
        <v>44062</v>
      </c>
      <c r="E466" s="21">
        <v>125</v>
      </c>
      <c r="F466" s="21">
        <v>952</v>
      </c>
      <c r="G466" s="4">
        <v>60</v>
      </c>
      <c r="H466" s="4">
        <v>0</v>
      </c>
      <c r="I466" s="4">
        <v>60</v>
      </c>
      <c r="J466" s="70">
        <f>VLOOKUP(Table7[[#This Row],[PurchaseOrderID]],Purchase_Order!$A$2:$E$1228,5,0)</f>
        <v>1674</v>
      </c>
      <c r="K466" s="4" t="str">
        <f>IF(Table7[[#This Row],[RejectedQty]]=0,"","Rejected")</f>
        <v/>
      </c>
    </row>
    <row r="467" spans="1:11" x14ac:dyDescent="0.25">
      <c r="A467" s="5">
        <v>1338</v>
      </c>
      <c r="B467" s="5">
        <v>499</v>
      </c>
      <c r="C467" s="5">
        <v>1109</v>
      </c>
      <c r="D467" s="18">
        <v>44062</v>
      </c>
      <c r="E467" s="19">
        <v>125</v>
      </c>
      <c r="F467" s="19">
        <v>933</v>
      </c>
      <c r="G467" s="5">
        <v>550</v>
      </c>
      <c r="H467" s="5">
        <v>0</v>
      </c>
      <c r="I467" s="5">
        <v>550</v>
      </c>
      <c r="J467" s="70">
        <f>VLOOKUP(Table7[[#This Row],[PurchaseOrderID]],Purchase_Order!$A$2:$E$1228,5,0)</f>
        <v>1652</v>
      </c>
      <c r="K467" s="4" t="str">
        <f>IF(Table7[[#This Row],[RejectedQty]]=0,"","Rejected")</f>
        <v/>
      </c>
    </row>
    <row r="468" spans="1:11" x14ac:dyDescent="0.25">
      <c r="A468" s="4">
        <v>1339</v>
      </c>
      <c r="B468" s="4">
        <v>499</v>
      </c>
      <c r="C468" s="4">
        <v>1110</v>
      </c>
      <c r="D468" s="20">
        <v>44062</v>
      </c>
      <c r="E468" s="21">
        <v>123</v>
      </c>
      <c r="F468" s="21">
        <v>934</v>
      </c>
      <c r="G468" s="4">
        <v>550</v>
      </c>
      <c r="H468" s="4">
        <v>0</v>
      </c>
      <c r="I468" s="4">
        <v>550</v>
      </c>
      <c r="J468" s="70">
        <f>VLOOKUP(Table7[[#This Row],[PurchaseOrderID]],Purchase_Order!$A$2:$E$1228,5,0)</f>
        <v>1652</v>
      </c>
      <c r="K468" s="4" t="str">
        <f>IF(Table7[[#This Row],[RejectedQty]]=0,"","Rejected")</f>
        <v/>
      </c>
    </row>
    <row r="469" spans="1:11" x14ac:dyDescent="0.25">
      <c r="A469" s="5">
        <v>1340</v>
      </c>
      <c r="B469" s="5">
        <v>499</v>
      </c>
      <c r="C469" s="5">
        <v>1111</v>
      </c>
      <c r="D469" s="18">
        <v>44062</v>
      </c>
      <c r="E469" s="19">
        <v>123</v>
      </c>
      <c r="F469" s="19">
        <v>922</v>
      </c>
      <c r="G469" s="5">
        <v>550</v>
      </c>
      <c r="H469" s="5">
        <v>0</v>
      </c>
      <c r="I469" s="5">
        <v>550</v>
      </c>
      <c r="J469" s="70">
        <f>VLOOKUP(Table7[[#This Row],[PurchaseOrderID]],Purchase_Order!$A$2:$E$1228,5,0)</f>
        <v>1652</v>
      </c>
      <c r="K469" s="4" t="str">
        <f>IF(Table7[[#This Row],[RejectedQty]]=0,"","Rejected")</f>
        <v/>
      </c>
    </row>
    <row r="470" spans="1:11" x14ac:dyDescent="0.25">
      <c r="A470" s="4">
        <v>1341</v>
      </c>
      <c r="B470" s="4">
        <v>499</v>
      </c>
      <c r="C470" s="4">
        <v>1112</v>
      </c>
      <c r="D470" s="20">
        <v>44062</v>
      </c>
      <c r="E470" s="21">
        <v>123</v>
      </c>
      <c r="F470" s="21">
        <v>923</v>
      </c>
      <c r="G470" s="4">
        <v>550</v>
      </c>
      <c r="H470" s="4">
        <v>0</v>
      </c>
      <c r="I470" s="4">
        <v>550</v>
      </c>
      <c r="J470" s="70">
        <f>VLOOKUP(Table7[[#This Row],[PurchaseOrderID]],Purchase_Order!$A$2:$E$1228,5,0)</f>
        <v>1652</v>
      </c>
      <c r="K470" s="4" t="str">
        <f>IF(Table7[[#This Row],[RejectedQty]]=0,"","Rejected")</f>
        <v/>
      </c>
    </row>
    <row r="471" spans="1:11" x14ac:dyDescent="0.25">
      <c r="A471" s="5">
        <v>1342</v>
      </c>
      <c r="B471" s="5">
        <v>500</v>
      </c>
      <c r="C471" s="5">
        <v>1113</v>
      </c>
      <c r="D471" s="18">
        <v>44062</v>
      </c>
      <c r="E471" s="19">
        <v>123</v>
      </c>
      <c r="F471" s="19">
        <v>317</v>
      </c>
      <c r="G471" s="5">
        <v>550</v>
      </c>
      <c r="H471" s="5">
        <v>0</v>
      </c>
      <c r="I471" s="5">
        <v>550</v>
      </c>
      <c r="J471" s="70">
        <f>VLOOKUP(Table7[[#This Row],[PurchaseOrderID]],Purchase_Order!$A$2:$E$1228,5,0)</f>
        <v>1578</v>
      </c>
      <c r="K471" s="4" t="str">
        <f>IF(Table7[[#This Row],[RejectedQty]]=0,"","Rejected")</f>
        <v/>
      </c>
    </row>
    <row r="472" spans="1:11" x14ac:dyDescent="0.25">
      <c r="A472" s="4">
        <v>1343</v>
      </c>
      <c r="B472" s="4">
        <v>500</v>
      </c>
      <c r="C472" s="4">
        <v>1114</v>
      </c>
      <c r="D472" s="20">
        <v>44062</v>
      </c>
      <c r="E472" s="21">
        <v>123</v>
      </c>
      <c r="F472" s="21">
        <v>318</v>
      </c>
      <c r="G472" s="4">
        <v>550</v>
      </c>
      <c r="H472" s="4">
        <v>55</v>
      </c>
      <c r="I472" s="4">
        <v>495</v>
      </c>
      <c r="J472" s="70">
        <f>VLOOKUP(Table7[[#This Row],[PurchaseOrderID]],Purchase_Order!$A$2:$E$1228,5,0)</f>
        <v>1578</v>
      </c>
      <c r="K472" s="4" t="str">
        <f>IF(Table7[[#This Row],[RejectedQty]]=0,"","Rejected")</f>
        <v>Rejected</v>
      </c>
    </row>
    <row r="473" spans="1:11" x14ac:dyDescent="0.25">
      <c r="A473" s="5">
        <v>1344</v>
      </c>
      <c r="B473" s="5">
        <v>500</v>
      </c>
      <c r="C473" s="5">
        <v>1115</v>
      </c>
      <c r="D473" s="18">
        <v>44062</v>
      </c>
      <c r="E473" s="19">
        <v>123</v>
      </c>
      <c r="F473" s="19">
        <v>319</v>
      </c>
      <c r="G473" s="5">
        <v>550</v>
      </c>
      <c r="H473" s="5">
        <v>0</v>
      </c>
      <c r="I473" s="5">
        <v>550</v>
      </c>
      <c r="J473" s="70">
        <f>VLOOKUP(Table7[[#This Row],[PurchaseOrderID]],Purchase_Order!$A$2:$E$1228,5,0)</f>
        <v>1578</v>
      </c>
      <c r="K473" s="4" t="str">
        <f>IF(Table7[[#This Row],[RejectedQty]]=0,"","Rejected")</f>
        <v/>
      </c>
    </row>
    <row r="474" spans="1:11" x14ac:dyDescent="0.25">
      <c r="A474" s="4">
        <v>1345</v>
      </c>
      <c r="B474" s="4">
        <v>501</v>
      </c>
      <c r="C474" s="4">
        <v>1116</v>
      </c>
      <c r="D474" s="20">
        <v>44062</v>
      </c>
      <c r="E474" s="21">
        <v>123</v>
      </c>
      <c r="F474" s="21">
        <v>928</v>
      </c>
      <c r="G474" s="4">
        <v>550</v>
      </c>
      <c r="H474" s="4">
        <v>0</v>
      </c>
      <c r="I474" s="4">
        <v>550</v>
      </c>
      <c r="J474" s="70">
        <f>VLOOKUP(Table7[[#This Row],[PurchaseOrderID]],Purchase_Order!$A$2:$E$1228,5,0)</f>
        <v>1538</v>
      </c>
      <c r="K474" s="4" t="str">
        <f>IF(Table7[[#This Row],[RejectedQty]]=0,"","Rejected")</f>
        <v/>
      </c>
    </row>
    <row r="475" spans="1:11" x14ac:dyDescent="0.25">
      <c r="A475" s="5">
        <v>1346</v>
      </c>
      <c r="B475" s="5">
        <v>501</v>
      </c>
      <c r="C475" s="5">
        <v>1117</v>
      </c>
      <c r="D475" s="18">
        <v>44062</v>
      </c>
      <c r="E475" s="19">
        <v>125</v>
      </c>
      <c r="F475" s="19">
        <v>929</v>
      </c>
      <c r="G475" s="5">
        <v>550</v>
      </c>
      <c r="H475" s="5">
        <v>0</v>
      </c>
      <c r="I475" s="5">
        <v>550</v>
      </c>
      <c r="J475" s="70">
        <f>VLOOKUP(Table7[[#This Row],[PurchaseOrderID]],Purchase_Order!$A$2:$E$1228,5,0)</f>
        <v>1538</v>
      </c>
      <c r="K475" s="4" t="str">
        <f>IF(Table7[[#This Row],[RejectedQty]]=0,"","Rejected")</f>
        <v/>
      </c>
    </row>
    <row r="476" spans="1:11" x14ac:dyDescent="0.25">
      <c r="A476" s="4">
        <v>1347</v>
      </c>
      <c r="B476" s="4">
        <v>502</v>
      </c>
      <c r="C476" s="4">
        <v>1118</v>
      </c>
      <c r="D476" s="20">
        <v>44062</v>
      </c>
      <c r="E476" s="21">
        <v>125</v>
      </c>
      <c r="F476" s="21">
        <v>319</v>
      </c>
      <c r="G476" s="4">
        <v>550</v>
      </c>
      <c r="H476" s="4">
        <v>82</v>
      </c>
      <c r="I476" s="4">
        <v>468</v>
      </c>
      <c r="J476" s="70">
        <f>VLOOKUP(Table7[[#This Row],[PurchaseOrderID]],Purchase_Order!$A$2:$E$1228,5,0)</f>
        <v>1556</v>
      </c>
      <c r="K476" s="4" t="str">
        <f>IF(Table7[[#This Row],[RejectedQty]]=0,"","Rejected")</f>
        <v>Rejected</v>
      </c>
    </row>
    <row r="477" spans="1:11" x14ac:dyDescent="0.25">
      <c r="A477" s="5">
        <v>1348</v>
      </c>
      <c r="B477" s="5">
        <v>503</v>
      </c>
      <c r="C477" s="5">
        <v>1119</v>
      </c>
      <c r="D477" s="18">
        <v>44062</v>
      </c>
      <c r="E477" s="19">
        <v>123</v>
      </c>
      <c r="F477" s="19">
        <v>363</v>
      </c>
      <c r="G477" s="5">
        <v>3</v>
      </c>
      <c r="H477" s="5">
        <v>0</v>
      </c>
      <c r="I477" s="5">
        <v>3</v>
      </c>
      <c r="J477" s="70">
        <f>VLOOKUP(Table7[[#This Row],[PurchaseOrderID]],Purchase_Order!$A$2:$E$1228,5,0)</f>
        <v>1554</v>
      </c>
      <c r="K477" s="4" t="str">
        <f>IF(Table7[[#This Row],[RejectedQty]]=0,"","Rejected")</f>
        <v/>
      </c>
    </row>
    <row r="478" spans="1:11" x14ac:dyDescent="0.25">
      <c r="A478" s="4">
        <v>1349</v>
      </c>
      <c r="B478" s="4">
        <v>503</v>
      </c>
      <c r="C478" s="4">
        <v>1120</v>
      </c>
      <c r="D478" s="20">
        <v>44062</v>
      </c>
      <c r="E478" s="21">
        <v>125</v>
      </c>
      <c r="F478" s="21">
        <v>364</v>
      </c>
      <c r="G478" s="4">
        <v>3</v>
      </c>
      <c r="H478" s="4">
        <v>0</v>
      </c>
      <c r="I478" s="4">
        <v>3</v>
      </c>
      <c r="J478" s="70">
        <f>VLOOKUP(Table7[[#This Row],[PurchaseOrderID]],Purchase_Order!$A$2:$E$1228,5,0)</f>
        <v>1554</v>
      </c>
      <c r="K478" s="4" t="str">
        <f>IF(Table7[[#This Row],[RejectedQty]]=0,"","Rejected")</f>
        <v/>
      </c>
    </row>
    <row r="479" spans="1:11" x14ac:dyDescent="0.25">
      <c r="A479" s="5">
        <v>1350</v>
      </c>
      <c r="B479" s="5">
        <v>503</v>
      </c>
      <c r="C479" s="5">
        <v>1121</v>
      </c>
      <c r="D479" s="18">
        <v>44062</v>
      </c>
      <c r="E479" s="19">
        <v>123</v>
      </c>
      <c r="F479" s="19">
        <v>365</v>
      </c>
      <c r="G479" s="5">
        <v>3</v>
      </c>
      <c r="H479" s="5">
        <v>0</v>
      </c>
      <c r="I479" s="5">
        <v>3</v>
      </c>
      <c r="J479" s="70">
        <f>VLOOKUP(Table7[[#This Row],[PurchaseOrderID]],Purchase_Order!$A$2:$E$1228,5,0)</f>
        <v>1554</v>
      </c>
      <c r="K479" s="4" t="str">
        <f>IF(Table7[[#This Row],[RejectedQty]]=0,"","Rejected")</f>
        <v/>
      </c>
    </row>
    <row r="480" spans="1:11" x14ac:dyDescent="0.25">
      <c r="A480" s="4">
        <v>1351</v>
      </c>
      <c r="B480" s="4">
        <v>504</v>
      </c>
      <c r="C480" s="4">
        <v>1122</v>
      </c>
      <c r="D480" s="20">
        <v>44062</v>
      </c>
      <c r="E480" s="21">
        <v>123</v>
      </c>
      <c r="F480" s="21">
        <v>2</v>
      </c>
      <c r="G480" s="4">
        <v>3</v>
      </c>
      <c r="H480" s="4">
        <v>0</v>
      </c>
      <c r="I480" s="4">
        <v>3</v>
      </c>
      <c r="J480" s="70">
        <f>VLOOKUP(Table7[[#This Row],[PurchaseOrderID]],Purchase_Order!$A$2:$E$1228,5,0)</f>
        <v>1688</v>
      </c>
      <c r="K480" s="4" t="str">
        <f>IF(Table7[[#This Row],[RejectedQty]]=0,"","Rejected")</f>
        <v/>
      </c>
    </row>
    <row r="481" spans="1:11" x14ac:dyDescent="0.25">
      <c r="A481" s="5">
        <v>1352</v>
      </c>
      <c r="B481" s="5">
        <v>505</v>
      </c>
      <c r="C481" s="5">
        <v>1123</v>
      </c>
      <c r="D481" s="18">
        <v>44063</v>
      </c>
      <c r="E481" s="19">
        <v>125</v>
      </c>
      <c r="F481" s="19">
        <v>1</v>
      </c>
      <c r="G481" s="5">
        <v>3</v>
      </c>
      <c r="H481" s="5">
        <v>0</v>
      </c>
      <c r="I481" s="5">
        <v>3</v>
      </c>
      <c r="J481" s="70">
        <f>VLOOKUP(Table7[[#This Row],[PurchaseOrderID]],Purchase_Order!$A$2:$E$1228,5,0)</f>
        <v>1580</v>
      </c>
      <c r="K481" s="4" t="str">
        <f>IF(Table7[[#This Row],[RejectedQty]]=0,"","Rejected")</f>
        <v/>
      </c>
    </row>
    <row r="482" spans="1:11" x14ac:dyDescent="0.25">
      <c r="A482" s="4">
        <v>1353</v>
      </c>
      <c r="B482" s="4">
        <v>506</v>
      </c>
      <c r="C482" s="4">
        <v>1124</v>
      </c>
      <c r="D482" s="20">
        <v>44063</v>
      </c>
      <c r="E482" s="21">
        <v>125</v>
      </c>
      <c r="F482" s="21">
        <v>371</v>
      </c>
      <c r="G482" s="4">
        <v>3</v>
      </c>
      <c r="H482" s="4">
        <v>0</v>
      </c>
      <c r="I482" s="4">
        <v>3</v>
      </c>
      <c r="J482" s="70">
        <f>VLOOKUP(Table7[[#This Row],[PurchaseOrderID]],Purchase_Order!$A$2:$E$1228,5,0)</f>
        <v>1496</v>
      </c>
      <c r="K482" s="4" t="str">
        <f>IF(Table7[[#This Row],[RejectedQty]]=0,"","Rejected")</f>
        <v/>
      </c>
    </row>
    <row r="483" spans="1:11" x14ac:dyDescent="0.25">
      <c r="A483" s="5">
        <v>1354</v>
      </c>
      <c r="B483" s="5">
        <v>506</v>
      </c>
      <c r="C483" s="5">
        <v>1125</v>
      </c>
      <c r="D483" s="18">
        <v>44063</v>
      </c>
      <c r="E483" s="19">
        <v>125</v>
      </c>
      <c r="F483" s="19">
        <v>372</v>
      </c>
      <c r="G483" s="5">
        <v>3</v>
      </c>
      <c r="H483" s="5">
        <v>0</v>
      </c>
      <c r="I483" s="5">
        <v>3</v>
      </c>
      <c r="J483" s="70">
        <f>VLOOKUP(Table7[[#This Row],[PurchaseOrderID]],Purchase_Order!$A$2:$E$1228,5,0)</f>
        <v>1496</v>
      </c>
      <c r="K483" s="4" t="str">
        <f>IF(Table7[[#This Row],[RejectedQty]]=0,"","Rejected")</f>
        <v/>
      </c>
    </row>
    <row r="484" spans="1:11" x14ac:dyDescent="0.25">
      <c r="A484" s="4">
        <v>1355</v>
      </c>
      <c r="B484" s="4">
        <v>506</v>
      </c>
      <c r="C484" s="4">
        <v>1126</v>
      </c>
      <c r="D484" s="20">
        <v>44063</v>
      </c>
      <c r="E484" s="21">
        <v>125</v>
      </c>
      <c r="F484" s="21">
        <v>373</v>
      </c>
      <c r="G484" s="4">
        <v>3</v>
      </c>
      <c r="H484" s="4">
        <v>0</v>
      </c>
      <c r="I484" s="4">
        <v>3</v>
      </c>
      <c r="J484" s="70">
        <f>VLOOKUP(Table7[[#This Row],[PurchaseOrderID]],Purchase_Order!$A$2:$E$1228,5,0)</f>
        <v>1496</v>
      </c>
      <c r="K484" s="4" t="str">
        <f>IF(Table7[[#This Row],[RejectedQty]]=0,"","Rejected")</f>
        <v/>
      </c>
    </row>
    <row r="485" spans="1:11" x14ac:dyDescent="0.25">
      <c r="A485" s="5">
        <v>1356</v>
      </c>
      <c r="B485" s="5">
        <v>506</v>
      </c>
      <c r="C485" s="5">
        <v>1127</v>
      </c>
      <c r="D485" s="18">
        <v>44063</v>
      </c>
      <c r="E485" s="19">
        <v>123</v>
      </c>
      <c r="F485" s="19">
        <v>374</v>
      </c>
      <c r="G485" s="5">
        <v>3</v>
      </c>
      <c r="H485" s="5">
        <v>0</v>
      </c>
      <c r="I485" s="5">
        <v>3</v>
      </c>
      <c r="J485" s="70">
        <f>VLOOKUP(Table7[[#This Row],[PurchaseOrderID]],Purchase_Order!$A$2:$E$1228,5,0)</f>
        <v>1496</v>
      </c>
      <c r="K485" s="4" t="str">
        <f>IF(Table7[[#This Row],[RejectedQty]]=0,"","Rejected")</f>
        <v/>
      </c>
    </row>
    <row r="486" spans="1:11" x14ac:dyDescent="0.25">
      <c r="A486" s="4">
        <v>1357</v>
      </c>
      <c r="B486" s="4">
        <v>507</v>
      </c>
      <c r="C486" s="4">
        <v>1128</v>
      </c>
      <c r="D486" s="20">
        <v>44063</v>
      </c>
      <c r="E486" s="21">
        <v>125</v>
      </c>
      <c r="F486" s="21">
        <v>530</v>
      </c>
      <c r="G486" s="4">
        <v>550</v>
      </c>
      <c r="H486" s="4">
        <v>0</v>
      </c>
      <c r="I486" s="4">
        <v>550</v>
      </c>
      <c r="J486" s="70">
        <f>VLOOKUP(Table7[[#This Row],[PurchaseOrderID]],Purchase_Order!$A$2:$E$1228,5,0)</f>
        <v>1494</v>
      </c>
      <c r="K486" s="4" t="str">
        <f>IF(Table7[[#This Row],[RejectedQty]]=0,"","Rejected")</f>
        <v/>
      </c>
    </row>
    <row r="487" spans="1:11" x14ac:dyDescent="0.25">
      <c r="A487" s="5">
        <v>1358</v>
      </c>
      <c r="B487" s="5">
        <v>508</v>
      </c>
      <c r="C487" s="5">
        <v>1129</v>
      </c>
      <c r="D487" s="18">
        <v>44063</v>
      </c>
      <c r="E487" s="19">
        <v>125</v>
      </c>
      <c r="F487" s="19">
        <v>4</v>
      </c>
      <c r="G487" s="5">
        <v>3</v>
      </c>
      <c r="H487" s="5">
        <v>0</v>
      </c>
      <c r="I487" s="5">
        <v>3</v>
      </c>
      <c r="J487" s="70">
        <f>VLOOKUP(Table7[[#This Row],[PurchaseOrderID]],Purchase_Order!$A$2:$E$1228,5,0)</f>
        <v>1650</v>
      </c>
      <c r="K487" s="4" t="str">
        <f>IF(Table7[[#This Row],[RejectedQty]]=0,"","Rejected")</f>
        <v/>
      </c>
    </row>
    <row r="488" spans="1:11" x14ac:dyDescent="0.25">
      <c r="A488" s="4">
        <v>1359</v>
      </c>
      <c r="B488" s="4">
        <v>509</v>
      </c>
      <c r="C488" s="4">
        <v>1130</v>
      </c>
      <c r="D488" s="20">
        <v>44063</v>
      </c>
      <c r="E488" s="21">
        <v>125</v>
      </c>
      <c r="F488" s="21">
        <v>512</v>
      </c>
      <c r="G488" s="4">
        <v>550</v>
      </c>
      <c r="H488" s="4">
        <v>0</v>
      </c>
      <c r="I488" s="4">
        <v>550</v>
      </c>
      <c r="J488" s="70">
        <f>VLOOKUP(Table7[[#This Row],[PurchaseOrderID]],Purchase_Order!$A$2:$E$1228,5,0)</f>
        <v>1654</v>
      </c>
      <c r="K488" s="4" t="str">
        <f>IF(Table7[[#This Row],[RejectedQty]]=0,"","Rejected")</f>
        <v/>
      </c>
    </row>
    <row r="489" spans="1:11" x14ac:dyDescent="0.25">
      <c r="A489" s="5">
        <v>1360</v>
      </c>
      <c r="B489" s="5">
        <v>510</v>
      </c>
      <c r="C489" s="5">
        <v>1131</v>
      </c>
      <c r="D489" s="18">
        <v>44063</v>
      </c>
      <c r="E489" s="19">
        <v>123</v>
      </c>
      <c r="F489" s="19">
        <v>513</v>
      </c>
      <c r="G489" s="5">
        <v>550</v>
      </c>
      <c r="H489" s="5">
        <v>0</v>
      </c>
      <c r="I489" s="5">
        <v>550</v>
      </c>
      <c r="J489" s="70">
        <f>VLOOKUP(Table7[[#This Row],[PurchaseOrderID]],Purchase_Order!$A$2:$E$1228,5,0)</f>
        <v>1664</v>
      </c>
      <c r="K489" s="4" t="str">
        <f>IF(Table7[[#This Row],[RejectedQty]]=0,"","Rejected")</f>
        <v/>
      </c>
    </row>
    <row r="490" spans="1:11" x14ac:dyDescent="0.25">
      <c r="A490" s="4">
        <v>1361</v>
      </c>
      <c r="B490" s="4">
        <v>511</v>
      </c>
      <c r="C490" s="4">
        <v>1132</v>
      </c>
      <c r="D490" s="20">
        <v>44063</v>
      </c>
      <c r="E490" s="21">
        <v>123</v>
      </c>
      <c r="F490" s="21">
        <v>317</v>
      </c>
      <c r="G490" s="4">
        <v>550</v>
      </c>
      <c r="H490" s="4">
        <v>0</v>
      </c>
      <c r="I490" s="4">
        <v>550</v>
      </c>
      <c r="J490" s="70">
        <f>VLOOKUP(Table7[[#This Row],[PurchaseOrderID]],Purchase_Order!$A$2:$E$1228,5,0)</f>
        <v>1678</v>
      </c>
      <c r="K490" s="4" t="str">
        <f>IF(Table7[[#This Row],[RejectedQty]]=0,"","Rejected")</f>
        <v/>
      </c>
    </row>
    <row r="491" spans="1:11" x14ac:dyDescent="0.25">
      <c r="A491" s="5">
        <v>1362</v>
      </c>
      <c r="B491" s="5">
        <v>511</v>
      </c>
      <c r="C491" s="5">
        <v>1133</v>
      </c>
      <c r="D491" s="18">
        <v>44063</v>
      </c>
      <c r="E491" s="19">
        <v>123</v>
      </c>
      <c r="F491" s="19">
        <v>318</v>
      </c>
      <c r="G491" s="5">
        <v>550</v>
      </c>
      <c r="H491" s="5">
        <v>0</v>
      </c>
      <c r="I491" s="5">
        <v>550</v>
      </c>
      <c r="J491" s="70">
        <f>VLOOKUP(Table7[[#This Row],[PurchaseOrderID]],Purchase_Order!$A$2:$E$1228,5,0)</f>
        <v>1678</v>
      </c>
      <c r="K491" s="4" t="str">
        <f>IF(Table7[[#This Row],[RejectedQty]]=0,"","Rejected")</f>
        <v/>
      </c>
    </row>
    <row r="492" spans="1:11" x14ac:dyDescent="0.25">
      <c r="A492" s="4">
        <v>1363</v>
      </c>
      <c r="B492" s="4">
        <v>511</v>
      </c>
      <c r="C492" s="4">
        <v>1134</v>
      </c>
      <c r="D492" s="20">
        <v>44063</v>
      </c>
      <c r="E492" s="21">
        <v>123</v>
      </c>
      <c r="F492" s="21">
        <v>319</v>
      </c>
      <c r="G492" s="4">
        <v>550</v>
      </c>
      <c r="H492" s="4">
        <v>27</v>
      </c>
      <c r="I492" s="4">
        <v>523</v>
      </c>
      <c r="J492" s="70">
        <f>VLOOKUP(Table7[[#This Row],[PurchaseOrderID]],Purchase_Order!$A$2:$E$1228,5,0)</f>
        <v>1678</v>
      </c>
      <c r="K492" s="4" t="str">
        <f>IF(Table7[[#This Row],[RejectedQty]]=0,"","Rejected")</f>
        <v>Rejected</v>
      </c>
    </row>
    <row r="493" spans="1:11" x14ac:dyDescent="0.25">
      <c r="A493" s="5">
        <v>1364</v>
      </c>
      <c r="B493" s="5">
        <v>512</v>
      </c>
      <c r="C493" s="5">
        <v>1135</v>
      </c>
      <c r="D493" s="18">
        <v>44063</v>
      </c>
      <c r="E493" s="19">
        <v>123</v>
      </c>
      <c r="F493" s="19">
        <v>411</v>
      </c>
      <c r="G493" s="5">
        <v>3</v>
      </c>
      <c r="H493" s="5">
        <v>0</v>
      </c>
      <c r="I493" s="5">
        <v>3</v>
      </c>
      <c r="J493" s="70">
        <f>VLOOKUP(Table7[[#This Row],[PurchaseOrderID]],Purchase_Order!$A$2:$E$1228,5,0)</f>
        <v>1616</v>
      </c>
      <c r="K493" s="4" t="str">
        <f>IF(Table7[[#This Row],[RejectedQty]]=0,"","Rejected")</f>
        <v/>
      </c>
    </row>
    <row r="494" spans="1:11" x14ac:dyDescent="0.25">
      <c r="A494" s="4">
        <v>1365</v>
      </c>
      <c r="B494" s="4">
        <v>512</v>
      </c>
      <c r="C494" s="4">
        <v>1136</v>
      </c>
      <c r="D494" s="20">
        <v>44063</v>
      </c>
      <c r="E494" s="21">
        <v>123</v>
      </c>
      <c r="F494" s="21">
        <v>412</v>
      </c>
      <c r="G494" s="4">
        <v>3</v>
      </c>
      <c r="H494" s="4">
        <v>0</v>
      </c>
      <c r="I494" s="4">
        <v>3</v>
      </c>
      <c r="J494" s="70">
        <f>VLOOKUP(Table7[[#This Row],[PurchaseOrderID]],Purchase_Order!$A$2:$E$1228,5,0)</f>
        <v>1616</v>
      </c>
      <c r="K494" s="4" t="str">
        <f>IF(Table7[[#This Row],[RejectedQty]]=0,"","Rejected")</f>
        <v/>
      </c>
    </row>
    <row r="495" spans="1:11" x14ac:dyDescent="0.25">
      <c r="A495" s="5">
        <v>1366</v>
      </c>
      <c r="B495" s="5">
        <v>513</v>
      </c>
      <c r="C495" s="5">
        <v>1137</v>
      </c>
      <c r="D495" s="18">
        <v>44063</v>
      </c>
      <c r="E495" s="19">
        <v>123</v>
      </c>
      <c r="F495" s="19">
        <v>426</v>
      </c>
      <c r="G495" s="5">
        <v>3</v>
      </c>
      <c r="H495" s="5">
        <v>0</v>
      </c>
      <c r="I495" s="5">
        <v>3</v>
      </c>
      <c r="J495" s="70">
        <f>VLOOKUP(Table7[[#This Row],[PurchaseOrderID]],Purchase_Order!$A$2:$E$1228,5,0)</f>
        <v>1492</v>
      </c>
      <c r="K495" s="4" t="str">
        <f>IF(Table7[[#This Row],[RejectedQty]]=0,"","Rejected")</f>
        <v/>
      </c>
    </row>
    <row r="496" spans="1:11" x14ac:dyDescent="0.25">
      <c r="A496" s="4">
        <v>1367</v>
      </c>
      <c r="B496" s="4">
        <v>513</v>
      </c>
      <c r="C496" s="4">
        <v>1138</v>
      </c>
      <c r="D496" s="20">
        <v>44063</v>
      </c>
      <c r="E496" s="21">
        <v>125</v>
      </c>
      <c r="F496" s="21">
        <v>427</v>
      </c>
      <c r="G496" s="4">
        <v>3</v>
      </c>
      <c r="H496" s="4">
        <v>0</v>
      </c>
      <c r="I496" s="4">
        <v>3</v>
      </c>
      <c r="J496" s="70">
        <f>VLOOKUP(Table7[[#This Row],[PurchaseOrderID]],Purchase_Order!$A$2:$E$1228,5,0)</f>
        <v>1492</v>
      </c>
      <c r="K496" s="4" t="str">
        <f>IF(Table7[[#This Row],[RejectedQty]]=0,"","Rejected")</f>
        <v/>
      </c>
    </row>
    <row r="497" spans="1:11" x14ac:dyDescent="0.25">
      <c r="A497" s="5">
        <v>1368</v>
      </c>
      <c r="B497" s="5">
        <v>513</v>
      </c>
      <c r="C497" s="5">
        <v>1139</v>
      </c>
      <c r="D497" s="18">
        <v>44063</v>
      </c>
      <c r="E497" s="19">
        <v>125</v>
      </c>
      <c r="F497" s="19">
        <v>428</v>
      </c>
      <c r="G497" s="5">
        <v>3</v>
      </c>
      <c r="H497" s="5">
        <v>0</v>
      </c>
      <c r="I497" s="5">
        <v>3</v>
      </c>
      <c r="J497" s="70">
        <f>VLOOKUP(Table7[[#This Row],[PurchaseOrderID]],Purchase_Order!$A$2:$E$1228,5,0)</f>
        <v>1492</v>
      </c>
      <c r="K497" s="4" t="str">
        <f>IF(Table7[[#This Row],[RejectedQty]]=0,"","Rejected")</f>
        <v/>
      </c>
    </row>
    <row r="498" spans="1:11" x14ac:dyDescent="0.25">
      <c r="A498" s="4">
        <v>1369</v>
      </c>
      <c r="B498" s="4">
        <v>514</v>
      </c>
      <c r="C498" s="4">
        <v>1140</v>
      </c>
      <c r="D498" s="20">
        <v>44063</v>
      </c>
      <c r="E498" s="21">
        <v>123</v>
      </c>
      <c r="F498" s="21">
        <v>320</v>
      </c>
      <c r="G498" s="4">
        <v>3</v>
      </c>
      <c r="H498" s="4">
        <v>0</v>
      </c>
      <c r="I498" s="4">
        <v>3</v>
      </c>
      <c r="J498" s="70">
        <f>VLOOKUP(Table7[[#This Row],[PurchaseOrderID]],Purchase_Order!$A$2:$E$1228,5,0)</f>
        <v>1602</v>
      </c>
      <c r="K498" s="4" t="str">
        <f>IF(Table7[[#This Row],[RejectedQty]]=0,"","Rejected")</f>
        <v/>
      </c>
    </row>
    <row r="499" spans="1:11" x14ac:dyDescent="0.25">
      <c r="A499" s="5">
        <v>1370</v>
      </c>
      <c r="B499" s="5">
        <v>514</v>
      </c>
      <c r="C499" s="5">
        <v>1141</v>
      </c>
      <c r="D499" s="18">
        <v>44063</v>
      </c>
      <c r="E499" s="19">
        <v>125</v>
      </c>
      <c r="F499" s="19">
        <v>321</v>
      </c>
      <c r="G499" s="5">
        <v>3</v>
      </c>
      <c r="H499" s="5">
        <v>0</v>
      </c>
      <c r="I499" s="5">
        <v>3</v>
      </c>
      <c r="J499" s="70">
        <f>VLOOKUP(Table7[[#This Row],[PurchaseOrderID]],Purchase_Order!$A$2:$E$1228,5,0)</f>
        <v>1602</v>
      </c>
      <c r="K499" s="4" t="str">
        <f>IF(Table7[[#This Row],[RejectedQty]]=0,"","Rejected")</f>
        <v/>
      </c>
    </row>
    <row r="500" spans="1:11" x14ac:dyDescent="0.25">
      <c r="A500" s="4">
        <v>1371</v>
      </c>
      <c r="B500" s="4">
        <v>515</v>
      </c>
      <c r="C500" s="4">
        <v>1142</v>
      </c>
      <c r="D500" s="20">
        <v>44063</v>
      </c>
      <c r="E500" s="21">
        <v>123</v>
      </c>
      <c r="F500" s="21">
        <v>442</v>
      </c>
      <c r="G500" s="4">
        <v>3</v>
      </c>
      <c r="H500" s="4">
        <v>0</v>
      </c>
      <c r="I500" s="4">
        <v>3</v>
      </c>
      <c r="J500" s="70">
        <f>VLOOKUP(Table7[[#This Row],[PurchaseOrderID]],Purchase_Order!$A$2:$E$1228,5,0)</f>
        <v>1540</v>
      </c>
      <c r="K500" s="4" t="str">
        <f>IF(Table7[[#This Row],[RejectedQty]]=0,"","Rejected")</f>
        <v/>
      </c>
    </row>
    <row r="501" spans="1:11" x14ac:dyDescent="0.25">
      <c r="A501" s="5">
        <v>1372</v>
      </c>
      <c r="B501" s="5">
        <v>515</v>
      </c>
      <c r="C501" s="5">
        <v>1143</v>
      </c>
      <c r="D501" s="18">
        <v>44063</v>
      </c>
      <c r="E501" s="19">
        <v>123</v>
      </c>
      <c r="F501" s="19">
        <v>443</v>
      </c>
      <c r="G501" s="5">
        <v>3</v>
      </c>
      <c r="H501" s="5">
        <v>0</v>
      </c>
      <c r="I501" s="5">
        <v>3</v>
      </c>
      <c r="J501" s="70">
        <f>VLOOKUP(Table7[[#This Row],[PurchaseOrderID]],Purchase_Order!$A$2:$E$1228,5,0)</f>
        <v>1540</v>
      </c>
      <c r="K501" s="4" t="str">
        <f>IF(Table7[[#This Row],[RejectedQty]]=0,"","Rejected")</f>
        <v/>
      </c>
    </row>
    <row r="502" spans="1:11" x14ac:dyDescent="0.25">
      <c r="A502" s="4">
        <v>1373</v>
      </c>
      <c r="B502" s="4">
        <v>515</v>
      </c>
      <c r="C502" s="4">
        <v>1144</v>
      </c>
      <c r="D502" s="20">
        <v>44063</v>
      </c>
      <c r="E502" s="21">
        <v>125</v>
      </c>
      <c r="F502" s="21">
        <v>444</v>
      </c>
      <c r="G502" s="4">
        <v>3</v>
      </c>
      <c r="H502" s="4">
        <v>0</v>
      </c>
      <c r="I502" s="4">
        <v>3</v>
      </c>
      <c r="J502" s="70">
        <f>VLOOKUP(Table7[[#This Row],[PurchaseOrderID]],Purchase_Order!$A$2:$E$1228,5,0)</f>
        <v>1540</v>
      </c>
      <c r="K502" s="4" t="str">
        <f>IF(Table7[[#This Row],[RejectedQty]]=0,"","Rejected")</f>
        <v/>
      </c>
    </row>
    <row r="503" spans="1:11" x14ac:dyDescent="0.25">
      <c r="A503" s="5">
        <v>1374</v>
      </c>
      <c r="B503" s="5">
        <v>515</v>
      </c>
      <c r="C503" s="5">
        <v>1145</v>
      </c>
      <c r="D503" s="18">
        <v>44063</v>
      </c>
      <c r="E503" s="19">
        <v>125</v>
      </c>
      <c r="F503" s="19">
        <v>445</v>
      </c>
      <c r="G503" s="5">
        <v>3</v>
      </c>
      <c r="H503" s="5">
        <v>0</v>
      </c>
      <c r="I503" s="5">
        <v>3</v>
      </c>
      <c r="J503" s="70">
        <f>VLOOKUP(Table7[[#This Row],[PurchaseOrderID]],Purchase_Order!$A$2:$E$1228,5,0)</f>
        <v>1540</v>
      </c>
      <c r="K503" s="4" t="str">
        <f>IF(Table7[[#This Row],[RejectedQty]]=0,"","Rejected")</f>
        <v/>
      </c>
    </row>
    <row r="504" spans="1:11" x14ac:dyDescent="0.25">
      <c r="A504" s="4">
        <v>1375</v>
      </c>
      <c r="B504" s="4">
        <v>515</v>
      </c>
      <c r="C504" s="4">
        <v>1146</v>
      </c>
      <c r="D504" s="20">
        <v>44063</v>
      </c>
      <c r="E504" s="21">
        <v>125</v>
      </c>
      <c r="F504" s="21">
        <v>446</v>
      </c>
      <c r="G504" s="4">
        <v>3</v>
      </c>
      <c r="H504" s="4">
        <v>0</v>
      </c>
      <c r="I504" s="4">
        <v>3</v>
      </c>
      <c r="J504" s="70">
        <f>VLOOKUP(Table7[[#This Row],[PurchaseOrderID]],Purchase_Order!$A$2:$E$1228,5,0)</f>
        <v>1540</v>
      </c>
      <c r="K504" s="4" t="str">
        <f>IF(Table7[[#This Row],[RejectedQty]]=0,"","Rejected")</f>
        <v/>
      </c>
    </row>
    <row r="505" spans="1:11" x14ac:dyDescent="0.25">
      <c r="A505" s="5">
        <v>1376</v>
      </c>
      <c r="B505" s="5">
        <v>515</v>
      </c>
      <c r="C505" s="5">
        <v>1147</v>
      </c>
      <c r="D505" s="18">
        <v>44063</v>
      </c>
      <c r="E505" s="19">
        <v>125</v>
      </c>
      <c r="F505" s="19">
        <v>447</v>
      </c>
      <c r="G505" s="5">
        <v>3</v>
      </c>
      <c r="H505" s="5">
        <v>0</v>
      </c>
      <c r="I505" s="5">
        <v>3</v>
      </c>
      <c r="J505" s="70">
        <f>VLOOKUP(Table7[[#This Row],[PurchaseOrderID]],Purchase_Order!$A$2:$E$1228,5,0)</f>
        <v>1540</v>
      </c>
      <c r="K505" s="4" t="str">
        <f>IF(Table7[[#This Row],[RejectedQty]]=0,"","Rejected")</f>
        <v/>
      </c>
    </row>
    <row r="506" spans="1:11" x14ac:dyDescent="0.25">
      <c r="A506" s="4">
        <v>1377</v>
      </c>
      <c r="B506" s="4">
        <v>515</v>
      </c>
      <c r="C506" s="4">
        <v>1148</v>
      </c>
      <c r="D506" s="20">
        <v>44063</v>
      </c>
      <c r="E506" s="21">
        <v>123</v>
      </c>
      <c r="F506" s="21">
        <v>448</v>
      </c>
      <c r="G506" s="4">
        <v>3</v>
      </c>
      <c r="H506" s="4">
        <v>0</v>
      </c>
      <c r="I506" s="4">
        <v>3</v>
      </c>
      <c r="J506" s="70">
        <f>VLOOKUP(Table7[[#This Row],[PurchaseOrderID]],Purchase_Order!$A$2:$E$1228,5,0)</f>
        <v>1540</v>
      </c>
      <c r="K506" s="4" t="str">
        <f>IF(Table7[[#This Row],[RejectedQty]]=0,"","Rejected")</f>
        <v/>
      </c>
    </row>
    <row r="507" spans="1:11" x14ac:dyDescent="0.25">
      <c r="A507" s="5">
        <v>1378</v>
      </c>
      <c r="B507" s="5">
        <v>515</v>
      </c>
      <c r="C507" s="5">
        <v>1149</v>
      </c>
      <c r="D507" s="18">
        <v>44063</v>
      </c>
      <c r="E507" s="19">
        <v>125</v>
      </c>
      <c r="F507" s="19">
        <v>449</v>
      </c>
      <c r="G507" s="5">
        <v>3</v>
      </c>
      <c r="H507" s="5">
        <v>0</v>
      </c>
      <c r="I507" s="5">
        <v>3</v>
      </c>
      <c r="J507" s="70">
        <f>VLOOKUP(Table7[[#This Row],[PurchaseOrderID]],Purchase_Order!$A$2:$E$1228,5,0)</f>
        <v>1540</v>
      </c>
      <c r="K507" s="4" t="str">
        <f>IF(Table7[[#This Row],[RejectedQty]]=0,"","Rejected")</f>
        <v/>
      </c>
    </row>
    <row r="508" spans="1:11" x14ac:dyDescent="0.25">
      <c r="A508" s="4">
        <v>1379</v>
      </c>
      <c r="B508" s="4">
        <v>515</v>
      </c>
      <c r="C508" s="4">
        <v>1150</v>
      </c>
      <c r="D508" s="20">
        <v>44063</v>
      </c>
      <c r="E508" s="21">
        <v>125</v>
      </c>
      <c r="F508" s="21">
        <v>450</v>
      </c>
      <c r="G508" s="4">
        <v>3</v>
      </c>
      <c r="H508" s="4">
        <v>0</v>
      </c>
      <c r="I508" s="4">
        <v>3</v>
      </c>
      <c r="J508" s="70">
        <f>VLOOKUP(Table7[[#This Row],[PurchaseOrderID]],Purchase_Order!$A$2:$E$1228,5,0)</f>
        <v>1540</v>
      </c>
      <c r="K508" s="4" t="str">
        <f>IF(Table7[[#This Row],[RejectedQty]]=0,"","Rejected")</f>
        <v/>
      </c>
    </row>
    <row r="509" spans="1:11" x14ac:dyDescent="0.25">
      <c r="A509" s="5">
        <v>1380</v>
      </c>
      <c r="B509" s="5">
        <v>515</v>
      </c>
      <c r="C509" s="5">
        <v>1151</v>
      </c>
      <c r="D509" s="18">
        <v>44063</v>
      </c>
      <c r="E509" s="19">
        <v>125</v>
      </c>
      <c r="F509" s="19">
        <v>451</v>
      </c>
      <c r="G509" s="5">
        <v>3</v>
      </c>
      <c r="H509" s="5">
        <v>0</v>
      </c>
      <c r="I509" s="5">
        <v>3</v>
      </c>
      <c r="J509" s="70">
        <f>VLOOKUP(Table7[[#This Row],[PurchaseOrderID]],Purchase_Order!$A$2:$E$1228,5,0)</f>
        <v>1540</v>
      </c>
      <c r="K509" s="4" t="str">
        <f>IF(Table7[[#This Row],[RejectedQty]]=0,"","Rejected")</f>
        <v/>
      </c>
    </row>
    <row r="510" spans="1:11" x14ac:dyDescent="0.25">
      <c r="A510" s="4">
        <v>1381</v>
      </c>
      <c r="B510" s="4">
        <v>515</v>
      </c>
      <c r="C510" s="4">
        <v>1152</v>
      </c>
      <c r="D510" s="20">
        <v>44063</v>
      </c>
      <c r="E510" s="21">
        <v>123</v>
      </c>
      <c r="F510" s="21">
        <v>452</v>
      </c>
      <c r="G510" s="4">
        <v>3</v>
      </c>
      <c r="H510" s="4">
        <v>0</v>
      </c>
      <c r="I510" s="4">
        <v>3</v>
      </c>
      <c r="J510" s="70">
        <f>VLOOKUP(Table7[[#This Row],[PurchaseOrderID]],Purchase_Order!$A$2:$E$1228,5,0)</f>
        <v>1540</v>
      </c>
      <c r="K510" s="4" t="str">
        <f>IF(Table7[[#This Row],[RejectedQty]]=0,"","Rejected")</f>
        <v/>
      </c>
    </row>
    <row r="511" spans="1:11" x14ac:dyDescent="0.25">
      <c r="A511" s="5">
        <v>1382</v>
      </c>
      <c r="B511" s="5">
        <v>515</v>
      </c>
      <c r="C511" s="5">
        <v>1153</v>
      </c>
      <c r="D511" s="18">
        <v>44063</v>
      </c>
      <c r="E511" s="19">
        <v>123</v>
      </c>
      <c r="F511" s="19">
        <v>453</v>
      </c>
      <c r="G511" s="5">
        <v>3</v>
      </c>
      <c r="H511" s="5">
        <v>0</v>
      </c>
      <c r="I511" s="5">
        <v>3</v>
      </c>
      <c r="J511" s="70">
        <f>VLOOKUP(Table7[[#This Row],[PurchaseOrderID]],Purchase_Order!$A$2:$E$1228,5,0)</f>
        <v>1540</v>
      </c>
      <c r="K511" s="4" t="str">
        <f>IF(Table7[[#This Row],[RejectedQty]]=0,"","Rejected")</f>
        <v/>
      </c>
    </row>
    <row r="512" spans="1:11" x14ac:dyDescent="0.25">
      <c r="A512" s="4">
        <v>1383</v>
      </c>
      <c r="B512" s="4">
        <v>515</v>
      </c>
      <c r="C512" s="4">
        <v>1154</v>
      </c>
      <c r="D512" s="20">
        <v>44063</v>
      </c>
      <c r="E512" s="21">
        <v>123</v>
      </c>
      <c r="F512" s="21">
        <v>454</v>
      </c>
      <c r="G512" s="4">
        <v>3</v>
      </c>
      <c r="H512" s="4">
        <v>0</v>
      </c>
      <c r="I512" s="4">
        <v>3</v>
      </c>
      <c r="J512" s="70">
        <f>VLOOKUP(Table7[[#This Row],[PurchaseOrderID]],Purchase_Order!$A$2:$E$1228,5,0)</f>
        <v>1540</v>
      </c>
      <c r="K512" s="4" t="str">
        <f>IF(Table7[[#This Row],[RejectedQty]]=0,"","Rejected")</f>
        <v/>
      </c>
    </row>
    <row r="513" spans="1:11" x14ac:dyDescent="0.25">
      <c r="A513" s="5">
        <v>1384</v>
      </c>
      <c r="B513" s="5">
        <v>515</v>
      </c>
      <c r="C513" s="5">
        <v>1155</v>
      </c>
      <c r="D513" s="18">
        <v>44063</v>
      </c>
      <c r="E513" s="19">
        <v>123</v>
      </c>
      <c r="F513" s="19">
        <v>455</v>
      </c>
      <c r="G513" s="5">
        <v>3</v>
      </c>
      <c r="H513" s="5">
        <v>0</v>
      </c>
      <c r="I513" s="5">
        <v>3</v>
      </c>
      <c r="J513" s="70">
        <f>VLOOKUP(Table7[[#This Row],[PurchaseOrderID]],Purchase_Order!$A$2:$E$1228,5,0)</f>
        <v>1540</v>
      </c>
      <c r="K513" s="4" t="str">
        <f>IF(Table7[[#This Row],[RejectedQty]]=0,"","Rejected")</f>
        <v/>
      </c>
    </row>
    <row r="514" spans="1:11" x14ac:dyDescent="0.25">
      <c r="A514" s="4">
        <v>1385</v>
      </c>
      <c r="B514" s="4">
        <v>515</v>
      </c>
      <c r="C514" s="4">
        <v>1156</v>
      </c>
      <c r="D514" s="20">
        <v>44063</v>
      </c>
      <c r="E514" s="21">
        <v>123</v>
      </c>
      <c r="F514" s="21">
        <v>456</v>
      </c>
      <c r="G514" s="4">
        <v>3</v>
      </c>
      <c r="H514" s="4">
        <v>0</v>
      </c>
      <c r="I514" s="4">
        <v>3</v>
      </c>
      <c r="J514" s="70">
        <f>VLOOKUP(Table7[[#This Row],[PurchaseOrderID]],Purchase_Order!$A$2:$E$1228,5,0)</f>
        <v>1540</v>
      </c>
      <c r="K514" s="4" t="str">
        <f>IF(Table7[[#This Row],[RejectedQty]]=0,"","Rejected")</f>
        <v/>
      </c>
    </row>
    <row r="515" spans="1:11" x14ac:dyDescent="0.25">
      <c r="A515" s="5">
        <v>1386</v>
      </c>
      <c r="B515" s="5">
        <v>515</v>
      </c>
      <c r="C515" s="5">
        <v>1157</v>
      </c>
      <c r="D515" s="18">
        <v>44063</v>
      </c>
      <c r="E515" s="19">
        <v>123</v>
      </c>
      <c r="F515" s="19">
        <v>457</v>
      </c>
      <c r="G515" s="5">
        <v>3</v>
      </c>
      <c r="H515" s="5">
        <v>0</v>
      </c>
      <c r="I515" s="5">
        <v>3</v>
      </c>
      <c r="J515" s="70">
        <f>VLOOKUP(Table7[[#This Row],[PurchaseOrderID]],Purchase_Order!$A$2:$E$1228,5,0)</f>
        <v>1540</v>
      </c>
      <c r="K515" s="4" t="str">
        <f>IF(Table7[[#This Row],[RejectedQty]]=0,"","Rejected")</f>
        <v/>
      </c>
    </row>
    <row r="516" spans="1:11" x14ac:dyDescent="0.25">
      <c r="A516" s="4">
        <v>1387</v>
      </c>
      <c r="B516" s="4">
        <v>515</v>
      </c>
      <c r="C516" s="4">
        <v>1158</v>
      </c>
      <c r="D516" s="20">
        <v>44063</v>
      </c>
      <c r="E516" s="21">
        <v>123</v>
      </c>
      <c r="F516" s="21">
        <v>458</v>
      </c>
      <c r="G516" s="4">
        <v>3</v>
      </c>
      <c r="H516" s="4">
        <v>0</v>
      </c>
      <c r="I516" s="4">
        <v>3</v>
      </c>
      <c r="J516" s="70">
        <f>VLOOKUP(Table7[[#This Row],[PurchaseOrderID]],Purchase_Order!$A$2:$E$1228,5,0)</f>
        <v>1540</v>
      </c>
      <c r="K516" s="4" t="str">
        <f>IF(Table7[[#This Row],[RejectedQty]]=0,"","Rejected")</f>
        <v/>
      </c>
    </row>
    <row r="517" spans="1:11" x14ac:dyDescent="0.25">
      <c r="A517" s="5">
        <v>1388</v>
      </c>
      <c r="B517" s="5">
        <v>515</v>
      </c>
      <c r="C517" s="5">
        <v>1159</v>
      </c>
      <c r="D517" s="18">
        <v>44063</v>
      </c>
      <c r="E517" s="19">
        <v>125</v>
      </c>
      <c r="F517" s="19">
        <v>459</v>
      </c>
      <c r="G517" s="5">
        <v>3</v>
      </c>
      <c r="H517" s="5">
        <v>0</v>
      </c>
      <c r="I517" s="5">
        <v>3</v>
      </c>
      <c r="J517" s="70">
        <f>VLOOKUP(Table7[[#This Row],[PurchaseOrderID]],Purchase_Order!$A$2:$E$1228,5,0)</f>
        <v>1540</v>
      </c>
      <c r="K517" s="4" t="str">
        <f>IF(Table7[[#This Row],[RejectedQty]]=0,"","Rejected")</f>
        <v/>
      </c>
    </row>
    <row r="518" spans="1:11" x14ac:dyDescent="0.25">
      <c r="A518" s="4">
        <v>1389</v>
      </c>
      <c r="B518" s="4">
        <v>515</v>
      </c>
      <c r="C518" s="4">
        <v>1160</v>
      </c>
      <c r="D518" s="20">
        <v>44063</v>
      </c>
      <c r="E518" s="21">
        <v>125</v>
      </c>
      <c r="F518" s="21">
        <v>460</v>
      </c>
      <c r="G518" s="4">
        <v>3</v>
      </c>
      <c r="H518" s="4">
        <v>0</v>
      </c>
      <c r="I518" s="4">
        <v>3</v>
      </c>
      <c r="J518" s="70">
        <f>VLOOKUP(Table7[[#This Row],[PurchaseOrderID]],Purchase_Order!$A$2:$E$1228,5,0)</f>
        <v>1540</v>
      </c>
      <c r="K518" s="4" t="str">
        <f>IF(Table7[[#This Row],[RejectedQty]]=0,"","Rejected")</f>
        <v/>
      </c>
    </row>
    <row r="519" spans="1:11" x14ac:dyDescent="0.25">
      <c r="A519" s="5">
        <v>1390</v>
      </c>
      <c r="B519" s="5">
        <v>515</v>
      </c>
      <c r="C519" s="5">
        <v>1161</v>
      </c>
      <c r="D519" s="18">
        <v>44063</v>
      </c>
      <c r="E519" s="19">
        <v>123</v>
      </c>
      <c r="F519" s="19">
        <v>461</v>
      </c>
      <c r="G519" s="5">
        <v>3</v>
      </c>
      <c r="H519" s="5">
        <v>0</v>
      </c>
      <c r="I519" s="5">
        <v>3</v>
      </c>
      <c r="J519" s="70">
        <f>VLOOKUP(Table7[[#This Row],[PurchaseOrderID]],Purchase_Order!$A$2:$E$1228,5,0)</f>
        <v>1540</v>
      </c>
      <c r="K519" s="4" t="str">
        <f>IF(Table7[[#This Row],[RejectedQty]]=0,"","Rejected")</f>
        <v/>
      </c>
    </row>
    <row r="520" spans="1:11" x14ac:dyDescent="0.25">
      <c r="A520" s="4">
        <v>1391</v>
      </c>
      <c r="B520" s="4">
        <v>516</v>
      </c>
      <c r="C520" s="4">
        <v>1162</v>
      </c>
      <c r="D520" s="20">
        <v>44063</v>
      </c>
      <c r="E520" s="21">
        <v>125</v>
      </c>
      <c r="F520" s="21">
        <v>941</v>
      </c>
      <c r="G520" s="4">
        <v>468</v>
      </c>
      <c r="H520" s="4">
        <v>0</v>
      </c>
      <c r="I520" s="4">
        <v>468</v>
      </c>
      <c r="J520" s="70">
        <f>VLOOKUP(Table7[[#This Row],[PurchaseOrderID]],Purchase_Order!$A$2:$E$1228,5,0)</f>
        <v>1628</v>
      </c>
      <c r="K520" s="4" t="str">
        <f>IF(Table7[[#This Row],[RejectedQty]]=0,"","Rejected")</f>
        <v/>
      </c>
    </row>
    <row r="521" spans="1:11" x14ac:dyDescent="0.25">
      <c r="A521" s="5">
        <v>1392</v>
      </c>
      <c r="B521" s="5">
        <v>517</v>
      </c>
      <c r="C521" s="5">
        <v>1163</v>
      </c>
      <c r="D521" s="18">
        <v>44063</v>
      </c>
      <c r="E521" s="19">
        <v>123</v>
      </c>
      <c r="F521" s="19">
        <v>320</v>
      </c>
      <c r="G521" s="5">
        <v>3</v>
      </c>
      <c r="H521" s="5">
        <v>0</v>
      </c>
      <c r="I521" s="5">
        <v>3</v>
      </c>
      <c r="J521" s="70">
        <f>VLOOKUP(Table7[[#This Row],[PurchaseOrderID]],Purchase_Order!$A$2:$E$1228,5,0)</f>
        <v>1604</v>
      </c>
      <c r="K521" s="4" t="str">
        <f>IF(Table7[[#This Row],[RejectedQty]]=0,"","Rejected")</f>
        <v/>
      </c>
    </row>
    <row r="522" spans="1:11" x14ac:dyDescent="0.25">
      <c r="A522" s="4">
        <v>1393</v>
      </c>
      <c r="B522" s="4">
        <v>517</v>
      </c>
      <c r="C522" s="4">
        <v>1164</v>
      </c>
      <c r="D522" s="20">
        <v>44063</v>
      </c>
      <c r="E522" s="21">
        <v>123</v>
      </c>
      <c r="F522" s="21">
        <v>321</v>
      </c>
      <c r="G522" s="4">
        <v>3</v>
      </c>
      <c r="H522" s="4">
        <v>0</v>
      </c>
      <c r="I522" s="4">
        <v>3</v>
      </c>
      <c r="J522" s="70">
        <f>VLOOKUP(Table7[[#This Row],[PurchaseOrderID]],Purchase_Order!$A$2:$E$1228,5,0)</f>
        <v>1604</v>
      </c>
      <c r="K522" s="4" t="str">
        <f>IF(Table7[[#This Row],[RejectedQty]]=0,"","Rejected")</f>
        <v/>
      </c>
    </row>
    <row r="523" spans="1:11" x14ac:dyDescent="0.25">
      <c r="A523" s="5">
        <v>1394</v>
      </c>
      <c r="B523" s="5">
        <v>517</v>
      </c>
      <c r="C523" s="5">
        <v>1165</v>
      </c>
      <c r="D523" s="18">
        <v>44063</v>
      </c>
      <c r="E523" s="19">
        <v>125</v>
      </c>
      <c r="F523" s="19">
        <v>322</v>
      </c>
      <c r="G523" s="5">
        <v>60</v>
      </c>
      <c r="H523" s="5">
        <v>0</v>
      </c>
      <c r="I523" s="5">
        <v>60</v>
      </c>
      <c r="J523" s="70">
        <f>VLOOKUP(Table7[[#This Row],[PurchaseOrderID]],Purchase_Order!$A$2:$E$1228,5,0)</f>
        <v>1604</v>
      </c>
      <c r="K523" s="4" t="str">
        <f>IF(Table7[[#This Row],[RejectedQty]]=0,"","Rejected")</f>
        <v/>
      </c>
    </row>
    <row r="524" spans="1:11" x14ac:dyDescent="0.25">
      <c r="A524" s="4">
        <v>1395</v>
      </c>
      <c r="B524" s="4">
        <v>518</v>
      </c>
      <c r="C524" s="4">
        <v>1166</v>
      </c>
      <c r="D524" s="20">
        <v>44063</v>
      </c>
      <c r="E524" s="21">
        <v>125</v>
      </c>
      <c r="F524" s="21">
        <v>504</v>
      </c>
      <c r="G524" s="4">
        <v>3</v>
      </c>
      <c r="H524" s="4">
        <v>0</v>
      </c>
      <c r="I524" s="4">
        <v>3</v>
      </c>
      <c r="J524" s="70">
        <f>VLOOKUP(Table7[[#This Row],[PurchaseOrderID]],Purchase_Order!$A$2:$E$1228,5,0)</f>
        <v>1690</v>
      </c>
      <c r="K524" s="4" t="str">
        <f>IF(Table7[[#This Row],[RejectedQty]]=0,"","Rejected")</f>
        <v/>
      </c>
    </row>
    <row r="525" spans="1:11" x14ac:dyDescent="0.25">
      <c r="A525" s="5">
        <v>1396</v>
      </c>
      <c r="B525" s="5">
        <v>519</v>
      </c>
      <c r="C525" s="5">
        <v>1167</v>
      </c>
      <c r="D525" s="18">
        <v>44063</v>
      </c>
      <c r="E525" s="19">
        <v>125</v>
      </c>
      <c r="F525" s="19">
        <v>497</v>
      </c>
      <c r="G525" s="5">
        <v>3</v>
      </c>
      <c r="H525" s="5">
        <v>0</v>
      </c>
      <c r="I525" s="5">
        <v>3</v>
      </c>
      <c r="J525" s="70">
        <f>VLOOKUP(Table7[[#This Row],[PurchaseOrderID]],Purchase_Order!$A$2:$E$1228,5,0)</f>
        <v>1566</v>
      </c>
      <c r="K525" s="4" t="str">
        <f>IF(Table7[[#This Row],[RejectedQty]]=0,"","Rejected")</f>
        <v/>
      </c>
    </row>
    <row r="526" spans="1:11" x14ac:dyDescent="0.25">
      <c r="A526" s="4">
        <v>1397</v>
      </c>
      <c r="B526" s="4">
        <v>520</v>
      </c>
      <c r="C526" s="4">
        <v>1168</v>
      </c>
      <c r="D526" s="20">
        <v>44063</v>
      </c>
      <c r="E526" s="21">
        <v>125</v>
      </c>
      <c r="F526" s="21">
        <v>323</v>
      </c>
      <c r="G526" s="4">
        <v>3</v>
      </c>
      <c r="H526" s="4">
        <v>0</v>
      </c>
      <c r="I526" s="4">
        <v>3</v>
      </c>
      <c r="J526" s="70">
        <f>VLOOKUP(Table7[[#This Row],[PurchaseOrderID]],Purchase_Order!$A$2:$E$1228,5,0)</f>
        <v>1698</v>
      </c>
      <c r="K526" s="4" t="str">
        <f>IF(Table7[[#This Row],[RejectedQty]]=0,"","Rejected")</f>
        <v/>
      </c>
    </row>
    <row r="527" spans="1:11" x14ac:dyDescent="0.25">
      <c r="A527" s="5">
        <v>1398</v>
      </c>
      <c r="B527" s="5">
        <v>521</v>
      </c>
      <c r="C527" s="5">
        <v>1169</v>
      </c>
      <c r="D527" s="18">
        <v>44064</v>
      </c>
      <c r="E527" s="19">
        <v>123</v>
      </c>
      <c r="F527" s="19">
        <v>523</v>
      </c>
      <c r="G527" s="5">
        <v>550</v>
      </c>
      <c r="H527" s="5">
        <v>0</v>
      </c>
      <c r="I527" s="5">
        <v>550</v>
      </c>
      <c r="J527" s="70">
        <f>VLOOKUP(Table7[[#This Row],[PurchaseOrderID]],Purchase_Order!$A$2:$E$1228,5,0)</f>
        <v>1560</v>
      </c>
      <c r="K527" s="4" t="str">
        <f>IF(Table7[[#This Row],[RejectedQty]]=0,"","Rejected")</f>
        <v/>
      </c>
    </row>
    <row r="528" spans="1:11" x14ac:dyDescent="0.25">
      <c r="A528" s="4">
        <v>1399</v>
      </c>
      <c r="B528" s="4">
        <v>521</v>
      </c>
      <c r="C528" s="4">
        <v>1170</v>
      </c>
      <c r="D528" s="20">
        <v>44064</v>
      </c>
      <c r="E528" s="21">
        <v>125</v>
      </c>
      <c r="F528" s="21">
        <v>524</v>
      </c>
      <c r="G528" s="4">
        <v>550</v>
      </c>
      <c r="H528" s="4">
        <v>0</v>
      </c>
      <c r="I528" s="4">
        <v>550</v>
      </c>
      <c r="J528" s="70">
        <f>VLOOKUP(Table7[[#This Row],[PurchaseOrderID]],Purchase_Order!$A$2:$E$1228,5,0)</f>
        <v>1560</v>
      </c>
      <c r="K528" s="4" t="str">
        <f>IF(Table7[[#This Row],[RejectedQty]]=0,"","Rejected")</f>
        <v/>
      </c>
    </row>
    <row r="529" spans="1:11" x14ac:dyDescent="0.25">
      <c r="A529" s="5">
        <v>1400</v>
      </c>
      <c r="B529" s="5">
        <v>522</v>
      </c>
      <c r="C529" s="5">
        <v>1171</v>
      </c>
      <c r="D529" s="18">
        <v>44064</v>
      </c>
      <c r="E529" s="19">
        <v>125</v>
      </c>
      <c r="F529" s="19">
        <v>495</v>
      </c>
      <c r="G529" s="5">
        <v>60</v>
      </c>
      <c r="H529" s="5">
        <v>9</v>
      </c>
      <c r="I529" s="5">
        <v>51</v>
      </c>
      <c r="J529" s="70">
        <f>VLOOKUP(Table7[[#This Row],[PurchaseOrderID]],Purchase_Order!$A$2:$E$1228,5,0)</f>
        <v>1692</v>
      </c>
      <c r="K529" s="4" t="str">
        <f>IF(Table7[[#This Row],[RejectedQty]]=0,"","Rejected")</f>
        <v>Rejected</v>
      </c>
    </row>
    <row r="530" spans="1:11" x14ac:dyDescent="0.25">
      <c r="A530" s="4">
        <v>1401</v>
      </c>
      <c r="B530" s="4">
        <v>522</v>
      </c>
      <c r="C530" s="4">
        <v>1172</v>
      </c>
      <c r="D530" s="20">
        <v>44064</v>
      </c>
      <c r="E530" s="21">
        <v>125</v>
      </c>
      <c r="F530" s="21">
        <v>496</v>
      </c>
      <c r="G530" s="4">
        <v>60</v>
      </c>
      <c r="H530" s="4">
        <v>0</v>
      </c>
      <c r="I530" s="4">
        <v>60</v>
      </c>
      <c r="J530" s="70">
        <f>VLOOKUP(Table7[[#This Row],[PurchaseOrderID]],Purchase_Order!$A$2:$E$1228,5,0)</f>
        <v>1692</v>
      </c>
      <c r="K530" s="4" t="str">
        <f>IF(Table7[[#This Row],[RejectedQty]]=0,"","Rejected")</f>
        <v/>
      </c>
    </row>
    <row r="531" spans="1:11" x14ac:dyDescent="0.25">
      <c r="A531" s="5">
        <v>1402</v>
      </c>
      <c r="B531" s="5">
        <v>523</v>
      </c>
      <c r="C531" s="5">
        <v>1173</v>
      </c>
      <c r="D531" s="18">
        <v>44064</v>
      </c>
      <c r="E531" s="19">
        <v>123</v>
      </c>
      <c r="F531" s="19">
        <v>912</v>
      </c>
      <c r="G531" s="5">
        <v>550</v>
      </c>
      <c r="H531" s="5">
        <v>0</v>
      </c>
      <c r="I531" s="5">
        <v>550</v>
      </c>
      <c r="J531" s="70">
        <f>VLOOKUP(Table7[[#This Row],[PurchaseOrderID]],Purchase_Order!$A$2:$E$1228,5,0)</f>
        <v>1696</v>
      </c>
      <c r="K531" s="4" t="str">
        <f>IF(Table7[[#This Row],[RejectedQty]]=0,"","Rejected")</f>
        <v/>
      </c>
    </row>
    <row r="532" spans="1:11" x14ac:dyDescent="0.25">
      <c r="A532" s="4">
        <v>1403</v>
      </c>
      <c r="B532" s="4">
        <v>523</v>
      </c>
      <c r="C532" s="4">
        <v>1174</v>
      </c>
      <c r="D532" s="20">
        <v>44064</v>
      </c>
      <c r="E532" s="21">
        <v>123</v>
      </c>
      <c r="F532" s="21">
        <v>913</v>
      </c>
      <c r="G532" s="4">
        <v>550</v>
      </c>
      <c r="H532" s="4">
        <v>0</v>
      </c>
      <c r="I532" s="4">
        <v>550</v>
      </c>
      <c r="J532" s="70">
        <f>VLOOKUP(Table7[[#This Row],[PurchaseOrderID]],Purchase_Order!$A$2:$E$1228,5,0)</f>
        <v>1696</v>
      </c>
      <c r="K532" s="4" t="str">
        <f>IF(Table7[[#This Row],[RejectedQty]]=0,"","Rejected")</f>
        <v/>
      </c>
    </row>
    <row r="533" spans="1:11" x14ac:dyDescent="0.25">
      <c r="A533" s="5">
        <v>1404</v>
      </c>
      <c r="B533" s="5">
        <v>523</v>
      </c>
      <c r="C533" s="5">
        <v>1175</v>
      </c>
      <c r="D533" s="18">
        <v>44064</v>
      </c>
      <c r="E533" s="19">
        <v>123</v>
      </c>
      <c r="F533" s="19">
        <v>914</v>
      </c>
      <c r="G533" s="5">
        <v>550</v>
      </c>
      <c r="H533" s="5">
        <v>0</v>
      </c>
      <c r="I533" s="5">
        <v>550</v>
      </c>
      <c r="J533" s="70">
        <f>VLOOKUP(Table7[[#This Row],[PurchaseOrderID]],Purchase_Order!$A$2:$E$1228,5,0)</f>
        <v>1696</v>
      </c>
      <c r="K533" s="4" t="str">
        <f>IF(Table7[[#This Row],[RejectedQty]]=0,"","Rejected")</f>
        <v/>
      </c>
    </row>
    <row r="534" spans="1:11" x14ac:dyDescent="0.25">
      <c r="A534" s="4">
        <v>1405</v>
      </c>
      <c r="B534" s="4">
        <v>524</v>
      </c>
      <c r="C534" s="4">
        <v>1176</v>
      </c>
      <c r="D534" s="20">
        <v>44064</v>
      </c>
      <c r="E534" s="21">
        <v>123</v>
      </c>
      <c r="F534" s="21">
        <v>506</v>
      </c>
      <c r="G534" s="4">
        <v>60</v>
      </c>
      <c r="H534" s="4">
        <v>0</v>
      </c>
      <c r="I534" s="4">
        <v>60</v>
      </c>
      <c r="J534" s="70">
        <f>VLOOKUP(Table7[[#This Row],[PurchaseOrderID]],Purchase_Order!$A$2:$E$1228,5,0)</f>
        <v>1504</v>
      </c>
      <c r="K534" s="4" t="str">
        <f>IF(Table7[[#This Row],[RejectedQty]]=0,"","Rejected")</f>
        <v/>
      </c>
    </row>
    <row r="535" spans="1:11" x14ac:dyDescent="0.25">
      <c r="A535" s="5">
        <v>1406</v>
      </c>
      <c r="B535" s="5">
        <v>525</v>
      </c>
      <c r="C535" s="5">
        <v>1177</v>
      </c>
      <c r="D535" s="18">
        <v>44064</v>
      </c>
      <c r="E535" s="19">
        <v>123</v>
      </c>
      <c r="F535" s="19">
        <v>351</v>
      </c>
      <c r="G535" s="5">
        <v>550</v>
      </c>
      <c r="H535" s="5">
        <v>0</v>
      </c>
      <c r="I535" s="5">
        <v>550</v>
      </c>
      <c r="J535" s="70">
        <f>VLOOKUP(Table7[[#This Row],[PurchaseOrderID]],Purchase_Order!$A$2:$E$1228,5,0)</f>
        <v>1544</v>
      </c>
      <c r="K535" s="4" t="str">
        <f>IF(Table7[[#This Row],[RejectedQty]]=0,"","Rejected")</f>
        <v/>
      </c>
    </row>
    <row r="536" spans="1:11" x14ac:dyDescent="0.25">
      <c r="A536" s="4">
        <v>1407</v>
      </c>
      <c r="B536" s="4">
        <v>525</v>
      </c>
      <c r="C536" s="4">
        <v>1178</v>
      </c>
      <c r="D536" s="20">
        <v>44064</v>
      </c>
      <c r="E536" s="21">
        <v>123</v>
      </c>
      <c r="F536" s="21">
        <v>352</v>
      </c>
      <c r="G536" s="4">
        <v>523</v>
      </c>
      <c r="H536" s="4">
        <v>0</v>
      </c>
      <c r="I536" s="4">
        <v>523</v>
      </c>
      <c r="J536" s="70">
        <f>VLOOKUP(Table7[[#This Row],[PurchaseOrderID]],Purchase_Order!$A$2:$E$1228,5,0)</f>
        <v>1544</v>
      </c>
      <c r="K536" s="4" t="str">
        <f>IF(Table7[[#This Row],[RejectedQty]]=0,"","Rejected")</f>
        <v/>
      </c>
    </row>
    <row r="537" spans="1:11" x14ac:dyDescent="0.25">
      <c r="A537" s="5">
        <v>1408</v>
      </c>
      <c r="B537" s="5">
        <v>525</v>
      </c>
      <c r="C537" s="5">
        <v>1179</v>
      </c>
      <c r="D537" s="18">
        <v>44064</v>
      </c>
      <c r="E537" s="19">
        <v>123</v>
      </c>
      <c r="F537" s="19">
        <v>679</v>
      </c>
      <c r="G537" s="5">
        <v>550</v>
      </c>
      <c r="H537" s="5">
        <v>0</v>
      </c>
      <c r="I537" s="5">
        <v>550</v>
      </c>
      <c r="J537" s="70">
        <f>VLOOKUP(Table7[[#This Row],[PurchaseOrderID]],Purchase_Order!$A$2:$E$1228,5,0)</f>
        <v>1544</v>
      </c>
      <c r="K537" s="4" t="str">
        <f>IF(Table7[[#This Row],[RejectedQty]]=0,"","Rejected")</f>
        <v/>
      </c>
    </row>
    <row r="538" spans="1:11" x14ac:dyDescent="0.25">
      <c r="A538" s="4">
        <v>1409</v>
      </c>
      <c r="B538" s="4">
        <v>526</v>
      </c>
      <c r="C538" s="4">
        <v>1180</v>
      </c>
      <c r="D538" s="20">
        <v>44064</v>
      </c>
      <c r="E538" s="21">
        <v>125</v>
      </c>
      <c r="F538" s="21">
        <v>507</v>
      </c>
      <c r="G538" s="4">
        <v>468</v>
      </c>
      <c r="H538" s="4">
        <v>0</v>
      </c>
      <c r="I538" s="4">
        <v>468</v>
      </c>
      <c r="J538" s="70">
        <f>VLOOKUP(Table7[[#This Row],[PurchaseOrderID]],Purchase_Order!$A$2:$E$1228,5,0)</f>
        <v>1530</v>
      </c>
      <c r="K538" s="4" t="str">
        <f>IF(Table7[[#This Row],[RejectedQty]]=0,"","Rejected")</f>
        <v/>
      </c>
    </row>
    <row r="539" spans="1:11" x14ac:dyDescent="0.25">
      <c r="A539" s="5">
        <v>1410</v>
      </c>
      <c r="B539" s="5">
        <v>526</v>
      </c>
      <c r="C539" s="5">
        <v>1181</v>
      </c>
      <c r="D539" s="18">
        <v>44064</v>
      </c>
      <c r="E539" s="19">
        <v>125</v>
      </c>
      <c r="F539" s="19">
        <v>508</v>
      </c>
      <c r="G539" s="5">
        <v>550</v>
      </c>
      <c r="H539" s="5">
        <v>0</v>
      </c>
      <c r="I539" s="5">
        <v>550</v>
      </c>
      <c r="J539" s="70">
        <f>VLOOKUP(Table7[[#This Row],[PurchaseOrderID]],Purchase_Order!$A$2:$E$1228,5,0)</f>
        <v>1530</v>
      </c>
      <c r="K539" s="4" t="str">
        <f>IF(Table7[[#This Row],[RejectedQty]]=0,"","Rejected")</f>
        <v/>
      </c>
    </row>
    <row r="540" spans="1:11" x14ac:dyDescent="0.25">
      <c r="A540" s="4">
        <v>1411</v>
      </c>
      <c r="B540" s="4">
        <v>527</v>
      </c>
      <c r="C540" s="4">
        <v>1182</v>
      </c>
      <c r="D540" s="20">
        <v>44064</v>
      </c>
      <c r="E540" s="21">
        <v>123</v>
      </c>
      <c r="F540" s="21">
        <v>355</v>
      </c>
      <c r="G540" s="4">
        <v>550</v>
      </c>
      <c r="H540" s="4">
        <v>0</v>
      </c>
      <c r="I540" s="4">
        <v>550</v>
      </c>
      <c r="J540" s="70">
        <f>VLOOKUP(Table7[[#This Row],[PurchaseOrderID]],Purchase_Order!$A$2:$E$1228,5,0)</f>
        <v>1508</v>
      </c>
      <c r="K540" s="4" t="str">
        <f>IF(Table7[[#This Row],[RejectedQty]]=0,"","Rejected")</f>
        <v/>
      </c>
    </row>
    <row r="541" spans="1:11" x14ac:dyDescent="0.25">
      <c r="A541" s="5">
        <v>1412</v>
      </c>
      <c r="B541" s="5">
        <v>527</v>
      </c>
      <c r="C541" s="5">
        <v>1183</v>
      </c>
      <c r="D541" s="18">
        <v>44064</v>
      </c>
      <c r="E541" s="19">
        <v>125</v>
      </c>
      <c r="F541" s="19">
        <v>940</v>
      </c>
      <c r="G541" s="5">
        <v>550</v>
      </c>
      <c r="H541" s="5">
        <v>0</v>
      </c>
      <c r="I541" s="5">
        <v>550</v>
      </c>
      <c r="J541" s="70">
        <f>VLOOKUP(Table7[[#This Row],[PurchaseOrderID]],Purchase_Order!$A$2:$E$1228,5,0)</f>
        <v>1508</v>
      </c>
      <c r="K541" s="4" t="str">
        <f>IF(Table7[[#This Row],[RejectedQty]]=0,"","Rejected")</f>
        <v/>
      </c>
    </row>
    <row r="542" spans="1:11" x14ac:dyDescent="0.25">
      <c r="A542" s="4">
        <v>1413</v>
      </c>
      <c r="B542" s="4">
        <v>527</v>
      </c>
      <c r="C542" s="4">
        <v>1184</v>
      </c>
      <c r="D542" s="20">
        <v>44064</v>
      </c>
      <c r="E542" s="21">
        <v>123</v>
      </c>
      <c r="F542" s="21">
        <v>535</v>
      </c>
      <c r="G542" s="4">
        <v>550</v>
      </c>
      <c r="H542" s="4">
        <v>0</v>
      </c>
      <c r="I542" s="4">
        <v>550</v>
      </c>
      <c r="J542" s="70">
        <f>VLOOKUP(Table7[[#This Row],[PurchaseOrderID]],Purchase_Order!$A$2:$E$1228,5,0)</f>
        <v>1508</v>
      </c>
      <c r="K542" s="4" t="str">
        <f>IF(Table7[[#This Row],[RejectedQty]]=0,"","Rejected")</f>
        <v/>
      </c>
    </row>
    <row r="543" spans="1:11" x14ac:dyDescent="0.25">
      <c r="A543" s="5">
        <v>1414</v>
      </c>
      <c r="B543" s="5">
        <v>528</v>
      </c>
      <c r="C543" s="5">
        <v>1185</v>
      </c>
      <c r="D543" s="18">
        <v>44064</v>
      </c>
      <c r="E543" s="19">
        <v>123</v>
      </c>
      <c r="F543" s="19">
        <v>351</v>
      </c>
      <c r="G543" s="5">
        <v>550</v>
      </c>
      <c r="H543" s="5">
        <v>0</v>
      </c>
      <c r="I543" s="5">
        <v>550</v>
      </c>
      <c r="J543" s="70">
        <f>VLOOKUP(Table7[[#This Row],[PurchaseOrderID]],Purchase_Order!$A$2:$E$1228,5,0)</f>
        <v>1694</v>
      </c>
      <c r="K543" s="4" t="str">
        <f>IF(Table7[[#This Row],[RejectedQty]]=0,"","Rejected")</f>
        <v/>
      </c>
    </row>
    <row r="544" spans="1:11" x14ac:dyDescent="0.25">
      <c r="A544" s="4">
        <v>1415</v>
      </c>
      <c r="B544" s="4">
        <v>528</v>
      </c>
      <c r="C544" s="4">
        <v>1186</v>
      </c>
      <c r="D544" s="20">
        <v>44064</v>
      </c>
      <c r="E544" s="21">
        <v>125</v>
      </c>
      <c r="F544" s="21">
        <v>352</v>
      </c>
      <c r="G544" s="4">
        <v>550</v>
      </c>
      <c r="H544" s="4">
        <v>0</v>
      </c>
      <c r="I544" s="4">
        <v>550</v>
      </c>
      <c r="J544" s="70">
        <f>VLOOKUP(Table7[[#This Row],[PurchaseOrderID]],Purchase_Order!$A$2:$E$1228,5,0)</f>
        <v>1694</v>
      </c>
      <c r="K544" s="4" t="str">
        <f>IF(Table7[[#This Row],[RejectedQty]]=0,"","Rejected")</f>
        <v/>
      </c>
    </row>
    <row r="545" spans="1:11" x14ac:dyDescent="0.25">
      <c r="A545" s="5">
        <v>1416</v>
      </c>
      <c r="B545" s="5">
        <v>528</v>
      </c>
      <c r="C545" s="5">
        <v>1187</v>
      </c>
      <c r="D545" s="18">
        <v>44064</v>
      </c>
      <c r="E545" s="19">
        <v>125</v>
      </c>
      <c r="F545" s="19">
        <v>679</v>
      </c>
      <c r="G545" s="5">
        <v>550</v>
      </c>
      <c r="H545" s="5">
        <v>0</v>
      </c>
      <c r="I545" s="5">
        <v>550</v>
      </c>
      <c r="J545" s="70">
        <f>VLOOKUP(Table7[[#This Row],[PurchaseOrderID]],Purchase_Order!$A$2:$E$1228,5,0)</f>
        <v>1694</v>
      </c>
      <c r="K545" s="4" t="str">
        <f>IF(Table7[[#This Row],[RejectedQty]]=0,"","Rejected")</f>
        <v/>
      </c>
    </row>
    <row r="546" spans="1:11" x14ac:dyDescent="0.25">
      <c r="A546" s="4">
        <v>1417</v>
      </c>
      <c r="B546" s="4">
        <v>529</v>
      </c>
      <c r="C546" s="4">
        <v>1188</v>
      </c>
      <c r="D546" s="20">
        <v>44064</v>
      </c>
      <c r="E546" s="21">
        <v>125</v>
      </c>
      <c r="F546" s="21">
        <v>507</v>
      </c>
      <c r="G546" s="4">
        <v>550</v>
      </c>
      <c r="H546" s="4">
        <v>0</v>
      </c>
      <c r="I546" s="4">
        <v>550</v>
      </c>
      <c r="J546" s="70">
        <f>VLOOKUP(Table7[[#This Row],[PurchaseOrderID]],Purchase_Order!$A$2:$E$1228,5,0)</f>
        <v>1624</v>
      </c>
      <c r="K546" s="4" t="str">
        <f>IF(Table7[[#This Row],[RejectedQty]]=0,"","Rejected")</f>
        <v/>
      </c>
    </row>
    <row r="547" spans="1:11" x14ac:dyDescent="0.25">
      <c r="A547" s="5">
        <v>1418</v>
      </c>
      <c r="B547" s="5">
        <v>529</v>
      </c>
      <c r="C547" s="5">
        <v>1189</v>
      </c>
      <c r="D547" s="18">
        <v>44064</v>
      </c>
      <c r="E547" s="19">
        <v>125</v>
      </c>
      <c r="F547" s="19">
        <v>508</v>
      </c>
      <c r="G547" s="5">
        <v>550</v>
      </c>
      <c r="H547" s="5">
        <v>0</v>
      </c>
      <c r="I547" s="5">
        <v>550</v>
      </c>
      <c r="J547" s="70">
        <f>VLOOKUP(Table7[[#This Row],[PurchaseOrderID]],Purchase_Order!$A$2:$E$1228,5,0)</f>
        <v>1624</v>
      </c>
      <c r="K547" s="4" t="str">
        <f>IF(Table7[[#This Row],[RejectedQty]]=0,"","Rejected")</f>
        <v/>
      </c>
    </row>
    <row r="548" spans="1:11" x14ac:dyDescent="0.25">
      <c r="A548" s="4">
        <v>1419</v>
      </c>
      <c r="B548" s="4">
        <v>530</v>
      </c>
      <c r="C548" s="4">
        <v>1190</v>
      </c>
      <c r="D548" s="20">
        <v>44064</v>
      </c>
      <c r="E548" s="21">
        <v>123</v>
      </c>
      <c r="F548" s="21">
        <v>491</v>
      </c>
      <c r="G548" s="4">
        <v>3</v>
      </c>
      <c r="H548" s="4">
        <v>0</v>
      </c>
      <c r="I548" s="4">
        <v>3</v>
      </c>
      <c r="J548" s="70">
        <f>VLOOKUP(Table7[[#This Row],[PurchaseOrderID]],Purchase_Order!$A$2:$E$1228,5,0)</f>
        <v>1548</v>
      </c>
      <c r="K548" s="4" t="str">
        <f>IF(Table7[[#This Row],[RejectedQty]]=0,"","Rejected")</f>
        <v/>
      </c>
    </row>
    <row r="549" spans="1:11" x14ac:dyDescent="0.25">
      <c r="A549" s="5">
        <v>1420</v>
      </c>
      <c r="B549" s="5">
        <v>531</v>
      </c>
      <c r="C549" s="5">
        <v>1191</v>
      </c>
      <c r="D549" s="18">
        <v>44064</v>
      </c>
      <c r="E549" s="19">
        <v>125</v>
      </c>
      <c r="F549" s="19">
        <v>348</v>
      </c>
      <c r="G549" s="5">
        <v>3</v>
      </c>
      <c r="H549" s="5">
        <v>0</v>
      </c>
      <c r="I549" s="5">
        <v>3</v>
      </c>
      <c r="J549" s="70">
        <f>VLOOKUP(Table7[[#This Row],[PurchaseOrderID]],Purchase_Order!$A$2:$E$1228,5,0)</f>
        <v>1598</v>
      </c>
      <c r="K549" s="4" t="str">
        <f>IF(Table7[[#This Row],[RejectedQty]]=0,"","Rejected")</f>
        <v/>
      </c>
    </row>
    <row r="550" spans="1:11" x14ac:dyDescent="0.25">
      <c r="A550" s="4">
        <v>1421</v>
      </c>
      <c r="B550" s="4">
        <v>531</v>
      </c>
      <c r="C550" s="4">
        <v>1192</v>
      </c>
      <c r="D550" s="20">
        <v>44064</v>
      </c>
      <c r="E550" s="21">
        <v>125</v>
      </c>
      <c r="F550" s="21">
        <v>349</v>
      </c>
      <c r="G550" s="4">
        <v>3</v>
      </c>
      <c r="H550" s="4">
        <v>0</v>
      </c>
      <c r="I550" s="4">
        <v>3</v>
      </c>
      <c r="J550" s="70">
        <f>VLOOKUP(Table7[[#This Row],[PurchaseOrderID]],Purchase_Order!$A$2:$E$1228,5,0)</f>
        <v>1598</v>
      </c>
      <c r="K550" s="4" t="str">
        <f>IF(Table7[[#This Row],[RejectedQty]]=0,"","Rejected")</f>
        <v/>
      </c>
    </row>
    <row r="551" spans="1:11" x14ac:dyDescent="0.25">
      <c r="A551" s="5">
        <v>1422</v>
      </c>
      <c r="B551" s="5">
        <v>532</v>
      </c>
      <c r="C551" s="5">
        <v>1193</v>
      </c>
      <c r="D551" s="18">
        <v>44064</v>
      </c>
      <c r="E551" s="19">
        <v>125</v>
      </c>
      <c r="F551" s="19">
        <v>935</v>
      </c>
      <c r="G551" s="5">
        <v>550</v>
      </c>
      <c r="H551" s="5">
        <v>82</v>
      </c>
      <c r="I551" s="5">
        <v>468</v>
      </c>
      <c r="J551" s="70">
        <f>VLOOKUP(Table7[[#This Row],[PurchaseOrderID]],Purchase_Order!$A$2:$E$1228,5,0)</f>
        <v>1658</v>
      </c>
      <c r="K551" s="4" t="str">
        <f>IF(Table7[[#This Row],[RejectedQty]]=0,"","Rejected")</f>
        <v>Rejected</v>
      </c>
    </row>
    <row r="552" spans="1:11" x14ac:dyDescent="0.25">
      <c r="A552" s="4">
        <v>1423</v>
      </c>
      <c r="B552" s="4">
        <v>532</v>
      </c>
      <c r="C552" s="4">
        <v>1194</v>
      </c>
      <c r="D552" s="20">
        <v>44064</v>
      </c>
      <c r="E552" s="21">
        <v>123</v>
      </c>
      <c r="F552" s="21">
        <v>936</v>
      </c>
      <c r="G552" s="4">
        <v>550</v>
      </c>
      <c r="H552" s="4">
        <v>0</v>
      </c>
      <c r="I552" s="4">
        <v>550</v>
      </c>
      <c r="J552" s="70">
        <f>VLOOKUP(Table7[[#This Row],[PurchaseOrderID]],Purchase_Order!$A$2:$E$1228,5,0)</f>
        <v>1658</v>
      </c>
      <c r="K552" s="4" t="str">
        <f>IF(Table7[[#This Row],[RejectedQty]]=0,"","Rejected")</f>
        <v/>
      </c>
    </row>
    <row r="553" spans="1:11" x14ac:dyDescent="0.25">
      <c r="A553" s="5">
        <v>1424</v>
      </c>
      <c r="B553" s="5">
        <v>533</v>
      </c>
      <c r="C553" s="5">
        <v>1195</v>
      </c>
      <c r="D553" s="18">
        <v>44064</v>
      </c>
      <c r="E553" s="19">
        <v>123</v>
      </c>
      <c r="F553" s="19">
        <v>377</v>
      </c>
      <c r="G553" s="5">
        <v>3</v>
      </c>
      <c r="H553" s="5">
        <v>0</v>
      </c>
      <c r="I553" s="5">
        <v>3</v>
      </c>
      <c r="J553" s="70">
        <f>VLOOKUP(Table7[[#This Row],[PurchaseOrderID]],Purchase_Order!$A$2:$E$1228,5,0)</f>
        <v>1536</v>
      </c>
      <c r="K553" s="4" t="str">
        <f>IF(Table7[[#This Row],[RejectedQty]]=0,"","Rejected")</f>
        <v/>
      </c>
    </row>
    <row r="554" spans="1:11" x14ac:dyDescent="0.25">
      <c r="A554" s="4">
        <v>1425</v>
      </c>
      <c r="B554" s="4">
        <v>533</v>
      </c>
      <c r="C554" s="4">
        <v>1196</v>
      </c>
      <c r="D554" s="20">
        <v>44064</v>
      </c>
      <c r="E554" s="21">
        <v>123</v>
      </c>
      <c r="F554" s="21">
        <v>378</v>
      </c>
      <c r="G554" s="4">
        <v>3</v>
      </c>
      <c r="H554" s="4">
        <v>0</v>
      </c>
      <c r="I554" s="4">
        <v>3</v>
      </c>
      <c r="J554" s="70">
        <f>VLOOKUP(Table7[[#This Row],[PurchaseOrderID]],Purchase_Order!$A$2:$E$1228,5,0)</f>
        <v>1536</v>
      </c>
      <c r="K554" s="4" t="str">
        <f>IF(Table7[[#This Row],[RejectedQty]]=0,"","Rejected")</f>
        <v/>
      </c>
    </row>
    <row r="555" spans="1:11" x14ac:dyDescent="0.25">
      <c r="A555" s="5">
        <v>1426</v>
      </c>
      <c r="B555" s="5">
        <v>533</v>
      </c>
      <c r="C555" s="5">
        <v>1197</v>
      </c>
      <c r="D555" s="18">
        <v>44064</v>
      </c>
      <c r="E555" s="19">
        <v>123</v>
      </c>
      <c r="F555" s="19">
        <v>379</v>
      </c>
      <c r="G555" s="5">
        <v>3</v>
      </c>
      <c r="H555" s="5">
        <v>0</v>
      </c>
      <c r="I555" s="5">
        <v>3</v>
      </c>
      <c r="J555" s="70">
        <f>VLOOKUP(Table7[[#This Row],[PurchaseOrderID]],Purchase_Order!$A$2:$E$1228,5,0)</f>
        <v>1536</v>
      </c>
      <c r="K555" s="4" t="str">
        <f>IF(Table7[[#This Row],[RejectedQty]]=0,"","Rejected")</f>
        <v/>
      </c>
    </row>
    <row r="556" spans="1:11" x14ac:dyDescent="0.25">
      <c r="A556" s="4">
        <v>1427</v>
      </c>
      <c r="B556" s="4">
        <v>534</v>
      </c>
      <c r="C556" s="4">
        <v>1198</v>
      </c>
      <c r="D556" s="20">
        <v>44064</v>
      </c>
      <c r="E556" s="21">
        <v>123</v>
      </c>
      <c r="F556" s="21">
        <v>476</v>
      </c>
      <c r="G556" s="4">
        <v>550</v>
      </c>
      <c r="H556" s="4">
        <v>0</v>
      </c>
      <c r="I556" s="4">
        <v>550</v>
      </c>
      <c r="J556" s="70">
        <f>VLOOKUP(Table7[[#This Row],[PurchaseOrderID]],Purchase_Order!$A$2:$E$1228,5,0)</f>
        <v>1568</v>
      </c>
      <c r="K556" s="4" t="str">
        <f>IF(Table7[[#This Row],[RejectedQty]]=0,"","Rejected")</f>
        <v/>
      </c>
    </row>
    <row r="557" spans="1:11" x14ac:dyDescent="0.25">
      <c r="A557" s="5">
        <v>1428</v>
      </c>
      <c r="B557" s="5">
        <v>534</v>
      </c>
      <c r="C557" s="5">
        <v>1199</v>
      </c>
      <c r="D557" s="18">
        <v>44064</v>
      </c>
      <c r="E557" s="19">
        <v>123</v>
      </c>
      <c r="F557" s="19">
        <v>477</v>
      </c>
      <c r="G557" s="5">
        <v>550</v>
      </c>
      <c r="H557" s="5">
        <v>0</v>
      </c>
      <c r="I557" s="5">
        <v>550</v>
      </c>
      <c r="J557" s="70">
        <f>VLOOKUP(Table7[[#This Row],[PurchaseOrderID]],Purchase_Order!$A$2:$E$1228,5,0)</f>
        <v>1568</v>
      </c>
      <c r="K557" s="4" t="str">
        <f>IF(Table7[[#This Row],[RejectedQty]]=0,"","Rejected")</f>
        <v/>
      </c>
    </row>
    <row r="558" spans="1:11" x14ac:dyDescent="0.25">
      <c r="A558" s="4">
        <v>1429</v>
      </c>
      <c r="B558" s="4">
        <v>535</v>
      </c>
      <c r="C558" s="4">
        <v>1200</v>
      </c>
      <c r="D558" s="20">
        <v>44064</v>
      </c>
      <c r="E558" s="21">
        <v>123</v>
      </c>
      <c r="F558" s="21">
        <v>402</v>
      </c>
      <c r="G558" s="4">
        <v>3</v>
      </c>
      <c r="H558" s="4">
        <v>0</v>
      </c>
      <c r="I558" s="4">
        <v>3</v>
      </c>
      <c r="J558" s="70">
        <f>VLOOKUP(Table7[[#This Row],[PurchaseOrderID]],Purchase_Order!$A$2:$E$1228,5,0)</f>
        <v>1648</v>
      </c>
      <c r="K558" s="4" t="str">
        <f>IF(Table7[[#This Row],[RejectedQty]]=0,"","Rejected")</f>
        <v/>
      </c>
    </row>
    <row r="559" spans="1:11" x14ac:dyDescent="0.25">
      <c r="A559" s="5">
        <v>1430</v>
      </c>
      <c r="B559" s="5">
        <v>536</v>
      </c>
      <c r="C559" s="5">
        <v>1201</v>
      </c>
      <c r="D559" s="18">
        <v>44064</v>
      </c>
      <c r="E559" s="19">
        <v>125</v>
      </c>
      <c r="F559" s="19">
        <v>510</v>
      </c>
      <c r="G559" s="5">
        <v>468</v>
      </c>
      <c r="H559" s="5">
        <v>0</v>
      </c>
      <c r="I559" s="5">
        <v>468</v>
      </c>
      <c r="J559" s="70">
        <f>VLOOKUP(Table7[[#This Row],[PurchaseOrderID]],Purchase_Order!$A$2:$E$1228,5,0)</f>
        <v>1646</v>
      </c>
      <c r="K559" s="4" t="str">
        <f>IF(Table7[[#This Row],[RejectedQty]]=0,"","Rejected")</f>
        <v/>
      </c>
    </row>
    <row r="560" spans="1:11" x14ac:dyDescent="0.25">
      <c r="A560" s="4">
        <v>1431</v>
      </c>
      <c r="B560" s="4">
        <v>536</v>
      </c>
      <c r="C560" s="4">
        <v>1202</v>
      </c>
      <c r="D560" s="20">
        <v>44064</v>
      </c>
      <c r="E560" s="21">
        <v>125</v>
      </c>
      <c r="F560" s="21">
        <v>511</v>
      </c>
      <c r="G560" s="4">
        <v>550</v>
      </c>
      <c r="H560" s="4">
        <v>0</v>
      </c>
      <c r="I560" s="4">
        <v>550</v>
      </c>
      <c r="J560" s="70">
        <f>VLOOKUP(Table7[[#This Row],[PurchaseOrderID]],Purchase_Order!$A$2:$E$1228,5,0)</f>
        <v>1646</v>
      </c>
      <c r="K560" s="4" t="str">
        <f>IF(Table7[[#This Row],[RejectedQty]]=0,"","Rejected")</f>
        <v/>
      </c>
    </row>
    <row r="561" spans="1:11" x14ac:dyDescent="0.25">
      <c r="A561" s="5">
        <v>1432</v>
      </c>
      <c r="B561" s="5">
        <v>536</v>
      </c>
      <c r="C561" s="5">
        <v>1203</v>
      </c>
      <c r="D561" s="18">
        <v>44064</v>
      </c>
      <c r="E561" s="19">
        <v>123</v>
      </c>
      <c r="F561" s="19">
        <v>512</v>
      </c>
      <c r="G561" s="5">
        <v>550</v>
      </c>
      <c r="H561" s="5">
        <v>0</v>
      </c>
      <c r="I561" s="5">
        <v>550</v>
      </c>
      <c r="J561" s="70">
        <f>VLOOKUP(Table7[[#This Row],[PurchaseOrderID]],Purchase_Order!$A$2:$E$1228,5,0)</f>
        <v>1646</v>
      </c>
      <c r="K561" s="4" t="str">
        <f>IF(Table7[[#This Row],[RejectedQty]]=0,"","Rejected")</f>
        <v/>
      </c>
    </row>
    <row r="562" spans="1:11" x14ac:dyDescent="0.25">
      <c r="A562" s="4">
        <v>1433</v>
      </c>
      <c r="B562" s="4">
        <v>537</v>
      </c>
      <c r="C562" s="4">
        <v>1204</v>
      </c>
      <c r="D562" s="20">
        <v>44065</v>
      </c>
      <c r="E562" s="21">
        <v>125</v>
      </c>
      <c r="F562" s="21">
        <v>507</v>
      </c>
      <c r="G562" s="4">
        <v>550</v>
      </c>
      <c r="H562" s="4">
        <v>0</v>
      </c>
      <c r="I562" s="4">
        <v>550</v>
      </c>
      <c r="J562" s="70">
        <f>VLOOKUP(Table7[[#This Row],[PurchaseOrderID]],Purchase_Order!$A$2:$E$1228,5,0)</f>
        <v>1530</v>
      </c>
      <c r="K562" s="4" t="str">
        <f>IF(Table7[[#This Row],[RejectedQty]]=0,"","Rejected")</f>
        <v/>
      </c>
    </row>
    <row r="563" spans="1:11" x14ac:dyDescent="0.25">
      <c r="A563" s="5">
        <v>1434</v>
      </c>
      <c r="B563" s="5">
        <v>537</v>
      </c>
      <c r="C563" s="5">
        <v>1205</v>
      </c>
      <c r="D563" s="18">
        <v>44065</v>
      </c>
      <c r="E563" s="19">
        <v>123</v>
      </c>
      <c r="F563" s="19">
        <v>508</v>
      </c>
      <c r="G563" s="5">
        <v>550</v>
      </c>
      <c r="H563" s="5">
        <v>0</v>
      </c>
      <c r="I563" s="5">
        <v>550</v>
      </c>
      <c r="J563" s="70">
        <f>VLOOKUP(Table7[[#This Row],[PurchaseOrderID]],Purchase_Order!$A$2:$E$1228,5,0)</f>
        <v>1530</v>
      </c>
      <c r="K563" s="4" t="str">
        <f>IF(Table7[[#This Row],[RejectedQty]]=0,"","Rejected")</f>
        <v/>
      </c>
    </row>
    <row r="564" spans="1:11" x14ac:dyDescent="0.25">
      <c r="A564" s="4">
        <v>1435</v>
      </c>
      <c r="B564" s="4">
        <v>538</v>
      </c>
      <c r="C564" s="4">
        <v>1206</v>
      </c>
      <c r="D564" s="20">
        <v>44065</v>
      </c>
      <c r="E564" s="21">
        <v>123</v>
      </c>
      <c r="F564" s="21">
        <v>355</v>
      </c>
      <c r="G564" s="4">
        <v>550</v>
      </c>
      <c r="H564" s="4">
        <v>0</v>
      </c>
      <c r="I564" s="4">
        <v>550</v>
      </c>
      <c r="J564" s="70">
        <f>VLOOKUP(Table7[[#This Row],[PurchaseOrderID]],Purchase_Order!$A$2:$E$1228,5,0)</f>
        <v>1508</v>
      </c>
      <c r="K564" s="4" t="str">
        <f>IF(Table7[[#This Row],[RejectedQty]]=0,"","Rejected")</f>
        <v/>
      </c>
    </row>
    <row r="565" spans="1:11" x14ac:dyDescent="0.25">
      <c r="A565" s="5">
        <v>1436</v>
      </c>
      <c r="B565" s="5">
        <v>538</v>
      </c>
      <c r="C565" s="5">
        <v>1207</v>
      </c>
      <c r="D565" s="18">
        <v>44065</v>
      </c>
      <c r="E565" s="19">
        <v>125</v>
      </c>
      <c r="F565" s="19">
        <v>940</v>
      </c>
      <c r="G565" s="5">
        <v>550</v>
      </c>
      <c r="H565" s="5">
        <v>0</v>
      </c>
      <c r="I565" s="5">
        <v>550</v>
      </c>
      <c r="J565" s="70">
        <f>VLOOKUP(Table7[[#This Row],[PurchaseOrderID]],Purchase_Order!$A$2:$E$1228,5,0)</f>
        <v>1508</v>
      </c>
      <c r="K565" s="4" t="str">
        <f>IF(Table7[[#This Row],[RejectedQty]]=0,"","Rejected")</f>
        <v/>
      </c>
    </row>
    <row r="566" spans="1:11" x14ac:dyDescent="0.25">
      <c r="A566" s="4">
        <v>1437</v>
      </c>
      <c r="B566" s="4">
        <v>538</v>
      </c>
      <c r="C566" s="4">
        <v>1208</v>
      </c>
      <c r="D566" s="20">
        <v>44065</v>
      </c>
      <c r="E566" s="21">
        <v>125</v>
      </c>
      <c r="F566" s="21">
        <v>535</v>
      </c>
      <c r="G566" s="4">
        <v>550</v>
      </c>
      <c r="H566" s="4">
        <v>0</v>
      </c>
      <c r="I566" s="4">
        <v>550</v>
      </c>
      <c r="J566" s="70">
        <f>VLOOKUP(Table7[[#This Row],[PurchaseOrderID]],Purchase_Order!$A$2:$E$1228,5,0)</f>
        <v>1508</v>
      </c>
      <c r="K566" s="4" t="str">
        <f>IF(Table7[[#This Row],[RejectedQty]]=0,"","Rejected")</f>
        <v/>
      </c>
    </row>
    <row r="567" spans="1:11" x14ac:dyDescent="0.25">
      <c r="A567" s="5">
        <v>1438</v>
      </c>
      <c r="B567" s="5">
        <v>539</v>
      </c>
      <c r="C567" s="5">
        <v>1209</v>
      </c>
      <c r="D567" s="18">
        <v>44065</v>
      </c>
      <c r="E567" s="19">
        <v>125</v>
      </c>
      <c r="F567" s="19">
        <v>351</v>
      </c>
      <c r="G567" s="5">
        <v>550</v>
      </c>
      <c r="H567" s="5">
        <v>0</v>
      </c>
      <c r="I567" s="5">
        <v>550</v>
      </c>
      <c r="J567" s="70">
        <f>VLOOKUP(Table7[[#This Row],[PurchaseOrderID]],Purchase_Order!$A$2:$E$1228,5,0)</f>
        <v>1694</v>
      </c>
      <c r="K567" s="4" t="str">
        <f>IF(Table7[[#This Row],[RejectedQty]]=0,"","Rejected")</f>
        <v/>
      </c>
    </row>
    <row r="568" spans="1:11" x14ac:dyDescent="0.25">
      <c r="A568" s="4">
        <v>1439</v>
      </c>
      <c r="B568" s="4">
        <v>539</v>
      </c>
      <c r="C568" s="4">
        <v>1210</v>
      </c>
      <c r="D568" s="20">
        <v>44065</v>
      </c>
      <c r="E568" s="21">
        <v>125</v>
      </c>
      <c r="F568" s="21">
        <v>352</v>
      </c>
      <c r="G568" s="4">
        <v>550</v>
      </c>
      <c r="H568" s="4">
        <v>0</v>
      </c>
      <c r="I568" s="4">
        <v>550</v>
      </c>
      <c r="J568" s="70">
        <f>VLOOKUP(Table7[[#This Row],[PurchaseOrderID]],Purchase_Order!$A$2:$E$1228,5,0)</f>
        <v>1694</v>
      </c>
      <c r="K568" s="4" t="str">
        <f>IF(Table7[[#This Row],[RejectedQty]]=0,"","Rejected")</f>
        <v/>
      </c>
    </row>
    <row r="569" spans="1:11" x14ac:dyDescent="0.25">
      <c r="A569" s="5">
        <v>1440</v>
      </c>
      <c r="B569" s="5">
        <v>539</v>
      </c>
      <c r="C569" s="5">
        <v>1211</v>
      </c>
      <c r="D569" s="18">
        <v>44065</v>
      </c>
      <c r="E569" s="19">
        <v>123</v>
      </c>
      <c r="F569" s="19">
        <v>679</v>
      </c>
      <c r="G569" s="5">
        <v>550</v>
      </c>
      <c r="H569" s="5">
        <v>0</v>
      </c>
      <c r="I569" s="5">
        <v>550</v>
      </c>
      <c r="J569" s="70">
        <f>VLOOKUP(Table7[[#This Row],[PurchaseOrderID]],Purchase_Order!$A$2:$E$1228,5,0)</f>
        <v>1694</v>
      </c>
      <c r="K569" s="4" t="str">
        <f>IF(Table7[[#This Row],[RejectedQty]]=0,"","Rejected")</f>
        <v/>
      </c>
    </row>
    <row r="570" spans="1:11" x14ac:dyDescent="0.25">
      <c r="A570" s="4">
        <v>1441</v>
      </c>
      <c r="B570" s="4">
        <v>540</v>
      </c>
      <c r="C570" s="4">
        <v>1212</v>
      </c>
      <c r="D570" s="20">
        <v>44065</v>
      </c>
      <c r="E570" s="21">
        <v>125</v>
      </c>
      <c r="F570" s="21">
        <v>507</v>
      </c>
      <c r="G570" s="4">
        <v>550</v>
      </c>
      <c r="H570" s="4">
        <v>0</v>
      </c>
      <c r="I570" s="4">
        <v>550</v>
      </c>
      <c r="J570" s="70">
        <f>VLOOKUP(Table7[[#This Row],[PurchaseOrderID]],Purchase_Order!$A$2:$E$1228,5,0)</f>
        <v>1624</v>
      </c>
      <c r="K570" s="4" t="str">
        <f>IF(Table7[[#This Row],[RejectedQty]]=0,"","Rejected")</f>
        <v/>
      </c>
    </row>
    <row r="571" spans="1:11" x14ac:dyDescent="0.25">
      <c r="A571" s="5">
        <v>1442</v>
      </c>
      <c r="B571" s="5">
        <v>540</v>
      </c>
      <c r="C571" s="5">
        <v>1213</v>
      </c>
      <c r="D571" s="18">
        <v>44065</v>
      </c>
      <c r="E571" s="19">
        <v>125</v>
      </c>
      <c r="F571" s="19">
        <v>508</v>
      </c>
      <c r="G571" s="5">
        <v>550</v>
      </c>
      <c r="H571" s="5">
        <v>55</v>
      </c>
      <c r="I571" s="5">
        <v>495</v>
      </c>
      <c r="J571" s="70">
        <f>VLOOKUP(Table7[[#This Row],[PurchaseOrderID]],Purchase_Order!$A$2:$E$1228,5,0)</f>
        <v>1624</v>
      </c>
      <c r="K571" s="4" t="str">
        <f>IF(Table7[[#This Row],[RejectedQty]]=0,"","Rejected")</f>
        <v>Rejected</v>
      </c>
    </row>
    <row r="572" spans="1:11" x14ac:dyDescent="0.25">
      <c r="A572" s="4">
        <v>1443</v>
      </c>
      <c r="B572" s="4">
        <v>541</v>
      </c>
      <c r="C572" s="4">
        <v>1214</v>
      </c>
      <c r="D572" s="20">
        <v>44065</v>
      </c>
      <c r="E572" s="21">
        <v>125</v>
      </c>
      <c r="F572" s="21">
        <v>403</v>
      </c>
      <c r="G572" s="4">
        <v>3</v>
      </c>
      <c r="H572" s="4">
        <v>0</v>
      </c>
      <c r="I572" s="4">
        <v>3</v>
      </c>
      <c r="J572" s="70">
        <f>VLOOKUP(Table7[[#This Row],[PurchaseOrderID]],Purchase_Order!$A$2:$E$1228,5,0)</f>
        <v>1672</v>
      </c>
      <c r="K572" s="4" t="str">
        <f>IF(Table7[[#This Row],[RejectedQty]]=0,"","Rejected")</f>
        <v/>
      </c>
    </row>
    <row r="573" spans="1:11" x14ac:dyDescent="0.25">
      <c r="A573" s="5">
        <v>1444</v>
      </c>
      <c r="B573" s="5">
        <v>541</v>
      </c>
      <c r="C573" s="5">
        <v>1215</v>
      </c>
      <c r="D573" s="18">
        <v>44065</v>
      </c>
      <c r="E573" s="19">
        <v>123</v>
      </c>
      <c r="F573" s="19">
        <v>404</v>
      </c>
      <c r="G573" s="5">
        <v>3</v>
      </c>
      <c r="H573" s="5">
        <v>0</v>
      </c>
      <c r="I573" s="5">
        <v>3</v>
      </c>
      <c r="J573" s="70">
        <f>VLOOKUP(Table7[[#This Row],[PurchaseOrderID]],Purchase_Order!$A$2:$E$1228,5,0)</f>
        <v>1672</v>
      </c>
      <c r="K573" s="4" t="str">
        <f>IF(Table7[[#This Row],[RejectedQty]]=0,"","Rejected")</f>
        <v/>
      </c>
    </row>
    <row r="574" spans="1:11" x14ac:dyDescent="0.25">
      <c r="A574" s="4">
        <v>1445</v>
      </c>
      <c r="B574" s="4">
        <v>541</v>
      </c>
      <c r="C574" s="4">
        <v>1216</v>
      </c>
      <c r="D574" s="20">
        <v>44065</v>
      </c>
      <c r="E574" s="21">
        <v>123</v>
      </c>
      <c r="F574" s="21">
        <v>405</v>
      </c>
      <c r="G574" s="4">
        <v>3</v>
      </c>
      <c r="H574" s="4">
        <v>0</v>
      </c>
      <c r="I574" s="4">
        <v>3</v>
      </c>
      <c r="J574" s="70">
        <f>VLOOKUP(Table7[[#This Row],[PurchaseOrderID]],Purchase_Order!$A$2:$E$1228,5,0)</f>
        <v>1672</v>
      </c>
      <c r="K574" s="4" t="str">
        <f>IF(Table7[[#This Row],[RejectedQty]]=0,"","Rejected")</f>
        <v/>
      </c>
    </row>
    <row r="575" spans="1:11" x14ac:dyDescent="0.25">
      <c r="A575" s="5">
        <v>1446</v>
      </c>
      <c r="B575" s="5">
        <v>541</v>
      </c>
      <c r="C575" s="5">
        <v>1217</v>
      </c>
      <c r="D575" s="18">
        <v>44065</v>
      </c>
      <c r="E575" s="19">
        <v>123</v>
      </c>
      <c r="F575" s="19">
        <v>406</v>
      </c>
      <c r="G575" s="5">
        <v>3</v>
      </c>
      <c r="H575" s="5">
        <v>0</v>
      </c>
      <c r="I575" s="5">
        <v>3</v>
      </c>
      <c r="J575" s="70">
        <f>VLOOKUP(Table7[[#This Row],[PurchaseOrderID]],Purchase_Order!$A$2:$E$1228,5,0)</f>
        <v>1672</v>
      </c>
      <c r="K575" s="4" t="str">
        <f>IF(Table7[[#This Row],[RejectedQty]]=0,"","Rejected")</f>
        <v/>
      </c>
    </row>
    <row r="576" spans="1:11" x14ac:dyDescent="0.25">
      <c r="A576" s="4">
        <v>1447</v>
      </c>
      <c r="B576" s="4">
        <v>542</v>
      </c>
      <c r="C576" s="4">
        <v>1218</v>
      </c>
      <c r="D576" s="20">
        <v>44065</v>
      </c>
      <c r="E576" s="21">
        <v>123</v>
      </c>
      <c r="F576" s="21">
        <v>525</v>
      </c>
      <c r="G576" s="4">
        <v>550</v>
      </c>
      <c r="H576" s="4">
        <v>82</v>
      </c>
      <c r="I576" s="4">
        <v>468</v>
      </c>
      <c r="J576" s="70">
        <f>VLOOKUP(Table7[[#This Row],[PurchaseOrderID]],Purchase_Order!$A$2:$E$1228,5,0)</f>
        <v>1600</v>
      </c>
      <c r="K576" s="4" t="str">
        <f>IF(Table7[[#This Row],[RejectedQty]]=0,"","Rejected")</f>
        <v>Rejected</v>
      </c>
    </row>
    <row r="577" spans="1:11" x14ac:dyDescent="0.25">
      <c r="A577" s="5">
        <v>1448</v>
      </c>
      <c r="B577" s="5">
        <v>543</v>
      </c>
      <c r="C577" s="5">
        <v>1219</v>
      </c>
      <c r="D577" s="18">
        <v>44065</v>
      </c>
      <c r="E577" s="19">
        <v>123</v>
      </c>
      <c r="F577" s="19">
        <v>526</v>
      </c>
      <c r="G577" s="5">
        <v>550</v>
      </c>
      <c r="H577" s="5">
        <v>0</v>
      </c>
      <c r="I577" s="5">
        <v>550</v>
      </c>
      <c r="J577" s="70">
        <f>VLOOKUP(Table7[[#This Row],[PurchaseOrderID]],Purchase_Order!$A$2:$E$1228,5,0)</f>
        <v>1522</v>
      </c>
      <c r="K577" s="4" t="str">
        <f>IF(Table7[[#This Row],[RejectedQty]]=0,"","Rejected")</f>
        <v/>
      </c>
    </row>
    <row r="578" spans="1:11" x14ac:dyDescent="0.25">
      <c r="A578" s="4">
        <v>1449</v>
      </c>
      <c r="B578" s="4">
        <v>544</v>
      </c>
      <c r="C578" s="4">
        <v>1220</v>
      </c>
      <c r="D578" s="20">
        <v>44065</v>
      </c>
      <c r="E578" s="21">
        <v>123</v>
      </c>
      <c r="F578" s="21">
        <v>908</v>
      </c>
      <c r="G578" s="4">
        <v>550</v>
      </c>
      <c r="H578" s="4">
        <v>0</v>
      </c>
      <c r="I578" s="4">
        <v>550</v>
      </c>
      <c r="J578" s="70">
        <f>VLOOKUP(Table7[[#This Row],[PurchaseOrderID]],Purchase_Order!$A$2:$E$1228,5,0)</f>
        <v>1570</v>
      </c>
      <c r="K578" s="4" t="str">
        <f>IF(Table7[[#This Row],[RejectedQty]]=0,"","Rejected")</f>
        <v/>
      </c>
    </row>
    <row r="579" spans="1:11" x14ac:dyDescent="0.25">
      <c r="A579" s="5">
        <v>1450</v>
      </c>
      <c r="B579" s="5">
        <v>544</v>
      </c>
      <c r="C579" s="5">
        <v>1221</v>
      </c>
      <c r="D579" s="18">
        <v>44065</v>
      </c>
      <c r="E579" s="19">
        <v>123</v>
      </c>
      <c r="F579" s="19">
        <v>909</v>
      </c>
      <c r="G579" s="5">
        <v>550</v>
      </c>
      <c r="H579" s="5">
        <v>0</v>
      </c>
      <c r="I579" s="5">
        <v>550</v>
      </c>
      <c r="J579" s="70">
        <f>VLOOKUP(Table7[[#This Row],[PurchaseOrderID]],Purchase_Order!$A$2:$E$1228,5,0)</f>
        <v>1570</v>
      </c>
      <c r="K579" s="4" t="str">
        <f>IF(Table7[[#This Row],[RejectedQty]]=0,"","Rejected")</f>
        <v/>
      </c>
    </row>
    <row r="580" spans="1:11" x14ac:dyDescent="0.25">
      <c r="A580" s="4">
        <v>1451</v>
      </c>
      <c r="B580" s="4">
        <v>545</v>
      </c>
      <c r="C580" s="4">
        <v>1222</v>
      </c>
      <c r="D580" s="20">
        <v>44065</v>
      </c>
      <c r="E580" s="21">
        <v>125</v>
      </c>
      <c r="F580" s="21">
        <v>356</v>
      </c>
      <c r="G580" s="4">
        <v>60</v>
      </c>
      <c r="H580" s="4">
        <v>0</v>
      </c>
      <c r="I580" s="4">
        <v>60</v>
      </c>
      <c r="J580" s="70">
        <f>VLOOKUP(Table7[[#This Row],[PurchaseOrderID]],Purchase_Order!$A$2:$E$1228,5,0)</f>
        <v>1516</v>
      </c>
      <c r="K580" s="4" t="str">
        <f>IF(Table7[[#This Row],[RejectedQty]]=0,"","Rejected")</f>
        <v/>
      </c>
    </row>
    <row r="581" spans="1:11" x14ac:dyDescent="0.25">
      <c r="A581" s="5">
        <v>1452</v>
      </c>
      <c r="B581" s="5">
        <v>545</v>
      </c>
      <c r="C581" s="5">
        <v>1223</v>
      </c>
      <c r="D581" s="18">
        <v>44065</v>
      </c>
      <c r="E581" s="19">
        <v>125</v>
      </c>
      <c r="F581" s="19">
        <v>357</v>
      </c>
      <c r="G581" s="5">
        <v>57</v>
      </c>
      <c r="H581" s="5">
        <v>0</v>
      </c>
      <c r="I581" s="5">
        <v>57</v>
      </c>
      <c r="J581" s="70">
        <f>VLOOKUP(Table7[[#This Row],[PurchaseOrderID]],Purchase_Order!$A$2:$E$1228,5,0)</f>
        <v>1516</v>
      </c>
      <c r="K581" s="4" t="str">
        <f>IF(Table7[[#This Row],[RejectedQty]]=0,"","Rejected")</f>
        <v/>
      </c>
    </row>
    <row r="582" spans="1:11" x14ac:dyDescent="0.25">
      <c r="A582" s="4">
        <v>1453</v>
      </c>
      <c r="B582" s="4">
        <v>546</v>
      </c>
      <c r="C582" s="4">
        <v>1224</v>
      </c>
      <c r="D582" s="20">
        <v>44065</v>
      </c>
      <c r="E582" s="21">
        <v>123</v>
      </c>
      <c r="F582" s="21">
        <v>935</v>
      </c>
      <c r="G582" s="4">
        <v>468</v>
      </c>
      <c r="H582" s="4">
        <v>0</v>
      </c>
      <c r="I582" s="4">
        <v>468</v>
      </c>
      <c r="J582" s="70">
        <f>VLOOKUP(Table7[[#This Row],[PurchaseOrderID]],Purchase_Order!$A$2:$E$1228,5,0)</f>
        <v>1506</v>
      </c>
      <c r="K582" s="4" t="str">
        <f>IF(Table7[[#This Row],[RejectedQty]]=0,"","Rejected")</f>
        <v/>
      </c>
    </row>
    <row r="583" spans="1:11" x14ac:dyDescent="0.25">
      <c r="A583" s="5">
        <v>1454</v>
      </c>
      <c r="B583" s="5">
        <v>546</v>
      </c>
      <c r="C583" s="5">
        <v>1225</v>
      </c>
      <c r="D583" s="18">
        <v>44065</v>
      </c>
      <c r="E583" s="19">
        <v>125</v>
      </c>
      <c r="F583" s="19">
        <v>936</v>
      </c>
      <c r="G583" s="5">
        <v>550</v>
      </c>
      <c r="H583" s="5">
        <v>0</v>
      </c>
      <c r="I583" s="5">
        <v>550</v>
      </c>
      <c r="J583" s="70">
        <f>VLOOKUP(Table7[[#This Row],[PurchaseOrderID]],Purchase_Order!$A$2:$E$1228,5,0)</f>
        <v>1506</v>
      </c>
      <c r="K583" s="4" t="str">
        <f>IF(Table7[[#This Row],[RejectedQty]]=0,"","Rejected")</f>
        <v/>
      </c>
    </row>
    <row r="584" spans="1:11" x14ac:dyDescent="0.25">
      <c r="A584" s="4">
        <v>1455</v>
      </c>
      <c r="B584" s="4">
        <v>547</v>
      </c>
      <c r="C584" s="4">
        <v>1226</v>
      </c>
      <c r="D584" s="20">
        <v>44065</v>
      </c>
      <c r="E584" s="21">
        <v>123</v>
      </c>
      <c r="F584" s="21">
        <v>524</v>
      </c>
      <c r="G584" s="4">
        <v>550</v>
      </c>
      <c r="H584" s="4">
        <v>0</v>
      </c>
      <c r="I584" s="4">
        <v>550</v>
      </c>
      <c r="J584" s="70">
        <f>VLOOKUP(Table7[[#This Row],[PurchaseOrderID]],Purchase_Order!$A$2:$E$1228,5,0)</f>
        <v>1626</v>
      </c>
      <c r="K584" s="4" t="str">
        <f>IF(Table7[[#This Row],[RejectedQty]]=0,"","Rejected")</f>
        <v/>
      </c>
    </row>
    <row r="585" spans="1:11" x14ac:dyDescent="0.25">
      <c r="A585" s="5">
        <v>1456</v>
      </c>
      <c r="B585" s="5">
        <v>548</v>
      </c>
      <c r="C585" s="5">
        <v>1227</v>
      </c>
      <c r="D585" s="18">
        <v>44065</v>
      </c>
      <c r="E585" s="19">
        <v>123</v>
      </c>
      <c r="F585" s="19">
        <v>911</v>
      </c>
      <c r="G585" s="5">
        <v>550</v>
      </c>
      <c r="H585" s="5">
        <v>0</v>
      </c>
      <c r="I585" s="5">
        <v>550</v>
      </c>
      <c r="J585" s="70">
        <f>VLOOKUP(Table7[[#This Row],[PurchaseOrderID]],Purchase_Order!$A$2:$E$1228,5,0)</f>
        <v>1542</v>
      </c>
      <c r="K585" s="4" t="str">
        <f>IF(Table7[[#This Row],[RejectedQty]]=0,"","Rejected")</f>
        <v/>
      </c>
    </row>
    <row r="586" spans="1:11" x14ac:dyDescent="0.25">
      <c r="A586" s="4">
        <v>1457</v>
      </c>
      <c r="B586" s="4">
        <v>548</v>
      </c>
      <c r="C586" s="4">
        <v>1228</v>
      </c>
      <c r="D586" s="20">
        <v>44065</v>
      </c>
      <c r="E586" s="21">
        <v>125</v>
      </c>
      <c r="F586" s="21">
        <v>912</v>
      </c>
      <c r="G586" s="4">
        <v>550</v>
      </c>
      <c r="H586" s="4">
        <v>0</v>
      </c>
      <c r="I586" s="4">
        <v>550</v>
      </c>
      <c r="J586" s="70">
        <f>VLOOKUP(Table7[[#This Row],[PurchaseOrderID]],Purchase_Order!$A$2:$E$1228,5,0)</f>
        <v>1542</v>
      </c>
      <c r="K586" s="4" t="str">
        <f>IF(Table7[[#This Row],[RejectedQty]]=0,"","Rejected")</f>
        <v/>
      </c>
    </row>
    <row r="587" spans="1:11" x14ac:dyDescent="0.25">
      <c r="A587" s="5">
        <v>1458</v>
      </c>
      <c r="B587" s="5">
        <v>549</v>
      </c>
      <c r="C587" s="5">
        <v>1229</v>
      </c>
      <c r="D587" s="18">
        <v>44065</v>
      </c>
      <c r="E587" s="19">
        <v>125</v>
      </c>
      <c r="F587" s="19">
        <v>910</v>
      </c>
      <c r="G587" s="5">
        <v>550</v>
      </c>
      <c r="H587" s="5">
        <v>0</v>
      </c>
      <c r="I587" s="5">
        <v>550</v>
      </c>
      <c r="J587" s="70">
        <f>VLOOKUP(Table7[[#This Row],[PurchaseOrderID]],Purchase_Order!$A$2:$E$1228,5,0)</f>
        <v>1610</v>
      </c>
      <c r="K587" s="4" t="str">
        <f>IF(Table7[[#This Row],[RejectedQty]]=0,"","Rejected")</f>
        <v/>
      </c>
    </row>
    <row r="588" spans="1:11" x14ac:dyDescent="0.25">
      <c r="A588" s="4">
        <v>1459</v>
      </c>
      <c r="B588" s="4">
        <v>550</v>
      </c>
      <c r="C588" s="4">
        <v>1230</v>
      </c>
      <c r="D588" s="20">
        <v>44065</v>
      </c>
      <c r="E588" s="21">
        <v>125</v>
      </c>
      <c r="F588" s="21">
        <v>937</v>
      </c>
      <c r="G588" s="4">
        <v>550</v>
      </c>
      <c r="H588" s="4">
        <v>0</v>
      </c>
      <c r="I588" s="4">
        <v>550</v>
      </c>
      <c r="J588" s="70">
        <f>VLOOKUP(Table7[[#This Row],[PurchaseOrderID]],Purchase_Order!$A$2:$E$1228,5,0)</f>
        <v>1638</v>
      </c>
      <c r="K588" s="4" t="str">
        <f>IF(Table7[[#This Row],[RejectedQty]]=0,"","Rejected")</f>
        <v/>
      </c>
    </row>
    <row r="589" spans="1:11" x14ac:dyDescent="0.25">
      <c r="A589" s="5">
        <v>1460</v>
      </c>
      <c r="B589" s="5">
        <v>551</v>
      </c>
      <c r="C589" s="5">
        <v>1231</v>
      </c>
      <c r="D589" s="18">
        <v>44065</v>
      </c>
      <c r="E589" s="19">
        <v>125</v>
      </c>
      <c r="F589" s="19">
        <v>468</v>
      </c>
      <c r="G589" s="5">
        <v>3</v>
      </c>
      <c r="H589" s="5">
        <v>0</v>
      </c>
      <c r="I589" s="5">
        <v>3</v>
      </c>
      <c r="J589" s="70">
        <f>VLOOKUP(Table7[[#This Row],[PurchaseOrderID]],Purchase_Order!$A$2:$E$1228,5,0)</f>
        <v>1582</v>
      </c>
      <c r="K589" s="4" t="str">
        <f>IF(Table7[[#This Row],[RejectedQty]]=0,"","Rejected")</f>
        <v/>
      </c>
    </row>
    <row r="590" spans="1:11" x14ac:dyDescent="0.25">
      <c r="A590" s="4">
        <v>1461</v>
      </c>
      <c r="B590" s="4">
        <v>551</v>
      </c>
      <c r="C590" s="4">
        <v>1232</v>
      </c>
      <c r="D590" s="20">
        <v>44065</v>
      </c>
      <c r="E590" s="21">
        <v>123</v>
      </c>
      <c r="F590" s="21">
        <v>469</v>
      </c>
      <c r="G590" s="4">
        <v>3</v>
      </c>
      <c r="H590" s="4">
        <v>0</v>
      </c>
      <c r="I590" s="4">
        <v>3</v>
      </c>
      <c r="J590" s="70">
        <f>VLOOKUP(Table7[[#This Row],[PurchaseOrderID]],Purchase_Order!$A$2:$E$1228,5,0)</f>
        <v>1582</v>
      </c>
      <c r="K590" s="4" t="str">
        <f>IF(Table7[[#This Row],[RejectedQty]]=0,"","Rejected")</f>
        <v/>
      </c>
    </row>
    <row r="591" spans="1:11" x14ac:dyDescent="0.25">
      <c r="A591" s="5">
        <v>1462</v>
      </c>
      <c r="B591" s="5">
        <v>551</v>
      </c>
      <c r="C591" s="5">
        <v>1233</v>
      </c>
      <c r="D591" s="18">
        <v>44065</v>
      </c>
      <c r="E591" s="19">
        <v>125</v>
      </c>
      <c r="F591" s="19">
        <v>470</v>
      </c>
      <c r="G591" s="5">
        <v>3</v>
      </c>
      <c r="H591" s="5">
        <v>0</v>
      </c>
      <c r="I591" s="5">
        <v>3</v>
      </c>
      <c r="J591" s="70">
        <f>VLOOKUP(Table7[[#This Row],[PurchaseOrderID]],Purchase_Order!$A$2:$E$1228,5,0)</f>
        <v>1582</v>
      </c>
      <c r="K591" s="4" t="str">
        <f>IF(Table7[[#This Row],[RejectedQty]]=0,"","Rejected")</f>
        <v/>
      </c>
    </row>
    <row r="592" spans="1:11" x14ac:dyDescent="0.25">
      <c r="A592" s="4">
        <v>1463</v>
      </c>
      <c r="B592" s="4">
        <v>551</v>
      </c>
      <c r="C592" s="4">
        <v>1234</v>
      </c>
      <c r="D592" s="20">
        <v>44065</v>
      </c>
      <c r="E592" s="21">
        <v>125</v>
      </c>
      <c r="F592" s="21">
        <v>471</v>
      </c>
      <c r="G592" s="4">
        <v>3</v>
      </c>
      <c r="H592" s="4">
        <v>0</v>
      </c>
      <c r="I592" s="4">
        <v>3</v>
      </c>
      <c r="J592" s="70">
        <f>VLOOKUP(Table7[[#This Row],[PurchaseOrderID]],Purchase_Order!$A$2:$E$1228,5,0)</f>
        <v>1582</v>
      </c>
      <c r="K592" s="4" t="str">
        <f>IF(Table7[[#This Row],[RejectedQty]]=0,"","Rejected")</f>
        <v/>
      </c>
    </row>
    <row r="593" spans="1:11" x14ac:dyDescent="0.25">
      <c r="A593" s="5">
        <v>1464</v>
      </c>
      <c r="B593" s="5">
        <v>552</v>
      </c>
      <c r="C593" s="5">
        <v>1235</v>
      </c>
      <c r="D593" s="18">
        <v>44065</v>
      </c>
      <c r="E593" s="19">
        <v>125</v>
      </c>
      <c r="F593" s="19">
        <v>462</v>
      </c>
      <c r="G593" s="5">
        <v>3</v>
      </c>
      <c r="H593" s="5">
        <v>0</v>
      </c>
      <c r="I593" s="5">
        <v>3</v>
      </c>
      <c r="J593" s="70">
        <f>VLOOKUP(Table7[[#This Row],[PurchaseOrderID]],Purchase_Order!$A$2:$E$1228,5,0)</f>
        <v>1510</v>
      </c>
      <c r="K593" s="4" t="str">
        <f>IF(Table7[[#This Row],[RejectedQty]]=0,"","Rejected")</f>
        <v/>
      </c>
    </row>
    <row r="594" spans="1:11" x14ac:dyDescent="0.25">
      <c r="A594" s="4">
        <v>1465</v>
      </c>
      <c r="B594" s="4">
        <v>553</v>
      </c>
      <c r="C594" s="4">
        <v>1236</v>
      </c>
      <c r="D594" s="20">
        <v>44065</v>
      </c>
      <c r="E594" s="21">
        <v>123</v>
      </c>
      <c r="F594" s="21">
        <v>510</v>
      </c>
      <c r="G594" s="4">
        <v>550</v>
      </c>
      <c r="H594" s="4">
        <v>0</v>
      </c>
      <c r="I594" s="4">
        <v>550</v>
      </c>
      <c r="J594" s="70">
        <f>VLOOKUP(Table7[[#This Row],[PurchaseOrderID]],Purchase_Order!$A$2:$E$1228,5,0)</f>
        <v>1526</v>
      </c>
      <c r="K594" s="4" t="str">
        <f>IF(Table7[[#This Row],[RejectedQty]]=0,"","Rejected")</f>
        <v/>
      </c>
    </row>
    <row r="595" spans="1:11" x14ac:dyDescent="0.25">
      <c r="A595" s="5">
        <v>1466</v>
      </c>
      <c r="B595" s="5">
        <v>553</v>
      </c>
      <c r="C595" s="5">
        <v>1237</v>
      </c>
      <c r="D595" s="18">
        <v>44065</v>
      </c>
      <c r="E595" s="19">
        <v>123</v>
      </c>
      <c r="F595" s="19">
        <v>511</v>
      </c>
      <c r="G595" s="5">
        <v>550</v>
      </c>
      <c r="H595" s="5">
        <v>0</v>
      </c>
      <c r="I595" s="5">
        <v>550</v>
      </c>
      <c r="J595" s="70">
        <f>VLOOKUP(Table7[[#This Row],[PurchaseOrderID]],Purchase_Order!$A$2:$E$1228,5,0)</f>
        <v>1526</v>
      </c>
      <c r="K595" s="4" t="str">
        <f>IF(Table7[[#This Row],[RejectedQty]]=0,"","Rejected")</f>
        <v/>
      </c>
    </row>
    <row r="596" spans="1:11" x14ac:dyDescent="0.25">
      <c r="A596" s="4">
        <v>1467</v>
      </c>
      <c r="B596" s="4">
        <v>554</v>
      </c>
      <c r="C596" s="4">
        <v>1238</v>
      </c>
      <c r="D596" s="20">
        <v>44065</v>
      </c>
      <c r="E596" s="21">
        <v>123</v>
      </c>
      <c r="F596" s="21">
        <v>527</v>
      </c>
      <c r="G596" s="4">
        <v>550</v>
      </c>
      <c r="H596" s="4">
        <v>0</v>
      </c>
      <c r="I596" s="4">
        <v>550</v>
      </c>
      <c r="J596" s="70">
        <f>VLOOKUP(Table7[[#This Row],[PurchaseOrderID]],Purchase_Order!$A$2:$E$1228,5,0)</f>
        <v>1644</v>
      </c>
      <c r="K596" s="4" t="str">
        <f>IF(Table7[[#This Row],[RejectedQty]]=0,"","Rejected")</f>
        <v/>
      </c>
    </row>
    <row r="597" spans="1:11" x14ac:dyDescent="0.25">
      <c r="A597" s="5">
        <v>1468</v>
      </c>
      <c r="B597" s="5">
        <v>555</v>
      </c>
      <c r="C597" s="5">
        <v>1239</v>
      </c>
      <c r="D597" s="18">
        <v>44065</v>
      </c>
      <c r="E597" s="19">
        <v>123</v>
      </c>
      <c r="F597" s="19">
        <v>509</v>
      </c>
      <c r="G597" s="5">
        <v>550</v>
      </c>
      <c r="H597" s="5">
        <v>0</v>
      </c>
      <c r="I597" s="5">
        <v>550</v>
      </c>
      <c r="J597" s="70">
        <f>VLOOKUP(Table7[[#This Row],[PurchaseOrderID]],Purchase_Order!$A$2:$E$1228,5,0)</f>
        <v>1680</v>
      </c>
      <c r="K597" s="4" t="str">
        <f>IF(Table7[[#This Row],[RejectedQty]]=0,"","Rejected")</f>
        <v/>
      </c>
    </row>
    <row r="598" spans="1:11" x14ac:dyDescent="0.25">
      <c r="A598" s="4">
        <v>1469</v>
      </c>
      <c r="B598" s="4">
        <v>556</v>
      </c>
      <c r="C598" s="4">
        <v>1240</v>
      </c>
      <c r="D598" s="20">
        <v>44065</v>
      </c>
      <c r="E598" s="21">
        <v>123</v>
      </c>
      <c r="F598" s="21">
        <v>492</v>
      </c>
      <c r="G598" s="4">
        <v>51</v>
      </c>
      <c r="H598" s="4">
        <v>0</v>
      </c>
      <c r="I598" s="4">
        <v>51</v>
      </c>
      <c r="J598" s="70">
        <f>VLOOKUP(Table7[[#This Row],[PurchaseOrderID]],Purchase_Order!$A$2:$E$1228,5,0)</f>
        <v>1584</v>
      </c>
      <c r="K598" s="4" t="str">
        <f>IF(Table7[[#This Row],[RejectedQty]]=0,"","Rejected")</f>
        <v/>
      </c>
    </row>
    <row r="599" spans="1:11" x14ac:dyDescent="0.25">
      <c r="A599" s="5">
        <v>1470</v>
      </c>
      <c r="B599" s="5">
        <v>556</v>
      </c>
      <c r="C599" s="5">
        <v>1241</v>
      </c>
      <c r="D599" s="18">
        <v>44065</v>
      </c>
      <c r="E599" s="19">
        <v>123</v>
      </c>
      <c r="F599" s="19">
        <v>493</v>
      </c>
      <c r="G599" s="5">
        <v>60</v>
      </c>
      <c r="H599" s="5">
        <v>0</v>
      </c>
      <c r="I599" s="5">
        <v>60</v>
      </c>
      <c r="J599" s="70">
        <f>VLOOKUP(Table7[[#This Row],[PurchaseOrderID]],Purchase_Order!$A$2:$E$1228,5,0)</f>
        <v>1584</v>
      </c>
      <c r="K599" s="4" t="str">
        <f>IF(Table7[[#This Row],[RejectedQty]]=0,"","Rejected")</f>
        <v/>
      </c>
    </row>
    <row r="600" spans="1:11" x14ac:dyDescent="0.25">
      <c r="A600" s="4">
        <v>1471</v>
      </c>
      <c r="B600" s="4">
        <v>556</v>
      </c>
      <c r="C600" s="4">
        <v>1242</v>
      </c>
      <c r="D600" s="20">
        <v>44065</v>
      </c>
      <c r="E600" s="21">
        <v>123</v>
      </c>
      <c r="F600" s="21">
        <v>494</v>
      </c>
      <c r="G600" s="4">
        <v>60</v>
      </c>
      <c r="H600" s="4">
        <v>0</v>
      </c>
      <c r="I600" s="4">
        <v>60</v>
      </c>
      <c r="J600" s="70">
        <f>VLOOKUP(Table7[[#This Row],[PurchaseOrderID]],Purchase_Order!$A$2:$E$1228,5,0)</f>
        <v>1584</v>
      </c>
      <c r="K600" s="4" t="str">
        <f>IF(Table7[[#This Row],[RejectedQty]]=0,"","Rejected")</f>
        <v/>
      </c>
    </row>
    <row r="601" spans="1:11" x14ac:dyDescent="0.25">
      <c r="A601" s="5">
        <v>1472</v>
      </c>
      <c r="B601" s="5">
        <v>556</v>
      </c>
      <c r="C601" s="5">
        <v>1243</v>
      </c>
      <c r="D601" s="18">
        <v>44065</v>
      </c>
      <c r="E601" s="19">
        <v>125</v>
      </c>
      <c r="F601" s="19">
        <v>495</v>
      </c>
      <c r="G601" s="5">
        <v>60</v>
      </c>
      <c r="H601" s="5">
        <v>0</v>
      </c>
      <c r="I601" s="5">
        <v>60</v>
      </c>
      <c r="J601" s="70">
        <f>VLOOKUP(Table7[[#This Row],[PurchaseOrderID]],Purchase_Order!$A$2:$E$1228,5,0)</f>
        <v>1584</v>
      </c>
      <c r="K601" s="4" t="str">
        <f>IF(Table7[[#This Row],[RejectedQty]]=0,"","Rejected")</f>
        <v/>
      </c>
    </row>
    <row r="602" spans="1:11" x14ac:dyDescent="0.25">
      <c r="A602" s="4">
        <v>1473</v>
      </c>
      <c r="B602" s="4">
        <v>557</v>
      </c>
      <c r="C602" s="4">
        <v>1244</v>
      </c>
      <c r="D602" s="20">
        <v>44066</v>
      </c>
      <c r="E602" s="21">
        <v>125</v>
      </c>
      <c r="F602" s="21">
        <v>523</v>
      </c>
      <c r="G602" s="4">
        <v>550</v>
      </c>
      <c r="H602" s="4">
        <v>0</v>
      </c>
      <c r="I602" s="4">
        <v>550</v>
      </c>
      <c r="J602" s="70">
        <f>VLOOKUP(Table7[[#This Row],[PurchaseOrderID]],Purchase_Order!$A$2:$E$1228,5,0)</f>
        <v>1620</v>
      </c>
      <c r="K602" s="4" t="str">
        <f>IF(Table7[[#This Row],[RejectedQty]]=0,"","Rejected")</f>
        <v/>
      </c>
    </row>
    <row r="603" spans="1:11" x14ac:dyDescent="0.25">
      <c r="A603" s="5">
        <v>1474</v>
      </c>
      <c r="B603" s="5">
        <v>558</v>
      </c>
      <c r="C603" s="5">
        <v>1245</v>
      </c>
      <c r="D603" s="18">
        <v>44066</v>
      </c>
      <c r="E603" s="19">
        <v>123</v>
      </c>
      <c r="F603" s="19">
        <v>422</v>
      </c>
      <c r="G603" s="5">
        <v>3</v>
      </c>
      <c r="H603" s="5">
        <v>0</v>
      </c>
      <c r="I603" s="5">
        <v>3</v>
      </c>
      <c r="J603" s="70">
        <f>VLOOKUP(Table7[[#This Row],[PurchaseOrderID]],Purchase_Order!$A$2:$E$1228,5,0)</f>
        <v>1666</v>
      </c>
      <c r="K603" s="4" t="str">
        <f>IF(Table7[[#This Row],[RejectedQty]]=0,"","Rejected")</f>
        <v/>
      </c>
    </row>
    <row r="604" spans="1:11" x14ac:dyDescent="0.25">
      <c r="A604" s="4">
        <v>1475</v>
      </c>
      <c r="B604" s="4">
        <v>558</v>
      </c>
      <c r="C604" s="4">
        <v>1246</v>
      </c>
      <c r="D604" s="20">
        <v>44066</v>
      </c>
      <c r="E604" s="21">
        <v>125</v>
      </c>
      <c r="F604" s="21">
        <v>423</v>
      </c>
      <c r="G604" s="4">
        <v>3</v>
      </c>
      <c r="H604" s="4">
        <v>0</v>
      </c>
      <c r="I604" s="4">
        <v>3</v>
      </c>
      <c r="J604" s="70">
        <f>VLOOKUP(Table7[[#This Row],[PurchaseOrderID]],Purchase_Order!$A$2:$E$1228,5,0)</f>
        <v>1666</v>
      </c>
      <c r="K604" s="4" t="str">
        <f>IF(Table7[[#This Row],[RejectedQty]]=0,"","Rejected")</f>
        <v/>
      </c>
    </row>
    <row r="605" spans="1:11" x14ac:dyDescent="0.25">
      <c r="A605" s="5">
        <v>1476</v>
      </c>
      <c r="B605" s="5">
        <v>558</v>
      </c>
      <c r="C605" s="5">
        <v>1247</v>
      </c>
      <c r="D605" s="18">
        <v>44066</v>
      </c>
      <c r="E605" s="19">
        <v>123</v>
      </c>
      <c r="F605" s="19">
        <v>424</v>
      </c>
      <c r="G605" s="5">
        <v>3</v>
      </c>
      <c r="H605" s="5">
        <v>0</v>
      </c>
      <c r="I605" s="5">
        <v>3</v>
      </c>
      <c r="J605" s="70">
        <f>VLOOKUP(Table7[[#This Row],[PurchaseOrderID]],Purchase_Order!$A$2:$E$1228,5,0)</f>
        <v>1666</v>
      </c>
      <c r="K605" s="4" t="str">
        <f>IF(Table7[[#This Row],[RejectedQty]]=0,"","Rejected")</f>
        <v/>
      </c>
    </row>
    <row r="606" spans="1:11" x14ac:dyDescent="0.25">
      <c r="A606" s="4">
        <v>1477</v>
      </c>
      <c r="B606" s="4">
        <v>558</v>
      </c>
      <c r="C606" s="4">
        <v>1248</v>
      </c>
      <c r="D606" s="20">
        <v>44066</v>
      </c>
      <c r="E606" s="21">
        <v>123</v>
      </c>
      <c r="F606" s="21">
        <v>425</v>
      </c>
      <c r="G606" s="4">
        <v>3</v>
      </c>
      <c r="H606" s="4">
        <v>0</v>
      </c>
      <c r="I606" s="4">
        <v>3</v>
      </c>
      <c r="J606" s="70">
        <f>VLOOKUP(Table7[[#This Row],[PurchaseOrderID]],Purchase_Order!$A$2:$E$1228,5,0)</f>
        <v>1666</v>
      </c>
      <c r="K606" s="4" t="str">
        <f>IF(Table7[[#This Row],[RejectedQty]]=0,"","Rejected")</f>
        <v/>
      </c>
    </row>
    <row r="607" spans="1:11" x14ac:dyDescent="0.25">
      <c r="A607" s="5">
        <v>1478</v>
      </c>
      <c r="B607" s="5">
        <v>558</v>
      </c>
      <c r="C607" s="5">
        <v>1249</v>
      </c>
      <c r="D607" s="18">
        <v>44066</v>
      </c>
      <c r="E607" s="19">
        <v>125</v>
      </c>
      <c r="F607" s="19">
        <v>426</v>
      </c>
      <c r="G607" s="5">
        <v>3</v>
      </c>
      <c r="H607" s="5">
        <v>0</v>
      </c>
      <c r="I607" s="5">
        <v>3</v>
      </c>
      <c r="J607" s="70">
        <f>VLOOKUP(Table7[[#This Row],[PurchaseOrderID]],Purchase_Order!$A$2:$E$1228,5,0)</f>
        <v>1666</v>
      </c>
      <c r="K607" s="4" t="str">
        <f>IF(Table7[[#This Row],[RejectedQty]]=0,"","Rejected")</f>
        <v/>
      </c>
    </row>
    <row r="608" spans="1:11" x14ac:dyDescent="0.25">
      <c r="A608" s="4">
        <v>1479</v>
      </c>
      <c r="B608" s="4">
        <v>559</v>
      </c>
      <c r="C608" s="4">
        <v>1250</v>
      </c>
      <c r="D608" s="20">
        <v>44066</v>
      </c>
      <c r="E608" s="21">
        <v>125</v>
      </c>
      <c r="F608" s="21">
        <v>490</v>
      </c>
      <c r="G608" s="4">
        <v>3</v>
      </c>
      <c r="H608" s="4">
        <v>0</v>
      </c>
      <c r="I608" s="4">
        <v>3</v>
      </c>
      <c r="J608" s="70">
        <f>VLOOKUP(Table7[[#This Row],[PurchaseOrderID]],Purchase_Order!$A$2:$E$1228,5,0)</f>
        <v>1592</v>
      </c>
      <c r="K608" s="4" t="str">
        <f>IF(Table7[[#This Row],[RejectedQty]]=0,"","Rejected")</f>
        <v/>
      </c>
    </row>
    <row r="609" spans="1:11" x14ac:dyDescent="0.25">
      <c r="A609" s="5">
        <v>1480</v>
      </c>
      <c r="B609" s="5">
        <v>559</v>
      </c>
      <c r="C609" s="5">
        <v>1251</v>
      </c>
      <c r="D609" s="18">
        <v>44066</v>
      </c>
      <c r="E609" s="19">
        <v>125</v>
      </c>
      <c r="F609" s="19">
        <v>491</v>
      </c>
      <c r="G609" s="5">
        <v>3</v>
      </c>
      <c r="H609" s="5">
        <v>0</v>
      </c>
      <c r="I609" s="5">
        <v>3</v>
      </c>
      <c r="J609" s="70">
        <f>VLOOKUP(Table7[[#This Row],[PurchaseOrderID]],Purchase_Order!$A$2:$E$1228,5,0)</f>
        <v>1592</v>
      </c>
      <c r="K609" s="4" t="str">
        <f>IF(Table7[[#This Row],[RejectedQty]]=0,"","Rejected")</f>
        <v/>
      </c>
    </row>
    <row r="610" spans="1:11" x14ac:dyDescent="0.25">
      <c r="A610" s="4">
        <v>1481</v>
      </c>
      <c r="B610" s="4">
        <v>560</v>
      </c>
      <c r="C610" s="4">
        <v>1252</v>
      </c>
      <c r="D610" s="20">
        <v>44066</v>
      </c>
      <c r="E610" s="21">
        <v>125</v>
      </c>
      <c r="F610" s="21">
        <v>528</v>
      </c>
      <c r="G610" s="4">
        <v>3</v>
      </c>
      <c r="H610" s="4">
        <v>0</v>
      </c>
      <c r="I610" s="4">
        <v>3</v>
      </c>
      <c r="J610" s="70">
        <f>VLOOKUP(Table7[[#This Row],[PurchaseOrderID]],Purchase_Order!$A$2:$E$1228,5,0)</f>
        <v>1618</v>
      </c>
      <c r="K610" s="4" t="str">
        <f>IF(Table7[[#This Row],[RejectedQty]]=0,"","Rejected")</f>
        <v/>
      </c>
    </row>
    <row r="611" spans="1:11" x14ac:dyDescent="0.25">
      <c r="A611" s="5">
        <v>1482</v>
      </c>
      <c r="B611" s="5">
        <v>561</v>
      </c>
      <c r="C611" s="5">
        <v>1253</v>
      </c>
      <c r="D611" s="18">
        <v>44066</v>
      </c>
      <c r="E611" s="19">
        <v>123</v>
      </c>
      <c r="F611" s="19">
        <v>505</v>
      </c>
      <c r="G611" s="5">
        <v>3</v>
      </c>
      <c r="H611" s="5">
        <v>0</v>
      </c>
      <c r="I611" s="5">
        <v>3</v>
      </c>
      <c r="J611" s="70">
        <f>VLOOKUP(Table7[[#This Row],[PurchaseOrderID]],Purchase_Order!$A$2:$E$1228,5,0)</f>
        <v>1612</v>
      </c>
      <c r="K611" s="4" t="str">
        <f>IF(Table7[[#This Row],[RejectedQty]]=0,"","Rejected")</f>
        <v/>
      </c>
    </row>
    <row r="612" spans="1:11" x14ac:dyDescent="0.25">
      <c r="A612" s="4">
        <v>1483</v>
      </c>
      <c r="B612" s="4">
        <v>562</v>
      </c>
      <c r="C612" s="4">
        <v>1254</v>
      </c>
      <c r="D612" s="20">
        <v>44066</v>
      </c>
      <c r="E612" s="21">
        <v>125</v>
      </c>
      <c r="F612" s="21">
        <v>938</v>
      </c>
      <c r="G612" s="4">
        <v>550</v>
      </c>
      <c r="H612" s="4">
        <v>82</v>
      </c>
      <c r="I612" s="4">
        <v>468</v>
      </c>
      <c r="J612" s="70">
        <f>VLOOKUP(Table7[[#This Row],[PurchaseOrderID]],Purchase_Order!$A$2:$E$1228,5,0)</f>
        <v>1586</v>
      </c>
      <c r="K612" s="4" t="str">
        <f>IF(Table7[[#This Row],[RejectedQty]]=0,"","Rejected")</f>
        <v>Rejected</v>
      </c>
    </row>
    <row r="613" spans="1:11" x14ac:dyDescent="0.25">
      <c r="A613" s="5">
        <v>1484</v>
      </c>
      <c r="B613" s="5">
        <v>562</v>
      </c>
      <c r="C613" s="5">
        <v>1255</v>
      </c>
      <c r="D613" s="18">
        <v>44066</v>
      </c>
      <c r="E613" s="19">
        <v>125</v>
      </c>
      <c r="F613" s="19">
        <v>939</v>
      </c>
      <c r="G613" s="5">
        <v>550</v>
      </c>
      <c r="H613" s="5">
        <v>0</v>
      </c>
      <c r="I613" s="5">
        <v>550</v>
      </c>
      <c r="J613" s="70">
        <f>VLOOKUP(Table7[[#This Row],[PurchaseOrderID]],Purchase_Order!$A$2:$E$1228,5,0)</f>
        <v>1586</v>
      </c>
      <c r="K613" s="4" t="str">
        <f>IF(Table7[[#This Row],[RejectedQty]]=0,"","Rejected")</f>
        <v/>
      </c>
    </row>
    <row r="614" spans="1:11" x14ac:dyDescent="0.25">
      <c r="A614" s="4">
        <v>1485</v>
      </c>
      <c r="B614" s="4">
        <v>563</v>
      </c>
      <c r="C614" s="4">
        <v>1256</v>
      </c>
      <c r="D614" s="20">
        <v>44066</v>
      </c>
      <c r="E614" s="21">
        <v>125</v>
      </c>
      <c r="F614" s="21">
        <v>358</v>
      </c>
      <c r="G614" s="4">
        <v>60</v>
      </c>
      <c r="H614" s="4">
        <v>0</v>
      </c>
      <c r="I614" s="4">
        <v>60</v>
      </c>
      <c r="J614" s="70">
        <f>VLOOKUP(Table7[[#This Row],[PurchaseOrderID]],Purchase_Order!$A$2:$E$1228,5,0)</f>
        <v>1500</v>
      </c>
      <c r="K614" s="4" t="str">
        <f>IF(Table7[[#This Row],[RejectedQty]]=0,"","Rejected")</f>
        <v/>
      </c>
    </row>
    <row r="615" spans="1:11" x14ac:dyDescent="0.25">
      <c r="A615" s="5">
        <v>1486</v>
      </c>
      <c r="B615" s="5">
        <v>564</v>
      </c>
      <c r="C615" s="5">
        <v>1257</v>
      </c>
      <c r="D615" s="18">
        <v>44066</v>
      </c>
      <c r="E615" s="19">
        <v>123</v>
      </c>
      <c r="F615" s="19">
        <v>442</v>
      </c>
      <c r="G615" s="5">
        <v>3</v>
      </c>
      <c r="H615" s="5">
        <v>0</v>
      </c>
      <c r="I615" s="5">
        <v>3</v>
      </c>
      <c r="J615" s="70">
        <f>VLOOKUP(Table7[[#This Row],[PurchaseOrderID]],Purchase_Order!$A$2:$E$1228,5,0)</f>
        <v>1656</v>
      </c>
      <c r="K615" s="4" t="str">
        <f>IF(Table7[[#This Row],[RejectedQty]]=0,"","Rejected")</f>
        <v/>
      </c>
    </row>
    <row r="616" spans="1:11" x14ac:dyDescent="0.25">
      <c r="A616" s="4">
        <v>1487</v>
      </c>
      <c r="B616" s="4">
        <v>564</v>
      </c>
      <c r="C616" s="4">
        <v>1258</v>
      </c>
      <c r="D616" s="20">
        <v>44066</v>
      </c>
      <c r="E616" s="21">
        <v>123</v>
      </c>
      <c r="F616" s="21">
        <v>443</v>
      </c>
      <c r="G616" s="4">
        <v>3</v>
      </c>
      <c r="H616" s="4">
        <v>0</v>
      </c>
      <c r="I616" s="4">
        <v>3</v>
      </c>
      <c r="J616" s="70">
        <f>VLOOKUP(Table7[[#This Row],[PurchaseOrderID]],Purchase_Order!$A$2:$E$1228,5,0)</f>
        <v>1656</v>
      </c>
      <c r="K616" s="4" t="str">
        <f>IF(Table7[[#This Row],[RejectedQty]]=0,"","Rejected")</f>
        <v/>
      </c>
    </row>
    <row r="617" spans="1:11" x14ac:dyDescent="0.25">
      <c r="A617" s="5">
        <v>1488</v>
      </c>
      <c r="B617" s="5">
        <v>565</v>
      </c>
      <c r="C617" s="5">
        <v>1259</v>
      </c>
      <c r="D617" s="18">
        <v>44066</v>
      </c>
      <c r="E617" s="19">
        <v>123</v>
      </c>
      <c r="F617" s="19">
        <v>356</v>
      </c>
      <c r="G617" s="5">
        <v>60</v>
      </c>
      <c r="H617" s="5">
        <v>0</v>
      </c>
      <c r="I617" s="5">
        <v>60</v>
      </c>
      <c r="J617" s="70">
        <f>VLOOKUP(Table7[[#This Row],[PurchaseOrderID]],Purchase_Order!$A$2:$E$1228,5,0)</f>
        <v>1572</v>
      </c>
      <c r="K617" s="4" t="str">
        <f>IF(Table7[[#This Row],[RejectedQty]]=0,"","Rejected")</f>
        <v/>
      </c>
    </row>
    <row r="618" spans="1:11" x14ac:dyDescent="0.25">
      <c r="A618" s="4">
        <v>1489</v>
      </c>
      <c r="B618" s="4">
        <v>565</v>
      </c>
      <c r="C618" s="4">
        <v>1260</v>
      </c>
      <c r="D618" s="20">
        <v>44066</v>
      </c>
      <c r="E618" s="21">
        <v>123</v>
      </c>
      <c r="F618" s="21">
        <v>357</v>
      </c>
      <c r="G618" s="4">
        <v>57</v>
      </c>
      <c r="H618" s="4">
        <v>0</v>
      </c>
      <c r="I618" s="4">
        <v>57</v>
      </c>
      <c r="J618" s="70">
        <f>VLOOKUP(Table7[[#This Row],[PurchaseOrderID]],Purchase_Order!$A$2:$E$1228,5,0)</f>
        <v>1572</v>
      </c>
      <c r="K618" s="4" t="str">
        <f>IF(Table7[[#This Row],[RejectedQty]]=0,"","Rejected")</f>
        <v/>
      </c>
    </row>
    <row r="619" spans="1:11" x14ac:dyDescent="0.25">
      <c r="A619" s="5">
        <v>1490</v>
      </c>
      <c r="B619" s="5">
        <v>566</v>
      </c>
      <c r="C619" s="5">
        <v>1261</v>
      </c>
      <c r="D619" s="18">
        <v>44066</v>
      </c>
      <c r="E619" s="19">
        <v>123</v>
      </c>
      <c r="F619" s="19">
        <v>380</v>
      </c>
      <c r="G619" s="5">
        <v>3</v>
      </c>
      <c r="H619" s="5">
        <v>0</v>
      </c>
      <c r="I619" s="5">
        <v>3</v>
      </c>
      <c r="J619" s="70">
        <f>VLOOKUP(Table7[[#This Row],[PurchaseOrderID]],Purchase_Order!$A$2:$E$1228,5,0)</f>
        <v>1562</v>
      </c>
      <c r="K619" s="4" t="str">
        <f>IF(Table7[[#This Row],[RejectedQty]]=0,"","Rejected")</f>
        <v/>
      </c>
    </row>
    <row r="620" spans="1:11" x14ac:dyDescent="0.25">
      <c r="A620" s="4">
        <v>1491</v>
      </c>
      <c r="B620" s="4">
        <v>566</v>
      </c>
      <c r="C620" s="4">
        <v>1262</v>
      </c>
      <c r="D620" s="20">
        <v>44066</v>
      </c>
      <c r="E620" s="21">
        <v>123</v>
      </c>
      <c r="F620" s="21">
        <v>381</v>
      </c>
      <c r="G620" s="4">
        <v>3</v>
      </c>
      <c r="H620" s="4">
        <v>0</v>
      </c>
      <c r="I620" s="4">
        <v>3</v>
      </c>
      <c r="J620" s="70">
        <f>VLOOKUP(Table7[[#This Row],[PurchaseOrderID]],Purchase_Order!$A$2:$E$1228,5,0)</f>
        <v>1562</v>
      </c>
      <c r="K620" s="4" t="str">
        <f>IF(Table7[[#This Row],[RejectedQty]]=0,"","Rejected")</f>
        <v/>
      </c>
    </row>
    <row r="621" spans="1:11" x14ac:dyDescent="0.25">
      <c r="A621" s="5">
        <v>1492</v>
      </c>
      <c r="B621" s="5">
        <v>566</v>
      </c>
      <c r="C621" s="5">
        <v>1263</v>
      </c>
      <c r="D621" s="18">
        <v>44066</v>
      </c>
      <c r="E621" s="19">
        <v>123</v>
      </c>
      <c r="F621" s="19">
        <v>382</v>
      </c>
      <c r="G621" s="5">
        <v>3</v>
      </c>
      <c r="H621" s="5">
        <v>0</v>
      </c>
      <c r="I621" s="5">
        <v>3</v>
      </c>
      <c r="J621" s="70">
        <f>VLOOKUP(Table7[[#This Row],[PurchaseOrderID]],Purchase_Order!$A$2:$E$1228,5,0)</f>
        <v>1562</v>
      </c>
      <c r="K621" s="4" t="str">
        <f>IF(Table7[[#This Row],[RejectedQty]]=0,"","Rejected")</f>
        <v/>
      </c>
    </row>
    <row r="622" spans="1:11" x14ac:dyDescent="0.25">
      <c r="A622" s="4">
        <v>1493</v>
      </c>
      <c r="B622" s="4">
        <v>566</v>
      </c>
      <c r="C622" s="4">
        <v>1264</v>
      </c>
      <c r="D622" s="20">
        <v>44066</v>
      </c>
      <c r="E622" s="21">
        <v>125</v>
      </c>
      <c r="F622" s="21">
        <v>383</v>
      </c>
      <c r="G622" s="4">
        <v>3</v>
      </c>
      <c r="H622" s="4">
        <v>0</v>
      </c>
      <c r="I622" s="4">
        <v>3</v>
      </c>
      <c r="J622" s="70">
        <f>VLOOKUP(Table7[[#This Row],[PurchaseOrderID]],Purchase_Order!$A$2:$E$1228,5,0)</f>
        <v>1562</v>
      </c>
      <c r="K622" s="4" t="str">
        <f>IF(Table7[[#This Row],[RejectedQty]]=0,"","Rejected")</f>
        <v/>
      </c>
    </row>
    <row r="623" spans="1:11" x14ac:dyDescent="0.25">
      <c r="A623" s="5">
        <v>1494</v>
      </c>
      <c r="B623" s="5">
        <v>567</v>
      </c>
      <c r="C623" s="5">
        <v>1265</v>
      </c>
      <c r="D623" s="18">
        <v>44066</v>
      </c>
      <c r="E623" s="19">
        <v>125</v>
      </c>
      <c r="F623" s="19">
        <v>490</v>
      </c>
      <c r="G623" s="5">
        <v>3</v>
      </c>
      <c r="H623" s="5">
        <v>0</v>
      </c>
      <c r="I623" s="5">
        <v>3</v>
      </c>
      <c r="J623" s="70">
        <f>VLOOKUP(Table7[[#This Row],[PurchaseOrderID]],Purchase_Order!$A$2:$E$1228,5,0)</f>
        <v>1662</v>
      </c>
      <c r="K623" s="4" t="str">
        <f>IF(Table7[[#This Row],[RejectedQty]]=0,"","Rejected")</f>
        <v/>
      </c>
    </row>
    <row r="624" spans="1:11" x14ac:dyDescent="0.25">
      <c r="A624" s="4">
        <v>1495</v>
      </c>
      <c r="B624" s="4">
        <v>568</v>
      </c>
      <c r="C624" s="4">
        <v>1266</v>
      </c>
      <c r="D624" s="20">
        <v>44066</v>
      </c>
      <c r="E624" s="21">
        <v>123</v>
      </c>
      <c r="F624" s="21">
        <v>513</v>
      </c>
      <c r="G624" s="4">
        <v>550</v>
      </c>
      <c r="H624" s="4">
        <v>0</v>
      </c>
      <c r="I624" s="4">
        <v>550</v>
      </c>
      <c r="J624" s="70">
        <f>VLOOKUP(Table7[[#This Row],[PurchaseOrderID]],Purchase_Order!$A$2:$E$1228,5,0)</f>
        <v>1682</v>
      </c>
      <c r="K624" s="4" t="str">
        <f>IF(Table7[[#This Row],[RejectedQty]]=0,"","Rejected")</f>
        <v/>
      </c>
    </row>
    <row r="625" spans="1:11" x14ac:dyDescent="0.25">
      <c r="A625" s="5">
        <v>1496</v>
      </c>
      <c r="B625" s="5">
        <v>569</v>
      </c>
      <c r="C625" s="5">
        <v>1267</v>
      </c>
      <c r="D625" s="18">
        <v>44066</v>
      </c>
      <c r="E625" s="19">
        <v>125</v>
      </c>
      <c r="F625" s="19">
        <v>407</v>
      </c>
      <c r="G625" s="5">
        <v>3</v>
      </c>
      <c r="H625" s="5">
        <v>0</v>
      </c>
      <c r="I625" s="5">
        <v>3</v>
      </c>
      <c r="J625" s="70">
        <f>VLOOKUP(Table7[[#This Row],[PurchaseOrderID]],Purchase_Order!$A$2:$E$1228,5,0)</f>
        <v>1686</v>
      </c>
      <c r="K625" s="4" t="str">
        <f>IF(Table7[[#This Row],[RejectedQty]]=0,"","Rejected")</f>
        <v/>
      </c>
    </row>
    <row r="626" spans="1:11" x14ac:dyDescent="0.25">
      <c r="A626" s="4">
        <v>1497</v>
      </c>
      <c r="B626" s="4">
        <v>569</v>
      </c>
      <c r="C626" s="4">
        <v>1268</v>
      </c>
      <c r="D626" s="20">
        <v>44066</v>
      </c>
      <c r="E626" s="21">
        <v>123</v>
      </c>
      <c r="F626" s="21">
        <v>408</v>
      </c>
      <c r="G626" s="4">
        <v>3</v>
      </c>
      <c r="H626" s="4">
        <v>0</v>
      </c>
      <c r="I626" s="4">
        <v>3</v>
      </c>
      <c r="J626" s="70">
        <f>VLOOKUP(Table7[[#This Row],[PurchaseOrderID]],Purchase_Order!$A$2:$E$1228,5,0)</f>
        <v>1686</v>
      </c>
      <c r="K626" s="4" t="str">
        <f>IF(Table7[[#This Row],[RejectedQty]]=0,"","Rejected")</f>
        <v/>
      </c>
    </row>
    <row r="627" spans="1:11" x14ac:dyDescent="0.25">
      <c r="A627" s="5">
        <v>1498</v>
      </c>
      <c r="B627" s="5">
        <v>569</v>
      </c>
      <c r="C627" s="5">
        <v>1269</v>
      </c>
      <c r="D627" s="18">
        <v>44066</v>
      </c>
      <c r="E627" s="19">
        <v>123</v>
      </c>
      <c r="F627" s="19">
        <v>409</v>
      </c>
      <c r="G627" s="5">
        <v>3</v>
      </c>
      <c r="H627" s="5">
        <v>0</v>
      </c>
      <c r="I627" s="5">
        <v>3</v>
      </c>
      <c r="J627" s="70">
        <f>VLOOKUP(Table7[[#This Row],[PurchaseOrderID]],Purchase_Order!$A$2:$E$1228,5,0)</f>
        <v>1686</v>
      </c>
      <c r="K627" s="4" t="str">
        <f>IF(Table7[[#This Row],[RejectedQty]]=0,"","Rejected")</f>
        <v/>
      </c>
    </row>
    <row r="628" spans="1:11" x14ac:dyDescent="0.25">
      <c r="A628" s="4">
        <v>1499</v>
      </c>
      <c r="B628" s="4">
        <v>569</v>
      </c>
      <c r="C628" s="4">
        <v>1270</v>
      </c>
      <c r="D628" s="20">
        <v>44066</v>
      </c>
      <c r="E628" s="21">
        <v>125</v>
      </c>
      <c r="F628" s="21">
        <v>410</v>
      </c>
      <c r="G628" s="4">
        <v>3</v>
      </c>
      <c r="H628" s="4">
        <v>0</v>
      </c>
      <c r="I628" s="4">
        <v>3</v>
      </c>
      <c r="J628" s="70">
        <f>VLOOKUP(Table7[[#This Row],[PurchaseOrderID]],Purchase_Order!$A$2:$E$1228,5,0)</f>
        <v>1686</v>
      </c>
      <c r="K628" s="4" t="str">
        <f>IF(Table7[[#This Row],[RejectedQty]]=0,"","Rejected")</f>
        <v/>
      </c>
    </row>
    <row r="629" spans="1:11" x14ac:dyDescent="0.25">
      <c r="A629" s="5">
        <v>1500</v>
      </c>
      <c r="B629" s="5">
        <v>569</v>
      </c>
      <c r="C629" s="5">
        <v>1271</v>
      </c>
      <c r="D629" s="18">
        <v>44066</v>
      </c>
      <c r="E629" s="19">
        <v>125</v>
      </c>
      <c r="F629" s="19">
        <v>411</v>
      </c>
      <c r="G629" s="5">
        <v>3</v>
      </c>
      <c r="H629" s="5">
        <v>0</v>
      </c>
      <c r="I629" s="5">
        <v>3</v>
      </c>
      <c r="J629" s="70">
        <f>VLOOKUP(Table7[[#This Row],[PurchaseOrderID]],Purchase_Order!$A$2:$E$1228,5,0)</f>
        <v>1686</v>
      </c>
      <c r="K629" s="4" t="str">
        <f>IF(Table7[[#This Row],[RejectedQty]]=0,"","Rejected")</f>
        <v/>
      </c>
    </row>
    <row r="630" spans="1:11" x14ac:dyDescent="0.25">
      <c r="A630" s="4">
        <v>1501</v>
      </c>
      <c r="B630" s="4">
        <v>570</v>
      </c>
      <c r="C630" s="4">
        <v>1272</v>
      </c>
      <c r="D630" s="20">
        <v>44066</v>
      </c>
      <c r="E630" s="21">
        <v>125</v>
      </c>
      <c r="F630" s="21">
        <v>931</v>
      </c>
      <c r="G630" s="4">
        <v>550</v>
      </c>
      <c r="H630" s="4">
        <v>0</v>
      </c>
      <c r="I630" s="4">
        <v>550</v>
      </c>
      <c r="J630" s="70">
        <f>VLOOKUP(Table7[[#This Row],[PurchaseOrderID]],Purchase_Order!$A$2:$E$1228,5,0)</f>
        <v>1684</v>
      </c>
      <c r="K630" s="4" t="str">
        <f>IF(Table7[[#This Row],[RejectedQty]]=0,"","Rejected")</f>
        <v/>
      </c>
    </row>
    <row r="631" spans="1:11" x14ac:dyDescent="0.25">
      <c r="A631" s="5">
        <v>1502</v>
      </c>
      <c r="B631" s="5">
        <v>570</v>
      </c>
      <c r="C631" s="5">
        <v>1273</v>
      </c>
      <c r="D631" s="18">
        <v>44066</v>
      </c>
      <c r="E631" s="19">
        <v>125</v>
      </c>
      <c r="F631" s="19">
        <v>932</v>
      </c>
      <c r="G631" s="5">
        <v>550</v>
      </c>
      <c r="H631" s="5">
        <v>55</v>
      </c>
      <c r="I631" s="5">
        <v>495</v>
      </c>
      <c r="J631" s="70">
        <f>VLOOKUP(Table7[[#This Row],[PurchaseOrderID]],Purchase_Order!$A$2:$E$1228,5,0)</f>
        <v>1684</v>
      </c>
      <c r="K631" s="4" t="str">
        <f>IF(Table7[[#This Row],[RejectedQty]]=0,"","Rejected")</f>
        <v>Rejected</v>
      </c>
    </row>
    <row r="632" spans="1:11" x14ac:dyDescent="0.25">
      <c r="A632" s="4">
        <v>1503</v>
      </c>
      <c r="B632" s="4">
        <v>570</v>
      </c>
      <c r="C632" s="4">
        <v>1274</v>
      </c>
      <c r="D632" s="20">
        <v>44066</v>
      </c>
      <c r="E632" s="21">
        <v>123</v>
      </c>
      <c r="F632" s="21">
        <v>933</v>
      </c>
      <c r="G632" s="4">
        <v>550</v>
      </c>
      <c r="H632" s="4">
        <v>0</v>
      </c>
      <c r="I632" s="4">
        <v>550</v>
      </c>
      <c r="J632" s="70">
        <f>VLOOKUP(Table7[[#This Row],[PurchaseOrderID]],Purchase_Order!$A$2:$E$1228,5,0)</f>
        <v>1684</v>
      </c>
      <c r="K632" s="4" t="str">
        <f>IF(Table7[[#This Row],[RejectedQty]]=0,"","Rejected")</f>
        <v/>
      </c>
    </row>
    <row r="633" spans="1:11" x14ac:dyDescent="0.25">
      <c r="A633" s="5">
        <v>1504</v>
      </c>
      <c r="B633" s="5">
        <v>571</v>
      </c>
      <c r="C633" s="5">
        <v>1275</v>
      </c>
      <c r="D633" s="18">
        <v>44066</v>
      </c>
      <c r="E633" s="19">
        <v>125</v>
      </c>
      <c r="F633" s="19">
        <v>427</v>
      </c>
      <c r="G633" s="5">
        <v>3</v>
      </c>
      <c r="H633" s="5">
        <v>0</v>
      </c>
      <c r="I633" s="5">
        <v>3</v>
      </c>
      <c r="J633" s="70">
        <f>VLOOKUP(Table7[[#This Row],[PurchaseOrderID]],Purchase_Order!$A$2:$E$1228,5,0)</f>
        <v>1534</v>
      </c>
      <c r="K633" s="4" t="str">
        <f>IF(Table7[[#This Row],[RejectedQty]]=0,"","Rejected")</f>
        <v/>
      </c>
    </row>
    <row r="634" spans="1:11" x14ac:dyDescent="0.25">
      <c r="A634" s="4">
        <v>1505</v>
      </c>
      <c r="B634" s="4">
        <v>571</v>
      </c>
      <c r="C634" s="4">
        <v>1276</v>
      </c>
      <c r="D634" s="20">
        <v>44066</v>
      </c>
      <c r="E634" s="21">
        <v>125</v>
      </c>
      <c r="F634" s="21">
        <v>428</v>
      </c>
      <c r="G634" s="4">
        <v>3</v>
      </c>
      <c r="H634" s="4">
        <v>0</v>
      </c>
      <c r="I634" s="4">
        <v>3</v>
      </c>
      <c r="J634" s="70">
        <f>VLOOKUP(Table7[[#This Row],[PurchaseOrderID]],Purchase_Order!$A$2:$E$1228,5,0)</f>
        <v>1534</v>
      </c>
      <c r="K634" s="4" t="str">
        <f>IF(Table7[[#This Row],[RejectedQty]]=0,"","Rejected")</f>
        <v/>
      </c>
    </row>
    <row r="635" spans="1:11" x14ac:dyDescent="0.25">
      <c r="A635" s="5">
        <v>1506</v>
      </c>
      <c r="B635" s="5">
        <v>571</v>
      </c>
      <c r="C635" s="5">
        <v>1277</v>
      </c>
      <c r="D635" s="18">
        <v>44066</v>
      </c>
      <c r="E635" s="19">
        <v>125</v>
      </c>
      <c r="F635" s="19">
        <v>429</v>
      </c>
      <c r="G635" s="5">
        <v>3</v>
      </c>
      <c r="H635" s="5">
        <v>0</v>
      </c>
      <c r="I635" s="5">
        <v>3</v>
      </c>
      <c r="J635" s="70">
        <f>VLOOKUP(Table7[[#This Row],[PurchaseOrderID]],Purchase_Order!$A$2:$E$1228,5,0)</f>
        <v>1534</v>
      </c>
      <c r="K635" s="4" t="str">
        <f>IF(Table7[[#This Row],[RejectedQty]]=0,"","Rejected")</f>
        <v/>
      </c>
    </row>
    <row r="636" spans="1:11" x14ac:dyDescent="0.25">
      <c r="A636" s="4">
        <v>1507</v>
      </c>
      <c r="B636" s="4">
        <v>571</v>
      </c>
      <c r="C636" s="4">
        <v>1278</v>
      </c>
      <c r="D636" s="20">
        <v>44066</v>
      </c>
      <c r="E636" s="21">
        <v>123</v>
      </c>
      <c r="F636" s="21">
        <v>430</v>
      </c>
      <c r="G636" s="4">
        <v>3</v>
      </c>
      <c r="H636" s="4">
        <v>0</v>
      </c>
      <c r="I636" s="4">
        <v>3</v>
      </c>
      <c r="J636" s="70">
        <f>VLOOKUP(Table7[[#This Row],[PurchaseOrderID]],Purchase_Order!$A$2:$E$1228,5,0)</f>
        <v>1534</v>
      </c>
      <c r="K636" s="4" t="str">
        <f>IF(Table7[[#This Row],[RejectedQty]]=0,"","Rejected")</f>
        <v/>
      </c>
    </row>
    <row r="637" spans="1:11" x14ac:dyDescent="0.25">
      <c r="A637" s="5">
        <v>1508</v>
      </c>
      <c r="B637" s="5">
        <v>572</v>
      </c>
      <c r="C637" s="5">
        <v>1279</v>
      </c>
      <c r="D637" s="18">
        <v>44066</v>
      </c>
      <c r="E637" s="19">
        <v>123</v>
      </c>
      <c r="F637" s="19">
        <v>349</v>
      </c>
      <c r="G637" s="5">
        <v>3</v>
      </c>
      <c r="H637" s="5">
        <v>0</v>
      </c>
      <c r="I637" s="5">
        <v>3</v>
      </c>
      <c r="J637" s="70">
        <f>VLOOKUP(Table7[[#This Row],[PurchaseOrderID]],Purchase_Order!$A$2:$E$1228,5,0)</f>
        <v>1614</v>
      </c>
      <c r="K637" s="4" t="str">
        <f>IF(Table7[[#This Row],[RejectedQty]]=0,"","Rejected")</f>
        <v/>
      </c>
    </row>
    <row r="638" spans="1:11" x14ac:dyDescent="0.25">
      <c r="A638" s="4">
        <v>1509</v>
      </c>
      <c r="B638" s="4">
        <v>573</v>
      </c>
      <c r="C638" s="4">
        <v>1280</v>
      </c>
      <c r="D638" s="20">
        <v>44067</v>
      </c>
      <c r="E638" s="21">
        <v>123</v>
      </c>
      <c r="F638" s="21">
        <v>931</v>
      </c>
      <c r="G638" s="4">
        <v>550</v>
      </c>
      <c r="H638" s="4">
        <v>0</v>
      </c>
      <c r="I638" s="4">
        <v>550</v>
      </c>
      <c r="J638" s="70">
        <f>VLOOKUP(Table7[[#This Row],[PurchaseOrderID]],Purchase_Order!$A$2:$E$1228,5,0)</f>
        <v>1588</v>
      </c>
      <c r="K638" s="4" t="str">
        <f>IF(Table7[[#This Row],[RejectedQty]]=0,"","Rejected")</f>
        <v/>
      </c>
    </row>
    <row r="639" spans="1:11" x14ac:dyDescent="0.25">
      <c r="A639" s="5">
        <v>1510</v>
      </c>
      <c r="B639" s="5">
        <v>573</v>
      </c>
      <c r="C639" s="5">
        <v>1281</v>
      </c>
      <c r="D639" s="18">
        <v>44067</v>
      </c>
      <c r="E639" s="19">
        <v>123</v>
      </c>
      <c r="F639" s="19">
        <v>932</v>
      </c>
      <c r="G639" s="5">
        <v>550</v>
      </c>
      <c r="H639" s="5">
        <v>0</v>
      </c>
      <c r="I639" s="5">
        <v>550</v>
      </c>
      <c r="J639" s="70">
        <f>VLOOKUP(Table7[[#This Row],[PurchaseOrderID]],Purchase_Order!$A$2:$E$1228,5,0)</f>
        <v>1588</v>
      </c>
      <c r="K639" s="4" t="str">
        <f>IF(Table7[[#This Row],[RejectedQty]]=0,"","Rejected")</f>
        <v/>
      </c>
    </row>
    <row r="640" spans="1:11" x14ac:dyDescent="0.25">
      <c r="A640" s="4">
        <v>1511</v>
      </c>
      <c r="B640" s="4">
        <v>574</v>
      </c>
      <c r="C640" s="4">
        <v>1282</v>
      </c>
      <c r="D640" s="20">
        <v>44067</v>
      </c>
      <c r="E640" s="21">
        <v>123</v>
      </c>
      <c r="F640" s="21">
        <v>341</v>
      </c>
      <c r="G640" s="4">
        <v>3</v>
      </c>
      <c r="H640" s="4">
        <v>0</v>
      </c>
      <c r="I640" s="4">
        <v>3</v>
      </c>
      <c r="J640" s="70">
        <f>VLOOKUP(Table7[[#This Row],[PurchaseOrderID]],Purchase_Order!$A$2:$E$1228,5,0)</f>
        <v>1622</v>
      </c>
      <c r="K640" s="4" t="str">
        <f>IF(Table7[[#This Row],[RejectedQty]]=0,"","Rejected")</f>
        <v/>
      </c>
    </row>
    <row r="641" spans="1:11" x14ac:dyDescent="0.25">
      <c r="A641" s="5">
        <v>1512</v>
      </c>
      <c r="B641" s="5">
        <v>574</v>
      </c>
      <c r="C641" s="5">
        <v>1283</v>
      </c>
      <c r="D641" s="18">
        <v>44067</v>
      </c>
      <c r="E641" s="19">
        <v>123</v>
      </c>
      <c r="F641" s="19">
        <v>342</v>
      </c>
      <c r="G641" s="5">
        <v>3</v>
      </c>
      <c r="H641" s="5">
        <v>0</v>
      </c>
      <c r="I641" s="5">
        <v>3</v>
      </c>
      <c r="J641" s="70">
        <f>VLOOKUP(Table7[[#This Row],[PurchaseOrderID]],Purchase_Order!$A$2:$E$1228,5,0)</f>
        <v>1622</v>
      </c>
      <c r="K641" s="4" t="str">
        <f>IF(Table7[[#This Row],[RejectedQty]]=0,"","Rejected")</f>
        <v/>
      </c>
    </row>
    <row r="642" spans="1:11" x14ac:dyDescent="0.25">
      <c r="A642" s="4">
        <v>1513</v>
      </c>
      <c r="B642" s="4">
        <v>575</v>
      </c>
      <c r="C642" s="4">
        <v>1284</v>
      </c>
      <c r="D642" s="20">
        <v>44067</v>
      </c>
      <c r="E642" s="21">
        <v>123</v>
      </c>
      <c r="F642" s="21">
        <v>930</v>
      </c>
      <c r="G642" s="4">
        <v>550</v>
      </c>
      <c r="H642" s="4">
        <v>0</v>
      </c>
      <c r="I642" s="4">
        <v>550</v>
      </c>
      <c r="J642" s="70">
        <f>VLOOKUP(Table7[[#This Row],[PurchaseOrderID]],Purchase_Order!$A$2:$E$1228,5,0)</f>
        <v>1632</v>
      </c>
      <c r="K642" s="4" t="str">
        <f>IF(Table7[[#This Row],[RejectedQty]]=0,"","Rejected")</f>
        <v/>
      </c>
    </row>
    <row r="643" spans="1:11" x14ac:dyDescent="0.25">
      <c r="A643" s="5">
        <v>1514</v>
      </c>
      <c r="B643" s="5">
        <v>576</v>
      </c>
      <c r="C643" s="5">
        <v>1285</v>
      </c>
      <c r="D643" s="18">
        <v>44067</v>
      </c>
      <c r="E643" s="19">
        <v>125</v>
      </c>
      <c r="F643" s="19">
        <v>332</v>
      </c>
      <c r="G643" s="5">
        <v>468</v>
      </c>
      <c r="H643" s="5">
        <v>0</v>
      </c>
      <c r="I643" s="5">
        <v>468</v>
      </c>
      <c r="J643" s="70">
        <f>VLOOKUP(Table7[[#This Row],[PurchaseOrderID]],Purchase_Order!$A$2:$E$1228,5,0)</f>
        <v>1608</v>
      </c>
      <c r="K643" s="4" t="str">
        <f>IF(Table7[[#This Row],[RejectedQty]]=0,"","Rejected")</f>
        <v/>
      </c>
    </row>
    <row r="644" spans="1:11" x14ac:dyDescent="0.25">
      <c r="A644" s="4">
        <v>1515</v>
      </c>
      <c r="B644" s="4">
        <v>577</v>
      </c>
      <c r="C644" s="4">
        <v>1286</v>
      </c>
      <c r="D644" s="20">
        <v>44067</v>
      </c>
      <c r="E644" s="21">
        <v>125</v>
      </c>
      <c r="F644" s="21">
        <v>948</v>
      </c>
      <c r="G644" s="4">
        <v>550</v>
      </c>
      <c r="H644" s="4">
        <v>0</v>
      </c>
      <c r="I644" s="4">
        <v>550</v>
      </c>
      <c r="J644" s="70">
        <f>VLOOKUP(Table7[[#This Row],[PurchaseOrderID]],Purchase_Order!$A$2:$E$1228,5,0)</f>
        <v>1576</v>
      </c>
      <c r="K644" s="4" t="str">
        <f>IF(Table7[[#This Row],[RejectedQty]]=0,"","Rejected")</f>
        <v/>
      </c>
    </row>
    <row r="645" spans="1:11" x14ac:dyDescent="0.25">
      <c r="A645" s="5">
        <v>1516</v>
      </c>
      <c r="B645" s="5">
        <v>577</v>
      </c>
      <c r="C645" s="5">
        <v>1287</v>
      </c>
      <c r="D645" s="18">
        <v>44067</v>
      </c>
      <c r="E645" s="19">
        <v>123</v>
      </c>
      <c r="F645" s="19">
        <v>907</v>
      </c>
      <c r="G645" s="5">
        <v>550</v>
      </c>
      <c r="H645" s="5">
        <v>0</v>
      </c>
      <c r="I645" s="5">
        <v>550</v>
      </c>
      <c r="J645" s="70">
        <f>VLOOKUP(Table7[[#This Row],[PurchaseOrderID]],Purchase_Order!$A$2:$E$1228,5,0)</f>
        <v>1576</v>
      </c>
      <c r="K645" s="4" t="str">
        <f>IF(Table7[[#This Row],[RejectedQty]]=0,"","Rejected")</f>
        <v/>
      </c>
    </row>
    <row r="646" spans="1:11" x14ac:dyDescent="0.25">
      <c r="A646" s="4">
        <v>1517</v>
      </c>
      <c r="B646" s="4">
        <v>578</v>
      </c>
      <c r="C646" s="4">
        <v>1288</v>
      </c>
      <c r="D646" s="20">
        <v>44067</v>
      </c>
      <c r="E646" s="21">
        <v>125</v>
      </c>
      <c r="F646" s="21">
        <v>325</v>
      </c>
      <c r="G646" s="4">
        <v>1250</v>
      </c>
      <c r="H646" s="4">
        <v>0</v>
      </c>
      <c r="I646" s="4">
        <v>1250</v>
      </c>
      <c r="J646" s="70">
        <f>VLOOKUP(Table7[[#This Row],[PurchaseOrderID]],Purchase_Order!$A$2:$E$1228,5,0)</f>
        <v>1590</v>
      </c>
      <c r="K646" s="4" t="str">
        <f>IF(Table7[[#This Row],[RejectedQty]]=0,"","Rejected")</f>
        <v/>
      </c>
    </row>
    <row r="647" spans="1:11" x14ac:dyDescent="0.25">
      <c r="A647" s="5">
        <v>1518</v>
      </c>
      <c r="B647" s="5">
        <v>578</v>
      </c>
      <c r="C647" s="5">
        <v>1289</v>
      </c>
      <c r="D647" s="18">
        <v>44067</v>
      </c>
      <c r="E647" s="19">
        <v>123</v>
      </c>
      <c r="F647" s="19">
        <v>326</v>
      </c>
      <c r="G647" s="5">
        <v>1250</v>
      </c>
      <c r="H647" s="5">
        <v>0</v>
      </c>
      <c r="I647" s="5">
        <v>1250</v>
      </c>
      <c r="J647" s="70">
        <f>VLOOKUP(Table7[[#This Row],[PurchaseOrderID]],Purchase_Order!$A$2:$E$1228,5,0)</f>
        <v>1590</v>
      </c>
      <c r="K647" s="4" t="str">
        <f>IF(Table7[[#This Row],[RejectedQty]]=0,"","Rejected")</f>
        <v/>
      </c>
    </row>
    <row r="648" spans="1:11" x14ac:dyDescent="0.25">
      <c r="A648" s="4">
        <v>1519</v>
      </c>
      <c r="B648" s="4">
        <v>579</v>
      </c>
      <c r="C648" s="4">
        <v>1290</v>
      </c>
      <c r="D648" s="20">
        <v>44067</v>
      </c>
      <c r="E648" s="21">
        <v>123</v>
      </c>
      <c r="F648" s="21">
        <v>320</v>
      </c>
      <c r="G648" s="4">
        <v>3</v>
      </c>
      <c r="H648" s="4">
        <v>0</v>
      </c>
      <c r="I648" s="4">
        <v>3</v>
      </c>
      <c r="J648" s="70">
        <f>VLOOKUP(Table7[[#This Row],[PurchaseOrderID]],Purchase_Order!$A$2:$E$1228,5,0)</f>
        <v>1514</v>
      </c>
      <c r="K648" s="4" t="str">
        <f>IF(Table7[[#This Row],[RejectedQty]]=0,"","Rejected")</f>
        <v/>
      </c>
    </row>
    <row r="649" spans="1:11" x14ac:dyDescent="0.25">
      <c r="A649" s="5">
        <v>1520</v>
      </c>
      <c r="B649" s="5">
        <v>579</v>
      </c>
      <c r="C649" s="5">
        <v>1291</v>
      </c>
      <c r="D649" s="18">
        <v>44067</v>
      </c>
      <c r="E649" s="19">
        <v>125</v>
      </c>
      <c r="F649" s="19">
        <v>321</v>
      </c>
      <c r="G649" s="5">
        <v>3</v>
      </c>
      <c r="H649" s="5">
        <v>0</v>
      </c>
      <c r="I649" s="5">
        <v>3</v>
      </c>
      <c r="J649" s="70">
        <f>VLOOKUP(Table7[[#This Row],[PurchaseOrderID]],Purchase_Order!$A$2:$E$1228,5,0)</f>
        <v>1514</v>
      </c>
      <c r="K649" s="4" t="str">
        <f>IF(Table7[[#This Row],[RejectedQty]]=0,"","Rejected")</f>
        <v/>
      </c>
    </row>
    <row r="650" spans="1:11" x14ac:dyDescent="0.25">
      <c r="A650" s="4">
        <v>1521</v>
      </c>
      <c r="B650" s="4">
        <v>579</v>
      </c>
      <c r="C650" s="4">
        <v>1292</v>
      </c>
      <c r="D650" s="20">
        <v>44067</v>
      </c>
      <c r="E650" s="21">
        <v>125</v>
      </c>
      <c r="F650" s="21">
        <v>322</v>
      </c>
      <c r="G650" s="4">
        <v>60</v>
      </c>
      <c r="H650" s="4">
        <v>0</v>
      </c>
      <c r="I650" s="4">
        <v>60</v>
      </c>
      <c r="J650" s="70">
        <f>VLOOKUP(Table7[[#This Row],[PurchaseOrderID]],Purchase_Order!$A$2:$E$1228,5,0)</f>
        <v>1514</v>
      </c>
      <c r="K650" s="4" t="str">
        <f>IF(Table7[[#This Row],[RejectedQty]]=0,"","Rejected")</f>
        <v/>
      </c>
    </row>
    <row r="651" spans="1:11" x14ac:dyDescent="0.25">
      <c r="A651" s="5">
        <v>1522</v>
      </c>
      <c r="B651" s="5">
        <v>580</v>
      </c>
      <c r="C651" s="5">
        <v>1293</v>
      </c>
      <c r="D651" s="18">
        <v>44067</v>
      </c>
      <c r="E651" s="19">
        <v>125</v>
      </c>
      <c r="F651" s="19">
        <v>930</v>
      </c>
      <c r="G651" s="5">
        <v>550</v>
      </c>
      <c r="H651" s="5">
        <v>0</v>
      </c>
      <c r="I651" s="5">
        <v>550</v>
      </c>
      <c r="J651" s="70">
        <f>VLOOKUP(Table7[[#This Row],[PurchaseOrderID]],Purchase_Order!$A$2:$E$1228,5,0)</f>
        <v>1498</v>
      </c>
      <c r="K651" s="4" t="str">
        <f>IF(Table7[[#This Row],[RejectedQty]]=0,"","Rejected")</f>
        <v/>
      </c>
    </row>
    <row r="652" spans="1:11" x14ac:dyDescent="0.25">
      <c r="A652" s="4">
        <v>1523</v>
      </c>
      <c r="B652" s="4">
        <v>580</v>
      </c>
      <c r="C652" s="4">
        <v>1294</v>
      </c>
      <c r="D652" s="20">
        <v>44067</v>
      </c>
      <c r="E652" s="21">
        <v>125</v>
      </c>
      <c r="F652" s="21">
        <v>921</v>
      </c>
      <c r="G652" s="4">
        <v>550</v>
      </c>
      <c r="H652" s="4">
        <v>55</v>
      </c>
      <c r="I652" s="4">
        <v>495</v>
      </c>
      <c r="J652" s="70">
        <f>VLOOKUP(Table7[[#This Row],[PurchaseOrderID]],Purchase_Order!$A$2:$E$1228,5,0)</f>
        <v>1498</v>
      </c>
      <c r="K652" s="4" t="str">
        <f>IF(Table7[[#This Row],[RejectedQty]]=0,"","Rejected")</f>
        <v>Rejected</v>
      </c>
    </row>
    <row r="653" spans="1:11" x14ac:dyDescent="0.25">
      <c r="A653" s="5">
        <v>1524</v>
      </c>
      <c r="B653" s="5">
        <v>581</v>
      </c>
      <c r="C653" s="5">
        <v>1295</v>
      </c>
      <c r="D653" s="18">
        <v>44067</v>
      </c>
      <c r="E653" s="19">
        <v>123</v>
      </c>
      <c r="F653" s="19">
        <v>952</v>
      </c>
      <c r="G653" s="5">
        <v>60</v>
      </c>
      <c r="H653" s="5">
        <v>0</v>
      </c>
      <c r="I653" s="5">
        <v>60</v>
      </c>
      <c r="J653" s="70">
        <f>VLOOKUP(Table7[[#This Row],[PurchaseOrderID]],Purchase_Order!$A$2:$E$1228,5,0)</f>
        <v>1674</v>
      </c>
      <c r="K653" s="4" t="str">
        <f>IF(Table7[[#This Row],[RejectedQty]]=0,"","Rejected")</f>
        <v/>
      </c>
    </row>
    <row r="654" spans="1:11" x14ac:dyDescent="0.25">
      <c r="A654" s="4">
        <v>1525</v>
      </c>
      <c r="B654" s="4">
        <v>582</v>
      </c>
      <c r="C654" s="4">
        <v>1296</v>
      </c>
      <c r="D654" s="20">
        <v>44067</v>
      </c>
      <c r="E654" s="21">
        <v>125</v>
      </c>
      <c r="F654" s="21">
        <v>933</v>
      </c>
      <c r="G654" s="4">
        <v>550</v>
      </c>
      <c r="H654" s="4">
        <v>82</v>
      </c>
      <c r="I654" s="4">
        <v>468</v>
      </c>
      <c r="J654" s="70">
        <f>VLOOKUP(Table7[[#This Row],[PurchaseOrderID]],Purchase_Order!$A$2:$E$1228,5,0)</f>
        <v>1652</v>
      </c>
      <c r="K654" s="4" t="str">
        <f>IF(Table7[[#This Row],[RejectedQty]]=0,"","Rejected")</f>
        <v>Rejected</v>
      </c>
    </row>
    <row r="655" spans="1:11" x14ac:dyDescent="0.25">
      <c r="A655" s="5">
        <v>1526</v>
      </c>
      <c r="B655" s="5">
        <v>582</v>
      </c>
      <c r="C655" s="5">
        <v>1297</v>
      </c>
      <c r="D655" s="18">
        <v>44067</v>
      </c>
      <c r="E655" s="19">
        <v>125</v>
      </c>
      <c r="F655" s="19">
        <v>934</v>
      </c>
      <c r="G655" s="5">
        <v>550</v>
      </c>
      <c r="H655" s="5">
        <v>0</v>
      </c>
      <c r="I655" s="5">
        <v>550</v>
      </c>
      <c r="J655" s="70">
        <f>VLOOKUP(Table7[[#This Row],[PurchaseOrderID]],Purchase_Order!$A$2:$E$1228,5,0)</f>
        <v>1652</v>
      </c>
      <c r="K655" s="4" t="str">
        <f>IF(Table7[[#This Row],[RejectedQty]]=0,"","Rejected")</f>
        <v/>
      </c>
    </row>
    <row r="656" spans="1:11" x14ac:dyDescent="0.25">
      <c r="A656" s="4">
        <v>1527</v>
      </c>
      <c r="B656" s="4">
        <v>583</v>
      </c>
      <c r="C656" s="4">
        <v>1298</v>
      </c>
      <c r="D656" s="20">
        <v>44067</v>
      </c>
      <c r="E656" s="21">
        <v>125</v>
      </c>
      <c r="F656" s="21">
        <v>317</v>
      </c>
      <c r="G656" s="4">
        <v>550</v>
      </c>
      <c r="H656" s="4">
        <v>0</v>
      </c>
      <c r="I656" s="4">
        <v>550</v>
      </c>
      <c r="J656" s="70">
        <f>VLOOKUP(Table7[[#This Row],[PurchaseOrderID]],Purchase_Order!$A$2:$E$1228,5,0)</f>
        <v>1578</v>
      </c>
      <c r="K656" s="4" t="str">
        <f>IF(Table7[[#This Row],[RejectedQty]]=0,"","Rejected")</f>
        <v/>
      </c>
    </row>
    <row r="657" spans="1:11" x14ac:dyDescent="0.25">
      <c r="A657" s="5">
        <v>1528</v>
      </c>
      <c r="B657" s="5">
        <v>583</v>
      </c>
      <c r="C657" s="5">
        <v>1299</v>
      </c>
      <c r="D657" s="18">
        <v>44067</v>
      </c>
      <c r="E657" s="19">
        <v>123</v>
      </c>
      <c r="F657" s="19">
        <v>318</v>
      </c>
      <c r="G657" s="5">
        <v>550</v>
      </c>
      <c r="H657" s="5">
        <v>0</v>
      </c>
      <c r="I657" s="5">
        <v>550</v>
      </c>
      <c r="J657" s="70">
        <f>VLOOKUP(Table7[[#This Row],[PurchaseOrderID]],Purchase_Order!$A$2:$E$1228,5,0)</f>
        <v>1578</v>
      </c>
      <c r="K657" s="4" t="str">
        <f>IF(Table7[[#This Row],[RejectedQty]]=0,"","Rejected")</f>
        <v/>
      </c>
    </row>
    <row r="658" spans="1:11" x14ac:dyDescent="0.25">
      <c r="A658" s="4">
        <v>1529</v>
      </c>
      <c r="B658" s="4">
        <v>583</v>
      </c>
      <c r="C658" s="4">
        <v>1300</v>
      </c>
      <c r="D658" s="20">
        <v>44067</v>
      </c>
      <c r="E658" s="21">
        <v>123</v>
      </c>
      <c r="F658" s="21">
        <v>319</v>
      </c>
      <c r="G658" s="4">
        <v>550</v>
      </c>
      <c r="H658" s="4">
        <v>0</v>
      </c>
      <c r="I658" s="4">
        <v>550</v>
      </c>
      <c r="J658" s="70">
        <f>VLOOKUP(Table7[[#This Row],[PurchaseOrderID]],Purchase_Order!$A$2:$E$1228,5,0)</f>
        <v>1578</v>
      </c>
      <c r="K658" s="4" t="str">
        <f>IF(Table7[[#This Row],[RejectedQty]]=0,"","Rejected")</f>
        <v/>
      </c>
    </row>
    <row r="659" spans="1:11" x14ac:dyDescent="0.25">
      <c r="A659" s="5">
        <v>1530</v>
      </c>
      <c r="B659" s="5">
        <v>584</v>
      </c>
      <c r="C659" s="5">
        <v>1301</v>
      </c>
      <c r="D659" s="18">
        <v>44067</v>
      </c>
      <c r="E659" s="19">
        <v>123</v>
      </c>
      <c r="F659" s="19">
        <v>928</v>
      </c>
      <c r="G659" s="5">
        <v>550</v>
      </c>
      <c r="H659" s="5">
        <v>0</v>
      </c>
      <c r="I659" s="5">
        <v>550</v>
      </c>
      <c r="J659" s="70">
        <f>VLOOKUP(Table7[[#This Row],[PurchaseOrderID]],Purchase_Order!$A$2:$E$1228,5,0)</f>
        <v>1538</v>
      </c>
      <c r="K659" s="4" t="str">
        <f>IF(Table7[[#This Row],[RejectedQty]]=0,"","Rejected")</f>
        <v/>
      </c>
    </row>
    <row r="660" spans="1:11" x14ac:dyDescent="0.25">
      <c r="A660" s="4">
        <v>1531</v>
      </c>
      <c r="B660" s="4">
        <v>584</v>
      </c>
      <c r="C660" s="4">
        <v>1302</v>
      </c>
      <c r="D660" s="20">
        <v>44067</v>
      </c>
      <c r="E660" s="21">
        <v>123</v>
      </c>
      <c r="F660" s="21">
        <v>929</v>
      </c>
      <c r="G660" s="4">
        <v>550</v>
      </c>
      <c r="H660" s="4">
        <v>0</v>
      </c>
      <c r="I660" s="4">
        <v>550</v>
      </c>
      <c r="J660" s="70">
        <f>VLOOKUP(Table7[[#This Row],[PurchaseOrderID]],Purchase_Order!$A$2:$E$1228,5,0)</f>
        <v>1538</v>
      </c>
      <c r="K660" s="4" t="str">
        <f>IF(Table7[[#This Row],[RejectedQty]]=0,"","Rejected")</f>
        <v/>
      </c>
    </row>
    <row r="661" spans="1:11" x14ac:dyDescent="0.25">
      <c r="A661" s="5">
        <v>1532</v>
      </c>
      <c r="B661" s="5">
        <v>585</v>
      </c>
      <c r="C661" s="5">
        <v>1303</v>
      </c>
      <c r="D661" s="18">
        <v>44067</v>
      </c>
      <c r="E661" s="19">
        <v>123</v>
      </c>
      <c r="F661" s="19">
        <v>319</v>
      </c>
      <c r="G661" s="5">
        <v>550</v>
      </c>
      <c r="H661" s="5">
        <v>0</v>
      </c>
      <c r="I661" s="5">
        <v>550</v>
      </c>
      <c r="J661" s="70">
        <f>VLOOKUP(Table7[[#This Row],[PurchaseOrderID]],Purchase_Order!$A$2:$E$1228,5,0)</f>
        <v>1556</v>
      </c>
      <c r="K661" s="4" t="str">
        <f>IF(Table7[[#This Row],[RejectedQty]]=0,"","Rejected")</f>
        <v/>
      </c>
    </row>
    <row r="662" spans="1:11" x14ac:dyDescent="0.25">
      <c r="A662" s="4">
        <v>1533</v>
      </c>
      <c r="B662" s="4">
        <v>586</v>
      </c>
      <c r="C662" s="4">
        <v>1304</v>
      </c>
      <c r="D662" s="20">
        <v>44067</v>
      </c>
      <c r="E662" s="21">
        <v>123</v>
      </c>
      <c r="F662" s="21">
        <v>366</v>
      </c>
      <c r="G662" s="4">
        <v>3</v>
      </c>
      <c r="H662" s="4">
        <v>0</v>
      </c>
      <c r="I662" s="4">
        <v>3</v>
      </c>
      <c r="J662" s="70">
        <f>VLOOKUP(Table7[[#This Row],[PurchaseOrderID]],Purchase_Order!$A$2:$E$1228,5,0)</f>
        <v>1554</v>
      </c>
      <c r="K662" s="4" t="str">
        <f>IF(Table7[[#This Row],[RejectedQty]]=0,"","Rejected")</f>
        <v/>
      </c>
    </row>
    <row r="663" spans="1:11" x14ac:dyDescent="0.25">
      <c r="A663" s="5">
        <v>1534</v>
      </c>
      <c r="B663" s="5">
        <v>586</v>
      </c>
      <c r="C663" s="5">
        <v>1305</v>
      </c>
      <c r="D663" s="18">
        <v>44067</v>
      </c>
      <c r="E663" s="19">
        <v>123</v>
      </c>
      <c r="F663" s="19">
        <v>367</v>
      </c>
      <c r="G663" s="5">
        <v>3</v>
      </c>
      <c r="H663" s="5">
        <v>0</v>
      </c>
      <c r="I663" s="5">
        <v>3</v>
      </c>
      <c r="J663" s="70">
        <f>VLOOKUP(Table7[[#This Row],[PurchaseOrderID]],Purchase_Order!$A$2:$E$1228,5,0)</f>
        <v>1554</v>
      </c>
      <c r="K663" s="4" t="str">
        <f>IF(Table7[[#This Row],[RejectedQty]]=0,"","Rejected")</f>
        <v/>
      </c>
    </row>
    <row r="664" spans="1:11" x14ac:dyDescent="0.25">
      <c r="A664" s="4">
        <v>1535</v>
      </c>
      <c r="B664" s="4">
        <v>586</v>
      </c>
      <c r="C664" s="4">
        <v>1306</v>
      </c>
      <c r="D664" s="20">
        <v>44067</v>
      </c>
      <c r="E664" s="21">
        <v>125</v>
      </c>
      <c r="F664" s="21">
        <v>368</v>
      </c>
      <c r="G664" s="4">
        <v>3</v>
      </c>
      <c r="H664" s="4">
        <v>0</v>
      </c>
      <c r="I664" s="4">
        <v>3</v>
      </c>
      <c r="J664" s="70">
        <f>VLOOKUP(Table7[[#This Row],[PurchaseOrderID]],Purchase_Order!$A$2:$E$1228,5,0)</f>
        <v>1554</v>
      </c>
      <c r="K664" s="4" t="str">
        <f>IF(Table7[[#This Row],[RejectedQty]]=0,"","Rejected")</f>
        <v/>
      </c>
    </row>
    <row r="665" spans="1:11" x14ac:dyDescent="0.25">
      <c r="A665" s="5">
        <v>1536</v>
      </c>
      <c r="B665" s="5">
        <v>586</v>
      </c>
      <c r="C665" s="5">
        <v>1307</v>
      </c>
      <c r="D665" s="18">
        <v>44067</v>
      </c>
      <c r="E665" s="19">
        <v>125</v>
      </c>
      <c r="F665" s="19">
        <v>369</v>
      </c>
      <c r="G665" s="5">
        <v>3</v>
      </c>
      <c r="H665" s="5">
        <v>0</v>
      </c>
      <c r="I665" s="5">
        <v>3</v>
      </c>
      <c r="J665" s="70">
        <f>VLOOKUP(Table7[[#This Row],[PurchaseOrderID]],Purchase_Order!$A$2:$E$1228,5,0)</f>
        <v>1554</v>
      </c>
      <c r="K665" s="4" t="str">
        <f>IF(Table7[[#This Row],[RejectedQty]]=0,"","Rejected")</f>
        <v/>
      </c>
    </row>
    <row r="666" spans="1:11" x14ac:dyDescent="0.25">
      <c r="A666" s="4">
        <v>1537</v>
      </c>
      <c r="B666" s="4">
        <v>587</v>
      </c>
      <c r="C666" s="4">
        <v>1308</v>
      </c>
      <c r="D666" s="20">
        <v>44067</v>
      </c>
      <c r="E666" s="21">
        <v>123</v>
      </c>
      <c r="F666" s="21">
        <v>2</v>
      </c>
      <c r="G666" s="4">
        <v>3</v>
      </c>
      <c r="H666" s="4">
        <v>0</v>
      </c>
      <c r="I666" s="4">
        <v>3</v>
      </c>
      <c r="J666" s="70">
        <f>VLOOKUP(Table7[[#This Row],[PurchaseOrderID]],Purchase_Order!$A$2:$E$1228,5,0)</f>
        <v>1688</v>
      </c>
      <c r="K666" s="4" t="str">
        <f>IF(Table7[[#This Row],[RejectedQty]]=0,"","Rejected")</f>
        <v/>
      </c>
    </row>
    <row r="667" spans="1:11" x14ac:dyDescent="0.25">
      <c r="A667" s="5">
        <v>1538</v>
      </c>
      <c r="B667" s="5">
        <v>588</v>
      </c>
      <c r="C667" s="5">
        <v>1309</v>
      </c>
      <c r="D667" s="18">
        <v>44067</v>
      </c>
      <c r="E667" s="19">
        <v>125</v>
      </c>
      <c r="F667" s="19">
        <v>1</v>
      </c>
      <c r="G667" s="5">
        <v>3</v>
      </c>
      <c r="H667" s="5">
        <v>0</v>
      </c>
      <c r="I667" s="5">
        <v>3</v>
      </c>
      <c r="J667" s="70">
        <f>VLOOKUP(Table7[[#This Row],[PurchaseOrderID]],Purchase_Order!$A$2:$E$1228,5,0)</f>
        <v>1580</v>
      </c>
      <c r="K667" s="4" t="str">
        <f>IF(Table7[[#This Row],[RejectedQty]]=0,"","Rejected")</f>
        <v/>
      </c>
    </row>
    <row r="668" spans="1:11" x14ac:dyDescent="0.25">
      <c r="A668" s="4">
        <v>1539</v>
      </c>
      <c r="B668" s="4">
        <v>589</v>
      </c>
      <c r="C668" s="4">
        <v>1310</v>
      </c>
      <c r="D668" s="20">
        <v>44069</v>
      </c>
      <c r="E668" s="21">
        <v>123</v>
      </c>
      <c r="F668" s="21">
        <v>359</v>
      </c>
      <c r="G668" s="4">
        <v>3</v>
      </c>
      <c r="H668" s="4">
        <v>0</v>
      </c>
      <c r="I668" s="4">
        <v>3</v>
      </c>
      <c r="J668" s="70">
        <f>VLOOKUP(Table7[[#This Row],[PurchaseOrderID]],Purchase_Order!$A$2:$E$1228,5,0)</f>
        <v>1496</v>
      </c>
      <c r="K668" s="4" t="str">
        <f>IF(Table7[[#This Row],[RejectedQty]]=0,"","Rejected")</f>
        <v/>
      </c>
    </row>
    <row r="669" spans="1:11" x14ac:dyDescent="0.25">
      <c r="A669" s="5">
        <v>1540</v>
      </c>
      <c r="B669" s="5">
        <v>589</v>
      </c>
      <c r="C669" s="5">
        <v>1311</v>
      </c>
      <c r="D669" s="18">
        <v>44069</v>
      </c>
      <c r="E669" s="19">
        <v>123</v>
      </c>
      <c r="F669" s="19">
        <v>360</v>
      </c>
      <c r="G669" s="5">
        <v>3</v>
      </c>
      <c r="H669" s="5">
        <v>0</v>
      </c>
      <c r="I669" s="5">
        <v>3</v>
      </c>
      <c r="J669" s="70">
        <f>VLOOKUP(Table7[[#This Row],[PurchaseOrderID]],Purchase_Order!$A$2:$E$1228,5,0)</f>
        <v>1496</v>
      </c>
      <c r="K669" s="4" t="str">
        <f>IF(Table7[[#This Row],[RejectedQty]]=0,"","Rejected")</f>
        <v/>
      </c>
    </row>
    <row r="670" spans="1:11" x14ac:dyDescent="0.25">
      <c r="A670" s="4">
        <v>1541</v>
      </c>
      <c r="B670" s="4">
        <v>589</v>
      </c>
      <c r="C670" s="4">
        <v>1312</v>
      </c>
      <c r="D670" s="20">
        <v>44069</v>
      </c>
      <c r="E670" s="21">
        <v>125</v>
      </c>
      <c r="F670" s="21">
        <v>361</v>
      </c>
      <c r="G670" s="4">
        <v>3</v>
      </c>
      <c r="H670" s="4">
        <v>0</v>
      </c>
      <c r="I670" s="4">
        <v>3</v>
      </c>
      <c r="J670" s="70">
        <f>VLOOKUP(Table7[[#This Row],[PurchaseOrderID]],Purchase_Order!$A$2:$E$1228,5,0)</f>
        <v>1496</v>
      </c>
      <c r="K670" s="4" t="str">
        <f>IF(Table7[[#This Row],[RejectedQty]]=0,"","Rejected")</f>
        <v/>
      </c>
    </row>
    <row r="671" spans="1:11" x14ac:dyDescent="0.25">
      <c r="A671" s="5">
        <v>1542</v>
      </c>
      <c r="B671" s="5">
        <v>589</v>
      </c>
      <c r="C671" s="5">
        <v>1313</v>
      </c>
      <c r="D671" s="18">
        <v>44069</v>
      </c>
      <c r="E671" s="19">
        <v>125</v>
      </c>
      <c r="F671" s="19">
        <v>362</v>
      </c>
      <c r="G671" s="5">
        <v>3</v>
      </c>
      <c r="H671" s="5">
        <v>0</v>
      </c>
      <c r="I671" s="5">
        <v>3</v>
      </c>
      <c r="J671" s="70">
        <f>VLOOKUP(Table7[[#This Row],[PurchaseOrderID]],Purchase_Order!$A$2:$E$1228,5,0)</f>
        <v>1496</v>
      </c>
      <c r="K671" s="4" t="str">
        <f>IF(Table7[[#This Row],[RejectedQty]]=0,"","Rejected")</f>
        <v/>
      </c>
    </row>
    <row r="672" spans="1:11" x14ac:dyDescent="0.25">
      <c r="A672" s="4">
        <v>1543</v>
      </c>
      <c r="B672" s="4">
        <v>589</v>
      </c>
      <c r="C672" s="4">
        <v>1314</v>
      </c>
      <c r="D672" s="20">
        <v>44069</v>
      </c>
      <c r="E672" s="21">
        <v>125</v>
      </c>
      <c r="F672" s="21">
        <v>363</v>
      </c>
      <c r="G672" s="4">
        <v>3</v>
      </c>
      <c r="H672" s="4">
        <v>0</v>
      </c>
      <c r="I672" s="4">
        <v>3</v>
      </c>
      <c r="J672" s="70">
        <f>VLOOKUP(Table7[[#This Row],[PurchaseOrderID]],Purchase_Order!$A$2:$E$1228,5,0)</f>
        <v>1496</v>
      </c>
      <c r="K672" s="4" t="str">
        <f>IF(Table7[[#This Row],[RejectedQty]]=0,"","Rejected")</f>
        <v/>
      </c>
    </row>
    <row r="673" spans="1:11" x14ac:dyDescent="0.25">
      <c r="A673" s="5">
        <v>1544</v>
      </c>
      <c r="B673" s="5">
        <v>590</v>
      </c>
      <c r="C673" s="5">
        <v>1315</v>
      </c>
      <c r="D673" s="18">
        <v>44069</v>
      </c>
      <c r="E673" s="19">
        <v>125</v>
      </c>
      <c r="F673" s="19">
        <v>530</v>
      </c>
      <c r="G673" s="5">
        <v>550</v>
      </c>
      <c r="H673" s="5">
        <v>0</v>
      </c>
      <c r="I673" s="5">
        <v>550</v>
      </c>
      <c r="J673" s="70">
        <f>VLOOKUP(Table7[[#This Row],[PurchaseOrderID]],Purchase_Order!$A$2:$E$1228,5,0)</f>
        <v>1494</v>
      </c>
      <c r="K673" s="4" t="str">
        <f>IF(Table7[[#This Row],[RejectedQty]]=0,"","Rejected")</f>
        <v/>
      </c>
    </row>
    <row r="674" spans="1:11" x14ac:dyDescent="0.25">
      <c r="A674" s="4">
        <v>1545</v>
      </c>
      <c r="B674" s="4">
        <v>591</v>
      </c>
      <c r="C674" s="4">
        <v>1316</v>
      </c>
      <c r="D674" s="20">
        <v>44069</v>
      </c>
      <c r="E674" s="21">
        <v>123</v>
      </c>
      <c r="F674" s="21">
        <v>4</v>
      </c>
      <c r="G674" s="4">
        <v>3</v>
      </c>
      <c r="H674" s="4">
        <v>0</v>
      </c>
      <c r="I674" s="4">
        <v>3</v>
      </c>
      <c r="J674" s="70">
        <f>VLOOKUP(Table7[[#This Row],[PurchaseOrderID]],Purchase_Order!$A$2:$E$1228,5,0)</f>
        <v>1650</v>
      </c>
      <c r="K674" s="4" t="str">
        <f>IF(Table7[[#This Row],[RejectedQty]]=0,"","Rejected")</f>
        <v/>
      </c>
    </row>
    <row r="675" spans="1:11" x14ac:dyDescent="0.25">
      <c r="A675" s="5">
        <v>1546</v>
      </c>
      <c r="B675" s="5">
        <v>592</v>
      </c>
      <c r="C675" s="5">
        <v>1317</v>
      </c>
      <c r="D675" s="18">
        <v>44069</v>
      </c>
      <c r="E675" s="19">
        <v>125</v>
      </c>
      <c r="F675" s="19">
        <v>512</v>
      </c>
      <c r="G675" s="5">
        <v>550</v>
      </c>
      <c r="H675" s="5">
        <v>82</v>
      </c>
      <c r="I675" s="5">
        <v>468</v>
      </c>
      <c r="J675" s="70">
        <f>VLOOKUP(Table7[[#This Row],[PurchaseOrderID]],Purchase_Order!$A$2:$E$1228,5,0)</f>
        <v>1654</v>
      </c>
      <c r="K675" s="4" t="str">
        <f>IF(Table7[[#This Row],[RejectedQty]]=0,"","Rejected")</f>
        <v>Rejected</v>
      </c>
    </row>
    <row r="676" spans="1:11" x14ac:dyDescent="0.25">
      <c r="A676" s="4">
        <v>1547</v>
      </c>
      <c r="B676" s="4">
        <v>593</v>
      </c>
      <c r="C676" s="4">
        <v>1318</v>
      </c>
      <c r="D676" s="20">
        <v>44070</v>
      </c>
      <c r="E676" s="21">
        <v>125</v>
      </c>
      <c r="F676" s="21">
        <v>513</v>
      </c>
      <c r="G676" s="4">
        <v>550</v>
      </c>
      <c r="H676" s="4">
        <v>0</v>
      </c>
      <c r="I676" s="4">
        <v>550</v>
      </c>
      <c r="J676" s="70">
        <f>VLOOKUP(Table7[[#This Row],[PurchaseOrderID]],Purchase_Order!$A$2:$E$1228,5,0)</f>
        <v>1664</v>
      </c>
      <c r="K676" s="4" t="str">
        <f>IF(Table7[[#This Row],[RejectedQty]]=0,"","Rejected")</f>
        <v/>
      </c>
    </row>
    <row r="677" spans="1:11" x14ac:dyDescent="0.25">
      <c r="A677" s="5">
        <v>1548</v>
      </c>
      <c r="B677" s="5">
        <v>594</v>
      </c>
      <c r="C677" s="5">
        <v>1319</v>
      </c>
      <c r="D677" s="18">
        <v>44070</v>
      </c>
      <c r="E677" s="19">
        <v>125</v>
      </c>
      <c r="F677" s="19">
        <v>317</v>
      </c>
      <c r="G677" s="5">
        <v>550</v>
      </c>
      <c r="H677" s="5">
        <v>0</v>
      </c>
      <c r="I677" s="5">
        <v>550</v>
      </c>
      <c r="J677" s="70">
        <f>VLOOKUP(Table7[[#This Row],[PurchaseOrderID]],Purchase_Order!$A$2:$E$1228,5,0)</f>
        <v>1678</v>
      </c>
      <c r="K677" s="4" t="str">
        <f>IF(Table7[[#This Row],[RejectedQty]]=0,"","Rejected")</f>
        <v/>
      </c>
    </row>
    <row r="678" spans="1:11" x14ac:dyDescent="0.25">
      <c r="A678" s="4">
        <v>1549</v>
      </c>
      <c r="B678" s="4">
        <v>594</v>
      </c>
      <c r="C678" s="4">
        <v>1320</v>
      </c>
      <c r="D678" s="20">
        <v>44070</v>
      </c>
      <c r="E678" s="21">
        <v>123</v>
      </c>
      <c r="F678" s="21">
        <v>318</v>
      </c>
      <c r="G678" s="4">
        <v>550</v>
      </c>
      <c r="H678" s="4">
        <v>0</v>
      </c>
      <c r="I678" s="4">
        <v>550</v>
      </c>
      <c r="J678" s="70">
        <f>VLOOKUP(Table7[[#This Row],[PurchaseOrderID]],Purchase_Order!$A$2:$E$1228,5,0)</f>
        <v>1678</v>
      </c>
      <c r="K678" s="4" t="str">
        <f>IF(Table7[[#This Row],[RejectedQty]]=0,"","Rejected")</f>
        <v/>
      </c>
    </row>
    <row r="679" spans="1:11" x14ac:dyDescent="0.25">
      <c r="A679" s="5">
        <v>1550</v>
      </c>
      <c r="B679" s="5">
        <v>595</v>
      </c>
      <c r="C679" s="5">
        <v>1321</v>
      </c>
      <c r="D679" s="18">
        <v>44070</v>
      </c>
      <c r="E679" s="19">
        <v>123</v>
      </c>
      <c r="F679" s="19">
        <v>413</v>
      </c>
      <c r="G679" s="5">
        <v>3</v>
      </c>
      <c r="H679" s="5">
        <v>0</v>
      </c>
      <c r="I679" s="5">
        <v>3</v>
      </c>
      <c r="J679" s="70">
        <f>VLOOKUP(Table7[[#This Row],[PurchaseOrderID]],Purchase_Order!$A$2:$E$1228,5,0)</f>
        <v>1616</v>
      </c>
      <c r="K679" s="4" t="str">
        <f>IF(Table7[[#This Row],[RejectedQty]]=0,"","Rejected")</f>
        <v/>
      </c>
    </row>
    <row r="680" spans="1:11" x14ac:dyDescent="0.25">
      <c r="A680" s="4">
        <v>1551</v>
      </c>
      <c r="B680" s="4">
        <v>595</v>
      </c>
      <c r="C680" s="4">
        <v>1322</v>
      </c>
      <c r="D680" s="20">
        <v>44070</v>
      </c>
      <c r="E680" s="21">
        <v>123</v>
      </c>
      <c r="F680" s="21">
        <v>414</v>
      </c>
      <c r="G680" s="4">
        <v>3</v>
      </c>
      <c r="H680" s="4">
        <v>0</v>
      </c>
      <c r="I680" s="4">
        <v>3</v>
      </c>
      <c r="J680" s="70">
        <f>VLOOKUP(Table7[[#This Row],[PurchaseOrderID]],Purchase_Order!$A$2:$E$1228,5,0)</f>
        <v>1616</v>
      </c>
      <c r="K680" s="4" t="str">
        <f>IF(Table7[[#This Row],[RejectedQty]]=0,"","Rejected")</f>
        <v/>
      </c>
    </row>
    <row r="681" spans="1:11" x14ac:dyDescent="0.25">
      <c r="A681" s="5">
        <v>1552</v>
      </c>
      <c r="B681" s="5">
        <v>595</v>
      </c>
      <c r="C681" s="5">
        <v>1323</v>
      </c>
      <c r="D681" s="18">
        <v>44070</v>
      </c>
      <c r="E681" s="19">
        <v>123</v>
      </c>
      <c r="F681" s="19">
        <v>415</v>
      </c>
      <c r="G681" s="5">
        <v>3</v>
      </c>
      <c r="H681" s="5">
        <v>0</v>
      </c>
      <c r="I681" s="5">
        <v>3</v>
      </c>
      <c r="J681" s="70">
        <f>VLOOKUP(Table7[[#This Row],[PurchaseOrderID]],Purchase_Order!$A$2:$E$1228,5,0)</f>
        <v>1616</v>
      </c>
      <c r="K681" s="4" t="str">
        <f>IF(Table7[[#This Row],[RejectedQty]]=0,"","Rejected")</f>
        <v/>
      </c>
    </row>
    <row r="682" spans="1:11" x14ac:dyDescent="0.25">
      <c r="A682" s="4">
        <v>1553</v>
      </c>
      <c r="B682" s="4">
        <v>595</v>
      </c>
      <c r="C682" s="4">
        <v>1324</v>
      </c>
      <c r="D682" s="20">
        <v>44070</v>
      </c>
      <c r="E682" s="21">
        <v>123</v>
      </c>
      <c r="F682" s="21">
        <v>416</v>
      </c>
      <c r="G682" s="4">
        <v>3</v>
      </c>
      <c r="H682" s="4">
        <v>0</v>
      </c>
      <c r="I682" s="4">
        <v>3</v>
      </c>
      <c r="J682" s="70">
        <f>VLOOKUP(Table7[[#This Row],[PurchaseOrderID]],Purchase_Order!$A$2:$E$1228,5,0)</f>
        <v>1616</v>
      </c>
      <c r="K682" s="4" t="str">
        <f>IF(Table7[[#This Row],[RejectedQty]]=0,"","Rejected")</f>
        <v/>
      </c>
    </row>
    <row r="683" spans="1:11" x14ac:dyDescent="0.25">
      <c r="A683" s="5">
        <v>1554</v>
      </c>
      <c r="B683" s="5">
        <v>595</v>
      </c>
      <c r="C683" s="5">
        <v>1325</v>
      </c>
      <c r="D683" s="18">
        <v>44070</v>
      </c>
      <c r="E683" s="19">
        <v>123</v>
      </c>
      <c r="F683" s="19">
        <v>417</v>
      </c>
      <c r="G683" s="5">
        <v>3</v>
      </c>
      <c r="H683" s="5">
        <v>0</v>
      </c>
      <c r="I683" s="5">
        <v>3</v>
      </c>
      <c r="J683" s="70">
        <f>VLOOKUP(Table7[[#This Row],[PurchaseOrderID]],Purchase_Order!$A$2:$E$1228,5,0)</f>
        <v>1616</v>
      </c>
      <c r="K683" s="4" t="str">
        <f>IF(Table7[[#This Row],[RejectedQty]]=0,"","Rejected")</f>
        <v/>
      </c>
    </row>
    <row r="684" spans="1:11" x14ac:dyDescent="0.25">
      <c r="A684" s="4">
        <v>1555</v>
      </c>
      <c r="B684" s="4">
        <v>595</v>
      </c>
      <c r="C684" s="4">
        <v>1326</v>
      </c>
      <c r="D684" s="20">
        <v>44070</v>
      </c>
      <c r="E684" s="21">
        <v>123</v>
      </c>
      <c r="F684" s="21">
        <v>418</v>
      </c>
      <c r="G684" s="4">
        <v>3</v>
      </c>
      <c r="H684" s="4">
        <v>0</v>
      </c>
      <c r="I684" s="4">
        <v>3</v>
      </c>
      <c r="J684" s="70">
        <f>VLOOKUP(Table7[[#This Row],[PurchaseOrderID]],Purchase_Order!$A$2:$E$1228,5,0)</f>
        <v>1616</v>
      </c>
      <c r="K684" s="4" t="str">
        <f>IF(Table7[[#This Row],[RejectedQty]]=0,"","Rejected")</f>
        <v/>
      </c>
    </row>
    <row r="685" spans="1:11" x14ac:dyDescent="0.25">
      <c r="A685" s="5">
        <v>1556</v>
      </c>
      <c r="B685" s="5">
        <v>595</v>
      </c>
      <c r="C685" s="5">
        <v>1327</v>
      </c>
      <c r="D685" s="18">
        <v>44070</v>
      </c>
      <c r="E685" s="19">
        <v>125</v>
      </c>
      <c r="F685" s="19">
        <v>419</v>
      </c>
      <c r="G685" s="5">
        <v>3</v>
      </c>
      <c r="H685" s="5">
        <v>0</v>
      </c>
      <c r="I685" s="5">
        <v>3</v>
      </c>
      <c r="J685" s="70">
        <f>VLOOKUP(Table7[[#This Row],[PurchaseOrderID]],Purchase_Order!$A$2:$E$1228,5,0)</f>
        <v>1616</v>
      </c>
      <c r="K685" s="4" t="str">
        <f>IF(Table7[[#This Row],[RejectedQty]]=0,"","Rejected")</f>
        <v/>
      </c>
    </row>
    <row r="686" spans="1:11" x14ac:dyDescent="0.25">
      <c r="A686" s="4">
        <v>1557</v>
      </c>
      <c r="B686" s="4">
        <v>595</v>
      </c>
      <c r="C686" s="4">
        <v>1328</v>
      </c>
      <c r="D686" s="20">
        <v>44070</v>
      </c>
      <c r="E686" s="21">
        <v>125</v>
      </c>
      <c r="F686" s="21">
        <v>420</v>
      </c>
      <c r="G686" s="4">
        <v>3</v>
      </c>
      <c r="H686" s="4">
        <v>0</v>
      </c>
      <c r="I686" s="4">
        <v>3</v>
      </c>
      <c r="J686" s="70">
        <f>VLOOKUP(Table7[[#This Row],[PurchaseOrderID]],Purchase_Order!$A$2:$E$1228,5,0)</f>
        <v>1616</v>
      </c>
      <c r="K686" s="4" t="str">
        <f>IF(Table7[[#This Row],[RejectedQty]]=0,"","Rejected")</f>
        <v/>
      </c>
    </row>
    <row r="687" spans="1:11" x14ac:dyDescent="0.25">
      <c r="A687" s="5">
        <v>1558</v>
      </c>
      <c r="B687" s="5">
        <v>595</v>
      </c>
      <c r="C687" s="5">
        <v>1329</v>
      </c>
      <c r="D687" s="18">
        <v>44070</v>
      </c>
      <c r="E687" s="19">
        <v>123</v>
      </c>
      <c r="F687" s="19">
        <v>421</v>
      </c>
      <c r="G687" s="5">
        <v>3</v>
      </c>
      <c r="H687" s="5">
        <v>0</v>
      </c>
      <c r="I687" s="5">
        <v>3</v>
      </c>
      <c r="J687" s="70">
        <f>VLOOKUP(Table7[[#This Row],[PurchaseOrderID]],Purchase_Order!$A$2:$E$1228,5,0)</f>
        <v>1616</v>
      </c>
      <c r="K687" s="4" t="str">
        <f>IF(Table7[[#This Row],[RejectedQty]]=0,"","Rejected")</f>
        <v/>
      </c>
    </row>
    <row r="688" spans="1:11" x14ac:dyDescent="0.25">
      <c r="A688" s="4">
        <v>1559</v>
      </c>
      <c r="B688" s="4">
        <v>596</v>
      </c>
      <c r="C688" s="4">
        <v>1330</v>
      </c>
      <c r="D688" s="20">
        <v>44070</v>
      </c>
      <c r="E688" s="21">
        <v>125</v>
      </c>
      <c r="F688" s="21">
        <v>429</v>
      </c>
      <c r="G688" s="4">
        <v>3</v>
      </c>
      <c r="H688" s="4">
        <v>0</v>
      </c>
      <c r="I688" s="4">
        <v>3</v>
      </c>
      <c r="J688" s="70">
        <f>VLOOKUP(Table7[[#This Row],[PurchaseOrderID]],Purchase_Order!$A$2:$E$1228,5,0)</f>
        <v>1492</v>
      </c>
      <c r="K688" s="4" t="str">
        <f>IF(Table7[[#This Row],[RejectedQty]]=0,"","Rejected")</f>
        <v/>
      </c>
    </row>
    <row r="689" spans="1:11" x14ac:dyDescent="0.25">
      <c r="A689" s="5">
        <v>1560</v>
      </c>
      <c r="B689" s="5">
        <v>596</v>
      </c>
      <c r="C689" s="5">
        <v>1331</v>
      </c>
      <c r="D689" s="18">
        <v>44070</v>
      </c>
      <c r="E689" s="19">
        <v>123</v>
      </c>
      <c r="F689" s="19">
        <v>430</v>
      </c>
      <c r="G689" s="5">
        <v>3</v>
      </c>
      <c r="H689" s="5">
        <v>0</v>
      </c>
      <c r="I689" s="5">
        <v>3</v>
      </c>
      <c r="J689" s="70">
        <f>VLOOKUP(Table7[[#This Row],[PurchaseOrderID]],Purchase_Order!$A$2:$E$1228,5,0)</f>
        <v>1492</v>
      </c>
      <c r="K689" s="4" t="str">
        <f>IF(Table7[[#This Row],[RejectedQty]]=0,"","Rejected")</f>
        <v/>
      </c>
    </row>
    <row r="690" spans="1:11" x14ac:dyDescent="0.25">
      <c r="A690" s="4">
        <v>1561</v>
      </c>
      <c r="B690" s="4">
        <v>596</v>
      </c>
      <c r="C690" s="4">
        <v>1332</v>
      </c>
      <c r="D690" s="20">
        <v>44070</v>
      </c>
      <c r="E690" s="21">
        <v>123</v>
      </c>
      <c r="F690" s="21">
        <v>431</v>
      </c>
      <c r="G690" s="4">
        <v>3</v>
      </c>
      <c r="H690" s="4">
        <v>0</v>
      </c>
      <c r="I690" s="4">
        <v>3</v>
      </c>
      <c r="J690" s="70">
        <f>VLOOKUP(Table7[[#This Row],[PurchaseOrderID]],Purchase_Order!$A$2:$E$1228,5,0)</f>
        <v>1492</v>
      </c>
      <c r="K690" s="4" t="str">
        <f>IF(Table7[[#This Row],[RejectedQty]]=0,"","Rejected")</f>
        <v/>
      </c>
    </row>
    <row r="691" spans="1:11" x14ac:dyDescent="0.25">
      <c r="A691" s="5">
        <v>1562</v>
      </c>
      <c r="B691" s="5">
        <v>596</v>
      </c>
      <c r="C691" s="5">
        <v>1333</v>
      </c>
      <c r="D691" s="18">
        <v>44070</v>
      </c>
      <c r="E691" s="19">
        <v>125</v>
      </c>
      <c r="F691" s="19">
        <v>432</v>
      </c>
      <c r="G691" s="5">
        <v>3</v>
      </c>
      <c r="H691" s="5">
        <v>0</v>
      </c>
      <c r="I691" s="5">
        <v>3</v>
      </c>
      <c r="J691" s="70">
        <f>VLOOKUP(Table7[[#This Row],[PurchaseOrderID]],Purchase_Order!$A$2:$E$1228,5,0)</f>
        <v>1492</v>
      </c>
      <c r="K691" s="4" t="str">
        <f>IF(Table7[[#This Row],[RejectedQty]]=0,"","Rejected")</f>
        <v/>
      </c>
    </row>
    <row r="692" spans="1:11" x14ac:dyDescent="0.25">
      <c r="A692" s="4">
        <v>1563</v>
      </c>
      <c r="B692" s="4">
        <v>597</v>
      </c>
      <c r="C692" s="4">
        <v>1334</v>
      </c>
      <c r="D692" s="20">
        <v>44070</v>
      </c>
      <c r="E692" s="21">
        <v>125</v>
      </c>
      <c r="F692" s="21">
        <v>322</v>
      </c>
      <c r="G692" s="4">
        <v>60</v>
      </c>
      <c r="H692" s="4">
        <v>0</v>
      </c>
      <c r="I692" s="4">
        <v>60</v>
      </c>
      <c r="J692" s="70">
        <f>VLOOKUP(Table7[[#This Row],[PurchaseOrderID]],Purchase_Order!$A$2:$E$1228,5,0)</f>
        <v>1602</v>
      </c>
      <c r="K692" s="4" t="str">
        <f>IF(Table7[[#This Row],[RejectedQty]]=0,"","Rejected")</f>
        <v/>
      </c>
    </row>
    <row r="693" spans="1:11" x14ac:dyDescent="0.25">
      <c r="A693" s="5">
        <v>1564</v>
      </c>
      <c r="B693" s="5">
        <v>598</v>
      </c>
      <c r="C693" s="5">
        <v>1335</v>
      </c>
      <c r="D693" s="18">
        <v>44070</v>
      </c>
      <c r="E693" s="19">
        <v>125</v>
      </c>
      <c r="F693" s="19">
        <v>438</v>
      </c>
      <c r="G693" s="5">
        <v>3</v>
      </c>
      <c r="H693" s="5">
        <v>0</v>
      </c>
      <c r="I693" s="5">
        <v>3</v>
      </c>
      <c r="J693" s="70">
        <f>VLOOKUP(Table7[[#This Row],[PurchaseOrderID]],Purchase_Order!$A$2:$E$1228,5,0)</f>
        <v>1540</v>
      </c>
      <c r="K693" s="4" t="str">
        <f>IF(Table7[[#This Row],[RejectedQty]]=0,"","Rejected")</f>
        <v/>
      </c>
    </row>
    <row r="694" spans="1:11" x14ac:dyDescent="0.25">
      <c r="A694" s="4">
        <v>1565</v>
      </c>
      <c r="B694" s="4">
        <v>598</v>
      </c>
      <c r="C694" s="4">
        <v>1336</v>
      </c>
      <c r="D694" s="20">
        <v>44070</v>
      </c>
      <c r="E694" s="21">
        <v>125</v>
      </c>
      <c r="F694" s="21">
        <v>439</v>
      </c>
      <c r="G694" s="4">
        <v>3</v>
      </c>
      <c r="H694" s="4">
        <v>0</v>
      </c>
      <c r="I694" s="4">
        <v>3</v>
      </c>
      <c r="J694" s="70">
        <f>VLOOKUP(Table7[[#This Row],[PurchaseOrderID]],Purchase_Order!$A$2:$E$1228,5,0)</f>
        <v>1540</v>
      </c>
      <c r="K694" s="4" t="str">
        <f>IF(Table7[[#This Row],[RejectedQty]]=0,"","Rejected")</f>
        <v/>
      </c>
    </row>
    <row r="695" spans="1:11" x14ac:dyDescent="0.25">
      <c r="A695" s="5">
        <v>1566</v>
      </c>
      <c r="B695" s="5">
        <v>598</v>
      </c>
      <c r="C695" s="5">
        <v>1337</v>
      </c>
      <c r="D695" s="18">
        <v>44070</v>
      </c>
      <c r="E695" s="19">
        <v>123</v>
      </c>
      <c r="F695" s="19">
        <v>440</v>
      </c>
      <c r="G695" s="5">
        <v>3</v>
      </c>
      <c r="H695" s="5">
        <v>0</v>
      </c>
      <c r="I695" s="5">
        <v>3</v>
      </c>
      <c r="J695" s="70">
        <f>VLOOKUP(Table7[[#This Row],[PurchaseOrderID]],Purchase_Order!$A$2:$E$1228,5,0)</f>
        <v>1540</v>
      </c>
      <c r="K695" s="4" t="str">
        <f>IF(Table7[[#This Row],[RejectedQty]]=0,"","Rejected")</f>
        <v/>
      </c>
    </row>
    <row r="696" spans="1:11" x14ac:dyDescent="0.25">
      <c r="A696" s="4">
        <v>1567</v>
      </c>
      <c r="B696" s="4">
        <v>598</v>
      </c>
      <c r="C696" s="4">
        <v>1338</v>
      </c>
      <c r="D696" s="20">
        <v>44070</v>
      </c>
      <c r="E696" s="21">
        <v>125</v>
      </c>
      <c r="F696" s="21">
        <v>441</v>
      </c>
      <c r="G696" s="4">
        <v>3</v>
      </c>
      <c r="H696" s="4">
        <v>0</v>
      </c>
      <c r="I696" s="4">
        <v>3</v>
      </c>
      <c r="J696" s="70">
        <f>VLOOKUP(Table7[[#This Row],[PurchaseOrderID]],Purchase_Order!$A$2:$E$1228,5,0)</f>
        <v>1540</v>
      </c>
      <c r="K696" s="4" t="str">
        <f>IF(Table7[[#This Row],[RejectedQty]]=0,"","Rejected")</f>
        <v/>
      </c>
    </row>
    <row r="697" spans="1:11" x14ac:dyDescent="0.25">
      <c r="A697" s="5">
        <v>1568</v>
      </c>
      <c r="B697" s="5">
        <v>598</v>
      </c>
      <c r="C697" s="5">
        <v>1339</v>
      </c>
      <c r="D697" s="18">
        <v>44070</v>
      </c>
      <c r="E697" s="19">
        <v>125</v>
      </c>
      <c r="F697" s="19">
        <v>442</v>
      </c>
      <c r="G697" s="5">
        <v>3</v>
      </c>
      <c r="H697" s="5">
        <v>0</v>
      </c>
      <c r="I697" s="5">
        <v>3</v>
      </c>
      <c r="J697" s="70">
        <f>VLOOKUP(Table7[[#This Row],[PurchaseOrderID]],Purchase_Order!$A$2:$E$1228,5,0)</f>
        <v>1540</v>
      </c>
      <c r="K697" s="4" t="str">
        <f>IF(Table7[[#This Row],[RejectedQty]]=0,"","Rejected")</f>
        <v/>
      </c>
    </row>
    <row r="698" spans="1:11" x14ac:dyDescent="0.25">
      <c r="A698" s="4">
        <v>1569</v>
      </c>
      <c r="B698" s="4">
        <v>599</v>
      </c>
      <c r="C698" s="4">
        <v>1340</v>
      </c>
      <c r="D698" s="20">
        <v>44070</v>
      </c>
      <c r="E698" s="21">
        <v>125</v>
      </c>
      <c r="F698" s="21">
        <v>941</v>
      </c>
      <c r="G698" s="4">
        <v>550</v>
      </c>
      <c r="H698" s="4">
        <v>0</v>
      </c>
      <c r="I698" s="4">
        <v>550</v>
      </c>
      <c r="J698" s="70">
        <f>VLOOKUP(Table7[[#This Row],[PurchaseOrderID]],Purchase_Order!$A$2:$E$1228,5,0)</f>
        <v>1628</v>
      </c>
      <c r="K698" s="4" t="str">
        <f>IF(Table7[[#This Row],[RejectedQty]]=0,"","Rejected")</f>
        <v/>
      </c>
    </row>
    <row r="699" spans="1:11" x14ac:dyDescent="0.25">
      <c r="A699" s="5">
        <v>1570</v>
      </c>
      <c r="B699" s="5">
        <v>600</v>
      </c>
      <c r="C699" s="5">
        <v>1341</v>
      </c>
      <c r="D699" s="18">
        <v>44070</v>
      </c>
      <c r="E699" s="19">
        <v>123</v>
      </c>
      <c r="F699" s="19">
        <v>320</v>
      </c>
      <c r="G699" s="5">
        <v>3</v>
      </c>
      <c r="H699" s="5">
        <v>0</v>
      </c>
      <c r="I699" s="5">
        <v>3</v>
      </c>
      <c r="J699" s="70">
        <f>VLOOKUP(Table7[[#This Row],[PurchaseOrderID]],Purchase_Order!$A$2:$E$1228,5,0)</f>
        <v>1604</v>
      </c>
      <c r="K699" s="4" t="str">
        <f>IF(Table7[[#This Row],[RejectedQty]]=0,"","Rejected")</f>
        <v/>
      </c>
    </row>
    <row r="700" spans="1:11" x14ac:dyDescent="0.25">
      <c r="A700" s="4">
        <v>1571</v>
      </c>
      <c r="B700" s="4">
        <v>600</v>
      </c>
      <c r="C700" s="4">
        <v>1342</v>
      </c>
      <c r="D700" s="20">
        <v>44070</v>
      </c>
      <c r="E700" s="21">
        <v>123</v>
      </c>
      <c r="F700" s="21">
        <v>321</v>
      </c>
      <c r="G700" s="4">
        <v>3</v>
      </c>
      <c r="H700" s="4">
        <v>0</v>
      </c>
      <c r="I700" s="4">
        <v>3</v>
      </c>
      <c r="J700" s="70">
        <f>VLOOKUP(Table7[[#This Row],[PurchaseOrderID]],Purchase_Order!$A$2:$E$1228,5,0)</f>
        <v>1604</v>
      </c>
      <c r="K700" s="4" t="str">
        <f>IF(Table7[[#This Row],[RejectedQty]]=0,"","Rejected")</f>
        <v/>
      </c>
    </row>
    <row r="701" spans="1:11" x14ac:dyDescent="0.25">
      <c r="A701" s="5">
        <v>1572</v>
      </c>
      <c r="B701" s="5">
        <v>600</v>
      </c>
      <c r="C701" s="5">
        <v>1343</v>
      </c>
      <c r="D701" s="18">
        <v>44070</v>
      </c>
      <c r="E701" s="19">
        <v>123</v>
      </c>
      <c r="F701" s="19">
        <v>322</v>
      </c>
      <c r="G701" s="5">
        <v>60</v>
      </c>
      <c r="H701" s="5">
        <v>0</v>
      </c>
      <c r="I701" s="5">
        <v>60</v>
      </c>
      <c r="J701" s="70">
        <f>VLOOKUP(Table7[[#This Row],[PurchaseOrderID]],Purchase_Order!$A$2:$E$1228,5,0)</f>
        <v>1604</v>
      </c>
      <c r="K701" s="4" t="str">
        <f>IF(Table7[[#This Row],[RejectedQty]]=0,"","Rejected")</f>
        <v/>
      </c>
    </row>
    <row r="702" spans="1:11" x14ac:dyDescent="0.25">
      <c r="A702" s="4">
        <v>1573</v>
      </c>
      <c r="B702" s="4">
        <v>601</v>
      </c>
      <c r="C702" s="4">
        <v>1344</v>
      </c>
      <c r="D702" s="20">
        <v>44070</v>
      </c>
      <c r="E702" s="21">
        <v>123</v>
      </c>
      <c r="F702" s="21">
        <v>504</v>
      </c>
      <c r="G702" s="4">
        <v>3</v>
      </c>
      <c r="H702" s="4">
        <v>0</v>
      </c>
      <c r="I702" s="4">
        <v>3</v>
      </c>
      <c r="J702" s="70">
        <f>VLOOKUP(Table7[[#This Row],[PurchaseOrderID]],Purchase_Order!$A$2:$E$1228,5,0)</f>
        <v>1690</v>
      </c>
      <c r="K702" s="4" t="str">
        <f>IF(Table7[[#This Row],[RejectedQty]]=0,"","Rejected")</f>
        <v/>
      </c>
    </row>
    <row r="703" spans="1:11" x14ac:dyDescent="0.25">
      <c r="A703" s="5">
        <v>1574</v>
      </c>
      <c r="B703" s="5">
        <v>602</v>
      </c>
      <c r="C703" s="5">
        <v>1345</v>
      </c>
      <c r="D703" s="18">
        <v>44070</v>
      </c>
      <c r="E703" s="19">
        <v>123</v>
      </c>
      <c r="F703" s="19">
        <v>497</v>
      </c>
      <c r="G703" s="5">
        <v>3</v>
      </c>
      <c r="H703" s="5">
        <v>0</v>
      </c>
      <c r="I703" s="5">
        <v>3</v>
      </c>
      <c r="J703" s="70">
        <f>VLOOKUP(Table7[[#This Row],[PurchaseOrderID]],Purchase_Order!$A$2:$E$1228,5,0)</f>
        <v>1566</v>
      </c>
      <c r="K703" s="4" t="str">
        <f>IF(Table7[[#This Row],[RejectedQty]]=0,"","Rejected")</f>
        <v/>
      </c>
    </row>
    <row r="704" spans="1:11" x14ac:dyDescent="0.25">
      <c r="A704" s="4">
        <v>1575</v>
      </c>
      <c r="B704" s="4">
        <v>603</v>
      </c>
      <c r="C704" s="4">
        <v>1346</v>
      </c>
      <c r="D704" s="20">
        <v>44070</v>
      </c>
      <c r="E704" s="21">
        <v>123</v>
      </c>
      <c r="F704" s="21">
        <v>323</v>
      </c>
      <c r="G704" s="4">
        <v>3</v>
      </c>
      <c r="H704" s="4">
        <v>0</v>
      </c>
      <c r="I704" s="4">
        <v>3</v>
      </c>
      <c r="J704" s="70">
        <f>VLOOKUP(Table7[[#This Row],[PurchaseOrderID]],Purchase_Order!$A$2:$E$1228,5,0)</f>
        <v>1698</v>
      </c>
      <c r="K704" s="4" t="str">
        <f>IF(Table7[[#This Row],[RejectedQty]]=0,"","Rejected")</f>
        <v/>
      </c>
    </row>
    <row r="705" spans="1:11" x14ac:dyDescent="0.25">
      <c r="A705" s="5">
        <v>1576</v>
      </c>
      <c r="B705" s="5">
        <v>604</v>
      </c>
      <c r="C705" s="5">
        <v>1347</v>
      </c>
      <c r="D705" s="18">
        <v>44070</v>
      </c>
      <c r="E705" s="19">
        <v>123</v>
      </c>
      <c r="F705" s="19">
        <v>523</v>
      </c>
      <c r="G705" s="5">
        <v>550</v>
      </c>
      <c r="H705" s="5">
        <v>0</v>
      </c>
      <c r="I705" s="5">
        <v>550</v>
      </c>
      <c r="J705" s="70">
        <f>VLOOKUP(Table7[[#This Row],[PurchaseOrderID]],Purchase_Order!$A$2:$E$1228,5,0)</f>
        <v>1560</v>
      </c>
      <c r="K705" s="4" t="str">
        <f>IF(Table7[[#This Row],[RejectedQty]]=0,"","Rejected")</f>
        <v/>
      </c>
    </row>
    <row r="706" spans="1:11" x14ac:dyDescent="0.25">
      <c r="A706" s="4">
        <v>1577</v>
      </c>
      <c r="B706" s="4">
        <v>604</v>
      </c>
      <c r="C706" s="4">
        <v>1348</v>
      </c>
      <c r="D706" s="20">
        <v>44070</v>
      </c>
      <c r="E706" s="21">
        <v>125</v>
      </c>
      <c r="F706" s="21">
        <v>524</v>
      </c>
      <c r="G706" s="4">
        <v>550</v>
      </c>
      <c r="H706" s="4">
        <v>0</v>
      </c>
      <c r="I706" s="4">
        <v>550</v>
      </c>
      <c r="J706" s="70">
        <f>VLOOKUP(Table7[[#This Row],[PurchaseOrderID]],Purchase_Order!$A$2:$E$1228,5,0)</f>
        <v>1560</v>
      </c>
      <c r="K706" s="4" t="str">
        <f>IF(Table7[[#This Row],[RejectedQty]]=0,"","Rejected")</f>
        <v/>
      </c>
    </row>
    <row r="707" spans="1:11" x14ac:dyDescent="0.25">
      <c r="A707" s="5">
        <v>1578</v>
      </c>
      <c r="B707" s="5">
        <v>605</v>
      </c>
      <c r="C707" s="5">
        <v>1349</v>
      </c>
      <c r="D707" s="18">
        <v>44070</v>
      </c>
      <c r="E707" s="19">
        <v>125</v>
      </c>
      <c r="F707" s="19">
        <v>492</v>
      </c>
      <c r="G707" s="5">
        <v>60</v>
      </c>
      <c r="H707" s="5">
        <v>0</v>
      </c>
      <c r="I707" s="5">
        <v>60</v>
      </c>
      <c r="J707" s="70">
        <f>VLOOKUP(Table7[[#This Row],[PurchaseOrderID]],Purchase_Order!$A$2:$E$1228,5,0)</f>
        <v>1692</v>
      </c>
      <c r="K707" s="4" t="str">
        <f>IF(Table7[[#This Row],[RejectedQty]]=0,"","Rejected")</f>
        <v/>
      </c>
    </row>
    <row r="708" spans="1:11" x14ac:dyDescent="0.25">
      <c r="A708" s="4">
        <v>1579</v>
      </c>
      <c r="B708" s="4">
        <v>605</v>
      </c>
      <c r="C708" s="4">
        <v>1350</v>
      </c>
      <c r="D708" s="20">
        <v>44070</v>
      </c>
      <c r="E708" s="21">
        <v>123</v>
      </c>
      <c r="F708" s="21">
        <v>493</v>
      </c>
      <c r="G708" s="4">
        <v>57</v>
      </c>
      <c r="H708" s="4">
        <v>0</v>
      </c>
      <c r="I708" s="4">
        <v>57</v>
      </c>
      <c r="J708" s="70">
        <f>VLOOKUP(Table7[[#This Row],[PurchaseOrderID]],Purchase_Order!$A$2:$E$1228,5,0)</f>
        <v>1692</v>
      </c>
      <c r="K708" s="4" t="str">
        <f>IF(Table7[[#This Row],[RejectedQty]]=0,"","Rejected")</f>
        <v/>
      </c>
    </row>
    <row r="709" spans="1:11" x14ac:dyDescent="0.25">
      <c r="A709" s="5">
        <v>1580</v>
      </c>
      <c r="B709" s="5">
        <v>605</v>
      </c>
      <c r="C709" s="5">
        <v>1351</v>
      </c>
      <c r="D709" s="18">
        <v>44070</v>
      </c>
      <c r="E709" s="19">
        <v>125</v>
      </c>
      <c r="F709" s="19">
        <v>494</v>
      </c>
      <c r="G709" s="5">
        <v>60</v>
      </c>
      <c r="H709" s="5">
        <v>0</v>
      </c>
      <c r="I709" s="5">
        <v>60</v>
      </c>
      <c r="J709" s="70">
        <f>VLOOKUP(Table7[[#This Row],[PurchaseOrderID]],Purchase_Order!$A$2:$E$1228,5,0)</f>
        <v>1692</v>
      </c>
      <c r="K709" s="4" t="str">
        <f>IF(Table7[[#This Row],[RejectedQty]]=0,"","Rejected")</f>
        <v/>
      </c>
    </row>
    <row r="710" spans="1:11" x14ac:dyDescent="0.25">
      <c r="A710" s="4">
        <v>1581</v>
      </c>
      <c r="B710" s="4">
        <v>605</v>
      </c>
      <c r="C710" s="4">
        <v>1352</v>
      </c>
      <c r="D710" s="20">
        <v>44070</v>
      </c>
      <c r="E710" s="21">
        <v>123</v>
      </c>
      <c r="F710" s="21">
        <v>495</v>
      </c>
      <c r="G710" s="4">
        <v>60</v>
      </c>
      <c r="H710" s="4">
        <v>0</v>
      </c>
      <c r="I710" s="4">
        <v>60</v>
      </c>
      <c r="J710" s="70">
        <f>VLOOKUP(Table7[[#This Row],[PurchaseOrderID]],Purchase_Order!$A$2:$E$1228,5,0)</f>
        <v>1692</v>
      </c>
      <c r="K710" s="4" t="str">
        <f>IF(Table7[[#This Row],[RejectedQty]]=0,"","Rejected")</f>
        <v/>
      </c>
    </row>
    <row r="711" spans="1:11" x14ac:dyDescent="0.25">
      <c r="A711" s="5">
        <v>1582</v>
      </c>
      <c r="B711" s="5">
        <v>605</v>
      </c>
      <c r="C711" s="5">
        <v>1353</v>
      </c>
      <c r="D711" s="18">
        <v>44070</v>
      </c>
      <c r="E711" s="19">
        <v>123</v>
      </c>
      <c r="F711" s="19">
        <v>496</v>
      </c>
      <c r="G711" s="5">
        <v>60</v>
      </c>
      <c r="H711" s="5">
        <v>0</v>
      </c>
      <c r="I711" s="5">
        <v>60</v>
      </c>
      <c r="J711" s="70">
        <f>VLOOKUP(Table7[[#This Row],[PurchaseOrderID]],Purchase_Order!$A$2:$E$1228,5,0)</f>
        <v>1692</v>
      </c>
      <c r="K711" s="4" t="str">
        <f>IF(Table7[[#This Row],[RejectedQty]]=0,"","Rejected")</f>
        <v/>
      </c>
    </row>
    <row r="712" spans="1:11" x14ac:dyDescent="0.25">
      <c r="A712" s="4">
        <v>1583</v>
      </c>
      <c r="B712" s="4">
        <v>606</v>
      </c>
      <c r="C712" s="4">
        <v>1354</v>
      </c>
      <c r="D712" s="20">
        <v>44070</v>
      </c>
      <c r="E712" s="21">
        <v>125</v>
      </c>
      <c r="F712" s="21">
        <v>915</v>
      </c>
      <c r="G712" s="4">
        <v>468</v>
      </c>
      <c r="H712" s="4">
        <v>0</v>
      </c>
      <c r="I712" s="4">
        <v>468</v>
      </c>
      <c r="J712" s="70">
        <f>VLOOKUP(Table7[[#This Row],[PurchaseOrderID]],Purchase_Order!$A$2:$E$1228,5,0)</f>
        <v>1696</v>
      </c>
      <c r="K712" s="4" t="str">
        <f>IF(Table7[[#This Row],[RejectedQty]]=0,"","Rejected")</f>
        <v/>
      </c>
    </row>
    <row r="713" spans="1:11" x14ac:dyDescent="0.25">
      <c r="A713" s="5">
        <v>1584</v>
      </c>
      <c r="B713" s="5">
        <v>606</v>
      </c>
      <c r="C713" s="5">
        <v>1355</v>
      </c>
      <c r="D713" s="18">
        <v>44070</v>
      </c>
      <c r="E713" s="19">
        <v>125</v>
      </c>
      <c r="F713" s="19">
        <v>916</v>
      </c>
      <c r="G713" s="5">
        <v>550</v>
      </c>
      <c r="H713" s="5">
        <v>0</v>
      </c>
      <c r="I713" s="5">
        <v>550</v>
      </c>
      <c r="J713" s="70">
        <f>VLOOKUP(Table7[[#This Row],[PurchaseOrderID]],Purchase_Order!$A$2:$E$1228,5,0)</f>
        <v>1696</v>
      </c>
      <c r="K713" s="4" t="str">
        <f>IF(Table7[[#This Row],[RejectedQty]]=0,"","Rejected")</f>
        <v/>
      </c>
    </row>
    <row r="714" spans="1:11" x14ac:dyDescent="0.25">
      <c r="A714" s="4">
        <v>1585</v>
      </c>
      <c r="B714" s="4">
        <v>607</v>
      </c>
      <c r="C714" s="4">
        <v>1356</v>
      </c>
      <c r="D714" s="20">
        <v>44070</v>
      </c>
      <c r="E714" s="21">
        <v>125</v>
      </c>
      <c r="F714" s="21">
        <v>506</v>
      </c>
      <c r="G714" s="4">
        <v>60</v>
      </c>
      <c r="H714" s="4">
        <v>0</v>
      </c>
      <c r="I714" s="4">
        <v>60</v>
      </c>
      <c r="J714" s="70">
        <f>VLOOKUP(Table7[[#This Row],[PurchaseOrderID]],Purchase_Order!$A$2:$E$1228,5,0)</f>
        <v>1504</v>
      </c>
      <c r="K714" s="4" t="str">
        <f>IF(Table7[[#This Row],[RejectedQty]]=0,"","Rejected")</f>
        <v/>
      </c>
    </row>
    <row r="715" spans="1:11" x14ac:dyDescent="0.25">
      <c r="A715" s="5">
        <v>1586</v>
      </c>
      <c r="B715" s="5">
        <v>608</v>
      </c>
      <c r="C715" s="5">
        <v>1357</v>
      </c>
      <c r="D715" s="18">
        <v>44070</v>
      </c>
      <c r="E715" s="19">
        <v>125</v>
      </c>
      <c r="F715" s="19">
        <v>351</v>
      </c>
      <c r="G715" s="5">
        <v>550</v>
      </c>
      <c r="H715" s="5">
        <v>0</v>
      </c>
      <c r="I715" s="5">
        <v>550</v>
      </c>
      <c r="J715" s="70">
        <f>VLOOKUP(Table7[[#This Row],[PurchaseOrderID]],Purchase_Order!$A$2:$E$1228,5,0)</f>
        <v>1544</v>
      </c>
      <c r="K715" s="4" t="str">
        <f>IF(Table7[[#This Row],[RejectedQty]]=0,"","Rejected")</f>
        <v/>
      </c>
    </row>
    <row r="716" spans="1:11" x14ac:dyDescent="0.25">
      <c r="A716" s="4">
        <v>1587</v>
      </c>
      <c r="B716" s="4">
        <v>608</v>
      </c>
      <c r="C716" s="4">
        <v>1358</v>
      </c>
      <c r="D716" s="20">
        <v>44070</v>
      </c>
      <c r="E716" s="21">
        <v>123</v>
      </c>
      <c r="F716" s="21">
        <v>352</v>
      </c>
      <c r="G716" s="4">
        <v>550</v>
      </c>
      <c r="H716" s="4">
        <v>0</v>
      </c>
      <c r="I716" s="4">
        <v>550</v>
      </c>
      <c r="J716" s="70">
        <f>VLOOKUP(Table7[[#This Row],[PurchaseOrderID]],Purchase_Order!$A$2:$E$1228,5,0)</f>
        <v>1544</v>
      </c>
      <c r="K716" s="4" t="str">
        <f>IF(Table7[[#This Row],[RejectedQty]]=0,"","Rejected")</f>
        <v/>
      </c>
    </row>
    <row r="717" spans="1:11" x14ac:dyDescent="0.25">
      <c r="A717" s="5">
        <v>1588</v>
      </c>
      <c r="B717" s="5">
        <v>608</v>
      </c>
      <c r="C717" s="5">
        <v>1359</v>
      </c>
      <c r="D717" s="18">
        <v>44070</v>
      </c>
      <c r="E717" s="19">
        <v>125</v>
      </c>
      <c r="F717" s="19">
        <v>679</v>
      </c>
      <c r="G717" s="5">
        <v>550</v>
      </c>
      <c r="H717" s="5">
        <v>0</v>
      </c>
      <c r="I717" s="5">
        <v>550</v>
      </c>
      <c r="J717" s="70">
        <f>VLOOKUP(Table7[[#This Row],[PurchaseOrderID]],Purchase_Order!$A$2:$E$1228,5,0)</f>
        <v>1544</v>
      </c>
      <c r="K717" s="4" t="str">
        <f>IF(Table7[[#This Row],[RejectedQty]]=0,"","Rejected")</f>
        <v/>
      </c>
    </row>
    <row r="718" spans="1:11" x14ac:dyDescent="0.25">
      <c r="A718" s="4">
        <v>1589</v>
      </c>
      <c r="B718" s="4">
        <v>609</v>
      </c>
      <c r="C718" s="4">
        <v>1360</v>
      </c>
      <c r="D718" s="20">
        <v>44071</v>
      </c>
      <c r="E718" s="21">
        <v>125</v>
      </c>
      <c r="F718" s="21">
        <v>491</v>
      </c>
      <c r="G718" s="4">
        <v>3</v>
      </c>
      <c r="H718" s="4">
        <v>0</v>
      </c>
      <c r="I718" s="4">
        <v>3</v>
      </c>
      <c r="J718" s="70">
        <f>VLOOKUP(Table7[[#This Row],[PurchaseOrderID]],Purchase_Order!$A$2:$E$1228,5,0)</f>
        <v>1548</v>
      </c>
      <c r="K718" s="4" t="str">
        <f>IF(Table7[[#This Row],[RejectedQty]]=0,"","Rejected")</f>
        <v/>
      </c>
    </row>
    <row r="719" spans="1:11" x14ac:dyDescent="0.25">
      <c r="A719" s="5">
        <v>1590</v>
      </c>
      <c r="B719" s="5">
        <v>610</v>
      </c>
      <c r="C719" s="5">
        <v>1361</v>
      </c>
      <c r="D719" s="18">
        <v>44071</v>
      </c>
      <c r="E719" s="19">
        <v>125</v>
      </c>
      <c r="F719" s="19">
        <v>341</v>
      </c>
      <c r="G719" s="5">
        <v>3</v>
      </c>
      <c r="H719" s="5">
        <v>0</v>
      </c>
      <c r="I719" s="5">
        <v>3</v>
      </c>
      <c r="J719" s="70">
        <f>VLOOKUP(Table7[[#This Row],[PurchaseOrderID]],Purchase_Order!$A$2:$E$1228,5,0)</f>
        <v>1598</v>
      </c>
      <c r="K719" s="4" t="str">
        <f>IF(Table7[[#This Row],[RejectedQty]]=0,"","Rejected")</f>
        <v/>
      </c>
    </row>
    <row r="720" spans="1:11" x14ac:dyDescent="0.25">
      <c r="A720" s="4">
        <v>1591</v>
      </c>
      <c r="B720" s="4">
        <v>610</v>
      </c>
      <c r="C720" s="4">
        <v>1362</v>
      </c>
      <c r="D720" s="20">
        <v>44071</v>
      </c>
      <c r="E720" s="21">
        <v>123</v>
      </c>
      <c r="F720" s="21">
        <v>342</v>
      </c>
      <c r="G720" s="4">
        <v>3</v>
      </c>
      <c r="H720" s="4">
        <v>0</v>
      </c>
      <c r="I720" s="4">
        <v>3</v>
      </c>
      <c r="J720" s="70">
        <f>VLOOKUP(Table7[[#This Row],[PurchaseOrderID]],Purchase_Order!$A$2:$E$1228,5,0)</f>
        <v>1598</v>
      </c>
      <c r="K720" s="4" t="str">
        <f>IF(Table7[[#This Row],[RejectedQty]]=0,"","Rejected")</f>
        <v/>
      </c>
    </row>
    <row r="721" spans="1:11" x14ac:dyDescent="0.25">
      <c r="A721" s="5">
        <v>1592</v>
      </c>
      <c r="B721" s="5">
        <v>610</v>
      </c>
      <c r="C721" s="5">
        <v>1363</v>
      </c>
      <c r="D721" s="18">
        <v>44071</v>
      </c>
      <c r="E721" s="19">
        <v>123</v>
      </c>
      <c r="F721" s="19">
        <v>343</v>
      </c>
      <c r="G721" s="5">
        <v>3</v>
      </c>
      <c r="H721" s="5">
        <v>0</v>
      </c>
      <c r="I721" s="5">
        <v>3</v>
      </c>
      <c r="J721" s="70">
        <f>VLOOKUP(Table7[[#This Row],[PurchaseOrderID]],Purchase_Order!$A$2:$E$1228,5,0)</f>
        <v>1598</v>
      </c>
      <c r="K721" s="4" t="str">
        <f>IF(Table7[[#This Row],[RejectedQty]]=0,"","Rejected")</f>
        <v/>
      </c>
    </row>
    <row r="722" spans="1:11" x14ac:dyDescent="0.25">
      <c r="A722" s="4">
        <v>1593</v>
      </c>
      <c r="B722" s="4">
        <v>611</v>
      </c>
      <c r="C722" s="4">
        <v>1364</v>
      </c>
      <c r="D722" s="20">
        <v>44071</v>
      </c>
      <c r="E722" s="21">
        <v>123</v>
      </c>
      <c r="F722" s="21">
        <v>935</v>
      </c>
      <c r="G722" s="4">
        <v>550</v>
      </c>
      <c r="H722" s="4">
        <v>0</v>
      </c>
      <c r="I722" s="4">
        <v>550</v>
      </c>
      <c r="J722" s="70">
        <f>VLOOKUP(Table7[[#This Row],[PurchaseOrderID]],Purchase_Order!$A$2:$E$1228,5,0)</f>
        <v>1658</v>
      </c>
      <c r="K722" s="4" t="str">
        <f>IF(Table7[[#This Row],[RejectedQty]]=0,"","Rejected")</f>
        <v/>
      </c>
    </row>
    <row r="723" spans="1:11" x14ac:dyDescent="0.25">
      <c r="A723" s="5">
        <v>1594</v>
      </c>
      <c r="B723" s="5">
        <v>611</v>
      </c>
      <c r="C723" s="5">
        <v>1365</v>
      </c>
      <c r="D723" s="18">
        <v>44071</v>
      </c>
      <c r="E723" s="19">
        <v>123</v>
      </c>
      <c r="F723" s="19">
        <v>936</v>
      </c>
      <c r="G723" s="5">
        <v>550</v>
      </c>
      <c r="H723" s="5">
        <v>0</v>
      </c>
      <c r="I723" s="5">
        <v>550</v>
      </c>
      <c r="J723" s="70">
        <f>VLOOKUP(Table7[[#This Row],[PurchaseOrderID]],Purchase_Order!$A$2:$E$1228,5,0)</f>
        <v>1658</v>
      </c>
      <c r="K723" s="4" t="str">
        <f>IF(Table7[[#This Row],[RejectedQty]]=0,"","Rejected")</f>
        <v/>
      </c>
    </row>
    <row r="724" spans="1:11" x14ac:dyDescent="0.25">
      <c r="A724" s="4">
        <v>1595</v>
      </c>
      <c r="B724" s="4">
        <v>612</v>
      </c>
      <c r="C724" s="4">
        <v>1366</v>
      </c>
      <c r="D724" s="20">
        <v>44071</v>
      </c>
      <c r="E724" s="21">
        <v>123</v>
      </c>
      <c r="F724" s="21">
        <v>380</v>
      </c>
      <c r="G724" s="4">
        <v>3</v>
      </c>
      <c r="H724" s="4">
        <v>0</v>
      </c>
      <c r="I724" s="4">
        <v>3</v>
      </c>
      <c r="J724" s="70">
        <f>VLOOKUP(Table7[[#This Row],[PurchaseOrderID]],Purchase_Order!$A$2:$E$1228,5,0)</f>
        <v>1536</v>
      </c>
      <c r="K724" s="4" t="str">
        <f>IF(Table7[[#This Row],[RejectedQty]]=0,"","Rejected")</f>
        <v/>
      </c>
    </row>
    <row r="725" spans="1:11" x14ac:dyDescent="0.25">
      <c r="A725" s="5">
        <v>1596</v>
      </c>
      <c r="B725" s="5">
        <v>612</v>
      </c>
      <c r="C725" s="5">
        <v>1367</v>
      </c>
      <c r="D725" s="18">
        <v>44071</v>
      </c>
      <c r="E725" s="19">
        <v>123</v>
      </c>
      <c r="F725" s="19">
        <v>381</v>
      </c>
      <c r="G725" s="5">
        <v>3</v>
      </c>
      <c r="H725" s="5">
        <v>0</v>
      </c>
      <c r="I725" s="5">
        <v>3</v>
      </c>
      <c r="J725" s="70">
        <f>VLOOKUP(Table7[[#This Row],[PurchaseOrderID]],Purchase_Order!$A$2:$E$1228,5,0)</f>
        <v>1536</v>
      </c>
      <c r="K725" s="4" t="str">
        <f>IF(Table7[[#This Row],[RejectedQty]]=0,"","Rejected")</f>
        <v/>
      </c>
    </row>
    <row r="726" spans="1:11" x14ac:dyDescent="0.25">
      <c r="A726" s="4">
        <v>1597</v>
      </c>
      <c r="B726" s="4">
        <v>613</v>
      </c>
      <c r="C726" s="4">
        <v>1368</v>
      </c>
      <c r="D726" s="20">
        <v>44071</v>
      </c>
      <c r="E726" s="21">
        <v>123</v>
      </c>
      <c r="F726" s="21">
        <v>507</v>
      </c>
      <c r="G726" s="4">
        <v>550</v>
      </c>
      <c r="H726" s="4">
        <v>0</v>
      </c>
      <c r="I726" s="4">
        <v>550</v>
      </c>
      <c r="J726" s="70">
        <f>VLOOKUP(Table7[[#This Row],[PurchaseOrderID]],Purchase_Order!$A$2:$E$1228,5,0)</f>
        <v>1530</v>
      </c>
      <c r="K726" s="4" t="str">
        <f>IF(Table7[[#This Row],[RejectedQty]]=0,"","Rejected")</f>
        <v/>
      </c>
    </row>
    <row r="727" spans="1:11" x14ac:dyDescent="0.25">
      <c r="A727" s="5">
        <v>1598</v>
      </c>
      <c r="B727" s="5">
        <v>613</v>
      </c>
      <c r="C727" s="5">
        <v>1369</v>
      </c>
      <c r="D727" s="18">
        <v>44071</v>
      </c>
      <c r="E727" s="19">
        <v>125</v>
      </c>
      <c r="F727" s="19">
        <v>508</v>
      </c>
      <c r="G727" s="5">
        <v>550</v>
      </c>
      <c r="H727" s="5">
        <v>0</v>
      </c>
      <c r="I727" s="5">
        <v>550</v>
      </c>
      <c r="J727" s="70">
        <f>VLOOKUP(Table7[[#This Row],[PurchaseOrderID]],Purchase_Order!$A$2:$E$1228,5,0)</f>
        <v>1530</v>
      </c>
      <c r="K727" s="4" t="str">
        <f>IF(Table7[[#This Row],[RejectedQty]]=0,"","Rejected")</f>
        <v/>
      </c>
    </row>
    <row r="728" spans="1:11" x14ac:dyDescent="0.25">
      <c r="A728" s="4">
        <v>1599</v>
      </c>
      <c r="B728" s="4">
        <v>614</v>
      </c>
      <c r="C728" s="4">
        <v>1370</v>
      </c>
      <c r="D728" s="20">
        <v>44071</v>
      </c>
      <c r="E728" s="21">
        <v>125</v>
      </c>
      <c r="F728" s="21">
        <v>355</v>
      </c>
      <c r="G728" s="4">
        <v>550</v>
      </c>
      <c r="H728" s="4">
        <v>0</v>
      </c>
      <c r="I728" s="4">
        <v>550</v>
      </c>
      <c r="J728" s="70">
        <f>VLOOKUP(Table7[[#This Row],[PurchaseOrderID]],Purchase_Order!$A$2:$E$1228,5,0)</f>
        <v>1508</v>
      </c>
      <c r="K728" s="4" t="str">
        <f>IF(Table7[[#This Row],[RejectedQty]]=0,"","Rejected")</f>
        <v/>
      </c>
    </row>
    <row r="729" spans="1:11" x14ac:dyDescent="0.25">
      <c r="A729" s="5">
        <v>1600</v>
      </c>
      <c r="B729" s="5">
        <v>614</v>
      </c>
      <c r="C729" s="5">
        <v>1371</v>
      </c>
      <c r="D729" s="18">
        <v>44071</v>
      </c>
      <c r="E729" s="19">
        <v>123</v>
      </c>
      <c r="F729" s="19">
        <v>940</v>
      </c>
      <c r="G729" s="5">
        <v>550</v>
      </c>
      <c r="H729" s="5">
        <v>0</v>
      </c>
      <c r="I729" s="5">
        <v>550</v>
      </c>
      <c r="J729" s="70">
        <f>VLOOKUP(Table7[[#This Row],[PurchaseOrderID]],Purchase_Order!$A$2:$E$1228,5,0)</f>
        <v>1508</v>
      </c>
      <c r="K729" s="4" t="str">
        <f>IF(Table7[[#This Row],[RejectedQty]]=0,"","Rejected")</f>
        <v/>
      </c>
    </row>
    <row r="730" spans="1:11" x14ac:dyDescent="0.25">
      <c r="A730" s="4">
        <v>1601</v>
      </c>
      <c r="B730" s="4">
        <v>615</v>
      </c>
      <c r="C730" s="4">
        <v>1372</v>
      </c>
      <c r="D730" s="20">
        <v>44071</v>
      </c>
      <c r="E730" s="21">
        <v>125</v>
      </c>
      <c r="F730" s="21">
        <v>351</v>
      </c>
      <c r="G730" s="4">
        <v>550</v>
      </c>
      <c r="H730" s="4">
        <v>0</v>
      </c>
      <c r="I730" s="4">
        <v>550</v>
      </c>
      <c r="J730" s="70">
        <f>VLOOKUP(Table7[[#This Row],[PurchaseOrderID]],Purchase_Order!$A$2:$E$1228,5,0)</f>
        <v>1694</v>
      </c>
      <c r="K730" s="4" t="str">
        <f>IF(Table7[[#This Row],[RejectedQty]]=0,"","Rejected")</f>
        <v/>
      </c>
    </row>
    <row r="731" spans="1:11" x14ac:dyDescent="0.25">
      <c r="A731" s="5">
        <v>1602</v>
      </c>
      <c r="B731" s="5">
        <v>615</v>
      </c>
      <c r="C731" s="5">
        <v>1373</v>
      </c>
      <c r="D731" s="18">
        <v>44071</v>
      </c>
      <c r="E731" s="19">
        <v>123</v>
      </c>
      <c r="F731" s="19">
        <v>352</v>
      </c>
      <c r="G731" s="5">
        <v>523</v>
      </c>
      <c r="H731" s="5">
        <v>0</v>
      </c>
      <c r="I731" s="5">
        <v>523</v>
      </c>
      <c r="J731" s="70">
        <f>VLOOKUP(Table7[[#This Row],[PurchaseOrderID]],Purchase_Order!$A$2:$E$1228,5,0)</f>
        <v>1694</v>
      </c>
      <c r="K731" s="4" t="str">
        <f>IF(Table7[[#This Row],[RejectedQty]]=0,"","Rejected")</f>
        <v/>
      </c>
    </row>
    <row r="732" spans="1:11" x14ac:dyDescent="0.25">
      <c r="A732" s="4">
        <v>1603</v>
      </c>
      <c r="B732" s="4">
        <v>615</v>
      </c>
      <c r="C732" s="4">
        <v>1374</v>
      </c>
      <c r="D732" s="20">
        <v>44071</v>
      </c>
      <c r="E732" s="21">
        <v>123</v>
      </c>
      <c r="F732" s="21">
        <v>679</v>
      </c>
      <c r="G732" s="4">
        <v>550</v>
      </c>
      <c r="H732" s="4">
        <v>0</v>
      </c>
      <c r="I732" s="4">
        <v>550</v>
      </c>
      <c r="J732" s="70">
        <f>VLOOKUP(Table7[[#This Row],[PurchaseOrderID]],Purchase_Order!$A$2:$E$1228,5,0)</f>
        <v>1694</v>
      </c>
      <c r="K732" s="4" t="str">
        <f>IF(Table7[[#This Row],[RejectedQty]]=0,"","Rejected")</f>
        <v/>
      </c>
    </row>
    <row r="733" spans="1:11" x14ac:dyDescent="0.25">
      <c r="A733" s="5">
        <v>1604</v>
      </c>
      <c r="B733" s="5">
        <v>616</v>
      </c>
      <c r="C733" s="5">
        <v>1375</v>
      </c>
      <c r="D733" s="18">
        <v>44071</v>
      </c>
      <c r="E733" s="19">
        <v>125</v>
      </c>
      <c r="F733" s="19">
        <v>507</v>
      </c>
      <c r="G733" s="5">
        <v>468</v>
      </c>
      <c r="H733" s="5">
        <v>0</v>
      </c>
      <c r="I733" s="5">
        <v>468</v>
      </c>
      <c r="J733" s="70">
        <f>VLOOKUP(Table7[[#This Row],[PurchaseOrderID]],Purchase_Order!$A$2:$E$1228,5,0)</f>
        <v>1624</v>
      </c>
      <c r="K733" s="4" t="str">
        <f>IF(Table7[[#This Row],[RejectedQty]]=0,"","Rejected")</f>
        <v/>
      </c>
    </row>
    <row r="734" spans="1:11" x14ac:dyDescent="0.25">
      <c r="A734" s="4">
        <v>1605</v>
      </c>
      <c r="B734" s="4">
        <v>616</v>
      </c>
      <c r="C734" s="4">
        <v>1376</v>
      </c>
      <c r="D734" s="20">
        <v>44071</v>
      </c>
      <c r="E734" s="21">
        <v>125</v>
      </c>
      <c r="F734" s="21">
        <v>508</v>
      </c>
      <c r="G734" s="4">
        <v>550</v>
      </c>
      <c r="H734" s="4">
        <v>0</v>
      </c>
      <c r="I734" s="4">
        <v>550</v>
      </c>
      <c r="J734" s="70">
        <f>VLOOKUP(Table7[[#This Row],[PurchaseOrderID]],Purchase_Order!$A$2:$E$1228,5,0)</f>
        <v>1624</v>
      </c>
      <c r="K734" s="4" t="str">
        <f>IF(Table7[[#This Row],[RejectedQty]]=0,"","Rejected")</f>
        <v/>
      </c>
    </row>
    <row r="735" spans="1:11" x14ac:dyDescent="0.25">
      <c r="A735" s="5">
        <v>1606</v>
      </c>
      <c r="B735" s="5">
        <v>617</v>
      </c>
      <c r="C735" s="5">
        <v>1377</v>
      </c>
      <c r="D735" s="18">
        <v>44071</v>
      </c>
      <c r="E735" s="19">
        <v>125</v>
      </c>
      <c r="F735" s="19">
        <v>491</v>
      </c>
      <c r="G735" s="5">
        <v>3</v>
      </c>
      <c r="H735" s="5">
        <v>0</v>
      </c>
      <c r="I735" s="5">
        <v>3</v>
      </c>
      <c r="J735" s="70">
        <f>VLOOKUP(Table7[[#This Row],[PurchaseOrderID]],Purchase_Order!$A$2:$E$1228,5,0)</f>
        <v>1548</v>
      </c>
      <c r="K735" s="4" t="str">
        <f>IF(Table7[[#This Row],[RejectedQty]]=0,"","Rejected")</f>
        <v/>
      </c>
    </row>
    <row r="736" spans="1:11" x14ac:dyDescent="0.25">
      <c r="A736" s="4">
        <v>1607</v>
      </c>
      <c r="B736" s="4">
        <v>618</v>
      </c>
      <c r="C736" s="4">
        <v>1378</v>
      </c>
      <c r="D736" s="20">
        <v>44071</v>
      </c>
      <c r="E736" s="21">
        <v>125</v>
      </c>
      <c r="F736" s="21">
        <v>344</v>
      </c>
      <c r="G736" s="4">
        <v>3</v>
      </c>
      <c r="H736" s="4">
        <v>0</v>
      </c>
      <c r="I736" s="4">
        <v>3</v>
      </c>
      <c r="J736" s="70">
        <f>VLOOKUP(Table7[[#This Row],[PurchaseOrderID]],Purchase_Order!$A$2:$E$1228,5,0)</f>
        <v>1598</v>
      </c>
      <c r="K736" s="4" t="str">
        <f>IF(Table7[[#This Row],[RejectedQty]]=0,"","Rejected")</f>
        <v/>
      </c>
    </row>
    <row r="737" spans="1:11" x14ac:dyDescent="0.25">
      <c r="A737" s="5">
        <v>1608</v>
      </c>
      <c r="B737" s="5">
        <v>618</v>
      </c>
      <c r="C737" s="5">
        <v>1379</v>
      </c>
      <c r="D737" s="18">
        <v>44071</v>
      </c>
      <c r="E737" s="19">
        <v>123</v>
      </c>
      <c r="F737" s="19">
        <v>345</v>
      </c>
      <c r="G737" s="5">
        <v>3</v>
      </c>
      <c r="H737" s="5">
        <v>0</v>
      </c>
      <c r="I737" s="5">
        <v>3</v>
      </c>
      <c r="J737" s="70">
        <f>VLOOKUP(Table7[[#This Row],[PurchaseOrderID]],Purchase_Order!$A$2:$E$1228,5,0)</f>
        <v>1598</v>
      </c>
      <c r="K737" s="4" t="str">
        <f>IF(Table7[[#This Row],[RejectedQty]]=0,"","Rejected")</f>
        <v/>
      </c>
    </row>
    <row r="738" spans="1:11" x14ac:dyDescent="0.25">
      <c r="A738" s="4">
        <v>1609</v>
      </c>
      <c r="B738" s="4">
        <v>618</v>
      </c>
      <c r="C738" s="4">
        <v>1380</v>
      </c>
      <c r="D738" s="20">
        <v>44071</v>
      </c>
      <c r="E738" s="21">
        <v>125</v>
      </c>
      <c r="F738" s="21">
        <v>346</v>
      </c>
      <c r="G738" s="4">
        <v>3</v>
      </c>
      <c r="H738" s="4">
        <v>0</v>
      </c>
      <c r="I738" s="4">
        <v>3</v>
      </c>
      <c r="J738" s="70">
        <f>VLOOKUP(Table7[[#This Row],[PurchaseOrderID]],Purchase_Order!$A$2:$E$1228,5,0)</f>
        <v>1598</v>
      </c>
      <c r="K738" s="4" t="str">
        <f>IF(Table7[[#This Row],[RejectedQty]]=0,"","Rejected")</f>
        <v/>
      </c>
    </row>
    <row r="739" spans="1:11" x14ac:dyDescent="0.25">
      <c r="A739" s="5">
        <v>1610</v>
      </c>
      <c r="B739" s="5">
        <v>618</v>
      </c>
      <c r="C739" s="5">
        <v>1381</v>
      </c>
      <c r="D739" s="18">
        <v>44071</v>
      </c>
      <c r="E739" s="19">
        <v>125</v>
      </c>
      <c r="F739" s="19">
        <v>347</v>
      </c>
      <c r="G739" s="5">
        <v>3</v>
      </c>
      <c r="H739" s="5">
        <v>0</v>
      </c>
      <c r="I739" s="5">
        <v>3</v>
      </c>
      <c r="J739" s="70">
        <f>VLOOKUP(Table7[[#This Row],[PurchaseOrderID]],Purchase_Order!$A$2:$E$1228,5,0)</f>
        <v>1598</v>
      </c>
      <c r="K739" s="4" t="str">
        <f>IF(Table7[[#This Row],[RejectedQty]]=0,"","Rejected")</f>
        <v/>
      </c>
    </row>
    <row r="740" spans="1:11" x14ac:dyDescent="0.25">
      <c r="A740" s="4">
        <v>1611</v>
      </c>
      <c r="B740" s="4">
        <v>618</v>
      </c>
      <c r="C740" s="4">
        <v>1382</v>
      </c>
      <c r="D740" s="20">
        <v>44071</v>
      </c>
      <c r="E740" s="21">
        <v>125</v>
      </c>
      <c r="F740" s="21">
        <v>348</v>
      </c>
      <c r="G740" s="4">
        <v>3</v>
      </c>
      <c r="H740" s="4">
        <v>0</v>
      </c>
      <c r="I740" s="4">
        <v>3</v>
      </c>
      <c r="J740" s="70">
        <f>VLOOKUP(Table7[[#This Row],[PurchaseOrderID]],Purchase_Order!$A$2:$E$1228,5,0)</f>
        <v>1598</v>
      </c>
      <c r="K740" s="4" t="str">
        <f>IF(Table7[[#This Row],[RejectedQty]]=0,"","Rejected")</f>
        <v/>
      </c>
    </row>
    <row r="741" spans="1:11" x14ac:dyDescent="0.25">
      <c r="A741" s="5">
        <v>1612</v>
      </c>
      <c r="B741" s="5">
        <v>619</v>
      </c>
      <c r="C741" s="5">
        <v>1383</v>
      </c>
      <c r="D741" s="18">
        <v>44071</v>
      </c>
      <c r="E741" s="19">
        <v>123</v>
      </c>
      <c r="F741" s="19">
        <v>935</v>
      </c>
      <c r="G741" s="5">
        <v>550</v>
      </c>
      <c r="H741" s="5">
        <v>0</v>
      </c>
      <c r="I741" s="5">
        <v>550</v>
      </c>
      <c r="J741" s="70">
        <f>VLOOKUP(Table7[[#This Row],[PurchaseOrderID]],Purchase_Order!$A$2:$E$1228,5,0)</f>
        <v>1658</v>
      </c>
      <c r="K741" s="4" t="str">
        <f>IF(Table7[[#This Row],[RejectedQty]]=0,"","Rejected")</f>
        <v/>
      </c>
    </row>
    <row r="742" spans="1:11" x14ac:dyDescent="0.25">
      <c r="A742" s="4">
        <v>1613</v>
      </c>
      <c r="B742" s="4">
        <v>619</v>
      </c>
      <c r="C742" s="4">
        <v>1384</v>
      </c>
      <c r="D742" s="20">
        <v>44071</v>
      </c>
      <c r="E742" s="21">
        <v>123</v>
      </c>
      <c r="F742" s="21">
        <v>936</v>
      </c>
      <c r="G742" s="4">
        <v>550</v>
      </c>
      <c r="H742" s="4">
        <v>0</v>
      </c>
      <c r="I742" s="4">
        <v>550</v>
      </c>
      <c r="J742" s="70">
        <f>VLOOKUP(Table7[[#This Row],[PurchaseOrderID]],Purchase_Order!$A$2:$E$1228,5,0)</f>
        <v>1658</v>
      </c>
      <c r="K742" s="4" t="str">
        <f>IF(Table7[[#This Row],[RejectedQty]]=0,"","Rejected")</f>
        <v/>
      </c>
    </row>
    <row r="743" spans="1:11" x14ac:dyDescent="0.25">
      <c r="A743" s="5">
        <v>1614</v>
      </c>
      <c r="B743" s="5">
        <v>620</v>
      </c>
      <c r="C743" s="5">
        <v>1385</v>
      </c>
      <c r="D743" s="18">
        <v>44071</v>
      </c>
      <c r="E743" s="19">
        <v>123</v>
      </c>
      <c r="F743" s="19">
        <v>382</v>
      </c>
      <c r="G743" s="5">
        <v>3</v>
      </c>
      <c r="H743" s="5">
        <v>0</v>
      </c>
      <c r="I743" s="5">
        <v>3</v>
      </c>
      <c r="J743" s="70">
        <f>VLOOKUP(Table7[[#This Row],[PurchaseOrderID]],Purchase_Order!$A$2:$E$1228,5,0)</f>
        <v>1536</v>
      </c>
      <c r="K743" s="4" t="str">
        <f>IF(Table7[[#This Row],[RejectedQty]]=0,"","Rejected")</f>
        <v/>
      </c>
    </row>
    <row r="744" spans="1:11" x14ac:dyDescent="0.25">
      <c r="A744" s="4">
        <v>1615</v>
      </c>
      <c r="B744" s="4">
        <v>620</v>
      </c>
      <c r="C744" s="4">
        <v>1386</v>
      </c>
      <c r="D744" s="20">
        <v>44071</v>
      </c>
      <c r="E744" s="21">
        <v>123</v>
      </c>
      <c r="F744" s="21">
        <v>383</v>
      </c>
      <c r="G744" s="4">
        <v>3</v>
      </c>
      <c r="H744" s="4">
        <v>0</v>
      </c>
      <c r="I744" s="4">
        <v>3</v>
      </c>
      <c r="J744" s="70">
        <f>VLOOKUP(Table7[[#This Row],[PurchaseOrderID]],Purchase_Order!$A$2:$E$1228,5,0)</f>
        <v>1536</v>
      </c>
      <c r="K744" s="4" t="str">
        <f>IF(Table7[[#This Row],[RejectedQty]]=0,"","Rejected")</f>
        <v/>
      </c>
    </row>
    <row r="745" spans="1:11" x14ac:dyDescent="0.25">
      <c r="A745" s="5">
        <v>1616</v>
      </c>
      <c r="B745" s="5">
        <v>620</v>
      </c>
      <c r="C745" s="5">
        <v>1387</v>
      </c>
      <c r="D745" s="18">
        <v>44071</v>
      </c>
      <c r="E745" s="19">
        <v>123</v>
      </c>
      <c r="F745" s="19">
        <v>384</v>
      </c>
      <c r="G745" s="5">
        <v>3</v>
      </c>
      <c r="H745" s="5">
        <v>0</v>
      </c>
      <c r="I745" s="5">
        <v>3</v>
      </c>
      <c r="J745" s="70">
        <f>VLOOKUP(Table7[[#This Row],[PurchaseOrderID]],Purchase_Order!$A$2:$E$1228,5,0)</f>
        <v>1536</v>
      </c>
      <c r="K745" s="4" t="str">
        <f>IF(Table7[[#This Row],[RejectedQty]]=0,"","Rejected")</f>
        <v/>
      </c>
    </row>
    <row r="746" spans="1:11" x14ac:dyDescent="0.25">
      <c r="A746" s="4">
        <v>1617</v>
      </c>
      <c r="B746" s="4">
        <v>621</v>
      </c>
      <c r="C746" s="4">
        <v>1388</v>
      </c>
      <c r="D746" s="20">
        <v>44071</v>
      </c>
      <c r="E746" s="21">
        <v>123</v>
      </c>
      <c r="F746" s="21">
        <v>478</v>
      </c>
      <c r="G746" s="4">
        <v>550</v>
      </c>
      <c r="H746" s="4">
        <v>0</v>
      </c>
      <c r="I746" s="4">
        <v>550</v>
      </c>
      <c r="J746" s="70">
        <f>VLOOKUP(Table7[[#This Row],[PurchaseOrderID]],Purchase_Order!$A$2:$E$1228,5,0)</f>
        <v>1568</v>
      </c>
      <c r="K746" s="4" t="str">
        <f>IF(Table7[[#This Row],[RejectedQty]]=0,"","Rejected")</f>
        <v/>
      </c>
    </row>
    <row r="747" spans="1:11" x14ac:dyDescent="0.25">
      <c r="A747" s="5">
        <v>1618</v>
      </c>
      <c r="B747" s="5">
        <v>621</v>
      </c>
      <c r="C747" s="5">
        <v>1389</v>
      </c>
      <c r="D747" s="18">
        <v>44071</v>
      </c>
      <c r="E747" s="19">
        <v>123</v>
      </c>
      <c r="F747" s="19">
        <v>479</v>
      </c>
      <c r="G747" s="5">
        <v>550</v>
      </c>
      <c r="H747" s="5">
        <v>0</v>
      </c>
      <c r="I747" s="5">
        <v>550</v>
      </c>
      <c r="J747" s="70">
        <f>VLOOKUP(Table7[[#This Row],[PurchaseOrderID]],Purchase_Order!$A$2:$E$1228,5,0)</f>
        <v>1568</v>
      </c>
      <c r="K747" s="4" t="str">
        <f>IF(Table7[[#This Row],[RejectedQty]]=0,"","Rejected")</f>
        <v/>
      </c>
    </row>
    <row r="748" spans="1:11" x14ac:dyDescent="0.25">
      <c r="A748" s="4">
        <v>1619</v>
      </c>
      <c r="B748" s="4">
        <v>621</v>
      </c>
      <c r="C748" s="4">
        <v>1390</v>
      </c>
      <c r="D748" s="20">
        <v>44071</v>
      </c>
      <c r="E748" s="21">
        <v>125</v>
      </c>
      <c r="F748" s="21">
        <v>480</v>
      </c>
      <c r="G748" s="4">
        <v>550</v>
      </c>
      <c r="H748" s="4">
        <v>27</v>
      </c>
      <c r="I748" s="4">
        <v>523</v>
      </c>
      <c r="J748" s="70">
        <f>VLOOKUP(Table7[[#This Row],[PurchaseOrderID]],Purchase_Order!$A$2:$E$1228,5,0)</f>
        <v>1568</v>
      </c>
      <c r="K748" s="4" t="str">
        <f>IF(Table7[[#This Row],[RejectedQty]]=0,"","Rejected")</f>
        <v>Rejected</v>
      </c>
    </row>
    <row r="749" spans="1:11" x14ac:dyDescent="0.25">
      <c r="A749" s="5">
        <v>1620</v>
      </c>
      <c r="B749" s="5">
        <v>621</v>
      </c>
      <c r="C749" s="5">
        <v>1391</v>
      </c>
      <c r="D749" s="18">
        <v>44071</v>
      </c>
      <c r="E749" s="19">
        <v>125</v>
      </c>
      <c r="F749" s="19">
        <v>481</v>
      </c>
      <c r="G749" s="5">
        <v>550</v>
      </c>
      <c r="H749" s="5">
        <v>0</v>
      </c>
      <c r="I749" s="5">
        <v>550</v>
      </c>
      <c r="J749" s="70">
        <f>VLOOKUP(Table7[[#This Row],[PurchaseOrderID]],Purchase_Order!$A$2:$E$1228,5,0)</f>
        <v>1568</v>
      </c>
      <c r="K749" s="4" t="str">
        <f>IF(Table7[[#This Row],[RejectedQty]]=0,"","Rejected")</f>
        <v/>
      </c>
    </row>
    <row r="750" spans="1:11" x14ac:dyDescent="0.25">
      <c r="A750" s="4">
        <v>1621</v>
      </c>
      <c r="B750" s="4">
        <v>622</v>
      </c>
      <c r="C750" s="4">
        <v>1392</v>
      </c>
      <c r="D750" s="20">
        <v>44071</v>
      </c>
      <c r="E750" s="21">
        <v>123</v>
      </c>
      <c r="F750" s="21">
        <v>402</v>
      </c>
      <c r="G750" s="4">
        <v>3</v>
      </c>
      <c r="H750" s="4">
        <v>0</v>
      </c>
      <c r="I750" s="4">
        <v>3</v>
      </c>
      <c r="J750" s="70">
        <f>VLOOKUP(Table7[[#This Row],[PurchaseOrderID]],Purchase_Order!$A$2:$E$1228,5,0)</f>
        <v>1648</v>
      </c>
      <c r="K750" s="4" t="str">
        <f>IF(Table7[[#This Row],[RejectedQty]]=0,"","Rejected")</f>
        <v/>
      </c>
    </row>
    <row r="751" spans="1:11" x14ac:dyDescent="0.25">
      <c r="A751" s="5">
        <v>1622</v>
      </c>
      <c r="B751" s="5">
        <v>623</v>
      </c>
      <c r="C751" s="5">
        <v>1393</v>
      </c>
      <c r="D751" s="18">
        <v>44071</v>
      </c>
      <c r="E751" s="19">
        <v>125</v>
      </c>
      <c r="F751" s="19">
        <v>510</v>
      </c>
      <c r="G751" s="5">
        <v>550</v>
      </c>
      <c r="H751" s="5">
        <v>0</v>
      </c>
      <c r="I751" s="5">
        <v>550</v>
      </c>
      <c r="J751" s="70">
        <f>VLOOKUP(Table7[[#This Row],[PurchaseOrderID]],Purchase_Order!$A$2:$E$1228,5,0)</f>
        <v>1646</v>
      </c>
      <c r="K751" s="4" t="str">
        <f>IF(Table7[[#This Row],[RejectedQty]]=0,"","Rejected")</f>
        <v/>
      </c>
    </row>
    <row r="752" spans="1:11" x14ac:dyDescent="0.25">
      <c r="A752" s="4">
        <v>1623</v>
      </c>
      <c r="B752" s="4">
        <v>623</v>
      </c>
      <c r="C752" s="4">
        <v>1394</v>
      </c>
      <c r="D752" s="20">
        <v>44071</v>
      </c>
      <c r="E752" s="21">
        <v>123</v>
      </c>
      <c r="F752" s="21">
        <v>511</v>
      </c>
      <c r="G752" s="4">
        <v>550</v>
      </c>
      <c r="H752" s="4">
        <v>0</v>
      </c>
      <c r="I752" s="4">
        <v>550</v>
      </c>
      <c r="J752" s="70">
        <f>VLOOKUP(Table7[[#This Row],[PurchaseOrderID]],Purchase_Order!$A$2:$E$1228,5,0)</f>
        <v>1646</v>
      </c>
      <c r="K752" s="4" t="str">
        <f>IF(Table7[[#This Row],[RejectedQty]]=0,"","Rejected")</f>
        <v/>
      </c>
    </row>
    <row r="753" spans="1:11" x14ac:dyDescent="0.25">
      <c r="A753" s="5">
        <v>1624</v>
      </c>
      <c r="B753" s="5">
        <v>623</v>
      </c>
      <c r="C753" s="5">
        <v>1395</v>
      </c>
      <c r="D753" s="18">
        <v>44071</v>
      </c>
      <c r="E753" s="19">
        <v>123</v>
      </c>
      <c r="F753" s="19">
        <v>512</v>
      </c>
      <c r="G753" s="5">
        <v>550</v>
      </c>
      <c r="H753" s="5">
        <v>0</v>
      </c>
      <c r="I753" s="5">
        <v>550</v>
      </c>
      <c r="J753" s="70">
        <f>VLOOKUP(Table7[[#This Row],[PurchaseOrderID]],Purchase_Order!$A$2:$E$1228,5,0)</f>
        <v>1646</v>
      </c>
      <c r="K753" s="4" t="str">
        <f>IF(Table7[[#This Row],[RejectedQty]]=0,"","Rejected")</f>
        <v/>
      </c>
    </row>
    <row r="754" spans="1:11" x14ac:dyDescent="0.25">
      <c r="A754" s="4">
        <v>1625</v>
      </c>
      <c r="B754" s="4">
        <v>624</v>
      </c>
      <c r="C754" s="4">
        <v>1396</v>
      </c>
      <c r="D754" s="20">
        <v>44071</v>
      </c>
      <c r="E754" s="21">
        <v>125</v>
      </c>
      <c r="F754" s="21">
        <v>407</v>
      </c>
      <c r="G754" s="4">
        <v>3</v>
      </c>
      <c r="H754" s="4">
        <v>3</v>
      </c>
      <c r="I754" s="4">
        <v>0</v>
      </c>
      <c r="J754" s="70">
        <f>VLOOKUP(Table7[[#This Row],[PurchaseOrderID]],Purchase_Order!$A$2:$E$1228,5,0)</f>
        <v>1672</v>
      </c>
      <c r="K754" s="4" t="str">
        <f>IF(Table7[[#This Row],[RejectedQty]]=0,"","Rejected")</f>
        <v>Rejected</v>
      </c>
    </row>
    <row r="755" spans="1:11" x14ac:dyDescent="0.25">
      <c r="A755" s="5">
        <v>1626</v>
      </c>
      <c r="B755" s="5">
        <v>624</v>
      </c>
      <c r="C755" s="5">
        <v>1397</v>
      </c>
      <c r="D755" s="18">
        <v>44071</v>
      </c>
      <c r="E755" s="19">
        <v>125</v>
      </c>
      <c r="F755" s="19">
        <v>408</v>
      </c>
      <c r="G755" s="5">
        <v>3</v>
      </c>
      <c r="H755" s="5">
        <v>3</v>
      </c>
      <c r="I755" s="5">
        <v>0</v>
      </c>
      <c r="J755" s="70">
        <f>VLOOKUP(Table7[[#This Row],[PurchaseOrderID]],Purchase_Order!$A$2:$E$1228,5,0)</f>
        <v>1672</v>
      </c>
      <c r="K755" s="4" t="str">
        <f>IF(Table7[[#This Row],[RejectedQty]]=0,"","Rejected")</f>
        <v>Rejected</v>
      </c>
    </row>
    <row r="756" spans="1:11" x14ac:dyDescent="0.25">
      <c r="A756" s="4">
        <v>1627</v>
      </c>
      <c r="B756" s="4">
        <v>625</v>
      </c>
      <c r="C756" s="4">
        <v>1398</v>
      </c>
      <c r="D756" s="20">
        <v>44071</v>
      </c>
      <c r="E756" s="21">
        <v>125</v>
      </c>
      <c r="F756" s="21">
        <v>525</v>
      </c>
      <c r="G756" s="4">
        <v>550</v>
      </c>
      <c r="H756" s="4">
        <v>0</v>
      </c>
      <c r="I756" s="4">
        <v>550</v>
      </c>
      <c r="J756" s="70">
        <f>VLOOKUP(Table7[[#This Row],[PurchaseOrderID]],Purchase_Order!$A$2:$E$1228,5,0)</f>
        <v>1600</v>
      </c>
      <c r="K756" s="4" t="str">
        <f>IF(Table7[[#This Row],[RejectedQty]]=0,"","Rejected")</f>
        <v/>
      </c>
    </row>
    <row r="757" spans="1:11" x14ac:dyDescent="0.25">
      <c r="A757" s="5">
        <v>1628</v>
      </c>
      <c r="B757" s="5">
        <v>626</v>
      </c>
      <c r="C757" s="5">
        <v>1399</v>
      </c>
      <c r="D757" s="18">
        <v>44071</v>
      </c>
      <c r="E757" s="19">
        <v>125</v>
      </c>
      <c r="F757" s="19">
        <v>526</v>
      </c>
      <c r="G757" s="5">
        <v>468</v>
      </c>
      <c r="H757" s="5">
        <v>0</v>
      </c>
      <c r="I757" s="5">
        <v>468</v>
      </c>
      <c r="J757" s="70">
        <f>VLOOKUP(Table7[[#This Row],[PurchaseOrderID]],Purchase_Order!$A$2:$E$1228,5,0)</f>
        <v>1522</v>
      </c>
      <c r="K757" s="4" t="str">
        <f>IF(Table7[[#This Row],[RejectedQty]]=0,"","Rejected")</f>
        <v/>
      </c>
    </row>
    <row r="758" spans="1:11" x14ac:dyDescent="0.25">
      <c r="A758" s="4">
        <v>1629</v>
      </c>
      <c r="B758" s="4">
        <v>627</v>
      </c>
      <c r="C758" s="4">
        <v>1400</v>
      </c>
      <c r="D758" s="20">
        <v>44071</v>
      </c>
      <c r="E758" s="21">
        <v>123</v>
      </c>
      <c r="F758" s="21">
        <v>913</v>
      </c>
      <c r="G758" s="4">
        <v>550</v>
      </c>
      <c r="H758" s="4">
        <v>0</v>
      </c>
      <c r="I758" s="4">
        <v>550</v>
      </c>
      <c r="J758" s="70">
        <f>VLOOKUP(Table7[[#This Row],[PurchaseOrderID]],Purchase_Order!$A$2:$E$1228,5,0)</f>
        <v>1570</v>
      </c>
      <c r="K758" s="4" t="str">
        <f>IF(Table7[[#This Row],[RejectedQty]]=0,"","Rejected")</f>
        <v/>
      </c>
    </row>
    <row r="759" spans="1:11" x14ac:dyDescent="0.25">
      <c r="A759" s="5">
        <v>1630</v>
      </c>
      <c r="B759" s="5">
        <v>628</v>
      </c>
      <c r="C759" s="5">
        <v>1401</v>
      </c>
      <c r="D759" s="18">
        <v>44071</v>
      </c>
      <c r="E759" s="19">
        <v>125</v>
      </c>
      <c r="F759" s="19">
        <v>356</v>
      </c>
      <c r="G759" s="5">
        <v>60</v>
      </c>
      <c r="H759" s="5">
        <v>0</v>
      </c>
      <c r="I759" s="5">
        <v>60</v>
      </c>
      <c r="J759" s="70">
        <f>VLOOKUP(Table7[[#This Row],[PurchaseOrderID]],Purchase_Order!$A$2:$E$1228,5,0)</f>
        <v>1516</v>
      </c>
      <c r="K759" s="4" t="str">
        <f>IF(Table7[[#This Row],[RejectedQty]]=0,"","Rejected")</f>
        <v/>
      </c>
    </row>
    <row r="760" spans="1:11" x14ac:dyDescent="0.25">
      <c r="A760" s="4">
        <v>1631</v>
      </c>
      <c r="B760" s="4">
        <v>628</v>
      </c>
      <c r="C760" s="4">
        <v>1402</v>
      </c>
      <c r="D760" s="20">
        <v>44071</v>
      </c>
      <c r="E760" s="21">
        <v>125</v>
      </c>
      <c r="F760" s="21">
        <v>357</v>
      </c>
      <c r="G760" s="4">
        <v>60</v>
      </c>
      <c r="H760" s="4">
        <v>0</v>
      </c>
      <c r="I760" s="4">
        <v>60</v>
      </c>
      <c r="J760" s="70">
        <f>VLOOKUP(Table7[[#This Row],[PurchaseOrderID]],Purchase_Order!$A$2:$E$1228,5,0)</f>
        <v>1516</v>
      </c>
      <c r="K760" s="4" t="str">
        <f>IF(Table7[[#This Row],[RejectedQty]]=0,"","Rejected")</f>
        <v/>
      </c>
    </row>
    <row r="761" spans="1:11" x14ac:dyDescent="0.25">
      <c r="A761" s="5">
        <v>1632</v>
      </c>
      <c r="B761" s="5">
        <v>629</v>
      </c>
      <c r="C761" s="5">
        <v>1403</v>
      </c>
      <c r="D761" s="18">
        <v>44072</v>
      </c>
      <c r="E761" s="19">
        <v>125</v>
      </c>
      <c r="F761" s="19">
        <v>935</v>
      </c>
      <c r="G761" s="5">
        <v>550</v>
      </c>
      <c r="H761" s="5">
        <v>0</v>
      </c>
      <c r="I761" s="5">
        <v>550</v>
      </c>
      <c r="J761" s="70">
        <f>VLOOKUP(Table7[[#This Row],[PurchaseOrderID]],Purchase_Order!$A$2:$E$1228,5,0)</f>
        <v>1506</v>
      </c>
      <c r="K761" s="4" t="str">
        <f>IF(Table7[[#This Row],[RejectedQty]]=0,"","Rejected")</f>
        <v/>
      </c>
    </row>
    <row r="762" spans="1:11" x14ac:dyDescent="0.25">
      <c r="A762" s="4">
        <v>1633</v>
      </c>
      <c r="B762" s="4">
        <v>629</v>
      </c>
      <c r="C762" s="4">
        <v>1404</v>
      </c>
      <c r="D762" s="20">
        <v>44072</v>
      </c>
      <c r="E762" s="21">
        <v>123</v>
      </c>
      <c r="F762" s="21">
        <v>936</v>
      </c>
      <c r="G762" s="4">
        <v>550</v>
      </c>
      <c r="H762" s="4">
        <v>0</v>
      </c>
      <c r="I762" s="4">
        <v>550</v>
      </c>
      <c r="J762" s="70">
        <f>VLOOKUP(Table7[[#This Row],[PurchaseOrderID]],Purchase_Order!$A$2:$E$1228,5,0)</f>
        <v>1506</v>
      </c>
      <c r="K762" s="4" t="str">
        <f>IF(Table7[[#This Row],[RejectedQty]]=0,"","Rejected")</f>
        <v/>
      </c>
    </row>
    <row r="763" spans="1:11" x14ac:dyDescent="0.25">
      <c r="A763" s="5">
        <v>1634</v>
      </c>
      <c r="B763" s="5">
        <v>630</v>
      </c>
      <c r="C763" s="5">
        <v>1405</v>
      </c>
      <c r="D763" s="18">
        <v>44072</v>
      </c>
      <c r="E763" s="19">
        <v>123</v>
      </c>
      <c r="F763" s="19">
        <v>524</v>
      </c>
      <c r="G763" s="5">
        <v>550</v>
      </c>
      <c r="H763" s="5">
        <v>0</v>
      </c>
      <c r="I763" s="5">
        <v>550</v>
      </c>
      <c r="J763" s="70">
        <f>VLOOKUP(Table7[[#This Row],[PurchaseOrderID]],Purchase_Order!$A$2:$E$1228,5,0)</f>
        <v>1626</v>
      </c>
      <c r="K763" s="4" t="str">
        <f>IF(Table7[[#This Row],[RejectedQty]]=0,"","Rejected")</f>
        <v/>
      </c>
    </row>
    <row r="764" spans="1:11" x14ac:dyDescent="0.25">
      <c r="A764" s="4">
        <v>1635</v>
      </c>
      <c r="B764" s="4">
        <v>631</v>
      </c>
      <c r="C764" s="4">
        <v>1406</v>
      </c>
      <c r="D764" s="20">
        <v>44072</v>
      </c>
      <c r="E764" s="21">
        <v>123</v>
      </c>
      <c r="F764" s="21">
        <v>911</v>
      </c>
      <c r="G764" s="4">
        <v>550</v>
      </c>
      <c r="H764" s="4">
        <v>0</v>
      </c>
      <c r="I764" s="4">
        <v>550</v>
      </c>
      <c r="J764" s="70">
        <f>VLOOKUP(Table7[[#This Row],[PurchaseOrderID]],Purchase_Order!$A$2:$E$1228,5,0)</f>
        <v>1542</v>
      </c>
      <c r="K764" s="4" t="str">
        <f>IF(Table7[[#This Row],[RejectedQty]]=0,"","Rejected")</f>
        <v/>
      </c>
    </row>
    <row r="765" spans="1:11" x14ac:dyDescent="0.25">
      <c r="A765" s="5">
        <v>1636</v>
      </c>
      <c r="B765" s="5">
        <v>631</v>
      </c>
      <c r="C765" s="5">
        <v>1407</v>
      </c>
      <c r="D765" s="18">
        <v>44072</v>
      </c>
      <c r="E765" s="19">
        <v>123</v>
      </c>
      <c r="F765" s="19">
        <v>912</v>
      </c>
      <c r="G765" s="5">
        <v>550</v>
      </c>
      <c r="H765" s="5">
        <v>0</v>
      </c>
      <c r="I765" s="5">
        <v>550</v>
      </c>
      <c r="J765" s="70">
        <f>VLOOKUP(Table7[[#This Row],[PurchaseOrderID]],Purchase_Order!$A$2:$E$1228,5,0)</f>
        <v>1542</v>
      </c>
      <c r="K765" s="4" t="str">
        <f>IF(Table7[[#This Row],[RejectedQty]]=0,"","Rejected")</f>
        <v/>
      </c>
    </row>
    <row r="766" spans="1:11" x14ac:dyDescent="0.25">
      <c r="A766" s="4">
        <v>1637</v>
      </c>
      <c r="B766" s="4">
        <v>632</v>
      </c>
      <c r="C766" s="4">
        <v>1408</v>
      </c>
      <c r="D766" s="20">
        <v>44072</v>
      </c>
      <c r="E766" s="21">
        <v>123</v>
      </c>
      <c r="F766" s="21">
        <v>910</v>
      </c>
      <c r="G766" s="4">
        <v>550</v>
      </c>
      <c r="H766" s="4">
        <v>82</v>
      </c>
      <c r="I766" s="4">
        <v>468</v>
      </c>
      <c r="J766" s="70">
        <f>VLOOKUP(Table7[[#This Row],[PurchaseOrderID]],Purchase_Order!$A$2:$E$1228,5,0)</f>
        <v>1610</v>
      </c>
      <c r="K766" s="4" t="str">
        <f>IF(Table7[[#This Row],[RejectedQty]]=0,"","Rejected")</f>
        <v>Rejected</v>
      </c>
    </row>
    <row r="767" spans="1:11" x14ac:dyDescent="0.25">
      <c r="A767" s="5">
        <v>1638</v>
      </c>
      <c r="B767" s="5">
        <v>633</v>
      </c>
      <c r="C767" s="5">
        <v>1409</v>
      </c>
      <c r="D767" s="18">
        <v>44072</v>
      </c>
      <c r="E767" s="19">
        <v>123</v>
      </c>
      <c r="F767" s="19">
        <v>937</v>
      </c>
      <c r="G767" s="5">
        <v>550</v>
      </c>
      <c r="H767" s="5">
        <v>0</v>
      </c>
      <c r="I767" s="5">
        <v>550</v>
      </c>
      <c r="J767" s="70">
        <f>VLOOKUP(Table7[[#This Row],[PurchaseOrderID]],Purchase_Order!$A$2:$E$1228,5,0)</f>
        <v>1638</v>
      </c>
      <c r="K767" s="4" t="str">
        <f>IF(Table7[[#This Row],[RejectedQty]]=0,"","Rejected")</f>
        <v/>
      </c>
    </row>
    <row r="768" spans="1:11" x14ac:dyDescent="0.25">
      <c r="A768" s="4">
        <v>1639</v>
      </c>
      <c r="B768" s="4">
        <v>634</v>
      </c>
      <c r="C768" s="4">
        <v>1410</v>
      </c>
      <c r="D768" s="20">
        <v>44072</v>
      </c>
      <c r="E768" s="21">
        <v>123</v>
      </c>
      <c r="F768" s="21">
        <v>472</v>
      </c>
      <c r="G768" s="4">
        <v>3</v>
      </c>
      <c r="H768" s="4">
        <v>0</v>
      </c>
      <c r="I768" s="4">
        <v>3</v>
      </c>
      <c r="J768" s="70">
        <f>VLOOKUP(Table7[[#This Row],[PurchaseOrderID]],Purchase_Order!$A$2:$E$1228,5,0)</f>
        <v>1582</v>
      </c>
      <c r="K768" s="4" t="str">
        <f>IF(Table7[[#This Row],[RejectedQty]]=0,"","Rejected")</f>
        <v/>
      </c>
    </row>
    <row r="769" spans="1:11" x14ac:dyDescent="0.25">
      <c r="A769" s="5">
        <v>1640</v>
      </c>
      <c r="B769" s="5">
        <v>634</v>
      </c>
      <c r="C769" s="5">
        <v>1411</v>
      </c>
      <c r="D769" s="18">
        <v>44072</v>
      </c>
      <c r="E769" s="19">
        <v>125</v>
      </c>
      <c r="F769" s="19">
        <v>473</v>
      </c>
      <c r="G769" s="5">
        <v>3</v>
      </c>
      <c r="H769" s="5">
        <v>0</v>
      </c>
      <c r="I769" s="5">
        <v>3</v>
      </c>
      <c r="J769" s="70">
        <f>VLOOKUP(Table7[[#This Row],[PurchaseOrderID]],Purchase_Order!$A$2:$E$1228,5,0)</f>
        <v>1582</v>
      </c>
      <c r="K769" s="4" t="str">
        <f>IF(Table7[[#This Row],[RejectedQty]]=0,"","Rejected")</f>
        <v/>
      </c>
    </row>
    <row r="770" spans="1:11" x14ac:dyDescent="0.25">
      <c r="A770" s="4">
        <v>1641</v>
      </c>
      <c r="B770" s="4">
        <v>635</v>
      </c>
      <c r="C770" s="4">
        <v>1412</v>
      </c>
      <c r="D770" s="20">
        <v>44072</v>
      </c>
      <c r="E770" s="21">
        <v>125</v>
      </c>
      <c r="F770" s="21">
        <v>462</v>
      </c>
      <c r="G770" s="4">
        <v>3</v>
      </c>
      <c r="H770" s="4">
        <v>0</v>
      </c>
      <c r="I770" s="4">
        <v>3</v>
      </c>
      <c r="J770" s="70">
        <f>VLOOKUP(Table7[[#This Row],[PurchaseOrderID]],Purchase_Order!$A$2:$E$1228,5,0)</f>
        <v>1510</v>
      </c>
      <c r="K770" s="4" t="str">
        <f>IF(Table7[[#This Row],[RejectedQty]]=0,"","Rejected")</f>
        <v/>
      </c>
    </row>
    <row r="771" spans="1:11" x14ac:dyDescent="0.25">
      <c r="A771" s="5">
        <v>1642</v>
      </c>
      <c r="B771" s="5">
        <v>636</v>
      </c>
      <c r="C771" s="5">
        <v>1413</v>
      </c>
      <c r="D771" s="18">
        <v>44072</v>
      </c>
      <c r="E771" s="19">
        <v>123</v>
      </c>
      <c r="F771" s="19">
        <v>510</v>
      </c>
      <c r="G771" s="5">
        <v>468</v>
      </c>
      <c r="H771" s="5">
        <v>0</v>
      </c>
      <c r="I771" s="5">
        <v>468</v>
      </c>
      <c r="J771" s="70">
        <f>VLOOKUP(Table7[[#This Row],[PurchaseOrderID]],Purchase_Order!$A$2:$E$1228,5,0)</f>
        <v>1526</v>
      </c>
      <c r="K771" s="4" t="str">
        <f>IF(Table7[[#This Row],[RejectedQty]]=0,"","Rejected")</f>
        <v/>
      </c>
    </row>
    <row r="772" spans="1:11" x14ac:dyDescent="0.25">
      <c r="A772" s="4">
        <v>1643</v>
      </c>
      <c r="B772" s="4">
        <v>636</v>
      </c>
      <c r="C772" s="4">
        <v>1414</v>
      </c>
      <c r="D772" s="20">
        <v>44072</v>
      </c>
      <c r="E772" s="21">
        <v>125</v>
      </c>
      <c r="F772" s="21">
        <v>511</v>
      </c>
      <c r="G772" s="4">
        <v>550</v>
      </c>
      <c r="H772" s="4">
        <v>0</v>
      </c>
      <c r="I772" s="4">
        <v>550</v>
      </c>
      <c r="J772" s="70">
        <f>VLOOKUP(Table7[[#This Row],[PurchaseOrderID]],Purchase_Order!$A$2:$E$1228,5,0)</f>
        <v>1526</v>
      </c>
      <c r="K772" s="4" t="str">
        <f>IF(Table7[[#This Row],[RejectedQty]]=0,"","Rejected")</f>
        <v/>
      </c>
    </row>
    <row r="773" spans="1:11" x14ac:dyDescent="0.25">
      <c r="A773" s="5">
        <v>1644</v>
      </c>
      <c r="B773" s="5">
        <v>637</v>
      </c>
      <c r="C773" s="5">
        <v>1415</v>
      </c>
      <c r="D773" s="18">
        <v>44073</v>
      </c>
      <c r="E773" s="19">
        <v>123</v>
      </c>
      <c r="F773" s="19">
        <v>482</v>
      </c>
      <c r="G773" s="5">
        <v>550</v>
      </c>
      <c r="H773" s="5">
        <v>0</v>
      </c>
      <c r="I773" s="5">
        <v>550</v>
      </c>
      <c r="J773" s="70">
        <f>VLOOKUP(Table7[[#This Row],[PurchaseOrderID]],Purchase_Order!$A$2:$E$1228,5,0)</f>
        <v>1568</v>
      </c>
      <c r="K773" s="4" t="str">
        <f>IF(Table7[[#This Row],[RejectedQty]]=0,"","Rejected")</f>
        <v/>
      </c>
    </row>
    <row r="774" spans="1:11" x14ac:dyDescent="0.25">
      <c r="A774" s="4">
        <v>1645</v>
      </c>
      <c r="B774" s="4">
        <v>637</v>
      </c>
      <c r="C774" s="4">
        <v>1416</v>
      </c>
      <c r="D774" s="20">
        <v>44073</v>
      </c>
      <c r="E774" s="21">
        <v>123</v>
      </c>
      <c r="F774" s="21">
        <v>483</v>
      </c>
      <c r="G774" s="4">
        <v>550</v>
      </c>
      <c r="H774" s="4">
        <v>0</v>
      </c>
      <c r="I774" s="4">
        <v>550</v>
      </c>
      <c r="J774" s="70">
        <f>VLOOKUP(Table7[[#This Row],[PurchaseOrderID]],Purchase_Order!$A$2:$E$1228,5,0)</f>
        <v>1568</v>
      </c>
      <c r="K774" s="4" t="str">
        <f>IF(Table7[[#This Row],[RejectedQty]]=0,"","Rejected")</f>
        <v/>
      </c>
    </row>
    <row r="775" spans="1:11" x14ac:dyDescent="0.25">
      <c r="A775" s="5">
        <v>1646</v>
      </c>
      <c r="B775" s="5">
        <v>637</v>
      </c>
      <c r="C775" s="5">
        <v>1417</v>
      </c>
      <c r="D775" s="18">
        <v>44073</v>
      </c>
      <c r="E775" s="19">
        <v>125</v>
      </c>
      <c r="F775" s="19">
        <v>484</v>
      </c>
      <c r="G775" s="5">
        <v>550</v>
      </c>
      <c r="H775" s="5">
        <v>0</v>
      </c>
      <c r="I775" s="5">
        <v>550</v>
      </c>
      <c r="J775" s="70">
        <f>VLOOKUP(Table7[[#This Row],[PurchaseOrderID]],Purchase_Order!$A$2:$E$1228,5,0)</f>
        <v>1568</v>
      </c>
      <c r="K775" s="4" t="str">
        <f>IF(Table7[[#This Row],[RejectedQty]]=0,"","Rejected")</f>
        <v/>
      </c>
    </row>
    <row r="776" spans="1:11" x14ac:dyDescent="0.25">
      <c r="A776" s="4">
        <v>1647</v>
      </c>
      <c r="B776" s="4">
        <v>637</v>
      </c>
      <c r="C776" s="4">
        <v>1418</v>
      </c>
      <c r="D776" s="20">
        <v>44073</v>
      </c>
      <c r="E776" s="21">
        <v>125</v>
      </c>
      <c r="F776" s="21">
        <v>485</v>
      </c>
      <c r="G776" s="4">
        <v>550</v>
      </c>
      <c r="H776" s="4">
        <v>0</v>
      </c>
      <c r="I776" s="4">
        <v>550</v>
      </c>
      <c r="J776" s="70">
        <f>VLOOKUP(Table7[[#This Row],[PurchaseOrderID]],Purchase_Order!$A$2:$E$1228,5,0)</f>
        <v>1568</v>
      </c>
      <c r="K776" s="4" t="str">
        <f>IF(Table7[[#This Row],[RejectedQty]]=0,"","Rejected")</f>
        <v/>
      </c>
    </row>
    <row r="777" spans="1:11" x14ac:dyDescent="0.25">
      <c r="A777" s="5">
        <v>1648</v>
      </c>
      <c r="B777" s="5">
        <v>637</v>
      </c>
      <c r="C777" s="5">
        <v>1419</v>
      </c>
      <c r="D777" s="18">
        <v>44073</v>
      </c>
      <c r="E777" s="19">
        <v>125</v>
      </c>
      <c r="F777" s="19">
        <v>486</v>
      </c>
      <c r="G777" s="5">
        <v>550</v>
      </c>
      <c r="H777" s="5">
        <v>0</v>
      </c>
      <c r="I777" s="5">
        <v>550</v>
      </c>
      <c r="J777" s="70">
        <f>VLOOKUP(Table7[[#This Row],[PurchaseOrderID]],Purchase_Order!$A$2:$E$1228,5,0)</f>
        <v>1568</v>
      </c>
      <c r="K777" s="4" t="str">
        <f>IF(Table7[[#This Row],[RejectedQty]]=0,"","Rejected")</f>
        <v/>
      </c>
    </row>
    <row r="778" spans="1:11" x14ac:dyDescent="0.25">
      <c r="A778" s="4">
        <v>1649</v>
      </c>
      <c r="B778" s="4">
        <v>637</v>
      </c>
      <c r="C778" s="4">
        <v>1420</v>
      </c>
      <c r="D778" s="20">
        <v>44073</v>
      </c>
      <c r="E778" s="21">
        <v>125</v>
      </c>
      <c r="F778" s="21">
        <v>487</v>
      </c>
      <c r="G778" s="4">
        <v>550</v>
      </c>
      <c r="H778" s="4">
        <v>0</v>
      </c>
      <c r="I778" s="4">
        <v>550</v>
      </c>
      <c r="J778" s="70">
        <f>VLOOKUP(Table7[[#This Row],[PurchaseOrderID]],Purchase_Order!$A$2:$E$1228,5,0)</f>
        <v>1568</v>
      </c>
      <c r="K778" s="4" t="str">
        <f>IF(Table7[[#This Row],[RejectedQty]]=0,"","Rejected")</f>
        <v/>
      </c>
    </row>
    <row r="779" spans="1:11" x14ac:dyDescent="0.25">
      <c r="A779" s="5">
        <v>1650</v>
      </c>
      <c r="B779" s="5">
        <v>638</v>
      </c>
      <c r="C779" s="5">
        <v>1421</v>
      </c>
      <c r="D779" s="18">
        <v>44073</v>
      </c>
      <c r="E779" s="19">
        <v>123</v>
      </c>
      <c r="F779" s="19">
        <v>402</v>
      </c>
      <c r="G779" s="5">
        <v>3</v>
      </c>
      <c r="H779" s="5">
        <v>0</v>
      </c>
      <c r="I779" s="5">
        <v>3</v>
      </c>
      <c r="J779" s="70">
        <f>VLOOKUP(Table7[[#This Row],[PurchaseOrderID]],Purchase_Order!$A$2:$E$1228,5,0)</f>
        <v>1648</v>
      </c>
      <c r="K779" s="4" t="str">
        <f>IF(Table7[[#This Row],[RejectedQty]]=0,"","Rejected")</f>
        <v/>
      </c>
    </row>
    <row r="780" spans="1:11" x14ac:dyDescent="0.25">
      <c r="A780" s="4">
        <v>1651</v>
      </c>
      <c r="B780" s="4">
        <v>639</v>
      </c>
      <c r="C780" s="4">
        <v>1422</v>
      </c>
      <c r="D780" s="20">
        <v>44073</v>
      </c>
      <c r="E780" s="21">
        <v>125</v>
      </c>
      <c r="F780" s="21">
        <v>510</v>
      </c>
      <c r="G780" s="4">
        <v>550</v>
      </c>
      <c r="H780" s="4">
        <v>0</v>
      </c>
      <c r="I780" s="4">
        <v>550</v>
      </c>
      <c r="J780" s="70">
        <f>VLOOKUP(Table7[[#This Row],[PurchaseOrderID]],Purchase_Order!$A$2:$E$1228,5,0)</f>
        <v>1646</v>
      </c>
      <c r="K780" s="4" t="str">
        <f>IF(Table7[[#This Row],[RejectedQty]]=0,"","Rejected")</f>
        <v/>
      </c>
    </row>
    <row r="781" spans="1:11" x14ac:dyDescent="0.25">
      <c r="A781" s="5">
        <v>1652</v>
      </c>
      <c r="B781" s="5">
        <v>639</v>
      </c>
      <c r="C781" s="5">
        <v>1423</v>
      </c>
      <c r="D781" s="18">
        <v>44073</v>
      </c>
      <c r="E781" s="19">
        <v>125</v>
      </c>
      <c r="F781" s="19">
        <v>511</v>
      </c>
      <c r="G781" s="5">
        <v>550</v>
      </c>
      <c r="H781" s="5">
        <v>0</v>
      </c>
      <c r="I781" s="5">
        <v>550</v>
      </c>
      <c r="J781" s="70">
        <f>VLOOKUP(Table7[[#This Row],[PurchaseOrderID]],Purchase_Order!$A$2:$E$1228,5,0)</f>
        <v>1646</v>
      </c>
      <c r="K781" s="4" t="str">
        <f>IF(Table7[[#This Row],[RejectedQty]]=0,"","Rejected")</f>
        <v/>
      </c>
    </row>
    <row r="782" spans="1:11" x14ac:dyDescent="0.25">
      <c r="A782" s="4">
        <v>1653</v>
      </c>
      <c r="B782" s="4">
        <v>639</v>
      </c>
      <c r="C782" s="4">
        <v>1424</v>
      </c>
      <c r="D782" s="20">
        <v>44073</v>
      </c>
      <c r="E782" s="21">
        <v>125</v>
      </c>
      <c r="F782" s="21">
        <v>512</v>
      </c>
      <c r="G782" s="4">
        <v>550</v>
      </c>
      <c r="H782" s="4">
        <v>0</v>
      </c>
      <c r="I782" s="4">
        <v>550</v>
      </c>
      <c r="J782" s="70">
        <f>VLOOKUP(Table7[[#This Row],[PurchaseOrderID]],Purchase_Order!$A$2:$E$1228,5,0)</f>
        <v>1646</v>
      </c>
      <c r="K782" s="4" t="str">
        <f>IF(Table7[[#This Row],[RejectedQty]]=0,"","Rejected")</f>
        <v/>
      </c>
    </row>
    <row r="783" spans="1:11" x14ac:dyDescent="0.25">
      <c r="A783" s="5">
        <v>1654</v>
      </c>
      <c r="B783" s="5">
        <v>640</v>
      </c>
      <c r="C783" s="5">
        <v>1425</v>
      </c>
      <c r="D783" s="18">
        <v>44073</v>
      </c>
      <c r="E783" s="19">
        <v>123</v>
      </c>
      <c r="F783" s="19">
        <v>409</v>
      </c>
      <c r="G783" s="5">
        <v>3</v>
      </c>
      <c r="H783" s="5">
        <v>0</v>
      </c>
      <c r="I783" s="5">
        <v>3</v>
      </c>
      <c r="J783" s="70">
        <f>VLOOKUP(Table7[[#This Row],[PurchaseOrderID]],Purchase_Order!$A$2:$E$1228,5,0)</f>
        <v>1672</v>
      </c>
      <c r="K783" s="4" t="str">
        <f>IF(Table7[[#This Row],[RejectedQty]]=0,"","Rejected")</f>
        <v/>
      </c>
    </row>
    <row r="784" spans="1:11" x14ac:dyDescent="0.25">
      <c r="A784" s="4">
        <v>1655</v>
      </c>
      <c r="B784" s="4">
        <v>640</v>
      </c>
      <c r="C784" s="4">
        <v>1426</v>
      </c>
      <c r="D784" s="20">
        <v>44073</v>
      </c>
      <c r="E784" s="21">
        <v>123</v>
      </c>
      <c r="F784" s="21">
        <v>914</v>
      </c>
      <c r="G784" s="4">
        <v>550</v>
      </c>
      <c r="H784" s="4">
        <v>55</v>
      </c>
      <c r="I784" s="4">
        <v>495</v>
      </c>
      <c r="J784" s="70">
        <f>VLOOKUP(Table7[[#This Row],[PurchaseOrderID]],Purchase_Order!$A$2:$E$1228,5,0)</f>
        <v>1672</v>
      </c>
      <c r="K784" s="4" t="str">
        <f>IF(Table7[[#This Row],[RejectedQty]]=0,"","Rejected")</f>
        <v>Rejected</v>
      </c>
    </row>
    <row r="785" spans="1:11" x14ac:dyDescent="0.25">
      <c r="A785" s="5">
        <v>1656</v>
      </c>
      <c r="B785" s="5">
        <v>640</v>
      </c>
      <c r="C785" s="5">
        <v>1427</v>
      </c>
      <c r="D785" s="18">
        <v>44073</v>
      </c>
      <c r="E785" s="19">
        <v>123</v>
      </c>
      <c r="F785" s="19">
        <v>915</v>
      </c>
      <c r="G785" s="5">
        <v>550</v>
      </c>
      <c r="H785" s="5">
        <v>0</v>
      </c>
      <c r="I785" s="5">
        <v>550</v>
      </c>
      <c r="J785" s="70">
        <f>VLOOKUP(Table7[[#This Row],[PurchaseOrderID]],Purchase_Order!$A$2:$E$1228,5,0)</f>
        <v>1672</v>
      </c>
      <c r="K785" s="4" t="str">
        <f>IF(Table7[[#This Row],[RejectedQty]]=0,"","Rejected")</f>
        <v/>
      </c>
    </row>
    <row r="786" spans="1:11" x14ac:dyDescent="0.25">
      <c r="A786" s="4">
        <v>1657</v>
      </c>
      <c r="B786" s="4">
        <v>641</v>
      </c>
      <c r="C786" s="4">
        <v>1428</v>
      </c>
      <c r="D786" s="20">
        <v>44073</v>
      </c>
      <c r="E786" s="21">
        <v>123</v>
      </c>
      <c r="F786" s="21">
        <v>527</v>
      </c>
      <c r="G786" s="4">
        <v>550</v>
      </c>
      <c r="H786" s="4">
        <v>0</v>
      </c>
      <c r="I786" s="4">
        <v>550</v>
      </c>
      <c r="J786" s="70">
        <f>VLOOKUP(Table7[[#This Row],[PurchaseOrderID]],Purchase_Order!$A$2:$E$1228,5,0)</f>
        <v>1644</v>
      </c>
      <c r="K786" s="4" t="str">
        <f>IF(Table7[[#This Row],[RejectedQty]]=0,"","Rejected")</f>
        <v/>
      </c>
    </row>
    <row r="787" spans="1:11" x14ac:dyDescent="0.25">
      <c r="A787" s="5">
        <v>1658</v>
      </c>
      <c r="B787" s="5">
        <v>642</v>
      </c>
      <c r="C787" s="5">
        <v>1429</v>
      </c>
      <c r="D787" s="18">
        <v>44073</v>
      </c>
      <c r="E787" s="19">
        <v>123</v>
      </c>
      <c r="F787" s="19">
        <v>938</v>
      </c>
      <c r="G787" s="5">
        <v>550</v>
      </c>
      <c r="H787" s="5">
        <v>82</v>
      </c>
      <c r="I787" s="5">
        <v>468</v>
      </c>
      <c r="J787" s="70">
        <f>VLOOKUP(Table7[[#This Row],[PurchaseOrderID]],Purchase_Order!$A$2:$E$1228,5,0)</f>
        <v>1680</v>
      </c>
      <c r="K787" s="4" t="str">
        <f>IF(Table7[[#This Row],[RejectedQty]]=0,"","Rejected")</f>
        <v>Rejected</v>
      </c>
    </row>
    <row r="788" spans="1:11" x14ac:dyDescent="0.25">
      <c r="A788" s="4">
        <v>1659</v>
      </c>
      <c r="B788" s="4">
        <v>642</v>
      </c>
      <c r="C788" s="4">
        <v>1430</v>
      </c>
      <c r="D788" s="20">
        <v>44073</v>
      </c>
      <c r="E788" s="21">
        <v>123</v>
      </c>
      <c r="F788" s="21">
        <v>939</v>
      </c>
      <c r="G788" s="4">
        <v>550</v>
      </c>
      <c r="H788" s="4">
        <v>0</v>
      </c>
      <c r="I788" s="4">
        <v>550</v>
      </c>
      <c r="J788" s="70">
        <f>VLOOKUP(Table7[[#This Row],[PurchaseOrderID]],Purchase_Order!$A$2:$E$1228,5,0)</f>
        <v>1680</v>
      </c>
      <c r="K788" s="4" t="str">
        <f>IF(Table7[[#This Row],[RejectedQty]]=0,"","Rejected")</f>
        <v/>
      </c>
    </row>
    <row r="789" spans="1:11" x14ac:dyDescent="0.25">
      <c r="A789" s="5">
        <v>1660</v>
      </c>
      <c r="B789" s="5">
        <v>643</v>
      </c>
      <c r="C789" s="5">
        <v>1431</v>
      </c>
      <c r="D789" s="18">
        <v>44073</v>
      </c>
      <c r="E789" s="19">
        <v>123</v>
      </c>
      <c r="F789" s="19">
        <v>496</v>
      </c>
      <c r="G789" s="5">
        <v>60</v>
      </c>
      <c r="H789" s="5">
        <v>0</v>
      </c>
      <c r="I789" s="5">
        <v>60</v>
      </c>
      <c r="J789" s="70">
        <f>VLOOKUP(Table7[[#This Row],[PurchaseOrderID]],Purchase_Order!$A$2:$E$1228,5,0)</f>
        <v>1584</v>
      </c>
      <c r="K789" s="4" t="str">
        <f>IF(Table7[[#This Row],[RejectedQty]]=0,"","Rejected")</f>
        <v/>
      </c>
    </row>
    <row r="790" spans="1:11" x14ac:dyDescent="0.25">
      <c r="A790" s="4">
        <v>1661</v>
      </c>
      <c r="B790" s="4">
        <v>644</v>
      </c>
      <c r="C790" s="4">
        <v>1432</v>
      </c>
      <c r="D790" s="20">
        <v>44073</v>
      </c>
      <c r="E790" s="21">
        <v>125</v>
      </c>
      <c r="F790" s="21">
        <v>523</v>
      </c>
      <c r="G790" s="4">
        <v>550</v>
      </c>
      <c r="H790" s="4">
        <v>550</v>
      </c>
      <c r="I790" s="4">
        <v>0</v>
      </c>
      <c r="J790" s="70">
        <f>VLOOKUP(Table7[[#This Row],[PurchaseOrderID]],Purchase_Order!$A$2:$E$1228,5,0)</f>
        <v>1620</v>
      </c>
      <c r="K790" s="4" t="str">
        <f>IF(Table7[[#This Row],[RejectedQty]]=0,"","Rejected")</f>
        <v>Rejected</v>
      </c>
    </row>
    <row r="791" spans="1:11" x14ac:dyDescent="0.25">
      <c r="A791" s="5">
        <v>1662</v>
      </c>
      <c r="B791" s="5">
        <v>645</v>
      </c>
      <c r="C791" s="5">
        <v>1433</v>
      </c>
      <c r="D791" s="18">
        <v>44073</v>
      </c>
      <c r="E791" s="19">
        <v>125</v>
      </c>
      <c r="F791" s="19">
        <v>427</v>
      </c>
      <c r="G791" s="5">
        <v>3</v>
      </c>
      <c r="H791" s="5">
        <v>0</v>
      </c>
      <c r="I791" s="5">
        <v>3</v>
      </c>
      <c r="J791" s="70">
        <f>VLOOKUP(Table7[[#This Row],[PurchaseOrderID]],Purchase_Order!$A$2:$E$1228,5,0)</f>
        <v>1666</v>
      </c>
      <c r="K791" s="4" t="str">
        <f>IF(Table7[[#This Row],[RejectedQty]]=0,"","Rejected")</f>
        <v/>
      </c>
    </row>
    <row r="792" spans="1:11" x14ac:dyDescent="0.25">
      <c r="A792" s="4">
        <v>1663</v>
      </c>
      <c r="B792" s="4">
        <v>645</v>
      </c>
      <c r="C792" s="4">
        <v>1434</v>
      </c>
      <c r="D792" s="20">
        <v>44073</v>
      </c>
      <c r="E792" s="21">
        <v>123</v>
      </c>
      <c r="F792" s="21">
        <v>428</v>
      </c>
      <c r="G792" s="4">
        <v>3</v>
      </c>
      <c r="H792" s="4">
        <v>0</v>
      </c>
      <c r="I792" s="4">
        <v>3</v>
      </c>
      <c r="J792" s="70">
        <f>VLOOKUP(Table7[[#This Row],[PurchaseOrderID]],Purchase_Order!$A$2:$E$1228,5,0)</f>
        <v>1666</v>
      </c>
      <c r="K792" s="4" t="str">
        <f>IF(Table7[[#This Row],[RejectedQty]]=0,"","Rejected")</f>
        <v/>
      </c>
    </row>
    <row r="793" spans="1:11" x14ac:dyDescent="0.25">
      <c r="A793" s="5">
        <v>1664</v>
      </c>
      <c r="B793" s="5">
        <v>645</v>
      </c>
      <c r="C793" s="5">
        <v>1435</v>
      </c>
      <c r="D793" s="18">
        <v>44073</v>
      </c>
      <c r="E793" s="19">
        <v>125</v>
      </c>
      <c r="F793" s="19">
        <v>429</v>
      </c>
      <c r="G793" s="5">
        <v>3</v>
      </c>
      <c r="H793" s="5">
        <v>0</v>
      </c>
      <c r="I793" s="5">
        <v>3</v>
      </c>
      <c r="J793" s="70">
        <f>VLOOKUP(Table7[[#This Row],[PurchaseOrderID]],Purchase_Order!$A$2:$E$1228,5,0)</f>
        <v>1666</v>
      </c>
      <c r="K793" s="4" t="str">
        <f>IF(Table7[[#This Row],[RejectedQty]]=0,"","Rejected")</f>
        <v/>
      </c>
    </row>
    <row r="794" spans="1:11" x14ac:dyDescent="0.25">
      <c r="A794" s="4">
        <v>1665</v>
      </c>
      <c r="B794" s="4">
        <v>645</v>
      </c>
      <c r="C794" s="4">
        <v>1436</v>
      </c>
      <c r="D794" s="20">
        <v>44073</v>
      </c>
      <c r="E794" s="21">
        <v>123</v>
      </c>
      <c r="F794" s="21">
        <v>430</v>
      </c>
      <c r="G794" s="4">
        <v>3</v>
      </c>
      <c r="H794" s="4">
        <v>0</v>
      </c>
      <c r="I794" s="4">
        <v>3</v>
      </c>
      <c r="J794" s="70">
        <f>VLOOKUP(Table7[[#This Row],[PurchaseOrderID]],Purchase_Order!$A$2:$E$1228,5,0)</f>
        <v>1666</v>
      </c>
      <c r="K794" s="4" t="str">
        <f>IF(Table7[[#This Row],[RejectedQty]]=0,"","Rejected")</f>
        <v/>
      </c>
    </row>
    <row r="795" spans="1:11" x14ac:dyDescent="0.25">
      <c r="A795" s="5">
        <v>1666</v>
      </c>
      <c r="B795" s="5">
        <v>645</v>
      </c>
      <c r="C795" s="5">
        <v>1437</v>
      </c>
      <c r="D795" s="18">
        <v>44073</v>
      </c>
      <c r="E795" s="19">
        <v>123</v>
      </c>
      <c r="F795" s="19">
        <v>431</v>
      </c>
      <c r="G795" s="5">
        <v>3</v>
      </c>
      <c r="H795" s="5">
        <v>0</v>
      </c>
      <c r="I795" s="5">
        <v>3</v>
      </c>
      <c r="J795" s="70">
        <f>VLOOKUP(Table7[[#This Row],[PurchaseOrderID]],Purchase_Order!$A$2:$E$1228,5,0)</f>
        <v>1666</v>
      </c>
      <c r="K795" s="4" t="str">
        <f>IF(Table7[[#This Row],[RejectedQty]]=0,"","Rejected")</f>
        <v/>
      </c>
    </row>
    <row r="796" spans="1:11" x14ac:dyDescent="0.25">
      <c r="A796" s="4">
        <v>1667</v>
      </c>
      <c r="B796" s="4">
        <v>645</v>
      </c>
      <c r="C796" s="4">
        <v>1438</v>
      </c>
      <c r="D796" s="20">
        <v>44073</v>
      </c>
      <c r="E796" s="21">
        <v>125</v>
      </c>
      <c r="F796" s="21">
        <v>432</v>
      </c>
      <c r="G796" s="4">
        <v>3</v>
      </c>
      <c r="H796" s="4">
        <v>0</v>
      </c>
      <c r="I796" s="4">
        <v>3</v>
      </c>
      <c r="J796" s="70">
        <f>VLOOKUP(Table7[[#This Row],[PurchaseOrderID]],Purchase_Order!$A$2:$E$1228,5,0)</f>
        <v>1666</v>
      </c>
      <c r="K796" s="4" t="str">
        <f>IF(Table7[[#This Row],[RejectedQty]]=0,"","Rejected")</f>
        <v/>
      </c>
    </row>
    <row r="797" spans="1:11" x14ac:dyDescent="0.25">
      <c r="A797" s="5">
        <v>1668</v>
      </c>
      <c r="B797" s="5">
        <v>645</v>
      </c>
      <c r="C797" s="5">
        <v>1439</v>
      </c>
      <c r="D797" s="18">
        <v>44073</v>
      </c>
      <c r="E797" s="19">
        <v>125</v>
      </c>
      <c r="F797" s="19">
        <v>433</v>
      </c>
      <c r="G797" s="5">
        <v>3</v>
      </c>
      <c r="H797" s="5">
        <v>0</v>
      </c>
      <c r="I797" s="5">
        <v>3</v>
      </c>
      <c r="J797" s="70">
        <f>VLOOKUP(Table7[[#This Row],[PurchaseOrderID]],Purchase_Order!$A$2:$E$1228,5,0)</f>
        <v>1666</v>
      </c>
      <c r="K797" s="4" t="str">
        <f>IF(Table7[[#This Row],[RejectedQty]]=0,"","Rejected")</f>
        <v/>
      </c>
    </row>
    <row r="798" spans="1:11" x14ac:dyDescent="0.25">
      <c r="A798" s="4">
        <v>1669</v>
      </c>
      <c r="B798" s="4">
        <v>645</v>
      </c>
      <c r="C798" s="4">
        <v>1440</v>
      </c>
      <c r="D798" s="20">
        <v>44073</v>
      </c>
      <c r="E798" s="21">
        <v>125</v>
      </c>
      <c r="F798" s="21">
        <v>434</v>
      </c>
      <c r="G798" s="4">
        <v>3</v>
      </c>
      <c r="H798" s="4">
        <v>0</v>
      </c>
      <c r="I798" s="4">
        <v>3</v>
      </c>
      <c r="J798" s="70">
        <f>VLOOKUP(Table7[[#This Row],[PurchaseOrderID]],Purchase_Order!$A$2:$E$1228,5,0)</f>
        <v>1666</v>
      </c>
      <c r="K798" s="4" t="str">
        <f>IF(Table7[[#This Row],[RejectedQty]]=0,"","Rejected")</f>
        <v/>
      </c>
    </row>
    <row r="799" spans="1:11" x14ac:dyDescent="0.25">
      <c r="A799" s="5">
        <v>1670</v>
      </c>
      <c r="B799" s="5">
        <v>645</v>
      </c>
      <c r="C799" s="5">
        <v>1441</v>
      </c>
      <c r="D799" s="18">
        <v>44073</v>
      </c>
      <c r="E799" s="19">
        <v>125</v>
      </c>
      <c r="F799" s="19">
        <v>435</v>
      </c>
      <c r="G799" s="5">
        <v>3</v>
      </c>
      <c r="H799" s="5">
        <v>0</v>
      </c>
      <c r="I799" s="5">
        <v>3</v>
      </c>
      <c r="J799" s="70">
        <f>VLOOKUP(Table7[[#This Row],[PurchaseOrderID]],Purchase_Order!$A$2:$E$1228,5,0)</f>
        <v>1666</v>
      </c>
      <c r="K799" s="4" t="str">
        <f>IF(Table7[[#This Row],[RejectedQty]]=0,"","Rejected")</f>
        <v/>
      </c>
    </row>
    <row r="800" spans="1:11" x14ac:dyDescent="0.25">
      <c r="A800" s="4">
        <v>1671</v>
      </c>
      <c r="B800" s="4">
        <v>645</v>
      </c>
      <c r="C800" s="4">
        <v>1442</v>
      </c>
      <c r="D800" s="20">
        <v>44073</v>
      </c>
      <c r="E800" s="21">
        <v>123</v>
      </c>
      <c r="F800" s="21">
        <v>436</v>
      </c>
      <c r="G800" s="4">
        <v>3</v>
      </c>
      <c r="H800" s="4">
        <v>0</v>
      </c>
      <c r="I800" s="4">
        <v>3</v>
      </c>
      <c r="J800" s="70">
        <f>VLOOKUP(Table7[[#This Row],[PurchaseOrderID]],Purchase_Order!$A$2:$E$1228,5,0)</f>
        <v>1666</v>
      </c>
      <c r="K800" s="4" t="str">
        <f>IF(Table7[[#This Row],[RejectedQty]]=0,"","Rejected")</f>
        <v/>
      </c>
    </row>
    <row r="801" spans="1:11" x14ac:dyDescent="0.25">
      <c r="A801" s="5">
        <v>1672</v>
      </c>
      <c r="B801" s="5">
        <v>645</v>
      </c>
      <c r="C801" s="5">
        <v>1443</v>
      </c>
      <c r="D801" s="18">
        <v>44073</v>
      </c>
      <c r="E801" s="19">
        <v>125</v>
      </c>
      <c r="F801" s="19">
        <v>437</v>
      </c>
      <c r="G801" s="5">
        <v>3</v>
      </c>
      <c r="H801" s="5">
        <v>0</v>
      </c>
      <c r="I801" s="5">
        <v>3</v>
      </c>
      <c r="J801" s="70">
        <f>VLOOKUP(Table7[[#This Row],[PurchaseOrderID]],Purchase_Order!$A$2:$E$1228,5,0)</f>
        <v>1666</v>
      </c>
      <c r="K801" s="4" t="str">
        <f>IF(Table7[[#This Row],[RejectedQty]]=0,"","Rejected")</f>
        <v/>
      </c>
    </row>
    <row r="802" spans="1:11" x14ac:dyDescent="0.25">
      <c r="A802" s="4">
        <v>1673</v>
      </c>
      <c r="B802" s="4">
        <v>646</v>
      </c>
      <c r="C802" s="4">
        <v>1444</v>
      </c>
      <c r="D802" s="20">
        <v>44073</v>
      </c>
      <c r="E802" s="21">
        <v>125</v>
      </c>
      <c r="F802" s="21">
        <v>490</v>
      </c>
      <c r="G802" s="4">
        <v>3</v>
      </c>
      <c r="H802" s="4">
        <v>0</v>
      </c>
      <c r="I802" s="4">
        <v>3</v>
      </c>
      <c r="J802" s="70">
        <f>VLOOKUP(Table7[[#This Row],[PurchaseOrderID]],Purchase_Order!$A$2:$E$1228,5,0)</f>
        <v>1592</v>
      </c>
      <c r="K802" s="4" t="str">
        <f>IF(Table7[[#This Row],[RejectedQty]]=0,"","Rejected")</f>
        <v/>
      </c>
    </row>
    <row r="803" spans="1:11" x14ac:dyDescent="0.25">
      <c r="A803" s="5">
        <v>1674</v>
      </c>
      <c r="B803" s="5">
        <v>646</v>
      </c>
      <c r="C803" s="5">
        <v>1445</v>
      </c>
      <c r="D803" s="18">
        <v>44073</v>
      </c>
      <c r="E803" s="19">
        <v>125</v>
      </c>
      <c r="F803" s="19">
        <v>491</v>
      </c>
      <c r="G803" s="5">
        <v>3</v>
      </c>
      <c r="H803" s="5">
        <v>0</v>
      </c>
      <c r="I803" s="5">
        <v>3</v>
      </c>
      <c r="J803" s="70">
        <f>VLOOKUP(Table7[[#This Row],[PurchaseOrderID]],Purchase_Order!$A$2:$E$1228,5,0)</f>
        <v>1592</v>
      </c>
      <c r="K803" s="4" t="str">
        <f>IF(Table7[[#This Row],[RejectedQty]]=0,"","Rejected")</f>
        <v/>
      </c>
    </row>
    <row r="804" spans="1:11" x14ac:dyDescent="0.25">
      <c r="A804" s="4">
        <v>1675</v>
      </c>
      <c r="B804" s="4">
        <v>647</v>
      </c>
      <c r="C804" s="4">
        <v>1446</v>
      </c>
      <c r="D804" s="20">
        <v>44073</v>
      </c>
      <c r="E804" s="21">
        <v>123</v>
      </c>
      <c r="F804" s="21">
        <v>528</v>
      </c>
      <c r="G804" s="4">
        <v>3</v>
      </c>
      <c r="H804" s="4">
        <v>0</v>
      </c>
      <c r="I804" s="4">
        <v>3</v>
      </c>
      <c r="J804" s="70">
        <f>VLOOKUP(Table7[[#This Row],[PurchaseOrderID]],Purchase_Order!$A$2:$E$1228,5,0)</f>
        <v>1618</v>
      </c>
      <c r="K804" s="4" t="str">
        <f>IF(Table7[[#This Row],[RejectedQty]]=0,"","Rejected")</f>
        <v/>
      </c>
    </row>
    <row r="805" spans="1:11" x14ac:dyDescent="0.25">
      <c r="A805" s="5">
        <v>1676</v>
      </c>
      <c r="B805" s="5">
        <v>648</v>
      </c>
      <c r="C805" s="5">
        <v>1447</v>
      </c>
      <c r="D805" s="18">
        <v>44073</v>
      </c>
      <c r="E805" s="19">
        <v>123</v>
      </c>
      <c r="F805" s="19">
        <v>505</v>
      </c>
      <c r="G805" s="5">
        <v>3</v>
      </c>
      <c r="H805" s="5">
        <v>0</v>
      </c>
      <c r="I805" s="5">
        <v>3</v>
      </c>
      <c r="J805" s="70">
        <f>VLOOKUP(Table7[[#This Row],[PurchaseOrderID]],Purchase_Order!$A$2:$E$1228,5,0)</f>
        <v>1612</v>
      </c>
      <c r="K805" s="4" t="str">
        <f>IF(Table7[[#This Row],[RejectedQty]]=0,"","Rejected")</f>
        <v/>
      </c>
    </row>
    <row r="806" spans="1:11" x14ac:dyDescent="0.25">
      <c r="A806" s="4">
        <v>1677</v>
      </c>
      <c r="B806" s="4">
        <v>649</v>
      </c>
      <c r="C806" s="4">
        <v>1448</v>
      </c>
      <c r="D806" s="20">
        <v>44073</v>
      </c>
      <c r="E806" s="21">
        <v>123</v>
      </c>
      <c r="F806" s="21">
        <v>938</v>
      </c>
      <c r="G806" s="4">
        <v>550</v>
      </c>
      <c r="H806" s="4">
        <v>0</v>
      </c>
      <c r="I806" s="4">
        <v>550</v>
      </c>
      <c r="J806" s="70">
        <f>VLOOKUP(Table7[[#This Row],[PurchaseOrderID]],Purchase_Order!$A$2:$E$1228,5,0)</f>
        <v>1586</v>
      </c>
      <c r="K806" s="4" t="str">
        <f>IF(Table7[[#This Row],[RejectedQty]]=0,"","Rejected")</f>
        <v/>
      </c>
    </row>
    <row r="807" spans="1:11" x14ac:dyDescent="0.25">
      <c r="A807" s="5">
        <v>1678</v>
      </c>
      <c r="B807" s="5">
        <v>649</v>
      </c>
      <c r="C807" s="5">
        <v>1449</v>
      </c>
      <c r="D807" s="18">
        <v>44073</v>
      </c>
      <c r="E807" s="19">
        <v>123</v>
      </c>
      <c r="F807" s="19">
        <v>939</v>
      </c>
      <c r="G807" s="5">
        <v>550</v>
      </c>
      <c r="H807" s="5">
        <v>0</v>
      </c>
      <c r="I807" s="5">
        <v>550</v>
      </c>
      <c r="J807" s="70">
        <f>VLOOKUP(Table7[[#This Row],[PurchaseOrderID]],Purchase_Order!$A$2:$E$1228,5,0)</f>
        <v>1586</v>
      </c>
      <c r="K807" s="4" t="str">
        <f>IF(Table7[[#This Row],[RejectedQty]]=0,"","Rejected")</f>
        <v/>
      </c>
    </row>
    <row r="808" spans="1:11" x14ac:dyDescent="0.25">
      <c r="A808" s="4">
        <v>1679</v>
      </c>
      <c r="B808" s="4">
        <v>650</v>
      </c>
      <c r="C808" s="4">
        <v>1450</v>
      </c>
      <c r="D808" s="20">
        <v>44073</v>
      </c>
      <c r="E808" s="21">
        <v>123</v>
      </c>
      <c r="F808" s="21">
        <v>358</v>
      </c>
      <c r="G808" s="4">
        <v>60</v>
      </c>
      <c r="H808" s="4">
        <v>0</v>
      </c>
      <c r="I808" s="4">
        <v>60</v>
      </c>
      <c r="J808" s="70">
        <f>VLOOKUP(Table7[[#This Row],[PurchaseOrderID]],Purchase_Order!$A$2:$E$1228,5,0)</f>
        <v>1500</v>
      </c>
      <c r="K808" s="4" t="str">
        <f>IF(Table7[[#This Row],[RejectedQty]]=0,"","Rejected")</f>
        <v/>
      </c>
    </row>
    <row r="809" spans="1:11" x14ac:dyDescent="0.25">
      <c r="A809" s="5">
        <v>1680</v>
      </c>
      <c r="B809" s="5">
        <v>651</v>
      </c>
      <c r="C809" s="5">
        <v>1451</v>
      </c>
      <c r="D809" s="18">
        <v>44073</v>
      </c>
      <c r="E809" s="19">
        <v>123</v>
      </c>
      <c r="F809" s="19">
        <v>444</v>
      </c>
      <c r="G809" s="5">
        <v>3</v>
      </c>
      <c r="H809" s="5">
        <v>0</v>
      </c>
      <c r="I809" s="5">
        <v>3</v>
      </c>
      <c r="J809" s="70">
        <f>VLOOKUP(Table7[[#This Row],[PurchaseOrderID]],Purchase_Order!$A$2:$E$1228,5,0)</f>
        <v>1656</v>
      </c>
      <c r="K809" s="4" t="str">
        <f>IF(Table7[[#This Row],[RejectedQty]]=0,"","Rejected")</f>
        <v/>
      </c>
    </row>
    <row r="810" spans="1:11" x14ac:dyDescent="0.25">
      <c r="A810" s="4">
        <v>1681</v>
      </c>
      <c r="B810" s="4">
        <v>651</v>
      </c>
      <c r="C810" s="4">
        <v>1452</v>
      </c>
      <c r="D810" s="20">
        <v>44073</v>
      </c>
      <c r="E810" s="21">
        <v>123</v>
      </c>
      <c r="F810" s="21">
        <v>445</v>
      </c>
      <c r="G810" s="4">
        <v>3</v>
      </c>
      <c r="H810" s="4">
        <v>0</v>
      </c>
      <c r="I810" s="4">
        <v>3</v>
      </c>
      <c r="J810" s="70">
        <f>VLOOKUP(Table7[[#This Row],[PurchaseOrderID]],Purchase_Order!$A$2:$E$1228,5,0)</f>
        <v>1656</v>
      </c>
      <c r="K810" s="4" t="str">
        <f>IF(Table7[[#This Row],[RejectedQty]]=0,"","Rejected")</f>
        <v/>
      </c>
    </row>
    <row r="811" spans="1:11" x14ac:dyDescent="0.25">
      <c r="A811" s="5">
        <v>1682</v>
      </c>
      <c r="B811" s="5">
        <v>651</v>
      </c>
      <c r="C811" s="5">
        <v>1453</v>
      </c>
      <c r="D811" s="18">
        <v>44073</v>
      </c>
      <c r="E811" s="19">
        <v>125</v>
      </c>
      <c r="F811" s="19">
        <v>446</v>
      </c>
      <c r="G811" s="5">
        <v>3</v>
      </c>
      <c r="H811" s="5">
        <v>0</v>
      </c>
      <c r="I811" s="5">
        <v>3</v>
      </c>
      <c r="J811" s="70">
        <f>VLOOKUP(Table7[[#This Row],[PurchaseOrderID]],Purchase_Order!$A$2:$E$1228,5,0)</f>
        <v>1656</v>
      </c>
      <c r="K811" s="4" t="str">
        <f>IF(Table7[[#This Row],[RejectedQty]]=0,"","Rejected")</f>
        <v/>
      </c>
    </row>
    <row r="812" spans="1:11" x14ac:dyDescent="0.25">
      <c r="A812" s="4">
        <v>1683</v>
      </c>
      <c r="B812" s="4">
        <v>651</v>
      </c>
      <c r="C812" s="4">
        <v>1454</v>
      </c>
      <c r="D812" s="20">
        <v>44073</v>
      </c>
      <c r="E812" s="21">
        <v>125</v>
      </c>
      <c r="F812" s="21">
        <v>447</v>
      </c>
      <c r="G812" s="4">
        <v>3</v>
      </c>
      <c r="H812" s="4">
        <v>0</v>
      </c>
      <c r="I812" s="4">
        <v>3</v>
      </c>
      <c r="J812" s="70">
        <f>VLOOKUP(Table7[[#This Row],[PurchaseOrderID]],Purchase_Order!$A$2:$E$1228,5,0)</f>
        <v>1656</v>
      </c>
      <c r="K812" s="4" t="str">
        <f>IF(Table7[[#This Row],[RejectedQty]]=0,"","Rejected")</f>
        <v/>
      </c>
    </row>
    <row r="813" spans="1:11" x14ac:dyDescent="0.25">
      <c r="A813" s="5">
        <v>1684</v>
      </c>
      <c r="B813" s="5">
        <v>652</v>
      </c>
      <c r="C813" s="5">
        <v>1455</v>
      </c>
      <c r="D813" s="18">
        <v>44073</v>
      </c>
      <c r="E813" s="19">
        <v>123</v>
      </c>
      <c r="F813" s="19">
        <v>356</v>
      </c>
      <c r="G813" s="5">
        <v>60</v>
      </c>
      <c r="H813" s="5">
        <v>9</v>
      </c>
      <c r="I813" s="5">
        <v>51</v>
      </c>
      <c r="J813" s="70">
        <f>VLOOKUP(Table7[[#This Row],[PurchaseOrderID]],Purchase_Order!$A$2:$E$1228,5,0)</f>
        <v>1572</v>
      </c>
      <c r="K813" s="4" t="str">
        <f>IF(Table7[[#This Row],[RejectedQty]]=0,"","Rejected")</f>
        <v>Rejected</v>
      </c>
    </row>
    <row r="814" spans="1:11" x14ac:dyDescent="0.25">
      <c r="A814" s="4">
        <v>1685</v>
      </c>
      <c r="B814" s="4">
        <v>652</v>
      </c>
      <c r="C814" s="4">
        <v>1456</v>
      </c>
      <c r="D814" s="20">
        <v>44073</v>
      </c>
      <c r="E814" s="21">
        <v>125</v>
      </c>
      <c r="F814" s="21">
        <v>357</v>
      </c>
      <c r="G814" s="4">
        <v>60</v>
      </c>
      <c r="H814" s="4">
        <v>0</v>
      </c>
      <c r="I814" s="4">
        <v>60</v>
      </c>
      <c r="J814" s="70">
        <f>VLOOKUP(Table7[[#This Row],[PurchaseOrderID]],Purchase_Order!$A$2:$E$1228,5,0)</f>
        <v>1572</v>
      </c>
      <c r="K814" s="4" t="str">
        <f>IF(Table7[[#This Row],[RejectedQty]]=0,"","Rejected")</f>
        <v/>
      </c>
    </row>
    <row r="815" spans="1:11" x14ac:dyDescent="0.25">
      <c r="A815" s="5">
        <v>1686</v>
      </c>
      <c r="B815" s="5">
        <v>653</v>
      </c>
      <c r="C815" s="5">
        <v>1457</v>
      </c>
      <c r="D815" s="18">
        <v>44073</v>
      </c>
      <c r="E815" s="19">
        <v>123</v>
      </c>
      <c r="F815" s="19">
        <v>384</v>
      </c>
      <c r="G815" s="5">
        <v>3</v>
      </c>
      <c r="H815" s="5">
        <v>0</v>
      </c>
      <c r="I815" s="5">
        <v>3</v>
      </c>
      <c r="J815" s="70">
        <f>VLOOKUP(Table7[[#This Row],[PurchaseOrderID]],Purchase_Order!$A$2:$E$1228,5,0)</f>
        <v>1562</v>
      </c>
      <c r="K815" s="4" t="str">
        <f>IF(Table7[[#This Row],[RejectedQty]]=0,"","Rejected")</f>
        <v/>
      </c>
    </row>
    <row r="816" spans="1:11" x14ac:dyDescent="0.25">
      <c r="A816" s="4">
        <v>1687</v>
      </c>
      <c r="B816" s="4">
        <v>653</v>
      </c>
      <c r="C816" s="4">
        <v>1458</v>
      </c>
      <c r="D816" s="20">
        <v>44073</v>
      </c>
      <c r="E816" s="21">
        <v>123</v>
      </c>
      <c r="F816" s="21">
        <v>385</v>
      </c>
      <c r="G816" s="4">
        <v>3</v>
      </c>
      <c r="H816" s="4">
        <v>0</v>
      </c>
      <c r="I816" s="4">
        <v>3</v>
      </c>
      <c r="J816" s="70">
        <f>VLOOKUP(Table7[[#This Row],[PurchaseOrderID]],Purchase_Order!$A$2:$E$1228,5,0)</f>
        <v>1562</v>
      </c>
      <c r="K816" s="4" t="str">
        <f>IF(Table7[[#This Row],[RejectedQty]]=0,"","Rejected")</f>
        <v/>
      </c>
    </row>
    <row r="817" spans="1:11" x14ac:dyDescent="0.25">
      <c r="A817" s="5">
        <v>1688</v>
      </c>
      <c r="B817" s="5">
        <v>653</v>
      </c>
      <c r="C817" s="5">
        <v>1459</v>
      </c>
      <c r="D817" s="18">
        <v>44073</v>
      </c>
      <c r="E817" s="19">
        <v>125</v>
      </c>
      <c r="F817" s="19">
        <v>386</v>
      </c>
      <c r="G817" s="5">
        <v>3</v>
      </c>
      <c r="H817" s="5">
        <v>0</v>
      </c>
      <c r="I817" s="5">
        <v>3</v>
      </c>
      <c r="J817" s="70">
        <f>VLOOKUP(Table7[[#This Row],[PurchaseOrderID]],Purchase_Order!$A$2:$E$1228,5,0)</f>
        <v>1562</v>
      </c>
      <c r="K817" s="4" t="str">
        <f>IF(Table7[[#This Row],[RejectedQty]]=0,"","Rejected")</f>
        <v/>
      </c>
    </row>
    <row r="818" spans="1:11" x14ac:dyDescent="0.25">
      <c r="A818" s="4">
        <v>1689</v>
      </c>
      <c r="B818" s="4">
        <v>654</v>
      </c>
      <c r="C818" s="4">
        <v>1460</v>
      </c>
      <c r="D818" s="20">
        <v>44073</v>
      </c>
      <c r="E818" s="21">
        <v>125</v>
      </c>
      <c r="F818" s="21">
        <v>490</v>
      </c>
      <c r="G818" s="4">
        <v>3</v>
      </c>
      <c r="H818" s="4">
        <v>3</v>
      </c>
      <c r="I818" s="4">
        <v>0</v>
      </c>
      <c r="J818" s="70">
        <f>VLOOKUP(Table7[[#This Row],[PurchaseOrderID]],Purchase_Order!$A$2:$E$1228,5,0)</f>
        <v>1662</v>
      </c>
      <c r="K818" s="4" t="str">
        <f>IF(Table7[[#This Row],[RejectedQty]]=0,"","Rejected")</f>
        <v>Rejected</v>
      </c>
    </row>
    <row r="819" spans="1:11" x14ac:dyDescent="0.25">
      <c r="A819" s="5">
        <v>1690</v>
      </c>
      <c r="B819" s="5">
        <v>655</v>
      </c>
      <c r="C819" s="5">
        <v>1461</v>
      </c>
      <c r="D819" s="18">
        <v>44073</v>
      </c>
      <c r="E819" s="19">
        <v>125</v>
      </c>
      <c r="F819" s="19">
        <v>513</v>
      </c>
      <c r="G819" s="5">
        <v>550</v>
      </c>
      <c r="H819" s="5">
        <v>0</v>
      </c>
      <c r="I819" s="5">
        <v>550</v>
      </c>
      <c r="J819" s="70">
        <f>VLOOKUP(Table7[[#This Row],[PurchaseOrderID]],Purchase_Order!$A$2:$E$1228,5,0)</f>
        <v>1682</v>
      </c>
      <c r="K819" s="4" t="str">
        <f>IF(Table7[[#This Row],[RejectedQty]]=0,"","Rejected")</f>
        <v/>
      </c>
    </row>
    <row r="820" spans="1:11" x14ac:dyDescent="0.25">
      <c r="A820" s="4">
        <v>1691</v>
      </c>
      <c r="B820" s="4">
        <v>656</v>
      </c>
      <c r="C820" s="4">
        <v>1462</v>
      </c>
      <c r="D820" s="20">
        <v>44073</v>
      </c>
      <c r="E820" s="21">
        <v>125</v>
      </c>
      <c r="F820" s="21">
        <v>412</v>
      </c>
      <c r="G820" s="4">
        <v>3</v>
      </c>
      <c r="H820" s="4">
        <v>0</v>
      </c>
      <c r="I820" s="4">
        <v>3</v>
      </c>
      <c r="J820" s="70">
        <f>VLOOKUP(Table7[[#This Row],[PurchaseOrderID]],Purchase_Order!$A$2:$E$1228,5,0)</f>
        <v>1686</v>
      </c>
      <c r="K820" s="4" t="str">
        <f>IF(Table7[[#This Row],[RejectedQty]]=0,"","Rejected")</f>
        <v/>
      </c>
    </row>
    <row r="821" spans="1:11" x14ac:dyDescent="0.25">
      <c r="A821" s="5">
        <v>1692</v>
      </c>
      <c r="B821" s="5">
        <v>656</v>
      </c>
      <c r="C821" s="5">
        <v>1463</v>
      </c>
      <c r="D821" s="18">
        <v>44073</v>
      </c>
      <c r="E821" s="19">
        <v>123</v>
      </c>
      <c r="F821" s="19">
        <v>413</v>
      </c>
      <c r="G821" s="5">
        <v>3</v>
      </c>
      <c r="H821" s="5">
        <v>0</v>
      </c>
      <c r="I821" s="5">
        <v>3</v>
      </c>
      <c r="J821" s="70">
        <f>VLOOKUP(Table7[[#This Row],[PurchaseOrderID]],Purchase_Order!$A$2:$E$1228,5,0)</f>
        <v>1686</v>
      </c>
      <c r="K821" s="4" t="str">
        <f>IF(Table7[[#This Row],[RejectedQty]]=0,"","Rejected")</f>
        <v/>
      </c>
    </row>
    <row r="822" spans="1:11" x14ac:dyDescent="0.25">
      <c r="A822" s="4">
        <v>1693</v>
      </c>
      <c r="B822" s="4">
        <v>656</v>
      </c>
      <c r="C822" s="4">
        <v>1464</v>
      </c>
      <c r="D822" s="20">
        <v>44073</v>
      </c>
      <c r="E822" s="21">
        <v>125</v>
      </c>
      <c r="F822" s="21">
        <v>414</v>
      </c>
      <c r="G822" s="4">
        <v>3</v>
      </c>
      <c r="H822" s="4">
        <v>0</v>
      </c>
      <c r="I822" s="4">
        <v>3</v>
      </c>
      <c r="J822" s="70">
        <f>VLOOKUP(Table7[[#This Row],[PurchaseOrderID]],Purchase_Order!$A$2:$E$1228,5,0)</f>
        <v>1686</v>
      </c>
      <c r="K822" s="4" t="str">
        <f>IF(Table7[[#This Row],[RejectedQty]]=0,"","Rejected")</f>
        <v/>
      </c>
    </row>
    <row r="823" spans="1:11" x14ac:dyDescent="0.25">
      <c r="A823" s="5">
        <v>1694</v>
      </c>
      <c r="B823" s="5">
        <v>656</v>
      </c>
      <c r="C823" s="5">
        <v>1465</v>
      </c>
      <c r="D823" s="18">
        <v>44073</v>
      </c>
      <c r="E823" s="19">
        <v>125</v>
      </c>
      <c r="F823" s="19">
        <v>415</v>
      </c>
      <c r="G823" s="5">
        <v>3</v>
      </c>
      <c r="H823" s="5">
        <v>0</v>
      </c>
      <c r="I823" s="5">
        <v>3</v>
      </c>
      <c r="J823" s="70">
        <f>VLOOKUP(Table7[[#This Row],[PurchaseOrderID]],Purchase_Order!$A$2:$E$1228,5,0)</f>
        <v>1686</v>
      </c>
      <c r="K823" s="4" t="str">
        <f>IF(Table7[[#This Row],[RejectedQty]]=0,"","Rejected")</f>
        <v/>
      </c>
    </row>
    <row r="824" spans="1:11" x14ac:dyDescent="0.25">
      <c r="A824" s="4">
        <v>1695</v>
      </c>
      <c r="B824" s="4">
        <v>657</v>
      </c>
      <c r="C824" s="4">
        <v>1466</v>
      </c>
      <c r="D824" s="20">
        <v>44074</v>
      </c>
      <c r="E824" s="21">
        <v>125</v>
      </c>
      <c r="F824" s="21">
        <v>934</v>
      </c>
      <c r="G824" s="4">
        <v>550</v>
      </c>
      <c r="H824" s="4">
        <v>0</v>
      </c>
      <c r="I824" s="4">
        <v>550</v>
      </c>
      <c r="J824" s="70">
        <f>VLOOKUP(Table7[[#This Row],[PurchaseOrderID]],Purchase_Order!$A$2:$E$1228,5,0)</f>
        <v>1684</v>
      </c>
      <c r="K824" s="4" t="str">
        <f>IF(Table7[[#This Row],[RejectedQty]]=0,"","Rejected")</f>
        <v/>
      </c>
    </row>
    <row r="825" spans="1:11" x14ac:dyDescent="0.25">
      <c r="A825" s="5">
        <v>1696</v>
      </c>
      <c r="B825" s="5">
        <v>658</v>
      </c>
      <c r="C825" s="5">
        <v>1467</v>
      </c>
      <c r="D825" s="18">
        <v>44074</v>
      </c>
      <c r="E825" s="19">
        <v>123</v>
      </c>
      <c r="F825" s="19">
        <v>431</v>
      </c>
      <c r="G825" s="5">
        <v>3</v>
      </c>
      <c r="H825" s="5">
        <v>0</v>
      </c>
      <c r="I825" s="5">
        <v>3</v>
      </c>
      <c r="J825" s="70">
        <f>VLOOKUP(Table7[[#This Row],[PurchaseOrderID]],Purchase_Order!$A$2:$E$1228,5,0)</f>
        <v>1534</v>
      </c>
      <c r="K825" s="4" t="str">
        <f>IF(Table7[[#This Row],[RejectedQty]]=0,"","Rejected")</f>
        <v/>
      </c>
    </row>
    <row r="826" spans="1:11" x14ac:dyDescent="0.25">
      <c r="A826" s="4">
        <v>1697</v>
      </c>
      <c r="B826" s="4">
        <v>658</v>
      </c>
      <c r="C826" s="4">
        <v>1468</v>
      </c>
      <c r="D826" s="20">
        <v>44074</v>
      </c>
      <c r="E826" s="21">
        <v>123</v>
      </c>
      <c r="F826" s="21">
        <v>432</v>
      </c>
      <c r="G826" s="4">
        <v>3</v>
      </c>
      <c r="H826" s="4">
        <v>0</v>
      </c>
      <c r="I826" s="4">
        <v>3</v>
      </c>
      <c r="J826" s="70">
        <f>VLOOKUP(Table7[[#This Row],[PurchaseOrderID]],Purchase_Order!$A$2:$E$1228,5,0)</f>
        <v>1534</v>
      </c>
      <c r="K826" s="4" t="str">
        <f>IF(Table7[[#This Row],[RejectedQty]]=0,"","Rejected")</f>
        <v/>
      </c>
    </row>
    <row r="827" spans="1:11" x14ac:dyDescent="0.25">
      <c r="A827" s="5">
        <v>1698</v>
      </c>
      <c r="B827" s="5">
        <v>658</v>
      </c>
      <c r="C827" s="5">
        <v>1469</v>
      </c>
      <c r="D827" s="18">
        <v>44074</v>
      </c>
      <c r="E827" s="19">
        <v>123</v>
      </c>
      <c r="F827" s="19">
        <v>433</v>
      </c>
      <c r="G827" s="5">
        <v>3</v>
      </c>
      <c r="H827" s="5">
        <v>0</v>
      </c>
      <c r="I827" s="5">
        <v>3</v>
      </c>
      <c r="J827" s="70">
        <f>VLOOKUP(Table7[[#This Row],[PurchaseOrderID]],Purchase_Order!$A$2:$E$1228,5,0)</f>
        <v>1534</v>
      </c>
      <c r="K827" s="4" t="str">
        <f>IF(Table7[[#This Row],[RejectedQty]]=0,"","Rejected")</f>
        <v/>
      </c>
    </row>
    <row r="828" spans="1:11" x14ac:dyDescent="0.25">
      <c r="A828" s="4">
        <v>1699</v>
      </c>
      <c r="B828" s="4">
        <v>658</v>
      </c>
      <c r="C828" s="4">
        <v>1470</v>
      </c>
      <c r="D828" s="20">
        <v>44074</v>
      </c>
      <c r="E828" s="21">
        <v>123</v>
      </c>
      <c r="F828" s="21">
        <v>434</v>
      </c>
      <c r="G828" s="4">
        <v>3</v>
      </c>
      <c r="H828" s="4">
        <v>0</v>
      </c>
      <c r="I828" s="4">
        <v>3</v>
      </c>
      <c r="J828" s="70">
        <f>VLOOKUP(Table7[[#This Row],[PurchaseOrderID]],Purchase_Order!$A$2:$E$1228,5,0)</f>
        <v>1534</v>
      </c>
      <c r="K828" s="4" t="str">
        <f>IF(Table7[[#This Row],[RejectedQty]]=0,"","Rejected")</f>
        <v/>
      </c>
    </row>
    <row r="829" spans="1:11" x14ac:dyDescent="0.25">
      <c r="A829" s="5">
        <v>1700</v>
      </c>
      <c r="B829" s="5">
        <v>658</v>
      </c>
      <c r="C829" s="5">
        <v>1471</v>
      </c>
      <c r="D829" s="18">
        <v>44074</v>
      </c>
      <c r="E829" s="19">
        <v>123</v>
      </c>
      <c r="F829" s="19">
        <v>435</v>
      </c>
      <c r="G829" s="5">
        <v>3</v>
      </c>
      <c r="H829" s="5">
        <v>0</v>
      </c>
      <c r="I829" s="5">
        <v>3</v>
      </c>
      <c r="J829" s="70">
        <f>VLOOKUP(Table7[[#This Row],[PurchaseOrderID]],Purchase_Order!$A$2:$E$1228,5,0)</f>
        <v>1534</v>
      </c>
      <c r="K829" s="4" t="str">
        <f>IF(Table7[[#This Row],[RejectedQty]]=0,"","Rejected")</f>
        <v/>
      </c>
    </row>
    <row r="830" spans="1:11" x14ac:dyDescent="0.25">
      <c r="A830" s="4">
        <v>1701</v>
      </c>
      <c r="B830" s="4">
        <v>659</v>
      </c>
      <c r="C830" s="4">
        <v>1472</v>
      </c>
      <c r="D830" s="20">
        <v>44074</v>
      </c>
      <c r="E830" s="21">
        <v>123</v>
      </c>
      <c r="F830" s="21">
        <v>341</v>
      </c>
      <c r="G830" s="4">
        <v>3</v>
      </c>
      <c r="H830" s="4">
        <v>0</v>
      </c>
      <c r="I830" s="4">
        <v>3</v>
      </c>
      <c r="J830" s="70">
        <f>VLOOKUP(Table7[[#This Row],[PurchaseOrderID]],Purchase_Order!$A$2:$E$1228,5,0)</f>
        <v>1614</v>
      </c>
      <c r="K830" s="4" t="str">
        <f>IF(Table7[[#This Row],[RejectedQty]]=0,"","Rejected")</f>
        <v/>
      </c>
    </row>
    <row r="831" spans="1:11" x14ac:dyDescent="0.25">
      <c r="A831" s="5">
        <v>1702</v>
      </c>
      <c r="B831" s="5">
        <v>659</v>
      </c>
      <c r="C831" s="5">
        <v>1473</v>
      </c>
      <c r="D831" s="18">
        <v>44074</v>
      </c>
      <c r="E831" s="19">
        <v>123</v>
      </c>
      <c r="F831" s="19">
        <v>342</v>
      </c>
      <c r="G831" s="5">
        <v>3</v>
      </c>
      <c r="H831" s="5">
        <v>0</v>
      </c>
      <c r="I831" s="5">
        <v>3</v>
      </c>
      <c r="J831" s="70">
        <f>VLOOKUP(Table7[[#This Row],[PurchaseOrderID]],Purchase_Order!$A$2:$E$1228,5,0)</f>
        <v>1614</v>
      </c>
      <c r="K831" s="4" t="str">
        <f>IF(Table7[[#This Row],[RejectedQty]]=0,"","Rejected")</f>
        <v/>
      </c>
    </row>
    <row r="832" spans="1:11" x14ac:dyDescent="0.25">
      <c r="A832" s="4">
        <v>1703</v>
      </c>
      <c r="B832" s="4">
        <v>659</v>
      </c>
      <c r="C832" s="4">
        <v>1474</v>
      </c>
      <c r="D832" s="20">
        <v>44074</v>
      </c>
      <c r="E832" s="21">
        <v>125</v>
      </c>
      <c r="F832" s="21">
        <v>343</v>
      </c>
      <c r="G832" s="4">
        <v>3</v>
      </c>
      <c r="H832" s="4">
        <v>0</v>
      </c>
      <c r="I832" s="4">
        <v>3</v>
      </c>
      <c r="J832" s="70">
        <f>VLOOKUP(Table7[[#This Row],[PurchaseOrderID]],Purchase_Order!$A$2:$E$1228,5,0)</f>
        <v>1614</v>
      </c>
      <c r="K832" s="4" t="str">
        <f>IF(Table7[[#This Row],[RejectedQty]]=0,"","Rejected")</f>
        <v/>
      </c>
    </row>
    <row r="833" spans="1:11" x14ac:dyDescent="0.25">
      <c r="A833" s="5">
        <v>1704</v>
      </c>
      <c r="B833" s="5">
        <v>659</v>
      </c>
      <c r="C833" s="5">
        <v>1475</v>
      </c>
      <c r="D833" s="18">
        <v>44074</v>
      </c>
      <c r="E833" s="19">
        <v>125</v>
      </c>
      <c r="F833" s="19">
        <v>344</v>
      </c>
      <c r="G833" s="5">
        <v>3</v>
      </c>
      <c r="H833" s="5">
        <v>0</v>
      </c>
      <c r="I833" s="5">
        <v>3</v>
      </c>
      <c r="J833" s="70">
        <f>VLOOKUP(Table7[[#This Row],[PurchaseOrderID]],Purchase_Order!$A$2:$E$1228,5,0)</f>
        <v>1614</v>
      </c>
      <c r="K833" s="4" t="str">
        <f>IF(Table7[[#This Row],[RejectedQty]]=0,"","Rejected")</f>
        <v/>
      </c>
    </row>
    <row r="834" spans="1:11" x14ac:dyDescent="0.25">
      <c r="A834" s="4">
        <v>1705</v>
      </c>
      <c r="B834" s="4">
        <v>659</v>
      </c>
      <c r="C834" s="4">
        <v>1476</v>
      </c>
      <c r="D834" s="20">
        <v>44074</v>
      </c>
      <c r="E834" s="21">
        <v>123</v>
      </c>
      <c r="F834" s="21">
        <v>345</v>
      </c>
      <c r="G834" s="4">
        <v>3</v>
      </c>
      <c r="H834" s="4">
        <v>0</v>
      </c>
      <c r="I834" s="4">
        <v>3</v>
      </c>
      <c r="J834" s="70">
        <f>VLOOKUP(Table7[[#This Row],[PurchaseOrderID]],Purchase_Order!$A$2:$E$1228,5,0)</f>
        <v>1614</v>
      </c>
      <c r="K834" s="4" t="str">
        <f>IF(Table7[[#This Row],[RejectedQty]]=0,"","Rejected")</f>
        <v/>
      </c>
    </row>
    <row r="835" spans="1:11" x14ac:dyDescent="0.25">
      <c r="A835" s="5">
        <v>1706</v>
      </c>
      <c r="B835" s="5">
        <v>660</v>
      </c>
      <c r="C835" s="5">
        <v>1477</v>
      </c>
      <c r="D835" s="18">
        <v>44074</v>
      </c>
      <c r="E835" s="19">
        <v>125</v>
      </c>
      <c r="F835" s="19">
        <v>931</v>
      </c>
      <c r="G835" s="5">
        <v>550</v>
      </c>
      <c r="H835" s="5">
        <v>0</v>
      </c>
      <c r="I835" s="5">
        <v>550</v>
      </c>
      <c r="J835" s="70">
        <f>VLOOKUP(Table7[[#This Row],[PurchaseOrderID]],Purchase_Order!$A$2:$E$1228,5,0)</f>
        <v>1588</v>
      </c>
      <c r="K835" s="4" t="str">
        <f>IF(Table7[[#This Row],[RejectedQty]]=0,"","Rejected")</f>
        <v/>
      </c>
    </row>
    <row r="836" spans="1:11" x14ac:dyDescent="0.25">
      <c r="A836" s="4">
        <v>1707</v>
      </c>
      <c r="B836" s="4">
        <v>660</v>
      </c>
      <c r="C836" s="4">
        <v>1478</v>
      </c>
      <c r="D836" s="20">
        <v>44074</v>
      </c>
      <c r="E836" s="21">
        <v>123</v>
      </c>
      <c r="F836" s="21">
        <v>932</v>
      </c>
      <c r="G836" s="4">
        <v>550</v>
      </c>
      <c r="H836" s="4">
        <v>55</v>
      </c>
      <c r="I836" s="4">
        <v>495</v>
      </c>
      <c r="J836" s="70">
        <f>VLOOKUP(Table7[[#This Row],[PurchaseOrderID]],Purchase_Order!$A$2:$E$1228,5,0)</f>
        <v>1588</v>
      </c>
      <c r="K836" s="4" t="str">
        <f>IF(Table7[[#This Row],[RejectedQty]]=0,"","Rejected")</f>
        <v>Rejected</v>
      </c>
    </row>
    <row r="837" spans="1:11" x14ac:dyDescent="0.25">
      <c r="A837" s="5">
        <v>1708</v>
      </c>
      <c r="B837" s="5">
        <v>661</v>
      </c>
      <c r="C837" s="5">
        <v>1479</v>
      </c>
      <c r="D837" s="18">
        <v>44074</v>
      </c>
      <c r="E837" s="19">
        <v>123</v>
      </c>
      <c r="F837" s="19">
        <v>343</v>
      </c>
      <c r="G837" s="5">
        <v>3</v>
      </c>
      <c r="H837" s="5">
        <v>0</v>
      </c>
      <c r="I837" s="5">
        <v>3</v>
      </c>
      <c r="J837" s="70">
        <f>VLOOKUP(Table7[[#This Row],[PurchaseOrderID]],Purchase_Order!$A$2:$E$1228,5,0)</f>
        <v>1622</v>
      </c>
      <c r="K837" s="4" t="str">
        <f>IF(Table7[[#This Row],[RejectedQty]]=0,"","Rejected")</f>
        <v/>
      </c>
    </row>
    <row r="838" spans="1:11" x14ac:dyDescent="0.25">
      <c r="A838" s="4">
        <v>1709</v>
      </c>
      <c r="B838" s="4">
        <v>661</v>
      </c>
      <c r="C838" s="4">
        <v>1480</v>
      </c>
      <c r="D838" s="20">
        <v>44074</v>
      </c>
      <c r="E838" s="21">
        <v>125</v>
      </c>
      <c r="F838" s="21">
        <v>344</v>
      </c>
      <c r="G838" s="4">
        <v>3</v>
      </c>
      <c r="H838" s="4">
        <v>0</v>
      </c>
      <c r="I838" s="4">
        <v>3</v>
      </c>
      <c r="J838" s="70">
        <f>VLOOKUP(Table7[[#This Row],[PurchaseOrderID]],Purchase_Order!$A$2:$E$1228,5,0)</f>
        <v>1622</v>
      </c>
      <c r="K838" s="4" t="str">
        <f>IF(Table7[[#This Row],[RejectedQty]]=0,"","Rejected")</f>
        <v/>
      </c>
    </row>
    <row r="839" spans="1:11" x14ac:dyDescent="0.25">
      <c r="A839" s="5">
        <v>1710</v>
      </c>
      <c r="B839" s="5">
        <v>661</v>
      </c>
      <c r="C839" s="5">
        <v>1481</v>
      </c>
      <c r="D839" s="18">
        <v>44074</v>
      </c>
      <c r="E839" s="19">
        <v>125</v>
      </c>
      <c r="F839" s="19">
        <v>345</v>
      </c>
      <c r="G839" s="5">
        <v>3</v>
      </c>
      <c r="H839" s="5">
        <v>0</v>
      </c>
      <c r="I839" s="5">
        <v>3</v>
      </c>
      <c r="J839" s="70">
        <f>VLOOKUP(Table7[[#This Row],[PurchaseOrderID]],Purchase_Order!$A$2:$E$1228,5,0)</f>
        <v>1622</v>
      </c>
      <c r="K839" s="4" t="str">
        <f>IF(Table7[[#This Row],[RejectedQty]]=0,"","Rejected")</f>
        <v/>
      </c>
    </row>
    <row r="840" spans="1:11" x14ac:dyDescent="0.25">
      <c r="A840" s="4">
        <v>1711</v>
      </c>
      <c r="B840" s="4">
        <v>661</v>
      </c>
      <c r="C840" s="4">
        <v>1482</v>
      </c>
      <c r="D840" s="20">
        <v>44074</v>
      </c>
      <c r="E840" s="21">
        <v>125</v>
      </c>
      <c r="F840" s="21">
        <v>346</v>
      </c>
      <c r="G840" s="4">
        <v>3</v>
      </c>
      <c r="H840" s="4">
        <v>0</v>
      </c>
      <c r="I840" s="4">
        <v>3</v>
      </c>
      <c r="J840" s="70">
        <f>VLOOKUP(Table7[[#This Row],[PurchaseOrderID]],Purchase_Order!$A$2:$E$1228,5,0)</f>
        <v>1622</v>
      </c>
      <c r="K840" s="4" t="str">
        <f>IF(Table7[[#This Row],[RejectedQty]]=0,"","Rejected")</f>
        <v/>
      </c>
    </row>
    <row r="841" spans="1:11" x14ac:dyDescent="0.25">
      <c r="A841" s="5">
        <v>1712</v>
      </c>
      <c r="B841" s="5">
        <v>662</v>
      </c>
      <c r="C841" s="5">
        <v>1483</v>
      </c>
      <c r="D841" s="18">
        <v>44074</v>
      </c>
      <c r="E841" s="19">
        <v>125</v>
      </c>
      <c r="F841" s="19">
        <v>928</v>
      </c>
      <c r="G841" s="5">
        <v>550</v>
      </c>
      <c r="H841" s="5">
        <v>82</v>
      </c>
      <c r="I841" s="5">
        <v>468</v>
      </c>
      <c r="J841" s="70">
        <f>VLOOKUP(Table7[[#This Row],[PurchaseOrderID]],Purchase_Order!$A$2:$E$1228,5,0)</f>
        <v>1632</v>
      </c>
      <c r="K841" s="4" t="str">
        <f>IF(Table7[[#This Row],[RejectedQty]]=0,"","Rejected")</f>
        <v>Rejected</v>
      </c>
    </row>
    <row r="842" spans="1:11" x14ac:dyDescent="0.25">
      <c r="A842" s="4">
        <v>1713</v>
      </c>
      <c r="B842" s="4">
        <v>662</v>
      </c>
      <c r="C842" s="4">
        <v>1484</v>
      </c>
      <c r="D842" s="20">
        <v>44074</v>
      </c>
      <c r="E842" s="21">
        <v>123</v>
      </c>
      <c r="F842" s="21">
        <v>929</v>
      </c>
      <c r="G842" s="4">
        <v>550</v>
      </c>
      <c r="H842" s="4">
        <v>0</v>
      </c>
      <c r="I842" s="4">
        <v>550</v>
      </c>
      <c r="J842" s="70">
        <f>VLOOKUP(Table7[[#This Row],[PurchaseOrderID]],Purchase_Order!$A$2:$E$1228,5,0)</f>
        <v>1632</v>
      </c>
      <c r="K842" s="4" t="str">
        <f>IF(Table7[[#This Row],[RejectedQty]]=0,"","Rejected")</f>
        <v/>
      </c>
    </row>
    <row r="843" spans="1:11" x14ac:dyDescent="0.25">
      <c r="A843" s="5">
        <v>1714</v>
      </c>
      <c r="B843" s="5">
        <v>663</v>
      </c>
      <c r="C843" s="5">
        <v>1485</v>
      </c>
      <c r="D843" s="18">
        <v>44074</v>
      </c>
      <c r="E843" s="19">
        <v>125</v>
      </c>
      <c r="F843" s="19">
        <v>332</v>
      </c>
      <c r="G843" s="5">
        <v>550</v>
      </c>
      <c r="H843" s="5">
        <v>0</v>
      </c>
      <c r="I843" s="5">
        <v>550</v>
      </c>
      <c r="J843" s="70">
        <f>VLOOKUP(Table7[[#This Row],[PurchaseOrderID]],Purchase_Order!$A$2:$E$1228,5,0)</f>
        <v>1608</v>
      </c>
      <c r="K843" s="4" t="str">
        <f>IF(Table7[[#This Row],[RejectedQty]]=0,"","Rejected")</f>
        <v/>
      </c>
    </row>
    <row r="844" spans="1:11" x14ac:dyDescent="0.25">
      <c r="A844" s="4">
        <v>1715</v>
      </c>
      <c r="B844" s="4">
        <v>664</v>
      </c>
      <c r="C844" s="4">
        <v>1486</v>
      </c>
      <c r="D844" s="20">
        <v>44074</v>
      </c>
      <c r="E844" s="21">
        <v>125</v>
      </c>
      <c r="F844" s="21">
        <v>948</v>
      </c>
      <c r="G844" s="4">
        <v>550</v>
      </c>
      <c r="H844" s="4">
        <v>550</v>
      </c>
      <c r="I844" s="4">
        <v>0</v>
      </c>
      <c r="J844" s="70">
        <f>VLOOKUP(Table7[[#This Row],[PurchaseOrderID]],Purchase_Order!$A$2:$E$1228,5,0)</f>
        <v>1576</v>
      </c>
      <c r="K844" s="4" t="str">
        <f>IF(Table7[[#This Row],[RejectedQty]]=0,"","Rejected")</f>
        <v>Rejected</v>
      </c>
    </row>
    <row r="845" spans="1:11" x14ac:dyDescent="0.25">
      <c r="A845" s="5">
        <v>1716</v>
      </c>
      <c r="B845" s="5">
        <v>664</v>
      </c>
      <c r="C845" s="5">
        <v>1487</v>
      </c>
      <c r="D845" s="18">
        <v>44074</v>
      </c>
      <c r="E845" s="19">
        <v>125</v>
      </c>
      <c r="F845" s="19">
        <v>907</v>
      </c>
      <c r="G845" s="5">
        <v>550</v>
      </c>
      <c r="H845" s="5">
        <v>550</v>
      </c>
      <c r="I845" s="5">
        <v>0</v>
      </c>
      <c r="J845" s="70">
        <f>VLOOKUP(Table7[[#This Row],[PurchaseOrderID]],Purchase_Order!$A$2:$E$1228,5,0)</f>
        <v>1576</v>
      </c>
      <c r="K845" s="4" t="str">
        <f>IF(Table7[[#This Row],[RejectedQty]]=0,"","Rejected")</f>
        <v>Rejected</v>
      </c>
    </row>
    <row r="846" spans="1:11" x14ac:dyDescent="0.25">
      <c r="A846" s="4">
        <v>1717</v>
      </c>
      <c r="B846" s="4">
        <v>665</v>
      </c>
      <c r="C846" s="4">
        <v>1488</v>
      </c>
      <c r="D846" s="20">
        <v>44074</v>
      </c>
      <c r="E846" s="21">
        <v>123</v>
      </c>
      <c r="F846" s="21">
        <v>325</v>
      </c>
      <c r="G846" s="4">
        <v>1250</v>
      </c>
      <c r="H846" s="4">
        <v>0</v>
      </c>
      <c r="I846" s="4">
        <v>1250</v>
      </c>
      <c r="J846" s="70">
        <f>VLOOKUP(Table7[[#This Row],[PurchaseOrderID]],Purchase_Order!$A$2:$E$1228,5,0)</f>
        <v>1590</v>
      </c>
      <c r="K846" s="4" t="str">
        <f>IF(Table7[[#This Row],[RejectedQty]]=0,"","Rejected")</f>
        <v/>
      </c>
    </row>
    <row r="847" spans="1:11" x14ac:dyDescent="0.25">
      <c r="A847" s="5">
        <v>1718</v>
      </c>
      <c r="B847" s="5">
        <v>665</v>
      </c>
      <c r="C847" s="5">
        <v>1489</v>
      </c>
      <c r="D847" s="18">
        <v>44074</v>
      </c>
      <c r="E847" s="19">
        <v>123</v>
      </c>
      <c r="F847" s="19">
        <v>326</v>
      </c>
      <c r="G847" s="5">
        <v>1188</v>
      </c>
      <c r="H847" s="5">
        <v>0</v>
      </c>
      <c r="I847" s="5">
        <v>1188</v>
      </c>
      <c r="J847" s="70">
        <f>VLOOKUP(Table7[[#This Row],[PurchaseOrderID]],Purchase_Order!$A$2:$E$1228,5,0)</f>
        <v>1590</v>
      </c>
      <c r="K847" s="4" t="str">
        <f>IF(Table7[[#This Row],[RejectedQty]]=0,"","Rejected")</f>
        <v/>
      </c>
    </row>
    <row r="848" spans="1:11" x14ac:dyDescent="0.25">
      <c r="A848" s="4">
        <v>1719</v>
      </c>
      <c r="B848" s="4">
        <v>666</v>
      </c>
      <c r="C848" s="4">
        <v>1490</v>
      </c>
      <c r="D848" s="20">
        <v>44074</v>
      </c>
      <c r="E848" s="21">
        <v>123</v>
      </c>
      <c r="F848" s="21">
        <v>320</v>
      </c>
      <c r="G848" s="4">
        <v>3</v>
      </c>
      <c r="H848" s="4">
        <v>0</v>
      </c>
      <c r="I848" s="4">
        <v>3</v>
      </c>
      <c r="J848" s="70">
        <f>VLOOKUP(Table7[[#This Row],[PurchaseOrderID]],Purchase_Order!$A$2:$E$1228,5,0)</f>
        <v>1514</v>
      </c>
      <c r="K848" s="4" t="str">
        <f>IF(Table7[[#This Row],[RejectedQty]]=0,"","Rejected")</f>
        <v/>
      </c>
    </row>
    <row r="849" spans="1:11" x14ac:dyDescent="0.25">
      <c r="A849" s="5">
        <v>1720</v>
      </c>
      <c r="B849" s="5">
        <v>666</v>
      </c>
      <c r="C849" s="5">
        <v>1491</v>
      </c>
      <c r="D849" s="18">
        <v>44074</v>
      </c>
      <c r="E849" s="19">
        <v>123</v>
      </c>
      <c r="F849" s="19">
        <v>321</v>
      </c>
      <c r="G849" s="5">
        <v>3</v>
      </c>
      <c r="H849" s="5">
        <v>0</v>
      </c>
      <c r="I849" s="5">
        <v>3</v>
      </c>
      <c r="J849" s="70">
        <f>VLOOKUP(Table7[[#This Row],[PurchaseOrderID]],Purchase_Order!$A$2:$E$1228,5,0)</f>
        <v>1514</v>
      </c>
      <c r="K849" s="4" t="str">
        <f>IF(Table7[[#This Row],[RejectedQty]]=0,"","Rejected")</f>
        <v/>
      </c>
    </row>
    <row r="850" spans="1:11" x14ac:dyDescent="0.25">
      <c r="A850" s="4">
        <v>1721</v>
      </c>
      <c r="B850" s="4">
        <v>666</v>
      </c>
      <c r="C850" s="4">
        <v>1492</v>
      </c>
      <c r="D850" s="20">
        <v>44074</v>
      </c>
      <c r="E850" s="21">
        <v>123</v>
      </c>
      <c r="F850" s="21">
        <v>322</v>
      </c>
      <c r="G850" s="4">
        <v>60</v>
      </c>
      <c r="H850" s="4">
        <v>0</v>
      </c>
      <c r="I850" s="4">
        <v>60</v>
      </c>
      <c r="J850" s="70">
        <f>VLOOKUP(Table7[[#This Row],[PurchaseOrderID]],Purchase_Order!$A$2:$E$1228,5,0)</f>
        <v>1514</v>
      </c>
      <c r="K850" s="4" t="str">
        <f>IF(Table7[[#This Row],[RejectedQty]]=0,"","Rejected")</f>
        <v/>
      </c>
    </row>
    <row r="851" spans="1:11" x14ac:dyDescent="0.25">
      <c r="A851" s="5">
        <v>1722</v>
      </c>
      <c r="B851" s="5">
        <v>667</v>
      </c>
      <c r="C851" s="5">
        <v>1493</v>
      </c>
      <c r="D851" s="18">
        <v>44074</v>
      </c>
      <c r="E851" s="19">
        <v>123</v>
      </c>
      <c r="F851" s="19">
        <v>930</v>
      </c>
      <c r="G851" s="5">
        <v>550</v>
      </c>
      <c r="H851" s="5">
        <v>0</v>
      </c>
      <c r="I851" s="5">
        <v>550</v>
      </c>
      <c r="J851" s="70">
        <f>VLOOKUP(Table7[[#This Row],[PurchaseOrderID]],Purchase_Order!$A$2:$E$1228,5,0)</f>
        <v>1498</v>
      </c>
      <c r="K851" s="4" t="str">
        <f>IF(Table7[[#This Row],[RejectedQty]]=0,"","Rejected")</f>
        <v/>
      </c>
    </row>
    <row r="852" spans="1:11" x14ac:dyDescent="0.25">
      <c r="A852" s="4">
        <v>1723</v>
      </c>
      <c r="B852" s="4">
        <v>667</v>
      </c>
      <c r="C852" s="4">
        <v>1494</v>
      </c>
      <c r="D852" s="20">
        <v>44074</v>
      </c>
      <c r="E852" s="21">
        <v>123</v>
      </c>
      <c r="F852" s="21">
        <v>921</v>
      </c>
      <c r="G852" s="4">
        <v>550</v>
      </c>
      <c r="H852" s="4">
        <v>0</v>
      </c>
      <c r="I852" s="4">
        <v>550</v>
      </c>
      <c r="J852" s="70">
        <f>VLOOKUP(Table7[[#This Row],[PurchaseOrderID]],Purchase_Order!$A$2:$E$1228,5,0)</f>
        <v>1498</v>
      </c>
      <c r="K852" s="4" t="str">
        <f>IF(Table7[[#This Row],[RejectedQty]]=0,"","Rejected")</f>
        <v/>
      </c>
    </row>
    <row r="853" spans="1:11" x14ac:dyDescent="0.25">
      <c r="A853" s="5">
        <v>1724</v>
      </c>
      <c r="B853" s="5">
        <v>668</v>
      </c>
      <c r="C853" s="5">
        <v>1495</v>
      </c>
      <c r="D853" s="18">
        <v>44074</v>
      </c>
      <c r="E853" s="19">
        <v>125</v>
      </c>
      <c r="F853" s="19">
        <v>952</v>
      </c>
      <c r="G853" s="5">
        <v>60</v>
      </c>
      <c r="H853" s="5">
        <v>0</v>
      </c>
      <c r="I853" s="5">
        <v>60</v>
      </c>
      <c r="J853" s="70">
        <f>VLOOKUP(Table7[[#This Row],[PurchaseOrderID]],Purchase_Order!$A$2:$E$1228,5,0)</f>
        <v>1674</v>
      </c>
      <c r="K853" s="4" t="str">
        <f>IF(Table7[[#This Row],[RejectedQty]]=0,"","Rejected")</f>
        <v/>
      </c>
    </row>
    <row r="854" spans="1:11" x14ac:dyDescent="0.25">
      <c r="A854" s="4">
        <v>1725</v>
      </c>
      <c r="B854" s="4">
        <v>669</v>
      </c>
      <c r="C854" s="4">
        <v>1496</v>
      </c>
      <c r="D854" s="20">
        <v>44074</v>
      </c>
      <c r="E854" s="21">
        <v>125</v>
      </c>
      <c r="F854" s="21">
        <v>922</v>
      </c>
      <c r="G854" s="4">
        <v>550</v>
      </c>
      <c r="H854" s="4">
        <v>0</v>
      </c>
      <c r="I854" s="4">
        <v>550</v>
      </c>
      <c r="J854" s="70">
        <f>VLOOKUP(Table7[[#This Row],[PurchaseOrderID]],Purchase_Order!$A$2:$E$1228,5,0)</f>
        <v>1652</v>
      </c>
      <c r="K854" s="4" t="str">
        <f>IF(Table7[[#This Row],[RejectedQty]]=0,"","Rejected")</f>
        <v/>
      </c>
    </row>
    <row r="855" spans="1:11" x14ac:dyDescent="0.25">
      <c r="A855" s="5">
        <v>1726</v>
      </c>
      <c r="B855" s="5">
        <v>669</v>
      </c>
      <c r="C855" s="5">
        <v>1497</v>
      </c>
      <c r="D855" s="18">
        <v>44074</v>
      </c>
      <c r="E855" s="19">
        <v>123</v>
      </c>
      <c r="F855" s="19">
        <v>923</v>
      </c>
      <c r="G855" s="5">
        <v>550</v>
      </c>
      <c r="H855" s="5">
        <v>0</v>
      </c>
      <c r="I855" s="5">
        <v>550</v>
      </c>
      <c r="J855" s="70">
        <f>VLOOKUP(Table7[[#This Row],[PurchaseOrderID]],Purchase_Order!$A$2:$E$1228,5,0)</f>
        <v>1652</v>
      </c>
      <c r="K855" s="4" t="str">
        <f>IF(Table7[[#This Row],[RejectedQty]]=0,"","Rejected")</f>
        <v/>
      </c>
    </row>
    <row r="856" spans="1:11" x14ac:dyDescent="0.25">
      <c r="A856" s="4">
        <v>1727</v>
      </c>
      <c r="B856" s="4">
        <v>670</v>
      </c>
      <c r="C856" s="4">
        <v>1498</v>
      </c>
      <c r="D856" s="20">
        <v>44074</v>
      </c>
      <c r="E856" s="21">
        <v>125</v>
      </c>
      <c r="F856" s="21">
        <v>317</v>
      </c>
      <c r="G856" s="4">
        <v>550</v>
      </c>
      <c r="H856" s="4">
        <v>0</v>
      </c>
      <c r="I856" s="4">
        <v>550</v>
      </c>
      <c r="J856" s="70">
        <f>VLOOKUP(Table7[[#This Row],[PurchaseOrderID]],Purchase_Order!$A$2:$E$1228,5,0)</f>
        <v>1578</v>
      </c>
      <c r="K856" s="4" t="str">
        <f>IF(Table7[[#This Row],[RejectedQty]]=0,"","Rejected")</f>
        <v/>
      </c>
    </row>
    <row r="857" spans="1:11" x14ac:dyDescent="0.25">
      <c r="A857" s="5">
        <v>1728</v>
      </c>
      <c r="B857" s="5">
        <v>670</v>
      </c>
      <c r="C857" s="5">
        <v>1499</v>
      </c>
      <c r="D857" s="18">
        <v>44074</v>
      </c>
      <c r="E857" s="19">
        <v>123</v>
      </c>
      <c r="F857" s="19">
        <v>318</v>
      </c>
      <c r="G857" s="5">
        <v>550</v>
      </c>
      <c r="H857" s="5">
        <v>55</v>
      </c>
      <c r="I857" s="5">
        <v>495</v>
      </c>
      <c r="J857" s="70">
        <f>VLOOKUP(Table7[[#This Row],[PurchaseOrderID]],Purchase_Order!$A$2:$E$1228,5,0)</f>
        <v>1578</v>
      </c>
      <c r="K857" s="4" t="str">
        <f>IF(Table7[[#This Row],[RejectedQty]]=0,"","Rejected")</f>
        <v>Rejected</v>
      </c>
    </row>
    <row r="858" spans="1:11" x14ac:dyDescent="0.25">
      <c r="A858" s="4">
        <v>1729</v>
      </c>
      <c r="B858" s="4">
        <v>670</v>
      </c>
      <c r="C858" s="4">
        <v>1500</v>
      </c>
      <c r="D858" s="20">
        <v>44074</v>
      </c>
      <c r="E858" s="21">
        <v>123</v>
      </c>
      <c r="F858" s="21">
        <v>319</v>
      </c>
      <c r="G858" s="4">
        <v>550</v>
      </c>
      <c r="H858" s="4">
        <v>0</v>
      </c>
      <c r="I858" s="4">
        <v>550</v>
      </c>
      <c r="J858" s="70">
        <f>VLOOKUP(Table7[[#This Row],[PurchaseOrderID]],Purchase_Order!$A$2:$E$1228,5,0)</f>
        <v>1578</v>
      </c>
      <c r="K858" s="4" t="str">
        <f>IF(Table7[[#This Row],[RejectedQty]]=0,"","Rejected")</f>
        <v/>
      </c>
    </row>
    <row r="859" spans="1:11" x14ac:dyDescent="0.25">
      <c r="A859" s="5">
        <v>1730</v>
      </c>
      <c r="B859" s="5">
        <v>671</v>
      </c>
      <c r="C859" s="5">
        <v>1501</v>
      </c>
      <c r="D859" s="18">
        <v>44074</v>
      </c>
      <c r="E859" s="19">
        <v>125</v>
      </c>
      <c r="F859" s="19">
        <v>928</v>
      </c>
      <c r="G859" s="5">
        <v>550</v>
      </c>
      <c r="H859" s="5">
        <v>0</v>
      </c>
      <c r="I859" s="5">
        <v>550</v>
      </c>
      <c r="J859" s="70">
        <f>VLOOKUP(Table7[[#This Row],[PurchaseOrderID]],Purchase_Order!$A$2:$E$1228,5,0)</f>
        <v>1538</v>
      </c>
      <c r="K859" s="4" t="str">
        <f>IF(Table7[[#This Row],[RejectedQty]]=0,"","Rejected")</f>
        <v/>
      </c>
    </row>
    <row r="860" spans="1:11" x14ac:dyDescent="0.25">
      <c r="A860" s="4">
        <v>1731</v>
      </c>
      <c r="B860" s="4">
        <v>671</v>
      </c>
      <c r="C860" s="4">
        <v>1502</v>
      </c>
      <c r="D860" s="20">
        <v>44074</v>
      </c>
      <c r="E860" s="21">
        <v>125</v>
      </c>
      <c r="F860" s="21">
        <v>929</v>
      </c>
      <c r="G860" s="4">
        <v>550</v>
      </c>
      <c r="H860" s="4">
        <v>0</v>
      </c>
      <c r="I860" s="4">
        <v>550</v>
      </c>
      <c r="J860" s="70">
        <f>VLOOKUP(Table7[[#This Row],[PurchaseOrderID]],Purchase_Order!$A$2:$E$1228,5,0)</f>
        <v>1538</v>
      </c>
      <c r="K860" s="4" t="str">
        <f>IF(Table7[[#This Row],[RejectedQty]]=0,"","Rejected")</f>
        <v/>
      </c>
    </row>
    <row r="861" spans="1:11" x14ac:dyDescent="0.25">
      <c r="A861" s="5">
        <v>1732</v>
      </c>
      <c r="B861" s="5">
        <v>672</v>
      </c>
      <c r="C861" s="5">
        <v>1503</v>
      </c>
      <c r="D861" s="18">
        <v>44074</v>
      </c>
      <c r="E861" s="19">
        <v>125</v>
      </c>
      <c r="F861" s="19">
        <v>319</v>
      </c>
      <c r="G861" s="5">
        <v>550</v>
      </c>
      <c r="H861" s="5">
        <v>82</v>
      </c>
      <c r="I861" s="5">
        <v>468</v>
      </c>
      <c r="J861" s="70">
        <f>VLOOKUP(Table7[[#This Row],[PurchaseOrderID]],Purchase_Order!$A$2:$E$1228,5,0)</f>
        <v>1556</v>
      </c>
      <c r="K861" s="4" t="str">
        <f>IF(Table7[[#This Row],[RejectedQty]]=0,"","Rejected")</f>
        <v>Rejected</v>
      </c>
    </row>
    <row r="862" spans="1:11" x14ac:dyDescent="0.25">
      <c r="A862" s="4">
        <v>1733</v>
      </c>
      <c r="B862" s="4">
        <v>673</v>
      </c>
      <c r="C862" s="4">
        <v>1504</v>
      </c>
      <c r="D862" s="20">
        <v>44077</v>
      </c>
      <c r="E862" s="21">
        <v>125</v>
      </c>
      <c r="F862" s="21">
        <v>370</v>
      </c>
      <c r="G862" s="4">
        <v>3</v>
      </c>
      <c r="H862" s="4">
        <v>0</v>
      </c>
      <c r="I862" s="4">
        <v>3</v>
      </c>
      <c r="J862" s="70">
        <f>VLOOKUP(Table7[[#This Row],[PurchaseOrderID]],Purchase_Order!$A$2:$E$1228,5,0)</f>
        <v>1554</v>
      </c>
      <c r="K862" s="4" t="str">
        <f>IF(Table7[[#This Row],[RejectedQty]]=0,"","Rejected")</f>
        <v/>
      </c>
    </row>
    <row r="863" spans="1:11" x14ac:dyDescent="0.25">
      <c r="A863" s="5">
        <v>1734</v>
      </c>
      <c r="B863" s="5">
        <v>673</v>
      </c>
      <c r="C863" s="5">
        <v>1505</v>
      </c>
      <c r="D863" s="18">
        <v>44077</v>
      </c>
      <c r="E863" s="19">
        <v>123</v>
      </c>
      <c r="F863" s="19">
        <v>371</v>
      </c>
      <c r="G863" s="5">
        <v>3</v>
      </c>
      <c r="H863" s="5">
        <v>0</v>
      </c>
      <c r="I863" s="5">
        <v>3</v>
      </c>
      <c r="J863" s="70">
        <f>VLOOKUP(Table7[[#This Row],[PurchaseOrderID]],Purchase_Order!$A$2:$E$1228,5,0)</f>
        <v>1554</v>
      </c>
      <c r="K863" s="4" t="str">
        <f>IF(Table7[[#This Row],[RejectedQty]]=0,"","Rejected")</f>
        <v/>
      </c>
    </row>
    <row r="864" spans="1:11" x14ac:dyDescent="0.25">
      <c r="A864" s="4">
        <v>1735</v>
      </c>
      <c r="B864" s="4">
        <v>673</v>
      </c>
      <c r="C864" s="4">
        <v>1506</v>
      </c>
      <c r="D864" s="20">
        <v>44077</v>
      </c>
      <c r="E864" s="21">
        <v>125</v>
      </c>
      <c r="F864" s="21">
        <v>372</v>
      </c>
      <c r="G864" s="4">
        <v>3</v>
      </c>
      <c r="H864" s="4">
        <v>0</v>
      </c>
      <c r="I864" s="4">
        <v>3</v>
      </c>
      <c r="J864" s="70">
        <f>VLOOKUP(Table7[[#This Row],[PurchaseOrderID]],Purchase_Order!$A$2:$E$1228,5,0)</f>
        <v>1554</v>
      </c>
      <c r="K864" s="4" t="str">
        <f>IF(Table7[[#This Row],[RejectedQty]]=0,"","Rejected")</f>
        <v/>
      </c>
    </row>
    <row r="865" spans="1:11" x14ac:dyDescent="0.25">
      <c r="A865" s="5">
        <v>1736</v>
      </c>
      <c r="B865" s="5">
        <v>674</v>
      </c>
      <c r="C865" s="5">
        <v>1507</v>
      </c>
      <c r="D865" s="18">
        <v>44077</v>
      </c>
      <c r="E865" s="19">
        <v>125</v>
      </c>
      <c r="F865" s="19">
        <v>2</v>
      </c>
      <c r="G865" s="5">
        <v>3</v>
      </c>
      <c r="H865" s="5">
        <v>3</v>
      </c>
      <c r="I865" s="5">
        <v>0</v>
      </c>
      <c r="J865" s="70">
        <f>VLOOKUP(Table7[[#This Row],[PurchaseOrderID]],Purchase_Order!$A$2:$E$1228,5,0)</f>
        <v>1688</v>
      </c>
      <c r="K865" s="4" t="str">
        <f>IF(Table7[[#This Row],[RejectedQty]]=0,"","Rejected")</f>
        <v>Rejected</v>
      </c>
    </row>
    <row r="866" spans="1:11" x14ac:dyDescent="0.25">
      <c r="A866" s="4">
        <v>1737</v>
      </c>
      <c r="B866" s="4">
        <v>675</v>
      </c>
      <c r="C866" s="4">
        <v>1508</v>
      </c>
      <c r="D866" s="20">
        <v>44077</v>
      </c>
      <c r="E866" s="21">
        <v>125</v>
      </c>
      <c r="F866" s="21">
        <v>1</v>
      </c>
      <c r="G866" s="4">
        <v>3</v>
      </c>
      <c r="H866" s="4">
        <v>0</v>
      </c>
      <c r="I866" s="4">
        <v>3</v>
      </c>
      <c r="J866" s="70">
        <f>VLOOKUP(Table7[[#This Row],[PurchaseOrderID]],Purchase_Order!$A$2:$E$1228,5,0)</f>
        <v>1580</v>
      </c>
      <c r="K866" s="4" t="str">
        <f>IF(Table7[[#This Row],[RejectedQty]]=0,"","Rejected")</f>
        <v/>
      </c>
    </row>
    <row r="867" spans="1:11" x14ac:dyDescent="0.25">
      <c r="A867" s="5">
        <v>1738</v>
      </c>
      <c r="B867" s="5">
        <v>676</v>
      </c>
      <c r="C867" s="5">
        <v>1509</v>
      </c>
      <c r="D867" s="18">
        <v>44077</v>
      </c>
      <c r="E867" s="19">
        <v>123</v>
      </c>
      <c r="F867" s="19">
        <v>364</v>
      </c>
      <c r="G867" s="5">
        <v>3</v>
      </c>
      <c r="H867" s="5">
        <v>0</v>
      </c>
      <c r="I867" s="5">
        <v>3</v>
      </c>
      <c r="J867" s="70">
        <f>VLOOKUP(Table7[[#This Row],[PurchaseOrderID]],Purchase_Order!$A$2:$E$1228,5,0)</f>
        <v>1496</v>
      </c>
      <c r="K867" s="4" t="str">
        <f>IF(Table7[[#This Row],[RejectedQty]]=0,"","Rejected")</f>
        <v/>
      </c>
    </row>
    <row r="868" spans="1:11" x14ac:dyDescent="0.25">
      <c r="A868" s="4">
        <v>1739</v>
      </c>
      <c r="B868" s="4">
        <v>676</v>
      </c>
      <c r="C868" s="4">
        <v>1510</v>
      </c>
      <c r="D868" s="20">
        <v>44077</v>
      </c>
      <c r="E868" s="21">
        <v>123</v>
      </c>
      <c r="F868" s="21">
        <v>365</v>
      </c>
      <c r="G868" s="4">
        <v>3</v>
      </c>
      <c r="H868" s="4">
        <v>0</v>
      </c>
      <c r="I868" s="4">
        <v>3</v>
      </c>
      <c r="J868" s="70">
        <f>VLOOKUP(Table7[[#This Row],[PurchaseOrderID]],Purchase_Order!$A$2:$E$1228,5,0)</f>
        <v>1496</v>
      </c>
      <c r="K868" s="4" t="str">
        <f>IF(Table7[[#This Row],[RejectedQty]]=0,"","Rejected")</f>
        <v/>
      </c>
    </row>
    <row r="869" spans="1:11" x14ac:dyDescent="0.25">
      <c r="A869" s="5">
        <v>1740</v>
      </c>
      <c r="B869" s="5">
        <v>676</v>
      </c>
      <c r="C869" s="5">
        <v>1511</v>
      </c>
      <c r="D869" s="18">
        <v>44077</v>
      </c>
      <c r="E869" s="19">
        <v>123</v>
      </c>
      <c r="F869" s="19">
        <v>366</v>
      </c>
      <c r="G869" s="5">
        <v>3</v>
      </c>
      <c r="H869" s="5">
        <v>0</v>
      </c>
      <c r="I869" s="5">
        <v>3</v>
      </c>
      <c r="J869" s="70">
        <f>VLOOKUP(Table7[[#This Row],[PurchaseOrderID]],Purchase_Order!$A$2:$E$1228,5,0)</f>
        <v>1496</v>
      </c>
      <c r="K869" s="4" t="str">
        <f>IF(Table7[[#This Row],[RejectedQty]]=0,"","Rejected")</f>
        <v/>
      </c>
    </row>
    <row r="870" spans="1:11" x14ac:dyDescent="0.25">
      <c r="A870" s="4">
        <v>1741</v>
      </c>
      <c r="B870" s="4">
        <v>676</v>
      </c>
      <c r="C870" s="4">
        <v>1512</v>
      </c>
      <c r="D870" s="20">
        <v>44077</v>
      </c>
      <c r="E870" s="21">
        <v>123</v>
      </c>
      <c r="F870" s="21">
        <v>367</v>
      </c>
      <c r="G870" s="4">
        <v>3</v>
      </c>
      <c r="H870" s="4">
        <v>0</v>
      </c>
      <c r="I870" s="4">
        <v>3</v>
      </c>
      <c r="J870" s="70">
        <f>VLOOKUP(Table7[[#This Row],[PurchaseOrderID]],Purchase_Order!$A$2:$E$1228,5,0)</f>
        <v>1496</v>
      </c>
      <c r="K870" s="4" t="str">
        <f>IF(Table7[[#This Row],[RejectedQty]]=0,"","Rejected")</f>
        <v/>
      </c>
    </row>
    <row r="871" spans="1:11" x14ac:dyDescent="0.25">
      <c r="A871" s="5">
        <v>1742</v>
      </c>
      <c r="B871" s="5">
        <v>677</v>
      </c>
      <c r="C871" s="5">
        <v>1513</v>
      </c>
      <c r="D871" s="18">
        <v>44077</v>
      </c>
      <c r="E871" s="19">
        <v>123</v>
      </c>
      <c r="F871" s="19">
        <v>530</v>
      </c>
      <c r="G871" s="5">
        <v>550</v>
      </c>
      <c r="H871" s="5">
        <v>0</v>
      </c>
      <c r="I871" s="5">
        <v>550</v>
      </c>
      <c r="J871" s="70">
        <f>VLOOKUP(Table7[[#This Row],[PurchaseOrderID]],Purchase_Order!$A$2:$E$1228,5,0)</f>
        <v>1494</v>
      </c>
      <c r="K871" s="4" t="str">
        <f>IF(Table7[[#This Row],[RejectedQty]]=0,"","Rejected")</f>
        <v/>
      </c>
    </row>
    <row r="872" spans="1:11" x14ac:dyDescent="0.25">
      <c r="A872" s="4">
        <v>1743</v>
      </c>
      <c r="B872" s="4">
        <v>678</v>
      </c>
      <c r="C872" s="4">
        <v>1514</v>
      </c>
      <c r="D872" s="20">
        <v>44077</v>
      </c>
      <c r="E872" s="21">
        <v>123</v>
      </c>
      <c r="F872" s="21">
        <v>4</v>
      </c>
      <c r="G872" s="4">
        <v>3</v>
      </c>
      <c r="H872" s="4">
        <v>0</v>
      </c>
      <c r="I872" s="4">
        <v>3</v>
      </c>
      <c r="J872" s="70">
        <f>VLOOKUP(Table7[[#This Row],[PurchaseOrderID]],Purchase_Order!$A$2:$E$1228,5,0)</f>
        <v>1650</v>
      </c>
      <c r="K872" s="4" t="str">
        <f>IF(Table7[[#This Row],[RejectedQty]]=0,"","Rejected")</f>
        <v/>
      </c>
    </row>
    <row r="873" spans="1:11" x14ac:dyDescent="0.25">
      <c r="A873" s="5">
        <v>1744</v>
      </c>
      <c r="B873" s="5">
        <v>679</v>
      </c>
      <c r="C873" s="5">
        <v>1515</v>
      </c>
      <c r="D873" s="18">
        <v>44077</v>
      </c>
      <c r="E873" s="19">
        <v>123</v>
      </c>
      <c r="F873" s="19">
        <v>512</v>
      </c>
      <c r="G873" s="5">
        <v>550</v>
      </c>
      <c r="H873" s="5">
        <v>0</v>
      </c>
      <c r="I873" s="5">
        <v>550</v>
      </c>
      <c r="J873" s="70">
        <f>VLOOKUP(Table7[[#This Row],[PurchaseOrderID]],Purchase_Order!$A$2:$E$1228,5,0)</f>
        <v>1654</v>
      </c>
      <c r="K873" s="4" t="str">
        <f>IF(Table7[[#This Row],[RejectedQty]]=0,"","Rejected")</f>
        <v/>
      </c>
    </row>
    <row r="874" spans="1:11" x14ac:dyDescent="0.25">
      <c r="A874" s="4">
        <v>1745</v>
      </c>
      <c r="B874" s="4">
        <v>680</v>
      </c>
      <c r="C874" s="4">
        <v>1516</v>
      </c>
      <c r="D874" s="20">
        <v>44077</v>
      </c>
      <c r="E874" s="21">
        <v>125</v>
      </c>
      <c r="F874" s="21">
        <v>513</v>
      </c>
      <c r="G874" s="4">
        <v>550</v>
      </c>
      <c r="H874" s="4">
        <v>0</v>
      </c>
      <c r="I874" s="4">
        <v>550</v>
      </c>
      <c r="J874" s="70">
        <f>VLOOKUP(Table7[[#This Row],[PurchaseOrderID]],Purchase_Order!$A$2:$E$1228,5,0)</f>
        <v>1664</v>
      </c>
      <c r="K874" s="4" t="str">
        <f>IF(Table7[[#This Row],[RejectedQty]]=0,"","Rejected")</f>
        <v/>
      </c>
    </row>
    <row r="875" spans="1:11" x14ac:dyDescent="0.25">
      <c r="A875" s="5">
        <v>1746</v>
      </c>
      <c r="B875" s="5">
        <v>681</v>
      </c>
      <c r="C875" s="5">
        <v>1517</v>
      </c>
      <c r="D875" s="18">
        <v>44077</v>
      </c>
      <c r="E875" s="19">
        <v>125</v>
      </c>
      <c r="F875" s="19">
        <v>319</v>
      </c>
      <c r="G875" s="5">
        <v>550</v>
      </c>
      <c r="H875" s="5">
        <v>0</v>
      </c>
      <c r="I875" s="5">
        <v>550</v>
      </c>
      <c r="J875" s="70">
        <f>VLOOKUP(Table7[[#This Row],[PurchaseOrderID]],Purchase_Order!$A$2:$E$1228,5,0)</f>
        <v>1678</v>
      </c>
      <c r="K875" s="4" t="str">
        <f>IF(Table7[[#This Row],[RejectedQty]]=0,"","Rejected")</f>
        <v/>
      </c>
    </row>
    <row r="876" spans="1:11" x14ac:dyDescent="0.25">
      <c r="A876" s="4">
        <v>1747</v>
      </c>
      <c r="B876" s="4">
        <v>682</v>
      </c>
      <c r="C876" s="4">
        <v>1518</v>
      </c>
      <c r="D876" s="20">
        <v>44077</v>
      </c>
      <c r="E876" s="21">
        <v>123</v>
      </c>
      <c r="F876" s="21">
        <v>403</v>
      </c>
      <c r="G876" s="4">
        <v>3</v>
      </c>
      <c r="H876" s="4">
        <v>0</v>
      </c>
      <c r="I876" s="4">
        <v>3</v>
      </c>
      <c r="J876" s="70">
        <f>VLOOKUP(Table7[[#This Row],[PurchaseOrderID]],Purchase_Order!$A$2:$E$1228,5,0)</f>
        <v>1616</v>
      </c>
      <c r="K876" s="4" t="str">
        <f>IF(Table7[[#This Row],[RejectedQty]]=0,"","Rejected")</f>
        <v/>
      </c>
    </row>
    <row r="877" spans="1:11" x14ac:dyDescent="0.25">
      <c r="A877" s="5">
        <v>1748</v>
      </c>
      <c r="B877" s="5">
        <v>682</v>
      </c>
      <c r="C877" s="5">
        <v>1519</v>
      </c>
      <c r="D877" s="18">
        <v>44077</v>
      </c>
      <c r="E877" s="19">
        <v>125</v>
      </c>
      <c r="F877" s="19">
        <v>404</v>
      </c>
      <c r="G877" s="5">
        <v>3</v>
      </c>
      <c r="H877" s="5">
        <v>0</v>
      </c>
      <c r="I877" s="5">
        <v>3</v>
      </c>
      <c r="J877" s="70">
        <f>VLOOKUP(Table7[[#This Row],[PurchaseOrderID]],Purchase_Order!$A$2:$E$1228,5,0)</f>
        <v>1616</v>
      </c>
      <c r="K877" s="4" t="str">
        <f>IF(Table7[[#This Row],[RejectedQty]]=0,"","Rejected")</f>
        <v/>
      </c>
    </row>
    <row r="878" spans="1:11" x14ac:dyDescent="0.25">
      <c r="A878" s="4">
        <v>1749</v>
      </c>
      <c r="B878" s="4">
        <v>683</v>
      </c>
      <c r="C878" s="4">
        <v>1520</v>
      </c>
      <c r="D878" s="20">
        <v>44077</v>
      </c>
      <c r="E878" s="21">
        <v>123</v>
      </c>
      <c r="F878" s="21">
        <v>433</v>
      </c>
      <c r="G878" s="4">
        <v>3</v>
      </c>
      <c r="H878" s="4">
        <v>0</v>
      </c>
      <c r="I878" s="4">
        <v>3</v>
      </c>
      <c r="J878" s="70">
        <f>VLOOKUP(Table7[[#This Row],[PurchaseOrderID]],Purchase_Order!$A$2:$E$1228,5,0)</f>
        <v>1492</v>
      </c>
      <c r="K878" s="4" t="str">
        <f>IF(Table7[[#This Row],[RejectedQty]]=0,"","Rejected")</f>
        <v/>
      </c>
    </row>
    <row r="879" spans="1:11" x14ac:dyDescent="0.25">
      <c r="A879" s="5">
        <v>1750</v>
      </c>
      <c r="B879" s="5">
        <v>683</v>
      </c>
      <c r="C879" s="5">
        <v>1521</v>
      </c>
      <c r="D879" s="18">
        <v>44077</v>
      </c>
      <c r="E879" s="19">
        <v>123</v>
      </c>
      <c r="F879" s="19">
        <v>434</v>
      </c>
      <c r="G879" s="5">
        <v>3</v>
      </c>
      <c r="H879" s="5">
        <v>0</v>
      </c>
      <c r="I879" s="5">
        <v>3</v>
      </c>
      <c r="J879" s="70">
        <f>VLOOKUP(Table7[[#This Row],[PurchaseOrderID]],Purchase_Order!$A$2:$E$1228,5,0)</f>
        <v>1492</v>
      </c>
      <c r="K879" s="4" t="str">
        <f>IF(Table7[[#This Row],[RejectedQty]]=0,"","Rejected")</f>
        <v/>
      </c>
    </row>
    <row r="880" spans="1:11" x14ac:dyDescent="0.25">
      <c r="A880" s="4">
        <v>1751</v>
      </c>
      <c r="B880" s="4">
        <v>683</v>
      </c>
      <c r="C880" s="4">
        <v>1522</v>
      </c>
      <c r="D880" s="20">
        <v>44077</v>
      </c>
      <c r="E880" s="21">
        <v>125</v>
      </c>
      <c r="F880" s="21">
        <v>435</v>
      </c>
      <c r="G880" s="4">
        <v>3</v>
      </c>
      <c r="H880" s="4">
        <v>0</v>
      </c>
      <c r="I880" s="4">
        <v>3</v>
      </c>
      <c r="J880" s="70">
        <f>VLOOKUP(Table7[[#This Row],[PurchaseOrderID]],Purchase_Order!$A$2:$E$1228,5,0)</f>
        <v>1492</v>
      </c>
      <c r="K880" s="4" t="str">
        <f>IF(Table7[[#This Row],[RejectedQty]]=0,"","Rejected")</f>
        <v/>
      </c>
    </row>
    <row r="881" spans="1:11" x14ac:dyDescent="0.25">
      <c r="A881" s="5">
        <v>1752</v>
      </c>
      <c r="B881" s="5">
        <v>684</v>
      </c>
      <c r="C881" s="5">
        <v>1523</v>
      </c>
      <c r="D881" s="18">
        <v>44077</v>
      </c>
      <c r="E881" s="19">
        <v>125</v>
      </c>
      <c r="F881" s="19">
        <v>320</v>
      </c>
      <c r="G881" s="5">
        <v>3</v>
      </c>
      <c r="H881" s="5">
        <v>3</v>
      </c>
      <c r="I881" s="5">
        <v>0</v>
      </c>
      <c r="J881" s="70">
        <f>VLOOKUP(Table7[[#This Row],[PurchaseOrderID]],Purchase_Order!$A$2:$E$1228,5,0)</f>
        <v>1602</v>
      </c>
      <c r="K881" s="4" t="str">
        <f>IF(Table7[[#This Row],[RejectedQty]]=0,"","Rejected")</f>
        <v>Rejected</v>
      </c>
    </row>
    <row r="882" spans="1:11" x14ac:dyDescent="0.25">
      <c r="A882" s="4">
        <v>1753</v>
      </c>
      <c r="B882" s="4">
        <v>684</v>
      </c>
      <c r="C882" s="4">
        <v>1524</v>
      </c>
      <c r="D882" s="20">
        <v>44077</v>
      </c>
      <c r="E882" s="21">
        <v>125</v>
      </c>
      <c r="F882" s="21">
        <v>321</v>
      </c>
      <c r="G882" s="4">
        <v>3</v>
      </c>
      <c r="H882" s="4">
        <v>3</v>
      </c>
      <c r="I882" s="4">
        <v>0</v>
      </c>
      <c r="J882" s="70">
        <f>VLOOKUP(Table7[[#This Row],[PurchaseOrderID]],Purchase_Order!$A$2:$E$1228,5,0)</f>
        <v>1602</v>
      </c>
      <c r="K882" s="4" t="str">
        <f>IF(Table7[[#This Row],[RejectedQty]]=0,"","Rejected")</f>
        <v>Rejected</v>
      </c>
    </row>
    <row r="883" spans="1:11" x14ac:dyDescent="0.25">
      <c r="A883" s="5">
        <v>1754</v>
      </c>
      <c r="B883" s="5">
        <v>685</v>
      </c>
      <c r="C883" s="5">
        <v>1525</v>
      </c>
      <c r="D883" s="18">
        <v>44077</v>
      </c>
      <c r="E883" s="19">
        <v>125</v>
      </c>
      <c r="F883" s="19">
        <v>443</v>
      </c>
      <c r="G883" s="5">
        <v>3</v>
      </c>
      <c r="H883" s="5">
        <v>0</v>
      </c>
      <c r="I883" s="5">
        <v>3</v>
      </c>
      <c r="J883" s="70">
        <f>VLOOKUP(Table7[[#This Row],[PurchaseOrderID]],Purchase_Order!$A$2:$E$1228,5,0)</f>
        <v>1540</v>
      </c>
      <c r="K883" s="4" t="str">
        <f>IF(Table7[[#This Row],[RejectedQty]]=0,"","Rejected")</f>
        <v/>
      </c>
    </row>
    <row r="884" spans="1:11" x14ac:dyDescent="0.25">
      <c r="A884" s="4">
        <v>1755</v>
      </c>
      <c r="B884" s="4">
        <v>685</v>
      </c>
      <c r="C884" s="4">
        <v>1526</v>
      </c>
      <c r="D884" s="20">
        <v>44077</v>
      </c>
      <c r="E884" s="21">
        <v>123</v>
      </c>
      <c r="F884" s="21">
        <v>444</v>
      </c>
      <c r="G884" s="4">
        <v>3</v>
      </c>
      <c r="H884" s="4">
        <v>0</v>
      </c>
      <c r="I884" s="4">
        <v>3</v>
      </c>
      <c r="J884" s="70">
        <f>VLOOKUP(Table7[[#This Row],[PurchaseOrderID]],Purchase_Order!$A$2:$E$1228,5,0)</f>
        <v>1540</v>
      </c>
      <c r="K884" s="4" t="str">
        <f>IF(Table7[[#This Row],[RejectedQty]]=0,"","Rejected")</f>
        <v/>
      </c>
    </row>
    <row r="885" spans="1:11" x14ac:dyDescent="0.25">
      <c r="A885" s="5">
        <v>1756</v>
      </c>
      <c r="B885" s="5">
        <v>685</v>
      </c>
      <c r="C885" s="5">
        <v>1527</v>
      </c>
      <c r="D885" s="18">
        <v>44077</v>
      </c>
      <c r="E885" s="19">
        <v>125</v>
      </c>
      <c r="F885" s="19">
        <v>445</v>
      </c>
      <c r="G885" s="5">
        <v>3</v>
      </c>
      <c r="H885" s="5">
        <v>0</v>
      </c>
      <c r="I885" s="5">
        <v>3</v>
      </c>
      <c r="J885" s="70">
        <f>VLOOKUP(Table7[[#This Row],[PurchaseOrderID]],Purchase_Order!$A$2:$E$1228,5,0)</f>
        <v>1540</v>
      </c>
      <c r="K885" s="4" t="str">
        <f>IF(Table7[[#This Row],[RejectedQty]]=0,"","Rejected")</f>
        <v/>
      </c>
    </row>
    <row r="886" spans="1:11" x14ac:dyDescent="0.25">
      <c r="A886" s="4">
        <v>1757</v>
      </c>
      <c r="B886" s="4">
        <v>685</v>
      </c>
      <c r="C886" s="4">
        <v>1528</v>
      </c>
      <c r="D886" s="20">
        <v>44077</v>
      </c>
      <c r="E886" s="21">
        <v>125</v>
      </c>
      <c r="F886" s="21">
        <v>446</v>
      </c>
      <c r="G886" s="4">
        <v>3</v>
      </c>
      <c r="H886" s="4">
        <v>0</v>
      </c>
      <c r="I886" s="4">
        <v>3</v>
      </c>
      <c r="J886" s="70">
        <f>VLOOKUP(Table7[[#This Row],[PurchaseOrderID]],Purchase_Order!$A$2:$E$1228,5,0)</f>
        <v>1540</v>
      </c>
      <c r="K886" s="4" t="str">
        <f>IF(Table7[[#This Row],[RejectedQty]]=0,"","Rejected")</f>
        <v/>
      </c>
    </row>
    <row r="887" spans="1:11" x14ac:dyDescent="0.25">
      <c r="A887" s="5">
        <v>1758</v>
      </c>
      <c r="B887" s="5">
        <v>685</v>
      </c>
      <c r="C887" s="5">
        <v>1529</v>
      </c>
      <c r="D887" s="18">
        <v>44077</v>
      </c>
      <c r="E887" s="19">
        <v>125</v>
      </c>
      <c r="F887" s="19">
        <v>447</v>
      </c>
      <c r="G887" s="5">
        <v>3</v>
      </c>
      <c r="H887" s="5">
        <v>0</v>
      </c>
      <c r="I887" s="5">
        <v>3</v>
      </c>
      <c r="J887" s="70">
        <f>VLOOKUP(Table7[[#This Row],[PurchaseOrderID]],Purchase_Order!$A$2:$E$1228,5,0)</f>
        <v>1540</v>
      </c>
      <c r="K887" s="4" t="str">
        <f>IF(Table7[[#This Row],[RejectedQty]]=0,"","Rejected")</f>
        <v/>
      </c>
    </row>
    <row r="888" spans="1:11" x14ac:dyDescent="0.25">
      <c r="A888" s="4">
        <v>1759</v>
      </c>
      <c r="B888" s="4">
        <v>685</v>
      </c>
      <c r="C888" s="4">
        <v>1530</v>
      </c>
      <c r="D888" s="20">
        <v>44077</v>
      </c>
      <c r="E888" s="21">
        <v>123</v>
      </c>
      <c r="F888" s="21">
        <v>448</v>
      </c>
      <c r="G888" s="4">
        <v>3</v>
      </c>
      <c r="H888" s="4">
        <v>0</v>
      </c>
      <c r="I888" s="4">
        <v>3</v>
      </c>
      <c r="J888" s="70">
        <f>VLOOKUP(Table7[[#This Row],[PurchaseOrderID]],Purchase_Order!$A$2:$E$1228,5,0)</f>
        <v>1540</v>
      </c>
      <c r="K888" s="4" t="str">
        <f>IF(Table7[[#This Row],[RejectedQty]]=0,"","Rejected")</f>
        <v/>
      </c>
    </row>
    <row r="889" spans="1:11" x14ac:dyDescent="0.25">
      <c r="A889" s="5">
        <v>1760</v>
      </c>
      <c r="B889" s="5">
        <v>685</v>
      </c>
      <c r="C889" s="5">
        <v>1531</v>
      </c>
      <c r="D889" s="18">
        <v>44077</v>
      </c>
      <c r="E889" s="19">
        <v>123</v>
      </c>
      <c r="F889" s="19">
        <v>449</v>
      </c>
      <c r="G889" s="5">
        <v>3</v>
      </c>
      <c r="H889" s="5">
        <v>0</v>
      </c>
      <c r="I889" s="5">
        <v>3</v>
      </c>
      <c r="J889" s="70">
        <f>VLOOKUP(Table7[[#This Row],[PurchaseOrderID]],Purchase_Order!$A$2:$E$1228,5,0)</f>
        <v>1540</v>
      </c>
      <c r="K889" s="4" t="str">
        <f>IF(Table7[[#This Row],[RejectedQty]]=0,"","Rejected")</f>
        <v/>
      </c>
    </row>
    <row r="890" spans="1:11" x14ac:dyDescent="0.25">
      <c r="A890" s="4">
        <v>1761</v>
      </c>
      <c r="B890" s="4">
        <v>685</v>
      </c>
      <c r="C890" s="4">
        <v>1532</v>
      </c>
      <c r="D890" s="20">
        <v>44077</v>
      </c>
      <c r="E890" s="21">
        <v>123</v>
      </c>
      <c r="F890" s="21">
        <v>450</v>
      </c>
      <c r="G890" s="4">
        <v>3</v>
      </c>
      <c r="H890" s="4">
        <v>0</v>
      </c>
      <c r="I890" s="4">
        <v>3</v>
      </c>
      <c r="J890" s="70">
        <f>VLOOKUP(Table7[[#This Row],[PurchaseOrderID]],Purchase_Order!$A$2:$E$1228,5,0)</f>
        <v>1540</v>
      </c>
      <c r="K890" s="4" t="str">
        <f>IF(Table7[[#This Row],[RejectedQty]]=0,"","Rejected")</f>
        <v/>
      </c>
    </row>
    <row r="891" spans="1:11" x14ac:dyDescent="0.25">
      <c r="A891" s="5">
        <v>1762</v>
      </c>
      <c r="B891" s="5">
        <v>685</v>
      </c>
      <c r="C891" s="5">
        <v>1533</v>
      </c>
      <c r="D891" s="18">
        <v>44077</v>
      </c>
      <c r="E891" s="19">
        <v>123</v>
      </c>
      <c r="F891" s="19">
        <v>451</v>
      </c>
      <c r="G891" s="5">
        <v>3</v>
      </c>
      <c r="H891" s="5">
        <v>0</v>
      </c>
      <c r="I891" s="5">
        <v>3</v>
      </c>
      <c r="J891" s="70">
        <f>VLOOKUP(Table7[[#This Row],[PurchaseOrderID]],Purchase_Order!$A$2:$E$1228,5,0)</f>
        <v>1540</v>
      </c>
      <c r="K891" s="4" t="str">
        <f>IF(Table7[[#This Row],[RejectedQty]]=0,"","Rejected")</f>
        <v/>
      </c>
    </row>
    <row r="892" spans="1:11" x14ac:dyDescent="0.25">
      <c r="A892" s="4">
        <v>1763</v>
      </c>
      <c r="B892" s="4">
        <v>685</v>
      </c>
      <c r="C892" s="4">
        <v>1534</v>
      </c>
      <c r="D892" s="20">
        <v>44077</v>
      </c>
      <c r="E892" s="21">
        <v>123</v>
      </c>
      <c r="F892" s="21">
        <v>452</v>
      </c>
      <c r="G892" s="4">
        <v>3</v>
      </c>
      <c r="H892" s="4">
        <v>0</v>
      </c>
      <c r="I892" s="4">
        <v>3</v>
      </c>
      <c r="J892" s="70">
        <f>VLOOKUP(Table7[[#This Row],[PurchaseOrderID]],Purchase_Order!$A$2:$E$1228,5,0)</f>
        <v>1540</v>
      </c>
      <c r="K892" s="4" t="str">
        <f>IF(Table7[[#This Row],[RejectedQty]]=0,"","Rejected")</f>
        <v/>
      </c>
    </row>
    <row r="893" spans="1:11" x14ac:dyDescent="0.25">
      <c r="A893" s="5">
        <v>1764</v>
      </c>
      <c r="B893" s="5">
        <v>685</v>
      </c>
      <c r="C893" s="5">
        <v>1535</v>
      </c>
      <c r="D893" s="18">
        <v>44077</v>
      </c>
      <c r="E893" s="19">
        <v>123</v>
      </c>
      <c r="F893" s="19">
        <v>453</v>
      </c>
      <c r="G893" s="5">
        <v>3</v>
      </c>
      <c r="H893" s="5">
        <v>0</v>
      </c>
      <c r="I893" s="5">
        <v>3</v>
      </c>
      <c r="J893" s="70">
        <f>VLOOKUP(Table7[[#This Row],[PurchaseOrderID]],Purchase_Order!$A$2:$E$1228,5,0)</f>
        <v>1540</v>
      </c>
      <c r="K893" s="4" t="str">
        <f>IF(Table7[[#This Row],[RejectedQty]]=0,"","Rejected")</f>
        <v/>
      </c>
    </row>
    <row r="894" spans="1:11" x14ac:dyDescent="0.25">
      <c r="A894" s="4">
        <v>1765</v>
      </c>
      <c r="B894" s="4">
        <v>685</v>
      </c>
      <c r="C894" s="4">
        <v>1536</v>
      </c>
      <c r="D894" s="20">
        <v>44077</v>
      </c>
      <c r="E894" s="21">
        <v>123</v>
      </c>
      <c r="F894" s="21">
        <v>454</v>
      </c>
      <c r="G894" s="4">
        <v>3</v>
      </c>
      <c r="H894" s="4">
        <v>0</v>
      </c>
      <c r="I894" s="4">
        <v>3</v>
      </c>
      <c r="J894" s="70">
        <f>VLOOKUP(Table7[[#This Row],[PurchaseOrderID]],Purchase_Order!$A$2:$E$1228,5,0)</f>
        <v>1540</v>
      </c>
      <c r="K894" s="4" t="str">
        <f>IF(Table7[[#This Row],[RejectedQty]]=0,"","Rejected")</f>
        <v/>
      </c>
    </row>
    <row r="895" spans="1:11" x14ac:dyDescent="0.25">
      <c r="A895" s="5">
        <v>1766</v>
      </c>
      <c r="B895" s="5">
        <v>685</v>
      </c>
      <c r="C895" s="5">
        <v>1537</v>
      </c>
      <c r="D895" s="18">
        <v>44077</v>
      </c>
      <c r="E895" s="19">
        <v>125</v>
      </c>
      <c r="F895" s="19">
        <v>455</v>
      </c>
      <c r="G895" s="5">
        <v>3</v>
      </c>
      <c r="H895" s="5">
        <v>0</v>
      </c>
      <c r="I895" s="5">
        <v>3</v>
      </c>
      <c r="J895" s="70">
        <f>VLOOKUP(Table7[[#This Row],[PurchaseOrderID]],Purchase_Order!$A$2:$E$1228,5,0)</f>
        <v>1540</v>
      </c>
      <c r="K895" s="4" t="str">
        <f>IF(Table7[[#This Row],[RejectedQty]]=0,"","Rejected")</f>
        <v/>
      </c>
    </row>
    <row r="896" spans="1:11" x14ac:dyDescent="0.25">
      <c r="A896" s="4">
        <v>1767</v>
      </c>
      <c r="B896" s="4">
        <v>685</v>
      </c>
      <c r="C896" s="4">
        <v>1538</v>
      </c>
      <c r="D896" s="20">
        <v>44077</v>
      </c>
      <c r="E896" s="21">
        <v>125</v>
      </c>
      <c r="F896" s="21">
        <v>456</v>
      </c>
      <c r="G896" s="4">
        <v>3</v>
      </c>
      <c r="H896" s="4">
        <v>0</v>
      </c>
      <c r="I896" s="4">
        <v>3</v>
      </c>
      <c r="J896" s="70">
        <f>VLOOKUP(Table7[[#This Row],[PurchaseOrderID]],Purchase_Order!$A$2:$E$1228,5,0)</f>
        <v>1540</v>
      </c>
      <c r="K896" s="4" t="str">
        <f>IF(Table7[[#This Row],[RejectedQty]]=0,"","Rejected")</f>
        <v/>
      </c>
    </row>
    <row r="897" spans="1:11" x14ac:dyDescent="0.25">
      <c r="A897" s="5">
        <v>1768</v>
      </c>
      <c r="B897" s="5">
        <v>685</v>
      </c>
      <c r="C897" s="5">
        <v>1539</v>
      </c>
      <c r="D897" s="18">
        <v>44077</v>
      </c>
      <c r="E897" s="19">
        <v>123</v>
      </c>
      <c r="F897" s="19">
        <v>457</v>
      </c>
      <c r="G897" s="5">
        <v>3</v>
      </c>
      <c r="H897" s="5">
        <v>0</v>
      </c>
      <c r="I897" s="5">
        <v>3</v>
      </c>
      <c r="J897" s="70">
        <f>VLOOKUP(Table7[[#This Row],[PurchaseOrderID]],Purchase_Order!$A$2:$E$1228,5,0)</f>
        <v>1540</v>
      </c>
      <c r="K897" s="4" t="str">
        <f>IF(Table7[[#This Row],[RejectedQty]]=0,"","Rejected")</f>
        <v/>
      </c>
    </row>
    <row r="898" spans="1:11" x14ac:dyDescent="0.25">
      <c r="A898" s="4">
        <v>1769</v>
      </c>
      <c r="B898" s="4">
        <v>685</v>
      </c>
      <c r="C898" s="4">
        <v>1540</v>
      </c>
      <c r="D898" s="20">
        <v>44077</v>
      </c>
      <c r="E898" s="21">
        <v>125</v>
      </c>
      <c r="F898" s="21">
        <v>458</v>
      </c>
      <c r="G898" s="4">
        <v>3</v>
      </c>
      <c r="H898" s="4">
        <v>0</v>
      </c>
      <c r="I898" s="4">
        <v>3</v>
      </c>
      <c r="J898" s="70">
        <f>VLOOKUP(Table7[[#This Row],[PurchaseOrderID]],Purchase_Order!$A$2:$E$1228,5,0)</f>
        <v>1540</v>
      </c>
      <c r="K898" s="4" t="str">
        <f>IF(Table7[[#This Row],[RejectedQty]]=0,"","Rejected")</f>
        <v/>
      </c>
    </row>
    <row r="899" spans="1:11" x14ac:dyDescent="0.25">
      <c r="A899" s="5">
        <v>1770</v>
      </c>
      <c r="B899" s="5">
        <v>685</v>
      </c>
      <c r="C899" s="5">
        <v>1541</v>
      </c>
      <c r="D899" s="18">
        <v>44077</v>
      </c>
      <c r="E899" s="19">
        <v>123</v>
      </c>
      <c r="F899" s="19">
        <v>459</v>
      </c>
      <c r="G899" s="5">
        <v>3</v>
      </c>
      <c r="H899" s="5">
        <v>0</v>
      </c>
      <c r="I899" s="5">
        <v>3</v>
      </c>
      <c r="J899" s="70">
        <f>VLOOKUP(Table7[[#This Row],[PurchaseOrderID]],Purchase_Order!$A$2:$E$1228,5,0)</f>
        <v>1540</v>
      </c>
      <c r="K899" s="4" t="str">
        <f>IF(Table7[[#This Row],[RejectedQty]]=0,"","Rejected")</f>
        <v/>
      </c>
    </row>
    <row r="900" spans="1:11" x14ac:dyDescent="0.25">
      <c r="A900" s="4">
        <v>1771</v>
      </c>
      <c r="B900" s="4">
        <v>685</v>
      </c>
      <c r="C900" s="4">
        <v>1542</v>
      </c>
      <c r="D900" s="20">
        <v>44077</v>
      </c>
      <c r="E900" s="21">
        <v>123</v>
      </c>
      <c r="F900" s="21">
        <v>460</v>
      </c>
      <c r="G900" s="4">
        <v>3</v>
      </c>
      <c r="H900" s="4">
        <v>0</v>
      </c>
      <c r="I900" s="4">
        <v>3</v>
      </c>
      <c r="J900" s="70">
        <f>VLOOKUP(Table7[[#This Row],[PurchaseOrderID]],Purchase_Order!$A$2:$E$1228,5,0)</f>
        <v>1540</v>
      </c>
      <c r="K900" s="4" t="str">
        <f>IF(Table7[[#This Row],[RejectedQty]]=0,"","Rejected")</f>
        <v/>
      </c>
    </row>
    <row r="901" spans="1:11" x14ac:dyDescent="0.25">
      <c r="A901" s="5">
        <v>1772</v>
      </c>
      <c r="B901" s="5">
        <v>685</v>
      </c>
      <c r="C901" s="5">
        <v>1543</v>
      </c>
      <c r="D901" s="18">
        <v>44077</v>
      </c>
      <c r="E901" s="19">
        <v>125</v>
      </c>
      <c r="F901" s="19">
        <v>461</v>
      </c>
      <c r="G901" s="5">
        <v>3</v>
      </c>
      <c r="H901" s="5">
        <v>0</v>
      </c>
      <c r="I901" s="5">
        <v>3</v>
      </c>
      <c r="J901" s="70">
        <f>VLOOKUP(Table7[[#This Row],[PurchaseOrderID]],Purchase_Order!$A$2:$E$1228,5,0)</f>
        <v>1540</v>
      </c>
      <c r="K901" s="4" t="str">
        <f>IF(Table7[[#This Row],[RejectedQty]]=0,"","Rejected")</f>
        <v/>
      </c>
    </row>
    <row r="902" spans="1:11" x14ac:dyDescent="0.25">
      <c r="A902" s="4">
        <v>1773</v>
      </c>
      <c r="B902" s="4">
        <v>686</v>
      </c>
      <c r="C902" s="4">
        <v>1544</v>
      </c>
      <c r="D902" s="20">
        <v>44077</v>
      </c>
      <c r="E902" s="21">
        <v>125</v>
      </c>
      <c r="F902" s="21">
        <v>941</v>
      </c>
      <c r="G902" s="4">
        <v>468</v>
      </c>
      <c r="H902" s="4">
        <v>0</v>
      </c>
      <c r="I902" s="4">
        <v>468</v>
      </c>
      <c r="J902" s="70">
        <f>VLOOKUP(Table7[[#This Row],[PurchaseOrderID]],Purchase_Order!$A$2:$E$1228,5,0)</f>
        <v>1628</v>
      </c>
      <c r="K902" s="4" t="str">
        <f>IF(Table7[[#This Row],[RejectedQty]]=0,"","Rejected")</f>
        <v/>
      </c>
    </row>
    <row r="903" spans="1:11" x14ac:dyDescent="0.25">
      <c r="A903" s="5">
        <v>1774</v>
      </c>
      <c r="B903" s="5">
        <v>687</v>
      </c>
      <c r="C903" s="5">
        <v>1545</v>
      </c>
      <c r="D903" s="18">
        <v>44077</v>
      </c>
      <c r="E903" s="19">
        <v>125</v>
      </c>
      <c r="F903" s="19">
        <v>320</v>
      </c>
      <c r="G903" s="5">
        <v>3</v>
      </c>
      <c r="H903" s="5">
        <v>0</v>
      </c>
      <c r="I903" s="5">
        <v>3</v>
      </c>
      <c r="J903" s="70">
        <f>VLOOKUP(Table7[[#This Row],[PurchaseOrderID]],Purchase_Order!$A$2:$E$1228,5,0)</f>
        <v>1604</v>
      </c>
      <c r="K903" s="4" t="str">
        <f>IF(Table7[[#This Row],[RejectedQty]]=0,"","Rejected")</f>
        <v/>
      </c>
    </row>
    <row r="904" spans="1:11" x14ac:dyDescent="0.25">
      <c r="A904" s="4">
        <v>1775</v>
      </c>
      <c r="B904" s="4">
        <v>687</v>
      </c>
      <c r="C904" s="4">
        <v>1546</v>
      </c>
      <c r="D904" s="20">
        <v>44077</v>
      </c>
      <c r="E904" s="21">
        <v>125</v>
      </c>
      <c r="F904" s="21">
        <v>321</v>
      </c>
      <c r="G904" s="4">
        <v>3</v>
      </c>
      <c r="H904" s="4">
        <v>0</v>
      </c>
      <c r="I904" s="4">
        <v>3</v>
      </c>
      <c r="J904" s="70">
        <f>VLOOKUP(Table7[[#This Row],[PurchaseOrderID]],Purchase_Order!$A$2:$E$1228,5,0)</f>
        <v>1604</v>
      </c>
      <c r="K904" s="4" t="str">
        <f>IF(Table7[[#This Row],[RejectedQty]]=0,"","Rejected")</f>
        <v/>
      </c>
    </row>
    <row r="905" spans="1:11" x14ac:dyDescent="0.25">
      <c r="A905" s="5">
        <v>1776</v>
      </c>
      <c r="B905" s="5">
        <v>687</v>
      </c>
      <c r="C905" s="5">
        <v>1547</v>
      </c>
      <c r="D905" s="18">
        <v>44077</v>
      </c>
      <c r="E905" s="19">
        <v>123</v>
      </c>
      <c r="F905" s="19">
        <v>322</v>
      </c>
      <c r="G905" s="5">
        <v>60</v>
      </c>
      <c r="H905" s="5">
        <v>0</v>
      </c>
      <c r="I905" s="5">
        <v>60</v>
      </c>
      <c r="J905" s="70">
        <f>VLOOKUP(Table7[[#This Row],[PurchaseOrderID]],Purchase_Order!$A$2:$E$1228,5,0)</f>
        <v>1604</v>
      </c>
      <c r="K905" s="4" t="str">
        <f>IF(Table7[[#This Row],[RejectedQty]]=0,"","Rejected")</f>
        <v/>
      </c>
    </row>
    <row r="906" spans="1:11" x14ac:dyDescent="0.25">
      <c r="A906" s="4">
        <v>1777</v>
      </c>
      <c r="B906" s="4">
        <v>688</v>
      </c>
      <c r="C906" s="4">
        <v>1548</v>
      </c>
      <c r="D906" s="20">
        <v>44077</v>
      </c>
      <c r="E906" s="21">
        <v>125</v>
      </c>
      <c r="F906" s="21">
        <v>504</v>
      </c>
      <c r="G906" s="4">
        <v>3</v>
      </c>
      <c r="H906" s="4">
        <v>0</v>
      </c>
      <c r="I906" s="4">
        <v>3</v>
      </c>
      <c r="J906" s="70">
        <f>VLOOKUP(Table7[[#This Row],[PurchaseOrderID]],Purchase_Order!$A$2:$E$1228,5,0)</f>
        <v>1690</v>
      </c>
      <c r="K906" s="4" t="str">
        <f>IF(Table7[[#This Row],[RejectedQty]]=0,"","Rejected")</f>
        <v/>
      </c>
    </row>
    <row r="907" spans="1:11" x14ac:dyDescent="0.25">
      <c r="A907" s="5">
        <v>1778</v>
      </c>
      <c r="B907" s="5">
        <v>689</v>
      </c>
      <c r="C907" s="5">
        <v>1549</v>
      </c>
      <c r="D907" s="18">
        <v>44078</v>
      </c>
      <c r="E907" s="19">
        <v>125</v>
      </c>
      <c r="F907" s="19">
        <v>497</v>
      </c>
      <c r="G907" s="5">
        <v>3</v>
      </c>
      <c r="H907" s="5">
        <v>0</v>
      </c>
      <c r="I907" s="5">
        <v>3</v>
      </c>
      <c r="J907" s="70">
        <f>VLOOKUP(Table7[[#This Row],[PurchaseOrderID]],Purchase_Order!$A$2:$E$1228,5,0)</f>
        <v>1566</v>
      </c>
      <c r="K907" s="4" t="str">
        <f>IF(Table7[[#This Row],[RejectedQty]]=0,"","Rejected")</f>
        <v/>
      </c>
    </row>
    <row r="908" spans="1:11" x14ac:dyDescent="0.25">
      <c r="A908" s="4">
        <v>1779</v>
      </c>
      <c r="B908" s="4">
        <v>690</v>
      </c>
      <c r="C908" s="4">
        <v>1550</v>
      </c>
      <c r="D908" s="20">
        <v>44078</v>
      </c>
      <c r="E908" s="21">
        <v>125</v>
      </c>
      <c r="F908" s="21">
        <v>323</v>
      </c>
      <c r="G908" s="4">
        <v>3</v>
      </c>
      <c r="H908" s="4">
        <v>0</v>
      </c>
      <c r="I908" s="4">
        <v>3</v>
      </c>
      <c r="J908" s="70">
        <f>VLOOKUP(Table7[[#This Row],[PurchaseOrderID]],Purchase_Order!$A$2:$E$1228,5,0)</f>
        <v>1698</v>
      </c>
      <c r="K908" s="4" t="str">
        <f>IF(Table7[[#This Row],[RejectedQty]]=0,"","Rejected")</f>
        <v/>
      </c>
    </row>
    <row r="909" spans="1:11" x14ac:dyDescent="0.25">
      <c r="A909" s="5">
        <v>1780</v>
      </c>
      <c r="B909" s="5">
        <v>691</v>
      </c>
      <c r="C909" s="5">
        <v>1551</v>
      </c>
      <c r="D909" s="18">
        <v>44078</v>
      </c>
      <c r="E909" s="19">
        <v>123</v>
      </c>
      <c r="F909" s="19">
        <v>523</v>
      </c>
      <c r="G909" s="5">
        <v>550</v>
      </c>
      <c r="H909" s="5">
        <v>0</v>
      </c>
      <c r="I909" s="5">
        <v>550</v>
      </c>
      <c r="J909" s="70">
        <f>VLOOKUP(Table7[[#This Row],[PurchaseOrderID]],Purchase_Order!$A$2:$E$1228,5,0)</f>
        <v>1560</v>
      </c>
      <c r="K909" s="4" t="str">
        <f>IF(Table7[[#This Row],[RejectedQty]]=0,"","Rejected")</f>
        <v/>
      </c>
    </row>
    <row r="910" spans="1:11" x14ac:dyDescent="0.25">
      <c r="A910" s="4">
        <v>1781</v>
      </c>
      <c r="B910" s="4">
        <v>691</v>
      </c>
      <c r="C910" s="4">
        <v>1552</v>
      </c>
      <c r="D910" s="20">
        <v>44078</v>
      </c>
      <c r="E910" s="21">
        <v>123</v>
      </c>
      <c r="F910" s="21">
        <v>524</v>
      </c>
      <c r="G910" s="4">
        <v>550</v>
      </c>
      <c r="H910" s="4">
        <v>0</v>
      </c>
      <c r="I910" s="4">
        <v>550</v>
      </c>
      <c r="J910" s="70">
        <f>VLOOKUP(Table7[[#This Row],[PurchaseOrderID]],Purchase_Order!$A$2:$E$1228,5,0)</f>
        <v>1560</v>
      </c>
      <c r="K910" s="4" t="str">
        <f>IF(Table7[[#This Row],[RejectedQty]]=0,"","Rejected")</f>
        <v/>
      </c>
    </row>
    <row r="911" spans="1:11" x14ac:dyDescent="0.25">
      <c r="A911" s="5">
        <v>1782</v>
      </c>
      <c r="B911" s="5">
        <v>692</v>
      </c>
      <c r="C911" s="5">
        <v>1553</v>
      </c>
      <c r="D911" s="18">
        <v>44078</v>
      </c>
      <c r="E911" s="19">
        <v>123</v>
      </c>
      <c r="F911" s="19">
        <v>492</v>
      </c>
      <c r="G911" s="5">
        <v>60</v>
      </c>
      <c r="H911" s="5">
        <v>9</v>
      </c>
      <c r="I911" s="5">
        <v>51</v>
      </c>
      <c r="J911" s="70">
        <f>VLOOKUP(Table7[[#This Row],[PurchaseOrderID]],Purchase_Order!$A$2:$E$1228,5,0)</f>
        <v>1692</v>
      </c>
      <c r="K911" s="4" t="str">
        <f>IF(Table7[[#This Row],[RejectedQty]]=0,"","Rejected")</f>
        <v>Rejected</v>
      </c>
    </row>
    <row r="912" spans="1:11" x14ac:dyDescent="0.25">
      <c r="A912" s="4">
        <v>1783</v>
      </c>
      <c r="B912" s="4">
        <v>692</v>
      </c>
      <c r="C912" s="4">
        <v>1554</v>
      </c>
      <c r="D912" s="20">
        <v>44078</v>
      </c>
      <c r="E912" s="21">
        <v>123</v>
      </c>
      <c r="F912" s="21">
        <v>493</v>
      </c>
      <c r="G912" s="4">
        <v>60</v>
      </c>
      <c r="H912" s="4">
        <v>0</v>
      </c>
      <c r="I912" s="4">
        <v>60</v>
      </c>
      <c r="J912" s="70">
        <f>VLOOKUP(Table7[[#This Row],[PurchaseOrderID]],Purchase_Order!$A$2:$E$1228,5,0)</f>
        <v>1692</v>
      </c>
      <c r="K912" s="4" t="str">
        <f>IF(Table7[[#This Row],[RejectedQty]]=0,"","Rejected")</f>
        <v/>
      </c>
    </row>
    <row r="913" spans="1:11" x14ac:dyDescent="0.25">
      <c r="A913" s="5">
        <v>1784</v>
      </c>
      <c r="B913" s="5">
        <v>693</v>
      </c>
      <c r="C913" s="5">
        <v>1555</v>
      </c>
      <c r="D913" s="18">
        <v>44078</v>
      </c>
      <c r="E913" s="19">
        <v>123</v>
      </c>
      <c r="F913" s="19">
        <v>908</v>
      </c>
      <c r="G913" s="5">
        <v>550</v>
      </c>
      <c r="H913" s="5">
        <v>0</v>
      </c>
      <c r="I913" s="5">
        <v>550</v>
      </c>
      <c r="J913" s="70">
        <f>VLOOKUP(Table7[[#This Row],[PurchaseOrderID]],Purchase_Order!$A$2:$E$1228,5,0)</f>
        <v>1696</v>
      </c>
      <c r="K913" s="4" t="str">
        <f>IF(Table7[[#This Row],[RejectedQty]]=0,"","Rejected")</f>
        <v/>
      </c>
    </row>
    <row r="914" spans="1:11" x14ac:dyDescent="0.25">
      <c r="A914" s="4">
        <v>1785</v>
      </c>
      <c r="B914" s="4">
        <v>693</v>
      </c>
      <c r="C914" s="4">
        <v>1556</v>
      </c>
      <c r="D914" s="20">
        <v>44078</v>
      </c>
      <c r="E914" s="21">
        <v>123</v>
      </c>
      <c r="F914" s="21">
        <v>909</v>
      </c>
      <c r="G914" s="4">
        <v>550</v>
      </c>
      <c r="H914" s="4">
        <v>0</v>
      </c>
      <c r="I914" s="4">
        <v>550</v>
      </c>
      <c r="J914" s="70">
        <f>VLOOKUP(Table7[[#This Row],[PurchaseOrderID]],Purchase_Order!$A$2:$E$1228,5,0)</f>
        <v>1696</v>
      </c>
      <c r="K914" s="4" t="str">
        <f>IF(Table7[[#This Row],[RejectedQty]]=0,"","Rejected")</f>
        <v/>
      </c>
    </row>
    <row r="915" spans="1:11" x14ac:dyDescent="0.25">
      <c r="A915" s="5">
        <v>1786</v>
      </c>
      <c r="B915" s="5">
        <v>693</v>
      </c>
      <c r="C915" s="5">
        <v>1557</v>
      </c>
      <c r="D915" s="18">
        <v>44078</v>
      </c>
      <c r="E915" s="19">
        <v>123</v>
      </c>
      <c r="F915" s="19">
        <v>910</v>
      </c>
      <c r="G915" s="5">
        <v>550</v>
      </c>
      <c r="H915" s="5">
        <v>0</v>
      </c>
      <c r="I915" s="5">
        <v>550</v>
      </c>
      <c r="J915" s="70">
        <f>VLOOKUP(Table7[[#This Row],[PurchaseOrderID]],Purchase_Order!$A$2:$E$1228,5,0)</f>
        <v>1696</v>
      </c>
      <c r="K915" s="4" t="str">
        <f>IF(Table7[[#This Row],[RejectedQty]]=0,"","Rejected")</f>
        <v/>
      </c>
    </row>
    <row r="916" spans="1:11" x14ac:dyDescent="0.25">
      <c r="A916" s="4">
        <v>1787</v>
      </c>
      <c r="B916" s="4">
        <v>694</v>
      </c>
      <c r="C916" s="4">
        <v>1558</v>
      </c>
      <c r="D916" s="20">
        <v>44078</v>
      </c>
      <c r="E916" s="21">
        <v>125</v>
      </c>
      <c r="F916" s="21">
        <v>506</v>
      </c>
      <c r="G916" s="4">
        <v>60</v>
      </c>
      <c r="H916" s="4">
        <v>60</v>
      </c>
      <c r="I916" s="4">
        <v>0</v>
      </c>
      <c r="J916" s="70">
        <f>VLOOKUP(Table7[[#This Row],[PurchaseOrderID]],Purchase_Order!$A$2:$E$1228,5,0)</f>
        <v>1504</v>
      </c>
      <c r="K916" s="4" t="str">
        <f>IF(Table7[[#This Row],[RejectedQty]]=0,"","Rejected")</f>
        <v>Rejected</v>
      </c>
    </row>
    <row r="917" spans="1:11" x14ac:dyDescent="0.25">
      <c r="A917" s="5">
        <v>1788</v>
      </c>
      <c r="B917" s="5">
        <v>695</v>
      </c>
      <c r="C917" s="5">
        <v>1559</v>
      </c>
      <c r="D917" s="18">
        <v>44078</v>
      </c>
      <c r="E917" s="19">
        <v>125</v>
      </c>
      <c r="F917" s="19">
        <v>351</v>
      </c>
      <c r="G917" s="5">
        <v>550</v>
      </c>
      <c r="H917" s="5">
        <v>0</v>
      </c>
      <c r="I917" s="5">
        <v>550</v>
      </c>
      <c r="J917" s="70">
        <f>VLOOKUP(Table7[[#This Row],[PurchaseOrderID]],Purchase_Order!$A$2:$E$1228,5,0)</f>
        <v>1544</v>
      </c>
      <c r="K917" s="4" t="str">
        <f>IF(Table7[[#This Row],[RejectedQty]]=0,"","Rejected")</f>
        <v/>
      </c>
    </row>
    <row r="918" spans="1:11" x14ac:dyDescent="0.25">
      <c r="A918" s="4">
        <v>1789</v>
      </c>
      <c r="B918" s="4">
        <v>695</v>
      </c>
      <c r="C918" s="4">
        <v>1560</v>
      </c>
      <c r="D918" s="20">
        <v>44078</v>
      </c>
      <c r="E918" s="21">
        <v>123</v>
      </c>
      <c r="F918" s="21">
        <v>352</v>
      </c>
      <c r="G918" s="4">
        <v>523</v>
      </c>
      <c r="H918" s="4">
        <v>0</v>
      </c>
      <c r="I918" s="4">
        <v>523</v>
      </c>
      <c r="J918" s="70">
        <f>VLOOKUP(Table7[[#This Row],[PurchaseOrderID]],Purchase_Order!$A$2:$E$1228,5,0)</f>
        <v>1544</v>
      </c>
      <c r="K918" s="4" t="str">
        <f>IF(Table7[[#This Row],[RejectedQty]]=0,"","Rejected")</f>
        <v/>
      </c>
    </row>
    <row r="919" spans="1:11" x14ac:dyDescent="0.25">
      <c r="A919" s="5">
        <v>1790</v>
      </c>
      <c r="B919" s="5">
        <v>695</v>
      </c>
      <c r="C919" s="5">
        <v>1561</v>
      </c>
      <c r="D919" s="18">
        <v>44078</v>
      </c>
      <c r="E919" s="19">
        <v>125</v>
      </c>
      <c r="F919" s="19">
        <v>679</v>
      </c>
      <c r="G919" s="5">
        <v>550</v>
      </c>
      <c r="H919" s="5">
        <v>0</v>
      </c>
      <c r="I919" s="5">
        <v>550</v>
      </c>
      <c r="J919" s="70">
        <f>VLOOKUP(Table7[[#This Row],[PurchaseOrderID]],Purchase_Order!$A$2:$E$1228,5,0)</f>
        <v>1544</v>
      </c>
      <c r="K919" s="4" t="str">
        <f>IF(Table7[[#This Row],[RejectedQty]]=0,"","Rejected")</f>
        <v/>
      </c>
    </row>
    <row r="920" spans="1:11" x14ac:dyDescent="0.25">
      <c r="A920" s="4">
        <v>1791</v>
      </c>
      <c r="B920" s="4">
        <v>696</v>
      </c>
      <c r="C920" s="4">
        <v>1562</v>
      </c>
      <c r="D920" s="20">
        <v>44078</v>
      </c>
      <c r="E920" s="21">
        <v>123</v>
      </c>
      <c r="F920" s="21">
        <v>507</v>
      </c>
      <c r="G920" s="4">
        <v>468</v>
      </c>
      <c r="H920" s="4">
        <v>0</v>
      </c>
      <c r="I920" s="4">
        <v>468</v>
      </c>
      <c r="J920" s="70">
        <f>VLOOKUP(Table7[[#This Row],[PurchaseOrderID]],Purchase_Order!$A$2:$E$1228,5,0)</f>
        <v>1530</v>
      </c>
      <c r="K920" s="4" t="str">
        <f>IF(Table7[[#This Row],[RejectedQty]]=0,"","Rejected")</f>
        <v/>
      </c>
    </row>
    <row r="921" spans="1:11" x14ac:dyDescent="0.25">
      <c r="A921" s="5">
        <v>1792</v>
      </c>
      <c r="B921" s="5">
        <v>696</v>
      </c>
      <c r="C921" s="5">
        <v>1563</v>
      </c>
      <c r="D921" s="18">
        <v>44078</v>
      </c>
      <c r="E921" s="19">
        <v>123</v>
      </c>
      <c r="F921" s="19">
        <v>508</v>
      </c>
      <c r="G921" s="5">
        <v>550</v>
      </c>
      <c r="H921" s="5">
        <v>0</v>
      </c>
      <c r="I921" s="5">
        <v>550</v>
      </c>
      <c r="J921" s="70">
        <f>VLOOKUP(Table7[[#This Row],[PurchaseOrderID]],Purchase_Order!$A$2:$E$1228,5,0)</f>
        <v>1530</v>
      </c>
      <c r="K921" s="4" t="str">
        <f>IF(Table7[[#This Row],[RejectedQty]]=0,"","Rejected")</f>
        <v/>
      </c>
    </row>
    <row r="922" spans="1:11" x14ac:dyDescent="0.25">
      <c r="A922" s="4">
        <v>1793</v>
      </c>
      <c r="B922" s="4">
        <v>697</v>
      </c>
      <c r="C922" s="4">
        <v>1564</v>
      </c>
      <c r="D922" s="20">
        <v>44078</v>
      </c>
      <c r="E922" s="21">
        <v>125</v>
      </c>
      <c r="F922" s="21">
        <v>535</v>
      </c>
      <c r="G922" s="4">
        <v>550</v>
      </c>
      <c r="H922" s="4">
        <v>0</v>
      </c>
      <c r="I922" s="4">
        <v>550</v>
      </c>
      <c r="J922" s="70">
        <f>VLOOKUP(Table7[[#This Row],[PurchaseOrderID]],Purchase_Order!$A$2:$E$1228,5,0)</f>
        <v>1508</v>
      </c>
      <c r="K922" s="4" t="str">
        <f>IF(Table7[[#This Row],[RejectedQty]]=0,"","Rejected")</f>
        <v/>
      </c>
    </row>
    <row r="923" spans="1:11" x14ac:dyDescent="0.25">
      <c r="A923" s="5">
        <v>1794</v>
      </c>
      <c r="B923" s="5">
        <v>698</v>
      </c>
      <c r="C923" s="5">
        <v>1565</v>
      </c>
      <c r="D923" s="18">
        <v>44078</v>
      </c>
      <c r="E923" s="19">
        <v>125</v>
      </c>
      <c r="F923" s="19">
        <v>351</v>
      </c>
      <c r="G923" s="5">
        <v>550</v>
      </c>
      <c r="H923" s="5">
        <v>0</v>
      </c>
      <c r="I923" s="5">
        <v>550</v>
      </c>
      <c r="J923" s="70">
        <f>VLOOKUP(Table7[[#This Row],[PurchaseOrderID]],Purchase_Order!$A$2:$E$1228,5,0)</f>
        <v>1694</v>
      </c>
      <c r="K923" s="4" t="str">
        <f>IF(Table7[[#This Row],[RejectedQty]]=0,"","Rejected")</f>
        <v/>
      </c>
    </row>
    <row r="924" spans="1:11" x14ac:dyDescent="0.25">
      <c r="A924" s="4">
        <v>1795</v>
      </c>
      <c r="B924" s="4">
        <v>698</v>
      </c>
      <c r="C924" s="4">
        <v>1566</v>
      </c>
      <c r="D924" s="20">
        <v>44078</v>
      </c>
      <c r="E924" s="21">
        <v>125</v>
      </c>
      <c r="F924" s="21">
        <v>352</v>
      </c>
      <c r="G924" s="4">
        <v>550</v>
      </c>
      <c r="H924" s="4">
        <v>0</v>
      </c>
      <c r="I924" s="4">
        <v>550</v>
      </c>
      <c r="J924" s="70">
        <f>VLOOKUP(Table7[[#This Row],[PurchaseOrderID]],Purchase_Order!$A$2:$E$1228,5,0)</f>
        <v>1694</v>
      </c>
      <c r="K924" s="4" t="str">
        <f>IF(Table7[[#This Row],[RejectedQty]]=0,"","Rejected")</f>
        <v/>
      </c>
    </row>
    <row r="925" spans="1:11" x14ac:dyDescent="0.25">
      <c r="A925" s="5">
        <v>1796</v>
      </c>
      <c r="B925" s="5">
        <v>698</v>
      </c>
      <c r="C925" s="5">
        <v>1567</v>
      </c>
      <c r="D925" s="18">
        <v>44078</v>
      </c>
      <c r="E925" s="19">
        <v>125</v>
      </c>
      <c r="F925" s="19">
        <v>679</v>
      </c>
      <c r="G925" s="5">
        <v>550</v>
      </c>
      <c r="H925" s="5">
        <v>0</v>
      </c>
      <c r="I925" s="5">
        <v>550</v>
      </c>
      <c r="J925" s="70">
        <f>VLOOKUP(Table7[[#This Row],[PurchaseOrderID]],Purchase_Order!$A$2:$E$1228,5,0)</f>
        <v>1694</v>
      </c>
      <c r="K925" s="4" t="str">
        <f>IF(Table7[[#This Row],[RejectedQty]]=0,"","Rejected")</f>
        <v/>
      </c>
    </row>
    <row r="926" spans="1:11" x14ac:dyDescent="0.25">
      <c r="A926" s="4">
        <v>1797</v>
      </c>
      <c r="B926" s="4">
        <v>699</v>
      </c>
      <c r="C926" s="4">
        <v>1568</v>
      </c>
      <c r="D926" s="20">
        <v>44078</v>
      </c>
      <c r="E926" s="21">
        <v>123</v>
      </c>
      <c r="F926" s="21">
        <v>507</v>
      </c>
      <c r="G926" s="4">
        <v>550</v>
      </c>
      <c r="H926" s="4">
        <v>0</v>
      </c>
      <c r="I926" s="4">
        <v>550</v>
      </c>
      <c r="J926" s="70">
        <f>VLOOKUP(Table7[[#This Row],[PurchaseOrderID]],Purchase_Order!$A$2:$E$1228,5,0)</f>
        <v>1624</v>
      </c>
      <c r="K926" s="4" t="str">
        <f>IF(Table7[[#This Row],[RejectedQty]]=0,"","Rejected")</f>
        <v/>
      </c>
    </row>
    <row r="927" spans="1:11" x14ac:dyDescent="0.25">
      <c r="A927" s="5">
        <v>1798</v>
      </c>
      <c r="B927" s="5">
        <v>699</v>
      </c>
      <c r="C927" s="5">
        <v>1569</v>
      </c>
      <c r="D927" s="18">
        <v>44078</v>
      </c>
      <c r="E927" s="19">
        <v>125</v>
      </c>
      <c r="F927" s="19">
        <v>508</v>
      </c>
      <c r="G927" s="5">
        <v>550</v>
      </c>
      <c r="H927" s="5">
        <v>0</v>
      </c>
      <c r="I927" s="5">
        <v>550</v>
      </c>
      <c r="J927" s="70">
        <f>VLOOKUP(Table7[[#This Row],[PurchaseOrderID]],Purchase_Order!$A$2:$E$1228,5,0)</f>
        <v>1624</v>
      </c>
      <c r="K927" s="4" t="str">
        <f>IF(Table7[[#This Row],[RejectedQty]]=0,"","Rejected")</f>
        <v/>
      </c>
    </row>
    <row r="928" spans="1:11" x14ac:dyDescent="0.25">
      <c r="A928" s="4">
        <v>1799</v>
      </c>
      <c r="B928" s="4">
        <v>700</v>
      </c>
      <c r="C928" s="4">
        <v>1570</v>
      </c>
      <c r="D928" s="20">
        <v>44078</v>
      </c>
      <c r="E928" s="21">
        <v>125</v>
      </c>
      <c r="F928" s="21">
        <v>491</v>
      </c>
      <c r="G928" s="4">
        <v>3</v>
      </c>
      <c r="H928" s="4">
        <v>0</v>
      </c>
      <c r="I928" s="4">
        <v>3</v>
      </c>
      <c r="J928" s="70">
        <f>VLOOKUP(Table7[[#This Row],[PurchaseOrderID]],Purchase_Order!$A$2:$E$1228,5,0)</f>
        <v>1548</v>
      </c>
      <c r="K928" s="4" t="str">
        <f>IF(Table7[[#This Row],[RejectedQty]]=0,"","Rejected")</f>
        <v/>
      </c>
    </row>
    <row r="929" spans="1:11" x14ac:dyDescent="0.25">
      <c r="A929" s="5">
        <v>1800</v>
      </c>
      <c r="B929" s="5">
        <v>701</v>
      </c>
      <c r="C929" s="5">
        <v>1571</v>
      </c>
      <c r="D929" s="18">
        <v>44078</v>
      </c>
      <c r="E929" s="19">
        <v>125</v>
      </c>
      <c r="F929" s="19">
        <v>349</v>
      </c>
      <c r="G929" s="5">
        <v>3</v>
      </c>
      <c r="H929" s="5">
        <v>0</v>
      </c>
      <c r="I929" s="5">
        <v>3</v>
      </c>
      <c r="J929" s="70">
        <f>VLOOKUP(Table7[[#This Row],[PurchaseOrderID]],Purchase_Order!$A$2:$E$1228,5,0)</f>
        <v>1598</v>
      </c>
      <c r="K929" s="4" t="str">
        <f>IF(Table7[[#This Row],[RejectedQty]]=0,"","Rejected")</f>
        <v/>
      </c>
    </row>
    <row r="930" spans="1:11" x14ac:dyDescent="0.25">
      <c r="A930" s="4">
        <v>1801</v>
      </c>
      <c r="B930" s="4">
        <v>702</v>
      </c>
      <c r="C930" s="4">
        <v>1572</v>
      </c>
      <c r="D930" s="20">
        <v>44078</v>
      </c>
      <c r="E930" s="21">
        <v>123</v>
      </c>
      <c r="F930" s="21">
        <v>935</v>
      </c>
      <c r="G930" s="4">
        <v>550</v>
      </c>
      <c r="H930" s="4">
        <v>82</v>
      </c>
      <c r="I930" s="4">
        <v>468</v>
      </c>
      <c r="J930" s="70">
        <f>VLOOKUP(Table7[[#This Row],[PurchaseOrderID]],Purchase_Order!$A$2:$E$1228,5,0)</f>
        <v>1658</v>
      </c>
      <c r="K930" s="4" t="str">
        <f>IF(Table7[[#This Row],[RejectedQty]]=0,"","Rejected")</f>
        <v>Rejected</v>
      </c>
    </row>
    <row r="931" spans="1:11" x14ac:dyDescent="0.25">
      <c r="A931" s="5">
        <v>1802</v>
      </c>
      <c r="B931" s="5">
        <v>702</v>
      </c>
      <c r="C931" s="5">
        <v>1573</v>
      </c>
      <c r="D931" s="18">
        <v>44078</v>
      </c>
      <c r="E931" s="19">
        <v>123</v>
      </c>
      <c r="F931" s="19">
        <v>936</v>
      </c>
      <c r="G931" s="5">
        <v>550</v>
      </c>
      <c r="H931" s="5">
        <v>0</v>
      </c>
      <c r="I931" s="5">
        <v>550</v>
      </c>
      <c r="J931" s="70">
        <f>VLOOKUP(Table7[[#This Row],[PurchaseOrderID]],Purchase_Order!$A$2:$E$1228,5,0)</f>
        <v>1658</v>
      </c>
      <c r="K931" s="4" t="str">
        <f>IF(Table7[[#This Row],[RejectedQty]]=0,"","Rejected")</f>
        <v/>
      </c>
    </row>
    <row r="932" spans="1:11" x14ac:dyDescent="0.25">
      <c r="A932" s="4">
        <v>1803</v>
      </c>
      <c r="B932" s="4">
        <v>703</v>
      </c>
      <c r="C932" s="4">
        <v>1574</v>
      </c>
      <c r="D932" s="20">
        <v>44078</v>
      </c>
      <c r="E932" s="21">
        <v>123</v>
      </c>
      <c r="F932" s="21">
        <v>385</v>
      </c>
      <c r="G932" s="4">
        <v>3</v>
      </c>
      <c r="H932" s="4">
        <v>0</v>
      </c>
      <c r="I932" s="4">
        <v>3</v>
      </c>
      <c r="J932" s="70">
        <f>VLOOKUP(Table7[[#This Row],[PurchaseOrderID]],Purchase_Order!$A$2:$E$1228,5,0)</f>
        <v>1536</v>
      </c>
      <c r="K932" s="4" t="str">
        <f>IF(Table7[[#This Row],[RejectedQty]]=0,"","Rejected")</f>
        <v/>
      </c>
    </row>
    <row r="933" spans="1:11" x14ac:dyDescent="0.25">
      <c r="A933" s="5">
        <v>1804</v>
      </c>
      <c r="B933" s="5">
        <v>703</v>
      </c>
      <c r="C933" s="5">
        <v>1575</v>
      </c>
      <c r="D933" s="18">
        <v>44078</v>
      </c>
      <c r="E933" s="19">
        <v>123</v>
      </c>
      <c r="F933" s="19">
        <v>386</v>
      </c>
      <c r="G933" s="5">
        <v>3</v>
      </c>
      <c r="H933" s="5">
        <v>0</v>
      </c>
      <c r="I933" s="5">
        <v>3</v>
      </c>
      <c r="J933" s="70">
        <f>VLOOKUP(Table7[[#This Row],[PurchaseOrderID]],Purchase_Order!$A$2:$E$1228,5,0)</f>
        <v>1536</v>
      </c>
      <c r="K933" s="4" t="str">
        <f>IF(Table7[[#This Row],[RejectedQty]]=0,"","Rejected")</f>
        <v/>
      </c>
    </row>
    <row r="934" spans="1:11" x14ac:dyDescent="0.25">
      <c r="A934" s="4">
        <v>1805</v>
      </c>
      <c r="B934" s="4">
        <v>703</v>
      </c>
      <c r="C934" s="4">
        <v>1576</v>
      </c>
      <c r="D934" s="20">
        <v>44078</v>
      </c>
      <c r="E934" s="21">
        <v>123</v>
      </c>
      <c r="F934" s="21">
        <v>387</v>
      </c>
      <c r="G934" s="4">
        <v>3</v>
      </c>
      <c r="H934" s="4">
        <v>0</v>
      </c>
      <c r="I934" s="4">
        <v>3</v>
      </c>
      <c r="J934" s="70">
        <f>VLOOKUP(Table7[[#This Row],[PurchaseOrderID]],Purchase_Order!$A$2:$E$1228,5,0)</f>
        <v>1536</v>
      </c>
      <c r="K934" s="4" t="str">
        <f>IF(Table7[[#This Row],[RejectedQty]]=0,"","Rejected")</f>
        <v/>
      </c>
    </row>
    <row r="935" spans="1:11" x14ac:dyDescent="0.25">
      <c r="A935" s="5">
        <v>1806</v>
      </c>
      <c r="B935" s="5">
        <v>704</v>
      </c>
      <c r="C935" s="5">
        <v>1577</v>
      </c>
      <c r="D935" s="18">
        <v>44078</v>
      </c>
      <c r="E935" s="19">
        <v>123</v>
      </c>
      <c r="F935" s="19">
        <v>488</v>
      </c>
      <c r="G935" s="5">
        <v>550</v>
      </c>
      <c r="H935" s="5">
        <v>550</v>
      </c>
      <c r="I935" s="5">
        <v>0</v>
      </c>
      <c r="J935" s="70">
        <f>VLOOKUP(Table7[[#This Row],[PurchaseOrderID]],Purchase_Order!$A$2:$E$1228,5,0)</f>
        <v>1568</v>
      </c>
      <c r="K935" s="4" t="str">
        <f>IF(Table7[[#This Row],[RejectedQty]]=0,"","Rejected")</f>
        <v>Rejected</v>
      </c>
    </row>
    <row r="936" spans="1:11" x14ac:dyDescent="0.25">
      <c r="A936" s="4">
        <v>1807</v>
      </c>
      <c r="B936" s="4">
        <v>704</v>
      </c>
      <c r="C936" s="4">
        <v>1578</v>
      </c>
      <c r="D936" s="20">
        <v>44078</v>
      </c>
      <c r="E936" s="21">
        <v>123</v>
      </c>
      <c r="F936" s="21">
        <v>489</v>
      </c>
      <c r="G936" s="4">
        <v>550</v>
      </c>
      <c r="H936" s="4">
        <v>550</v>
      </c>
      <c r="I936" s="4">
        <v>0</v>
      </c>
      <c r="J936" s="70">
        <f>VLOOKUP(Table7[[#This Row],[PurchaseOrderID]],Purchase_Order!$A$2:$E$1228,5,0)</f>
        <v>1568</v>
      </c>
      <c r="K936" s="4" t="str">
        <f>IF(Table7[[#This Row],[RejectedQty]]=0,"","Rejected")</f>
        <v>Rejected</v>
      </c>
    </row>
    <row r="937" spans="1:11" x14ac:dyDescent="0.25">
      <c r="A937" s="5">
        <v>1808</v>
      </c>
      <c r="B937" s="5">
        <v>705</v>
      </c>
      <c r="C937" s="5">
        <v>1579</v>
      </c>
      <c r="D937" s="18">
        <v>44079</v>
      </c>
      <c r="E937" s="19">
        <v>125</v>
      </c>
      <c r="F937" s="19">
        <v>402</v>
      </c>
      <c r="G937" s="5">
        <v>3</v>
      </c>
      <c r="H937" s="5">
        <v>0</v>
      </c>
      <c r="I937" s="5">
        <v>3</v>
      </c>
      <c r="J937" s="70">
        <f>VLOOKUP(Table7[[#This Row],[PurchaseOrderID]],Purchase_Order!$A$2:$E$1228,5,0)</f>
        <v>1648</v>
      </c>
      <c r="K937" s="4" t="str">
        <f>IF(Table7[[#This Row],[RejectedQty]]=0,"","Rejected")</f>
        <v/>
      </c>
    </row>
    <row r="938" spans="1:11" x14ac:dyDescent="0.25">
      <c r="A938" s="4">
        <v>1809</v>
      </c>
      <c r="B938" s="4">
        <v>706</v>
      </c>
      <c r="C938" s="4">
        <v>1580</v>
      </c>
      <c r="D938" s="20">
        <v>44079</v>
      </c>
      <c r="E938" s="21">
        <v>125</v>
      </c>
      <c r="F938" s="21">
        <v>510</v>
      </c>
      <c r="G938" s="4">
        <v>468</v>
      </c>
      <c r="H938" s="4">
        <v>0</v>
      </c>
      <c r="I938" s="4">
        <v>468</v>
      </c>
      <c r="J938" s="70">
        <f>VLOOKUP(Table7[[#This Row],[PurchaseOrderID]],Purchase_Order!$A$2:$E$1228,5,0)</f>
        <v>1646</v>
      </c>
      <c r="K938" s="4" t="str">
        <f>IF(Table7[[#This Row],[RejectedQty]]=0,"","Rejected")</f>
        <v/>
      </c>
    </row>
    <row r="939" spans="1:11" x14ac:dyDescent="0.25">
      <c r="A939" s="5">
        <v>1810</v>
      </c>
      <c r="B939" s="5">
        <v>706</v>
      </c>
      <c r="C939" s="5">
        <v>1581</v>
      </c>
      <c r="D939" s="18">
        <v>44079</v>
      </c>
      <c r="E939" s="19">
        <v>123</v>
      </c>
      <c r="F939" s="19">
        <v>511</v>
      </c>
      <c r="G939" s="5">
        <v>550</v>
      </c>
      <c r="H939" s="5">
        <v>0</v>
      </c>
      <c r="I939" s="5">
        <v>550</v>
      </c>
      <c r="J939" s="70">
        <f>VLOOKUP(Table7[[#This Row],[PurchaseOrderID]],Purchase_Order!$A$2:$E$1228,5,0)</f>
        <v>1646</v>
      </c>
      <c r="K939" s="4" t="str">
        <f>IF(Table7[[#This Row],[RejectedQty]]=0,"","Rejected")</f>
        <v/>
      </c>
    </row>
    <row r="940" spans="1:11" x14ac:dyDescent="0.25">
      <c r="A940" s="4">
        <v>1811</v>
      </c>
      <c r="B940" s="4">
        <v>706</v>
      </c>
      <c r="C940" s="4">
        <v>1582</v>
      </c>
      <c r="D940" s="20">
        <v>44079</v>
      </c>
      <c r="E940" s="21">
        <v>125</v>
      </c>
      <c r="F940" s="21">
        <v>512</v>
      </c>
      <c r="G940" s="4">
        <v>550</v>
      </c>
      <c r="H940" s="4">
        <v>0</v>
      </c>
      <c r="I940" s="4">
        <v>550</v>
      </c>
      <c r="J940" s="70">
        <f>VLOOKUP(Table7[[#This Row],[PurchaseOrderID]],Purchase_Order!$A$2:$E$1228,5,0)</f>
        <v>1646</v>
      </c>
      <c r="K940" s="4" t="str">
        <f>IF(Table7[[#This Row],[RejectedQty]]=0,"","Rejected")</f>
        <v/>
      </c>
    </row>
    <row r="941" spans="1:11" x14ac:dyDescent="0.25">
      <c r="A941" s="5">
        <v>1812</v>
      </c>
      <c r="B941" s="5">
        <v>707</v>
      </c>
      <c r="C941" s="5">
        <v>1583</v>
      </c>
      <c r="D941" s="18">
        <v>44079</v>
      </c>
      <c r="E941" s="19">
        <v>123</v>
      </c>
      <c r="F941" s="19">
        <v>916</v>
      </c>
      <c r="G941" s="5">
        <v>550</v>
      </c>
      <c r="H941" s="5">
        <v>0</v>
      </c>
      <c r="I941" s="5">
        <v>550</v>
      </c>
      <c r="J941" s="70">
        <f>VLOOKUP(Table7[[#This Row],[PurchaseOrderID]],Purchase_Order!$A$2:$E$1228,5,0)</f>
        <v>1672</v>
      </c>
      <c r="K941" s="4" t="str">
        <f>IF(Table7[[#This Row],[RejectedQty]]=0,"","Rejected")</f>
        <v/>
      </c>
    </row>
    <row r="942" spans="1:11" x14ac:dyDescent="0.25">
      <c r="A942" s="4">
        <v>1813</v>
      </c>
      <c r="B942" s="4">
        <v>708</v>
      </c>
      <c r="C942" s="4">
        <v>1584</v>
      </c>
      <c r="D942" s="20">
        <v>44079</v>
      </c>
      <c r="E942" s="21">
        <v>123</v>
      </c>
      <c r="F942" s="21">
        <v>525</v>
      </c>
      <c r="G942" s="4">
        <v>550</v>
      </c>
      <c r="H942" s="4">
        <v>0</v>
      </c>
      <c r="I942" s="4">
        <v>550</v>
      </c>
      <c r="J942" s="70">
        <f>VLOOKUP(Table7[[#This Row],[PurchaseOrderID]],Purchase_Order!$A$2:$E$1228,5,0)</f>
        <v>1600</v>
      </c>
      <c r="K942" s="4" t="str">
        <f>IF(Table7[[#This Row],[RejectedQty]]=0,"","Rejected")</f>
        <v/>
      </c>
    </row>
    <row r="943" spans="1:11" x14ac:dyDescent="0.25">
      <c r="A943" s="5">
        <v>1814</v>
      </c>
      <c r="B943" s="5">
        <v>709</v>
      </c>
      <c r="C943" s="5">
        <v>1585</v>
      </c>
      <c r="D943" s="18">
        <v>44079</v>
      </c>
      <c r="E943" s="19">
        <v>125</v>
      </c>
      <c r="F943" s="19">
        <v>526</v>
      </c>
      <c r="G943" s="5">
        <v>550</v>
      </c>
      <c r="H943" s="5">
        <v>0</v>
      </c>
      <c r="I943" s="5">
        <v>550</v>
      </c>
      <c r="J943" s="70">
        <f>VLOOKUP(Table7[[#This Row],[PurchaseOrderID]],Purchase_Order!$A$2:$E$1228,5,0)</f>
        <v>1522</v>
      </c>
      <c r="K943" s="4" t="str">
        <f>IF(Table7[[#This Row],[RejectedQty]]=0,"","Rejected")</f>
        <v/>
      </c>
    </row>
    <row r="944" spans="1:11" x14ac:dyDescent="0.25">
      <c r="A944" s="4">
        <v>1815</v>
      </c>
      <c r="B944" s="4">
        <v>710</v>
      </c>
      <c r="C944" s="4">
        <v>1586</v>
      </c>
      <c r="D944" s="20">
        <v>44079</v>
      </c>
      <c r="E944" s="21">
        <v>125</v>
      </c>
      <c r="F944" s="21">
        <v>908</v>
      </c>
      <c r="G944" s="4">
        <v>550</v>
      </c>
      <c r="H944" s="4">
        <v>0</v>
      </c>
      <c r="I944" s="4">
        <v>550</v>
      </c>
      <c r="J944" s="70">
        <f>VLOOKUP(Table7[[#This Row],[PurchaseOrderID]],Purchase_Order!$A$2:$E$1228,5,0)</f>
        <v>1570</v>
      </c>
      <c r="K944" s="4" t="str">
        <f>IF(Table7[[#This Row],[RejectedQty]]=0,"","Rejected")</f>
        <v/>
      </c>
    </row>
    <row r="945" spans="1:11" x14ac:dyDescent="0.25">
      <c r="A945" s="5">
        <v>1816</v>
      </c>
      <c r="B945" s="5">
        <v>710</v>
      </c>
      <c r="C945" s="5">
        <v>1587</v>
      </c>
      <c r="D945" s="18">
        <v>44079</v>
      </c>
      <c r="E945" s="19">
        <v>125</v>
      </c>
      <c r="F945" s="19">
        <v>909</v>
      </c>
      <c r="G945" s="5">
        <v>550</v>
      </c>
      <c r="H945" s="5">
        <v>55</v>
      </c>
      <c r="I945" s="5">
        <v>495</v>
      </c>
      <c r="J945" s="70">
        <f>VLOOKUP(Table7[[#This Row],[PurchaseOrderID]],Purchase_Order!$A$2:$E$1228,5,0)</f>
        <v>1570</v>
      </c>
      <c r="K945" s="4" t="str">
        <f>IF(Table7[[#This Row],[RejectedQty]]=0,"","Rejected")</f>
        <v>Rejected</v>
      </c>
    </row>
    <row r="946" spans="1:11" x14ac:dyDescent="0.25">
      <c r="A946" s="4">
        <v>1817</v>
      </c>
      <c r="B946" s="4">
        <v>710</v>
      </c>
      <c r="C946" s="4">
        <v>1588</v>
      </c>
      <c r="D946" s="20">
        <v>44079</v>
      </c>
      <c r="E946" s="21">
        <v>125</v>
      </c>
      <c r="F946" s="21">
        <v>913</v>
      </c>
      <c r="G946" s="4">
        <v>550</v>
      </c>
      <c r="H946" s="4">
        <v>0</v>
      </c>
      <c r="I946" s="4">
        <v>550</v>
      </c>
      <c r="J946" s="70">
        <f>VLOOKUP(Table7[[#This Row],[PurchaseOrderID]],Purchase_Order!$A$2:$E$1228,5,0)</f>
        <v>1570</v>
      </c>
      <c r="K946" s="4" t="str">
        <f>IF(Table7[[#This Row],[RejectedQty]]=0,"","Rejected")</f>
        <v/>
      </c>
    </row>
    <row r="947" spans="1:11" x14ac:dyDescent="0.25">
      <c r="A947" s="5">
        <v>1818</v>
      </c>
      <c r="B947" s="5">
        <v>711</v>
      </c>
      <c r="C947" s="5">
        <v>1589</v>
      </c>
      <c r="D947" s="18">
        <v>44079</v>
      </c>
      <c r="E947" s="19">
        <v>123</v>
      </c>
      <c r="F947" s="19">
        <v>356</v>
      </c>
      <c r="G947" s="5">
        <v>60</v>
      </c>
      <c r="H947" s="5">
        <v>0</v>
      </c>
      <c r="I947" s="5">
        <v>60</v>
      </c>
      <c r="J947" s="70">
        <f>VLOOKUP(Table7[[#This Row],[PurchaseOrderID]],Purchase_Order!$A$2:$E$1228,5,0)</f>
        <v>1516</v>
      </c>
      <c r="K947" s="4" t="str">
        <f>IF(Table7[[#This Row],[RejectedQty]]=0,"","Rejected")</f>
        <v/>
      </c>
    </row>
    <row r="948" spans="1:11" x14ac:dyDescent="0.25">
      <c r="A948" s="4">
        <v>1819</v>
      </c>
      <c r="B948" s="4">
        <v>711</v>
      </c>
      <c r="C948" s="4">
        <v>1590</v>
      </c>
      <c r="D948" s="20">
        <v>44079</v>
      </c>
      <c r="E948" s="21">
        <v>125</v>
      </c>
      <c r="F948" s="21">
        <v>357</v>
      </c>
      <c r="G948" s="4">
        <v>60</v>
      </c>
      <c r="H948" s="4">
        <v>0</v>
      </c>
      <c r="I948" s="4">
        <v>60</v>
      </c>
      <c r="J948" s="70">
        <f>VLOOKUP(Table7[[#This Row],[PurchaseOrderID]],Purchase_Order!$A$2:$E$1228,5,0)</f>
        <v>1516</v>
      </c>
      <c r="K948" s="4" t="str">
        <f>IF(Table7[[#This Row],[RejectedQty]]=0,"","Rejected")</f>
        <v/>
      </c>
    </row>
    <row r="949" spans="1:11" x14ac:dyDescent="0.25">
      <c r="A949" s="5">
        <v>1820</v>
      </c>
      <c r="B949" s="5">
        <v>712</v>
      </c>
      <c r="C949" s="5">
        <v>1591</v>
      </c>
      <c r="D949" s="18">
        <v>44079</v>
      </c>
      <c r="E949" s="19">
        <v>125</v>
      </c>
      <c r="F949" s="19">
        <v>935</v>
      </c>
      <c r="G949" s="5">
        <v>550</v>
      </c>
      <c r="H949" s="5">
        <v>82</v>
      </c>
      <c r="I949" s="5">
        <v>468</v>
      </c>
      <c r="J949" s="70">
        <f>VLOOKUP(Table7[[#This Row],[PurchaseOrderID]],Purchase_Order!$A$2:$E$1228,5,0)</f>
        <v>1506</v>
      </c>
      <c r="K949" s="4" t="str">
        <f>IF(Table7[[#This Row],[RejectedQty]]=0,"","Rejected")</f>
        <v>Rejected</v>
      </c>
    </row>
    <row r="950" spans="1:11" x14ac:dyDescent="0.25">
      <c r="A950" s="4">
        <v>1821</v>
      </c>
      <c r="B950" s="4">
        <v>712</v>
      </c>
      <c r="C950" s="4">
        <v>1592</v>
      </c>
      <c r="D950" s="20">
        <v>44079</v>
      </c>
      <c r="E950" s="21">
        <v>125</v>
      </c>
      <c r="F950" s="21">
        <v>936</v>
      </c>
      <c r="G950" s="4">
        <v>550</v>
      </c>
      <c r="H950" s="4">
        <v>0</v>
      </c>
      <c r="I950" s="4">
        <v>550</v>
      </c>
      <c r="J950" s="70">
        <f>VLOOKUP(Table7[[#This Row],[PurchaseOrderID]],Purchase_Order!$A$2:$E$1228,5,0)</f>
        <v>1506</v>
      </c>
      <c r="K950" s="4" t="str">
        <f>IF(Table7[[#This Row],[RejectedQty]]=0,"","Rejected")</f>
        <v/>
      </c>
    </row>
    <row r="951" spans="1:11" x14ac:dyDescent="0.25">
      <c r="A951" s="5">
        <v>1822</v>
      </c>
      <c r="B951" s="5">
        <v>713</v>
      </c>
      <c r="C951" s="5">
        <v>1593</v>
      </c>
      <c r="D951" s="18">
        <v>44079</v>
      </c>
      <c r="E951" s="19">
        <v>123</v>
      </c>
      <c r="F951" s="19">
        <v>524</v>
      </c>
      <c r="G951" s="5">
        <v>550</v>
      </c>
      <c r="H951" s="5">
        <v>0</v>
      </c>
      <c r="I951" s="5">
        <v>550</v>
      </c>
      <c r="J951" s="70">
        <f>VLOOKUP(Table7[[#This Row],[PurchaseOrderID]],Purchase_Order!$A$2:$E$1228,5,0)</f>
        <v>1626</v>
      </c>
      <c r="K951" s="4" t="str">
        <f>IF(Table7[[#This Row],[RejectedQty]]=0,"","Rejected")</f>
        <v/>
      </c>
    </row>
    <row r="952" spans="1:11" x14ac:dyDescent="0.25">
      <c r="A952" s="4">
        <v>1823</v>
      </c>
      <c r="B952" s="4">
        <v>714</v>
      </c>
      <c r="C952" s="4">
        <v>1594</v>
      </c>
      <c r="D952" s="20">
        <v>44079</v>
      </c>
      <c r="E952" s="21">
        <v>123</v>
      </c>
      <c r="F952" s="21">
        <v>911</v>
      </c>
      <c r="G952" s="4">
        <v>550</v>
      </c>
      <c r="H952" s="4">
        <v>550</v>
      </c>
      <c r="I952" s="4">
        <v>0</v>
      </c>
      <c r="J952" s="70">
        <f>VLOOKUP(Table7[[#This Row],[PurchaseOrderID]],Purchase_Order!$A$2:$E$1228,5,0)</f>
        <v>1542</v>
      </c>
      <c r="K952" s="4" t="str">
        <f>IF(Table7[[#This Row],[RejectedQty]]=0,"","Rejected")</f>
        <v>Rejected</v>
      </c>
    </row>
    <row r="953" spans="1:11" x14ac:dyDescent="0.25">
      <c r="A953" s="5">
        <v>1824</v>
      </c>
      <c r="B953" s="5">
        <v>714</v>
      </c>
      <c r="C953" s="5">
        <v>1595</v>
      </c>
      <c r="D953" s="18">
        <v>44079</v>
      </c>
      <c r="E953" s="19">
        <v>123</v>
      </c>
      <c r="F953" s="19">
        <v>912</v>
      </c>
      <c r="G953" s="5">
        <v>550</v>
      </c>
      <c r="H953" s="5">
        <v>550</v>
      </c>
      <c r="I953" s="5">
        <v>0</v>
      </c>
      <c r="J953" s="70">
        <f>VLOOKUP(Table7[[#This Row],[PurchaseOrderID]],Purchase_Order!$A$2:$E$1228,5,0)</f>
        <v>1542</v>
      </c>
      <c r="K953" s="4" t="str">
        <f>IF(Table7[[#This Row],[RejectedQty]]=0,"","Rejected")</f>
        <v>Rejected</v>
      </c>
    </row>
    <row r="954" spans="1:11" x14ac:dyDescent="0.25">
      <c r="A954" s="4">
        <v>1825</v>
      </c>
      <c r="B954" s="4">
        <v>715</v>
      </c>
      <c r="C954" s="4">
        <v>1596</v>
      </c>
      <c r="D954" s="20">
        <v>44079</v>
      </c>
      <c r="E954" s="21">
        <v>123</v>
      </c>
      <c r="F954" s="21">
        <v>910</v>
      </c>
      <c r="G954" s="4">
        <v>550</v>
      </c>
      <c r="H954" s="4">
        <v>0</v>
      </c>
      <c r="I954" s="4">
        <v>550</v>
      </c>
      <c r="J954" s="70">
        <f>VLOOKUP(Table7[[#This Row],[PurchaseOrderID]],Purchase_Order!$A$2:$E$1228,5,0)</f>
        <v>1610</v>
      </c>
      <c r="K954" s="4" t="str">
        <f>IF(Table7[[#This Row],[RejectedQty]]=0,"","Rejected")</f>
        <v/>
      </c>
    </row>
    <row r="955" spans="1:11" x14ac:dyDescent="0.25">
      <c r="A955" s="5">
        <v>1826</v>
      </c>
      <c r="B955" s="5">
        <v>716</v>
      </c>
      <c r="C955" s="5">
        <v>1597</v>
      </c>
      <c r="D955" s="18">
        <v>44079</v>
      </c>
      <c r="E955" s="19">
        <v>123</v>
      </c>
      <c r="F955" s="19">
        <v>937</v>
      </c>
      <c r="G955" s="5">
        <v>468</v>
      </c>
      <c r="H955" s="5">
        <v>0</v>
      </c>
      <c r="I955" s="5">
        <v>468</v>
      </c>
      <c r="J955" s="70">
        <f>VLOOKUP(Table7[[#This Row],[PurchaseOrderID]],Purchase_Order!$A$2:$E$1228,5,0)</f>
        <v>1638</v>
      </c>
      <c r="K955" s="4" t="str">
        <f>IF(Table7[[#This Row],[RejectedQty]]=0,"","Rejected")</f>
        <v/>
      </c>
    </row>
    <row r="956" spans="1:11" x14ac:dyDescent="0.25">
      <c r="A956" s="4">
        <v>1827</v>
      </c>
      <c r="B956" s="4">
        <v>717</v>
      </c>
      <c r="C956" s="4">
        <v>1598</v>
      </c>
      <c r="D956" s="20">
        <v>44079</v>
      </c>
      <c r="E956" s="21">
        <v>123</v>
      </c>
      <c r="F956" s="21">
        <v>474</v>
      </c>
      <c r="G956" s="4">
        <v>3</v>
      </c>
      <c r="H956" s="4">
        <v>0</v>
      </c>
      <c r="I956" s="4">
        <v>3</v>
      </c>
      <c r="J956" s="70">
        <f>VLOOKUP(Table7[[#This Row],[PurchaseOrderID]],Purchase_Order!$A$2:$E$1228,5,0)</f>
        <v>1582</v>
      </c>
      <c r="K956" s="4" t="str">
        <f>IF(Table7[[#This Row],[RejectedQty]]=0,"","Rejected")</f>
        <v/>
      </c>
    </row>
    <row r="957" spans="1:11" x14ac:dyDescent="0.25">
      <c r="A957" s="5">
        <v>1828</v>
      </c>
      <c r="B957" s="5">
        <v>717</v>
      </c>
      <c r="C957" s="5">
        <v>1599</v>
      </c>
      <c r="D957" s="18">
        <v>44079</v>
      </c>
      <c r="E957" s="19">
        <v>123</v>
      </c>
      <c r="F957" s="19">
        <v>475</v>
      </c>
      <c r="G957" s="5">
        <v>3</v>
      </c>
      <c r="H957" s="5">
        <v>0</v>
      </c>
      <c r="I957" s="5">
        <v>3</v>
      </c>
      <c r="J957" s="70">
        <f>VLOOKUP(Table7[[#This Row],[PurchaseOrderID]],Purchase_Order!$A$2:$E$1228,5,0)</f>
        <v>1582</v>
      </c>
      <c r="K957" s="4" t="str">
        <f>IF(Table7[[#This Row],[RejectedQty]]=0,"","Rejected")</f>
        <v/>
      </c>
    </row>
    <row r="958" spans="1:11" x14ac:dyDescent="0.25">
      <c r="A958" s="4">
        <v>1829</v>
      </c>
      <c r="B958" s="4">
        <v>718</v>
      </c>
      <c r="C958" s="4">
        <v>1600</v>
      </c>
      <c r="D958" s="20">
        <v>44079</v>
      </c>
      <c r="E958" s="21">
        <v>125</v>
      </c>
      <c r="F958" s="21">
        <v>462</v>
      </c>
      <c r="G958" s="4">
        <v>3</v>
      </c>
      <c r="H958" s="4">
        <v>0</v>
      </c>
      <c r="I958" s="4">
        <v>3</v>
      </c>
      <c r="J958" s="70">
        <f>VLOOKUP(Table7[[#This Row],[PurchaseOrderID]],Purchase_Order!$A$2:$E$1228,5,0)</f>
        <v>1510</v>
      </c>
      <c r="K958" s="4" t="str">
        <f>IF(Table7[[#This Row],[RejectedQty]]=0,"","Rejected")</f>
        <v/>
      </c>
    </row>
    <row r="959" spans="1:11" x14ac:dyDescent="0.25">
      <c r="A959" s="5">
        <v>1830</v>
      </c>
      <c r="B959" s="5">
        <v>719</v>
      </c>
      <c r="C959" s="5">
        <v>1601</v>
      </c>
      <c r="D959" s="18">
        <v>44079</v>
      </c>
      <c r="E959" s="19">
        <v>125</v>
      </c>
      <c r="F959" s="19">
        <v>510</v>
      </c>
      <c r="G959" s="5">
        <v>550</v>
      </c>
      <c r="H959" s="5">
        <v>0</v>
      </c>
      <c r="I959" s="5">
        <v>550</v>
      </c>
      <c r="J959" s="70">
        <f>VLOOKUP(Table7[[#This Row],[PurchaseOrderID]],Purchase_Order!$A$2:$E$1228,5,0)</f>
        <v>1526</v>
      </c>
      <c r="K959" s="4" t="str">
        <f>IF(Table7[[#This Row],[RejectedQty]]=0,"","Rejected")</f>
        <v/>
      </c>
    </row>
    <row r="960" spans="1:11" x14ac:dyDescent="0.25">
      <c r="A960" s="4">
        <v>1831</v>
      </c>
      <c r="B960" s="4">
        <v>719</v>
      </c>
      <c r="C960" s="4">
        <v>1602</v>
      </c>
      <c r="D960" s="20">
        <v>44079</v>
      </c>
      <c r="E960" s="21">
        <v>123</v>
      </c>
      <c r="F960" s="21">
        <v>511</v>
      </c>
      <c r="G960" s="4">
        <v>550</v>
      </c>
      <c r="H960" s="4">
        <v>0</v>
      </c>
      <c r="I960" s="4">
        <v>550</v>
      </c>
      <c r="J960" s="70">
        <f>VLOOKUP(Table7[[#This Row],[PurchaseOrderID]],Purchase_Order!$A$2:$E$1228,5,0)</f>
        <v>1526</v>
      </c>
      <c r="K960" s="4" t="str">
        <f>IF(Table7[[#This Row],[RejectedQty]]=0,"","Rejected")</f>
        <v/>
      </c>
    </row>
    <row r="961" spans="1:11" x14ac:dyDescent="0.25">
      <c r="A961" s="5">
        <v>1832</v>
      </c>
      <c r="B961" s="5">
        <v>720</v>
      </c>
      <c r="C961" s="5">
        <v>1603</v>
      </c>
      <c r="D961" s="18">
        <v>44079</v>
      </c>
      <c r="E961" s="19">
        <v>125</v>
      </c>
      <c r="F961" s="19">
        <v>527</v>
      </c>
      <c r="G961" s="5">
        <v>550</v>
      </c>
      <c r="H961" s="5">
        <v>0</v>
      </c>
      <c r="I961" s="5">
        <v>550</v>
      </c>
      <c r="J961" s="70">
        <f>VLOOKUP(Table7[[#This Row],[PurchaseOrderID]],Purchase_Order!$A$2:$E$1228,5,0)</f>
        <v>1644</v>
      </c>
      <c r="K961" s="4" t="str">
        <f>IF(Table7[[#This Row],[RejectedQty]]=0,"","Rejected")</f>
        <v/>
      </c>
    </row>
    <row r="962" spans="1:11" x14ac:dyDescent="0.25">
      <c r="A962" s="4">
        <v>1833</v>
      </c>
      <c r="B962" s="4">
        <v>721</v>
      </c>
      <c r="C962" s="4">
        <v>1604</v>
      </c>
      <c r="D962" s="20">
        <v>44080</v>
      </c>
      <c r="E962" s="21">
        <v>123</v>
      </c>
      <c r="F962" s="21">
        <v>509</v>
      </c>
      <c r="G962" s="4">
        <v>550</v>
      </c>
      <c r="H962" s="4">
        <v>0</v>
      </c>
      <c r="I962" s="4">
        <v>550</v>
      </c>
      <c r="J962" s="70">
        <f>VLOOKUP(Table7[[#This Row],[PurchaseOrderID]],Purchase_Order!$A$2:$E$1228,5,0)</f>
        <v>1680</v>
      </c>
      <c r="K962" s="4" t="str">
        <f>IF(Table7[[#This Row],[RejectedQty]]=0,"","Rejected")</f>
        <v/>
      </c>
    </row>
    <row r="963" spans="1:11" x14ac:dyDescent="0.25">
      <c r="A963" s="5">
        <v>1834</v>
      </c>
      <c r="B963" s="5">
        <v>722</v>
      </c>
      <c r="C963" s="5">
        <v>1605</v>
      </c>
      <c r="D963" s="18">
        <v>44080</v>
      </c>
      <c r="E963" s="19">
        <v>123</v>
      </c>
      <c r="F963" s="19">
        <v>492</v>
      </c>
      <c r="G963" s="5">
        <v>60</v>
      </c>
      <c r="H963" s="5">
        <v>9</v>
      </c>
      <c r="I963" s="5">
        <v>51</v>
      </c>
      <c r="J963" s="70">
        <f>VLOOKUP(Table7[[#This Row],[PurchaseOrderID]],Purchase_Order!$A$2:$E$1228,5,0)</f>
        <v>1584</v>
      </c>
      <c r="K963" s="4" t="str">
        <f>IF(Table7[[#This Row],[RejectedQty]]=0,"","Rejected")</f>
        <v>Rejected</v>
      </c>
    </row>
    <row r="964" spans="1:11" x14ac:dyDescent="0.25">
      <c r="A964" s="4">
        <v>1835</v>
      </c>
      <c r="B964" s="4">
        <v>722</v>
      </c>
      <c r="C964" s="4">
        <v>1606</v>
      </c>
      <c r="D964" s="20">
        <v>44080</v>
      </c>
      <c r="E964" s="21">
        <v>125</v>
      </c>
      <c r="F964" s="21">
        <v>493</v>
      </c>
      <c r="G964" s="4">
        <v>60</v>
      </c>
      <c r="H964" s="4">
        <v>0</v>
      </c>
      <c r="I964" s="4">
        <v>60</v>
      </c>
      <c r="J964" s="70">
        <f>VLOOKUP(Table7[[#This Row],[PurchaseOrderID]],Purchase_Order!$A$2:$E$1228,5,0)</f>
        <v>1584</v>
      </c>
      <c r="K964" s="4" t="str">
        <f>IF(Table7[[#This Row],[RejectedQty]]=0,"","Rejected")</f>
        <v/>
      </c>
    </row>
    <row r="965" spans="1:11" x14ac:dyDescent="0.25">
      <c r="A965" s="5">
        <v>1836</v>
      </c>
      <c r="B965" s="5">
        <v>723</v>
      </c>
      <c r="C965" s="5">
        <v>1607</v>
      </c>
      <c r="D965" s="18">
        <v>44080</v>
      </c>
      <c r="E965" s="19">
        <v>125</v>
      </c>
      <c r="F965" s="19">
        <v>523</v>
      </c>
      <c r="G965" s="5">
        <v>550</v>
      </c>
      <c r="H965" s="5">
        <v>0</v>
      </c>
      <c r="I965" s="5">
        <v>550</v>
      </c>
      <c r="J965" s="70">
        <f>VLOOKUP(Table7[[#This Row],[PurchaseOrderID]],Purchase_Order!$A$2:$E$1228,5,0)</f>
        <v>1620</v>
      </c>
      <c r="K965" s="4" t="str">
        <f>IF(Table7[[#This Row],[RejectedQty]]=0,"","Rejected")</f>
        <v/>
      </c>
    </row>
    <row r="966" spans="1:11" x14ac:dyDescent="0.25">
      <c r="A966" s="4">
        <v>1837</v>
      </c>
      <c r="B966" s="4">
        <v>724</v>
      </c>
      <c r="C966" s="4">
        <v>1608</v>
      </c>
      <c r="D966" s="20">
        <v>44080</v>
      </c>
      <c r="E966" s="21">
        <v>125</v>
      </c>
      <c r="F966" s="21">
        <v>422</v>
      </c>
      <c r="G966" s="4">
        <v>3</v>
      </c>
      <c r="H966" s="4">
        <v>3</v>
      </c>
      <c r="I966" s="4">
        <v>0</v>
      </c>
      <c r="J966" s="70">
        <f>VLOOKUP(Table7[[#This Row],[PurchaseOrderID]],Purchase_Order!$A$2:$E$1228,5,0)</f>
        <v>1666</v>
      </c>
      <c r="K966" s="4" t="str">
        <f>IF(Table7[[#This Row],[RejectedQty]]=0,"","Rejected")</f>
        <v>Rejected</v>
      </c>
    </row>
    <row r="967" spans="1:11" x14ac:dyDescent="0.25">
      <c r="A967" s="5">
        <v>1838</v>
      </c>
      <c r="B967" s="5">
        <v>724</v>
      </c>
      <c r="C967" s="5">
        <v>1609</v>
      </c>
      <c r="D967" s="18">
        <v>44080</v>
      </c>
      <c r="E967" s="19">
        <v>125</v>
      </c>
      <c r="F967" s="19">
        <v>423</v>
      </c>
      <c r="G967" s="5">
        <v>3</v>
      </c>
      <c r="H967" s="5">
        <v>3</v>
      </c>
      <c r="I967" s="5">
        <v>0</v>
      </c>
      <c r="J967" s="70">
        <f>VLOOKUP(Table7[[#This Row],[PurchaseOrderID]],Purchase_Order!$A$2:$E$1228,5,0)</f>
        <v>1666</v>
      </c>
      <c r="K967" s="4" t="str">
        <f>IF(Table7[[#This Row],[RejectedQty]]=0,"","Rejected")</f>
        <v>Rejected</v>
      </c>
    </row>
    <row r="968" spans="1:11" x14ac:dyDescent="0.25">
      <c r="A968" s="4">
        <v>1839</v>
      </c>
      <c r="B968" s="4">
        <v>725</v>
      </c>
      <c r="C968" s="4">
        <v>1610</v>
      </c>
      <c r="D968" s="20">
        <v>44080</v>
      </c>
      <c r="E968" s="21">
        <v>123</v>
      </c>
      <c r="F968" s="21">
        <v>490</v>
      </c>
      <c r="G968" s="4">
        <v>3</v>
      </c>
      <c r="H968" s="4">
        <v>0</v>
      </c>
      <c r="I968" s="4">
        <v>3</v>
      </c>
      <c r="J968" s="70">
        <f>VLOOKUP(Table7[[#This Row],[PurchaseOrderID]],Purchase_Order!$A$2:$E$1228,5,0)</f>
        <v>1592</v>
      </c>
      <c r="K968" s="4" t="str">
        <f>IF(Table7[[#This Row],[RejectedQty]]=0,"","Rejected")</f>
        <v/>
      </c>
    </row>
    <row r="969" spans="1:11" x14ac:dyDescent="0.25">
      <c r="A969" s="5">
        <v>1840</v>
      </c>
      <c r="B969" s="5">
        <v>725</v>
      </c>
      <c r="C969" s="5">
        <v>1611</v>
      </c>
      <c r="D969" s="18">
        <v>44080</v>
      </c>
      <c r="E969" s="19">
        <v>125</v>
      </c>
      <c r="F969" s="19">
        <v>491</v>
      </c>
      <c r="G969" s="5">
        <v>3</v>
      </c>
      <c r="H969" s="5">
        <v>0</v>
      </c>
      <c r="I969" s="5">
        <v>3</v>
      </c>
      <c r="J969" s="70">
        <f>VLOOKUP(Table7[[#This Row],[PurchaseOrderID]],Purchase_Order!$A$2:$E$1228,5,0)</f>
        <v>1592</v>
      </c>
      <c r="K969" s="4" t="str">
        <f>IF(Table7[[#This Row],[RejectedQty]]=0,"","Rejected")</f>
        <v/>
      </c>
    </row>
    <row r="970" spans="1:11" x14ac:dyDescent="0.25">
      <c r="A970" s="4">
        <v>1841</v>
      </c>
      <c r="B970" s="4">
        <v>726</v>
      </c>
      <c r="C970" s="4">
        <v>1612</v>
      </c>
      <c r="D970" s="20">
        <v>44080</v>
      </c>
      <c r="E970" s="21">
        <v>125</v>
      </c>
      <c r="F970" s="21">
        <v>528</v>
      </c>
      <c r="G970" s="4">
        <v>3</v>
      </c>
      <c r="H970" s="4">
        <v>0</v>
      </c>
      <c r="I970" s="4">
        <v>3</v>
      </c>
      <c r="J970" s="70">
        <f>VLOOKUP(Table7[[#This Row],[PurchaseOrderID]],Purchase_Order!$A$2:$E$1228,5,0)</f>
        <v>1618</v>
      </c>
      <c r="K970" s="4" t="str">
        <f>IF(Table7[[#This Row],[RejectedQty]]=0,"","Rejected")</f>
        <v/>
      </c>
    </row>
    <row r="971" spans="1:11" x14ac:dyDescent="0.25">
      <c r="A971" s="5">
        <v>1842</v>
      </c>
      <c r="B971" s="5">
        <v>727</v>
      </c>
      <c r="C971" s="5">
        <v>1613</v>
      </c>
      <c r="D971" s="18">
        <v>44080</v>
      </c>
      <c r="E971" s="19">
        <v>125</v>
      </c>
      <c r="F971" s="19">
        <v>505</v>
      </c>
      <c r="G971" s="5">
        <v>3</v>
      </c>
      <c r="H971" s="5">
        <v>0</v>
      </c>
      <c r="I971" s="5">
        <v>3</v>
      </c>
      <c r="J971" s="70">
        <f>VLOOKUP(Table7[[#This Row],[PurchaseOrderID]],Purchase_Order!$A$2:$E$1228,5,0)</f>
        <v>1612</v>
      </c>
      <c r="K971" s="4" t="str">
        <f>IF(Table7[[#This Row],[RejectedQty]]=0,"","Rejected")</f>
        <v/>
      </c>
    </row>
    <row r="972" spans="1:11" x14ac:dyDescent="0.25">
      <c r="A972" s="4">
        <v>1843</v>
      </c>
      <c r="B972" s="4">
        <v>728</v>
      </c>
      <c r="C972" s="4">
        <v>1614</v>
      </c>
      <c r="D972" s="20">
        <v>44080</v>
      </c>
      <c r="E972" s="21">
        <v>123</v>
      </c>
      <c r="F972" s="21">
        <v>938</v>
      </c>
      <c r="G972" s="4">
        <v>550</v>
      </c>
      <c r="H972" s="4">
        <v>0</v>
      </c>
      <c r="I972" s="4">
        <v>550</v>
      </c>
      <c r="J972" s="70">
        <f>VLOOKUP(Table7[[#This Row],[PurchaseOrderID]],Purchase_Order!$A$2:$E$1228,5,0)</f>
        <v>1586</v>
      </c>
      <c r="K972" s="4" t="str">
        <f>IF(Table7[[#This Row],[RejectedQty]]=0,"","Rejected")</f>
        <v/>
      </c>
    </row>
    <row r="973" spans="1:11" x14ac:dyDescent="0.25">
      <c r="A973" s="5">
        <v>1844</v>
      </c>
      <c r="B973" s="5">
        <v>728</v>
      </c>
      <c r="C973" s="5">
        <v>1615</v>
      </c>
      <c r="D973" s="18">
        <v>44080</v>
      </c>
      <c r="E973" s="19">
        <v>123</v>
      </c>
      <c r="F973" s="19">
        <v>939</v>
      </c>
      <c r="G973" s="5">
        <v>550</v>
      </c>
      <c r="H973" s="5">
        <v>0</v>
      </c>
      <c r="I973" s="5">
        <v>550</v>
      </c>
      <c r="J973" s="70">
        <f>VLOOKUP(Table7[[#This Row],[PurchaseOrderID]],Purchase_Order!$A$2:$E$1228,5,0)</f>
        <v>1586</v>
      </c>
      <c r="K973" s="4" t="str">
        <f>IF(Table7[[#This Row],[RejectedQty]]=0,"","Rejected")</f>
        <v/>
      </c>
    </row>
    <row r="974" spans="1:11" x14ac:dyDescent="0.25">
      <c r="A974" s="4">
        <v>1845</v>
      </c>
      <c r="B974" s="4">
        <v>729</v>
      </c>
      <c r="C974" s="4">
        <v>1616</v>
      </c>
      <c r="D974" s="20">
        <v>44080</v>
      </c>
      <c r="E974" s="21">
        <v>123</v>
      </c>
      <c r="F974" s="21">
        <v>358</v>
      </c>
      <c r="G974" s="4">
        <v>60</v>
      </c>
      <c r="H974" s="4">
        <v>0</v>
      </c>
      <c r="I974" s="4">
        <v>60</v>
      </c>
      <c r="J974" s="70">
        <f>VLOOKUP(Table7[[#This Row],[PurchaseOrderID]],Purchase_Order!$A$2:$E$1228,5,0)</f>
        <v>1500</v>
      </c>
      <c r="K974" s="4" t="str">
        <f>IF(Table7[[#This Row],[RejectedQty]]=0,"","Rejected")</f>
        <v/>
      </c>
    </row>
    <row r="975" spans="1:11" x14ac:dyDescent="0.25">
      <c r="A975" s="5">
        <v>1846</v>
      </c>
      <c r="B975" s="5">
        <v>730</v>
      </c>
      <c r="C975" s="5">
        <v>1617</v>
      </c>
      <c r="D975" s="18">
        <v>44080</v>
      </c>
      <c r="E975" s="19">
        <v>123</v>
      </c>
      <c r="F975" s="19">
        <v>448</v>
      </c>
      <c r="G975" s="5">
        <v>3</v>
      </c>
      <c r="H975" s="5">
        <v>0</v>
      </c>
      <c r="I975" s="5">
        <v>3</v>
      </c>
      <c r="J975" s="70">
        <f>VLOOKUP(Table7[[#This Row],[PurchaseOrderID]],Purchase_Order!$A$2:$E$1228,5,0)</f>
        <v>1656</v>
      </c>
      <c r="K975" s="4" t="str">
        <f>IF(Table7[[#This Row],[RejectedQty]]=0,"","Rejected")</f>
        <v/>
      </c>
    </row>
    <row r="976" spans="1:11" x14ac:dyDescent="0.25">
      <c r="A976" s="4">
        <v>1847</v>
      </c>
      <c r="B976" s="4">
        <v>730</v>
      </c>
      <c r="C976" s="4">
        <v>1618</v>
      </c>
      <c r="D976" s="20">
        <v>44080</v>
      </c>
      <c r="E976" s="21">
        <v>123</v>
      </c>
      <c r="F976" s="21">
        <v>449</v>
      </c>
      <c r="G976" s="4">
        <v>3</v>
      </c>
      <c r="H976" s="4">
        <v>0</v>
      </c>
      <c r="I976" s="4">
        <v>3</v>
      </c>
      <c r="J976" s="70">
        <f>VLOOKUP(Table7[[#This Row],[PurchaseOrderID]],Purchase_Order!$A$2:$E$1228,5,0)</f>
        <v>1656</v>
      </c>
      <c r="K976" s="4" t="str">
        <f>IF(Table7[[#This Row],[RejectedQty]]=0,"","Rejected")</f>
        <v/>
      </c>
    </row>
    <row r="977" spans="1:11" x14ac:dyDescent="0.25">
      <c r="A977" s="5">
        <v>1848</v>
      </c>
      <c r="B977" s="5">
        <v>730</v>
      </c>
      <c r="C977" s="5">
        <v>1619</v>
      </c>
      <c r="D977" s="18">
        <v>44080</v>
      </c>
      <c r="E977" s="19">
        <v>123</v>
      </c>
      <c r="F977" s="19">
        <v>450</v>
      </c>
      <c r="G977" s="5">
        <v>3</v>
      </c>
      <c r="H977" s="5">
        <v>0</v>
      </c>
      <c r="I977" s="5">
        <v>3</v>
      </c>
      <c r="J977" s="70">
        <f>VLOOKUP(Table7[[#This Row],[PurchaseOrderID]],Purchase_Order!$A$2:$E$1228,5,0)</f>
        <v>1656</v>
      </c>
      <c r="K977" s="4" t="str">
        <f>IF(Table7[[#This Row],[RejectedQty]]=0,"","Rejected")</f>
        <v/>
      </c>
    </row>
    <row r="978" spans="1:11" x14ac:dyDescent="0.25">
      <c r="A978" s="4">
        <v>1849</v>
      </c>
      <c r="B978" s="4">
        <v>731</v>
      </c>
      <c r="C978" s="4">
        <v>1620</v>
      </c>
      <c r="D978" s="20">
        <v>44080</v>
      </c>
      <c r="E978" s="21">
        <v>123</v>
      </c>
      <c r="F978" s="21">
        <v>356</v>
      </c>
      <c r="G978" s="4">
        <v>60</v>
      </c>
      <c r="H978" s="4">
        <v>0</v>
      </c>
      <c r="I978" s="4">
        <v>60</v>
      </c>
      <c r="J978" s="70">
        <f>VLOOKUP(Table7[[#This Row],[PurchaseOrderID]],Purchase_Order!$A$2:$E$1228,5,0)</f>
        <v>1572</v>
      </c>
      <c r="K978" s="4" t="str">
        <f>IF(Table7[[#This Row],[RejectedQty]]=0,"","Rejected")</f>
        <v/>
      </c>
    </row>
    <row r="979" spans="1:11" x14ac:dyDescent="0.25">
      <c r="A979" s="5">
        <v>1850</v>
      </c>
      <c r="B979" s="5">
        <v>731</v>
      </c>
      <c r="C979" s="5">
        <v>1621</v>
      </c>
      <c r="D979" s="18">
        <v>44080</v>
      </c>
      <c r="E979" s="19">
        <v>125</v>
      </c>
      <c r="F979" s="19">
        <v>357</v>
      </c>
      <c r="G979" s="5">
        <v>60</v>
      </c>
      <c r="H979" s="5">
        <v>0</v>
      </c>
      <c r="I979" s="5">
        <v>60</v>
      </c>
      <c r="J979" s="70">
        <f>VLOOKUP(Table7[[#This Row],[PurchaseOrderID]],Purchase_Order!$A$2:$E$1228,5,0)</f>
        <v>1572</v>
      </c>
      <c r="K979" s="4" t="str">
        <f>IF(Table7[[#This Row],[RejectedQty]]=0,"","Rejected")</f>
        <v/>
      </c>
    </row>
    <row r="980" spans="1:11" x14ac:dyDescent="0.25">
      <c r="A980" s="4">
        <v>1851</v>
      </c>
      <c r="B980" s="4">
        <v>732</v>
      </c>
      <c r="C980" s="4">
        <v>1622</v>
      </c>
      <c r="D980" s="20">
        <v>44080</v>
      </c>
      <c r="E980" s="21">
        <v>125</v>
      </c>
      <c r="F980" s="21">
        <v>387</v>
      </c>
      <c r="G980" s="4">
        <v>3</v>
      </c>
      <c r="H980" s="4">
        <v>0</v>
      </c>
      <c r="I980" s="4">
        <v>3</v>
      </c>
      <c r="J980" s="70">
        <f>VLOOKUP(Table7[[#This Row],[PurchaseOrderID]],Purchase_Order!$A$2:$E$1228,5,0)</f>
        <v>1562</v>
      </c>
      <c r="K980" s="4" t="str">
        <f>IF(Table7[[#This Row],[RejectedQty]]=0,"","Rejected")</f>
        <v/>
      </c>
    </row>
    <row r="981" spans="1:11" x14ac:dyDescent="0.25">
      <c r="A981" s="5">
        <v>1852</v>
      </c>
      <c r="B981" s="5">
        <v>732</v>
      </c>
      <c r="C981" s="5">
        <v>1623</v>
      </c>
      <c r="D981" s="18">
        <v>44080</v>
      </c>
      <c r="E981" s="19">
        <v>123</v>
      </c>
      <c r="F981" s="19">
        <v>388</v>
      </c>
      <c r="G981" s="5">
        <v>3</v>
      </c>
      <c r="H981" s="5">
        <v>0</v>
      </c>
      <c r="I981" s="5">
        <v>3</v>
      </c>
      <c r="J981" s="70">
        <f>VLOOKUP(Table7[[#This Row],[PurchaseOrderID]],Purchase_Order!$A$2:$E$1228,5,0)</f>
        <v>1562</v>
      </c>
      <c r="K981" s="4" t="str">
        <f>IF(Table7[[#This Row],[RejectedQty]]=0,"","Rejected")</f>
        <v/>
      </c>
    </row>
    <row r="982" spans="1:11" x14ac:dyDescent="0.25">
      <c r="A982" s="4">
        <v>1853</v>
      </c>
      <c r="B982" s="4">
        <v>733</v>
      </c>
      <c r="C982" s="4">
        <v>1624</v>
      </c>
      <c r="D982" s="20">
        <v>44080</v>
      </c>
      <c r="E982" s="21">
        <v>125</v>
      </c>
      <c r="F982" s="21">
        <v>490</v>
      </c>
      <c r="G982" s="4">
        <v>3</v>
      </c>
      <c r="H982" s="4">
        <v>0</v>
      </c>
      <c r="I982" s="4">
        <v>3</v>
      </c>
      <c r="J982" s="70">
        <f>VLOOKUP(Table7[[#This Row],[PurchaseOrderID]],Purchase_Order!$A$2:$E$1228,5,0)</f>
        <v>1662</v>
      </c>
      <c r="K982" s="4" t="str">
        <f>IF(Table7[[#This Row],[RejectedQty]]=0,"","Rejected")</f>
        <v/>
      </c>
    </row>
    <row r="983" spans="1:11" x14ac:dyDescent="0.25">
      <c r="A983" s="5">
        <v>1854</v>
      </c>
      <c r="B983" s="5">
        <v>734</v>
      </c>
      <c r="C983" s="5">
        <v>1625</v>
      </c>
      <c r="D983" s="18">
        <v>44080</v>
      </c>
      <c r="E983" s="19">
        <v>123</v>
      </c>
      <c r="F983" s="19">
        <v>513</v>
      </c>
      <c r="G983" s="5">
        <v>550</v>
      </c>
      <c r="H983" s="5">
        <v>550</v>
      </c>
      <c r="I983" s="5">
        <v>0</v>
      </c>
      <c r="J983" s="70">
        <f>VLOOKUP(Table7[[#This Row],[PurchaseOrderID]],Purchase_Order!$A$2:$E$1228,5,0)</f>
        <v>1682</v>
      </c>
      <c r="K983" s="4" t="str">
        <f>IF(Table7[[#This Row],[RejectedQty]]=0,"","Rejected")</f>
        <v>Rejected</v>
      </c>
    </row>
    <row r="984" spans="1:11" x14ac:dyDescent="0.25">
      <c r="A984" s="4">
        <v>1855</v>
      </c>
      <c r="B984" s="4">
        <v>735</v>
      </c>
      <c r="C984" s="4">
        <v>1626</v>
      </c>
      <c r="D984" s="20">
        <v>44080</v>
      </c>
      <c r="E984" s="21">
        <v>123</v>
      </c>
      <c r="F984" s="21">
        <v>416</v>
      </c>
      <c r="G984" s="4">
        <v>3</v>
      </c>
      <c r="H984" s="4">
        <v>0</v>
      </c>
      <c r="I984" s="4">
        <v>3</v>
      </c>
      <c r="J984" s="70">
        <f>VLOOKUP(Table7[[#This Row],[PurchaseOrderID]],Purchase_Order!$A$2:$E$1228,5,0)</f>
        <v>1686</v>
      </c>
      <c r="K984" s="4" t="str">
        <f>IF(Table7[[#This Row],[RejectedQty]]=0,"","Rejected")</f>
        <v/>
      </c>
    </row>
    <row r="985" spans="1:11" x14ac:dyDescent="0.25">
      <c r="A985" s="5">
        <v>1856</v>
      </c>
      <c r="B985" s="5">
        <v>735</v>
      </c>
      <c r="C985" s="5">
        <v>1627</v>
      </c>
      <c r="D985" s="18">
        <v>44080</v>
      </c>
      <c r="E985" s="19">
        <v>125</v>
      </c>
      <c r="F985" s="19">
        <v>417</v>
      </c>
      <c r="G985" s="5">
        <v>3</v>
      </c>
      <c r="H985" s="5">
        <v>0</v>
      </c>
      <c r="I985" s="5">
        <v>3</v>
      </c>
      <c r="J985" s="70">
        <f>VLOOKUP(Table7[[#This Row],[PurchaseOrderID]],Purchase_Order!$A$2:$E$1228,5,0)</f>
        <v>1686</v>
      </c>
      <c r="K985" s="4" t="str">
        <f>IF(Table7[[#This Row],[RejectedQty]]=0,"","Rejected")</f>
        <v/>
      </c>
    </row>
    <row r="986" spans="1:11" x14ac:dyDescent="0.25">
      <c r="A986" s="4">
        <v>1857</v>
      </c>
      <c r="B986" s="4">
        <v>735</v>
      </c>
      <c r="C986" s="4">
        <v>1628</v>
      </c>
      <c r="D986" s="20">
        <v>44080</v>
      </c>
      <c r="E986" s="21">
        <v>125</v>
      </c>
      <c r="F986" s="21">
        <v>418</v>
      </c>
      <c r="G986" s="4">
        <v>3</v>
      </c>
      <c r="H986" s="4">
        <v>0</v>
      </c>
      <c r="I986" s="4">
        <v>3</v>
      </c>
      <c r="J986" s="70">
        <f>VLOOKUP(Table7[[#This Row],[PurchaseOrderID]],Purchase_Order!$A$2:$E$1228,5,0)</f>
        <v>1686</v>
      </c>
      <c r="K986" s="4" t="str">
        <f>IF(Table7[[#This Row],[RejectedQty]]=0,"","Rejected")</f>
        <v/>
      </c>
    </row>
    <row r="987" spans="1:11" x14ac:dyDescent="0.25">
      <c r="A987" s="5">
        <v>1858</v>
      </c>
      <c r="B987" s="5">
        <v>735</v>
      </c>
      <c r="C987" s="5">
        <v>1629</v>
      </c>
      <c r="D987" s="18">
        <v>44080</v>
      </c>
      <c r="E987" s="19">
        <v>125</v>
      </c>
      <c r="F987" s="19">
        <v>419</v>
      </c>
      <c r="G987" s="5">
        <v>3</v>
      </c>
      <c r="H987" s="5">
        <v>0</v>
      </c>
      <c r="I987" s="5">
        <v>3</v>
      </c>
      <c r="J987" s="70">
        <f>VLOOKUP(Table7[[#This Row],[PurchaseOrderID]],Purchase_Order!$A$2:$E$1228,5,0)</f>
        <v>1686</v>
      </c>
      <c r="K987" s="4" t="str">
        <f>IF(Table7[[#This Row],[RejectedQty]]=0,"","Rejected")</f>
        <v/>
      </c>
    </row>
    <row r="988" spans="1:11" x14ac:dyDescent="0.25">
      <c r="A988" s="4">
        <v>1859</v>
      </c>
      <c r="B988" s="4">
        <v>735</v>
      </c>
      <c r="C988" s="4">
        <v>1630</v>
      </c>
      <c r="D988" s="20">
        <v>44080</v>
      </c>
      <c r="E988" s="21">
        <v>125</v>
      </c>
      <c r="F988" s="21">
        <v>420</v>
      </c>
      <c r="G988" s="4">
        <v>3</v>
      </c>
      <c r="H988" s="4">
        <v>0</v>
      </c>
      <c r="I988" s="4">
        <v>3</v>
      </c>
      <c r="J988" s="70">
        <f>VLOOKUP(Table7[[#This Row],[PurchaseOrderID]],Purchase_Order!$A$2:$E$1228,5,0)</f>
        <v>1686</v>
      </c>
      <c r="K988" s="4" t="str">
        <f>IF(Table7[[#This Row],[RejectedQty]]=0,"","Rejected")</f>
        <v/>
      </c>
    </row>
    <row r="989" spans="1:11" x14ac:dyDescent="0.25">
      <c r="A989" s="5">
        <v>1860</v>
      </c>
      <c r="B989" s="5">
        <v>735</v>
      </c>
      <c r="C989" s="5">
        <v>1631</v>
      </c>
      <c r="D989" s="18">
        <v>44080</v>
      </c>
      <c r="E989" s="19">
        <v>123</v>
      </c>
      <c r="F989" s="19">
        <v>421</v>
      </c>
      <c r="G989" s="5">
        <v>3</v>
      </c>
      <c r="H989" s="5">
        <v>0</v>
      </c>
      <c r="I989" s="5">
        <v>3</v>
      </c>
      <c r="J989" s="70">
        <f>VLOOKUP(Table7[[#This Row],[PurchaseOrderID]],Purchase_Order!$A$2:$E$1228,5,0)</f>
        <v>1686</v>
      </c>
      <c r="K989" s="4" t="str">
        <f>IF(Table7[[#This Row],[RejectedQty]]=0,"","Rejected")</f>
        <v/>
      </c>
    </row>
    <row r="990" spans="1:11" x14ac:dyDescent="0.25">
      <c r="A990" s="4">
        <v>1861</v>
      </c>
      <c r="B990" s="4">
        <v>736</v>
      </c>
      <c r="C990" s="4">
        <v>1632</v>
      </c>
      <c r="D990" s="20">
        <v>44080</v>
      </c>
      <c r="E990" s="21">
        <v>125</v>
      </c>
      <c r="F990" s="21">
        <v>931</v>
      </c>
      <c r="G990" s="4">
        <v>468</v>
      </c>
      <c r="H990" s="4">
        <v>0</v>
      </c>
      <c r="I990" s="4">
        <v>468</v>
      </c>
      <c r="J990" s="70">
        <f>VLOOKUP(Table7[[#This Row],[PurchaseOrderID]],Purchase_Order!$A$2:$E$1228,5,0)</f>
        <v>1684</v>
      </c>
      <c r="K990" s="4" t="str">
        <f>IF(Table7[[#This Row],[RejectedQty]]=0,"","Rejected")</f>
        <v/>
      </c>
    </row>
    <row r="991" spans="1:11" x14ac:dyDescent="0.25">
      <c r="A991" s="5">
        <v>1862</v>
      </c>
      <c r="B991" s="5">
        <v>736</v>
      </c>
      <c r="C991" s="5">
        <v>1633</v>
      </c>
      <c r="D991" s="18">
        <v>44080</v>
      </c>
      <c r="E991" s="19">
        <v>125</v>
      </c>
      <c r="F991" s="19">
        <v>932</v>
      </c>
      <c r="G991" s="5">
        <v>550</v>
      </c>
      <c r="H991" s="5">
        <v>0</v>
      </c>
      <c r="I991" s="5">
        <v>550</v>
      </c>
      <c r="J991" s="70">
        <f>VLOOKUP(Table7[[#This Row],[PurchaseOrderID]],Purchase_Order!$A$2:$E$1228,5,0)</f>
        <v>1684</v>
      </c>
      <c r="K991" s="4" t="str">
        <f>IF(Table7[[#This Row],[RejectedQty]]=0,"","Rejected")</f>
        <v/>
      </c>
    </row>
    <row r="992" spans="1:11" x14ac:dyDescent="0.25">
      <c r="A992" s="4">
        <v>1863</v>
      </c>
      <c r="B992" s="4">
        <v>736</v>
      </c>
      <c r="C992" s="4">
        <v>1634</v>
      </c>
      <c r="D992" s="20">
        <v>44080</v>
      </c>
      <c r="E992" s="21">
        <v>125</v>
      </c>
      <c r="F992" s="21">
        <v>933</v>
      </c>
      <c r="G992" s="4">
        <v>550</v>
      </c>
      <c r="H992" s="4">
        <v>0</v>
      </c>
      <c r="I992" s="4">
        <v>550</v>
      </c>
      <c r="J992" s="70">
        <f>VLOOKUP(Table7[[#This Row],[PurchaseOrderID]],Purchase_Order!$A$2:$E$1228,5,0)</f>
        <v>1684</v>
      </c>
      <c r="K992" s="4" t="str">
        <f>IF(Table7[[#This Row],[RejectedQty]]=0,"","Rejected")</f>
        <v/>
      </c>
    </row>
    <row r="993" spans="1:11" x14ac:dyDescent="0.25">
      <c r="A993" s="5">
        <v>1864</v>
      </c>
      <c r="B993" s="5">
        <v>736</v>
      </c>
      <c r="C993" s="5">
        <v>1635</v>
      </c>
      <c r="D993" s="18">
        <v>44080</v>
      </c>
      <c r="E993" s="19">
        <v>123</v>
      </c>
      <c r="F993" s="19">
        <v>934</v>
      </c>
      <c r="G993" s="5">
        <v>550</v>
      </c>
      <c r="H993" s="5">
        <v>0</v>
      </c>
      <c r="I993" s="5">
        <v>550</v>
      </c>
      <c r="J993" s="70">
        <f>VLOOKUP(Table7[[#This Row],[PurchaseOrderID]],Purchase_Order!$A$2:$E$1228,5,0)</f>
        <v>1684</v>
      </c>
      <c r="K993" s="4" t="str">
        <f>IF(Table7[[#This Row],[RejectedQty]]=0,"","Rejected")</f>
        <v/>
      </c>
    </row>
    <row r="994" spans="1:11" x14ac:dyDescent="0.25">
      <c r="A994" s="4">
        <v>1865</v>
      </c>
      <c r="B994" s="4">
        <v>737</v>
      </c>
      <c r="C994" s="4">
        <v>1636</v>
      </c>
      <c r="D994" s="20">
        <v>44081</v>
      </c>
      <c r="E994" s="21">
        <v>123</v>
      </c>
      <c r="F994" s="21">
        <v>436</v>
      </c>
      <c r="G994" s="4">
        <v>3</v>
      </c>
      <c r="H994" s="4">
        <v>0</v>
      </c>
      <c r="I994" s="4">
        <v>3</v>
      </c>
      <c r="J994" s="70">
        <f>VLOOKUP(Table7[[#This Row],[PurchaseOrderID]],Purchase_Order!$A$2:$E$1228,5,0)</f>
        <v>1534</v>
      </c>
      <c r="K994" s="4" t="str">
        <f>IF(Table7[[#This Row],[RejectedQty]]=0,"","Rejected")</f>
        <v/>
      </c>
    </row>
    <row r="995" spans="1:11" x14ac:dyDescent="0.25">
      <c r="A995" s="5">
        <v>1866</v>
      </c>
      <c r="B995" s="5">
        <v>737</v>
      </c>
      <c r="C995" s="5">
        <v>1637</v>
      </c>
      <c r="D995" s="18">
        <v>44081</v>
      </c>
      <c r="E995" s="19">
        <v>123</v>
      </c>
      <c r="F995" s="19">
        <v>437</v>
      </c>
      <c r="G995" s="5">
        <v>3</v>
      </c>
      <c r="H995" s="5">
        <v>0</v>
      </c>
      <c r="I995" s="5">
        <v>3</v>
      </c>
      <c r="J995" s="70">
        <f>VLOOKUP(Table7[[#This Row],[PurchaseOrderID]],Purchase_Order!$A$2:$E$1228,5,0)</f>
        <v>1534</v>
      </c>
      <c r="K995" s="4" t="str">
        <f>IF(Table7[[#This Row],[RejectedQty]]=0,"","Rejected")</f>
        <v/>
      </c>
    </row>
    <row r="996" spans="1:11" x14ac:dyDescent="0.25">
      <c r="A996" s="4">
        <v>1867</v>
      </c>
      <c r="B996" s="4">
        <v>738</v>
      </c>
      <c r="C996" s="4">
        <v>1638</v>
      </c>
      <c r="D996" s="20">
        <v>44081</v>
      </c>
      <c r="E996" s="21">
        <v>123</v>
      </c>
      <c r="F996" s="21">
        <v>346</v>
      </c>
      <c r="G996" s="4">
        <v>3</v>
      </c>
      <c r="H996" s="4">
        <v>0</v>
      </c>
      <c r="I996" s="4">
        <v>3</v>
      </c>
      <c r="J996" s="70">
        <f>VLOOKUP(Table7[[#This Row],[PurchaseOrderID]],Purchase_Order!$A$2:$E$1228,5,0)</f>
        <v>1614</v>
      </c>
      <c r="K996" s="4" t="str">
        <f>IF(Table7[[#This Row],[RejectedQty]]=0,"","Rejected")</f>
        <v/>
      </c>
    </row>
    <row r="997" spans="1:11" x14ac:dyDescent="0.25">
      <c r="A997" s="5">
        <v>1868</v>
      </c>
      <c r="B997" s="5">
        <v>738</v>
      </c>
      <c r="C997" s="5">
        <v>1639</v>
      </c>
      <c r="D997" s="18">
        <v>44081</v>
      </c>
      <c r="E997" s="19">
        <v>123</v>
      </c>
      <c r="F997" s="19">
        <v>347</v>
      </c>
      <c r="G997" s="5">
        <v>3</v>
      </c>
      <c r="H997" s="5">
        <v>0</v>
      </c>
      <c r="I997" s="5">
        <v>3</v>
      </c>
      <c r="J997" s="70">
        <f>VLOOKUP(Table7[[#This Row],[PurchaseOrderID]],Purchase_Order!$A$2:$E$1228,5,0)</f>
        <v>1614</v>
      </c>
      <c r="K997" s="4" t="str">
        <f>IF(Table7[[#This Row],[RejectedQty]]=0,"","Rejected")</f>
        <v/>
      </c>
    </row>
    <row r="998" spans="1:11" x14ac:dyDescent="0.25">
      <c r="A998" s="4">
        <v>1869</v>
      </c>
      <c r="B998" s="4">
        <v>738</v>
      </c>
      <c r="C998" s="4">
        <v>1640</v>
      </c>
      <c r="D998" s="20">
        <v>44081</v>
      </c>
      <c r="E998" s="21">
        <v>123</v>
      </c>
      <c r="F998" s="21">
        <v>348</v>
      </c>
      <c r="G998" s="4">
        <v>3</v>
      </c>
      <c r="H998" s="4">
        <v>0</v>
      </c>
      <c r="I998" s="4">
        <v>3</v>
      </c>
      <c r="J998" s="70">
        <f>VLOOKUP(Table7[[#This Row],[PurchaseOrderID]],Purchase_Order!$A$2:$E$1228,5,0)</f>
        <v>1614</v>
      </c>
      <c r="K998" s="4" t="str">
        <f>IF(Table7[[#This Row],[RejectedQty]]=0,"","Rejected")</f>
        <v/>
      </c>
    </row>
    <row r="999" spans="1:11" x14ac:dyDescent="0.25">
      <c r="A999" s="5">
        <v>1870</v>
      </c>
      <c r="B999" s="5">
        <v>738</v>
      </c>
      <c r="C999" s="5">
        <v>1641</v>
      </c>
      <c r="D999" s="18">
        <v>44081</v>
      </c>
      <c r="E999" s="19">
        <v>123</v>
      </c>
      <c r="F999" s="19">
        <v>349</v>
      </c>
      <c r="G999" s="5">
        <v>3</v>
      </c>
      <c r="H999" s="5">
        <v>0</v>
      </c>
      <c r="I999" s="5">
        <v>3</v>
      </c>
      <c r="J999" s="70">
        <f>VLOOKUP(Table7[[#This Row],[PurchaseOrderID]],Purchase_Order!$A$2:$E$1228,5,0)</f>
        <v>1614</v>
      </c>
      <c r="K999" s="4" t="str">
        <f>IF(Table7[[#This Row],[RejectedQty]]=0,"","Rejected")</f>
        <v/>
      </c>
    </row>
    <row r="1000" spans="1:11" x14ac:dyDescent="0.25">
      <c r="A1000" s="4">
        <v>1871</v>
      </c>
      <c r="B1000" s="4">
        <v>739</v>
      </c>
      <c r="C1000" s="4">
        <v>1642</v>
      </c>
      <c r="D1000" s="20">
        <v>44081</v>
      </c>
      <c r="E1000" s="21">
        <v>125</v>
      </c>
      <c r="F1000" s="21">
        <v>931</v>
      </c>
      <c r="G1000" s="4">
        <v>550</v>
      </c>
      <c r="H1000" s="4">
        <v>0</v>
      </c>
      <c r="I1000" s="4">
        <v>550</v>
      </c>
      <c r="J1000" s="70">
        <f>VLOOKUP(Table7[[#This Row],[PurchaseOrderID]],Purchase_Order!$A$2:$E$1228,5,0)</f>
        <v>1588</v>
      </c>
      <c r="K1000" s="4" t="str">
        <f>IF(Table7[[#This Row],[RejectedQty]]=0,"","Rejected")</f>
        <v/>
      </c>
    </row>
    <row r="1001" spans="1:11" x14ac:dyDescent="0.25">
      <c r="A1001" s="5">
        <v>1872</v>
      </c>
      <c r="B1001" s="5">
        <v>739</v>
      </c>
      <c r="C1001" s="5">
        <v>1643</v>
      </c>
      <c r="D1001" s="18">
        <v>44081</v>
      </c>
      <c r="E1001" s="19">
        <v>125</v>
      </c>
      <c r="F1001" s="19">
        <v>932</v>
      </c>
      <c r="G1001" s="5">
        <v>550</v>
      </c>
      <c r="H1001" s="5">
        <v>0</v>
      </c>
      <c r="I1001" s="5">
        <v>550</v>
      </c>
      <c r="J1001" s="70">
        <f>VLOOKUP(Table7[[#This Row],[PurchaseOrderID]],Purchase_Order!$A$2:$E$1228,5,0)</f>
        <v>1588</v>
      </c>
      <c r="K1001" s="4" t="str">
        <f>IF(Table7[[#This Row],[RejectedQty]]=0,"","Rejected")</f>
        <v/>
      </c>
    </row>
    <row r="1002" spans="1:11" x14ac:dyDescent="0.25">
      <c r="A1002" s="4">
        <v>1873</v>
      </c>
      <c r="B1002" s="4">
        <v>740</v>
      </c>
      <c r="C1002" s="4">
        <v>1644</v>
      </c>
      <c r="D1002" s="20">
        <v>44081</v>
      </c>
      <c r="E1002" s="21">
        <v>123</v>
      </c>
      <c r="F1002" s="21">
        <v>347</v>
      </c>
      <c r="G1002" s="4">
        <v>3</v>
      </c>
      <c r="H1002" s="4">
        <v>0</v>
      </c>
      <c r="I1002" s="4">
        <v>3</v>
      </c>
      <c r="J1002" s="70">
        <f>VLOOKUP(Table7[[#This Row],[PurchaseOrderID]],Purchase_Order!$A$2:$E$1228,5,0)</f>
        <v>1622</v>
      </c>
      <c r="K1002" s="4" t="str">
        <f>IF(Table7[[#This Row],[RejectedQty]]=0,"","Rejected")</f>
        <v/>
      </c>
    </row>
    <row r="1003" spans="1:11" x14ac:dyDescent="0.25">
      <c r="A1003" s="5">
        <v>1874</v>
      </c>
      <c r="B1003" s="5">
        <v>740</v>
      </c>
      <c r="C1003" s="5">
        <v>1645</v>
      </c>
      <c r="D1003" s="18">
        <v>44081</v>
      </c>
      <c r="E1003" s="19">
        <v>125</v>
      </c>
      <c r="F1003" s="19">
        <v>348</v>
      </c>
      <c r="G1003" s="5">
        <v>3</v>
      </c>
      <c r="H1003" s="5">
        <v>0</v>
      </c>
      <c r="I1003" s="5">
        <v>3</v>
      </c>
      <c r="J1003" s="70">
        <f>VLOOKUP(Table7[[#This Row],[PurchaseOrderID]],Purchase_Order!$A$2:$E$1228,5,0)</f>
        <v>1622</v>
      </c>
      <c r="K1003" s="4" t="str">
        <f>IF(Table7[[#This Row],[RejectedQty]]=0,"","Rejected")</f>
        <v/>
      </c>
    </row>
    <row r="1004" spans="1:11" x14ac:dyDescent="0.25">
      <c r="A1004" s="4">
        <v>1875</v>
      </c>
      <c r="B1004" s="4">
        <v>740</v>
      </c>
      <c r="C1004" s="4">
        <v>1646</v>
      </c>
      <c r="D1004" s="20">
        <v>44081</v>
      </c>
      <c r="E1004" s="21">
        <v>123</v>
      </c>
      <c r="F1004" s="21">
        <v>349</v>
      </c>
      <c r="G1004" s="4">
        <v>3</v>
      </c>
      <c r="H1004" s="4">
        <v>0</v>
      </c>
      <c r="I1004" s="4">
        <v>3</v>
      </c>
      <c r="J1004" s="70">
        <f>VLOOKUP(Table7[[#This Row],[PurchaseOrderID]],Purchase_Order!$A$2:$E$1228,5,0)</f>
        <v>1622</v>
      </c>
      <c r="K1004" s="4" t="str">
        <f>IF(Table7[[#This Row],[RejectedQty]]=0,"","Rejected")</f>
        <v/>
      </c>
    </row>
    <row r="1005" spans="1:11" x14ac:dyDescent="0.25">
      <c r="A1005" s="5">
        <v>1876</v>
      </c>
      <c r="B1005" s="5">
        <v>741</v>
      </c>
      <c r="C1005" s="5">
        <v>1647</v>
      </c>
      <c r="D1005" s="18">
        <v>44081</v>
      </c>
      <c r="E1005" s="19">
        <v>123</v>
      </c>
      <c r="F1005" s="19">
        <v>930</v>
      </c>
      <c r="G1005" s="5">
        <v>550</v>
      </c>
      <c r="H1005" s="5">
        <v>0</v>
      </c>
      <c r="I1005" s="5">
        <v>550</v>
      </c>
      <c r="J1005" s="70">
        <f>VLOOKUP(Table7[[#This Row],[PurchaseOrderID]],Purchase_Order!$A$2:$E$1228,5,0)</f>
        <v>1632</v>
      </c>
      <c r="K1005" s="4" t="str">
        <f>IF(Table7[[#This Row],[RejectedQty]]=0,"","Rejected")</f>
        <v/>
      </c>
    </row>
    <row r="1006" spans="1:11" x14ac:dyDescent="0.25">
      <c r="A1006" s="4">
        <v>1877</v>
      </c>
      <c r="B1006" s="4">
        <v>742</v>
      </c>
      <c r="C1006" s="4">
        <v>1648</v>
      </c>
      <c r="D1006" s="20">
        <v>44081</v>
      </c>
      <c r="E1006" s="21">
        <v>125</v>
      </c>
      <c r="F1006" s="21">
        <v>332</v>
      </c>
      <c r="G1006" s="4">
        <v>550</v>
      </c>
      <c r="H1006" s="4">
        <v>82</v>
      </c>
      <c r="I1006" s="4">
        <v>468</v>
      </c>
      <c r="J1006" s="70">
        <f>VLOOKUP(Table7[[#This Row],[PurchaseOrderID]],Purchase_Order!$A$2:$E$1228,5,0)</f>
        <v>1608</v>
      </c>
      <c r="K1006" s="4" t="str">
        <f>IF(Table7[[#This Row],[RejectedQty]]=0,"","Rejected")</f>
        <v>Rejected</v>
      </c>
    </row>
    <row r="1007" spans="1:11" x14ac:dyDescent="0.25">
      <c r="A1007" s="5">
        <v>1878</v>
      </c>
      <c r="B1007" s="5">
        <v>743</v>
      </c>
      <c r="C1007" s="5">
        <v>1649</v>
      </c>
      <c r="D1007" s="18">
        <v>44081</v>
      </c>
      <c r="E1007" s="19">
        <v>125</v>
      </c>
      <c r="F1007" s="19">
        <v>948</v>
      </c>
      <c r="G1007" s="5">
        <v>550</v>
      </c>
      <c r="H1007" s="5">
        <v>0</v>
      </c>
      <c r="I1007" s="5">
        <v>550</v>
      </c>
      <c r="J1007" s="70">
        <f>VLOOKUP(Table7[[#This Row],[PurchaseOrderID]],Purchase_Order!$A$2:$E$1228,5,0)</f>
        <v>1576</v>
      </c>
      <c r="K1007" s="4" t="str">
        <f>IF(Table7[[#This Row],[RejectedQty]]=0,"","Rejected")</f>
        <v/>
      </c>
    </row>
    <row r="1008" spans="1:11" x14ac:dyDescent="0.25">
      <c r="A1008" s="4">
        <v>1879</v>
      </c>
      <c r="B1008" s="4">
        <v>743</v>
      </c>
      <c r="C1008" s="4">
        <v>1650</v>
      </c>
      <c r="D1008" s="20">
        <v>44081</v>
      </c>
      <c r="E1008" s="21">
        <v>125</v>
      </c>
      <c r="F1008" s="21">
        <v>907</v>
      </c>
      <c r="G1008" s="4">
        <v>550</v>
      </c>
      <c r="H1008" s="4">
        <v>0</v>
      </c>
      <c r="I1008" s="4">
        <v>550</v>
      </c>
      <c r="J1008" s="70">
        <f>VLOOKUP(Table7[[#This Row],[PurchaseOrderID]],Purchase_Order!$A$2:$E$1228,5,0)</f>
        <v>1576</v>
      </c>
      <c r="K1008" s="4" t="str">
        <f>IF(Table7[[#This Row],[RejectedQty]]=0,"","Rejected")</f>
        <v/>
      </c>
    </row>
    <row r="1009" spans="1:11" x14ac:dyDescent="0.25">
      <c r="A1009" s="5">
        <v>1880</v>
      </c>
      <c r="B1009" s="5">
        <v>744</v>
      </c>
      <c r="C1009" s="5">
        <v>1651</v>
      </c>
      <c r="D1009" s="18">
        <v>44081</v>
      </c>
      <c r="E1009" s="19">
        <v>125</v>
      </c>
      <c r="F1009" s="19">
        <v>325</v>
      </c>
      <c r="G1009" s="5">
        <v>1250</v>
      </c>
      <c r="H1009" s="5">
        <v>1250</v>
      </c>
      <c r="I1009" s="5">
        <v>0</v>
      </c>
      <c r="J1009" s="70">
        <f>VLOOKUP(Table7[[#This Row],[PurchaseOrderID]],Purchase_Order!$A$2:$E$1228,5,0)</f>
        <v>1590</v>
      </c>
      <c r="K1009" s="4" t="str">
        <f>IF(Table7[[#This Row],[RejectedQty]]=0,"","Rejected")</f>
        <v>Rejected</v>
      </c>
    </row>
    <row r="1010" spans="1:11" x14ac:dyDescent="0.25">
      <c r="A1010" s="4">
        <v>1881</v>
      </c>
      <c r="B1010" s="4">
        <v>744</v>
      </c>
      <c r="C1010" s="4">
        <v>1652</v>
      </c>
      <c r="D1010" s="20">
        <v>44081</v>
      </c>
      <c r="E1010" s="21">
        <v>123</v>
      </c>
      <c r="F1010" s="21">
        <v>326</v>
      </c>
      <c r="G1010" s="4">
        <v>1250</v>
      </c>
      <c r="H1010" s="4">
        <v>1250</v>
      </c>
      <c r="I1010" s="4">
        <v>0</v>
      </c>
      <c r="J1010" s="70">
        <f>VLOOKUP(Table7[[#This Row],[PurchaseOrderID]],Purchase_Order!$A$2:$E$1228,5,0)</f>
        <v>1590</v>
      </c>
      <c r="K1010" s="4" t="str">
        <f>IF(Table7[[#This Row],[RejectedQty]]=0,"","Rejected")</f>
        <v>Rejected</v>
      </c>
    </row>
    <row r="1011" spans="1:11" x14ac:dyDescent="0.25">
      <c r="A1011" s="5">
        <v>1882</v>
      </c>
      <c r="B1011" s="5">
        <v>745</v>
      </c>
      <c r="C1011" s="5">
        <v>1653</v>
      </c>
      <c r="D1011" s="18">
        <v>44081</v>
      </c>
      <c r="E1011" s="19">
        <v>125</v>
      </c>
      <c r="F1011" s="19">
        <v>320</v>
      </c>
      <c r="G1011" s="5">
        <v>3</v>
      </c>
      <c r="H1011" s="5">
        <v>0</v>
      </c>
      <c r="I1011" s="5">
        <v>3</v>
      </c>
      <c r="J1011" s="70">
        <f>VLOOKUP(Table7[[#This Row],[PurchaseOrderID]],Purchase_Order!$A$2:$E$1228,5,0)</f>
        <v>1514</v>
      </c>
      <c r="K1011" s="4" t="str">
        <f>IF(Table7[[#This Row],[RejectedQty]]=0,"","Rejected")</f>
        <v/>
      </c>
    </row>
    <row r="1012" spans="1:11" x14ac:dyDescent="0.25">
      <c r="A1012" s="4">
        <v>1883</v>
      </c>
      <c r="B1012" s="4">
        <v>745</v>
      </c>
      <c r="C1012" s="4">
        <v>1654</v>
      </c>
      <c r="D1012" s="20">
        <v>44081</v>
      </c>
      <c r="E1012" s="21">
        <v>125</v>
      </c>
      <c r="F1012" s="21">
        <v>321</v>
      </c>
      <c r="G1012" s="4">
        <v>3</v>
      </c>
      <c r="H1012" s="4">
        <v>0</v>
      </c>
      <c r="I1012" s="4">
        <v>3</v>
      </c>
      <c r="J1012" s="70">
        <f>VLOOKUP(Table7[[#This Row],[PurchaseOrderID]],Purchase_Order!$A$2:$E$1228,5,0)</f>
        <v>1514</v>
      </c>
      <c r="K1012" s="4" t="str">
        <f>IF(Table7[[#This Row],[RejectedQty]]=0,"","Rejected")</f>
        <v/>
      </c>
    </row>
    <row r="1013" spans="1:11" x14ac:dyDescent="0.25">
      <c r="A1013" s="5">
        <v>1884</v>
      </c>
      <c r="B1013" s="5">
        <v>745</v>
      </c>
      <c r="C1013" s="5">
        <v>1655</v>
      </c>
      <c r="D1013" s="18">
        <v>44081</v>
      </c>
      <c r="E1013" s="19">
        <v>125</v>
      </c>
      <c r="F1013" s="19">
        <v>322</v>
      </c>
      <c r="G1013" s="5">
        <v>60</v>
      </c>
      <c r="H1013" s="5">
        <v>0</v>
      </c>
      <c r="I1013" s="5">
        <v>60</v>
      </c>
      <c r="J1013" s="70">
        <f>VLOOKUP(Table7[[#This Row],[PurchaseOrderID]],Purchase_Order!$A$2:$E$1228,5,0)</f>
        <v>1514</v>
      </c>
      <c r="K1013" s="4" t="str">
        <f>IF(Table7[[#This Row],[RejectedQty]]=0,"","Rejected")</f>
        <v/>
      </c>
    </row>
    <row r="1014" spans="1:11" x14ac:dyDescent="0.25">
      <c r="A1014" s="4">
        <v>1885</v>
      </c>
      <c r="B1014" s="4">
        <v>746</v>
      </c>
      <c r="C1014" s="4">
        <v>1656</v>
      </c>
      <c r="D1014" s="20">
        <v>44081</v>
      </c>
      <c r="E1014" s="21">
        <v>123</v>
      </c>
      <c r="F1014" s="21">
        <v>930</v>
      </c>
      <c r="G1014" s="4">
        <v>468</v>
      </c>
      <c r="H1014" s="4">
        <v>0</v>
      </c>
      <c r="I1014" s="4">
        <v>468</v>
      </c>
      <c r="J1014" s="70">
        <f>VLOOKUP(Table7[[#This Row],[PurchaseOrderID]],Purchase_Order!$A$2:$E$1228,5,0)</f>
        <v>1498</v>
      </c>
      <c r="K1014" s="4" t="str">
        <f>IF(Table7[[#This Row],[RejectedQty]]=0,"","Rejected")</f>
        <v/>
      </c>
    </row>
    <row r="1015" spans="1:11" x14ac:dyDescent="0.25">
      <c r="A1015" s="5">
        <v>1886</v>
      </c>
      <c r="B1015" s="5">
        <v>746</v>
      </c>
      <c r="C1015" s="5">
        <v>1657</v>
      </c>
      <c r="D1015" s="18">
        <v>44081</v>
      </c>
      <c r="E1015" s="19">
        <v>123</v>
      </c>
      <c r="F1015" s="19">
        <v>921</v>
      </c>
      <c r="G1015" s="5">
        <v>550</v>
      </c>
      <c r="H1015" s="5">
        <v>0</v>
      </c>
      <c r="I1015" s="5">
        <v>550</v>
      </c>
      <c r="J1015" s="70">
        <f>VLOOKUP(Table7[[#This Row],[PurchaseOrderID]],Purchase_Order!$A$2:$E$1228,5,0)</f>
        <v>1498</v>
      </c>
      <c r="K1015" s="4" t="str">
        <f>IF(Table7[[#This Row],[RejectedQty]]=0,"","Rejected")</f>
        <v/>
      </c>
    </row>
    <row r="1016" spans="1:11" x14ac:dyDescent="0.25">
      <c r="A1016" s="4">
        <v>1887</v>
      </c>
      <c r="B1016" s="4">
        <v>747</v>
      </c>
      <c r="C1016" s="4">
        <v>1658</v>
      </c>
      <c r="D1016" s="20">
        <v>44081</v>
      </c>
      <c r="E1016" s="21">
        <v>123</v>
      </c>
      <c r="F1016" s="21">
        <v>952</v>
      </c>
      <c r="G1016" s="4">
        <v>60</v>
      </c>
      <c r="H1016" s="4">
        <v>0</v>
      </c>
      <c r="I1016" s="4">
        <v>60</v>
      </c>
      <c r="J1016" s="70">
        <f>VLOOKUP(Table7[[#This Row],[PurchaseOrderID]],Purchase_Order!$A$2:$E$1228,5,0)</f>
        <v>1674</v>
      </c>
      <c r="K1016" s="4" t="str">
        <f>IF(Table7[[#This Row],[RejectedQty]]=0,"","Rejected")</f>
        <v/>
      </c>
    </row>
    <row r="1017" spans="1:11" x14ac:dyDescent="0.25">
      <c r="A1017" s="5">
        <v>1888</v>
      </c>
      <c r="B1017" s="5">
        <v>748</v>
      </c>
      <c r="C1017" s="5">
        <v>1659</v>
      </c>
      <c r="D1017" s="18">
        <v>44081</v>
      </c>
      <c r="E1017" s="19">
        <v>123</v>
      </c>
      <c r="F1017" s="19">
        <v>933</v>
      </c>
      <c r="G1017" s="5">
        <v>550</v>
      </c>
      <c r="H1017" s="5">
        <v>0</v>
      </c>
      <c r="I1017" s="5">
        <v>550</v>
      </c>
      <c r="J1017" s="70">
        <f>VLOOKUP(Table7[[#This Row],[PurchaseOrderID]],Purchase_Order!$A$2:$E$1228,5,0)</f>
        <v>1652</v>
      </c>
      <c r="K1017" s="4" t="str">
        <f>IF(Table7[[#This Row],[RejectedQty]]=0,"","Rejected")</f>
        <v/>
      </c>
    </row>
    <row r="1018" spans="1:11" x14ac:dyDescent="0.25">
      <c r="A1018" s="4">
        <v>1889</v>
      </c>
      <c r="B1018" s="4">
        <v>748</v>
      </c>
      <c r="C1018" s="4">
        <v>1660</v>
      </c>
      <c r="D1018" s="20">
        <v>44081</v>
      </c>
      <c r="E1018" s="21">
        <v>123</v>
      </c>
      <c r="F1018" s="21">
        <v>934</v>
      </c>
      <c r="G1018" s="4">
        <v>550</v>
      </c>
      <c r="H1018" s="4">
        <v>0</v>
      </c>
      <c r="I1018" s="4">
        <v>550</v>
      </c>
      <c r="J1018" s="70">
        <f>VLOOKUP(Table7[[#This Row],[PurchaseOrderID]],Purchase_Order!$A$2:$E$1228,5,0)</f>
        <v>1652</v>
      </c>
      <c r="K1018" s="4" t="str">
        <f>IF(Table7[[#This Row],[RejectedQty]]=0,"","Rejected")</f>
        <v/>
      </c>
    </row>
    <row r="1019" spans="1:11" x14ac:dyDescent="0.25">
      <c r="A1019" s="5">
        <v>1890</v>
      </c>
      <c r="B1019" s="5">
        <v>748</v>
      </c>
      <c r="C1019" s="5">
        <v>1661</v>
      </c>
      <c r="D1019" s="18">
        <v>44081</v>
      </c>
      <c r="E1019" s="19">
        <v>123</v>
      </c>
      <c r="F1019" s="19">
        <v>922</v>
      </c>
      <c r="G1019" s="5">
        <v>550</v>
      </c>
      <c r="H1019" s="5">
        <v>0</v>
      </c>
      <c r="I1019" s="5">
        <v>550</v>
      </c>
      <c r="J1019" s="70">
        <f>VLOOKUP(Table7[[#This Row],[PurchaseOrderID]],Purchase_Order!$A$2:$E$1228,5,0)</f>
        <v>1652</v>
      </c>
      <c r="K1019" s="4" t="str">
        <f>IF(Table7[[#This Row],[RejectedQty]]=0,"","Rejected")</f>
        <v/>
      </c>
    </row>
    <row r="1020" spans="1:11" x14ac:dyDescent="0.25">
      <c r="A1020" s="4">
        <v>1891</v>
      </c>
      <c r="B1020" s="4">
        <v>748</v>
      </c>
      <c r="C1020" s="4">
        <v>1662</v>
      </c>
      <c r="D1020" s="20">
        <v>44081</v>
      </c>
      <c r="E1020" s="21">
        <v>123</v>
      </c>
      <c r="F1020" s="21">
        <v>923</v>
      </c>
      <c r="G1020" s="4">
        <v>550</v>
      </c>
      <c r="H1020" s="4">
        <v>0</v>
      </c>
      <c r="I1020" s="4">
        <v>550</v>
      </c>
      <c r="J1020" s="70">
        <f>VLOOKUP(Table7[[#This Row],[PurchaseOrderID]],Purchase_Order!$A$2:$E$1228,5,0)</f>
        <v>1652</v>
      </c>
      <c r="K1020" s="4" t="str">
        <f>IF(Table7[[#This Row],[RejectedQty]]=0,"","Rejected")</f>
        <v/>
      </c>
    </row>
    <row r="1021" spans="1:11" x14ac:dyDescent="0.25">
      <c r="A1021" s="5">
        <v>1892</v>
      </c>
      <c r="B1021" s="5">
        <v>749</v>
      </c>
      <c r="C1021" s="5">
        <v>1663</v>
      </c>
      <c r="D1021" s="18">
        <v>44081</v>
      </c>
      <c r="E1021" s="19">
        <v>125</v>
      </c>
      <c r="F1021" s="19">
        <v>317</v>
      </c>
      <c r="G1021" s="5">
        <v>550</v>
      </c>
      <c r="H1021" s="5">
        <v>0</v>
      </c>
      <c r="I1021" s="5">
        <v>550</v>
      </c>
      <c r="J1021" s="70">
        <f>VLOOKUP(Table7[[#This Row],[PurchaseOrderID]],Purchase_Order!$A$2:$E$1228,5,0)</f>
        <v>1578</v>
      </c>
      <c r="K1021" s="4" t="str">
        <f>IF(Table7[[#This Row],[RejectedQty]]=0,"","Rejected")</f>
        <v/>
      </c>
    </row>
    <row r="1022" spans="1:11" x14ac:dyDescent="0.25">
      <c r="A1022" s="4">
        <v>1893</v>
      </c>
      <c r="B1022" s="4">
        <v>749</v>
      </c>
      <c r="C1022" s="4">
        <v>1664</v>
      </c>
      <c r="D1022" s="20">
        <v>44081</v>
      </c>
      <c r="E1022" s="21">
        <v>125</v>
      </c>
      <c r="F1022" s="21">
        <v>318</v>
      </c>
      <c r="G1022" s="4">
        <v>550</v>
      </c>
      <c r="H1022" s="4">
        <v>0</v>
      </c>
      <c r="I1022" s="4">
        <v>550</v>
      </c>
      <c r="J1022" s="70">
        <f>VLOOKUP(Table7[[#This Row],[PurchaseOrderID]],Purchase_Order!$A$2:$E$1228,5,0)</f>
        <v>1578</v>
      </c>
      <c r="K1022" s="4" t="str">
        <f>IF(Table7[[#This Row],[RejectedQty]]=0,"","Rejected")</f>
        <v/>
      </c>
    </row>
    <row r="1023" spans="1:11" x14ac:dyDescent="0.25">
      <c r="A1023" s="5">
        <v>1894</v>
      </c>
      <c r="B1023" s="5">
        <v>749</v>
      </c>
      <c r="C1023" s="5">
        <v>1665</v>
      </c>
      <c r="D1023" s="18">
        <v>44081</v>
      </c>
      <c r="E1023" s="19">
        <v>123</v>
      </c>
      <c r="F1023" s="19">
        <v>319</v>
      </c>
      <c r="G1023" s="5">
        <v>550</v>
      </c>
      <c r="H1023" s="5">
        <v>0</v>
      </c>
      <c r="I1023" s="5">
        <v>550</v>
      </c>
      <c r="J1023" s="70">
        <f>VLOOKUP(Table7[[#This Row],[PurchaseOrderID]],Purchase_Order!$A$2:$E$1228,5,0)</f>
        <v>1578</v>
      </c>
      <c r="K1023" s="4" t="str">
        <f>IF(Table7[[#This Row],[RejectedQty]]=0,"","Rejected")</f>
        <v/>
      </c>
    </row>
    <row r="1024" spans="1:11" x14ac:dyDescent="0.25">
      <c r="A1024" s="4">
        <v>1895</v>
      </c>
      <c r="B1024" s="4">
        <v>750</v>
      </c>
      <c r="C1024" s="4">
        <v>1666</v>
      </c>
      <c r="D1024" s="20">
        <v>44081</v>
      </c>
      <c r="E1024" s="21">
        <v>125</v>
      </c>
      <c r="F1024" s="21">
        <v>928</v>
      </c>
      <c r="G1024" s="4">
        <v>550</v>
      </c>
      <c r="H1024" s="4">
        <v>0</v>
      </c>
      <c r="I1024" s="4">
        <v>550</v>
      </c>
      <c r="J1024" s="70">
        <f>VLOOKUP(Table7[[#This Row],[PurchaseOrderID]],Purchase_Order!$A$2:$E$1228,5,0)</f>
        <v>1538</v>
      </c>
      <c r="K1024" s="4" t="str">
        <f>IF(Table7[[#This Row],[RejectedQty]]=0,"","Rejected")</f>
        <v/>
      </c>
    </row>
    <row r="1025" spans="1:11" x14ac:dyDescent="0.25">
      <c r="A1025" s="5">
        <v>1896</v>
      </c>
      <c r="B1025" s="5">
        <v>750</v>
      </c>
      <c r="C1025" s="5">
        <v>1667</v>
      </c>
      <c r="D1025" s="18">
        <v>44081</v>
      </c>
      <c r="E1025" s="19">
        <v>123</v>
      </c>
      <c r="F1025" s="19">
        <v>929</v>
      </c>
      <c r="G1025" s="5">
        <v>550</v>
      </c>
      <c r="H1025" s="5">
        <v>55</v>
      </c>
      <c r="I1025" s="5">
        <v>495</v>
      </c>
      <c r="J1025" s="70">
        <f>VLOOKUP(Table7[[#This Row],[PurchaseOrderID]],Purchase_Order!$A$2:$E$1228,5,0)</f>
        <v>1538</v>
      </c>
      <c r="K1025" s="4" t="str">
        <f>IF(Table7[[#This Row],[RejectedQty]]=0,"","Rejected")</f>
        <v>Rejected</v>
      </c>
    </row>
    <row r="1026" spans="1:11" x14ac:dyDescent="0.25">
      <c r="A1026" s="4">
        <v>1897</v>
      </c>
      <c r="B1026" s="4">
        <v>751</v>
      </c>
      <c r="C1026" s="4">
        <v>1668</v>
      </c>
      <c r="D1026" s="20">
        <v>44081</v>
      </c>
      <c r="E1026" s="21">
        <v>123</v>
      </c>
      <c r="F1026" s="21">
        <v>319</v>
      </c>
      <c r="G1026" s="4">
        <v>550</v>
      </c>
      <c r="H1026" s="4">
        <v>0</v>
      </c>
      <c r="I1026" s="4">
        <v>550</v>
      </c>
      <c r="J1026" s="70">
        <f>VLOOKUP(Table7[[#This Row],[PurchaseOrderID]],Purchase_Order!$A$2:$E$1228,5,0)</f>
        <v>1556</v>
      </c>
      <c r="K1026" s="4" t="str">
        <f>IF(Table7[[#This Row],[RejectedQty]]=0,"","Rejected")</f>
        <v/>
      </c>
    </row>
    <row r="1027" spans="1:11" x14ac:dyDescent="0.25">
      <c r="A1027" s="5">
        <v>1898</v>
      </c>
      <c r="B1027" s="5">
        <v>752</v>
      </c>
      <c r="C1027" s="5">
        <v>1669</v>
      </c>
      <c r="D1027" s="18">
        <v>44081</v>
      </c>
      <c r="E1027" s="19">
        <v>125</v>
      </c>
      <c r="F1027" s="19">
        <v>373</v>
      </c>
      <c r="G1027" s="5">
        <v>3</v>
      </c>
      <c r="H1027" s="5">
        <v>0</v>
      </c>
      <c r="I1027" s="5">
        <v>3</v>
      </c>
      <c r="J1027" s="70">
        <f>VLOOKUP(Table7[[#This Row],[PurchaseOrderID]],Purchase_Order!$A$2:$E$1228,5,0)</f>
        <v>1554</v>
      </c>
      <c r="K1027" s="4" t="str">
        <f>IF(Table7[[#This Row],[RejectedQty]]=0,"","Rejected")</f>
        <v/>
      </c>
    </row>
    <row r="1028" spans="1:11" x14ac:dyDescent="0.25">
      <c r="A1028" s="4">
        <v>1899</v>
      </c>
      <c r="B1028" s="4">
        <v>752</v>
      </c>
      <c r="C1028" s="4">
        <v>1670</v>
      </c>
      <c r="D1028" s="20">
        <v>44081</v>
      </c>
      <c r="E1028" s="21">
        <v>125</v>
      </c>
      <c r="F1028" s="21">
        <v>374</v>
      </c>
      <c r="G1028" s="4">
        <v>3</v>
      </c>
      <c r="H1028" s="4">
        <v>0</v>
      </c>
      <c r="I1028" s="4">
        <v>3</v>
      </c>
      <c r="J1028" s="70">
        <f>VLOOKUP(Table7[[#This Row],[PurchaseOrderID]],Purchase_Order!$A$2:$E$1228,5,0)</f>
        <v>1554</v>
      </c>
      <c r="K1028" s="4" t="str">
        <f>IF(Table7[[#This Row],[RejectedQty]]=0,"","Rejected")</f>
        <v/>
      </c>
    </row>
    <row r="1029" spans="1:11" x14ac:dyDescent="0.25">
      <c r="A1029" s="5">
        <v>1900</v>
      </c>
      <c r="B1029" s="5">
        <v>753</v>
      </c>
      <c r="C1029" s="5">
        <v>1671</v>
      </c>
      <c r="D1029" s="18">
        <v>44082</v>
      </c>
      <c r="E1029" s="19">
        <v>125</v>
      </c>
      <c r="F1029" s="19">
        <v>525</v>
      </c>
      <c r="G1029" s="5">
        <v>550</v>
      </c>
      <c r="H1029" s="5">
        <v>0</v>
      </c>
      <c r="I1029" s="5">
        <v>550</v>
      </c>
      <c r="J1029" s="70">
        <f>VLOOKUP(Table7[[#This Row],[PurchaseOrderID]],Purchase_Order!$A$2:$E$1228,5,0)</f>
        <v>1600</v>
      </c>
      <c r="K1029" s="4" t="str">
        <f>IF(Table7[[#This Row],[RejectedQty]]=0,"","Rejected")</f>
        <v/>
      </c>
    </row>
    <row r="1030" spans="1:11" x14ac:dyDescent="0.25">
      <c r="A1030" s="4">
        <v>1901</v>
      </c>
      <c r="B1030" s="4">
        <v>754</v>
      </c>
      <c r="C1030" s="4">
        <v>1672</v>
      </c>
      <c r="D1030" s="20">
        <v>44082</v>
      </c>
      <c r="E1030" s="21">
        <v>125</v>
      </c>
      <c r="F1030" s="21">
        <v>526</v>
      </c>
      <c r="G1030" s="4">
        <v>550</v>
      </c>
      <c r="H1030" s="4">
        <v>0</v>
      </c>
      <c r="I1030" s="4">
        <v>550</v>
      </c>
      <c r="J1030" s="70">
        <f>VLOOKUP(Table7[[#This Row],[PurchaseOrderID]],Purchase_Order!$A$2:$E$1228,5,0)</f>
        <v>1522</v>
      </c>
      <c r="K1030" s="4" t="str">
        <f>IF(Table7[[#This Row],[RejectedQty]]=0,"","Rejected")</f>
        <v/>
      </c>
    </row>
    <row r="1031" spans="1:11" x14ac:dyDescent="0.25">
      <c r="A1031" s="5">
        <v>1902</v>
      </c>
      <c r="B1031" s="5">
        <v>755</v>
      </c>
      <c r="C1031" s="5">
        <v>1673</v>
      </c>
      <c r="D1031" s="18">
        <v>44082</v>
      </c>
      <c r="E1031" s="19">
        <v>123</v>
      </c>
      <c r="F1031" s="19">
        <v>908</v>
      </c>
      <c r="G1031" s="5">
        <v>550</v>
      </c>
      <c r="H1031" s="5">
        <v>0</v>
      </c>
      <c r="I1031" s="5">
        <v>550</v>
      </c>
      <c r="J1031" s="70">
        <f>VLOOKUP(Table7[[#This Row],[PurchaseOrderID]],Purchase_Order!$A$2:$E$1228,5,0)</f>
        <v>1570</v>
      </c>
      <c r="K1031" s="4" t="str">
        <f>IF(Table7[[#This Row],[RejectedQty]]=0,"","Rejected")</f>
        <v/>
      </c>
    </row>
    <row r="1032" spans="1:11" x14ac:dyDescent="0.25">
      <c r="A1032" s="4">
        <v>1903</v>
      </c>
      <c r="B1032" s="4">
        <v>755</v>
      </c>
      <c r="C1032" s="4">
        <v>1674</v>
      </c>
      <c r="D1032" s="20">
        <v>44082</v>
      </c>
      <c r="E1032" s="21">
        <v>125</v>
      </c>
      <c r="F1032" s="21">
        <v>909</v>
      </c>
      <c r="G1032" s="4">
        <v>523</v>
      </c>
      <c r="H1032" s="4">
        <v>0</v>
      </c>
      <c r="I1032" s="4">
        <v>523</v>
      </c>
      <c r="J1032" s="70">
        <f>VLOOKUP(Table7[[#This Row],[PurchaseOrderID]],Purchase_Order!$A$2:$E$1228,5,0)</f>
        <v>1570</v>
      </c>
      <c r="K1032" s="4" t="str">
        <f>IF(Table7[[#This Row],[RejectedQty]]=0,"","Rejected")</f>
        <v/>
      </c>
    </row>
    <row r="1033" spans="1:11" x14ac:dyDescent="0.25">
      <c r="A1033" s="5">
        <v>1904</v>
      </c>
      <c r="B1033" s="5">
        <v>755</v>
      </c>
      <c r="C1033" s="5">
        <v>1675</v>
      </c>
      <c r="D1033" s="18">
        <v>44082</v>
      </c>
      <c r="E1033" s="19">
        <v>125</v>
      </c>
      <c r="F1033" s="19">
        <v>913</v>
      </c>
      <c r="G1033" s="5">
        <v>550</v>
      </c>
      <c r="H1033" s="5">
        <v>0</v>
      </c>
      <c r="I1033" s="5">
        <v>550</v>
      </c>
      <c r="J1033" s="70">
        <f>VLOOKUP(Table7[[#This Row],[PurchaseOrderID]],Purchase_Order!$A$2:$E$1228,5,0)</f>
        <v>1570</v>
      </c>
      <c r="K1033" s="4" t="str">
        <f>IF(Table7[[#This Row],[RejectedQty]]=0,"","Rejected")</f>
        <v/>
      </c>
    </row>
    <row r="1034" spans="1:11" x14ac:dyDescent="0.25">
      <c r="A1034" s="4">
        <v>1905</v>
      </c>
      <c r="B1034" s="4">
        <v>756</v>
      </c>
      <c r="C1034" s="4">
        <v>1676</v>
      </c>
      <c r="D1034" s="20">
        <v>44082</v>
      </c>
      <c r="E1034" s="21">
        <v>125</v>
      </c>
      <c r="F1034" s="21">
        <v>356</v>
      </c>
      <c r="G1034" s="4">
        <v>51</v>
      </c>
      <c r="H1034" s="4">
        <v>0</v>
      </c>
      <c r="I1034" s="4">
        <v>51</v>
      </c>
      <c r="J1034" s="70">
        <f>VLOOKUP(Table7[[#This Row],[PurchaseOrderID]],Purchase_Order!$A$2:$E$1228,5,0)</f>
        <v>1516</v>
      </c>
      <c r="K1034" s="4" t="str">
        <f>IF(Table7[[#This Row],[RejectedQty]]=0,"","Rejected")</f>
        <v/>
      </c>
    </row>
    <row r="1035" spans="1:11" x14ac:dyDescent="0.25">
      <c r="A1035" s="5">
        <v>1906</v>
      </c>
      <c r="B1035" s="5">
        <v>756</v>
      </c>
      <c r="C1035" s="5">
        <v>1677</v>
      </c>
      <c r="D1035" s="18">
        <v>44082</v>
      </c>
      <c r="E1035" s="19">
        <v>123</v>
      </c>
      <c r="F1035" s="19">
        <v>357</v>
      </c>
      <c r="G1035" s="5">
        <v>60</v>
      </c>
      <c r="H1035" s="5">
        <v>0</v>
      </c>
      <c r="I1035" s="5">
        <v>60</v>
      </c>
      <c r="J1035" s="70">
        <f>VLOOKUP(Table7[[#This Row],[PurchaseOrderID]],Purchase_Order!$A$2:$E$1228,5,0)</f>
        <v>1516</v>
      </c>
      <c r="K1035" s="4" t="str">
        <f>IF(Table7[[#This Row],[RejectedQty]]=0,"","Rejected")</f>
        <v/>
      </c>
    </row>
    <row r="1036" spans="1:11" x14ac:dyDescent="0.25">
      <c r="A1036" s="4">
        <v>1907</v>
      </c>
      <c r="B1036" s="4">
        <v>757</v>
      </c>
      <c r="C1036" s="4">
        <v>1678</v>
      </c>
      <c r="D1036" s="20">
        <v>44084</v>
      </c>
      <c r="E1036" s="21">
        <v>123</v>
      </c>
      <c r="F1036" s="21">
        <v>2</v>
      </c>
      <c r="G1036" s="4">
        <v>3</v>
      </c>
      <c r="H1036" s="4">
        <v>0</v>
      </c>
      <c r="I1036" s="4">
        <v>3</v>
      </c>
      <c r="J1036" s="70">
        <f>VLOOKUP(Table7[[#This Row],[PurchaseOrderID]],Purchase_Order!$A$2:$E$1228,5,0)</f>
        <v>1688</v>
      </c>
      <c r="K1036" s="4" t="str">
        <f>IF(Table7[[#This Row],[RejectedQty]]=0,"","Rejected")</f>
        <v/>
      </c>
    </row>
    <row r="1037" spans="1:11" x14ac:dyDescent="0.25">
      <c r="A1037" s="5">
        <v>1908</v>
      </c>
      <c r="B1037" s="5">
        <v>758</v>
      </c>
      <c r="C1037" s="5">
        <v>1679</v>
      </c>
      <c r="D1037" s="18">
        <v>44084</v>
      </c>
      <c r="E1037" s="19">
        <v>123</v>
      </c>
      <c r="F1037" s="19">
        <v>1</v>
      </c>
      <c r="G1037" s="5">
        <v>3</v>
      </c>
      <c r="H1037" s="5">
        <v>0</v>
      </c>
      <c r="I1037" s="5">
        <v>3</v>
      </c>
      <c r="J1037" s="70">
        <f>VLOOKUP(Table7[[#This Row],[PurchaseOrderID]],Purchase_Order!$A$2:$E$1228,5,0)</f>
        <v>1580</v>
      </c>
      <c r="K1037" s="4" t="str">
        <f>IF(Table7[[#This Row],[RejectedQty]]=0,"","Rejected")</f>
        <v/>
      </c>
    </row>
    <row r="1038" spans="1:11" x14ac:dyDescent="0.25">
      <c r="A1038" s="4">
        <v>1909</v>
      </c>
      <c r="B1038" s="4">
        <v>759</v>
      </c>
      <c r="C1038" s="4">
        <v>1680</v>
      </c>
      <c r="D1038" s="20">
        <v>44084</v>
      </c>
      <c r="E1038" s="21">
        <v>123</v>
      </c>
      <c r="F1038" s="21">
        <v>368</v>
      </c>
      <c r="G1038" s="4">
        <v>3</v>
      </c>
      <c r="H1038" s="4">
        <v>0</v>
      </c>
      <c r="I1038" s="4">
        <v>3</v>
      </c>
      <c r="J1038" s="70">
        <f>VLOOKUP(Table7[[#This Row],[PurchaseOrderID]],Purchase_Order!$A$2:$E$1228,5,0)</f>
        <v>1496</v>
      </c>
      <c r="K1038" s="4" t="str">
        <f>IF(Table7[[#This Row],[RejectedQty]]=0,"","Rejected")</f>
        <v/>
      </c>
    </row>
    <row r="1039" spans="1:11" x14ac:dyDescent="0.25">
      <c r="A1039" s="5">
        <v>1910</v>
      </c>
      <c r="B1039" s="5">
        <v>759</v>
      </c>
      <c r="C1039" s="5">
        <v>1681</v>
      </c>
      <c r="D1039" s="18">
        <v>44084</v>
      </c>
      <c r="E1039" s="19">
        <v>123</v>
      </c>
      <c r="F1039" s="19">
        <v>369</v>
      </c>
      <c r="G1039" s="5">
        <v>3</v>
      </c>
      <c r="H1039" s="5">
        <v>0</v>
      </c>
      <c r="I1039" s="5">
        <v>3</v>
      </c>
      <c r="J1039" s="70">
        <f>VLOOKUP(Table7[[#This Row],[PurchaseOrderID]],Purchase_Order!$A$2:$E$1228,5,0)</f>
        <v>1496</v>
      </c>
      <c r="K1039" s="4" t="str">
        <f>IF(Table7[[#This Row],[RejectedQty]]=0,"","Rejected")</f>
        <v/>
      </c>
    </row>
    <row r="1040" spans="1:11" x14ac:dyDescent="0.25">
      <c r="A1040" s="4">
        <v>1911</v>
      </c>
      <c r="B1040" s="4">
        <v>759</v>
      </c>
      <c r="C1040" s="4">
        <v>1682</v>
      </c>
      <c r="D1040" s="20">
        <v>44084</v>
      </c>
      <c r="E1040" s="21">
        <v>123</v>
      </c>
      <c r="F1040" s="21">
        <v>370</v>
      </c>
      <c r="G1040" s="4">
        <v>3</v>
      </c>
      <c r="H1040" s="4">
        <v>0</v>
      </c>
      <c r="I1040" s="4">
        <v>3</v>
      </c>
      <c r="J1040" s="70">
        <f>VLOOKUP(Table7[[#This Row],[PurchaseOrderID]],Purchase_Order!$A$2:$E$1228,5,0)</f>
        <v>1496</v>
      </c>
      <c r="K1040" s="4" t="str">
        <f>IF(Table7[[#This Row],[RejectedQty]]=0,"","Rejected")</f>
        <v/>
      </c>
    </row>
    <row r="1041" spans="1:11" x14ac:dyDescent="0.25">
      <c r="A1041" s="5">
        <v>1912</v>
      </c>
      <c r="B1041" s="5">
        <v>759</v>
      </c>
      <c r="C1041" s="5">
        <v>1683</v>
      </c>
      <c r="D1041" s="18">
        <v>44084</v>
      </c>
      <c r="E1041" s="19">
        <v>123</v>
      </c>
      <c r="F1041" s="19">
        <v>371</v>
      </c>
      <c r="G1041" s="5">
        <v>3</v>
      </c>
      <c r="H1041" s="5">
        <v>0</v>
      </c>
      <c r="I1041" s="5">
        <v>3</v>
      </c>
      <c r="J1041" s="70">
        <f>VLOOKUP(Table7[[#This Row],[PurchaseOrderID]],Purchase_Order!$A$2:$E$1228,5,0)</f>
        <v>1496</v>
      </c>
      <c r="K1041" s="4" t="str">
        <f>IF(Table7[[#This Row],[RejectedQty]]=0,"","Rejected")</f>
        <v/>
      </c>
    </row>
    <row r="1042" spans="1:11" x14ac:dyDescent="0.25">
      <c r="A1042" s="4">
        <v>1913</v>
      </c>
      <c r="B1042" s="4">
        <v>759</v>
      </c>
      <c r="C1042" s="4">
        <v>1684</v>
      </c>
      <c r="D1042" s="20">
        <v>44084</v>
      </c>
      <c r="E1042" s="21">
        <v>125</v>
      </c>
      <c r="F1042" s="21">
        <v>372</v>
      </c>
      <c r="G1042" s="4">
        <v>3</v>
      </c>
      <c r="H1042" s="4">
        <v>0</v>
      </c>
      <c r="I1042" s="4">
        <v>3</v>
      </c>
      <c r="J1042" s="70">
        <f>VLOOKUP(Table7[[#This Row],[PurchaseOrderID]],Purchase_Order!$A$2:$E$1228,5,0)</f>
        <v>1496</v>
      </c>
      <c r="K1042" s="4" t="str">
        <f>IF(Table7[[#This Row],[RejectedQty]]=0,"","Rejected")</f>
        <v/>
      </c>
    </row>
    <row r="1043" spans="1:11" x14ac:dyDescent="0.25">
      <c r="A1043" s="5">
        <v>1914</v>
      </c>
      <c r="B1043" s="5">
        <v>760</v>
      </c>
      <c r="C1043" s="5">
        <v>1685</v>
      </c>
      <c r="D1043" s="18">
        <v>44084</v>
      </c>
      <c r="E1043" s="19">
        <v>125</v>
      </c>
      <c r="F1043" s="19">
        <v>530</v>
      </c>
      <c r="G1043" s="5">
        <v>550</v>
      </c>
      <c r="H1043" s="5">
        <v>0</v>
      </c>
      <c r="I1043" s="5">
        <v>550</v>
      </c>
      <c r="J1043" s="70">
        <f>VLOOKUP(Table7[[#This Row],[PurchaseOrderID]],Purchase_Order!$A$2:$E$1228,5,0)</f>
        <v>1494</v>
      </c>
      <c r="K1043" s="4" t="str">
        <f>IF(Table7[[#This Row],[RejectedQty]]=0,"","Rejected")</f>
        <v/>
      </c>
    </row>
    <row r="1044" spans="1:11" x14ac:dyDescent="0.25">
      <c r="A1044" s="4">
        <v>1915</v>
      </c>
      <c r="B1044" s="4">
        <v>761</v>
      </c>
      <c r="C1044" s="4">
        <v>1686</v>
      </c>
      <c r="D1044" s="20">
        <v>44084</v>
      </c>
      <c r="E1044" s="21">
        <v>123</v>
      </c>
      <c r="F1044" s="21">
        <v>4</v>
      </c>
      <c r="G1044" s="4">
        <v>3</v>
      </c>
      <c r="H1044" s="4">
        <v>0</v>
      </c>
      <c r="I1044" s="4">
        <v>3</v>
      </c>
      <c r="J1044" s="70">
        <f>VLOOKUP(Table7[[#This Row],[PurchaseOrderID]],Purchase_Order!$A$2:$E$1228,5,0)</f>
        <v>1650</v>
      </c>
      <c r="K1044" s="4" t="str">
        <f>IF(Table7[[#This Row],[RejectedQty]]=0,"","Rejected")</f>
        <v/>
      </c>
    </row>
    <row r="1045" spans="1:11" x14ac:dyDescent="0.25">
      <c r="A1045" s="5">
        <v>1916</v>
      </c>
      <c r="B1045" s="5">
        <v>762</v>
      </c>
      <c r="C1045" s="5">
        <v>1687</v>
      </c>
      <c r="D1045" s="18">
        <v>44084</v>
      </c>
      <c r="E1045" s="19">
        <v>125</v>
      </c>
      <c r="F1045" s="19">
        <v>512</v>
      </c>
      <c r="G1045" s="5">
        <v>550</v>
      </c>
      <c r="H1045" s="5">
        <v>82</v>
      </c>
      <c r="I1045" s="5">
        <v>468</v>
      </c>
      <c r="J1045" s="70">
        <f>VLOOKUP(Table7[[#This Row],[PurchaseOrderID]],Purchase_Order!$A$2:$E$1228,5,0)</f>
        <v>1654</v>
      </c>
      <c r="K1045" s="4" t="str">
        <f>IF(Table7[[#This Row],[RejectedQty]]=0,"","Rejected")</f>
        <v>Rejected</v>
      </c>
    </row>
    <row r="1046" spans="1:11" x14ac:dyDescent="0.25">
      <c r="A1046" s="4">
        <v>1917</v>
      </c>
      <c r="B1046" s="4">
        <v>763</v>
      </c>
      <c r="C1046" s="4">
        <v>1688</v>
      </c>
      <c r="D1046" s="20">
        <v>44084</v>
      </c>
      <c r="E1046" s="21">
        <v>123</v>
      </c>
      <c r="F1046" s="21">
        <v>513</v>
      </c>
      <c r="G1046" s="4">
        <v>550</v>
      </c>
      <c r="H1046" s="4">
        <v>0</v>
      </c>
      <c r="I1046" s="4">
        <v>550</v>
      </c>
      <c r="J1046" s="70">
        <f>VLOOKUP(Table7[[#This Row],[PurchaseOrderID]],Purchase_Order!$A$2:$E$1228,5,0)</f>
        <v>1664</v>
      </c>
      <c r="K1046" s="4" t="str">
        <f>IF(Table7[[#This Row],[RejectedQty]]=0,"","Rejected")</f>
        <v/>
      </c>
    </row>
    <row r="1047" spans="1:11" x14ac:dyDescent="0.25">
      <c r="A1047" s="5">
        <v>1918</v>
      </c>
      <c r="B1047" s="5">
        <v>764</v>
      </c>
      <c r="C1047" s="5">
        <v>1689</v>
      </c>
      <c r="D1047" s="18">
        <v>44084</v>
      </c>
      <c r="E1047" s="19">
        <v>123</v>
      </c>
      <c r="F1047" s="19">
        <v>317</v>
      </c>
      <c r="G1047" s="5">
        <v>550</v>
      </c>
      <c r="H1047" s="5">
        <v>0</v>
      </c>
      <c r="I1047" s="5">
        <v>550</v>
      </c>
      <c r="J1047" s="70">
        <f>VLOOKUP(Table7[[#This Row],[PurchaseOrderID]],Purchase_Order!$A$2:$E$1228,5,0)</f>
        <v>1678</v>
      </c>
      <c r="K1047" s="4" t="str">
        <f>IF(Table7[[#This Row],[RejectedQty]]=0,"","Rejected")</f>
        <v/>
      </c>
    </row>
    <row r="1048" spans="1:11" x14ac:dyDescent="0.25">
      <c r="A1048" s="4">
        <v>1919</v>
      </c>
      <c r="B1048" s="4">
        <v>764</v>
      </c>
      <c r="C1048" s="4">
        <v>1690</v>
      </c>
      <c r="D1048" s="20">
        <v>44084</v>
      </c>
      <c r="E1048" s="21">
        <v>125</v>
      </c>
      <c r="F1048" s="21">
        <v>318</v>
      </c>
      <c r="G1048" s="4">
        <v>550</v>
      </c>
      <c r="H1048" s="4">
        <v>0</v>
      </c>
      <c r="I1048" s="4">
        <v>550</v>
      </c>
      <c r="J1048" s="70">
        <f>VLOOKUP(Table7[[#This Row],[PurchaseOrderID]],Purchase_Order!$A$2:$E$1228,5,0)</f>
        <v>1678</v>
      </c>
      <c r="K1048" s="4" t="str">
        <f>IF(Table7[[#This Row],[RejectedQty]]=0,"","Rejected")</f>
        <v/>
      </c>
    </row>
    <row r="1049" spans="1:11" x14ac:dyDescent="0.25">
      <c r="A1049" s="5">
        <v>1920</v>
      </c>
      <c r="B1049" s="5">
        <v>765</v>
      </c>
      <c r="C1049" s="5">
        <v>1691</v>
      </c>
      <c r="D1049" s="18">
        <v>44084</v>
      </c>
      <c r="E1049" s="19">
        <v>125</v>
      </c>
      <c r="F1049" s="19">
        <v>405</v>
      </c>
      <c r="G1049" s="5">
        <v>3</v>
      </c>
      <c r="H1049" s="5">
        <v>0</v>
      </c>
      <c r="I1049" s="5">
        <v>3</v>
      </c>
      <c r="J1049" s="70">
        <f>VLOOKUP(Table7[[#This Row],[PurchaseOrderID]],Purchase_Order!$A$2:$E$1228,5,0)</f>
        <v>1616</v>
      </c>
      <c r="K1049" s="4" t="str">
        <f>IF(Table7[[#This Row],[RejectedQty]]=0,"","Rejected")</f>
        <v/>
      </c>
    </row>
    <row r="1050" spans="1:11" x14ac:dyDescent="0.25">
      <c r="A1050" s="4">
        <v>1921</v>
      </c>
      <c r="B1050" s="4">
        <v>765</v>
      </c>
      <c r="C1050" s="4">
        <v>1692</v>
      </c>
      <c r="D1050" s="20">
        <v>44084</v>
      </c>
      <c r="E1050" s="21">
        <v>125</v>
      </c>
      <c r="F1050" s="21">
        <v>406</v>
      </c>
      <c r="G1050" s="4">
        <v>3</v>
      </c>
      <c r="H1050" s="4">
        <v>0</v>
      </c>
      <c r="I1050" s="4">
        <v>3</v>
      </c>
      <c r="J1050" s="70">
        <f>VLOOKUP(Table7[[#This Row],[PurchaseOrderID]],Purchase_Order!$A$2:$E$1228,5,0)</f>
        <v>1616</v>
      </c>
      <c r="K1050" s="4" t="str">
        <f>IF(Table7[[#This Row],[RejectedQty]]=0,"","Rejected")</f>
        <v/>
      </c>
    </row>
    <row r="1051" spans="1:11" x14ac:dyDescent="0.25">
      <c r="A1051" s="5">
        <v>1922</v>
      </c>
      <c r="B1051" s="5">
        <v>765</v>
      </c>
      <c r="C1051" s="5">
        <v>1693</v>
      </c>
      <c r="D1051" s="18">
        <v>44084</v>
      </c>
      <c r="E1051" s="19">
        <v>125</v>
      </c>
      <c r="F1051" s="19">
        <v>407</v>
      </c>
      <c r="G1051" s="5">
        <v>3</v>
      </c>
      <c r="H1051" s="5">
        <v>0</v>
      </c>
      <c r="I1051" s="5">
        <v>3</v>
      </c>
      <c r="J1051" s="70">
        <f>VLOOKUP(Table7[[#This Row],[PurchaseOrderID]],Purchase_Order!$A$2:$E$1228,5,0)</f>
        <v>1616</v>
      </c>
      <c r="K1051" s="4" t="str">
        <f>IF(Table7[[#This Row],[RejectedQty]]=0,"","Rejected")</f>
        <v/>
      </c>
    </row>
    <row r="1052" spans="1:11" x14ac:dyDescent="0.25">
      <c r="A1052" s="4">
        <v>1923</v>
      </c>
      <c r="B1052" s="4">
        <v>765</v>
      </c>
      <c r="C1052" s="4">
        <v>1694</v>
      </c>
      <c r="D1052" s="20">
        <v>44084</v>
      </c>
      <c r="E1052" s="21">
        <v>123</v>
      </c>
      <c r="F1052" s="21">
        <v>408</v>
      </c>
      <c r="G1052" s="4">
        <v>3</v>
      </c>
      <c r="H1052" s="4">
        <v>0</v>
      </c>
      <c r="I1052" s="4">
        <v>3</v>
      </c>
      <c r="J1052" s="70">
        <f>VLOOKUP(Table7[[#This Row],[PurchaseOrderID]],Purchase_Order!$A$2:$E$1228,5,0)</f>
        <v>1616</v>
      </c>
      <c r="K1052" s="4" t="str">
        <f>IF(Table7[[#This Row],[RejectedQty]]=0,"","Rejected")</f>
        <v/>
      </c>
    </row>
    <row r="1053" spans="1:11" x14ac:dyDescent="0.25">
      <c r="A1053" s="5">
        <v>1924</v>
      </c>
      <c r="B1053" s="5">
        <v>765</v>
      </c>
      <c r="C1053" s="5">
        <v>1695</v>
      </c>
      <c r="D1053" s="18">
        <v>44084</v>
      </c>
      <c r="E1053" s="19">
        <v>125</v>
      </c>
      <c r="F1053" s="19">
        <v>409</v>
      </c>
      <c r="G1053" s="5">
        <v>3</v>
      </c>
      <c r="H1053" s="5">
        <v>0</v>
      </c>
      <c r="I1053" s="5">
        <v>3</v>
      </c>
      <c r="J1053" s="70">
        <f>VLOOKUP(Table7[[#This Row],[PurchaseOrderID]],Purchase_Order!$A$2:$E$1228,5,0)</f>
        <v>1616</v>
      </c>
      <c r="K1053" s="4" t="str">
        <f>IF(Table7[[#This Row],[RejectedQty]]=0,"","Rejected")</f>
        <v/>
      </c>
    </row>
    <row r="1054" spans="1:11" x14ac:dyDescent="0.25">
      <c r="A1054" s="4">
        <v>1925</v>
      </c>
      <c r="B1054" s="4">
        <v>765</v>
      </c>
      <c r="C1054" s="4">
        <v>1696</v>
      </c>
      <c r="D1054" s="20">
        <v>44084</v>
      </c>
      <c r="E1054" s="21">
        <v>125</v>
      </c>
      <c r="F1054" s="21">
        <v>410</v>
      </c>
      <c r="G1054" s="4">
        <v>3</v>
      </c>
      <c r="H1054" s="4">
        <v>0</v>
      </c>
      <c r="I1054" s="4">
        <v>3</v>
      </c>
      <c r="J1054" s="70">
        <f>VLOOKUP(Table7[[#This Row],[PurchaseOrderID]],Purchase_Order!$A$2:$E$1228,5,0)</f>
        <v>1616</v>
      </c>
      <c r="K1054" s="4" t="str">
        <f>IF(Table7[[#This Row],[RejectedQty]]=0,"","Rejected")</f>
        <v/>
      </c>
    </row>
    <row r="1055" spans="1:11" x14ac:dyDescent="0.25">
      <c r="A1055" s="5">
        <v>1926</v>
      </c>
      <c r="B1055" s="5">
        <v>765</v>
      </c>
      <c r="C1055" s="5">
        <v>1697</v>
      </c>
      <c r="D1055" s="18">
        <v>44084</v>
      </c>
      <c r="E1055" s="19">
        <v>125</v>
      </c>
      <c r="F1055" s="19">
        <v>411</v>
      </c>
      <c r="G1055" s="5">
        <v>3</v>
      </c>
      <c r="H1055" s="5">
        <v>0</v>
      </c>
      <c r="I1055" s="5">
        <v>3</v>
      </c>
      <c r="J1055" s="70">
        <f>VLOOKUP(Table7[[#This Row],[PurchaseOrderID]],Purchase_Order!$A$2:$E$1228,5,0)</f>
        <v>1616</v>
      </c>
      <c r="K1055" s="4" t="str">
        <f>IF(Table7[[#This Row],[RejectedQty]]=0,"","Rejected")</f>
        <v/>
      </c>
    </row>
    <row r="1056" spans="1:11" x14ac:dyDescent="0.25">
      <c r="A1056" s="4">
        <v>1927</v>
      </c>
      <c r="B1056" s="4">
        <v>765</v>
      </c>
      <c r="C1056" s="4">
        <v>1698</v>
      </c>
      <c r="D1056" s="20">
        <v>44084</v>
      </c>
      <c r="E1056" s="21">
        <v>123</v>
      </c>
      <c r="F1056" s="21">
        <v>412</v>
      </c>
      <c r="G1056" s="4">
        <v>3</v>
      </c>
      <c r="H1056" s="4">
        <v>0</v>
      </c>
      <c r="I1056" s="4">
        <v>3</v>
      </c>
      <c r="J1056" s="70">
        <f>VLOOKUP(Table7[[#This Row],[PurchaseOrderID]],Purchase_Order!$A$2:$E$1228,5,0)</f>
        <v>1616</v>
      </c>
      <c r="K1056" s="4" t="str">
        <f>IF(Table7[[#This Row],[RejectedQty]]=0,"","Rejected")</f>
        <v/>
      </c>
    </row>
    <row r="1057" spans="1:11" x14ac:dyDescent="0.25">
      <c r="A1057" s="5">
        <v>1928</v>
      </c>
      <c r="B1057" s="5">
        <v>765</v>
      </c>
      <c r="C1057" s="5">
        <v>1699</v>
      </c>
      <c r="D1057" s="18">
        <v>44084</v>
      </c>
      <c r="E1057" s="19">
        <v>123</v>
      </c>
      <c r="F1057" s="19">
        <v>413</v>
      </c>
      <c r="G1057" s="5">
        <v>3</v>
      </c>
      <c r="H1057" s="5">
        <v>0</v>
      </c>
      <c r="I1057" s="5">
        <v>3</v>
      </c>
      <c r="J1057" s="70">
        <f>VLOOKUP(Table7[[#This Row],[PurchaseOrderID]],Purchase_Order!$A$2:$E$1228,5,0)</f>
        <v>1616</v>
      </c>
      <c r="K1057" s="4" t="str">
        <f>IF(Table7[[#This Row],[RejectedQty]]=0,"","Rejected")</f>
        <v/>
      </c>
    </row>
    <row r="1058" spans="1:11" x14ac:dyDescent="0.25">
      <c r="A1058" s="4">
        <v>1929</v>
      </c>
      <c r="B1058" s="4">
        <v>765</v>
      </c>
      <c r="C1058" s="4">
        <v>1700</v>
      </c>
      <c r="D1058" s="20">
        <v>44084</v>
      </c>
      <c r="E1058" s="21">
        <v>123</v>
      </c>
      <c r="F1058" s="21">
        <v>414</v>
      </c>
      <c r="G1058" s="4">
        <v>3</v>
      </c>
      <c r="H1058" s="4">
        <v>0</v>
      </c>
      <c r="I1058" s="4">
        <v>3</v>
      </c>
      <c r="J1058" s="70">
        <f>VLOOKUP(Table7[[#This Row],[PurchaseOrderID]],Purchase_Order!$A$2:$E$1228,5,0)</f>
        <v>1616</v>
      </c>
      <c r="K1058" s="4" t="str">
        <f>IF(Table7[[#This Row],[RejectedQty]]=0,"","Rejected")</f>
        <v/>
      </c>
    </row>
    <row r="1059" spans="1:11" x14ac:dyDescent="0.25">
      <c r="A1059" s="5">
        <v>1930</v>
      </c>
      <c r="B1059" s="5">
        <v>765</v>
      </c>
      <c r="C1059" s="5">
        <v>1701</v>
      </c>
      <c r="D1059" s="18">
        <v>44084</v>
      </c>
      <c r="E1059" s="19">
        <v>123</v>
      </c>
      <c r="F1059" s="19">
        <v>415</v>
      </c>
      <c r="G1059" s="5">
        <v>3</v>
      </c>
      <c r="H1059" s="5">
        <v>0</v>
      </c>
      <c r="I1059" s="5">
        <v>3</v>
      </c>
      <c r="J1059" s="70">
        <f>VLOOKUP(Table7[[#This Row],[PurchaseOrderID]],Purchase_Order!$A$2:$E$1228,5,0)</f>
        <v>1616</v>
      </c>
      <c r="K1059" s="4" t="str">
        <f>IF(Table7[[#This Row],[RejectedQty]]=0,"","Rejected")</f>
        <v/>
      </c>
    </row>
    <row r="1060" spans="1:11" x14ac:dyDescent="0.25">
      <c r="A1060" s="4">
        <v>1931</v>
      </c>
      <c r="B1060" s="4">
        <v>765</v>
      </c>
      <c r="C1060" s="4">
        <v>1702</v>
      </c>
      <c r="D1060" s="20">
        <v>44084</v>
      </c>
      <c r="E1060" s="21">
        <v>123</v>
      </c>
      <c r="F1060" s="21">
        <v>416</v>
      </c>
      <c r="G1060" s="4">
        <v>3</v>
      </c>
      <c r="H1060" s="4">
        <v>0</v>
      </c>
      <c r="I1060" s="4">
        <v>3</v>
      </c>
      <c r="J1060" s="70">
        <f>VLOOKUP(Table7[[#This Row],[PurchaseOrderID]],Purchase_Order!$A$2:$E$1228,5,0)</f>
        <v>1616</v>
      </c>
      <c r="K1060" s="4" t="str">
        <f>IF(Table7[[#This Row],[RejectedQty]]=0,"","Rejected")</f>
        <v/>
      </c>
    </row>
    <row r="1061" spans="1:11" x14ac:dyDescent="0.25">
      <c r="A1061" s="5">
        <v>1932</v>
      </c>
      <c r="B1061" s="5">
        <v>765</v>
      </c>
      <c r="C1061" s="5">
        <v>1703</v>
      </c>
      <c r="D1061" s="18">
        <v>44084</v>
      </c>
      <c r="E1061" s="19">
        <v>123</v>
      </c>
      <c r="F1061" s="19">
        <v>417</v>
      </c>
      <c r="G1061" s="5">
        <v>3</v>
      </c>
      <c r="H1061" s="5">
        <v>0</v>
      </c>
      <c r="I1061" s="5">
        <v>3</v>
      </c>
      <c r="J1061" s="70">
        <f>VLOOKUP(Table7[[#This Row],[PurchaseOrderID]],Purchase_Order!$A$2:$E$1228,5,0)</f>
        <v>1616</v>
      </c>
      <c r="K1061" s="4" t="str">
        <f>IF(Table7[[#This Row],[RejectedQty]]=0,"","Rejected")</f>
        <v/>
      </c>
    </row>
    <row r="1062" spans="1:11" x14ac:dyDescent="0.25">
      <c r="A1062" s="4">
        <v>1933</v>
      </c>
      <c r="B1062" s="4">
        <v>765</v>
      </c>
      <c r="C1062" s="4">
        <v>1704</v>
      </c>
      <c r="D1062" s="20">
        <v>44084</v>
      </c>
      <c r="E1062" s="21">
        <v>123</v>
      </c>
      <c r="F1062" s="21">
        <v>418</v>
      </c>
      <c r="G1062" s="4">
        <v>3</v>
      </c>
      <c r="H1062" s="4">
        <v>0</v>
      </c>
      <c r="I1062" s="4">
        <v>3</v>
      </c>
      <c r="J1062" s="70">
        <f>VLOOKUP(Table7[[#This Row],[PurchaseOrderID]],Purchase_Order!$A$2:$E$1228,5,0)</f>
        <v>1616</v>
      </c>
      <c r="K1062" s="4" t="str">
        <f>IF(Table7[[#This Row],[RejectedQty]]=0,"","Rejected")</f>
        <v/>
      </c>
    </row>
    <row r="1063" spans="1:11" x14ac:dyDescent="0.25">
      <c r="A1063" s="5">
        <v>1934</v>
      </c>
      <c r="B1063" s="5">
        <v>765</v>
      </c>
      <c r="C1063" s="5">
        <v>1705</v>
      </c>
      <c r="D1063" s="18">
        <v>44084</v>
      </c>
      <c r="E1063" s="19">
        <v>125</v>
      </c>
      <c r="F1063" s="19">
        <v>419</v>
      </c>
      <c r="G1063" s="5">
        <v>3</v>
      </c>
      <c r="H1063" s="5">
        <v>0</v>
      </c>
      <c r="I1063" s="5">
        <v>3</v>
      </c>
      <c r="J1063" s="70">
        <f>VLOOKUP(Table7[[#This Row],[PurchaseOrderID]],Purchase_Order!$A$2:$E$1228,5,0)</f>
        <v>1616</v>
      </c>
      <c r="K1063" s="4" t="str">
        <f>IF(Table7[[#This Row],[RejectedQty]]=0,"","Rejected")</f>
        <v/>
      </c>
    </row>
    <row r="1064" spans="1:11" x14ac:dyDescent="0.25">
      <c r="A1064" s="4">
        <v>1935</v>
      </c>
      <c r="B1064" s="4">
        <v>765</v>
      </c>
      <c r="C1064" s="4">
        <v>1706</v>
      </c>
      <c r="D1064" s="20">
        <v>44084</v>
      </c>
      <c r="E1064" s="21">
        <v>125</v>
      </c>
      <c r="F1064" s="21">
        <v>420</v>
      </c>
      <c r="G1064" s="4">
        <v>3</v>
      </c>
      <c r="H1064" s="4">
        <v>0</v>
      </c>
      <c r="I1064" s="4">
        <v>3</v>
      </c>
      <c r="J1064" s="70">
        <f>VLOOKUP(Table7[[#This Row],[PurchaseOrderID]],Purchase_Order!$A$2:$E$1228,5,0)</f>
        <v>1616</v>
      </c>
      <c r="K1064" s="4" t="str">
        <f>IF(Table7[[#This Row],[RejectedQty]]=0,"","Rejected")</f>
        <v/>
      </c>
    </row>
    <row r="1065" spans="1:11" x14ac:dyDescent="0.25">
      <c r="A1065" s="5">
        <v>1936</v>
      </c>
      <c r="B1065" s="5">
        <v>765</v>
      </c>
      <c r="C1065" s="5">
        <v>1707</v>
      </c>
      <c r="D1065" s="18">
        <v>44084</v>
      </c>
      <c r="E1065" s="19">
        <v>123</v>
      </c>
      <c r="F1065" s="19">
        <v>421</v>
      </c>
      <c r="G1065" s="5">
        <v>3</v>
      </c>
      <c r="H1065" s="5">
        <v>0</v>
      </c>
      <c r="I1065" s="5">
        <v>3</v>
      </c>
      <c r="J1065" s="70">
        <f>VLOOKUP(Table7[[#This Row],[PurchaseOrderID]],Purchase_Order!$A$2:$E$1228,5,0)</f>
        <v>1616</v>
      </c>
      <c r="K1065" s="4" t="str">
        <f>IF(Table7[[#This Row],[RejectedQty]]=0,"","Rejected")</f>
        <v/>
      </c>
    </row>
    <row r="1066" spans="1:11" x14ac:dyDescent="0.25">
      <c r="A1066" s="4">
        <v>1937</v>
      </c>
      <c r="B1066" s="4">
        <v>766</v>
      </c>
      <c r="C1066" s="4">
        <v>1708</v>
      </c>
      <c r="D1066" s="20">
        <v>44084</v>
      </c>
      <c r="E1066" s="21">
        <v>125</v>
      </c>
      <c r="F1066" s="21">
        <v>436</v>
      </c>
      <c r="G1066" s="4">
        <v>3</v>
      </c>
      <c r="H1066" s="4">
        <v>0</v>
      </c>
      <c r="I1066" s="4">
        <v>3</v>
      </c>
      <c r="J1066" s="70">
        <f>VLOOKUP(Table7[[#This Row],[PurchaseOrderID]],Purchase_Order!$A$2:$E$1228,5,0)</f>
        <v>1492</v>
      </c>
      <c r="K1066" s="4" t="str">
        <f>IF(Table7[[#This Row],[RejectedQty]]=0,"","Rejected")</f>
        <v/>
      </c>
    </row>
    <row r="1067" spans="1:11" x14ac:dyDescent="0.25">
      <c r="A1067" s="5">
        <v>1938</v>
      </c>
      <c r="B1067" s="5">
        <v>766</v>
      </c>
      <c r="C1067" s="5">
        <v>1709</v>
      </c>
      <c r="D1067" s="18">
        <v>44084</v>
      </c>
      <c r="E1067" s="19">
        <v>123</v>
      </c>
      <c r="F1067" s="19">
        <v>437</v>
      </c>
      <c r="G1067" s="5">
        <v>3</v>
      </c>
      <c r="H1067" s="5">
        <v>0</v>
      </c>
      <c r="I1067" s="5">
        <v>3</v>
      </c>
      <c r="J1067" s="70">
        <f>VLOOKUP(Table7[[#This Row],[PurchaseOrderID]],Purchase_Order!$A$2:$E$1228,5,0)</f>
        <v>1492</v>
      </c>
      <c r="K1067" s="4" t="str">
        <f>IF(Table7[[#This Row],[RejectedQty]]=0,"","Rejected")</f>
        <v/>
      </c>
    </row>
    <row r="1068" spans="1:11" x14ac:dyDescent="0.25">
      <c r="A1068" s="4">
        <v>1939</v>
      </c>
      <c r="B1068" s="4">
        <v>767</v>
      </c>
      <c r="C1068" s="4">
        <v>1710</v>
      </c>
      <c r="D1068" s="20">
        <v>44084</v>
      </c>
      <c r="E1068" s="21">
        <v>123</v>
      </c>
      <c r="F1068" s="21">
        <v>322</v>
      </c>
      <c r="G1068" s="4">
        <v>60</v>
      </c>
      <c r="H1068" s="4">
        <v>0</v>
      </c>
      <c r="I1068" s="4">
        <v>60</v>
      </c>
      <c r="J1068" s="70">
        <f>VLOOKUP(Table7[[#This Row],[PurchaseOrderID]],Purchase_Order!$A$2:$E$1228,5,0)</f>
        <v>1602</v>
      </c>
      <c r="K1068" s="4" t="str">
        <f>IF(Table7[[#This Row],[RejectedQty]]=0,"","Rejected")</f>
        <v/>
      </c>
    </row>
    <row r="1069" spans="1:11" x14ac:dyDescent="0.25">
      <c r="A1069" s="5">
        <v>1940</v>
      </c>
      <c r="B1069" s="5">
        <v>768</v>
      </c>
      <c r="C1069" s="5">
        <v>1711</v>
      </c>
      <c r="D1069" s="18">
        <v>44084</v>
      </c>
      <c r="E1069" s="19">
        <v>125</v>
      </c>
      <c r="F1069" s="19">
        <v>438</v>
      </c>
      <c r="G1069" s="5">
        <v>3</v>
      </c>
      <c r="H1069" s="5">
        <v>0</v>
      </c>
      <c r="I1069" s="5">
        <v>3</v>
      </c>
      <c r="J1069" s="70">
        <f>VLOOKUP(Table7[[#This Row],[PurchaseOrderID]],Purchase_Order!$A$2:$E$1228,5,0)</f>
        <v>1540</v>
      </c>
      <c r="K1069" s="4" t="str">
        <f>IF(Table7[[#This Row],[RejectedQty]]=0,"","Rejected")</f>
        <v/>
      </c>
    </row>
    <row r="1070" spans="1:11" x14ac:dyDescent="0.25">
      <c r="A1070" s="4">
        <v>1941</v>
      </c>
      <c r="B1070" s="4">
        <v>768</v>
      </c>
      <c r="C1070" s="4">
        <v>1712</v>
      </c>
      <c r="D1070" s="20">
        <v>44084</v>
      </c>
      <c r="E1070" s="21">
        <v>125</v>
      </c>
      <c r="F1070" s="21">
        <v>439</v>
      </c>
      <c r="G1070" s="4">
        <v>3</v>
      </c>
      <c r="H1070" s="4">
        <v>0</v>
      </c>
      <c r="I1070" s="4">
        <v>3</v>
      </c>
      <c r="J1070" s="70">
        <f>VLOOKUP(Table7[[#This Row],[PurchaseOrderID]],Purchase_Order!$A$2:$E$1228,5,0)</f>
        <v>1540</v>
      </c>
      <c r="K1070" s="4" t="str">
        <f>IF(Table7[[#This Row],[RejectedQty]]=0,"","Rejected")</f>
        <v/>
      </c>
    </row>
    <row r="1071" spans="1:11" x14ac:dyDescent="0.25">
      <c r="A1071" s="5">
        <v>1942</v>
      </c>
      <c r="B1071" s="5">
        <v>768</v>
      </c>
      <c r="C1071" s="5">
        <v>1713</v>
      </c>
      <c r="D1071" s="18">
        <v>44084</v>
      </c>
      <c r="E1071" s="19">
        <v>125</v>
      </c>
      <c r="F1071" s="19">
        <v>440</v>
      </c>
      <c r="G1071" s="5">
        <v>3</v>
      </c>
      <c r="H1071" s="5">
        <v>0</v>
      </c>
      <c r="I1071" s="5">
        <v>3</v>
      </c>
      <c r="J1071" s="70">
        <f>VLOOKUP(Table7[[#This Row],[PurchaseOrderID]],Purchase_Order!$A$2:$E$1228,5,0)</f>
        <v>1540</v>
      </c>
      <c r="K1071" s="4" t="str">
        <f>IF(Table7[[#This Row],[RejectedQty]]=0,"","Rejected")</f>
        <v/>
      </c>
    </row>
    <row r="1072" spans="1:11" x14ac:dyDescent="0.25">
      <c r="A1072" s="4">
        <v>1943</v>
      </c>
      <c r="B1072" s="4">
        <v>768</v>
      </c>
      <c r="C1072" s="4">
        <v>1714</v>
      </c>
      <c r="D1072" s="20">
        <v>44084</v>
      </c>
      <c r="E1072" s="21">
        <v>125</v>
      </c>
      <c r="F1072" s="21">
        <v>441</v>
      </c>
      <c r="G1072" s="4">
        <v>3</v>
      </c>
      <c r="H1072" s="4">
        <v>0</v>
      </c>
      <c r="I1072" s="4">
        <v>3</v>
      </c>
      <c r="J1072" s="70">
        <f>VLOOKUP(Table7[[#This Row],[PurchaseOrderID]],Purchase_Order!$A$2:$E$1228,5,0)</f>
        <v>1540</v>
      </c>
      <c r="K1072" s="4" t="str">
        <f>IF(Table7[[#This Row],[RejectedQty]]=0,"","Rejected")</f>
        <v/>
      </c>
    </row>
    <row r="1073" spans="1:11" x14ac:dyDescent="0.25">
      <c r="A1073" s="5">
        <v>1944</v>
      </c>
      <c r="B1073" s="5">
        <v>768</v>
      </c>
      <c r="C1073" s="5">
        <v>1715</v>
      </c>
      <c r="D1073" s="18">
        <v>44084</v>
      </c>
      <c r="E1073" s="19">
        <v>123</v>
      </c>
      <c r="F1073" s="19">
        <v>442</v>
      </c>
      <c r="G1073" s="5">
        <v>3</v>
      </c>
      <c r="H1073" s="5">
        <v>0</v>
      </c>
      <c r="I1073" s="5">
        <v>3</v>
      </c>
      <c r="J1073" s="70">
        <f>VLOOKUP(Table7[[#This Row],[PurchaseOrderID]],Purchase_Order!$A$2:$E$1228,5,0)</f>
        <v>1540</v>
      </c>
      <c r="K1073" s="4" t="str">
        <f>IF(Table7[[#This Row],[RejectedQty]]=0,"","Rejected")</f>
        <v/>
      </c>
    </row>
    <row r="1074" spans="1:11" x14ac:dyDescent="0.25">
      <c r="A1074" s="4">
        <v>1945</v>
      </c>
      <c r="B1074" s="4">
        <v>769</v>
      </c>
      <c r="C1074" s="4">
        <v>1716</v>
      </c>
      <c r="D1074" s="20">
        <v>44084</v>
      </c>
      <c r="E1074" s="21">
        <v>125</v>
      </c>
      <c r="F1074" s="21">
        <v>941</v>
      </c>
      <c r="G1074" s="4">
        <v>550</v>
      </c>
      <c r="H1074" s="4">
        <v>0</v>
      </c>
      <c r="I1074" s="4">
        <v>550</v>
      </c>
      <c r="J1074" s="70">
        <f>VLOOKUP(Table7[[#This Row],[PurchaseOrderID]],Purchase_Order!$A$2:$E$1228,5,0)</f>
        <v>1628</v>
      </c>
      <c r="K1074" s="4" t="str">
        <f>IF(Table7[[#This Row],[RejectedQty]]=0,"","Rejected")</f>
        <v/>
      </c>
    </row>
    <row r="1075" spans="1:11" x14ac:dyDescent="0.25">
      <c r="A1075" s="5">
        <v>1946</v>
      </c>
      <c r="B1075" s="5">
        <v>770</v>
      </c>
      <c r="C1075" s="5">
        <v>1717</v>
      </c>
      <c r="D1075" s="18">
        <v>44084</v>
      </c>
      <c r="E1075" s="19">
        <v>125</v>
      </c>
      <c r="F1075" s="19">
        <v>320</v>
      </c>
      <c r="G1075" s="5">
        <v>3</v>
      </c>
      <c r="H1075" s="5">
        <v>0</v>
      </c>
      <c r="I1075" s="5">
        <v>3</v>
      </c>
      <c r="J1075" s="70">
        <f>VLOOKUP(Table7[[#This Row],[PurchaseOrderID]],Purchase_Order!$A$2:$E$1228,5,0)</f>
        <v>1604</v>
      </c>
      <c r="K1075" s="4" t="str">
        <f>IF(Table7[[#This Row],[RejectedQty]]=0,"","Rejected")</f>
        <v/>
      </c>
    </row>
    <row r="1076" spans="1:11" x14ac:dyDescent="0.25">
      <c r="A1076" s="4">
        <v>1947</v>
      </c>
      <c r="B1076" s="4">
        <v>770</v>
      </c>
      <c r="C1076" s="4">
        <v>1718</v>
      </c>
      <c r="D1076" s="20">
        <v>44084</v>
      </c>
      <c r="E1076" s="21">
        <v>125</v>
      </c>
      <c r="F1076" s="21">
        <v>321</v>
      </c>
      <c r="G1076" s="4">
        <v>3</v>
      </c>
      <c r="H1076" s="4">
        <v>0</v>
      </c>
      <c r="I1076" s="4">
        <v>3</v>
      </c>
      <c r="J1076" s="70">
        <f>VLOOKUP(Table7[[#This Row],[PurchaseOrderID]],Purchase_Order!$A$2:$E$1228,5,0)</f>
        <v>1604</v>
      </c>
      <c r="K1076" s="4" t="str">
        <f>IF(Table7[[#This Row],[RejectedQty]]=0,"","Rejected")</f>
        <v/>
      </c>
    </row>
    <row r="1077" spans="1:11" x14ac:dyDescent="0.25">
      <c r="A1077" s="5">
        <v>1948</v>
      </c>
      <c r="B1077" s="5">
        <v>770</v>
      </c>
      <c r="C1077" s="5">
        <v>1719</v>
      </c>
      <c r="D1077" s="18">
        <v>44084</v>
      </c>
      <c r="E1077" s="19">
        <v>123</v>
      </c>
      <c r="F1077" s="19">
        <v>322</v>
      </c>
      <c r="G1077" s="5">
        <v>60</v>
      </c>
      <c r="H1077" s="5">
        <v>0</v>
      </c>
      <c r="I1077" s="5">
        <v>60</v>
      </c>
      <c r="J1077" s="70">
        <f>VLOOKUP(Table7[[#This Row],[PurchaseOrderID]],Purchase_Order!$A$2:$E$1228,5,0)</f>
        <v>1604</v>
      </c>
      <c r="K1077" s="4" t="str">
        <f>IF(Table7[[#This Row],[RejectedQty]]=0,"","Rejected")</f>
        <v/>
      </c>
    </row>
    <row r="1078" spans="1:11" x14ac:dyDescent="0.25">
      <c r="A1078" s="4">
        <v>1949</v>
      </c>
      <c r="B1078" s="4">
        <v>771</v>
      </c>
      <c r="C1078" s="4">
        <v>1720</v>
      </c>
      <c r="D1078" s="20">
        <v>44084</v>
      </c>
      <c r="E1078" s="21">
        <v>123</v>
      </c>
      <c r="F1078" s="21">
        <v>504</v>
      </c>
      <c r="G1078" s="4">
        <v>3</v>
      </c>
      <c r="H1078" s="4">
        <v>0</v>
      </c>
      <c r="I1078" s="4">
        <v>3</v>
      </c>
      <c r="J1078" s="70">
        <f>VLOOKUP(Table7[[#This Row],[PurchaseOrderID]],Purchase_Order!$A$2:$E$1228,5,0)</f>
        <v>1690</v>
      </c>
      <c r="K1078" s="4" t="str">
        <f>IF(Table7[[#This Row],[RejectedQty]]=0,"","Rejected")</f>
        <v/>
      </c>
    </row>
    <row r="1079" spans="1:11" x14ac:dyDescent="0.25">
      <c r="A1079" s="5">
        <v>1950</v>
      </c>
      <c r="B1079" s="5">
        <v>772</v>
      </c>
      <c r="C1079" s="5">
        <v>1721</v>
      </c>
      <c r="D1079" s="18">
        <v>44084</v>
      </c>
      <c r="E1079" s="19">
        <v>123</v>
      </c>
      <c r="F1079" s="19">
        <v>497</v>
      </c>
      <c r="G1079" s="5">
        <v>3</v>
      </c>
      <c r="H1079" s="5">
        <v>0</v>
      </c>
      <c r="I1079" s="5">
        <v>3</v>
      </c>
      <c r="J1079" s="70">
        <f>VLOOKUP(Table7[[#This Row],[PurchaseOrderID]],Purchase_Order!$A$2:$E$1228,5,0)</f>
        <v>1566</v>
      </c>
      <c r="K1079" s="4" t="str">
        <f>IF(Table7[[#This Row],[RejectedQty]]=0,"","Rejected")</f>
        <v/>
      </c>
    </row>
    <row r="1080" spans="1:11" x14ac:dyDescent="0.25">
      <c r="A1080" s="4">
        <v>1951</v>
      </c>
      <c r="B1080" s="4">
        <v>773</v>
      </c>
      <c r="C1080" s="4">
        <v>1722</v>
      </c>
      <c r="D1080" s="20">
        <v>44085</v>
      </c>
      <c r="E1080" s="21">
        <v>123</v>
      </c>
      <c r="F1080" s="21">
        <v>323</v>
      </c>
      <c r="G1080" s="4">
        <v>3</v>
      </c>
      <c r="H1080" s="4">
        <v>0</v>
      </c>
      <c r="I1080" s="4">
        <v>3</v>
      </c>
      <c r="J1080" s="70">
        <f>VLOOKUP(Table7[[#This Row],[PurchaseOrderID]],Purchase_Order!$A$2:$E$1228,5,0)</f>
        <v>1698</v>
      </c>
      <c r="K1080" s="4" t="str">
        <f>IF(Table7[[#This Row],[RejectedQty]]=0,"","Rejected")</f>
        <v/>
      </c>
    </row>
    <row r="1081" spans="1:11" x14ac:dyDescent="0.25">
      <c r="A1081" s="5">
        <v>1952</v>
      </c>
      <c r="B1081" s="5">
        <v>774</v>
      </c>
      <c r="C1081" s="5">
        <v>1723</v>
      </c>
      <c r="D1081" s="18">
        <v>44085</v>
      </c>
      <c r="E1081" s="19">
        <v>123</v>
      </c>
      <c r="F1081" s="19">
        <v>523</v>
      </c>
      <c r="G1081" s="5">
        <v>550</v>
      </c>
      <c r="H1081" s="5">
        <v>0</v>
      </c>
      <c r="I1081" s="5">
        <v>550</v>
      </c>
      <c r="J1081" s="70">
        <f>VLOOKUP(Table7[[#This Row],[PurchaseOrderID]],Purchase_Order!$A$2:$E$1228,5,0)</f>
        <v>1560</v>
      </c>
      <c r="K1081" s="4" t="str">
        <f>IF(Table7[[#This Row],[RejectedQty]]=0,"","Rejected")</f>
        <v/>
      </c>
    </row>
    <row r="1082" spans="1:11" x14ac:dyDescent="0.25">
      <c r="A1082" s="4">
        <v>1953</v>
      </c>
      <c r="B1082" s="4">
        <v>774</v>
      </c>
      <c r="C1082" s="4">
        <v>1724</v>
      </c>
      <c r="D1082" s="20">
        <v>44085</v>
      </c>
      <c r="E1082" s="21">
        <v>123</v>
      </c>
      <c r="F1082" s="21">
        <v>524</v>
      </c>
      <c r="G1082" s="4">
        <v>550</v>
      </c>
      <c r="H1082" s="4">
        <v>0</v>
      </c>
      <c r="I1082" s="4">
        <v>550</v>
      </c>
      <c r="J1082" s="70">
        <f>VLOOKUP(Table7[[#This Row],[PurchaseOrderID]],Purchase_Order!$A$2:$E$1228,5,0)</f>
        <v>1560</v>
      </c>
      <c r="K1082" s="4" t="str">
        <f>IF(Table7[[#This Row],[RejectedQty]]=0,"","Rejected")</f>
        <v/>
      </c>
    </row>
    <row r="1083" spans="1:11" x14ac:dyDescent="0.25">
      <c r="A1083" s="5">
        <v>1954</v>
      </c>
      <c r="B1083" s="5">
        <v>775</v>
      </c>
      <c r="C1083" s="5">
        <v>1725</v>
      </c>
      <c r="D1083" s="18">
        <v>44085</v>
      </c>
      <c r="E1083" s="19">
        <v>123</v>
      </c>
      <c r="F1083" s="19">
        <v>494</v>
      </c>
      <c r="G1083" s="5">
        <v>60</v>
      </c>
      <c r="H1083" s="5">
        <v>0</v>
      </c>
      <c r="I1083" s="5">
        <v>60</v>
      </c>
      <c r="J1083" s="70">
        <f>VLOOKUP(Table7[[#This Row],[PurchaseOrderID]],Purchase_Order!$A$2:$E$1228,5,0)</f>
        <v>1692</v>
      </c>
      <c r="K1083" s="4" t="str">
        <f>IF(Table7[[#This Row],[RejectedQty]]=0,"","Rejected")</f>
        <v/>
      </c>
    </row>
    <row r="1084" spans="1:11" x14ac:dyDescent="0.25">
      <c r="A1084" s="4">
        <v>1955</v>
      </c>
      <c r="B1084" s="4">
        <v>775</v>
      </c>
      <c r="C1084" s="4">
        <v>1726</v>
      </c>
      <c r="D1084" s="20">
        <v>44085</v>
      </c>
      <c r="E1084" s="21">
        <v>125</v>
      </c>
      <c r="F1084" s="21">
        <v>495</v>
      </c>
      <c r="G1084" s="4">
        <v>57</v>
      </c>
      <c r="H1084" s="4">
        <v>0</v>
      </c>
      <c r="I1084" s="4">
        <v>57</v>
      </c>
      <c r="J1084" s="70">
        <f>VLOOKUP(Table7[[#This Row],[PurchaseOrderID]],Purchase_Order!$A$2:$E$1228,5,0)</f>
        <v>1692</v>
      </c>
      <c r="K1084" s="4" t="str">
        <f>IF(Table7[[#This Row],[RejectedQty]]=0,"","Rejected")</f>
        <v/>
      </c>
    </row>
    <row r="1085" spans="1:11" x14ac:dyDescent="0.25">
      <c r="A1085" s="5">
        <v>1956</v>
      </c>
      <c r="B1085" s="5">
        <v>775</v>
      </c>
      <c r="C1085" s="5">
        <v>1727</v>
      </c>
      <c r="D1085" s="18">
        <v>44085</v>
      </c>
      <c r="E1085" s="19">
        <v>125</v>
      </c>
      <c r="F1085" s="19">
        <v>496</v>
      </c>
      <c r="G1085" s="5">
        <v>60</v>
      </c>
      <c r="H1085" s="5">
        <v>0</v>
      </c>
      <c r="I1085" s="5">
        <v>60</v>
      </c>
      <c r="J1085" s="70">
        <f>VLOOKUP(Table7[[#This Row],[PurchaseOrderID]],Purchase_Order!$A$2:$E$1228,5,0)</f>
        <v>1692</v>
      </c>
      <c r="K1085" s="4" t="str">
        <f>IF(Table7[[#This Row],[RejectedQty]]=0,"","Rejected")</f>
        <v/>
      </c>
    </row>
    <row r="1086" spans="1:11" x14ac:dyDescent="0.25">
      <c r="A1086" s="4">
        <v>1957</v>
      </c>
      <c r="B1086" s="4">
        <v>776</v>
      </c>
      <c r="C1086" s="4">
        <v>1728</v>
      </c>
      <c r="D1086" s="20">
        <v>44085</v>
      </c>
      <c r="E1086" s="21">
        <v>123</v>
      </c>
      <c r="F1086" s="21">
        <v>911</v>
      </c>
      <c r="G1086" s="4">
        <v>468</v>
      </c>
      <c r="H1086" s="4">
        <v>0</v>
      </c>
      <c r="I1086" s="4">
        <v>468</v>
      </c>
      <c r="J1086" s="70">
        <f>VLOOKUP(Table7[[#This Row],[PurchaseOrderID]],Purchase_Order!$A$2:$E$1228,5,0)</f>
        <v>1696</v>
      </c>
      <c r="K1086" s="4" t="str">
        <f>IF(Table7[[#This Row],[RejectedQty]]=0,"","Rejected")</f>
        <v/>
      </c>
    </row>
    <row r="1087" spans="1:11" x14ac:dyDescent="0.25">
      <c r="A1087" s="5">
        <v>1958</v>
      </c>
      <c r="B1087" s="5">
        <v>776</v>
      </c>
      <c r="C1087" s="5">
        <v>1729</v>
      </c>
      <c r="D1087" s="18">
        <v>44085</v>
      </c>
      <c r="E1087" s="19">
        <v>125</v>
      </c>
      <c r="F1087" s="19">
        <v>912</v>
      </c>
      <c r="G1087" s="5">
        <v>550</v>
      </c>
      <c r="H1087" s="5">
        <v>0</v>
      </c>
      <c r="I1087" s="5">
        <v>550</v>
      </c>
      <c r="J1087" s="70">
        <f>VLOOKUP(Table7[[#This Row],[PurchaseOrderID]],Purchase_Order!$A$2:$E$1228,5,0)</f>
        <v>1696</v>
      </c>
      <c r="K1087" s="4" t="str">
        <f>IF(Table7[[#This Row],[RejectedQty]]=0,"","Rejected")</f>
        <v/>
      </c>
    </row>
    <row r="1088" spans="1:11" x14ac:dyDescent="0.25">
      <c r="A1088" s="4">
        <v>1959</v>
      </c>
      <c r="B1088" s="4">
        <v>776</v>
      </c>
      <c r="C1088" s="4">
        <v>1730</v>
      </c>
      <c r="D1088" s="20">
        <v>44085</v>
      </c>
      <c r="E1088" s="21">
        <v>123</v>
      </c>
      <c r="F1088" s="21">
        <v>913</v>
      </c>
      <c r="G1088" s="4">
        <v>550</v>
      </c>
      <c r="H1088" s="4">
        <v>0</v>
      </c>
      <c r="I1088" s="4">
        <v>550</v>
      </c>
      <c r="J1088" s="70">
        <f>VLOOKUP(Table7[[#This Row],[PurchaseOrderID]],Purchase_Order!$A$2:$E$1228,5,0)</f>
        <v>1696</v>
      </c>
      <c r="K1088" s="4" t="str">
        <f>IF(Table7[[#This Row],[RejectedQty]]=0,"","Rejected")</f>
        <v/>
      </c>
    </row>
    <row r="1089" spans="1:11" x14ac:dyDescent="0.25">
      <c r="A1089" s="5">
        <v>1960</v>
      </c>
      <c r="B1089" s="5">
        <v>776</v>
      </c>
      <c r="C1089" s="5">
        <v>1731</v>
      </c>
      <c r="D1089" s="18">
        <v>44085</v>
      </c>
      <c r="E1089" s="19">
        <v>123</v>
      </c>
      <c r="F1089" s="19">
        <v>914</v>
      </c>
      <c r="G1089" s="5">
        <v>550</v>
      </c>
      <c r="H1089" s="5">
        <v>0</v>
      </c>
      <c r="I1089" s="5">
        <v>550</v>
      </c>
      <c r="J1089" s="70">
        <f>VLOOKUP(Table7[[#This Row],[PurchaseOrderID]],Purchase_Order!$A$2:$E$1228,5,0)</f>
        <v>1696</v>
      </c>
      <c r="K1089" s="4" t="str">
        <f>IF(Table7[[#This Row],[RejectedQty]]=0,"","Rejected")</f>
        <v/>
      </c>
    </row>
    <row r="1090" spans="1:11" x14ac:dyDescent="0.25">
      <c r="A1090" s="4">
        <v>1961</v>
      </c>
      <c r="B1090" s="4">
        <v>777</v>
      </c>
      <c r="C1090" s="4">
        <v>1732</v>
      </c>
      <c r="D1090" s="20">
        <v>44085</v>
      </c>
      <c r="E1090" s="21">
        <v>125</v>
      </c>
      <c r="F1090" s="21">
        <v>506</v>
      </c>
      <c r="G1090" s="4">
        <v>60</v>
      </c>
      <c r="H1090" s="4">
        <v>0</v>
      </c>
      <c r="I1090" s="4">
        <v>60</v>
      </c>
      <c r="J1090" s="70">
        <f>VLOOKUP(Table7[[#This Row],[PurchaseOrderID]],Purchase_Order!$A$2:$E$1228,5,0)</f>
        <v>1504</v>
      </c>
      <c r="K1090" s="4" t="str">
        <f>IF(Table7[[#This Row],[RejectedQty]]=0,"","Rejected")</f>
        <v/>
      </c>
    </row>
    <row r="1091" spans="1:11" x14ac:dyDescent="0.25">
      <c r="A1091" s="5">
        <v>1962</v>
      </c>
      <c r="B1091" s="5">
        <v>778</v>
      </c>
      <c r="C1091" s="5">
        <v>1733</v>
      </c>
      <c r="D1091" s="18">
        <v>44085</v>
      </c>
      <c r="E1091" s="19">
        <v>125</v>
      </c>
      <c r="F1091" s="19">
        <v>351</v>
      </c>
      <c r="G1091" s="5">
        <v>550</v>
      </c>
      <c r="H1091" s="5">
        <v>0</v>
      </c>
      <c r="I1091" s="5">
        <v>550</v>
      </c>
      <c r="J1091" s="70">
        <f>VLOOKUP(Table7[[#This Row],[PurchaseOrderID]],Purchase_Order!$A$2:$E$1228,5,0)</f>
        <v>1544</v>
      </c>
      <c r="K1091" s="4" t="str">
        <f>IF(Table7[[#This Row],[RejectedQty]]=0,"","Rejected")</f>
        <v/>
      </c>
    </row>
    <row r="1092" spans="1:11" x14ac:dyDescent="0.25">
      <c r="A1092" s="4">
        <v>1963</v>
      </c>
      <c r="B1092" s="4">
        <v>778</v>
      </c>
      <c r="C1092" s="4">
        <v>1734</v>
      </c>
      <c r="D1092" s="20">
        <v>44085</v>
      </c>
      <c r="E1092" s="21">
        <v>125</v>
      </c>
      <c r="F1092" s="21">
        <v>352</v>
      </c>
      <c r="G1092" s="4">
        <v>550</v>
      </c>
      <c r="H1092" s="4">
        <v>0</v>
      </c>
      <c r="I1092" s="4">
        <v>550</v>
      </c>
      <c r="J1092" s="70">
        <f>VLOOKUP(Table7[[#This Row],[PurchaseOrderID]],Purchase_Order!$A$2:$E$1228,5,0)</f>
        <v>1544</v>
      </c>
      <c r="K1092" s="4" t="str">
        <f>IF(Table7[[#This Row],[RejectedQty]]=0,"","Rejected")</f>
        <v/>
      </c>
    </row>
    <row r="1093" spans="1:11" x14ac:dyDescent="0.25">
      <c r="A1093" s="5">
        <v>1964</v>
      </c>
      <c r="B1093" s="5">
        <v>778</v>
      </c>
      <c r="C1093" s="5">
        <v>1735</v>
      </c>
      <c r="D1093" s="18">
        <v>44085</v>
      </c>
      <c r="E1093" s="19">
        <v>125</v>
      </c>
      <c r="F1093" s="19">
        <v>679</v>
      </c>
      <c r="G1093" s="5">
        <v>550</v>
      </c>
      <c r="H1093" s="5">
        <v>0</v>
      </c>
      <c r="I1093" s="5">
        <v>550</v>
      </c>
      <c r="J1093" s="70">
        <f>VLOOKUP(Table7[[#This Row],[PurchaseOrderID]],Purchase_Order!$A$2:$E$1228,5,0)</f>
        <v>1544</v>
      </c>
      <c r="K1093" s="4" t="str">
        <f>IF(Table7[[#This Row],[RejectedQty]]=0,"","Rejected")</f>
        <v/>
      </c>
    </row>
    <row r="1094" spans="1:11" x14ac:dyDescent="0.25">
      <c r="A1094" s="4">
        <v>1965</v>
      </c>
      <c r="B1094" s="4">
        <v>779</v>
      </c>
      <c r="C1094" s="4">
        <v>1736</v>
      </c>
      <c r="D1094" s="20">
        <v>44085</v>
      </c>
      <c r="E1094" s="21">
        <v>123</v>
      </c>
      <c r="F1094" s="21">
        <v>507</v>
      </c>
      <c r="G1094" s="4">
        <v>550</v>
      </c>
      <c r="H1094" s="4">
        <v>0</v>
      </c>
      <c r="I1094" s="4">
        <v>550</v>
      </c>
      <c r="J1094" s="70">
        <f>VLOOKUP(Table7[[#This Row],[PurchaseOrderID]],Purchase_Order!$A$2:$E$1228,5,0)</f>
        <v>1530</v>
      </c>
      <c r="K1094" s="4" t="str">
        <f>IF(Table7[[#This Row],[RejectedQty]]=0,"","Rejected")</f>
        <v/>
      </c>
    </row>
    <row r="1095" spans="1:11" x14ac:dyDescent="0.25">
      <c r="A1095" s="5">
        <v>1966</v>
      </c>
      <c r="B1095" s="5">
        <v>779</v>
      </c>
      <c r="C1095" s="5">
        <v>1737</v>
      </c>
      <c r="D1095" s="18">
        <v>44085</v>
      </c>
      <c r="E1095" s="19">
        <v>125</v>
      </c>
      <c r="F1095" s="19">
        <v>508</v>
      </c>
      <c r="G1095" s="5">
        <v>550</v>
      </c>
      <c r="H1095" s="5">
        <v>0</v>
      </c>
      <c r="I1095" s="5">
        <v>550</v>
      </c>
      <c r="J1095" s="70">
        <f>VLOOKUP(Table7[[#This Row],[PurchaseOrderID]],Purchase_Order!$A$2:$E$1228,5,0)</f>
        <v>1530</v>
      </c>
      <c r="K1095" s="4" t="str">
        <f>IF(Table7[[#This Row],[RejectedQty]]=0,"","Rejected")</f>
        <v/>
      </c>
    </row>
    <row r="1096" spans="1:11" x14ac:dyDescent="0.25">
      <c r="A1096" s="4">
        <v>1967</v>
      </c>
      <c r="B1096" s="4">
        <v>780</v>
      </c>
      <c r="C1096" s="4">
        <v>1738</v>
      </c>
      <c r="D1096" s="20">
        <v>44085</v>
      </c>
      <c r="E1096" s="21">
        <v>125</v>
      </c>
      <c r="F1096" s="21">
        <v>355</v>
      </c>
      <c r="G1096" s="4">
        <v>550</v>
      </c>
      <c r="H1096" s="4">
        <v>0</v>
      </c>
      <c r="I1096" s="4">
        <v>550</v>
      </c>
      <c r="J1096" s="70">
        <f>VLOOKUP(Table7[[#This Row],[PurchaseOrderID]],Purchase_Order!$A$2:$E$1228,5,0)</f>
        <v>1508</v>
      </c>
      <c r="K1096" s="4" t="str">
        <f>IF(Table7[[#This Row],[RejectedQty]]=0,"","Rejected")</f>
        <v/>
      </c>
    </row>
    <row r="1097" spans="1:11" x14ac:dyDescent="0.25">
      <c r="A1097" s="5">
        <v>1968</v>
      </c>
      <c r="B1097" s="5">
        <v>780</v>
      </c>
      <c r="C1097" s="5">
        <v>1739</v>
      </c>
      <c r="D1097" s="18">
        <v>44085</v>
      </c>
      <c r="E1097" s="19">
        <v>125</v>
      </c>
      <c r="F1097" s="19">
        <v>940</v>
      </c>
      <c r="G1097" s="5">
        <v>550</v>
      </c>
      <c r="H1097" s="5">
        <v>55</v>
      </c>
      <c r="I1097" s="5">
        <v>495</v>
      </c>
      <c r="J1097" s="70">
        <f>VLOOKUP(Table7[[#This Row],[PurchaseOrderID]],Purchase_Order!$A$2:$E$1228,5,0)</f>
        <v>1508</v>
      </c>
      <c r="K1097" s="4" t="str">
        <f>IF(Table7[[#This Row],[RejectedQty]]=0,"","Rejected")</f>
        <v>Rejected</v>
      </c>
    </row>
    <row r="1098" spans="1:11" x14ac:dyDescent="0.25">
      <c r="A1098" s="4">
        <v>1969</v>
      </c>
      <c r="B1098" s="4">
        <v>780</v>
      </c>
      <c r="C1098" s="4">
        <v>1740</v>
      </c>
      <c r="D1098" s="20">
        <v>44085</v>
      </c>
      <c r="E1098" s="21">
        <v>123</v>
      </c>
      <c r="F1098" s="21">
        <v>535</v>
      </c>
      <c r="G1098" s="4">
        <v>550</v>
      </c>
      <c r="H1098" s="4">
        <v>0</v>
      </c>
      <c r="I1098" s="4">
        <v>550</v>
      </c>
      <c r="J1098" s="70">
        <f>VLOOKUP(Table7[[#This Row],[PurchaseOrderID]],Purchase_Order!$A$2:$E$1228,5,0)</f>
        <v>1508</v>
      </c>
      <c r="K1098" s="4" t="str">
        <f>IF(Table7[[#This Row],[RejectedQty]]=0,"","Rejected")</f>
        <v/>
      </c>
    </row>
    <row r="1099" spans="1:11" x14ac:dyDescent="0.25">
      <c r="A1099" s="5">
        <v>1970</v>
      </c>
      <c r="B1099" s="5">
        <v>781</v>
      </c>
      <c r="C1099" s="5">
        <v>1741</v>
      </c>
      <c r="D1099" s="18">
        <v>44085</v>
      </c>
      <c r="E1099" s="19">
        <v>123</v>
      </c>
      <c r="F1099" s="19">
        <v>351</v>
      </c>
      <c r="G1099" s="5">
        <v>550</v>
      </c>
      <c r="H1099" s="5">
        <v>0</v>
      </c>
      <c r="I1099" s="5">
        <v>550</v>
      </c>
      <c r="J1099" s="70">
        <f>VLOOKUP(Table7[[#This Row],[PurchaseOrderID]],Purchase_Order!$A$2:$E$1228,5,0)</f>
        <v>1694</v>
      </c>
      <c r="K1099" s="4" t="str">
        <f>IF(Table7[[#This Row],[RejectedQty]]=0,"","Rejected")</f>
        <v/>
      </c>
    </row>
    <row r="1100" spans="1:11" x14ac:dyDescent="0.25">
      <c r="A1100" s="4">
        <v>1971</v>
      </c>
      <c r="B1100" s="4">
        <v>781</v>
      </c>
      <c r="C1100" s="4">
        <v>1742</v>
      </c>
      <c r="D1100" s="20">
        <v>44085</v>
      </c>
      <c r="E1100" s="21">
        <v>123</v>
      </c>
      <c r="F1100" s="21">
        <v>352</v>
      </c>
      <c r="G1100" s="4">
        <v>550</v>
      </c>
      <c r="H1100" s="4">
        <v>0</v>
      </c>
      <c r="I1100" s="4">
        <v>550</v>
      </c>
      <c r="J1100" s="70">
        <f>VLOOKUP(Table7[[#This Row],[PurchaseOrderID]],Purchase_Order!$A$2:$E$1228,5,0)</f>
        <v>1694</v>
      </c>
      <c r="K1100" s="4" t="str">
        <f>IF(Table7[[#This Row],[RejectedQty]]=0,"","Rejected")</f>
        <v/>
      </c>
    </row>
    <row r="1101" spans="1:11" x14ac:dyDescent="0.25">
      <c r="A1101" s="5">
        <v>1972</v>
      </c>
      <c r="B1101" s="5">
        <v>781</v>
      </c>
      <c r="C1101" s="5">
        <v>1743</v>
      </c>
      <c r="D1101" s="18">
        <v>44085</v>
      </c>
      <c r="E1101" s="19">
        <v>123</v>
      </c>
      <c r="F1101" s="19">
        <v>679</v>
      </c>
      <c r="G1101" s="5">
        <v>550</v>
      </c>
      <c r="H1101" s="5">
        <v>27</v>
      </c>
      <c r="I1101" s="5">
        <v>523</v>
      </c>
      <c r="J1101" s="70">
        <f>VLOOKUP(Table7[[#This Row],[PurchaseOrderID]],Purchase_Order!$A$2:$E$1228,5,0)</f>
        <v>1694</v>
      </c>
      <c r="K1101" s="4" t="str">
        <f>IF(Table7[[#This Row],[RejectedQty]]=0,"","Rejected")</f>
        <v>Rejected</v>
      </c>
    </row>
    <row r="1102" spans="1:11" x14ac:dyDescent="0.25">
      <c r="A1102" s="4">
        <v>1973</v>
      </c>
      <c r="B1102" s="4">
        <v>782</v>
      </c>
      <c r="C1102" s="4">
        <v>1744</v>
      </c>
      <c r="D1102" s="20">
        <v>44085</v>
      </c>
      <c r="E1102" s="21">
        <v>123</v>
      </c>
      <c r="F1102" s="21">
        <v>507</v>
      </c>
      <c r="G1102" s="4">
        <v>550</v>
      </c>
      <c r="H1102" s="4">
        <v>82</v>
      </c>
      <c r="I1102" s="4">
        <v>468</v>
      </c>
      <c r="J1102" s="70">
        <f>VLOOKUP(Table7[[#This Row],[PurchaseOrderID]],Purchase_Order!$A$2:$E$1228,5,0)</f>
        <v>1624</v>
      </c>
      <c r="K1102" s="4" t="str">
        <f>IF(Table7[[#This Row],[RejectedQty]]=0,"","Rejected")</f>
        <v>Rejected</v>
      </c>
    </row>
    <row r="1103" spans="1:11" x14ac:dyDescent="0.25">
      <c r="A1103" s="5">
        <v>1974</v>
      </c>
      <c r="B1103" s="5">
        <v>782</v>
      </c>
      <c r="C1103" s="5">
        <v>1745</v>
      </c>
      <c r="D1103" s="18">
        <v>44085</v>
      </c>
      <c r="E1103" s="19">
        <v>123</v>
      </c>
      <c r="F1103" s="19">
        <v>508</v>
      </c>
      <c r="G1103" s="5">
        <v>550</v>
      </c>
      <c r="H1103" s="5">
        <v>0</v>
      </c>
      <c r="I1103" s="5">
        <v>550</v>
      </c>
      <c r="J1103" s="70">
        <f>VLOOKUP(Table7[[#This Row],[PurchaseOrderID]],Purchase_Order!$A$2:$E$1228,5,0)</f>
        <v>1624</v>
      </c>
      <c r="K1103" s="4" t="str">
        <f>IF(Table7[[#This Row],[RejectedQty]]=0,"","Rejected")</f>
        <v/>
      </c>
    </row>
    <row r="1104" spans="1:11" x14ac:dyDescent="0.25">
      <c r="A1104" s="4">
        <v>1975</v>
      </c>
      <c r="B1104" s="4">
        <v>783</v>
      </c>
      <c r="C1104" s="4">
        <v>1746</v>
      </c>
      <c r="D1104" s="20">
        <v>44085</v>
      </c>
      <c r="E1104" s="21">
        <v>123</v>
      </c>
      <c r="F1104" s="21">
        <v>491</v>
      </c>
      <c r="G1104" s="4">
        <v>3</v>
      </c>
      <c r="H1104" s="4">
        <v>0</v>
      </c>
      <c r="I1104" s="4">
        <v>3</v>
      </c>
      <c r="J1104" s="70">
        <f>VLOOKUP(Table7[[#This Row],[PurchaseOrderID]],Purchase_Order!$A$2:$E$1228,5,0)</f>
        <v>1548</v>
      </c>
      <c r="K1104" s="4" t="str">
        <f>IF(Table7[[#This Row],[RejectedQty]]=0,"","Rejected")</f>
        <v/>
      </c>
    </row>
    <row r="1105" spans="1:11" x14ac:dyDescent="0.25">
      <c r="A1105" s="5">
        <v>1976</v>
      </c>
      <c r="B1105" s="5">
        <v>784</v>
      </c>
      <c r="C1105" s="5">
        <v>1747</v>
      </c>
      <c r="D1105" s="18">
        <v>44085</v>
      </c>
      <c r="E1105" s="19">
        <v>125</v>
      </c>
      <c r="F1105" s="19">
        <v>341</v>
      </c>
      <c r="G1105" s="5">
        <v>3</v>
      </c>
      <c r="H1105" s="5">
        <v>0</v>
      </c>
      <c r="I1105" s="5">
        <v>3</v>
      </c>
      <c r="J1105" s="70">
        <f>VLOOKUP(Table7[[#This Row],[PurchaseOrderID]],Purchase_Order!$A$2:$E$1228,5,0)</f>
        <v>1598</v>
      </c>
      <c r="K1105" s="4" t="str">
        <f>IF(Table7[[#This Row],[RejectedQty]]=0,"","Rejected")</f>
        <v/>
      </c>
    </row>
    <row r="1106" spans="1:11" x14ac:dyDescent="0.25">
      <c r="A1106" s="4">
        <v>1977</v>
      </c>
      <c r="B1106" s="4">
        <v>784</v>
      </c>
      <c r="C1106" s="4">
        <v>1748</v>
      </c>
      <c r="D1106" s="20">
        <v>44085</v>
      </c>
      <c r="E1106" s="21">
        <v>125</v>
      </c>
      <c r="F1106" s="21">
        <v>342</v>
      </c>
      <c r="G1106" s="4">
        <v>3</v>
      </c>
      <c r="H1106" s="4">
        <v>0</v>
      </c>
      <c r="I1106" s="4">
        <v>3</v>
      </c>
      <c r="J1106" s="70">
        <f>VLOOKUP(Table7[[#This Row],[PurchaseOrderID]],Purchase_Order!$A$2:$E$1228,5,0)</f>
        <v>1598</v>
      </c>
      <c r="K1106" s="4" t="str">
        <f>IF(Table7[[#This Row],[RejectedQty]]=0,"","Rejected")</f>
        <v/>
      </c>
    </row>
    <row r="1107" spans="1:11" x14ac:dyDescent="0.25">
      <c r="A1107" s="5">
        <v>1978</v>
      </c>
      <c r="B1107" s="5">
        <v>785</v>
      </c>
      <c r="C1107" s="5">
        <v>1749</v>
      </c>
      <c r="D1107" s="18">
        <v>44085</v>
      </c>
      <c r="E1107" s="19">
        <v>123</v>
      </c>
      <c r="F1107" s="19">
        <v>935</v>
      </c>
      <c r="G1107" s="5">
        <v>550</v>
      </c>
      <c r="H1107" s="5">
        <v>0</v>
      </c>
      <c r="I1107" s="5">
        <v>550</v>
      </c>
      <c r="J1107" s="70">
        <f>VLOOKUP(Table7[[#This Row],[PurchaseOrderID]],Purchase_Order!$A$2:$E$1228,5,0)</f>
        <v>1658</v>
      </c>
      <c r="K1107" s="4" t="str">
        <f>IF(Table7[[#This Row],[RejectedQty]]=0,"","Rejected")</f>
        <v/>
      </c>
    </row>
    <row r="1108" spans="1:11" x14ac:dyDescent="0.25">
      <c r="A1108" s="4">
        <v>1979</v>
      </c>
      <c r="B1108" s="4">
        <v>785</v>
      </c>
      <c r="C1108" s="4">
        <v>1750</v>
      </c>
      <c r="D1108" s="20">
        <v>44085</v>
      </c>
      <c r="E1108" s="21">
        <v>125</v>
      </c>
      <c r="F1108" s="21">
        <v>936</v>
      </c>
      <c r="G1108" s="4">
        <v>523</v>
      </c>
      <c r="H1108" s="4">
        <v>0</v>
      </c>
      <c r="I1108" s="4">
        <v>523</v>
      </c>
      <c r="J1108" s="70">
        <f>VLOOKUP(Table7[[#This Row],[PurchaseOrderID]],Purchase_Order!$A$2:$E$1228,5,0)</f>
        <v>1658</v>
      </c>
      <c r="K1108" s="4" t="str">
        <f>IF(Table7[[#This Row],[RejectedQty]]=0,"","Rejected")</f>
        <v/>
      </c>
    </row>
    <row r="1109" spans="1:11" x14ac:dyDescent="0.25">
      <c r="A1109" s="5">
        <v>1980</v>
      </c>
      <c r="B1109" s="5">
        <v>786</v>
      </c>
      <c r="C1109" s="5">
        <v>1751</v>
      </c>
      <c r="D1109" s="18">
        <v>44085</v>
      </c>
      <c r="E1109" s="19">
        <v>123</v>
      </c>
      <c r="F1109" s="19">
        <v>388</v>
      </c>
      <c r="G1109" s="5">
        <v>3</v>
      </c>
      <c r="H1109" s="5">
        <v>0</v>
      </c>
      <c r="I1109" s="5">
        <v>3</v>
      </c>
      <c r="J1109" s="70">
        <f>VLOOKUP(Table7[[#This Row],[PurchaseOrderID]],Purchase_Order!$A$2:$E$1228,5,0)</f>
        <v>1536</v>
      </c>
      <c r="K1109" s="4" t="str">
        <f>IF(Table7[[#This Row],[RejectedQty]]=0,"","Rejected")</f>
        <v/>
      </c>
    </row>
    <row r="1110" spans="1:11" x14ac:dyDescent="0.25">
      <c r="A1110" s="4">
        <v>1981</v>
      </c>
      <c r="B1110" s="4">
        <v>786</v>
      </c>
      <c r="C1110" s="4">
        <v>1752</v>
      </c>
      <c r="D1110" s="20">
        <v>44085</v>
      </c>
      <c r="E1110" s="21">
        <v>123</v>
      </c>
      <c r="F1110" s="21">
        <v>389</v>
      </c>
      <c r="G1110" s="4">
        <v>3</v>
      </c>
      <c r="H1110" s="4">
        <v>0</v>
      </c>
      <c r="I1110" s="4">
        <v>3</v>
      </c>
      <c r="J1110" s="70">
        <f>VLOOKUP(Table7[[#This Row],[PurchaseOrderID]],Purchase_Order!$A$2:$E$1228,5,0)</f>
        <v>1536</v>
      </c>
      <c r="K1110" s="4" t="str">
        <f>IF(Table7[[#This Row],[RejectedQty]]=0,"","Rejected")</f>
        <v/>
      </c>
    </row>
    <row r="1111" spans="1:11" x14ac:dyDescent="0.25">
      <c r="A1111" s="5">
        <v>1982</v>
      </c>
      <c r="B1111" s="5">
        <v>786</v>
      </c>
      <c r="C1111" s="5">
        <v>1753</v>
      </c>
      <c r="D1111" s="18">
        <v>44085</v>
      </c>
      <c r="E1111" s="19">
        <v>125</v>
      </c>
      <c r="F1111" s="19">
        <v>390</v>
      </c>
      <c r="G1111" s="5">
        <v>3</v>
      </c>
      <c r="H1111" s="5">
        <v>0</v>
      </c>
      <c r="I1111" s="5">
        <v>3</v>
      </c>
      <c r="J1111" s="70">
        <f>VLOOKUP(Table7[[#This Row],[PurchaseOrderID]],Purchase_Order!$A$2:$E$1228,5,0)</f>
        <v>1536</v>
      </c>
      <c r="K1111" s="4" t="str">
        <f>IF(Table7[[#This Row],[RejectedQty]]=0,"","Rejected")</f>
        <v/>
      </c>
    </row>
    <row r="1112" spans="1:11" x14ac:dyDescent="0.25">
      <c r="A1112" s="4">
        <v>1983</v>
      </c>
      <c r="B1112" s="4">
        <v>786</v>
      </c>
      <c r="C1112" s="4">
        <v>1754</v>
      </c>
      <c r="D1112" s="20">
        <v>44085</v>
      </c>
      <c r="E1112" s="21">
        <v>125</v>
      </c>
      <c r="F1112" s="21">
        <v>391</v>
      </c>
      <c r="G1112" s="4">
        <v>3</v>
      </c>
      <c r="H1112" s="4">
        <v>0</v>
      </c>
      <c r="I1112" s="4">
        <v>3</v>
      </c>
      <c r="J1112" s="70">
        <f>VLOOKUP(Table7[[#This Row],[PurchaseOrderID]],Purchase_Order!$A$2:$E$1228,5,0)</f>
        <v>1536</v>
      </c>
      <c r="K1112" s="4" t="str">
        <f>IF(Table7[[#This Row],[RejectedQty]]=0,"","Rejected")</f>
        <v/>
      </c>
    </row>
    <row r="1113" spans="1:11" x14ac:dyDescent="0.25">
      <c r="A1113" s="5">
        <v>1984</v>
      </c>
      <c r="B1113" s="5">
        <v>787</v>
      </c>
      <c r="C1113" s="5">
        <v>1755</v>
      </c>
      <c r="D1113" s="18">
        <v>44085</v>
      </c>
      <c r="E1113" s="19">
        <v>125</v>
      </c>
      <c r="F1113" s="19">
        <v>476</v>
      </c>
      <c r="G1113" s="5">
        <v>550</v>
      </c>
      <c r="H1113" s="5">
        <v>0</v>
      </c>
      <c r="I1113" s="5">
        <v>550</v>
      </c>
      <c r="J1113" s="70">
        <f>VLOOKUP(Table7[[#This Row],[PurchaseOrderID]],Purchase_Order!$A$2:$E$1228,5,0)</f>
        <v>1568</v>
      </c>
      <c r="K1113" s="4" t="str">
        <f>IF(Table7[[#This Row],[RejectedQty]]=0,"","Rejected")</f>
        <v/>
      </c>
    </row>
    <row r="1114" spans="1:11" x14ac:dyDescent="0.25">
      <c r="A1114" s="4">
        <v>1985</v>
      </c>
      <c r="B1114" s="4">
        <v>787</v>
      </c>
      <c r="C1114" s="4">
        <v>1756</v>
      </c>
      <c r="D1114" s="20">
        <v>44085</v>
      </c>
      <c r="E1114" s="21">
        <v>125</v>
      </c>
      <c r="F1114" s="21">
        <v>477</v>
      </c>
      <c r="G1114" s="4">
        <v>550</v>
      </c>
      <c r="H1114" s="4">
        <v>0</v>
      </c>
      <c r="I1114" s="4">
        <v>550</v>
      </c>
      <c r="J1114" s="70">
        <f>VLOOKUP(Table7[[#This Row],[PurchaseOrderID]],Purchase_Order!$A$2:$E$1228,5,0)</f>
        <v>1568</v>
      </c>
      <c r="K1114" s="4" t="str">
        <f>IF(Table7[[#This Row],[RejectedQty]]=0,"","Rejected")</f>
        <v/>
      </c>
    </row>
    <row r="1115" spans="1:11" x14ac:dyDescent="0.25">
      <c r="A1115" s="5">
        <v>1986</v>
      </c>
      <c r="B1115" s="5">
        <v>787</v>
      </c>
      <c r="C1115" s="5">
        <v>1757</v>
      </c>
      <c r="D1115" s="18">
        <v>44085</v>
      </c>
      <c r="E1115" s="19">
        <v>123</v>
      </c>
      <c r="F1115" s="19">
        <v>478</v>
      </c>
      <c r="G1115" s="5">
        <v>550</v>
      </c>
      <c r="H1115" s="5">
        <v>0</v>
      </c>
      <c r="I1115" s="5">
        <v>550</v>
      </c>
      <c r="J1115" s="70">
        <f>VLOOKUP(Table7[[#This Row],[PurchaseOrderID]],Purchase_Order!$A$2:$E$1228,5,0)</f>
        <v>1568</v>
      </c>
      <c r="K1115" s="4" t="str">
        <f>IF(Table7[[#This Row],[RejectedQty]]=0,"","Rejected")</f>
        <v/>
      </c>
    </row>
    <row r="1116" spans="1:11" x14ac:dyDescent="0.25">
      <c r="A1116" s="4">
        <v>1987</v>
      </c>
      <c r="B1116" s="4">
        <v>787</v>
      </c>
      <c r="C1116" s="4">
        <v>1758</v>
      </c>
      <c r="D1116" s="20">
        <v>44085</v>
      </c>
      <c r="E1116" s="21">
        <v>125</v>
      </c>
      <c r="F1116" s="21">
        <v>479</v>
      </c>
      <c r="G1116" s="4">
        <v>550</v>
      </c>
      <c r="H1116" s="4">
        <v>0</v>
      </c>
      <c r="I1116" s="4">
        <v>550</v>
      </c>
      <c r="J1116" s="70">
        <f>VLOOKUP(Table7[[#This Row],[PurchaseOrderID]],Purchase_Order!$A$2:$E$1228,5,0)</f>
        <v>1568</v>
      </c>
      <c r="K1116" s="4" t="str">
        <f>IF(Table7[[#This Row],[RejectedQty]]=0,"","Rejected")</f>
        <v/>
      </c>
    </row>
    <row r="1117" spans="1:11" x14ac:dyDescent="0.25">
      <c r="A1117" s="5">
        <v>1988</v>
      </c>
      <c r="B1117" s="5">
        <v>787</v>
      </c>
      <c r="C1117" s="5">
        <v>1759</v>
      </c>
      <c r="D1117" s="18">
        <v>44085</v>
      </c>
      <c r="E1117" s="19">
        <v>125</v>
      </c>
      <c r="F1117" s="19">
        <v>480</v>
      </c>
      <c r="G1117" s="5">
        <v>550</v>
      </c>
      <c r="H1117" s="5">
        <v>0</v>
      </c>
      <c r="I1117" s="5">
        <v>550</v>
      </c>
      <c r="J1117" s="70">
        <f>VLOOKUP(Table7[[#This Row],[PurchaseOrderID]],Purchase_Order!$A$2:$E$1228,5,0)</f>
        <v>1568</v>
      </c>
      <c r="K1117" s="4" t="str">
        <f>IF(Table7[[#This Row],[RejectedQty]]=0,"","Rejected")</f>
        <v/>
      </c>
    </row>
    <row r="1118" spans="1:11" x14ac:dyDescent="0.25">
      <c r="A1118" s="4">
        <v>1989</v>
      </c>
      <c r="B1118" s="4">
        <v>787</v>
      </c>
      <c r="C1118" s="4">
        <v>1760</v>
      </c>
      <c r="D1118" s="20">
        <v>44085</v>
      </c>
      <c r="E1118" s="21">
        <v>125</v>
      </c>
      <c r="F1118" s="21">
        <v>481</v>
      </c>
      <c r="G1118" s="4">
        <v>550</v>
      </c>
      <c r="H1118" s="4">
        <v>0</v>
      </c>
      <c r="I1118" s="4">
        <v>550</v>
      </c>
      <c r="J1118" s="70">
        <f>VLOOKUP(Table7[[#This Row],[PurchaseOrderID]],Purchase_Order!$A$2:$E$1228,5,0)</f>
        <v>1568</v>
      </c>
      <c r="K1118" s="4" t="str">
        <f>IF(Table7[[#This Row],[RejectedQty]]=0,"","Rejected")</f>
        <v/>
      </c>
    </row>
    <row r="1119" spans="1:11" x14ac:dyDescent="0.25">
      <c r="A1119" s="5">
        <v>1990</v>
      </c>
      <c r="B1119" s="5">
        <v>788</v>
      </c>
      <c r="C1119" s="5">
        <v>1761</v>
      </c>
      <c r="D1119" s="18">
        <v>44085</v>
      </c>
      <c r="E1119" s="19">
        <v>123</v>
      </c>
      <c r="F1119" s="19">
        <v>402</v>
      </c>
      <c r="G1119" s="5">
        <v>3</v>
      </c>
      <c r="H1119" s="5">
        <v>0</v>
      </c>
      <c r="I1119" s="5">
        <v>3</v>
      </c>
      <c r="J1119" s="70">
        <f>VLOOKUP(Table7[[#This Row],[PurchaseOrderID]],Purchase_Order!$A$2:$E$1228,5,0)</f>
        <v>1648</v>
      </c>
      <c r="K1119" s="4" t="str">
        <f>IF(Table7[[#This Row],[RejectedQty]]=0,"","Rejected")</f>
        <v/>
      </c>
    </row>
    <row r="1120" spans="1:11" x14ac:dyDescent="0.25">
      <c r="A1120" s="4">
        <v>1991</v>
      </c>
      <c r="B1120" s="4">
        <v>789</v>
      </c>
      <c r="C1120" s="4">
        <v>1762</v>
      </c>
      <c r="D1120" s="20">
        <v>44086</v>
      </c>
      <c r="E1120" s="21">
        <v>123</v>
      </c>
      <c r="F1120" s="21">
        <v>510</v>
      </c>
      <c r="G1120" s="4">
        <v>550</v>
      </c>
      <c r="H1120" s="4">
        <v>0</v>
      </c>
      <c r="I1120" s="4">
        <v>550</v>
      </c>
      <c r="J1120" s="70">
        <f>VLOOKUP(Table7[[#This Row],[PurchaseOrderID]],Purchase_Order!$A$2:$E$1228,5,0)</f>
        <v>1646</v>
      </c>
      <c r="K1120" s="4" t="str">
        <f>IF(Table7[[#This Row],[RejectedQty]]=0,"","Rejected")</f>
        <v/>
      </c>
    </row>
    <row r="1121" spans="1:11" x14ac:dyDescent="0.25">
      <c r="A1121" s="5">
        <v>1992</v>
      </c>
      <c r="B1121" s="5">
        <v>789</v>
      </c>
      <c r="C1121" s="5">
        <v>1763</v>
      </c>
      <c r="D1121" s="18">
        <v>44086</v>
      </c>
      <c r="E1121" s="19">
        <v>123</v>
      </c>
      <c r="F1121" s="19">
        <v>511</v>
      </c>
      <c r="G1121" s="5">
        <v>550</v>
      </c>
      <c r="H1121" s="5">
        <v>0</v>
      </c>
      <c r="I1121" s="5">
        <v>550</v>
      </c>
      <c r="J1121" s="70">
        <f>VLOOKUP(Table7[[#This Row],[PurchaseOrderID]],Purchase_Order!$A$2:$E$1228,5,0)</f>
        <v>1646</v>
      </c>
      <c r="K1121" s="4" t="str">
        <f>IF(Table7[[#This Row],[RejectedQty]]=0,"","Rejected")</f>
        <v/>
      </c>
    </row>
    <row r="1122" spans="1:11" x14ac:dyDescent="0.25">
      <c r="A1122" s="4">
        <v>1993</v>
      </c>
      <c r="B1122" s="4">
        <v>789</v>
      </c>
      <c r="C1122" s="4">
        <v>1764</v>
      </c>
      <c r="D1122" s="20">
        <v>44086</v>
      </c>
      <c r="E1122" s="21">
        <v>123</v>
      </c>
      <c r="F1122" s="21">
        <v>512</v>
      </c>
      <c r="G1122" s="4">
        <v>550</v>
      </c>
      <c r="H1122" s="4">
        <v>0</v>
      </c>
      <c r="I1122" s="4">
        <v>550</v>
      </c>
      <c r="J1122" s="70">
        <f>VLOOKUP(Table7[[#This Row],[PurchaseOrderID]],Purchase_Order!$A$2:$E$1228,5,0)</f>
        <v>1646</v>
      </c>
      <c r="K1122" s="4" t="str">
        <f>IF(Table7[[#This Row],[RejectedQty]]=0,"","Rejected")</f>
        <v/>
      </c>
    </row>
    <row r="1123" spans="1:11" x14ac:dyDescent="0.25">
      <c r="A1123" s="5">
        <v>1994</v>
      </c>
      <c r="B1123" s="5">
        <v>790</v>
      </c>
      <c r="C1123" s="5">
        <v>1765</v>
      </c>
      <c r="D1123" s="18">
        <v>44086</v>
      </c>
      <c r="E1123" s="19">
        <v>123</v>
      </c>
      <c r="F1123" s="19">
        <v>403</v>
      </c>
      <c r="G1123" s="5">
        <v>3</v>
      </c>
      <c r="H1123" s="5">
        <v>0</v>
      </c>
      <c r="I1123" s="5">
        <v>3</v>
      </c>
      <c r="J1123" s="70">
        <f>VLOOKUP(Table7[[#This Row],[PurchaseOrderID]],Purchase_Order!$A$2:$E$1228,5,0)</f>
        <v>1672</v>
      </c>
      <c r="K1123" s="4" t="str">
        <f>IF(Table7[[#This Row],[RejectedQty]]=0,"","Rejected")</f>
        <v/>
      </c>
    </row>
    <row r="1124" spans="1:11" x14ac:dyDescent="0.25">
      <c r="A1124" s="4">
        <v>1995</v>
      </c>
      <c r="B1124" s="4">
        <v>790</v>
      </c>
      <c r="C1124" s="4">
        <v>1766</v>
      </c>
      <c r="D1124" s="20">
        <v>44086</v>
      </c>
      <c r="E1124" s="21">
        <v>123</v>
      </c>
      <c r="F1124" s="21">
        <v>404</v>
      </c>
      <c r="G1124" s="4">
        <v>3</v>
      </c>
      <c r="H1124" s="4">
        <v>0</v>
      </c>
      <c r="I1124" s="4">
        <v>3</v>
      </c>
      <c r="J1124" s="70">
        <f>VLOOKUP(Table7[[#This Row],[PurchaseOrderID]],Purchase_Order!$A$2:$E$1228,5,0)</f>
        <v>1672</v>
      </c>
      <c r="K1124" s="4" t="str">
        <f>IF(Table7[[#This Row],[RejectedQty]]=0,"","Rejected")</f>
        <v/>
      </c>
    </row>
    <row r="1125" spans="1:11" x14ac:dyDescent="0.25">
      <c r="A1125" s="5">
        <v>1996</v>
      </c>
      <c r="B1125" s="5">
        <v>790</v>
      </c>
      <c r="C1125" s="5">
        <v>1767</v>
      </c>
      <c r="D1125" s="18">
        <v>44086</v>
      </c>
      <c r="E1125" s="19">
        <v>123</v>
      </c>
      <c r="F1125" s="19">
        <v>405</v>
      </c>
      <c r="G1125" s="5">
        <v>3</v>
      </c>
      <c r="H1125" s="5">
        <v>0</v>
      </c>
      <c r="I1125" s="5">
        <v>3</v>
      </c>
      <c r="J1125" s="70">
        <f>VLOOKUP(Table7[[#This Row],[PurchaseOrderID]],Purchase_Order!$A$2:$E$1228,5,0)</f>
        <v>1672</v>
      </c>
      <c r="K1125" s="4" t="str">
        <f>IF(Table7[[#This Row],[RejectedQty]]=0,"","Rejected")</f>
        <v/>
      </c>
    </row>
    <row r="1126" spans="1:11" x14ac:dyDescent="0.25">
      <c r="A1126" s="4">
        <v>1997</v>
      </c>
      <c r="B1126" s="4">
        <v>791</v>
      </c>
      <c r="C1126" s="4">
        <v>1768</v>
      </c>
      <c r="D1126" s="20">
        <v>44086</v>
      </c>
      <c r="E1126" s="21">
        <v>125</v>
      </c>
      <c r="F1126" s="21">
        <v>525</v>
      </c>
      <c r="G1126" s="4">
        <v>550</v>
      </c>
      <c r="H1126" s="4">
        <v>0</v>
      </c>
      <c r="I1126" s="4">
        <v>550</v>
      </c>
      <c r="J1126" s="70">
        <f>VLOOKUP(Table7[[#This Row],[PurchaseOrderID]],Purchase_Order!$A$2:$E$1228,5,0)</f>
        <v>1600</v>
      </c>
      <c r="K1126" s="4" t="str">
        <f>IF(Table7[[#This Row],[RejectedQty]]=0,"","Rejected")</f>
        <v/>
      </c>
    </row>
    <row r="1127" spans="1:11" x14ac:dyDescent="0.25">
      <c r="A1127" s="5">
        <v>1998</v>
      </c>
      <c r="B1127" s="5">
        <v>792</v>
      </c>
      <c r="C1127" s="5">
        <v>1769</v>
      </c>
      <c r="D1127" s="18">
        <v>44086</v>
      </c>
      <c r="E1127" s="19">
        <v>125</v>
      </c>
      <c r="F1127" s="19">
        <v>526</v>
      </c>
      <c r="G1127" s="5">
        <v>550</v>
      </c>
      <c r="H1127" s="5">
        <v>82</v>
      </c>
      <c r="I1127" s="5">
        <v>468</v>
      </c>
      <c r="J1127" s="70">
        <f>VLOOKUP(Table7[[#This Row],[PurchaseOrderID]],Purchase_Order!$A$2:$E$1228,5,0)</f>
        <v>1522</v>
      </c>
      <c r="K1127" s="4" t="str">
        <f>IF(Table7[[#This Row],[RejectedQty]]=0,"","Rejected")</f>
        <v>Rejected</v>
      </c>
    </row>
    <row r="1128" spans="1:11" x14ac:dyDescent="0.25">
      <c r="A1128" s="4">
        <v>1999</v>
      </c>
      <c r="B1128" s="4">
        <v>793</v>
      </c>
      <c r="C1128" s="4">
        <v>1770</v>
      </c>
      <c r="D1128" s="20">
        <v>44086</v>
      </c>
      <c r="E1128" s="21">
        <v>123</v>
      </c>
      <c r="F1128" s="21">
        <v>908</v>
      </c>
      <c r="G1128" s="4">
        <v>550</v>
      </c>
      <c r="H1128" s="4">
        <v>0</v>
      </c>
      <c r="I1128" s="4">
        <v>550</v>
      </c>
      <c r="J1128" s="70">
        <f>VLOOKUP(Table7[[#This Row],[PurchaseOrderID]],Purchase_Order!$A$2:$E$1228,5,0)</f>
        <v>1570</v>
      </c>
      <c r="K1128" s="4" t="str">
        <f>IF(Table7[[#This Row],[RejectedQty]]=0,"","Rejected")</f>
        <v/>
      </c>
    </row>
    <row r="1129" spans="1:11" x14ac:dyDescent="0.25">
      <c r="A1129" s="5">
        <v>2000</v>
      </c>
      <c r="B1129" s="5">
        <v>793</v>
      </c>
      <c r="C1129" s="5">
        <v>1771</v>
      </c>
      <c r="D1129" s="18">
        <v>44086</v>
      </c>
      <c r="E1129" s="19">
        <v>125</v>
      </c>
      <c r="F1129" s="19">
        <v>909</v>
      </c>
      <c r="G1129" s="5">
        <v>550</v>
      </c>
      <c r="H1129" s="5">
        <v>0</v>
      </c>
      <c r="I1129" s="5">
        <v>550</v>
      </c>
      <c r="J1129" s="70">
        <f>VLOOKUP(Table7[[#This Row],[PurchaseOrderID]],Purchase_Order!$A$2:$E$1228,5,0)</f>
        <v>1570</v>
      </c>
      <c r="K1129" s="4" t="str">
        <f>IF(Table7[[#This Row],[RejectedQty]]=0,"","Rejected")</f>
        <v/>
      </c>
    </row>
    <row r="1130" spans="1:11" x14ac:dyDescent="0.25">
      <c r="A1130" s="4">
        <v>2001</v>
      </c>
      <c r="B1130" s="4">
        <v>793</v>
      </c>
      <c r="C1130" s="4">
        <v>1772</v>
      </c>
      <c r="D1130" s="20">
        <v>44086</v>
      </c>
      <c r="E1130" s="21">
        <v>123</v>
      </c>
      <c r="F1130" s="21">
        <v>913</v>
      </c>
      <c r="G1130" s="4">
        <v>550</v>
      </c>
      <c r="H1130" s="4">
        <v>0</v>
      </c>
      <c r="I1130" s="4">
        <v>550</v>
      </c>
      <c r="J1130" s="70">
        <f>VLOOKUP(Table7[[#This Row],[PurchaseOrderID]],Purchase_Order!$A$2:$E$1228,5,0)</f>
        <v>1570</v>
      </c>
      <c r="K1130" s="4" t="str">
        <f>IF(Table7[[#This Row],[RejectedQty]]=0,"","Rejected")</f>
        <v/>
      </c>
    </row>
    <row r="1131" spans="1:11" x14ac:dyDescent="0.25">
      <c r="A1131" s="5">
        <v>2002</v>
      </c>
      <c r="B1131" s="5">
        <v>794</v>
      </c>
      <c r="C1131" s="5">
        <v>1773</v>
      </c>
      <c r="D1131" s="18">
        <v>44086</v>
      </c>
      <c r="E1131" s="19">
        <v>123</v>
      </c>
      <c r="F1131" s="19">
        <v>356</v>
      </c>
      <c r="G1131" s="5">
        <v>60</v>
      </c>
      <c r="H1131" s="5">
        <v>0</v>
      </c>
      <c r="I1131" s="5">
        <v>60</v>
      </c>
      <c r="J1131" s="70">
        <f>VLOOKUP(Table7[[#This Row],[PurchaseOrderID]],Purchase_Order!$A$2:$E$1228,5,0)</f>
        <v>1516</v>
      </c>
      <c r="K1131" s="4" t="str">
        <f>IF(Table7[[#This Row],[RejectedQty]]=0,"","Rejected")</f>
        <v/>
      </c>
    </row>
    <row r="1132" spans="1:11" x14ac:dyDescent="0.25">
      <c r="A1132" s="4">
        <v>2003</v>
      </c>
      <c r="B1132" s="4">
        <v>794</v>
      </c>
      <c r="C1132" s="4">
        <v>1774</v>
      </c>
      <c r="D1132" s="20">
        <v>44086</v>
      </c>
      <c r="E1132" s="21">
        <v>125</v>
      </c>
      <c r="F1132" s="21">
        <v>357</v>
      </c>
      <c r="G1132" s="4">
        <v>60</v>
      </c>
      <c r="H1132" s="4">
        <v>0</v>
      </c>
      <c r="I1132" s="4">
        <v>60</v>
      </c>
      <c r="J1132" s="70">
        <f>VLOOKUP(Table7[[#This Row],[PurchaseOrderID]],Purchase_Order!$A$2:$E$1228,5,0)</f>
        <v>1516</v>
      </c>
      <c r="K1132" s="4" t="str">
        <f>IF(Table7[[#This Row],[RejectedQty]]=0,"","Rejected")</f>
        <v/>
      </c>
    </row>
    <row r="1133" spans="1:11" x14ac:dyDescent="0.25">
      <c r="A1133" s="5">
        <v>2004</v>
      </c>
      <c r="B1133" s="5">
        <v>795</v>
      </c>
      <c r="C1133" s="5">
        <v>1775</v>
      </c>
      <c r="D1133" s="18">
        <v>44086</v>
      </c>
      <c r="E1133" s="19">
        <v>125</v>
      </c>
      <c r="F1133" s="19">
        <v>935</v>
      </c>
      <c r="G1133" s="5">
        <v>550</v>
      </c>
      <c r="H1133" s="5">
        <v>0</v>
      </c>
      <c r="I1133" s="5">
        <v>550</v>
      </c>
      <c r="J1133" s="70">
        <f>VLOOKUP(Table7[[#This Row],[PurchaseOrderID]],Purchase_Order!$A$2:$E$1228,5,0)</f>
        <v>1506</v>
      </c>
      <c r="K1133" s="4" t="str">
        <f>IF(Table7[[#This Row],[RejectedQty]]=0,"","Rejected")</f>
        <v/>
      </c>
    </row>
    <row r="1134" spans="1:11" x14ac:dyDescent="0.25">
      <c r="A1134" s="4">
        <v>2005</v>
      </c>
      <c r="B1134" s="4">
        <v>795</v>
      </c>
      <c r="C1134" s="4">
        <v>1776</v>
      </c>
      <c r="D1134" s="20">
        <v>44086</v>
      </c>
      <c r="E1134" s="21">
        <v>125</v>
      </c>
      <c r="F1134" s="21">
        <v>936</v>
      </c>
      <c r="G1134" s="4">
        <v>523</v>
      </c>
      <c r="H1134" s="4">
        <v>0</v>
      </c>
      <c r="I1134" s="4">
        <v>523</v>
      </c>
      <c r="J1134" s="70">
        <f>VLOOKUP(Table7[[#This Row],[PurchaseOrderID]],Purchase_Order!$A$2:$E$1228,5,0)</f>
        <v>1506</v>
      </c>
      <c r="K1134" s="4" t="str">
        <f>IF(Table7[[#This Row],[RejectedQty]]=0,"","Rejected")</f>
        <v/>
      </c>
    </row>
    <row r="1135" spans="1:11" x14ac:dyDescent="0.25">
      <c r="A1135" s="5">
        <v>2006</v>
      </c>
      <c r="B1135" s="5">
        <v>796</v>
      </c>
      <c r="C1135" s="5">
        <v>1777</v>
      </c>
      <c r="D1135" s="18">
        <v>44086</v>
      </c>
      <c r="E1135" s="19">
        <v>125</v>
      </c>
      <c r="F1135" s="19">
        <v>524</v>
      </c>
      <c r="G1135" s="5">
        <v>468</v>
      </c>
      <c r="H1135" s="5">
        <v>0</v>
      </c>
      <c r="I1135" s="5">
        <v>468</v>
      </c>
      <c r="J1135" s="70">
        <f>VLOOKUP(Table7[[#This Row],[PurchaseOrderID]],Purchase_Order!$A$2:$E$1228,5,0)</f>
        <v>1626</v>
      </c>
      <c r="K1135" s="4" t="str">
        <f>IF(Table7[[#This Row],[RejectedQty]]=0,"","Rejected")</f>
        <v/>
      </c>
    </row>
    <row r="1136" spans="1:11" x14ac:dyDescent="0.25">
      <c r="A1136" s="4">
        <v>2007</v>
      </c>
      <c r="B1136" s="4">
        <v>797</v>
      </c>
      <c r="C1136" s="4">
        <v>1778</v>
      </c>
      <c r="D1136" s="20">
        <v>44086</v>
      </c>
      <c r="E1136" s="21">
        <v>123</v>
      </c>
      <c r="F1136" s="21">
        <v>911</v>
      </c>
      <c r="G1136" s="4">
        <v>550</v>
      </c>
      <c r="H1136" s="4">
        <v>0</v>
      </c>
      <c r="I1136" s="4">
        <v>550</v>
      </c>
      <c r="J1136" s="70">
        <f>VLOOKUP(Table7[[#This Row],[PurchaseOrderID]],Purchase_Order!$A$2:$E$1228,5,0)</f>
        <v>1542</v>
      </c>
      <c r="K1136" s="4" t="str">
        <f>IF(Table7[[#This Row],[RejectedQty]]=0,"","Rejected")</f>
        <v/>
      </c>
    </row>
    <row r="1137" spans="1:11" x14ac:dyDescent="0.25">
      <c r="A1137" s="5">
        <v>2008</v>
      </c>
      <c r="B1137" s="5">
        <v>797</v>
      </c>
      <c r="C1137" s="5">
        <v>1779</v>
      </c>
      <c r="D1137" s="18">
        <v>44086</v>
      </c>
      <c r="E1137" s="19">
        <v>125</v>
      </c>
      <c r="F1137" s="19">
        <v>912</v>
      </c>
      <c r="G1137" s="5">
        <v>550</v>
      </c>
      <c r="H1137" s="5">
        <v>0</v>
      </c>
      <c r="I1137" s="5">
        <v>550</v>
      </c>
      <c r="J1137" s="70">
        <f>VLOOKUP(Table7[[#This Row],[PurchaseOrderID]],Purchase_Order!$A$2:$E$1228,5,0)</f>
        <v>1542</v>
      </c>
      <c r="K1137" s="4" t="str">
        <f>IF(Table7[[#This Row],[RejectedQty]]=0,"","Rejected")</f>
        <v/>
      </c>
    </row>
    <row r="1138" spans="1:11" x14ac:dyDescent="0.25">
      <c r="A1138" s="4">
        <v>2009</v>
      </c>
      <c r="B1138" s="4">
        <v>798</v>
      </c>
      <c r="C1138" s="4">
        <v>1780</v>
      </c>
      <c r="D1138" s="20">
        <v>44086</v>
      </c>
      <c r="E1138" s="21">
        <v>125</v>
      </c>
      <c r="F1138" s="21">
        <v>910</v>
      </c>
      <c r="G1138" s="4">
        <v>550</v>
      </c>
      <c r="H1138" s="4">
        <v>0</v>
      </c>
      <c r="I1138" s="4">
        <v>550</v>
      </c>
      <c r="J1138" s="70">
        <f>VLOOKUP(Table7[[#This Row],[PurchaseOrderID]],Purchase_Order!$A$2:$E$1228,5,0)</f>
        <v>1610</v>
      </c>
      <c r="K1138" s="4" t="str">
        <f>IF(Table7[[#This Row],[RejectedQty]]=0,"","Rejected")</f>
        <v/>
      </c>
    </row>
    <row r="1139" spans="1:11" x14ac:dyDescent="0.25">
      <c r="A1139" s="5">
        <v>2010</v>
      </c>
      <c r="B1139" s="5">
        <v>799</v>
      </c>
      <c r="C1139" s="5">
        <v>1781</v>
      </c>
      <c r="D1139" s="18">
        <v>44086</v>
      </c>
      <c r="E1139" s="19">
        <v>125</v>
      </c>
      <c r="F1139" s="19">
        <v>937</v>
      </c>
      <c r="G1139" s="5">
        <v>550</v>
      </c>
      <c r="H1139" s="5">
        <v>0</v>
      </c>
      <c r="I1139" s="5">
        <v>550</v>
      </c>
      <c r="J1139" s="70">
        <f>VLOOKUP(Table7[[#This Row],[PurchaseOrderID]],Purchase_Order!$A$2:$E$1228,5,0)</f>
        <v>1638</v>
      </c>
      <c r="K1139" s="4" t="str">
        <f>IF(Table7[[#This Row],[RejectedQty]]=0,"","Rejected")</f>
        <v/>
      </c>
    </row>
    <row r="1140" spans="1:11" x14ac:dyDescent="0.25">
      <c r="A1140" s="4">
        <v>2011</v>
      </c>
      <c r="B1140" s="4">
        <v>800</v>
      </c>
      <c r="C1140" s="4">
        <v>1782</v>
      </c>
      <c r="D1140" s="20">
        <v>44086</v>
      </c>
      <c r="E1140" s="21">
        <v>123</v>
      </c>
      <c r="F1140" s="21">
        <v>463</v>
      </c>
      <c r="G1140" s="4">
        <v>3</v>
      </c>
      <c r="H1140" s="4">
        <v>0</v>
      </c>
      <c r="I1140" s="4">
        <v>3</v>
      </c>
      <c r="J1140" s="70">
        <f>VLOOKUP(Table7[[#This Row],[PurchaseOrderID]],Purchase_Order!$A$2:$E$1228,5,0)</f>
        <v>1582</v>
      </c>
      <c r="K1140" s="4" t="str">
        <f>IF(Table7[[#This Row],[RejectedQty]]=0,"","Rejected")</f>
        <v/>
      </c>
    </row>
    <row r="1141" spans="1:11" x14ac:dyDescent="0.25">
      <c r="A1141" s="5">
        <v>2012</v>
      </c>
      <c r="B1141" s="5">
        <v>800</v>
      </c>
      <c r="C1141" s="5">
        <v>1783</v>
      </c>
      <c r="D1141" s="18">
        <v>44086</v>
      </c>
      <c r="E1141" s="19">
        <v>123</v>
      </c>
      <c r="F1141" s="19">
        <v>464</v>
      </c>
      <c r="G1141" s="5">
        <v>3</v>
      </c>
      <c r="H1141" s="5">
        <v>0</v>
      </c>
      <c r="I1141" s="5">
        <v>3</v>
      </c>
      <c r="J1141" s="70">
        <f>VLOOKUP(Table7[[#This Row],[PurchaseOrderID]],Purchase_Order!$A$2:$E$1228,5,0)</f>
        <v>1582</v>
      </c>
      <c r="K1141" s="4" t="str">
        <f>IF(Table7[[#This Row],[RejectedQty]]=0,"","Rejected")</f>
        <v/>
      </c>
    </row>
    <row r="1142" spans="1:11" x14ac:dyDescent="0.25">
      <c r="A1142" s="4">
        <v>2013</v>
      </c>
      <c r="B1142" s="4">
        <v>800</v>
      </c>
      <c r="C1142" s="4">
        <v>1784</v>
      </c>
      <c r="D1142" s="20">
        <v>44086</v>
      </c>
      <c r="E1142" s="21">
        <v>123</v>
      </c>
      <c r="F1142" s="21">
        <v>465</v>
      </c>
      <c r="G1142" s="4">
        <v>3</v>
      </c>
      <c r="H1142" s="4">
        <v>0</v>
      </c>
      <c r="I1142" s="4">
        <v>3</v>
      </c>
      <c r="J1142" s="70">
        <f>VLOOKUP(Table7[[#This Row],[PurchaseOrderID]],Purchase_Order!$A$2:$E$1228,5,0)</f>
        <v>1582</v>
      </c>
      <c r="K1142" s="4" t="str">
        <f>IF(Table7[[#This Row],[RejectedQty]]=0,"","Rejected")</f>
        <v/>
      </c>
    </row>
    <row r="1143" spans="1:11" x14ac:dyDescent="0.25">
      <c r="A1143" s="5">
        <v>2014</v>
      </c>
      <c r="B1143" s="5">
        <v>801</v>
      </c>
      <c r="C1143" s="5">
        <v>1785</v>
      </c>
      <c r="D1143" s="18">
        <v>44086</v>
      </c>
      <c r="E1143" s="19">
        <v>123</v>
      </c>
      <c r="F1143" s="19">
        <v>462</v>
      </c>
      <c r="G1143" s="5">
        <v>3</v>
      </c>
      <c r="H1143" s="5">
        <v>0</v>
      </c>
      <c r="I1143" s="5">
        <v>3</v>
      </c>
      <c r="J1143" s="70">
        <f>VLOOKUP(Table7[[#This Row],[PurchaseOrderID]],Purchase_Order!$A$2:$E$1228,5,0)</f>
        <v>1510</v>
      </c>
      <c r="K1143" s="4" t="str">
        <f>IF(Table7[[#This Row],[RejectedQty]]=0,"","Rejected")</f>
        <v/>
      </c>
    </row>
    <row r="1144" spans="1:11" x14ac:dyDescent="0.25">
      <c r="A1144" s="4">
        <v>2015</v>
      </c>
      <c r="B1144" s="4">
        <v>802</v>
      </c>
      <c r="C1144" s="4">
        <v>1786</v>
      </c>
      <c r="D1144" s="20">
        <v>44086</v>
      </c>
      <c r="E1144" s="21">
        <v>123</v>
      </c>
      <c r="F1144" s="21">
        <v>510</v>
      </c>
      <c r="G1144" s="4">
        <v>550</v>
      </c>
      <c r="H1144" s="4">
        <v>82</v>
      </c>
      <c r="I1144" s="4">
        <v>468</v>
      </c>
      <c r="J1144" s="70">
        <f>VLOOKUP(Table7[[#This Row],[PurchaseOrderID]],Purchase_Order!$A$2:$E$1228,5,0)</f>
        <v>1526</v>
      </c>
      <c r="K1144" s="4" t="str">
        <f>IF(Table7[[#This Row],[RejectedQty]]=0,"","Rejected")</f>
        <v>Rejected</v>
      </c>
    </row>
    <row r="1145" spans="1:11" x14ac:dyDescent="0.25">
      <c r="A1145" s="5">
        <v>2016</v>
      </c>
      <c r="B1145" s="5">
        <v>802</v>
      </c>
      <c r="C1145" s="5">
        <v>1787</v>
      </c>
      <c r="D1145" s="18">
        <v>44086</v>
      </c>
      <c r="E1145" s="19">
        <v>123</v>
      </c>
      <c r="F1145" s="19">
        <v>511</v>
      </c>
      <c r="G1145" s="5">
        <v>550</v>
      </c>
      <c r="H1145" s="5">
        <v>0</v>
      </c>
      <c r="I1145" s="5">
        <v>550</v>
      </c>
      <c r="J1145" s="70">
        <f>VLOOKUP(Table7[[#This Row],[PurchaseOrderID]],Purchase_Order!$A$2:$E$1228,5,0)</f>
        <v>1526</v>
      </c>
      <c r="K1145" s="4" t="str">
        <f>IF(Table7[[#This Row],[RejectedQty]]=0,"","Rejected")</f>
        <v/>
      </c>
    </row>
    <row r="1146" spans="1:11" x14ac:dyDescent="0.25">
      <c r="A1146" s="4">
        <v>2017</v>
      </c>
      <c r="B1146" s="4">
        <v>803</v>
      </c>
      <c r="C1146" s="4">
        <v>1788</v>
      </c>
      <c r="D1146" s="20">
        <v>44086</v>
      </c>
      <c r="E1146" s="21">
        <v>123</v>
      </c>
      <c r="F1146" s="21">
        <v>527</v>
      </c>
      <c r="G1146" s="4">
        <v>550</v>
      </c>
      <c r="H1146" s="4">
        <v>0</v>
      </c>
      <c r="I1146" s="4">
        <v>550</v>
      </c>
      <c r="J1146" s="70">
        <f>VLOOKUP(Table7[[#This Row],[PurchaseOrderID]],Purchase_Order!$A$2:$E$1228,5,0)</f>
        <v>1644</v>
      </c>
      <c r="K1146" s="4" t="str">
        <f>IF(Table7[[#This Row],[RejectedQty]]=0,"","Rejected")</f>
        <v/>
      </c>
    </row>
    <row r="1147" spans="1:11" x14ac:dyDescent="0.25">
      <c r="A1147" s="5">
        <v>2018</v>
      </c>
      <c r="B1147" s="5">
        <v>804</v>
      </c>
      <c r="C1147" s="5">
        <v>1789</v>
      </c>
      <c r="D1147" s="18">
        <v>44086</v>
      </c>
      <c r="E1147" s="19">
        <v>125</v>
      </c>
      <c r="F1147" s="19">
        <v>938</v>
      </c>
      <c r="G1147" s="5">
        <v>550</v>
      </c>
      <c r="H1147" s="5">
        <v>0</v>
      </c>
      <c r="I1147" s="5">
        <v>550</v>
      </c>
      <c r="J1147" s="70">
        <f>VLOOKUP(Table7[[#This Row],[PurchaseOrderID]],Purchase_Order!$A$2:$E$1228,5,0)</f>
        <v>1680</v>
      </c>
      <c r="K1147" s="4" t="str">
        <f>IF(Table7[[#This Row],[RejectedQty]]=0,"","Rejected")</f>
        <v/>
      </c>
    </row>
    <row r="1148" spans="1:11" x14ac:dyDescent="0.25">
      <c r="A1148" s="4">
        <v>2019</v>
      </c>
      <c r="B1148" s="4">
        <v>804</v>
      </c>
      <c r="C1148" s="4">
        <v>1790</v>
      </c>
      <c r="D1148" s="20">
        <v>44086</v>
      </c>
      <c r="E1148" s="21">
        <v>125</v>
      </c>
      <c r="F1148" s="21">
        <v>939</v>
      </c>
      <c r="G1148" s="4">
        <v>550</v>
      </c>
      <c r="H1148" s="4">
        <v>0</v>
      </c>
      <c r="I1148" s="4">
        <v>550</v>
      </c>
      <c r="J1148" s="70">
        <f>VLOOKUP(Table7[[#This Row],[PurchaseOrderID]],Purchase_Order!$A$2:$E$1228,5,0)</f>
        <v>1680</v>
      </c>
      <c r="K1148" s="4" t="str">
        <f>IF(Table7[[#This Row],[RejectedQty]]=0,"","Rejected")</f>
        <v/>
      </c>
    </row>
    <row r="1149" spans="1:11" x14ac:dyDescent="0.25">
      <c r="A1149" s="5">
        <v>2020</v>
      </c>
      <c r="B1149" s="5">
        <v>805</v>
      </c>
      <c r="C1149" s="5">
        <v>1791</v>
      </c>
      <c r="D1149" s="18">
        <v>44087</v>
      </c>
      <c r="E1149" s="19">
        <v>123</v>
      </c>
      <c r="F1149" s="19">
        <v>494</v>
      </c>
      <c r="G1149" s="5">
        <v>60</v>
      </c>
      <c r="H1149" s="5">
        <v>0</v>
      </c>
      <c r="I1149" s="5">
        <v>60</v>
      </c>
      <c r="J1149" s="70">
        <f>VLOOKUP(Table7[[#This Row],[PurchaseOrderID]],Purchase_Order!$A$2:$E$1228,5,0)</f>
        <v>1584</v>
      </c>
      <c r="K1149" s="4" t="str">
        <f>IF(Table7[[#This Row],[RejectedQty]]=0,"","Rejected")</f>
        <v/>
      </c>
    </row>
    <row r="1150" spans="1:11" x14ac:dyDescent="0.25">
      <c r="A1150" s="4">
        <v>2021</v>
      </c>
      <c r="B1150" s="4">
        <v>805</v>
      </c>
      <c r="C1150" s="4">
        <v>1792</v>
      </c>
      <c r="D1150" s="20">
        <v>44087</v>
      </c>
      <c r="E1150" s="21">
        <v>125</v>
      </c>
      <c r="F1150" s="21">
        <v>495</v>
      </c>
      <c r="G1150" s="4">
        <v>57</v>
      </c>
      <c r="H1150" s="4">
        <v>0</v>
      </c>
      <c r="I1150" s="4">
        <v>57</v>
      </c>
      <c r="J1150" s="70">
        <f>VLOOKUP(Table7[[#This Row],[PurchaseOrderID]],Purchase_Order!$A$2:$E$1228,5,0)</f>
        <v>1584</v>
      </c>
      <c r="K1150" s="4" t="str">
        <f>IF(Table7[[#This Row],[RejectedQty]]=0,"","Rejected")</f>
        <v/>
      </c>
    </row>
    <row r="1151" spans="1:11" x14ac:dyDescent="0.25">
      <c r="A1151" s="5">
        <v>2022</v>
      </c>
      <c r="B1151" s="5">
        <v>805</v>
      </c>
      <c r="C1151" s="5">
        <v>1793</v>
      </c>
      <c r="D1151" s="18">
        <v>44087</v>
      </c>
      <c r="E1151" s="19">
        <v>123</v>
      </c>
      <c r="F1151" s="19">
        <v>496</v>
      </c>
      <c r="G1151" s="5">
        <v>60</v>
      </c>
      <c r="H1151" s="5">
        <v>0</v>
      </c>
      <c r="I1151" s="5">
        <v>60</v>
      </c>
      <c r="J1151" s="70">
        <f>VLOOKUP(Table7[[#This Row],[PurchaseOrderID]],Purchase_Order!$A$2:$E$1228,5,0)</f>
        <v>1584</v>
      </c>
      <c r="K1151" s="4" t="str">
        <f>IF(Table7[[#This Row],[RejectedQty]]=0,"","Rejected")</f>
        <v/>
      </c>
    </row>
    <row r="1152" spans="1:11" x14ac:dyDescent="0.25">
      <c r="A1152" s="4">
        <v>2023</v>
      </c>
      <c r="B1152" s="4">
        <v>806</v>
      </c>
      <c r="C1152" s="4">
        <v>1794</v>
      </c>
      <c r="D1152" s="20">
        <v>44087</v>
      </c>
      <c r="E1152" s="21">
        <v>123</v>
      </c>
      <c r="F1152" s="21">
        <v>523</v>
      </c>
      <c r="G1152" s="4">
        <v>468</v>
      </c>
      <c r="H1152" s="4">
        <v>0</v>
      </c>
      <c r="I1152" s="4">
        <v>468</v>
      </c>
      <c r="J1152" s="70">
        <f>VLOOKUP(Table7[[#This Row],[PurchaseOrderID]],Purchase_Order!$A$2:$E$1228,5,0)</f>
        <v>1620</v>
      </c>
      <c r="K1152" s="4" t="str">
        <f>IF(Table7[[#This Row],[RejectedQty]]=0,"","Rejected")</f>
        <v/>
      </c>
    </row>
    <row r="1153" spans="1:11" x14ac:dyDescent="0.25">
      <c r="A1153" s="5">
        <v>2024</v>
      </c>
      <c r="B1153" s="5">
        <v>807</v>
      </c>
      <c r="C1153" s="5">
        <v>1795</v>
      </c>
      <c r="D1153" s="18">
        <v>44087</v>
      </c>
      <c r="E1153" s="19">
        <v>125</v>
      </c>
      <c r="F1153" s="19">
        <v>424</v>
      </c>
      <c r="G1153" s="5">
        <v>3</v>
      </c>
      <c r="H1153" s="5">
        <v>0</v>
      </c>
      <c r="I1153" s="5">
        <v>3</v>
      </c>
      <c r="J1153" s="70">
        <f>VLOOKUP(Table7[[#This Row],[PurchaseOrderID]],Purchase_Order!$A$2:$E$1228,5,0)</f>
        <v>1666</v>
      </c>
      <c r="K1153" s="4" t="str">
        <f>IF(Table7[[#This Row],[RejectedQty]]=0,"","Rejected")</f>
        <v/>
      </c>
    </row>
    <row r="1154" spans="1:11" x14ac:dyDescent="0.25">
      <c r="A1154" s="4">
        <v>2025</v>
      </c>
      <c r="B1154" s="4">
        <v>807</v>
      </c>
      <c r="C1154" s="4">
        <v>1796</v>
      </c>
      <c r="D1154" s="20">
        <v>44087</v>
      </c>
      <c r="E1154" s="21">
        <v>125</v>
      </c>
      <c r="F1154" s="21">
        <v>425</v>
      </c>
      <c r="G1154" s="4">
        <v>3</v>
      </c>
      <c r="H1154" s="4">
        <v>0</v>
      </c>
      <c r="I1154" s="4">
        <v>3</v>
      </c>
      <c r="J1154" s="70">
        <f>VLOOKUP(Table7[[#This Row],[PurchaseOrderID]],Purchase_Order!$A$2:$E$1228,5,0)</f>
        <v>1666</v>
      </c>
      <c r="K1154" s="4" t="str">
        <f>IF(Table7[[#This Row],[RejectedQty]]=0,"","Rejected")</f>
        <v/>
      </c>
    </row>
    <row r="1155" spans="1:11" x14ac:dyDescent="0.25">
      <c r="A1155" s="5">
        <v>2026</v>
      </c>
      <c r="B1155" s="5">
        <v>807</v>
      </c>
      <c r="C1155" s="5">
        <v>1797</v>
      </c>
      <c r="D1155" s="18">
        <v>44087</v>
      </c>
      <c r="E1155" s="19">
        <v>125</v>
      </c>
      <c r="F1155" s="19">
        <v>426</v>
      </c>
      <c r="G1155" s="5">
        <v>3</v>
      </c>
      <c r="H1155" s="5">
        <v>0</v>
      </c>
      <c r="I1155" s="5">
        <v>3</v>
      </c>
      <c r="J1155" s="70">
        <f>VLOOKUP(Table7[[#This Row],[PurchaseOrderID]],Purchase_Order!$A$2:$E$1228,5,0)</f>
        <v>1666</v>
      </c>
      <c r="K1155" s="4" t="str">
        <f>IF(Table7[[#This Row],[RejectedQty]]=0,"","Rejected")</f>
        <v/>
      </c>
    </row>
    <row r="1156" spans="1:11" x14ac:dyDescent="0.25">
      <c r="A1156" s="4">
        <v>2027</v>
      </c>
      <c r="B1156" s="4">
        <v>807</v>
      </c>
      <c r="C1156" s="4">
        <v>1798</v>
      </c>
      <c r="D1156" s="20">
        <v>44087</v>
      </c>
      <c r="E1156" s="21">
        <v>125</v>
      </c>
      <c r="F1156" s="21">
        <v>427</v>
      </c>
      <c r="G1156" s="4">
        <v>3</v>
      </c>
      <c r="H1156" s="4">
        <v>0</v>
      </c>
      <c r="I1156" s="4">
        <v>3</v>
      </c>
      <c r="J1156" s="70">
        <f>VLOOKUP(Table7[[#This Row],[PurchaseOrderID]],Purchase_Order!$A$2:$E$1228,5,0)</f>
        <v>1666</v>
      </c>
      <c r="K1156" s="4" t="str">
        <f>IF(Table7[[#This Row],[RejectedQty]]=0,"","Rejected")</f>
        <v/>
      </c>
    </row>
    <row r="1157" spans="1:11" x14ac:dyDescent="0.25">
      <c r="A1157" s="5">
        <v>2028</v>
      </c>
      <c r="B1157" s="5">
        <v>807</v>
      </c>
      <c r="C1157" s="5">
        <v>1799</v>
      </c>
      <c r="D1157" s="18">
        <v>44087</v>
      </c>
      <c r="E1157" s="19">
        <v>123</v>
      </c>
      <c r="F1157" s="19">
        <v>428</v>
      </c>
      <c r="G1157" s="5">
        <v>3</v>
      </c>
      <c r="H1157" s="5">
        <v>0</v>
      </c>
      <c r="I1157" s="5">
        <v>3</v>
      </c>
      <c r="J1157" s="70">
        <f>VLOOKUP(Table7[[#This Row],[PurchaseOrderID]],Purchase_Order!$A$2:$E$1228,5,0)</f>
        <v>1666</v>
      </c>
      <c r="K1157" s="4" t="str">
        <f>IF(Table7[[#This Row],[RejectedQty]]=0,"","Rejected")</f>
        <v/>
      </c>
    </row>
    <row r="1158" spans="1:11" x14ac:dyDescent="0.25">
      <c r="A1158" s="4">
        <v>2029</v>
      </c>
      <c r="B1158" s="4">
        <v>807</v>
      </c>
      <c r="C1158" s="4">
        <v>1800</v>
      </c>
      <c r="D1158" s="20">
        <v>44087</v>
      </c>
      <c r="E1158" s="21">
        <v>125</v>
      </c>
      <c r="F1158" s="21">
        <v>429</v>
      </c>
      <c r="G1158" s="4">
        <v>3</v>
      </c>
      <c r="H1158" s="4">
        <v>0</v>
      </c>
      <c r="I1158" s="4">
        <v>3</v>
      </c>
      <c r="J1158" s="70">
        <f>VLOOKUP(Table7[[#This Row],[PurchaseOrderID]],Purchase_Order!$A$2:$E$1228,5,0)</f>
        <v>1666</v>
      </c>
      <c r="K1158" s="4" t="str">
        <f>IF(Table7[[#This Row],[RejectedQty]]=0,"","Rejected")</f>
        <v/>
      </c>
    </row>
    <row r="1159" spans="1:11" x14ac:dyDescent="0.25">
      <c r="A1159" s="5">
        <v>2030</v>
      </c>
      <c r="B1159" s="5">
        <v>808</v>
      </c>
      <c r="C1159" s="5">
        <v>1801</v>
      </c>
      <c r="D1159" s="18">
        <v>44087</v>
      </c>
      <c r="E1159" s="19">
        <v>125</v>
      </c>
      <c r="F1159" s="19">
        <v>490</v>
      </c>
      <c r="G1159" s="5">
        <v>3</v>
      </c>
      <c r="H1159" s="5">
        <v>0</v>
      </c>
      <c r="I1159" s="5">
        <v>3</v>
      </c>
      <c r="J1159" s="70">
        <f>VLOOKUP(Table7[[#This Row],[PurchaseOrderID]],Purchase_Order!$A$2:$E$1228,5,0)</f>
        <v>1592</v>
      </c>
      <c r="K1159" s="4" t="str">
        <f>IF(Table7[[#This Row],[RejectedQty]]=0,"","Rejected")</f>
        <v/>
      </c>
    </row>
    <row r="1160" spans="1:11" x14ac:dyDescent="0.25">
      <c r="A1160" s="4">
        <v>2031</v>
      </c>
      <c r="B1160" s="4">
        <v>808</v>
      </c>
      <c r="C1160" s="4">
        <v>1802</v>
      </c>
      <c r="D1160" s="20">
        <v>44087</v>
      </c>
      <c r="E1160" s="21">
        <v>125</v>
      </c>
      <c r="F1160" s="21">
        <v>491</v>
      </c>
      <c r="G1160" s="4">
        <v>3</v>
      </c>
      <c r="H1160" s="4">
        <v>0</v>
      </c>
      <c r="I1160" s="4">
        <v>3</v>
      </c>
      <c r="J1160" s="70">
        <f>VLOOKUP(Table7[[#This Row],[PurchaseOrderID]],Purchase_Order!$A$2:$E$1228,5,0)</f>
        <v>1592</v>
      </c>
      <c r="K1160" s="4" t="str">
        <f>IF(Table7[[#This Row],[RejectedQty]]=0,"","Rejected")</f>
        <v/>
      </c>
    </row>
    <row r="1161" spans="1:11" x14ac:dyDescent="0.25">
      <c r="A1161" s="5">
        <v>2032</v>
      </c>
      <c r="B1161" s="5">
        <v>809</v>
      </c>
      <c r="C1161" s="5">
        <v>1803</v>
      </c>
      <c r="D1161" s="18">
        <v>44087</v>
      </c>
      <c r="E1161" s="19">
        <v>123</v>
      </c>
      <c r="F1161" s="19">
        <v>528</v>
      </c>
      <c r="G1161" s="5">
        <v>3</v>
      </c>
      <c r="H1161" s="5">
        <v>0</v>
      </c>
      <c r="I1161" s="5">
        <v>3</v>
      </c>
      <c r="J1161" s="70">
        <f>VLOOKUP(Table7[[#This Row],[PurchaseOrderID]],Purchase_Order!$A$2:$E$1228,5,0)</f>
        <v>1618</v>
      </c>
      <c r="K1161" s="4" t="str">
        <f>IF(Table7[[#This Row],[RejectedQty]]=0,"","Rejected")</f>
        <v/>
      </c>
    </row>
    <row r="1162" spans="1:11" x14ac:dyDescent="0.25">
      <c r="A1162" s="4">
        <v>2033</v>
      </c>
      <c r="B1162" s="4">
        <v>810</v>
      </c>
      <c r="C1162" s="4">
        <v>1804</v>
      </c>
      <c r="D1162" s="20">
        <v>44087</v>
      </c>
      <c r="E1162" s="21">
        <v>123</v>
      </c>
      <c r="F1162" s="21">
        <v>505</v>
      </c>
      <c r="G1162" s="4">
        <v>3</v>
      </c>
      <c r="H1162" s="4">
        <v>0</v>
      </c>
      <c r="I1162" s="4">
        <v>3</v>
      </c>
      <c r="J1162" s="70">
        <f>VLOOKUP(Table7[[#This Row],[PurchaseOrderID]],Purchase_Order!$A$2:$E$1228,5,0)</f>
        <v>1612</v>
      </c>
      <c r="K1162" s="4" t="str">
        <f>IF(Table7[[#This Row],[RejectedQty]]=0,"","Rejected")</f>
        <v/>
      </c>
    </row>
    <row r="1163" spans="1:11" x14ac:dyDescent="0.25">
      <c r="A1163" s="5">
        <v>2034</v>
      </c>
      <c r="B1163" s="5">
        <v>811</v>
      </c>
      <c r="C1163" s="5">
        <v>1805</v>
      </c>
      <c r="D1163" s="18">
        <v>44087</v>
      </c>
      <c r="E1163" s="19">
        <v>123</v>
      </c>
      <c r="F1163" s="19">
        <v>938</v>
      </c>
      <c r="G1163" s="5">
        <v>550</v>
      </c>
      <c r="H1163" s="5">
        <v>0</v>
      </c>
      <c r="I1163" s="5">
        <v>550</v>
      </c>
      <c r="J1163" s="70">
        <f>VLOOKUP(Table7[[#This Row],[PurchaseOrderID]],Purchase_Order!$A$2:$E$1228,5,0)</f>
        <v>1586</v>
      </c>
      <c r="K1163" s="4" t="str">
        <f>IF(Table7[[#This Row],[RejectedQty]]=0,"","Rejected")</f>
        <v/>
      </c>
    </row>
    <row r="1164" spans="1:11" x14ac:dyDescent="0.25">
      <c r="A1164" s="4">
        <v>2035</v>
      </c>
      <c r="B1164" s="4">
        <v>811</v>
      </c>
      <c r="C1164" s="4">
        <v>1806</v>
      </c>
      <c r="D1164" s="20">
        <v>44087</v>
      </c>
      <c r="E1164" s="21">
        <v>123</v>
      </c>
      <c r="F1164" s="21">
        <v>939</v>
      </c>
      <c r="G1164" s="4">
        <v>550</v>
      </c>
      <c r="H1164" s="4">
        <v>0</v>
      </c>
      <c r="I1164" s="4">
        <v>550</v>
      </c>
      <c r="J1164" s="70">
        <f>VLOOKUP(Table7[[#This Row],[PurchaseOrderID]],Purchase_Order!$A$2:$E$1228,5,0)</f>
        <v>1586</v>
      </c>
      <c r="K1164" s="4" t="str">
        <f>IF(Table7[[#This Row],[RejectedQty]]=0,"","Rejected")</f>
        <v/>
      </c>
    </row>
    <row r="1165" spans="1:11" x14ac:dyDescent="0.25">
      <c r="A1165" s="5">
        <v>2036</v>
      </c>
      <c r="B1165" s="5">
        <v>812</v>
      </c>
      <c r="C1165" s="5">
        <v>1807</v>
      </c>
      <c r="D1165" s="18">
        <v>44087</v>
      </c>
      <c r="E1165" s="19">
        <v>123</v>
      </c>
      <c r="F1165" s="19">
        <v>358</v>
      </c>
      <c r="G1165" s="5">
        <v>60</v>
      </c>
      <c r="H1165" s="5">
        <v>9</v>
      </c>
      <c r="I1165" s="5">
        <v>51</v>
      </c>
      <c r="J1165" s="70">
        <f>VLOOKUP(Table7[[#This Row],[PurchaseOrderID]],Purchase_Order!$A$2:$E$1228,5,0)</f>
        <v>1500</v>
      </c>
      <c r="K1165" s="4" t="str">
        <f>IF(Table7[[#This Row],[RejectedQty]]=0,"","Rejected")</f>
        <v>Rejected</v>
      </c>
    </row>
    <row r="1166" spans="1:11" x14ac:dyDescent="0.25">
      <c r="A1166" s="4">
        <v>2037</v>
      </c>
      <c r="B1166" s="4">
        <v>813</v>
      </c>
      <c r="C1166" s="4">
        <v>1808</v>
      </c>
      <c r="D1166" s="20">
        <v>44087</v>
      </c>
      <c r="E1166" s="21">
        <v>123</v>
      </c>
      <c r="F1166" s="21">
        <v>451</v>
      </c>
      <c r="G1166" s="4">
        <v>3</v>
      </c>
      <c r="H1166" s="4">
        <v>0</v>
      </c>
      <c r="I1166" s="4">
        <v>3</v>
      </c>
      <c r="J1166" s="70">
        <f>VLOOKUP(Table7[[#This Row],[PurchaseOrderID]],Purchase_Order!$A$2:$E$1228,5,0)</f>
        <v>1656</v>
      </c>
      <c r="K1166" s="4" t="str">
        <f>IF(Table7[[#This Row],[RejectedQty]]=0,"","Rejected")</f>
        <v/>
      </c>
    </row>
    <row r="1167" spans="1:11" x14ac:dyDescent="0.25">
      <c r="A1167" s="5">
        <v>2038</v>
      </c>
      <c r="B1167" s="5">
        <v>813</v>
      </c>
      <c r="C1167" s="5">
        <v>1809</v>
      </c>
      <c r="D1167" s="18">
        <v>44087</v>
      </c>
      <c r="E1167" s="19">
        <v>123</v>
      </c>
      <c r="F1167" s="19">
        <v>452</v>
      </c>
      <c r="G1167" s="5">
        <v>3</v>
      </c>
      <c r="H1167" s="5">
        <v>0</v>
      </c>
      <c r="I1167" s="5">
        <v>3</v>
      </c>
      <c r="J1167" s="70">
        <f>VLOOKUP(Table7[[#This Row],[PurchaseOrderID]],Purchase_Order!$A$2:$E$1228,5,0)</f>
        <v>1656</v>
      </c>
      <c r="K1167" s="4" t="str">
        <f>IF(Table7[[#This Row],[RejectedQty]]=0,"","Rejected")</f>
        <v/>
      </c>
    </row>
    <row r="1168" spans="1:11" x14ac:dyDescent="0.25">
      <c r="A1168" s="4">
        <v>2039</v>
      </c>
      <c r="B1168" s="4">
        <v>813</v>
      </c>
      <c r="C1168" s="4">
        <v>1810</v>
      </c>
      <c r="D1168" s="20">
        <v>44087</v>
      </c>
      <c r="E1168" s="21">
        <v>125</v>
      </c>
      <c r="F1168" s="21">
        <v>453</v>
      </c>
      <c r="G1168" s="4">
        <v>3</v>
      </c>
      <c r="H1168" s="4">
        <v>0</v>
      </c>
      <c r="I1168" s="4">
        <v>3</v>
      </c>
      <c r="J1168" s="70">
        <f>VLOOKUP(Table7[[#This Row],[PurchaseOrderID]],Purchase_Order!$A$2:$E$1228,5,0)</f>
        <v>1656</v>
      </c>
      <c r="K1168" s="4" t="str">
        <f>IF(Table7[[#This Row],[RejectedQty]]=0,"","Rejected")</f>
        <v/>
      </c>
    </row>
    <row r="1169" spans="1:11" x14ac:dyDescent="0.25">
      <c r="A1169" s="5">
        <v>2040</v>
      </c>
      <c r="B1169" s="5">
        <v>814</v>
      </c>
      <c r="C1169" s="5">
        <v>1811</v>
      </c>
      <c r="D1169" s="18">
        <v>44087</v>
      </c>
      <c r="E1169" s="19">
        <v>125</v>
      </c>
      <c r="F1169" s="19">
        <v>356</v>
      </c>
      <c r="G1169" s="5">
        <v>60</v>
      </c>
      <c r="H1169" s="5">
        <v>0</v>
      </c>
      <c r="I1169" s="5">
        <v>60</v>
      </c>
      <c r="J1169" s="70">
        <f>VLOOKUP(Table7[[#This Row],[PurchaseOrderID]],Purchase_Order!$A$2:$E$1228,5,0)</f>
        <v>1572</v>
      </c>
      <c r="K1169" s="4" t="str">
        <f>IF(Table7[[#This Row],[RejectedQty]]=0,"","Rejected")</f>
        <v/>
      </c>
    </row>
    <row r="1170" spans="1:11" x14ac:dyDescent="0.25">
      <c r="A1170" s="4">
        <v>2041</v>
      </c>
      <c r="B1170" s="4">
        <v>814</v>
      </c>
      <c r="C1170" s="4">
        <v>1812</v>
      </c>
      <c r="D1170" s="20">
        <v>44087</v>
      </c>
      <c r="E1170" s="21">
        <v>123</v>
      </c>
      <c r="F1170" s="21">
        <v>357</v>
      </c>
      <c r="G1170" s="4">
        <v>60</v>
      </c>
      <c r="H1170" s="4">
        <v>0</v>
      </c>
      <c r="I1170" s="4">
        <v>60</v>
      </c>
      <c r="J1170" s="70">
        <f>VLOOKUP(Table7[[#This Row],[PurchaseOrderID]],Purchase_Order!$A$2:$E$1228,5,0)</f>
        <v>1572</v>
      </c>
      <c r="K1170" s="4" t="str">
        <f>IF(Table7[[#This Row],[RejectedQty]]=0,"","Rejected")</f>
        <v/>
      </c>
    </row>
    <row r="1171" spans="1:11" x14ac:dyDescent="0.25">
      <c r="A1171" s="5">
        <v>2042</v>
      </c>
      <c r="B1171" s="5">
        <v>815</v>
      </c>
      <c r="C1171" s="5">
        <v>1813</v>
      </c>
      <c r="D1171" s="18">
        <v>44087</v>
      </c>
      <c r="E1171" s="19">
        <v>125</v>
      </c>
      <c r="F1171" s="19">
        <v>389</v>
      </c>
      <c r="G1171" s="5">
        <v>3</v>
      </c>
      <c r="H1171" s="5">
        <v>0</v>
      </c>
      <c r="I1171" s="5">
        <v>3</v>
      </c>
      <c r="J1171" s="70">
        <f>VLOOKUP(Table7[[#This Row],[PurchaseOrderID]],Purchase_Order!$A$2:$E$1228,5,0)</f>
        <v>1562</v>
      </c>
      <c r="K1171" s="4" t="str">
        <f>IF(Table7[[#This Row],[RejectedQty]]=0,"","Rejected")</f>
        <v/>
      </c>
    </row>
    <row r="1172" spans="1:11" x14ac:dyDescent="0.25">
      <c r="A1172" s="4">
        <v>2043</v>
      </c>
      <c r="B1172" s="4">
        <v>815</v>
      </c>
      <c r="C1172" s="4">
        <v>1814</v>
      </c>
      <c r="D1172" s="20">
        <v>44087</v>
      </c>
      <c r="E1172" s="21">
        <v>123</v>
      </c>
      <c r="F1172" s="21">
        <v>390</v>
      </c>
      <c r="G1172" s="4">
        <v>3</v>
      </c>
      <c r="H1172" s="4">
        <v>0</v>
      </c>
      <c r="I1172" s="4">
        <v>3</v>
      </c>
      <c r="J1172" s="70">
        <f>VLOOKUP(Table7[[#This Row],[PurchaseOrderID]],Purchase_Order!$A$2:$E$1228,5,0)</f>
        <v>1562</v>
      </c>
      <c r="K1172" s="4" t="str">
        <f>IF(Table7[[#This Row],[RejectedQty]]=0,"","Rejected")</f>
        <v/>
      </c>
    </row>
    <row r="1173" spans="1:11" x14ac:dyDescent="0.25">
      <c r="A1173" s="5">
        <v>2044</v>
      </c>
      <c r="B1173" s="5">
        <v>815</v>
      </c>
      <c r="C1173" s="5">
        <v>1815</v>
      </c>
      <c r="D1173" s="18">
        <v>44087</v>
      </c>
      <c r="E1173" s="19">
        <v>123</v>
      </c>
      <c r="F1173" s="19">
        <v>391</v>
      </c>
      <c r="G1173" s="5">
        <v>3</v>
      </c>
      <c r="H1173" s="5">
        <v>0</v>
      </c>
      <c r="I1173" s="5">
        <v>3</v>
      </c>
      <c r="J1173" s="70">
        <f>VLOOKUP(Table7[[#This Row],[PurchaseOrderID]],Purchase_Order!$A$2:$E$1228,5,0)</f>
        <v>1562</v>
      </c>
      <c r="K1173" s="4" t="str">
        <f>IF(Table7[[#This Row],[RejectedQty]]=0,"","Rejected")</f>
        <v/>
      </c>
    </row>
    <row r="1174" spans="1:11" x14ac:dyDescent="0.25">
      <c r="A1174" s="4">
        <v>2045</v>
      </c>
      <c r="B1174" s="4">
        <v>815</v>
      </c>
      <c r="C1174" s="4">
        <v>1816</v>
      </c>
      <c r="D1174" s="20">
        <v>44087</v>
      </c>
      <c r="E1174" s="21">
        <v>125</v>
      </c>
      <c r="F1174" s="21">
        <v>392</v>
      </c>
      <c r="G1174" s="4">
        <v>3</v>
      </c>
      <c r="H1174" s="4">
        <v>0</v>
      </c>
      <c r="I1174" s="4">
        <v>3</v>
      </c>
      <c r="J1174" s="70">
        <f>VLOOKUP(Table7[[#This Row],[PurchaseOrderID]],Purchase_Order!$A$2:$E$1228,5,0)</f>
        <v>1562</v>
      </c>
      <c r="K1174" s="4" t="str">
        <f>IF(Table7[[#This Row],[RejectedQty]]=0,"","Rejected")</f>
        <v/>
      </c>
    </row>
    <row r="1175" spans="1:11" x14ac:dyDescent="0.25">
      <c r="A1175" s="5">
        <v>2046</v>
      </c>
      <c r="B1175" s="5">
        <v>815</v>
      </c>
      <c r="C1175" s="5">
        <v>1817</v>
      </c>
      <c r="D1175" s="18">
        <v>44087</v>
      </c>
      <c r="E1175" s="19">
        <v>125</v>
      </c>
      <c r="F1175" s="19">
        <v>393</v>
      </c>
      <c r="G1175" s="5">
        <v>3</v>
      </c>
      <c r="H1175" s="5">
        <v>0</v>
      </c>
      <c r="I1175" s="5">
        <v>3</v>
      </c>
      <c r="J1175" s="70">
        <f>VLOOKUP(Table7[[#This Row],[PurchaseOrderID]],Purchase_Order!$A$2:$E$1228,5,0)</f>
        <v>1562</v>
      </c>
      <c r="K1175" s="4" t="str">
        <f>IF(Table7[[#This Row],[RejectedQty]]=0,"","Rejected")</f>
        <v/>
      </c>
    </row>
    <row r="1176" spans="1:11" x14ac:dyDescent="0.25">
      <c r="A1176" s="4">
        <v>2047</v>
      </c>
      <c r="B1176" s="4">
        <v>815</v>
      </c>
      <c r="C1176" s="4">
        <v>1818</v>
      </c>
      <c r="D1176" s="20">
        <v>44087</v>
      </c>
      <c r="E1176" s="21">
        <v>125</v>
      </c>
      <c r="F1176" s="21">
        <v>394</v>
      </c>
      <c r="G1176" s="4">
        <v>3</v>
      </c>
      <c r="H1176" s="4">
        <v>0</v>
      </c>
      <c r="I1176" s="4">
        <v>3</v>
      </c>
      <c r="J1176" s="70">
        <f>VLOOKUP(Table7[[#This Row],[PurchaseOrderID]],Purchase_Order!$A$2:$E$1228,5,0)</f>
        <v>1562</v>
      </c>
      <c r="K1176" s="4" t="str">
        <f>IF(Table7[[#This Row],[RejectedQty]]=0,"","Rejected")</f>
        <v/>
      </c>
    </row>
    <row r="1177" spans="1:11" x14ac:dyDescent="0.25">
      <c r="A1177" s="5">
        <v>2048</v>
      </c>
      <c r="B1177" s="5">
        <v>815</v>
      </c>
      <c r="C1177" s="5">
        <v>1819</v>
      </c>
      <c r="D1177" s="18">
        <v>44087</v>
      </c>
      <c r="E1177" s="19">
        <v>125</v>
      </c>
      <c r="F1177" s="19">
        <v>395</v>
      </c>
      <c r="G1177" s="5">
        <v>3</v>
      </c>
      <c r="H1177" s="5">
        <v>0</v>
      </c>
      <c r="I1177" s="5">
        <v>3</v>
      </c>
      <c r="J1177" s="70">
        <f>VLOOKUP(Table7[[#This Row],[PurchaseOrderID]],Purchase_Order!$A$2:$E$1228,5,0)</f>
        <v>1562</v>
      </c>
      <c r="K1177" s="4" t="str">
        <f>IF(Table7[[#This Row],[RejectedQty]]=0,"","Rejected")</f>
        <v/>
      </c>
    </row>
    <row r="1178" spans="1:11" x14ac:dyDescent="0.25">
      <c r="A1178" s="4">
        <v>2049</v>
      </c>
      <c r="B1178" s="4">
        <v>815</v>
      </c>
      <c r="C1178" s="4">
        <v>1820</v>
      </c>
      <c r="D1178" s="20">
        <v>44087</v>
      </c>
      <c r="E1178" s="21">
        <v>123</v>
      </c>
      <c r="F1178" s="21">
        <v>396</v>
      </c>
      <c r="G1178" s="4">
        <v>3</v>
      </c>
      <c r="H1178" s="4">
        <v>0</v>
      </c>
      <c r="I1178" s="4">
        <v>3</v>
      </c>
      <c r="J1178" s="70">
        <f>VLOOKUP(Table7[[#This Row],[PurchaseOrderID]],Purchase_Order!$A$2:$E$1228,5,0)</f>
        <v>1562</v>
      </c>
      <c r="K1178" s="4" t="str">
        <f>IF(Table7[[#This Row],[RejectedQty]]=0,"","Rejected")</f>
        <v/>
      </c>
    </row>
    <row r="1179" spans="1:11" x14ac:dyDescent="0.25">
      <c r="A1179" s="5">
        <v>2050</v>
      </c>
      <c r="B1179" s="5">
        <v>815</v>
      </c>
      <c r="C1179" s="5">
        <v>1821</v>
      </c>
      <c r="D1179" s="18">
        <v>44087</v>
      </c>
      <c r="E1179" s="19">
        <v>125</v>
      </c>
      <c r="F1179" s="19">
        <v>397</v>
      </c>
      <c r="G1179" s="5">
        <v>3</v>
      </c>
      <c r="H1179" s="5">
        <v>0</v>
      </c>
      <c r="I1179" s="5">
        <v>3</v>
      </c>
      <c r="J1179" s="70">
        <f>VLOOKUP(Table7[[#This Row],[PurchaseOrderID]],Purchase_Order!$A$2:$E$1228,5,0)</f>
        <v>1562</v>
      </c>
      <c r="K1179" s="4" t="str">
        <f>IF(Table7[[#This Row],[RejectedQty]]=0,"","Rejected")</f>
        <v/>
      </c>
    </row>
    <row r="1180" spans="1:11" x14ac:dyDescent="0.25">
      <c r="A1180" s="4">
        <v>2051</v>
      </c>
      <c r="B1180" s="4">
        <v>816</v>
      </c>
      <c r="C1180" s="4">
        <v>1822</v>
      </c>
      <c r="D1180" s="20">
        <v>44087</v>
      </c>
      <c r="E1180" s="21">
        <v>125</v>
      </c>
      <c r="F1180" s="21">
        <v>490</v>
      </c>
      <c r="G1180" s="4">
        <v>3</v>
      </c>
      <c r="H1180" s="4">
        <v>0</v>
      </c>
      <c r="I1180" s="4">
        <v>3</v>
      </c>
      <c r="J1180" s="70">
        <f>VLOOKUP(Table7[[#This Row],[PurchaseOrderID]],Purchase_Order!$A$2:$E$1228,5,0)</f>
        <v>1662</v>
      </c>
      <c r="K1180" s="4" t="str">
        <f>IF(Table7[[#This Row],[RejectedQty]]=0,"","Rejected")</f>
        <v/>
      </c>
    </row>
    <row r="1181" spans="1:11" x14ac:dyDescent="0.25">
      <c r="A1181" s="5">
        <v>2052</v>
      </c>
      <c r="B1181" s="5">
        <v>817</v>
      </c>
      <c r="C1181" s="5">
        <v>1823</v>
      </c>
      <c r="D1181" s="18">
        <v>44087</v>
      </c>
      <c r="E1181" s="19">
        <v>125</v>
      </c>
      <c r="F1181" s="19">
        <v>513</v>
      </c>
      <c r="G1181" s="5">
        <v>550</v>
      </c>
      <c r="H1181" s="5">
        <v>0</v>
      </c>
      <c r="I1181" s="5">
        <v>550</v>
      </c>
      <c r="J1181" s="70">
        <f>VLOOKUP(Table7[[#This Row],[PurchaseOrderID]],Purchase_Order!$A$2:$E$1228,5,0)</f>
        <v>1682</v>
      </c>
      <c r="K1181" s="4" t="str">
        <f>IF(Table7[[#This Row],[RejectedQty]]=0,"","Rejected")</f>
        <v/>
      </c>
    </row>
    <row r="1182" spans="1:11" x14ac:dyDescent="0.25">
      <c r="A1182" s="4">
        <v>2053</v>
      </c>
      <c r="B1182" s="4">
        <v>818</v>
      </c>
      <c r="C1182" s="4">
        <v>1824</v>
      </c>
      <c r="D1182" s="20">
        <v>44087</v>
      </c>
      <c r="E1182" s="21">
        <v>123</v>
      </c>
      <c r="F1182" s="21">
        <v>403</v>
      </c>
      <c r="G1182" s="4">
        <v>3</v>
      </c>
      <c r="H1182" s="4">
        <v>0</v>
      </c>
      <c r="I1182" s="4">
        <v>3</v>
      </c>
      <c r="J1182" s="70">
        <f>VLOOKUP(Table7[[#This Row],[PurchaseOrderID]],Purchase_Order!$A$2:$E$1228,5,0)</f>
        <v>1686</v>
      </c>
      <c r="K1182" s="4" t="str">
        <f>IF(Table7[[#This Row],[RejectedQty]]=0,"","Rejected")</f>
        <v/>
      </c>
    </row>
    <row r="1183" spans="1:11" x14ac:dyDescent="0.25">
      <c r="A1183" s="5">
        <v>2054</v>
      </c>
      <c r="B1183" s="5">
        <v>818</v>
      </c>
      <c r="C1183" s="5">
        <v>1825</v>
      </c>
      <c r="D1183" s="18">
        <v>44087</v>
      </c>
      <c r="E1183" s="19">
        <v>123</v>
      </c>
      <c r="F1183" s="19">
        <v>404</v>
      </c>
      <c r="G1183" s="5">
        <v>3</v>
      </c>
      <c r="H1183" s="5">
        <v>0</v>
      </c>
      <c r="I1183" s="5">
        <v>3</v>
      </c>
      <c r="J1183" s="70">
        <f>VLOOKUP(Table7[[#This Row],[PurchaseOrderID]],Purchase_Order!$A$2:$E$1228,5,0)</f>
        <v>1686</v>
      </c>
      <c r="K1183" s="4" t="str">
        <f>IF(Table7[[#This Row],[RejectedQty]]=0,"","Rejected")</f>
        <v/>
      </c>
    </row>
    <row r="1184" spans="1:11" x14ac:dyDescent="0.25">
      <c r="A1184" s="4">
        <v>2055</v>
      </c>
      <c r="B1184" s="4">
        <v>818</v>
      </c>
      <c r="C1184" s="4">
        <v>1826</v>
      </c>
      <c r="D1184" s="20">
        <v>44087</v>
      </c>
      <c r="E1184" s="21">
        <v>123</v>
      </c>
      <c r="F1184" s="21">
        <v>405</v>
      </c>
      <c r="G1184" s="4">
        <v>3</v>
      </c>
      <c r="H1184" s="4">
        <v>0</v>
      </c>
      <c r="I1184" s="4">
        <v>3</v>
      </c>
      <c r="J1184" s="70">
        <f>VLOOKUP(Table7[[#This Row],[PurchaseOrderID]],Purchase_Order!$A$2:$E$1228,5,0)</f>
        <v>1686</v>
      </c>
      <c r="K1184" s="4" t="str">
        <f>IF(Table7[[#This Row],[RejectedQty]]=0,"","Rejected")</f>
        <v/>
      </c>
    </row>
    <row r="1185" spans="1:11" x14ac:dyDescent="0.25">
      <c r="A1185" s="5">
        <v>2056</v>
      </c>
      <c r="B1185" s="5">
        <v>818</v>
      </c>
      <c r="C1185" s="5">
        <v>1827</v>
      </c>
      <c r="D1185" s="18">
        <v>44087</v>
      </c>
      <c r="E1185" s="19">
        <v>123</v>
      </c>
      <c r="F1185" s="19">
        <v>406</v>
      </c>
      <c r="G1185" s="5">
        <v>3</v>
      </c>
      <c r="H1185" s="5">
        <v>0</v>
      </c>
      <c r="I1185" s="5">
        <v>3</v>
      </c>
      <c r="J1185" s="70">
        <f>VLOOKUP(Table7[[#This Row],[PurchaseOrderID]],Purchase_Order!$A$2:$E$1228,5,0)</f>
        <v>1686</v>
      </c>
      <c r="K1185" s="4" t="str">
        <f>IF(Table7[[#This Row],[RejectedQty]]=0,"","Rejected")</f>
        <v/>
      </c>
    </row>
    <row r="1186" spans="1:11" x14ac:dyDescent="0.25">
      <c r="A1186" s="4">
        <v>2057</v>
      </c>
      <c r="B1186" s="4">
        <v>818</v>
      </c>
      <c r="C1186" s="4">
        <v>1828</v>
      </c>
      <c r="D1186" s="20">
        <v>44087</v>
      </c>
      <c r="E1186" s="21">
        <v>123</v>
      </c>
      <c r="F1186" s="21">
        <v>407</v>
      </c>
      <c r="G1186" s="4">
        <v>3</v>
      </c>
      <c r="H1186" s="4">
        <v>0</v>
      </c>
      <c r="I1186" s="4">
        <v>3</v>
      </c>
      <c r="J1186" s="70">
        <f>VLOOKUP(Table7[[#This Row],[PurchaseOrderID]],Purchase_Order!$A$2:$E$1228,5,0)</f>
        <v>1686</v>
      </c>
      <c r="K1186" s="4" t="str">
        <f>IF(Table7[[#This Row],[RejectedQty]]=0,"","Rejected")</f>
        <v/>
      </c>
    </row>
    <row r="1187" spans="1:11" x14ac:dyDescent="0.25">
      <c r="A1187" s="5">
        <v>2058</v>
      </c>
      <c r="B1187" s="5">
        <v>819</v>
      </c>
      <c r="C1187" s="5">
        <v>1829</v>
      </c>
      <c r="D1187" s="18">
        <v>44087</v>
      </c>
      <c r="E1187" s="19">
        <v>123</v>
      </c>
      <c r="F1187" s="19">
        <v>931</v>
      </c>
      <c r="G1187" s="5">
        <v>550</v>
      </c>
      <c r="H1187" s="5">
        <v>0</v>
      </c>
      <c r="I1187" s="5">
        <v>550</v>
      </c>
      <c r="J1187" s="70">
        <f>VLOOKUP(Table7[[#This Row],[PurchaseOrderID]],Purchase_Order!$A$2:$E$1228,5,0)</f>
        <v>1684</v>
      </c>
      <c r="K1187" s="4" t="str">
        <f>IF(Table7[[#This Row],[RejectedQty]]=0,"","Rejected")</f>
        <v/>
      </c>
    </row>
    <row r="1188" spans="1:11" x14ac:dyDescent="0.25">
      <c r="A1188" s="4">
        <v>2059</v>
      </c>
      <c r="B1188" s="4">
        <v>819</v>
      </c>
      <c r="C1188" s="4">
        <v>1830</v>
      </c>
      <c r="D1188" s="20">
        <v>44087</v>
      </c>
      <c r="E1188" s="21">
        <v>123</v>
      </c>
      <c r="F1188" s="21">
        <v>932</v>
      </c>
      <c r="G1188" s="4">
        <v>550</v>
      </c>
      <c r="H1188" s="4">
        <v>0</v>
      </c>
      <c r="I1188" s="4">
        <v>550</v>
      </c>
      <c r="J1188" s="70">
        <f>VLOOKUP(Table7[[#This Row],[PurchaseOrderID]],Purchase_Order!$A$2:$E$1228,5,0)</f>
        <v>1684</v>
      </c>
      <c r="K1188" s="4" t="str">
        <f>IF(Table7[[#This Row],[RejectedQty]]=0,"","Rejected")</f>
        <v/>
      </c>
    </row>
    <row r="1189" spans="1:11" x14ac:dyDescent="0.25">
      <c r="A1189" s="5">
        <v>2060</v>
      </c>
      <c r="B1189" s="5">
        <v>819</v>
      </c>
      <c r="C1189" s="5">
        <v>1831</v>
      </c>
      <c r="D1189" s="18">
        <v>44087</v>
      </c>
      <c r="E1189" s="19">
        <v>125</v>
      </c>
      <c r="F1189" s="19">
        <v>933</v>
      </c>
      <c r="G1189" s="5">
        <v>550</v>
      </c>
      <c r="H1189" s="5">
        <v>0</v>
      </c>
      <c r="I1189" s="5">
        <v>550</v>
      </c>
      <c r="J1189" s="70">
        <f>VLOOKUP(Table7[[#This Row],[PurchaseOrderID]],Purchase_Order!$A$2:$E$1228,5,0)</f>
        <v>1684</v>
      </c>
      <c r="K1189" s="4" t="str">
        <f>IF(Table7[[#This Row],[RejectedQty]]=0,"","Rejected")</f>
        <v/>
      </c>
    </row>
    <row r="1190" spans="1:11" x14ac:dyDescent="0.25">
      <c r="A1190" s="4">
        <v>2061</v>
      </c>
      <c r="B1190" s="4">
        <v>819</v>
      </c>
      <c r="C1190" s="4">
        <v>1832</v>
      </c>
      <c r="D1190" s="20">
        <v>44087</v>
      </c>
      <c r="E1190" s="21">
        <v>125</v>
      </c>
      <c r="F1190" s="21">
        <v>934</v>
      </c>
      <c r="G1190" s="4">
        <v>550</v>
      </c>
      <c r="H1190" s="4">
        <v>0</v>
      </c>
      <c r="I1190" s="4">
        <v>550</v>
      </c>
      <c r="J1190" s="70">
        <f>VLOOKUP(Table7[[#This Row],[PurchaseOrderID]],Purchase_Order!$A$2:$E$1228,5,0)</f>
        <v>1684</v>
      </c>
      <c r="K1190" s="4" t="str">
        <f>IF(Table7[[#This Row],[RejectedQty]]=0,"","Rejected")</f>
        <v/>
      </c>
    </row>
    <row r="1191" spans="1:11" x14ac:dyDescent="0.25">
      <c r="A1191" s="5">
        <v>2062</v>
      </c>
      <c r="B1191" s="5">
        <v>820</v>
      </c>
      <c r="C1191" s="5">
        <v>1833</v>
      </c>
      <c r="D1191" s="18">
        <v>44087</v>
      </c>
      <c r="E1191" s="19">
        <v>123</v>
      </c>
      <c r="F1191" s="19">
        <v>422</v>
      </c>
      <c r="G1191" s="5">
        <v>3</v>
      </c>
      <c r="H1191" s="5">
        <v>0</v>
      </c>
      <c r="I1191" s="5">
        <v>3</v>
      </c>
      <c r="J1191" s="70">
        <f>VLOOKUP(Table7[[#This Row],[PurchaseOrderID]],Purchase_Order!$A$2:$E$1228,5,0)</f>
        <v>1534</v>
      </c>
      <c r="K1191" s="4" t="str">
        <f>IF(Table7[[#This Row],[RejectedQty]]=0,"","Rejected")</f>
        <v/>
      </c>
    </row>
    <row r="1192" spans="1:11" x14ac:dyDescent="0.25">
      <c r="A1192" s="4">
        <v>2063</v>
      </c>
      <c r="B1192" s="4">
        <v>820</v>
      </c>
      <c r="C1192" s="4">
        <v>1834</v>
      </c>
      <c r="D1192" s="20">
        <v>44087</v>
      </c>
      <c r="E1192" s="21">
        <v>125</v>
      </c>
      <c r="F1192" s="21">
        <v>423</v>
      </c>
      <c r="G1192" s="4">
        <v>3</v>
      </c>
      <c r="H1192" s="4">
        <v>0</v>
      </c>
      <c r="I1192" s="4">
        <v>3</v>
      </c>
      <c r="J1192" s="70">
        <f>VLOOKUP(Table7[[#This Row],[PurchaseOrderID]],Purchase_Order!$A$2:$E$1228,5,0)</f>
        <v>1534</v>
      </c>
      <c r="K1192" s="4" t="str">
        <f>IF(Table7[[#This Row],[RejectedQty]]=0,"","Rejected")</f>
        <v/>
      </c>
    </row>
    <row r="1193" spans="1:11" x14ac:dyDescent="0.25">
      <c r="A1193" s="5">
        <v>2064</v>
      </c>
      <c r="B1193" s="5">
        <v>820</v>
      </c>
      <c r="C1193" s="5">
        <v>1835</v>
      </c>
      <c r="D1193" s="18">
        <v>44087</v>
      </c>
      <c r="E1193" s="19">
        <v>123</v>
      </c>
      <c r="F1193" s="19">
        <v>424</v>
      </c>
      <c r="G1193" s="5">
        <v>3</v>
      </c>
      <c r="H1193" s="5">
        <v>0</v>
      </c>
      <c r="I1193" s="5">
        <v>3</v>
      </c>
      <c r="J1193" s="70">
        <f>VLOOKUP(Table7[[#This Row],[PurchaseOrderID]],Purchase_Order!$A$2:$E$1228,5,0)</f>
        <v>1534</v>
      </c>
      <c r="K1193" s="4" t="str">
        <f>IF(Table7[[#This Row],[RejectedQty]]=0,"","Rejected")</f>
        <v/>
      </c>
    </row>
    <row r="1194" spans="1:11" x14ac:dyDescent="0.25">
      <c r="A1194" s="4">
        <v>2065</v>
      </c>
      <c r="B1194" s="4">
        <v>821</v>
      </c>
      <c r="C1194" s="4">
        <v>1836</v>
      </c>
      <c r="D1194" s="20">
        <v>44088</v>
      </c>
      <c r="E1194" s="21">
        <v>123</v>
      </c>
      <c r="F1194" s="21">
        <v>341</v>
      </c>
      <c r="G1194" s="4">
        <v>3</v>
      </c>
      <c r="H1194" s="4">
        <v>0</v>
      </c>
      <c r="I1194" s="4">
        <v>3</v>
      </c>
      <c r="J1194" s="70">
        <f>VLOOKUP(Table7[[#This Row],[PurchaseOrderID]],Purchase_Order!$A$2:$E$1228,5,0)</f>
        <v>1614</v>
      </c>
      <c r="K1194" s="4" t="str">
        <f>IF(Table7[[#This Row],[RejectedQty]]=0,"","Rejected")</f>
        <v/>
      </c>
    </row>
    <row r="1195" spans="1:11" x14ac:dyDescent="0.25">
      <c r="A1195" s="5">
        <v>2066</v>
      </c>
      <c r="B1195" s="5">
        <v>821</v>
      </c>
      <c r="C1195" s="5">
        <v>1837</v>
      </c>
      <c r="D1195" s="18">
        <v>44088</v>
      </c>
      <c r="E1195" s="19">
        <v>125</v>
      </c>
      <c r="F1195" s="19">
        <v>342</v>
      </c>
      <c r="G1195" s="5">
        <v>3</v>
      </c>
      <c r="H1195" s="5">
        <v>0</v>
      </c>
      <c r="I1195" s="5">
        <v>3</v>
      </c>
      <c r="J1195" s="70">
        <f>VLOOKUP(Table7[[#This Row],[PurchaseOrderID]],Purchase_Order!$A$2:$E$1228,5,0)</f>
        <v>1614</v>
      </c>
      <c r="K1195" s="4" t="str">
        <f>IF(Table7[[#This Row],[RejectedQty]]=0,"","Rejected")</f>
        <v/>
      </c>
    </row>
    <row r="1196" spans="1:11" x14ac:dyDescent="0.25">
      <c r="A1196" s="4">
        <v>2067</v>
      </c>
      <c r="B1196" s="4">
        <v>821</v>
      </c>
      <c r="C1196" s="4">
        <v>1838</v>
      </c>
      <c r="D1196" s="20">
        <v>44088</v>
      </c>
      <c r="E1196" s="21">
        <v>125</v>
      </c>
      <c r="F1196" s="21">
        <v>343</v>
      </c>
      <c r="G1196" s="4">
        <v>3</v>
      </c>
      <c r="H1196" s="4">
        <v>0</v>
      </c>
      <c r="I1196" s="4">
        <v>3</v>
      </c>
      <c r="J1196" s="70">
        <f>VLOOKUP(Table7[[#This Row],[PurchaseOrderID]],Purchase_Order!$A$2:$E$1228,5,0)</f>
        <v>1614</v>
      </c>
      <c r="K1196" s="4" t="str">
        <f>IF(Table7[[#This Row],[RejectedQty]]=0,"","Rejected")</f>
        <v/>
      </c>
    </row>
    <row r="1197" spans="1:11" x14ac:dyDescent="0.25">
      <c r="A1197" s="5">
        <v>2068</v>
      </c>
      <c r="B1197" s="5">
        <v>821</v>
      </c>
      <c r="C1197" s="5">
        <v>1839</v>
      </c>
      <c r="D1197" s="18">
        <v>44088</v>
      </c>
      <c r="E1197" s="19">
        <v>125</v>
      </c>
      <c r="F1197" s="19">
        <v>344</v>
      </c>
      <c r="G1197" s="5">
        <v>3</v>
      </c>
      <c r="H1197" s="5">
        <v>0</v>
      </c>
      <c r="I1197" s="5">
        <v>3</v>
      </c>
      <c r="J1197" s="70">
        <f>VLOOKUP(Table7[[#This Row],[PurchaseOrderID]],Purchase_Order!$A$2:$E$1228,5,0)</f>
        <v>1614</v>
      </c>
      <c r="K1197" s="4" t="str">
        <f>IF(Table7[[#This Row],[RejectedQty]]=0,"","Rejected")</f>
        <v/>
      </c>
    </row>
    <row r="1198" spans="1:11" x14ac:dyDescent="0.25">
      <c r="A1198" s="4">
        <v>2069</v>
      </c>
      <c r="B1198" s="4">
        <v>822</v>
      </c>
      <c r="C1198" s="4">
        <v>1840</v>
      </c>
      <c r="D1198" s="20">
        <v>44088</v>
      </c>
      <c r="E1198" s="21">
        <v>125</v>
      </c>
      <c r="F1198" s="21">
        <v>931</v>
      </c>
      <c r="G1198" s="4">
        <v>550</v>
      </c>
      <c r="H1198" s="4">
        <v>82</v>
      </c>
      <c r="I1198" s="4">
        <v>468</v>
      </c>
      <c r="J1198" s="70">
        <f>VLOOKUP(Table7[[#This Row],[PurchaseOrderID]],Purchase_Order!$A$2:$E$1228,5,0)</f>
        <v>1588</v>
      </c>
      <c r="K1198" s="4" t="str">
        <f>IF(Table7[[#This Row],[RejectedQty]]=0,"","Rejected")</f>
        <v>Rejected</v>
      </c>
    </row>
    <row r="1199" spans="1:11" x14ac:dyDescent="0.25">
      <c r="A1199" s="5">
        <v>2070</v>
      </c>
      <c r="B1199" s="5">
        <v>822</v>
      </c>
      <c r="C1199" s="5">
        <v>1841</v>
      </c>
      <c r="D1199" s="18">
        <v>44088</v>
      </c>
      <c r="E1199" s="19">
        <v>123</v>
      </c>
      <c r="F1199" s="19">
        <v>932</v>
      </c>
      <c r="G1199" s="5">
        <v>550</v>
      </c>
      <c r="H1199" s="5">
        <v>0</v>
      </c>
      <c r="I1199" s="5">
        <v>550</v>
      </c>
      <c r="J1199" s="70">
        <f>VLOOKUP(Table7[[#This Row],[PurchaseOrderID]],Purchase_Order!$A$2:$E$1228,5,0)</f>
        <v>1588</v>
      </c>
      <c r="K1199" s="4" t="str">
        <f>IF(Table7[[#This Row],[RejectedQty]]=0,"","Rejected")</f>
        <v/>
      </c>
    </row>
    <row r="1200" spans="1:11" x14ac:dyDescent="0.25">
      <c r="A1200" s="4">
        <v>2071</v>
      </c>
      <c r="B1200" s="4">
        <v>823</v>
      </c>
      <c r="C1200" s="4">
        <v>1842</v>
      </c>
      <c r="D1200" s="20">
        <v>44088</v>
      </c>
      <c r="E1200" s="21">
        <v>125</v>
      </c>
      <c r="F1200" s="21">
        <v>341</v>
      </c>
      <c r="G1200" s="4">
        <v>3</v>
      </c>
      <c r="H1200" s="4">
        <v>0</v>
      </c>
      <c r="I1200" s="4">
        <v>3</v>
      </c>
      <c r="J1200" s="70">
        <f>VLOOKUP(Table7[[#This Row],[PurchaseOrderID]],Purchase_Order!$A$2:$E$1228,5,0)</f>
        <v>1622</v>
      </c>
      <c r="K1200" s="4" t="str">
        <f>IF(Table7[[#This Row],[RejectedQty]]=0,"","Rejected")</f>
        <v/>
      </c>
    </row>
    <row r="1201" spans="1:11" x14ac:dyDescent="0.25">
      <c r="A1201" s="5">
        <v>2072</v>
      </c>
      <c r="B1201" s="5">
        <v>823</v>
      </c>
      <c r="C1201" s="5">
        <v>1843</v>
      </c>
      <c r="D1201" s="18">
        <v>44088</v>
      </c>
      <c r="E1201" s="19">
        <v>125</v>
      </c>
      <c r="F1201" s="19">
        <v>342</v>
      </c>
      <c r="G1201" s="5">
        <v>3</v>
      </c>
      <c r="H1201" s="5">
        <v>0</v>
      </c>
      <c r="I1201" s="5">
        <v>3</v>
      </c>
      <c r="J1201" s="70">
        <f>VLOOKUP(Table7[[#This Row],[PurchaseOrderID]],Purchase_Order!$A$2:$E$1228,5,0)</f>
        <v>1622</v>
      </c>
      <c r="K1201" s="4" t="str">
        <f>IF(Table7[[#This Row],[RejectedQty]]=0,"","Rejected")</f>
        <v/>
      </c>
    </row>
    <row r="1202" spans="1:11" x14ac:dyDescent="0.25">
      <c r="A1202" s="4">
        <v>2073</v>
      </c>
      <c r="B1202" s="4">
        <v>823</v>
      </c>
      <c r="C1202" s="4">
        <v>1844</v>
      </c>
      <c r="D1202" s="20">
        <v>44088</v>
      </c>
      <c r="E1202" s="21">
        <v>125</v>
      </c>
      <c r="F1202" s="21">
        <v>343</v>
      </c>
      <c r="G1202" s="4">
        <v>3</v>
      </c>
      <c r="H1202" s="4">
        <v>0</v>
      </c>
      <c r="I1202" s="4">
        <v>3</v>
      </c>
      <c r="J1202" s="70">
        <f>VLOOKUP(Table7[[#This Row],[PurchaseOrderID]],Purchase_Order!$A$2:$E$1228,5,0)</f>
        <v>1622</v>
      </c>
      <c r="K1202" s="4" t="str">
        <f>IF(Table7[[#This Row],[RejectedQty]]=0,"","Rejected")</f>
        <v/>
      </c>
    </row>
    <row r="1203" spans="1:11" x14ac:dyDescent="0.25">
      <c r="A1203" s="5">
        <v>2074</v>
      </c>
      <c r="B1203" s="5">
        <v>824</v>
      </c>
      <c r="C1203" s="5">
        <v>1845</v>
      </c>
      <c r="D1203" s="18">
        <v>44088</v>
      </c>
      <c r="E1203" s="19">
        <v>123</v>
      </c>
      <c r="F1203" s="19">
        <v>928</v>
      </c>
      <c r="G1203" s="5">
        <v>550</v>
      </c>
      <c r="H1203" s="5">
        <v>0</v>
      </c>
      <c r="I1203" s="5">
        <v>550</v>
      </c>
      <c r="J1203" s="70">
        <f>VLOOKUP(Table7[[#This Row],[PurchaseOrderID]],Purchase_Order!$A$2:$E$1228,5,0)</f>
        <v>1632</v>
      </c>
      <c r="K1203" s="4" t="str">
        <f>IF(Table7[[#This Row],[RejectedQty]]=0,"","Rejected")</f>
        <v/>
      </c>
    </row>
    <row r="1204" spans="1:11" x14ac:dyDescent="0.25">
      <c r="A1204" s="4">
        <v>2075</v>
      </c>
      <c r="B1204" s="4">
        <v>824</v>
      </c>
      <c r="C1204" s="4">
        <v>1846</v>
      </c>
      <c r="D1204" s="20">
        <v>44088</v>
      </c>
      <c r="E1204" s="21">
        <v>123</v>
      </c>
      <c r="F1204" s="21">
        <v>929</v>
      </c>
      <c r="G1204" s="4">
        <v>550</v>
      </c>
      <c r="H1204" s="4">
        <v>0</v>
      </c>
      <c r="I1204" s="4">
        <v>550</v>
      </c>
      <c r="J1204" s="70">
        <f>VLOOKUP(Table7[[#This Row],[PurchaseOrderID]],Purchase_Order!$A$2:$E$1228,5,0)</f>
        <v>1632</v>
      </c>
      <c r="K1204" s="4" t="str">
        <f>IF(Table7[[#This Row],[RejectedQty]]=0,"","Rejected")</f>
        <v/>
      </c>
    </row>
    <row r="1205" spans="1:11" x14ac:dyDescent="0.25">
      <c r="A1205" s="5">
        <v>2076</v>
      </c>
      <c r="B1205" s="5">
        <v>825</v>
      </c>
      <c r="C1205" s="5">
        <v>1847</v>
      </c>
      <c r="D1205" s="18">
        <v>44088</v>
      </c>
      <c r="E1205" s="19">
        <v>123</v>
      </c>
      <c r="F1205" s="19">
        <v>332</v>
      </c>
      <c r="G1205" s="5">
        <v>550</v>
      </c>
      <c r="H1205" s="5">
        <v>0</v>
      </c>
      <c r="I1205" s="5">
        <v>550</v>
      </c>
      <c r="J1205" s="70">
        <f>VLOOKUP(Table7[[#This Row],[PurchaseOrderID]],Purchase_Order!$A$2:$E$1228,5,0)</f>
        <v>1608</v>
      </c>
      <c r="K1205" s="4" t="str">
        <f>IF(Table7[[#This Row],[RejectedQty]]=0,"","Rejected")</f>
        <v/>
      </c>
    </row>
    <row r="1206" spans="1:11" x14ac:dyDescent="0.25">
      <c r="A1206" s="4">
        <v>2077</v>
      </c>
      <c r="B1206" s="4">
        <v>826</v>
      </c>
      <c r="C1206" s="4">
        <v>1848</v>
      </c>
      <c r="D1206" s="20">
        <v>44088</v>
      </c>
      <c r="E1206" s="21">
        <v>123</v>
      </c>
      <c r="F1206" s="21">
        <v>948</v>
      </c>
      <c r="G1206" s="4">
        <v>468</v>
      </c>
      <c r="H1206" s="4">
        <v>0</v>
      </c>
      <c r="I1206" s="4">
        <v>468</v>
      </c>
      <c r="J1206" s="70">
        <f>VLOOKUP(Table7[[#This Row],[PurchaseOrderID]],Purchase_Order!$A$2:$E$1228,5,0)</f>
        <v>1576</v>
      </c>
      <c r="K1206" s="4" t="str">
        <f>IF(Table7[[#This Row],[RejectedQty]]=0,"","Rejected")</f>
        <v/>
      </c>
    </row>
    <row r="1207" spans="1:11" x14ac:dyDescent="0.25">
      <c r="A1207" s="5">
        <v>2078</v>
      </c>
      <c r="B1207" s="5">
        <v>826</v>
      </c>
      <c r="C1207" s="5">
        <v>1849</v>
      </c>
      <c r="D1207" s="18">
        <v>44088</v>
      </c>
      <c r="E1207" s="19">
        <v>123</v>
      </c>
      <c r="F1207" s="19">
        <v>907</v>
      </c>
      <c r="G1207" s="5">
        <v>550</v>
      </c>
      <c r="H1207" s="5">
        <v>0</v>
      </c>
      <c r="I1207" s="5">
        <v>550</v>
      </c>
      <c r="J1207" s="70">
        <f>VLOOKUP(Table7[[#This Row],[PurchaseOrderID]],Purchase_Order!$A$2:$E$1228,5,0)</f>
        <v>1576</v>
      </c>
      <c r="K1207" s="4" t="str">
        <f>IF(Table7[[#This Row],[RejectedQty]]=0,"","Rejected")</f>
        <v/>
      </c>
    </row>
    <row r="1208" spans="1:11" x14ac:dyDescent="0.25">
      <c r="A1208" s="4">
        <v>2079</v>
      </c>
      <c r="B1208" s="4">
        <v>827</v>
      </c>
      <c r="C1208" s="4">
        <v>1850</v>
      </c>
      <c r="D1208" s="20">
        <v>44088</v>
      </c>
      <c r="E1208" s="21">
        <v>123</v>
      </c>
      <c r="F1208" s="21">
        <v>325</v>
      </c>
      <c r="G1208" s="4">
        <v>1250</v>
      </c>
      <c r="H1208" s="4">
        <v>0</v>
      </c>
      <c r="I1208" s="4">
        <v>1250</v>
      </c>
      <c r="J1208" s="70">
        <f>VLOOKUP(Table7[[#This Row],[PurchaseOrderID]],Purchase_Order!$A$2:$E$1228,5,0)</f>
        <v>1590</v>
      </c>
      <c r="K1208" s="4" t="str">
        <f>IF(Table7[[#This Row],[RejectedQty]]=0,"","Rejected")</f>
        <v/>
      </c>
    </row>
    <row r="1209" spans="1:11" x14ac:dyDescent="0.25">
      <c r="A1209" s="5">
        <v>2080</v>
      </c>
      <c r="B1209" s="5">
        <v>827</v>
      </c>
      <c r="C1209" s="5">
        <v>1851</v>
      </c>
      <c r="D1209" s="18">
        <v>44088</v>
      </c>
      <c r="E1209" s="19">
        <v>123</v>
      </c>
      <c r="F1209" s="19">
        <v>326</v>
      </c>
      <c r="G1209" s="5">
        <v>1250</v>
      </c>
      <c r="H1209" s="5">
        <v>0</v>
      </c>
      <c r="I1209" s="5">
        <v>1250</v>
      </c>
      <c r="J1209" s="70">
        <f>VLOOKUP(Table7[[#This Row],[PurchaseOrderID]],Purchase_Order!$A$2:$E$1228,5,0)</f>
        <v>1590</v>
      </c>
      <c r="K1209" s="4" t="str">
        <f>IF(Table7[[#This Row],[RejectedQty]]=0,"","Rejected")</f>
        <v/>
      </c>
    </row>
    <row r="1210" spans="1:11" x14ac:dyDescent="0.25">
      <c r="A1210" s="4">
        <v>2081</v>
      </c>
      <c r="B1210" s="4">
        <v>828</v>
      </c>
      <c r="C1210" s="4">
        <v>1852</v>
      </c>
      <c r="D1210" s="20">
        <v>44088</v>
      </c>
      <c r="E1210" s="21">
        <v>125</v>
      </c>
      <c r="F1210" s="21">
        <v>320</v>
      </c>
      <c r="G1210" s="4">
        <v>3</v>
      </c>
      <c r="H1210" s="4">
        <v>0</v>
      </c>
      <c r="I1210" s="4">
        <v>3</v>
      </c>
      <c r="J1210" s="70">
        <f>VLOOKUP(Table7[[#This Row],[PurchaseOrderID]],Purchase_Order!$A$2:$E$1228,5,0)</f>
        <v>1514</v>
      </c>
      <c r="K1210" s="4" t="str">
        <f>IF(Table7[[#This Row],[RejectedQty]]=0,"","Rejected")</f>
        <v/>
      </c>
    </row>
    <row r="1211" spans="1:11" x14ac:dyDescent="0.25">
      <c r="A1211" s="5">
        <v>2082</v>
      </c>
      <c r="B1211" s="5">
        <v>828</v>
      </c>
      <c r="C1211" s="5">
        <v>1853</v>
      </c>
      <c r="D1211" s="18">
        <v>44088</v>
      </c>
      <c r="E1211" s="19">
        <v>125</v>
      </c>
      <c r="F1211" s="19">
        <v>321</v>
      </c>
      <c r="G1211" s="5">
        <v>3</v>
      </c>
      <c r="H1211" s="5">
        <v>0</v>
      </c>
      <c r="I1211" s="5">
        <v>3</v>
      </c>
      <c r="J1211" s="70">
        <f>VLOOKUP(Table7[[#This Row],[PurchaseOrderID]],Purchase_Order!$A$2:$E$1228,5,0)</f>
        <v>1514</v>
      </c>
      <c r="K1211" s="4" t="str">
        <f>IF(Table7[[#This Row],[RejectedQty]]=0,"","Rejected")</f>
        <v/>
      </c>
    </row>
    <row r="1212" spans="1:11" x14ac:dyDescent="0.25">
      <c r="A1212" s="4">
        <v>2083</v>
      </c>
      <c r="B1212" s="4">
        <v>828</v>
      </c>
      <c r="C1212" s="4">
        <v>1854</v>
      </c>
      <c r="D1212" s="20">
        <v>44088</v>
      </c>
      <c r="E1212" s="21">
        <v>123</v>
      </c>
      <c r="F1212" s="21">
        <v>322</v>
      </c>
      <c r="G1212" s="4">
        <v>60</v>
      </c>
      <c r="H1212" s="4">
        <v>0</v>
      </c>
      <c r="I1212" s="4">
        <v>60</v>
      </c>
      <c r="J1212" s="70">
        <f>VLOOKUP(Table7[[#This Row],[PurchaseOrderID]],Purchase_Order!$A$2:$E$1228,5,0)</f>
        <v>1514</v>
      </c>
      <c r="K1212" s="4" t="str">
        <f>IF(Table7[[#This Row],[RejectedQty]]=0,"","Rejected")</f>
        <v/>
      </c>
    </row>
    <row r="1213" spans="1:11" x14ac:dyDescent="0.25">
      <c r="A1213" s="5">
        <v>2084</v>
      </c>
      <c r="B1213" s="5">
        <v>829</v>
      </c>
      <c r="C1213" s="5">
        <v>1855</v>
      </c>
      <c r="D1213" s="18">
        <v>44088</v>
      </c>
      <c r="E1213" s="19">
        <v>125</v>
      </c>
      <c r="F1213" s="19">
        <v>930</v>
      </c>
      <c r="G1213" s="5">
        <v>550</v>
      </c>
      <c r="H1213" s="5">
        <v>0</v>
      </c>
      <c r="I1213" s="5">
        <v>550</v>
      </c>
      <c r="J1213" s="70">
        <f>VLOOKUP(Table7[[#This Row],[PurchaseOrderID]],Purchase_Order!$A$2:$E$1228,5,0)</f>
        <v>1498</v>
      </c>
      <c r="K1213" s="4" t="str">
        <f>IF(Table7[[#This Row],[RejectedQty]]=0,"","Rejected")</f>
        <v/>
      </c>
    </row>
    <row r="1214" spans="1:11" x14ac:dyDescent="0.25">
      <c r="A1214" s="4">
        <v>2085</v>
      </c>
      <c r="B1214" s="4">
        <v>829</v>
      </c>
      <c r="C1214" s="4">
        <v>1856</v>
      </c>
      <c r="D1214" s="20">
        <v>44088</v>
      </c>
      <c r="E1214" s="21">
        <v>123</v>
      </c>
      <c r="F1214" s="21">
        <v>921</v>
      </c>
      <c r="G1214" s="4">
        <v>550</v>
      </c>
      <c r="H1214" s="4">
        <v>0</v>
      </c>
      <c r="I1214" s="4">
        <v>550</v>
      </c>
      <c r="J1214" s="70">
        <f>VLOOKUP(Table7[[#This Row],[PurchaseOrderID]],Purchase_Order!$A$2:$E$1228,5,0)</f>
        <v>1498</v>
      </c>
      <c r="K1214" s="4" t="str">
        <f>IF(Table7[[#This Row],[RejectedQty]]=0,"","Rejected")</f>
        <v/>
      </c>
    </row>
    <row r="1215" spans="1:11" x14ac:dyDescent="0.25">
      <c r="A1215" s="5">
        <v>2086</v>
      </c>
      <c r="B1215" s="5">
        <v>830</v>
      </c>
      <c r="C1215" s="5">
        <v>1857</v>
      </c>
      <c r="D1215" s="18">
        <v>44088</v>
      </c>
      <c r="E1215" s="19">
        <v>123</v>
      </c>
      <c r="F1215" s="19">
        <v>952</v>
      </c>
      <c r="G1215" s="5">
        <v>60</v>
      </c>
      <c r="H1215" s="5">
        <v>0</v>
      </c>
      <c r="I1215" s="5">
        <v>60</v>
      </c>
      <c r="J1215" s="70">
        <f>VLOOKUP(Table7[[#This Row],[PurchaseOrderID]],Purchase_Order!$A$2:$E$1228,5,0)</f>
        <v>1674</v>
      </c>
      <c r="K1215" s="4" t="str">
        <f>IF(Table7[[#This Row],[RejectedQty]]=0,"","Rejected")</f>
        <v/>
      </c>
    </row>
    <row r="1216" spans="1:11" x14ac:dyDescent="0.25">
      <c r="A1216" s="4">
        <v>2087</v>
      </c>
      <c r="B1216" s="4">
        <v>831</v>
      </c>
      <c r="C1216" s="4">
        <v>1858</v>
      </c>
      <c r="D1216" s="20">
        <v>44088</v>
      </c>
      <c r="E1216" s="21">
        <v>125</v>
      </c>
      <c r="F1216" s="21">
        <v>933</v>
      </c>
      <c r="G1216" s="4">
        <v>550</v>
      </c>
      <c r="H1216" s="4">
        <v>0</v>
      </c>
      <c r="I1216" s="4">
        <v>550</v>
      </c>
      <c r="J1216" s="70">
        <f>VLOOKUP(Table7[[#This Row],[PurchaseOrderID]],Purchase_Order!$A$2:$E$1228,5,0)</f>
        <v>1652</v>
      </c>
      <c r="K1216" s="4" t="str">
        <f>IF(Table7[[#This Row],[RejectedQty]]=0,"","Rejected")</f>
        <v/>
      </c>
    </row>
    <row r="1217" spans="1:11" x14ac:dyDescent="0.25">
      <c r="A1217" s="5">
        <v>2088</v>
      </c>
      <c r="B1217" s="5">
        <v>831</v>
      </c>
      <c r="C1217" s="5">
        <v>1859</v>
      </c>
      <c r="D1217" s="18">
        <v>44088</v>
      </c>
      <c r="E1217" s="19">
        <v>125</v>
      </c>
      <c r="F1217" s="19">
        <v>934</v>
      </c>
      <c r="G1217" s="5">
        <v>550</v>
      </c>
      <c r="H1217" s="5">
        <v>0</v>
      </c>
      <c r="I1217" s="5">
        <v>550</v>
      </c>
      <c r="J1217" s="70">
        <f>VLOOKUP(Table7[[#This Row],[PurchaseOrderID]],Purchase_Order!$A$2:$E$1228,5,0)</f>
        <v>1652</v>
      </c>
      <c r="K1217" s="4" t="str">
        <f>IF(Table7[[#This Row],[RejectedQty]]=0,"","Rejected")</f>
        <v/>
      </c>
    </row>
    <row r="1218" spans="1:11" x14ac:dyDescent="0.25">
      <c r="A1218" s="4">
        <v>2089</v>
      </c>
      <c r="B1218" s="4">
        <v>831</v>
      </c>
      <c r="C1218" s="4">
        <v>1860</v>
      </c>
      <c r="D1218" s="20">
        <v>44088</v>
      </c>
      <c r="E1218" s="21">
        <v>125</v>
      </c>
      <c r="F1218" s="21">
        <v>922</v>
      </c>
      <c r="G1218" s="4">
        <v>550</v>
      </c>
      <c r="H1218" s="4">
        <v>27</v>
      </c>
      <c r="I1218" s="4">
        <v>523</v>
      </c>
      <c r="J1218" s="70">
        <f>VLOOKUP(Table7[[#This Row],[PurchaseOrderID]],Purchase_Order!$A$2:$E$1228,5,0)</f>
        <v>1652</v>
      </c>
      <c r="K1218" s="4" t="str">
        <f>IF(Table7[[#This Row],[RejectedQty]]=0,"","Rejected")</f>
        <v>Rejected</v>
      </c>
    </row>
    <row r="1219" spans="1:11" x14ac:dyDescent="0.25">
      <c r="A1219" s="5">
        <v>2090</v>
      </c>
      <c r="B1219" s="5">
        <v>831</v>
      </c>
      <c r="C1219" s="5">
        <v>1861</v>
      </c>
      <c r="D1219" s="18">
        <v>44088</v>
      </c>
      <c r="E1219" s="19">
        <v>125</v>
      </c>
      <c r="F1219" s="19">
        <v>923</v>
      </c>
      <c r="G1219" s="5">
        <v>550</v>
      </c>
      <c r="H1219" s="5">
        <v>0</v>
      </c>
      <c r="I1219" s="5">
        <v>550</v>
      </c>
      <c r="J1219" s="70">
        <f>VLOOKUP(Table7[[#This Row],[PurchaseOrderID]],Purchase_Order!$A$2:$E$1228,5,0)</f>
        <v>1652</v>
      </c>
      <c r="K1219" s="4" t="str">
        <f>IF(Table7[[#This Row],[RejectedQty]]=0,"","Rejected")</f>
        <v/>
      </c>
    </row>
    <row r="1220" spans="1:11" x14ac:dyDescent="0.25">
      <c r="A1220" s="4">
        <v>2091</v>
      </c>
      <c r="B1220" s="4">
        <v>832</v>
      </c>
      <c r="C1220" s="4">
        <v>1862</v>
      </c>
      <c r="D1220" s="20">
        <v>44088</v>
      </c>
      <c r="E1220" s="21">
        <v>123</v>
      </c>
      <c r="F1220" s="21">
        <v>317</v>
      </c>
      <c r="G1220" s="4">
        <v>550</v>
      </c>
      <c r="H1220" s="4">
        <v>82</v>
      </c>
      <c r="I1220" s="4">
        <v>468</v>
      </c>
      <c r="J1220" s="70">
        <f>VLOOKUP(Table7[[#This Row],[PurchaseOrderID]],Purchase_Order!$A$2:$E$1228,5,0)</f>
        <v>1578</v>
      </c>
      <c r="K1220" s="4" t="str">
        <f>IF(Table7[[#This Row],[RejectedQty]]=0,"","Rejected")</f>
        <v>Rejected</v>
      </c>
    </row>
    <row r="1221" spans="1:11" x14ac:dyDescent="0.25">
      <c r="A1221" s="5">
        <v>2092</v>
      </c>
      <c r="B1221" s="5">
        <v>832</v>
      </c>
      <c r="C1221" s="5">
        <v>1863</v>
      </c>
      <c r="D1221" s="18">
        <v>44088</v>
      </c>
      <c r="E1221" s="19">
        <v>125</v>
      </c>
      <c r="F1221" s="19">
        <v>318</v>
      </c>
      <c r="G1221" s="5">
        <v>550</v>
      </c>
      <c r="H1221" s="5">
        <v>0</v>
      </c>
      <c r="I1221" s="5">
        <v>550</v>
      </c>
      <c r="J1221" s="70">
        <f>VLOOKUP(Table7[[#This Row],[PurchaseOrderID]],Purchase_Order!$A$2:$E$1228,5,0)</f>
        <v>1578</v>
      </c>
      <c r="K1221" s="4" t="str">
        <f>IF(Table7[[#This Row],[RejectedQty]]=0,"","Rejected")</f>
        <v/>
      </c>
    </row>
    <row r="1222" spans="1:11" x14ac:dyDescent="0.25">
      <c r="A1222" s="4">
        <v>2093</v>
      </c>
      <c r="B1222" s="4">
        <v>833</v>
      </c>
      <c r="C1222" s="4">
        <v>1864</v>
      </c>
      <c r="D1222" s="20">
        <v>44088</v>
      </c>
      <c r="E1222" s="21">
        <v>125</v>
      </c>
      <c r="F1222" s="21">
        <v>928</v>
      </c>
      <c r="G1222" s="4">
        <v>550</v>
      </c>
      <c r="H1222" s="4">
        <v>0</v>
      </c>
      <c r="I1222" s="4">
        <v>550</v>
      </c>
      <c r="J1222" s="70">
        <f>VLOOKUP(Table7[[#This Row],[PurchaseOrderID]],Purchase_Order!$A$2:$E$1228,5,0)</f>
        <v>1538</v>
      </c>
      <c r="K1222" s="4" t="str">
        <f>IF(Table7[[#This Row],[RejectedQty]]=0,"","Rejected")</f>
        <v/>
      </c>
    </row>
    <row r="1223" spans="1:11" x14ac:dyDescent="0.25">
      <c r="A1223" s="5">
        <v>2094</v>
      </c>
      <c r="B1223" s="5">
        <v>833</v>
      </c>
      <c r="C1223" s="5">
        <v>1865</v>
      </c>
      <c r="D1223" s="18">
        <v>44088</v>
      </c>
      <c r="E1223" s="19">
        <v>125</v>
      </c>
      <c r="F1223" s="19">
        <v>929</v>
      </c>
      <c r="G1223" s="5">
        <v>550</v>
      </c>
      <c r="H1223" s="5">
        <v>0</v>
      </c>
      <c r="I1223" s="5">
        <v>550</v>
      </c>
      <c r="J1223" s="70">
        <f>VLOOKUP(Table7[[#This Row],[PurchaseOrderID]],Purchase_Order!$A$2:$E$1228,5,0)</f>
        <v>1538</v>
      </c>
      <c r="K1223" s="4" t="str">
        <f>IF(Table7[[#This Row],[RejectedQty]]=0,"","Rejected")</f>
        <v/>
      </c>
    </row>
    <row r="1224" spans="1:11" x14ac:dyDescent="0.25">
      <c r="A1224" s="4">
        <v>2095</v>
      </c>
      <c r="B1224" s="4">
        <v>834</v>
      </c>
      <c r="C1224" s="4">
        <v>1866</v>
      </c>
      <c r="D1224" s="20">
        <v>44088</v>
      </c>
      <c r="E1224" s="21">
        <v>123</v>
      </c>
      <c r="F1224" s="21">
        <v>319</v>
      </c>
      <c r="G1224" s="4">
        <v>550</v>
      </c>
      <c r="H1224" s="4">
        <v>0</v>
      </c>
      <c r="I1224" s="4">
        <v>550</v>
      </c>
      <c r="J1224" s="70">
        <f>VLOOKUP(Table7[[#This Row],[PurchaseOrderID]],Purchase_Order!$A$2:$E$1228,5,0)</f>
        <v>1556</v>
      </c>
      <c r="K1224" s="4" t="str">
        <f>IF(Table7[[#This Row],[RejectedQty]]=0,"","Rejected")</f>
        <v/>
      </c>
    </row>
    <row r="1225" spans="1:11" x14ac:dyDescent="0.25">
      <c r="A1225" s="5">
        <v>2096</v>
      </c>
      <c r="B1225" s="5">
        <v>835</v>
      </c>
      <c r="C1225" s="5">
        <v>1867</v>
      </c>
      <c r="D1225" s="18">
        <v>44088</v>
      </c>
      <c r="E1225" s="19">
        <v>123</v>
      </c>
      <c r="F1225" s="19">
        <v>359</v>
      </c>
      <c r="G1225" s="5">
        <v>3</v>
      </c>
      <c r="H1225" s="5">
        <v>0</v>
      </c>
      <c r="I1225" s="5">
        <v>3</v>
      </c>
      <c r="J1225" s="70">
        <f>VLOOKUP(Table7[[#This Row],[PurchaseOrderID]],Purchase_Order!$A$2:$E$1228,5,0)</f>
        <v>1554</v>
      </c>
      <c r="K1225" s="4" t="str">
        <f>IF(Table7[[#This Row],[RejectedQty]]=0,"","Rejected")</f>
        <v/>
      </c>
    </row>
    <row r="1226" spans="1:11" x14ac:dyDescent="0.25">
      <c r="A1226" s="4">
        <v>2097</v>
      </c>
      <c r="B1226" s="4">
        <v>835</v>
      </c>
      <c r="C1226" s="4">
        <v>1868</v>
      </c>
      <c r="D1226" s="20">
        <v>44088</v>
      </c>
      <c r="E1226" s="21">
        <v>123</v>
      </c>
      <c r="F1226" s="21">
        <v>360</v>
      </c>
      <c r="G1226" s="4">
        <v>3</v>
      </c>
      <c r="H1226" s="4">
        <v>0</v>
      </c>
      <c r="I1226" s="4">
        <v>3</v>
      </c>
      <c r="J1226" s="70">
        <f>VLOOKUP(Table7[[#This Row],[PurchaseOrderID]],Purchase_Order!$A$2:$E$1228,5,0)</f>
        <v>1554</v>
      </c>
      <c r="K1226" s="4" t="str">
        <f>IF(Table7[[#This Row],[RejectedQty]]=0,"","Rejected")</f>
        <v/>
      </c>
    </row>
    <row r="1227" spans="1:11" x14ac:dyDescent="0.25">
      <c r="A1227" s="5">
        <v>2098</v>
      </c>
      <c r="B1227" s="5">
        <v>835</v>
      </c>
      <c r="C1227" s="5">
        <v>1869</v>
      </c>
      <c r="D1227" s="18">
        <v>44088</v>
      </c>
      <c r="E1227" s="19">
        <v>123</v>
      </c>
      <c r="F1227" s="19">
        <v>361</v>
      </c>
      <c r="G1227" s="5">
        <v>3</v>
      </c>
      <c r="H1227" s="5">
        <v>0</v>
      </c>
      <c r="I1227" s="5">
        <v>3</v>
      </c>
      <c r="J1227" s="70">
        <f>VLOOKUP(Table7[[#This Row],[PurchaseOrderID]],Purchase_Order!$A$2:$E$1228,5,0)</f>
        <v>1554</v>
      </c>
      <c r="K1227" s="4" t="str">
        <f>IF(Table7[[#This Row],[RejectedQty]]=0,"","Rejected")</f>
        <v/>
      </c>
    </row>
    <row r="1228" spans="1:11" x14ac:dyDescent="0.25">
      <c r="A1228" s="4">
        <v>2099</v>
      </c>
      <c r="B1228" s="4">
        <v>835</v>
      </c>
      <c r="C1228" s="4">
        <v>1870</v>
      </c>
      <c r="D1228" s="20">
        <v>44088</v>
      </c>
      <c r="E1228" s="21">
        <v>123</v>
      </c>
      <c r="F1228" s="21">
        <v>362</v>
      </c>
      <c r="G1228" s="4">
        <v>3</v>
      </c>
      <c r="H1228" s="4">
        <v>0</v>
      </c>
      <c r="I1228" s="4">
        <v>3</v>
      </c>
      <c r="J1228" s="70">
        <f>VLOOKUP(Table7[[#This Row],[PurchaseOrderID]],Purchase_Order!$A$2:$E$1228,5,0)</f>
        <v>1554</v>
      </c>
      <c r="K1228" s="4" t="str">
        <f>IF(Table7[[#This Row],[RejectedQty]]=0,"","Rejected")</f>
        <v/>
      </c>
    </row>
    <row r="1229" spans="1:11" x14ac:dyDescent="0.25">
      <c r="A1229" s="5">
        <v>2100</v>
      </c>
      <c r="B1229" s="5">
        <v>835</v>
      </c>
      <c r="C1229" s="5">
        <v>1871</v>
      </c>
      <c r="D1229" s="18">
        <v>44088</v>
      </c>
      <c r="E1229" s="19">
        <v>123</v>
      </c>
      <c r="F1229" s="19">
        <v>363</v>
      </c>
      <c r="G1229" s="5">
        <v>3</v>
      </c>
      <c r="H1229" s="5">
        <v>0</v>
      </c>
      <c r="I1229" s="5">
        <v>3</v>
      </c>
      <c r="J1229" s="70">
        <f>VLOOKUP(Table7[[#This Row],[PurchaseOrderID]],Purchase_Order!$A$2:$E$1228,5,0)</f>
        <v>1554</v>
      </c>
      <c r="K1229" s="4" t="str">
        <f>IF(Table7[[#This Row],[RejectedQty]]=0,"","Rejected")</f>
        <v/>
      </c>
    </row>
    <row r="1230" spans="1:11" x14ac:dyDescent="0.25">
      <c r="A1230" s="4">
        <v>2101</v>
      </c>
      <c r="B1230" s="4">
        <v>835</v>
      </c>
      <c r="C1230" s="4">
        <v>1872</v>
      </c>
      <c r="D1230" s="20">
        <v>44088</v>
      </c>
      <c r="E1230" s="21">
        <v>123</v>
      </c>
      <c r="F1230" s="21">
        <v>364</v>
      </c>
      <c r="G1230" s="4">
        <v>3</v>
      </c>
      <c r="H1230" s="4">
        <v>0</v>
      </c>
      <c r="I1230" s="4">
        <v>3</v>
      </c>
      <c r="J1230" s="70">
        <f>VLOOKUP(Table7[[#This Row],[PurchaseOrderID]],Purchase_Order!$A$2:$E$1228,5,0)</f>
        <v>1554</v>
      </c>
      <c r="K1230" s="4" t="str">
        <f>IF(Table7[[#This Row],[RejectedQty]]=0,"","Rejected")</f>
        <v/>
      </c>
    </row>
    <row r="1231" spans="1:11" x14ac:dyDescent="0.25">
      <c r="A1231" s="5">
        <v>2102</v>
      </c>
      <c r="B1231" s="5">
        <v>835</v>
      </c>
      <c r="C1231" s="5">
        <v>1873</v>
      </c>
      <c r="D1231" s="18">
        <v>44088</v>
      </c>
      <c r="E1231" s="19">
        <v>125</v>
      </c>
      <c r="F1231" s="19">
        <v>365</v>
      </c>
      <c r="G1231" s="5">
        <v>3</v>
      </c>
      <c r="H1231" s="5">
        <v>0</v>
      </c>
      <c r="I1231" s="5">
        <v>3</v>
      </c>
      <c r="J1231" s="70">
        <f>VLOOKUP(Table7[[#This Row],[PurchaseOrderID]],Purchase_Order!$A$2:$E$1228,5,0)</f>
        <v>1554</v>
      </c>
      <c r="K1231" s="4" t="str">
        <f>IF(Table7[[#This Row],[RejectedQty]]=0,"","Rejected")</f>
        <v/>
      </c>
    </row>
    <row r="1232" spans="1:11" x14ac:dyDescent="0.25">
      <c r="A1232" s="4">
        <v>2103</v>
      </c>
      <c r="B1232" s="4">
        <v>835</v>
      </c>
      <c r="C1232" s="4">
        <v>1874</v>
      </c>
      <c r="D1232" s="20">
        <v>44088</v>
      </c>
      <c r="E1232" s="21">
        <v>125</v>
      </c>
      <c r="F1232" s="21">
        <v>366</v>
      </c>
      <c r="G1232" s="4">
        <v>3</v>
      </c>
      <c r="H1232" s="4">
        <v>0</v>
      </c>
      <c r="I1232" s="4">
        <v>3</v>
      </c>
      <c r="J1232" s="70">
        <f>VLOOKUP(Table7[[#This Row],[PurchaseOrderID]],Purchase_Order!$A$2:$E$1228,5,0)</f>
        <v>1554</v>
      </c>
      <c r="K1232" s="4" t="str">
        <f>IF(Table7[[#This Row],[RejectedQty]]=0,"","Rejected")</f>
        <v/>
      </c>
    </row>
    <row r="1233" spans="1:11" x14ac:dyDescent="0.25">
      <c r="A1233" s="5">
        <v>2104</v>
      </c>
      <c r="B1233" s="5">
        <v>835</v>
      </c>
      <c r="C1233" s="5">
        <v>1875</v>
      </c>
      <c r="D1233" s="18">
        <v>44088</v>
      </c>
      <c r="E1233" s="19">
        <v>123</v>
      </c>
      <c r="F1233" s="19">
        <v>367</v>
      </c>
      <c r="G1233" s="5">
        <v>3</v>
      </c>
      <c r="H1233" s="5">
        <v>0</v>
      </c>
      <c r="I1233" s="5">
        <v>3</v>
      </c>
      <c r="J1233" s="70">
        <f>VLOOKUP(Table7[[#This Row],[PurchaseOrderID]],Purchase_Order!$A$2:$E$1228,5,0)</f>
        <v>1554</v>
      </c>
      <c r="K1233" s="4" t="str">
        <f>IF(Table7[[#This Row],[RejectedQty]]=0,"","Rejected")</f>
        <v/>
      </c>
    </row>
    <row r="1234" spans="1:11" x14ac:dyDescent="0.25">
      <c r="A1234" s="4">
        <v>2105</v>
      </c>
      <c r="B1234" s="4">
        <v>835</v>
      </c>
      <c r="C1234" s="4">
        <v>1876</v>
      </c>
      <c r="D1234" s="20">
        <v>44088</v>
      </c>
      <c r="E1234" s="21">
        <v>125</v>
      </c>
      <c r="F1234" s="21">
        <v>368</v>
      </c>
      <c r="G1234" s="4">
        <v>3</v>
      </c>
      <c r="H1234" s="4">
        <v>0</v>
      </c>
      <c r="I1234" s="4">
        <v>3</v>
      </c>
      <c r="J1234" s="70">
        <f>VLOOKUP(Table7[[#This Row],[PurchaseOrderID]],Purchase_Order!$A$2:$E$1228,5,0)</f>
        <v>1554</v>
      </c>
      <c r="K1234" s="4" t="str">
        <f>IF(Table7[[#This Row],[RejectedQty]]=0,"","Rejected")</f>
        <v/>
      </c>
    </row>
    <row r="1235" spans="1:11" x14ac:dyDescent="0.25">
      <c r="A1235" s="5">
        <v>2106</v>
      </c>
      <c r="B1235" s="5">
        <v>835</v>
      </c>
      <c r="C1235" s="5">
        <v>1877</v>
      </c>
      <c r="D1235" s="18">
        <v>44088</v>
      </c>
      <c r="E1235" s="19">
        <v>123</v>
      </c>
      <c r="F1235" s="19">
        <v>369</v>
      </c>
      <c r="G1235" s="5">
        <v>3</v>
      </c>
      <c r="H1235" s="5">
        <v>0</v>
      </c>
      <c r="I1235" s="5">
        <v>3</v>
      </c>
      <c r="J1235" s="70">
        <f>VLOOKUP(Table7[[#This Row],[PurchaseOrderID]],Purchase_Order!$A$2:$E$1228,5,0)</f>
        <v>1554</v>
      </c>
      <c r="K1235" s="4" t="str">
        <f>IF(Table7[[#This Row],[RejectedQty]]=0,"","Rejected")</f>
        <v/>
      </c>
    </row>
    <row r="1236" spans="1:11" x14ac:dyDescent="0.25">
      <c r="A1236" s="4">
        <v>2107</v>
      </c>
      <c r="B1236" s="4">
        <v>835</v>
      </c>
      <c r="C1236" s="4">
        <v>1878</v>
      </c>
      <c r="D1236" s="20">
        <v>44088</v>
      </c>
      <c r="E1236" s="21">
        <v>123</v>
      </c>
      <c r="F1236" s="21">
        <v>370</v>
      </c>
      <c r="G1236" s="4">
        <v>3</v>
      </c>
      <c r="H1236" s="4">
        <v>0</v>
      </c>
      <c r="I1236" s="4">
        <v>3</v>
      </c>
      <c r="J1236" s="70">
        <f>VLOOKUP(Table7[[#This Row],[PurchaseOrderID]],Purchase_Order!$A$2:$E$1228,5,0)</f>
        <v>1554</v>
      </c>
      <c r="K1236" s="4" t="str">
        <f>IF(Table7[[#This Row],[RejectedQty]]=0,"","Rejected")</f>
        <v/>
      </c>
    </row>
    <row r="1237" spans="1:11" x14ac:dyDescent="0.25">
      <c r="A1237" s="5">
        <v>2108</v>
      </c>
      <c r="B1237" s="5">
        <v>835</v>
      </c>
      <c r="C1237" s="5">
        <v>1879</v>
      </c>
      <c r="D1237" s="18">
        <v>44088</v>
      </c>
      <c r="E1237" s="19">
        <v>125</v>
      </c>
      <c r="F1237" s="19">
        <v>371</v>
      </c>
      <c r="G1237" s="5">
        <v>3</v>
      </c>
      <c r="H1237" s="5">
        <v>0</v>
      </c>
      <c r="I1237" s="5">
        <v>3</v>
      </c>
      <c r="J1237" s="70">
        <f>VLOOKUP(Table7[[#This Row],[PurchaseOrderID]],Purchase_Order!$A$2:$E$1228,5,0)</f>
        <v>1554</v>
      </c>
      <c r="K1237" s="4" t="str">
        <f>IF(Table7[[#This Row],[RejectedQty]]=0,"","Rejected")</f>
        <v/>
      </c>
    </row>
    <row r="1238" spans="1:11" x14ac:dyDescent="0.25">
      <c r="A1238" s="4">
        <v>2109</v>
      </c>
      <c r="B1238" s="4">
        <v>835</v>
      </c>
      <c r="C1238" s="4">
        <v>1880</v>
      </c>
      <c r="D1238" s="20">
        <v>44088</v>
      </c>
      <c r="E1238" s="21">
        <v>125</v>
      </c>
      <c r="F1238" s="21">
        <v>372</v>
      </c>
      <c r="G1238" s="4">
        <v>3</v>
      </c>
      <c r="H1238" s="4">
        <v>0</v>
      </c>
      <c r="I1238" s="4">
        <v>3</v>
      </c>
      <c r="J1238" s="70">
        <f>VLOOKUP(Table7[[#This Row],[PurchaseOrderID]],Purchase_Order!$A$2:$E$1228,5,0)</f>
        <v>1554</v>
      </c>
      <c r="K1238" s="4" t="str">
        <f>IF(Table7[[#This Row],[RejectedQty]]=0,"","Rejected")</f>
        <v/>
      </c>
    </row>
    <row r="1239" spans="1:11" x14ac:dyDescent="0.25">
      <c r="A1239" s="5">
        <v>2110</v>
      </c>
      <c r="B1239" s="5">
        <v>835</v>
      </c>
      <c r="C1239" s="5">
        <v>1881</v>
      </c>
      <c r="D1239" s="18">
        <v>44088</v>
      </c>
      <c r="E1239" s="19">
        <v>125</v>
      </c>
      <c r="F1239" s="19">
        <v>373</v>
      </c>
      <c r="G1239" s="5">
        <v>3</v>
      </c>
      <c r="H1239" s="5">
        <v>0</v>
      </c>
      <c r="I1239" s="5">
        <v>3</v>
      </c>
      <c r="J1239" s="70">
        <f>VLOOKUP(Table7[[#This Row],[PurchaseOrderID]],Purchase_Order!$A$2:$E$1228,5,0)</f>
        <v>1554</v>
      </c>
      <c r="K1239" s="4" t="str">
        <f>IF(Table7[[#This Row],[RejectedQty]]=0,"","Rejected")</f>
        <v/>
      </c>
    </row>
    <row r="1240" spans="1:11" x14ac:dyDescent="0.25">
      <c r="A1240" s="4">
        <v>2111</v>
      </c>
      <c r="B1240" s="4">
        <v>835</v>
      </c>
      <c r="C1240" s="4">
        <v>1882</v>
      </c>
      <c r="D1240" s="20">
        <v>44088</v>
      </c>
      <c r="E1240" s="21">
        <v>125</v>
      </c>
      <c r="F1240" s="21">
        <v>374</v>
      </c>
      <c r="G1240" s="4">
        <v>3</v>
      </c>
      <c r="H1240" s="4">
        <v>0</v>
      </c>
      <c r="I1240" s="4">
        <v>3</v>
      </c>
      <c r="J1240" s="70">
        <f>VLOOKUP(Table7[[#This Row],[PurchaseOrderID]],Purchase_Order!$A$2:$E$1228,5,0)</f>
        <v>1554</v>
      </c>
      <c r="K1240" s="4" t="str">
        <f>IF(Table7[[#This Row],[RejectedQty]]=0,"","Rejected")</f>
        <v/>
      </c>
    </row>
    <row r="1241" spans="1:11" x14ac:dyDescent="0.25">
      <c r="A1241" s="5">
        <v>2112</v>
      </c>
      <c r="B1241" s="5">
        <v>836</v>
      </c>
      <c r="C1241" s="5">
        <v>1883</v>
      </c>
      <c r="D1241" s="18">
        <v>44088</v>
      </c>
      <c r="E1241" s="19">
        <v>123</v>
      </c>
      <c r="F1241" s="19">
        <v>2</v>
      </c>
      <c r="G1241" s="5">
        <v>3</v>
      </c>
      <c r="H1241" s="5">
        <v>0</v>
      </c>
      <c r="I1241" s="5">
        <v>3</v>
      </c>
      <c r="J1241" s="70">
        <f>VLOOKUP(Table7[[#This Row],[PurchaseOrderID]],Purchase_Order!$A$2:$E$1228,5,0)</f>
        <v>1688</v>
      </c>
      <c r="K1241" s="4" t="str">
        <f>IF(Table7[[#This Row],[RejectedQty]]=0,"","Rejected")</f>
        <v/>
      </c>
    </row>
    <row r="1242" spans="1:11" x14ac:dyDescent="0.25">
      <c r="A1242" s="4">
        <v>2113</v>
      </c>
      <c r="B1242" s="4">
        <v>837</v>
      </c>
      <c r="C1242" s="4">
        <v>1884</v>
      </c>
      <c r="D1242" s="20">
        <v>44089</v>
      </c>
      <c r="E1242" s="21">
        <v>125</v>
      </c>
      <c r="F1242" s="21">
        <v>935</v>
      </c>
      <c r="G1242" s="4">
        <v>550</v>
      </c>
      <c r="H1242" s="4">
        <v>0</v>
      </c>
      <c r="I1242" s="4">
        <v>550</v>
      </c>
      <c r="J1242" s="70">
        <f>VLOOKUP(Table7[[#This Row],[PurchaseOrderID]],Purchase_Order!$A$2:$E$1228,5,0)</f>
        <v>1506</v>
      </c>
      <c r="K1242" s="4" t="str">
        <f>IF(Table7[[#This Row],[RejectedQty]]=0,"","Rejected")</f>
        <v/>
      </c>
    </row>
    <row r="1243" spans="1:11" x14ac:dyDescent="0.25">
      <c r="A1243" s="5">
        <v>2114</v>
      </c>
      <c r="B1243" s="5">
        <v>837</v>
      </c>
      <c r="C1243" s="5">
        <v>1885</v>
      </c>
      <c r="D1243" s="18">
        <v>44089</v>
      </c>
      <c r="E1243" s="19">
        <v>125</v>
      </c>
      <c r="F1243" s="19">
        <v>936</v>
      </c>
      <c r="G1243" s="5">
        <v>550</v>
      </c>
      <c r="H1243" s="5">
        <v>0</v>
      </c>
      <c r="I1243" s="5">
        <v>550</v>
      </c>
      <c r="J1243" s="70">
        <f>VLOOKUP(Table7[[#This Row],[PurchaseOrderID]],Purchase_Order!$A$2:$E$1228,5,0)</f>
        <v>1506</v>
      </c>
      <c r="K1243" s="4" t="str">
        <f>IF(Table7[[#This Row],[RejectedQty]]=0,"","Rejected")</f>
        <v/>
      </c>
    </row>
    <row r="1244" spans="1:11" x14ac:dyDescent="0.25">
      <c r="A1244" s="4">
        <v>2115</v>
      </c>
      <c r="B1244" s="4">
        <v>838</v>
      </c>
      <c r="C1244" s="4">
        <v>1886</v>
      </c>
      <c r="D1244" s="20">
        <v>44089</v>
      </c>
      <c r="E1244" s="21">
        <v>125</v>
      </c>
      <c r="F1244" s="21">
        <v>524</v>
      </c>
      <c r="G1244" s="4">
        <v>550</v>
      </c>
      <c r="H1244" s="4">
        <v>0</v>
      </c>
      <c r="I1244" s="4">
        <v>550</v>
      </c>
      <c r="J1244" s="70">
        <f>VLOOKUP(Table7[[#This Row],[PurchaseOrderID]],Purchase_Order!$A$2:$E$1228,5,0)</f>
        <v>1626</v>
      </c>
      <c r="K1244" s="4" t="str">
        <f>IF(Table7[[#This Row],[RejectedQty]]=0,"","Rejected")</f>
        <v/>
      </c>
    </row>
    <row r="1245" spans="1:11" x14ac:dyDescent="0.25">
      <c r="A1245" s="5">
        <v>2116</v>
      </c>
      <c r="B1245" s="5">
        <v>839</v>
      </c>
      <c r="C1245" s="5">
        <v>1887</v>
      </c>
      <c r="D1245" s="18">
        <v>44089</v>
      </c>
      <c r="E1245" s="19">
        <v>123</v>
      </c>
      <c r="F1245" s="19">
        <v>911</v>
      </c>
      <c r="G1245" s="5">
        <v>550</v>
      </c>
      <c r="H1245" s="5">
        <v>0</v>
      </c>
      <c r="I1245" s="5">
        <v>550</v>
      </c>
      <c r="J1245" s="70">
        <f>VLOOKUP(Table7[[#This Row],[PurchaseOrderID]],Purchase_Order!$A$2:$E$1228,5,0)</f>
        <v>1542</v>
      </c>
      <c r="K1245" s="4" t="str">
        <f>IF(Table7[[#This Row],[RejectedQty]]=0,"","Rejected")</f>
        <v/>
      </c>
    </row>
    <row r="1246" spans="1:11" x14ac:dyDescent="0.25">
      <c r="A1246" s="4">
        <v>2117</v>
      </c>
      <c r="B1246" s="4">
        <v>839</v>
      </c>
      <c r="C1246" s="4">
        <v>1888</v>
      </c>
      <c r="D1246" s="20">
        <v>44089</v>
      </c>
      <c r="E1246" s="21">
        <v>123</v>
      </c>
      <c r="F1246" s="21">
        <v>912</v>
      </c>
      <c r="G1246" s="4">
        <v>550</v>
      </c>
      <c r="H1246" s="4">
        <v>0</v>
      </c>
      <c r="I1246" s="4">
        <v>550</v>
      </c>
      <c r="J1246" s="70">
        <f>VLOOKUP(Table7[[#This Row],[PurchaseOrderID]],Purchase_Order!$A$2:$E$1228,5,0)</f>
        <v>1542</v>
      </c>
      <c r="K1246" s="4" t="str">
        <f>IF(Table7[[#This Row],[RejectedQty]]=0,"","Rejected")</f>
        <v/>
      </c>
    </row>
    <row r="1247" spans="1:11" x14ac:dyDescent="0.25">
      <c r="A1247" s="5">
        <v>2118</v>
      </c>
      <c r="B1247" s="5">
        <v>840</v>
      </c>
      <c r="C1247" s="5">
        <v>1889</v>
      </c>
      <c r="D1247" s="18">
        <v>44089</v>
      </c>
      <c r="E1247" s="19">
        <v>123</v>
      </c>
      <c r="F1247" s="19">
        <v>910</v>
      </c>
      <c r="G1247" s="5">
        <v>550</v>
      </c>
      <c r="H1247" s="5">
        <v>0</v>
      </c>
      <c r="I1247" s="5">
        <v>550</v>
      </c>
      <c r="J1247" s="70">
        <f>VLOOKUP(Table7[[#This Row],[PurchaseOrderID]],Purchase_Order!$A$2:$E$1228,5,0)</f>
        <v>1610</v>
      </c>
      <c r="K1247" s="4" t="str">
        <f>IF(Table7[[#This Row],[RejectedQty]]=0,"","Rejected")</f>
        <v/>
      </c>
    </row>
    <row r="1248" spans="1:11" x14ac:dyDescent="0.25">
      <c r="A1248" s="4">
        <v>2119</v>
      </c>
      <c r="B1248" s="4">
        <v>841</v>
      </c>
      <c r="C1248" s="4">
        <v>1890</v>
      </c>
      <c r="D1248" s="20">
        <v>44091</v>
      </c>
      <c r="E1248" s="21">
        <v>123</v>
      </c>
      <c r="F1248" s="21">
        <v>1</v>
      </c>
      <c r="G1248" s="4">
        <v>3</v>
      </c>
      <c r="H1248" s="4">
        <v>0</v>
      </c>
      <c r="I1248" s="4">
        <v>3</v>
      </c>
      <c r="J1248" s="70">
        <f>VLOOKUP(Table7[[#This Row],[PurchaseOrderID]],Purchase_Order!$A$2:$E$1228,5,0)</f>
        <v>1580</v>
      </c>
      <c r="K1248" s="4" t="str">
        <f>IF(Table7[[#This Row],[RejectedQty]]=0,"","Rejected")</f>
        <v/>
      </c>
    </row>
    <row r="1249" spans="1:11" x14ac:dyDescent="0.25">
      <c r="A1249" s="5">
        <v>2120</v>
      </c>
      <c r="B1249" s="5">
        <v>842</v>
      </c>
      <c r="C1249" s="5">
        <v>1891</v>
      </c>
      <c r="D1249" s="18">
        <v>44091</v>
      </c>
      <c r="E1249" s="19">
        <v>123</v>
      </c>
      <c r="F1249" s="19">
        <v>373</v>
      </c>
      <c r="G1249" s="5">
        <v>3</v>
      </c>
      <c r="H1249" s="5">
        <v>0</v>
      </c>
      <c r="I1249" s="5">
        <v>3</v>
      </c>
      <c r="J1249" s="70">
        <f>VLOOKUP(Table7[[#This Row],[PurchaseOrderID]],Purchase_Order!$A$2:$E$1228,5,0)</f>
        <v>1496</v>
      </c>
      <c r="K1249" s="4" t="str">
        <f>IF(Table7[[#This Row],[RejectedQty]]=0,"","Rejected")</f>
        <v/>
      </c>
    </row>
    <row r="1250" spans="1:11" x14ac:dyDescent="0.25">
      <c r="A1250" s="4">
        <v>2121</v>
      </c>
      <c r="B1250" s="4">
        <v>842</v>
      </c>
      <c r="C1250" s="4">
        <v>1892</v>
      </c>
      <c r="D1250" s="20">
        <v>44091</v>
      </c>
      <c r="E1250" s="21">
        <v>123</v>
      </c>
      <c r="F1250" s="21">
        <v>374</v>
      </c>
      <c r="G1250" s="4">
        <v>3</v>
      </c>
      <c r="H1250" s="4">
        <v>0</v>
      </c>
      <c r="I1250" s="4">
        <v>3</v>
      </c>
      <c r="J1250" s="70">
        <f>VLOOKUP(Table7[[#This Row],[PurchaseOrderID]],Purchase_Order!$A$2:$E$1228,5,0)</f>
        <v>1496</v>
      </c>
      <c r="K1250" s="4" t="str">
        <f>IF(Table7[[#This Row],[RejectedQty]]=0,"","Rejected")</f>
        <v/>
      </c>
    </row>
    <row r="1251" spans="1:11" x14ac:dyDescent="0.25">
      <c r="A1251" s="5">
        <v>2122</v>
      </c>
      <c r="B1251" s="5">
        <v>843</v>
      </c>
      <c r="C1251" s="5">
        <v>1893</v>
      </c>
      <c r="D1251" s="18">
        <v>44091</v>
      </c>
      <c r="E1251" s="19">
        <v>123</v>
      </c>
      <c r="F1251" s="19">
        <v>530</v>
      </c>
      <c r="G1251" s="5">
        <v>550</v>
      </c>
      <c r="H1251" s="5">
        <v>0</v>
      </c>
      <c r="I1251" s="5">
        <v>550</v>
      </c>
      <c r="J1251" s="70">
        <f>VLOOKUP(Table7[[#This Row],[PurchaseOrderID]],Purchase_Order!$A$2:$E$1228,5,0)</f>
        <v>1494</v>
      </c>
      <c r="K1251" s="4" t="str">
        <f>IF(Table7[[#This Row],[RejectedQty]]=0,"","Rejected")</f>
        <v/>
      </c>
    </row>
    <row r="1252" spans="1:11" x14ac:dyDescent="0.25">
      <c r="A1252" s="4">
        <v>2123</v>
      </c>
      <c r="B1252" s="4">
        <v>844</v>
      </c>
      <c r="C1252" s="4">
        <v>1894</v>
      </c>
      <c r="D1252" s="20">
        <v>44091</v>
      </c>
      <c r="E1252" s="21">
        <v>125</v>
      </c>
      <c r="F1252" s="21">
        <v>4</v>
      </c>
      <c r="G1252" s="4">
        <v>3</v>
      </c>
      <c r="H1252" s="4">
        <v>0</v>
      </c>
      <c r="I1252" s="4">
        <v>3</v>
      </c>
      <c r="J1252" s="70">
        <f>VLOOKUP(Table7[[#This Row],[PurchaseOrderID]],Purchase_Order!$A$2:$E$1228,5,0)</f>
        <v>1650</v>
      </c>
      <c r="K1252" s="4" t="str">
        <f>IF(Table7[[#This Row],[RejectedQty]]=0,"","Rejected")</f>
        <v/>
      </c>
    </row>
    <row r="1253" spans="1:11" x14ac:dyDescent="0.25">
      <c r="A1253" s="5">
        <v>2124</v>
      </c>
      <c r="B1253" s="5">
        <v>845</v>
      </c>
      <c r="C1253" s="5">
        <v>1895</v>
      </c>
      <c r="D1253" s="18">
        <v>44091</v>
      </c>
      <c r="E1253" s="19">
        <v>125</v>
      </c>
      <c r="F1253" s="19">
        <v>512</v>
      </c>
      <c r="G1253" s="5">
        <v>550</v>
      </c>
      <c r="H1253" s="5">
        <v>0</v>
      </c>
      <c r="I1253" s="5">
        <v>550</v>
      </c>
      <c r="J1253" s="70">
        <f>VLOOKUP(Table7[[#This Row],[PurchaseOrderID]],Purchase_Order!$A$2:$E$1228,5,0)</f>
        <v>1654</v>
      </c>
      <c r="K1253" s="4" t="str">
        <f>IF(Table7[[#This Row],[RejectedQty]]=0,"","Rejected")</f>
        <v/>
      </c>
    </row>
    <row r="1254" spans="1:11" x14ac:dyDescent="0.25">
      <c r="A1254" s="4">
        <v>2125</v>
      </c>
      <c r="B1254" s="4">
        <v>846</v>
      </c>
      <c r="C1254" s="4">
        <v>1896</v>
      </c>
      <c r="D1254" s="20">
        <v>44091</v>
      </c>
      <c r="E1254" s="21">
        <v>123</v>
      </c>
      <c r="F1254" s="21">
        <v>513</v>
      </c>
      <c r="G1254" s="4">
        <v>468</v>
      </c>
      <c r="H1254" s="4">
        <v>0</v>
      </c>
      <c r="I1254" s="4">
        <v>468</v>
      </c>
      <c r="J1254" s="70">
        <f>VLOOKUP(Table7[[#This Row],[PurchaseOrderID]],Purchase_Order!$A$2:$E$1228,5,0)</f>
        <v>1664</v>
      </c>
      <c r="K1254" s="4" t="str">
        <f>IF(Table7[[#This Row],[RejectedQty]]=0,"","Rejected")</f>
        <v/>
      </c>
    </row>
    <row r="1255" spans="1:11" x14ac:dyDescent="0.25">
      <c r="A1255" s="5">
        <v>2126</v>
      </c>
      <c r="B1255" s="5">
        <v>847</v>
      </c>
      <c r="C1255" s="5">
        <v>1897</v>
      </c>
      <c r="D1255" s="18">
        <v>44091</v>
      </c>
      <c r="E1255" s="19">
        <v>125</v>
      </c>
      <c r="F1255" s="19">
        <v>319</v>
      </c>
      <c r="G1255" s="5">
        <v>550</v>
      </c>
      <c r="H1255" s="5">
        <v>0</v>
      </c>
      <c r="I1255" s="5">
        <v>550</v>
      </c>
      <c r="J1255" s="70">
        <f>VLOOKUP(Table7[[#This Row],[PurchaseOrderID]],Purchase_Order!$A$2:$E$1228,5,0)</f>
        <v>1678</v>
      </c>
      <c r="K1255" s="4" t="str">
        <f>IF(Table7[[#This Row],[RejectedQty]]=0,"","Rejected")</f>
        <v/>
      </c>
    </row>
    <row r="1256" spans="1:11" x14ac:dyDescent="0.25">
      <c r="A1256" s="4">
        <v>2127</v>
      </c>
      <c r="B1256" s="4">
        <v>848</v>
      </c>
      <c r="C1256" s="4">
        <v>1898</v>
      </c>
      <c r="D1256" s="20">
        <v>44091</v>
      </c>
      <c r="E1256" s="21">
        <v>123</v>
      </c>
      <c r="F1256" s="21">
        <v>403</v>
      </c>
      <c r="G1256" s="4">
        <v>3</v>
      </c>
      <c r="H1256" s="4">
        <v>0</v>
      </c>
      <c r="I1256" s="4">
        <v>3</v>
      </c>
      <c r="J1256" s="70">
        <f>VLOOKUP(Table7[[#This Row],[PurchaseOrderID]],Purchase_Order!$A$2:$E$1228,5,0)</f>
        <v>1616</v>
      </c>
      <c r="K1256" s="4" t="str">
        <f>IF(Table7[[#This Row],[RejectedQty]]=0,"","Rejected")</f>
        <v/>
      </c>
    </row>
    <row r="1257" spans="1:11" x14ac:dyDescent="0.25">
      <c r="A1257" s="5">
        <v>2128</v>
      </c>
      <c r="B1257" s="5">
        <v>848</v>
      </c>
      <c r="C1257" s="5">
        <v>1899</v>
      </c>
      <c r="D1257" s="18">
        <v>44091</v>
      </c>
      <c r="E1257" s="19">
        <v>123</v>
      </c>
      <c r="F1257" s="19">
        <v>404</v>
      </c>
      <c r="G1257" s="5">
        <v>3</v>
      </c>
      <c r="H1257" s="5">
        <v>0</v>
      </c>
      <c r="I1257" s="5">
        <v>3</v>
      </c>
      <c r="J1257" s="70">
        <f>VLOOKUP(Table7[[#This Row],[PurchaseOrderID]],Purchase_Order!$A$2:$E$1228,5,0)</f>
        <v>1616</v>
      </c>
      <c r="K1257" s="4" t="str">
        <f>IF(Table7[[#This Row],[RejectedQty]]=0,"","Rejected")</f>
        <v/>
      </c>
    </row>
    <row r="1258" spans="1:11" x14ac:dyDescent="0.25">
      <c r="A1258" s="4">
        <v>2129</v>
      </c>
      <c r="B1258" s="4">
        <v>848</v>
      </c>
      <c r="C1258" s="4">
        <v>1900</v>
      </c>
      <c r="D1258" s="20">
        <v>44091</v>
      </c>
      <c r="E1258" s="21">
        <v>125</v>
      </c>
      <c r="F1258" s="21">
        <v>405</v>
      </c>
      <c r="G1258" s="4">
        <v>3</v>
      </c>
      <c r="H1258" s="4">
        <v>0</v>
      </c>
      <c r="I1258" s="4">
        <v>3</v>
      </c>
      <c r="J1258" s="70">
        <f>VLOOKUP(Table7[[#This Row],[PurchaseOrderID]],Purchase_Order!$A$2:$E$1228,5,0)</f>
        <v>1616</v>
      </c>
      <c r="K1258" s="4" t="str">
        <f>IF(Table7[[#This Row],[RejectedQty]]=0,"","Rejected")</f>
        <v/>
      </c>
    </row>
    <row r="1259" spans="1:11" x14ac:dyDescent="0.25">
      <c r="A1259" s="5">
        <v>2130</v>
      </c>
      <c r="B1259" s="5">
        <v>848</v>
      </c>
      <c r="C1259" s="5">
        <v>1901</v>
      </c>
      <c r="D1259" s="18">
        <v>44091</v>
      </c>
      <c r="E1259" s="19">
        <v>125</v>
      </c>
      <c r="F1259" s="19">
        <v>406</v>
      </c>
      <c r="G1259" s="5">
        <v>3</v>
      </c>
      <c r="H1259" s="5">
        <v>0</v>
      </c>
      <c r="I1259" s="5">
        <v>3</v>
      </c>
      <c r="J1259" s="70">
        <f>VLOOKUP(Table7[[#This Row],[PurchaseOrderID]],Purchase_Order!$A$2:$E$1228,5,0)</f>
        <v>1616</v>
      </c>
      <c r="K1259" s="4" t="str">
        <f>IF(Table7[[#This Row],[RejectedQty]]=0,"","Rejected")</f>
        <v/>
      </c>
    </row>
    <row r="1260" spans="1:11" x14ac:dyDescent="0.25">
      <c r="A1260" s="4">
        <v>2131</v>
      </c>
      <c r="B1260" s="4">
        <v>848</v>
      </c>
      <c r="C1260" s="4">
        <v>1902</v>
      </c>
      <c r="D1260" s="20">
        <v>44091</v>
      </c>
      <c r="E1260" s="21">
        <v>125</v>
      </c>
      <c r="F1260" s="21">
        <v>407</v>
      </c>
      <c r="G1260" s="4">
        <v>3</v>
      </c>
      <c r="H1260" s="4">
        <v>0</v>
      </c>
      <c r="I1260" s="4">
        <v>3</v>
      </c>
      <c r="J1260" s="70">
        <f>VLOOKUP(Table7[[#This Row],[PurchaseOrderID]],Purchase_Order!$A$2:$E$1228,5,0)</f>
        <v>1616</v>
      </c>
      <c r="K1260" s="4" t="str">
        <f>IF(Table7[[#This Row],[RejectedQty]]=0,"","Rejected")</f>
        <v/>
      </c>
    </row>
    <row r="1261" spans="1:11" x14ac:dyDescent="0.25">
      <c r="A1261" s="5">
        <v>2132</v>
      </c>
      <c r="B1261" s="5">
        <v>849</v>
      </c>
      <c r="C1261" s="5">
        <v>1903</v>
      </c>
      <c r="D1261" s="18">
        <v>44091</v>
      </c>
      <c r="E1261" s="19">
        <v>125</v>
      </c>
      <c r="F1261" s="19">
        <v>422</v>
      </c>
      <c r="G1261" s="5">
        <v>3</v>
      </c>
      <c r="H1261" s="5">
        <v>0</v>
      </c>
      <c r="I1261" s="5">
        <v>3</v>
      </c>
      <c r="J1261" s="70">
        <f>VLOOKUP(Table7[[#This Row],[PurchaseOrderID]],Purchase_Order!$A$2:$E$1228,5,0)</f>
        <v>1492</v>
      </c>
      <c r="K1261" s="4" t="str">
        <f>IF(Table7[[#This Row],[RejectedQty]]=0,"","Rejected")</f>
        <v/>
      </c>
    </row>
    <row r="1262" spans="1:11" x14ac:dyDescent="0.25">
      <c r="A1262" s="4">
        <v>2133</v>
      </c>
      <c r="B1262" s="4">
        <v>849</v>
      </c>
      <c r="C1262" s="4">
        <v>1904</v>
      </c>
      <c r="D1262" s="20">
        <v>44091</v>
      </c>
      <c r="E1262" s="21">
        <v>123</v>
      </c>
      <c r="F1262" s="21">
        <v>423</v>
      </c>
      <c r="G1262" s="4">
        <v>3</v>
      </c>
      <c r="H1262" s="4">
        <v>0</v>
      </c>
      <c r="I1262" s="4">
        <v>3</v>
      </c>
      <c r="J1262" s="70">
        <f>VLOOKUP(Table7[[#This Row],[PurchaseOrderID]],Purchase_Order!$A$2:$E$1228,5,0)</f>
        <v>1492</v>
      </c>
      <c r="K1262" s="4" t="str">
        <f>IF(Table7[[#This Row],[RejectedQty]]=0,"","Rejected")</f>
        <v/>
      </c>
    </row>
    <row r="1263" spans="1:11" x14ac:dyDescent="0.25">
      <c r="A1263" s="5">
        <v>2134</v>
      </c>
      <c r="B1263" s="5">
        <v>849</v>
      </c>
      <c r="C1263" s="5">
        <v>1905</v>
      </c>
      <c r="D1263" s="18">
        <v>44091</v>
      </c>
      <c r="E1263" s="19">
        <v>125</v>
      </c>
      <c r="F1263" s="19">
        <v>424</v>
      </c>
      <c r="G1263" s="5">
        <v>3</v>
      </c>
      <c r="H1263" s="5">
        <v>0</v>
      </c>
      <c r="I1263" s="5">
        <v>3</v>
      </c>
      <c r="J1263" s="70">
        <f>VLOOKUP(Table7[[#This Row],[PurchaseOrderID]],Purchase_Order!$A$2:$E$1228,5,0)</f>
        <v>1492</v>
      </c>
      <c r="K1263" s="4" t="str">
        <f>IF(Table7[[#This Row],[RejectedQty]]=0,"","Rejected")</f>
        <v/>
      </c>
    </row>
    <row r="1264" spans="1:11" x14ac:dyDescent="0.25">
      <c r="A1264" s="4">
        <v>2135</v>
      </c>
      <c r="B1264" s="4">
        <v>849</v>
      </c>
      <c r="C1264" s="4">
        <v>1906</v>
      </c>
      <c r="D1264" s="20">
        <v>44091</v>
      </c>
      <c r="E1264" s="21">
        <v>125</v>
      </c>
      <c r="F1264" s="21">
        <v>425</v>
      </c>
      <c r="G1264" s="4">
        <v>3</v>
      </c>
      <c r="H1264" s="4">
        <v>0</v>
      </c>
      <c r="I1264" s="4">
        <v>3</v>
      </c>
      <c r="J1264" s="70">
        <f>VLOOKUP(Table7[[#This Row],[PurchaseOrderID]],Purchase_Order!$A$2:$E$1228,5,0)</f>
        <v>1492</v>
      </c>
      <c r="K1264" s="4" t="str">
        <f>IF(Table7[[#This Row],[RejectedQty]]=0,"","Rejected")</f>
        <v/>
      </c>
    </row>
    <row r="1265" spans="1:11" x14ac:dyDescent="0.25">
      <c r="A1265" s="5">
        <v>2136</v>
      </c>
      <c r="B1265" s="5">
        <v>849</v>
      </c>
      <c r="C1265" s="5">
        <v>1907</v>
      </c>
      <c r="D1265" s="18">
        <v>44091</v>
      </c>
      <c r="E1265" s="19">
        <v>125</v>
      </c>
      <c r="F1265" s="19">
        <v>426</v>
      </c>
      <c r="G1265" s="5">
        <v>3</v>
      </c>
      <c r="H1265" s="5">
        <v>0</v>
      </c>
      <c r="I1265" s="5">
        <v>3</v>
      </c>
      <c r="J1265" s="70">
        <f>VLOOKUP(Table7[[#This Row],[PurchaseOrderID]],Purchase_Order!$A$2:$E$1228,5,0)</f>
        <v>1492</v>
      </c>
      <c r="K1265" s="4" t="str">
        <f>IF(Table7[[#This Row],[RejectedQty]]=0,"","Rejected")</f>
        <v/>
      </c>
    </row>
    <row r="1266" spans="1:11" x14ac:dyDescent="0.25">
      <c r="A1266" s="4">
        <v>2137</v>
      </c>
      <c r="B1266" s="4">
        <v>850</v>
      </c>
      <c r="C1266" s="4">
        <v>1908</v>
      </c>
      <c r="D1266" s="20">
        <v>44091</v>
      </c>
      <c r="E1266" s="21">
        <v>123</v>
      </c>
      <c r="F1266" s="21">
        <v>320</v>
      </c>
      <c r="G1266" s="4">
        <v>3</v>
      </c>
      <c r="H1266" s="4">
        <v>0</v>
      </c>
      <c r="I1266" s="4">
        <v>3</v>
      </c>
      <c r="J1266" s="70">
        <f>VLOOKUP(Table7[[#This Row],[PurchaseOrderID]],Purchase_Order!$A$2:$E$1228,5,0)</f>
        <v>1602</v>
      </c>
      <c r="K1266" s="4" t="str">
        <f>IF(Table7[[#This Row],[RejectedQty]]=0,"","Rejected")</f>
        <v/>
      </c>
    </row>
    <row r="1267" spans="1:11" x14ac:dyDescent="0.25">
      <c r="A1267" s="5">
        <v>2138</v>
      </c>
      <c r="B1267" s="5">
        <v>850</v>
      </c>
      <c r="C1267" s="5">
        <v>1909</v>
      </c>
      <c r="D1267" s="18">
        <v>44091</v>
      </c>
      <c r="E1267" s="19">
        <v>123</v>
      </c>
      <c r="F1267" s="19">
        <v>321</v>
      </c>
      <c r="G1267" s="5">
        <v>3</v>
      </c>
      <c r="H1267" s="5">
        <v>0</v>
      </c>
      <c r="I1267" s="5">
        <v>3</v>
      </c>
      <c r="J1267" s="70">
        <f>VLOOKUP(Table7[[#This Row],[PurchaseOrderID]],Purchase_Order!$A$2:$E$1228,5,0)</f>
        <v>1602</v>
      </c>
      <c r="K1267" s="4" t="str">
        <f>IF(Table7[[#This Row],[RejectedQty]]=0,"","Rejected")</f>
        <v/>
      </c>
    </row>
    <row r="1268" spans="1:11" x14ac:dyDescent="0.25">
      <c r="A1268" s="4">
        <v>2139</v>
      </c>
      <c r="B1268" s="4">
        <v>850</v>
      </c>
      <c r="C1268" s="4">
        <v>1910</v>
      </c>
      <c r="D1268" s="20">
        <v>44091</v>
      </c>
      <c r="E1268" s="21">
        <v>123</v>
      </c>
      <c r="F1268" s="21">
        <v>322</v>
      </c>
      <c r="G1268" s="4">
        <v>60</v>
      </c>
      <c r="H1268" s="4">
        <v>0</v>
      </c>
      <c r="I1268" s="4">
        <v>60</v>
      </c>
      <c r="J1268" s="70">
        <f>VLOOKUP(Table7[[#This Row],[PurchaseOrderID]],Purchase_Order!$A$2:$E$1228,5,0)</f>
        <v>1602</v>
      </c>
      <c r="K1268" s="4" t="str">
        <f>IF(Table7[[#This Row],[RejectedQty]]=0,"","Rejected")</f>
        <v/>
      </c>
    </row>
    <row r="1269" spans="1:11" x14ac:dyDescent="0.25">
      <c r="A1269" s="5">
        <v>2140</v>
      </c>
      <c r="B1269" s="5">
        <v>851</v>
      </c>
      <c r="C1269" s="5">
        <v>1911</v>
      </c>
      <c r="D1269" s="18">
        <v>44091</v>
      </c>
      <c r="E1269" s="19">
        <v>123</v>
      </c>
      <c r="F1269" s="19">
        <v>443</v>
      </c>
      <c r="G1269" s="5">
        <v>3</v>
      </c>
      <c r="H1269" s="5">
        <v>0</v>
      </c>
      <c r="I1269" s="5">
        <v>3</v>
      </c>
      <c r="J1269" s="70">
        <f>VLOOKUP(Table7[[#This Row],[PurchaseOrderID]],Purchase_Order!$A$2:$E$1228,5,0)</f>
        <v>1540</v>
      </c>
      <c r="K1269" s="4" t="str">
        <f>IF(Table7[[#This Row],[RejectedQty]]=0,"","Rejected")</f>
        <v/>
      </c>
    </row>
    <row r="1270" spans="1:11" x14ac:dyDescent="0.25">
      <c r="A1270" s="4">
        <v>2141</v>
      </c>
      <c r="B1270" s="4">
        <v>851</v>
      </c>
      <c r="C1270" s="4">
        <v>1912</v>
      </c>
      <c r="D1270" s="20">
        <v>44091</v>
      </c>
      <c r="E1270" s="21">
        <v>123</v>
      </c>
      <c r="F1270" s="21">
        <v>444</v>
      </c>
      <c r="G1270" s="4">
        <v>3</v>
      </c>
      <c r="H1270" s="4">
        <v>0</v>
      </c>
      <c r="I1270" s="4">
        <v>3</v>
      </c>
      <c r="J1270" s="70">
        <f>VLOOKUP(Table7[[#This Row],[PurchaseOrderID]],Purchase_Order!$A$2:$E$1228,5,0)</f>
        <v>1540</v>
      </c>
      <c r="K1270" s="4" t="str">
        <f>IF(Table7[[#This Row],[RejectedQty]]=0,"","Rejected")</f>
        <v/>
      </c>
    </row>
    <row r="1271" spans="1:11" x14ac:dyDescent="0.25">
      <c r="A1271" s="5">
        <v>2142</v>
      </c>
      <c r="B1271" s="5">
        <v>851</v>
      </c>
      <c r="C1271" s="5">
        <v>1913</v>
      </c>
      <c r="D1271" s="18">
        <v>44091</v>
      </c>
      <c r="E1271" s="19">
        <v>123</v>
      </c>
      <c r="F1271" s="19">
        <v>445</v>
      </c>
      <c r="G1271" s="5">
        <v>3</v>
      </c>
      <c r="H1271" s="5">
        <v>0</v>
      </c>
      <c r="I1271" s="5">
        <v>3</v>
      </c>
      <c r="J1271" s="70">
        <f>VLOOKUP(Table7[[#This Row],[PurchaseOrderID]],Purchase_Order!$A$2:$E$1228,5,0)</f>
        <v>1540</v>
      </c>
      <c r="K1271" s="4" t="str">
        <f>IF(Table7[[#This Row],[RejectedQty]]=0,"","Rejected")</f>
        <v/>
      </c>
    </row>
    <row r="1272" spans="1:11" x14ac:dyDescent="0.25">
      <c r="A1272" s="4">
        <v>2143</v>
      </c>
      <c r="B1272" s="4">
        <v>851</v>
      </c>
      <c r="C1272" s="4">
        <v>1914</v>
      </c>
      <c r="D1272" s="20">
        <v>44091</v>
      </c>
      <c r="E1272" s="21">
        <v>123</v>
      </c>
      <c r="F1272" s="21">
        <v>446</v>
      </c>
      <c r="G1272" s="4">
        <v>3</v>
      </c>
      <c r="H1272" s="4">
        <v>0</v>
      </c>
      <c r="I1272" s="4">
        <v>3</v>
      </c>
      <c r="J1272" s="70">
        <f>VLOOKUP(Table7[[#This Row],[PurchaseOrderID]],Purchase_Order!$A$2:$E$1228,5,0)</f>
        <v>1540</v>
      </c>
      <c r="K1272" s="4" t="str">
        <f>IF(Table7[[#This Row],[RejectedQty]]=0,"","Rejected")</f>
        <v/>
      </c>
    </row>
    <row r="1273" spans="1:11" x14ac:dyDescent="0.25">
      <c r="A1273" s="5">
        <v>2144</v>
      </c>
      <c r="B1273" s="5">
        <v>852</v>
      </c>
      <c r="C1273" s="5">
        <v>1915</v>
      </c>
      <c r="D1273" s="18">
        <v>44091</v>
      </c>
      <c r="E1273" s="19">
        <v>125</v>
      </c>
      <c r="F1273" s="19">
        <v>941</v>
      </c>
      <c r="G1273" s="5">
        <v>550</v>
      </c>
      <c r="H1273" s="5">
        <v>82</v>
      </c>
      <c r="I1273" s="5">
        <v>468</v>
      </c>
      <c r="J1273" s="70">
        <f>VLOOKUP(Table7[[#This Row],[PurchaseOrderID]],Purchase_Order!$A$2:$E$1228,5,0)</f>
        <v>1628</v>
      </c>
      <c r="K1273" s="4" t="str">
        <f>IF(Table7[[#This Row],[RejectedQty]]=0,"","Rejected")</f>
        <v>Rejected</v>
      </c>
    </row>
    <row r="1274" spans="1:11" x14ac:dyDescent="0.25">
      <c r="A1274" s="4">
        <v>2145</v>
      </c>
      <c r="B1274" s="4">
        <v>853</v>
      </c>
      <c r="C1274" s="4">
        <v>1916</v>
      </c>
      <c r="D1274" s="20">
        <v>44091</v>
      </c>
      <c r="E1274" s="21">
        <v>125</v>
      </c>
      <c r="F1274" s="21">
        <v>320</v>
      </c>
      <c r="G1274" s="4">
        <v>3</v>
      </c>
      <c r="H1274" s="4">
        <v>0</v>
      </c>
      <c r="I1274" s="4">
        <v>3</v>
      </c>
      <c r="J1274" s="70">
        <f>VLOOKUP(Table7[[#This Row],[PurchaseOrderID]],Purchase_Order!$A$2:$E$1228,5,0)</f>
        <v>1604</v>
      </c>
      <c r="K1274" s="4" t="str">
        <f>IF(Table7[[#This Row],[RejectedQty]]=0,"","Rejected")</f>
        <v/>
      </c>
    </row>
    <row r="1275" spans="1:11" x14ac:dyDescent="0.25">
      <c r="A1275" s="5">
        <v>2146</v>
      </c>
      <c r="B1275" s="5">
        <v>853</v>
      </c>
      <c r="C1275" s="5">
        <v>1917</v>
      </c>
      <c r="D1275" s="18">
        <v>44091</v>
      </c>
      <c r="E1275" s="19">
        <v>123</v>
      </c>
      <c r="F1275" s="19">
        <v>321</v>
      </c>
      <c r="G1275" s="5">
        <v>3</v>
      </c>
      <c r="H1275" s="5">
        <v>0</v>
      </c>
      <c r="I1275" s="5">
        <v>3</v>
      </c>
      <c r="J1275" s="70">
        <f>VLOOKUP(Table7[[#This Row],[PurchaseOrderID]],Purchase_Order!$A$2:$E$1228,5,0)</f>
        <v>1604</v>
      </c>
      <c r="K1275" s="4" t="str">
        <f>IF(Table7[[#This Row],[RejectedQty]]=0,"","Rejected")</f>
        <v/>
      </c>
    </row>
    <row r="1276" spans="1:11" x14ac:dyDescent="0.25">
      <c r="A1276" s="4">
        <v>2147</v>
      </c>
      <c r="B1276" s="4">
        <v>853</v>
      </c>
      <c r="C1276" s="4">
        <v>1918</v>
      </c>
      <c r="D1276" s="20">
        <v>44091</v>
      </c>
      <c r="E1276" s="21">
        <v>125</v>
      </c>
      <c r="F1276" s="21">
        <v>322</v>
      </c>
      <c r="G1276" s="4">
        <v>60</v>
      </c>
      <c r="H1276" s="4">
        <v>0</v>
      </c>
      <c r="I1276" s="4">
        <v>60</v>
      </c>
      <c r="J1276" s="70">
        <f>VLOOKUP(Table7[[#This Row],[PurchaseOrderID]],Purchase_Order!$A$2:$E$1228,5,0)</f>
        <v>1604</v>
      </c>
      <c r="K1276" s="4" t="str">
        <f>IF(Table7[[#This Row],[RejectedQty]]=0,"","Rejected")</f>
        <v/>
      </c>
    </row>
    <row r="1277" spans="1:11" x14ac:dyDescent="0.25">
      <c r="A1277" s="5">
        <v>2148</v>
      </c>
      <c r="B1277" s="5">
        <v>854</v>
      </c>
      <c r="C1277" s="5">
        <v>1919</v>
      </c>
      <c r="D1277" s="18">
        <v>44091</v>
      </c>
      <c r="E1277" s="19">
        <v>123</v>
      </c>
      <c r="F1277" s="19">
        <v>504</v>
      </c>
      <c r="G1277" s="5">
        <v>3</v>
      </c>
      <c r="H1277" s="5">
        <v>0</v>
      </c>
      <c r="I1277" s="5">
        <v>3</v>
      </c>
      <c r="J1277" s="70">
        <f>VLOOKUP(Table7[[#This Row],[PurchaseOrderID]],Purchase_Order!$A$2:$E$1228,5,0)</f>
        <v>1690</v>
      </c>
      <c r="K1277" s="4" t="str">
        <f>IF(Table7[[#This Row],[RejectedQty]]=0,"","Rejected")</f>
        <v/>
      </c>
    </row>
    <row r="1278" spans="1:11" x14ac:dyDescent="0.25">
      <c r="A1278" s="4">
        <v>2149</v>
      </c>
      <c r="B1278" s="4">
        <v>855</v>
      </c>
      <c r="C1278" s="4">
        <v>1920</v>
      </c>
      <c r="D1278" s="20">
        <v>44091</v>
      </c>
      <c r="E1278" s="21">
        <v>123</v>
      </c>
      <c r="F1278" s="21">
        <v>497</v>
      </c>
      <c r="G1278" s="4">
        <v>3</v>
      </c>
      <c r="H1278" s="4">
        <v>0</v>
      </c>
      <c r="I1278" s="4">
        <v>3</v>
      </c>
      <c r="J1278" s="70">
        <f>VLOOKUP(Table7[[#This Row],[PurchaseOrderID]],Purchase_Order!$A$2:$E$1228,5,0)</f>
        <v>1566</v>
      </c>
      <c r="K1278" s="4" t="str">
        <f>IF(Table7[[#This Row],[RejectedQty]]=0,"","Rejected")</f>
        <v/>
      </c>
    </row>
    <row r="1279" spans="1:11" x14ac:dyDescent="0.25">
      <c r="A1279" s="5">
        <v>2150</v>
      </c>
      <c r="B1279" s="5">
        <v>856</v>
      </c>
      <c r="C1279" s="5">
        <v>1921</v>
      </c>
      <c r="D1279" s="18">
        <v>44091</v>
      </c>
      <c r="E1279" s="19">
        <v>125</v>
      </c>
      <c r="F1279" s="19">
        <v>323</v>
      </c>
      <c r="G1279" s="5">
        <v>3</v>
      </c>
      <c r="H1279" s="5">
        <v>0</v>
      </c>
      <c r="I1279" s="5">
        <v>3</v>
      </c>
      <c r="J1279" s="70">
        <f>VLOOKUP(Table7[[#This Row],[PurchaseOrderID]],Purchase_Order!$A$2:$E$1228,5,0)</f>
        <v>1698</v>
      </c>
      <c r="K1279" s="4" t="str">
        <f>IF(Table7[[#This Row],[RejectedQty]]=0,"","Rejected")</f>
        <v/>
      </c>
    </row>
    <row r="1280" spans="1:11" x14ac:dyDescent="0.25">
      <c r="A1280" s="4">
        <v>2151</v>
      </c>
      <c r="B1280" s="4">
        <v>857</v>
      </c>
      <c r="C1280" s="4">
        <v>1922</v>
      </c>
      <c r="D1280" s="20">
        <v>44092</v>
      </c>
      <c r="E1280" s="21">
        <v>125</v>
      </c>
      <c r="F1280" s="21">
        <v>523</v>
      </c>
      <c r="G1280" s="4">
        <v>550</v>
      </c>
      <c r="H1280" s="4">
        <v>0</v>
      </c>
      <c r="I1280" s="4">
        <v>550</v>
      </c>
      <c r="J1280" s="70">
        <f>VLOOKUP(Table7[[#This Row],[PurchaseOrderID]],Purchase_Order!$A$2:$E$1228,5,0)</f>
        <v>1560</v>
      </c>
      <c r="K1280" s="4" t="str">
        <f>IF(Table7[[#This Row],[RejectedQty]]=0,"","Rejected")</f>
        <v/>
      </c>
    </row>
    <row r="1281" spans="1:11" x14ac:dyDescent="0.25">
      <c r="A1281" s="5">
        <v>2152</v>
      </c>
      <c r="B1281" s="5">
        <v>857</v>
      </c>
      <c r="C1281" s="5">
        <v>1923</v>
      </c>
      <c r="D1281" s="18">
        <v>44092</v>
      </c>
      <c r="E1281" s="19">
        <v>125</v>
      </c>
      <c r="F1281" s="19">
        <v>524</v>
      </c>
      <c r="G1281" s="5">
        <v>550</v>
      </c>
      <c r="H1281" s="5">
        <v>0</v>
      </c>
      <c r="I1281" s="5">
        <v>550</v>
      </c>
      <c r="J1281" s="70">
        <f>VLOOKUP(Table7[[#This Row],[PurchaseOrderID]],Purchase_Order!$A$2:$E$1228,5,0)</f>
        <v>1560</v>
      </c>
      <c r="K1281" s="4" t="str">
        <f>IF(Table7[[#This Row],[RejectedQty]]=0,"","Rejected")</f>
        <v/>
      </c>
    </row>
    <row r="1282" spans="1:11" x14ac:dyDescent="0.25">
      <c r="A1282" s="4">
        <v>2153</v>
      </c>
      <c r="B1282" s="4">
        <v>858</v>
      </c>
      <c r="C1282" s="4">
        <v>1924</v>
      </c>
      <c r="D1282" s="20">
        <v>44092</v>
      </c>
      <c r="E1282" s="21">
        <v>125</v>
      </c>
      <c r="F1282" s="21">
        <v>492</v>
      </c>
      <c r="G1282" s="4">
        <v>60</v>
      </c>
      <c r="H1282" s="4">
        <v>0</v>
      </c>
      <c r="I1282" s="4">
        <v>60</v>
      </c>
      <c r="J1282" s="70">
        <f>VLOOKUP(Table7[[#This Row],[PurchaseOrderID]],Purchase_Order!$A$2:$E$1228,5,0)</f>
        <v>1692</v>
      </c>
      <c r="K1282" s="4" t="str">
        <f>IF(Table7[[#This Row],[RejectedQty]]=0,"","Rejected")</f>
        <v/>
      </c>
    </row>
    <row r="1283" spans="1:11" x14ac:dyDescent="0.25">
      <c r="A1283" s="5">
        <v>2154</v>
      </c>
      <c r="B1283" s="5">
        <v>858</v>
      </c>
      <c r="C1283" s="5">
        <v>1925</v>
      </c>
      <c r="D1283" s="18">
        <v>44092</v>
      </c>
      <c r="E1283" s="19">
        <v>123</v>
      </c>
      <c r="F1283" s="19">
        <v>493</v>
      </c>
      <c r="G1283" s="5">
        <v>60</v>
      </c>
      <c r="H1283" s="5">
        <v>0</v>
      </c>
      <c r="I1283" s="5">
        <v>60</v>
      </c>
      <c r="J1283" s="70">
        <f>VLOOKUP(Table7[[#This Row],[PurchaseOrderID]],Purchase_Order!$A$2:$E$1228,5,0)</f>
        <v>1692</v>
      </c>
      <c r="K1283" s="4" t="str">
        <f>IF(Table7[[#This Row],[RejectedQty]]=0,"","Rejected")</f>
        <v/>
      </c>
    </row>
    <row r="1284" spans="1:11" x14ac:dyDescent="0.25">
      <c r="A1284" s="4">
        <v>2155</v>
      </c>
      <c r="B1284" s="4">
        <v>858</v>
      </c>
      <c r="C1284" s="4">
        <v>1926</v>
      </c>
      <c r="D1284" s="20">
        <v>44092</v>
      </c>
      <c r="E1284" s="21">
        <v>125</v>
      </c>
      <c r="F1284" s="21">
        <v>494</v>
      </c>
      <c r="G1284" s="4">
        <v>60</v>
      </c>
      <c r="H1284" s="4">
        <v>0</v>
      </c>
      <c r="I1284" s="4">
        <v>60</v>
      </c>
      <c r="J1284" s="70">
        <f>VLOOKUP(Table7[[#This Row],[PurchaseOrderID]],Purchase_Order!$A$2:$E$1228,5,0)</f>
        <v>1692</v>
      </c>
      <c r="K1284" s="4" t="str">
        <f>IF(Table7[[#This Row],[RejectedQty]]=0,"","Rejected")</f>
        <v/>
      </c>
    </row>
    <row r="1285" spans="1:11" x14ac:dyDescent="0.25">
      <c r="A1285" s="5">
        <v>2156</v>
      </c>
      <c r="B1285" s="5">
        <v>858</v>
      </c>
      <c r="C1285" s="5">
        <v>1927</v>
      </c>
      <c r="D1285" s="18">
        <v>44092</v>
      </c>
      <c r="E1285" s="19">
        <v>125</v>
      </c>
      <c r="F1285" s="19">
        <v>495</v>
      </c>
      <c r="G1285" s="5">
        <v>60</v>
      </c>
      <c r="H1285" s="5">
        <v>0</v>
      </c>
      <c r="I1285" s="5">
        <v>60</v>
      </c>
      <c r="J1285" s="70">
        <f>VLOOKUP(Table7[[#This Row],[PurchaseOrderID]],Purchase_Order!$A$2:$E$1228,5,0)</f>
        <v>1692</v>
      </c>
      <c r="K1285" s="4" t="str">
        <f>IF(Table7[[#This Row],[RejectedQty]]=0,"","Rejected")</f>
        <v/>
      </c>
    </row>
    <row r="1286" spans="1:11" x14ac:dyDescent="0.25">
      <c r="A1286" s="4">
        <v>2157</v>
      </c>
      <c r="B1286" s="4">
        <v>858</v>
      </c>
      <c r="C1286" s="4">
        <v>1928</v>
      </c>
      <c r="D1286" s="20">
        <v>44092</v>
      </c>
      <c r="E1286" s="21">
        <v>125</v>
      </c>
      <c r="F1286" s="21">
        <v>496</v>
      </c>
      <c r="G1286" s="4">
        <v>60</v>
      </c>
      <c r="H1286" s="4">
        <v>0</v>
      </c>
      <c r="I1286" s="4">
        <v>60</v>
      </c>
      <c r="J1286" s="70">
        <f>VLOOKUP(Table7[[#This Row],[PurchaseOrderID]],Purchase_Order!$A$2:$E$1228,5,0)</f>
        <v>1692</v>
      </c>
      <c r="K1286" s="4" t="str">
        <f>IF(Table7[[#This Row],[RejectedQty]]=0,"","Rejected")</f>
        <v/>
      </c>
    </row>
    <row r="1287" spans="1:11" x14ac:dyDescent="0.25">
      <c r="A1287" s="5">
        <v>2158</v>
      </c>
      <c r="B1287" s="5">
        <v>859</v>
      </c>
      <c r="C1287" s="5">
        <v>1929</v>
      </c>
      <c r="D1287" s="18">
        <v>44092</v>
      </c>
      <c r="E1287" s="19">
        <v>123</v>
      </c>
      <c r="F1287" s="19">
        <v>915</v>
      </c>
      <c r="G1287" s="5">
        <v>550</v>
      </c>
      <c r="H1287" s="5">
        <v>0</v>
      </c>
      <c r="I1287" s="5">
        <v>550</v>
      </c>
      <c r="J1287" s="70">
        <f>VLOOKUP(Table7[[#This Row],[PurchaseOrderID]],Purchase_Order!$A$2:$E$1228,5,0)</f>
        <v>1696</v>
      </c>
      <c r="K1287" s="4" t="str">
        <f>IF(Table7[[#This Row],[RejectedQty]]=0,"","Rejected")</f>
        <v/>
      </c>
    </row>
    <row r="1288" spans="1:11" x14ac:dyDescent="0.25">
      <c r="A1288" s="4">
        <v>2159</v>
      </c>
      <c r="B1288" s="4">
        <v>859</v>
      </c>
      <c r="C1288" s="4">
        <v>1930</v>
      </c>
      <c r="D1288" s="20">
        <v>44092</v>
      </c>
      <c r="E1288" s="21">
        <v>123</v>
      </c>
      <c r="F1288" s="21">
        <v>916</v>
      </c>
      <c r="G1288" s="4">
        <v>550</v>
      </c>
      <c r="H1288" s="4">
        <v>0</v>
      </c>
      <c r="I1288" s="4">
        <v>550</v>
      </c>
      <c r="J1288" s="70">
        <f>VLOOKUP(Table7[[#This Row],[PurchaseOrderID]],Purchase_Order!$A$2:$E$1228,5,0)</f>
        <v>1696</v>
      </c>
      <c r="K1288" s="4" t="str">
        <f>IF(Table7[[#This Row],[RejectedQty]]=0,"","Rejected")</f>
        <v/>
      </c>
    </row>
    <row r="1289" spans="1:11" x14ac:dyDescent="0.25">
      <c r="A1289" s="5">
        <v>2160</v>
      </c>
      <c r="B1289" s="5">
        <v>860</v>
      </c>
      <c r="C1289" s="5">
        <v>1931</v>
      </c>
      <c r="D1289" s="18">
        <v>44092</v>
      </c>
      <c r="E1289" s="19">
        <v>123</v>
      </c>
      <c r="F1289" s="19">
        <v>506</v>
      </c>
      <c r="G1289" s="5">
        <v>60</v>
      </c>
      <c r="H1289" s="5">
        <v>0</v>
      </c>
      <c r="I1289" s="5">
        <v>60</v>
      </c>
      <c r="J1289" s="70">
        <f>VLOOKUP(Table7[[#This Row],[PurchaseOrderID]],Purchase_Order!$A$2:$E$1228,5,0)</f>
        <v>1504</v>
      </c>
      <c r="K1289" s="4" t="str">
        <f>IF(Table7[[#This Row],[RejectedQty]]=0,"","Rejected")</f>
        <v/>
      </c>
    </row>
    <row r="1290" spans="1:11" x14ac:dyDescent="0.25">
      <c r="A1290" s="4">
        <v>2161</v>
      </c>
      <c r="B1290" s="4">
        <v>861</v>
      </c>
      <c r="C1290" s="4">
        <v>1932</v>
      </c>
      <c r="D1290" s="20">
        <v>44092</v>
      </c>
      <c r="E1290" s="21">
        <v>123</v>
      </c>
      <c r="F1290" s="21">
        <v>351</v>
      </c>
      <c r="G1290" s="4">
        <v>550</v>
      </c>
      <c r="H1290" s="4">
        <v>0</v>
      </c>
      <c r="I1290" s="4">
        <v>550</v>
      </c>
      <c r="J1290" s="70">
        <f>VLOOKUP(Table7[[#This Row],[PurchaseOrderID]],Purchase_Order!$A$2:$E$1228,5,0)</f>
        <v>1544</v>
      </c>
      <c r="K1290" s="4" t="str">
        <f>IF(Table7[[#This Row],[RejectedQty]]=0,"","Rejected")</f>
        <v/>
      </c>
    </row>
    <row r="1291" spans="1:11" x14ac:dyDescent="0.25">
      <c r="A1291" s="5">
        <v>2162</v>
      </c>
      <c r="B1291" s="5">
        <v>861</v>
      </c>
      <c r="C1291" s="5">
        <v>1933</v>
      </c>
      <c r="D1291" s="18">
        <v>44092</v>
      </c>
      <c r="E1291" s="19">
        <v>123</v>
      </c>
      <c r="F1291" s="19">
        <v>352</v>
      </c>
      <c r="G1291" s="5">
        <v>550</v>
      </c>
      <c r="H1291" s="5">
        <v>0</v>
      </c>
      <c r="I1291" s="5">
        <v>550</v>
      </c>
      <c r="J1291" s="70">
        <f>VLOOKUP(Table7[[#This Row],[PurchaseOrderID]],Purchase_Order!$A$2:$E$1228,5,0)</f>
        <v>1544</v>
      </c>
      <c r="K1291" s="4" t="str">
        <f>IF(Table7[[#This Row],[RejectedQty]]=0,"","Rejected")</f>
        <v/>
      </c>
    </row>
    <row r="1292" spans="1:11" x14ac:dyDescent="0.25">
      <c r="A1292" s="4">
        <v>2163</v>
      </c>
      <c r="B1292" s="4">
        <v>861</v>
      </c>
      <c r="C1292" s="4">
        <v>1934</v>
      </c>
      <c r="D1292" s="20">
        <v>44092</v>
      </c>
      <c r="E1292" s="21">
        <v>123</v>
      </c>
      <c r="F1292" s="21">
        <v>679</v>
      </c>
      <c r="G1292" s="4">
        <v>550</v>
      </c>
      <c r="H1292" s="4">
        <v>27</v>
      </c>
      <c r="I1292" s="4">
        <v>523</v>
      </c>
      <c r="J1292" s="70">
        <f>VLOOKUP(Table7[[#This Row],[PurchaseOrderID]],Purchase_Order!$A$2:$E$1228,5,0)</f>
        <v>1544</v>
      </c>
      <c r="K1292" s="4" t="str">
        <f>IF(Table7[[#This Row],[RejectedQty]]=0,"","Rejected")</f>
        <v>Rejected</v>
      </c>
    </row>
    <row r="1293" spans="1:11" x14ac:dyDescent="0.25">
      <c r="A1293" s="5">
        <v>2164</v>
      </c>
      <c r="B1293" s="5">
        <v>862</v>
      </c>
      <c r="C1293" s="5">
        <v>1935</v>
      </c>
      <c r="D1293" s="18">
        <v>44092</v>
      </c>
      <c r="E1293" s="19">
        <v>123</v>
      </c>
      <c r="F1293" s="19">
        <v>507</v>
      </c>
      <c r="G1293" s="5">
        <v>550</v>
      </c>
      <c r="H1293" s="5">
        <v>82</v>
      </c>
      <c r="I1293" s="5">
        <v>468</v>
      </c>
      <c r="J1293" s="70">
        <f>VLOOKUP(Table7[[#This Row],[PurchaseOrderID]],Purchase_Order!$A$2:$E$1228,5,0)</f>
        <v>1530</v>
      </c>
      <c r="K1293" s="4" t="str">
        <f>IF(Table7[[#This Row],[RejectedQty]]=0,"","Rejected")</f>
        <v>Rejected</v>
      </c>
    </row>
    <row r="1294" spans="1:11" x14ac:dyDescent="0.25">
      <c r="A1294" s="4">
        <v>2165</v>
      </c>
      <c r="B1294" s="4">
        <v>862</v>
      </c>
      <c r="C1294" s="4">
        <v>1936</v>
      </c>
      <c r="D1294" s="20">
        <v>44092</v>
      </c>
      <c r="E1294" s="21">
        <v>125</v>
      </c>
      <c r="F1294" s="21">
        <v>508</v>
      </c>
      <c r="G1294" s="4">
        <v>550</v>
      </c>
      <c r="H1294" s="4">
        <v>0</v>
      </c>
      <c r="I1294" s="4">
        <v>550</v>
      </c>
      <c r="J1294" s="70">
        <f>VLOOKUP(Table7[[#This Row],[PurchaseOrderID]],Purchase_Order!$A$2:$E$1228,5,0)</f>
        <v>1530</v>
      </c>
      <c r="K1294" s="4" t="str">
        <f>IF(Table7[[#This Row],[RejectedQty]]=0,"","Rejected")</f>
        <v/>
      </c>
    </row>
    <row r="1295" spans="1:11" x14ac:dyDescent="0.25">
      <c r="A1295" s="5">
        <v>2166</v>
      </c>
      <c r="B1295" s="5">
        <v>863</v>
      </c>
      <c r="C1295" s="5">
        <v>1937</v>
      </c>
      <c r="D1295" s="18">
        <v>44092</v>
      </c>
      <c r="E1295" s="19">
        <v>125</v>
      </c>
      <c r="F1295" s="19">
        <v>355</v>
      </c>
      <c r="G1295" s="5">
        <v>550</v>
      </c>
      <c r="H1295" s="5">
        <v>0</v>
      </c>
      <c r="I1295" s="5">
        <v>550</v>
      </c>
      <c r="J1295" s="70">
        <f>VLOOKUP(Table7[[#This Row],[PurchaseOrderID]],Purchase_Order!$A$2:$E$1228,5,0)</f>
        <v>1508</v>
      </c>
      <c r="K1295" s="4" t="str">
        <f>IF(Table7[[#This Row],[RejectedQty]]=0,"","Rejected")</f>
        <v/>
      </c>
    </row>
    <row r="1296" spans="1:11" x14ac:dyDescent="0.25">
      <c r="A1296" s="4">
        <v>2167</v>
      </c>
      <c r="B1296" s="4">
        <v>863</v>
      </c>
      <c r="C1296" s="4">
        <v>1938</v>
      </c>
      <c r="D1296" s="20">
        <v>44092</v>
      </c>
      <c r="E1296" s="21">
        <v>123</v>
      </c>
      <c r="F1296" s="21">
        <v>940</v>
      </c>
      <c r="G1296" s="4">
        <v>550</v>
      </c>
      <c r="H1296" s="4">
        <v>0</v>
      </c>
      <c r="I1296" s="4">
        <v>550</v>
      </c>
      <c r="J1296" s="70">
        <f>VLOOKUP(Table7[[#This Row],[PurchaseOrderID]],Purchase_Order!$A$2:$E$1228,5,0)</f>
        <v>1508</v>
      </c>
      <c r="K1296" s="4" t="str">
        <f>IF(Table7[[#This Row],[RejectedQty]]=0,"","Rejected")</f>
        <v/>
      </c>
    </row>
    <row r="1297" spans="1:11" x14ac:dyDescent="0.25">
      <c r="A1297" s="5">
        <v>2168</v>
      </c>
      <c r="B1297" s="5">
        <v>863</v>
      </c>
      <c r="C1297" s="5">
        <v>1939</v>
      </c>
      <c r="D1297" s="18">
        <v>44092</v>
      </c>
      <c r="E1297" s="19">
        <v>125</v>
      </c>
      <c r="F1297" s="19">
        <v>535</v>
      </c>
      <c r="G1297" s="5">
        <v>550</v>
      </c>
      <c r="H1297" s="5">
        <v>0</v>
      </c>
      <c r="I1297" s="5">
        <v>550</v>
      </c>
      <c r="J1297" s="70">
        <f>VLOOKUP(Table7[[#This Row],[PurchaseOrderID]],Purchase_Order!$A$2:$E$1228,5,0)</f>
        <v>1508</v>
      </c>
      <c r="K1297" s="4" t="str">
        <f>IF(Table7[[#This Row],[RejectedQty]]=0,"","Rejected")</f>
        <v/>
      </c>
    </row>
    <row r="1298" spans="1:11" x14ac:dyDescent="0.25">
      <c r="A1298" s="4">
        <v>2169</v>
      </c>
      <c r="B1298" s="4">
        <v>864</v>
      </c>
      <c r="C1298" s="4">
        <v>1940</v>
      </c>
      <c r="D1298" s="20">
        <v>44092</v>
      </c>
      <c r="E1298" s="21">
        <v>123</v>
      </c>
      <c r="F1298" s="21">
        <v>351</v>
      </c>
      <c r="G1298" s="4">
        <v>550</v>
      </c>
      <c r="H1298" s="4">
        <v>0</v>
      </c>
      <c r="I1298" s="4">
        <v>550</v>
      </c>
      <c r="J1298" s="70">
        <f>VLOOKUP(Table7[[#This Row],[PurchaseOrderID]],Purchase_Order!$A$2:$E$1228,5,0)</f>
        <v>1694</v>
      </c>
      <c r="K1298" s="4" t="str">
        <f>IF(Table7[[#This Row],[RejectedQty]]=0,"","Rejected")</f>
        <v/>
      </c>
    </row>
    <row r="1299" spans="1:11" x14ac:dyDescent="0.25">
      <c r="A1299" s="5">
        <v>2170</v>
      </c>
      <c r="B1299" s="5">
        <v>864</v>
      </c>
      <c r="C1299" s="5">
        <v>1941</v>
      </c>
      <c r="D1299" s="18">
        <v>44092</v>
      </c>
      <c r="E1299" s="19">
        <v>123</v>
      </c>
      <c r="F1299" s="19">
        <v>352</v>
      </c>
      <c r="G1299" s="5">
        <v>550</v>
      </c>
      <c r="H1299" s="5">
        <v>0</v>
      </c>
      <c r="I1299" s="5">
        <v>550</v>
      </c>
      <c r="J1299" s="70">
        <f>VLOOKUP(Table7[[#This Row],[PurchaseOrderID]],Purchase_Order!$A$2:$E$1228,5,0)</f>
        <v>1694</v>
      </c>
      <c r="K1299" s="4" t="str">
        <f>IF(Table7[[#This Row],[RejectedQty]]=0,"","Rejected")</f>
        <v/>
      </c>
    </row>
    <row r="1300" spans="1:11" x14ac:dyDescent="0.25">
      <c r="A1300" s="4">
        <v>2171</v>
      </c>
      <c r="B1300" s="4">
        <v>865</v>
      </c>
      <c r="C1300" s="4">
        <v>1942</v>
      </c>
      <c r="D1300" s="20">
        <v>44092</v>
      </c>
      <c r="E1300" s="21">
        <v>125</v>
      </c>
      <c r="F1300" s="21">
        <v>507</v>
      </c>
      <c r="G1300" s="4">
        <v>550</v>
      </c>
      <c r="H1300" s="4">
        <v>0</v>
      </c>
      <c r="I1300" s="4">
        <v>550</v>
      </c>
      <c r="J1300" s="70">
        <f>VLOOKUP(Table7[[#This Row],[PurchaseOrderID]],Purchase_Order!$A$2:$E$1228,5,0)</f>
        <v>1624</v>
      </c>
      <c r="K1300" s="4" t="str">
        <f>IF(Table7[[#This Row],[RejectedQty]]=0,"","Rejected")</f>
        <v/>
      </c>
    </row>
    <row r="1301" spans="1:11" x14ac:dyDescent="0.25">
      <c r="A1301" s="5">
        <v>2172</v>
      </c>
      <c r="B1301" s="5">
        <v>865</v>
      </c>
      <c r="C1301" s="5">
        <v>1943</v>
      </c>
      <c r="D1301" s="18">
        <v>44092</v>
      </c>
      <c r="E1301" s="19">
        <v>125</v>
      </c>
      <c r="F1301" s="19">
        <v>508</v>
      </c>
      <c r="G1301" s="5">
        <v>523</v>
      </c>
      <c r="H1301" s="5">
        <v>0</v>
      </c>
      <c r="I1301" s="5">
        <v>523</v>
      </c>
      <c r="J1301" s="70">
        <f>VLOOKUP(Table7[[#This Row],[PurchaseOrderID]],Purchase_Order!$A$2:$E$1228,5,0)</f>
        <v>1624</v>
      </c>
      <c r="K1301" s="4" t="str">
        <f>IF(Table7[[#This Row],[RejectedQty]]=0,"","Rejected")</f>
        <v/>
      </c>
    </row>
    <row r="1302" spans="1:11" x14ac:dyDescent="0.25">
      <c r="A1302" s="4">
        <v>2173</v>
      </c>
      <c r="B1302" s="4">
        <v>866</v>
      </c>
      <c r="C1302" s="4">
        <v>1944</v>
      </c>
      <c r="D1302" s="20">
        <v>44092</v>
      </c>
      <c r="E1302" s="21">
        <v>125</v>
      </c>
      <c r="F1302" s="21">
        <v>491</v>
      </c>
      <c r="G1302" s="4">
        <v>3</v>
      </c>
      <c r="H1302" s="4">
        <v>0</v>
      </c>
      <c r="I1302" s="4">
        <v>3</v>
      </c>
      <c r="J1302" s="70">
        <f>VLOOKUP(Table7[[#This Row],[PurchaseOrderID]],Purchase_Order!$A$2:$E$1228,5,0)</f>
        <v>1548</v>
      </c>
      <c r="K1302" s="4" t="str">
        <f>IF(Table7[[#This Row],[RejectedQty]]=0,"","Rejected")</f>
        <v/>
      </c>
    </row>
    <row r="1303" spans="1:11" x14ac:dyDescent="0.25">
      <c r="A1303" s="5">
        <v>2174</v>
      </c>
      <c r="B1303" s="5">
        <v>867</v>
      </c>
      <c r="C1303" s="5">
        <v>1945</v>
      </c>
      <c r="D1303" s="18">
        <v>44092</v>
      </c>
      <c r="E1303" s="19">
        <v>125</v>
      </c>
      <c r="F1303" s="19">
        <v>343</v>
      </c>
      <c r="G1303" s="5">
        <v>3</v>
      </c>
      <c r="H1303" s="5">
        <v>0</v>
      </c>
      <c r="I1303" s="5">
        <v>3</v>
      </c>
      <c r="J1303" s="70">
        <f>VLOOKUP(Table7[[#This Row],[PurchaseOrderID]],Purchase_Order!$A$2:$E$1228,5,0)</f>
        <v>1598</v>
      </c>
      <c r="K1303" s="4" t="str">
        <f>IF(Table7[[#This Row],[RejectedQty]]=0,"","Rejected")</f>
        <v/>
      </c>
    </row>
    <row r="1304" spans="1:11" x14ac:dyDescent="0.25">
      <c r="A1304" s="4">
        <v>2175</v>
      </c>
      <c r="B1304" s="4">
        <v>867</v>
      </c>
      <c r="C1304" s="4">
        <v>1946</v>
      </c>
      <c r="D1304" s="20">
        <v>44092</v>
      </c>
      <c r="E1304" s="21">
        <v>123</v>
      </c>
      <c r="F1304" s="21">
        <v>344</v>
      </c>
      <c r="G1304" s="4">
        <v>3</v>
      </c>
      <c r="H1304" s="4">
        <v>0</v>
      </c>
      <c r="I1304" s="4">
        <v>3</v>
      </c>
      <c r="J1304" s="70">
        <f>VLOOKUP(Table7[[#This Row],[PurchaseOrderID]],Purchase_Order!$A$2:$E$1228,5,0)</f>
        <v>1598</v>
      </c>
      <c r="K1304" s="4" t="str">
        <f>IF(Table7[[#This Row],[RejectedQty]]=0,"","Rejected")</f>
        <v/>
      </c>
    </row>
    <row r="1305" spans="1:11" x14ac:dyDescent="0.25">
      <c r="A1305" s="5">
        <v>2176</v>
      </c>
      <c r="B1305" s="5">
        <v>867</v>
      </c>
      <c r="C1305" s="5">
        <v>1947</v>
      </c>
      <c r="D1305" s="18">
        <v>44092</v>
      </c>
      <c r="E1305" s="19">
        <v>125</v>
      </c>
      <c r="F1305" s="19">
        <v>345</v>
      </c>
      <c r="G1305" s="5">
        <v>3</v>
      </c>
      <c r="H1305" s="5">
        <v>0</v>
      </c>
      <c r="I1305" s="5">
        <v>3</v>
      </c>
      <c r="J1305" s="70">
        <f>VLOOKUP(Table7[[#This Row],[PurchaseOrderID]],Purchase_Order!$A$2:$E$1228,5,0)</f>
        <v>1598</v>
      </c>
      <c r="K1305" s="4" t="str">
        <f>IF(Table7[[#This Row],[RejectedQty]]=0,"","Rejected")</f>
        <v/>
      </c>
    </row>
    <row r="1306" spans="1:11" x14ac:dyDescent="0.25">
      <c r="A1306" s="4">
        <v>2177</v>
      </c>
      <c r="B1306" s="4">
        <v>867</v>
      </c>
      <c r="C1306" s="4">
        <v>1948</v>
      </c>
      <c r="D1306" s="20">
        <v>44092</v>
      </c>
      <c r="E1306" s="21">
        <v>125</v>
      </c>
      <c r="F1306" s="21">
        <v>346</v>
      </c>
      <c r="G1306" s="4">
        <v>3</v>
      </c>
      <c r="H1306" s="4">
        <v>0</v>
      </c>
      <c r="I1306" s="4">
        <v>3</v>
      </c>
      <c r="J1306" s="70">
        <f>VLOOKUP(Table7[[#This Row],[PurchaseOrderID]],Purchase_Order!$A$2:$E$1228,5,0)</f>
        <v>1598</v>
      </c>
      <c r="K1306" s="4" t="str">
        <f>IF(Table7[[#This Row],[RejectedQty]]=0,"","Rejected")</f>
        <v/>
      </c>
    </row>
    <row r="1307" spans="1:11" x14ac:dyDescent="0.25">
      <c r="A1307" s="5">
        <v>2178</v>
      </c>
      <c r="B1307" s="5">
        <v>867</v>
      </c>
      <c r="C1307" s="5">
        <v>1949</v>
      </c>
      <c r="D1307" s="18">
        <v>44092</v>
      </c>
      <c r="E1307" s="19">
        <v>125</v>
      </c>
      <c r="F1307" s="19">
        <v>347</v>
      </c>
      <c r="G1307" s="5">
        <v>3</v>
      </c>
      <c r="H1307" s="5">
        <v>0</v>
      </c>
      <c r="I1307" s="5">
        <v>3</v>
      </c>
      <c r="J1307" s="70">
        <f>VLOOKUP(Table7[[#This Row],[PurchaseOrderID]],Purchase_Order!$A$2:$E$1228,5,0)</f>
        <v>1598</v>
      </c>
      <c r="K1307" s="4" t="str">
        <f>IF(Table7[[#This Row],[RejectedQty]]=0,"","Rejected")</f>
        <v/>
      </c>
    </row>
    <row r="1308" spans="1:11" x14ac:dyDescent="0.25">
      <c r="A1308" s="4">
        <v>2179</v>
      </c>
      <c r="B1308" s="4">
        <v>867</v>
      </c>
      <c r="C1308" s="4">
        <v>1950</v>
      </c>
      <c r="D1308" s="20">
        <v>44092</v>
      </c>
      <c r="E1308" s="21">
        <v>123</v>
      </c>
      <c r="F1308" s="21">
        <v>348</v>
      </c>
      <c r="G1308" s="4">
        <v>3</v>
      </c>
      <c r="H1308" s="4">
        <v>0</v>
      </c>
      <c r="I1308" s="4">
        <v>3</v>
      </c>
      <c r="J1308" s="70">
        <f>VLOOKUP(Table7[[#This Row],[PurchaseOrderID]],Purchase_Order!$A$2:$E$1228,5,0)</f>
        <v>1598</v>
      </c>
      <c r="K1308" s="4" t="str">
        <f>IF(Table7[[#This Row],[RejectedQty]]=0,"","Rejected")</f>
        <v/>
      </c>
    </row>
    <row r="1309" spans="1:11" x14ac:dyDescent="0.25">
      <c r="A1309" s="5">
        <v>2180</v>
      </c>
      <c r="B1309" s="5">
        <v>868</v>
      </c>
      <c r="C1309" s="5">
        <v>1951</v>
      </c>
      <c r="D1309" s="18">
        <v>44092</v>
      </c>
      <c r="E1309" s="19">
        <v>123</v>
      </c>
      <c r="F1309" s="19">
        <v>935</v>
      </c>
      <c r="G1309" s="5">
        <v>550</v>
      </c>
      <c r="H1309" s="5">
        <v>0</v>
      </c>
      <c r="I1309" s="5">
        <v>550</v>
      </c>
      <c r="J1309" s="70">
        <f>VLOOKUP(Table7[[#This Row],[PurchaseOrderID]],Purchase_Order!$A$2:$E$1228,5,0)</f>
        <v>1658</v>
      </c>
      <c r="K1309" s="4" t="str">
        <f>IF(Table7[[#This Row],[RejectedQty]]=0,"","Rejected")</f>
        <v/>
      </c>
    </row>
    <row r="1310" spans="1:11" x14ac:dyDescent="0.25">
      <c r="A1310" s="4">
        <v>2181</v>
      </c>
      <c r="B1310" s="4">
        <v>868</v>
      </c>
      <c r="C1310" s="4">
        <v>1952</v>
      </c>
      <c r="D1310" s="20">
        <v>44092</v>
      </c>
      <c r="E1310" s="21">
        <v>123</v>
      </c>
      <c r="F1310" s="21">
        <v>936</v>
      </c>
      <c r="G1310" s="4">
        <v>550</v>
      </c>
      <c r="H1310" s="4">
        <v>0</v>
      </c>
      <c r="I1310" s="4">
        <v>550</v>
      </c>
      <c r="J1310" s="70">
        <f>VLOOKUP(Table7[[#This Row],[PurchaseOrderID]],Purchase_Order!$A$2:$E$1228,5,0)</f>
        <v>1658</v>
      </c>
      <c r="K1310" s="4" t="str">
        <f>IF(Table7[[#This Row],[RejectedQty]]=0,"","Rejected")</f>
        <v/>
      </c>
    </row>
    <row r="1311" spans="1:11" x14ac:dyDescent="0.25">
      <c r="A1311" s="5">
        <v>2182</v>
      </c>
      <c r="B1311" s="5">
        <v>869</v>
      </c>
      <c r="C1311" s="5">
        <v>1953</v>
      </c>
      <c r="D1311" s="18">
        <v>44092</v>
      </c>
      <c r="E1311" s="19">
        <v>123</v>
      </c>
      <c r="F1311" s="19">
        <v>392</v>
      </c>
      <c r="G1311" s="5">
        <v>3</v>
      </c>
      <c r="H1311" s="5">
        <v>0</v>
      </c>
      <c r="I1311" s="5">
        <v>3</v>
      </c>
      <c r="J1311" s="70">
        <f>VLOOKUP(Table7[[#This Row],[PurchaseOrderID]],Purchase_Order!$A$2:$E$1228,5,0)</f>
        <v>1536</v>
      </c>
      <c r="K1311" s="4" t="str">
        <f>IF(Table7[[#This Row],[RejectedQty]]=0,"","Rejected")</f>
        <v/>
      </c>
    </row>
    <row r="1312" spans="1:11" x14ac:dyDescent="0.25">
      <c r="A1312" s="4">
        <v>2183</v>
      </c>
      <c r="B1312" s="4">
        <v>869</v>
      </c>
      <c r="C1312" s="4">
        <v>1954</v>
      </c>
      <c r="D1312" s="20">
        <v>44092</v>
      </c>
      <c r="E1312" s="21">
        <v>123</v>
      </c>
      <c r="F1312" s="21">
        <v>393</v>
      </c>
      <c r="G1312" s="4">
        <v>3</v>
      </c>
      <c r="H1312" s="4">
        <v>0</v>
      </c>
      <c r="I1312" s="4">
        <v>3</v>
      </c>
      <c r="J1312" s="70">
        <f>VLOOKUP(Table7[[#This Row],[PurchaseOrderID]],Purchase_Order!$A$2:$E$1228,5,0)</f>
        <v>1536</v>
      </c>
      <c r="K1312" s="4" t="str">
        <f>IF(Table7[[#This Row],[RejectedQty]]=0,"","Rejected")</f>
        <v/>
      </c>
    </row>
    <row r="1313" spans="1:11" x14ac:dyDescent="0.25">
      <c r="A1313" s="5">
        <v>2184</v>
      </c>
      <c r="B1313" s="5">
        <v>869</v>
      </c>
      <c r="C1313" s="5">
        <v>1955</v>
      </c>
      <c r="D1313" s="18">
        <v>44092</v>
      </c>
      <c r="E1313" s="19">
        <v>123</v>
      </c>
      <c r="F1313" s="19">
        <v>394</v>
      </c>
      <c r="G1313" s="5">
        <v>3</v>
      </c>
      <c r="H1313" s="5">
        <v>0</v>
      </c>
      <c r="I1313" s="5">
        <v>3</v>
      </c>
      <c r="J1313" s="70">
        <f>VLOOKUP(Table7[[#This Row],[PurchaseOrderID]],Purchase_Order!$A$2:$E$1228,5,0)</f>
        <v>1536</v>
      </c>
      <c r="K1313" s="4" t="str">
        <f>IF(Table7[[#This Row],[RejectedQty]]=0,"","Rejected")</f>
        <v/>
      </c>
    </row>
    <row r="1314" spans="1:11" x14ac:dyDescent="0.25">
      <c r="A1314" s="4">
        <v>2185</v>
      </c>
      <c r="B1314" s="4">
        <v>869</v>
      </c>
      <c r="C1314" s="4">
        <v>1956</v>
      </c>
      <c r="D1314" s="20">
        <v>44092</v>
      </c>
      <c r="E1314" s="21">
        <v>123</v>
      </c>
      <c r="F1314" s="21">
        <v>395</v>
      </c>
      <c r="G1314" s="4">
        <v>3</v>
      </c>
      <c r="H1314" s="4">
        <v>0</v>
      </c>
      <c r="I1314" s="4">
        <v>3</v>
      </c>
      <c r="J1314" s="70">
        <f>VLOOKUP(Table7[[#This Row],[PurchaseOrderID]],Purchase_Order!$A$2:$E$1228,5,0)</f>
        <v>1536</v>
      </c>
      <c r="K1314" s="4" t="str">
        <f>IF(Table7[[#This Row],[RejectedQty]]=0,"","Rejected")</f>
        <v/>
      </c>
    </row>
    <row r="1315" spans="1:11" x14ac:dyDescent="0.25">
      <c r="A1315" s="5">
        <v>2186</v>
      </c>
      <c r="B1315" s="5">
        <v>869</v>
      </c>
      <c r="C1315" s="5">
        <v>1957</v>
      </c>
      <c r="D1315" s="18">
        <v>44092</v>
      </c>
      <c r="E1315" s="19">
        <v>125</v>
      </c>
      <c r="F1315" s="19">
        <v>396</v>
      </c>
      <c r="G1315" s="5">
        <v>3</v>
      </c>
      <c r="H1315" s="5">
        <v>0</v>
      </c>
      <c r="I1315" s="5">
        <v>3</v>
      </c>
      <c r="J1315" s="70">
        <f>VLOOKUP(Table7[[#This Row],[PurchaseOrderID]],Purchase_Order!$A$2:$E$1228,5,0)</f>
        <v>1536</v>
      </c>
      <c r="K1315" s="4" t="str">
        <f>IF(Table7[[#This Row],[RejectedQty]]=0,"","Rejected")</f>
        <v/>
      </c>
    </row>
    <row r="1316" spans="1:11" x14ac:dyDescent="0.25">
      <c r="A1316" s="4">
        <v>2187</v>
      </c>
      <c r="B1316" s="4">
        <v>870</v>
      </c>
      <c r="C1316" s="4">
        <v>1958</v>
      </c>
      <c r="D1316" s="20">
        <v>44092</v>
      </c>
      <c r="E1316" s="21">
        <v>125</v>
      </c>
      <c r="F1316" s="21">
        <v>482</v>
      </c>
      <c r="G1316" s="4">
        <v>550</v>
      </c>
      <c r="H1316" s="4">
        <v>0</v>
      </c>
      <c r="I1316" s="4">
        <v>550</v>
      </c>
      <c r="J1316" s="70">
        <f>VLOOKUP(Table7[[#This Row],[PurchaseOrderID]],Purchase_Order!$A$2:$E$1228,5,0)</f>
        <v>1568</v>
      </c>
      <c r="K1316" s="4" t="str">
        <f>IF(Table7[[#This Row],[RejectedQty]]=0,"","Rejected")</f>
        <v/>
      </c>
    </row>
    <row r="1317" spans="1:11" x14ac:dyDescent="0.25">
      <c r="A1317" s="5">
        <v>2188</v>
      </c>
      <c r="B1317" s="5">
        <v>870</v>
      </c>
      <c r="C1317" s="5">
        <v>1959</v>
      </c>
      <c r="D1317" s="18">
        <v>44092</v>
      </c>
      <c r="E1317" s="19">
        <v>123</v>
      </c>
      <c r="F1317" s="19">
        <v>483</v>
      </c>
      <c r="G1317" s="5">
        <v>550</v>
      </c>
      <c r="H1317" s="5">
        <v>55</v>
      </c>
      <c r="I1317" s="5">
        <v>495</v>
      </c>
      <c r="J1317" s="70">
        <f>VLOOKUP(Table7[[#This Row],[PurchaseOrderID]],Purchase_Order!$A$2:$E$1228,5,0)</f>
        <v>1568</v>
      </c>
      <c r="K1317" s="4" t="str">
        <f>IF(Table7[[#This Row],[RejectedQty]]=0,"","Rejected")</f>
        <v>Rejected</v>
      </c>
    </row>
    <row r="1318" spans="1:11" x14ac:dyDescent="0.25">
      <c r="A1318" s="4">
        <v>2189</v>
      </c>
      <c r="B1318" s="4">
        <v>870</v>
      </c>
      <c r="C1318" s="4">
        <v>1960</v>
      </c>
      <c r="D1318" s="20">
        <v>44092</v>
      </c>
      <c r="E1318" s="21">
        <v>125</v>
      </c>
      <c r="F1318" s="21">
        <v>484</v>
      </c>
      <c r="G1318" s="4">
        <v>550</v>
      </c>
      <c r="H1318" s="4">
        <v>0</v>
      </c>
      <c r="I1318" s="4">
        <v>550</v>
      </c>
      <c r="J1318" s="70">
        <f>VLOOKUP(Table7[[#This Row],[PurchaseOrderID]],Purchase_Order!$A$2:$E$1228,5,0)</f>
        <v>1568</v>
      </c>
      <c r="K1318" s="4" t="str">
        <f>IF(Table7[[#This Row],[RejectedQty]]=0,"","Rejected")</f>
        <v/>
      </c>
    </row>
    <row r="1319" spans="1:11" x14ac:dyDescent="0.25">
      <c r="A1319" s="5">
        <v>2190</v>
      </c>
      <c r="B1319" s="5">
        <v>871</v>
      </c>
      <c r="C1319" s="5">
        <v>1961</v>
      </c>
      <c r="D1319" s="18">
        <v>44092</v>
      </c>
      <c r="E1319" s="19">
        <v>123</v>
      </c>
      <c r="F1319" s="19">
        <v>402</v>
      </c>
      <c r="G1319" s="5">
        <v>3</v>
      </c>
      <c r="H1319" s="5">
        <v>0</v>
      </c>
      <c r="I1319" s="5">
        <v>3</v>
      </c>
      <c r="J1319" s="70">
        <f>VLOOKUP(Table7[[#This Row],[PurchaseOrderID]],Purchase_Order!$A$2:$E$1228,5,0)</f>
        <v>1648</v>
      </c>
      <c r="K1319" s="4" t="str">
        <f>IF(Table7[[#This Row],[RejectedQty]]=0,"","Rejected")</f>
        <v/>
      </c>
    </row>
    <row r="1320" spans="1:11" x14ac:dyDescent="0.25">
      <c r="A1320" s="4">
        <v>2191</v>
      </c>
      <c r="B1320" s="4">
        <v>872</v>
      </c>
      <c r="C1320" s="4">
        <v>1962</v>
      </c>
      <c r="D1320" s="20">
        <v>44092</v>
      </c>
      <c r="E1320" s="21">
        <v>123</v>
      </c>
      <c r="F1320" s="21">
        <v>510</v>
      </c>
      <c r="G1320" s="4">
        <v>550</v>
      </c>
      <c r="H1320" s="4">
        <v>82</v>
      </c>
      <c r="I1320" s="4">
        <v>468</v>
      </c>
      <c r="J1320" s="70">
        <f>VLOOKUP(Table7[[#This Row],[PurchaseOrderID]],Purchase_Order!$A$2:$E$1228,5,0)</f>
        <v>1646</v>
      </c>
      <c r="K1320" s="4" t="str">
        <f>IF(Table7[[#This Row],[RejectedQty]]=0,"","Rejected")</f>
        <v>Rejected</v>
      </c>
    </row>
    <row r="1321" spans="1:11" x14ac:dyDescent="0.25">
      <c r="A1321" s="5">
        <v>2192</v>
      </c>
      <c r="B1321" s="5">
        <v>872</v>
      </c>
      <c r="C1321" s="5">
        <v>1963</v>
      </c>
      <c r="D1321" s="18">
        <v>44092</v>
      </c>
      <c r="E1321" s="19">
        <v>125</v>
      </c>
      <c r="F1321" s="19">
        <v>511</v>
      </c>
      <c r="G1321" s="5">
        <v>550</v>
      </c>
      <c r="H1321" s="5">
        <v>0</v>
      </c>
      <c r="I1321" s="5">
        <v>550</v>
      </c>
      <c r="J1321" s="70">
        <f>VLOOKUP(Table7[[#This Row],[PurchaseOrderID]],Purchase_Order!$A$2:$E$1228,5,0)</f>
        <v>1646</v>
      </c>
      <c r="K1321" s="4" t="str">
        <f>IF(Table7[[#This Row],[RejectedQty]]=0,"","Rejected")</f>
        <v/>
      </c>
    </row>
    <row r="1322" spans="1:11" x14ac:dyDescent="0.25">
      <c r="A1322" s="4">
        <v>2193</v>
      </c>
      <c r="B1322" s="4">
        <v>873</v>
      </c>
      <c r="C1322" s="4">
        <v>1964</v>
      </c>
      <c r="D1322" s="20">
        <v>44093</v>
      </c>
      <c r="E1322" s="21">
        <v>125</v>
      </c>
      <c r="F1322" s="21">
        <v>406</v>
      </c>
      <c r="G1322" s="4">
        <v>3</v>
      </c>
      <c r="H1322" s="4">
        <v>0</v>
      </c>
      <c r="I1322" s="4">
        <v>3</v>
      </c>
      <c r="J1322" s="70">
        <f>VLOOKUP(Table7[[#This Row],[PurchaseOrderID]],Purchase_Order!$A$2:$E$1228,5,0)</f>
        <v>1672</v>
      </c>
      <c r="K1322" s="4" t="str">
        <f>IF(Table7[[#This Row],[RejectedQty]]=0,"","Rejected")</f>
        <v/>
      </c>
    </row>
    <row r="1323" spans="1:11" x14ac:dyDescent="0.25">
      <c r="A1323" s="5">
        <v>2194</v>
      </c>
      <c r="B1323" s="5">
        <v>873</v>
      </c>
      <c r="C1323" s="5">
        <v>1965</v>
      </c>
      <c r="D1323" s="18">
        <v>44093</v>
      </c>
      <c r="E1323" s="19">
        <v>125</v>
      </c>
      <c r="F1323" s="19">
        <v>407</v>
      </c>
      <c r="G1323" s="5">
        <v>3</v>
      </c>
      <c r="H1323" s="5">
        <v>0</v>
      </c>
      <c r="I1323" s="5">
        <v>3</v>
      </c>
      <c r="J1323" s="70">
        <f>VLOOKUP(Table7[[#This Row],[PurchaseOrderID]],Purchase_Order!$A$2:$E$1228,5,0)</f>
        <v>1672</v>
      </c>
      <c r="K1323" s="4" t="str">
        <f>IF(Table7[[#This Row],[RejectedQty]]=0,"","Rejected")</f>
        <v/>
      </c>
    </row>
    <row r="1324" spans="1:11" x14ac:dyDescent="0.25">
      <c r="A1324" s="4">
        <v>2195</v>
      </c>
      <c r="B1324" s="4">
        <v>873</v>
      </c>
      <c r="C1324" s="4">
        <v>1966</v>
      </c>
      <c r="D1324" s="20">
        <v>44093</v>
      </c>
      <c r="E1324" s="21">
        <v>125</v>
      </c>
      <c r="F1324" s="21">
        <v>408</v>
      </c>
      <c r="G1324" s="4">
        <v>3</v>
      </c>
      <c r="H1324" s="4">
        <v>0</v>
      </c>
      <c r="I1324" s="4">
        <v>3</v>
      </c>
      <c r="J1324" s="70">
        <f>VLOOKUP(Table7[[#This Row],[PurchaseOrderID]],Purchase_Order!$A$2:$E$1228,5,0)</f>
        <v>1672</v>
      </c>
      <c r="K1324" s="4" t="str">
        <f>IF(Table7[[#This Row],[RejectedQty]]=0,"","Rejected")</f>
        <v/>
      </c>
    </row>
    <row r="1325" spans="1:11" x14ac:dyDescent="0.25">
      <c r="A1325" s="5">
        <v>2196</v>
      </c>
      <c r="B1325" s="5">
        <v>874</v>
      </c>
      <c r="C1325" s="5">
        <v>1967</v>
      </c>
      <c r="D1325" s="18">
        <v>44093</v>
      </c>
      <c r="E1325" s="19">
        <v>123</v>
      </c>
      <c r="F1325" s="19">
        <v>525</v>
      </c>
      <c r="G1325" s="5">
        <v>550</v>
      </c>
      <c r="H1325" s="5">
        <v>0</v>
      </c>
      <c r="I1325" s="5">
        <v>550</v>
      </c>
      <c r="J1325" s="70">
        <f>VLOOKUP(Table7[[#This Row],[PurchaseOrderID]],Purchase_Order!$A$2:$E$1228,5,0)</f>
        <v>1600</v>
      </c>
      <c r="K1325" s="4" t="str">
        <f>IF(Table7[[#This Row],[RejectedQty]]=0,"","Rejected")</f>
        <v/>
      </c>
    </row>
    <row r="1326" spans="1:11" x14ac:dyDescent="0.25">
      <c r="A1326" s="4">
        <v>2197</v>
      </c>
      <c r="B1326" s="4">
        <v>875</v>
      </c>
      <c r="C1326" s="4">
        <v>1968</v>
      </c>
      <c r="D1326" s="20">
        <v>44093</v>
      </c>
      <c r="E1326" s="21">
        <v>125</v>
      </c>
      <c r="F1326" s="21">
        <v>526</v>
      </c>
      <c r="G1326" s="4">
        <v>550</v>
      </c>
      <c r="H1326" s="4">
        <v>0</v>
      </c>
      <c r="I1326" s="4">
        <v>550</v>
      </c>
      <c r="J1326" s="70">
        <f>VLOOKUP(Table7[[#This Row],[PurchaseOrderID]],Purchase_Order!$A$2:$E$1228,5,0)</f>
        <v>1522</v>
      </c>
      <c r="K1326" s="4" t="str">
        <f>IF(Table7[[#This Row],[RejectedQty]]=0,"","Rejected")</f>
        <v/>
      </c>
    </row>
    <row r="1327" spans="1:11" x14ac:dyDescent="0.25">
      <c r="A1327" s="5">
        <v>2198</v>
      </c>
      <c r="B1327" s="5">
        <v>876</v>
      </c>
      <c r="C1327" s="5">
        <v>1969</v>
      </c>
      <c r="D1327" s="18">
        <v>44093</v>
      </c>
      <c r="E1327" s="19">
        <v>125</v>
      </c>
      <c r="F1327" s="19">
        <v>908</v>
      </c>
      <c r="G1327" s="5">
        <v>468</v>
      </c>
      <c r="H1327" s="5">
        <v>0</v>
      </c>
      <c r="I1327" s="5">
        <v>468</v>
      </c>
      <c r="J1327" s="70">
        <f>VLOOKUP(Table7[[#This Row],[PurchaseOrderID]],Purchase_Order!$A$2:$E$1228,5,0)</f>
        <v>1570</v>
      </c>
      <c r="K1327" s="4" t="str">
        <f>IF(Table7[[#This Row],[RejectedQty]]=0,"","Rejected")</f>
        <v/>
      </c>
    </row>
    <row r="1328" spans="1:11" x14ac:dyDescent="0.25">
      <c r="A1328" s="4">
        <v>2199</v>
      </c>
      <c r="B1328" s="4">
        <v>876</v>
      </c>
      <c r="C1328" s="4">
        <v>1970</v>
      </c>
      <c r="D1328" s="20">
        <v>44093</v>
      </c>
      <c r="E1328" s="21">
        <v>125</v>
      </c>
      <c r="F1328" s="21">
        <v>909</v>
      </c>
      <c r="G1328" s="4">
        <v>550</v>
      </c>
      <c r="H1328" s="4">
        <v>0</v>
      </c>
      <c r="I1328" s="4">
        <v>550</v>
      </c>
      <c r="J1328" s="70">
        <f>VLOOKUP(Table7[[#This Row],[PurchaseOrderID]],Purchase_Order!$A$2:$E$1228,5,0)</f>
        <v>1570</v>
      </c>
      <c r="K1328" s="4" t="str">
        <f>IF(Table7[[#This Row],[RejectedQty]]=0,"","Rejected")</f>
        <v/>
      </c>
    </row>
    <row r="1329" spans="1:11" x14ac:dyDescent="0.25">
      <c r="A1329" s="5">
        <v>2200</v>
      </c>
      <c r="B1329" s="5">
        <v>876</v>
      </c>
      <c r="C1329" s="5">
        <v>1971</v>
      </c>
      <c r="D1329" s="18">
        <v>44093</v>
      </c>
      <c r="E1329" s="19">
        <v>123</v>
      </c>
      <c r="F1329" s="19">
        <v>913</v>
      </c>
      <c r="G1329" s="5">
        <v>550</v>
      </c>
      <c r="H1329" s="5">
        <v>0</v>
      </c>
      <c r="I1329" s="5">
        <v>550</v>
      </c>
      <c r="J1329" s="70">
        <f>VLOOKUP(Table7[[#This Row],[PurchaseOrderID]],Purchase_Order!$A$2:$E$1228,5,0)</f>
        <v>1570</v>
      </c>
      <c r="K1329" s="4" t="str">
        <f>IF(Table7[[#This Row],[RejectedQty]]=0,"","Rejected")</f>
        <v/>
      </c>
    </row>
    <row r="1330" spans="1:11" x14ac:dyDescent="0.25">
      <c r="A1330" s="4">
        <v>2201</v>
      </c>
      <c r="B1330" s="4">
        <v>877</v>
      </c>
      <c r="C1330" s="4">
        <v>1972</v>
      </c>
      <c r="D1330" s="20">
        <v>44093</v>
      </c>
      <c r="E1330" s="21">
        <v>123</v>
      </c>
      <c r="F1330" s="21">
        <v>356</v>
      </c>
      <c r="G1330" s="4">
        <v>60</v>
      </c>
      <c r="H1330" s="4">
        <v>0</v>
      </c>
      <c r="I1330" s="4">
        <v>60</v>
      </c>
      <c r="J1330" s="70">
        <f>VLOOKUP(Table7[[#This Row],[PurchaseOrderID]],Purchase_Order!$A$2:$E$1228,5,0)</f>
        <v>1516</v>
      </c>
      <c r="K1330" s="4" t="str">
        <f>IF(Table7[[#This Row],[RejectedQty]]=0,"","Rejected")</f>
        <v/>
      </c>
    </row>
    <row r="1331" spans="1:11" x14ac:dyDescent="0.25">
      <c r="A1331" s="5">
        <v>2202</v>
      </c>
      <c r="B1331" s="5">
        <v>877</v>
      </c>
      <c r="C1331" s="5">
        <v>1973</v>
      </c>
      <c r="D1331" s="18">
        <v>44093</v>
      </c>
      <c r="E1331" s="19">
        <v>123</v>
      </c>
      <c r="F1331" s="19">
        <v>357</v>
      </c>
      <c r="G1331" s="5">
        <v>60</v>
      </c>
      <c r="H1331" s="5">
        <v>0</v>
      </c>
      <c r="I1331" s="5">
        <v>60</v>
      </c>
      <c r="J1331" s="70">
        <f>VLOOKUP(Table7[[#This Row],[PurchaseOrderID]],Purchase_Order!$A$2:$E$1228,5,0)</f>
        <v>1516</v>
      </c>
      <c r="K1331" s="4" t="str">
        <f>IF(Table7[[#This Row],[RejectedQty]]=0,"","Rejected")</f>
        <v/>
      </c>
    </row>
    <row r="1332" spans="1:11" x14ac:dyDescent="0.25">
      <c r="A1332" s="4">
        <v>2203</v>
      </c>
      <c r="B1332" s="4">
        <v>878</v>
      </c>
      <c r="C1332" s="4">
        <v>1974</v>
      </c>
      <c r="D1332" s="20">
        <v>44093</v>
      </c>
      <c r="E1332" s="21">
        <v>123</v>
      </c>
      <c r="F1332" s="21">
        <v>935</v>
      </c>
      <c r="G1332" s="4">
        <v>550</v>
      </c>
      <c r="H1332" s="4">
        <v>0</v>
      </c>
      <c r="I1332" s="4">
        <v>550</v>
      </c>
      <c r="J1332" s="70">
        <f>VLOOKUP(Table7[[#This Row],[PurchaseOrderID]],Purchase_Order!$A$2:$E$1228,5,0)</f>
        <v>1506</v>
      </c>
      <c r="K1332" s="4" t="str">
        <f>IF(Table7[[#This Row],[RejectedQty]]=0,"","Rejected")</f>
        <v/>
      </c>
    </row>
    <row r="1333" spans="1:11" x14ac:dyDescent="0.25">
      <c r="A1333" s="5">
        <v>2204</v>
      </c>
      <c r="B1333" s="5">
        <v>878</v>
      </c>
      <c r="C1333" s="5">
        <v>1975</v>
      </c>
      <c r="D1333" s="18">
        <v>44093</v>
      </c>
      <c r="E1333" s="19">
        <v>123</v>
      </c>
      <c r="F1333" s="19">
        <v>936</v>
      </c>
      <c r="G1333" s="5">
        <v>550</v>
      </c>
      <c r="H1333" s="5">
        <v>0</v>
      </c>
      <c r="I1333" s="5">
        <v>550</v>
      </c>
      <c r="J1333" s="70">
        <f>VLOOKUP(Table7[[#This Row],[PurchaseOrderID]],Purchase_Order!$A$2:$E$1228,5,0)</f>
        <v>1506</v>
      </c>
      <c r="K1333" s="4" t="str">
        <f>IF(Table7[[#This Row],[RejectedQty]]=0,"","Rejected")</f>
        <v/>
      </c>
    </row>
    <row r="1334" spans="1:11" x14ac:dyDescent="0.25">
      <c r="A1334" s="4">
        <v>2205</v>
      </c>
      <c r="B1334" s="4">
        <v>879</v>
      </c>
      <c r="C1334" s="4">
        <v>1976</v>
      </c>
      <c r="D1334" s="20">
        <v>44093</v>
      </c>
      <c r="E1334" s="21">
        <v>123</v>
      </c>
      <c r="F1334" s="21">
        <v>524</v>
      </c>
      <c r="G1334" s="4">
        <v>550</v>
      </c>
      <c r="H1334" s="4">
        <v>0</v>
      </c>
      <c r="I1334" s="4">
        <v>550</v>
      </c>
      <c r="J1334" s="70">
        <f>VLOOKUP(Table7[[#This Row],[PurchaseOrderID]],Purchase_Order!$A$2:$E$1228,5,0)</f>
        <v>1626</v>
      </c>
      <c r="K1334" s="4" t="str">
        <f>IF(Table7[[#This Row],[RejectedQty]]=0,"","Rejected")</f>
        <v/>
      </c>
    </row>
    <row r="1335" spans="1:11" x14ac:dyDescent="0.25">
      <c r="A1335" s="5">
        <v>2206</v>
      </c>
      <c r="B1335" s="5">
        <v>880</v>
      </c>
      <c r="C1335" s="5">
        <v>1977</v>
      </c>
      <c r="D1335" s="18">
        <v>44093</v>
      </c>
      <c r="E1335" s="19">
        <v>123</v>
      </c>
      <c r="F1335" s="19">
        <v>911</v>
      </c>
      <c r="G1335" s="5">
        <v>550</v>
      </c>
      <c r="H1335" s="5">
        <v>0</v>
      </c>
      <c r="I1335" s="5">
        <v>550</v>
      </c>
      <c r="J1335" s="70">
        <f>VLOOKUP(Table7[[#This Row],[PurchaseOrderID]],Purchase_Order!$A$2:$E$1228,5,0)</f>
        <v>1542</v>
      </c>
      <c r="K1335" s="4" t="str">
        <f>IF(Table7[[#This Row],[RejectedQty]]=0,"","Rejected")</f>
        <v/>
      </c>
    </row>
    <row r="1336" spans="1:11" x14ac:dyDescent="0.25">
      <c r="A1336" s="4">
        <v>2207</v>
      </c>
      <c r="B1336" s="4">
        <v>880</v>
      </c>
      <c r="C1336" s="4">
        <v>1978</v>
      </c>
      <c r="D1336" s="20">
        <v>44093</v>
      </c>
      <c r="E1336" s="21">
        <v>125</v>
      </c>
      <c r="F1336" s="21">
        <v>912</v>
      </c>
      <c r="G1336" s="4">
        <v>550</v>
      </c>
      <c r="H1336" s="4">
        <v>55</v>
      </c>
      <c r="I1336" s="4">
        <v>495</v>
      </c>
      <c r="J1336" s="70">
        <f>VLOOKUP(Table7[[#This Row],[PurchaseOrderID]],Purchase_Order!$A$2:$E$1228,5,0)</f>
        <v>1542</v>
      </c>
      <c r="K1336" s="4" t="str">
        <f>IF(Table7[[#This Row],[RejectedQty]]=0,"","Rejected")</f>
        <v>Rejected</v>
      </c>
    </row>
    <row r="1337" spans="1:11" x14ac:dyDescent="0.25">
      <c r="A1337" s="5">
        <v>2208</v>
      </c>
      <c r="B1337" s="5">
        <v>881</v>
      </c>
      <c r="C1337" s="5">
        <v>1979</v>
      </c>
      <c r="D1337" s="18">
        <v>44093</v>
      </c>
      <c r="E1337" s="19">
        <v>125</v>
      </c>
      <c r="F1337" s="19">
        <v>910</v>
      </c>
      <c r="G1337" s="5">
        <v>550</v>
      </c>
      <c r="H1337" s="5">
        <v>0</v>
      </c>
      <c r="I1337" s="5">
        <v>550</v>
      </c>
      <c r="J1337" s="70">
        <f>VLOOKUP(Table7[[#This Row],[PurchaseOrderID]],Purchase_Order!$A$2:$E$1228,5,0)</f>
        <v>1610</v>
      </c>
      <c r="K1337" s="4" t="str">
        <f>IF(Table7[[#This Row],[RejectedQty]]=0,"","Rejected")</f>
        <v/>
      </c>
    </row>
    <row r="1338" spans="1:11" x14ac:dyDescent="0.25">
      <c r="A1338" s="4">
        <v>2209</v>
      </c>
      <c r="B1338" s="4">
        <v>882</v>
      </c>
      <c r="C1338" s="4">
        <v>1980</v>
      </c>
      <c r="D1338" s="20">
        <v>44093</v>
      </c>
      <c r="E1338" s="21">
        <v>123</v>
      </c>
      <c r="F1338" s="21">
        <v>937</v>
      </c>
      <c r="G1338" s="4">
        <v>550</v>
      </c>
      <c r="H1338" s="4">
        <v>82</v>
      </c>
      <c r="I1338" s="4">
        <v>468</v>
      </c>
      <c r="J1338" s="70">
        <f>VLOOKUP(Table7[[#This Row],[PurchaseOrderID]],Purchase_Order!$A$2:$E$1228,5,0)</f>
        <v>1638</v>
      </c>
      <c r="K1338" s="4" t="str">
        <f>IF(Table7[[#This Row],[RejectedQty]]=0,"","Rejected")</f>
        <v>Rejected</v>
      </c>
    </row>
    <row r="1339" spans="1:11" x14ac:dyDescent="0.25">
      <c r="A1339" s="5">
        <v>2210</v>
      </c>
      <c r="B1339" s="5">
        <v>883</v>
      </c>
      <c r="C1339" s="5">
        <v>1981</v>
      </c>
      <c r="D1339" s="18">
        <v>44093</v>
      </c>
      <c r="E1339" s="19">
        <v>125</v>
      </c>
      <c r="F1339" s="19">
        <v>466</v>
      </c>
      <c r="G1339" s="5">
        <v>3</v>
      </c>
      <c r="H1339" s="5">
        <v>0</v>
      </c>
      <c r="I1339" s="5">
        <v>3</v>
      </c>
      <c r="J1339" s="70">
        <f>VLOOKUP(Table7[[#This Row],[PurchaseOrderID]],Purchase_Order!$A$2:$E$1228,5,0)</f>
        <v>1582</v>
      </c>
      <c r="K1339" s="4" t="str">
        <f>IF(Table7[[#This Row],[RejectedQty]]=0,"","Rejected")</f>
        <v/>
      </c>
    </row>
    <row r="1340" spans="1:11" x14ac:dyDescent="0.25">
      <c r="A1340" s="4">
        <v>2211</v>
      </c>
      <c r="B1340" s="4">
        <v>883</v>
      </c>
      <c r="C1340" s="4">
        <v>1982</v>
      </c>
      <c r="D1340" s="20">
        <v>44093</v>
      </c>
      <c r="E1340" s="21">
        <v>123</v>
      </c>
      <c r="F1340" s="21">
        <v>467</v>
      </c>
      <c r="G1340" s="4">
        <v>3</v>
      </c>
      <c r="H1340" s="4">
        <v>0</v>
      </c>
      <c r="I1340" s="4">
        <v>3</v>
      </c>
      <c r="J1340" s="70">
        <f>VLOOKUP(Table7[[#This Row],[PurchaseOrderID]],Purchase_Order!$A$2:$E$1228,5,0)</f>
        <v>1582</v>
      </c>
      <c r="K1340" s="4" t="str">
        <f>IF(Table7[[#This Row],[RejectedQty]]=0,"","Rejected")</f>
        <v/>
      </c>
    </row>
    <row r="1341" spans="1:11" x14ac:dyDescent="0.25">
      <c r="A1341" s="5">
        <v>2212</v>
      </c>
      <c r="B1341" s="5">
        <v>883</v>
      </c>
      <c r="C1341" s="5">
        <v>1983</v>
      </c>
      <c r="D1341" s="18">
        <v>44093</v>
      </c>
      <c r="E1341" s="19">
        <v>123</v>
      </c>
      <c r="F1341" s="19">
        <v>468</v>
      </c>
      <c r="G1341" s="5">
        <v>3</v>
      </c>
      <c r="H1341" s="5">
        <v>0</v>
      </c>
      <c r="I1341" s="5">
        <v>3</v>
      </c>
      <c r="J1341" s="70">
        <f>VLOOKUP(Table7[[#This Row],[PurchaseOrderID]],Purchase_Order!$A$2:$E$1228,5,0)</f>
        <v>1582</v>
      </c>
      <c r="K1341" s="4" t="str">
        <f>IF(Table7[[#This Row],[RejectedQty]]=0,"","Rejected")</f>
        <v/>
      </c>
    </row>
    <row r="1342" spans="1:11" x14ac:dyDescent="0.25">
      <c r="A1342" s="4">
        <v>2213</v>
      </c>
      <c r="B1342" s="4">
        <v>884</v>
      </c>
      <c r="C1342" s="4">
        <v>1984</v>
      </c>
      <c r="D1342" s="20">
        <v>44093</v>
      </c>
      <c r="E1342" s="21">
        <v>125</v>
      </c>
      <c r="F1342" s="21">
        <v>462</v>
      </c>
      <c r="G1342" s="4">
        <v>3</v>
      </c>
      <c r="H1342" s="4">
        <v>0</v>
      </c>
      <c r="I1342" s="4">
        <v>3</v>
      </c>
      <c r="J1342" s="70">
        <f>VLOOKUP(Table7[[#This Row],[PurchaseOrderID]],Purchase_Order!$A$2:$E$1228,5,0)</f>
        <v>1510</v>
      </c>
      <c r="K1342" s="4" t="str">
        <f>IF(Table7[[#This Row],[RejectedQty]]=0,"","Rejected")</f>
        <v/>
      </c>
    </row>
    <row r="1343" spans="1:11" x14ac:dyDescent="0.25">
      <c r="A1343" s="5">
        <v>2214</v>
      </c>
      <c r="B1343" s="5">
        <v>885</v>
      </c>
      <c r="C1343" s="5">
        <v>1985</v>
      </c>
      <c r="D1343" s="18">
        <v>44093</v>
      </c>
      <c r="E1343" s="19">
        <v>125</v>
      </c>
      <c r="F1343" s="19">
        <v>510</v>
      </c>
      <c r="G1343" s="5">
        <v>550</v>
      </c>
      <c r="H1343" s="5">
        <v>0</v>
      </c>
      <c r="I1343" s="5">
        <v>550</v>
      </c>
      <c r="J1343" s="70">
        <f>VLOOKUP(Table7[[#This Row],[PurchaseOrderID]],Purchase_Order!$A$2:$E$1228,5,0)</f>
        <v>1526</v>
      </c>
      <c r="K1343" s="4" t="str">
        <f>IF(Table7[[#This Row],[RejectedQty]]=0,"","Rejected")</f>
        <v/>
      </c>
    </row>
    <row r="1344" spans="1:11" x14ac:dyDescent="0.25">
      <c r="A1344" s="4">
        <v>2215</v>
      </c>
      <c r="B1344" s="4">
        <v>885</v>
      </c>
      <c r="C1344" s="4">
        <v>1986</v>
      </c>
      <c r="D1344" s="20">
        <v>44093</v>
      </c>
      <c r="E1344" s="21">
        <v>125</v>
      </c>
      <c r="F1344" s="21">
        <v>511</v>
      </c>
      <c r="G1344" s="4">
        <v>523</v>
      </c>
      <c r="H1344" s="4">
        <v>0</v>
      </c>
      <c r="I1344" s="4">
        <v>523</v>
      </c>
      <c r="J1344" s="70">
        <f>VLOOKUP(Table7[[#This Row],[PurchaseOrderID]],Purchase_Order!$A$2:$E$1228,5,0)</f>
        <v>1526</v>
      </c>
      <c r="K1344" s="4" t="str">
        <f>IF(Table7[[#This Row],[RejectedQty]]=0,"","Rejected")</f>
        <v/>
      </c>
    </row>
    <row r="1345" spans="1:11" x14ac:dyDescent="0.25">
      <c r="A1345" s="5">
        <v>2216</v>
      </c>
      <c r="B1345" s="5">
        <v>886</v>
      </c>
      <c r="C1345" s="5">
        <v>1987</v>
      </c>
      <c r="D1345" s="18">
        <v>44093</v>
      </c>
      <c r="E1345" s="19">
        <v>125</v>
      </c>
      <c r="F1345" s="19">
        <v>527</v>
      </c>
      <c r="G1345" s="5">
        <v>468</v>
      </c>
      <c r="H1345" s="5">
        <v>0</v>
      </c>
      <c r="I1345" s="5">
        <v>468</v>
      </c>
      <c r="J1345" s="70">
        <f>VLOOKUP(Table7[[#This Row],[PurchaseOrderID]],Purchase_Order!$A$2:$E$1228,5,0)</f>
        <v>1644</v>
      </c>
      <c r="K1345" s="4" t="str">
        <f>IF(Table7[[#This Row],[RejectedQty]]=0,"","Rejected")</f>
        <v/>
      </c>
    </row>
    <row r="1346" spans="1:11" x14ac:dyDescent="0.25">
      <c r="A1346" s="4">
        <v>2217</v>
      </c>
      <c r="B1346" s="4">
        <v>887</v>
      </c>
      <c r="C1346" s="4">
        <v>1988</v>
      </c>
      <c r="D1346" s="20">
        <v>44093</v>
      </c>
      <c r="E1346" s="21">
        <v>123</v>
      </c>
      <c r="F1346" s="21">
        <v>509</v>
      </c>
      <c r="G1346" s="4">
        <v>550</v>
      </c>
      <c r="H1346" s="4">
        <v>0</v>
      </c>
      <c r="I1346" s="4">
        <v>550</v>
      </c>
      <c r="J1346" s="70">
        <f>VLOOKUP(Table7[[#This Row],[PurchaseOrderID]],Purchase_Order!$A$2:$E$1228,5,0)</f>
        <v>1680</v>
      </c>
      <c r="K1346" s="4" t="str">
        <f>IF(Table7[[#This Row],[RejectedQty]]=0,"","Rejected")</f>
        <v/>
      </c>
    </row>
    <row r="1347" spans="1:11" x14ac:dyDescent="0.25">
      <c r="A1347" s="5">
        <v>2218</v>
      </c>
      <c r="B1347" s="5">
        <v>888</v>
      </c>
      <c r="C1347" s="5">
        <v>1989</v>
      </c>
      <c r="D1347" s="18">
        <v>44093</v>
      </c>
      <c r="E1347" s="19">
        <v>125</v>
      </c>
      <c r="F1347" s="19">
        <v>492</v>
      </c>
      <c r="G1347" s="5">
        <v>60</v>
      </c>
      <c r="H1347" s="5">
        <v>0</v>
      </c>
      <c r="I1347" s="5">
        <v>60</v>
      </c>
      <c r="J1347" s="70">
        <f>VLOOKUP(Table7[[#This Row],[PurchaseOrderID]],Purchase_Order!$A$2:$E$1228,5,0)</f>
        <v>1584</v>
      </c>
      <c r="K1347" s="4" t="str">
        <f>IF(Table7[[#This Row],[RejectedQty]]=0,"","Rejected")</f>
        <v/>
      </c>
    </row>
    <row r="1348" spans="1:11" x14ac:dyDescent="0.25">
      <c r="A1348" s="4">
        <v>2219</v>
      </c>
      <c r="B1348" s="4">
        <v>888</v>
      </c>
      <c r="C1348" s="4">
        <v>1990</v>
      </c>
      <c r="D1348" s="20">
        <v>44093</v>
      </c>
      <c r="E1348" s="21">
        <v>125</v>
      </c>
      <c r="F1348" s="21">
        <v>493</v>
      </c>
      <c r="G1348" s="4">
        <v>60</v>
      </c>
      <c r="H1348" s="4">
        <v>0</v>
      </c>
      <c r="I1348" s="4">
        <v>60</v>
      </c>
      <c r="J1348" s="70">
        <f>VLOOKUP(Table7[[#This Row],[PurchaseOrderID]],Purchase_Order!$A$2:$E$1228,5,0)</f>
        <v>1584</v>
      </c>
      <c r="K1348" s="4" t="str">
        <f>IF(Table7[[#This Row],[RejectedQty]]=0,"","Rejected")</f>
        <v/>
      </c>
    </row>
    <row r="1349" spans="1:11" x14ac:dyDescent="0.25">
      <c r="A1349" s="5">
        <v>2220</v>
      </c>
      <c r="B1349" s="5">
        <v>888</v>
      </c>
      <c r="C1349" s="5">
        <v>1991</v>
      </c>
      <c r="D1349" s="18">
        <v>44093</v>
      </c>
      <c r="E1349" s="19">
        <v>125</v>
      </c>
      <c r="F1349" s="19">
        <v>494</v>
      </c>
      <c r="G1349" s="5">
        <v>60</v>
      </c>
      <c r="H1349" s="5">
        <v>0</v>
      </c>
      <c r="I1349" s="5">
        <v>60</v>
      </c>
      <c r="J1349" s="70">
        <f>VLOOKUP(Table7[[#This Row],[PurchaseOrderID]],Purchase_Order!$A$2:$E$1228,5,0)</f>
        <v>1584</v>
      </c>
      <c r="K1349" s="4" t="str">
        <f>IF(Table7[[#This Row],[RejectedQty]]=0,"","Rejected")</f>
        <v/>
      </c>
    </row>
    <row r="1350" spans="1:11" x14ac:dyDescent="0.25">
      <c r="A1350" s="4">
        <v>2221</v>
      </c>
      <c r="B1350" s="4">
        <v>888</v>
      </c>
      <c r="C1350" s="4">
        <v>1992</v>
      </c>
      <c r="D1350" s="20">
        <v>44093</v>
      </c>
      <c r="E1350" s="21">
        <v>123</v>
      </c>
      <c r="F1350" s="21">
        <v>495</v>
      </c>
      <c r="G1350" s="4">
        <v>60</v>
      </c>
      <c r="H1350" s="4">
        <v>0</v>
      </c>
      <c r="I1350" s="4">
        <v>60</v>
      </c>
      <c r="J1350" s="70">
        <f>VLOOKUP(Table7[[#This Row],[PurchaseOrderID]],Purchase_Order!$A$2:$E$1228,5,0)</f>
        <v>1584</v>
      </c>
      <c r="K1350" s="4" t="str">
        <f>IF(Table7[[#This Row],[RejectedQty]]=0,"","Rejected")</f>
        <v/>
      </c>
    </row>
    <row r="1351" spans="1:11" x14ac:dyDescent="0.25">
      <c r="A1351" s="5">
        <v>2222</v>
      </c>
      <c r="B1351" s="5">
        <v>888</v>
      </c>
      <c r="C1351" s="5">
        <v>1993</v>
      </c>
      <c r="D1351" s="18">
        <v>44093</v>
      </c>
      <c r="E1351" s="19">
        <v>123</v>
      </c>
      <c r="F1351" s="19">
        <v>496</v>
      </c>
      <c r="G1351" s="5">
        <v>60</v>
      </c>
      <c r="H1351" s="5">
        <v>0</v>
      </c>
      <c r="I1351" s="5">
        <v>60</v>
      </c>
      <c r="J1351" s="70">
        <f>VLOOKUP(Table7[[#This Row],[PurchaseOrderID]],Purchase_Order!$A$2:$E$1228,5,0)</f>
        <v>1584</v>
      </c>
      <c r="K1351" s="4" t="str">
        <f>IF(Table7[[#This Row],[RejectedQty]]=0,"","Rejected")</f>
        <v/>
      </c>
    </row>
    <row r="1352" spans="1:11" x14ac:dyDescent="0.25">
      <c r="A1352" s="4">
        <v>2223</v>
      </c>
      <c r="B1352" s="4">
        <v>889</v>
      </c>
      <c r="C1352" s="4">
        <v>1994</v>
      </c>
      <c r="D1352" s="20">
        <v>44094</v>
      </c>
      <c r="E1352" s="21">
        <v>123</v>
      </c>
      <c r="F1352" s="21">
        <v>523</v>
      </c>
      <c r="G1352" s="4">
        <v>550</v>
      </c>
      <c r="H1352" s="4">
        <v>0</v>
      </c>
      <c r="I1352" s="4">
        <v>550</v>
      </c>
      <c r="J1352" s="70">
        <f>VLOOKUP(Table7[[#This Row],[PurchaseOrderID]],Purchase_Order!$A$2:$E$1228,5,0)</f>
        <v>1620</v>
      </c>
      <c r="K1352" s="4" t="str">
        <f>IF(Table7[[#This Row],[RejectedQty]]=0,"","Rejected")</f>
        <v/>
      </c>
    </row>
    <row r="1353" spans="1:11" x14ac:dyDescent="0.25">
      <c r="A1353" s="5">
        <v>2224</v>
      </c>
      <c r="B1353" s="5">
        <v>890</v>
      </c>
      <c r="C1353" s="5">
        <v>1995</v>
      </c>
      <c r="D1353" s="18">
        <v>44094</v>
      </c>
      <c r="E1353" s="19">
        <v>123</v>
      </c>
      <c r="F1353" s="19">
        <v>430</v>
      </c>
      <c r="G1353" s="5">
        <v>3</v>
      </c>
      <c r="H1353" s="5">
        <v>0</v>
      </c>
      <c r="I1353" s="5">
        <v>3</v>
      </c>
      <c r="J1353" s="70">
        <f>VLOOKUP(Table7[[#This Row],[PurchaseOrderID]],Purchase_Order!$A$2:$E$1228,5,0)</f>
        <v>1666</v>
      </c>
      <c r="K1353" s="4" t="str">
        <f>IF(Table7[[#This Row],[RejectedQty]]=0,"","Rejected")</f>
        <v/>
      </c>
    </row>
    <row r="1354" spans="1:11" x14ac:dyDescent="0.25">
      <c r="A1354" s="4">
        <v>2225</v>
      </c>
      <c r="B1354" s="4">
        <v>890</v>
      </c>
      <c r="C1354" s="4">
        <v>1996</v>
      </c>
      <c r="D1354" s="20">
        <v>44094</v>
      </c>
      <c r="E1354" s="21">
        <v>123</v>
      </c>
      <c r="F1354" s="21">
        <v>431</v>
      </c>
      <c r="G1354" s="4">
        <v>3</v>
      </c>
      <c r="H1354" s="4">
        <v>0</v>
      </c>
      <c r="I1354" s="4">
        <v>3</v>
      </c>
      <c r="J1354" s="70">
        <f>VLOOKUP(Table7[[#This Row],[PurchaseOrderID]],Purchase_Order!$A$2:$E$1228,5,0)</f>
        <v>1666</v>
      </c>
      <c r="K1354" s="4" t="str">
        <f>IF(Table7[[#This Row],[RejectedQty]]=0,"","Rejected")</f>
        <v/>
      </c>
    </row>
    <row r="1355" spans="1:11" x14ac:dyDescent="0.25">
      <c r="A1355" s="5">
        <v>2226</v>
      </c>
      <c r="B1355" s="5">
        <v>890</v>
      </c>
      <c r="C1355" s="5">
        <v>1997</v>
      </c>
      <c r="D1355" s="18">
        <v>44094</v>
      </c>
      <c r="E1355" s="19">
        <v>123</v>
      </c>
      <c r="F1355" s="19">
        <v>432</v>
      </c>
      <c r="G1355" s="5">
        <v>3</v>
      </c>
      <c r="H1355" s="5">
        <v>0</v>
      </c>
      <c r="I1355" s="5">
        <v>3</v>
      </c>
      <c r="J1355" s="70">
        <f>VLOOKUP(Table7[[#This Row],[PurchaseOrderID]],Purchase_Order!$A$2:$E$1228,5,0)</f>
        <v>1666</v>
      </c>
      <c r="K1355" s="4" t="str">
        <f>IF(Table7[[#This Row],[RejectedQty]]=0,"","Rejected")</f>
        <v/>
      </c>
    </row>
    <row r="1356" spans="1:11" x14ac:dyDescent="0.25">
      <c r="A1356" s="4">
        <v>2227</v>
      </c>
      <c r="B1356" s="4">
        <v>891</v>
      </c>
      <c r="C1356" s="4">
        <v>1998</v>
      </c>
      <c r="D1356" s="20">
        <v>44094</v>
      </c>
      <c r="E1356" s="21">
        <v>123</v>
      </c>
      <c r="F1356" s="21">
        <v>490</v>
      </c>
      <c r="G1356" s="4">
        <v>3</v>
      </c>
      <c r="H1356" s="4">
        <v>0</v>
      </c>
      <c r="I1356" s="4">
        <v>3</v>
      </c>
      <c r="J1356" s="70">
        <f>VLOOKUP(Table7[[#This Row],[PurchaseOrderID]],Purchase_Order!$A$2:$E$1228,5,0)</f>
        <v>1592</v>
      </c>
      <c r="K1356" s="4" t="str">
        <f>IF(Table7[[#This Row],[RejectedQty]]=0,"","Rejected")</f>
        <v/>
      </c>
    </row>
    <row r="1357" spans="1:11" x14ac:dyDescent="0.25">
      <c r="A1357" s="5">
        <v>2228</v>
      </c>
      <c r="B1357" s="5">
        <v>891</v>
      </c>
      <c r="C1357" s="5">
        <v>1999</v>
      </c>
      <c r="D1357" s="18">
        <v>44094</v>
      </c>
      <c r="E1357" s="19">
        <v>125</v>
      </c>
      <c r="F1357" s="19">
        <v>491</v>
      </c>
      <c r="G1357" s="5">
        <v>3</v>
      </c>
      <c r="H1357" s="5">
        <v>0</v>
      </c>
      <c r="I1357" s="5">
        <v>3</v>
      </c>
      <c r="J1357" s="70">
        <f>VLOOKUP(Table7[[#This Row],[PurchaseOrderID]],Purchase_Order!$A$2:$E$1228,5,0)</f>
        <v>1592</v>
      </c>
      <c r="K1357" s="4" t="str">
        <f>IF(Table7[[#This Row],[RejectedQty]]=0,"","Rejected")</f>
        <v/>
      </c>
    </row>
    <row r="1358" spans="1:11" x14ac:dyDescent="0.25">
      <c r="A1358" s="4">
        <v>2229</v>
      </c>
      <c r="B1358" s="4">
        <v>892</v>
      </c>
      <c r="C1358" s="4">
        <v>2000</v>
      </c>
      <c r="D1358" s="20">
        <v>44094</v>
      </c>
      <c r="E1358" s="21">
        <v>125</v>
      </c>
      <c r="F1358" s="21">
        <v>528</v>
      </c>
      <c r="G1358" s="4">
        <v>3</v>
      </c>
      <c r="H1358" s="4">
        <v>0</v>
      </c>
      <c r="I1358" s="4">
        <v>3</v>
      </c>
      <c r="J1358" s="70">
        <f>VLOOKUP(Table7[[#This Row],[PurchaseOrderID]],Purchase_Order!$A$2:$E$1228,5,0)</f>
        <v>1618</v>
      </c>
      <c r="K1358" s="4" t="str">
        <f>IF(Table7[[#This Row],[RejectedQty]]=0,"","Rejected")</f>
        <v/>
      </c>
    </row>
    <row r="1359" spans="1:11" x14ac:dyDescent="0.25">
      <c r="A1359" s="5">
        <v>2230</v>
      </c>
      <c r="B1359" s="5">
        <v>893</v>
      </c>
      <c r="C1359" s="5">
        <v>2001</v>
      </c>
      <c r="D1359" s="18">
        <v>44094</v>
      </c>
      <c r="E1359" s="19">
        <v>123</v>
      </c>
      <c r="F1359" s="19">
        <v>505</v>
      </c>
      <c r="G1359" s="5">
        <v>3</v>
      </c>
      <c r="H1359" s="5">
        <v>0</v>
      </c>
      <c r="I1359" s="5">
        <v>3</v>
      </c>
      <c r="J1359" s="70">
        <f>VLOOKUP(Table7[[#This Row],[PurchaseOrderID]],Purchase_Order!$A$2:$E$1228,5,0)</f>
        <v>1612</v>
      </c>
      <c r="K1359" s="4" t="str">
        <f>IF(Table7[[#This Row],[RejectedQty]]=0,"","Rejected")</f>
        <v/>
      </c>
    </row>
    <row r="1360" spans="1:11" x14ac:dyDescent="0.25">
      <c r="A1360" s="4">
        <v>2231</v>
      </c>
      <c r="B1360" s="4">
        <v>894</v>
      </c>
      <c r="C1360" s="4">
        <v>2002</v>
      </c>
      <c r="D1360" s="20">
        <v>44094</v>
      </c>
      <c r="E1360" s="21">
        <v>125</v>
      </c>
      <c r="F1360" s="21">
        <v>938</v>
      </c>
      <c r="G1360" s="4">
        <v>550</v>
      </c>
      <c r="H1360" s="4">
        <v>0</v>
      </c>
      <c r="I1360" s="4">
        <v>550</v>
      </c>
      <c r="J1360" s="70">
        <f>VLOOKUP(Table7[[#This Row],[PurchaseOrderID]],Purchase_Order!$A$2:$E$1228,5,0)</f>
        <v>1586</v>
      </c>
      <c r="K1360" s="4" t="str">
        <f>IF(Table7[[#This Row],[RejectedQty]]=0,"","Rejected")</f>
        <v/>
      </c>
    </row>
    <row r="1361" spans="1:11" x14ac:dyDescent="0.25">
      <c r="A1361" s="5">
        <v>2232</v>
      </c>
      <c r="B1361" s="5">
        <v>894</v>
      </c>
      <c r="C1361" s="5">
        <v>2003</v>
      </c>
      <c r="D1361" s="18">
        <v>44094</v>
      </c>
      <c r="E1361" s="19">
        <v>123</v>
      </c>
      <c r="F1361" s="19">
        <v>939</v>
      </c>
      <c r="G1361" s="5">
        <v>550</v>
      </c>
      <c r="H1361" s="5">
        <v>0</v>
      </c>
      <c r="I1361" s="5">
        <v>550</v>
      </c>
      <c r="J1361" s="70">
        <f>VLOOKUP(Table7[[#This Row],[PurchaseOrderID]],Purchase_Order!$A$2:$E$1228,5,0)</f>
        <v>1586</v>
      </c>
      <c r="K1361" s="4" t="str">
        <f>IF(Table7[[#This Row],[RejectedQty]]=0,"","Rejected")</f>
        <v/>
      </c>
    </row>
    <row r="1362" spans="1:11" x14ac:dyDescent="0.25">
      <c r="A1362" s="4">
        <v>2233</v>
      </c>
      <c r="B1362" s="4">
        <v>895</v>
      </c>
      <c r="C1362" s="4">
        <v>2004</v>
      </c>
      <c r="D1362" s="20">
        <v>44094</v>
      </c>
      <c r="E1362" s="21">
        <v>123</v>
      </c>
      <c r="F1362" s="21">
        <v>358</v>
      </c>
      <c r="G1362" s="4">
        <v>60</v>
      </c>
      <c r="H1362" s="4">
        <v>0</v>
      </c>
      <c r="I1362" s="4">
        <v>60</v>
      </c>
      <c r="J1362" s="70">
        <f>VLOOKUP(Table7[[#This Row],[PurchaseOrderID]],Purchase_Order!$A$2:$E$1228,5,0)</f>
        <v>1500</v>
      </c>
      <c r="K1362" s="4" t="str">
        <f>IF(Table7[[#This Row],[RejectedQty]]=0,"","Rejected")</f>
        <v/>
      </c>
    </row>
    <row r="1363" spans="1:11" x14ac:dyDescent="0.25">
      <c r="A1363" s="5">
        <v>2234</v>
      </c>
      <c r="B1363" s="5">
        <v>896</v>
      </c>
      <c r="C1363" s="5">
        <v>2005</v>
      </c>
      <c r="D1363" s="18">
        <v>44094</v>
      </c>
      <c r="E1363" s="19">
        <v>125</v>
      </c>
      <c r="F1363" s="19">
        <v>454</v>
      </c>
      <c r="G1363" s="5">
        <v>3</v>
      </c>
      <c r="H1363" s="5">
        <v>0</v>
      </c>
      <c r="I1363" s="5">
        <v>3</v>
      </c>
      <c r="J1363" s="70">
        <f>VLOOKUP(Table7[[#This Row],[PurchaseOrderID]],Purchase_Order!$A$2:$E$1228,5,0)</f>
        <v>1656</v>
      </c>
      <c r="K1363" s="4" t="str">
        <f>IF(Table7[[#This Row],[RejectedQty]]=0,"","Rejected")</f>
        <v/>
      </c>
    </row>
    <row r="1364" spans="1:11" x14ac:dyDescent="0.25">
      <c r="A1364" s="4">
        <v>2235</v>
      </c>
      <c r="B1364" s="4">
        <v>896</v>
      </c>
      <c r="C1364" s="4">
        <v>2006</v>
      </c>
      <c r="D1364" s="20">
        <v>44094</v>
      </c>
      <c r="E1364" s="21">
        <v>125</v>
      </c>
      <c r="F1364" s="21">
        <v>455</v>
      </c>
      <c r="G1364" s="4">
        <v>3</v>
      </c>
      <c r="H1364" s="4">
        <v>0</v>
      </c>
      <c r="I1364" s="4">
        <v>3</v>
      </c>
      <c r="J1364" s="70">
        <f>VLOOKUP(Table7[[#This Row],[PurchaseOrderID]],Purchase_Order!$A$2:$E$1228,5,0)</f>
        <v>1656</v>
      </c>
      <c r="K1364" s="4" t="str">
        <f>IF(Table7[[#This Row],[RejectedQty]]=0,"","Rejected")</f>
        <v/>
      </c>
    </row>
    <row r="1365" spans="1:11" x14ac:dyDescent="0.25">
      <c r="A1365" s="5">
        <v>2236</v>
      </c>
      <c r="B1365" s="5">
        <v>896</v>
      </c>
      <c r="C1365" s="5">
        <v>2007</v>
      </c>
      <c r="D1365" s="18">
        <v>44094</v>
      </c>
      <c r="E1365" s="19">
        <v>125</v>
      </c>
      <c r="F1365" s="19">
        <v>456</v>
      </c>
      <c r="G1365" s="5">
        <v>3</v>
      </c>
      <c r="H1365" s="5">
        <v>0</v>
      </c>
      <c r="I1365" s="5">
        <v>3</v>
      </c>
      <c r="J1365" s="70">
        <f>VLOOKUP(Table7[[#This Row],[PurchaseOrderID]],Purchase_Order!$A$2:$E$1228,5,0)</f>
        <v>1656</v>
      </c>
      <c r="K1365" s="4" t="str">
        <f>IF(Table7[[#This Row],[RejectedQty]]=0,"","Rejected")</f>
        <v/>
      </c>
    </row>
    <row r="1366" spans="1:11" x14ac:dyDescent="0.25">
      <c r="A1366" s="4">
        <v>2237</v>
      </c>
      <c r="B1366" s="4">
        <v>896</v>
      </c>
      <c r="C1366" s="4">
        <v>2008</v>
      </c>
      <c r="D1366" s="20">
        <v>44094</v>
      </c>
      <c r="E1366" s="21">
        <v>125</v>
      </c>
      <c r="F1366" s="21">
        <v>457</v>
      </c>
      <c r="G1366" s="4">
        <v>3</v>
      </c>
      <c r="H1366" s="4">
        <v>0</v>
      </c>
      <c r="I1366" s="4">
        <v>3</v>
      </c>
      <c r="J1366" s="70">
        <f>VLOOKUP(Table7[[#This Row],[PurchaseOrderID]],Purchase_Order!$A$2:$E$1228,5,0)</f>
        <v>1656</v>
      </c>
      <c r="K1366" s="4" t="str">
        <f>IF(Table7[[#This Row],[RejectedQty]]=0,"","Rejected")</f>
        <v/>
      </c>
    </row>
    <row r="1367" spans="1:11" x14ac:dyDescent="0.25">
      <c r="A1367" s="5">
        <v>2238</v>
      </c>
      <c r="B1367" s="5">
        <v>897</v>
      </c>
      <c r="C1367" s="5">
        <v>2009</v>
      </c>
      <c r="D1367" s="18">
        <v>44094</v>
      </c>
      <c r="E1367" s="19">
        <v>123</v>
      </c>
      <c r="F1367" s="19">
        <v>356</v>
      </c>
      <c r="G1367" s="5">
        <v>60</v>
      </c>
      <c r="H1367" s="5">
        <v>0</v>
      </c>
      <c r="I1367" s="5">
        <v>60</v>
      </c>
      <c r="J1367" s="70">
        <f>VLOOKUP(Table7[[#This Row],[PurchaseOrderID]],Purchase_Order!$A$2:$E$1228,5,0)</f>
        <v>1572</v>
      </c>
      <c r="K1367" s="4" t="str">
        <f>IF(Table7[[#This Row],[RejectedQty]]=0,"","Rejected")</f>
        <v/>
      </c>
    </row>
    <row r="1368" spans="1:11" x14ac:dyDescent="0.25">
      <c r="A1368" s="4">
        <v>2239</v>
      </c>
      <c r="B1368" s="4">
        <v>897</v>
      </c>
      <c r="C1368" s="4">
        <v>2010</v>
      </c>
      <c r="D1368" s="20">
        <v>44094</v>
      </c>
      <c r="E1368" s="21">
        <v>125</v>
      </c>
      <c r="F1368" s="21">
        <v>357</v>
      </c>
      <c r="G1368" s="4">
        <v>60</v>
      </c>
      <c r="H1368" s="4">
        <v>0</v>
      </c>
      <c r="I1368" s="4">
        <v>60</v>
      </c>
      <c r="J1368" s="70">
        <f>VLOOKUP(Table7[[#This Row],[PurchaseOrderID]],Purchase_Order!$A$2:$E$1228,5,0)</f>
        <v>1572</v>
      </c>
      <c r="K1368" s="4" t="str">
        <f>IF(Table7[[#This Row],[RejectedQty]]=0,"","Rejected")</f>
        <v/>
      </c>
    </row>
    <row r="1369" spans="1:11" x14ac:dyDescent="0.25">
      <c r="A1369" s="5">
        <v>2240</v>
      </c>
      <c r="B1369" s="5">
        <v>898</v>
      </c>
      <c r="C1369" s="5">
        <v>2011</v>
      </c>
      <c r="D1369" s="18">
        <v>44094</v>
      </c>
      <c r="E1369" s="19">
        <v>125</v>
      </c>
      <c r="F1369" s="19">
        <v>375</v>
      </c>
      <c r="G1369" s="5">
        <v>3</v>
      </c>
      <c r="H1369" s="5">
        <v>0</v>
      </c>
      <c r="I1369" s="5">
        <v>3</v>
      </c>
      <c r="J1369" s="70">
        <f>VLOOKUP(Table7[[#This Row],[PurchaseOrderID]],Purchase_Order!$A$2:$E$1228,5,0)</f>
        <v>1562</v>
      </c>
      <c r="K1369" s="4" t="str">
        <f>IF(Table7[[#This Row],[RejectedQty]]=0,"","Rejected")</f>
        <v/>
      </c>
    </row>
    <row r="1370" spans="1:11" x14ac:dyDescent="0.25">
      <c r="A1370" s="4">
        <v>2241</v>
      </c>
      <c r="B1370" s="4">
        <v>898</v>
      </c>
      <c r="C1370" s="4">
        <v>2012</v>
      </c>
      <c r="D1370" s="20">
        <v>44094</v>
      </c>
      <c r="E1370" s="21">
        <v>125</v>
      </c>
      <c r="F1370" s="21">
        <v>376</v>
      </c>
      <c r="G1370" s="4">
        <v>3</v>
      </c>
      <c r="H1370" s="4">
        <v>0</v>
      </c>
      <c r="I1370" s="4">
        <v>3</v>
      </c>
      <c r="J1370" s="70">
        <f>VLOOKUP(Table7[[#This Row],[PurchaseOrderID]],Purchase_Order!$A$2:$E$1228,5,0)</f>
        <v>1562</v>
      </c>
      <c r="K1370" s="4" t="str">
        <f>IF(Table7[[#This Row],[RejectedQty]]=0,"","Rejected")</f>
        <v/>
      </c>
    </row>
    <row r="1371" spans="1:11" x14ac:dyDescent="0.25">
      <c r="A1371" s="5">
        <v>2242</v>
      </c>
      <c r="B1371" s="5">
        <v>898</v>
      </c>
      <c r="C1371" s="5">
        <v>2020</v>
      </c>
      <c r="D1371" s="18">
        <v>44094</v>
      </c>
      <c r="E1371" s="19">
        <v>123</v>
      </c>
      <c r="F1371" s="19">
        <v>377</v>
      </c>
      <c r="G1371" s="5">
        <v>3</v>
      </c>
      <c r="H1371" s="5">
        <v>0</v>
      </c>
      <c r="I1371" s="5">
        <v>3</v>
      </c>
      <c r="J1371" s="70">
        <f>VLOOKUP(Table7[[#This Row],[PurchaseOrderID]],Purchase_Order!$A$2:$E$1228,5,0)</f>
        <v>1562</v>
      </c>
      <c r="K1371" s="4" t="str">
        <f>IF(Table7[[#This Row],[RejectedQty]]=0,"","Rejected")</f>
        <v/>
      </c>
    </row>
    <row r="1372" spans="1:11" x14ac:dyDescent="0.25">
      <c r="A1372" s="4">
        <v>2243</v>
      </c>
      <c r="B1372" s="4">
        <v>898</v>
      </c>
      <c r="C1372" s="4">
        <v>2014</v>
      </c>
      <c r="D1372" s="20">
        <v>44094</v>
      </c>
      <c r="E1372" s="21">
        <v>123</v>
      </c>
      <c r="F1372" s="21">
        <v>378</v>
      </c>
      <c r="G1372" s="4">
        <v>3</v>
      </c>
      <c r="H1372" s="4">
        <v>0</v>
      </c>
      <c r="I1372" s="4">
        <v>3</v>
      </c>
      <c r="J1372" s="70">
        <f>VLOOKUP(Table7[[#This Row],[PurchaseOrderID]],Purchase_Order!$A$2:$E$1228,5,0)</f>
        <v>1562</v>
      </c>
      <c r="K1372" s="4" t="str">
        <f>IF(Table7[[#This Row],[RejectedQty]]=0,"","Rejected")</f>
        <v/>
      </c>
    </row>
    <row r="1373" spans="1:11" x14ac:dyDescent="0.25">
      <c r="A1373" s="5">
        <v>2244</v>
      </c>
      <c r="B1373" s="5">
        <v>898</v>
      </c>
      <c r="C1373" s="5">
        <v>2015</v>
      </c>
      <c r="D1373" s="18">
        <v>44094</v>
      </c>
      <c r="E1373" s="19">
        <v>123</v>
      </c>
      <c r="F1373" s="19">
        <v>379</v>
      </c>
      <c r="G1373" s="5">
        <v>3</v>
      </c>
      <c r="H1373" s="5">
        <v>0</v>
      </c>
      <c r="I1373" s="5">
        <v>3</v>
      </c>
      <c r="J1373" s="70">
        <f>VLOOKUP(Table7[[#This Row],[PurchaseOrderID]],Purchase_Order!$A$2:$E$1228,5,0)</f>
        <v>1562</v>
      </c>
      <c r="K1373" s="4" t="str">
        <f>IF(Table7[[#This Row],[RejectedQty]]=0,"","Rejected")</f>
        <v/>
      </c>
    </row>
    <row r="1374" spans="1:11" x14ac:dyDescent="0.25">
      <c r="A1374" s="4">
        <v>2245</v>
      </c>
      <c r="B1374" s="4">
        <v>899</v>
      </c>
      <c r="C1374" s="4">
        <v>2016</v>
      </c>
      <c r="D1374" s="20">
        <v>44094</v>
      </c>
      <c r="E1374" s="21">
        <v>123</v>
      </c>
      <c r="F1374" s="21">
        <v>490</v>
      </c>
      <c r="G1374" s="4">
        <v>3</v>
      </c>
      <c r="H1374" s="4">
        <v>0</v>
      </c>
      <c r="I1374" s="4">
        <v>3</v>
      </c>
      <c r="J1374" s="70">
        <f>VLOOKUP(Table7[[#This Row],[PurchaseOrderID]],Purchase_Order!$A$2:$E$1228,5,0)</f>
        <v>1662</v>
      </c>
      <c r="K1374" s="4" t="str">
        <f>IF(Table7[[#This Row],[RejectedQty]]=0,"","Rejected")</f>
        <v/>
      </c>
    </row>
    <row r="1375" spans="1:11" x14ac:dyDescent="0.25">
      <c r="A1375" s="5">
        <v>2246</v>
      </c>
      <c r="B1375" s="5">
        <v>900</v>
      </c>
      <c r="C1375" s="5">
        <v>2017</v>
      </c>
      <c r="D1375" s="18">
        <v>44094</v>
      </c>
      <c r="E1375" s="19">
        <v>123</v>
      </c>
      <c r="F1375" s="19">
        <v>513</v>
      </c>
      <c r="G1375" s="5">
        <v>550</v>
      </c>
      <c r="H1375" s="5">
        <v>0</v>
      </c>
      <c r="I1375" s="5">
        <v>550</v>
      </c>
      <c r="J1375" s="70">
        <f>VLOOKUP(Table7[[#This Row],[PurchaseOrderID]],Purchase_Order!$A$2:$E$1228,5,0)</f>
        <v>1682</v>
      </c>
      <c r="K1375" s="4" t="str">
        <f>IF(Table7[[#This Row],[RejectedQty]]=0,"","Rejected")</f>
        <v/>
      </c>
    </row>
    <row r="1376" spans="1:11" x14ac:dyDescent="0.25">
      <c r="A1376" s="4">
        <v>2247</v>
      </c>
      <c r="B1376" s="4">
        <v>901</v>
      </c>
      <c r="C1376" s="4">
        <v>2018</v>
      </c>
      <c r="D1376" s="20">
        <v>44094</v>
      </c>
      <c r="E1376" s="21">
        <v>123</v>
      </c>
      <c r="F1376" s="21">
        <v>408</v>
      </c>
      <c r="G1376" s="4">
        <v>3</v>
      </c>
      <c r="H1376" s="4">
        <v>0</v>
      </c>
      <c r="I1376" s="4">
        <v>3</v>
      </c>
      <c r="J1376" s="70">
        <f>VLOOKUP(Table7[[#This Row],[PurchaseOrderID]],Purchase_Order!$A$2:$E$1228,5,0)</f>
        <v>1686</v>
      </c>
      <c r="K1376" s="4" t="str">
        <f>IF(Table7[[#This Row],[RejectedQty]]=0,"","Rejected")</f>
        <v/>
      </c>
    </row>
    <row r="1377" spans="1:11" x14ac:dyDescent="0.25">
      <c r="A1377" s="5">
        <v>2248</v>
      </c>
      <c r="B1377" s="5">
        <v>901</v>
      </c>
      <c r="C1377" s="5">
        <v>2019</v>
      </c>
      <c r="D1377" s="18">
        <v>44094</v>
      </c>
      <c r="E1377" s="19">
        <v>123</v>
      </c>
      <c r="F1377" s="19">
        <v>409</v>
      </c>
      <c r="G1377" s="5">
        <v>3</v>
      </c>
      <c r="H1377" s="5">
        <v>0</v>
      </c>
      <c r="I1377" s="5">
        <v>3</v>
      </c>
      <c r="J1377" s="70">
        <f>VLOOKUP(Table7[[#This Row],[PurchaseOrderID]],Purchase_Order!$A$2:$E$1228,5,0)</f>
        <v>1686</v>
      </c>
      <c r="K1377" s="4" t="str">
        <f>IF(Table7[[#This Row],[RejectedQty]]=0,"","Rejected")</f>
        <v/>
      </c>
    </row>
    <row r="1378" spans="1:11" x14ac:dyDescent="0.25">
      <c r="A1378" s="4">
        <v>2249</v>
      </c>
      <c r="B1378" s="4">
        <v>901</v>
      </c>
      <c r="C1378" s="4">
        <v>2020</v>
      </c>
      <c r="D1378" s="20">
        <v>44094</v>
      </c>
      <c r="E1378" s="21">
        <v>125</v>
      </c>
      <c r="F1378" s="21">
        <v>410</v>
      </c>
      <c r="G1378" s="4">
        <v>3</v>
      </c>
      <c r="H1378" s="4">
        <v>0</v>
      </c>
      <c r="I1378" s="4">
        <v>3</v>
      </c>
      <c r="J1378" s="70">
        <f>VLOOKUP(Table7[[#This Row],[PurchaseOrderID]],Purchase_Order!$A$2:$E$1228,5,0)</f>
        <v>1686</v>
      </c>
      <c r="K1378" s="4" t="str">
        <f>IF(Table7[[#This Row],[RejectedQty]]=0,"","Rejected")</f>
        <v/>
      </c>
    </row>
    <row r="1379" spans="1:11" x14ac:dyDescent="0.25">
      <c r="A1379" s="5">
        <v>2250</v>
      </c>
      <c r="B1379" s="5">
        <v>901</v>
      </c>
      <c r="C1379" s="5">
        <v>2021</v>
      </c>
      <c r="D1379" s="18">
        <v>44094</v>
      </c>
      <c r="E1379" s="19">
        <v>125</v>
      </c>
      <c r="F1379" s="19">
        <v>411</v>
      </c>
      <c r="G1379" s="5">
        <v>3</v>
      </c>
      <c r="H1379" s="5">
        <v>0</v>
      </c>
      <c r="I1379" s="5">
        <v>3</v>
      </c>
      <c r="J1379" s="70">
        <f>VLOOKUP(Table7[[#This Row],[PurchaseOrderID]],Purchase_Order!$A$2:$E$1228,5,0)</f>
        <v>1686</v>
      </c>
      <c r="K1379" s="4" t="str">
        <f>IF(Table7[[#This Row],[RejectedQty]]=0,"","Rejected")</f>
        <v/>
      </c>
    </row>
    <row r="1380" spans="1:11" x14ac:dyDescent="0.25">
      <c r="A1380" s="4">
        <v>2251</v>
      </c>
      <c r="B1380" s="4">
        <v>902</v>
      </c>
      <c r="C1380" s="4">
        <v>2022</v>
      </c>
      <c r="D1380" s="20">
        <v>44094</v>
      </c>
      <c r="E1380" s="21">
        <v>123</v>
      </c>
      <c r="F1380" s="21">
        <v>931</v>
      </c>
      <c r="G1380" s="4">
        <v>550</v>
      </c>
      <c r="H1380" s="4">
        <v>82</v>
      </c>
      <c r="I1380" s="4">
        <v>468</v>
      </c>
      <c r="J1380" s="70">
        <f>VLOOKUP(Table7[[#This Row],[PurchaseOrderID]],Purchase_Order!$A$2:$E$1228,5,0)</f>
        <v>1684</v>
      </c>
      <c r="K1380" s="4" t="str">
        <f>IF(Table7[[#This Row],[RejectedQty]]=0,"","Rejected")</f>
        <v>Rejected</v>
      </c>
    </row>
    <row r="1381" spans="1:11" x14ac:dyDescent="0.25">
      <c r="A1381" s="5">
        <v>2252</v>
      </c>
      <c r="B1381" s="5">
        <v>902</v>
      </c>
      <c r="C1381" s="5">
        <v>2023</v>
      </c>
      <c r="D1381" s="18">
        <v>44094</v>
      </c>
      <c r="E1381" s="19">
        <v>125</v>
      </c>
      <c r="F1381" s="19">
        <v>932</v>
      </c>
      <c r="G1381" s="5">
        <v>550</v>
      </c>
      <c r="H1381" s="5">
        <v>0</v>
      </c>
      <c r="I1381" s="5">
        <v>550</v>
      </c>
      <c r="J1381" s="70">
        <f>VLOOKUP(Table7[[#This Row],[PurchaseOrderID]],Purchase_Order!$A$2:$E$1228,5,0)</f>
        <v>1684</v>
      </c>
      <c r="K1381" s="4" t="str">
        <f>IF(Table7[[#This Row],[RejectedQty]]=0,"","Rejected")</f>
        <v/>
      </c>
    </row>
    <row r="1382" spans="1:11" x14ac:dyDescent="0.25">
      <c r="A1382" s="4">
        <v>2253</v>
      </c>
      <c r="B1382" s="4">
        <v>903</v>
      </c>
      <c r="C1382" s="4">
        <v>2024</v>
      </c>
      <c r="D1382" s="20">
        <v>44094</v>
      </c>
      <c r="E1382" s="21">
        <v>123</v>
      </c>
      <c r="F1382" s="21">
        <v>425</v>
      </c>
      <c r="G1382" s="4">
        <v>3</v>
      </c>
      <c r="H1382" s="4">
        <v>0</v>
      </c>
      <c r="I1382" s="4">
        <v>3</v>
      </c>
      <c r="J1382" s="70">
        <f>VLOOKUP(Table7[[#This Row],[PurchaseOrderID]],Purchase_Order!$A$2:$E$1228,5,0)</f>
        <v>1534</v>
      </c>
      <c r="K1382" s="4" t="str">
        <f>IF(Table7[[#This Row],[RejectedQty]]=0,"","Rejected")</f>
        <v/>
      </c>
    </row>
    <row r="1383" spans="1:11" x14ac:dyDescent="0.25">
      <c r="A1383" s="5">
        <v>2254</v>
      </c>
      <c r="B1383" s="5">
        <v>903</v>
      </c>
      <c r="C1383" s="5">
        <v>2025</v>
      </c>
      <c r="D1383" s="18">
        <v>44094</v>
      </c>
      <c r="E1383" s="19">
        <v>123</v>
      </c>
      <c r="F1383" s="19">
        <v>426</v>
      </c>
      <c r="G1383" s="5">
        <v>3</v>
      </c>
      <c r="H1383" s="5">
        <v>0</v>
      </c>
      <c r="I1383" s="5">
        <v>3</v>
      </c>
      <c r="J1383" s="70">
        <f>VLOOKUP(Table7[[#This Row],[PurchaseOrderID]],Purchase_Order!$A$2:$E$1228,5,0)</f>
        <v>1534</v>
      </c>
      <c r="K1383" s="4" t="str">
        <f>IF(Table7[[#This Row],[RejectedQty]]=0,"","Rejected")</f>
        <v/>
      </c>
    </row>
    <row r="1384" spans="1:11" x14ac:dyDescent="0.25">
      <c r="A1384" s="4">
        <v>2255</v>
      </c>
      <c r="B1384" s="4">
        <v>903</v>
      </c>
      <c r="C1384" s="4">
        <v>2026</v>
      </c>
      <c r="D1384" s="20">
        <v>44094</v>
      </c>
      <c r="E1384" s="21">
        <v>125</v>
      </c>
      <c r="F1384" s="21">
        <v>427</v>
      </c>
      <c r="G1384" s="4">
        <v>3</v>
      </c>
      <c r="H1384" s="4">
        <v>0</v>
      </c>
      <c r="I1384" s="4">
        <v>3</v>
      </c>
      <c r="J1384" s="70">
        <f>VLOOKUP(Table7[[#This Row],[PurchaseOrderID]],Purchase_Order!$A$2:$E$1228,5,0)</f>
        <v>1534</v>
      </c>
      <c r="K1384" s="4" t="str">
        <f>IF(Table7[[#This Row],[RejectedQty]]=0,"","Rejected")</f>
        <v/>
      </c>
    </row>
    <row r="1385" spans="1:11" x14ac:dyDescent="0.25">
      <c r="A1385" s="5">
        <v>2256</v>
      </c>
      <c r="B1385" s="5">
        <v>904</v>
      </c>
      <c r="C1385" s="5">
        <v>2027</v>
      </c>
      <c r="D1385" s="18">
        <v>44094</v>
      </c>
      <c r="E1385" s="19">
        <v>125</v>
      </c>
      <c r="F1385" s="19">
        <v>345</v>
      </c>
      <c r="G1385" s="5">
        <v>3</v>
      </c>
      <c r="H1385" s="5">
        <v>0</v>
      </c>
      <c r="I1385" s="5">
        <v>3</v>
      </c>
      <c r="J1385" s="70">
        <f>VLOOKUP(Table7[[#This Row],[PurchaseOrderID]],Purchase_Order!$A$2:$E$1228,5,0)</f>
        <v>1614</v>
      </c>
      <c r="K1385" s="4" t="str">
        <f>IF(Table7[[#This Row],[RejectedQty]]=0,"","Rejected")</f>
        <v/>
      </c>
    </row>
    <row r="1386" spans="1:11" x14ac:dyDescent="0.25">
      <c r="A1386" s="4">
        <v>2257</v>
      </c>
      <c r="B1386" s="4">
        <v>904</v>
      </c>
      <c r="C1386" s="4">
        <v>2028</v>
      </c>
      <c r="D1386" s="20">
        <v>44094</v>
      </c>
      <c r="E1386" s="21">
        <v>125</v>
      </c>
      <c r="F1386" s="21">
        <v>346</v>
      </c>
      <c r="G1386" s="4">
        <v>3</v>
      </c>
      <c r="H1386" s="4">
        <v>0</v>
      </c>
      <c r="I1386" s="4">
        <v>3</v>
      </c>
      <c r="J1386" s="70">
        <f>VLOOKUP(Table7[[#This Row],[PurchaseOrderID]],Purchase_Order!$A$2:$E$1228,5,0)</f>
        <v>1614</v>
      </c>
      <c r="K1386" s="4" t="str">
        <f>IF(Table7[[#This Row],[RejectedQty]]=0,"","Rejected")</f>
        <v/>
      </c>
    </row>
    <row r="1387" spans="1:11" x14ac:dyDescent="0.25">
      <c r="A1387" s="5">
        <v>2258</v>
      </c>
      <c r="B1387" s="5">
        <v>905</v>
      </c>
      <c r="C1387" s="5">
        <v>2029</v>
      </c>
      <c r="D1387" s="18">
        <v>44095</v>
      </c>
      <c r="E1387" s="19">
        <v>125</v>
      </c>
      <c r="F1387" s="19">
        <v>937</v>
      </c>
      <c r="G1387" s="5">
        <v>550</v>
      </c>
      <c r="H1387" s="5">
        <v>0</v>
      </c>
      <c r="I1387" s="5">
        <v>550</v>
      </c>
      <c r="J1387" s="70">
        <f>VLOOKUP(Table7[[#This Row],[PurchaseOrderID]],Purchase_Order!$A$2:$E$1228,5,0)</f>
        <v>1638</v>
      </c>
      <c r="K1387" s="4" t="str">
        <f>IF(Table7[[#This Row],[RejectedQty]]=0,"","Rejected")</f>
        <v/>
      </c>
    </row>
    <row r="1388" spans="1:11" x14ac:dyDescent="0.25">
      <c r="A1388" s="4">
        <v>2259</v>
      </c>
      <c r="B1388" s="4">
        <v>906</v>
      </c>
      <c r="C1388" s="4">
        <v>2030</v>
      </c>
      <c r="D1388" s="20">
        <v>44095</v>
      </c>
      <c r="E1388" s="21">
        <v>123</v>
      </c>
      <c r="F1388" s="21">
        <v>469</v>
      </c>
      <c r="G1388" s="4">
        <v>3</v>
      </c>
      <c r="H1388" s="4">
        <v>0</v>
      </c>
      <c r="I1388" s="4">
        <v>3</v>
      </c>
      <c r="J1388" s="70">
        <f>VLOOKUP(Table7[[#This Row],[PurchaseOrderID]],Purchase_Order!$A$2:$E$1228,5,0)</f>
        <v>1582</v>
      </c>
      <c r="K1388" s="4" t="str">
        <f>IF(Table7[[#This Row],[RejectedQty]]=0,"","Rejected")</f>
        <v/>
      </c>
    </row>
    <row r="1389" spans="1:11" x14ac:dyDescent="0.25">
      <c r="A1389" s="5">
        <v>2260</v>
      </c>
      <c r="B1389" s="5">
        <v>906</v>
      </c>
      <c r="C1389" s="5">
        <v>2031</v>
      </c>
      <c r="D1389" s="18">
        <v>44095</v>
      </c>
      <c r="E1389" s="19">
        <v>125</v>
      </c>
      <c r="F1389" s="19">
        <v>470</v>
      </c>
      <c r="G1389" s="5">
        <v>3</v>
      </c>
      <c r="H1389" s="5">
        <v>0</v>
      </c>
      <c r="I1389" s="5">
        <v>3</v>
      </c>
      <c r="J1389" s="70">
        <f>VLOOKUP(Table7[[#This Row],[PurchaseOrderID]],Purchase_Order!$A$2:$E$1228,5,0)</f>
        <v>1582</v>
      </c>
      <c r="K1389" s="4" t="str">
        <f>IF(Table7[[#This Row],[RejectedQty]]=0,"","Rejected")</f>
        <v/>
      </c>
    </row>
    <row r="1390" spans="1:11" x14ac:dyDescent="0.25">
      <c r="A1390" s="4">
        <v>2261</v>
      </c>
      <c r="B1390" s="4">
        <v>906</v>
      </c>
      <c r="C1390" s="4">
        <v>2032</v>
      </c>
      <c r="D1390" s="20">
        <v>44095</v>
      </c>
      <c r="E1390" s="21">
        <v>125</v>
      </c>
      <c r="F1390" s="21">
        <v>471</v>
      </c>
      <c r="G1390" s="4">
        <v>3</v>
      </c>
      <c r="H1390" s="4">
        <v>0</v>
      </c>
      <c r="I1390" s="4">
        <v>3</v>
      </c>
      <c r="J1390" s="70">
        <f>VLOOKUP(Table7[[#This Row],[PurchaseOrderID]],Purchase_Order!$A$2:$E$1228,5,0)</f>
        <v>1582</v>
      </c>
      <c r="K1390" s="4" t="str">
        <f>IF(Table7[[#This Row],[RejectedQty]]=0,"","Rejected")</f>
        <v/>
      </c>
    </row>
    <row r="1391" spans="1:11" x14ac:dyDescent="0.25">
      <c r="A1391" s="5">
        <v>2262</v>
      </c>
      <c r="B1391" s="5">
        <v>906</v>
      </c>
      <c r="C1391" s="5">
        <v>2033</v>
      </c>
      <c r="D1391" s="18">
        <v>44095</v>
      </c>
      <c r="E1391" s="19">
        <v>125</v>
      </c>
      <c r="F1391" s="19">
        <v>472</v>
      </c>
      <c r="G1391" s="5">
        <v>3</v>
      </c>
      <c r="H1391" s="5">
        <v>0</v>
      </c>
      <c r="I1391" s="5">
        <v>3</v>
      </c>
      <c r="J1391" s="70">
        <f>VLOOKUP(Table7[[#This Row],[PurchaseOrderID]],Purchase_Order!$A$2:$E$1228,5,0)</f>
        <v>1582</v>
      </c>
      <c r="K1391" s="4" t="str">
        <f>IF(Table7[[#This Row],[RejectedQty]]=0,"","Rejected")</f>
        <v/>
      </c>
    </row>
    <row r="1392" spans="1:11" x14ac:dyDescent="0.25">
      <c r="A1392" s="4">
        <v>2263</v>
      </c>
      <c r="B1392" s="4">
        <v>907</v>
      </c>
      <c r="C1392" s="4">
        <v>2034</v>
      </c>
      <c r="D1392" s="20">
        <v>44095</v>
      </c>
      <c r="E1392" s="21">
        <v>123</v>
      </c>
      <c r="F1392" s="21">
        <v>462</v>
      </c>
      <c r="G1392" s="4">
        <v>3</v>
      </c>
      <c r="H1392" s="4">
        <v>0</v>
      </c>
      <c r="I1392" s="4">
        <v>3</v>
      </c>
      <c r="J1392" s="70">
        <f>VLOOKUP(Table7[[#This Row],[PurchaseOrderID]],Purchase_Order!$A$2:$E$1228,5,0)</f>
        <v>1510</v>
      </c>
      <c r="K1392" s="4" t="str">
        <f>IF(Table7[[#This Row],[RejectedQty]]=0,"","Rejected")</f>
        <v/>
      </c>
    </row>
    <row r="1393" spans="1:11" x14ac:dyDescent="0.25">
      <c r="A1393" s="5">
        <v>2264</v>
      </c>
      <c r="B1393" s="5">
        <v>908</v>
      </c>
      <c r="C1393" s="5">
        <v>2035</v>
      </c>
      <c r="D1393" s="18">
        <v>44095</v>
      </c>
      <c r="E1393" s="19">
        <v>123</v>
      </c>
      <c r="F1393" s="19">
        <v>510</v>
      </c>
      <c r="G1393" s="5">
        <v>550</v>
      </c>
      <c r="H1393" s="5">
        <v>0</v>
      </c>
      <c r="I1393" s="5">
        <v>550</v>
      </c>
      <c r="J1393" s="70">
        <f>VLOOKUP(Table7[[#This Row],[PurchaseOrderID]],Purchase_Order!$A$2:$E$1228,5,0)</f>
        <v>1526</v>
      </c>
      <c r="K1393" s="4" t="str">
        <f>IF(Table7[[#This Row],[RejectedQty]]=0,"","Rejected")</f>
        <v/>
      </c>
    </row>
    <row r="1394" spans="1:11" x14ac:dyDescent="0.25">
      <c r="A1394" s="4">
        <v>2265</v>
      </c>
      <c r="B1394" s="4">
        <v>908</v>
      </c>
      <c r="C1394" s="4">
        <v>2036</v>
      </c>
      <c r="D1394" s="20">
        <v>44095</v>
      </c>
      <c r="E1394" s="21">
        <v>123</v>
      </c>
      <c r="F1394" s="21">
        <v>511</v>
      </c>
      <c r="G1394" s="4">
        <v>550</v>
      </c>
      <c r="H1394" s="4">
        <v>0</v>
      </c>
      <c r="I1394" s="4">
        <v>550</v>
      </c>
      <c r="J1394" s="70">
        <f>VLOOKUP(Table7[[#This Row],[PurchaseOrderID]],Purchase_Order!$A$2:$E$1228,5,0)</f>
        <v>1526</v>
      </c>
      <c r="K1394" s="4" t="str">
        <f>IF(Table7[[#This Row],[RejectedQty]]=0,"","Rejected")</f>
        <v/>
      </c>
    </row>
    <row r="1395" spans="1:11" x14ac:dyDescent="0.25">
      <c r="A1395" s="5">
        <v>2266</v>
      </c>
      <c r="B1395" s="5">
        <v>909</v>
      </c>
      <c r="C1395" s="5">
        <v>2037</v>
      </c>
      <c r="D1395" s="18">
        <v>44098</v>
      </c>
      <c r="E1395" s="19">
        <v>123</v>
      </c>
      <c r="F1395" s="19">
        <v>931</v>
      </c>
      <c r="G1395" s="5">
        <v>550</v>
      </c>
      <c r="H1395" s="5">
        <v>0</v>
      </c>
      <c r="I1395" s="5">
        <v>550</v>
      </c>
      <c r="J1395" s="70">
        <f>VLOOKUP(Table7[[#This Row],[PurchaseOrderID]],Purchase_Order!$A$2:$E$1228,5,0)</f>
        <v>1588</v>
      </c>
      <c r="K1395" s="4" t="str">
        <f>IF(Table7[[#This Row],[RejectedQty]]=0,"","Rejected")</f>
        <v/>
      </c>
    </row>
    <row r="1396" spans="1:11" x14ac:dyDescent="0.25">
      <c r="A1396" s="4">
        <v>2267</v>
      </c>
      <c r="B1396" s="4">
        <v>909</v>
      </c>
      <c r="C1396" s="4">
        <v>2038</v>
      </c>
      <c r="D1396" s="20">
        <v>44098</v>
      </c>
      <c r="E1396" s="21">
        <v>123</v>
      </c>
      <c r="F1396" s="21">
        <v>932</v>
      </c>
      <c r="G1396" s="4">
        <v>550</v>
      </c>
      <c r="H1396" s="4">
        <v>0</v>
      </c>
      <c r="I1396" s="4">
        <v>550</v>
      </c>
      <c r="J1396" s="70">
        <f>VLOOKUP(Table7[[#This Row],[PurchaseOrderID]],Purchase_Order!$A$2:$E$1228,5,0)</f>
        <v>1588</v>
      </c>
      <c r="K1396" s="4" t="str">
        <f>IF(Table7[[#This Row],[RejectedQty]]=0,"","Rejected")</f>
        <v/>
      </c>
    </row>
    <row r="1397" spans="1:11" x14ac:dyDescent="0.25">
      <c r="A1397" s="5">
        <v>2268</v>
      </c>
      <c r="B1397" s="5">
        <v>910</v>
      </c>
      <c r="C1397" s="5">
        <v>2039</v>
      </c>
      <c r="D1397" s="18">
        <v>44098</v>
      </c>
      <c r="E1397" s="19">
        <v>123</v>
      </c>
      <c r="F1397" s="19">
        <v>344</v>
      </c>
      <c r="G1397" s="5">
        <v>3</v>
      </c>
      <c r="H1397" s="5">
        <v>0</v>
      </c>
      <c r="I1397" s="5">
        <v>3</v>
      </c>
      <c r="J1397" s="70">
        <f>VLOOKUP(Table7[[#This Row],[PurchaseOrderID]],Purchase_Order!$A$2:$E$1228,5,0)</f>
        <v>1622</v>
      </c>
      <c r="K1397" s="4" t="str">
        <f>IF(Table7[[#This Row],[RejectedQty]]=0,"","Rejected")</f>
        <v/>
      </c>
    </row>
    <row r="1398" spans="1:11" x14ac:dyDescent="0.25">
      <c r="A1398" s="4">
        <v>2269</v>
      </c>
      <c r="B1398" s="4">
        <v>910</v>
      </c>
      <c r="C1398" s="4">
        <v>2040</v>
      </c>
      <c r="D1398" s="20">
        <v>44098</v>
      </c>
      <c r="E1398" s="21">
        <v>123</v>
      </c>
      <c r="F1398" s="21">
        <v>345</v>
      </c>
      <c r="G1398" s="4">
        <v>3</v>
      </c>
      <c r="H1398" s="4">
        <v>0</v>
      </c>
      <c r="I1398" s="4">
        <v>3</v>
      </c>
      <c r="J1398" s="70">
        <f>VLOOKUP(Table7[[#This Row],[PurchaseOrderID]],Purchase_Order!$A$2:$E$1228,5,0)</f>
        <v>1622</v>
      </c>
      <c r="K1398" s="4" t="str">
        <f>IF(Table7[[#This Row],[RejectedQty]]=0,"","Rejected")</f>
        <v/>
      </c>
    </row>
    <row r="1399" spans="1:11" x14ac:dyDescent="0.25">
      <c r="A1399" s="5">
        <v>2270</v>
      </c>
      <c r="B1399" s="5">
        <v>910</v>
      </c>
      <c r="C1399" s="5">
        <v>2041</v>
      </c>
      <c r="D1399" s="18">
        <v>44098</v>
      </c>
      <c r="E1399" s="19">
        <v>125</v>
      </c>
      <c r="F1399" s="19">
        <v>346</v>
      </c>
      <c r="G1399" s="5">
        <v>3</v>
      </c>
      <c r="H1399" s="5">
        <v>0</v>
      </c>
      <c r="I1399" s="5">
        <v>3</v>
      </c>
      <c r="J1399" s="70">
        <f>VLOOKUP(Table7[[#This Row],[PurchaseOrderID]],Purchase_Order!$A$2:$E$1228,5,0)</f>
        <v>1622</v>
      </c>
      <c r="K1399" s="4" t="str">
        <f>IF(Table7[[#This Row],[RejectedQty]]=0,"","Rejected")</f>
        <v/>
      </c>
    </row>
    <row r="1400" spans="1:11" x14ac:dyDescent="0.25">
      <c r="A1400" s="4">
        <v>2271</v>
      </c>
      <c r="B1400" s="4">
        <v>911</v>
      </c>
      <c r="C1400" s="4">
        <v>2042</v>
      </c>
      <c r="D1400" s="20">
        <v>44098</v>
      </c>
      <c r="E1400" s="21">
        <v>125</v>
      </c>
      <c r="F1400" s="21">
        <v>930</v>
      </c>
      <c r="G1400" s="4">
        <v>550</v>
      </c>
      <c r="H1400" s="4">
        <v>0</v>
      </c>
      <c r="I1400" s="4">
        <v>550</v>
      </c>
      <c r="J1400" s="70">
        <f>VLOOKUP(Table7[[#This Row],[PurchaseOrderID]],Purchase_Order!$A$2:$E$1228,5,0)</f>
        <v>1632</v>
      </c>
      <c r="K1400" s="4" t="str">
        <f>IF(Table7[[#This Row],[RejectedQty]]=0,"","Rejected")</f>
        <v/>
      </c>
    </row>
    <row r="1401" spans="1:11" x14ac:dyDescent="0.25">
      <c r="A1401" s="5">
        <v>2272</v>
      </c>
      <c r="B1401" s="5">
        <v>912</v>
      </c>
      <c r="C1401" s="5">
        <v>2043</v>
      </c>
      <c r="D1401" s="18">
        <v>44098</v>
      </c>
      <c r="E1401" s="19">
        <v>123</v>
      </c>
      <c r="F1401" s="19">
        <v>332</v>
      </c>
      <c r="G1401" s="5">
        <v>550</v>
      </c>
      <c r="H1401" s="5">
        <v>82</v>
      </c>
      <c r="I1401" s="5">
        <v>468</v>
      </c>
      <c r="J1401" s="70">
        <f>VLOOKUP(Table7[[#This Row],[PurchaseOrderID]],Purchase_Order!$A$2:$E$1228,5,0)</f>
        <v>1608</v>
      </c>
      <c r="K1401" s="4" t="str">
        <f>IF(Table7[[#This Row],[RejectedQty]]=0,"","Rejected")</f>
        <v>Rejected</v>
      </c>
    </row>
    <row r="1402" spans="1:11" x14ac:dyDescent="0.25">
      <c r="A1402" s="4">
        <v>2273</v>
      </c>
      <c r="B1402" s="4">
        <v>913</v>
      </c>
      <c r="C1402" s="4">
        <v>2044</v>
      </c>
      <c r="D1402" s="20">
        <v>44098</v>
      </c>
      <c r="E1402" s="21">
        <v>125</v>
      </c>
      <c r="F1402" s="21">
        <v>948</v>
      </c>
      <c r="G1402" s="4">
        <v>550</v>
      </c>
      <c r="H1402" s="4">
        <v>0</v>
      </c>
      <c r="I1402" s="4">
        <v>550</v>
      </c>
      <c r="J1402" s="70">
        <f>VLOOKUP(Table7[[#This Row],[PurchaseOrderID]],Purchase_Order!$A$2:$E$1228,5,0)</f>
        <v>1576</v>
      </c>
      <c r="K1402" s="4" t="str">
        <f>IF(Table7[[#This Row],[RejectedQty]]=0,"","Rejected")</f>
        <v/>
      </c>
    </row>
    <row r="1403" spans="1:11" x14ac:dyDescent="0.25">
      <c r="A1403" s="5">
        <v>2274</v>
      </c>
      <c r="B1403" s="5">
        <v>913</v>
      </c>
      <c r="C1403" s="5">
        <v>2045</v>
      </c>
      <c r="D1403" s="18">
        <v>44098</v>
      </c>
      <c r="E1403" s="19">
        <v>123</v>
      </c>
      <c r="F1403" s="19">
        <v>907</v>
      </c>
      <c r="G1403" s="5">
        <v>550</v>
      </c>
      <c r="H1403" s="5">
        <v>0</v>
      </c>
      <c r="I1403" s="5">
        <v>550</v>
      </c>
      <c r="J1403" s="70">
        <f>VLOOKUP(Table7[[#This Row],[PurchaseOrderID]],Purchase_Order!$A$2:$E$1228,5,0)</f>
        <v>1576</v>
      </c>
      <c r="K1403" s="4" t="str">
        <f>IF(Table7[[#This Row],[RejectedQty]]=0,"","Rejected")</f>
        <v/>
      </c>
    </row>
    <row r="1404" spans="1:11" x14ac:dyDescent="0.25">
      <c r="A1404" s="4">
        <v>2275</v>
      </c>
      <c r="B1404" s="4">
        <v>914</v>
      </c>
      <c r="C1404" s="4">
        <v>2046</v>
      </c>
      <c r="D1404" s="20">
        <v>44098</v>
      </c>
      <c r="E1404" s="21">
        <v>123</v>
      </c>
      <c r="F1404" s="21">
        <v>325</v>
      </c>
      <c r="G1404" s="4">
        <v>1250</v>
      </c>
      <c r="H1404" s="4">
        <v>0</v>
      </c>
      <c r="I1404" s="4">
        <v>1250</v>
      </c>
      <c r="J1404" s="70">
        <f>VLOOKUP(Table7[[#This Row],[PurchaseOrderID]],Purchase_Order!$A$2:$E$1228,5,0)</f>
        <v>1590</v>
      </c>
      <c r="K1404" s="4" t="str">
        <f>IF(Table7[[#This Row],[RejectedQty]]=0,"","Rejected")</f>
        <v/>
      </c>
    </row>
    <row r="1405" spans="1:11" x14ac:dyDescent="0.25">
      <c r="A1405" s="5">
        <v>2276</v>
      </c>
      <c r="B1405" s="5">
        <v>914</v>
      </c>
      <c r="C1405" s="5">
        <v>2047</v>
      </c>
      <c r="D1405" s="18">
        <v>44098</v>
      </c>
      <c r="E1405" s="19">
        <v>125</v>
      </c>
      <c r="F1405" s="19">
        <v>326</v>
      </c>
      <c r="G1405" s="5">
        <v>1250</v>
      </c>
      <c r="H1405" s="5">
        <v>0</v>
      </c>
      <c r="I1405" s="5">
        <v>1250</v>
      </c>
      <c r="J1405" s="70">
        <f>VLOOKUP(Table7[[#This Row],[PurchaseOrderID]],Purchase_Order!$A$2:$E$1228,5,0)</f>
        <v>1590</v>
      </c>
      <c r="K1405" s="4" t="str">
        <f>IF(Table7[[#This Row],[RejectedQty]]=0,"","Rejected")</f>
        <v/>
      </c>
    </row>
    <row r="1406" spans="1:11" x14ac:dyDescent="0.25">
      <c r="A1406" s="4">
        <v>2277</v>
      </c>
      <c r="B1406" s="4">
        <v>915</v>
      </c>
      <c r="C1406" s="4">
        <v>2048</v>
      </c>
      <c r="D1406" s="20">
        <v>44098</v>
      </c>
      <c r="E1406" s="21">
        <v>125</v>
      </c>
      <c r="F1406" s="21">
        <v>320</v>
      </c>
      <c r="G1406" s="4">
        <v>3</v>
      </c>
      <c r="H1406" s="4">
        <v>0</v>
      </c>
      <c r="I1406" s="4">
        <v>3</v>
      </c>
      <c r="J1406" s="70">
        <f>VLOOKUP(Table7[[#This Row],[PurchaseOrderID]],Purchase_Order!$A$2:$E$1228,5,0)</f>
        <v>1514</v>
      </c>
      <c r="K1406" s="4" t="str">
        <f>IF(Table7[[#This Row],[RejectedQty]]=0,"","Rejected")</f>
        <v/>
      </c>
    </row>
    <row r="1407" spans="1:11" x14ac:dyDescent="0.25">
      <c r="A1407" s="5">
        <v>2278</v>
      </c>
      <c r="B1407" s="5">
        <v>915</v>
      </c>
      <c r="C1407" s="5">
        <v>2049</v>
      </c>
      <c r="D1407" s="18">
        <v>44098</v>
      </c>
      <c r="E1407" s="19">
        <v>125</v>
      </c>
      <c r="F1407" s="19">
        <v>321</v>
      </c>
      <c r="G1407" s="5">
        <v>3</v>
      </c>
      <c r="H1407" s="5">
        <v>0</v>
      </c>
      <c r="I1407" s="5">
        <v>3</v>
      </c>
      <c r="J1407" s="70">
        <f>VLOOKUP(Table7[[#This Row],[PurchaseOrderID]],Purchase_Order!$A$2:$E$1228,5,0)</f>
        <v>1514</v>
      </c>
      <c r="K1407" s="4" t="str">
        <f>IF(Table7[[#This Row],[RejectedQty]]=0,"","Rejected")</f>
        <v/>
      </c>
    </row>
    <row r="1408" spans="1:11" x14ac:dyDescent="0.25">
      <c r="A1408" s="4">
        <v>2279</v>
      </c>
      <c r="B1408" s="4">
        <v>915</v>
      </c>
      <c r="C1408" s="4">
        <v>2050</v>
      </c>
      <c r="D1408" s="20">
        <v>44098</v>
      </c>
      <c r="E1408" s="21">
        <v>125</v>
      </c>
      <c r="F1408" s="21">
        <v>322</v>
      </c>
      <c r="G1408" s="4">
        <v>60</v>
      </c>
      <c r="H1408" s="4">
        <v>0</v>
      </c>
      <c r="I1408" s="4">
        <v>60</v>
      </c>
      <c r="J1408" s="70">
        <f>VLOOKUP(Table7[[#This Row],[PurchaseOrderID]],Purchase_Order!$A$2:$E$1228,5,0)</f>
        <v>1514</v>
      </c>
      <c r="K1408" s="4" t="str">
        <f>IF(Table7[[#This Row],[RejectedQty]]=0,"","Rejected")</f>
        <v/>
      </c>
    </row>
    <row r="1409" spans="1:11" x14ac:dyDescent="0.25">
      <c r="A1409" s="5">
        <v>2280</v>
      </c>
      <c r="B1409" s="5">
        <v>916</v>
      </c>
      <c r="C1409" s="5">
        <v>2051</v>
      </c>
      <c r="D1409" s="18">
        <v>44098</v>
      </c>
      <c r="E1409" s="19">
        <v>123</v>
      </c>
      <c r="F1409" s="19">
        <v>930</v>
      </c>
      <c r="G1409" s="5">
        <v>468</v>
      </c>
      <c r="H1409" s="5">
        <v>0</v>
      </c>
      <c r="I1409" s="5">
        <v>468</v>
      </c>
      <c r="J1409" s="70">
        <f>VLOOKUP(Table7[[#This Row],[PurchaseOrderID]],Purchase_Order!$A$2:$E$1228,5,0)</f>
        <v>1498</v>
      </c>
      <c r="K1409" s="4" t="str">
        <f>IF(Table7[[#This Row],[RejectedQty]]=0,"","Rejected")</f>
        <v/>
      </c>
    </row>
    <row r="1410" spans="1:11" x14ac:dyDescent="0.25">
      <c r="A1410" s="4">
        <v>2281</v>
      </c>
      <c r="B1410" s="4">
        <v>916</v>
      </c>
      <c r="C1410" s="4">
        <v>2052</v>
      </c>
      <c r="D1410" s="20">
        <v>44098</v>
      </c>
      <c r="E1410" s="21">
        <v>125</v>
      </c>
      <c r="F1410" s="21">
        <v>921</v>
      </c>
      <c r="G1410" s="4">
        <v>550</v>
      </c>
      <c r="H1410" s="4">
        <v>0</v>
      </c>
      <c r="I1410" s="4">
        <v>550</v>
      </c>
      <c r="J1410" s="70">
        <f>VLOOKUP(Table7[[#This Row],[PurchaseOrderID]],Purchase_Order!$A$2:$E$1228,5,0)</f>
        <v>1498</v>
      </c>
      <c r="K1410" s="4" t="str">
        <f>IF(Table7[[#This Row],[RejectedQty]]=0,"","Rejected")</f>
        <v/>
      </c>
    </row>
    <row r="1411" spans="1:11" x14ac:dyDescent="0.25">
      <c r="A1411" s="5">
        <v>2282</v>
      </c>
      <c r="B1411" s="5">
        <v>917</v>
      </c>
      <c r="C1411" s="5">
        <v>2053</v>
      </c>
      <c r="D1411" s="18">
        <v>44098</v>
      </c>
      <c r="E1411" s="19">
        <v>125</v>
      </c>
      <c r="F1411" s="19">
        <v>952</v>
      </c>
      <c r="G1411" s="5">
        <v>60</v>
      </c>
      <c r="H1411" s="5">
        <v>0</v>
      </c>
      <c r="I1411" s="5">
        <v>60</v>
      </c>
      <c r="J1411" s="70">
        <f>VLOOKUP(Table7[[#This Row],[PurchaseOrderID]],Purchase_Order!$A$2:$E$1228,5,0)</f>
        <v>1674</v>
      </c>
      <c r="K1411" s="4" t="str">
        <f>IF(Table7[[#This Row],[RejectedQty]]=0,"","Rejected")</f>
        <v/>
      </c>
    </row>
    <row r="1412" spans="1:11" x14ac:dyDescent="0.25">
      <c r="A1412" s="4">
        <v>2283</v>
      </c>
      <c r="B1412" s="4">
        <v>918</v>
      </c>
      <c r="C1412" s="4">
        <v>2054</v>
      </c>
      <c r="D1412" s="20">
        <v>44098</v>
      </c>
      <c r="E1412" s="21">
        <v>125</v>
      </c>
      <c r="F1412" s="21">
        <v>933</v>
      </c>
      <c r="G1412" s="4">
        <v>550</v>
      </c>
      <c r="H1412" s="4">
        <v>0</v>
      </c>
      <c r="I1412" s="4">
        <v>550</v>
      </c>
      <c r="J1412" s="70">
        <f>VLOOKUP(Table7[[#This Row],[PurchaseOrderID]],Purchase_Order!$A$2:$E$1228,5,0)</f>
        <v>1652</v>
      </c>
      <c r="K1412" s="4" t="str">
        <f>IF(Table7[[#This Row],[RejectedQty]]=0,"","Rejected")</f>
        <v/>
      </c>
    </row>
    <row r="1413" spans="1:11" x14ac:dyDescent="0.25">
      <c r="A1413" s="5">
        <v>2284</v>
      </c>
      <c r="B1413" s="5">
        <v>918</v>
      </c>
      <c r="C1413" s="5">
        <v>2055</v>
      </c>
      <c r="D1413" s="18">
        <v>44098</v>
      </c>
      <c r="E1413" s="19">
        <v>123</v>
      </c>
      <c r="F1413" s="19">
        <v>934</v>
      </c>
      <c r="G1413" s="5">
        <v>550</v>
      </c>
      <c r="H1413" s="5">
        <v>0</v>
      </c>
      <c r="I1413" s="5">
        <v>550</v>
      </c>
      <c r="J1413" s="70">
        <f>VLOOKUP(Table7[[#This Row],[PurchaseOrderID]],Purchase_Order!$A$2:$E$1228,5,0)</f>
        <v>1652</v>
      </c>
      <c r="K1413" s="4" t="str">
        <f>IF(Table7[[#This Row],[RejectedQty]]=0,"","Rejected")</f>
        <v/>
      </c>
    </row>
    <row r="1414" spans="1:11" x14ac:dyDescent="0.25">
      <c r="A1414" s="4">
        <v>2285</v>
      </c>
      <c r="B1414" s="4">
        <v>918</v>
      </c>
      <c r="C1414" s="4">
        <v>2056</v>
      </c>
      <c r="D1414" s="20">
        <v>44098</v>
      </c>
      <c r="E1414" s="21">
        <v>123</v>
      </c>
      <c r="F1414" s="21">
        <v>922</v>
      </c>
      <c r="G1414" s="4">
        <v>550</v>
      </c>
      <c r="H1414" s="4">
        <v>0</v>
      </c>
      <c r="I1414" s="4">
        <v>550</v>
      </c>
      <c r="J1414" s="70">
        <f>VLOOKUP(Table7[[#This Row],[PurchaseOrderID]],Purchase_Order!$A$2:$E$1228,5,0)</f>
        <v>1652</v>
      </c>
      <c r="K1414" s="4" t="str">
        <f>IF(Table7[[#This Row],[RejectedQty]]=0,"","Rejected")</f>
        <v/>
      </c>
    </row>
    <row r="1415" spans="1:11" x14ac:dyDescent="0.25">
      <c r="A1415" s="5">
        <v>2286</v>
      </c>
      <c r="B1415" s="5">
        <v>918</v>
      </c>
      <c r="C1415" s="5">
        <v>2057</v>
      </c>
      <c r="D1415" s="18">
        <v>44098</v>
      </c>
      <c r="E1415" s="19">
        <v>123</v>
      </c>
      <c r="F1415" s="19">
        <v>923</v>
      </c>
      <c r="G1415" s="5">
        <v>550</v>
      </c>
      <c r="H1415" s="5">
        <v>0</v>
      </c>
      <c r="I1415" s="5">
        <v>550</v>
      </c>
      <c r="J1415" s="70">
        <f>VLOOKUP(Table7[[#This Row],[PurchaseOrderID]],Purchase_Order!$A$2:$E$1228,5,0)</f>
        <v>1652</v>
      </c>
      <c r="K1415" s="4" t="str">
        <f>IF(Table7[[#This Row],[RejectedQty]]=0,"","Rejected")</f>
        <v/>
      </c>
    </row>
    <row r="1416" spans="1:11" x14ac:dyDescent="0.25">
      <c r="A1416" s="4">
        <v>2287</v>
      </c>
      <c r="B1416" s="4">
        <v>919</v>
      </c>
      <c r="C1416" s="4">
        <v>2058</v>
      </c>
      <c r="D1416" s="20">
        <v>44098</v>
      </c>
      <c r="E1416" s="21">
        <v>123</v>
      </c>
      <c r="F1416" s="21">
        <v>319</v>
      </c>
      <c r="G1416" s="4">
        <v>550</v>
      </c>
      <c r="H1416" s="4">
        <v>0</v>
      </c>
      <c r="I1416" s="4">
        <v>550</v>
      </c>
      <c r="J1416" s="70">
        <f>VLOOKUP(Table7[[#This Row],[PurchaseOrderID]],Purchase_Order!$A$2:$E$1228,5,0)</f>
        <v>1578</v>
      </c>
      <c r="K1416" s="4" t="str">
        <f>IF(Table7[[#This Row],[RejectedQty]]=0,"","Rejected")</f>
        <v/>
      </c>
    </row>
    <row r="1417" spans="1:11" x14ac:dyDescent="0.25">
      <c r="A1417" s="5">
        <v>2288</v>
      </c>
      <c r="B1417" s="5">
        <v>920</v>
      </c>
      <c r="C1417" s="5">
        <v>2059</v>
      </c>
      <c r="D1417" s="18">
        <v>44098</v>
      </c>
      <c r="E1417" s="19">
        <v>123</v>
      </c>
      <c r="F1417" s="19">
        <v>928</v>
      </c>
      <c r="G1417" s="5">
        <v>550</v>
      </c>
      <c r="H1417" s="5">
        <v>0</v>
      </c>
      <c r="I1417" s="5">
        <v>550</v>
      </c>
      <c r="J1417" s="70">
        <f>VLOOKUP(Table7[[#This Row],[PurchaseOrderID]],Purchase_Order!$A$2:$E$1228,5,0)</f>
        <v>1538</v>
      </c>
      <c r="K1417" s="4" t="str">
        <f>IF(Table7[[#This Row],[RejectedQty]]=0,"","Rejected")</f>
        <v/>
      </c>
    </row>
    <row r="1418" spans="1:11" x14ac:dyDescent="0.25">
      <c r="A1418" s="4">
        <v>2289</v>
      </c>
      <c r="B1418" s="4">
        <v>920</v>
      </c>
      <c r="C1418" s="4">
        <v>2060</v>
      </c>
      <c r="D1418" s="20">
        <v>44098</v>
      </c>
      <c r="E1418" s="21">
        <v>123</v>
      </c>
      <c r="F1418" s="21">
        <v>929</v>
      </c>
      <c r="G1418" s="4">
        <v>550</v>
      </c>
      <c r="H1418" s="4">
        <v>55</v>
      </c>
      <c r="I1418" s="4">
        <v>495</v>
      </c>
      <c r="J1418" s="70">
        <f>VLOOKUP(Table7[[#This Row],[PurchaseOrderID]],Purchase_Order!$A$2:$E$1228,5,0)</f>
        <v>1538</v>
      </c>
      <c r="K1418" s="4" t="str">
        <f>IF(Table7[[#This Row],[RejectedQty]]=0,"","Rejected")</f>
        <v>Rejected</v>
      </c>
    </row>
    <row r="1419" spans="1:11" x14ac:dyDescent="0.25">
      <c r="A1419" s="5">
        <v>2290</v>
      </c>
      <c r="B1419" s="5">
        <v>921</v>
      </c>
      <c r="C1419" s="5">
        <v>2061</v>
      </c>
      <c r="D1419" s="18">
        <v>44098</v>
      </c>
      <c r="E1419" s="19">
        <v>123</v>
      </c>
      <c r="F1419" s="19">
        <v>319</v>
      </c>
      <c r="G1419" s="5">
        <v>550</v>
      </c>
      <c r="H1419" s="5">
        <v>0</v>
      </c>
      <c r="I1419" s="5">
        <v>550</v>
      </c>
      <c r="J1419" s="70">
        <f>VLOOKUP(Table7[[#This Row],[PurchaseOrderID]],Purchase_Order!$A$2:$E$1228,5,0)</f>
        <v>1556</v>
      </c>
      <c r="K1419" s="4" t="str">
        <f>IF(Table7[[#This Row],[RejectedQty]]=0,"","Rejected")</f>
        <v/>
      </c>
    </row>
    <row r="1420" spans="1:11" x14ac:dyDescent="0.25">
      <c r="A1420" s="4">
        <v>2291</v>
      </c>
      <c r="B1420" s="4">
        <v>922</v>
      </c>
      <c r="C1420" s="4">
        <v>2062</v>
      </c>
      <c r="D1420" s="20">
        <v>44098</v>
      </c>
      <c r="E1420" s="21">
        <v>125</v>
      </c>
      <c r="F1420" s="21">
        <v>359</v>
      </c>
      <c r="G1420" s="4">
        <v>3</v>
      </c>
      <c r="H1420" s="4">
        <v>0</v>
      </c>
      <c r="I1420" s="4">
        <v>3</v>
      </c>
      <c r="J1420" s="70">
        <f>VLOOKUP(Table7[[#This Row],[PurchaseOrderID]],Purchase_Order!$A$2:$E$1228,5,0)</f>
        <v>1554</v>
      </c>
      <c r="K1420" s="4" t="str">
        <f>IF(Table7[[#This Row],[RejectedQty]]=0,"","Rejected")</f>
        <v/>
      </c>
    </row>
    <row r="1421" spans="1:11" x14ac:dyDescent="0.25">
      <c r="A1421" s="5">
        <v>2292</v>
      </c>
      <c r="B1421" s="5">
        <v>922</v>
      </c>
      <c r="C1421" s="5">
        <v>2063</v>
      </c>
      <c r="D1421" s="18">
        <v>44098</v>
      </c>
      <c r="E1421" s="19">
        <v>125</v>
      </c>
      <c r="F1421" s="19">
        <v>360</v>
      </c>
      <c r="G1421" s="5">
        <v>3</v>
      </c>
      <c r="H1421" s="5">
        <v>0</v>
      </c>
      <c r="I1421" s="5">
        <v>3</v>
      </c>
      <c r="J1421" s="70">
        <f>VLOOKUP(Table7[[#This Row],[PurchaseOrderID]],Purchase_Order!$A$2:$E$1228,5,0)</f>
        <v>1554</v>
      </c>
      <c r="K1421" s="4" t="str">
        <f>IF(Table7[[#This Row],[RejectedQty]]=0,"","Rejected")</f>
        <v/>
      </c>
    </row>
    <row r="1422" spans="1:11" x14ac:dyDescent="0.25">
      <c r="A1422" s="4">
        <v>2293</v>
      </c>
      <c r="B1422" s="4">
        <v>923</v>
      </c>
      <c r="C1422" s="4">
        <v>2064</v>
      </c>
      <c r="D1422" s="20">
        <v>44098</v>
      </c>
      <c r="E1422" s="21">
        <v>123</v>
      </c>
      <c r="F1422" s="21">
        <v>2</v>
      </c>
      <c r="G1422" s="4">
        <v>3</v>
      </c>
      <c r="H1422" s="4">
        <v>0</v>
      </c>
      <c r="I1422" s="4">
        <v>3</v>
      </c>
      <c r="J1422" s="70">
        <f>VLOOKUP(Table7[[#This Row],[PurchaseOrderID]],Purchase_Order!$A$2:$E$1228,5,0)</f>
        <v>1688</v>
      </c>
      <c r="K1422" s="4" t="str">
        <f>IF(Table7[[#This Row],[RejectedQty]]=0,"","Rejected")</f>
        <v/>
      </c>
    </row>
    <row r="1423" spans="1:11" x14ac:dyDescent="0.25">
      <c r="A1423" s="5">
        <v>2294</v>
      </c>
      <c r="B1423" s="5">
        <v>924</v>
      </c>
      <c r="C1423" s="5">
        <v>2065</v>
      </c>
      <c r="D1423" s="18">
        <v>44098</v>
      </c>
      <c r="E1423" s="19">
        <v>125</v>
      </c>
      <c r="F1423" s="19">
        <v>1</v>
      </c>
      <c r="G1423" s="5">
        <v>3</v>
      </c>
      <c r="H1423" s="5">
        <v>0</v>
      </c>
      <c r="I1423" s="5">
        <v>3</v>
      </c>
      <c r="J1423" s="70">
        <f>VLOOKUP(Table7[[#This Row],[PurchaseOrderID]],Purchase_Order!$A$2:$E$1228,5,0)</f>
        <v>1580</v>
      </c>
      <c r="K1423" s="4" t="str">
        <f>IF(Table7[[#This Row],[RejectedQty]]=0,"","Rejected")</f>
        <v/>
      </c>
    </row>
    <row r="1424" spans="1:11" x14ac:dyDescent="0.25">
      <c r="A1424" s="4">
        <v>2295</v>
      </c>
      <c r="B1424" s="4">
        <v>925</v>
      </c>
      <c r="C1424" s="4">
        <v>2066</v>
      </c>
      <c r="D1424" s="20">
        <v>44100</v>
      </c>
      <c r="E1424" s="21">
        <v>123</v>
      </c>
      <c r="F1424" s="21">
        <v>359</v>
      </c>
      <c r="G1424" s="4">
        <v>3</v>
      </c>
      <c r="H1424" s="4">
        <v>0</v>
      </c>
      <c r="I1424" s="4">
        <v>3</v>
      </c>
      <c r="J1424" s="70">
        <f>VLOOKUP(Table7[[#This Row],[PurchaseOrderID]],Purchase_Order!$A$2:$E$1228,5,0)</f>
        <v>1496</v>
      </c>
      <c r="K1424" s="4" t="str">
        <f>IF(Table7[[#This Row],[RejectedQty]]=0,"","Rejected")</f>
        <v/>
      </c>
    </row>
    <row r="1425" spans="1:11" x14ac:dyDescent="0.25">
      <c r="A1425" s="5">
        <v>2296</v>
      </c>
      <c r="B1425" s="5">
        <v>925</v>
      </c>
      <c r="C1425" s="5">
        <v>2067</v>
      </c>
      <c r="D1425" s="18">
        <v>44100</v>
      </c>
      <c r="E1425" s="19">
        <v>123</v>
      </c>
      <c r="F1425" s="19">
        <v>360</v>
      </c>
      <c r="G1425" s="5">
        <v>3</v>
      </c>
      <c r="H1425" s="5">
        <v>0</v>
      </c>
      <c r="I1425" s="5">
        <v>3</v>
      </c>
      <c r="J1425" s="70">
        <f>VLOOKUP(Table7[[#This Row],[PurchaseOrderID]],Purchase_Order!$A$2:$E$1228,5,0)</f>
        <v>1496</v>
      </c>
      <c r="K1425" s="4" t="str">
        <f>IF(Table7[[#This Row],[RejectedQty]]=0,"","Rejected")</f>
        <v/>
      </c>
    </row>
    <row r="1426" spans="1:11" x14ac:dyDescent="0.25">
      <c r="A1426" s="4">
        <v>2297</v>
      </c>
      <c r="B1426" s="4">
        <v>925</v>
      </c>
      <c r="C1426" s="4">
        <v>2068</v>
      </c>
      <c r="D1426" s="20">
        <v>44100</v>
      </c>
      <c r="E1426" s="21">
        <v>125</v>
      </c>
      <c r="F1426" s="21">
        <v>361</v>
      </c>
      <c r="G1426" s="4">
        <v>3</v>
      </c>
      <c r="H1426" s="4">
        <v>0</v>
      </c>
      <c r="I1426" s="4">
        <v>3</v>
      </c>
      <c r="J1426" s="70">
        <f>VLOOKUP(Table7[[#This Row],[PurchaseOrderID]],Purchase_Order!$A$2:$E$1228,5,0)</f>
        <v>1496</v>
      </c>
      <c r="K1426" s="4" t="str">
        <f>IF(Table7[[#This Row],[RejectedQty]]=0,"","Rejected")</f>
        <v/>
      </c>
    </row>
    <row r="1427" spans="1:11" x14ac:dyDescent="0.25">
      <c r="A1427" s="5">
        <v>2298</v>
      </c>
      <c r="B1427" s="5">
        <v>925</v>
      </c>
      <c r="C1427" s="5">
        <v>2069</v>
      </c>
      <c r="D1427" s="18">
        <v>44100</v>
      </c>
      <c r="E1427" s="19">
        <v>125</v>
      </c>
      <c r="F1427" s="19">
        <v>362</v>
      </c>
      <c r="G1427" s="5">
        <v>3</v>
      </c>
      <c r="H1427" s="5">
        <v>0</v>
      </c>
      <c r="I1427" s="5">
        <v>3</v>
      </c>
      <c r="J1427" s="70">
        <f>VLOOKUP(Table7[[#This Row],[PurchaseOrderID]],Purchase_Order!$A$2:$E$1228,5,0)</f>
        <v>1496</v>
      </c>
      <c r="K1427" s="4" t="str">
        <f>IF(Table7[[#This Row],[RejectedQty]]=0,"","Rejected")</f>
        <v/>
      </c>
    </row>
    <row r="1428" spans="1:11" x14ac:dyDescent="0.25">
      <c r="A1428" s="4">
        <v>2299</v>
      </c>
      <c r="B1428" s="4">
        <v>925</v>
      </c>
      <c r="C1428" s="4">
        <v>2070</v>
      </c>
      <c r="D1428" s="20">
        <v>44100</v>
      </c>
      <c r="E1428" s="21">
        <v>125</v>
      </c>
      <c r="F1428" s="21">
        <v>363</v>
      </c>
      <c r="G1428" s="4">
        <v>3</v>
      </c>
      <c r="H1428" s="4">
        <v>0</v>
      </c>
      <c r="I1428" s="4">
        <v>3</v>
      </c>
      <c r="J1428" s="70">
        <f>VLOOKUP(Table7[[#This Row],[PurchaseOrderID]],Purchase_Order!$A$2:$E$1228,5,0)</f>
        <v>1496</v>
      </c>
      <c r="K1428" s="4" t="str">
        <f>IF(Table7[[#This Row],[RejectedQty]]=0,"","Rejected")</f>
        <v/>
      </c>
    </row>
    <row r="1429" spans="1:11" x14ac:dyDescent="0.25">
      <c r="A1429" s="5">
        <v>2300</v>
      </c>
      <c r="B1429" s="5">
        <v>925</v>
      </c>
      <c r="C1429" s="5">
        <v>2071</v>
      </c>
      <c r="D1429" s="18">
        <v>44100</v>
      </c>
      <c r="E1429" s="19">
        <v>125</v>
      </c>
      <c r="F1429" s="19">
        <v>364</v>
      </c>
      <c r="G1429" s="5">
        <v>3</v>
      </c>
      <c r="H1429" s="5">
        <v>0</v>
      </c>
      <c r="I1429" s="5">
        <v>3</v>
      </c>
      <c r="J1429" s="70">
        <f>VLOOKUP(Table7[[#This Row],[PurchaseOrderID]],Purchase_Order!$A$2:$E$1228,5,0)</f>
        <v>1496</v>
      </c>
      <c r="K1429" s="4" t="str">
        <f>IF(Table7[[#This Row],[RejectedQty]]=0,"","Rejected")</f>
        <v/>
      </c>
    </row>
    <row r="1430" spans="1:11" x14ac:dyDescent="0.25">
      <c r="A1430" s="4">
        <v>2301</v>
      </c>
      <c r="B1430" s="4">
        <v>925</v>
      </c>
      <c r="C1430" s="4">
        <v>2072</v>
      </c>
      <c r="D1430" s="20">
        <v>44100</v>
      </c>
      <c r="E1430" s="21">
        <v>123</v>
      </c>
      <c r="F1430" s="21">
        <v>365</v>
      </c>
      <c r="G1430" s="4">
        <v>3</v>
      </c>
      <c r="H1430" s="4">
        <v>0</v>
      </c>
      <c r="I1430" s="4">
        <v>3</v>
      </c>
      <c r="J1430" s="70">
        <f>VLOOKUP(Table7[[#This Row],[PurchaseOrderID]],Purchase_Order!$A$2:$E$1228,5,0)</f>
        <v>1496</v>
      </c>
      <c r="K1430" s="4" t="str">
        <f>IF(Table7[[#This Row],[RejectedQty]]=0,"","Rejected")</f>
        <v/>
      </c>
    </row>
    <row r="1431" spans="1:11" x14ac:dyDescent="0.25">
      <c r="A1431" s="5">
        <v>2302</v>
      </c>
      <c r="B1431" s="5">
        <v>925</v>
      </c>
      <c r="C1431" s="5">
        <v>2073</v>
      </c>
      <c r="D1431" s="18">
        <v>44100</v>
      </c>
      <c r="E1431" s="19">
        <v>125</v>
      </c>
      <c r="F1431" s="19">
        <v>366</v>
      </c>
      <c r="G1431" s="5">
        <v>3</v>
      </c>
      <c r="H1431" s="5">
        <v>0</v>
      </c>
      <c r="I1431" s="5">
        <v>3</v>
      </c>
      <c r="J1431" s="70">
        <f>VLOOKUP(Table7[[#This Row],[PurchaseOrderID]],Purchase_Order!$A$2:$E$1228,5,0)</f>
        <v>1496</v>
      </c>
      <c r="K1431" s="4" t="str">
        <f>IF(Table7[[#This Row],[RejectedQty]]=0,"","Rejected")</f>
        <v/>
      </c>
    </row>
    <row r="1432" spans="1:11" x14ac:dyDescent="0.25">
      <c r="A1432" s="4">
        <v>2303</v>
      </c>
      <c r="B1432" s="4">
        <v>925</v>
      </c>
      <c r="C1432" s="4">
        <v>2074</v>
      </c>
      <c r="D1432" s="20">
        <v>44100</v>
      </c>
      <c r="E1432" s="21">
        <v>125</v>
      </c>
      <c r="F1432" s="21">
        <v>367</v>
      </c>
      <c r="G1432" s="4">
        <v>3</v>
      </c>
      <c r="H1432" s="4">
        <v>0</v>
      </c>
      <c r="I1432" s="4">
        <v>3</v>
      </c>
      <c r="J1432" s="70">
        <f>VLOOKUP(Table7[[#This Row],[PurchaseOrderID]],Purchase_Order!$A$2:$E$1228,5,0)</f>
        <v>1496</v>
      </c>
      <c r="K1432" s="4" t="str">
        <f>IF(Table7[[#This Row],[RejectedQty]]=0,"","Rejected")</f>
        <v/>
      </c>
    </row>
    <row r="1433" spans="1:11" x14ac:dyDescent="0.25">
      <c r="A1433" s="5">
        <v>2304</v>
      </c>
      <c r="B1433" s="5">
        <v>925</v>
      </c>
      <c r="C1433" s="5">
        <v>2075</v>
      </c>
      <c r="D1433" s="18">
        <v>44100</v>
      </c>
      <c r="E1433" s="19">
        <v>125</v>
      </c>
      <c r="F1433" s="19">
        <v>368</v>
      </c>
      <c r="G1433" s="5">
        <v>3</v>
      </c>
      <c r="H1433" s="5">
        <v>0</v>
      </c>
      <c r="I1433" s="5">
        <v>3</v>
      </c>
      <c r="J1433" s="70">
        <f>VLOOKUP(Table7[[#This Row],[PurchaseOrderID]],Purchase_Order!$A$2:$E$1228,5,0)</f>
        <v>1496</v>
      </c>
      <c r="K1433" s="4" t="str">
        <f>IF(Table7[[#This Row],[RejectedQty]]=0,"","Rejected")</f>
        <v/>
      </c>
    </row>
    <row r="1434" spans="1:11" x14ac:dyDescent="0.25">
      <c r="A1434" s="4">
        <v>2305</v>
      </c>
      <c r="B1434" s="4">
        <v>925</v>
      </c>
      <c r="C1434" s="4">
        <v>2076</v>
      </c>
      <c r="D1434" s="20">
        <v>44100</v>
      </c>
      <c r="E1434" s="21">
        <v>123</v>
      </c>
      <c r="F1434" s="21">
        <v>369</v>
      </c>
      <c r="G1434" s="4">
        <v>3</v>
      </c>
      <c r="H1434" s="4">
        <v>0</v>
      </c>
      <c r="I1434" s="4">
        <v>3</v>
      </c>
      <c r="J1434" s="70">
        <f>VLOOKUP(Table7[[#This Row],[PurchaseOrderID]],Purchase_Order!$A$2:$E$1228,5,0)</f>
        <v>1496</v>
      </c>
      <c r="K1434" s="4" t="str">
        <f>IF(Table7[[#This Row],[RejectedQty]]=0,"","Rejected")</f>
        <v/>
      </c>
    </row>
    <row r="1435" spans="1:11" x14ac:dyDescent="0.25">
      <c r="A1435" s="5">
        <v>2306</v>
      </c>
      <c r="B1435" s="5">
        <v>925</v>
      </c>
      <c r="C1435" s="5">
        <v>2077</v>
      </c>
      <c r="D1435" s="18">
        <v>44100</v>
      </c>
      <c r="E1435" s="19">
        <v>123</v>
      </c>
      <c r="F1435" s="19">
        <v>370</v>
      </c>
      <c r="G1435" s="5">
        <v>3</v>
      </c>
      <c r="H1435" s="5">
        <v>0</v>
      </c>
      <c r="I1435" s="5">
        <v>3</v>
      </c>
      <c r="J1435" s="70">
        <f>VLOOKUP(Table7[[#This Row],[PurchaseOrderID]],Purchase_Order!$A$2:$E$1228,5,0)</f>
        <v>1496</v>
      </c>
      <c r="K1435" s="4" t="str">
        <f>IF(Table7[[#This Row],[RejectedQty]]=0,"","Rejected")</f>
        <v/>
      </c>
    </row>
    <row r="1436" spans="1:11" x14ac:dyDescent="0.25">
      <c r="A1436" s="4">
        <v>2307</v>
      </c>
      <c r="B1436" s="4">
        <v>925</v>
      </c>
      <c r="C1436" s="4">
        <v>2078</v>
      </c>
      <c r="D1436" s="20">
        <v>44100</v>
      </c>
      <c r="E1436" s="21">
        <v>123</v>
      </c>
      <c r="F1436" s="21">
        <v>371</v>
      </c>
      <c r="G1436" s="4">
        <v>3</v>
      </c>
      <c r="H1436" s="4">
        <v>0</v>
      </c>
      <c r="I1436" s="4">
        <v>3</v>
      </c>
      <c r="J1436" s="70">
        <f>VLOOKUP(Table7[[#This Row],[PurchaseOrderID]],Purchase_Order!$A$2:$E$1228,5,0)</f>
        <v>1496</v>
      </c>
      <c r="K1436" s="4" t="str">
        <f>IF(Table7[[#This Row],[RejectedQty]]=0,"","Rejected")</f>
        <v/>
      </c>
    </row>
    <row r="1437" spans="1:11" x14ac:dyDescent="0.25">
      <c r="A1437" s="5">
        <v>2308</v>
      </c>
      <c r="B1437" s="5">
        <v>925</v>
      </c>
      <c r="C1437" s="5">
        <v>2079</v>
      </c>
      <c r="D1437" s="18">
        <v>44100</v>
      </c>
      <c r="E1437" s="19">
        <v>123</v>
      </c>
      <c r="F1437" s="19">
        <v>372</v>
      </c>
      <c r="G1437" s="5">
        <v>3</v>
      </c>
      <c r="H1437" s="5">
        <v>0</v>
      </c>
      <c r="I1437" s="5">
        <v>3</v>
      </c>
      <c r="J1437" s="70">
        <f>VLOOKUP(Table7[[#This Row],[PurchaseOrderID]],Purchase_Order!$A$2:$E$1228,5,0)</f>
        <v>1496</v>
      </c>
      <c r="K1437" s="4" t="str">
        <f>IF(Table7[[#This Row],[RejectedQty]]=0,"","Rejected")</f>
        <v/>
      </c>
    </row>
    <row r="1438" spans="1:11" x14ac:dyDescent="0.25">
      <c r="A1438" s="4">
        <v>2309</v>
      </c>
      <c r="B1438" s="4">
        <v>925</v>
      </c>
      <c r="C1438" s="4">
        <v>2080</v>
      </c>
      <c r="D1438" s="20">
        <v>44100</v>
      </c>
      <c r="E1438" s="21">
        <v>123</v>
      </c>
      <c r="F1438" s="21">
        <v>373</v>
      </c>
      <c r="G1438" s="4">
        <v>3</v>
      </c>
      <c r="H1438" s="4">
        <v>0</v>
      </c>
      <c r="I1438" s="4">
        <v>3</v>
      </c>
      <c r="J1438" s="70">
        <f>VLOOKUP(Table7[[#This Row],[PurchaseOrderID]],Purchase_Order!$A$2:$E$1228,5,0)</f>
        <v>1496</v>
      </c>
      <c r="K1438" s="4" t="str">
        <f>IF(Table7[[#This Row],[RejectedQty]]=0,"","Rejected")</f>
        <v/>
      </c>
    </row>
    <row r="1439" spans="1:11" x14ac:dyDescent="0.25">
      <c r="A1439" s="5">
        <v>2310</v>
      </c>
      <c r="B1439" s="5">
        <v>925</v>
      </c>
      <c r="C1439" s="5">
        <v>2081</v>
      </c>
      <c r="D1439" s="18">
        <v>44100</v>
      </c>
      <c r="E1439" s="19">
        <v>123</v>
      </c>
      <c r="F1439" s="19">
        <v>374</v>
      </c>
      <c r="G1439" s="5">
        <v>3</v>
      </c>
      <c r="H1439" s="5">
        <v>0</v>
      </c>
      <c r="I1439" s="5">
        <v>3</v>
      </c>
      <c r="J1439" s="70">
        <f>VLOOKUP(Table7[[#This Row],[PurchaseOrderID]],Purchase_Order!$A$2:$E$1228,5,0)</f>
        <v>1496</v>
      </c>
      <c r="K1439" s="4" t="str">
        <f>IF(Table7[[#This Row],[RejectedQty]]=0,"","Rejected")</f>
        <v/>
      </c>
    </row>
    <row r="1440" spans="1:11" x14ac:dyDescent="0.25">
      <c r="A1440" s="4">
        <v>2311</v>
      </c>
      <c r="B1440" s="4">
        <v>926</v>
      </c>
      <c r="C1440" s="4">
        <v>2082</v>
      </c>
      <c r="D1440" s="20">
        <v>44100</v>
      </c>
      <c r="E1440" s="21">
        <v>123</v>
      </c>
      <c r="F1440" s="21">
        <v>530</v>
      </c>
      <c r="G1440" s="4">
        <v>468</v>
      </c>
      <c r="H1440" s="4">
        <v>0</v>
      </c>
      <c r="I1440" s="4">
        <v>468</v>
      </c>
      <c r="J1440" s="70">
        <f>VLOOKUP(Table7[[#This Row],[PurchaseOrderID]],Purchase_Order!$A$2:$E$1228,5,0)</f>
        <v>1494</v>
      </c>
      <c r="K1440" s="4" t="str">
        <f>IF(Table7[[#This Row],[RejectedQty]]=0,"","Rejected")</f>
        <v/>
      </c>
    </row>
    <row r="1441" spans="1:11" x14ac:dyDescent="0.25">
      <c r="A1441" s="5">
        <v>2312</v>
      </c>
      <c r="B1441" s="5">
        <v>927</v>
      </c>
      <c r="C1441" s="5">
        <v>2083</v>
      </c>
      <c r="D1441" s="18">
        <v>44100</v>
      </c>
      <c r="E1441" s="19">
        <v>125</v>
      </c>
      <c r="F1441" s="19">
        <v>4</v>
      </c>
      <c r="G1441" s="5">
        <v>3</v>
      </c>
      <c r="H1441" s="5">
        <v>0</v>
      </c>
      <c r="I1441" s="5">
        <v>3</v>
      </c>
      <c r="J1441" s="70">
        <f>VLOOKUP(Table7[[#This Row],[PurchaseOrderID]],Purchase_Order!$A$2:$E$1228,5,0)</f>
        <v>1650</v>
      </c>
      <c r="K1441" s="4" t="str">
        <f>IF(Table7[[#This Row],[RejectedQty]]=0,"","Rejected")</f>
        <v/>
      </c>
    </row>
    <row r="1442" spans="1:11" x14ac:dyDescent="0.25">
      <c r="A1442" s="4">
        <v>2313</v>
      </c>
      <c r="B1442" s="4">
        <v>928</v>
      </c>
      <c r="C1442" s="4">
        <v>2084</v>
      </c>
      <c r="D1442" s="20">
        <v>44100</v>
      </c>
      <c r="E1442" s="21">
        <v>125</v>
      </c>
      <c r="F1442" s="21">
        <v>512</v>
      </c>
      <c r="G1442" s="4">
        <v>550</v>
      </c>
      <c r="H1442" s="4">
        <v>0</v>
      </c>
      <c r="I1442" s="4">
        <v>550</v>
      </c>
      <c r="J1442" s="70">
        <f>VLOOKUP(Table7[[#This Row],[PurchaseOrderID]],Purchase_Order!$A$2:$E$1228,5,0)</f>
        <v>1654</v>
      </c>
      <c r="K1442" s="4" t="str">
        <f>IF(Table7[[#This Row],[RejectedQty]]=0,"","Rejected")</f>
        <v/>
      </c>
    </row>
    <row r="1443" spans="1:11" x14ac:dyDescent="0.25">
      <c r="A1443" s="5">
        <v>2314</v>
      </c>
      <c r="B1443" s="5">
        <v>929</v>
      </c>
      <c r="C1443" s="5">
        <v>2085</v>
      </c>
      <c r="D1443" s="18">
        <v>44101</v>
      </c>
      <c r="E1443" s="19">
        <v>123</v>
      </c>
      <c r="F1443" s="19">
        <v>513</v>
      </c>
      <c r="G1443" s="5">
        <v>550</v>
      </c>
      <c r="H1443" s="5">
        <v>0</v>
      </c>
      <c r="I1443" s="5">
        <v>550</v>
      </c>
      <c r="J1443" s="70">
        <f>VLOOKUP(Table7[[#This Row],[PurchaseOrderID]],Purchase_Order!$A$2:$E$1228,5,0)</f>
        <v>1664</v>
      </c>
      <c r="K1443" s="4" t="str">
        <f>IF(Table7[[#This Row],[RejectedQty]]=0,"","Rejected")</f>
        <v/>
      </c>
    </row>
    <row r="1444" spans="1:11" x14ac:dyDescent="0.25">
      <c r="A1444" s="4">
        <v>2315</v>
      </c>
      <c r="B1444" s="4">
        <v>930</v>
      </c>
      <c r="C1444" s="4">
        <v>2086</v>
      </c>
      <c r="D1444" s="20">
        <v>44101</v>
      </c>
      <c r="E1444" s="21">
        <v>125</v>
      </c>
      <c r="F1444" s="21">
        <v>317</v>
      </c>
      <c r="G1444" s="4">
        <v>550</v>
      </c>
      <c r="H1444" s="4">
        <v>0</v>
      </c>
      <c r="I1444" s="4">
        <v>550</v>
      </c>
      <c r="J1444" s="70">
        <f>VLOOKUP(Table7[[#This Row],[PurchaseOrderID]],Purchase_Order!$A$2:$E$1228,5,0)</f>
        <v>1678</v>
      </c>
      <c r="K1444" s="4" t="str">
        <f>IF(Table7[[#This Row],[RejectedQty]]=0,"","Rejected")</f>
        <v/>
      </c>
    </row>
    <row r="1445" spans="1:11" x14ac:dyDescent="0.25">
      <c r="A1445" s="5">
        <v>2316</v>
      </c>
      <c r="B1445" s="5">
        <v>930</v>
      </c>
      <c r="C1445" s="5">
        <v>2087</v>
      </c>
      <c r="D1445" s="18">
        <v>44101</v>
      </c>
      <c r="E1445" s="19">
        <v>123</v>
      </c>
      <c r="F1445" s="19">
        <v>318</v>
      </c>
      <c r="G1445" s="5">
        <v>550</v>
      </c>
      <c r="H1445" s="5">
        <v>55</v>
      </c>
      <c r="I1445" s="5">
        <v>495</v>
      </c>
      <c r="J1445" s="70">
        <f>VLOOKUP(Table7[[#This Row],[PurchaseOrderID]],Purchase_Order!$A$2:$E$1228,5,0)</f>
        <v>1678</v>
      </c>
      <c r="K1445" s="4" t="str">
        <f>IF(Table7[[#This Row],[RejectedQty]]=0,"","Rejected")</f>
        <v>Rejected</v>
      </c>
    </row>
    <row r="1446" spans="1:11" x14ac:dyDescent="0.25">
      <c r="A1446" s="4">
        <v>2317</v>
      </c>
      <c r="B1446" s="4">
        <v>930</v>
      </c>
      <c r="C1446" s="4">
        <v>2088</v>
      </c>
      <c r="D1446" s="20">
        <v>44101</v>
      </c>
      <c r="E1446" s="21">
        <v>123</v>
      </c>
      <c r="F1446" s="21">
        <v>319</v>
      </c>
      <c r="G1446" s="4">
        <v>550</v>
      </c>
      <c r="H1446" s="4">
        <v>0</v>
      </c>
      <c r="I1446" s="4">
        <v>550</v>
      </c>
      <c r="J1446" s="70">
        <f>VLOOKUP(Table7[[#This Row],[PurchaseOrderID]],Purchase_Order!$A$2:$E$1228,5,0)</f>
        <v>1678</v>
      </c>
      <c r="K1446" s="4" t="str">
        <f>IF(Table7[[#This Row],[RejectedQty]]=0,"","Rejected")</f>
        <v/>
      </c>
    </row>
    <row r="1447" spans="1:11" x14ac:dyDescent="0.25">
      <c r="A1447" s="5">
        <v>2318</v>
      </c>
      <c r="B1447" s="5">
        <v>931</v>
      </c>
      <c r="C1447" s="5">
        <v>2089</v>
      </c>
      <c r="D1447" s="18">
        <v>44101</v>
      </c>
      <c r="E1447" s="19">
        <v>125</v>
      </c>
      <c r="F1447" s="19">
        <v>408</v>
      </c>
      <c r="G1447" s="5">
        <v>3</v>
      </c>
      <c r="H1447" s="5">
        <v>0</v>
      </c>
      <c r="I1447" s="5">
        <v>3</v>
      </c>
      <c r="J1447" s="70">
        <f>VLOOKUP(Table7[[#This Row],[PurchaseOrderID]],Purchase_Order!$A$2:$E$1228,5,0)</f>
        <v>1616</v>
      </c>
      <c r="K1447" s="4" t="str">
        <f>IF(Table7[[#This Row],[RejectedQty]]=0,"","Rejected")</f>
        <v/>
      </c>
    </row>
    <row r="1448" spans="1:11" x14ac:dyDescent="0.25">
      <c r="A1448" s="4">
        <v>2319</v>
      </c>
      <c r="B1448" s="4">
        <v>931</v>
      </c>
      <c r="C1448" s="4">
        <v>2090</v>
      </c>
      <c r="D1448" s="20">
        <v>44101</v>
      </c>
      <c r="E1448" s="21">
        <v>125</v>
      </c>
      <c r="F1448" s="21">
        <v>409</v>
      </c>
      <c r="G1448" s="4">
        <v>3</v>
      </c>
      <c r="H1448" s="4">
        <v>0</v>
      </c>
      <c r="I1448" s="4">
        <v>3</v>
      </c>
      <c r="J1448" s="70">
        <f>VLOOKUP(Table7[[#This Row],[PurchaseOrderID]],Purchase_Order!$A$2:$E$1228,5,0)</f>
        <v>1616</v>
      </c>
      <c r="K1448" s="4" t="str">
        <f>IF(Table7[[#This Row],[RejectedQty]]=0,"","Rejected")</f>
        <v/>
      </c>
    </row>
    <row r="1449" spans="1:11" x14ac:dyDescent="0.25">
      <c r="A1449" s="5">
        <v>2320</v>
      </c>
      <c r="B1449" s="5">
        <v>931</v>
      </c>
      <c r="C1449" s="5">
        <v>2091</v>
      </c>
      <c r="D1449" s="18">
        <v>44101</v>
      </c>
      <c r="E1449" s="19">
        <v>125</v>
      </c>
      <c r="F1449" s="19">
        <v>410</v>
      </c>
      <c r="G1449" s="5">
        <v>3</v>
      </c>
      <c r="H1449" s="5">
        <v>0</v>
      </c>
      <c r="I1449" s="5">
        <v>3</v>
      </c>
      <c r="J1449" s="70">
        <f>VLOOKUP(Table7[[#This Row],[PurchaseOrderID]],Purchase_Order!$A$2:$E$1228,5,0)</f>
        <v>1616</v>
      </c>
      <c r="K1449" s="4" t="str">
        <f>IF(Table7[[#This Row],[RejectedQty]]=0,"","Rejected")</f>
        <v/>
      </c>
    </row>
    <row r="1450" spans="1:11" x14ac:dyDescent="0.25">
      <c r="A1450" s="4">
        <v>2321</v>
      </c>
      <c r="B1450" s="4">
        <v>931</v>
      </c>
      <c r="C1450" s="4">
        <v>2092</v>
      </c>
      <c r="D1450" s="20">
        <v>44101</v>
      </c>
      <c r="E1450" s="21">
        <v>125</v>
      </c>
      <c r="F1450" s="21">
        <v>411</v>
      </c>
      <c r="G1450" s="4">
        <v>3</v>
      </c>
      <c r="H1450" s="4">
        <v>0</v>
      </c>
      <c r="I1450" s="4">
        <v>3</v>
      </c>
      <c r="J1450" s="70">
        <f>VLOOKUP(Table7[[#This Row],[PurchaseOrderID]],Purchase_Order!$A$2:$E$1228,5,0)</f>
        <v>1616</v>
      </c>
      <c r="K1450" s="4" t="str">
        <f>IF(Table7[[#This Row],[RejectedQty]]=0,"","Rejected")</f>
        <v/>
      </c>
    </row>
    <row r="1451" spans="1:11" x14ac:dyDescent="0.25">
      <c r="A1451" s="5">
        <v>2322</v>
      </c>
      <c r="B1451" s="5">
        <v>932</v>
      </c>
      <c r="C1451" s="5">
        <v>2093</v>
      </c>
      <c r="D1451" s="18">
        <v>44101</v>
      </c>
      <c r="E1451" s="19">
        <v>123</v>
      </c>
      <c r="F1451" s="19">
        <v>427</v>
      </c>
      <c r="G1451" s="5">
        <v>3</v>
      </c>
      <c r="H1451" s="5">
        <v>0</v>
      </c>
      <c r="I1451" s="5">
        <v>3</v>
      </c>
      <c r="J1451" s="70">
        <f>VLOOKUP(Table7[[#This Row],[PurchaseOrderID]],Purchase_Order!$A$2:$E$1228,5,0)</f>
        <v>1492</v>
      </c>
      <c r="K1451" s="4" t="str">
        <f>IF(Table7[[#This Row],[RejectedQty]]=0,"","Rejected")</f>
        <v/>
      </c>
    </row>
    <row r="1452" spans="1:11" x14ac:dyDescent="0.25">
      <c r="A1452" s="4">
        <v>2323</v>
      </c>
      <c r="B1452" s="4">
        <v>932</v>
      </c>
      <c r="C1452" s="4">
        <v>2094</v>
      </c>
      <c r="D1452" s="20">
        <v>44101</v>
      </c>
      <c r="E1452" s="21">
        <v>125</v>
      </c>
      <c r="F1452" s="21">
        <v>428</v>
      </c>
      <c r="G1452" s="4">
        <v>3</v>
      </c>
      <c r="H1452" s="4">
        <v>0</v>
      </c>
      <c r="I1452" s="4">
        <v>3</v>
      </c>
      <c r="J1452" s="70">
        <f>VLOOKUP(Table7[[#This Row],[PurchaseOrderID]],Purchase_Order!$A$2:$E$1228,5,0)</f>
        <v>1492</v>
      </c>
      <c r="K1452" s="4" t="str">
        <f>IF(Table7[[#This Row],[RejectedQty]]=0,"","Rejected")</f>
        <v/>
      </c>
    </row>
    <row r="1453" spans="1:11" x14ac:dyDescent="0.25">
      <c r="A1453" s="5">
        <v>2324</v>
      </c>
      <c r="B1453" s="5">
        <v>933</v>
      </c>
      <c r="C1453" s="5">
        <v>2095</v>
      </c>
      <c r="D1453" s="18">
        <v>44101</v>
      </c>
      <c r="E1453" s="19">
        <v>125</v>
      </c>
      <c r="F1453" s="19">
        <v>320</v>
      </c>
      <c r="G1453" s="5">
        <v>3</v>
      </c>
      <c r="H1453" s="5">
        <v>0</v>
      </c>
      <c r="I1453" s="5">
        <v>3</v>
      </c>
      <c r="J1453" s="70">
        <f>VLOOKUP(Table7[[#This Row],[PurchaseOrderID]],Purchase_Order!$A$2:$E$1228,5,0)</f>
        <v>1602</v>
      </c>
      <c r="K1453" s="4" t="str">
        <f>IF(Table7[[#This Row],[RejectedQty]]=0,"","Rejected")</f>
        <v/>
      </c>
    </row>
    <row r="1454" spans="1:11" x14ac:dyDescent="0.25">
      <c r="A1454" s="4">
        <v>2325</v>
      </c>
      <c r="B1454" s="4">
        <v>933</v>
      </c>
      <c r="C1454" s="4">
        <v>2096</v>
      </c>
      <c r="D1454" s="20">
        <v>44101</v>
      </c>
      <c r="E1454" s="21">
        <v>125</v>
      </c>
      <c r="F1454" s="21">
        <v>321</v>
      </c>
      <c r="G1454" s="4">
        <v>3</v>
      </c>
      <c r="H1454" s="4">
        <v>0</v>
      </c>
      <c r="I1454" s="4">
        <v>3</v>
      </c>
      <c r="J1454" s="70">
        <f>VLOOKUP(Table7[[#This Row],[PurchaseOrderID]],Purchase_Order!$A$2:$E$1228,5,0)</f>
        <v>1602</v>
      </c>
      <c r="K1454" s="4" t="str">
        <f>IF(Table7[[#This Row],[RejectedQty]]=0,"","Rejected")</f>
        <v/>
      </c>
    </row>
    <row r="1455" spans="1:11" x14ac:dyDescent="0.25">
      <c r="A1455" s="5">
        <v>2326</v>
      </c>
      <c r="B1455" s="5">
        <v>933</v>
      </c>
      <c r="C1455" s="5">
        <v>2097</v>
      </c>
      <c r="D1455" s="18">
        <v>44101</v>
      </c>
      <c r="E1455" s="19">
        <v>123</v>
      </c>
      <c r="F1455" s="19">
        <v>322</v>
      </c>
      <c r="G1455" s="5">
        <v>60</v>
      </c>
      <c r="H1455" s="5">
        <v>0</v>
      </c>
      <c r="I1455" s="5">
        <v>60</v>
      </c>
      <c r="J1455" s="70">
        <f>VLOOKUP(Table7[[#This Row],[PurchaseOrderID]],Purchase_Order!$A$2:$E$1228,5,0)</f>
        <v>1602</v>
      </c>
      <c r="K1455" s="4" t="str">
        <f>IF(Table7[[#This Row],[RejectedQty]]=0,"","Rejected")</f>
        <v/>
      </c>
    </row>
    <row r="1456" spans="1:11" x14ac:dyDescent="0.25">
      <c r="A1456" s="4">
        <v>2327</v>
      </c>
      <c r="B1456" s="4">
        <v>934</v>
      </c>
      <c r="C1456" s="4">
        <v>2098</v>
      </c>
      <c r="D1456" s="20">
        <v>44101</v>
      </c>
      <c r="E1456" s="21">
        <v>123</v>
      </c>
      <c r="F1456" s="21">
        <v>447</v>
      </c>
      <c r="G1456" s="4">
        <v>3</v>
      </c>
      <c r="H1456" s="4">
        <v>0</v>
      </c>
      <c r="I1456" s="4">
        <v>3</v>
      </c>
      <c r="J1456" s="70">
        <f>VLOOKUP(Table7[[#This Row],[PurchaseOrderID]],Purchase_Order!$A$2:$E$1228,5,0)</f>
        <v>1540</v>
      </c>
      <c r="K1456" s="4" t="str">
        <f>IF(Table7[[#This Row],[RejectedQty]]=0,"","Rejected")</f>
        <v/>
      </c>
    </row>
    <row r="1457" spans="1:11" x14ac:dyDescent="0.25">
      <c r="A1457" s="5">
        <v>2328</v>
      </c>
      <c r="B1457" s="5">
        <v>934</v>
      </c>
      <c r="C1457" s="5">
        <v>2099</v>
      </c>
      <c r="D1457" s="18">
        <v>44101</v>
      </c>
      <c r="E1457" s="19">
        <v>123</v>
      </c>
      <c r="F1457" s="19">
        <v>448</v>
      </c>
      <c r="G1457" s="5">
        <v>3</v>
      </c>
      <c r="H1457" s="5">
        <v>0</v>
      </c>
      <c r="I1457" s="5">
        <v>3</v>
      </c>
      <c r="J1457" s="70">
        <f>VLOOKUP(Table7[[#This Row],[PurchaseOrderID]],Purchase_Order!$A$2:$E$1228,5,0)</f>
        <v>1540</v>
      </c>
      <c r="K1457" s="4" t="str">
        <f>IF(Table7[[#This Row],[RejectedQty]]=0,"","Rejected")</f>
        <v/>
      </c>
    </row>
    <row r="1458" spans="1:11" x14ac:dyDescent="0.25">
      <c r="A1458" s="4">
        <v>2329</v>
      </c>
      <c r="B1458" s="4">
        <v>935</v>
      </c>
      <c r="C1458" s="4">
        <v>2100</v>
      </c>
      <c r="D1458" s="20">
        <v>44101</v>
      </c>
      <c r="E1458" s="21">
        <v>123</v>
      </c>
      <c r="F1458" s="21">
        <v>941</v>
      </c>
      <c r="G1458" s="4">
        <v>550</v>
      </c>
      <c r="H1458" s="4">
        <v>0</v>
      </c>
      <c r="I1458" s="4">
        <v>550</v>
      </c>
      <c r="J1458" s="70">
        <f>VLOOKUP(Table7[[#This Row],[PurchaseOrderID]],Purchase_Order!$A$2:$E$1228,5,0)</f>
        <v>1628</v>
      </c>
      <c r="K1458" s="4" t="str">
        <f>IF(Table7[[#This Row],[RejectedQty]]=0,"","Rejected")</f>
        <v/>
      </c>
    </row>
    <row r="1459" spans="1:11" x14ac:dyDescent="0.25">
      <c r="A1459" s="5">
        <v>2330</v>
      </c>
      <c r="B1459" s="5">
        <v>936</v>
      </c>
      <c r="C1459" s="5">
        <v>2101</v>
      </c>
      <c r="D1459" s="18">
        <v>44101</v>
      </c>
      <c r="E1459" s="19">
        <v>123</v>
      </c>
      <c r="F1459" s="19">
        <v>320</v>
      </c>
      <c r="G1459" s="5">
        <v>3</v>
      </c>
      <c r="H1459" s="5">
        <v>0</v>
      </c>
      <c r="I1459" s="5">
        <v>3</v>
      </c>
      <c r="J1459" s="70">
        <f>VLOOKUP(Table7[[#This Row],[PurchaseOrderID]],Purchase_Order!$A$2:$E$1228,5,0)</f>
        <v>1604</v>
      </c>
      <c r="K1459" s="4" t="str">
        <f>IF(Table7[[#This Row],[RejectedQty]]=0,"","Rejected")</f>
        <v/>
      </c>
    </row>
    <row r="1460" spans="1:11" x14ac:dyDescent="0.25">
      <c r="A1460" s="4">
        <v>2331</v>
      </c>
      <c r="B1460" s="4">
        <v>936</v>
      </c>
      <c r="C1460" s="4">
        <v>2102</v>
      </c>
      <c r="D1460" s="20">
        <v>44101</v>
      </c>
      <c r="E1460" s="21">
        <v>123</v>
      </c>
      <c r="F1460" s="21">
        <v>321</v>
      </c>
      <c r="G1460" s="4">
        <v>3</v>
      </c>
      <c r="H1460" s="4">
        <v>0</v>
      </c>
      <c r="I1460" s="4">
        <v>3</v>
      </c>
      <c r="J1460" s="70">
        <f>VLOOKUP(Table7[[#This Row],[PurchaseOrderID]],Purchase_Order!$A$2:$E$1228,5,0)</f>
        <v>1604</v>
      </c>
      <c r="K1460" s="4" t="str">
        <f>IF(Table7[[#This Row],[RejectedQty]]=0,"","Rejected")</f>
        <v/>
      </c>
    </row>
    <row r="1461" spans="1:11" x14ac:dyDescent="0.25">
      <c r="A1461" s="5">
        <v>2332</v>
      </c>
      <c r="B1461" s="5">
        <v>936</v>
      </c>
      <c r="C1461" s="5">
        <v>2103</v>
      </c>
      <c r="D1461" s="18">
        <v>44101</v>
      </c>
      <c r="E1461" s="19">
        <v>123</v>
      </c>
      <c r="F1461" s="19">
        <v>322</v>
      </c>
      <c r="G1461" s="5">
        <v>60</v>
      </c>
      <c r="H1461" s="5">
        <v>0</v>
      </c>
      <c r="I1461" s="5">
        <v>60</v>
      </c>
      <c r="J1461" s="70">
        <f>VLOOKUP(Table7[[#This Row],[PurchaseOrderID]],Purchase_Order!$A$2:$E$1228,5,0)</f>
        <v>1604</v>
      </c>
      <c r="K1461" s="4" t="str">
        <f>IF(Table7[[#This Row],[RejectedQty]]=0,"","Rejected")</f>
        <v/>
      </c>
    </row>
    <row r="1462" spans="1:11" x14ac:dyDescent="0.25">
      <c r="A1462" s="4">
        <v>2333</v>
      </c>
      <c r="B1462" s="4">
        <v>937</v>
      </c>
      <c r="C1462" s="4">
        <v>2104</v>
      </c>
      <c r="D1462" s="20">
        <v>44101</v>
      </c>
      <c r="E1462" s="21">
        <v>125</v>
      </c>
      <c r="F1462" s="21">
        <v>504</v>
      </c>
      <c r="G1462" s="4">
        <v>3</v>
      </c>
      <c r="H1462" s="4">
        <v>0</v>
      </c>
      <c r="I1462" s="4">
        <v>3</v>
      </c>
      <c r="J1462" s="70">
        <f>VLOOKUP(Table7[[#This Row],[PurchaseOrderID]],Purchase_Order!$A$2:$E$1228,5,0)</f>
        <v>1690</v>
      </c>
      <c r="K1462" s="4" t="str">
        <f>IF(Table7[[#This Row],[RejectedQty]]=0,"","Rejected")</f>
        <v/>
      </c>
    </row>
    <row r="1463" spans="1:11" x14ac:dyDescent="0.25">
      <c r="A1463" s="5">
        <v>2334</v>
      </c>
      <c r="B1463" s="5">
        <v>938</v>
      </c>
      <c r="C1463" s="5">
        <v>2105</v>
      </c>
      <c r="D1463" s="18">
        <v>44101</v>
      </c>
      <c r="E1463" s="19">
        <v>125</v>
      </c>
      <c r="F1463" s="19">
        <v>497</v>
      </c>
      <c r="G1463" s="5">
        <v>3</v>
      </c>
      <c r="H1463" s="5">
        <v>0</v>
      </c>
      <c r="I1463" s="5">
        <v>3</v>
      </c>
      <c r="J1463" s="70">
        <f>VLOOKUP(Table7[[#This Row],[PurchaseOrderID]],Purchase_Order!$A$2:$E$1228,5,0)</f>
        <v>1566</v>
      </c>
      <c r="K1463" s="4" t="str">
        <f>IF(Table7[[#This Row],[RejectedQty]]=0,"","Rejected")</f>
        <v/>
      </c>
    </row>
    <row r="1464" spans="1:11" x14ac:dyDescent="0.25">
      <c r="A1464" s="4">
        <v>2335</v>
      </c>
      <c r="B1464" s="4">
        <v>939</v>
      </c>
      <c r="C1464" s="4">
        <v>2106</v>
      </c>
      <c r="D1464" s="20">
        <v>44101</v>
      </c>
      <c r="E1464" s="21">
        <v>123</v>
      </c>
      <c r="F1464" s="21">
        <v>323</v>
      </c>
      <c r="G1464" s="4">
        <v>3</v>
      </c>
      <c r="H1464" s="4">
        <v>0</v>
      </c>
      <c r="I1464" s="4">
        <v>3</v>
      </c>
      <c r="J1464" s="70">
        <f>VLOOKUP(Table7[[#This Row],[PurchaseOrderID]],Purchase_Order!$A$2:$E$1228,5,0)</f>
        <v>1698</v>
      </c>
      <c r="K1464" s="4" t="str">
        <f>IF(Table7[[#This Row],[RejectedQty]]=0,"","Rejected")</f>
        <v/>
      </c>
    </row>
    <row r="1465" spans="1:11" x14ac:dyDescent="0.25">
      <c r="A1465" s="5">
        <v>2336</v>
      </c>
      <c r="B1465" s="5">
        <v>940</v>
      </c>
      <c r="C1465" s="5">
        <v>2107</v>
      </c>
      <c r="D1465" s="18">
        <v>44101</v>
      </c>
      <c r="E1465" s="19">
        <v>125</v>
      </c>
      <c r="F1465" s="19">
        <v>523</v>
      </c>
      <c r="G1465" s="5">
        <v>550</v>
      </c>
      <c r="H1465" s="5">
        <v>0</v>
      </c>
      <c r="I1465" s="5">
        <v>550</v>
      </c>
      <c r="J1465" s="70">
        <f>VLOOKUP(Table7[[#This Row],[PurchaseOrderID]],Purchase_Order!$A$2:$E$1228,5,0)</f>
        <v>1560</v>
      </c>
      <c r="K1465" s="4" t="str">
        <f>IF(Table7[[#This Row],[RejectedQty]]=0,"","Rejected")</f>
        <v/>
      </c>
    </row>
    <row r="1466" spans="1:11" x14ac:dyDescent="0.25">
      <c r="A1466" s="4">
        <v>2337</v>
      </c>
      <c r="B1466" s="4">
        <v>940</v>
      </c>
      <c r="C1466" s="4">
        <v>2108</v>
      </c>
      <c r="D1466" s="20">
        <v>44101</v>
      </c>
      <c r="E1466" s="21">
        <v>123</v>
      </c>
      <c r="F1466" s="21">
        <v>524</v>
      </c>
      <c r="G1466" s="4">
        <v>550</v>
      </c>
      <c r="H1466" s="4">
        <v>55</v>
      </c>
      <c r="I1466" s="4">
        <v>495</v>
      </c>
      <c r="J1466" s="70">
        <f>VLOOKUP(Table7[[#This Row],[PurchaseOrderID]],Purchase_Order!$A$2:$E$1228,5,0)</f>
        <v>1560</v>
      </c>
      <c r="K1466" s="4" t="str">
        <f>IF(Table7[[#This Row],[RejectedQty]]=0,"","Rejected")</f>
        <v>Rejected</v>
      </c>
    </row>
    <row r="1467" spans="1:11" x14ac:dyDescent="0.25">
      <c r="A1467" s="5">
        <v>2338</v>
      </c>
      <c r="B1467" s="5">
        <v>941</v>
      </c>
      <c r="C1467" s="5">
        <v>2109</v>
      </c>
      <c r="D1467" s="18">
        <v>44101</v>
      </c>
      <c r="E1467" s="19">
        <v>123</v>
      </c>
      <c r="F1467" s="19">
        <v>492</v>
      </c>
      <c r="G1467" s="5">
        <v>60</v>
      </c>
      <c r="H1467" s="5">
        <v>0</v>
      </c>
      <c r="I1467" s="5">
        <v>60</v>
      </c>
      <c r="J1467" s="70">
        <f>VLOOKUP(Table7[[#This Row],[PurchaseOrderID]],Purchase_Order!$A$2:$E$1228,5,0)</f>
        <v>1692</v>
      </c>
      <c r="K1467" s="4" t="str">
        <f>IF(Table7[[#This Row],[RejectedQty]]=0,"","Rejected")</f>
        <v/>
      </c>
    </row>
    <row r="1468" spans="1:11" x14ac:dyDescent="0.25">
      <c r="A1468" s="4">
        <v>2339</v>
      </c>
      <c r="B1468" s="4">
        <v>941</v>
      </c>
      <c r="C1468" s="4">
        <v>2110</v>
      </c>
      <c r="D1468" s="20">
        <v>44101</v>
      </c>
      <c r="E1468" s="21">
        <v>125</v>
      </c>
      <c r="F1468" s="21">
        <v>493</v>
      </c>
      <c r="G1468" s="4">
        <v>60</v>
      </c>
      <c r="H1468" s="4">
        <v>0</v>
      </c>
      <c r="I1468" s="4">
        <v>60</v>
      </c>
      <c r="J1468" s="70">
        <f>VLOOKUP(Table7[[#This Row],[PurchaseOrderID]],Purchase_Order!$A$2:$E$1228,5,0)</f>
        <v>1692</v>
      </c>
      <c r="K1468" s="4" t="str">
        <f>IF(Table7[[#This Row],[RejectedQty]]=0,"","Rejected")</f>
        <v/>
      </c>
    </row>
    <row r="1469" spans="1:11" x14ac:dyDescent="0.25">
      <c r="A1469" s="5">
        <v>2340</v>
      </c>
      <c r="B1469" s="5">
        <v>941</v>
      </c>
      <c r="C1469" s="5">
        <v>2111</v>
      </c>
      <c r="D1469" s="18">
        <v>44101</v>
      </c>
      <c r="E1469" s="19">
        <v>125</v>
      </c>
      <c r="F1469" s="19">
        <v>494</v>
      </c>
      <c r="G1469" s="5">
        <v>60</v>
      </c>
      <c r="H1469" s="5">
        <v>3</v>
      </c>
      <c r="I1469" s="5">
        <v>57</v>
      </c>
      <c r="J1469" s="70">
        <f>VLOOKUP(Table7[[#This Row],[PurchaseOrderID]],Purchase_Order!$A$2:$E$1228,5,0)</f>
        <v>1692</v>
      </c>
      <c r="K1469" s="4" t="str">
        <f>IF(Table7[[#This Row],[RejectedQty]]=0,"","Rejected")</f>
        <v>Rejected</v>
      </c>
    </row>
    <row r="1470" spans="1:11" x14ac:dyDescent="0.25">
      <c r="A1470" s="4">
        <v>2341</v>
      </c>
      <c r="B1470" s="4">
        <v>941</v>
      </c>
      <c r="C1470" s="4">
        <v>2112</v>
      </c>
      <c r="D1470" s="20">
        <v>44101</v>
      </c>
      <c r="E1470" s="21">
        <v>125</v>
      </c>
      <c r="F1470" s="21">
        <v>495</v>
      </c>
      <c r="G1470" s="4">
        <v>60</v>
      </c>
      <c r="H1470" s="4">
        <v>0</v>
      </c>
      <c r="I1470" s="4">
        <v>60</v>
      </c>
      <c r="J1470" s="70">
        <f>VLOOKUP(Table7[[#This Row],[PurchaseOrderID]],Purchase_Order!$A$2:$E$1228,5,0)</f>
        <v>1692</v>
      </c>
      <c r="K1470" s="4" t="str">
        <f>IF(Table7[[#This Row],[RejectedQty]]=0,"","Rejected")</f>
        <v/>
      </c>
    </row>
    <row r="1471" spans="1:11" x14ac:dyDescent="0.25">
      <c r="A1471" s="5">
        <v>2342</v>
      </c>
      <c r="B1471" s="5">
        <v>942</v>
      </c>
      <c r="C1471" s="5">
        <v>2113</v>
      </c>
      <c r="D1471" s="18">
        <v>44101</v>
      </c>
      <c r="E1471" s="19">
        <v>125</v>
      </c>
      <c r="F1471" s="19">
        <v>908</v>
      </c>
      <c r="G1471" s="5">
        <v>550</v>
      </c>
      <c r="H1471" s="5">
        <v>82</v>
      </c>
      <c r="I1471" s="5">
        <v>468</v>
      </c>
      <c r="J1471" s="70">
        <f>VLOOKUP(Table7[[#This Row],[PurchaseOrderID]],Purchase_Order!$A$2:$E$1228,5,0)</f>
        <v>1696</v>
      </c>
      <c r="K1471" s="4" t="str">
        <f>IF(Table7[[#This Row],[RejectedQty]]=0,"","Rejected")</f>
        <v>Rejected</v>
      </c>
    </row>
    <row r="1472" spans="1:11" x14ac:dyDescent="0.25">
      <c r="A1472" s="4">
        <v>2343</v>
      </c>
      <c r="B1472" s="4">
        <v>942</v>
      </c>
      <c r="C1472" s="4">
        <v>2114</v>
      </c>
      <c r="D1472" s="20">
        <v>44101</v>
      </c>
      <c r="E1472" s="21">
        <v>123</v>
      </c>
      <c r="F1472" s="21">
        <v>909</v>
      </c>
      <c r="G1472" s="4">
        <v>550</v>
      </c>
      <c r="H1472" s="4">
        <v>0</v>
      </c>
      <c r="I1472" s="4">
        <v>550</v>
      </c>
      <c r="J1472" s="70">
        <f>VLOOKUP(Table7[[#This Row],[PurchaseOrderID]],Purchase_Order!$A$2:$E$1228,5,0)</f>
        <v>1696</v>
      </c>
      <c r="K1472" s="4" t="str">
        <f>IF(Table7[[#This Row],[RejectedQty]]=0,"","Rejected")</f>
        <v/>
      </c>
    </row>
    <row r="1473" spans="1:11" x14ac:dyDescent="0.25">
      <c r="A1473" s="5">
        <v>2344</v>
      </c>
      <c r="B1473" s="5">
        <v>943</v>
      </c>
      <c r="C1473" s="5">
        <v>2115</v>
      </c>
      <c r="D1473" s="18">
        <v>44101</v>
      </c>
      <c r="E1473" s="19">
        <v>125</v>
      </c>
      <c r="F1473" s="19">
        <v>506</v>
      </c>
      <c r="G1473" s="5">
        <v>60</v>
      </c>
      <c r="H1473" s="5">
        <v>0</v>
      </c>
      <c r="I1473" s="5">
        <v>60</v>
      </c>
      <c r="J1473" s="70">
        <f>VLOOKUP(Table7[[#This Row],[PurchaseOrderID]],Purchase_Order!$A$2:$E$1228,5,0)</f>
        <v>1504</v>
      </c>
      <c r="K1473" s="4" t="str">
        <f>IF(Table7[[#This Row],[RejectedQty]]=0,"","Rejected")</f>
        <v/>
      </c>
    </row>
    <row r="1474" spans="1:11" x14ac:dyDescent="0.25">
      <c r="A1474" s="4">
        <v>2345</v>
      </c>
      <c r="B1474" s="4">
        <v>944</v>
      </c>
      <c r="C1474" s="4">
        <v>2116</v>
      </c>
      <c r="D1474" s="20">
        <v>44101</v>
      </c>
      <c r="E1474" s="21">
        <v>125</v>
      </c>
      <c r="F1474" s="21">
        <v>351</v>
      </c>
      <c r="G1474" s="4">
        <v>550</v>
      </c>
      <c r="H1474" s="4">
        <v>550</v>
      </c>
      <c r="I1474" s="4">
        <v>0</v>
      </c>
      <c r="J1474" s="70">
        <f>VLOOKUP(Table7[[#This Row],[PurchaseOrderID]],Purchase_Order!$A$2:$E$1228,5,0)</f>
        <v>1544</v>
      </c>
      <c r="K1474" s="4" t="str">
        <f>IF(Table7[[#This Row],[RejectedQty]]=0,"","Rejected")</f>
        <v>Rejected</v>
      </c>
    </row>
    <row r="1475" spans="1:11" x14ac:dyDescent="0.25">
      <c r="A1475" s="5">
        <v>2346</v>
      </c>
      <c r="B1475" s="5">
        <v>944</v>
      </c>
      <c r="C1475" s="5">
        <v>2117</v>
      </c>
      <c r="D1475" s="18">
        <v>44101</v>
      </c>
      <c r="E1475" s="19">
        <v>125</v>
      </c>
      <c r="F1475" s="19">
        <v>352</v>
      </c>
      <c r="G1475" s="5">
        <v>550</v>
      </c>
      <c r="H1475" s="5">
        <v>550</v>
      </c>
      <c r="I1475" s="5">
        <v>0</v>
      </c>
      <c r="J1475" s="70">
        <f>VLOOKUP(Table7[[#This Row],[PurchaseOrderID]],Purchase_Order!$A$2:$E$1228,5,0)</f>
        <v>1544</v>
      </c>
      <c r="K1475" s="4" t="str">
        <f>IF(Table7[[#This Row],[RejectedQty]]=0,"","Rejected")</f>
        <v>Rejected</v>
      </c>
    </row>
    <row r="1476" spans="1:11" x14ac:dyDescent="0.25">
      <c r="A1476" s="4">
        <v>2347</v>
      </c>
      <c r="B1476" s="4">
        <v>945</v>
      </c>
      <c r="C1476" s="4">
        <v>2118</v>
      </c>
      <c r="D1476" s="20">
        <v>44103</v>
      </c>
      <c r="E1476" s="21">
        <v>123</v>
      </c>
      <c r="F1476" s="21">
        <v>507</v>
      </c>
      <c r="G1476" s="4">
        <v>550</v>
      </c>
      <c r="H1476" s="4">
        <v>0</v>
      </c>
      <c r="I1476" s="4">
        <v>550</v>
      </c>
      <c r="J1476" s="70">
        <f>VLOOKUP(Table7[[#This Row],[PurchaseOrderID]],Purchase_Order!$A$2:$E$1228,5,0)</f>
        <v>1530</v>
      </c>
      <c r="K1476" s="4" t="str">
        <f>IF(Table7[[#This Row],[RejectedQty]]=0,"","Rejected")</f>
        <v/>
      </c>
    </row>
    <row r="1477" spans="1:11" x14ac:dyDescent="0.25">
      <c r="A1477" s="5">
        <v>2348</v>
      </c>
      <c r="B1477" s="5">
        <v>945</v>
      </c>
      <c r="C1477" s="5">
        <v>2119</v>
      </c>
      <c r="D1477" s="18">
        <v>44103</v>
      </c>
      <c r="E1477" s="19">
        <v>123</v>
      </c>
      <c r="F1477" s="19">
        <v>508</v>
      </c>
      <c r="G1477" s="5">
        <v>523</v>
      </c>
      <c r="H1477" s="5">
        <v>0</v>
      </c>
      <c r="I1477" s="5">
        <v>523</v>
      </c>
      <c r="J1477" s="70">
        <f>VLOOKUP(Table7[[#This Row],[PurchaseOrderID]],Purchase_Order!$A$2:$E$1228,5,0)</f>
        <v>1530</v>
      </c>
      <c r="K1477" s="4" t="str">
        <f>IF(Table7[[#This Row],[RejectedQty]]=0,"","Rejected")</f>
        <v/>
      </c>
    </row>
    <row r="1478" spans="1:11" x14ac:dyDescent="0.25">
      <c r="A1478" s="4">
        <v>2349</v>
      </c>
      <c r="B1478" s="4">
        <v>946</v>
      </c>
      <c r="C1478" s="4">
        <v>2120</v>
      </c>
      <c r="D1478" s="20">
        <v>44103</v>
      </c>
      <c r="E1478" s="21">
        <v>123</v>
      </c>
      <c r="F1478" s="21">
        <v>355</v>
      </c>
      <c r="G1478" s="4">
        <v>468</v>
      </c>
      <c r="H1478" s="4">
        <v>0</v>
      </c>
      <c r="I1478" s="4">
        <v>468</v>
      </c>
      <c r="J1478" s="70">
        <f>VLOOKUP(Table7[[#This Row],[PurchaseOrderID]],Purchase_Order!$A$2:$E$1228,5,0)</f>
        <v>1508</v>
      </c>
      <c r="K1478" s="4" t="str">
        <f>IF(Table7[[#This Row],[RejectedQty]]=0,"","Rejected")</f>
        <v/>
      </c>
    </row>
    <row r="1479" spans="1:11" x14ac:dyDescent="0.25">
      <c r="A1479" s="5">
        <v>2350</v>
      </c>
      <c r="B1479" s="5">
        <v>946</v>
      </c>
      <c r="C1479" s="5">
        <v>2121</v>
      </c>
      <c r="D1479" s="18">
        <v>44103</v>
      </c>
      <c r="E1479" s="19">
        <v>123</v>
      </c>
      <c r="F1479" s="19">
        <v>940</v>
      </c>
      <c r="G1479" s="5">
        <v>550</v>
      </c>
      <c r="H1479" s="5">
        <v>0</v>
      </c>
      <c r="I1479" s="5">
        <v>550</v>
      </c>
      <c r="J1479" s="70">
        <f>VLOOKUP(Table7[[#This Row],[PurchaseOrderID]],Purchase_Order!$A$2:$E$1228,5,0)</f>
        <v>1508</v>
      </c>
      <c r="K1479" s="4" t="str">
        <f>IF(Table7[[#This Row],[RejectedQty]]=0,"","Rejected")</f>
        <v/>
      </c>
    </row>
    <row r="1480" spans="1:11" x14ac:dyDescent="0.25">
      <c r="A1480" s="4">
        <v>2351</v>
      </c>
      <c r="B1480" s="4">
        <v>946</v>
      </c>
      <c r="C1480" s="4">
        <v>2122</v>
      </c>
      <c r="D1480" s="20">
        <v>44103</v>
      </c>
      <c r="E1480" s="21">
        <v>123</v>
      </c>
      <c r="F1480" s="21">
        <v>535</v>
      </c>
      <c r="G1480" s="4">
        <v>550</v>
      </c>
      <c r="H1480" s="4">
        <v>0</v>
      </c>
      <c r="I1480" s="4">
        <v>550</v>
      </c>
      <c r="J1480" s="70">
        <f>VLOOKUP(Table7[[#This Row],[PurchaseOrderID]],Purchase_Order!$A$2:$E$1228,5,0)</f>
        <v>1508</v>
      </c>
      <c r="K1480" s="4" t="str">
        <f>IF(Table7[[#This Row],[RejectedQty]]=0,"","Rejected")</f>
        <v/>
      </c>
    </row>
    <row r="1481" spans="1:11" x14ac:dyDescent="0.25">
      <c r="A1481" s="5">
        <v>2352</v>
      </c>
      <c r="B1481" s="5">
        <v>947</v>
      </c>
      <c r="C1481" s="5">
        <v>2123</v>
      </c>
      <c r="D1481" s="18">
        <v>44103</v>
      </c>
      <c r="E1481" s="19">
        <v>123</v>
      </c>
      <c r="F1481" s="19">
        <v>679</v>
      </c>
      <c r="G1481" s="5">
        <v>550</v>
      </c>
      <c r="H1481" s="5">
        <v>0</v>
      </c>
      <c r="I1481" s="5">
        <v>550</v>
      </c>
      <c r="J1481" s="70">
        <f>VLOOKUP(Table7[[#This Row],[PurchaseOrderID]],Purchase_Order!$A$2:$E$1228,5,0)</f>
        <v>1694</v>
      </c>
      <c r="K1481" s="4" t="str">
        <f>IF(Table7[[#This Row],[RejectedQty]]=0,"","Rejected")</f>
        <v/>
      </c>
    </row>
    <row r="1482" spans="1:11" x14ac:dyDescent="0.25">
      <c r="A1482" s="4">
        <v>2353</v>
      </c>
      <c r="B1482" s="4">
        <v>948</v>
      </c>
      <c r="C1482" s="4">
        <v>2124</v>
      </c>
      <c r="D1482" s="20">
        <v>44103</v>
      </c>
      <c r="E1482" s="21">
        <v>123</v>
      </c>
      <c r="F1482" s="21">
        <v>507</v>
      </c>
      <c r="G1482" s="4">
        <v>550</v>
      </c>
      <c r="H1482" s="4">
        <v>0</v>
      </c>
      <c r="I1482" s="4">
        <v>550</v>
      </c>
      <c r="J1482" s="70">
        <f>VLOOKUP(Table7[[#This Row],[PurchaseOrderID]],Purchase_Order!$A$2:$E$1228,5,0)</f>
        <v>1624</v>
      </c>
      <c r="K1482" s="4" t="str">
        <f>IF(Table7[[#This Row],[RejectedQty]]=0,"","Rejected")</f>
        <v/>
      </c>
    </row>
    <row r="1483" spans="1:11" x14ac:dyDescent="0.25">
      <c r="A1483" s="5">
        <v>2354</v>
      </c>
      <c r="B1483" s="5">
        <v>948</v>
      </c>
      <c r="C1483" s="5">
        <v>2125</v>
      </c>
      <c r="D1483" s="18">
        <v>44103</v>
      </c>
      <c r="E1483" s="19">
        <v>125</v>
      </c>
      <c r="F1483" s="19">
        <v>508</v>
      </c>
      <c r="G1483" s="5">
        <v>550</v>
      </c>
      <c r="H1483" s="5">
        <v>0</v>
      </c>
      <c r="I1483" s="5">
        <v>550</v>
      </c>
      <c r="J1483" s="70">
        <f>VLOOKUP(Table7[[#This Row],[PurchaseOrderID]],Purchase_Order!$A$2:$E$1228,5,0)</f>
        <v>1624</v>
      </c>
      <c r="K1483" s="4" t="str">
        <f>IF(Table7[[#This Row],[RejectedQty]]=0,"","Rejected")</f>
        <v/>
      </c>
    </row>
    <row r="1484" spans="1:11" x14ac:dyDescent="0.25">
      <c r="A1484" s="4">
        <v>2355</v>
      </c>
      <c r="B1484" s="4" t="s">
        <v>2762</v>
      </c>
      <c r="C1484" s="4" t="s">
        <v>2763</v>
      </c>
      <c r="D1484" s="20">
        <v>44104</v>
      </c>
      <c r="E1484" s="21">
        <v>125</v>
      </c>
      <c r="F1484" s="21">
        <v>506</v>
      </c>
      <c r="G1484" s="4">
        <v>1000</v>
      </c>
      <c r="H1484" s="4">
        <v>0</v>
      </c>
      <c r="I1484" s="4">
        <v>1000</v>
      </c>
      <c r="J1484" s="70" t="e">
        <f>VLOOKUP(Table7[[#This Row],[PurchaseOrderID]],Purchase_Order!$A$2:$E$1228,5,0)</f>
        <v>#N/A</v>
      </c>
      <c r="K1484" s="4" t="str">
        <f>IF(Table7[[#This Row],[RejectedQty]]=0,"","Rejected")</f>
        <v/>
      </c>
    </row>
    <row r="1485" spans="1:11" x14ac:dyDescent="0.25">
      <c r="A1485" s="5">
        <v>2356</v>
      </c>
      <c r="B1485" s="5" t="s">
        <v>2764</v>
      </c>
      <c r="C1485" s="5" t="s">
        <v>2765</v>
      </c>
      <c r="D1485" s="18">
        <v>44104</v>
      </c>
      <c r="E1485" s="19">
        <v>123</v>
      </c>
      <c r="F1485" s="19">
        <v>508</v>
      </c>
      <c r="G1485" s="5">
        <v>3000</v>
      </c>
      <c r="H1485" s="5">
        <v>0</v>
      </c>
      <c r="I1485" s="5">
        <v>3000</v>
      </c>
      <c r="J1485" s="70">
        <f>VLOOKUP(Table7[[#This Row],[PurchaseOrderID]],Purchase_Order!$A$2:$E$1228,5,0)</f>
        <v>1530</v>
      </c>
      <c r="K1485" s="4" t="str">
        <f>IF(Table7[[#This Row],[RejectedQty]]=0,"","Rejected")</f>
        <v/>
      </c>
    </row>
    <row r="1486" spans="1:11" x14ac:dyDescent="0.25">
      <c r="A1486" s="4">
        <v>2357</v>
      </c>
      <c r="B1486" s="4" t="s">
        <v>2766</v>
      </c>
      <c r="C1486" s="4" t="s">
        <v>2767</v>
      </c>
      <c r="D1486" s="20">
        <v>44104</v>
      </c>
      <c r="E1486" s="21">
        <v>125</v>
      </c>
      <c r="F1486" s="21">
        <v>940</v>
      </c>
      <c r="G1486" s="4">
        <v>2000</v>
      </c>
      <c r="H1486" s="4">
        <v>0</v>
      </c>
      <c r="I1486" s="4">
        <v>2000</v>
      </c>
      <c r="J1486" s="70" t="e">
        <f>VLOOKUP(Table7[[#This Row],[PurchaseOrderID]],Purchase_Order!$A$2:$E$1228,5,0)</f>
        <v>#N/A</v>
      </c>
      <c r="K1486" s="4" t="str">
        <f>IF(Table7[[#This Row],[RejectedQty]]=0,"","Rejected")</f>
        <v/>
      </c>
    </row>
    <row r="1487" spans="1:11" x14ac:dyDescent="0.25">
      <c r="A1487" s="5">
        <v>2358</v>
      </c>
      <c r="B1487" s="5">
        <v>949</v>
      </c>
      <c r="C1487" s="5">
        <v>2126</v>
      </c>
      <c r="D1487" s="18">
        <v>44105</v>
      </c>
      <c r="E1487" s="19">
        <v>123</v>
      </c>
      <c r="F1487" s="19">
        <v>491</v>
      </c>
      <c r="G1487" s="5">
        <v>3</v>
      </c>
      <c r="H1487" s="5">
        <v>0</v>
      </c>
      <c r="I1487" s="5">
        <v>3</v>
      </c>
      <c r="J1487" s="70">
        <f>VLOOKUP(Table7[[#This Row],[PurchaseOrderID]],Purchase_Order!$A$2:$E$1228,5,0)</f>
        <v>1548</v>
      </c>
      <c r="K1487" s="4" t="str">
        <f>IF(Table7[[#This Row],[RejectedQty]]=0,"","Rejected")</f>
        <v/>
      </c>
    </row>
    <row r="1488" spans="1:11" x14ac:dyDescent="0.25">
      <c r="A1488" s="4">
        <v>2359</v>
      </c>
      <c r="B1488" s="4">
        <v>950</v>
      </c>
      <c r="C1488" s="4">
        <v>2127</v>
      </c>
      <c r="D1488" s="20">
        <v>44105</v>
      </c>
      <c r="E1488" s="21">
        <v>123</v>
      </c>
      <c r="F1488" s="21">
        <v>349</v>
      </c>
      <c r="G1488" s="4">
        <v>3</v>
      </c>
      <c r="H1488" s="4">
        <v>0</v>
      </c>
      <c r="I1488" s="4">
        <v>3</v>
      </c>
      <c r="J1488" s="70">
        <f>VLOOKUP(Table7[[#This Row],[PurchaseOrderID]],Purchase_Order!$A$2:$E$1228,5,0)</f>
        <v>1598</v>
      </c>
      <c r="K1488" s="4" t="str">
        <f>IF(Table7[[#This Row],[RejectedQty]]=0,"","Rejected")</f>
        <v/>
      </c>
    </row>
    <row r="1489" spans="1:11" x14ac:dyDescent="0.25">
      <c r="A1489" s="5">
        <v>2360</v>
      </c>
      <c r="B1489" s="5">
        <v>951</v>
      </c>
      <c r="C1489" s="5">
        <v>2128</v>
      </c>
      <c r="D1489" s="18">
        <v>44105</v>
      </c>
      <c r="E1489" s="19">
        <v>125</v>
      </c>
      <c r="F1489" s="19">
        <v>935</v>
      </c>
      <c r="G1489" s="5">
        <v>550</v>
      </c>
      <c r="H1489" s="5">
        <v>0</v>
      </c>
      <c r="I1489" s="5">
        <v>550</v>
      </c>
      <c r="J1489" s="70">
        <f>VLOOKUP(Table7[[#This Row],[PurchaseOrderID]],Purchase_Order!$A$2:$E$1228,5,0)</f>
        <v>1658</v>
      </c>
      <c r="K1489" s="4" t="str">
        <f>IF(Table7[[#This Row],[RejectedQty]]=0,"","Rejected")</f>
        <v/>
      </c>
    </row>
    <row r="1490" spans="1:11" x14ac:dyDescent="0.25">
      <c r="A1490" s="4">
        <v>2361</v>
      </c>
      <c r="B1490" s="4">
        <v>951</v>
      </c>
      <c r="C1490" s="4">
        <v>2129</v>
      </c>
      <c r="D1490" s="20">
        <v>44105</v>
      </c>
      <c r="E1490" s="21">
        <v>125</v>
      </c>
      <c r="F1490" s="21">
        <v>936</v>
      </c>
      <c r="G1490" s="4">
        <v>550</v>
      </c>
      <c r="H1490" s="4">
        <v>0</v>
      </c>
      <c r="I1490" s="4">
        <v>550</v>
      </c>
      <c r="J1490" s="70">
        <f>VLOOKUP(Table7[[#This Row],[PurchaseOrderID]],Purchase_Order!$A$2:$E$1228,5,0)</f>
        <v>1658</v>
      </c>
      <c r="K1490" s="4" t="str">
        <f>IF(Table7[[#This Row],[RejectedQty]]=0,"","Rejected")</f>
        <v/>
      </c>
    </row>
    <row r="1491" spans="1:11" x14ac:dyDescent="0.25">
      <c r="A1491" s="5">
        <v>2362</v>
      </c>
      <c r="B1491" s="5">
        <v>952</v>
      </c>
      <c r="C1491" s="5">
        <v>2130</v>
      </c>
      <c r="D1491" s="18">
        <v>44105</v>
      </c>
      <c r="E1491" s="19">
        <v>125</v>
      </c>
      <c r="F1491" s="19">
        <v>397</v>
      </c>
      <c r="G1491" s="5">
        <v>3</v>
      </c>
      <c r="H1491" s="5">
        <v>0</v>
      </c>
      <c r="I1491" s="5">
        <v>3</v>
      </c>
      <c r="J1491" s="70">
        <f>VLOOKUP(Table7[[#This Row],[PurchaseOrderID]],Purchase_Order!$A$2:$E$1228,5,0)</f>
        <v>1536</v>
      </c>
      <c r="K1491" s="4" t="str">
        <f>IF(Table7[[#This Row],[RejectedQty]]=0,"","Rejected")</f>
        <v/>
      </c>
    </row>
    <row r="1492" spans="1:11" x14ac:dyDescent="0.25">
      <c r="A1492" s="4">
        <v>2363</v>
      </c>
      <c r="B1492" s="4">
        <v>953</v>
      </c>
      <c r="C1492" s="4">
        <v>2131</v>
      </c>
      <c r="D1492" s="20">
        <v>44105</v>
      </c>
      <c r="E1492" s="21">
        <v>125</v>
      </c>
      <c r="F1492" s="21">
        <v>485</v>
      </c>
      <c r="G1492" s="4">
        <v>550</v>
      </c>
      <c r="H1492" s="4">
        <v>0</v>
      </c>
      <c r="I1492" s="4">
        <v>550</v>
      </c>
      <c r="J1492" s="70">
        <f>VLOOKUP(Table7[[#This Row],[PurchaseOrderID]],Purchase_Order!$A$2:$E$1228,5,0)</f>
        <v>1568</v>
      </c>
      <c r="K1492" s="4" t="str">
        <f>IF(Table7[[#This Row],[RejectedQty]]=0,"","Rejected")</f>
        <v/>
      </c>
    </row>
    <row r="1493" spans="1:11" x14ac:dyDescent="0.25">
      <c r="A1493" s="5">
        <v>2364</v>
      </c>
      <c r="B1493" s="5">
        <v>953</v>
      </c>
      <c r="C1493" s="5">
        <v>2132</v>
      </c>
      <c r="D1493" s="18">
        <v>44105</v>
      </c>
      <c r="E1493" s="19">
        <v>123</v>
      </c>
      <c r="F1493" s="19">
        <v>486</v>
      </c>
      <c r="G1493" s="5">
        <v>550</v>
      </c>
      <c r="H1493" s="5">
        <v>0</v>
      </c>
      <c r="I1493" s="5">
        <v>550</v>
      </c>
      <c r="J1493" s="70">
        <f>VLOOKUP(Table7[[#This Row],[PurchaseOrderID]],Purchase_Order!$A$2:$E$1228,5,0)</f>
        <v>1568</v>
      </c>
      <c r="K1493" s="4" t="str">
        <f>IF(Table7[[#This Row],[RejectedQty]]=0,"","Rejected")</f>
        <v/>
      </c>
    </row>
    <row r="1494" spans="1:11" x14ac:dyDescent="0.25">
      <c r="A1494" s="4">
        <v>2365</v>
      </c>
      <c r="B1494" s="4">
        <v>953</v>
      </c>
      <c r="C1494" s="4">
        <v>2133</v>
      </c>
      <c r="D1494" s="20">
        <v>44105</v>
      </c>
      <c r="E1494" s="21">
        <v>125</v>
      </c>
      <c r="F1494" s="21">
        <v>487</v>
      </c>
      <c r="G1494" s="4">
        <v>550</v>
      </c>
      <c r="H1494" s="4">
        <v>0</v>
      </c>
      <c r="I1494" s="4">
        <v>550</v>
      </c>
      <c r="J1494" s="70">
        <f>VLOOKUP(Table7[[#This Row],[PurchaseOrderID]],Purchase_Order!$A$2:$E$1228,5,0)</f>
        <v>1568</v>
      </c>
      <c r="K1494" s="4" t="str">
        <f>IF(Table7[[#This Row],[RejectedQty]]=0,"","Rejected")</f>
        <v/>
      </c>
    </row>
    <row r="1495" spans="1:11" x14ac:dyDescent="0.25">
      <c r="A1495" s="5">
        <v>2366</v>
      </c>
      <c r="B1495" s="5">
        <v>954</v>
      </c>
      <c r="C1495" s="5">
        <v>2134</v>
      </c>
      <c r="D1495" s="18">
        <v>44105</v>
      </c>
      <c r="E1495" s="19">
        <v>125</v>
      </c>
      <c r="F1495" s="19">
        <v>402</v>
      </c>
      <c r="G1495" s="5">
        <v>3</v>
      </c>
      <c r="H1495" s="5">
        <v>0</v>
      </c>
      <c r="I1495" s="5">
        <v>3</v>
      </c>
      <c r="J1495" s="70">
        <f>VLOOKUP(Table7[[#This Row],[PurchaseOrderID]],Purchase_Order!$A$2:$E$1228,5,0)</f>
        <v>1648</v>
      </c>
      <c r="K1495" s="4" t="str">
        <f>IF(Table7[[#This Row],[RejectedQty]]=0,"","Rejected")</f>
        <v/>
      </c>
    </row>
    <row r="1496" spans="1:11" x14ac:dyDescent="0.25">
      <c r="A1496" s="4">
        <v>2367</v>
      </c>
      <c r="B1496" s="4">
        <v>955</v>
      </c>
      <c r="C1496" s="4">
        <v>2135</v>
      </c>
      <c r="D1496" s="20">
        <v>44105</v>
      </c>
      <c r="E1496" s="21">
        <v>125</v>
      </c>
      <c r="F1496" s="21">
        <v>512</v>
      </c>
      <c r="G1496" s="4">
        <v>506</v>
      </c>
      <c r="H1496" s="4">
        <v>0</v>
      </c>
      <c r="I1496" s="4">
        <v>506</v>
      </c>
      <c r="J1496" s="70">
        <f>VLOOKUP(Table7[[#This Row],[PurchaseOrderID]],Purchase_Order!$A$2:$E$1228,5,0)</f>
        <v>1646</v>
      </c>
      <c r="K1496" s="4" t="str">
        <f>IF(Table7[[#This Row],[RejectedQty]]=0,"","Rejected")</f>
        <v/>
      </c>
    </row>
    <row r="1497" spans="1:11" x14ac:dyDescent="0.25">
      <c r="A1497" s="5">
        <v>2368</v>
      </c>
      <c r="B1497" s="5">
        <v>956</v>
      </c>
      <c r="C1497" s="5">
        <v>2136</v>
      </c>
      <c r="D1497" s="18">
        <v>44105</v>
      </c>
      <c r="E1497" s="19">
        <v>123</v>
      </c>
      <c r="F1497" s="19">
        <v>409</v>
      </c>
      <c r="G1497" s="5">
        <v>3</v>
      </c>
      <c r="H1497" s="5">
        <v>0</v>
      </c>
      <c r="I1497" s="5">
        <v>3</v>
      </c>
      <c r="J1497" s="70">
        <f>VLOOKUP(Table7[[#This Row],[PurchaseOrderID]],Purchase_Order!$A$2:$E$1228,5,0)</f>
        <v>1672</v>
      </c>
      <c r="K1497" s="4" t="str">
        <f>IF(Table7[[#This Row],[RejectedQty]]=0,"","Rejected")</f>
        <v/>
      </c>
    </row>
    <row r="1498" spans="1:11" x14ac:dyDescent="0.25">
      <c r="A1498" s="4">
        <v>2369</v>
      </c>
      <c r="B1498" s="4">
        <v>956</v>
      </c>
      <c r="C1498" s="4">
        <v>2137</v>
      </c>
      <c r="D1498" s="20">
        <v>44105</v>
      </c>
      <c r="E1498" s="21">
        <v>123</v>
      </c>
      <c r="F1498" s="21">
        <v>914</v>
      </c>
      <c r="G1498" s="4">
        <v>550</v>
      </c>
      <c r="H1498" s="4">
        <v>0</v>
      </c>
      <c r="I1498" s="4">
        <v>550</v>
      </c>
      <c r="J1498" s="70">
        <f>VLOOKUP(Table7[[#This Row],[PurchaseOrderID]],Purchase_Order!$A$2:$E$1228,5,0)</f>
        <v>1672</v>
      </c>
      <c r="K1498" s="4" t="str">
        <f>IF(Table7[[#This Row],[RejectedQty]]=0,"","Rejected")</f>
        <v/>
      </c>
    </row>
    <row r="1499" spans="1:11" x14ac:dyDescent="0.25">
      <c r="A1499" s="5">
        <v>2370</v>
      </c>
      <c r="B1499" s="5">
        <v>956</v>
      </c>
      <c r="C1499" s="5">
        <v>2138</v>
      </c>
      <c r="D1499" s="18">
        <v>44105</v>
      </c>
      <c r="E1499" s="19">
        <v>123</v>
      </c>
      <c r="F1499" s="19">
        <v>915</v>
      </c>
      <c r="G1499" s="5">
        <v>550</v>
      </c>
      <c r="H1499" s="5">
        <v>0</v>
      </c>
      <c r="I1499" s="5">
        <v>550</v>
      </c>
      <c r="J1499" s="70">
        <f>VLOOKUP(Table7[[#This Row],[PurchaseOrderID]],Purchase_Order!$A$2:$E$1228,5,0)</f>
        <v>1672</v>
      </c>
      <c r="K1499" s="4" t="str">
        <f>IF(Table7[[#This Row],[RejectedQty]]=0,"","Rejected")</f>
        <v/>
      </c>
    </row>
    <row r="1500" spans="1:11" x14ac:dyDescent="0.25">
      <c r="A1500" s="4">
        <v>2371</v>
      </c>
      <c r="B1500" s="4">
        <v>956</v>
      </c>
      <c r="C1500" s="4">
        <v>2139</v>
      </c>
      <c r="D1500" s="20">
        <v>44105</v>
      </c>
      <c r="E1500" s="21">
        <v>123</v>
      </c>
      <c r="F1500" s="21">
        <v>916</v>
      </c>
      <c r="G1500" s="4">
        <v>550</v>
      </c>
      <c r="H1500" s="4">
        <v>0</v>
      </c>
      <c r="I1500" s="4">
        <v>550</v>
      </c>
      <c r="J1500" s="70">
        <f>VLOOKUP(Table7[[#This Row],[PurchaseOrderID]],Purchase_Order!$A$2:$E$1228,5,0)</f>
        <v>1672</v>
      </c>
      <c r="K1500" s="4" t="str">
        <f>IF(Table7[[#This Row],[RejectedQty]]=0,"","Rejected")</f>
        <v/>
      </c>
    </row>
    <row r="1501" spans="1:11" x14ac:dyDescent="0.25">
      <c r="A1501" s="5">
        <v>2372</v>
      </c>
      <c r="B1501" s="5">
        <v>957</v>
      </c>
      <c r="C1501" s="5">
        <v>2140</v>
      </c>
      <c r="D1501" s="18">
        <v>44105</v>
      </c>
      <c r="E1501" s="19">
        <v>123</v>
      </c>
      <c r="F1501" s="19">
        <v>525</v>
      </c>
      <c r="G1501" s="5">
        <v>550</v>
      </c>
      <c r="H1501" s="5">
        <v>0</v>
      </c>
      <c r="I1501" s="5">
        <v>550</v>
      </c>
      <c r="J1501" s="70">
        <f>VLOOKUP(Table7[[#This Row],[PurchaseOrderID]],Purchase_Order!$A$2:$E$1228,5,0)</f>
        <v>1600</v>
      </c>
      <c r="K1501" s="4" t="str">
        <f>IF(Table7[[#This Row],[RejectedQty]]=0,"","Rejected")</f>
        <v/>
      </c>
    </row>
    <row r="1502" spans="1:11" x14ac:dyDescent="0.25">
      <c r="A1502" s="4">
        <v>2373</v>
      </c>
      <c r="B1502" s="4">
        <v>958</v>
      </c>
      <c r="C1502" s="4">
        <v>2141</v>
      </c>
      <c r="D1502" s="20">
        <v>44105</v>
      </c>
      <c r="E1502" s="21">
        <v>123</v>
      </c>
      <c r="F1502" s="21">
        <v>526</v>
      </c>
      <c r="G1502" s="4">
        <v>550</v>
      </c>
      <c r="H1502" s="4">
        <v>0</v>
      </c>
      <c r="I1502" s="4">
        <v>550</v>
      </c>
      <c r="J1502" s="70">
        <f>VLOOKUP(Table7[[#This Row],[PurchaseOrderID]],Purchase_Order!$A$2:$E$1228,5,0)</f>
        <v>1522</v>
      </c>
      <c r="K1502" s="4" t="str">
        <f>IF(Table7[[#This Row],[RejectedQty]]=0,"","Rejected")</f>
        <v/>
      </c>
    </row>
    <row r="1503" spans="1:11" x14ac:dyDescent="0.25">
      <c r="A1503" s="5">
        <v>2374</v>
      </c>
      <c r="B1503" s="5">
        <v>959</v>
      </c>
      <c r="C1503" s="5">
        <v>2142</v>
      </c>
      <c r="D1503" s="18">
        <v>44105</v>
      </c>
      <c r="E1503" s="19">
        <v>123</v>
      </c>
      <c r="F1503" s="19">
        <v>908</v>
      </c>
      <c r="G1503" s="5">
        <v>550</v>
      </c>
      <c r="H1503" s="5">
        <v>0</v>
      </c>
      <c r="I1503" s="5">
        <v>550</v>
      </c>
      <c r="J1503" s="70">
        <f>VLOOKUP(Table7[[#This Row],[PurchaseOrderID]],Purchase_Order!$A$2:$E$1228,5,0)</f>
        <v>1570</v>
      </c>
      <c r="K1503" s="4" t="str">
        <f>IF(Table7[[#This Row],[RejectedQty]]=0,"","Rejected")</f>
        <v/>
      </c>
    </row>
    <row r="1504" spans="1:11" x14ac:dyDescent="0.25">
      <c r="A1504" s="4">
        <v>2375</v>
      </c>
      <c r="B1504" s="4">
        <v>959</v>
      </c>
      <c r="C1504" s="4">
        <v>2143</v>
      </c>
      <c r="D1504" s="20">
        <v>44105</v>
      </c>
      <c r="E1504" s="21">
        <v>125</v>
      </c>
      <c r="F1504" s="21">
        <v>909</v>
      </c>
      <c r="G1504" s="4">
        <v>550</v>
      </c>
      <c r="H1504" s="4">
        <v>0</v>
      </c>
      <c r="I1504" s="4">
        <v>550</v>
      </c>
      <c r="J1504" s="70">
        <f>VLOOKUP(Table7[[#This Row],[PurchaseOrderID]],Purchase_Order!$A$2:$E$1228,5,0)</f>
        <v>1570</v>
      </c>
      <c r="K1504" s="4" t="str">
        <f>IF(Table7[[#This Row],[RejectedQty]]=0,"","Rejected")</f>
        <v/>
      </c>
    </row>
    <row r="1505" spans="1:11" x14ac:dyDescent="0.25">
      <c r="A1505" s="5">
        <v>2376</v>
      </c>
      <c r="B1505" s="5">
        <v>959</v>
      </c>
      <c r="C1505" s="5">
        <v>2144</v>
      </c>
      <c r="D1505" s="18">
        <v>44105</v>
      </c>
      <c r="E1505" s="19">
        <v>125</v>
      </c>
      <c r="F1505" s="19">
        <v>913</v>
      </c>
      <c r="G1505" s="5">
        <v>550</v>
      </c>
      <c r="H1505" s="5">
        <v>0</v>
      </c>
      <c r="I1505" s="5">
        <v>550</v>
      </c>
      <c r="J1505" s="70">
        <f>VLOOKUP(Table7[[#This Row],[PurchaseOrderID]],Purchase_Order!$A$2:$E$1228,5,0)</f>
        <v>1570</v>
      </c>
      <c r="K1505" s="4" t="str">
        <f>IF(Table7[[#This Row],[RejectedQty]]=0,"","Rejected")</f>
        <v/>
      </c>
    </row>
    <row r="1506" spans="1:11" x14ac:dyDescent="0.25">
      <c r="A1506" s="4">
        <v>2377</v>
      </c>
      <c r="B1506" s="4">
        <v>960</v>
      </c>
      <c r="C1506" s="4">
        <v>2145</v>
      </c>
      <c r="D1506" s="20">
        <v>44105</v>
      </c>
      <c r="E1506" s="21">
        <v>123</v>
      </c>
      <c r="F1506" s="21">
        <v>356</v>
      </c>
      <c r="G1506" s="4">
        <v>60</v>
      </c>
      <c r="H1506" s="4">
        <v>0</v>
      </c>
      <c r="I1506" s="4">
        <v>60</v>
      </c>
      <c r="J1506" s="70">
        <f>VLOOKUP(Table7[[#This Row],[PurchaseOrderID]],Purchase_Order!$A$2:$E$1228,5,0)</f>
        <v>1516</v>
      </c>
      <c r="K1506" s="4" t="str">
        <f>IF(Table7[[#This Row],[RejectedQty]]=0,"","Rejected")</f>
        <v/>
      </c>
    </row>
    <row r="1507" spans="1:11" x14ac:dyDescent="0.25">
      <c r="A1507" s="5">
        <v>2378</v>
      </c>
      <c r="B1507" s="5">
        <v>960</v>
      </c>
      <c r="C1507" s="5">
        <v>2146</v>
      </c>
      <c r="D1507" s="18">
        <v>44105</v>
      </c>
      <c r="E1507" s="19">
        <v>125</v>
      </c>
      <c r="F1507" s="19">
        <v>357</v>
      </c>
      <c r="G1507" s="5">
        <v>60</v>
      </c>
      <c r="H1507" s="5">
        <v>6</v>
      </c>
      <c r="I1507" s="5">
        <v>54</v>
      </c>
      <c r="J1507" s="70">
        <f>VLOOKUP(Table7[[#This Row],[PurchaseOrderID]],Purchase_Order!$A$2:$E$1228,5,0)</f>
        <v>1516</v>
      </c>
      <c r="K1507" s="4" t="str">
        <f>IF(Table7[[#This Row],[RejectedQty]]=0,"","Rejected")</f>
        <v>Rejected</v>
      </c>
    </row>
    <row r="1508" spans="1:11" x14ac:dyDescent="0.25">
      <c r="A1508" s="4">
        <v>2379</v>
      </c>
      <c r="B1508" s="4">
        <v>961</v>
      </c>
      <c r="C1508" s="4">
        <v>2147</v>
      </c>
      <c r="D1508" s="20">
        <v>44105</v>
      </c>
      <c r="E1508" s="21">
        <v>123</v>
      </c>
      <c r="F1508" s="21">
        <v>935</v>
      </c>
      <c r="G1508" s="4">
        <v>550</v>
      </c>
      <c r="H1508" s="4">
        <v>0</v>
      </c>
      <c r="I1508" s="4">
        <v>550</v>
      </c>
      <c r="J1508" s="70">
        <f>VLOOKUP(Table7[[#This Row],[PurchaseOrderID]],Purchase_Order!$A$2:$E$1228,5,0)</f>
        <v>1506</v>
      </c>
      <c r="K1508" s="4" t="str">
        <f>IF(Table7[[#This Row],[RejectedQty]]=0,"","Rejected")</f>
        <v/>
      </c>
    </row>
    <row r="1509" spans="1:11" x14ac:dyDescent="0.25">
      <c r="A1509" s="5">
        <v>2380</v>
      </c>
      <c r="B1509" s="5">
        <v>961</v>
      </c>
      <c r="C1509" s="5">
        <v>2148</v>
      </c>
      <c r="D1509" s="18">
        <v>44105</v>
      </c>
      <c r="E1509" s="19">
        <v>123</v>
      </c>
      <c r="F1509" s="19">
        <v>936</v>
      </c>
      <c r="G1509" s="5">
        <v>550</v>
      </c>
      <c r="H1509" s="5">
        <v>0</v>
      </c>
      <c r="I1509" s="5">
        <v>550</v>
      </c>
      <c r="J1509" s="70">
        <f>VLOOKUP(Table7[[#This Row],[PurchaseOrderID]],Purchase_Order!$A$2:$E$1228,5,0)</f>
        <v>1506</v>
      </c>
      <c r="K1509" s="4" t="str">
        <f>IF(Table7[[#This Row],[RejectedQty]]=0,"","Rejected")</f>
        <v/>
      </c>
    </row>
    <row r="1510" spans="1:11" x14ac:dyDescent="0.25">
      <c r="A1510" s="4">
        <v>2381</v>
      </c>
      <c r="B1510" s="4">
        <v>962</v>
      </c>
      <c r="C1510" s="4">
        <v>2149</v>
      </c>
      <c r="D1510" s="20">
        <v>44105</v>
      </c>
      <c r="E1510" s="21">
        <v>125</v>
      </c>
      <c r="F1510" s="21">
        <v>524</v>
      </c>
      <c r="G1510" s="4">
        <v>550</v>
      </c>
      <c r="H1510" s="4">
        <v>82</v>
      </c>
      <c r="I1510" s="4">
        <v>468</v>
      </c>
      <c r="J1510" s="70">
        <f>VLOOKUP(Table7[[#This Row],[PurchaseOrderID]],Purchase_Order!$A$2:$E$1228,5,0)</f>
        <v>1626</v>
      </c>
      <c r="K1510" s="4" t="str">
        <f>IF(Table7[[#This Row],[RejectedQty]]=0,"","Rejected")</f>
        <v>Rejected</v>
      </c>
    </row>
    <row r="1511" spans="1:11" x14ac:dyDescent="0.25">
      <c r="A1511" s="5">
        <v>2382</v>
      </c>
      <c r="B1511" s="5">
        <v>963</v>
      </c>
      <c r="C1511" s="5">
        <v>2150</v>
      </c>
      <c r="D1511" s="18">
        <v>44105</v>
      </c>
      <c r="E1511" s="19">
        <v>125</v>
      </c>
      <c r="F1511" s="19">
        <v>911</v>
      </c>
      <c r="G1511" s="5">
        <v>550</v>
      </c>
      <c r="H1511" s="5">
        <v>0</v>
      </c>
      <c r="I1511" s="5">
        <v>550</v>
      </c>
      <c r="J1511" s="70">
        <f>VLOOKUP(Table7[[#This Row],[PurchaseOrderID]],Purchase_Order!$A$2:$E$1228,5,0)</f>
        <v>1542</v>
      </c>
      <c r="K1511" s="4" t="str">
        <f>IF(Table7[[#This Row],[RejectedQty]]=0,"","Rejected")</f>
        <v/>
      </c>
    </row>
    <row r="1512" spans="1:11" x14ac:dyDescent="0.25">
      <c r="A1512" s="4">
        <v>2383</v>
      </c>
      <c r="B1512" s="4">
        <v>963</v>
      </c>
      <c r="C1512" s="4">
        <v>2151</v>
      </c>
      <c r="D1512" s="20">
        <v>44105</v>
      </c>
      <c r="E1512" s="21">
        <v>125</v>
      </c>
      <c r="F1512" s="21">
        <v>912</v>
      </c>
      <c r="G1512" s="4">
        <v>550</v>
      </c>
      <c r="H1512" s="4">
        <v>0</v>
      </c>
      <c r="I1512" s="4">
        <v>550</v>
      </c>
      <c r="J1512" s="70">
        <f>VLOOKUP(Table7[[#This Row],[PurchaseOrderID]],Purchase_Order!$A$2:$E$1228,5,0)</f>
        <v>1542</v>
      </c>
      <c r="K1512" s="4" t="str">
        <f>IF(Table7[[#This Row],[RejectedQty]]=0,"","Rejected")</f>
        <v/>
      </c>
    </row>
    <row r="1513" spans="1:11" x14ac:dyDescent="0.25">
      <c r="A1513" s="5">
        <v>2384</v>
      </c>
      <c r="B1513" s="5">
        <v>964</v>
      </c>
      <c r="C1513" s="5">
        <v>2152</v>
      </c>
      <c r="D1513" s="18">
        <v>44105</v>
      </c>
      <c r="E1513" s="19">
        <v>125</v>
      </c>
      <c r="F1513" s="19">
        <v>910</v>
      </c>
      <c r="G1513" s="5">
        <v>550</v>
      </c>
      <c r="H1513" s="5">
        <v>0</v>
      </c>
      <c r="I1513" s="5">
        <v>550</v>
      </c>
      <c r="J1513" s="70">
        <f>VLOOKUP(Table7[[#This Row],[PurchaseOrderID]],Purchase_Order!$A$2:$E$1228,5,0)</f>
        <v>1610</v>
      </c>
      <c r="K1513" s="4" t="str">
        <f>IF(Table7[[#This Row],[RejectedQty]]=0,"","Rejected")</f>
        <v/>
      </c>
    </row>
    <row r="1514" spans="1:11" x14ac:dyDescent="0.25">
      <c r="A1514" s="4">
        <v>2385</v>
      </c>
      <c r="B1514" s="4">
        <v>965</v>
      </c>
      <c r="C1514" s="4">
        <v>2153</v>
      </c>
      <c r="D1514" s="20">
        <v>44109</v>
      </c>
      <c r="E1514" s="21">
        <v>123</v>
      </c>
      <c r="F1514" s="21">
        <v>527</v>
      </c>
      <c r="G1514" s="4">
        <v>550</v>
      </c>
      <c r="H1514" s="4">
        <v>0</v>
      </c>
      <c r="I1514" s="4">
        <v>550</v>
      </c>
      <c r="J1514" s="70">
        <f>VLOOKUP(Table7[[#This Row],[PurchaseOrderID]],Purchase_Order!$A$2:$E$1228,5,0)</f>
        <v>1644</v>
      </c>
      <c r="K1514" s="4" t="str">
        <f>IF(Table7[[#This Row],[RejectedQty]]=0,"","Rejected")</f>
        <v/>
      </c>
    </row>
    <row r="1515" spans="1:11" x14ac:dyDescent="0.25">
      <c r="A1515" s="5">
        <v>2386</v>
      </c>
      <c r="B1515" s="5">
        <v>966</v>
      </c>
      <c r="C1515" s="5">
        <v>2154</v>
      </c>
      <c r="D1515" s="18">
        <v>44109</v>
      </c>
      <c r="E1515" s="19">
        <v>125</v>
      </c>
      <c r="F1515" s="19">
        <v>938</v>
      </c>
      <c r="G1515" s="5">
        <v>468</v>
      </c>
      <c r="H1515" s="5">
        <v>0</v>
      </c>
      <c r="I1515" s="5">
        <v>468</v>
      </c>
      <c r="J1515" s="70">
        <f>VLOOKUP(Table7[[#This Row],[PurchaseOrderID]],Purchase_Order!$A$2:$E$1228,5,0)</f>
        <v>1680</v>
      </c>
      <c r="K1515" s="4" t="str">
        <f>IF(Table7[[#This Row],[RejectedQty]]=0,"","Rejected")</f>
        <v/>
      </c>
    </row>
    <row r="1516" spans="1:11" x14ac:dyDescent="0.25">
      <c r="A1516" s="4">
        <v>2387</v>
      </c>
      <c r="B1516" s="4">
        <v>966</v>
      </c>
      <c r="C1516" s="4">
        <v>2155</v>
      </c>
      <c r="D1516" s="20">
        <v>44109</v>
      </c>
      <c r="E1516" s="21">
        <v>125</v>
      </c>
      <c r="F1516" s="21">
        <v>939</v>
      </c>
      <c r="G1516" s="4">
        <v>550</v>
      </c>
      <c r="H1516" s="4">
        <v>0</v>
      </c>
      <c r="I1516" s="4">
        <v>550</v>
      </c>
      <c r="J1516" s="70">
        <f>VLOOKUP(Table7[[#This Row],[PurchaseOrderID]],Purchase_Order!$A$2:$E$1228,5,0)</f>
        <v>1680</v>
      </c>
      <c r="K1516" s="4" t="str">
        <f>IF(Table7[[#This Row],[RejectedQty]]=0,"","Rejected")</f>
        <v/>
      </c>
    </row>
    <row r="1517" spans="1:11" x14ac:dyDescent="0.25">
      <c r="A1517" s="5">
        <v>2388</v>
      </c>
      <c r="B1517" s="5">
        <v>966</v>
      </c>
      <c r="C1517" s="5">
        <v>2156</v>
      </c>
      <c r="D1517" s="18">
        <v>44109</v>
      </c>
      <c r="E1517" s="19">
        <v>125</v>
      </c>
      <c r="F1517" s="19">
        <v>509</v>
      </c>
      <c r="G1517" s="5">
        <v>550</v>
      </c>
      <c r="H1517" s="5">
        <v>0</v>
      </c>
      <c r="I1517" s="5">
        <v>550</v>
      </c>
      <c r="J1517" s="70">
        <f>VLOOKUP(Table7[[#This Row],[PurchaseOrderID]],Purchase_Order!$A$2:$E$1228,5,0)</f>
        <v>1680</v>
      </c>
      <c r="K1517" s="4" t="str">
        <f>IF(Table7[[#This Row],[RejectedQty]]=0,"","Rejected")</f>
        <v/>
      </c>
    </row>
    <row r="1518" spans="1:11" x14ac:dyDescent="0.25">
      <c r="A1518" s="4">
        <v>2389</v>
      </c>
      <c r="B1518" s="4">
        <v>967</v>
      </c>
      <c r="C1518" s="4">
        <v>2157</v>
      </c>
      <c r="D1518" s="20">
        <v>44109</v>
      </c>
      <c r="E1518" s="21">
        <v>123</v>
      </c>
      <c r="F1518" s="21">
        <v>492</v>
      </c>
      <c r="G1518" s="4">
        <v>60</v>
      </c>
      <c r="H1518" s="4">
        <v>0</v>
      </c>
      <c r="I1518" s="4">
        <v>60</v>
      </c>
      <c r="J1518" s="70">
        <f>VLOOKUP(Table7[[#This Row],[PurchaseOrderID]],Purchase_Order!$A$2:$E$1228,5,0)</f>
        <v>1584</v>
      </c>
      <c r="K1518" s="4" t="str">
        <f>IF(Table7[[#This Row],[RejectedQty]]=0,"","Rejected")</f>
        <v/>
      </c>
    </row>
    <row r="1519" spans="1:11" x14ac:dyDescent="0.25">
      <c r="A1519" s="5">
        <v>2390</v>
      </c>
      <c r="B1519" s="5">
        <v>967</v>
      </c>
      <c r="C1519" s="5">
        <v>2158</v>
      </c>
      <c r="D1519" s="18">
        <v>44109</v>
      </c>
      <c r="E1519" s="19">
        <v>123</v>
      </c>
      <c r="F1519" s="19">
        <v>493</v>
      </c>
      <c r="G1519" s="5">
        <v>60</v>
      </c>
      <c r="H1519" s="5">
        <v>0</v>
      </c>
      <c r="I1519" s="5">
        <v>60</v>
      </c>
      <c r="J1519" s="70">
        <f>VLOOKUP(Table7[[#This Row],[PurchaseOrderID]],Purchase_Order!$A$2:$E$1228,5,0)</f>
        <v>1584</v>
      </c>
      <c r="K1519" s="4" t="str">
        <f>IF(Table7[[#This Row],[RejectedQty]]=0,"","Rejected")</f>
        <v/>
      </c>
    </row>
    <row r="1520" spans="1:11" x14ac:dyDescent="0.25">
      <c r="A1520" s="4">
        <v>2391</v>
      </c>
      <c r="B1520" s="4">
        <v>967</v>
      </c>
      <c r="C1520" s="4">
        <v>2159</v>
      </c>
      <c r="D1520" s="20">
        <v>44109</v>
      </c>
      <c r="E1520" s="21">
        <v>123</v>
      </c>
      <c r="F1520" s="21">
        <v>494</v>
      </c>
      <c r="G1520" s="4">
        <v>60</v>
      </c>
      <c r="H1520" s="4">
        <v>0</v>
      </c>
      <c r="I1520" s="4">
        <v>60</v>
      </c>
      <c r="J1520" s="70">
        <f>VLOOKUP(Table7[[#This Row],[PurchaseOrderID]],Purchase_Order!$A$2:$E$1228,5,0)</f>
        <v>1584</v>
      </c>
      <c r="K1520" s="4" t="str">
        <f>IF(Table7[[#This Row],[RejectedQty]]=0,"","Rejected")</f>
        <v/>
      </c>
    </row>
    <row r="1521" spans="1:11" x14ac:dyDescent="0.25">
      <c r="A1521" s="5">
        <v>2392</v>
      </c>
      <c r="B1521" s="5">
        <v>967</v>
      </c>
      <c r="C1521" s="5">
        <v>2160</v>
      </c>
      <c r="D1521" s="18">
        <v>44109</v>
      </c>
      <c r="E1521" s="19">
        <v>123</v>
      </c>
      <c r="F1521" s="19">
        <v>495</v>
      </c>
      <c r="G1521" s="5">
        <v>60</v>
      </c>
      <c r="H1521" s="5">
        <v>0</v>
      </c>
      <c r="I1521" s="5">
        <v>60</v>
      </c>
      <c r="J1521" s="70">
        <f>VLOOKUP(Table7[[#This Row],[PurchaseOrderID]],Purchase_Order!$A$2:$E$1228,5,0)</f>
        <v>1584</v>
      </c>
      <c r="K1521" s="4" t="str">
        <f>IF(Table7[[#This Row],[RejectedQty]]=0,"","Rejected")</f>
        <v/>
      </c>
    </row>
    <row r="1522" spans="1:11" x14ac:dyDescent="0.25">
      <c r="A1522" s="4">
        <v>2393</v>
      </c>
      <c r="B1522" s="4">
        <v>967</v>
      </c>
      <c r="C1522" s="4">
        <v>2161</v>
      </c>
      <c r="D1522" s="20">
        <v>44109</v>
      </c>
      <c r="E1522" s="21">
        <v>123</v>
      </c>
      <c r="F1522" s="21">
        <v>496</v>
      </c>
      <c r="G1522" s="4">
        <v>60</v>
      </c>
      <c r="H1522" s="4">
        <v>0</v>
      </c>
      <c r="I1522" s="4">
        <v>60</v>
      </c>
      <c r="J1522" s="70">
        <f>VLOOKUP(Table7[[#This Row],[PurchaseOrderID]],Purchase_Order!$A$2:$E$1228,5,0)</f>
        <v>1584</v>
      </c>
      <c r="K1522" s="4" t="str">
        <f>IF(Table7[[#This Row],[RejectedQty]]=0,"","Rejected")</f>
        <v/>
      </c>
    </row>
    <row r="1523" spans="1:11" x14ac:dyDescent="0.25">
      <c r="A1523" s="5">
        <v>2394</v>
      </c>
      <c r="B1523" s="5">
        <v>968</v>
      </c>
      <c r="C1523" s="5">
        <v>2162</v>
      </c>
      <c r="D1523" s="18">
        <v>44109</v>
      </c>
      <c r="E1523" s="19">
        <v>123</v>
      </c>
      <c r="F1523" s="19">
        <v>523</v>
      </c>
      <c r="G1523" s="5">
        <v>550</v>
      </c>
      <c r="H1523" s="5">
        <v>0</v>
      </c>
      <c r="I1523" s="5">
        <v>550</v>
      </c>
      <c r="J1523" s="70">
        <f>VLOOKUP(Table7[[#This Row],[PurchaseOrderID]],Purchase_Order!$A$2:$E$1228,5,0)</f>
        <v>1620</v>
      </c>
      <c r="K1523" s="4" t="str">
        <f>IF(Table7[[#This Row],[RejectedQty]]=0,"","Rejected")</f>
        <v/>
      </c>
    </row>
    <row r="1524" spans="1:11" x14ac:dyDescent="0.25">
      <c r="A1524" s="4">
        <v>2395</v>
      </c>
      <c r="B1524" s="4">
        <v>969</v>
      </c>
      <c r="C1524" s="4">
        <v>2163</v>
      </c>
      <c r="D1524" s="20">
        <v>44109</v>
      </c>
      <c r="E1524" s="21">
        <v>123</v>
      </c>
      <c r="F1524" s="21">
        <v>937</v>
      </c>
      <c r="G1524" s="4">
        <v>550</v>
      </c>
      <c r="H1524" s="4">
        <v>0</v>
      </c>
      <c r="I1524" s="4">
        <v>550</v>
      </c>
      <c r="J1524" s="70">
        <f>VLOOKUP(Table7[[#This Row],[PurchaseOrderID]],Purchase_Order!$A$2:$E$1228,5,0)</f>
        <v>1638</v>
      </c>
      <c r="K1524" s="4" t="str">
        <f>IF(Table7[[#This Row],[RejectedQty]]=0,"","Rejected")</f>
        <v/>
      </c>
    </row>
    <row r="1525" spans="1:11" x14ac:dyDescent="0.25">
      <c r="A1525" s="5">
        <v>2396</v>
      </c>
      <c r="B1525" s="5">
        <v>970</v>
      </c>
      <c r="C1525" s="5">
        <v>2164</v>
      </c>
      <c r="D1525" s="18">
        <v>44109</v>
      </c>
      <c r="E1525" s="19">
        <v>125</v>
      </c>
      <c r="F1525" s="19">
        <v>473</v>
      </c>
      <c r="G1525" s="5">
        <v>3</v>
      </c>
      <c r="H1525" s="5">
        <v>0</v>
      </c>
      <c r="I1525" s="5">
        <v>3</v>
      </c>
      <c r="J1525" s="70">
        <f>VLOOKUP(Table7[[#This Row],[PurchaseOrderID]],Purchase_Order!$A$2:$E$1228,5,0)</f>
        <v>1582</v>
      </c>
      <c r="K1525" s="4" t="str">
        <f>IF(Table7[[#This Row],[RejectedQty]]=0,"","Rejected")</f>
        <v/>
      </c>
    </row>
    <row r="1526" spans="1:11" x14ac:dyDescent="0.25">
      <c r="A1526" s="4">
        <v>2397</v>
      </c>
      <c r="B1526" s="4">
        <v>970</v>
      </c>
      <c r="C1526" s="4">
        <v>2165</v>
      </c>
      <c r="D1526" s="20">
        <v>44109</v>
      </c>
      <c r="E1526" s="21">
        <v>125</v>
      </c>
      <c r="F1526" s="21">
        <v>474</v>
      </c>
      <c r="G1526" s="4">
        <v>3</v>
      </c>
      <c r="H1526" s="4">
        <v>0</v>
      </c>
      <c r="I1526" s="4">
        <v>3</v>
      </c>
      <c r="J1526" s="70">
        <f>VLOOKUP(Table7[[#This Row],[PurchaseOrderID]],Purchase_Order!$A$2:$E$1228,5,0)</f>
        <v>1582</v>
      </c>
      <c r="K1526" s="4" t="str">
        <f>IF(Table7[[#This Row],[RejectedQty]]=0,"","Rejected")</f>
        <v/>
      </c>
    </row>
    <row r="1527" spans="1:11" x14ac:dyDescent="0.25">
      <c r="A1527" s="5">
        <v>2398</v>
      </c>
      <c r="B1527" s="5">
        <v>970</v>
      </c>
      <c r="C1527" s="5">
        <v>2166</v>
      </c>
      <c r="D1527" s="18">
        <v>44109</v>
      </c>
      <c r="E1527" s="19">
        <v>123</v>
      </c>
      <c r="F1527" s="19">
        <v>475</v>
      </c>
      <c r="G1527" s="5">
        <v>3</v>
      </c>
      <c r="H1527" s="5">
        <v>0</v>
      </c>
      <c r="I1527" s="5">
        <v>3</v>
      </c>
      <c r="J1527" s="70">
        <f>VLOOKUP(Table7[[#This Row],[PurchaseOrderID]],Purchase_Order!$A$2:$E$1228,5,0)</f>
        <v>1582</v>
      </c>
      <c r="K1527" s="4" t="str">
        <f>IF(Table7[[#This Row],[RejectedQty]]=0,"","Rejected")</f>
        <v/>
      </c>
    </row>
    <row r="1528" spans="1:11" x14ac:dyDescent="0.25">
      <c r="A1528" s="4">
        <v>2399</v>
      </c>
      <c r="B1528" s="4">
        <v>971</v>
      </c>
      <c r="C1528" s="4">
        <v>2167</v>
      </c>
      <c r="D1528" s="20">
        <v>44109</v>
      </c>
      <c r="E1528" s="21">
        <v>125</v>
      </c>
      <c r="F1528" s="21">
        <v>462</v>
      </c>
      <c r="G1528" s="4">
        <v>3</v>
      </c>
      <c r="H1528" s="4">
        <v>0</v>
      </c>
      <c r="I1528" s="4">
        <v>3</v>
      </c>
      <c r="J1528" s="70">
        <f>VLOOKUP(Table7[[#This Row],[PurchaseOrderID]],Purchase_Order!$A$2:$E$1228,5,0)</f>
        <v>1510</v>
      </c>
      <c r="K1528" s="4" t="str">
        <f>IF(Table7[[#This Row],[RejectedQty]]=0,"","Rejected")</f>
        <v/>
      </c>
    </row>
    <row r="1529" spans="1:11" x14ac:dyDescent="0.25">
      <c r="A1529" s="5">
        <v>2400</v>
      </c>
      <c r="B1529" s="5">
        <v>972</v>
      </c>
      <c r="C1529" s="5">
        <v>2168</v>
      </c>
      <c r="D1529" s="18">
        <v>44109</v>
      </c>
      <c r="E1529" s="19">
        <v>123</v>
      </c>
      <c r="F1529" s="19">
        <v>510</v>
      </c>
      <c r="G1529" s="5">
        <v>550</v>
      </c>
      <c r="H1529" s="5">
        <v>82</v>
      </c>
      <c r="I1529" s="5">
        <v>468</v>
      </c>
      <c r="J1529" s="70">
        <f>VLOOKUP(Table7[[#This Row],[PurchaseOrderID]],Purchase_Order!$A$2:$E$1228,5,0)</f>
        <v>1526</v>
      </c>
      <c r="K1529" s="4" t="str">
        <f>IF(Table7[[#This Row],[RejectedQty]]=0,"","Rejected")</f>
        <v>Rejected</v>
      </c>
    </row>
    <row r="1530" spans="1:11" x14ac:dyDescent="0.25">
      <c r="A1530" s="4">
        <v>2401</v>
      </c>
      <c r="B1530" s="4">
        <v>972</v>
      </c>
      <c r="C1530" s="4">
        <v>2169</v>
      </c>
      <c r="D1530" s="20">
        <v>44109</v>
      </c>
      <c r="E1530" s="21">
        <v>123</v>
      </c>
      <c r="F1530" s="21">
        <v>511</v>
      </c>
      <c r="G1530" s="4">
        <v>550</v>
      </c>
      <c r="H1530" s="4">
        <v>0</v>
      </c>
      <c r="I1530" s="4">
        <v>550</v>
      </c>
      <c r="J1530" s="70">
        <f>VLOOKUP(Table7[[#This Row],[PurchaseOrderID]],Purchase_Order!$A$2:$E$1228,5,0)</f>
        <v>1526</v>
      </c>
      <c r="K1530" s="4" t="str">
        <f>IF(Table7[[#This Row],[RejectedQty]]=0,"","Rejected")</f>
        <v/>
      </c>
    </row>
    <row r="1531" spans="1:11" x14ac:dyDescent="0.25">
      <c r="A1531" s="5">
        <v>2402</v>
      </c>
      <c r="B1531" s="5">
        <v>973</v>
      </c>
      <c r="C1531" s="5">
        <v>2170</v>
      </c>
      <c r="D1531" s="18">
        <v>44110</v>
      </c>
      <c r="E1531" s="19">
        <v>125</v>
      </c>
      <c r="F1531" s="19">
        <v>433</v>
      </c>
      <c r="G1531" s="5">
        <v>3</v>
      </c>
      <c r="H1531" s="5">
        <v>0</v>
      </c>
      <c r="I1531" s="5">
        <v>3</v>
      </c>
      <c r="J1531" s="70">
        <f>VLOOKUP(Table7[[#This Row],[PurchaseOrderID]],Purchase_Order!$A$2:$E$1228,5,0)</f>
        <v>1666</v>
      </c>
      <c r="K1531" s="4" t="str">
        <f>IF(Table7[[#This Row],[RejectedQty]]=0,"","Rejected")</f>
        <v/>
      </c>
    </row>
    <row r="1532" spans="1:11" x14ac:dyDescent="0.25">
      <c r="A1532" s="4">
        <v>2403</v>
      </c>
      <c r="B1532" s="4">
        <v>973</v>
      </c>
      <c r="C1532" s="4">
        <v>2171</v>
      </c>
      <c r="D1532" s="20">
        <v>44110</v>
      </c>
      <c r="E1532" s="21">
        <v>125</v>
      </c>
      <c r="F1532" s="21">
        <v>434</v>
      </c>
      <c r="G1532" s="4">
        <v>3</v>
      </c>
      <c r="H1532" s="4">
        <v>0</v>
      </c>
      <c r="I1532" s="4">
        <v>3</v>
      </c>
      <c r="J1532" s="70">
        <f>VLOOKUP(Table7[[#This Row],[PurchaseOrderID]],Purchase_Order!$A$2:$E$1228,5,0)</f>
        <v>1666</v>
      </c>
      <c r="K1532" s="4" t="str">
        <f>IF(Table7[[#This Row],[RejectedQty]]=0,"","Rejected")</f>
        <v/>
      </c>
    </row>
    <row r="1533" spans="1:11" x14ac:dyDescent="0.25">
      <c r="A1533" s="5">
        <v>2404</v>
      </c>
      <c r="B1533" s="5">
        <v>973</v>
      </c>
      <c r="C1533" s="5">
        <v>2172</v>
      </c>
      <c r="D1533" s="18">
        <v>44110</v>
      </c>
      <c r="E1533" s="19">
        <v>125</v>
      </c>
      <c r="F1533" s="19">
        <v>435</v>
      </c>
      <c r="G1533" s="5">
        <v>3</v>
      </c>
      <c r="H1533" s="5">
        <v>0</v>
      </c>
      <c r="I1533" s="5">
        <v>3</v>
      </c>
      <c r="J1533" s="70">
        <f>VLOOKUP(Table7[[#This Row],[PurchaseOrderID]],Purchase_Order!$A$2:$E$1228,5,0)</f>
        <v>1666</v>
      </c>
      <c r="K1533" s="4" t="str">
        <f>IF(Table7[[#This Row],[RejectedQty]]=0,"","Rejected")</f>
        <v/>
      </c>
    </row>
    <row r="1534" spans="1:11" x14ac:dyDescent="0.25">
      <c r="A1534" s="4">
        <v>2405</v>
      </c>
      <c r="B1534" s="4">
        <v>974</v>
      </c>
      <c r="C1534" s="4">
        <v>2173</v>
      </c>
      <c r="D1534" s="20">
        <v>44110</v>
      </c>
      <c r="E1534" s="21">
        <v>125</v>
      </c>
      <c r="F1534" s="21">
        <v>490</v>
      </c>
      <c r="G1534" s="4">
        <v>3</v>
      </c>
      <c r="H1534" s="4">
        <v>0</v>
      </c>
      <c r="I1534" s="4">
        <v>3</v>
      </c>
      <c r="J1534" s="70">
        <f>VLOOKUP(Table7[[#This Row],[PurchaseOrderID]],Purchase_Order!$A$2:$E$1228,5,0)</f>
        <v>1592</v>
      </c>
      <c r="K1534" s="4" t="str">
        <f>IF(Table7[[#This Row],[RejectedQty]]=0,"","Rejected")</f>
        <v/>
      </c>
    </row>
    <row r="1535" spans="1:11" x14ac:dyDescent="0.25">
      <c r="A1535" s="5">
        <v>2406</v>
      </c>
      <c r="B1535" s="5">
        <v>974</v>
      </c>
      <c r="C1535" s="5">
        <v>2174</v>
      </c>
      <c r="D1535" s="18">
        <v>44110</v>
      </c>
      <c r="E1535" s="19">
        <v>123</v>
      </c>
      <c r="F1535" s="19">
        <v>491</v>
      </c>
      <c r="G1535" s="5">
        <v>3</v>
      </c>
      <c r="H1535" s="5">
        <v>0</v>
      </c>
      <c r="I1535" s="5">
        <v>3</v>
      </c>
      <c r="J1535" s="70">
        <f>VLOOKUP(Table7[[#This Row],[PurchaseOrderID]],Purchase_Order!$A$2:$E$1228,5,0)</f>
        <v>1592</v>
      </c>
      <c r="K1535" s="4" t="str">
        <f>IF(Table7[[#This Row],[RejectedQty]]=0,"","Rejected")</f>
        <v/>
      </c>
    </row>
    <row r="1536" spans="1:11" x14ac:dyDescent="0.25">
      <c r="A1536" s="4">
        <v>2407</v>
      </c>
      <c r="B1536" s="4">
        <v>975</v>
      </c>
      <c r="C1536" s="4">
        <v>2175</v>
      </c>
      <c r="D1536" s="20">
        <v>44110</v>
      </c>
      <c r="E1536" s="21">
        <v>125</v>
      </c>
      <c r="F1536" s="21">
        <v>528</v>
      </c>
      <c r="G1536" s="4">
        <v>3</v>
      </c>
      <c r="H1536" s="4">
        <v>0</v>
      </c>
      <c r="I1536" s="4">
        <v>3</v>
      </c>
      <c r="J1536" s="70">
        <f>VLOOKUP(Table7[[#This Row],[PurchaseOrderID]],Purchase_Order!$A$2:$E$1228,5,0)</f>
        <v>1618</v>
      </c>
      <c r="K1536" s="4" t="str">
        <f>IF(Table7[[#This Row],[RejectedQty]]=0,"","Rejected")</f>
        <v/>
      </c>
    </row>
    <row r="1537" spans="1:11" x14ac:dyDescent="0.25">
      <c r="A1537" s="5">
        <v>2408</v>
      </c>
      <c r="B1537" s="5">
        <v>976</v>
      </c>
      <c r="C1537" s="5">
        <v>2176</v>
      </c>
      <c r="D1537" s="18">
        <v>44110</v>
      </c>
      <c r="E1537" s="19">
        <v>125</v>
      </c>
      <c r="F1537" s="19">
        <v>505</v>
      </c>
      <c r="G1537" s="5">
        <v>3</v>
      </c>
      <c r="H1537" s="5">
        <v>0</v>
      </c>
      <c r="I1537" s="5">
        <v>3</v>
      </c>
      <c r="J1537" s="70">
        <f>VLOOKUP(Table7[[#This Row],[PurchaseOrderID]],Purchase_Order!$A$2:$E$1228,5,0)</f>
        <v>1612</v>
      </c>
      <c r="K1537" s="4" t="str">
        <f>IF(Table7[[#This Row],[RejectedQty]]=0,"","Rejected")</f>
        <v/>
      </c>
    </row>
    <row r="1538" spans="1:11" x14ac:dyDescent="0.25">
      <c r="A1538" s="4">
        <v>2409</v>
      </c>
      <c r="B1538" s="4">
        <v>977</v>
      </c>
      <c r="C1538" s="4">
        <v>2177</v>
      </c>
      <c r="D1538" s="20">
        <v>44112</v>
      </c>
      <c r="E1538" s="21">
        <v>125</v>
      </c>
      <c r="F1538" s="21">
        <v>527</v>
      </c>
      <c r="G1538" s="4">
        <v>550</v>
      </c>
      <c r="H1538" s="4">
        <v>0</v>
      </c>
      <c r="I1538" s="4">
        <v>550</v>
      </c>
      <c r="J1538" s="70">
        <f>VLOOKUP(Table7[[#This Row],[PurchaseOrderID]],Purchase_Order!$A$2:$E$1228,5,0)</f>
        <v>1644</v>
      </c>
      <c r="K1538" s="4" t="str">
        <f>IF(Table7[[#This Row],[RejectedQty]]=0,"","Rejected")</f>
        <v/>
      </c>
    </row>
    <row r="1539" spans="1:11" x14ac:dyDescent="0.25">
      <c r="A1539" s="5">
        <v>2410</v>
      </c>
      <c r="B1539" s="5">
        <v>978</v>
      </c>
      <c r="C1539" s="5">
        <v>2178</v>
      </c>
      <c r="D1539" s="18">
        <v>44112</v>
      </c>
      <c r="E1539" s="19">
        <v>123</v>
      </c>
      <c r="F1539" s="19">
        <v>938</v>
      </c>
      <c r="G1539" s="5">
        <v>550</v>
      </c>
      <c r="H1539" s="5">
        <v>0</v>
      </c>
      <c r="I1539" s="5">
        <v>550</v>
      </c>
      <c r="J1539" s="70">
        <f>VLOOKUP(Table7[[#This Row],[PurchaseOrderID]],Purchase_Order!$A$2:$E$1228,5,0)</f>
        <v>1680</v>
      </c>
      <c r="K1539" s="4" t="str">
        <f>IF(Table7[[#This Row],[RejectedQty]]=0,"","Rejected")</f>
        <v/>
      </c>
    </row>
    <row r="1540" spans="1:11" x14ac:dyDescent="0.25">
      <c r="A1540" s="4">
        <v>2411</v>
      </c>
      <c r="B1540" s="4">
        <v>978</v>
      </c>
      <c r="C1540" s="4">
        <v>2179</v>
      </c>
      <c r="D1540" s="20">
        <v>44112</v>
      </c>
      <c r="E1540" s="21">
        <v>123</v>
      </c>
      <c r="F1540" s="21">
        <v>939</v>
      </c>
      <c r="G1540" s="4">
        <v>550</v>
      </c>
      <c r="H1540" s="4">
        <v>0</v>
      </c>
      <c r="I1540" s="4">
        <v>550</v>
      </c>
      <c r="J1540" s="70">
        <f>VLOOKUP(Table7[[#This Row],[PurchaseOrderID]],Purchase_Order!$A$2:$E$1228,5,0)</f>
        <v>1680</v>
      </c>
      <c r="K1540" s="4" t="str">
        <f>IF(Table7[[#This Row],[RejectedQty]]=0,"","Rejected")</f>
        <v/>
      </c>
    </row>
    <row r="1541" spans="1:11" x14ac:dyDescent="0.25">
      <c r="A1541" s="5">
        <v>2412</v>
      </c>
      <c r="B1541" s="5">
        <v>978</v>
      </c>
      <c r="C1541" s="5">
        <v>2180</v>
      </c>
      <c r="D1541" s="18">
        <v>44112</v>
      </c>
      <c r="E1541" s="19">
        <v>123</v>
      </c>
      <c r="F1541" s="19">
        <v>509</v>
      </c>
      <c r="G1541" s="5">
        <v>550</v>
      </c>
      <c r="H1541" s="5">
        <v>0</v>
      </c>
      <c r="I1541" s="5">
        <v>550</v>
      </c>
      <c r="J1541" s="70">
        <f>VLOOKUP(Table7[[#This Row],[PurchaseOrderID]],Purchase_Order!$A$2:$E$1228,5,0)</f>
        <v>1680</v>
      </c>
      <c r="K1541" s="4" t="str">
        <f>IF(Table7[[#This Row],[RejectedQty]]=0,"","Rejected")</f>
        <v/>
      </c>
    </row>
    <row r="1542" spans="1:11" x14ac:dyDescent="0.25">
      <c r="A1542" s="4">
        <v>2413</v>
      </c>
      <c r="B1542" s="4">
        <v>979</v>
      </c>
      <c r="C1542" s="4">
        <v>2181</v>
      </c>
      <c r="D1542" s="20">
        <v>44112</v>
      </c>
      <c r="E1542" s="21">
        <v>123</v>
      </c>
      <c r="F1542" s="21">
        <v>492</v>
      </c>
      <c r="G1542" s="4">
        <v>60</v>
      </c>
      <c r="H1542" s="4">
        <v>0</v>
      </c>
      <c r="I1542" s="4">
        <v>60</v>
      </c>
      <c r="J1542" s="70">
        <f>VLOOKUP(Table7[[#This Row],[PurchaseOrderID]],Purchase_Order!$A$2:$E$1228,5,0)</f>
        <v>1584</v>
      </c>
      <c r="K1542" s="4" t="str">
        <f>IF(Table7[[#This Row],[RejectedQty]]=0,"","Rejected")</f>
        <v/>
      </c>
    </row>
    <row r="1543" spans="1:11" x14ac:dyDescent="0.25">
      <c r="A1543" s="5">
        <v>2414</v>
      </c>
      <c r="B1543" s="5">
        <v>979</v>
      </c>
      <c r="C1543" s="5">
        <v>2182</v>
      </c>
      <c r="D1543" s="18">
        <v>44112</v>
      </c>
      <c r="E1543" s="19">
        <v>123</v>
      </c>
      <c r="F1543" s="19">
        <v>493</v>
      </c>
      <c r="G1543" s="5">
        <v>60</v>
      </c>
      <c r="H1543" s="5">
        <v>0</v>
      </c>
      <c r="I1543" s="5">
        <v>60</v>
      </c>
      <c r="J1543" s="70">
        <f>VLOOKUP(Table7[[#This Row],[PurchaseOrderID]],Purchase_Order!$A$2:$E$1228,5,0)</f>
        <v>1584</v>
      </c>
      <c r="K1543" s="4" t="str">
        <f>IF(Table7[[#This Row],[RejectedQty]]=0,"","Rejected")</f>
        <v/>
      </c>
    </row>
    <row r="1544" spans="1:11" x14ac:dyDescent="0.25">
      <c r="A1544" s="4">
        <v>2415</v>
      </c>
      <c r="B1544" s="4">
        <v>979</v>
      </c>
      <c r="C1544" s="4">
        <v>2183</v>
      </c>
      <c r="D1544" s="20">
        <v>44112</v>
      </c>
      <c r="E1544" s="21">
        <v>123</v>
      </c>
      <c r="F1544" s="21">
        <v>494</v>
      </c>
      <c r="G1544" s="4">
        <v>60</v>
      </c>
      <c r="H1544" s="4">
        <v>0</v>
      </c>
      <c r="I1544" s="4">
        <v>60</v>
      </c>
      <c r="J1544" s="70">
        <f>VLOOKUP(Table7[[#This Row],[PurchaseOrderID]],Purchase_Order!$A$2:$E$1228,5,0)</f>
        <v>1584</v>
      </c>
      <c r="K1544" s="4" t="str">
        <f>IF(Table7[[#This Row],[RejectedQty]]=0,"","Rejected")</f>
        <v/>
      </c>
    </row>
    <row r="1545" spans="1:11" x14ac:dyDescent="0.25">
      <c r="A1545" s="5">
        <v>2416</v>
      </c>
      <c r="B1545" s="5">
        <v>979</v>
      </c>
      <c r="C1545" s="5">
        <v>2184</v>
      </c>
      <c r="D1545" s="18">
        <v>44112</v>
      </c>
      <c r="E1545" s="19">
        <v>123</v>
      </c>
      <c r="F1545" s="19">
        <v>495</v>
      </c>
      <c r="G1545" s="5">
        <v>60</v>
      </c>
      <c r="H1545" s="5">
        <v>0</v>
      </c>
      <c r="I1545" s="5">
        <v>60</v>
      </c>
      <c r="J1545" s="70">
        <f>VLOOKUP(Table7[[#This Row],[PurchaseOrderID]],Purchase_Order!$A$2:$E$1228,5,0)</f>
        <v>1584</v>
      </c>
      <c r="K1545" s="4" t="str">
        <f>IF(Table7[[#This Row],[RejectedQty]]=0,"","Rejected")</f>
        <v/>
      </c>
    </row>
    <row r="1546" spans="1:11" x14ac:dyDescent="0.25">
      <c r="A1546" s="4">
        <v>2417</v>
      </c>
      <c r="B1546" s="4">
        <v>979</v>
      </c>
      <c r="C1546" s="4">
        <v>2185</v>
      </c>
      <c r="D1546" s="20">
        <v>44112</v>
      </c>
      <c r="E1546" s="21">
        <v>125</v>
      </c>
      <c r="F1546" s="21">
        <v>496</v>
      </c>
      <c r="G1546" s="4">
        <v>60</v>
      </c>
      <c r="H1546" s="4">
        <v>0</v>
      </c>
      <c r="I1546" s="4">
        <v>60</v>
      </c>
      <c r="J1546" s="70">
        <f>VLOOKUP(Table7[[#This Row],[PurchaseOrderID]],Purchase_Order!$A$2:$E$1228,5,0)</f>
        <v>1584</v>
      </c>
      <c r="K1546" s="4" t="str">
        <f>IF(Table7[[#This Row],[RejectedQty]]=0,"","Rejected")</f>
        <v/>
      </c>
    </row>
    <row r="1547" spans="1:11" x14ac:dyDescent="0.25">
      <c r="A1547" s="5">
        <v>2418</v>
      </c>
      <c r="B1547" s="5">
        <v>980</v>
      </c>
      <c r="C1547" s="5">
        <v>2186</v>
      </c>
      <c r="D1547" s="18">
        <v>44112</v>
      </c>
      <c r="E1547" s="19">
        <v>125</v>
      </c>
      <c r="F1547" s="19">
        <v>523</v>
      </c>
      <c r="G1547" s="5">
        <v>550</v>
      </c>
      <c r="H1547" s="5">
        <v>0</v>
      </c>
      <c r="I1547" s="5">
        <v>550</v>
      </c>
      <c r="J1547" s="70">
        <f>VLOOKUP(Table7[[#This Row],[PurchaseOrderID]],Purchase_Order!$A$2:$E$1228,5,0)</f>
        <v>1620</v>
      </c>
      <c r="K1547" s="4" t="str">
        <f>IF(Table7[[#This Row],[RejectedQty]]=0,"","Rejected")</f>
        <v/>
      </c>
    </row>
    <row r="1548" spans="1:11" x14ac:dyDescent="0.25">
      <c r="A1548" s="4">
        <v>2419</v>
      </c>
      <c r="B1548" s="4">
        <v>981</v>
      </c>
      <c r="C1548" s="4">
        <v>2187</v>
      </c>
      <c r="D1548" s="20">
        <v>44112</v>
      </c>
      <c r="E1548" s="21">
        <v>123</v>
      </c>
      <c r="F1548" s="21">
        <v>436</v>
      </c>
      <c r="G1548" s="4">
        <v>3</v>
      </c>
      <c r="H1548" s="4">
        <v>0</v>
      </c>
      <c r="I1548" s="4">
        <v>3</v>
      </c>
      <c r="J1548" s="70">
        <f>VLOOKUP(Table7[[#This Row],[PurchaseOrderID]],Purchase_Order!$A$2:$E$1228,5,0)</f>
        <v>1666</v>
      </c>
      <c r="K1548" s="4" t="str">
        <f>IF(Table7[[#This Row],[RejectedQty]]=0,"","Rejected")</f>
        <v/>
      </c>
    </row>
    <row r="1549" spans="1:11" x14ac:dyDescent="0.25">
      <c r="A1549" s="5">
        <v>2420</v>
      </c>
      <c r="B1549" s="5">
        <v>981</v>
      </c>
      <c r="C1549" s="5">
        <v>2188</v>
      </c>
      <c r="D1549" s="18">
        <v>44112</v>
      </c>
      <c r="E1549" s="19">
        <v>125</v>
      </c>
      <c r="F1549" s="19">
        <v>437</v>
      </c>
      <c r="G1549" s="5">
        <v>3</v>
      </c>
      <c r="H1549" s="5">
        <v>0</v>
      </c>
      <c r="I1549" s="5">
        <v>3</v>
      </c>
      <c r="J1549" s="70">
        <f>VLOOKUP(Table7[[#This Row],[PurchaseOrderID]],Purchase_Order!$A$2:$E$1228,5,0)</f>
        <v>1666</v>
      </c>
      <c r="K1549" s="4" t="str">
        <f>IF(Table7[[#This Row],[RejectedQty]]=0,"","Rejected")</f>
        <v/>
      </c>
    </row>
    <row r="1550" spans="1:11" x14ac:dyDescent="0.25">
      <c r="A1550" s="4">
        <v>2421</v>
      </c>
      <c r="B1550" s="4">
        <v>982</v>
      </c>
      <c r="C1550" s="4">
        <v>2189</v>
      </c>
      <c r="D1550" s="20">
        <v>44112</v>
      </c>
      <c r="E1550" s="21">
        <v>123</v>
      </c>
      <c r="F1550" s="21">
        <v>490</v>
      </c>
      <c r="G1550" s="4">
        <v>3</v>
      </c>
      <c r="H1550" s="4">
        <v>0</v>
      </c>
      <c r="I1550" s="4">
        <v>3</v>
      </c>
      <c r="J1550" s="70">
        <f>VLOOKUP(Table7[[#This Row],[PurchaseOrderID]],Purchase_Order!$A$2:$E$1228,5,0)</f>
        <v>1592</v>
      </c>
      <c r="K1550" s="4" t="str">
        <f>IF(Table7[[#This Row],[RejectedQty]]=0,"","Rejected")</f>
        <v/>
      </c>
    </row>
    <row r="1551" spans="1:11" x14ac:dyDescent="0.25">
      <c r="A1551" s="5">
        <v>2422</v>
      </c>
      <c r="B1551" s="5">
        <v>982</v>
      </c>
      <c r="C1551" s="5">
        <v>2190</v>
      </c>
      <c r="D1551" s="18">
        <v>44112</v>
      </c>
      <c r="E1551" s="19">
        <v>123</v>
      </c>
      <c r="F1551" s="19">
        <v>491</v>
      </c>
      <c r="G1551" s="5">
        <v>3</v>
      </c>
      <c r="H1551" s="5">
        <v>0</v>
      </c>
      <c r="I1551" s="5">
        <v>3</v>
      </c>
      <c r="J1551" s="70">
        <f>VLOOKUP(Table7[[#This Row],[PurchaseOrderID]],Purchase_Order!$A$2:$E$1228,5,0)</f>
        <v>1592</v>
      </c>
      <c r="K1551" s="4" t="str">
        <f>IF(Table7[[#This Row],[RejectedQty]]=0,"","Rejected")</f>
        <v/>
      </c>
    </row>
    <row r="1552" spans="1:11" x14ac:dyDescent="0.25">
      <c r="A1552" s="4">
        <v>2423</v>
      </c>
      <c r="B1552" s="4">
        <v>983</v>
      </c>
      <c r="C1552" s="4">
        <v>2191</v>
      </c>
      <c r="D1552" s="20">
        <v>44112</v>
      </c>
      <c r="E1552" s="21">
        <v>125</v>
      </c>
      <c r="F1552" s="21">
        <v>528</v>
      </c>
      <c r="G1552" s="4">
        <v>3</v>
      </c>
      <c r="H1552" s="4">
        <v>0</v>
      </c>
      <c r="I1552" s="4">
        <v>3</v>
      </c>
      <c r="J1552" s="70">
        <f>VLOOKUP(Table7[[#This Row],[PurchaseOrderID]],Purchase_Order!$A$2:$E$1228,5,0)</f>
        <v>1618</v>
      </c>
      <c r="K1552" s="4" t="str">
        <f>IF(Table7[[#This Row],[RejectedQty]]=0,"","Rejected")</f>
        <v/>
      </c>
    </row>
    <row r="1553" spans="1:11" x14ac:dyDescent="0.25">
      <c r="A1553" s="5">
        <v>2424</v>
      </c>
      <c r="B1553" s="5">
        <v>984</v>
      </c>
      <c r="C1553" s="5">
        <v>2192</v>
      </c>
      <c r="D1553" s="18">
        <v>44112</v>
      </c>
      <c r="E1553" s="19">
        <v>125</v>
      </c>
      <c r="F1553" s="19">
        <v>505</v>
      </c>
      <c r="G1553" s="5">
        <v>3</v>
      </c>
      <c r="H1553" s="5">
        <v>3</v>
      </c>
      <c r="I1553" s="5">
        <v>0</v>
      </c>
      <c r="J1553" s="70">
        <f>VLOOKUP(Table7[[#This Row],[PurchaseOrderID]],Purchase_Order!$A$2:$E$1228,5,0)</f>
        <v>1612</v>
      </c>
      <c r="K1553" s="4" t="str">
        <f>IF(Table7[[#This Row],[RejectedQty]]=0,"","Rejected")</f>
        <v>Rejected</v>
      </c>
    </row>
    <row r="1554" spans="1:11" x14ac:dyDescent="0.25">
      <c r="A1554" s="4">
        <v>2425</v>
      </c>
      <c r="B1554" s="4">
        <v>985</v>
      </c>
      <c r="C1554" s="4">
        <v>2193</v>
      </c>
      <c r="D1554" s="20">
        <v>44112</v>
      </c>
      <c r="E1554" s="21">
        <v>125</v>
      </c>
      <c r="F1554" s="21">
        <v>938</v>
      </c>
      <c r="G1554" s="4">
        <v>550</v>
      </c>
      <c r="H1554" s="4">
        <v>0</v>
      </c>
      <c r="I1554" s="4">
        <v>550</v>
      </c>
      <c r="J1554" s="70">
        <f>VLOOKUP(Table7[[#This Row],[PurchaseOrderID]],Purchase_Order!$A$2:$E$1228,5,0)</f>
        <v>1586</v>
      </c>
      <c r="K1554" s="4" t="str">
        <f>IF(Table7[[#This Row],[RejectedQty]]=0,"","Rejected")</f>
        <v/>
      </c>
    </row>
    <row r="1555" spans="1:11" x14ac:dyDescent="0.25">
      <c r="A1555" s="5">
        <v>2426</v>
      </c>
      <c r="B1555" s="5">
        <v>985</v>
      </c>
      <c r="C1555" s="5">
        <v>2194</v>
      </c>
      <c r="D1555" s="18">
        <v>44112</v>
      </c>
      <c r="E1555" s="19">
        <v>125</v>
      </c>
      <c r="F1555" s="19">
        <v>939</v>
      </c>
      <c r="G1555" s="5">
        <v>523</v>
      </c>
      <c r="H1555" s="5">
        <v>0</v>
      </c>
      <c r="I1555" s="5">
        <v>523</v>
      </c>
      <c r="J1555" s="70">
        <f>VLOOKUP(Table7[[#This Row],[PurchaseOrderID]],Purchase_Order!$A$2:$E$1228,5,0)</f>
        <v>1586</v>
      </c>
      <c r="K1555" s="4" t="str">
        <f>IF(Table7[[#This Row],[RejectedQty]]=0,"","Rejected")</f>
        <v/>
      </c>
    </row>
    <row r="1556" spans="1:11" x14ac:dyDescent="0.25">
      <c r="A1556" s="4">
        <v>2427</v>
      </c>
      <c r="B1556" s="4">
        <v>986</v>
      </c>
      <c r="C1556" s="4">
        <v>2195</v>
      </c>
      <c r="D1556" s="20">
        <v>44112</v>
      </c>
      <c r="E1556" s="21">
        <v>123</v>
      </c>
      <c r="F1556" s="21">
        <v>358</v>
      </c>
      <c r="G1556" s="4">
        <v>51</v>
      </c>
      <c r="H1556" s="4">
        <v>0</v>
      </c>
      <c r="I1556" s="4">
        <v>51</v>
      </c>
      <c r="J1556" s="70">
        <f>VLOOKUP(Table7[[#This Row],[PurchaseOrderID]],Purchase_Order!$A$2:$E$1228,5,0)</f>
        <v>1500</v>
      </c>
      <c r="K1556" s="4" t="str">
        <f>IF(Table7[[#This Row],[RejectedQty]]=0,"","Rejected")</f>
        <v/>
      </c>
    </row>
    <row r="1557" spans="1:11" x14ac:dyDescent="0.25">
      <c r="A1557" s="5">
        <v>2428</v>
      </c>
      <c r="B1557" s="5">
        <v>987</v>
      </c>
      <c r="C1557" s="5">
        <v>2196</v>
      </c>
      <c r="D1557" s="18">
        <v>44112</v>
      </c>
      <c r="E1557" s="19">
        <v>125</v>
      </c>
      <c r="F1557" s="19">
        <v>458</v>
      </c>
      <c r="G1557" s="5">
        <v>3</v>
      </c>
      <c r="H1557" s="5">
        <v>0</v>
      </c>
      <c r="I1557" s="5">
        <v>3</v>
      </c>
      <c r="J1557" s="70">
        <f>VLOOKUP(Table7[[#This Row],[PurchaseOrderID]],Purchase_Order!$A$2:$E$1228,5,0)</f>
        <v>1656</v>
      </c>
      <c r="K1557" s="4" t="str">
        <f>IF(Table7[[#This Row],[RejectedQty]]=0,"","Rejected")</f>
        <v/>
      </c>
    </row>
    <row r="1558" spans="1:11" x14ac:dyDescent="0.25">
      <c r="A1558" s="4">
        <v>2429</v>
      </c>
      <c r="B1558" s="4">
        <v>987</v>
      </c>
      <c r="C1558" s="4">
        <v>2197</v>
      </c>
      <c r="D1558" s="20">
        <v>44112</v>
      </c>
      <c r="E1558" s="21">
        <v>125</v>
      </c>
      <c r="F1558" s="21">
        <v>459</v>
      </c>
      <c r="G1558" s="4">
        <v>3</v>
      </c>
      <c r="H1558" s="4">
        <v>0</v>
      </c>
      <c r="I1558" s="4">
        <v>3</v>
      </c>
      <c r="J1558" s="70">
        <f>VLOOKUP(Table7[[#This Row],[PurchaseOrderID]],Purchase_Order!$A$2:$E$1228,5,0)</f>
        <v>1656</v>
      </c>
      <c r="K1558" s="4" t="str">
        <f>IF(Table7[[#This Row],[RejectedQty]]=0,"","Rejected")</f>
        <v/>
      </c>
    </row>
    <row r="1559" spans="1:11" x14ac:dyDescent="0.25">
      <c r="A1559" s="5">
        <v>2430</v>
      </c>
      <c r="B1559" s="5">
        <v>987</v>
      </c>
      <c r="C1559" s="5">
        <v>2198</v>
      </c>
      <c r="D1559" s="18">
        <v>44112</v>
      </c>
      <c r="E1559" s="19">
        <v>125</v>
      </c>
      <c r="F1559" s="19">
        <v>460</v>
      </c>
      <c r="G1559" s="5">
        <v>3</v>
      </c>
      <c r="H1559" s="5">
        <v>0</v>
      </c>
      <c r="I1559" s="5">
        <v>3</v>
      </c>
      <c r="J1559" s="70">
        <f>VLOOKUP(Table7[[#This Row],[PurchaseOrderID]],Purchase_Order!$A$2:$E$1228,5,0)</f>
        <v>1656</v>
      </c>
      <c r="K1559" s="4" t="str">
        <f>IF(Table7[[#This Row],[RejectedQty]]=0,"","Rejected")</f>
        <v/>
      </c>
    </row>
    <row r="1560" spans="1:11" x14ac:dyDescent="0.25">
      <c r="A1560" s="4">
        <v>2431</v>
      </c>
      <c r="B1560" s="4">
        <v>988</v>
      </c>
      <c r="C1560" s="4">
        <v>2199</v>
      </c>
      <c r="D1560" s="20">
        <v>44112</v>
      </c>
      <c r="E1560" s="21">
        <v>123</v>
      </c>
      <c r="F1560" s="21">
        <v>356</v>
      </c>
      <c r="G1560" s="4">
        <v>60</v>
      </c>
      <c r="H1560" s="4">
        <v>0</v>
      </c>
      <c r="I1560" s="4">
        <v>60</v>
      </c>
      <c r="J1560" s="70">
        <f>VLOOKUP(Table7[[#This Row],[PurchaseOrderID]],Purchase_Order!$A$2:$E$1228,5,0)</f>
        <v>1572</v>
      </c>
      <c r="K1560" s="4" t="str">
        <f>IF(Table7[[#This Row],[RejectedQty]]=0,"","Rejected")</f>
        <v/>
      </c>
    </row>
    <row r="1561" spans="1:11" x14ac:dyDescent="0.25">
      <c r="A1561" s="5">
        <v>2432</v>
      </c>
      <c r="B1561" s="5">
        <v>988</v>
      </c>
      <c r="C1561" s="5">
        <v>2200</v>
      </c>
      <c r="D1561" s="18">
        <v>44112</v>
      </c>
      <c r="E1561" s="19">
        <v>123</v>
      </c>
      <c r="F1561" s="19">
        <v>357</v>
      </c>
      <c r="G1561" s="5">
        <v>60</v>
      </c>
      <c r="H1561" s="5">
        <v>0</v>
      </c>
      <c r="I1561" s="5">
        <v>60</v>
      </c>
      <c r="J1561" s="70">
        <f>VLOOKUP(Table7[[#This Row],[PurchaseOrderID]],Purchase_Order!$A$2:$E$1228,5,0)</f>
        <v>1572</v>
      </c>
      <c r="K1561" s="4" t="str">
        <f>IF(Table7[[#This Row],[RejectedQty]]=0,"","Rejected")</f>
        <v/>
      </c>
    </row>
    <row r="1562" spans="1:11" x14ac:dyDescent="0.25">
      <c r="A1562" s="4">
        <v>2433</v>
      </c>
      <c r="B1562" s="4">
        <v>989</v>
      </c>
      <c r="C1562" s="4">
        <v>2201</v>
      </c>
      <c r="D1562" s="20">
        <v>44112</v>
      </c>
      <c r="E1562" s="21">
        <v>123</v>
      </c>
      <c r="F1562" s="21">
        <v>380</v>
      </c>
      <c r="G1562" s="4">
        <v>3</v>
      </c>
      <c r="H1562" s="4">
        <v>0</v>
      </c>
      <c r="I1562" s="4">
        <v>3</v>
      </c>
      <c r="J1562" s="70">
        <f>VLOOKUP(Table7[[#This Row],[PurchaseOrderID]],Purchase_Order!$A$2:$E$1228,5,0)</f>
        <v>1562</v>
      </c>
      <c r="K1562" s="4" t="str">
        <f>IF(Table7[[#This Row],[RejectedQty]]=0,"","Rejected")</f>
        <v/>
      </c>
    </row>
    <row r="1563" spans="1:11" x14ac:dyDescent="0.25">
      <c r="A1563" s="5">
        <v>2434</v>
      </c>
      <c r="B1563" s="5">
        <v>989</v>
      </c>
      <c r="C1563" s="5">
        <v>2202</v>
      </c>
      <c r="D1563" s="18">
        <v>44112</v>
      </c>
      <c r="E1563" s="19">
        <v>123</v>
      </c>
      <c r="F1563" s="19">
        <v>381</v>
      </c>
      <c r="G1563" s="5">
        <v>3</v>
      </c>
      <c r="H1563" s="5">
        <v>0</v>
      </c>
      <c r="I1563" s="5">
        <v>3</v>
      </c>
      <c r="J1563" s="70">
        <f>VLOOKUP(Table7[[#This Row],[PurchaseOrderID]],Purchase_Order!$A$2:$E$1228,5,0)</f>
        <v>1562</v>
      </c>
      <c r="K1563" s="4" t="str">
        <f>IF(Table7[[#This Row],[RejectedQty]]=0,"","Rejected")</f>
        <v/>
      </c>
    </row>
    <row r="1564" spans="1:11" x14ac:dyDescent="0.25">
      <c r="A1564" s="4">
        <v>2435</v>
      </c>
      <c r="B1564" s="4">
        <v>989</v>
      </c>
      <c r="C1564" s="4">
        <v>2203</v>
      </c>
      <c r="D1564" s="20">
        <v>44112</v>
      </c>
      <c r="E1564" s="21">
        <v>123</v>
      </c>
      <c r="F1564" s="21">
        <v>382</v>
      </c>
      <c r="G1564" s="4">
        <v>3</v>
      </c>
      <c r="H1564" s="4">
        <v>0</v>
      </c>
      <c r="I1564" s="4">
        <v>3</v>
      </c>
      <c r="J1564" s="70">
        <f>VLOOKUP(Table7[[#This Row],[PurchaseOrderID]],Purchase_Order!$A$2:$E$1228,5,0)</f>
        <v>1562</v>
      </c>
      <c r="K1564" s="4" t="str">
        <f>IF(Table7[[#This Row],[RejectedQty]]=0,"","Rejected")</f>
        <v/>
      </c>
    </row>
    <row r="1565" spans="1:11" x14ac:dyDescent="0.25">
      <c r="A1565" s="5">
        <v>2436</v>
      </c>
      <c r="B1565" s="5">
        <v>989</v>
      </c>
      <c r="C1565" s="5">
        <v>2204</v>
      </c>
      <c r="D1565" s="18">
        <v>44112</v>
      </c>
      <c r="E1565" s="19">
        <v>123</v>
      </c>
      <c r="F1565" s="19">
        <v>383</v>
      </c>
      <c r="G1565" s="5">
        <v>3</v>
      </c>
      <c r="H1565" s="5">
        <v>0</v>
      </c>
      <c r="I1565" s="5">
        <v>3</v>
      </c>
      <c r="J1565" s="70">
        <f>VLOOKUP(Table7[[#This Row],[PurchaseOrderID]],Purchase_Order!$A$2:$E$1228,5,0)</f>
        <v>1562</v>
      </c>
      <c r="K1565" s="4" t="str">
        <f>IF(Table7[[#This Row],[RejectedQty]]=0,"","Rejected")</f>
        <v/>
      </c>
    </row>
    <row r="1566" spans="1:11" x14ac:dyDescent="0.25">
      <c r="A1566" s="4">
        <v>2437</v>
      </c>
      <c r="B1566" s="4">
        <v>989</v>
      </c>
      <c r="C1566" s="4">
        <v>2205</v>
      </c>
      <c r="D1566" s="20">
        <v>44112</v>
      </c>
      <c r="E1566" s="21">
        <v>123</v>
      </c>
      <c r="F1566" s="21">
        <v>384</v>
      </c>
      <c r="G1566" s="4">
        <v>3</v>
      </c>
      <c r="H1566" s="4">
        <v>0</v>
      </c>
      <c r="I1566" s="4">
        <v>3</v>
      </c>
      <c r="J1566" s="70">
        <f>VLOOKUP(Table7[[#This Row],[PurchaseOrderID]],Purchase_Order!$A$2:$E$1228,5,0)</f>
        <v>1562</v>
      </c>
      <c r="K1566" s="4" t="str">
        <f>IF(Table7[[#This Row],[RejectedQty]]=0,"","Rejected")</f>
        <v/>
      </c>
    </row>
    <row r="1567" spans="1:11" x14ac:dyDescent="0.25">
      <c r="A1567" s="5">
        <v>2438</v>
      </c>
      <c r="B1567" s="5">
        <v>990</v>
      </c>
      <c r="C1567" s="5">
        <v>2206</v>
      </c>
      <c r="D1567" s="18">
        <v>44112</v>
      </c>
      <c r="E1567" s="19">
        <v>125</v>
      </c>
      <c r="F1567" s="19">
        <v>490</v>
      </c>
      <c r="G1567" s="5">
        <v>3</v>
      </c>
      <c r="H1567" s="5">
        <v>0</v>
      </c>
      <c r="I1567" s="5">
        <v>3</v>
      </c>
      <c r="J1567" s="70">
        <f>VLOOKUP(Table7[[#This Row],[PurchaseOrderID]],Purchase_Order!$A$2:$E$1228,5,0)</f>
        <v>1662</v>
      </c>
      <c r="K1567" s="4" t="str">
        <f>IF(Table7[[#This Row],[RejectedQty]]=0,"","Rejected")</f>
        <v/>
      </c>
    </row>
    <row r="1568" spans="1:11" x14ac:dyDescent="0.25">
      <c r="A1568" s="4">
        <v>2439</v>
      </c>
      <c r="B1568" s="4">
        <v>991</v>
      </c>
      <c r="C1568" s="4">
        <v>2207</v>
      </c>
      <c r="D1568" s="20">
        <v>44112</v>
      </c>
      <c r="E1568" s="21">
        <v>125</v>
      </c>
      <c r="F1568" s="21">
        <v>513</v>
      </c>
      <c r="G1568" s="4">
        <v>550</v>
      </c>
      <c r="H1568" s="4">
        <v>0</v>
      </c>
      <c r="I1568" s="4">
        <v>550</v>
      </c>
      <c r="J1568" s="70">
        <f>VLOOKUP(Table7[[#This Row],[PurchaseOrderID]],Purchase_Order!$A$2:$E$1228,5,0)</f>
        <v>1682</v>
      </c>
      <c r="K1568" s="4" t="str">
        <f>IF(Table7[[#This Row],[RejectedQty]]=0,"","Rejected")</f>
        <v/>
      </c>
    </row>
    <row r="1569" spans="1:11" x14ac:dyDescent="0.25">
      <c r="A1569" s="5">
        <v>2440</v>
      </c>
      <c r="B1569" s="5">
        <v>992</v>
      </c>
      <c r="C1569" s="5">
        <v>2208</v>
      </c>
      <c r="D1569" s="18">
        <v>44112</v>
      </c>
      <c r="E1569" s="19">
        <v>123</v>
      </c>
      <c r="F1569" s="19">
        <v>412</v>
      </c>
      <c r="G1569" s="5">
        <v>3</v>
      </c>
      <c r="H1569" s="5">
        <v>0</v>
      </c>
      <c r="I1569" s="5">
        <v>3</v>
      </c>
      <c r="J1569" s="70">
        <f>VLOOKUP(Table7[[#This Row],[PurchaseOrderID]],Purchase_Order!$A$2:$E$1228,5,0)</f>
        <v>1686</v>
      </c>
      <c r="K1569" s="4" t="str">
        <f>IF(Table7[[#This Row],[RejectedQty]]=0,"","Rejected")</f>
        <v/>
      </c>
    </row>
    <row r="1570" spans="1:11" x14ac:dyDescent="0.25">
      <c r="A1570" s="4">
        <v>2441</v>
      </c>
      <c r="B1570" s="4">
        <v>992</v>
      </c>
      <c r="C1570" s="4">
        <v>2209</v>
      </c>
      <c r="D1570" s="20">
        <v>44112</v>
      </c>
      <c r="E1570" s="21">
        <v>125</v>
      </c>
      <c r="F1570" s="21">
        <v>413</v>
      </c>
      <c r="G1570" s="4">
        <v>3</v>
      </c>
      <c r="H1570" s="4">
        <v>0</v>
      </c>
      <c r="I1570" s="4">
        <v>3</v>
      </c>
      <c r="J1570" s="70">
        <f>VLOOKUP(Table7[[#This Row],[PurchaseOrderID]],Purchase_Order!$A$2:$E$1228,5,0)</f>
        <v>1686</v>
      </c>
      <c r="K1570" s="4" t="str">
        <f>IF(Table7[[#This Row],[RejectedQty]]=0,"","Rejected")</f>
        <v/>
      </c>
    </row>
    <row r="1571" spans="1:11" x14ac:dyDescent="0.25">
      <c r="A1571" s="5">
        <v>2442</v>
      </c>
      <c r="B1571" s="5">
        <v>993</v>
      </c>
      <c r="C1571" s="5">
        <v>2210</v>
      </c>
      <c r="D1571" s="18">
        <v>44113</v>
      </c>
      <c r="E1571" s="19">
        <v>123</v>
      </c>
      <c r="F1571" s="19">
        <v>933</v>
      </c>
      <c r="G1571" s="5">
        <v>550</v>
      </c>
      <c r="H1571" s="5">
        <v>0</v>
      </c>
      <c r="I1571" s="5">
        <v>550</v>
      </c>
      <c r="J1571" s="70">
        <f>VLOOKUP(Table7[[#This Row],[PurchaseOrderID]],Purchase_Order!$A$2:$E$1228,5,0)</f>
        <v>1684</v>
      </c>
      <c r="K1571" s="4" t="str">
        <f>IF(Table7[[#This Row],[RejectedQty]]=0,"","Rejected")</f>
        <v/>
      </c>
    </row>
    <row r="1572" spans="1:11" x14ac:dyDescent="0.25">
      <c r="A1572" s="4">
        <v>2443</v>
      </c>
      <c r="B1572" s="4">
        <v>993</v>
      </c>
      <c r="C1572" s="4">
        <v>2211</v>
      </c>
      <c r="D1572" s="20">
        <v>44113</v>
      </c>
      <c r="E1572" s="21">
        <v>123</v>
      </c>
      <c r="F1572" s="21">
        <v>934</v>
      </c>
      <c r="G1572" s="4">
        <v>550</v>
      </c>
      <c r="H1572" s="4">
        <v>0</v>
      </c>
      <c r="I1572" s="4">
        <v>550</v>
      </c>
      <c r="J1572" s="70">
        <f>VLOOKUP(Table7[[#This Row],[PurchaseOrderID]],Purchase_Order!$A$2:$E$1228,5,0)</f>
        <v>1684</v>
      </c>
      <c r="K1572" s="4" t="str">
        <f>IF(Table7[[#This Row],[RejectedQty]]=0,"","Rejected")</f>
        <v/>
      </c>
    </row>
    <row r="1573" spans="1:11" x14ac:dyDescent="0.25">
      <c r="A1573" s="5">
        <v>2444</v>
      </c>
      <c r="B1573" s="5">
        <v>994</v>
      </c>
      <c r="C1573" s="5">
        <v>2212</v>
      </c>
      <c r="D1573" s="18">
        <v>44113</v>
      </c>
      <c r="E1573" s="19">
        <v>125</v>
      </c>
      <c r="F1573" s="19">
        <v>428</v>
      </c>
      <c r="G1573" s="5">
        <v>3</v>
      </c>
      <c r="H1573" s="5">
        <v>3</v>
      </c>
      <c r="I1573" s="5">
        <v>0</v>
      </c>
      <c r="J1573" s="70">
        <f>VLOOKUP(Table7[[#This Row],[PurchaseOrderID]],Purchase_Order!$A$2:$E$1228,5,0)</f>
        <v>1534</v>
      </c>
      <c r="K1573" s="4" t="str">
        <f>IF(Table7[[#This Row],[RejectedQty]]=0,"","Rejected")</f>
        <v>Rejected</v>
      </c>
    </row>
    <row r="1574" spans="1:11" x14ac:dyDescent="0.25">
      <c r="A1574" s="4">
        <v>2445</v>
      </c>
      <c r="B1574" s="4">
        <v>994</v>
      </c>
      <c r="C1574" s="4">
        <v>2213</v>
      </c>
      <c r="D1574" s="20">
        <v>44113</v>
      </c>
      <c r="E1574" s="21">
        <v>125</v>
      </c>
      <c r="F1574" s="21">
        <v>429</v>
      </c>
      <c r="G1574" s="4">
        <v>3</v>
      </c>
      <c r="H1574" s="4">
        <v>3</v>
      </c>
      <c r="I1574" s="4">
        <v>0</v>
      </c>
      <c r="J1574" s="70">
        <f>VLOOKUP(Table7[[#This Row],[PurchaseOrderID]],Purchase_Order!$A$2:$E$1228,5,0)</f>
        <v>1534</v>
      </c>
      <c r="K1574" s="4" t="str">
        <f>IF(Table7[[#This Row],[RejectedQty]]=0,"","Rejected")</f>
        <v>Rejected</v>
      </c>
    </row>
    <row r="1575" spans="1:11" x14ac:dyDescent="0.25">
      <c r="A1575" s="5">
        <v>2446</v>
      </c>
      <c r="B1575" s="5">
        <v>995</v>
      </c>
      <c r="C1575" s="5">
        <v>2214</v>
      </c>
      <c r="D1575" s="18">
        <v>44113</v>
      </c>
      <c r="E1575" s="19">
        <v>125</v>
      </c>
      <c r="F1575" s="19">
        <v>347</v>
      </c>
      <c r="G1575" s="5">
        <v>3</v>
      </c>
      <c r="H1575" s="5">
        <v>0</v>
      </c>
      <c r="I1575" s="5">
        <v>3</v>
      </c>
      <c r="J1575" s="70">
        <f>VLOOKUP(Table7[[#This Row],[PurchaseOrderID]],Purchase_Order!$A$2:$E$1228,5,0)</f>
        <v>1614</v>
      </c>
      <c r="K1575" s="4" t="str">
        <f>IF(Table7[[#This Row],[RejectedQty]]=0,"","Rejected")</f>
        <v/>
      </c>
    </row>
    <row r="1576" spans="1:11" x14ac:dyDescent="0.25">
      <c r="A1576" s="4">
        <v>2447</v>
      </c>
      <c r="B1576" s="4">
        <v>995</v>
      </c>
      <c r="C1576" s="4">
        <v>2215</v>
      </c>
      <c r="D1576" s="20">
        <v>44113</v>
      </c>
      <c r="E1576" s="21">
        <v>125</v>
      </c>
      <c r="F1576" s="21">
        <v>348</v>
      </c>
      <c r="G1576" s="4">
        <v>3</v>
      </c>
      <c r="H1576" s="4">
        <v>0</v>
      </c>
      <c r="I1576" s="4">
        <v>3</v>
      </c>
      <c r="J1576" s="70">
        <f>VLOOKUP(Table7[[#This Row],[PurchaseOrderID]],Purchase_Order!$A$2:$E$1228,5,0)</f>
        <v>1614</v>
      </c>
      <c r="K1576" s="4" t="str">
        <f>IF(Table7[[#This Row],[RejectedQty]]=0,"","Rejected")</f>
        <v/>
      </c>
    </row>
    <row r="1577" spans="1:11" x14ac:dyDescent="0.25">
      <c r="A1577" s="5">
        <v>2448</v>
      </c>
      <c r="B1577" s="5">
        <v>995</v>
      </c>
      <c r="C1577" s="5">
        <v>2216</v>
      </c>
      <c r="D1577" s="18">
        <v>44113</v>
      </c>
      <c r="E1577" s="19">
        <v>123</v>
      </c>
      <c r="F1577" s="19">
        <v>349</v>
      </c>
      <c r="G1577" s="5">
        <v>3</v>
      </c>
      <c r="H1577" s="5">
        <v>0</v>
      </c>
      <c r="I1577" s="5">
        <v>3</v>
      </c>
      <c r="J1577" s="70">
        <f>VLOOKUP(Table7[[#This Row],[PurchaseOrderID]],Purchase_Order!$A$2:$E$1228,5,0)</f>
        <v>1614</v>
      </c>
      <c r="K1577" s="4" t="str">
        <f>IF(Table7[[#This Row],[RejectedQty]]=0,"","Rejected")</f>
        <v/>
      </c>
    </row>
    <row r="1578" spans="1:11" x14ac:dyDescent="0.25">
      <c r="A1578" s="4">
        <v>2449</v>
      </c>
      <c r="B1578" s="4">
        <v>996</v>
      </c>
      <c r="C1578" s="4">
        <v>2217</v>
      </c>
      <c r="D1578" s="20">
        <v>44113</v>
      </c>
      <c r="E1578" s="21">
        <v>125</v>
      </c>
      <c r="F1578" s="21">
        <v>931</v>
      </c>
      <c r="G1578" s="4">
        <v>468</v>
      </c>
      <c r="H1578" s="4">
        <v>0</v>
      </c>
      <c r="I1578" s="4">
        <v>468</v>
      </c>
      <c r="J1578" s="70">
        <f>VLOOKUP(Table7[[#This Row],[PurchaseOrderID]],Purchase_Order!$A$2:$E$1228,5,0)</f>
        <v>1588</v>
      </c>
      <c r="K1578" s="4" t="str">
        <f>IF(Table7[[#This Row],[RejectedQty]]=0,"","Rejected")</f>
        <v/>
      </c>
    </row>
    <row r="1579" spans="1:11" x14ac:dyDescent="0.25">
      <c r="A1579" s="5">
        <v>2450</v>
      </c>
      <c r="B1579" s="5">
        <v>996</v>
      </c>
      <c r="C1579" s="5">
        <v>2218</v>
      </c>
      <c r="D1579" s="18">
        <v>44113</v>
      </c>
      <c r="E1579" s="19">
        <v>125</v>
      </c>
      <c r="F1579" s="19">
        <v>932</v>
      </c>
      <c r="G1579" s="5">
        <v>550</v>
      </c>
      <c r="H1579" s="5">
        <v>0</v>
      </c>
      <c r="I1579" s="5">
        <v>550</v>
      </c>
      <c r="J1579" s="70">
        <f>VLOOKUP(Table7[[#This Row],[PurchaseOrderID]],Purchase_Order!$A$2:$E$1228,5,0)</f>
        <v>1588</v>
      </c>
      <c r="K1579" s="4" t="str">
        <f>IF(Table7[[#This Row],[RejectedQty]]=0,"","Rejected")</f>
        <v/>
      </c>
    </row>
    <row r="1580" spans="1:11" x14ac:dyDescent="0.25">
      <c r="A1580" s="4">
        <v>2451</v>
      </c>
      <c r="B1580" s="4">
        <v>997</v>
      </c>
      <c r="C1580" s="4">
        <v>2219</v>
      </c>
      <c r="D1580" s="20">
        <v>44119</v>
      </c>
      <c r="E1580" s="21">
        <v>125</v>
      </c>
      <c r="F1580" s="21">
        <v>347</v>
      </c>
      <c r="G1580" s="4">
        <v>3</v>
      </c>
      <c r="H1580" s="4">
        <v>0</v>
      </c>
      <c r="I1580" s="4">
        <v>3</v>
      </c>
      <c r="J1580" s="70">
        <f>VLOOKUP(Table7[[#This Row],[PurchaseOrderID]],Purchase_Order!$A$2:$E$1228,5,0)</f>
        <v>1622</v>
      </c>
      <c r="K1580" s="4" t="str">
        <f>IF(Table7[[#This Row],[RejectedQty]]=0,"","Rejected")</f>
        <v/>
      </c>
    </row>
    <row r="1581" spans="1:11" x14ac:dyDescent="0.25">
      <c r="A1581" s="5">
        <v>2452</v>
      </c>
      <c r="B1581" s="5">
        <v>997</v>
      </c>
      <c r="C1581" s="5">
        <v>2220</v>
      </c>
      <c r="D1581" s="18">
        <v>44119</v>
      </c>
      <c r="E1581" s="19">
        <v>123</v>
      </c>
      <c r="F1581" s="19">
        <v>348</v>
      </c>
      <c r="G1581" s="5">
        <v>3</v>
      </c>
      <c r="H1581" s="5">
        <v>0</v>
      </c>
      <c r="I1581" s="5">
        <v>3</v>
      </c>
      <c r="J1581" s="70">
        <f>VLOOKUP(Table7[[#This Row],[PurchaseOrderID]],Purchase_Order!$A$2:$E$1228,5,0)</f>
        <v>1622</v>
      </c>
      <c r="K1581" s="4" t="str">
        <f>IF(Table7[[#This Row],[RejectedQty]]=0,"","Rejected")</f>
        <v/>
      </c>
    </row>
    <row r="1582" spans="1:11" x14ac:dyDescent="0.25">
      <c r="A1582" s="4">
        <v>2453</v>
      </c>
      <c r="B1582" s="4">
        <v>997</v>
      </c>
      <c r="C1582" s="4">
        <v>2221</v>
      </c>
      <c r="D1582" s="20">
        <v>44119</v>
      </c>
      <c r="E1582" s="21">
        <v>123</v>
      </c>
      <c r="F1582" s="21">
        <v>349</v>
      </c>
      <c r="G1582" s="4">
        <v>3</v>
      </c>
      <c r="H1582" s="4">
        <v>0</v>
      </c>
      <c r="I1582" s="4">
        <v>3</v>
      </c>
      <c r="J1582" s="70">
        <f>VLOOKUP(Table7[[#This Row],[PurchaseOrderID]],Purchase_Order!$A$2:$E$1228,5,0)</f>
        <v>1622</v>
      </c>
      <c r="K1582" s="4" t="str">
        <f>IF(Table7[[#This Row],[RejectedQty]]=0,"","Rejected")</f>
        <v/>
      </c>
    </row>
    <row r="1583" spans="1:11" x14ac:dyDescent="0.25">
      <c r="A1583" s="5">
        <v>2454</v>
      </c>
      <c r="B1583" s="5">
        <v>998</v>
      </c>
      <c r="C1583" s="5">
        <v>2222</v>
      </c>
      <c r="D1583" s="18">
        <v>44119</v>
      </c>
      <c r="E1583" s="19">
        <v>123</v>
      </c>
      <c r="F1583" s="19">
        <v>928</v>
      </c>
      <c r="G1583" s="5">
        <v>550</v>
      </c>
      <c r="H1583" s="5">
        <v>0</v>
      </c>
      <c r="I1583" s="5">
        <v>550</v>
      </c>
      <c r="J1583" s="70">
        <f>VLOOKUP(Table7[[#This Row],[PurchaseOrderID]],Purchase_Order!$A$2:$E$1228,5,0)</f>
        <v>1632</v>
      </c>
      <c r="K1583" s="4" t="str">
        <f>IF(Table7[[#This Row],[RejectedQty]]=0,"","Rejected")</f>
        <v/>
      </c>
    </row>
    <row r="1584" spans="1:11" x14ac:dyDescent="0.25">
      <c r="A1584" s="4">
        <v>2455</v>
      </c>
      <c r="B1584" s="4">
        <v>998</v>
      </c>
      <c r="C1584" s="4">
        <v>2223</v>
      </c>
      <c r="D1584" s="20">
        <v>44119</v>
      </c>
      <c r="E1584" s="21">
        <v>123</v>
      </c>
      <c r="F1584" s="21">
        <v>929</v>
      </c>
      <c r="G1584" s="4">
        <v>550</v>
      </c>
      <c r="H1584" s="4">
        <v>0</v>
      </c>
      <c r="I1584" s="4">
        <v>550</v>
      </c>
      <c r="J1584" s="70">
        <f>VLOOKUP(Table7[[#This Row],[PurchaseOrderID]],Purchase_Order!$A$2:$E$1228,5,0)</f>
        <v>1632</v>
      </c>
      <c r="K1584" s="4" t="str">
        <f>IF(Table7[[#This Row],[RejectedQty]]=0,"","Rejected")</f>
        <v/>
      </c>
    </row>
    <row r="1585" spans="1:11" x14ac:dyDescent="0.25">
      <c r="A1585" s="5">
        <v>2456</v>
      </c>
      <c r="B1585" s="5">
        <v>998</v>
      </c>
      <c r="C1585" s="5">
        <v>2224</v>
      </c>
      <c r="D1585" s="18">
        <v>44119</v>
      </c>
      <c r="E1585" s="19">
        <v>123</v>
      </c>
      <c r="F1585" s="19">
        <v>930</v>
      </c>
      <c r="G1585" s="5">
        <v>550</v>
      </c>
      <c r="H1585" s="5">
        <v>0</v>
      </c>
      <c r="I1585" s="5">
        <v>550</v>
      </c>
      <c r="J1585" s="70">
        <f>VLOOKUP(Table7[[#This Row],[PurchaseOrderID]],Purchase_Order!$A$2:$E$1228,5,0)</f>
        <v>1632</v>
      </c>
      <c r="K1585" s="4" t="str">
        <f>IF(Table7[[#This Row],[RejectedQty]]=0,"","Rejected")</f>
        <v/>
      </c>
    </row>
    <row r="1586" spans="1:11" x14ac:dyDescent="0.25">
      <c r="A1586" s="4">
        <v>2457</v>
      </c>
      <c r="B1586" s="4">
        <v>999</v>
      </c>
      <c r="C1586" s="4">
        <v>2225</v>
      </c>
      <c r="D1586" s="20">
        <v>44119</v>
      </c>
      <c r="E1586" s="21">
        <v>123</v>
      </c>
      <c r="F1586" s="21">
        <v>332</v>
      </c>
      <c r="G1586" s="4">
        <v>550</v>
      </c>
      <c r="H1586" s="4">
        <v>0</v>
      </c>
      <c r="I1586" s="4">
        <v>550</v>
      </c>
      <c r="J1586" s="70">
        <f>VLOOKUP(Table7[[#This Row],[PurchaseOrderID]],Purchase_Order!$A$2:$E$1228,5,0)</f>
        <v>1608</v>
      </c>
      <c r="K1586" s="4" t="str">
        <f>IF(Table7[[#This Row],[RejectedQty]]=0,"","Rejected")</f>
        <v/>
      </c>
    </row>
    <row r="1587" spans="1:11" x14ac:dyDescent="0.25">
      <c r="A1587" s="5">
        <v>2458</v>
      </c>
      <c r="B1587" s="5">
        <v>1000</v>
      </c>
      <c r="C1587" s="5">
        <v>2226</v>
      </c>
      <c r="D1587" s="18">
        <v>44119</v>
      </c>
      <c r="E1587" s="19">
        <v>123</v>
      </c>
      <c r="F1587" s="19">
        <v>948</v>
      </c>
      <c r="G1587" s="5">
        <v>550</v>
      </c>
      <c r="H1587" s="5">
        <v>0</v>
      </c>
      <c r="I1587" s="5">
        <v>550</v>
      </c>
      <c r="J1587" s="70">
        <f>VLOOKUP(Table7[[#This Row],[PurchaseOrderID]],Purchase_Order!$A$2:$E$1228,5,0)</f>
        <v>1576</v>
      </c>
      <c r="K1587" s="4" t="str">
        <f>IF(Table7[[#This Row],[RejectedQty]]=0,"","Rejected")</f>
        <v/>
      </c>
    </row>
    <row r="1588" spans="1:11" x14ac:dyDescent="0.25">
      <c r="A1588" s="4">
        <v>2459</v>
      </c>
      <c r="B1588" s="4">
        <v>1000</v>
      </c>
      <c r="C1588" s="4">
        <v>2227</v>
      </c>
      <c r="D1588" s="20">
        <v>44119</v>
      </c>
      <c r="E1588" s="21">
        <v>125</v>
      </c>
      <c r="F1588" s="21">
        <v>907</v>
      </c>
      <c r="G1588" s="4">
        <v>550</v>
      </c>
      <c r="H1588" s="4">
        <v>55</v>
      </c>
      <c r="I1588" s="4">
        <v>495</v>
      </c>
      <c r="J1588" s="70">
        <f>VLOOKUP(Table7[[#This Row],[PurchaseOrderID]],Purchase_Order!$A$2:$E$1228,5,0)</f>
        <v>1576</v>
      </c>
      <c r="K1588" s="4" t="str">
        <f>IF(Table7[[#This Row],[RejectedQty]]=0,"","Rejected")</f>
        <v>Rejected</v>
      </c>
    </row>
    <row r="1589" spans="1:11" x14ac:dyDescent="0.25">
      <c r="A1589" s="5">
        <v>2460</v>
      </c>
      <c r="B1589" s="5">
        <v>1001</v>
      </c>
      <c r="C1589" s="5">
        <v>2228</v>
      </c>
      <c r="D1589" s="18">
        <v>44119</v>
      </c>
      <c r="E1589" s="19">
        <v>125</v>
      </c>
      <c r="F1589" s="19">
        <v>325</v>
      </c>
      <c r="G1589" s="5">
        <v>1250</v>
      </c>
      <c r="H1589" s="5">
        <v>0</v>
      </c>
      <c r="I1589" s="5">
        <v>1250</v>
      </c>
      <c r="J1589" s="70">
        <f>VLOOKUP(Table7[[#This Row],[PurchaseOrderID]],Purchase_Order!$A$2:$E$1228,5,0)</f>
        <v>1590</v>
      </c>
      <c r="K1589" s="4" t="str">
        <f>IF(Table7[[#This Row],[RejectedQty]]=0,"","Rejected")</f>
        <v/>
      </c>
    </row>
    <row r="1590" spans="1:11" x14ac:dyDescent="0.25">
      <c r="A1590" s="4">
        <v>2461</v>
      </c>
      <c r="B1590" s="4">
        <v>1001</v>
      </c>
      <c r="C1590" s="4">
        <v>2229</v>
      </c>
      <c r="D1590" s="20">
        <v>44119</v>
      </c>
      <c r="E1590" s="21">
        <v>123</v>
      </c>
      <c r="F1590" s="21">
        <v>326</v>
      </c>
      <c r="G1590" s="4">
        <v>1250</v>
      </c>
      <c r="H1590" s="4">
        <v>0</v>
      </c>
      <c r="I1590" s="4">
        <v>1250</v>
      </c>
      <c r="J1590" s="70">
        <f>VLOOKUP(Table7[[#This Row],[PurchaseOrderID]],Purchase_Order!$A$2:$E$1228,5,0)</f>
        <v>1590</v>
      </c>
      <c r="K1590" s="4" t="str">
        <f>IF(Table7[[#This Row],[RejectedQty]]=0,"","Rejected")</f>
        <v/>
      </c>
    </row>
    <row r="1591" spans="1:11" x14ac:dyDescent="0.25">
      <c r="A1591" s="5">
        <v>2462</v>
      </c>
      <c r="B1591" s="5">
        <v>1002</v>
      </c>
      <c r="C1591" s="5">
        <v>2230</v>
      </c>
      <c r="D1591" s="18">
        <v>44119</v>
      </c>
      <c r="E1591" s="19">
        <v>125</v>
      </c>
      <c r="F1591" s="19">
        <v>320</v>
      </c>
      <c r="G1591" s="5">
        <v>3</v>
      </c>
      <c r="H1591" s="5">
        <v>0</v>
      </c>
      <c r="I1591" s="5">
        <v>3</v>
      </c>
      <c r="J1591" s="70">
        <f>VLOOKUP(Table7[[#This Row],[PurchaseOrderID]],Purchase_Order!$A$2:$E$1228,5,0)</f>
        <v>1514</v>
      </c>
      <c r="K1591" s="4" t="str">
        <f>IF(Table7[[#This Row],[RejectedQty]]=0,"","Rejected")</f>
        <v/>
      </c>
    </row>
    <row r="1592" spans="1:11" x14ac:dyDescent="0.25">
      <c r="A1592" s="4">
        <v>2463</v>
      </c>
      <c r="B1592" s="4">
        <v>1002</v>
      </c>
      <c r="C1592" s="4">
        <v>2231</v>
      </c>
      <c r="D1592" s="20">
        <v>44119</v>
      </c>
      <c r="E1592" s="21">
        <v>123</v>
      </c>
      <c r="F1592" s="21">
        <v>321</v>
      </c>
      <c r="G1592" s="4">
        <v>3</v>
      </c>
      <c r="H1592" s="4">
        <v>0</v>
      </c>
      <c r="I1592" s="4">
        <v>3</v>
      </c>
      <c r="J1592" s="70">
        <f>VLOOKUP(Table7[[#This Row],[PurchaseOrderID]],Purchase_Order!$A$2:$E$1228,5,0)</f>
        <v>1514</v>
      </c>
      <c r="K1592" s="4" t="str">
        <f>IF(Table7[[#This Row],[RejectedQty]]=0,"","Rejected")</f>
        <v/>
      </c>
    </row>
    <row r="1593" spans="1:11" x14ac:dyDescent="0.25">
      <c r="A1593" s="5">
        <v>2464</v>
      </c>
      <c r="B1593" s="5">
        <v>1003</v>
      </c>
      <c r="C1593" s="5">
        <v>2232</v>
      </c>
      <c r="D1593" s="18">
        <v>44119</v>
      </c>
      <c r="E1593" s="19">
        <v>123</v>
      </c>
      <c r="F1593" s="19">
        <v>930</v>
      </c>
      <c r="G1593" s="5">
        <v>550</v>
      </c>
      <c r="H1593" s="5">
        <v>0</v>
      </c>
      <c r="I1593" s="5">
        <v>550</v>
      </c>
      <c r="J1593" s="70">
        <f>VLOOKUP(Table7[[#This Row],[PurchaseOrderID]],Purchase_Order!$A$2:$E$1228,5,0)</f>
        <v>1498</v>
      </c>
      <c r="K1593" s="4" t="str">
        <f>IF(Table7[[#This Row],[RejectedQty]]=0,"","Rejected")</f>
        <v/>
      </c>
    </row>
    <row r="1594" spans="1:11" x14ac:dyDescent="0.25">
      <c r="A1594" s="4">
        <v>2465</v>
      </c>
      <c r="B1594" s="4">
        <v>1003</v>
      </c>
      <c r="C1594" s="4">
        <v>2233</v>
      </c>
      <c r="D1594" s="20">
        <v>44119</v>
      </c>
      <c r="E1594" s="21">
        <v>125</v>
      </c>
      <c r="F1594" s="21">
        <v>921</v>
      </c>
      <c r="G1594" s="4">
        <v>550</v>
      </c>
      <c r="H1594" s="4">
        <v>0</v>
      </c>
      <c r="I1594" s="4">
        <v>550</v>
      </c>
      <c r="J1594" s="70">
        <f>VLOOKUP(Table7[[#This Row],[PurchaseOrderID]],Purchase_Order!$A$2:$E$1228,5,0)</f>
        <v>1498</v>
      </c>
      <c r="K1594" s="4" t="str">
        <f>IF(Table7[[#This Row],[RejectedQty]]=0,"","Rejected")</f>
        <v/>
      </c>
    </row>
    <row r="1595" spans="1:11" x14ac:dyDescent="0.25">
      <c r="A1595" s="5">
        <v>2466</v>
      </c>
      <c r="B1595" s="5">
        <v>1004</v>
      </c>
      <c r="C1595" s="5">
        <v>2234</v>
      </c>
      <c r="D1595" s="18">
        <v>44119</v>
      </c>
      <c r="E1595" s="19">
        <v>125</v>
      </c>
      <c r="F1595" s="19">
        <v>952</v>
      </c>
      <c r="G1595" s="5">
        <v>60</v>
      </c>
      <c r="H1595" s="5">
        <v>60</v>
      </c>
      <c r="I1595" s="5">
        <v>0</v>
      </c>
      <c r="J1595" s="70">
        <f>VLOOKUP(Table7[[#This Row],[PurchaseOrderID]],Purchase_Order!$A$2:$E$1228,5,0)</f>
        <v>1674</v>
      </c>
      <c r="K1595" s="4" t="str">
        <f>IF(Table7[[#This Row],[RejectedQty]]=0,"","Rejected")</f>
        <v>Rejected</v>
      </c>
    </row>
    <row r="1596" spans="1:11" x14ac:dyDescent="0.25">
      <c r="A1596" s="4">
        <v>2467</v>
      </c>
      <c r="B1596" s="4">
        <v>1005</v>
      </c>
      <c r="C1596" s="4">
        <v>2235</v>
      </c>
      <c r="D1596" s="20">
        <v>44119</v>
      </c>
      <c r="E1596" s="21">
        <v>125</v>
      </c>
      <c r="F1596" s="21">
        <v>933</v>
      </c>
      <c r="G1596" s="4">
        <v>550</v>
      </c>
      <c r="H1596" s="4">
        <v>0</v>
      </c>
      <c r="I1596" s="4">
        <v>550</v>
      </c>
      <c r="J1596" s="70">
        <f>VLOOKUP(Table7[[#This Row],[PurchaseOrderID]],Purchase_Order!$A$2:$E$1228,5,0)</f>
        <v>1652</v>
      </c>
      <c r="K1596" s="4" t="str">
        <f>IF(Table7[[#This Row],[RejectedQty]]=0,"","Rejected")</f>
        <v/>
      </c>
    </row>
    <row r="1597" spans="1:11" x14ac:dyDescent="0.25">
      <c r="A1597" s="5">
        <v>2468</v>
      </c>
      <c r="B1597" s="5">
        <v>1005</v>
      </c>
      <c r="C1597" s="5">
        <v>2236</v>
      </c>
      <c r="D1597" s="18">
        <v>44119</v>
      </c>
      <c r="E1597" s="19">
        <v>125</v>
      </c>
      <c r="F1597" s="19">
        <v>934</v>
      </c>
      <c r="G1597" s="5">
        <v>523</v>
      </c>
      <c r="H1597" s="5">
        <v>0</v>
      </c>
      <c r="I1597" s="5">
        <v>523</v>
      </c>
      <c r="J1597" s="70">
        <f>VLOOKUP(Table7[[#This Row],[PurchaseOrderID]],Purchase_Order!$A$2:$E$1228,5,0)</f>
        <v>1652</v>
      </c>
      <c r="K1597" s="4" t="str">
        <f>IF(Table7[[#This Row],[RejectedQty]]=0,"","Rejected")</f>
        <v/>
      </c>
    </row>
    <row r="1598" spans="1:11" x14ac:dyDescent="0.25">
      <c r="A1598" s="4">
        <v>2469</v>
      </c>
      <c r="B1598" s="4">
        <v>1005</v>
      </c>
      <c r="C1598" s="4">
        <v>2237</v>
      </c>
      <c r="D1598" s="20">
        <v>44119</v>
      </c>
      <c r="E1598" s="21">
        <v>123</v>
      </c>
      <c r="F1598" s="21">
        <v>922</v>
      </c>
      <c r="G1598" s="4">
        <v>550</v>
      </c>
      <c r="H1598" s="4">
        <v>0</v>
      </c>
      <c r="I1598" s="4">
        <v>550</v>
      </c>
      <c r="J1598" s="70">
        <f>VLOOKUP(Table7[[#This Row],[PurchaseOrderID]],Purchase_Order!$A$2:$E$1228,5,0)</f>
        <v>1652</v>
      </c>
      <c r="K1598" s="4" t="str">
        <f>IF(Table7[[#This Row],[RejectedQty]]=0,"","Rejected")</f>
        <v/>
      </c>
    </row>
    <row r="1599" spans="1:11" x14ac:dyDescent="0.25">
      <c r="A1599" s="5">
        <v>2470</v>
      </c>
      <c r="B1599" s="5">
        <v>1005</v>
      </c>
      <c r="C1599" s="5">
        <v>2238</v>
      </c>
      <c r="D1599" s="18">
        <v>44119</v>
      </c>
      <c r="E1599" s="19">
        <v>125</v>
      </c>
      <c r="F1599" s="19">
        <v>923</v>
      </c>
      <c r="G1599" s="5">
        <v>550</v>
      </c>
      <c r="H1599" s="5">
        <v>0</v>
      </c>
      <c r="I1599" s="5">
        <v>550</v>
      </c>
      <c r="J1599" s="70">
        <f>VLOOKUP(Table7[[#This Row],[PurchaseOrderID]],Purchase_Order!$A$2:$E$1228,5,0)</f>
        <v>1652</v>
      </c>
      <c r="K1599" s="4" t="str">
        <f>IF(Table7[[#This Row],[RejectedQty]]=0,"","Rejected")</f>
        <v/>
      </c>
    </row>
    <row r="1600" spans="1:11" x14ac:dyDescent="0.25">
      <c r="A1600" s="4">
        <v>2471</v>
      </c>
      <c r="B1600" s="4">
        <v>1006</v>
      </c>
      <c r="C1600" s="4">
        <v>2239</v>
      </c>
      <c r="D1600" s="20">
        <v>44119</v>
      </c>
      <c r="E1600" s="21">
        <v>125</v>
      </c>
      <c r="F1600" s="21">
        <v>317</v>
      </c>
      <c r="G1600" s="4">
        <v>468</v>
      </c>
      <c r="H1600" s="4">
        <v>0</v>
      </c>
      <c r="I1600" s="4">
        <v>468</v>
      </c>
      <c r="J1600" s="70">
        <f>VLOOKUP(Table7[[#This Row],[PurchaseOrderID]],Purchase_Order!$A$2:$E$1228,5,0)</f>
        <v>1578</v>
      </c>
      <c r="K1600" s="4" t="str">
        <f>IF(Table7[[#This Row],[RejectedQty]]=0,"","Rejected")</f>
        <v/>
      </c>
    </row>
    <row r="1601" spans="1:11" x14ac:dyDescent="0.25">
      <c r="A1601" s="5">
        <v>2472</v>
      </c>
      <c r="B1601" s="5">
        <v>1006</v>
      </c>
      <c r="C1601" s="5">
        <v>2240</v>
      </c>
      <c r="D1601" s="18">
        <v>44119</v>
      </c>
      <c r="E1601" s="19">
        <v>125</v>
      </c>
      <c r="F1601" s="19">
        <v>318</v>
      </c>
      <c r="G1601" s="5">
        <v>550</v>
      </c>
      <c r="H1601" s="5">
        <v>0</v>
      </c>
      <c r="I1601" s="5">
        <v>550</v>
      </c>
      <c r="J1601" s="70">
        <f>VLOOKUP(Table7[[#This Row],[PurchaseOrderID]],Purchase_Order!$A$2:$E$1228,5,0)</f>
        <v>1578</v>
      </c>
      <c r="K1601" s="4" t="str">
        <f>IF(Table7[[#This Row],[RejectedQty]]=0,"","Rejected")</f>
        <v/>
      </c>
    </row>
    <row r="1602" spans="1:11" x14ac:dyDescent="0.25">
      <c r="A1602" s="4">
        <v>2473</v>
      </c>
      <c r="B1602" s="4">
        <v>1006</v>
      </c>
      <c r="C1602" s="4">
        <v>2241</v>
      </c>
      <c r="D1602" s="20">
        <v>44119</v>
      </c>
      <c r="E1602" s="21">
        <v>123</v>
      </c>
      <c r="F1602" s="21">
        <v>319</v>
      </c>
      <c r="G1602" s="4">
        <v>550</v>
      </c>
      <c r="H1602" s="4">
        <v>0</v>
      </c>
      <c r="I1602" s="4">
        <v>550</v>
      </c>
      <c r="J1602" s="70">
        <f>VLOOKUP(Table7[[#This Row],[PurchaseOrderID]],Purchase_Order!$A$2:$E$1228,5,0)</f>
        <v>1578</v>
      </c>
      <c r="K1602" s="4" t="str">
        <f>IF(Table7[[#This Row],[RejectedQty]]=0,"","Rejected")</f>
        <v/>
      </c>
    </row>
    <row r="1603" spans="1:11" x14ac:dyDescent="0.25">
      <c r="A1603" s="5">
        <v>2474</v>
      </c>
      <c r="B1603" s="5">
        <v>1007</v>
      </c>
      <c r="C1603" s="5">
        <v>2242</v>
      </c>
      <c r="D1603" s="18">
        <v>44119</v>
      </c>
      <c r="E1603" s="19">
        <v>123</v>
      </c>
      <c r="F1603" s="19">
        <v>928</v>
      </c>
      <c r="G1603" s="5">
        <v>550</v>
      </c>
      <c r="H1603" s="5">
        <v>0</v>
      </c>
      <c r="I1603" s="5">
        <v>550</v>
      </c>
      <c r="J1603" s="70">
        <f>VLOOKUP(Table7[[#This Row],[PurchaseOrderID]],Purchase_Order!$A$2:$E$1228,5,0)</f>
        <v>1538</v>
      </c>
      <c r="K1603" s="4" t="str">
        <f>IF(Table7[[#This Row],[RejectedQty]]=0,"","Rejected")</f>
        <v/>
      </c>
    </row>
    <row r="1604" spans="1:11" x14ac:dyDescent="0.25">
      <c r="A1604" s="4">
        <v>2475</v>
      </c>
      <c r="B1604" s="4">
        <v>1007</v>
      </c>
      <c r="C1604" s="4">
        <v>2243</v>
      </c>
      <c r="D1604" s="20">
        <v>44119</v>
      </c>
      <c r="E1604" s="21">
        <v>123</v>
      </c>
      <c r="F1604" s="21">
        <v>929</v>
      </c>
      <c r="G1604" s="4">
        <v>550</v>
      </c>
      <c r="H1604" s="4">
        <v>0</v>
      </c>
      <c r="I1604" s="4">
        <v>550</v>
      </c>
      <c r="J1604" s="70">
        <f>VLOOKUP(Table7[[#This Row],[PurchaseOrderID]],Purchase_Order!$A$2:$E$1228,5,0)</f>
        <v>1538</v>
      </c>
      <c r="K1604" s="4" t="str">
        <f>IF(Table7[[#This Row],[RejectedQty]]=0,"","Rejected")</f>
        <v/>
      </c>
    </row>
    <row r="1605" spans="1:11" x14ac:dyDescent="0.25">
      <c r="A1605" s="5">
        <v>2476</v>
      </c>
      <c r="B1605" s="5">
        <v>1008</v>
      </c>
      <c r="C1605" s="5">
        <v>2244</v>
      </c>
      <c r="D1605" s="18">
        <v>44119</v>
      </c>
      <c r="E1605" s="19">
        <v>123</v>
      </c>
      <c r="F1605" s="19">
        <v>319</v>
      </c>
      <c r="G1605" s="5">
        <v>550</v>
      </c>
      <c r="H1605" s="5">
        <v>0</v>
      </c>
      <c r="I1605" s="5">
        <v>550</v>
      </c>
      <c r="J1605" s="70">
        <f>VLOOKUP(Table7[[#This Row],[PurchaseOrderID]],Purchase_Order!$A$2:$E$1228,5,0)</f>
        <v>1556</v>
      </c>
      <c r="K1605" s="4" t="str">
        <f>IF(Table7[[#This Row],[RejectedQty]]=0,"","Rejected")</f>
        <v/>
      </c>
    </row>
    <row r="1606" spans="1:11" x14ac:dyDescent="0.25">
      <c r="A1606" s="4">
        <v>2477</v>
      </c>
      <c r="B1606" s="4">
        <v>1009</v>
      </c>
      <c r="C1606" s="4">
        <v>2245</v>
      </c>
      <c r="D1606" s="20">
        <v>44119</v>
      </c>
      <c r="E1606" s="21">
        <v>123</v>
      </c>
      <c r="F1606" s="21">
        <v>361</v>
      </c>
      <c r="G1606" s="4">
        <v>3</v>
      </c>
      <c r="H1606" s="4">
        <v>0</v>
      </c>
      <c r="I1606" s="4">
        <v>3</v>
      </c>
      <c r="J1606" s="70">
        <f>VLOOKUP(Table7[[#This Row],[PurchaseOrderID]],Purchase_Order!$A$2:$E$1228,5,0)</f>
        <v>1554</v>
      </c>
      <c r="K1606" s="4" t="str">
        <f>IF(Table7[[#This Row],[RejectedQty]]=0,"","Rejected")</f>
        <v/>
      </c>
    </row>
    <row r="1607" spans="1:11" x14ac:dyDescent="0.25">
      <c r="A1607" s="5">
        <v>2478</v>
      </c>
      <c r="B1607" s="5">
        <v>1009</v>
      </c>
      <c r="C1607" s="5">
        <v>2246</v>
      </c>
      <c r="D1607" s="18">
        <v>44119</v>
      </c>
      <c r="E1607" s="19">
        <v>123</v>
      </c>
      <c r="F1607" s="19">
        <v>362</v>
      </c>
      <c r="G1607" s="5">
        <v>3</v>
      </c>
      <c r="H1607" s="5">
        <v>0</v>
      </c>
      <c r="I1607" s="5">
        <v>3</v>
      </c>
      <c r="J1607" s="70">
        <f>VLOOKUP(Table7[[#This Row],[PurchaseOrderID]],Purchase_Order!$A$2:$E$1228,5,0)</f>
        <v>1554</v>
      </c>
      <c r="K1607" s="4" t="str">
        <f>IF(Table7[[#This Row],[RejectedQty]]=0,"","Rejected")</f>
        <v/>
      </c>
    </row>
    <row r="1608" spans="1:11" x14ac:dyDescent="0.25">
      <c r="A1608" s="4">
        <v>2479</v>
      </c>
      <c r="B1608" s="4">
        <v>1009</v>
      </c>
      <c r="C1608" s="4">
        <v>2247</v>
      </c>
      <c r="D1608" s="20">
        <v>44119</v>
      </c>
      <c r="E1608" s="21">
        <v>123</v>
      </c>
      <c r="F1608" s="21">
        <v>363</v>
      </c>
      <c r="G1608" s="4">
        <v>3</v>
      </c>
      <c r="H1608" s="4">
        <v>0</v>
      </c>
      <c r="I1608" s="4">
        <v>3</v>
      </c>
      <c r="J1608" s="70">
        <f>VLOOKUP(Table7[[#This Row],[PurchaseOrderID]],Purchase_Order!$A$2:$E$1228,5,0)</f>
        <v>1554</v>
      </c>
      <c r="K1608" s="4" t="str">
        <f>IF(Table7[[#This Row],[RejectedQty]]=0,"","Rejected")</f>
        <v/>
      </c>
    </row>
    <row r="1609" spans="1:11" x14ac:dyDescent="0.25">
      <c r="A1609" s="5">
        <v>2480</v>
      </c>
      <c r="B1609" s="5">
        <v>1009</v>
      </c>
      <c r="C1609" s="5">
        <v>2248</v>
      </c>
      <c r="D1609" s="18">
        <v>44119</v>
      </c>
      <c r="E1609" s="19">
        <v>125</v>
      </c>
      <c r="F1609" s="19">
        <v>364</v>
      </c>
      <c r="G1609" s="5">
        <v>3</v>
      </c>
      <c r="H1609" s="5">
        <v>0</v>
      </c>
      <c r="I1609" s="5">
        <v>3</v>
      </c>
      <c r="J1609" s="70">
        <f>VLOOKUP(Table7[[#This Row],[PurchaseOrderID]],Purchase_Order!$A$2:$E$1228,5,0)</f>
        <v>1554</v>
      </c>
      <c r="K1609" s="4" t="str">
        <f>IF(Table7[[#This Row],[RejectedQty]]=0,"","Rejected")</f>
        <v/>
      </c>
    </row>
    <row r="1610" spans="1:11" x14ac:dyDescent="0.25">
      <c r="A1610" s="4">
        <v>2481</v>
      </c>
      <c r="B1610" s="4">
        <v>1009</v>
      </c>
      <c r="C1610" s="4">
        <v>2249</v>
      </c>
      <c r="D1610" s="20">
        <v>44119</v>
      </c>
      <c r="E1610" s="21">
        <v>125</v>
      </c>
      <c r="F1610" s="21">
        <v>365</v>
      </c>
      <c r="G1610" s="4">
        <v>3</v>
      </c>
      <c r="H1610" s="4">
        <v>0</v>
      </c>
      <c r="I1610" s="4">
        <v>3</v>
      </c>
      <c r="J1610" s="70">
        <f>VLOOKUP(Table7[[#This Row],[PurchaseOrderID]],Purchase_Order!$A$2:$E$1228,5,0)</f>
        <v>1554</v>
      </c>
      <c r="K1610" s="4" t="str">
        <f>IF(Table7[[#This Row],[RejectedQty]]=0,"","Rejected")</f>
        <v/>
      </c>
    </row>
    <row r="1611" spans="1:11" x14ac:dyDescent="0.25">
      <c r="A1611" s="5">
        <v>2482</v>
      </c>
      <c r="B1611" s="5">
        <v>1010</v>
      </c>
      <c r="C1611" s="5">
        <v>2250</v>
      </c>
      <c r="D1611" s="18">
        <v>44119</v>
      </c>
      <c r="E1611" s="19">
        <v>123</v>
      </c>
      <c r="F1611" s="19">
        <v>2</v>
      </c>
      <c r="G1611" s="5">
        <v>3</v>
      </c>
      <c r="H1611" s="5">
        <v>0</v>
      </c>
      <c r="I1611" s="5">
        <v>3</v>
      </c>
      <c r="J1611" s="70">
        <f>VLOOKUP(Table7[[#This Row],[PurchaseOrderID]],Purchase_Order!$A$2:$E$1228,5,0)</f>
        <v>1688</v>
      </c>
      <c r="K1611" s="4" t="str">
        <f>IF(Table7[[#This Row],[RejectedQty]]=0,"","Rejected")</f>
        <v/>
      </c>
    </row>
    <row r="1612" spans="1:11" x14ac:dyDescent="0.25">
      <c r="A1612" s="4">
        <v>2483</v>
      </c>
      <c r="B1612" s="4">
        <v>1011</v>
      </c>
      <c r="C1612" s="4">
        <v>2251</v>
      </c>
      <c r="D1612" s="20">
        <v>44119</v>
      </c>
      <c r="E1612" s="21">
        <v>125</v>
      </c>
      <c r="F1612" s="21">
        <v>1</v>
      </c>
      <c r="G1612" s="4">
        <v>3</v>
      </c>
      <c r="H1612" s="4">
        <v>0</v>
      </c>
      <c r="I1612" s="4">
        <v>3</v>
      </c>
      <c r="J1612" s="70">
        <f>VLOOKUP(Table7[[#This Row],[PurchaseOrderID]],Purchase_Order!$A$2:$E$1228,5,0)</f>
        <v>1580</v>
      </c>
      <c r="K1612" s="4" t="str">
        <f>IF(Table7[[#This Row],[RejectedQty]]=0,"","Rejected")</f>
        <v/>
      </c>
    </row>
    <row r="1613" spans="1:11" x14ac:dyDescent="0.25">
      <c r="A1613" s="5">
        <v>2484</v>
      </c>
      <c r="B1613" s="5">
        <v>1012</v>
      </c>
      <c r="C1613" s="5">
        <v>2252</v>
      </c>
      <c r="D1613" s="18">
        <v>44119</v>
      </c>
      <c r="E1613" s="19">
        <v>123</v>
      </c>
      <c r="F1613" s="19">
        <v>359</v>
      </c>
      <c r="G1613" s="5">
        <v>3</v>
      </c>
      <c r="H1613" s="5">
        <v>0</v>
      </c>
      <c r="I1613" s="5">
        <v>3</v>
      </c>
      <c r="J1613" s="70">
        <f>VLOOKUP(Table7[[#This Row],[PurchaseOrderID]],Purchase_Order!$A$2:$E$1228,5,0)</f>
        <v>1496</v>
      </c>
      <c r="K1613" s="4" t="str">
        <f>IF(Table7[[#This Row],[RejectedQty]]=0,"","Rejected")</f>
        <v/>
      </c>
    </row>
    <row r="1614" spans="1:11" x14ac:dyDescent="0.25">
      <c r="A1614" s="4">
        <v>2485</v>
      </c>
      <c r="B1614" s="4">
        <v>1012</v>
      </c>
      <c r="C1614" s="4">
        <v>2253</v>
      </c>
      <c r="D1614" s="20">
        <v>44119</v>
      </c>
      <c r="E1614" s="21">
        <v>123</v>
      </c>
      <c r="F1614" s="21">
        <v>360</v>
      </c>
      <c r="G1614" s="4">
        <v>3</v>
      </c>
      <c r="H1614" s="4">
        <v>0</v>
      </c>
      <c r="I1614" s="4">
        <v>3</v>
      </c>
      <c r="J1614" s="70">
        <f>VLOOKUP(Table7[[#This Row],[PurchaseOrderID]],Purchase_Order!$A$2:$E$1228,5,0)</f>
        <v>1496</v>
      </c>
      <c r="K1614" s="4" t="str">
        <f>IF(Table7[[#This Row],[RejectedQty]]=0,"","Rejected")</f>
        <v/>
      </c>
    </row>
    <row r="1615" spans="1:11" x14ac:dyDescent="0.25">
      <c r="A1615" s="5">
        <v>2486</v>
      </c>
      <c r="B1615" s="5">
        <v>1013</v>
      </c>
      <c r="C1615" s="5">
        <v>2254</v>
      </c>
      <c r="D1615" s="18">
        <v>44123</v>
      </c>
      <c r="E1615" s="19">
        <v>125</v>
      </c>
      <c r="F1615" s="19">
        <v>938</v>
      </c>
      <c r="G1615" s="5">
        <v>550</v>
      </c>
      <c r="H1615" s="5">
        <v>0</v>
      </c>
      <c r="I1615" s="5">
        <v>550</v>
      </c>
      <c r="J1615" s="70">
        <f>VLOOKUP(Table7[[#This Row],[PurchaseOrderID]],Purchase_Order!$A$2:$E$1228,5,0)</f>
        <v>1586</v>
      </c>
      <c r="K1615" s="4" t="str">
        <f>IF(Table7[[#This Row],[RejectedQty]]=0,"","Rejected")</f>
        <v/>
      </c>
    </row>
    <row r="1616" spans="1:11" x14ac:dyDescent="0.25">
      <c r="A1616" s="4">
        <v>2487</v>
      </c>
      <c r="B1616" s="4">
        <v>1013</v>
      </c>
      <c r="C1616" s="4">
        <v>2255</v>
      </c>
      <c r="D1616" s="20">
        <v>44123</v>
      </c>
      <c r="E1616" s="21">
        <v>125</v>
      </c>
      <c r="F1616" s="21">
        <v>939</v>
      </c>
      <c r="G1616" s="4">
        <v>550</v>
      </c>
      <c r="H1616" s="4">
        <v>0</v>
      </c>
      <c r="I1616" s="4">
        <v>550</v>
      </c>
      <c r="J1616" s="70">
        <f>VLOOKUP(Table7[[#This Row],[PurchaseOrderID]],Purchase_Order!$A$2:$E$1228,5,0)</f>
        <v>1586</v>
      </c>
      <c r="K1616" s="4" t="str">
        <f>IF(Table7[[#This Row],[RejectedQty]]=0,"","Rejected")</f>
        <v/>
      </c>
    </row>
    <row r="1617" spans="1:11" x14ac:dyDescent="0.25">
      <c r="A1617" s="5">
        <v>2488</v>
      </c>
      <c r="B1617" s="5">
        <v>1014</v>
      </c>
      <c r="C1617" s="5">
        <v>2256</v>
      </c>
      <c r="D1617" s="18">
        <v>44123</v>
      </c>
      <c r="E1617" s="19">
        <v>125</v>
      </c>
      <c r="F1617" s="19">
        <v>358</v>
      </c>
      <c r="G1617" s="5">
        <v>60</v>
      </c>
      <c r="H1617" s="5">
        <v>0</v>
      </c>
      <c r="I1617" s="5">
        <v>60</v>
      </c>
      <c r="J1617" s="70">
        <f>VLOOKUP(Table7[[#This Row],[PurchaseOrderID]],Purchase_Order!$A$2:$E$1228,5,0)</f>
        <v>1500</v>
      </c>
      <c r="K1617" s="4" t="str">
        <f>IF(Table7[[#This Row],[RejectedQty]]=0,"","Rejected")</f>
        <v/>
      </c>
    </row>
    <row r="1618" spans="1:11" x14ac:dyDescent="0.25">
      <c r="A1618" s="4">
        <v>2489</v>
      </c>
      <c r="B1618" s="4">
        <v>1015</v>
      </c>
      <c r="C1618" s="4">
        <v>2257</v>
      </c>
      <c r="D1618" s="20">
        <v>44123</v>
      </c>
      <c r="E1618" s="21">
        <v>125</v>
      </c>
      <c r="F1618" s="21">
        <v>375</v>
      </c>
      <c r="G1618" s="4">
        <v>3</v>
      </c>
      <c r="H1618" s="4">
        <v>0</v>
      </c>
      <c r="I1618" s="4">
        <v>3</v>
      </c>
      <c r="J1618" s="70">
        <f>VLOOKUP(Table7[[#This Row],[PurchaseOrderID]],Purchase_Order!$A$2:$E$1228,5,0)</f>
        <v>1656</v>
      </c>
      <c r="K1618" s="4" t="str">
        <f>IF(Table7[[#This Row],[RejectedQty]]=0,"","Rejected")</f>
        <v/>
      </c>
    </row>
    <row r="1619" spans="1:11" x14ac:dyDescent="0.25">
      <c r="A1619" s="5">
        <v>2490</v>
      </c>
      <c r="B1619" s="5">
        <v>1015</v>
      </c>
      <c r="C1619" s="5">
        <v>2258</v>
      </c>
      <c r="D1619" s="18">
        <v>44123</v>
      </c>
      <c r="E1619" s="19">
        <v>123</v>
      </c>
      <c r="F1619" s="19">
        <v>376</v>
      </c>
      <c r="G1619" s="5">
        <v>3</v>
      </c>
      <c r="H1619" s="5">
        <v>0</v>
      </c>
      <c r="I1619" s="5">
        <v>3</v>
      </c>
      <c r="J1619" s="70">
        <f>VLOOKUP(Table7[[#This Row],[PurchaseOrderID]],Purchase_Order!$A$2:$E$1228,5,0)</f>
        <v>1656</v>
      </c>
      <c r="K1619" s="4" t="str">
        <f>IF(Table7[[#This Row],[RejectedQty]]=0,"","Rejected")</f>
        <v/>
      </c>
    </row>
    <row r="1620" spans="1:11" x14ac:dyDescent="0.25">
      <c r="A1620" s="4">
        <v>2491</v>
      </c>
      <c r="B1620" s="4">
        <v>1015</v>
      </c>
      <c r="C1620" s="4">
        <v>2259</v>
      </c>
      <c r="D1620" s="20">
        <v>44123</v>
      </c>
      <c r="E1620" s="21">
        <v>125</v>
      </c>
      <c r="F1620" s="21">
        <v>377</v>
      </c>
      <c r="G1620" s="4">
        <v>3</v>
      </c>
      <c r="H1620" s="4">
        <v>0</v>
      </c>
      <c r="I1620" s="4">
        <v>3</v>
      </c>
      <c r="J1620" s="70">
        <f>VLOOKUP(Table7[[#This Row],[PurchaseOrderID]],Purchase_Order!$A$2:$E$1228,5,0)</f>
        <v>1656</v>
      </c>
      <c r="K1620" s="4" t="str">
        <f>IF(Table7[[#This Row],[RejectedQty]]=0,"","Rejected")</f>
        <v/>
      </c>
    </row>
    <row r="1621" spans="1:11" x14ac:dyDescent="0.25">
      <c r="A1621" s="5">
        <v>2492</v>
      </c>
      <c r="B1621" s="5">
        <v>1015</v>
      </c>
      <c r="C1621" s="5">
        <v>2260</v>
      </c>
      <c r="D1621" s="18">
        <v>44123</v>
      </c>
      <c r="E1621" s="19">
        <v>125</v>
      </c>
      <c r="F1621" s="19">
        <v>378</v>
      </c>
      <c r="G1621" s="5">
        <v>3</v>
      </c>
      <c r="H1621" s="5">
        <v>0</v>
      </c>
      <c r="I1621" s="5">
        <v>3</v>
      </c>
      <c r="J1621" s="70">
        <f>VLOOKUP(Table7[[#This Row],[PurchaseOrderID]],Purchase_Order!$A$2:$E$1228,5,0)</f>
        <v>1656</v>
      </c>
      <c r="K1621" s="4" t="str">
        <f>IF(Table7[[#This Row],[RejectedQty]]=0,"","Rejected")</f>
        <v/>
      </c>
    </row>
    <row r="1622" spans="1:11" x14ac:dyDescent="0.25">
      <c r="A1622" s="4">
        <v>2493</v>
      </c>
      <c r="B1622" s="4">
        <v>1015</v>
      </c>
      <c r="C1622" s="4">
        <v>2261</v>
      </c>
      <c r="D1622" s="20">
        <v>44123</v>
      </c>
      <c r="E1622" s="21">
        <v>125</v>
      </c>
      <c r="F1622" s="21">
        <v>379</v>
      </c>
      <c r="G1622" s="4">
        <v>3</v>
      </c>
      <c r="H1622" s="4">
        <v>0</v>
      </c>
      <c r="I1622" s="4">
        <v>3</v>
      </c>
      <c r="J1622" s="70">
        <f>VLOOKUP(Table7[[#This Row],[PurchaseOrderID]],Purchase_Order!$A$2:$E$1228,5,0)</f>
        <v>1656</v>
      </c>
      <c r="K1622" s="4" t="str">
        <f>IF(Table7[[#This Row],[RejectedQty]]=0,"","Rejected")</f>
        <v/>
      </c>
    </row>
    <row r="1623" spans="1:11" x14ac:dyDescent="0.25">
      <c r="A1623" s="5">
        <v>2494</v>
      </c>
      <c r="B1623" s="5">
        <v>1015</v>
      </c>
      <c r="C1623" s="5">
        <v>2262</v>
      </c>
      <c r="D1623" s="18">
        <v>44123</v>
      </c>
      <c r="E1623" s="19">
        <v>123</v>
      </c>
      <c r="F1623" s="19">
        <v>380</v>
      </c>
      <c r="G1623" s="5">
        <v>3</v>
      </c>
      <c r="H1623" s="5">
        <v>0</v>
      </c>
      <c r="I1623" s="5">
        <v>3</v>
      </c>
      <c r="J1623" s="70">
        <f>VLOOKUP(Table7[[#This Row],[PurchaseOrderID]],Purchase_Order!$A$2:$E$1228,5,0)</f>
        <v>1656</v>
      </c>
      <c r="K1623" s="4" t="str">
        <f>IF(Table7[[#This Row],[RejectedQty]]=0,"","Rejected")</f>
        <v/>
      </c>
    </row>
    <row r="1624" spans="1:11" x14ac:dyDescent="0.25">
      <c r="A1624" s="4">
        <v>2495</v>
      </c>
      <c r="B1624" s="4">
        <v>1015</v>
      </c>
      <c r="C1624" s="4">
        <v>2263</v>
      </c>
      <c r="D1624" s="20">
        <v>44123</v>
      </c>
      <c r="E1624" s="21">
        <v>123</v>
      </c>
      <c r="F1624" s="21">
        <v>381</v>
      </c>
      <c r="G1624" s="4">
        <v>3</v>
      </c>
      <c r="H1624" s="4">
        <v>0</v>
      </c>
      <c r="I1624" s="4">
        <v>3</v>
      </c>
      <c r="J1624" s="70">
        <f>VLOOKUP(Table7[[#This Row],[PurchaseOrderID]],Purchase_Order!$A$2:$E$1228,5,0)</f>
        <v>1656</v>
      </c>
      <c r="K1624" s="4" t="str">
        <f>IF(Table7[[#This Row],[RejectedQty]]=0,"","Rejected")</f>
        <v/>
      </c>
    </row>
    <row r="1625" spans="1:11" x14ac:dyDescent="0.25">
      <c r="A1625" s="5">
        <v>2496</v>
      </c>
      <c r="B1625" s="5">
        <v>1015</v>
      </c>
      <c r="C1625" s="5">
        <v>2264</v>
      </c>
      <c r="D1625" s="18">
        <v>44123</v>
      </c>
      <c r="E1625" s="19">
        <v>123</v>
      </c>
      <c r="F1625" s="19">
        <v>438</v>
      </c>
      <c r="G1625" s="5">
        <v>3</v>
      </c>
      <c r="H1625" s="5">
        <v>0</v>
      </c>
      <c r="I1625" s="5">
        <v>3</v>
      </c>
      <c r="J1625" s="70">
        <f>VLOOKUP(Table7[[#This Row],[PurchaseOrderID]],Purchase_Order!$A$2:$E$1228,5,0)</f>
        <v>1656</v>
      </c>
      <c r="K1625" s="4" t="str">
        <f>IF(Table7[[#This Row],[RejectedQty]]=0,"","Rejected")</f>
        <v/>
      </c>
    </row>
    <row r="1626" spans="1:11" x14ac:dyDescent="0.25">
      <c r="A1626" s="4">
        <v>2497</v>
      </c>
      <c r="B1626" s="4">
        <v>1015</v>
      </c>
      <c r="C1626" s="4">
        <v>2265</v>
      </c>
      <c r="D1626" s="20">
        <v>44123</v>
      </c>
      <c r="E1626" s="21">
        <v>123</v>
      </c>
      <c r="F1626" s="21">
        <v>439</v>
      </c>
      <c r="G1626" s="4">
        <v>3</v>
      </c>
      <c r="H1626" s="4">
        <v>0</v>
      </c>
      <c r="I1626" s="4">
        <v>3</v>
      </c>
      <c r="J1626" s="70">
        <f>VLOOKUP(Table7[[#This Row],[PurchaseOrderID]],Purchase_Order!$A$2:$E$1228,5,0)</f>
        <v>1656</v>
      </c>
      <c r="K1626" s="4" t="str">
        <f>IF(Table7[[#This Row],[RejectedQty]]=0,"","Rejected")</f>
        <v/>
      </c>
    </row>
    <row r="1627" spans="1:11" x14ac:dyDescent="0.25">
      <c r="A1627" s="5">
        <v>2498</v>
      </c>
      <c r="B1627" s="5">
        <v>1015</v>
      </c>
      <c r="C1627" s="5">
        <v>2266</v>
      </c>
      <c r="D1627" s="18">
        <v>44123</v>
      </c>
      <c r="E1627" s="19">
        <v>123</v>
      </c>
      <c r="F1627" s="19">
        <v>440</v>
      </c>
      <c r="G1627" s="5">
        <v>3</v>
      </c>
      <c r="H1627" s="5">
        <v>0</v>
      </c>
      <c r="I1627" s="5">
        <v>3</v>
      </c>
      <c r="J1627" s="70">
        <f>VLOOKUP(Table7[[#This Row],[PurchaseOrderID]],Purchase_Order!$A$2:$E$1228,5,0)</f>
        <v>1656</v>
      </c>
      <c r="K1627" s="4" t="str">
        <f>IF(Table7[[#This Row],[RejectedQty]]=0,"","Rejected")</f>
        <v/>
      </c>
    </row>
    <row r="1628" spans="1:11" x14ac:dyDescent="0.25">
      <c r="A1628" s="4">
        <v>2499</v>
      </c>
      <c r="B1628" s="4">
        <v>1015</v>
      </c>
      <c r="C1628" s="4">
        <v>2267</v>
      </c>
      <c r="D1628" s="20">
        <v>44123</v>
      </c>
      <c r="E1628" s="21">
        <v>123</v>
      </c>
      <c r="F1628" s="21">
        <v>441</v>
      </c>
      <c r="G1628" s="4">
        <v>3</v>
      </c>
      <c r="H1628" s="4">
        <v>0</v>
      </c>
      <c r="I1628" s="4">
        <v>3</v>
      </c>
      <c r="J1628" s="70">
        <f>VLOOKUP(Table7[[#This Row],[PurchaseOrderID]],Purchase_Order!$A$2:$E$1228,5,0)</f>
        <v>1656</v>
      </c>
      <c r="K1628" s="4" t="str">
        <f>IF(Table7[[#This Row],[RejectedQty]]=0,"","Rejected")</f>
        <v/>
      </c>
    </row>
    <row r="1629" spans="1:11" x14ac:dyDescent="0.25">
      <c r="A1629" s="5">
        <v>2500</v>
      </c>
      <c r="B1629" s="5">
        <v>1015</v>
      </c>
      <c r="C1629" s="5">
        <v>2268</v>
      </c>
      <c r="D1629" s="18">
        <v>44123</v>
      </c>
      <c r="E1629" s="19">
        <v>123</v>
      </c>
      <c r="F1629" s="19">
        <v>442</v>
      </c>
      <c r="G1629" s="5">
        <v>3</v>
      </c>
      <c r="H1629" s="5">
        <v>0</v>
      </c>
      <c r="I1629" s="5">
        <v>3</v>
      </c>
      <c r="J1629" s="70">
        <f>VLOOKUP(Table7[[#This Row],[PurchaseOrderID]],Purchase_Order!$A$2:$E$1228,5,0)</f>
        <v>1656</v>
      </c>
      <c r="K1629" s="4" t="str">
        <f>IF(Table7[[#This Row],[RejectedQty]]=0,"","Rejected")</f>
        <v/>
      </c>
    </row>
    <row r="1630" spans="1:11" x14ac:dyDescent="0.25">
      <c r="A1630" s="4">
        <v>2501</v>
      </c>
      <c r="B1630" s="4">
        <v>1015</v>
      </c>
      <c r="C1630" s="4">
        <v>2269</v>
      </c>
      <c r="D1630" s="20">
        <v>44123</v>
      </c>
      <c r="E1630" s="21">
        <v>125</v>
      </c>
      <c r="F1630" s="21">
        <v>443</v>
      </c>
      <c r="G1630" s="4">
        <v>3</v>
      </c>
      <c r="H1630" s="4">
        <v>0</v>
      </c>
      <c r="I1630" s="4">
        <v>3</v>
      </c>
      <c r="J1630" s="70">
        <f>VLOOKUP(Table7[[#This Row],[PurchaseOrderID]],Purchase_Order!$A$2:$E$1228,5,0)</f>
        <v>1656</v>
      </c>
      <c r="K1630" s="4" t="str">
        <f>IF(Table7[[#This Row],[RejectedQty]]=0,"","Rejected")</f>
        <v/>
      </c>
    </row>
    <row r="1631" spans="1:11" x14ac:dyDescent="0.25">
      <c r="A1631" s="5">
        <v>2502</v>
      </c>
      <c r="B1631" s="5">
        <v>1015</v>
      </c>
      <c r="C1631" s="5">
        <v>2270</v>
      </c>
      <c r="D1631" s="18">
        <v>44123</v>
      </c>
      <c r="E1631" s="19">
        <v>125</v>
      </c>
      <c r="F1631" s="19">
        <v>444</v>
      </c>
      <c r="G1631" s="5">
        <v>3</v>
      </c>
      <c r="H1631" s="5">
        <v>0</v>
      </c>
      <c r="I1631" s="5">
        <v>3</v>
      </c>
      <c r="J1631" s="70">
        <f>VLOOKUP(Table7[[#This Row],[PurchaseOrderID]],Purchase_Order!$A$2:$E$1228,5,0)</f>
        <v>1656</v>
      </c>
      <c r="K1631" s="4" t="str">
        <f>IF(Table7[[#This Row],[RejectedQty]]=0,"","Rejected")</f>
        <v/>
      </c>
    </row>
    <row r="1632" spans="1:11" x14ac:dyDescent="0.25">
      <c r="A1632" s="4">
        <v>2503</v>
      </c>
      <c r="B1632" s="4">
        <v>1015</v>
      </c>
      <c r="C1632" s="4">
        <v>2271</v>
      </c>
      <c r="D1632" s="20">
        <v>44123</v>
      </c>
      <c r="E1632" s="21">
        <v>123</v>
      </c>
      <c r="F1632" s="21">
        <v>445</v>
      </c>
      <c r="G1632" s="4">
        <v>3</v>
      </c>
      <c r="H1632" s="4">
        <v>0</v>
      </c>
      <c r="I1632" s="4">
        <v>3</v>
      </c>
      <c r="J1632" s="70">
        <f>VLOOKUP(Table7[[#This Row],[PurchaseOrderID]],Purchase_Order!$A$2:$E$1228,5,0)</f>
        <v>1656</v>
      </c>
      <c r="K1632" s="4" t="str">
        <f>IF(Table7[[#This Row],[RejectedQty]]=0,"","Rejected")</f>
        <v/>
      </c>
    </row>
    <row r="1633" spans="1:11" x14ac:dyDescent="0.25">
      <c r="A1633" s="5">
        <v>2504</v>
      </c>
      <c r="B1633" s="5">
        <v>1015</v>
      </c>
      <c r="C1633" s="5">
        <v>2272</v>
      </c>
      <c r="D1633" s="18">
        <v>44123</v>
      </c>
      <c r="E1633" s="19">
        <v>125</v>
      </c>
      <c r="F1633" s="19">
        <v>446</v>
      </c>
      <c r="G1633" s="5">
        <v>3</v>
      </c>
      <c r="H1633" s="5">
        <v>0</v>
      </c>
      <c r="I1633" s="5">
        <v>3</v>
      </c>
      <c r="J1633" s="70">
        <f>VLOOKUP(Table7[[#This Row],[PurchaseOrderID]],Purchase_Order!$A$2:$E$1228,5,0)</f>
        <v>1656</v>
      </c>
      <c r="K1633" s="4" t="str">
        <f>IF(Table7[[#This Row],[RejectedQty]]=0,"","Rejected")</f>
        <v/>
      </c>
    </row>
    <row r="1634" spans="1:11" x14ac:dyDescent="0.25">
      <c r="A1634" s="4">
        <v>2505</v>
      </c>
      <c r="B1634" s="4">
        <v>1015</v>
      </c>
      <c r="C1634" s="4">
        <v>2273</v>
      </c>
      <c r="D1634" s="20">
        <v>44123</v>
      </c>
      <c r="E1634" s="21">
        <v>123</v>
      </c>
      <c r="F1634" s="21">
        <v>447</v>
      </c>
      <c r="G1634" s="4">
        <v>3</v>
      </c>
      <c r="H1634" s="4">
        <v>0</v>
      </c>
      <c r="I1634" s="4">
        <v>3</v>
      </c>
      <c r="J1634" s="70">
        <f>VLOOKUP(Table7[[#This Row],[PurchaseOrderID]],Purchase_Order!$A$2:$E$1228,5,0)</f>
        <v>1656</v>
      </c>
      <c r="K1634" s="4" t="str">
        <f>IF(Table7[[#This Row],[RejectedQty]]=0,"","Rejected")</f>
        <v/>
      </c>
    </row>
    <row r="1635" spans="1:11" x14ac:dyDescent="0.25">
      <c r="A1635" s="5">
        <v>2506</v>
      </c>
      <c r="B1635" s="5">
        <v>1015</v>
      </c>
      <c r="C1635" s="5">
        <v>2274</v>
      </c>
      <c r="D1635" s="18">
        <v>44123</v>
      </c>
      <c r="E1635" s="19">
        <v>123</v>
      </c>
      <c r="F1635" s="19">
        <v>448</v>
      </c>
      <c r="G1635" s="5">
        <v>3</v>
      </c>
      <c r="H1635" s="5">
        <v>0</v>
      </c>
      <c r="I1635" s="5">
        <v>3</v>
      </c>
      <c r="J1635" s="70">
        <f>VLOOKUP(Table7[[#This Row],[PurchaseOrderID]],Purchase_Order!$A$2:$E$1228,5,0)</f>
        <v>1656</v>
      </c>
      <c r="K1635" s="4" t="str">
        <f>IF(Table7[[#This Row],[RejectedQty]]=0,"","Rejected")</f>
        <v/>
      </c>
    </row>
    <row r="1636" spans="1:11" x14ac:dyDescent="0.25">
      <c r="A1636" s="4">
        <v>2507</v>
      </c>
      <c r="B1636" s="4">
        <v>1015</v>
      </c>
      <c r="C1636" s="4">
        <v>2275</v>
      </c>
      <c r="D1636" s="20">
        <v>44123</v>
      </c>
      <c r="E1636" s="21">
        <v>125</v>
      </c>
      <c r="F1636" s="21">
        <v>449</v>
      </c>
      <c r="G1636" s="4">
        <v>3</v>
      </c>
      <c r="H1636" s="4">
        <v>0</v>
      </c>
      <c r="I1636" s="4">
        <v>3</v>
      </c>
      <c r="J1636" s="70">
        <f>VLOOKUP(Table7[[#This Row],[PurchaseOrderID]],Purchase_Order!$A$2:$E$1228,5,0)</f>
        <v>1656</v>
      </c>
      <c r="K1636" s="4" t="str">
        <f>IF(Table7[[#This Row],[RejectedQty]]=0,"","Rejected")</f>
        <v/>
      </c>
    </row>
    <row r="1637" spans="1:11" x14ac:dyDescent="0.25">
      <c r="A1637" s="5">
        <v>2508</v>
      </c>
      <c r="B1637" s="5">
        <v>1015</v>
      </c>
      <c r="C1637" s="5">
        <v>2276</v>
      </c>
      <c r="D1637" s="18">
        <v>44123</v>
      </c>
      <c r="E1637" s="19">
        <v>125</v>
      </c>
      <c r="F1637" s="19">
        <v>450</v>
      </c>
      <c r="G1637" s="5">
        <v>3</v>
      </c>
      <c r="H1637" s="5">
        <v>0</v>
      </c>
      <c r="I1637" s="5">
        <v>3</v>
      </c>
      <c r="J1637" s="70">
        <f>VLOOKUP(Table7[[#This Row],[PurchaseOrderID]],Purchase_Order!$A$2:$E$1228,5,0)</f>
        <v>1656</v>
      </c>
      <c r="K1637" s="4" t="str">
        <f>IF(Table7[[#This Row],[RejectedQty]]=0,"","Rejected")</f>
        <v/>
      </c>
    </row>
    <row r="1638" spans="1:11" x14ac:dyDescent="0.25">
      <c r="A1638" s="4">
        <v>2509</v>
      </c>
      <c r="B1638" s="4">
        <v>1015</v>
      </c>
      <c r="C1638" s="4">
        <v>2277</v>
      </c>
      <c r="D1638" s="20">
        <v>44123</v>
      </c>
      <c r="E1638" s="21">
        <v>125</v>
      </c>
      <c r="F1638" s="21">
        <v>451</v>
      </c>
      <c r="G1638" s="4">
        <v>3</v>
      </c>
      <c r="H1638" s="4">
        <v>0</v>
      </c>
      <c r="I1638" s="4">
        <v>3</v>
      </c>
      <c r="J1638" s="70">
        <f>VLOOKUP(Table7[[#This Row],[PurchaseOrderID]],Purchase_Order!$A$2:$E$1228,5,0)</f>
        <v>1656</v>
      </c>
      <c r="K1638" s="4" t="str">
        <f>IF(Table7[[#This Row],[RejectedQty]]=0,"","Rejected")</f>
        <v/>
      </c>
    </row>
    <row r="1639" spans="1:11" x14ac:dyDescent="0.25">
      <c r="A1639" s="5">
        <v>2510</v>
      </c>
      <c r="B1639" s="5">
        <v>1015</v>
      </c>
      <c r="C1639" s="5">
        <v>2278</v>
      </c>
      <c r="D1639" s="18">
        <v>44123</v>
      </c>
      <c r="E1639" s="19">
        <v>125</v>
      </c>
      <c r="F1639" s="19">
        <v>452</v>
      </c>
      <c r="G1639" s="5">
        <v>3</v>
      </c>
      <c r="H1639" s="5">
        <v>0</v>
      </c>
      <c r="I1639" s="5">
        <v>3</v>
      </c>
      <c r="J1639" s="70">
        <f>VLOOKUP(Table7[[#This Row],[PurchaseOrderID]],Purchase_Order!$A$2:$E$1228,5,0)</f>
        <v>1656</v>
      </c>
      <c r="K1639" s="4" t="str">
        <f>IF(Table7[[#This Row],[RejectedQty]]=0,"","Rejected")</f>
        <v/>
      </c>
    </row>
    <row r="1640" spans="1:11" x14ac:dyDescent="0.25">
      <c r="A1640" s="4">
        <v>2511</v>
      </c>
      <c r="B1640" s="4">
        <v>1015</v>
      </c>
      <c r="C1640" s="4">
        <v>2279</v>
      </c>
      <c r="D1640" s="20">
        <v>44123</v>
      </c>
      <c r="E1640" s="21">
        <v>123</v>
      </c>
      <c r="F1640" s="21">
        <v>453</v>
      </c>
      <c r="G1640" s="4">
        <v>3</v>
      </c>
      <c r="H1640" s="4">
        <v>0</v>
      </c>
      <c r="I1640" s="4">
        <v>3</v>
      </c>
      <c r="J1640" s="70">
        <f>VLOOKUP(Table7[[#This Row],[PurchaseOrderID]],Purchase_Order!$A$2:$E$1228,5,0)</f>
        <v>1656</v>
      </c>
      <c r="K1640" s="4" t="str">
        <f>IF(Table7[[#This Row],[RejectedQty]]=0,"","Rejected")</f>
        <v/>
      </c>
    </row>
    <row r="1641" spans="1:11" x14ac:dyDescent="0.25">
      <c r="A1641" s="5">
        <v>2512</v>
      </c>
      <c r="B1641" s="5">
        <v>1015</v>
      </c>
      <c r="C1641" s="5">
        <v>2280</v>
      </c>
      <c r="D1641" s="18">
        <v>44123</v>
      </c>
      <c r="E1641" s="19">
        <v>125</v>
      </c>
      <c r="F1641" s="19">
        <v>454</v>
      </c>
      <c r="G1641" s="5">
        <v>3</v>
      </c>
      <c r="H1641" s="5">
        <v>0</v>
      </c>
      <c r="I1641" s="5">
        <v>3</v>
      </c>
      <c r="J1641" s="70">
        <f>VLOOKUP(Table7[[#This Row],[PurchaseOrderID]],Purchase_Order!$A$2:$E$1228,5,0)</f>
        <v>1656</v>
      </c>
      <c r="K1641" s="4" t="str">
        <f>IF(Table7[[#This Row],[RejectedQty]]=0,"","Rejected")</f>
        <v/>
      </c>
    </row>
    <row r="1642" spans="1:11" x14ac:dyDescent="0.25">
      <c r="A1642" s="4">
        <v>2513</v>
      </c>
      <c r="B1642" s="4">
        <v>1015</v>
      </c>
      <c r="C1642" s="4">
        <v>2281</v>
      </c>
      <c r="D1642" s="20">
        <v>44123</v>
      </c>
      <c r="E1642" s="21">
        <v>125</v>
      </c>
      <c r="F1642" s="21">
        <v>455</v>
      </c>
      <c r="G1642" s="4">
        <v>3</v>
      </c>
      <c r="H1642" s="4">
        <v>0</v>
      </c>
      <c r="I1642" s="4">
        <v>3</v>
      </c>
      <c r="J1642" s="70">
        <f>VLOOKUP(Table7[[#This Row],[PurchaseOrderID]],Purchase_Order!$A$2:$E$1228,5,0)</f>
        <v>1656</v>
      </c>
      <c r="K1642" s="4" t="str">
        <f>IF(Table7[[#This Row],[RejectedQty]]=0,"","Rejected")</f>
        <v/>
      </c>
    </row>
    <row r="1643" spans="1:11" x14ac:dyDescent="0.25">
      <c r="A1643" s="5">
        <v>2514</v>
      </c>
      <c r="B1643" s="5">
        <v>1015</v>
      </c>
      <c r="C1643" s="5">
        <v>2282</v>
      </c>
      <c r="D1643" s="18">
        <v>44123</v>
      </c>
      <c r="E1643" s="19">
        <v>125</v>
      </c>
      <c r="F1643" s="19">
        <v>456</v>
      </c>
      <c r="G1643" s="5">
        <v>3</v>
      </c>
      <c r="H1643" s="5">
        <v>0</v>
      </c>
      <c r="I1643" s="5">
        <v>3</v>
      </c>
      <c r="J1643" s="70">
        <f>VLOOKUP(Table7[[#This Row],[PurchaseOrderID]],Purchase_Order!$A$2:$E$1228,5,0)</f>
        <v>1656</v>
      </c>
      <c r="K1643" s="4" t="str">
        <f>IF(Table7[[#This Row],[RejectedQty]]=0,"","Rejected")</f>
        <v/>
      </c>
    </row>
    <row r="1644" spans="1:11" x14ac:dyDescent="0.25">
      <c r="A1644" s="4">
        <v>2515</v>
      </c>
      <c r="B1644" s="4">
        <v>1015</v>
      </c>
      <c r="C1644" s="4">
        <v>2283</v>
      </c>
      <c r="D1644" s="20">
        <v>44123</v>
      </c>
      <c r="E1644" s="21">
        <v>123</v>
      </c>
      <c r="F1644" s="21">
        <v>457</v>
      </c>
      <c r="G1644" s="4">
        <v>3</v>
      </c>
      <c r="H1644" s="4">
        <v>0</v>
      </c>
      <c r="I1644" s="4">
        <v>3</v>
      </c>
      <c r="J1644" s="70">
        <f>VLOOKUP(Table7[[#This Row],[PurchaseOrderID]],Purchase_Order!$A$2:$E$1228,5,0)</f>
        <v>1656</v>
      </c>
      <c r="K1644" s="4" t="str">
        <f>IF(Table7[[#This Row],[RejectedQty]]=0,"","Rejected")</f>
        <v/>
      </c>
    </row>
    <row r="1645" spans="1:11" x14ac:dyDescent="0.25">
      <c r="A1645" s="5">
        <v>2516</v>
      </c>
      <c r="B1645" s="5">
        <v>1015</v>
      </c>
      <c r="C1645" s="5">
        <v>2284</v>
      </c>
      <c r="D1645" s="18">
        <v>44123</v>
      </c>
      <c r="E1645" s="19">
        <v>123</v>
      </c>
      <c r="F1645" s="19">
        <v>458</v>
      </c>
      <c r="G1645" s="5">
        <v>3</v>
      </c>
      <c r="H1645" s="5">
        <v>0</v>
      </c>
      <c r="I1645" s="5">
        <v>3</v>
      </c>
      <c r="J1645" s="70">
        <f>VLOOKUP(Table7[[#This Row],[PurchaseOrderID]],Purchase_Order!$A$2:$E$1228,5,0)</f>
        <v>1656</v>
      </c>
      <c r="K1645" s="4" t="str">
        <f>IF(Table7[[#This Row],[RejectedQty]]=0,"","Rejected")</f>
        <v/>
      </c>
    </row>
    <row r="1646" spans="1:11" x14ac:dyDescent="0.25">
      <c r="A1646" s="4">
        <v>2517</v>
      </c>
      <c r="B1646" s="4">
        <v>1015</v>
      </c>
      <c r="C1646" s="4">
        <v>2285</v>
      </c>
      <c r="D1646" s="20">
        <v>44123</v>
      </c>
      <c r="E1646" s="21">
        <v>123</v>
      </c>
      <c r="F1646" s="21">
        <v>459</v>
      </c>
      <c r="G1646" s="4">
        <v>3</v>
      </c>
      <c r="H1646" s="4">
        <v>0</v>
      </c>
      <c r="I1646" s="4">
        <v>3</v>
      </c>
      <c r="J1646" s="70">
        <f>VLOOKUP(Table7[[#This Row],[PurchaseOrderID]],Purchase_Order!$A$2:$E$1228,5,0)</f>
        <v>1656</v>
      </c>
      <c r="K1646" s="4" t="str">
        <f>IF(Table7[[#This Row],[RejectedQty]]=0,"","Rejected")</f>
        <v/>
      </c>
    </row>
    <row r="1647" spans="1:11" x14ac:dyDescent="0.25">
      <c r="A1647" s="5">
        <v>2518</v>
      </c>
      <c r="B1647" s="5">
        <v>1015</v>
      </c>
      <c r="C1647" s="5">
        <v>2286</v>
      </c>
      <c r="D1647" s="18">
        <v>44123</v>
      </c>
      <c r="E1647" s="19">
        <v>123</v>
      </c>
      <c r="F1647" s="19">
        <v>460</v>
      </c>
      <c r="G1647" s="5">
        <v>3</v>
      </c>
      <c r="H1647" s="5">
        <v>0</v>
      </c>
      <c r="I1647" s="5">
        <v>3</v>
      </c>
      <c r="J1647" s="70">
        <f>VLOOKUP(Table7[[#This Row],[PurchaseOrderID]],Purchase_Order!$A$2:$E$1228,5,0)</f>
        <v>1656</v>
      </c>
      <c r="K1647" s="4" t="str">
        <f>IF(Table7[[#This Row],[RejectedQty]]=0,"","Rejected")</f>
        <v/>
      </c>
    </row>
    <row r="1648" spans="1:11" x14ac:dyDescent="0.25">
      <c r="A1648" s="4">
        <v>2519</v>
      </c>
      <c r="B1648" s="4">
        <v>1016</v>
      </c>
      <c r="C1648" s="4">
        <v>2287</v>
      </c>
      <c r="D1648" s="20">
        <v>44123</v>
      </c>
      <c r="E1648" s="21">
        <v>123</v>
      </c>
      <c r="F1648" s="21">
        <v>356</v>
      </c>
      <c r="G1648" s="4">
        <v>51</v>
      </c>
      <c r="H1648" s="4">
        <v>0</v>
      </c>
      <c r="I1648" s="4">
        <v>51</v>
      </c>
      <c r="J1648" s="70">
        <f>VLOOKUP(Table7[[#This Row],[PurchaseOrderID]],Purchase_Order!$A$2:$E$1228,5,0)</f>
        <v>1572</v>
      </c>
      <c r="K1648" s="4" t="str">
        <f>IF(Table7[[#This Row],[RejectedQty]]=0,"","Rejected")</f>
        <v/>
      </c>
    </row>
    <row r="1649" spans="1:11" x14ac:dyDescent="0.25">
      <c r="A1649" s="5">
        <v>2520</v>
      </c>
      <c r="B1649" s="5">
        <v>1016</v>
      </c>
      <c r="C1649" s="5">
        <v>2288</v>
      </c>
      <c r="D1649" s="18">
        <v>44123</v>
      </c>
      <c r="E1649" s="19">
        <v>123</v>
      </c>
      <c r="F1649" s="19">
        <v>357</v>
      </c>
      <c r="G1649" s="5">
        <v>60</v>
      </c>
      <c r="H1649" s="5">
        <v>0</v>
      </c>
      <c r="I1649" s="5">
        <v>60</v>
      </c>
      <c r="J1649" s="70">
        <f>VLOOKUP(Table7[[#This Row],[PurchaseOrderID]],Purchase_Order!$A$2:$E$1228,5,0)</f>
        <v>1572</v>
      </c>
      <c r="K1649" s="4" t="str">
        <f>IF(Table7[[#This Row],[RejectedQty]]=0,"","Rejected")</f>
        <v/>
      </c>
    </row>
    <row r="1650" spans="1:11" x14ac:dyDescent="0.25">
      <c r="A1650" s="4">
        <v>2521</v>
      </c>
      <c r="B1650" s="4">
        <v>1017</v>
      </c>
      <c r="C1650" s="4">
        <v>2289</v>
      </c>
      <c r="D1650" s="20">
        <v>44123</v>
      </c>
      <c r="E1650" s="21">
        <v>123</v>
      </c>
      <c r="F1650" s="21">
        <v>385</v>
      </c>
      <c r="G1650" s="4">
        <v>3</v>
      </c>
      <c r="H1650" s="4">
        <v>0</v>
      </c>
      <c r="I1650" s="4">
        <v>3</v>
      </c>
      <c r="J1650" s="70">
        <f>VLOOKUP(Table7[[#This Row],[PurchaseOrderID]],Purchase_Order!$A$2:$E$1228,5,0)</f>
        <v>1562</v>
      </c>
      <c r="K1650" s="4" t="str">
        <f>IF(Table7[[#This Row],[RejectedQty]]=0,"","Rejected")</f>
        <v/>
      </c>
    </row>
    <row r="1651" spans="1:11" x14ac:dyDescent="0.25">
      <c r="A1651" s="5">
        <v>2522</v>
      </c>
      <c r="B1651" s="5">
        <v>1017</v>
      </c>
      <c r="C1651" s="5">
        <v>2290</v>
      </c>
      <c r="D1651" s="18">
        <v>44123</v>
      </c>
      <c r="E1651" s="19">
        <v>125</v>
      </c>
      <c r="F1651" s="19">
        <v>386</v>
      </c>
      <c r="G1651" s="5">
        <v>3</v>
      </c>
      <c r="H1651" s="5">
        <v>0</v>
      </c>
      <c r="I1651" s="5">
        <v>3</v>
      </c>
      <c r="J1651" s="70">
        <f>VLOOKUP(Table7[[#This Row],[PurchaseOrderID]],Purchase_Order!$A$2:$E$1228,5,0)</f>
        <v>1562</v>
      </c>
      <c r="K1651" s="4" t="str">
        <f>IF(Table7[[#This Row],[RejectedQty]]=0,"","Rejected")</f>
        <v/>
      </c>
    </row>
    <row r="1652" spans="1:11" x14ac:dyDescent="0.25">
      <c r="A1652" s="4">
        <v>2523</v>
      </c>
      <c r="B1652" s="4">
        <v>1017</v>
      </c>
      <c r="C1652" s="4">
        <v>2291</v>
      </c>
      <c r="D1652" s="20">
        <v>44123</v>
      </c>
      <c r="E1652" s="21">
        <v>125</v>
      </c>
      <c r="F1652" s="21">
        <v>387</v>
      </c>
      <c r="G1652" s="4">
        <v>3</v>
      </c>
      <c r="H1652" s="4">
        <v>0</v>
      </c>
      <c r="I1652" s="4">
        <v>3</v>
      </c>
      <c r="J1652" s="70">
        <f>VLOOKUP(Table7[[#This Row],[PurchaseOrderID]],Purchase_Order!$A$2:$E$1228,5,0)</f>
        <v>1562</v>
      </c>
      <c r="K1652" s="4" t="str">
        <f>IF(Table7[[#This Row],[RejectedQty]]=0,"","Rejected")</f>
        <v/>
      </c>
    </row>
    <row r="1653" spans="1:11" x14ac:dyDescent="0.25">
      <c r="A1653" s="5">
        <v>2524</v>
      </c>
      <c r="B1653" s="5">
        <v>1017</v>
      </c>
      <c r="C1653" s="5">
        <v>2292</v>
      </c>
      <c r="D1653" s="18">
        <v>44123</v>
      </c>
      <c r="E1653" s="19">
        <v>123</v>
      </c>
      <c r="F1653" s="19">
        <v>388</v>
      </c>
      <c r="G1653" s="5">
        <v>3</v>
      </c>
      <c r="H1653" s="5">
        <v>0</v>
      </c>
      <c r="I1653" s="5">
        <v>3</v>
      </c>
      <c r="J1653" s="70">
        <f>VLOOKUP(Table7[[#This Row],[PurchaseOrderID]],Purchase_Order!$A$2:$E$1228,5,0)</f>
        <v>1562</v>
      </c>
      <c r="K1653" s="4" t="str">
        <f>IF(Table7[[#This Row],[RejectedQty]]=0,"","Rejected")</f>
        <v/>
      </c>
    </row>
    <row r="1654" spans="1:11" x14ac:dyDescent="0.25">
      <c r="A1654" s="4">
        <v>2525</v>
      </c>
      <c r="B1654" s="4">
        <v>1017</v>
      </c>
      <c r="C1654" s="4">
        <v>2293</v>
      </c>
      <c r="D1654" s="20">
        <v>44123</v>
      </c>
      <c r="E1654" s="21">
        <v>125</v>
      </c>
      <c r="F1654" s="21">
        <v>389</v>
      </c>
      <c r="G1654" s="4">
        <v>3</v>
      </c>
      <c r="H1654" s="4">
        <v>0</v>
      </c>
      <c r="I1654" s="4">
        <v>3</v>
      </c>
      <c r="J1654" s="70">
        <f>VLOOKUP(Table7[[#This Row],[PurchaseOrderID]],Purchase_Order!$A$2:$E$1228,5,0)</f>
        <v>1562</v>
      </c>
      <c r="K1654" s="4" t="str">
        <f>IF(Table7[[#This Row],[RejectedQty]]=0,"","Rejected")</f>
        <v/>
      </c>
    </row>
    <row r="1655" spans="1:11" x14ac:dyDescent="0.25">
      <c r="A1655" s="5">
        <v>2526</v>
      </c>
      <c r="B1655" s="5">
        <v>1017</v>
      </c>
      <c r="C1655" s="5">
        <v>2294</v>
      </c>
      <c r="D1655" s="18">
        <v>44123</v>
      </c>
      <c r="E1655" s="19">
        <v>123</v>
      </c>
      <c r="F1655" s="19">
        <v>390</v>
      </c>
      <c r="G1655" s="5">
        <v>3</v>
      </c>
      <c r="H1655" s="5">
        <v>0</v>
      </c>
      <c r="I1655" s="5">
        <v>3</v>
      </c>
      <c r="J1655" s="70">
        <f>VLOOKUP(Table7[[#This Row],[PurchaseOrderID]],Purchase_Order!$A$2:$E$1228,5,0)</f>
        <v>1562</v>
      </c>
      <c r="K1655" s="4" t="str">
        <f>IF(Table7[[#This Row],[RejectedQty]]=0,"","Rejected")</f>
        <v/>
      </c>
    </row>
    <row r="1656" spans="1:11" x14ac:dyDescent="0.25">
      <c r="A1656" s="4">
        <v>2527</v>
      </c>
      <c r="B1656" s="4">
        <v>1018</v>
      </c>
      <c r="C1656" s="4">
        <v>2295</v>
      </c>
      <c r="D1656" s="20">
        <v>44123</v>
      </c>
      <c r="E1656" s="21">
        <v>123</v>
      </c>
      <c r="F1656" s="21">
        <v>490</v>
      </c>
      <c r="G1656" s="4">
        <v>3</v>
      </c>
      <c r="H1656" s="4">
        <v>0</v>
      </c>
      <c r="I1656" s="4">
        <v>3</v>
      </c>
      <c r="J1656" s="70">
        <f>VLOOKUP(Table7[[#This Row],[PurchaseOrderID]],Purchase_Order!$A$2:$E$1228,5,0)</f>
        <v>1662</v>
      </c>
      <c r="K1656" s="4" t="str">
        <f>IF(Table7[[#This Row],[RejectedQty]]=0,"","Rejected")</f>
        <v/>
      </c>
    </row>
    <row r="1657" spans="1:11" x14ac:dyDescent="0.25">
      <c r="A1657" s="5">
        <v>2528</v>
      </c>
      <c r="B1657" s="5">
        <v>1019</v>
      </c>
      <c r="C1657" s="5">
        <v>2296</v>
      </c>
      <c r="D1657" s="18">
        <v>44123</v>
      </c>
      <c r="E1657" s="19">
        <v>125</v>
      </c>
      <c r="F1657" s="19">
        <v>513</v>
      </c>
      <c r="G1657" s="5">
        <v>550</v>
      </c>
      <c r="H1657" s="5">
        <v>0</v>
      </c>
      <c r="I1657" s="5">
        <v>550</v>
      </c>
      <c r="J1657" s="70">
        <f>VLOOKUP(Table7[[#This Row],[PurchaseOrderID]],Purchase_Order!$A$2:$E$1228,5,0)</f>
        <v>1682</v>
      </c>
      <c r="K1657" s="4" t="str">
        <f>IF(Table7[[#This Row],[RejectedQty]]=0,"","Rejected")</f>
        <v/>
      </c>
    </row>
    <row r="1658" spans="1:11" x14ac:dyDescent="0.25">
      <c r="A1658" s="4">
        <v>2529</v>
      </c>
      <c r="B1658" s="4">
        <v>1020</v>
      </c>
      <c r="C1658" s="4">
        <v>2297</v>
      </c>
      <c r="D1658" s="20">
        <v>44123</v>
      </c>
      <c r="E1658" s="21">
        <v>125</v>
      </c>
      <c r="F1658" s="21">
        <v>414</v>
      </c>
      <c r="G1658" s="4">
        <v>3</v>
      </c>
      <c r="H1658" s="4">
        <v>0</v>
      </c>
      <c r="I1658" s="4">
        <v>3</v>
      </c>
      <c r="J1658" s="70">
        <f>VLOOKUP(Table7[[#This Row],[PurchaseOrderID]],Purchase_Order!$A$2:$E$1228,5,0)</f>
        <v>1686</v>
      </c>
      <c r="K1658" s="4" t="str">
        <f>IF(Table7[[#This Row],[RejectedQty]]=0,"","Rejected")</f>
        <v/>
      </c>
    </row>
    <row r="1659" spans="1:11" x14ac:dyDescent="0.25">
      <c r="A1659" s="5">
        <v>2530</v>
      </c>
      <c r="B1659" s="5">
        <v>1020</v>
      </c>
      <c r="C1659" s="5">
        <v>2298</v>
      </c>
      <c r="D1659" s="18">
        <v>44123</v>
      </c>
      <c r="E1659" s="19">
        <v>125</v>
      </c>
      <c r="F1659" s="19">
        <v>415</v>
      </c>
      <c r="G1659" s="5">
        <v>3</v>
      </c>
      <c r="H1659" s="5">
        <v>0</v>
      </c>
      <c r="I1659" s="5">
        <v>3</v>
      </c>
      <c r="J1659" s="70">
        <f>VLOOKUP(Table7[[#This Row],[PurchaseOrderID]],Purchase_Order!$A$2:$E$1228,5,0)</f>
        <v>1686</v>
      </c>
      <c r="K1659" s="4" t="str">
        <f>IF(Table7[[#This Row],[RejectedQty]]=0,"","Rejected")</f>
        <v/>
      </c>
    </row>
    <row r="1660" spans="1:11" x14ac:dyDescent="0.25">
      <c r="A1660" s="4">
        <v>2531</v>
      </c>
      <c r="B1660" s="4">
        <v>1020</v>
      </c>
      <c r="C1660" s="4">
        <v>2299</v>
      </c>
      <c r="D1660" s="20">
        <v>44123</v>
      </c>
      <c r="E1660" s="21">
        <v>125</v>
      </c>
      <c r="F1660" s="21">
        <v>416</v>
      </c>
      <c r="G1660" s="4">
        <v>3</v>
      </c>
      <c r="H1660" s="4">
        <v>0</v>
      </c>
      <c r="I1660" s="4">
        <v>3</v>
      </c>
      <c r="J1660" s="70">
        <f>VLOOKUP(Table7[[#This Row],[PurchaseOrderID]],Purchase_Order!$A$2:$E$1228,5,0)</f>
        <v>1686</v>
      </c>
      <c r="K1660" s="4" t="str">
        <f>IF(Table7[[#This Row],[RejectedQty]]=0,"","Rejected")</f>
        <v/>
      </c>
    </row>
    <row r="1661" spans="1:11" x14ac:dyDescent="0.25">
      <c r="A1661" s="5">
        <v>2532</v>
      </c>
      <c r="B1661" s="5">
        <v>1021</v>
      </c>
      <c r="C1661" s="5">
        <v>2300</v>
      </c>
      <c r="D1661" s="18">
        <v>44123</v>
      </c>
      <c r="E1661" s="19">
        <v>123</v>
      </c>
      <c r="F1661" s="19">
        <v>931</v>
      </c>
      <c r="G1661" s="5">
        <v>550</v>
      </c>
      <c r="H1661" s="5">
        <v>0</v>
      </c>
      <c r="I1661" s="5">
        <v>550</v>
      </c>
      <c r="J1661" s="70">
        <f>VLOOKUP(Table7[[#This Row],[PurchaseOrderID]],Purchase_Order!$A$2:$E$1228,5,0)</f>
        <v>1684</v>
      </c>
      <c r="K1661" s="4" t="str">
        <f>IF(Table7[[#This Row],[RejectedQty]]=0,"","Rejected")</f>
        <v/>
      </c>
    </row>
    <row r="1662" spans="1:11" x14ac:dyDescent="0.25">
      <c r="A1662" s="4">
        <v>2533</v>
      </c>
      <c r="B1662" s="4">
        <v>1021</v>
      </c>
      <c r="C1662" s="4">
        <v>2301</v>
      </c>
      <c r="D1662" s="20">
        <v>44123</v>
      </c>
      <c r="E1662" s="21">
        <v>125</v>
      </c>
      <c r="F1662" s="21">
        <v>932</v>
      </c>
      <c r="G1662" s="4">
        <v>550</v>
      </c>
      <c r="H1662" s="4">
        <v>0</v>
      </c>
      <c r="I1662" s="4">
        <v>550</v>
      </c>
      <c r="J1662" s="70">
        <f>VLOOKUP(Table7[[#This Row],[PurchaseOrderID]],Purchase_Order!$A$2:$E$1228,5,0)</f>
        <v>1684</v>
      </c>
      <c r="K1662" s="4" t="str">
        <f>IF(Table7[[#This Row],[RejectedQty]]=0,"","Rejected")</f>
        <v/>
      </c>
    </row>
    <row r="1663" spans="1:11" x14ac:dyDescent="0.25">
      <c r="A1663" s="5">
        <v>2534</v>
      </c>
      <c r="B1663" s="5">
        <v>1021</v>
      </c>
      <c r="C1663" s="5">
        <v>2302</v>
      </c>
      <c r="D1663" s="18">
        <v>44123</v>
      </c>
      <c r="E1663" s="19">
        <v>125</v>
      </c>
      <c r="F1663" s="19">
        <v>933</v>
      </c>
      <c r="G1663" s="5">
        <v>550</v>
      </c>
      <c r="H1663" s="5">
        <v>27</v>
      </c>
      <c r="I1663" s="5">
        <v>523</v>
      </c>
      <c r="J1663" s="70">
        <f>VLOOKUP(Table7[[#This Row],[PurchaseOrderID]],Purchase_Order!$A$2:$E$1228,5,0)</f>
        <v>1684</v>
      </c>
      <c r="K1663" s="4" t="str">
        <f>IF(Table7[[#This Row],[RejectedQty]]=0,"","Rejected")</f>
        <v>Rejected</v>
      </c>
    </row>
    <row r="1664" spans="1:11" x14ac:dyDescent="0.25">
      <c r="A1664" s="4">
        <v>2535</v>
      </c>
      <c r="B1664" s="4">
        <v>1021</v>
      </c>
      <c r="C1664" s="4">
        <v>2303</v>
      </c>
      <c r="D1664" s="20">
        <v>44123</v>
      </c>
      <c r="E1664" s="21">
        <v>125</v>
      </c>
      <c r="F1664" s="21">
        <v>934</v>
      </c>
      <c r="G1664" s="4">
        <v>550</v>
      </c>
      <c r="H1664" s="4">
        <v>0</v>
      </c>
      <c r="I1664" s="4">
        <v>550</v>
      </c>
      <c r="J1664" s="70">
        <f>VLOOKUP(Table7[[#This Row],[PurchaseOrderID]],Purchase_Order!$A$2:$E$1228,5,0)</f>
        <v>1684</v>
      </c>
      <c r="K1664" s="4" t="str">
        <f>IF(Table7[[#This Row],[RejectedQty]]=0,"","Rejected")</f>
        <v/>
      </c>
    </row>
    <row r="1665" spans="1:11" x14ac:dyDescent="0.25">
      <c r="A1665" s="5">
        <v>2536</v>
      </c>
      <c r="B1665" s="5">
        <v>1022</v>
      </c>
      <c r="C1665" s="5">
        <v>2304</v>
      </c>
      <c r="D1665" s="18">
        <v>44123</v>
      </c>
      <c r="E1665" s="19">
        <v>123</v>
      </c>
      <c r="F1665" s="19">
        <v>430</v>
      </c>
      <c r="G1665" s="5">
        <v>3</v>
      </c>
      <c r="H1665" s="5">
        <v>0</v>
      </c>
      <c r="I1665" s="5">
        <v>3</v>
      </c>
      <c r="J1665" s="70">
        <f>VLOOKUP(Table7[[#This Row],[PurchaseOrderID]],Purchase_Order!$A$2:$E$1228,5,0)</f>
        <v>1534</v>
      </c>
      <c r="K1665" s="4" t="str">
        <f>IF(Table7[[#This Row],[RejectedQty]]=0,"","Rejected")</f>
        <v/>
      </c>
    </row>
    <row r="1666" spans="1:11" x14ac:dyDescent="0.25">
      <c r="A1666" s="4">
        <v>2537</v>
      </c>
      <c r="B1666" s="4">
        <v>1022</v>
      </c>
      <c r="C1666" s="4">
        <v>2305</v>
      </c>
      <c r="D1666" s="20">
        <v>44123</v>
      </c>
      <c r="E1666" s="21">
        <v>123</v>
      </c>
      <c r="F1666" s="21">
        <v>431</v>
      </c>
      <c r="G1666" s="4">
        <v>3</v>
      </c>
      <c r="H1666" s="4">
        <v>0</v>
      </c>
      <c r="I1666" s="4">
        <v>3</v>
      </c>
      <c r="J1666" s="70">
        <f>VLOOKUP(Table7[[#This Row],[PurchaseOrderID]],Purchase_Order!$A$2:$E$1228,5,0)</f>
        <v>1534</v>
      </c>
      <c r="K1666" s="4" t="str">
        <f>IF(Table7[[#This Row],[RejectedQty]]=0,"","Rejected")</f>
        <v/>
      </c>
    </row>
    <row r="1667" spans="1:11" x14ac:dyDescent="0.25">
      <c r="A1667" s="5">
        <v>2538</v>
      </c>
      <c r="B1667" s="5">
        <v>1023</v>
      </c>
      <c r="C1667" s="5">
        <v>2306</v>
      </c>
      <c r="D1667" s="18">
        <v>44123</v>
      </c>
      <c r="E1667" s="19">
        <v>123</v>
      </c>
      <c r="F1667" s="19">
        <v>341</v>
      </c>
      <c r="G1667" s="5">
        <v>3</v>
      </c>
      <c r="H1667" s="5">
        <v>0</v>
      </c>
      <c r="I1667" s="5">
        <v>3</v>
      </c>
      <c r="J1667" s="70">
        <f>VLOOKUP(Table7[[#This Row],[PurchaseOrderID]],Purchase_Order!$A$2:$E$1228,5,0)</f>
        <v>1614</v>
      </c>
      <c r="K1667" s="4" t="str">
        <f>IF(Table7[[#This Row],[RejectedQty]]=0,"","Rejected")</f>
        <v/>
      </c>
    </row>
    <row r="1668" spans="1:11" x14ac:dyDescent="0.25">
      <c r="A1668" s="4">
        <v>2539</v>
      </c>
      <c r="B1668" s="4">
        <v>1023</v>
      </c>
      <c r="C1668" s="4">
        <v>2307</v>
      </c>
      <c r="D1668" s="20">
        <v>44123</v>
      </c>
      <c r="E1668" s="21">
        <v>123</v>
      </c>
      <c r="F1668" s="21">
        <v>342</v>
      </c>
      <c r="G1668" s="4">
        <v>3</v>
      </c>
      <c r="H1668" s="4">
        <v>0</v>
      </c>
      <c r="I1668" s="4">
        <v>3</v>
      </c>
      <c r="J1668" s="70">
        <f>VLOOKUP(Table7[[#This Row],[PurchaseOrderID]],Purchase_Order!$A$2:$E$1228,5,0)</f>
        <v>1614</v>
      </c>
      <c r="K1668" s="4" t="str">
        <f>IF(Table7[[#This Row],[RejectedQty]]=0,"","Rejected")</f>
        <v/>
      </c>
    </row>
    <row r="1669" spans="1:11" x14ac:dyDescent="0.25">
      <c r="A1669" s="5">
        <v>2540</v>
      </c>
      <c r="B1669" s="5">
        <v>1023</v>
      </c>
      <c r="C1669" s="5">
        <v>2308</v>
      </c>
      <c r="D1669" s="18">
        <v>44123</v>
      </c>
      <c r="E1669" s="19">
        <v>123</v>
      </c>
      <c r="F1669" s="19">
        <v>343</v>
      </c>
      <c r="G1669" s="5">
        <v>3</v>
      </c>
      <c r="H1669" s="5">
        <v>0</v>
      </c>
      <c r="I1669" s="5">
        <v>3</v>
      </c>
      <c r="J1669" s="70">
        <f>VLOOKUP(Table7[[#This Row],[PurchaseOrderID]],Purchase_Order!$A$2:$E$1228,5,0)</f>
        <v>1614</v>
      </c>
      <c r="K1669" s="4" t="str">
        <f>IF(Table7[[#This Row],[RejectedQty]]=0,"","Rejected")</f>
        <v/>
      </c>
    </row>
    <row r="1670" spans="1:11" x14ac:dyDescent="0.25">
      <c r="A1670" s="4">
        <v>2541</v>
      </c>
      <c r="B1670" s="4">
        <v>1024</v>
      </c>
      <c r="C1670" s="4">
        <v>2309</v>
      </c>
      <c r="D1670" s="20">
        <v>44123</v>
      </c>
      <c r="E1670" s="21">
        <v>123</v>
      </c>
      <c r="F1670" s="21">
        <v>931</v>
      </c>
      <c r="G1670" s="4">
        <v>550</v>
      </c>
      <c r="H1670" s="4">
        <v>0</v>
      </c>
      <c r="I1670" s="4">
        <v>550</v>
      </c>
      <c r="J1670" s="70">
        <f>VLOOKUP(Table7[[#This Row],[PurchaseOrderID]],Purchase_Order!$A$2:$E$1228,5,0)</f>
        <v>1588</v>
      </c>
      <c r="K1670" s="4" t="str">
        <f>IF(Table7[[#This Row],[RejectedQty]]=0,"","Rejected")</f>
        <v/>
      </c>
    </row>
    <row r="1671" spans="1:11" x14ac:dyDescent="0.25">
      <c r="A1671" s="5">
        <v>2542</v>
      </c>
      <c r="B1671" s="5">
        <v>1024</v>
      </c>
      <c r="C1671" s="5">
        <v>2310</v>
      </c>
      <c r="D1671" s="18">
        <v>44123</v>
      </c>
      <c r="E1671" s="19">
        <v>123</v>
      </c>
      <c r="F1671" s="19">
        <v>932</v>
      </c>
      <c r="G1671" s="5">
        <v>550</v>
      </c>
      <c r="H1671" s="5">
        <v>0</v>
      </c>
      <c r="I1671" s="5">
        <v>550</v>
      </c>
      <c r="J1671" s="70">
        <f>VLOOKUP(Table7[[#This Row],[PurchaseOrderID]],Purchase_Order!$A$2:$E$1228,5,0)</f>
        <v>1588</v>
      </c>
      <c r="K1671" s="4" t="str">
        <f>IF(Table7[[#This Row],[RejectedQty]]=0,"","Rejected")</f>
        <v/>
      </c>
    </row>
    <row r="1672" spans="1:11" x14ac:dyDescent="0.25">
      <c r="A1672" s="4">
        <v>2543</v>
      </c>
      <c r="B1672" s="4">
        <v>1025</v>
      </c>
      <c r="C1672" s="4">
        <v>2311</v>
      </c>
      <c r="D1672" s="20">
        <v>44126</v>
      </c>
      <c r="E1672" s="21">
        <v>125</v>
      </c>
      <c r="F1672" s="21">
        <v>530</v>
      </c>
      <c r="G1672" s="4">
        <v>550</v>
      </c>
      <c r="H1672" s="4">
        <v>0</v>
      </c>
      <c r="I1672" s="4">
        <v>550</v>
      </c>
      <c r="J1672" s="70">
        <f>VLOOKUP(Table7[[#This Row],[PurchaseOrderID]],Purchase_Order!$A$2:$E$1228,5,0)</f>
        <v>1494</v>
      </c>
      <c r="K1672" s="4" t="str">
        <f>IF(Table7[[#This Row],[RejectedQty]]=0,"","Rejected")</f>
        <v/>
      </c>
    </row>
    <row r="1673" spans="1:11" x14ac:dyDescent="0.25">
      <c r="A1673" s="5">
        <v>2544</v>
      </c>
      <c r="B1673" s="5">
        <v>1026</v>
      </c>
      <c r="C1673" s="5">
        <v>2312</v>
      </c>
      <c r="D1673" s="18">
        <v>44126</v>
      </c>
      <c r="E1673" s="19">
        <v>125</v>
      </c>
      <c r="F1673" s="19">
        <v>4</v>
      </c>
      <c r="G1673" s="5">
        <v>3</v>
      </c>
      <c r="H1673" s="5">
        <v>0</v>
      </c>
      <c r="I1673" s="5">
        <v>3</v>
      </c>
      <c r="J1673" s="70">
        <f>VLOOKUP(Table7[[#This Row],[PurchaseOrderID]],Purchase_Order!$A$2:$E$1228,5,0)</f>
        <v>1650</v>
      </c>
      <c r="K1673" s="4" t="str">
        <f>IF(Table7[[#This Row],[RejectedQty]]=0,"","Rejected")</f>
        <v/>
      </c>
    </row>
    <row r="1674" spans="1:11" x14ac:dyDescent="0.25">
      <c r="A1674" s="4">
        <v>2545</v>
      </c>
      <c r="B1674" s="4">
        <v>1027</v>
      </c>
      <c r="C1674" s="4">
        <v>2313</v>
      </c>
      <c r="D1674" s="20">
        <v>44126</v>
      </c>
      <c r="E1674" s="21">
        <v>123</v>
      </c>
      <c r="F1674" s="21">
        <v>512</v>
      </c>
      <c r="G1674" s="4">
        <v>550</v>
      </c>
      <c r="H1674" s="4">
        <v>0</v>
      </c>
      <c r="I1674" s="4">
        <v>550</v>
      </c>
      <c r="J1674" s="70">
        <f>VLOOKUP(Table7[[#This Row],[PurchaseOrderID]],Purchase_Order!$A$2:$E$1228,5,0)</f>
        <v>1654</v>
      </c>
      <c r="K1674" s="4" t="str">
        <f>IF(Table7[[#This Row],[RejectedQty]]=0,"","Rejected")</f>
        <v/>
      </c>
    </row>
    <row r="1675" spans="1:11" x14ac:dyDescent="0.25">
      <c r="A1675" s="5">
        <v>2546</v>
      </c>
      <c r="B1675" s="5">
        <v>1028</v>
      </c>
      <c r="C1675" s="5">
        <v>2314</v>
      </c>
      <c r="D1675" s="18">
        <v>44126</v>
      </c>
      <c r="E1675" s="19">
        <v>125</v>
      </c>
      <c r="F1675" s="19">
        <v>513</v>
      </c>
      <c r="G1675" s="5">
        <v>550</v>
      </c>
      <c r="H1675" s="5">
        <v>0</v>
      </c>
      <c r="I1675" s="5">
        <v>550</v>
      </c>
      <c r="J1675" s="70">
        <f>VLOOKUP(Table7[[#This Row],[PurchaseOrderID]],Purchase_Order!$A$2:$E$1228,5,0)</f>
        <v>1664</v>
      </c>
      <c r="K1675" s="4" t="str">
        <f>IF(Table7[[#This Row],[RejectedQty]]=0,"","Rejected")</f>
        <v/>
      </c>
    </row>
    <row r="1676" spans="1:11" x14ac:dyDescent="0.25">
      <c r="A1676" s="4">
        <v>2547</v>
      </c>
      <c r="B1676" s="4">
        <v>1029</v>
      </c>
      <c r="C1676" s="4">
        <v>2315</v>
      </c>
      <c r="D1676" s="20">
        <v>44126</v>
      </c>
      <c r="E1676" s="21">
        <v>123</v>
      </c>
      <c r="F1676" s="21">
        <v>317</v>
      </c>
      <c r="G1676" s="4">
        <v>550</v>
      </c>
      <c r="H1676" s="4">
        <v>0</v>
      </c>
      <c r="I1676" s="4">
        <v>550</v>
      </c>
      <c r="J1676" s="70">
        <f>VLOOKUP(Table7[[#This Row],[PurchaseOrderID]],Purchase_Order!$A$2:$E$1228,5,0)</f>
        <v>1678</v>
      </c>
      <c r="K1676" s="4" t="str">
        <f>IF(Table7[[#This Row],[RejectedQty]]=0,"","Rejected")</f>
        <v/>
      </c>
    </row>
    <row r="1677" spans="1:11" x14ac:dyDescent="0.25">
      <c r="A1677" s="5">
        <v>2548</v>
      </c>
      <c r="B1677" s="5">
        <v>1029</v>
      </c>
      <c r="C1677" s="5">
        <v>2316</v>
      </c>
      <c r="D1677" s="18">
        <v>44126</v>
      </c>
      <c r="E1677" s="19">
        <v>123</v>
      </c>
      <c r="F1677" s="19">
        <v>318</v>
      </c>
      <c r="G1677" s="5">
        <v>550</v>
      </c>
      <c r="H1677" s="5">
        <v>0</v>
      </c>
      <c r="I1677" s="5">
        <v>550</v>
      </c>
      <c r="J1677" s="70">
        <f>VLOOKUP(Table7[[#This Row],[PurchaseOrderID]],Purchase_Order!$A$2:$E$1228,5,0)</f>
        <v>1678</v>
      </c>
      <c r="K1677" s="4" t="str">
        <f>IF(Table7[[#This Row],[RejectedQty]]=0,"","Rejected")</f>
        <v/>
      </c>
    </row>
    <row r="1678" spans="1:11" x14ac:dyDescent="0.25">
      <c r="A1678" s="4">
        <v>2549</v>
      </c>
      <c r="B1678" s="4">
        <v>1029</v>
      </c>
      <c r="C1678" s="4">
        <v>2317</v>
      </c>
      <c r="D1678" s="20">
        <v>44126</v>
      </c>
      <c r="E1678" s="21">
        <v>125</v>
      </c>
      <c r="F1678" s="21">
        <v>319</v>
      </c>
      <c r="G1678" s="4">
        <v>550</v>
      </c>
      <c r="H1678" s="4">
        <v>0</v>
      </c>
      <c r="I1678" s="4">
        <v>550</v>
      </c>
      <c r="J1678" s="70">
        <f>VLOOKUP(Table7[[#This Row],[PurchaseOrderID]],Purchase_Order!$A$2:$E$1228,5,0)</f>
        <v>1678</v>
      </c>
      <c r="K1678" s="4" t="str">
        <f>IF(Table7[[#This Row],[RejectedQty]]=0,"","Rejected")</f>
        <v/>
      </c>
    </row>
    <row r="1679" spans="1:11" x14ac:dyDescent="0.25">
      <c r="A1679" s="5">
        <v>2550</v>
      </c>
      <c r="B1679" s="5">
        <v>1030</v>
      </c>
      <c r="C1679" s="5">
        <v>2318</v>
      </c>
      <c r="D1679" s="18">
        <v>44126</v>
      </c>
      <c r="E1679" s="19">
        <v>125</v>
      </c>
      <c r="F1679" s="19">
        <v>412</v>
      </c>
      <c r="G1679" s="5">
        <v>3</v>
      </c>
      <c r="H1679" s="5">
        <v>0</v>
      </c>
      <c r="I1679" s="5">
        <v>3</v>
      </c>
      <c r="J1679" s="70">
        <f>VLOOKUP(Table7[[#This Row],[PurchaseOrderID]],Purchase_Order!$A$2:$E$1228,5,0)</f>
        <v>1616</v>
      </c>
      <c r="K1679" s="4" t="str">
        <f>IF(Table7[[#This Row],[RejectedQty]]=0,"","Rejected")</f>
        <v/>
      </c>
    </row>
    <row r="1680" spans="1:11" x14ac:dyDescent="0.25">
      <c r="A1680" s="4">
        <v>2551</v>
      </c>
      <c r="B1680" s="4">
        <v>1030</v>
      </c>
      <c r="C1680" s="4">
        <v>2319</v>
      </c>
      <c r="D1680" s="20">
        <v>44126</v>
      </c>
      <c r="E1680" s="21">
        <v>125</v>
      </c>
      <c r="F1680" s="21">
        <v>413</v>
      </c>
      <c r="G1680" s="4">
        <v>3</v>
      </c>
      <c r="H1680" s="4">
        <v>0</v>
      </c>
      <c r="I1680" s="4">
        <v>3</v>
      </c>
      <c r="J1680" s="70">
        <f>VLOOKUP(Table7[[#This Row],[PurchaseOrderID]],Purchase_Order!$A$2:$E$1228,5,0)</f>
        <v>1616</v>
      </c>
      <c r="K1680" s="4" t="str">
        <f>IF(Table7[[#This Row],[RejectedQty]]=0,"","Rejected")</f>
        <v/>
      </c>
    </row>
    <row r="1681" spans="1:11" x14ac:dyDescent="0.25">
      <c r="A1681" s="5">
        <v>2552</v>
      </c>
      <c r="B1681" s="5">
        <v>1030</v>
      </c>
      <c r="C1681" s="5">
        <v>2320</v>
      </c>
      <c r="D1681" s="18">
        <v>44126</v>
      </c>
      <c r="E1681" s="19">
        <v>125</v>
      </c>
      <c r="F1681" s="19">
        <v>414</v>
      </c>
      <c r="G1681" s="5">
        <v>3</v>
      </c>
      <c r="H1681" s="5">
        <v>0</v>
      </c>
      <c r="I1681" s="5">
        <v>3</v>
      </c>
      <c r="J1681" s="70">
        <f>VLOOKUP(Table7[[#This Row],[PurchaseOrderID]],Purchase_Order!$A$2:$E$1228,5,0)</f>
        <v>1616</v>
      </c>
      <c r="K1681" s="4" t="str">
        <f>IF(Table7[[#This Row],[RejectedQty]]=0,"","Rejected")</f>
        <v/>
      </c>
    </row>
    <row r="1682" spans="1:11" x14ac:dyDescent="0.25">
      <c r="A1682" s="4">
        <v>2553</v>
      </c>
      <c r="B1682" s="4">
        <v>1031</v>
      </c>
      <c r="C1682" s="4">
        <v>2321</v>
      </c>
      <c r="D1682" s="20">
        <v>44126</v>
      </c>
      <c r="E1682" s="21">
        <v>123</v>
      </c>
      <c r="F1682" s="21">
        <v>429</v>
      </c>
      <c r="G1682" s="4">
        <v>3</v>
      </c>
      <c r="H1682" s="4">
        <v>0</v>
      </c>
      <c r="I1682" s="4">
        <v>3</v>
      </c>
      <c r="J1682" s="70">
        <f>VLOOKUP(Table7[[#This Row],[PurchaseOrderID]],Purchase_Order!$A$2:$E$1228,5,0)</f>
        <v>1492</v>
      </c>
      <c r="K1682" s="4" t="str">
        <f>IF(Table7[[#This Row],[RejectedQty]]=0,"","Rejected")</f>
        <v/>
      </c>
    </row>
    <row r="1683" spans="1:11" x14ac:dyDescent="0.25">
      <c r="A1683" s="5">
        <v>2554</v>
      </c>
      <c r="B1683" s="5">
        <v>1031</v>
      </c>
      <c r="C1683" s="5">
        <v>2322</v>
      </c>
      <c r="D1683" s="18">
        <v>44126</v>
      </c>
      <c r="E1683" s="19">
        <v>125</v>
      </c>
      <c r="F1683" s="19">
        <v>430</v>
      </c>
      <c r="G1683" s="5">
        <v>3</v>
      </c>
      <c r="H1683" s="5">
        <v>0</v>
      </c>
      <c r="I1683" s="5">
        <v>3</v>
      </c>
      <c r="J1683" s="70">
        <f>VLOOKUP(Table7[[#This Row],[PurchaseOrderID]],Purchase_Order!$A$2:$E$1228,5,0)</f>
        <v>1492</v>
      </c>
      <c r="K1683" s="4" t="str">
        <f>IF(Table7[[#This Row],[RejectedQty]]=0,"","Rejected")</f>
        <v/>
      </c>
    </row>
    <row r="1684" spans="1:11" x14ac:dyDescent="0.25">
      <c r="A1684" s="4">
        <v>2555</v>
      </c>
      <c r="B1684" s="4">
        <v>1031</v>
      </c>
      <c r="C1684" s="4">
        <v>2323</v>
      </c>
      <c r="D1684" s="20">
        <v>44126</v>
      </c>
      <c r="E1684" s="21">
        <v>125</v>
      </c>
      <c r="F1684" s="21">
        <v>431</v>
      </c>
      <c r="G1684" s="4">
        <v>3</v>
      </c>
      <c r="H1684" s="4">
        <v>0</v>
      </c>
      <c r="I1684" s="4">
        <v>3</v>
      </c>
      <c r="J1684" s="70">
        <f>VLOOKUP(Table7[[#This Row],[PurchaseOrderID]],Purchase_Order!$A$2:$E$1228,5,0)</f>
        <v>1492</v>
      </c>
      <c r="K1684" s="4" t="str">
        <f>IF(Table7[[#This Row],[RejectedQty]]=0,"","Rejected")</f>
        <v/>
      </c>
    </row>
    <row r="1685" spans="1:11" x14ac:dyDescent="0.25">
      <c r="A1685" s="5">
        <v>2556</v>
      </c>
      <c r="B1685" s="5">
        <v>1031</v>
      </c>
      <c r="C1685" s="5">
        <v>2324</v>
      </c>
      <c r="D1685" s="18">
        <v>44126</v>
      </c>
      <c r="E1685" s="19">
        <v>125</v>
      </c>
      <c r="F1685" s="19">
        <v>432</v>
      </c>
      <c r="G1685" s="5">
        <v>3</v>
      </c>
      <c r="H1685" s="5">
        <v>0</v>
      </c>
      <c r="I1685" s="5">
        <v>3</v>
      </c>
      <c r="J1685" s="70">
        <f>VLOOKUP(Table7[[#This Row],[PurchaseOrderID]],Purchase_Order!$A$2:$E$1228,5,0)</f>
        <v>1492</v>
      </c>
      <c r="K1685" s="4" t="str">
        <f>IF(Table7[[#This Row],[RejectedQty]]=0,"","Rejected")</f>
        <v/>
      </c>
    </row>
    <row r="1686" spans="1:11" x14ac:dyDescent="0.25">
      <c r="A1686" s="4">
        <v>2557</v>
      </c>
      <c r="B1686" s="4">
        <v>1032</v>
      </c>
      <c r="C1686" s="4">
        <v>2325</v>
      </c>
      <c r="D1686" s="20">
        <v>44126</v>
      </c>
      <c r="E1686" s="21">
        <v>123</v>
      </c>
      <c r="F1686" s="21">
        <v>320</v>
      </c>
      <c r="G1686" s="4">
        <v>3</v>
      </c>
      <c r="H1686" s="4">
        <v>0</v>
      </c>
      <c r="I1686" s="4">
        <v>3</v>
      </c>
      <c r="J1686" s="70">
        <f>VLOOKUP(Table7[[#This Row],[PurchaseOrderID]],Purchase_Order!$A$2:$E$1228,5,0)</f>
        <v>1602</v>
      </c>
      <c r="K1686" s="4" t="str">
        <f>IF(Table7[[#This Row],[RejectedQty]]=0,"","Rejected")</f>
        <v/>
      </c>
    </row>
    <row r="1687" spans="1:11" x14ac:dyDescent="0.25">
      <c r="A1687" s="5">
        <v>2558</v>
      </c>
      <c r="B1687" s="5">
        <v>1032</v>
      </c>
      <c r="C1687" s="5">
        <v>2326</v>
      </c>
      <c r="D1687" s="18">
        <v>44126</v>
      </c>
      <c r="E1687" s="19">
        <v>123</v>
      </c>
      <c r="F1687" s="19">
        <v>321</v>
      </c>
      <c r="G1687" s="5">
        <v>3</v>
      </c>
      <c r="H1687" s="5">
        <v>0</v>
      </c>
      <c r="I1687" s="5">
        <v>3</v>
      </c>
      <c r="J1687" s="70">
        <f>VLOOKUP(Table7[[#This Row],[PurchaseOrderID]],Purchase_Order!$A$2:$E$1228,5,0)</f>
        <v>1602</v>
      </c>
      <c r="K1687" s="4" t="str">
        <f>IF(Table7[[#This Row],[RejectedQty]]=0,"","Rejected")</f>
        <v/>
      </c>
    </row>
    <row r="1688" spans="1:11" x14ac:dyDescent="0.25">
      <c r="A1688" s="4">
        <v>2559</v>
      </c>
      <c r="B1688" s="4">
        <v>1033</v>
      </c>
      <c r="C1688" s="4">
        <v>2327</v>
      </c>
      <c r="D1688" s="20">
        <v>44126</v>
      </c>
      <c r="E1688" s="21">
        <v>123</v>
      </c>
      <c r="F1688" s="21">
        <v>449</v>
      </c>
      <c r="G1688" s="4">
        <v>3</v>
      </c>
      <c r="H1688" s="4">
        <v>0</v>
      </c>
      <c r="I1688" s="4">
        <v>3</v>
      </c>
      <c r="J1688" s="70">
        <f>VLOOKUP(Table7[[#This Row],[PurchaseOrderID]],Purchase_Order!$A$2:$E$1228,5,0)</f>
        <v>1540</v>
      </c>
      <c r="K1688" s="4" t="str">
        <f>IF(Table7[[#This Row],[RejectedQty]]=0,"","Rejected")</f>
        <v/>
      </c>
    </row>
    <row r="1689" spans="1:11" x14ac:dyDescent="0.25">
      <c r="A1689" s="5">
        <v>2560</v>
      </c>
      <c r="B1689" s="5">
        <v>1033</v>
      </c>
      <c r="C1689" s="5">
        <v>2328</v>
      </c>
      <c r="D1689" s="18">
        <v>44126</v>
      </c>
      <c r="E1689" s="19">
        <v>123</v>
      </c>
      <c r="F1689" s="19">
        <v>450</v>
      </c>
      <c r="G1689" s="5">
        <v>3</v>
      </c>
      <c r="H1689" s="5">
        <v>0</v>
      </c>
      <c r="I1689" s="5">
        <v>3</v>
      </c>
      <c r="J1689" s="70">
        <f>VLOOKUP(Table7[[#This Row],[PurchaseOrderID]],Purchase_Order!$A$2:$E$1228,5,0)</f>
        <v>1540</v>
      </c>
      <c r="K1689" s="4" t="str">
        <f>IF(Table7[[#This Row],[RejectedQty]]=0,"","Rejected")</f>
        <v/>
      </c>
    </row>
    <row r="1690" spans="1:11" x14ac:dyDescent="0.25">
      <c r="A1690" s="4">
        <v>2561</v>
      </c>
      <c r="B1690" s="4">
        <v>1033</v>
      </c>
      <c r="C1690" s="4">
        <v>2329</v>
      </c>
      <c r="D1690" s="20">
        <v>44126</v>
      </c>
      <c r="E1690" s="21">
        <v>123</v>
      </c>
      <c r="F1690" s="21">
        <v>451</v>
      </c>
      <c r="G1690" s="4">
        <v>3</v>
      </c>
      <c r="H1690" s="4">
        <v>0</v>
      </c>
      <c r="I1690" s="4">
        <v>3</v>
      </c>
      <c r="J1690" s="70">
        <f>VLOOKUP(Table7[[#This Row],[PurchaseOrderID]],Purchase_Order!$A$2:$E$1228,5,0)</f>
        <v>1540</v>
      </c>
      <c r="K1690" s="4" t="str">
        <f>IF(Table7[[#This Row],[RejectedQty]]=0,"","Rejected")</f>
        <v/>
      </c>
    </row>
    <row r="1691" spans="1:11" x14ac:dyDescent="0.25">
      <c r="A1691" s="5">
        <v>2562</v>
      </c>
      <c r="B1691" s="5">
        <v>1034</v>
      </c>
      <c r="C1691" s="5">
        <v>2330</v>
      </c>
      <c r="D1691" s="18">
        <v>44126</v>
      </c>
      <c r="E1691" s="19">
        <v>123</v>
      </c>
      <c r="F1691" s="19">
        <v>941</v>
      </c>
      <c r="G1691" s="5">
        <v>550</v>
      </c>
      <c r="H1691" s="5">
        <v>0</v>
      </c>
      <c r="I1691" s="5">
        <v>550</v>
      </c>
      <c r="J1691" s="70">
        <f>VLOOKUP(Table7[[#This Row],[PurchaseOrderID]],Purchase_Order!$A$2:$E$1228,5,0)</f>
        <v>1628</v>
      </c>
      <c r="K1691" s="4" t="str">
        <f>IF(Table7[[#This Row],[RejectedQty]]=0,"","Rejected")</f>
        <v/>
      </c>
    </row>
    <row r="1692" spans="1:11" x14ac:dyDescent="0.25">
      <c r="A1692" s="4">
        <v>2563</v>
      </c>
      <c r="B1692" s="4">
        <v>1035</v>
      </c>
      <c r="C1692" s="4">
        <v>2331</v>
      </c>
      <c r="D1692" s="20">
        <v>44126</v>
      </c>
      <c r="E1692" s="21">
        <v>123</v>
      </c>
      <c r="F1692" s="21">
        <v>320</v>
      </c>
      <c r="G1692" s="4">
        <v>3</v>
      </c>
      <c r="H1692" s="4">
        <v>0</v>
      </c>
      <c r="I1692" s="4">
        <v>3</v>
      </c>
      <c r="J1692" s="70">
        <f>VLOOKUP(Table7[[#This Row],[PurchaseOrderID]],Purchase_Order!$A$2:$E$1228,5,0)</f>
        <v>1604</v>
      </c>
      <c r="K1692" s="4" t="str">
        <f>IF(Table7[[#This Row],[RejectedQty]]=0,"","Rejected")</f>
        <v/>
      </c>
    </row>
    <row r="1693" spans="1:11" x14ac:dyDescent="0.25">
      <c r="A1693" s="5">
        <v>2564</v>
      </c>
      <c r="B1693" s="5">
        <v>1035</v>
      </c>
      <c r="C1693" s="5">
        <v>2332</v>
      </c>
      <c r="D1693" s="18">
        <v>44126</v>
      </c>
      <c r="E1693" s="19">
        <v>125</v>
      </c>
      <c r="F1693" s="19">
        <v>321</v>
      </c>
      <c r="G1693" s="5">
        <v>3</v>
      </c>
      <c r="H1693" s="5">
        <v>0</v>
      </c>
      <c r="I1693" s="5">
        <v>3</v>
      </c>
      <c r="J1693" s="70">
        <f>VLOOKUP(Table7[[#This Row],[PurchaseOrderID]],Purchase_Order!$A$2:$E$1228,5,0)</f>
        <v>1604</v>
      </c>
      <c r="K1693" s="4" t="str">
        <f>IF(Table7[[#This Row],[RejectedQty]]=0,"","Rejected")</f>
        <v/>
      </c>
    </row>
    <row r="1694" spans="1:11" x14ac:dyDescent="0.25">
      <c r="A1694" s="4">
        <v>2565</v>
      </c>
      <c r="B1694" s="4">
        <v>1035</v>
      </c>
      <c r="C1694" s="4">
        <v>2333</v>
      </c>
      <c r="D1694" s="20">
        <v>44126</v>
      </c>
      <c r="E1694" s="21">
        <v>125</v>
      </c>
      <c r="F1694" s="21">
        <v>322</v>
      </c>
      <c r="G1694" s="4">
        <v>60</v>
      </c>
      <c r="H1694" s="4">
        <v>0</v>
      </c>
      <c r="I1694" s="4">
        <v>60</v>
      </c>
      <c r="J1694" s="70">
        <f>VLOOKUP(Table7[[#This Row],[PurchaseOrderID]],Purchase_Order!$A$2:$E$1228,5,0)</f>
        <v>1604</v>
      </c>
      <c r="K1694" s="4" t="str">
        <f>IF(Table7[[#This Row],[RejectedQty]]=0,"","Rejected")</f>
        <v/>
      </c>
    </row>
    <row r="1695" spans="1:11" x14ac:dyDescent="0.25">
      <c r="A1695" s="5">
        <v>2566</v>
      </c>
      <c r="B1695" s="5">
        <v>1036</v>
      </c>
      <c r="C1695" s="5">
        <v>2334</v>
      </c>
      <c r="D1695" s="18">
        <v>44126</v>
      </c>
      <c r="E1695" s="19">
        <v>123</v>
      </c>
      <c r="F1695" s="19">
        <v>504</v>
      </c>
      <c r="G1695" s="5">
        <v>3</v>
      </c>
      <c r="H1695" s="5">
        <v>0</v>
      </c>
      <c r="I1695" s="5">
        <v>3</v>
      </c>
      <c r="J1695" s="70">
        <f>VLOOKUP(Table7[[#This Row],[PurchaseOrderID]],Purchase_Order!$A$2:$E$1228,5,0)</f>
        <v>1690</v>
      </c>
      <c r="K1695" s="4" t="str">
        <f>IF(Table7[[#This Row],[RejectedQty]]=0,"","Rejected")</f>
        <v/>
      </c>
    </row>
    <row r="1696" spans="1:11" x14ac:dyDescent="0.25">
      <c r="A1696" s="4">
        <v>2567</v>
      </c>
      <c r="B1696" s="4">
        <v>1037</v>
      </c>
      <c r="C1696" s="4">
        <v>2335</v>
      </c>
      <c r="D1696" s="20">
        <v>44126</v>
      </c>
      <c r="E1696" s="21">
        <v>125</v>
      </c>
      <c r="F1696" s="21">
        <v>497</v>
      </c>
      <c r="G1696" s="4">
        <v>3</v>
      </c>
      <c r="H1696" s="4">
        <v>0</v>
      </c>
      <c r="I1696" s="4">
        <v>3</v>
      </c>
      <c r="J1696" s="70">
        <f>VLOOKUP(Table7[[#This Row],[PurchaseOrderID]],Purchase_Order!$A$2:$E$1228,5,0)</f>
        <v>1566</v>
      </c>
      <c r="K1696" s="4" t="str">
        <f>IF(Table7[[#This Row],[RejectedQty]]=0,"","Rejected")</f>
        <v/>
      </c>
    </row>
    <row r="1697" spans="1:11" x14ac:dyDescent="0.25">
      <c r="A1697" s="5">
        <v>2568</v>
      </c>
      <c r="B1697" s="5">
        <v>1038</v>
      </c>
      <c r="C1697" s="5">
        <v>2336</v>
      </c>
      <c r="D1697" s="18">
        <v>44126</v>
      </c>
      <c r="E1697" s="19">
        <v>123</v>
      </c>
      <c r="F1697" s="19">
        <v>323</v>
      </c>
      <c r="G1697" s="5">
        <v>3</v>
      </c>
      <c r="H1697" s="5">
        <v>0</v>
      </c>
      <c r="I1697" s="5">
        <v>3</v>
      </c>
      <c r="J1697" s="70">
        <f>VLOOKUP(Table7[[#This Row],[PurchaseOrderID]],Purchase_Order!$A$2:$E$1228,5,0)</f>
        <v>1698</v>
      </c>
      <c r="K1697" s="4" t="str">
        <f>IF(Table7[[#This Row],[RejectedQty]]=0,"","Rejected")</f>
        <v/>
      </c>
    </row>
    <row r="1698" spans="1:11" x14ac:dyDescent="0.25">
      <c r="A1698" s="4">
        <v>2569</v>
      </c>
      <c r="B1698" s="4">
        <v>1039</v>
      </c>
      <c r="C1698" s="4">
        <v>2337</v>
      </c>
      <c r="D1698" s="20">
        <v>44126</v>
      </c>
      <c r="E1698" s="21">
        <v>123</v>
      </c>
      <c r="F1698" s="21">
        <v>523</v>
      </c>
      <c r="G1698" s="4">
        <v>550</v>
      </c>
      <c r="H1698" s="4">
        <v>0</v>
      </c>
      <c r="I1698" s="4">
        <v>550</v>
      </c>
      <c r="J1698" s="70">
        <f>VLOOKUP(Table7[[#This Row],[PurchaseOrderID]],Purchase_Order!$A$2:$E$1228,5,0)</f>
        <v>1560</v>
      </c>
      <c r="K1698" s="4" t="str">
        <f>IF(Table7[[#This Row],[RejectedQty]]=0,"","Rejected")</f>
        <v/>
      </c>
    </row>
    <row r="1699" spans="1:11" x14ac:dyDescent="0.25">
      <c r="A1699" s="5">
        <v>2570</v>
      </c>
      <c r="B1699" s="5">
        <v>1039</v>
      </c>
      <c r="C1699" s="5">
        <v>2338</v>
      </c>
      <c r="D1699" s="18">
        <v>44126</v>
      </c>
      <c r="E1699" s="19">
        <v>125</v>
      </c>
      <c r="F1699" s="19">
        <v>524</v>
      </c>
      <c r="G1699" s="5">
        <v>550</v>
      </c>
      <c r="H1699" s="5">
        <v>0</v>
      </c>
      <c r="I1699" s="5">
        <v>550</v>
      </c>
      <c r="J1699" s="70">
        <f>VLOOKUP(Table7[[#This Row],[PurchaseOrderID]],Purchase_Order!$A$2:$E$1228,5,0)</f>
        <v>1560</v>
      </c>
      <c r="K1699" s="4" t="str">
        <f>IF(Table7[[#This Row],[RejectedQty]]=0,"","Rejected")</f>
        <v/>
      </c>
    </row>
    <row r="1700" spans="1:11" x14ac:dyDescent="0.25">
      <c r="A1700" s="4">
        <v>2571</v>
      </c>
      <c r="B1700" s="4">
        <v>1040</v>
      </c>
      <c r="C1700" s="4">
        <v>2339</v>
      </c>
      <c r="D1700" s="20">
        <v>44126</v>
      </c>
      <c r="E1700" s="21">
        <v>125</v>
      </c>
      <c r="F1700" s="21">
        <v>496</v>
      </c>
      <c r="G1700" s="4">
        <v>60</v>
      </c>
      <c r="H1700" s="4">
        <v>0</v>
      </c>
      <c r="I1700" s="4">
        <v>60</v>
      </c>
      <c r="J1700" s="70">
        <f>VLOOKUP(Table7[[#This Row],[PurchaseOrderID]],Purchase_Order!$A$2:$E$1228,5,0)</f>
        <v>1692</v>
      </c>
      <c r="K1700" s="4" t="str">
        <f>IF(Table7[[#This Row],[RejectedQty]]=0,"","Rejected")</f>
        <v/>
      </c>
    </row>
    <row r="1701" spans="1:11" x14ac:dyDescent="0.25">
      <c r="A1701" s="5">
        <v>2572</v>
      </c>
      <c r="B1701" s="5">
        <v>1041</v>
      </c>
      <c r="C1701" s="5">
        <v>2340</v>
      </c>
      <c r="D1701" s="18">
        <v>44127</v>
      </c>
      <c r="E1701" s="19">
        <v>125</v>
      </c>
      <c r="F1701" s="19">
        <v>910</v>
      </c>
      <c r="G1701" s="5">
        <v>550</v>
      </c>
      <c r="H1701" s="5">
        <v>0</v>
      </c>
      <c r="I1701" s="5">
        <v>550</v>
      </c>
      <c r="J1701" s="70">
        <f>VLOOKUP(Table7[[#This Row],[PurchaseOrderID]],Purchase_Order!$A$2:$E$1228,5,0)</f>
        <v>1696</v>
      </c>
      <c r="K1701" s="4" t="str">
        <f>IF(Table7[[#This Row],[RejectedQty]]=0,"","Rejected")</f>
        <v/>
      </c>
    </row>
    <row r="1702" spans="1:11" x14ac:dyDescent="0.25">
      <c r="A1702" s="4">
        <v>2573</v>
      </c>
      <c r="B1702" s="4">
        <v>1041</v>
      </c>
      <c r="C1702" s="4">
        <v>2341</v>
      </c>
      <c r="D1702" s="20">
        <v>44127</v>
      </c>
      <c r="E1702" s="21">
        <v>125</v>
      </c>
      <c r="F1702" s="21">
        <v>911</v>
      </c>
      <c r="G1702" s="4">
        <v>550</v>
      </c>
      <c r="H1702" s="4">
        <v>0</v>
      </c>
      <c r="I1702" s="4">
        <v>550</v>
      </c>
      <c r="J1702" s="70">
        <f>VLOOKUP(Table7[[#This Row],[PurchaseOrderID]],Purchase_Order!$A$2:$E$1228,5,0)</f>
        <v>1696</v>
      </c>
      <c r="K1702" s="4" t="str">
        <f>IF(Table7[[#This Row],[RejectedQty]]=0,"","Rejected")</f>
        <v/>
      </c>
    </row>
    <row r="1703" spans="1:11" x14ac:dyDescent="0.25">
      <c r="A1703" s="5">
        <v>2574</v>
      </c>
      <c r="B1703" s="5">
        <v>1041</v>
      </c>
      <c r="C1703" s="5">
        <v>2342</v>
      </c>
      <c r="D1703" s="18">
        <v>44127</v>
      </c>
      <c r="E1703" s="19">
        <v>123</v>
      </c>
      <c r="F1703" s="19">
        <v>912</v>
      </c>
      <c r="G1703" s="5">
        <v>550</v>
      </c>
      <c r="H1703" s="5">
        <v>27</v>
      </c>
      <c r="I1703" s="5">
        <v>523</v>
      </c>
      <c r="J1703" s="70">
        <f>VLOOKUP(Table7[[#This Row],[PurchaseOrderID]],Purchase_Order!$A$2:$E$1228,5,0)</f>
        <v>1696</v>
      </c>
      <c r="K1703" s="4" t="str">
        <f>IF(Table7[[#This Row],[RejectedQty]]=0,"","Rejected")</f>
        <v>Rejected</v>
      </c>
    </row>
    <row r="1704" spans="1:11" x14ac:dyDescent="0.25">
      <c r="A1704" s="4">
        <v>2575</v>
      </c>
      <c r="B1704" s="4">
        <v>1041</v>
      </c>
      <c r="C1704" s="4">
        <v>2343</v>
      </c>
      <c r="D1704" s="20">
        <v>44127</v>
      </c>
      <c r="E1704" s="21">
        <v>125</v>
      </c>
      <c r="F1704" s="21">
        <v>913</v>
      </c>
      <c r="G1704" s="4">
        <v>550</v>
      </c>
      <c r="H1704" s="4">
        <v>0</v>
      </c>
      <c r="I1704" s="4">
        <v>550</v>
      </c>
      <c r="J1704" s="70">
        <f>VLOOKUP(Table7[[#This Row],[PurchaseOrderID]],Purchase_Order!$A$2:$E$1228,5,0)</f>
        <v>1696</v>
      </c>
      <c r="K1704" s="4" t="str">
        <f>IF(Table7[[#This Row],[RejectedQty]]=0,"","Rejected")</f>
        <v/>
      </c>
    </row>
    <row r="1705" spans="1:11" x14ac:dyDescent="0.25">
      <c r="A1705" s="5">
        <v>2576</v>
      </c>
      <c r="B1705" s="5">
        <v>1042</v>
      </c>
      <c r="C1705" s="5">
        <v>2344</v>
      </c>
      <c r="D1705" s="18">
        <v>44127</v>
      </c>
      <c r="E1705" s="19">
        <v>125</v>
      </c>
      <c r="F1705" s="19">
        <v>506</v>
      </c>
      <c r="G1705" s="5">
        <v>60</v>
      </c>
      <c r="H1705" s="5">
        <v>9</v>
      </c>
      <c r="I1705" s="5">
        <v>51</v>
      </c>
      <c r="J1705" s="70">
        <f>VLOOKUP(Table7[[#This Row],[PurchaseOrderID]],Purchase_Order!$A$2:$E$1228,5,0)</f>
        <v>1504</v>
      </c>
      <c r="K1705" s="4" t="str">
        <f>IF(Table7[[#This Row],[RejectedQty]]=0,"","Rejected")</f>
        <v>Rejected</v>
      </c>
    </row>
    <row r="1706" spans="1:11" x14ac:dyDescent="0.25">
      <c r="A1706" s="4">
        <v>2577</v>
      </c>
      <c r="B1706" s="4">
        <v>1043</v>
      </c>
      <c r="C1706" s="4">
        <v>2345</v>
      </c>
      <c r="D1706" s="20">
        <v>44127</v>
      </c>
      <c r="E1706" s="21">
        <v>125</v>
      </c>
      <c r="F1706" s="21">
        <v>679</v>
      </c>
      <c r="G1706" s="4">
        <v>550</v>
      </c>
      <c r="H1706" s="4">
        <v>0</v>
      </c>
      <c r="I1706" s="4">
        <v>550</v>
      </c>
      <c r="J1706" s="70">
        <f>VLOOKUP(Table7[[#This Row],[PurchaseOrderID]],Purchase_Order!$A$2:$E$1228,5,0)</f>
        <v>1544</v>
      </c>
      <c r="K1706" s="4" t="str">
        <f>IF(Table7[[#This Row],[RejectedQty]]=0,"","Rejected")</f>
        <v/>
      </c>
    </row>
    <row r="1707" spans="1:11" x14ac:dyDescent="0.25">
      <c r="A1707" s="5">
        <v>2578</v>
      </c>
      <c r="B1707" s="5">
        <v>1044</v>
      </c>
      <c r="C1707" s="5">
        <v>2346</v>
      </c>
      <c r="D1707" s="18">
        <v>44127</v>
      </c>
      <c r="E1707" s="19">
        <v>123</v>
      </c>
      <c r="F1707" s="19">
        <v>507</v>
      </c>
      <c r="G1707" s="5">
        <v>550</v>
      </c>
      <c r="H1707" s="5">
        <v>0</v>
      </c>
      <c r="I1707" s="5">
        <v>550</v>
      </c>
      <c r="J1707" s="70">
        <f>VLOOKUP(Table7[[#This Row],[PurchaseOrderID]],Purchase_Order!$A$2:$E$1228,5,0)</f>
        <v>1530</v>
      </c>
      <c r="K1707" s="4" t="str">
        <f>IF(Table7[[#This Row],[RejectedQty]]=0,"","Rejected")</f>
        <v/>
      </c>
    </row>
    <row r="1708" spans="1:11" x14ac:dyDescent="0.25">
      <c r="A1708" s="4">
        <v>2579</v>
      </c>
      <c r="B1708" s="4">
        <v>1044</v>
      </c>
      <c r="C1708" s="4">
        <v>2347</v>
      </c>
      <c r="D1708" s="20">
        <v>44127</v>
      </c>
      <c r="E1708" s="21">
        <v>123</v>
      </c>
      <c r="F1708" s="21">
        <v>508</v>
      </c>
      <c r="G1708" s="4">
        <v>550</v>
      </c>
      <c r="H1708" s="4">
        <v>0</v>
      </c>
      <c r="I1708" s="4">
        <v>550</v>
      </c>
      <c r="J1708" s="70">
        <f>VLOOKUP(Table7[[#This Row],[PurchaseOrderID]],Purchase_Order!$A$2:$E$1228,5,0)</f>
        <v>1530</v>
      </c>
      <c r="K1708" s="4" t="str">
        <f>IF(Table7[[#This Row],[RejectedQty]]=0,"","Rejected")</f>
        <v/>
      </c>
    </row>
    <row r="1709" spans="1:11" x14ac:dyDescent="0.25">
      <c r="A1709" s="5">
        <v>2580</v>
      </c>
      <c r="B1709" s="5">
        <v>1045</v>
      </c>
      <c r="C1709" s="5">
        <v>2348</v>
      </c>
      <c r="D1709" s="18">
        <v>44127</v>
      </c>
      <c r="E1709" s="19">
        <v>123</v>
      </c>
      <c r="F1709" s="19">
        <v>355</v>
      </c>
      <c r="G1709" s="5">
        <v>550</v>
      </c>
      <c r="H1709" s="5">
        <v>0</v>
      </c>
      <c r="I1709" s="5">
        <v>550</v>
      </c>
      <c r="J1709" s="70">
        <f>VLOOKUP(Table7[[#This Row],[PurchaseOrderID]],Purchase_Order!$A$2:$E$1228,5,0)</f>
        <v>1508</v>
      </c>
      <c r="K1709" s="4" t="str">
        <f>IF(Table7[[#This Row],[RejectedQty]]=0,"","Rejected")</f>
        <v/>
      </c>
    </row>
    <row r="1710" spans="1:11" x14ac:dyDescent="0.25">
      <c r="A1710" s="4">
        <v>2581</v>
      </c>
      <c r="B1710" s="4">
        <v>1045</v>
      </c>
      <c r="C1710" s="4">
        <v>2349</v>
      </c>
      <c r="D1710" s="20">
        <v>44127</v>
      </c>
      <c r="E1710" s="21">
        <v>123</v>
      </c>
      <c r="F1710" s="21">
        <v>940</v>
      </c>
      <c r="G1710" s="4">
        <v>523</v>
      </c>
      <c r="H1710" s="4">
        <v>0</v>
      </c>
      <c r="I1710" s="4">
        <v>523</v>
      </c>
      <c r="J1710" s="70">
        <f>VLOOKUP(Table7[[#This Row],[PurchaseOrderID]],Purchase_Order!$A$2:$E$1228,5,0)</f>
        <v>1508</v>
      </c>
      <c r="K1710" s="4" t="str">
        <f>IF(Table7[[#This Row],[RejectedQty]]=0,"","Rejected")</f>
        <v/>
      </c>
    </row>
    <row r="1711" spans="1:11" x14ac:dyDescent="0.25">
      <c r="A1711" s="5">
        <v>2582</v>
      </c>
      <c r="B1711" s="5">
        <v>1045</v>
      </c>
      <c r="C1711" s="5">
        <v>2350</v>
      </c>
      <c r="D1711" s="18">
        <v>44127</v>
      </c>
      <c r="E1711" s="19">
        <v>123</v>
      </c>
      <c r="F1711" s="19">
        <v>535</v>
      </c>
      <c r="G1711" s="5">
        <v>550</v>
      </c>
      <c r="H1711" s="5">
        <v>0</v>
      </c>
      <c r="I1711" s="5">
        <v>550</v>
      </c>
      <c r="J1711" s="70">
        <f>VLOOKUP(Table7[[#This Row],[PurchaseOrderID]],Purchase_Order!$A$2:$E$1228,5,0)</f>
        <v>1508</v>
      </c>
      <c r="K1711" s="4" t="str">
        <f>IF(Table7[[#This Row],[RejectedQty]]=0,"","Rejected")</f>
        <v/>
      </c>
    </row>
    <row r="1712" spans="1:11" x14ac:dyDescent="0.25">
      <c r="A1712" s="4">
        <v>2583</v>
      </c>
      <c r="B1712" s="4">
        <v>1046</v>
      </c>
      <c r="C1712" s="4">
        <v>2351</v>
      </c>
      <c r="D1712" s="20">
        <v>44127</v>
      </c>
      <c r="E1712" s="21">
        <v>123</v>
      </c>
      <c r="F1712" s="21">
        <v>351</v>
      </c>
      <c r="G1712" s="4">
        <v>468</v>
      </c>
      <c r="H1712" s="4">
        <v>0</v>
      </c>
      <c r="I1712" s="4">
        <v>468</v>
      </c>
      <c r="J1712" s="70">
        <f>VLOOKUP(Table7[[#This Row],[PurchaseOrderID]],Purchase_Order!$A$2:$E$1228,5,0)</f>
        <v>1694</v>
      </c>
      <c r="K1712" s="4" t="str">
        <f>IF(Table7[[#This Row],[RejectedQty]]=0,"","Rejected")</f>
        <v/>
      </c>
    </row>
    <row r="1713" spans="1:11" x14ac:dyDescent="0.25">
      <c r="A1713" s="5">
        <v>2584</v>
      </c>
      <c r="B1713" s="5">
        <v>1046</v>
      </c>
      <c r="C1713" s="5">
        <v>2352</v>
      </c>
      <c r="D1713" s="18">
        <v>44127</v>
      </c>
      <c r="E1713" s="19">
        <v>123</v>
      </c>
      <c r="F1713" s="19">
        <v>352</v>
      </c>
      <c r="G1713" s="5">
        <v>550</v>
      </c>
      <c r="H1713" s="5">
        <v>0</v>
      </c>
      <c r="I1713" s="5">
        <v>550</v>
      </c>
      <c r="J1713" s="70">
        <f>VLOOKUP(Table7[[#This Row],[PurchaseOrderID]],Purchase_Order!$A$2:$E$1228,5,0)</f>
        <v>1694</v>
      </c>
      <c r="K1713" s="4" t="str">
        <f>IF(Table7[[#This Row],[RejectedQty]]=0,"","Rejected")</f>
        <v/>
      </c>
    </row>
    <row r="1714" spans="1:11" x14ac:dyDescent="0.25">
      <c r="A1714" s="4">
        <v>2585</v>
      </c>
      <c r="B1714" s="4">
        <v>1046</v>
      </c>
      <c r="C1714" s="4">
        <v>2353</v>
      </c>
      <c r="D1714" s="20">
        <v>44127</v>
      </c>
      <c r="E1714" s="21">
        <v>125</v>
      </c>
      <c r="F1714" s="21">
        <v>679</v>
      </c>
      <c r="G1714" s="4">
        <v>550</v>
      </c>
      <c r="H1714" s="4">
        <v>0</v>
      </c>
      <c r="I1714" s="4">
        <v>550</v>
      </c>
      <c r="J1714" s="70">
        <f>VLOOKUP(Table7[[#This Row],[PurchaseOrderID]],Purchase_Order!$A$2:$E$1228,5,0)</f>
        <v>1694</v>
      </c>
      <c r="K1714" s="4" t="str">
        <f>IF(Table7[[#This Row],[RejectedQty]]=0,"","Rejected")</f>
        <v/>
      </c>
    </row>
    <row r="1715" spans="1:11" x14ac:dyDescent="0.25">
      <c r="A1715" s="5">
        <v>2586</v>
      </c>
      <c r="B1715" s="5">
        <v>1047</v>
      </c>
      <c r="C1715" s="5">
        <v>2354</v>
      </c>
      <c r="D1715" s="18">
        <v>44127</v>
      </c>
      <c r="E1715" s="19">
        <v>125</v>
      </c>
      <c r="F1715" s="19">
        <v>507</v>
      </c>
      <c r="G1715" s="5">
        <v>550</v>
      </c>
      <c r="H1715" s="5">
        <v>0</v>
      </c>
      <c r="I1715" s="5">
        <v>550</v>
      </c>
      <c r="J1715" s="70">
        <f>VLOOKUP(Table7[[#This Row],[PurchaseOrderID]],Purchase_Order!$A$2:$E$1228,5,0)</f>
        <v>1624</v>
      </c>
      <c r="K1715" s="4" t="str">
        <f>IF(Table7[[#This Row],[RejectedQty]]=0,"","Rejected")</f>
        <v/>
      </c>
    </row>
    <row r="1716" spans="1:11" x14ac:dyDescent="0.25">
      <c r="A1716" s="4">
        <v>2587</v>
      </c>
      <c r="B1716" s="4">
        <v>1047</v>
      </c>
      <c r="C1716" s="4">
        <v>2355</v>
      </c>
      <c r="D1716" s="20">
        <v>44127</v>
      </c>
      <c r="E1716" s="21">
        <v>123</v>
      </c>
      <c r="F1716" s="21">
        <v>508</v>
      </c>
      <c r="G1716" s="4">
        <v>550</v>
      </c>
      <c r="H1716" s="4">
        <v>0</v>
      </c>
      <c r="I1716" s="4">
        <v>550</v>
      </c>
      <c r="J1716" s="70">
        <f>VLOOKUP(Table7[[#This Row],[PurchaseOrderID]],Purchase_Order!$A$2:$E$1228,5,0)</f>
        <v>1624</v>
      </c>
      <c r="K1716" s="4" t="str">
        <f>IF(Table7[[#This Row],[RejectedQty]]=0,"","Rejected")</f>
        <v/>
      </c>
    </row>
    <row r="1717" spans="1:11" x14ac:dyDescent="0.25">
      <c r="A1717" s="5">
        <v>2588</v>
      </c>
      <c r="B1717" s="5">
        <v>1048</v>
      </c>
      <c r="C1717" s="5">
        <v>2356</v>
      </c>
      <c r="D1717" s="18">
        <v>44127</v>
      </c>
      <c r="E1717" s="19">
        <v>125</v>
      </c>
      <c r="F1717" s="19">
        <v>491</v>
      </c>
      <c r="G1717" s="5">
        <v>3</v>
      </c>
      <c r="H1717" s="5">
        <v>0</v>
      </c>
      <c r="I1717" s="5">
        <v>3</v>
      </c>
      <c r="J1717" s="70">
        <f>VLOOKUP(Table7[[#This Row],[PurchaseOrderID]],Purchase_Order!$A$2:$E$1228,5,0)</f>
        <v>1548</v>
      </c>
      <c r="K1717" s="4" t="str">
        <f>IF(Table7[[#This Row],[RejectedQty]]=0,"","Rejected")</f>
        <v/>
      </c>
    </row>
    <row r="1718" spans="1:11" x14ac:dyDescent="0.25">
      <c r="A1718" s="4">
        <v>2589</v>
      </c>
      <c r="B1718" s="4">
        <v>1049</v>
      </c>
      <c r="C1718" s="4">
        <v>2357</v>
      </c>
      <c r="D1718" s="20">
        <v>44127</v>
      </c>
      <c r="E1718" s="21">
        <v>123</v>
      </c>
      <c r="F1718" s="21">
        <v>341</v>
      </c>
      <c r="G1718" s="4">
        <v>3</v>
      </c>
      <c r="H1718" s="4">
        <v>0</v>
      </c>
      <c r="I1718" s="4">
        <v>3</v>
      </c>
      <c r="J1718" s="70">
        <f>VLOOKUP(Table7[[#This Row],[PurchaseOrderID]],Purchase_Order!$A$2:$E$1228,5,0)</f>
        <v>1598</v>
      </c>
      <c r="K1718" s="4" t="str">
        <f>IF(Table7[[#This Row],[RejectedQty]]=0,"","Rejected")</f>
        <v/>
      </c>
    </row>
    <row r="1719" spans="1:11" x14ac:dyDescent="0.25">
      <c r="A1719" s="5">
        <v>2590</v>
      </c>
      <c r="B1719" s="5">
        <v>1049</v>
      </c>
      <c r="C1719" s="5">
        <v>2358</v>
      </c>
      <c r="D1719" s="18">
        <v>44127</v>
      </c>
      <c r="E1719" s="19">
        <v>123</v>
      </c>
      <c r="F1719" s="19">
        <v>342</v>
      </c>
      <c r="G1719" s="5">
        <v>3</v>
      </c>
      <c r="H1719" s="5">
        <v>0</v>
      </c>
      <c r="I1719" s="5">
        <v>3</v>
      </c>
      <c r="J1719" s="70">
        <f>VLOOKUP(Table7[[#This Row],[PurchaseOrderID]],Purchase_Order!$A$2:$E$1228,5,0)</f>
        <v>1598</v>
      </c>
      <c r="K1719" s="4" t="str">
        <f>IF(Table7[[#This Row],[RejectedQty]]=0,"","Rejected")</f>
        <v/>
      </c>
    </row>
    <row r="1720" spans="1:11" x14ac:dyDescent="0.25">
      <c r="A1720" s="4">
        <v>2591</v>
      </c>
      <c r="B1720" s="4">
        <v>1049</v>
      </c>
      <c r="C1720" s="4">
        <v>2359</v>
      </c>
      <c r="D1720" s="20">
        <v>44127</v>
      </c>
      <c r="E1720" s="21">
        <v>125</v>
      </c>
      <c r="F1720" s="21">
        <v>343</v>
      </c>
      <c r="G1720" s="4">
        <v>3</v>
      </c>
      <c r="H1720" s="4">
        <v>0</v>
      </c>
      <c r="I1720" s="4">
        <v>3</v>
      </c>
      <c r="J1720" s="70">
        <f>VLOOKUP(Table7[[#This Row],[PurchaseOrderID]],Purchase_Order!$A$2:$E$1228,5,0)</f>
        <v>1598</v>
      </c>
      <c r="K1720" s="4" t="str">
        <f>IF(Table7[[#This Row],[RejectedQty]]=0,"","Rejected")</f>
        <v/>
      </c>
    </row>
    <row r="1721" spans="1:11" x14ac:dyDescent="0.25">
      <c r="A1721" s="5">
        <v>2592</v>
      </c>
      <c r="B1721" s="5">
        <v>1049</v>
      </c>
      <c r="C1721" s="5">
        <v>2360</v>
      </c>
      <c r="D1721" s="18">
        <v>44127</v>
      </c>
      <c r="E1721" s="19">
        <v>125</v>
      </c>
      <c r="F1721" s="19">
        <v>344</v>
      </c>
      <c r="G1721" s="5">
        <v>3</v>
      </c>
      <c r="H1721" s="5">
        <v>0</v>
      </c>
      <c r="I1721" s="5">
        <v>3</v>
      </c>
      <c r="J1721" s="70">
        <f>VLOOKUP(Table7[[#This Row],[PurchaseOrderID]],Purchase_Order!$A$2:$E$1228,5,0)</f>
        <v>1598</v>
      </c>
      <c r="K1721" s="4" t="str">
        <f>IF(Table7[[#This Row],[RejectedQty]]=0,"","Rejected")</f>
        <v/>
      </c>
    </row>
    <row r="1722" spans="1:11" x14ac:dyDescent="0.25">
      <c r="A1722" s="4">
        <v>2593</v>
      </c>
      <c r="B1722" s="4">
        <v>1049</v>
      </c>
      <c r="C1722" s="4">
        <v>2361</v>
      </c>
      <c r="D1722" s="20">
        <v>44127</v>
      </c>
      <c r="E1722" s="21">
        <v>125</v>
      </c>
      <c r="F1722" s="21">
        <v>345</v>
      </c>
      <c r="G1722" s="4">
        <v>3</v>
      </c>
      <c r="H1722" s="4">
        <v>0</v>
      </c>
      <c r="I1722" s="4">
        <v>3</v>
      </c>
      <c r="J1722" s="70">
        <f>VLOOKUP(Table7[[#This Row],[PurchaseOrderID]],Purchase_Order!$A$2:$E$1228,5,0)</f>
        <v>1598</v>
      </c>
      <c r="K1722" s="4" t="str">
        <f>IF(Table7[[#This Row],[RejectedQty]]=0,"","Rejected")</f>
        <v/>
      </c>
    </row>
    <row r="1723" spans="1:11" x14ac:dyDescent="0.25">
      <c r="A1723" s="5">
        <v>2594</v>
      </c>
      <c r="B1723" s="5">
        <v>1050</v>
      </c>
      <c r="C1723" s="5">
        <v>2362</v>
      </c>
      <c r="D1723" s="18">
        <v>44127</v>
      </c>
      <c r="E1723" s="19">
        <v>125</v>
      </c>
      <c r="F1723" s="19">
        <v>935</v>
      </c>
      <c r="G1723" s="5">
        <v>550</v>
      </c>
      <c r="H1723" s="5">
        <v>0</v>
      </c>
      <c r="I1723" s="5">
        <v>550</v>
      </c>
      <c r="J1723" s="70">
        <f>VLOOKUP(Table7[[#This Row],[PurchaseOrderID]],Purchase_Order!$A$2:$E$1228,5,0)</f>
        <v>1658</v>
      </c>
      <c r="K1723" s="4" t="str">
        <f>IF(Table7[[#This Row],[RejectedQty]]=0,"","Rejected")</f>
        <v/>
      </c>
    </row>
    <row r="1724" spans="1:11" x14ac:dyDescent="0.25">
      <c r="A1724" s="4">
        <v>2595</v>
      </c>
      <c r="B1724" s="4">
        <v>1050</v>
      </c>
      <c r="C1724" s="4">
        <v>2363</v>
      </c>
      <c r="D1724" s="20">
        <v>44127</v>
      </c>
      <c r="E1724" s="21">
        <v>123</v>
      </c>
      <c r="F1724" s="21">
        <v>936</v>
      </c>
      <c r="G1724" s="4">
        <v>550</v>
      </c>
      <c r="H1724" s="4">
        <v>55</v>
      </c>
      <c r="I1724" s="4">
        <v>495</v>
      </c>
      <c r="J1724" s="70">
        <f>VLOOKUP(Table7[[#This Row],[PurchaseOrderID]],Purchase_Order!$A$2:$E$1228,5,0)</f>
        <v>1658</v>
      </c>
      <c r="K1724" s="4" t="str">
        <f>IF(Table7[[#This Row],[RejectedQty]]=0,"","Rejected")</f>
        <v>Rejected</v>
      </c>
    </row>
    <row r="1725" spans="1:11" x14ac:dyDescent="0.25">
      <c r="A1725" s="5">
        <v>2596</v>
      </c>
      <c r="B1725" s="5">
        <v>1051</v>
      </c>
      <c r="C1725" s="5">
        <v>2364</v>
      </c>
      <c r="D1725" s="18">
        <v>44127</v>
      </c>
      <c r="E1725" s="19">
        <v>125</v>
      </c>
      <c r="F1725" s="19">
        <v>375</v>
      </c>
      <c r="G1725" s="5">
        <v>3</v>
      </c>
      <c r="H1725" s="5">
        <v>0</v>
      </c>
      <c r="I1725" s="5">
        <v>3</v>
      </c>
      <c r="J1725" s="70">
        <f>VLOOKUP(Table7[[#This Row],[PurchaseOrderID]],Purchase_Order!$A$2:$E$1228,5,0)</f>
        <v>1536</v>
      </c>
      <c r="K1725" s="4" t="str">
        <f>IF(Table7[[#This Row],[RejectedQty]]=0,"","Rejected")</f>
        <v/>
      </c>
    </row>
    <row r="1726" spans="1:11" x14ac:dyDescent="0.25">
      <c r="A1726" s="4">
        <v>2597</v>
      </c>
      <c r="B1726" s="4">
        <v>1051</v>
      </c>
      <c r="C1726" s="4">
        <v>2365</v>
      </c>
      <c r="D1726" s="20">
        <v>44127</v>
      </c>
      <c r="E1726" s="21">
        <v>125</v>
      </c>
      <c r="F1726" s="21">
        <v>376</v>
      </c>
      <c r="G1726" s="4">
        <v>3</v>
      </c>
      <c r="H1726" s="4">
        <v>0</v>
      </c>
      <c r="I1726" s="4">
        <v>3</v>
      </c>
      <c r="J1726" s="70">
        <f>VLOOKUP(Table7[[#This Row],[PurchaseOrderID]],Purchase_Order!$A$2:$E$1228,5,0)</f>
        <v>1536</v>
      </c>
      <c r="K1726" s="4" t="str">
        <f>IF(Table7[[#This Row],[RejectedQty]]=0,"","Rejected")</f>
        <v/>
      </c>
    </row>
    <row r="1727" spans="1:11" x14ac:dyDescent="0.25">
      <c r="A1727" s="5">
        <v>2598</v>
      </c>
      <c r="B1727" s="5">
        <v>1051</v>
      </c>
      <c r="C1727" s="5">
        <v>2366</v>
      </c>
      <c r="D1727" s="18">
        <v>44127</v>
      </c>
      <c r="E1727" s="19">
        <v>125</v>
      </c>
      <c r="F1727" s="19">
        <v>377</v>
      </c>
      <c r="G1727" s="5">
        <v>3</v>
      </c>
      <c r="H1727" s="5">
        <v>0</v>
      </c>
      <c r="I1727" s="5">
        <v>3</v>
      </c>
      <c r="J1727" s="70">
        <f>VLOOKUP(Table7[[#This Row],[PurchaseOrderID]],Purchase_Order!$A$2:$E$1228,5,0)</f>
        <v>1536</v>
      </c>
      <c r="K1727" s="4" t="str">
        <f>IF(Table7[[#This Row],[RejectedQty]]=0,"","Rejected")</f>
        <v/>
      </c>
    </row>
    <row r="1728" spans="1:11" x14ac:dyDescent="0.25">
      <c r="A1728" s="4">
        <v>2599</v>
      </c>
      <c r="B1728" s="4">
        <v>1051</v>
      </c>
      <c r="C1728" s="4">
        <v>2367</v>
      </c>
      <c r="D1728" s="20">
        <v>44127</v>
      </c>
      <c r="E1728" s="21">
        <v>123</v>
      </c>
      <c r="F1728" s="21">
        <v>378</v>
      </c>
      <c r="G1728" s="4">
        <v>3</v>
      </c>
      <c r="H1728" s="4">
        <v>0</v>
      </c>
      <c r="I1728" s="4">
        <v>3</v>
      </c>
      <c r="J1728" s="70">
        <f>VLOOKUP(Table7[[#This Row],[PurchaseOrderID]],Purchase_Order!$A$2:$E$1228,5,0)</f>
        <v>1536</v>
      </c>
      <c r="K1728" s="4" t="str">
        <f>IF(Table7[[#This Row],[RejectedQty]]=0,"","Rejected")</f>
        <v/>
      </c>
    </row>
    <row r="1729" spans="1:11" x14ac:dyDescent="0.25">
      <c r="A1729" s="5">
        <v>2600</v>
      </c>
      <c r="B1729" s="5">
        <v>1052</v>
      </c>
      <c r="C1729" s="5">
        <v>2368</v>
      </c>
      <c r="D1729" s="18">
        <v>44127</v>
      </c>
      <c r="E1729" s="19">
        <v>123</v>
      </c>
      <c r="F1729" s="19">
        <v>488</v>
      </c>
      <c r="G1729" s="5">
        <v>550</v>
      </c>
      <c r="H1729" s="5">
        <v>82</v>
      </c>
      <c r="I1729" s="5">
        <v>468</v>
      </c>
      <c r="J1729" s="70">
        <f>VLOOKUP(Table7[[#This Row],[PurchaseOrderID]],Purchase_Order!$A$2:$E$1228,5,0)</f>
        <v>1568</v>
      </c>
      <c r="K1729" s="4" t="str">
        <f>IF(Table7[[#This Row],[RejectedQty]]=0,"","Rejected")</f>
        <v>Rejected</v>
      </c>
    </row>
    <row r="1730" spans="1:11" x14ac:dyDescent="0.25">
      <c r="A1730" s="4">
        <v>2601</v>
      </c>
      <c r="B1730" s="4">
        <v>1052</v>
      </c>
      <c r="C1730" s="4">
        <v>2369</v>
      </c>
      <c r="D1730" s="20">
        <v>44127</v>
      </c>
      <c r="E1730" s="21">
        <v>123</v>
      </c>
      <c r="F1730" s="21">
        <v>489</v>
      </c>
      <c r="G1730" s="4">
        <v>550</v>
      </c>
      <c r="H1730" s="4">
        <v>0</v>
      </c>
      <c r="I1730" s="4">
        <v>550</v>
      </c>
      <c r="J1730" s="70">
        <f>VLOOKUP(Table7[[#This Row],[PurchaseOrderID]],Purchase_Order!$A$2:$E$1228,5,0)</f>
        <v>1568</v>
      </c>
      <c r="K1730" s="4" t="str">
        <f>IF(Table7[[#This Row],[RejectedQty]]=0,"","Rejected")</f>
        <v/>
      </c>
    </row>
    <row r="1731" spans="1:11" x14ac:dyDescent="0.25">
      <c r="A1731" s="5">
        <v>2602</v>
      </c>
      <c r="B1731" s="5">
        <v>1053</v>
      </c>
      <c r="C1731" s="5">
        <v>2370</v>
      </c>
      <c r="D1731" s="18">
        <v>44127</v>
      </c>
      <c r="E1731" s="19">
        <v>123</v>
      </c>
      <c r="F1731" s="19">
        <v>402</v>
      </c>
      <c r="G1731" s="5">
        <v>3</v>
      </c>
      <c r="H1731" s="5">
        <v>0</v>
      </c>
      <c r="I1731" s="5">
        <v>3</v>
      </c>
      <c r="J1731" s="70">
        <f>VLOOKUP(Table7[[#This Row],[PurchaseOrderID]],Purchase_Order!$A$2:$E$1228,5,0)</f>
        <v>1648</v>
      </c>
      <c r="K1731" s="4" t="str">
        <f>IF(Table7[[#This Row],[RejectedQty]]=0,"","Rejected")</f>
        <v/>
      </c>
    </row>
    <row r="1732" spans="1:11" x14ac:dyDescent="0.25">
      <c r="A1732" s="4">
        <v>2603</v>
      </c>
      <c r="B1732" s="4">
        <v>1054</v>
      </c>
      <c r="C1732" s="4">
        <v>2371</v>
      </c>
      <c r="D1732" s="20">
        <v>44127</v>
      </c>
      <c r="E1732" s="21">
        <v>123</v>
      </c>
      <c r="F1732" s="21">
        <v>510</v>
      </c>
      <c r="G1732" s="4">
        <v>550</v>
      </c>
      <c r="H1732" s="4">
        <v>0</v>
      </c>
      <c r="I1732" s="4">
        <v>550</v>
      </c>
      <c r="J1732" s="70">
        <f>VLOOKUP(Table7[[#This Row],[PurchaseOrderID]],Purchase_Order!$A$2:$E$1228,5,0)</f>
        <v>1646</v>
      </c>
      <c r="K1732" s="4" t="str">
        <f>IF(Table7[[#This Row],[RejectedQty]]=0,"","Rejected")</f>
        <v/>
      </c>
    </row>
    <row r="1733" spans="1:11" x14ac:dyDescent="0.25">
      <c r="A1733" s="5">
        <v>2604</v>
      </c>
      <c r="B1733" s="5">
        <v>1054</v>
      </c>
      <c r="C1733" s="5">
        <v>2372</v>
      </c>
      <c r="D1733" s="18">
        <v>44127</v>
      </c>
      <c r="E1733" s="19">
        <v>123</v>
      </c>
      <c r="F1733" s="19">
        <v>511</v>
      </c>
      <c r="G1733" s="5">
        <v>550</v>
      </c>
      <c r="H1733" s="5">
        <v>0</v>
      </c>
      <c r="I1733" s="5">
        <v>550</v>
      </c>
      <c r="J1733" s="70">
        <f>VLOOKUP(Table7[[#This Row],[PurchaseOrderID]],Purchase_Order!$A$2:$E$1228,5,0)</f>
        <v>1646</v>
      </c>
      <c r="K1733" s="4" t="str">
        <f>IF(Table7[[#This Row],[RejectedQty]]=0,"","Rejected")</f>
        <v/>
      </c>
    </row>
    <row r="1734" spans="1:11" x14ac:dyDescent="0.25">
      <c r="A1734" s="4">
        <v>2605</v>
      </c>
      <c r="B1734" s="4">
        <v>1055</v>
      </c>
      <c r="C1734" s="4">
        <v>2373</v>
      </c>
      <c r="D1734" s="20">
        <v>44127</v>
      </c>
      <c r="E1734" s="21">
        <v>123</v>
      </c>
      <c r="F1734" s="21">
        <v>403</v>
      </c>
      <c r="G1734" s="4">
        <v>3</v>
      </c>
      <c r="H1734" s="4">
        <v>0</v>
      </c>
      <c r="I1734" s="4">
        <v>3</v>
      </c>
      <c r="J1734" s="70">
        <f>VLOOKUP(Table7[[#This Row],[PurchaseOrderID]],Purchase_Order!$A$2:$E$1228,5,0)</f>
        <v>1672</v>
      </c>
      <c r="K1734" s="4" t="str">
        <f>IF(Table7[[#This Row],[RejectedQty]]=0,"","Rejected")</f>
        <v/>
      </c>
    </row>
    <row r="1735" spans="1:11" x14ac:dyDescent="0.25">
      <c r="A1735" s="5">
        <v>2606</v>
      </c>
      <c r="B1735" s="5">
        <v>1055</v>
      </c>
      <c r="C1735" s="5">
        <v>2374</v>
      </c>
      <c r="D1735" s="18">
        <v>44127</v>
      </c>
      <c r="E1735" s="19">
        <v>125</v>
      </c>
      <c r="F1735" s="19">
        <v>404</v>
      </c>
      <c r="G1735" s="5">
        <v>3</v>
      </c>
      <c r="H1735" s="5">
        <v>0</v>
      </c>
      <c r="I1735" s="5">
        <v>3</v>
      </c>
      <c r="J1735" s="70">
        <f>VLOOKUP(Table7[[#This Row],[PurchaseOrderID]],Purchase_Order!$A$2:$E$1228,5,0)</f>
        <v>1672</v>
      </c>
      <c r="K1735" s="4" t="str">
        <f>IF(Table7[[#This Row],[RejectedQty]]=0,"","Rejected")</f>
        <v/>
      </c>
    </row>
    <row r="1736" spans="1:11" x14ac:dyDescent="0.25">
      <c r="A1736" s="4">
        <v>2607</v>
      </c>
      <c r="B1736" s="4">
        <v>1055</v>
      </c>
      <c r="C1736" s="4">
        <v>2375</v>
      </c>
      <c r="D1736" s="20">
        <v>44127</v>
      </c>
      <c r="E1736" s="21">
        <v>125</v>
      </c>
      <c r="F1736" s="21">
        <v>405</v>
      </c>
      <c r="G1736" s="4">
        <v>3</v>
      </c>
      <c r="H1736" s="4">
        <v>0</v>
      </c>
      <c r="I1736" s="4">
        <v>3</v>
      </c>
      <c r="J1736" s="70">
        <f>VLOOKUP(Table7[[#This Row],[PurchaseOrderID]],Purchase_Order!$A$2:$E$1228,5,0)</f>
        <v>1672</v>
      </c>
      <c r="K1736" s="4" t="str">
        <f>IF(Table7[[#This Row],[RejectedQty]]=0,"","Rejected")</f>
        <v/>
      </c>
    </row>
    <row r="1737" spans="1:11" x14ac:dyDescent="0.25">
      <c r="A1737" s="5">
        <v>2608</v>
      </c>
      <c r="B1737" s="5">
        <v>1055</v>
      </c>
      <c r="C1737" s="5">
        <v>2376</v>
      </c>
      <c r="D1737" s="18">
        <v>44127</v>
      </c>
      <c r="E1737" s="19">
        <v>123</v>
      </c>
      <c r="F1737" s="19">
        <v>406</v>
      </c>
      <c r="G1737" s="5">
        <v>3</v>
      </c>
      <c r="H1737" s="5">
        <v>0</v>
      </c>
      <c r="I1737" s="5">
        <v>3</v>
      </c>
      <c r="J1737" s="70">
        <f>VLOOKUP(Table7[[#This Row],[PurchaseOrderID]],Purchase_Order!$A$2:$E$1228,5,0)</f>
        <v>1672</v>
      </c>
      <c r="K1737" s="4" t="str">
        <f>IF(Table7[[#This Row],[RejectedQty]]=0,"","Rejected")</f>
        <v/>
      </c>
    </row>
    <row r="1738" spans="1:11" x14ac:dyDescent="0.25">
      <c r="A1738" s="4">
        <v>2609</v>
      </c>
      <c r="B1738" s="4">
        <v>1055</v>
      </c>
      <c r="C1738" s="4">
        <v>2377</v>
      </c>
      <c r="D1738" s="20">
        <v>44127</v>
      </c>
      <c r="E1738" s="21">
        <v>125</v>
      </c>
      <c r="F1738" s="21">
        <v>407</v>
      </c>
      <c r="G1738" s="4">
        <v>3</v>
      </c>
      <c r="H1738" s="4">
        <v>0</v>
      </c>
      <c r="I1738" s="4">
        <v>3</v>
      </c>
      <c r="J1738" s="70">
        <f>VLOOKUP(Table7[[#This Row],[PurchaseOrderID]],Purchase_Order!$A$2:$E$1228,5,0)</f>
        <v>1672</v>
      </c>
      <c r="K1738" s="4" t="str">
        <f>IF(Table7[[#This Row],[RejectedQty]]=0,"","Rejected")</f>
        <v/>
      </c>
    </row>
    <row r="1739" spans="1:11" x14ac:dyDescent="0.25">
      <c r="A1739" s="5">
        <v>2610</v>
      </c>
      <c r="B1739" s="5">
        <v>1055</v>
      </c>
      <c r="C1739" s="5">
        <v>2378</v>
      </c>
      <c r="D1739" s="18">
        <v>44127</v>
      </c>
      <c r="E1739" s="19">
        <v>123</v>
      </c>
      <c r="F1739" s="19">
        <v>408</v>
      </c>
      <c r="G1739" s="5">
        <v>3</v>
      </c>
      <c r="H1739" s="5">
        <v>0</v>
      </c>
      <c r="I1739" s="5">
        <v>3</v>
      </c>
      <c r="J1739" s="70">
        <f>VLOOKUP(Table7[[#This Row],[PurchaseOrderID]],Purchase_Order!$A$2:$E$1228,5,0)</f>
        <v>1672</v>
      </c>
      <c r="K1739" s="4" t="str">
        <f>IF(Table7[[#This Row],[RejectedQty]]=0,"","Rejected")</f>
        <v/>
      </c>
    </row>
    <row r="1740" spans="1:11" x14ac:dyDescent="0.25">
      <c r="A1740" s="4">
        <v>2611</v>
      </c>
      <c r="B1740" s="4">
        <v>1055</v>
      </c>
      <c r="C1740" s="4">
        <v>2379</v>
      </c>
      <c r="D1740" s="20">
        <v>44127</v>
      </c>
      <c r="E1740" s="21">
        <v>123</v>
      </c>
      <c r="F1740" s="21">
        <v>409</v>
      </c>
      <c r="G1740" s="4">
        <v>3</v>
      </c>
      <c r="H1740" s="4">
        <v>0</v>
      </c>
      <c r="I1740" s="4">
        <v>3</v>
      </c>
      <c r="J1740" s="70">
        <f>VLOOKUP(Table7[[#This Row],[PurchaseOrderID]],Purchase_Order!$A$2:$E$1228,5,0)</f>
        <v>1672</v>
      </c>
      <c r="K1740" s="4" t="str">
        <f>IF(Table7[[#This Row],[RejectedQty]]=0,"","Rejected")</f>
        <v/>
      </c>
    </row>
    <row r="1741" spans="1:11" x14ac:dyDescent="0.25">
      <c r="A1741" s="5">
        <v>2612</v>
      </c>
      <c r="B1741" s="5">
        <v>1055</v>
      </c>
      <c r="C1741" s="5">
        <v>2380</v>
      </c>
      <c r="D1741" s="18">
        <v>44127</v>
      </c>
      <c r="E1741" s="19">
        <v>125</v>
      </c>
      <c r="F1741" s="19">
        <v>914</v>
      </c>
      <c r="G1741" s="5">
        <v>550</v>
      </c>
      <c r="H1741" s="5">
        <v>0</v>
      </c>
      <c r="I1741" s="5">
        <v>550</v>
      </c>
      <c r="J1741" s="70">
        <f>VLOOKUP(Table7[[#This Row],[PurchaseOrderID]],Purchase_Order!$A$2:$E$1228,5,0)</f>
        <v>1672</v>
      </c>
      <c r="K1741" s="4" t="str">
        <f>IF(Table7[[#This Row],[RejectedQty]]=0,"","Rejected")</f>
        <v/>
      </c>
    </row>
    <row r="1742" spans="1:11" x14ac:dyDescent="0.25">
      <c r="A1742" s="4">
        <v>2613</v>
      </c>
      <c r="B1742" s="4">
        <v>1055</v>
      </c>
      <c r="C1742" s="4">
        <v>2381</v>
      </c>
      <c r="D1742" s="20">
        <v>44127</v>
      </c>
      <c r="E1742" s="21">
        <v>125</v>
      </c>
      <c r="F1742" s="21">
        <v>915</v>
      </c>
      <c r="G1742" s="4">
        <v>550</v>
      </c>
      <c r="H1742" s="4">
        <v>0</v>
      </c>
      <c r="I1742" s="4">
        <v>550</v>
      </c>
      <c r="J1742" s="70">
        <f>VLOOKUP(Table7[[#This Row],[PurchaseOrderID]],Purchase_Order!$A$2:$E$1228,5,0)</f>
        <v>1672</v>
      </c>
      <c r="K1742" s="4" t="str">
        <f>IF(Table7[[#This Row],[RejectedQty]]=0,"","Rejected")</f>
        <v/>
      </c>
    </row>
    <row r="1743" spans="1:11" x14ac:dyDescent="0.25">
      <c r="A1743" s="5">
        <v>2614</v>
      </c>
      <c r="B1743" s="5">
        <v>1055</v>
      </c>
      <c r="C1743" s="5">
        <v>2382</v>
      </c>
      <c r="D1743" s="18">
        <v>44127</v>
      </c>
      <c r="E1743" s="19">
        <v>125</v>
      </c>
      <c r="F1743" s="19">
        <v>916</v>
      </c>
      <c r="G1743" s="5">
        <v>550</v>
      </c>
      <c r="H1743" s="5">
        <v>0</v>
      </c>
      <c r="I1743" s="5">
        <v>550</v>
      </c>
      <c r="J1743" s="70">
        <f>VLOOKUP(Table7[[#This Row],[PurchaseOrderID]],Purchase_Order!$A$2:$E$1228,5,0)</f>
        <v>1672</v>
      </c>
      <c r="K1743" s="4" t="str">
        <f>IF(Table7[[#This Row],[RejectedQty]]=0,"","Rejected")</f>
        <v/>
      </c>
    </row>
    <row r="1744" spans="1:11" x14ac:dyDescent="0.25">
      <c r="A1744" s="4">
        <v>2615</v>
      </c>
      <c r="B1744" s="4">
        <v>1056</v>
      </c>
      <c r="C1744" s="4">
        <v>2383</v>
      </c>
      <c r="D1744" s="20">
        <v>44127</v>
      </c>
      <c r="E1744" s="21">
        <v>125</v>
      </c>
      <c r="F1744" s="21">
        <v>525</v>
      </c>
      <c r="G1744" s="4">
        <v>468</v>
      </c>
      <c r="H1744" s="4">
        <v>0</v>
      </c>
      <c r="I1744" s="4">
        <v>468</v>
      </c>
      <c r="J1744" s="70">
        <f>VLOOKUP(Table7[[#This Row],[PurchaseOrderID]],Purchase_Order!$A$2:$E$1228,5,0)</f>
        <v>1600</v>
      </c>
      <c r="K1744" s="4" t="str">
        <f>IF(Table7[[#This Row],[RejectedQty]]=0,"","Rejected")</f>
        <v/>
      </c>
    </row>
    <row r="1745" spans="1:11" x14ac:dyDescent="0.25">
      <c r="A1745" s="5">
        <v>2616</v>
      </c>
      <c r="B1745" s="5">
        <v>1057</v>
      </c>
      <c r="C1745" s="5">
        <v>2384</v>
      </c>
      <c r="D1745" s="18">
        <v>44128</v>
      </c>
      <c r="E1745" s="19">
        <v>123</v>
      </c>
      <c r="F1745" s="19">
        <v>341</v>
      </c>
      <c r="G1745" s="5">
        <v>3</v>
      </c>
      <c r="H1745" s="5">
        <v>0</v>
      </c>
      <c r="I1745" s="5">
        <v>3</v>
      </c>
      <c r="J1745" s="70">
        <f>VLOOKUP(Table7[[#This Row],[PurchaseOrderID]],Purchase_Order!$A$2:$E$1228,5,0)</f>
        <v>1622</v>
      </c>
      <c r="K1745" s="4" t="str">
        <f>IF(Table7[[#This Row],[RejectedQty]]=0,"","Rejected")</f>
        <v/>
      </c>
    </row>
    <row r="1746" spans="1:11" x14ac:dyDescent="0.25">
      <c r="A1746" s="4">
        <v>2617</v>
      </c>
      <c r="B1746" s="4">
        <v>1057</v>
      </c>
      <c r="C1746" s="4">
        <v>2385</v>
      </c>
      <c r="D1746" s="20">
        <v>44128</v>
      </c>
      <c r="E1746" s="21">
        <v>125</v>
      </c>
      <c r="F1746" s="21">
        <v>342</v>
      </c>
      <c r="G1746" s="4">
        <v>3</v>
      </c>
      <c r="H1746" s="4">
        <v>0</v>
      </c>
      <c r="I1746" s="4">
        <v>3</v>
      </c>
      <c r="J1746" s="70">
        <f>VLOOKUP(Table7[[#This Row],[PurchaseOrderID]],Purchase_Order!$A$2:$E$1228,5,0)</f>
        <v>1622</v>
      </c>
      <c r="K1746" s="4" t="str">
        <f>IF(Table7[[#This Row],[RejectedQty]]=0,"","Rejected")</f>
        <v/>
      </c>
    </row>
    <row r="1747" spans="1:11" x14ac:dyDescent="0.25">
      <c r="A1747" s="5">
        <v>2618</v>
      </c>
      <c r="B1747" s="5">
        <v>1057</v>
      </c>
      <c r="C1747" s="5">
        <v>2386</v>
      </c>
      <c r="D1747" s="18">
        <v>44128</v>
      </c>
      <c r="E1747" s="19">
        <v>125</v>
      </c>
      <c r="F1747" s="19">
        <v>343</v>
      </c>
      <c r="G1747" s="5">
        <v>3</v>
      </c>
      <c r="H1747" s="5">
        <v>0</v>
      </c>
      <c r="I1747" s="5">
        <v>3</v>
      </c>
      <c r="J1747" s="70">
        <f>VLOOKUP(Table7[[#This Row],[PurchaseOrderID]],Purchase_Order!$A$2:$E$1228,5,0)</f>
        <v>1622</v>
      </c>
      <c r="K1747" s="4" t="str">
        <f>IF(Table7[[#This Row],[RejectedQty]]=0,"","Rejected")</f>
        <v/>
      </c>
    </row>
    <row r="1748" spans="1:11" x14ac:dyDescent="0.25">
      <c r="A1748" s="4">
        <v>2619</v>
      </c>
      <c r="B1748" s="4">
        <v>1057</v>
      </c>
      <c r="C1748" s="4">
        <v>2387</v>
      </c>
      <c r="D1748" s="20">
        <v>44128</v>
      </c>
      <c r="E1748" s="21">
        <v>125</v>
      </c>
      <c r="F1748" s="21">
        <v>344</v>
      </c>
      <c r="G1748" s="4">
        <v>3</v>
      </c>
      <c r="H1748" s="4">
        <v>0</v>
      </c>
      <c r="I1748" s="4">
        <v>3</v>
      </c>
      <c r="J1748" s="70">
        <f>VLOOKUP(Table7[[#This Row],[PurchaseOrderID]],Purchase_Order!$A$2:$E$1228,5,0)</f>
        <v>1622</v>
      </c>
      <c r="K1748" s="4" t="str">
        <f>IF(Table7[[#This Row],[RejectedQty]]=0,"","Rejected")</f>
        <v/>
      </c>
    </row>
    <row r="1749" spans="1:11" x14ac:dyDescent="0.25">
      <c r="A1749" s="5">
        <v>2620</v>
      </c>
      <c r="B1749" s="5">
        <v>1057</v>
      </c>
      <c r="C1749" s="5">
        <v>2388</v>
      </c>
      <c r="D1749" s="18">
        <v>44128</v>
      </c>
      <c r="E1749" s="19">
        <v>123</v>
      </c>
      <c r="F1749" s="19">
        <v>345</v>
      </c>
      <c r="G1749" s="5">
        <v>3</v>
      </c>
      <c r="H1749" s="5">
        <v>0</v>
      </c>
      <c r="I1749" s="5">
        <v>3</v>
      </c>
      <c r="J1749" s="70">
        <f>VLOOKUP(Table7[[#This Row],[PurchaseOrderID]],Purchase_Order!$A$2:$E$1228,5,0)</f>
        <v>1622</v>
      </c>
      <c r="K1749" s="4" t="str">
        <f>IF(Table7[[#This Row],[RejectedQty]]=0,"","Rejected")</f>
        <v/>
      </c>
    </row>
    <row r="1750" spans="1:11" x14ac:dyDescent="0.25">
      <c r="A1750" s="4">
        <v>2621</v>
      </c>
      <c r="B1750" s="4">
        <v>1057</v>
      </c>
      <c r="C1750" s="4">
        <v>2389</v>
      </c>
      <c r="D1750" s="20">
        <v>44128</v>
      </c>
      <c r="E1750" s="21">
        <v>123</v>
      </c>
      <c r="F1750" s="21">
        <v>346</v>
      </c>
      <c r="G1750" s="4">
        <v>3</v>
      </c>
      <c r="H1750" s="4">
        <v>0</v>
      </c>
      <c r="I1750" s="4">
        <v>3</v>
      </c>
      <c r="J1750" s="70">
        <f>VLOOKUP(Table7[[#This Row],[PurchaseOrderID]],Purchase_Order!$A$2:$E$1228,5,0)</f>
        <v>1622</v>
      </c>
      <c r="K1750" s="4" t="str">
        <f>IF(Table7[[#This Row],[RejectedQty]]=0,"","Rejected")</f>
        <v/>
      </c>
    </row>
    <row r="1751" spans="1:11" x14ac:dyDescent="0.25">
      <c r="A1751" s="5">
        <v>2622</v>
      </c>
      <c r="B1751" s="5">
        <v>1058</v>
      </c>
      <c r="C1751" s="5">
        <v>2390</v>
      </c>
      <c r="D1751" s="18">
        <v>44128</v>
      </c>
      <c r="E1751" s="19">
        <v>123</v>
      </c>
      <c r="F1751" s="19">
        <v>928</v>
      </c>
      <c r="G1751" s="5">
        <v>550</v>
      </c>
      <c r="H1751" s="5">
        <v>0</v>
      </c>
      <c r="I1751" s="5">
        <v>550</v>
      </c>
      <c r="J1751" s="70">
        <f>VLOOKUP(Table7[[#This Row],[PurchaseOrderID]],Purchase_Order!$A$2:$E$1228,5,0)</f>
        <v>1632</v>
      </c>
      <c r="K1751" s="4" t="str">
        <f>IF(Table7[[#This Row],[RejectedQty]]=0,"","Rejected")</f>
        <v/>
      </c>
    </row>
    <row r="1752" spans="1:11" x14ac:dyDescent="0.25">
      <c r="A1752" s="4">
        <v>2623</v>
      </c>
      <c r="B1752" s="4">
        <v>1058</v>
      </c>
      <c r="C1752" s="4">
        <v>2391</v>
      </c>
      <c r="D1752" s="20">
        <v>44128</v>
      </c>
      <c r="E1752" s="21">
        <v>123</v>
      </c>
      <c r="F1752" s="21">
        <v>929</v>
      </c>
      <c r="G1752" s="4">
        <v>550</v>
      </c>
      <c r="H1752" s="4">
        <v>0</v>
      </c>
      <c r="I1752" s="4">
        <v>550</v>
      </c>
      <c r="J1752" s="70">
        <f>VLOOKUP(Table7[[#This Row],[PurchaseOrderID]],Purchase_Order!$A$2:$E$1228,5,0)</f>
        <v>1632</v>
      </c>
      <c r="K1752" s="4" t="str">
        <f>IF(Table7[[#This Row],[RejectedQty]]=0,"","Rejected")</f>
        <v/>
      </c>
    </row>
    <row r="1753" spans="1:11" x14ac:dyDescent="0.25">
      <c r="A1753" s="5">
        <v>2624</v>
      </c>
      <c r="B1753" s="5">
        <v>1058</v>
      </c>
      <c r="C1753" s="5">
        <v>2392</v>
      </c>
      <c r="D1753" s="18">
        <v>44128</v>
      </c>
      <c r="E1753" s="19">
        <v>123</v>
      </c>
      <c r="F1753" s="19">
        <v>930</v>
      </c>
      <c r="G1753" s="5">
        <v>550</v>
      </c>
      <c r="H1753" s="5">
        <v>0</v>
      </c>
      <c r="I1753" s="5">
        <v>550</v>
      </c>
      <c r="J1753" s="70">
        <f>VLOOKUP(Table7[[#This Row],[PurchaseOrderID]],Purchase_Order!$A$2:$E$1228,5,0)</f>
        <v>1632</v>
      </c>
      <c r="K1753" s="4" t="str">
        <f>IF(Table7[[#This Row],[RejectedQty]]=0,"","Rejected")</f>
        <v/>
      </c>
    </row>
    <row r="1754" spans="1:11" x14ac:dyDescent="0.25">
      <c r="A1754" s="4">
        <v>2625</v>
      </c>
      <c r="B1754" s="4">
        <v>1059</v>
      </c>
      <c r="C1754" s="4">
        <v>2393</v>
      </c>
      <c r="D1754" s="20">
        <v>44128</v>
      </c>
      <c r="E1754" s="21">
        <v>123</v>
      </c>
      <c r="F1754" s="21">
        <v>332</v>
      </c>
      <c r="G1754" s="4">
        <v>550</v>
      </c>
      <c r="H1754" s="4">
        <v>0</v>
      </c>
      <c r="I1754" s="4">
        <v>550</v>
      </c>
      <c r="J1754" s="70">
        <f>VLOOKUP(Table7[[#This Row],[PurchaseOrderID]],Purchase_Order!$A$2:$E$1228,5,0)</f>
        <v>1608</v>
      </c>
      <c r="K1754" s="4" t="str">
        <f>IF(Table7[[#This Row],[RejectedQty]]=0,"","Rejected")</f>
        <v/>
      </c>
    </row>
    <row r="1755" spans="1:11" x14ac:dyDescent="0.25">
      <c r="A1755" s="5">
        <v>2626</v>
      </c>
      <c r="B1755" s="5">
        <v>1060</v>
      </c>
      <c r="C1755" s="5">
        <v>2394</v>
      </c>
      <c r="D1755" s="18">
        <v>44128</v>
      </c>
      <c r="E1755" s="19">
        <v>123</v>
      </c>
      <c r="F1755" s="19">
        <v>948</v>
      </c>
      <c r="G1755" s="5">
        <v>550</v>
      </c>
      <c r="H1755" s="5">
        <v>0</v>
      </c>
      <c r="I1755" s="5">
        <v>550</v>
      </c>
      <c r="J1755" s="70">
        <f>VLOOKUP(Table7[[#This Row],[PurchaseOrderID]],Purchase_Order!$A$2:$E$1228,5,0)</f>
        <v>1576</v>
      </c>
      <c r="K1755" s="4" t="str">
        <f>IF(Table7[[#This Row],[RejectedQty]]=0,"","Rejected")</f>
        <v/>
      </c>
    </row>
    <row r="1756" spans="1:11" x14ac:dyDescent="0.25">
      <c r="A1756" s="4">
        <v>2627</v>
      </c>
      <c r="B1756" s="4">
        <v>1060</v>
      </c>
      <c r="C1756" s="4">
        <v>2395</v>
      </c>
      <c r="D1756" s="20">
        <v>44128</v>
      </c>
      <c r="E1756" s="21">
        <v>125</v>
      </c>
      <c r="F1756" s="21">
        <v>907</v>
      </c>
      <c r="G1756" s="4">
        <v>550</v>
      </c>
      <c r="H1756" s="4">
        <v>55</v>
      </c>
      <c r="I1756" s="4">
        <v>495</v>
      </c>
      <c r="J1756" s="70">
        <f>VLOOKUP(Table7[[#This Row],[PurchaseOrderID]],Purchase_Order!$A$2:$E$1228,5,0)</f>
        <v>1576</v>
      </c>
      <c r="K1756" s="4" t="str">
        <f>IF(Table7[[#This Row],[RejectedQty]]=0,"","Rejected")</f>
        <v>Rejected</v>
      </c>
    </row>
    <row r="1757" spans="1:11" x14ac:dyDescent="0.25">
      <c r="A1757" s="5">
        <v>2628</v>
      </c>
      <c r="B1757" s="5">
        <v>1061</v>
      </c>
      <c r="C1757" s="5">
        <v>2396</v>
      </c>
      <c r="D1757" s="18">
        <v>44128</v>
      </c>
      <c r="E1757" s="19">
        <v>125</v>
      </c>
      <c r="F1757" s="19">
        <v>325</v>
      </c>
      <c r="G1757" s="5">
        <v>1250</v>
      </c>
      <c r="H1757" s="5">
        <v>0</v>
      </c>
      <c r="I1757" s="5">
        <v>1250</v>
      </c>
      <c r="J1757" s="70">
        <f>VLOOKUP(Table7[[#This Row],[PurchaseOrderID]],Purchase_Order!$A$2:$E$1228,5,0)</f>
        <v>1590</v>
      </c>
      <c r="K1757" s="4" t="str">
        <f>IF(Table7[[#This Row],[RejectedQty]]=0,"","Rejected")</f>
        <v/>
      </c>
    </row>
    <row r="1758" spans="1:11" x14ac:dyDescent="0.25">
      <c r="A1758" s="4">
        <v>2629</v>
      </c>
      <c r="B1758" s="4">
        <v>1061</v>
      </c>
      <c r="C1758" s="4">
        <v>2397</v>
      </c>
      <c r="D1758" s="20">
        <v>44128</v>
      </c>
      <c r="E1758" s="21">
        <v>123</v>
      </c>
      <c r="F1758" s="21">
        <v>326</v>
      </c>
      <c r="G1758" s="4">
        <v>1250</v>
      </c>
      <c r="H1758" s="4">
        <v>0</v>
      </c>
      <c r="I1758" s="4">
        <v>1250</v>
      </c>
      <c r="J1758" s="70">
        <f>VLOOKUP(Table7[[#This Row],[PurchaseOrderID]],Purchase_Order!$A$2:$E$1228,5,0)</f>
        <v>1590</v>
      </c>
      <c r="K1758" s="4" t="str">
        <f>IF(Table7[[#This Row],[RejectedQty]]=0,"","Rejected")</f>
        <v/>
      </c>
    </row>
    <row r="1759" spans="1:11" x14ac:dyDescent="0.25">
      <c r="A1759" s="5">
        <v>2630</v>
      </c>
      <c r="B1759" s="5">
        <v>1062</v>
      </c>
      <c r="C1759" s="5">
        <v>2398</v>
      </c>
      <c r="D1759" s="18">
        <v>44128</v>
      </c>
      <c r="E1759" s="19">
        <v>125</v>
      </c>
      <c r="F1759" s="19">
        <v>322</v>
      </c>
      <c r="G1759" s="5">
        <v>60</v>
      </c>
      <c r="H1759" s="5">
        <v>9</v>
      </c>
      <c r="I1759" s="5">
        <v>51</v>
      </c>
      <c r="J1759" s="70">
        <f>VLOOKUP(Table7[[#This Row],[PurchaseOrderID]],Purchase_Order!$A$2:$E$1228,5,0)</f>
        <v>1514</v>
      </c>
      <c r="K1759" s="4" t="str">
        <f>IF(Table7[[#This Row],[RejectedQty]]=0,"","Rejected")</f>
        <v>Rejected</v>
      </c>
    </row>
    <row r="1760" spans="1:11" x14ac:dyDescent="0.25">
      <c r="A1760" s="4">
        <v>2631</v>
      </c>
      <c r="B1760" s="4">
        <v>1063</v>
      </c>
      <c r="C1760" s="4">
        <v>2399</v>
      </c>
      <c r="D1760" s="20">
        <v>44128</v>
      </c>
      <c r="E1760" s="21">
        <v>123</v>
      </c>
      <c r="F1760" s="21">
        <v>930</v>
      </c>
      <c r="G1760" s="4">
        <v>550</v>
      </c>
      <c r="H1760" s="4">
        <v>0</v>
      </c>
      <c r="I1760" s="4">
        <v>550</v>
      </c>
      <c r="J1760" s="70">
        <f>VLOOKUP(Table7[[#This Row],[PurchaseOrderID]],Purchase_Order!$A$2:$E$1228,5,0)</f>
        <v>1498</v>
      </c>
      <c r="K1760" s="4" t="str">
        <f>IF(Table7[[#This Row],[RejectedQty]]=0,"","Rejected")</f>
        <v/>
      </c>
    </row>
    <row r="1761" spans="1:11" x14ac:dyDescent="0.25">
      <c r="A1761" s="5">
        <v>2632</v>
      </c>
      <c r="B1761" s="5">
        <v>1063</v>
      </c>
      <c r="C1761" s="5">
        <v>2400</v>
      </c>
      <c r="D1761" s="18">
        <v>44128</v>
      </c>
      <c r="E1761" s="19">
        <v>123</v>
      </c>
      <c r="F1761" s="19">
        <v>921</v>
      </c>
      <c r="G1761" s="5">
        <v>550</v>
      </c>
      <c r="H1761" s="5">
        <v>0</v>
      </c>
      <c r="I1761" s="5">
        <v>550</v>
      </c>
      <c r="J1761" s="70">
        <f>VLOOKUP(Table7[[#This Row],[PurchaseOrderID]],Purchase_Order!$A$2:$E$1228,5,0)</f>
        <v>1498</v>
      </c>
      <c r="K1761" s="4" t="str">
        <f>IF(Table7[[#This Row],[RejectedQty]]=0,"","Rejected")</f>
        <v/>
      </c>
    </row>
    <row r="1762" spans="1:11" x14ac:dyDescent="0.25">
      <c r="A1762" s="4">
        <v>2633</v>
      </c>
      <c r="B1762" s="4">
        <v>1064</v>
      </c>
      <c r="C1762" s="4">
        <v>2401</v>
      </c>
      <c r="D1762" s="20">
        <v>44128</v>
      </c>
      <c r="E1762" s="21">
        <v>125</v>
      </c>
      <c r="F1762" s="21">
        <v>952</v>
      </c>
      <c r="G1762" s="4">
        <v>60</v>
      </c>
      <c r="H1762" s="4">
        <v>0</v>
      </c>
      <c r="I1762" s="4">
        <v>60</v>
      </c>
      <c r="J1762" s="70">
        <f>VLOOKUP(Table7[[#This Row],[PurchaseOrderID]],Purchase_Order!$A$2:$E$1228,5,0)</f>
        <v>1674</v>
      </c>
      <c r="K1762" s="4" t="str">
        <f>IF(Table7[[#This Row],[RejectedQty]]=0,"","Rejected")</f>
        <v/>
      </c>
    </row>
    <row r="1763" spans="1:11" x14ac:dyDescent="0.25">
      <c r="A1763" s="5">
        <v>2634</v>
      </c>
      <c r="B1763" s="5">
        <v>1065</v>
      </c>
      <c r="C1763" s="5">
        <v>2402</v>
      </c>
      <c r="D1763" s="18">
        <v>44133</v>
      </c>
      <c r="E1763" s="19">
        <v>125</v>
      </c>
      <c r="F1763" s="19">
        <v>526</v>
      </c>
      <c r="G1763" s="5">
        <v>550</v>
      </c>
      <c r="H1763" s="5">
        <v>0</v>
      </c>
      <c r="I1763" s="5">
        <v>550</v>
      </c>
      <c r="J1763" s="70">
        <f>VLOOKUP(Table7[[#This Row],[PurchaseOrderID]],Purchase_Order!$A$2:$E$1228,5,0)</f>
        <v>1522</v>
      </c>
      <c r="K1763" s="4" t="str">
        <f>IF(Table7[[#This Row],[RejectedQty]]=0,"","Rejected")</f>
        <v/>
      </c>
    </row>
    <row r="1764" spans="1:11" x14ac:dyDescent="0.25">
      <c r="A1764" s="4">
        <v>2635</v>
      </c>
      <c r="B1764" s="4">
        <v>1066</v>
      </c>
      <c r="C1764" s="4">
        <v>2403</v>
      </c>
      <c r="D1764" s="20">
        <v>44133</v>
      </c>
      <c r="E1764" s="21">
        <v>125</v>
      </c>
      <c r="F1764" s="21">
        <v>908</v>
      </c>
      <c r="G1764" s="4">
        <v>468</v>
      </c>
      <c r="H1764" s="4">
        <v>0</v>
      </c>
      <c r="I1764" s="4">
        <v>468</v>
      </c>
      <c r="J1764" s="70">
        <f>VLOOKUP(Table7[[#This Row],[PurchaseOrderID]],Purchase_Order!$A$2:$E$1228,5,0)</f>
        <v>1570</v>
      </c>
      <c r="K1764" s="4" t="str">
        <f>IF(Table7[[#This Row],[RejectedQty]]=0,"","Rejected")</f>
        <v/>
      </c>
    </row>
    <row r="1765" spans="1:11" x14ac:dyDescent="0.25">
      <c r="A1765" s="5">
        <v>2636</v>
      </c>
      <c r="B1765" s="5">
        <v>1066</v>
      </c>
      <c r="C1765" s="5">
        <v>2404</v>
      </c>
      <c r="D1765" s="18">
        <v>44133</v>
      </c>
      <c r="E1765" s="19">
        <v>125</v>
      </c>
      <c r="F1765" s="19">
        <v>909</v>
      </c>
      <c r="G1765" s="5">
        <v>550</v>
      </c>
      <c r="H1765" s="5">
        <v>0</v>
      </c>
      <c r="I1765" s="5">
        <v>550</v>
      </c>
      <c r="J1765" s="70">
        <f>VLOOKUP(Table7[[#This Row],[PurchaseOrderID]],Purchase_Order!$A$2:$E$1228,5,0)</f>
        <v>1570</v>
      </c>
      <c r="K1765" s="4" t="str">
        <f>IF(Table7[[#This Row],[RejectedQty]]=0,"","Rejected")</f>
        <v/>
      </c>
    </row>
    <row r="1766" spans="1:11" x14ac:dyDescent="0.25">
      <c r="A1766" s="4">
        <v>2637</v>
      </c>
      <c r="B1766" s="4">
        <v>1066</v>
      </c>
      <c r="C1766" s="4">
        <v>2405</v>
      </c>
      <c r="D1766" s="20">
        <v>44133</v>
      </c>
      <c r="E1766" s="21">
        <v>123</v>
      </c>
      <c r="F1766" s="21">
        <v>913</v>
      </c>
      <c r="G1766" s="4">
        <v>550</v>
      </c>
      <c r="H1766" s="4">
        <v>0</v>
      </c>
      <c r="I1766" s="4">
        <v>550</v>
      </c>
      <c r="J1766" s="70">
        <f>VLOOKUP(Table7[[#This Row],[PurchaseOrderID]],Purchase_Order!$A$2:$E$1228,5,0)</f>
        <v>1570</v>
      </c>
      <c r="K1766" s="4" t="str">
        <f>IF(Table7[[#This Row],[RejectedQty]]=0,"","Rejected")</f>
        <v/>
      </c>
    </row>
    <row r="1767" spans="1:11" x14ac:dyDescent="0.25">
      <c r="A1767" s="5">
        <v>2638</v>
      </c>
      <c r="B1767" s="5">
        <v>1067</v>
      </c>
      <c r="C1767" s="5">
        <v>2406</v>
      </c>
      <c r="D1767" s="18">
        <v>44133</v>
      </c>
      <c r="E1767" s="19">
        <v>125</v>
      </c>
      <c r="F1767" s="19">
        <v>356</v>
      </c>
      <c r="G1767" s="5">
        <v>60</v>
      </c>
      <c r="H1767" s="5">
        <v>0</v>
      </c>
      <c r="I1767" s="5">
        <v>60</v>
      </c>
      <c r="J1767" s="70">
        <f>VLOOKUP(Table7[[#This Row],[PurchaseOrderID]],Purchase_Order!$A$2:$E$1228,5,0)</f>
        <v>1516</v>
      </c>
      <c r="K1767" s="4" t="str">
        <f>IF(Table7[[#This Row],[RejectedQty]]=0,"","Rejected")</f>
        <v/>
      </c>
    </row>
    <row r="1768" spans="1:11" x14ac:dyDescent="0.25">
      <c r="A1768" s="4">
        <v>2639</v>
      </c>
      <c r="B1768" s="4">
        <v>1067</v>
      </c>
      <c r="C1768" s="4">
        <v>2407</v>
      </c>
      <c r="D1768" s="20">
        <v>44133</v>
      </c>
      <c r="E1768" s="21">
        <v>125</v>
      </c>
      <c r="F1768" s="21">
        <v>357</v>
      </c>
      <c r="G1768" s="4">
        <v>60</v>
      </c>
      <c r="H1768" s="4">
        <v>0</v>
      </c>
      <c r="I1768" s="4">
        <v>60</v>
      </c>
      <c r="J1768" s="70">
        <f>VLOOKUP(Table7[[#This Row],[PurchaseOrderID]],Purchase_Order!$A$2:$E$1228,5,0)</f>
        <v>1516</v>
      </c>
      <c r="K1768" s="4" t="str">
        <f>IF(Table7[[#This Row],[RejectedQty]]=0,"","Rejected")</f>
        <v/>
      </c>
    </row>
    <row r="1769" spans="1:11" x14ac:dyDescent="0.25">
      <c r="A1769" s="5">
        <v>2640</v>
      </c>
      <c r="B1769" s="5">
        <v>1068</v>
      </c>
      <c r="C1769" s="5">
        <v>2408</v>
      </c>
      <c r="D1769" s="18">
        <v>44133</v>
      </c>
      <c r="E1769" s="19">
        <v>125</v>
      </c>
      <c r="F1769" s="19">
        <v>935</v>
      </c>
      <c r="G1769" s="5">
        <v>550</v>
      </c>
      <c r="H1769" s="5">
        <v>0</v>
      </c>
      <c r="I1769" s="5">
        <v>550</v>
      </c>
      <c r="J1769" s="70">
        <f>VLOOKUP(Table7[[#This Row],[PurchaseOrderID]],Purchase_Order!$A$2:$E$1228,5,0)</f>
        <v>1506</v>
      </c>
      <c r="K1769" s="4" t="str">
        <f>IF(Table7[[#This Row],[RejectedQty]]=0,"","Rejected")</f>
        <v/>
      </c>
    </row>
    <row r="1770" spans="1:11" x14ac:dyDescent="0.25">
      <c r="A1770" s="4">
        <v>2641</v>
      </c>
      <c r="B1770" s="4">
        <v>1068</v>
      </c>
      <c r="C1770" s="4">
        <v>2409</v>
      </c>
      <c r="D1770" s="20">
        <v>44133</v>
      </c>
      <c r="E1770" s="21">
        <v>123</v>
      </c>
      <c r="F1770" s="21">
        <v>936</v>
      </c>
      <c r="G1770" s="4">
        <v>550</v>
      </c>
      <c r="H1770" s="4">
        <v>0</v>
      </c>
      <c r="I1770" s="4">
        <v>550</v>
      </c>
      <c r="J1770" s="70">
        <f>VLOOKUP(Table7[[#This Row],[PurchaseOrderID]],Purchase_Order!$A$2:$E$1228,5,0)</f>
        <v>1506</v>
      </c>
      <c r="K1770" s="4" t="str">
        <f>IF(Table7[[#This Row],[RejectedQty]]=0,"","Rejected")</f>
        <v/>
      </c>
    </row>
    <row r="1771" spans="1:11" x14ac:dyDescent="0.25">
      <c r="A1771" s="5">
        <v>2642</v>
      </c>
      <c r="B1771" s="5">
        <v>1069</v>
      </c>
      <c r="C1771" s="5">
        <v>2410</v>
      </c>
      <c r="D1771" s="18">
        <v>44133</v>
      </c>
      <c r="E1771" s="19">
        <v>123</v>
      </c>
      <c r="F1771" s="19">
        <v>524</v>
      </c>
      <c r="G1771" s="5">
        <v>550</v>
      </c>
      <c r="H1771" s="5">
        <v>0</v>
      </c>
      <c r="I1771" s="5">
        <v>550</v>
      </c>
      <c r="J1771" s="70">
        <f>VLOOKUP(Table7[[#This Row],[PurchaseOrderID]],Purchase_Order!$A$2:$E$1228,5,0)</f>
        <v>1626</v>
      </c>
      <c r="K1771" s="4" t="str">
        <f>IF(Table7[[#This Row],[RejectedQty]]=0,"","Rejected")</f>
        <v/>
      </c>
    </row>
    <row r="1772" spans="1:11" x14ac:dyDescent="0.25">
      <c r="A1772" s="4">
        <v>2643</v>
      </c>
      <c r="B1772" s="4">
        <v>1070</v>
      </c>
      <c r="C1772" s="4">
        <v>2411</v>
      </c>
      <c r="D1772" s="20">
        <v>44133</v>
      </c>
      <c r="E1772" s="21">
        <v>123</v>
      </c>
      <c r="F1772" s="21">
        <v>911</v>
      </c>
      <c r="G1772" s="4">
        <v>550</v>
      </c>
      <c r="H1772" s="4">
        <v>0</v>
      </c>
      <c r="I1772" s="4">
        <v>550</v>
      </c>
      <c r="J1772" s="70">
        <f>VLOOKUP(Table7[[#This Row],[PurchaseOrderID]],Purchase_Order!$A$2:$E$1228,5,0)</f>
        <v>1542</v>
      </c>
      <c r="K1772" s="4" t="str">
        <f>IF(Table7[[#This Row],[RejectedQty]]=0,"","Rejected")</f>
        <v/>
      </c>
    </row>
    <row r="1773" spans="1:11" x14ac:dyDescent="0.25">
      <c r="A1773" s="5">
        <v>2644</v>
      </c>
      <c r="B1773" s="5">
        <v>1070</v>
      </c>
      <c r="C1773" s="5">
        <v>2412</v>
      </c>
      <c r="D1773" s="18">
        <v>44133</v>
      </c>
      <c r="E1773" s="19">
        <v>123</v>
      </c>
      <c r="F1773" s="19">
        <v>912</v>
      </c>
      <c r="G1773" s="5">
        <v>550</v>
      </c>
      <c r="H1773" s="5">
        <v>55</v>
      </c>
      <c r="I1773" s="5">
        <v>495</v>
      </c>
      <c r="J1773" s="70">
        <f>VLOOKUP(Table7[[#This Row],[PurchaseOrderID]],Purchase_Order!$A$2:$E$1228,5,0)</f>
        <v>1542</v>
      </c>
      <c r="K1773" s="4" t="str">
        <f>IF(Table7[[#This Row],[RejectedQty]]=0,"","Rejected")</f>
        <v>Rejected</v>
      </c>
    </row>
    <row r="1774" spans="1:11" x14ac:dyDescent="0.25">
      <c r="A1774" s="4">
        <v>2645</v>
      </c>
      <c r="B1774" s="4">
        <v>1071</v>
      </c>
      <c r="C1774" s="4">
        <v>2413</v>
      </c>
      <c r="D1774" s="20">
        <v>44133</v>
      </c>
      <c r="E1774" s="21">
        <v>123</v>
      </c>
      <c r="F1774" s="21">
        <v>910</v>
      </c>
      <c r="G1774" s="4">
        <v>550</v>
      </c>
      <c r="H1774" s="4">
        <v>0</v>
      </c>
      <c r="I1774" s="4">
        <v>550</v>
      </c>
      <c r="J1774" s="70">
        <f>VLOOKUP(Table7[[#This Row],[PurchaseOrderID]],Purchase_Order!$A$2:$E$1228,5,0)</f>
        <v>1610</v>
      </c>
      <c r="K1774" s="4" t="str">
        <f>IF(Table7[[#This Row],[RejectedQty]]=0,"","Rejected")</f>
        <v/>
      </c>
    </row>
    <row r="1775" spans="1:11" x14ac:dyDescent="0.25">
      <c r="A1775" s="5">
        <v>2646</v>
      </c>
      <c r="B1775" s="5">
        <v>1072</v>
      </c>
      <c r="C1775" s="5">
        <v>2414</v>
      </c>
      <c r="D1775" s="18">
        <v>44133</v>
      </c>
      <c r="E1775" s="19">
        <v>123</v>
      </c>
      <c r="F1775" s="19">
        <v>937</v>
      </c>
      <c r="G1775" s="5">
        <v>550</v>
      </c>
      <c r="H1775" s="5">
        <v>82</v>
      </c>
      <c r="I1775" s="5">
        <v>468</v>
      </c>
      <c r="J1775" s="70">
        <f>VLOOKUP(Table7[[#This Row],[PurchaseOrderID]],Purchase_Order!$A$2:$E$1228,5,0)</f>
        <v>1638</v>
      </c>
      <c r="K1775" s="4" t="str">
        <f>IF(Table7[[#This Row],[RejectedQty]]=0,"","Rejected")</f>
        <v>Rejected</v>
      </c>
    </row>
    <row r="1776" spans="1:11" x14ac:dyDescent="0.25">
      <c r="A1776" s="4">
        <v>2647</v>
      </c>
      <c r="B1776" s="4">
        <v>1073</v>
      </c>
      <c r="C1776" s="4">
        <v>2415</v>
      </c>
      <c r="D1776" s="20">
        <v>44133</v>
      </c>
      <c r="E1776" s="21">
        <v>123</v>
      </c>
      <c r="F1776" s="21">
        <v>463</v>
      </c>
      <c r="G1776" s="4">
        <v>3</v>
      </c>
      <c r="H1776" s="4">
        <v>0</v>
      </c>
      <c r="I1776" s="4">
        <v>3</v>
      </c>
      <c r="J1776" s="70">
        <f>VLOOKUP(Table7[[#This Row],[PurchaseOrderID]],Purchase_Order!$A$2:$E$1228,5,0)</f>
        <v>1582</v>
      </c>
      <c r="K1776" s="4" t="str">
        <f>IF(Table7[[#This Row],[RejectedQty]]=0,"","Rejected")</f>
        <v/>
      </c>
    </row>
    <row r="1777" spans="1:11" x14ac:dyDescent="0.25">
      <c r="A1777" s="5">
        <v>2648</v>
      </c>
      <c r="B1777" s="5">
        <v>1073</v>
      </c>
      <c r="C1777" s="5">
        <v>2416</v>
      </c>
      <c r="D1777" s="18">
        <v>44133</v>
      </c>
      <c r="E1777" s="19">
        <v>125</v>
      </c>
      <c r="F1777" s="19">
        <v>464</v>
      </c>
      <c r="G1777" s="5">
        <v>3</v>
      </c>
      <c r="H1777" s="5">
        <v>0</v>
      </c>
      <c r="I1777" s="5">
        <v>3</v>
      </c>
      <c r="J1777" s="70">
        <f>VLOOKUP(Table7[[#This Row],[PurchaseOrderID]],Purchase_Order!$A$2:$E$1228,5,0)</f>
        <v>1582</v>
      </c>
      <c r="K1777" s="4" t="str">
        <f>IF(Table7[[#This Row],[RejectedQty]]=0,"","Rejected")</f>
        <v/>
      </c>
    </row>
    <row r="1778" spans="1:11" x14ac:dyDescent="0.25">
      <c r="A1778" s="4">
        <v>2649</v>
      </c>
      <c r="B1778" s="4">
        <v>1073</v>
      </c>
      <c r="C1778" s="4">
        <v>2417</v>
      </c>
      <c r="D1778" s="20">
        <v>44133</v>
      </c>
      <c r="E1778" s="21">
        <v>125</v>
      </c>
      <c r="F1778" s="21">
        <v>465</v>
      </c>
      <c r="G1778" s="4">
        <v>3</v>
      </c>
      <c r="H1778" s="4">
        <v>0</v>
      </c>
      <c r="I1778" s="4">
        <v>3</v>
      </c>
      <c r="J1778" s="70">
        <f>VLOOKUP(Table7[[#This Row],[PurchaseOrderID]],Purchase_Order!$A$2:$E$1228,5,0)</f>
        <v>1582</v>
      </c>
      <c r="K1778" s="4" t="str">
        <f>IF(Table7[[#This Row],[RejectedQty]]=0,"","Rejected")</f>
        <v/>
      </c>
    </row>
    <row r="1779" spans="1:11" x14ac:dyDescent="0.25">
      <c r="A1779" s="5">
        <v>2650</v>
      </c>
      <c r="B1779" s="5">
        <v>1074</v>
      </c>
      <c r="C1779" s="5">
        <v>2418</v>
      </c>
      <c r="D1779" s="18">
        <v>44133</v>
      </c>
      <c r="E1779" s="19">
        <v>123</v>
      </c>
      <c r="F1779" s="19">
        <v>462</v>
      </c>
      <c r="G1779" s="5">
        <v>3</v>
      </c>
      <c r="H1779" s="5">
        <v>3</v>
      </c>
      <c r="I1779" s="5">
        <v>0</v>
      </c>
      <c r="J1779" s="70">
        <f>VLOOKUP(Table7[[#This Row],[PurchaseOrderID]],Purchase_Order!$A$2:$E$1228,5,0)</f>
        <v>1510</v>
      </c>
      <c r="K1779" s="4" t="str">
        <f>IF(Table7[[#This Row],[RejectedQty]]=0,"","Rejected")</f>
        <v>Rejected</v>
      </c>
    </row>
    <row r="1780" spans="1:11" x14ac:dyDescent="0.25">
      <c r="A1780" s="4">
        <v>2651</v>
      </c>
      <c r="B1780" s="4">
        <v>1075</v>
      </c>
      <c r="C1780" s="4">
        <v>2419</v>
      </c>
      <c r="D1780" s="20">
        <v>44133</v>
      </c>
      <c r="E1780" s="21">
        <v>125</v>
      </c>
      <c r="F1780" s="21">
        <v>510</v>
      </c>
      <c r="G1780" s="4">
        <v>550</v>
      </c>
      <c r="H1780" s="4">
        <v>0</v>
      </c>
      <c r="I1780" s="4">
        <v>550</v>
      </c>
      <c r="J1780" s="70">
        <f>VLOOKUP(Table7[[#This Row],[PurchaseOrderID]],Purchase_Order!$A$2:$E$1228,5,0)</f>
        <v>1526</v>
      </c>
      <c r="K1780" s="4" t="str">
        <f>IF(Table7[[#This Row],[RejectedQty]]=0,"","Rejected")</f>
        <v/>
      </c>
    </row>
    <row r="1781" spans="1:11" x14ac:dyDescent="0.25">
      <c r="A1781" s="5">
        <v>2652</v>
      </c>
      <c r="B1781" s="5">
        <v>1075</v>
      </c>
      <c r="C1781" s="5">
        <v>2420</v>
      </c>
      <c r="D1781" s="18">
        <v>44133</v>
      </c>
      <c r="E1781" s="19">
        <v>123</v>
      </c>
      <c r="F1781" s="19">
        <v>511</v>
      </c>
      <c r="G1781" s="5">
        <v>523</v>
      </c>
      <c r="H1781" s="5">
        <v>0</v>
      </c>
      <c r="I1781" s="5">
        <v>523</v>
      </c>
      <c r="J1781" s="70">
        <f>VLOOKUP(Table7[[#This Row],[PurchaseOrderID]],Purchase_Order!$A$2:$E$1228,5,0)</f>
        <v>1526</v>
      </c>
      <c r="K1781" s="4" t="str">
        <f>IF(Table7[[#This Row],[RejectedQty]]=0,"","Rejected")</f>
        <v/>
      </c>
    </row>
    <row r="1782" spans="1:11" x14ac:dyDescent="0.25">
      <c r="A1782" s="4">
        <v>2653</v>
      </c>
      <c r="B1782" s="4">
        <v>1076</v>
      </c>
      <c r="C1782" s="4">
        <v>2421</v>
      </c>
      <c r="D1782" s="20">
        <v>44133</v>
      </c>
      <c r="E1782" s="21">
        <v>123</v>
      </c>
      <c r="F1782" s="21">
        <v>527</v>
      </c>
      <c r="G1782" s="4">
        <v>468</v>
      </c>
      <c r="H1782" s="4">
        <v>0</v>
      </c>
      <c r="I1782" s="4">
        <v>468</v>
      </c>
      <c r="J1782" s="70">
        <f>VLOOKUP(Table7[[#This Row],[PurchaseOrderID]],Purchase_Order!$A$2:$E$1228,5,0)</f>
        <v>1644</v>
      </c>
      <c r="K1782" s="4" t="str">
        <f>IF(Table7[[#This Row],[RejectedQty]]=0,"","Rejected")</f>
        <v/>
      </c>
    </row>
    <row r="1783" spans="1:11" x14ac:dyDescent="0.25">
      <c r="A1783" s="5">
        <v>2654</v>
      </c>
      <c r="B1783" s="5">
        <v>1077</v>
      </c>
      <c r="C1783" s="5">
        <v>2422</v>
      </c>
      <c r="D1783" s="18">
        <v>44133</v>
      </c>
      <c r="E1783" s="19">
        <v>125</v>
      </c>
      <c r="F1783" s="19">
        <v>938</v>
      </c>
      <c r="G1783" s="5">
        <v>550</v>
      </c>
      <c r="H1783" s="5">
        <v>0</v>
      </c>
      <c r="I1783" s="5">
        <v>550</v>
      </c>
      <c r="J1783" s="70">
        <f>VLOOKUP(Table7[[#This Row],[PurchaseOrderID]],Purchase_Order!$A$2:$E$1228,5,0)</f>
        <v>1680</v>
      </c>
      <c r="K1783" s="4" t="str">
        <f>IF(Table7[[#This Row],[RejectedQty]]=0,"","Rejected")</f>
        <v/>
      </c>
    </row>
    <row r="1784" spans="1:11" x14ac:dyDescent="0.25">
      <c r="A1784" s="4">
        <v>2655</v>
      </c>
      <c r="B1784" s="4">
        <v>1077</v>
      </c>
      <c r="C1784" s="4">
        <v>2423</v>
      </c>
      <c r="D1784" s="20">
        <v>44133</v>
      </c>
      <c r="E1784" s="21">
        <v>125</v>
      </c>
      <c r="F1784" s="21">
        <v>939</v>
      </c>
      <c r="G1784" s="4">
        <v>550</v>
      </c>
      <c r="H1784" s="4">
        <v>0</v>
      </c>
      <c r="I1784" s="4">
        <v>550</v>
      </c>
      <c r="J1784" s="70">
        <f>VLOOKUP(Table7[[#This Row],[PurchaseOrderID]],Purchase_Order!$A$2:$E$1228,5,0)</f>
        <v>1680</v>
      </c>
      <c r="K1784" s="4" t="str">
        <f>IF(Table7[[#This Row],[RejectedQty]]=0,"","Rejected")</f>
        <v/>
      </c>
    </row>
    <row r="1785" spans="1:11" x14ac:dyDescent="0.25">
      <c r="A1785" s="5">
        <v>2656</v>
      </c>
      <c r="B1785" s="5">
        <v>1077</v>
      </c>
      <c r="C1785" s="5">
        <v>2424</v>
      </c>
      <c r="D1785" s="18">
        <v>44133</v>
      </c>
      <c r="E1785" s="19">
        <v>125</v>
      </c>
      <c r="F1785" s="19">
        <v>509</v>
      </c>
      <c r="G1785" s="5">
        <v>550</v>
      </c>
      <c r="H1785" s="5">
        <v>0</v>
      </c>
      <c r="I1785" s="5">
        <v>550</v>
      </c>
      <c r="J1785" s="70">
        <f>VLOOKUP(Table7[[#This Row],[PurchaseOrderID]],Purchase_Order!$A$2:$E$1228,5,0)</f>
        <v>1680</v>
      </c>
      <c r="K1785" s="4" t="str">
        <f>IF(Table7[[#This Row],[RejectedQty]]=0,"","Rejected")</f>
        <v/>
      </c>
    </row>
    <row r="1786" spans="1:11" x14ac:dyDescent="0.25">
      <c r="A1786" s="4">
        <v>2657</v>
      </c>
      <c r="B1786" s="4">
        <v>1078</v>
      </c>
      <c r="C1786" s="4">
        <v>2425</v>
      </c>
      <c r="D1786" s="20">
        <v>44133</v>
      </c>
      <c r="E1786" s="21">
        <v>125</v>
      </c>
      <c r="F1786" s="21">
        <v>492</v>
      </c>
      <c r="G1786" s="4">
        <v>60</v>
      </c>
      <c r="H1786" s="4">
        <v>0</v>
      </c>
      <c r="I1786" s="4">
        <v>60</v>
      </c>
      <c r="J1786" s="70">
        <f>VLOOKUP(Table7[[#This Row],[PurchaseOrderID]],Purchase_Order!$A$2:$E$1228,5,0)</f>
        <v>1584</v>
      </c>
      <c r="K1786" s="4" t="str">
        <f>IF(Table7[[#This Row],[RejectedQty]]=0,"","Rejected")</f>
        <v/>
      </c>
    </row>
    <row r="1787" spans="1:11" x14ac:dyDescent="0.25">
      <c r="A1787" s="5">
        <v>2658</v>
      </c>
      <c r="B1787" s="5">
        <v>1078</v>
      </c>
      <c r="C1787" s="5">
        <v>2426</v>
      </c>
      <c r="D1787" s="18">
        <v>44133</v>
      </c>
      <c r="E1787" s="19">
        <v>123</v>
      </c>
      <c r="F1787" s="19">
        <v>493</v>
      </c>
      <c r="G1787" s="5">
        <v>60</v>
      </c>
      <c r="H1787" s="5">
        <v>0</v>
      </c>
      <c r="I1787" s="5">
        <v>60</v>
      </c>
      <c r="J1787" s="70">
        <f>VLOOKUP(Table7[[#This Row],[PurchaseOrderID]],Purchase_Order!$A$2:$E$1228,5,0)</f>
        <v>1584</v>
      </c>
      <c r="K1787" s="4" t="str">
        <f>IF(Table7[[#This Row],[RejectedQty]]=0,"","Rejected")</f>
        <v/>
      </c>
    </row>
    <row r="1788" spans="1:11" x14ac:dyDescent="0.25">
      <c r="A1788" s="4">
        <v>2659</v>
      </c>
      <c r="B1788" s="4">
        <v>1078</v>
      </c>
      <c r="C1788" s="4">
        <v>2427</v>
      </c>
      <c r="D1788" s="20">
        <v>44133</v>
      </c>
      <c r="E1788" s="21">
        <v>125</v>
      </c>
      <c r="F1788" s="21">
        <v>494</v>
      </c>
      <c r="G1788" s="4">
        <v>60</v>
      </c>
      <c r="H1788" s="4">
        <v>0</v>
      </c>
      <c r="I1788" s="4">
        <v>60</v>
      </c>
      <c r="J1788" s="70">
        <f>VLOOKUP(Table7[[#This Row],[PurchaseOrderID]],Purchase_Order!$A$2:$E$1228,5,0)</f>
        <v>1584</v>
      </c>
      <c r="K1788" s="4" t="str">
        <f>IF(Table7[[#This Row],[RejectedQty]]=0,"","Rejected")</f>
        <v/>
      </c>
    </row>
    <row r="1789" spans="1:11" x14ac:dyDescent="0.25">
      <c r="A1789" s="5">
        <v>2660</v>
      </c>
      <c r="B1789" s="5">
        <v>1078</v>
      </c>
      <c r="C1789" s="5">
        <v>2428</v>
      </c>
      <c r="D1789" s="18">
        <v>44133</v>
      </c>
      <c r="E1789" s="19">
        <v>125</v>
      </c>
      <c r="F1789" s="19">
        <v>495</v>
      </c>
      <c r="G1789" s="5">
        <v>60</v>
      </c>
      <c r="H1789" s="5">
        <v>0</v>
      </c>
      <c r="I1789" s="5">
        <v>60</v>
      </c>
      <c r="J1789" s="70">
        <f>VLOOKUP(Table7[[#This Row],[PurchaseOrderID]],Purchase_Order!$A$2:$E$1228,5,0)</f>
        <v>1584</v>
      </c>
      <c r="K1789" s="4" t="str">
        <f>IF(Table7[[#This Row],[RejectedQty]]=0,"","Rejected")</f>
        <v/>
      </c>
    </row>
    <row r="1790" spans="1:11" x14ac:dyDescent="0.25">
      <c r="A1790" s="4">
        <v>2661</v>
      </c>
      <c r="B1790" s="4">
        <v>1078</v>
      </c>
      <c r="C1790" s="4">
        <v>2429</v>
      </c>
      <c r="D1790" s="20">
        <v>44133</v>
      </c>
      <c r="E1790" s="21">
        <v>125</v>
      </c>
      <c r="F1790" s="21">
        <v>496</v>
      </c>
      <c r="G1790" s="4">
        <v>60</v>
      </c>
      <c r="H1790" s="4">
        <v>0</v>
      </c>
      <c r="I1790" s="4">
        <v>60</v>
      </c>
      <c r="J1790" s="70">
        <f>VLOOKUP(Table7[[#This Row],[PurchaseOrderID]],Purchase_Order!$A$2:$E$1228,5,0)</f>
        <v>1584</v>
      </c>
      <c r="K1790" s="4" t="str">
        <f>IF(Table7[[#This Row],[RejectedQty]]=0,"","Rejected")</f>
        <v/>
      </c>
    </row>
    <row r="1791" spans="1:11" x14ac:dyDescent="0.25">
      <c r="A1791" s="5">
        <v>2662</v>
      </c>
      <c r="B1791" s="5">
        <v>1079</v>
      </c>
      <c r="C1791" s="5">
        <v>2430</v>
      </c>
      <c r="D1791" s="18">
        <v>44133</v>
      </c>
      <c r="E1791" s="19">
        <v>123</v>
      </c>
      <c r="F1791" s="19">
        <v>523</v>
      </c>
      <c r="G1791" s="5">
        <v>550</v>
      </c>
      <c r="H1791" s="5">
        <v>0</v>
      </c>
      <c r="I1791" s="5">
        <v>550</v>
      </c>
      <c r="J1791" s="70">
        <f>VLOOKUP(Table7[[#This Row],[PurchaseOrderID]],Purchase_Order!$A$2:$E$1228,5,0)</f>
        <v>1620</v>
      </c>
      <c r="K1791" s="4" t="str">
        <f>IF(Table7[[#This Row],[RejectedQty]]=0,"","Rejected")</f>
        <v/>
      </c>
    </row>
    <row r="1792" spans="1:11" x14ac:dyDescent="0.25">
      <c r="A1792" s="4">
        <v>2663</v>
      </c>
      <c r="B1792" s="4">
        <v>1080</v>
      </c>
      <c r="C1792" s="4">
        <v>2431</v>
      </c>
      <c r="D1792" s="20">
        <v>44133</v>
      </c>
      <c r="E1792" s="21">
        <v>123</v>
      </c>
      <c r="F1792" s="21">
        <v>422</v>
      </c>
      <c r="G1792" s="4">
        <v>3</v>
      </c>
      <c r="H1792" s="4">
        <v>0</v>
      </c>
      <c r="I1792" s="4">
        <v>3</v>
      </c>
      <c r="J1792" s="70">
        <f>VLOOKUP(Table7[[#This Row],[PurchaseOrderID]],Purchase_Order!$A$2:$E$1228,5,0)</f>
        <v>1666</v>
      </c>
      <c r="K1792" s="4" t="str">
        <f>IF(Table7[[#This Row],[RejectedQty]]=0,"","Rejected")</f>
        <v/>
      </c>
    </row>
    <row r="1793" spans="1:11" x14ac:dyDescent="0.25">
      <c r="A1793" s="5">
        <v>2664</v>
      </c>
      <c r="B1793" s="5">
        <v>1080</v>
      </c>
      <c r="C1793" s="5">
        <v>2432</v>
      </c>
      <c r="D1793" s="18">
        <v>44133</v>
      </c>
      <c r="E1793" s="19">
        <v>123</v>
      </c>
      <c r="F1793" s="19">
        <v>423</v>
      </c>
      <c r="G1793" s="5">
        <v>3</v>
      </c>
      <c r="H1793" s="5">
        <v>0</v>
      </c>
      <c r="I1793" s="5">
        <v>3</v>
      </c>
      <c r="J1793" s="70">
        <f>VLOOKUP(Table7[[#This Row],[PurchaseOrderID]],Purchase_Order!$A$2:$E$1228,5,0)</f>
        <v>1666</v>
      </c>
      <c r="K1793" s="4" t="str">
        <f>IF(Table7[[#This Row],[RejectedQty]]=0,"","Rejected")</f>
        <v/>
      </c>
    </row>
    <row r="1794" spans="1:11" x14ac:dyDescent="0.25">
      <c r="A1794" s="4">
        <v>2665</v>
      </c>
      <c r="B1794" s="4">
        <v>1080</v>
      </c>
      <c r="C1794" s="4">
        <v>2433</v>
      </c>
      <c r="D1794" s="20">
        <v>44133</v>
      </c>
      <c r="E1794" s="21">
        <v>123</v>
      </c>
      <c r="F1794" s="21">
        <v>424</v>
      </c>
      <c r="G1794" s="4">
        <v>3</v>
      </c>
      <c r="H1794" s="4">
        <v>0</v>
      </c>
      <c r="I1794" s="4">
        <v>3</v>
      </c>
      <c r="J1794" s="70">
        <f>VLOOKUP(Table7[[#This Row],[PurchaseOrderID]],Purchase_Order!$A$2:$E$1228,5,0)</f>
        <v>1666</v>
      </c>
      <c r="K1794" s="4" t="str">
        <f>IF(Table7[[#This Row],[RejectedQty]]=0,"","Rejected")</f>
        <v/>
      </c>
    </row>
    <row r="1795" spans="1:11" x14ac:dyDescent="0.25">
      <c r="A1795" s="5">
        <v>2666</v>
      </c>
      <c r="B1795" s="5">
        <v>1081</v>
      </c>
      <c r="C1795" s="5">
        <v>2434</v>
      </c>
      <c r="D1795" s="18">
        <v>44134</v>
      </c>
      <c r="E1795" s="19">
        <v>123</v>
      </c>
      <c r="F1795" s="19">
        <v>933</v>
      </c>
      <c r="G1795" s="5">
        <v>550</v>
      </c>
      <c r="H1795" s="5">
        <v>0</v>
      </c>
      <c r="I1795" s="5">
        <v>550</v>
      </c>
      <c r="J1795" s="70">
        <f>VLOOKUP(Table7[[#This Row],[PurchaseOrderID]],Purchase_Order!$A$2:$E$1228,5,0)</f>
        <v>1652</v>
      </c>
      <c r="K1795" s="4" t="str">
        <f>IF(Table7[[#This Row],[RejectedQty]]=0,"","Rejected")</f>
        <v/>
      </c>
    </row>
    <row r="1796" spans="1:11" x14ac:dyDescent="0.25">
      <c r="A1796" s="4">
        <v>2667</v>
      </c>
      <c r="B1796" s="4">
        <v>1081</v>
      </c>
      <c r="C1796" s="4">
        <v>2435</v>
      </c>
      <c r="D1796" s="20">
        <v>44134</v>
      </c>
      <c r="E1796" s="21">
        <v>123</v>
      </c>
      <c r="F1796" s="21">
        <v>934</v>
      </c>
      <c r="G1796" s="4">
        <v>550</v>
      </c>
      <c r="H1796" s="4">
        <v>0</v>
      </c>
      <c r="I1796" s="4">
        <v>550</v>
      </c>
      <c r="J1796" s="70">
        <f>VLOOKUP(Table7[[#This Row],[PurchaseOrderID]],Purchase_Order!$A$2:$E$1228,5,0)</f>
        <v>1652</v>
      </c>
      <c r="K1796" s="4" t="str">
        <f>IF(Table7[[#This Row],[RejectedQty]]=0,"","Rejected")</f>
        <v/>
      </c>
    </row>
    <row r="1797" spans="1:11" x14ac:dyDescent="0.25">
      <c r="A1797" s="5">
        <v>2668</v>
      </c>
      <c r="B1797" s="5">
        <v>1081</v>
      </c>
      <c r="C1797" s="5">
        <v>2436</v>
      </c>
      <c r="D1797" s="18">
        <v>44134</v>
      </c>
      <c r="E1797" s="19">
        <v>123</v>
      </c>
      <c r="F1797" s="19">
        <v>922</v>
      </c>
      <c r="G1797" s="5">
        <v>550</v>
      </c>
      <c r="H1797" s="5">
        <v>27</v>
      </c>
      <c r="I1797" s="5">
        <v>523</v>
      </c>
      <c r="J1797" s="70">
        <f>VLOOKUP(Table7[[#This Row],[PurchaseOrderID]],Purchase_Order!$A$2:$E$1228,5,0)</f>
        <v>1652</v>
      </c>
      <c r="K1797" s="4" t="str">
        <f>IF(Table7[[#This Row],[RejectedQty]]=0,"","Rejected")</f>
        <v>Rejected</v>
      </c>
    </row>
    <row r="1798" spans="1:11" x14ac:dyDescent="0.25">
      <c r="A1798" s="4">
        <v>2669</v>
      </c>
      <c r="B1798" s="4">
        <v>1081</v>
      </c>
      <c r="C1798" s="4">
        <v>2437</v>
      </c>
      <c r="D1798" s="20">
        <v>44134</v>
      </c>
      <c r="E1798" s="21">
        <v>125</v>
      </c>
      <c r="F1798" s="21">
        <v>923</v>
      </c>
      <c r="G1798" s="4">
        <v>550</v>
      </c>
      <c r="H1798" s="4">
        <v>0</v>
      </c>
      <c r="I1798" s="4">
        <v>550</v>
      </c>
      <c r="J1798" s="70">
        <f>VLOOKUP(Table7[[#This Row],[PurchaseOrderID]],Purchase_Order!$A$2:$E$1228,5,0)</f>
        <v>1652</v>
      </c>
      <c r="K1798" s="4" t="str">
        <f>IF(Table7[[#This Row],[RejectedQty]]=0,"","Rejected")</f>
        <v/>
      </c>
    </row>
    <row r="1799" spans="1:11" x14ac:dyDescent="0.25">
      <c r="A1799" s="5">
        <v>2670</v>
      </c>
      <c r="B1799" s="5">
        <v>1082</v>
      </c>
      <c r="C1799" s="5">
        <v>2438</v>
      </c>
      <c r="D1799" s="18">
        <v>44134</v>
      </c>
      <c r="E1799" s="19">
        <v>125</v>
      </c>
      <c r="F1799" s="19">
        <v>317</v>
      </c>
      <c r="G1799" s="5">
        <v>550</v>
      </c>
      <c r="H1799" s="5">
        <v>82</v>
      </c>
      <c r="I1799" s="5">
        <v>468</v>
      </c>
      <c r="J1799" s="70">
        <f>VLOOKUP(Table7[[#This Row],[PurchaseOrderID]],Purchase_Order!$A$2:$E$1228,5,0)</f>
        <v>1578</v>
      </c>
      <c r="K1799" s="4" t="str">
        <f>IF(Table7[[#This Row],[RejectedQty]]=0,"","Rejected")</f>
        <v>Rejected</v>
      </c>
    </row>
    <row r="1800" spans="1:11" x14ac:dyDescent="0.25">
      <c r="A1800" s="4">
        <v>2671</v>
      </c>
      <c r="B1800" s="4">
        <v>1082</v>
      </c>
      <c r="C1800" s="4">
        <v>2439</v>
      </c>
      <c r="D1800" s="20">
        <v>44134</v>
      </c>
      <c r="E1800" s="21">
        <v>123</v>
      </c>
      <c r="F1800" s="21">
        <v>318</v>
      </c>
      <c r="G1800" s="4">
        <v>550</v>
      </c>
      <c r="H1800" s="4">
        <v>0</v>
      </c>
      <c r="I1800" s="4">
        <v>550</v>
      </c>
      <c r="J1800" s="70">
        <f>VLOOKUP(Table7[[#This Row],[PurchaseOrderID]],Purchase_Order!$A$2:$E$1228,5,0)</f>
        <v>1578</v>
      </c>
      <c r="K1800" s="4" t="str">
        <f>IF(Table7[[#This Row],[RejectedQty]]=0,"","Rejected")</f>
        <v/>
      </c>
    </row>
    <row r="1801" spans="1:11" x14ac:dyDescent="0.25">
      <c r="A1801" s="5">
        <v>2672</v>
      </c>
      <c r="B1801" s="5">
        <v>1083</v>
      </c>
      <c r="C1801" s="5">
        <v>2440</v>
      </c>
      <c r="D1801" s="18">
        <v>44134</v>
      </c>
      <c r="E1801" s="19">
        <v>125</v>
      </c>
      <c r="F1801" s="19">
        <v>928</v>
      </c>
      <c r="G1801" s="5">
        <v>550</v>
      </c>
      <c r="H1801" s="5">
        <v>0</v>
      </c>
      <c r="I1801" s="5">
        <v>550</v>
      </c>
      <c r="J1801" s="70">
        <f>VLOOKUP(Table7[[#This Row],[PurchaseOrderID]],Purchase_Order!$A$2:$E$1228,5,0)</f>
        <v>1538</v>
      </c>
      <c r="K1801" s="4" t="str">
        <f>IF(Table7[[#This Row],[RejectedQty]]=0,"","Rejected")</f>
        <v/>
      </c>
    </row>
    <row r="1802" spans="1:11" x14ac:dyDescent="0.25">
      <c r="A1802" s="4">
        <v>2673</v>
      </c>
      <c r="B1802" s="4">
        <v>1083</v>
      </c>
      <c r="C1802" s="4">
        <v>2441</v>
      </c>
      <c r="D1802" s="20">
        <v>44134</v>
      </c>
      <c r="E1802" s="21">
        <v>123</v>
      </c>
      <c r="F1802" s="21">
        <v>929</v>
      </c>
      <c r="G1802" s="4">
        <v>550</v>
      </c>
      <c r="H1802" s="4">
        <v>0</v>
      </c>
      <c r="I1802" s="4">
        <v>550</v>
      </c>
      <c r="J1802" s="70">
        <f>VLOOKUP(Table7[[#This Row],[PurchaseOrderID]],Purchase_Order!$A$2:$E$1228,5,0)</f>
        <v>1538</v>
      </c>
      <c r="K1802" s="4" t="str">
        <f>IF(Table7[[#This Row],[RejectedQty]]=0,"","Rejected")</f>
        <v/>
      </c>
    </row>
    <row r="1803" spans="1:11" x14ac:dyDescent="0.25">
      <c r="A1803" s="5">
        <v>2674</v>
      </c>
      <c r="B1803" s="5">
        <v>1084</v>
      </c>
      <c r="C1803" s="5">
        <v>2442</v>
      </c>
      <c r="D1803" s="18">
        <v>44134</v>
      </c>
      <c r="E1803" s="19">
        <v>123</v>
      </c>
      <c r="F1803" s="19">
        <v>319</v>
      </c>
      <c r="G1803" s="5">
        <v>550</v>
      </c>
      <c r="H1803" s="5">
        <v>0</v>
      </c>
      <c r="I1803" s="5">
        <v>550</v>
      </c>
      <c r="J1803" s="70">
        <f>VLOOKUP(Table7[[#This Row],[PurchaseOrderID]],Purchase_Order!$A$2:$E$1228,5,0)</f>
        <v>1556</v>
      </c>
      <c r="K1803" s="4" t="str">
        <f>IF(Table7[[#This Row],[RejectedQty]]=0,"","Rejected")</f>
        <v/>
      </c>
    </row>
    <row r="1804" spans="1:11" x14ac:dyDescent="0.25">
      <c r="A1804" s="4">
        <v>2675</v>
      </c>
      <c r="B1804" s="4">
        <v>1085</v>
      </c>
      <c r="C1804" s="4">
        <v>2443</v>
      </c>
      <c r="D1804" s="20">
        <v>44143</v>
      </c>
      <c r="E1804" s="21">
        <v>125</v>
      </c>
      <c r="F1804" s="21">
        <v>366</v>
      </c>
      <c r="G1804" s="4">
        <v>3</v>
      </c>
      <c r="H1804" s="4">
        <v>0</v>
      </c>
      <c r="I1804" s="4">
        <v>3</v>
      </c>
      <c r="J1804" s="70">
        <f>VLOOKUP(Table7[[#This Row],[PurchaseOrderID]],Purchase_Order!$A$2:$E$1228,5,0)</f>
        <v>1554</v>
      </c>
      <c r="K1804" s="4" t="str">
        <f>IF(Table7[[#This Row],[RejectedQty]]=0,"","Rejected")</f>
        <v/>
      </c>
    </row>
    <row r="1805" spans="1:11" x14ac:dyDescent="0.25">
      <c r="A1805" s="5">
        <v>2676</v>
      </c>
      <c r="B1805" s="5">
        <v>1085</v>
      </c>
      <c r="C1805" s="5">
        <v>2444</v>
      </c>
      <c r="D1805" s="18">
        <v>44143</v>
      </c>
      <c r="E1805" s="19">
        <v>125</v>
      </c>
      <c r="F1805" s="19">
        <v>367</v>
      </c>
      <c r="G1805" s="5">
        <v>3</v>
      </c>
      <c r="H1805" s="5">
        <v>0</v>
      </c>
      <c r="I1805" s="5">
        <v>3</v>
      </c>
      <c r="J1805" s="70">
        <f>VLOOKUP(Table7[[#This Row],[PurchaseOrderID]],Purchase_Order!$A$2:$E$1228,5,0)</f>
        <v>1554</v>
      </c>
      <c r="K1805" s="4" t="str">
        <f>IF(Table7[[#This Row],[RejectedQty]]=0,"","Rejected")</f>
        <v/>
      </c>
    </row>
    <row r="1806" spans="1:11" x14ac:dyDescent="0.25">
      <c r="A1806" s="4">
        <v>2677</v>
      </c>
      <c r="B1806" s="4">
        <v>1085</v>
      </c>
      <c r="C1806" s="4">
        <v>2445</v>
      </c>
      <c r="D1806" s="20">
        <v>44143</v>
      </c>
      <c r="E1806" s="21">
        <v>125</v>
      </c>
      <c r="F1806" s="21">
        <v>368</v>
      </c>
      <c r="G1806" s="4">
        <v>3</v>
      </c>
      <c r="H1806" s="4">
        <v>0</v>
      </c>
      <c r="I1806" s="4">
        <v>3</v>
      </c>
      <c r="J1806" s="70">
        <f>VLOOKUP(Table7[[#This Row],[PurchaseOrderID]],Purchase_Order!$A$2:$E$1228,5,0)</f>
        <v>1554</v>
      </c>
      <c r="K1806" s="4" t="str">
        <f>IF(Table7[[#This Row],[RejectedQty]]=0,"","Rejected")</f>
        <v/>
      </c>
    </row>
    <row r="1807" spans="1:11" x14ac:dyDescent="0.25">
      <c r="A1807" s="5">
        <v>2678</v>
      </c>
      <c r="B1807" s="5">
        <v>1085</v>
      </c>
      <c r="C1807" s="5">
        <v>2446</v>
      </c>
      <c r="D1807" s="18">
        <v>44143</v>
      </c>
      <c r="E1807" s="19">
        <v>125</v>
      </c>
      <c r="F1807" s="19">
        <v>369</v>
      </c>
      <c r="G1807" s="5">
        <v>3</v>
      </c>
      <c r="H1807" s="5">
        <v>0</v>
      </c>
      <c r="I1807" s="5">
        <v>3</v>
      </c>
      <c r="J1807" s="70">
        <f>VLOOKUP(Table7[[#This Row],[PurchaseOrderID]],Purchase_Order!$A$2:$E$1228,5,0)</f>
        <v>1554</v>
      </c>
      <c r="K1807" s="4" t="str">
        <f>IF(Table7[[#This Row],[RejectedQty]]=0,"","Rejected")</f>
        <v/>
      </c>
    </row>
    <row r="1808" spans="1:11" x14ac:dyDescent="0.25">
      <c r="A1808" s="4">
        <v>2679</v>
      </c>
      <c r="B1808" s="4">
        <v>1085</v>
      </c>
      <c r="C1808" s="4">
        <v>2447</v>
      </c>
      <c r="D1808" s="20">
        <v>44143</v>
      </c>
      <c r="E1808" s="21">
        <v>123</v>
      </c>
      <c r="F1808" s="21">
        <v>370</v>
      </c>
      <c r="G1808" s="4">
        <v>3</v>
      </c>
      <c r="H1808" s="4">
        <v>0</v>
      </c>
      <c r="I1808" s="4">
        <v>3</v>
      </c>
      <c r="J1808" s="70">
        <f>VLOOKUP(Table7[[#This Row],[PurchaseOrderID]],Purchase_Order!$A$2:$E$1228,5,0)</f>
        <v>1554</v>
      </c>
      <c r="K1808" s="4" t="str">
        <f>IF(Table7[[#This Row],[RejectedQty]]=0,"","Rejected")</f>
        <v/>
      </c>
    </row>
    <row r="1809" spans="1:11" x14ac:dyDescent="0.25">
      <c r="A1809" s="5">
        <v>2680</v>
      </c>
      <c r="B1809" s="5">
        <v>1085</v>
      </c>
      <c r="C1809" s="5">
        <v>2448</v>
      </c>
      <c r="D1809" s="18">
        <v>44143</v>
      </c>
      <c r="E1809" s="19">
        <v>125</v>
      </c>
      <c r="F1809" s="19">
        <v>371</v>
      </c>
      <c r="G1809" s="5">
        <v>3</v>
      </c>
      <c r="H1809" s="5">
        <v>0</v>
      </c>
      <c r="I1809" s="5">
        <v>3</v>
      </c>
      <c r="J1809" s="70">
        <f>VLOOKUP(Table7[[#This Row],[PurchaseOrderID]],Purchase_Order!$A$2:$E$1228,5,0)</f>
        <v>1554</v>
      </c>
      <c r="K1809" s="4" t="str">
        <f>IF(Table7[[#This Row],[RejectedQty]]=0,"","Rejected")</f>
        <v/>
      </c>
    </row>
    <row r="1810" spans="1:11" x14ac:dyDescent="0.25">
      <c r="A1810" s="4">
        <v>2681</v>
      </c>
      <c r="B1810" s="4">
        <v>1085</v>
      </c>
      <c r="C1810" s="4">
        <v>2449</v>
      </c>
      <c r="D1810" s="20">
        <v>44143</v>
      </c>
      <c r="E1810" s="21">
        <v>125</v>
      </c>
      <c r="F1810" s="21">
        <v>372</v>
      </c>
      <c r="G1810" s="4">
        <v>3</v>
      </c>
      <c r="H1810" s="4">
        <v>0</v>
      </c>
      <c r="I1810" s="4">
        <v>3</v>
      </c>
      <c r="J1810" s="70">
        <f>VLOOKUP(Table7[[#This Row],[PurchaseOrderID]],Purchase_Order!$A$2:$E$1228,5,0)</f>
        <v>1554</v>
      </c>
      <c r="K1810" s="4" t="str">
        <f>IF(Table7[[#This Row],[RejectedQty]]=0,"","Rejected")</f>
        <v/>
      </c>
    </row>
    <row r="1811" spans="1:11" x14ac:dyDescent="0.25">
      <c r="A1811" s="5">
        <v>2682</v>
      </c>
      <c r="B1811" s="5">
        <v>1085</v>
      </c>
      <c r="C1811" s="5">
        <v>2450</v>
      </c>
      <c r="D1811" s="18">
        <v>44143</v>
      </c>
      <c r="E1811" s="19">
        <v>125</v>
      </c>
      <c r="F1811" s="19">
        <v>373</v>
      </c>
      <c r="G1811" s="5">
        <v>3</v>
      </c>
      <c r="H1811" s="5">
        <v>0</v>
      </c>
      <c r="I1811" s="5">
        <v>3</v>
      </c>
      <c r="J1811" s="70">
        <f>VLOOKUP(Table7[[#This Row],[PurchaseOrderID]],Purchase_Order!$A$2:$E$1228,5,0)</f>
        <v>1554</v>
      </c>
      <c r="K1811" s="4" t="str">
        <f>IF(Table7[[#This Row],[RejectedQty]]=0,"","Rejected")</f>
        <v/>
      </c>
    </row>
    <row r="1812" spans="1:11" x14ac:dyDescent="0.25">
      <c r="A1812" s="4">
        <v>2683</v>
      </c>
      <c r="B1812" s="4">
        <v>1085</v>
      </c>
      <c r="C1812" s="4">
        <v>2451</v>
      </c>
      <c r="D1812" s="20">
        <v>44143</v>
      </c>
      <c r="E1812" s="21">
        <v>123</v>
      </c>
      <c r="F1812" s="21">
        <v>374</v>
      </c>
      <c r="G1812" s="4">
        <v>3</v>
      </c>
      <c r="H1812" s="4">
        <v>0</v>
      </c>
      <c r="I1812" s="4">
        <v>3</v>
      </c>
      <c r="J1812" s="70">
        <f>VLOOKUP(Table7[[#This Row],[PurchaseOrderID]],Purchase_Order!$A$2:$E$1228,5,0)</f>
        <v>1554</v>
      </c>
      <c r="K1812" s="4" t="str">
        <f>IF(Table7[[#This Row],[RejectedQty]]=0,"","Rejected")</f>
        <v/>
      </c>
    </row>
    <row r="1813" spans="1:11" x14ac:dyDescent="0.25">
      <c r="A1813" s="5">
        <v>2684</v>
      </c>
      <c r="B1813" s="5">
        <v>1086</v>
      </c>
      <c r="C1813" s="5">
        <v>2452</v>
      </c>
      <c r="D1813" s="18">
        <v>44143</v>
      </c>
      <c r="E1813" s="19">
        <v>123</v>
      </c>
      <c r="F1813" s="19">
        <v>2</v>
      </c>
      <c r="G1813" s="5">
        <v>3</v>
      </c>
      <c r="H1813" s="5">
        <v>0</v>
      </c>
      <c r="I1813" s="5">
        <v>3</v>
      </c>
      <c r="J1813" s="70">
        <f>VLOOKUP(Table7[[#This Row],[PurchaseOrderID]],Purchase_Order!$A$2:$E$1228,5,0)</f>
        <v>1688</v>
      </c>
      <c r="K1813" s="4" t="str">
        <f>IF(Table7[[#This Row],[RejectedQty]]=0,"","Rejected")</f>
        <v/>
      </c>
    </row>
    <row r="1814" spans="1:11" x14ac:dyDescent="0.25">
      <c r="A1814" s="4">
        <v>2685</v>
      </c>
      <c r="B1814" s="4">
        <v>1087</v>
      </c>
      <c r="C1814" s="4">
        <v>2453</v>
      </c>
      <c r="D1814" s="20">
        <v>44143</v>
      </c>
      <c r="E1814" s="21">
        <v>123</v>
      </c>
      <c r="F1814" s="21">
        <v>1</v>
      </c>
      <c r="G1814" s="4">
        <v>3</v>
      </c>
      <c r="H1814" s="4">
        <v>0</v>
      </c>
      <c r="I1814" s="4">
        <v>3</v>
      </c>
      <c r="J1814" s="70">
        <f>VLOOKUP(Table7[[#This Row],[PurchaseOrderID]],Purchase_Order!$A$2:$E$1228,5,0)</f>
        <v>1580</v>
      </c>
      <c r="K1814" s="4" t="str">
        <f>IF(Table7[[#This Row],[RejectedQty]]=0,"","Rejected")</f>
        <v/>
      </c>
    </row>
    <row r="1815" spans="1:11" x14ac:dyDescent="0.25">
      <c r="A1815" s="5">
        <v>2686</v>
      </c>
      <c r="B1815" s="5">
        <v>1088</v>
      </c>
      <c r="C1815" s="5">
        <v>2454</v>
      </c>
      <c r="D1815" s="18">
        <v>44143</v>
      </c>
      <c r="E1815" s="19">
        <v>123</v>
      </c>
      <c r="F1815" s="19">
        <v>361</v>
      </c>
      <c r="G1815" s="5">
        <v>3</v>
      </c>
      <c r="H1815" s="5">
        <v>0</v>
      </c>
      <c r="I1815" s="5">
        <v>3</v>
      </c>
      <c r="J1815" s="70">
        <f>VLOOKUP(Table7[[#This Row],[PurchaseOrderID]],Purchase_Order!$A$2:$E$1228,5,0)</f>
        <v>1496</v>
      </c>
      <c r="K1815" s="4" t="str">
        <f>IF(Table7[[#This Row],[RejectedQty]]=0,"","Rejected")</f>
        <v/>
      </c>
    </row>
    <row r="1816" spans="1:11" x14ac:dyDescent="0.25">
      <c r="A1816" s="4">
        <v>2687</v>
      </c>
      <c r="B1816" s="4">
        <v>1088</v>
      </c>
      <c r="C1816" s="4">
        <v>2455</v>
      </c>
      <c r="D1816" s="20">
        <v>44143</v>
      </c>
      <c r="E1816" s="21">
        <v>123</v>
      </c>
      <c r="F1816" s="21">
        <v>362</v>
      </c>
      <c r="G1816" s="4">
        <v>3</v>
      </c>
      <c r="H1816" s="4">
        <v>0</v>
      </c>
      <c r="I1816" s="4">
        <v>3</v>
      </c>
      <c r="J1816" s="70">
        <f>VLOOKUP(Table7[[#This Row],[PurchaseOrderID]],Purchase_Order!$A$2:$E$1228,5,0)</f>
        <v>1496</v>
      </c>
      <c r="K1816" s="4" t="str">
        <f>IF(Table7[[#This Row],[RejectedQty]]=0,"","Rejected")</f>
        <v/>
      </c>
    </row>
    <row r="1817" spans="1:11" x14ac:dyDescent="0.25">
      <c r="A1817" s="5">
        <v>2688</v>
      </c>
      <c r="B1817" s="5">
        <v>1088</v>
      </c>
      <c r="C1817" s="5">
        <v>2456</v>
      </c>
      <c r="D1817" s="18">
        <v>44143</v>
      </c>
      <c r="E1817" s="19">
        <v>123</v>
      </c>
      <c r="F1817" s="19">
        <v>363</v>
      </c>
      <c r="G1817" s="5">
        <v>3</v>
      </c>
      <c r="H1817" s="5">
        <v>0</v>
      </c>
      <c r="I1817" s="5">
        <v>3</v>
      </c>
      <c r="J1817" s="70">
        <f>VLOOKUP(Table7[[#This Row],[PurchaseOrderID]],Purchase_Order!$A$2:$E$1228,5,0)</f>
        <v>1496</v>
      </c>
      <c r="K1817" s="4" t="str">
        <f>IF(Table7[[#This Row],[RejectedQty]]=0,"","Rejected")</f>
        <v/>
      </c>
    </row>
    <row r="1818" spans="1:11" x14ac:dyDescent="0.25">
      <c r="A1818" s="4">
        <v>2689</v>
      </c>
      <c r="B1818" s="4">
        <v>1088</v>
      </c>
      <c r="C1818" s="4">
        <v>2457</v>
      </c>
      <c r="D1818" s="20">
        <v>44143</v>
      </c>
      <c r="E1818" s="21">
        <v>123</v>
      </c>
      <c r="F1818" s="21">
        <v>364</v>
      </c>
      <c r="G1818" s="4">
        <v>3</v>
      </c>
      <c r="H1818" s="4">
        <v>0</v>
      </c>
      <c r="I1818" s="4">
        <v>3</v>
      </c>
      <c r="J1818" s="70">
        <f>VLOOKUP(Table7[[#This Row],[PurchaseOrderID]],Purchase_Order!$A$2:$E$1228,5,0)</f>
        <v>1496</v>
      </c>
      <c r="K1818" s="4" t="str">
        <f>IF(Table7[[#This Row],[RejectedQty]]=0,"","Rejected")</f>
        <v/>
      </c>
    </row>
    <row r="1819" spans="1:11" x14ac:dyDescent="0.25">
      <c r="A1819" s="5">
        <v>2690</v>
      </c>
      <c r="B1819" s="5">
        <v>1088</v>
      </c>
      <c r="C1819" s="5">
        <v>2458</v>
      </c>
      <c r="D1819" s="18">
        <v>44143</v>
      </c>
      <c r="E1819" s="19">
        <v>125</v>
      </c>
      <c r="F1819" s="19">
        <v>365</v>
      </c>
      <c r="G1819" s="5">
        <v>3</v>
      </c>
      <c r="H1819" s="5">
        <v>0</v>
      </c>
      <c r="I1819" s="5">
        <v>3</v>
      </c>
      <c r="J1819" s="70">
        <f>VLOOKUP(Table7[[#This Row],[PurchaseOrderID]],Purchase_Order!$A$2:$E$1228,5,0)</f>
        <v>1496</v>
      </c>
      <c r="K1819" s="4" t="str">
        <f>IF(Table7[[#This Row],[RejectedQty]]=0,"","Rejected")</f>
        <v/>
      </c>
    </row>
    <row r="1820" spans="1:11" x14ac:dyDescent="0.25">
      <c r="A1820" s="4">
        <v>2691</v>
      </c>
      <c r="B1820" s="4">
        <v>1089</v>
      </c>
      <c r="C1820" s="4">
        <v>2459</v>
      </c>
      <c r="D1820" s="20">
        <v>44143</v>
      </c>
      <c r="E1820" s="21">
        <v>125</v>
      </c>
      <c r="F1820" s="21">
        <v>530</v>
      </c>
      <c r="G1820" s="4">
        <v>550</v>
      </c>
      <c r="H1820" s="4">
        <v>0</v>
      </c>
      <c r="I1820" s="4">
        <v>550</v>
      </c>
      <c r="J1820" s="70">
        <f>VLOOKUP(Table7[[#This Row],[PurchaseOrderID]],Purchase_Order!$A$2:$E$1228,5,0)</f>
        <v>1494</v>
      </c>
      <c r="K1820" s="4" t="str">
        <f>IF(Table7[[#This Row],[RejectedQty]]=0,"","Rejected")</f>
        <v/>
      </c>
    </row>
    <row r="1821" spans="1:11" x14ac:dyDescent="0.25">
      <c r="A1821" s="5">
        <v>2692</v>
      </c>
      <c r="B1821" s="5">
        <v>1090</v>
      </c>
      <c r="C1821" s="5">
        <v>2460</v>
      </c>
      <c r="D1821" s="18">
        <v>44143</v>
      </c>
      <c r="E1821" s="19">
        <v>123</v>
      </c>
      <c r="F1821" s="19">
        <v>4</v>
      </c>
      <c r="G1821" s="5">
        <v>3</v>
      </c>
      <c r="H1821" s="5">
        <v>0</v>
      </c>
      <c r="I1821" s="5">
        <v>3</v>
      </c>
      <c r="J1821" s="70">
        <f>VLOOKUP(Table7[[#This Row],[PurchaseOrderID]],Purchase_Order!$A$2:$E$1228,5,0)</f>
        <v>1650</v>
      </c>
      <c r="K1821" s="4" t="str">
        <f>IF(Table7[[#This Row],[RejectedQty]]=0,"","Rejected")</f>
        <v/>
      </c>
    </row>
    <row r="1822" spans="1:11" x14ac:dyDescent="0.25">
      <c r="A1822" s="4">
        <v>2693</v>
      </c>
      <c r="B1822" s="4">
        <v>1091</v>
      </c>
      <c r="C1822" s="4">
        <v>2461</v>
      </c>
      <c r="D1822" s="20">
        <v>44143</v>
      </c>
      <c r="E1822" s="21">
        <v>125</v>
      </c>
      <c r="F1822" s="21">
        <v>512</v>
      </c>
      <c r="G1822" s="4">
        <v>550</v>
      </c>
      <c r="H1822" s="4">
        <v>0</v>
      </c>
      <c r="I1822" s="4">
        <v>550</v>
      </c>
      <c r="J1822" s="70">
        <f>VLOOKUP(Table7[[#This Row],[PurchaseOrderID]],Purchase_Order!$A$2:$E$1228,5,0)</f>
        <v>1654</v>
      </c>
      <c r="K1822" s="4" t="str">
        <f>IF(Table7[[#This Row],[RejectedQty]]=0,"","Rejected")</f>
        <v/>
      </c>
    </row>
    <row r="1823" spans="1:11" x14ac:dyDescent="0.25">
      <c r="A1823" s="5">
        <v>2694</v>
      </c>
      <c r="B1823" s="5">
        <v>1092</v>
      </c>
      <c r="C1823" s="5">
        <v>2462</v>
      </c>
      <c r="D1823" s="18">
        <v>44143</v>
      </c>
      <c r="E1823" s="19">
        <v>123</v>
      </c>
      <c r="F1823" s="19">
        <v>513</v>
      </c>
      <c r="G1823" s="5">
        <v>550</v>
      </c>
      <c r="H1823" s="5">
        <v>82</v>
      </c>
      <c r="I1823" s="5">
        <v>468</v>
      </c>
      <c r="J1823" s="70">
        <f>VLOOKUP(Table7[[#This Row],[PurchaseOrderID]],Purchase_Order!$A$2:$E$1228,5,0)</f>
        <v>1664</v>
      </c>
      <c r="K1823" s="4" t="str">
        <f>IF(Table7[[#This Row],[RejectedQty]]=0,"","Rejected")</f>
        <v>Rejected</v>
      </c>
    </row>
    <row r="1824" spans="1:11" x14ac:dyDescent="0.25">
      <c r="A1824" s="4">
        <v>2695</v>
      </c>
      <c r="B1824" s="4">
        <v>1093</v>
      </c>
      <c r="C1824" s="4">
        <v>2463</v>
      </c>
      <c r="D1824" s="20">
        <v>44150</v>
      </c>
      <c r="E1824" s="21">
        <v>123</v>
      </c>
      <c r="F1824" s="21">
        <v>317</v>
      </c>
      <c r="G1824" s="4">
        <v>550</v>
      </c>
      <c r="H1824" s="4">
        <v>0</v>
      </c>
      <c r="I1824" s="4">
        <v>550</v>
      </c>
      <c r="J1824" s="70">
        <f>VLOOKUP(Table7[[#This Row],[PurchaseOrderID]],Purchase_Order!$A$2:$E$1228,5,0)</f>
        <v>1678</v>
      </c>
      <c r="K1824" s="4" t="str">
        <f>IF(Table7[[#This Row],[RejectedQty]]=0,"","Rejected")</f>
        <v/>
      </c>
    </row>
    <row r="1825" spans="1:11" x14ac:dyDescent="0.25">
      <c r="A1825" s="5">
        <v>2696</v>
      </c>
      <c r="B1825" s="5">
        <v>1093</v>
      </c>
      <c r="C1825" s="5">
        <v>2464</v>
      </c>
      <c r="D1825" s="18">
        <v>44150</v>
      </c>
      <c r="E1825" s="19">
        <v>125</v>
      </c>
      <c r="F1825" s="19">
        <v>318</v>
      </c>
      <c r="G1825" s="5">
        <v>550</v>
      </c>
      <c r="H1825" s="5">
        <v>0</v>
      </c>
      <c r="I1825" s="5">
        <v>550</v>
      </c>
      <c r="J1825" s="70">
        <f>VLOOKUP(Table7[[#This Row],[PurchaseOrderID]],Purchase_Order!$A$2:$E$1228,5,0)</f>
        <v>1678</v>
      </c>
      <c r="K1825" s="4" t="str">
        <f>IF(Table7[[#This Row],[RejectedQty]]=0,"","Rejected")</f>
        <v/>
      </c>
    </row>
    <row r="1826" spans="1:11" x14ac:dyDescent="0.25">
      <c r="A1826" s="4">
        <v>2697</v>
      </c>
      <c r="B1826" s="4">
        <v>1093</v>
      </c>
      <c r="C1826" s="4">
        <v>2465</v>
      </c>
      <c r="D1826" s="20">
        <v>44150</v>
      </c>
      <c r="E1826" s="21">
        <v>125</v>
      </c>
      <c r="F1826" s="21">
        <v>319</v>
      </c>
      <c r="G1826" s="4">
        <v>550</v>
      </c>
      <c r="H1826" s="4">
        <v>0</v>
      </c>
      <c r="I1826" s="4">
        <v>550</v>
      </c>
      <c r="J1826" s="70">
        <f>VLOOKUP(Table7[[#This Row],[PurchaseOrderID]],Purchase_Order!$A$2:$E$1228,5,0)</f>
        <v>1678</v>
      </c>
      <c r="K1826" s="4" t="str">
        <f>IF(Table7[[#This Row],[RejectedQty]]=0,"","Rejected")</f>
        <v/>
      </c>
    </row>
    <row r="1827" spans="1:11" x14ac:dyDescent="0.25">
      <c r="A1827" s="5">
        <v>2698</v>
      </c>
      <c r="B1827" s="5">
        <v>1094</v>
      </c>
      <c r="C1827" s="5">
        <v>2466</v>
      </c>
      <c r="D1827" s="18">
        <v>44150</v>
      </c>
      <c r="E1827" s="19">
        <v>125</v>
      </c>
      <c r="F1827" s="19">
        <v>415</v>
      </c>
      <c r="G1827" s="5">
        <v>3</v>
      </c>
      <c r="H1827" s="5">
        <v>0</v>
      </c>
      <c r="I1827" s="5">
        <v>3</v>
      </c>
      <c r="J1827" s="70">
        <f>VLOOKUP(Table7[[#This Row],[PurchaseOrderID]],Purchase_Order!$A$2:$E$1228,5,0)</f>
        <v>1616</v>
      </c>
      <c r="K1827" s="4" t="str">
        <f>IF(Table7[[#This Row],[RejectedQty]]=0,"","Rejected")</f>
        <v/>
      </c>
    </row>
    <row r="1828" spans="1:11" x14ac:dyDescent="0.25">
      <c r="A1828" s="4">
        <v>2699</v>
      </c>
      <c r="B1828" s="4">
        <v>1094</v>
      </c>
      <c r="C1828" s="4">
        <v>2467</v>
      </c>
      <c r="D1828" s="20">
        <v>44150</v>
      </c>
      <c r="E1828" s="21">
        <v>125</v>
      </c>
      <c r="F1828" s="21">
        <v>416</v>
      </c>
      <c r="G1828" s="4">
        <v>3</v>
      </c>
      <c r="H1828" s="4">
        <v>0</v>
      </c>
      <c r="I1828" s="4">
        <v>3</v>
      </c>
      <c r="J1828" s="70">
        <f>VLOOKUP(Table7[[#This Row],[PurchaseOrderID]],Purchase_Order!$A$2:$E$1228,5,0)</f>
        <v>1616</v>
      </c>
      <c r="K1828" s="4" t="str">
        <f>IF(Table7[[#This Row],[RejectedQty]]=0,"","Rejected")</f>
        <v/>
      </c>
    </row>
    <row r="1829" spans="1:11" x14ac:dyDescent="0.25">
      <c r="A1829" s="5">
        <v>2700</v>
      </c>
      <c r="B1829" s="5">
        <v>1095</v>
      </c>
      <c r="C1829" s="5">
        <v>2468</v>
      </c>
      <c r="D1829" s="18">
        <v>44150</v>
      </c>
      <c r="E1829" s="19">
        <v>123</v>
      </c>
      <c r="F1829" s="19">
        <v>433</v>
      </c>
      <c r="G1829" s="5">
        <v>3</v>
      </c>
      <c r="H1829" s="5">
        <v>0</v>
      </c>
      <c r="I1829" s="5">
        <v>3</v>
      </c>
      <c r="J1829" s="70">
        <f>VLOOKUP(Table7[[#This Row],[PurchaseOrderID]],Purchase_Order!$A$2:$E$1228,5,0)</f>
        <v>1492</v>
      </c>
      <c r="K1829" s="4" t="str">
        <f>IF(Table7[[#This Row],[RejectedQty]]=0,"","Rejected")</f>
        <v/>
      </c>
    </row>
    <row r="1830" spans="1:11" x14ac:dyDescent="0.25">
      <c r="A1830" s="4">
        <v>2701</v>
      </c>
      <c r="B1830" s="4">
        <v>1095</v>
      </c>
      <c r="C1830" s="4">
        <v>2469</v>
      </c>
      <c r="D1830" s="20">
        <v>44150</v>
      </c>
      <c r="E1830" s="21">
        <v>125</v>
      </c>
      <c r="F1830" s="21">
        <v>434</v>
      </c>
      <c r="G1830" s="4">
        <v>3</v>
      </c>
      <c r="H1830" s="4">
        <v>0</v>
      </c>
      <c r="I1830" s="4">
        <v>3</v>
      </c>
      <c r="J1830" s="70">
        <f>VLOOKUP(Table7[[#This Row],[PurchaseOrderID]],Purchase_Order!$A$2:$E$1228,5,0)</f>
        <v>1492</v>
      </c>
      <c r="K1830" s="4" t="str">
        <f>IF(Table7[[#This Row],[RejectedQty]]=0,"","Rejected")</f>
        <v/>
      </c>
    </row>
    <row r="1831" spans="1:11" x14ac:dyDescent="0.25">
      <c r="A1831" s="5">
        <v>2702</v>
      </c>
      <c r="B1831" s="5">
        <v>1095</v>
      </c>
      <c r="C1831" s="5">
        <v>2470</v>
      </c>
      <c r="D1831" s="18">
        <v>44150</v>
      </c>
      <c r="E1831" s="19">
        <v>125</v>
      </c>
      <c r="F1831" s="19">
        <v>435</v>
      </c>
      <c r="G1831" s="5">
        <v>3</v>
      </c>
      <c r="H1831" s="5">
        <v>0</v>
      </c>
      <c r="I1831" s="5">
        <v>3</v>
      </c>
      <c r="J1831" s="70">
        <f>VLOOKUP(Table7[[#This Row],[PurchaseOrderID]],Purchase_Order!$A$2:$E$1228,5,0)</f>
        <v>1492</v>
      </c>
      <c r="K1831" s="4" t="str">
        <f>IF(Table7[[#This Row],[RejectedQty]]=0,"","Rejected")</f>
        <v/>
      </c>
    </row>
    <row r="1832" spans="1:11" x14ac:dyDescent="0.25">
      <c r="A1832" s="4">
        <v>2703</v>
      </c>
      <c r="B1832" s="4">
        <v>1095</v>
      </c>
      <c r="C1832" s="4">
        <v>2471</v>
      </c>
      <c r="D1832" s="20">
        <v>44150</v>
      </c>
      <c r="E1832" s="21">
        <v>125</v>
      </c>
      <c r="F1832" s="21">
        <v>436</v>
      </c>
      <c r="G1832" s="4">
        <v>3</v>
      </c>
      <c r="H1832" s="4">
        <v>0</v>
      </c>
      <c r="I1832" s="4">
        <v>3</v>
      </c>
      <c r="J1832" s="70">
        <f>VLOOKUP(Table7[[#This Row],[PurchaseOrderID]],Purchase_Order!$A$2:$E$1228,5,0)</f>
        <v>1492</v>
      </c>
      <c r="K1832" s="4" t="str">
        <f>IF(Table7[[#This Row],[RejectedQty]]=0,"","Rejected")</f>
        <v/>
      </c>
    </row>
    <row r="1833" spans="1:11" x14ac:dyDescent="0.25">
      <c r="A1833" s="5">
        <v>2704</v>
      </c>
      <c r="B1833" s="5">
        <v>1095</v>
      </c>
      <c r="C1833" s="5">
        <v>2472</v>
      </c>
      <c r="D1833" s="18">
        <v>44150</v>
      </c>
      <c r="E1833" s="19">
        <v>123</v>
      </c>
      <c r="F1833" s="19">
        <v>437</v>
      </c>
      <c r="G1833" s="5">
        <v>3</v>
      </c>
      <c r="H1833" s="5">
        <v>0</v>
      </c>
      <c r="I1833" s="5">
        <v>3</v>
      </c>
      <c r="J1833" s="70">
        <f>VLOOKUP(Table7[[#This Row],[PurchaseOrderID]],Purchase_Order!$A$2:$E$1228,5,0)</f>
        <v>1492</v>
      </c>
      <c r="K1833" s="4" t="str">
        <f>IF(Table7[[#This Row],[RejectedQty]]=0,"","Rejected")</f>
        <v/>
      </c>
    </row>
    <row r="1834" spans="1:11" x14ac:dyDescent="0.25">
      <c r="A1834" s="4">
        <v>2705</v>
      </c>
      <c r="B1834" s="4">
        <v>1096</v>
      </c>
      <c r="C1834" s="4">
        <v>2473</v>
      </c>
      <c r="D1834" s="20">
        <v>44150</v>
      </c>
      <c r="E1834" s="21">
        <v>123</v>
      </c>
      <c r="F1834" s="21">
        <v>322</v>
      </c>
      <c r="G1834" s="4">
        <v>51</v>
      </c>
      <c r="H1834" s="4">
        <v>0</v>
      </c>
      <c r="I1834" s="4">
        <v>51</v>
      </c>
      <c r="J1834" s="70">
        <f>VLOOKUP(Table7[[#This Row],[PurchaseOrderID]],Purchase_Order!$A$2:$E$1228,5,0)</f>
        <v>1602</v>
      </c>
      <c r="K1834" s="4" t="str">
        <f>IF(Table7[[#This Row],[RejectedQty]]=0,"","Rejected")</f>
        <v/>
      </c>
    </row>
    <row r="1835" spans="1:11" x14ac:dyDescent="0.25">
      <c r="A1835" s="5">
        <v>2706</v>
      </c>
      <c r="B1835" s="5">
        <v>1097</v>
      </c>
      <c r="C1835" s="5">
        <v>2474</v>
      </c>
      <c r="D1835" s="18">
        <v>44150</v>
      </c>
      <c r="E1835" s="19">
        <v>123</v>
      </c>
      <c r="F1835" s="19">
        <v>452</v>
      </c>
      <c r="G1835" s="5">
        <v>3</v>
      </c>
      <c r="H1835" s="5">
        <v>0</v>
      </c>
      <c r="I1835" s="5">
        <v>3</v>
      </c>
      <c r="J1835" s="70">
        <f>VLOOKUP(Table7[[#This Row],[PurchaseOrderID]],Purchase_Order!$A$2:$E$1228,5,0)</f>
        <v>1540</v>
      </c>
      <c r="K1835" s="4" t="str">
        <f>IF(Table7[[#This Row],[RejectedQty]]=0,"","Rejected")</f>
        <v/>
      </c>
    </row>
    <row r="1836" spans="1:11" x14ac:dyDescent="0.25">
      <c r="A1836" s="4">
        <v>2707</v>
      </c>
      <c r="B1836" s="4">
        <v>1097</v>
      </c>
      <c r="C1836" s="4">
        <v>2475</v>
      </c>
      <c r="D1836" s="20">
        <v>44150</v>
      </c>
      <c r="E1836" s="21">
        <v>123</v>
      </c>
      <c r="F1836" s="21">
        <v>453</v>
      </c>
      <c r="G1836" s="4">
        <v>3</v>
      </c>
      <c r="H1836" s="4">
        <v>0</v>
      </c>
      <c r="I1836" s="4">
        <v>3</v>
      </c>
      <c r="J1836" s="70">
        <f>VLOOKUP(Table7[[#This Row],[PurchaseOrderID]],Purchase_Order!$A$2:$E$1228,5,0)</f>
        <v>1540</v>
      </c>
      <c r="K1836" s="4" t="str">
        <f>IF(Table7[[#This Row],[RejectedQty]]=0,"","Rejected")</f>
        <v/>
      </c>
    </row>
    <row r="1837" spans="1:11" x14ac:dyDescent="0.25">
      <c r="A1837" s="5">
        <v>2708</v>
      </c>
      <c r="B1837" s="5">
        <v>1097</v>
      </c>
      <c r="C1837" s="5">
        <v>2476</v>
      </c>
      <c r="D1837" s="18">
        <v>44150</v>
      </c>
      <c r="E1837" s="19">
        <v>123</v>
      </c>
      <c r="F1837" s="19">
        <v>454</v>
      </c>
      <c r="G1837" s="5">
        <v>3</v>
      </c>
      <c r="H1837" s="5">
        <v>0</v>
      </c>
      <c r="I1837" s="5">
        <v>3</v>
      </c>
      <c r="J1837" s="70">
        <f>VLOOKUP(Table7[[#This Row],[PurchaseOrderID]],Purchase_Order!$A$2:$E$1228,5,0)</f>
        <v>1540</v>
      </c>
      <c r="K1837" s="4" t="str">
        <f>IF(Table7[[#This Row],[RejectedQty]]=0,"","Rejected")</f>
        <v/>
      </c>
    </row>
    <row r="1838" spans="1:11" x14ac:dyDescent="0.25">
      <c r="A1838" s="4">
        <v>2709</v>
      </c>
      <c r="B1838" s="4">
        <v>1097</v>
      </c>
      <c r="C1838" s="4">
        <v>2477</v>
      </c>
      <c r="D1838" s="20">
        <v>44150</v>
      </c>
      <c r="E1838" s="21">
        <v>123</v>
      </c>
      <c r="F1838" s="21">
        <v>455</v>
      </c>
      <c r="G1838" s="4">
        <v>3</v>
      </c>
      <c r="H1838" s="4">
        <v>0</v>
      </c>
      <c r="I1838" s="4">
        <v>3</v>
      </c>
      <c r="J1838" s="70">
        <f>VLOOKUP(Table7[[#This Row],[PurchaseOrderID]],Purchase_Order!$A$2:$E$1228,5,0)</f>
        <v>1540</v>
      </c>
      <c r="K1838" s="4" t="str">
        <f>IF(Table7[[#This Row],[RejectedQty]]=0,"","Rejected")</f>
        <v/>
      </c>
    </row>
    <row r="1839" spans="1:11" x14ac:dyDescent="0.25">
      <c r="A1839" s="5">
        <v>2710</v>
      </c>
      <c r="B1839" s="5">
        <v>1097</v>
      </c>
      <c r="C1839" s="5">
        <v>2478</v>
      </c>
      <c r="D1839" s="18">
        <v>44150</v>
      </c>
      <c r="E1839" s="19">
        <v>123</v>
      </c>
      <c r="F1839" s="19">
        <v>456</v>
      </c>
      <c r="G1839" s="5">
        <v>3</v>
      </c>
      <c r="H1839" s="5">
        <v>0</v>
      </c>
      <c r="I1839" s="5">
        <v>3</v>
      </c>
      <c r="J1839" s="70">
        <f>VLOOKUP(Table7[[#This Row],[PurchaseOrderID]],Purchase_Order!$A$2:$E$1228,5,0)</f>
        <v>1540</v>
      </c>
      <c r="K1839" s="4" t="str">
        <f>IF(Table7[[#This Row],[RejectedQty]]=0,"","Rejected")</f>
        <v/>
      </c>
    </row>
    <row r="1840" spans="1:11" x14ac:dyDescent="0.25">
      <c r="A1840" s="4">
        <v>2711</v>
      </c>
      <c r="B1840" s="4">
        <v>1097</v>
      </c>
      <c r="C1840" s="4">
        <v>2479</v>
      </c>
      <c r="D1840" s="20">
        <v>44150</v>
      </c>
      <c r="E1840" s="21">
        <v>125</v>
      </c>
      <c r="F1840" s="21">
        <v>457</v>
      </c>
      <c r="G1840" s="4">
        <v>3</v>
      </c>
      <c r="H1840" s="4">
        <v>0</v>
      </c>
      <c r="I1840" s="4">
        <v>3</v>
      </c>
      <c r="J1840" s="70">
        <f>VLOOKUP(Table7[[#This Row],[PurchaseOrderID]],Purchase_Order!$A$2:$E$1228,5,0)</f>
        <v>1540</v>
      </c>
      <c r="K1840" s="4" t="str">
        <f>IF(Table7[[#This Row],[RejectedQty]]=0,"","Rejected")</f>
        <v/>
      </c>
    </row>
    <row r="1841" spans="1:11" x14ac:dyDescent="0.25">
      <c r="A1841" s="5">
        <v>2712</v>
      </c>
      <c r="B1841" s="5">
        <v>1098</v>
      </c>
      <c r="C1841" s="5">
        <v>2480</v>
      </c>
      <c r="D1841" s="18">
        <v>44150</v>
      </c>
      <c r="E1841" s="19">
        <v>125</v>
      </c>
      <c r="F1841" s="19">
        <v>941</v>
      </c>
      <c r="G1841" s="5">
        <v>550</v>
      </c>
      <c r="H1841" s="5">
        <v>0</v>
      </c>
      <c r="I1841" s="5">
        <v>550</v>
      </c>
      <c r="J1841" s="70">
        <f>VLOOKUP(Table7[[#This Row],[PurchaseOrderID]],Purchase_Order!$A$2:$E$1228,5,0)</f>
        <v>1628</v>
      </c>
      <c r="K1841" s="4" t="str">
        <f>IF(Table7[[#This Row],[RejectedQty]]=0,"","Rejected")</f>
        <v/>
      </c>
    </row>
    <row r="1842" spans="1:11" x14ac:dyDescent="0.25">
      <c r="A1842" s="4">
        <v>2713</v>
      </c>
      <c r="B1842" s="4">
        <v>1099</v>
      </c>
      <c r="C1842" s="4">
        <v>2481</v>
      </c>
      <c r="D1842" s="20">
        <v>44150</v>
      </c>
      <c r="E1842" s="21">
        <v>123</v>
      </c>
      <c r="F1842" s="21">
        <v>320</v>
      </c>
      <c r="G1842" s="4">
        <v>3</v>
      </c>
      <c r="H1842" s="4">
        <v>0</v>
      </c>
      <c r="I1842" s="4">
        <v>3</v>
      </c>
      <c r="J1842" s="70">
        <f>VLOOKUP(Table7[[#This Row],[PurchaseOrderID]],Purchase_Order!$A$2:$E$1228,5,0)</f>
        <v>1604</v>
      </c>
      <c r="K1842" s="4" t="str">
        <f>IF(Table7[[#This Row],[RejectedQty]]=0,"","Rejected")</f>
        <v/>
      </c>
    </row>
    <row r="1843" spans="1:11" x14ac:dyDescent="0.25">
      <c r="A1843" s="5">
        <v>2714</v>
      </c>
      <c r="B1843" s="5">
        <v>1099</v>
      </c>
      <c r="C1843" s="5">
        <v>2482</v>
      </c>
      <c r="D1843" s="18">
        <v>44150</v>
      </c>
      <c r="E1843" s="19">
        <v>125</v>
      </c>
      <c r="F1843" s="19">
        <v>321</v>
      </c>
      <c r="G1843" s="5">
        <v>3</v>
      </c>
      <c r="H1843" s="5">
        <v>0</v>
      </c>
      <c r="I1843" s="5">
        <v>3</v>
      </c>
      <c r="J1843" s="70">
        <f>VLOOKUP(Table7[[#This Row],[PurchaseOrderID]],Purchase_Order!$A$2:$E$1228,5,0)</f>
        <v>1604</v>
      </c>
      <c r="K1843" s="4" t="str">
        <f>IF(Table7[[#This Row],[RejectedQty]]=0,"","Rejected")</f>
        <v/>
      </c>
    </row>
    <row r="1844" spans="1:11" x14ac:dyDescent="0.25">
      <c r="A1844" s="4">
        <v>2715</v>
      </c>
      <c r="B1844" s="4">
        <v>1099</v>
      </c>
      <c r="C1844" s="4">
        <v>2483</v>
      </c>
      <c r="D1844" s="20">
        <v>44150</v>
      </c>
      <c r="E1844" s="21">
        <v>123</v>
      </c>
      <c r="F1844" s="21">
        <v>322</v>
      </c>
      <c r="G1844" s="4">
        <v>60</v>
      </c>
      <c r="H1844" s="4">
        <v>0</v>
      </c>
      <c r="I1844" s="4">
        <v>60</v>
      </c>
      <c r="J1844" s="70">
        <f>VLOOKUP(Table7[[#This Row],[PurchaseOrderID]],Purchase_Order!$A$2:$E$1228,5,0)</f>
        <v>1604</v>
      </c>
      <c r="K1844" s="4" t="str">
        <f>IF(Table7[[#This Row],[RejectedQty]]=0,"","Rejected")</f>
        <v/>
      </c>
    </row>
    <row r="1845" spans="1:11" x14ac:dyDescent="0.25">
      <c r="A1845" s="5">
        <v>2716</v>
      </c>
      <c r="B1845" s="5">
        <v>1100</v>
      </c>
      <c r="C1845" s="5">
        <v>2484</v>
      </c>
      <c r="D1845" s="18">
        <v>44150</v>
      </c>
      <c r="E1845" s="19">
        <v>123</v>
      </c>
      <c r="F1845" s="19">
        <v>504</v>
      </c>
      <c r="G1845" s="5">
        <v>3</v>
      </c>
      <c r="H1845" s="5">
        <v>0</v>
      </c>
      <c r="I1845" s="5">
        <v>3</v>
      </c>
      <c r="J1845" s="70">
        <f>VLOOKUP(Table7[[#This Row],[PurchaseOrderID]],Purchase_Order!$A$2:$E$1228,5,0)</f>
        <v>1690</v>
      </c>
      <c r="K1845" s="4" t="str">
        <f>IF(Table7[[#This Row],[RejectedQty]]=0,"","Rejected")</f>
        <v/>
      </c>
    </row>
    <row r="1846" spans="1:11" x14ac:dyDescent="0.25">
      <c r="A1846" s="4">
        <v>2717</v>
      </c>
      <c r="B1846" s="4">
        <v>1101</v>
      </c>
      <c r="C1846" s="4">
        <v>2485</v>
      </c>
      <c r="D1846" s="20">
        <v>44151</v>
      </c>
      <c r="E1846" s="21">
        <v>125</v>
      </c>
      <c r="F1846" s="21">
        <v>497</v>
      </c>
      <c r="G1846" s="4">
        <v>3</v>
      </c>
      <c r="H1846" s="4">
        <v>0</v>
      </c>
      <c r="I1846" s="4">
        <v>3</v>
      </c>
      <c r="J1846" s="70">
        <f>VLOOKUP(Table7[[#This Row],[PurchaseOrderID]],Purchase_Order!$A$2:$E$1228,5,0)</f>
        <v>1566</v>
      </c>
      <c r="K1846" s="4" t="str">
        <f>IF(Table7[[#This Row],[RejectedQty]]=0,"","Rejected")</f>
        <v/>
      </c>
    </row>
    <row r="1847" spans="1:11" x14ac:dyDescent="0.25">
      <c r="A1847" s="5">
        <v>2718</v>
      </c>
      <c r="B1847" s="5">
        <v>1102</v>
      </c>
      <c r="C1847" s="5">
        <v>2486</v>
      </c>
      <c r="D1847" s="18">
        <v>44151</v>
      </c>
      <c r="E1847" s="19">
        <v>125</v>
      </c>
      <c r="F1847" s="19">
        <v>323</v>
      </c>
      <c r="G1847" s="5">
        <v>3</v>
      </c>
      <c r="H1847" s="5">
        <v>0</v>
      </c>
      <c r="I1847" s="5">
        <v>3</v>
      </c>
      <c r="J1847" s="70">
        <f>VLOOKUP(Table7[[#This Row],[PurchaseOrderID]],Purchase_Order!$A$2:$E$1228,5,0)</f>
        <v>1698</v>
      </c>
      <c r="K1847" s="4" t="str">
        <f>IF(Table7[[#This Row],[RejectedQty]]=0,"","Rejected")</f>
        <v/>
      </c>
    </row>
    <row r="1848" spans="1:11" x14ac:dyDescent="0.25">
      <c r="A1848" s="4">
        <v>2719</v>
      </c>
      <c r="B1848" s="4">
        <v>1103</v>
      </c>
      <c r="C1848" s="4">
        <v>2487</v>
      </c>
      <c r="D1848" s="20">
        <v>44151</v>
      </c>
      <c r="E1848" s="21">
        <v>125</v>
      </c>
      <c r="F1848" s="21">
        <v>523</v>
      </c>
      <c r="G1848" s="4">
        <v>550</v>
      </c>
      <c r="H1848" s="4">
        <v>0</v>
      </c>
      <c r="I1848" s="4">
        <v>550</v>
      </c>
      <c r="J1848" s="70">
        <f>VLOOKUP(Table7[[#This Row],[PurchaseOrderID]],Purchase_Order!$A$2:$E$1228,5,0)</f>
        <v>1560</v>
      </c>
      <c r="K1848" s="4" t="str">
        <f>IF(Table7[[#This Row],[RejectedQty]]=0,"","Rejected")</f>
        <v/>
      </c>
    </row>
    <row r="1849" spans="1:11" x14ac:dyDescent="0.25">
      <c r="A1849" s="5">
        <v>2720</v>
      </c>
      <c r="B1849" s="5">
        <v>1103</v>
      </c>
      <c r="C1849" s="5">
        <v>2488</v>
      </c>
      <c r="D1849" s="18">
        <v>44151</v>
      </c>
      <c r="E1849" s="19">
        <v>125</v>
      </c>
      <c r="F1849" s="19">
        <v>524</v>
      </c>
      <c r="G1849" s="5">
        <v>550</v>
      </c>
      <c r="H1849" s="5">
        <v>0</v>
      </c>
      <c r="I1849" s="5">
        <v>550</v>
      </c>
      <c r="J1849" s="70">
        <f>VLOOKUP(Table7[[#This Row],[PurchaseOrderID]],Purchase_Order!$A$2:$E$1228,5,0)</f>
        <v>1560</v>
      </c>
      <c r="K1849" s="4" t="str">
        <f>IF(Table7[[#This Row],[RejectedQty]]=0,"","Rejected")</f>
        <v/>
      </c>
    </row>
    <row r="1850" spans="1:11" x14ac:dyDescent="0.25">
      <c r="A1850" s="4">
        <v>2721</v>
      </c>
      <c r="B1850" s="4">
        <v>1104</v>
      </c>
      <c r="C1850" s="4">
        <v>2489</v>
      </c>
      <c r="D1850" s="20">
        <v>44151</v>
      </c>
      <c r="E1850" s="21">
        <v>123</v>
      </c>
      <c r="F1850" s="21">
        <v>492</v>
      </c>
      <c r="G1850" s="4">
        <v>60</v>
      </c>
      <c r="H1850" s="4">
        <v>60</v>
      </c>
      <c r="I1850" s="4">
        <v>0</v>
      </c>
      <c r="J1850" s="70">
        <f>VLOOKUP(Table7[[#This Row],[PurchaseOrderID]],Purchase_Order!$A$2:$E$1228,5,0)</f>
        <v>1692</v>
      </c>
      <c r="K1850" s="4" t="str">
        <f>IF(Table7[[#This Row],[RejectedQty]]=0,"","Rejected")</f>
        <v>Rejected</v>
      </c>
    </row>
    <row r="1851" spans="1:11" x14ac:dyDescent="0.25">
      <c r="A1851" s="5">
        <v>2722</v>
      </c>
      <c r="B1851" s="5">
        <v>1104</v>
      </c>
      <c r="C1851" s="5">
        <v>2490</v>
      </c>
      <c r="D1851" s="18">
        <v>44151</v>
      </c>
      <c r="E1851" s="19">
        <v>125</v>
      </c>
      <c r="F1851" s="19">
        <v>493</v>
      </c>
      <c r="G1851" s="5">
        <v>60</v>
      </c>
      <c r="H1851" s="5">
        <v>60</v>
      </c>
      <c r="I1851" s="5">
        <v>0</v>
      </c>
      <c r="J1851" s="70">
        <f>VLOOKUP(Table7[[#This Row],[PurchaseOrderID]],Purchase_Order!$A$2:$E$1228,5,0)</f>
        <v>1692</v>
      </c>
      <c r="K1851" s="4" t="str">
        <f>IF(Table7[[#This Row],[RejectedQty]]=0,"","Rejected")</f>
        <v>Rejected</v>
      </c>
    </row>
    <row r="1852" spans="1:11" x14ac:dyDescent="0.25">
      <c r="A1852" s="4">
        <v>2723</v>
      </c>
      <c r="B1852" s="4">
        <v>1105</v>
      </c>
      <c r="C1852" s="4">
        <v>2491</v>
      </c>
      <c r="D1852" s="20">
        <v>44151</v>
      </c>
      <c r="E1852" s="21">
        <v>125</v>
      </c>
      <c r="F1852" s="21">
        <v>914</v>
      </c>
      <c r="G1852" s="4">
        <v>550</v>
      </c>
      <c r="H1852" s="4">
        <v>0</v>
      </c>
      <c r="I1852" s="4">
        <v>550</v>
      </c>
      <c r="J1852" s="70">
        <f>VLOOKUP(Table7[[#This Row],[PurchaseOrderID]],Purchase_Order!$A$2:$E$1228,5,0)</f>
        <v>1696</v>
      </c>
      <c r="K1852" s="4" t="str">
        <f>IF(Table7[[#This Row],[RejectedQty]]=0,"","Rejected")</f>
        <v/>
      </c>
    </row>
    <row r="1853" spans="1:11" x14ac:dyDescent="0.25">
      <c r="A1853" s="5">
        <v>2724</v>
      </c>
      <c r="B1853" s="5">
        <v>1105</v>
      </c>
      <c r="C1853" s="5">
        <v>2492</v>
      </c>
      <c r="D1853" s="18">
        <v>44151</v>
      </c>
      <c r="E1853" s="19">
        <v>125</v>
      </c>
      <c r="F1853" s="19">
        <v>915</v>
      </c>
      <c r="G1853" s="5">
        <v>523</v>
      </c>
      <c r="H1853" s="5">
        <v>0</v>
      </c>
      <c r="I1853" s="5">
        <v>523</v>
      </c>
      <c r="J1853" s="70">
        <f>VLOOKUP(Table7[[#This Row],[PurchaseOrderID]],Purchase_Order!$A$2:$E$1228,5,0)</f>
        <v>1696</v>
      </c>
      <c r="K1853" s="4" t="str">
        <f>IF(Table7[[#This Row],[RejectedQty]]=0,"","Rejected")</f>
        <v/>
      </c>
    </row>
    <row r="1854" spans="1:11" x14ac:dyDescent="0.25">
      <c r="A1854" s="4">
        <v>2725</v>
      </c>
      <c r="B1854" s="4">
        <v>1105</v>
      </c>
      <c r="C1854" s="4">
        <v>2493</v>
      </c>
      <c r="D1854" s="20">
        <v>44151</v>
      </c>
      <c r="E1854" s="21">
        <v>123</v>
      </c>
      <c r="F1854" s="21">
        <v>916</v>
      </c>
      <c r="G1854" s="4">
        <v>550</v>
      </c>
      <c r="H1854" s="4">
        <v>0</v>
      </c>
      <c r="I1854" s="4">
        <v>550</v>
      </c>
      <c r="J1854" s="70">
        <f>VLOOKUP(Table7[[#This Row],[PurchaseOrderID]],Purchase_Order!$A$2:$E$1228,5,0)</f>
        <v>1696</v>
      </c>
      <c r="K1854" s="4" t="str">
        <f>IF(Table7[[#This Row],[RejectedQty]]=0,"","Rejected")</f>
        <v/>
      </c>
    </row>
    <row r="1855" spans="1:11" x14ac:dyDescent="0.25">
      <c r="A1855" s="5">
        <v>2726</v>
      </c>
      <c r="B1855" s="5">
        <v>1106</v>
      </c>
      <c r="C1855" s="5">
        <v>2494</v>
      </c>
      <c r="D1855" s="18">
        <v>44151</v>
      </c>
      <c r="E1855" s="19">
        <v>123</v>
      </c>
      <c r="F1855" s="19">
        <v>506</v>
      </c>
      <c r="G1855" s="5">
        <v>51</v>
      </c>
      <c r="H1855" s="5">
        <v>0</v>
      </c>
      <c r="I1855" s="5">
        <v>51</v>
      </c>
      <c r="J1855" s="70">
        <f>VLOOKUP(Table7[[#This Row],[PurchaseOrderID]],Purchase_Order!$A$2:$E$1228,5,0)</f>
        <v>1504</v>
      </c>
      <c r="K1855" s="4" t="str">
        <f>IF(Table7[[#This Row],[RejectedQty]]=0,"","Rejected")</f>
        <v/>
      </c>
    </row>
    <row r="1856" spans="1:11" x14ac:dyDescent="0.25">
      <c r="A1856" s="4">
        <v>2727</v>
      </c>
      <c r="B1856" s="4">
        <v>1107</v>
      </c>
      <c r="C1856" s="4">
        <v>2495</v>
      </c>
      <c r="D1856" s="20">
        <v>44151</v>
      </c>
      <c r="E1856" s="21">
        <v>123</v>
      </c>
      <c r="F1856" s="21">
        <v>351</v>
      </c>
      <c r="G1856" s="4">
        <v>550</v>
      </c>
      <c r="H1856" s="4">
        <v>0</v>
      </c>
      <c r="I1856" s="4">
        <v>550</v>
      </c>
      <c r="J1856" s="70">
        <f>VLOOKUP(Table7[[#This Row],[PurchaseOrderID]],Purchase_Order!$A$2:$E$1228,5,0)</f>
        <v>1544</v>
      </c>
      <c r="K1856" s="4" t="str">
        <f>IF(Table7[[#This Row],[RejectedQty]]=0,"","Rejected")</f>
        <v/>
      </c>
    </row>
    <row r="1857" spans="1:11" x14ac:dyDescent="0.25">
      <c r="A1857" s="5">
        <v>2728</v>
      </c>
      <c r="B1857" s="5">
        <v>1107</v>
      </c>
      <c r="C1857" s="5">
        <v>2496</v>
      </c>
      <c r="D1857" s="18">
        <v>44151</v>
      </c>
      <c r="E1857" s="19">
        <v>123</v>
      </c>
      <c r="F1857" s="19">
        <v>352</v>
      </c>
      <c r="G1857" s="5">
        <v>550</v>
      </c>
      <c r="H1857" s="5">
        <v>0</v>
      </c>
      <c r="I1857" s="5">
        <v>550</v>
      </c>
      <c r="J1857" s="70">
        <f>VLOOKUP(Table7[[#This Row],[PurchaseOrderID]],Purchase_Order!$A$2:$E$1228,5,0)</f>
        <v>1544</v>
      </c>
      <c r="K1857" s="4" t="str">
        <f>IF(Table7[[#This Row],[RejectedQty]]=0,"","Rejected")</f>
        <v/>
      </c>
    </row>
    <row r="1858" spans="1:11" x14ac:dyDescent="0.25">
      <c r="A1858" s="4">
        <v>2729</v>
      </c>
      <c r="B1858" s="4">
        <v>1107</v>
      </c>
      <c r="C1858" s="4">
        <v>2497</v>
      </c>
      <c r="D1858" s="20">
        <v>44151</v>
      </c>
      <c r="E1858" s="21">
        <v>123</v>
      </c>
      <c r="F1858" s="21">
        <v>679</v>
      </c>
      <c r="G1858" s="4">
        <v>550</v>
      </c>
      <c r="H1858" s="4">
        <v>0</v>
      </c>
      <c r="I1858" s="4">
        <v>550</v>
      </c>
      <c r="J1858" s="70">
        <f>VLOOKUP(Table7[[#This Row],[PurchaseOrderID]],Purchase_Order!$A$2:$E$1228,5,0)</f>
        <v>1544</v>
      </c>
      <c r="K1858" s="4" t="str">
        <f>IF(Table7[[#This Row],[RejectedQty]]=0,"","Rejected")</f>
        <v/>
      </c>
    </row>
    <row r="1859" spans="1:11" x14ac:dyDescent="0.25">
      <c r="A1859" s="5">
        <v>2730</v>
      </c>
      <c r="B1859" s="5">
        <v>1108</v>
      </c>
      <c r="C1859" s="5">
        <v>2498</v>
      </c>
      <c r="D1859" s="18">
        <v>44151</v>
      </c>
      <c r="E1859" s="19">
        <v>123</v>
      </c>
      <c r="F1859" s="19">
        <v>507</v>
      </c>
      <c r="G1859" s="5">
        <v>550</v>
      </c>
      <c r="H1859" s="5">
        <v>0</v>
      </c>
      <c r="I1859" s="5">
        <v>550</v>
      </c>
      <c r="J1859" s="70">
        <f>VLOOKUP(Table7[[#This Row],[PurchaseOrderID]],Purchase_Order!$A$2:$E$1228,5,0)</f>
        <v>1530</v>
      </c>
      <c r="K1859" s="4" t="str">
        <f>IF(Table7[[#This Row],[RejectedQty]]=0,"","Rejected")</f>
        <v/>
      </c>
    </row>
    <row r="1860" spans="1:11" x14ac:dyDescent="0.25">
      <c r="A1860" s="4">
        <v>2731</v>
      </c>
      <c r="B1860" s="4">
        <v>1108</v>
      </c>
      <c r="C1860" s="4">
        <v>2499</v>
      </c>
      <c r="D1860" s="20">
        <v>44151</v>
      </c>
      <c r="E1860" s="21">
        <v>123</v>
      </c>
      <c r="F1860" s="21">
        <v>508</v>
      </c>
      <c r="G1860" s="4">
        <v>550</v>
      </c>
      <c r="H1860" s="4">
        <v>0</v>
      </c>
      <c r="I1860" s="4">
        <v>550</v>
      </c>
      <c r="J1860" s="70">
        <f>VLOOKUP(Table7[[#This Row],[PurchaseOrderID]],Purchase_Order!$A$2:$E$1228,5,0)</f>
        <v>1530</v>
      </c>
      <c r="K1860" s="4" t="str">
        <f>IF(Table7[[#This Row],[RejectedQty]]=0,"","Rejected")</f>
        <v/>
      </c>
    </row>
    <row r="1861" spans="1:11" x14ac:dyDescent="0.25">
      <c r="A1861" s="5">
        <v>2732</v>
      </c>
      <c r="B1861" s="5">
        <v>1109</v>
      </c>
      <c r="C1861" s="5">
        <v>2500</v>
      </c>
      <c r="D1861" s="18">
        <v>44151</v>
      </c>
      <c r="E1861" s="19">
        <v>125</v>
      </c>
      <c r="F1861" s="19">
        <v>355</v>
      </c>
      <c r="G1861" s="5">
        <v>550</v>
      </c>
      <c r="H1861" s="5">
        <v>0</v>
      </c>
      <c r="I1861" s="5">
        <v>550</v>
      </c>
      <c r="J1861" s="70">
        <f>VLOOKUP(Table7[[#This Row],[PurchaseOrderID]],Purchase_Order!$A$2:$E$1228,5,0)</f>
        <v>1508</v>
      </c>
      <c r="K1861" s="4" t="str">
        <f>IF(Table7[[#This Row],[RejectedQty]]=0,"","Rejected")</f>
        <v/>
      </c>
    </row>
    <row r="1862" spans="1:11" x14ac:dyDescent="0.25">
      <c r="A1862" s="4">
        <v>2733</v>
      </c>
      <c r="B1862" s="4">
        <v>1109</v>
      </c>
      <c r="C1862" s="4">
        <v>2501</v>
      </c>
      <c r="D1862" s="20">
        <v>44151</v>
      </c>
      <c r="E1862" s="21">
        <v>125</v>
      </c>
      <c r="F1862" s="21">
        <v>940</v>
      </c>
      <c r="G1862" s="4">
        <v>550</v>
      </c>
      <c r="H1862" s="4">
        <v>0</v>
      </c>
      <c r="I1862" s="4">
        <v>550</v>
      </c>
      <c r="J1862" s="70">
        <f>VLOOKUP(Table7[[#This Row],[PurchaseOrderID]],Purchase_Order!$A$2:$E$1228,5,0)</f>
        <v>1508</v>
      </c>
      <c r="K1862" s="4" t="str">
        <f>IF(Table7[[#This Row],[RejectedQty]]=0,"","Rejected")</f>
        <v/>
      </c>
    </row>
    <row r="1863" spans="1:11" x14ac:dyDescent="0.25">
      <c r="A1863" s="5">
        <v>2734</v>
      </c>
      <c r="B1863" s="5">
        <v>1109</v>
      </c>
      <c r="C1863" s="5">
        <v>2502</v>
      </c>
      <c r="D1863" s="18">
        <v>44151</v>
      </c>
      <c r="E1863" s="19">
        <v>123</v>
      </c>
      <c r="F1863" s="19">
        <v>535</v>
      </c>
      <c r="G1863" s="5">
        <v>550</v>
      </c>
      <c r="H1863" s="5">
        <v>0</v>
      </c>
      <c r="I1863" s="5">
        <v>550</v>
      </c>
      <c r="J1863" s="70">
        <f>VLOOKUP(Table7[[#This Row],[PurchaseOrderID]],Purchase_Order!$A$2:$E$1228,5,0)</f>
        <v>1508</v>
      </c>
      <c r="K1863" s="4" t="str">
        <f>IF(Table7[[#This Row],[RejectedQty]]=0,"","Rejected")</f>
        <v/>
      </c>
    </row>
    <row r="1864" spans="1:11" x14ac:dyDescent="0.25">
      <c r="A1864" s="4">
        <v>2735</v>
      </c>
      <c r="B1864" s="4">
        <v>1110</v>
      </c>
      <c r="C1864" s="4">
        <v>2503</v>
      </c>
      <c r="D1864" s="20">
        <v>44151</v>
      </c>
      <c r="E1864" s="21">
        <v>125</v>
      </c>
      <c r="F1864" s="21">
        <v>351</v>
      </c>
      <c r="G1864" s="4">
        <v>550</v>
      </c>
      <c r="H1864" s="4">
        <v>0</v>
      </c>
      <c r="I1864" s="4">
        <v>550</v>
      </c>
      <c r="J1864" s="70">
        <f>VLOOKUP(Table7[[#This Row],[PurchaseOrderID]],Purchase_Order!$A$2:$E$1228,5,0)</f>
        <v>1694</v>
      </c>
      <c r="K1864" s="4" t="str">
        <f>IF(Table7[[#This Row],[RejectedQty]]=0,"","Rejected")</f>
        <v/>
      </c>
    </row>
    <row r="1865" spans="1:11" x14ac:dyDescent="0.25">
      <c r="A1865" s="5">
        <v>2736</v>
      </c>
      <c r="B1865" s="5">
        <v>1110</v>
      </c>
      <c r="C1865" s="5">
        <v>2504</v>
      </c>
      <c r="D1865" s="18">
        <v>44151</v>
      </c>
      <c r="E1865" s="19">
        <v>123</v>
      </c>
      <c r="F1865" s="19">
        <v>352</v>
      </c>
      <c r="G1865" s="5">
        <v>550</v>
      </c>
      <c r="H1865" s="5">
        <v>55</v>
      </c>
      <c r="I1865" s="5">
        <v>495</v>
      </c>
      <c r="J1865" s="70">
        <f>VLOOKUP(Table7[[#This Row],[PurchaseOrderID]],Purchase_Order!$A$2:$E$1228,5,0)</f>
        <v>1694</v>
      </c>
      <c r="K1865" s="4" t="str">
        <f>IF(Table7[[#This Row],[RejectedQty]]=0,"","Rejected")</f>
        <v>Rejected</v>
      </c>
    </row>
    <row r="1866" spans="1:11" x14ac:dyDescent="0.25">
      <c r="A1866" s="4">
        <v>2737</v>
      </c>
      <c r="B1866" s="4">
        <v>1110</v>
      </c>
      <c r="C1866" s="4">
        <v>2505</v>
      </c>
      <c r="D1866" s="20">
        <v>44151</v>
      </c>
      <c r="E1866" s="21">
        <v>123</v>
      </c>
      <c r="F1866" s="21">
        <v>679</v>
      </c>
      <c r="G1866" s="4">
        <v>550</v>
      </c>
      <c r="H1866" s="4">
        <v>0</v>
      </c>
      <c r="I1866" s="4">
        <v>550</v>
      </c>
      <c r="J1866" s="70">
        <f>VLOOKUP(Table7[[#This Row],[PurchaseOrderID]],Purchase_Order!$A$2:$E$1228,5,0)</f>
        <v>1694</v>
      </c>
      <c r="K1866" s="4" t="str">
        <f>IF(Table7[[#This Row],[RejectedQty]]=0,"","Rejected")</f>
        <v/>
      </c>
    </row>
    <row r="1867" spans="1:11" x14ac:dyDescent="0.25">
      <c r="A1867" s="5">
        <v>2738</v>
      </c>
      <c r="B1867" s="5">
        <v>1111</v>
      </c>
      <c r="C1867" s="5">
        <v>2506</v>
      </c>
      <c r="D1867" s="18">
        <v>44151</v>
      </c>
      <c r="E1867" s="19">
        <v>125</v>
      </c>
      <c r="F1867" s="19">
        <v>507</v>
      </c>
      <c r="G1867" s="5">
        <v>550</v>
      </c>
      <c r="H1867" s="5">
        <v>0</v>
      </c>
      <c r="I1867" s="5">
        <v>550</v>
      </c>
      <c r="J1867" s="70">
        <f>VLOOKUP(Table7[[#This Row],[PurchaseOrderID]],Purchase_Order!$A$2:$E$1228,5,0)</f>
        <v>1624</v>
      </c>
      <c r="K1867" s="4" t="str">
        <f>IF(Table7[[#This Row],[RejectedQty]]=0,"","Rejected")</f>
        <v/>
      </c>
    </row>
    <row r="1868" spans="1:11" x14ac:dyDescent="0.25">
      <c r="A1868" s="4">
        <v>2739</v>
      </c>
      <c r="B1868" s="4">
        <v>1111</v>
      </c>
      <c r="C1868" s="4">
        <v>2507</v>
      </c>
      <c r="D1868" s="20">
        <v>44151</v>
      </c>
      <c r="E1868" s="21">
        <v>125</v>
      </c>
      <c r="F1868" s="21">
        <v>508</v>
      </c>
      <c r="G1868" s="4">
        <v>550</v>
      </c>
      <c r="H1868" s="4">
        <v>0</v>
      </c>
      <c r="I1868" s="4">
        <v>550</v>
      </c>
      <c r="J1868" s="70">
        <f>VLOOKUP(Table7[[#This Row],[PurchaseOrderID]],Purchase_Order!$A$2:$E$1228,5,0)</f>
        <v>1624</v>
      </c>
      <c r="K1868" s="4" t="str">
        <f>IF(Table7[[#This Row],[RejectedQty]]=0,"","Rejected")</f>
        <v/>
      </c>
    </row>
    <row r="1869" spans="1:11" x14ac:dyDescent="0.25">
      <c r="A1869" s="5">
        <v>2740</v>
      </c>
      <c r="B1869" s="5">
        <v>1112</v>
      </c>
      <c r="C1869" s="5">
        <v>2508</v>
      </c>
      <c r="D1869" s="18">
        <v>44151</v>
      </c>
      <c r="E1869" s="19">
        <v>125</v>
      </c>
      <c r="F1869" s="19">
        <v>491</v>
      </c>
      <c r="G1869" s="5">
        <v>3</v>
      </c>
      <c r="H1869" s="5">
        <v>0</v>
      </c>
      <c r="I1869" s="5">
        <v>3</v>
      </c>
      <c r="J1869" s="70">
        <f>VLOOKUP(Table7[[#This Row],[PurchaseOrderID]],Purchase_Order!$A$2:$E$1228,5,0)</f>
        <v>1548</v>
      </c>
      <c r="K1869" s="4" t="str">
        <f>IF(Table7[[#This Row],[RejectedQty]]=0,"","Rejected")</f>
        <v/>
      </c>
    </row>
    <row r="1870" spans="1:11" x14ac:dyDescent="0.25">
      <c r="A1870" s="4">
        <v>2741</v>
      </c>
      <c r="B1870" s="4">
        <v>1113</v>
      </c>
      <c r="C1870" s="4">
        <v>2509</v>
      </c>
      <c r="D1870" s="20">
        <v>44151</v>
      </c>
      <c r="E1870" s="21">
        <v>125</v>
      </c>
      <c r="F1870" s="21">
        <v>346</v>
      </c>
      <c r="G1870" s="4">
        <v>3</v>
      </c>
      <c r="H1870" s="4">
        <v>0</v>
      </c>
      <c r="I1870" s="4">
        <v>3</v>
      </c>
      <c r="J1870" s="70">
        <f>VLOOKUP(Table7[[#This Row],[PurchaseOrderID]],Purchase_Order!$A$2:$E$1228,5,0)</f>
        <v>1598</v>
      </c>
      <c r="K1870" s="4" t="str">
        <f>IF(Table7[[#This Row],[RejectedQty]]=0,"","Rejected")</f>
        <v/>
      </c>
    </row>
    <row r="1871" spans="1:11" x14ac:dyDescent="0.25">
      <c r="A1871" s="5">
        <v>2742</v>
      </c>
      <c r="B1871" s="5">
        <v>1113</v>
      </c>
      <c r="C1871" s="5">
        <v>2510</v>
      </c>
      <c r="D1871" s="18">
        <v>44151</v>
      </c>
      <c r="E1871" s="19">
        <v>123</v>
      </c>
      <c r="F1871" s="19">
        <v>347</v>
      </c>
      <c r="G1871" s="5">
        <v>3</v>
      </c>
      <c r="H1871" s="5">
        <v>0</v>
      </c>
      <c r="I1871" s="5">
        <v>3</v>
      </c>
      <c r="J1871" s="70">
        <f>VLOOKUP(Table7[[#This Row],[PurchaseOrderID]],Purchase_Order!$A$2:$E$1228,5,0)</f>
        <v>1598</v>
      </c>
      <c r="K1871" s="4" t="str">
        <f>IF(Table7[[#This Row],[RejectedQty]]=0,"","Rejected")</f>
        <v/>
      </c>
    </row>
    <row r="1872" spans="1:11" x14ac:dyDescent="0.25">
      <c r="A1872" s="4">
        <v>2743</v>
      </c>
      <c r="B1872" s="4">
        <v>1113</v>
      </c>
      <c r="C1872" s="4">
        <v>2511</v>
      </c>
      <c r="D1872" s="20">
        <v>44151</v>
      </c>
      <c r="E1872" s="21">
        <v>125</v>
      </c>
      <c r="F1872" s="21">
        <v>348</v>
      </c>
      <c r="G1872" s="4">
        <v>3</v>
      </c>
      <c r="H1872" s="4">
        <v>0</v>
      </c>
      <c r="I1872" s="4">
        <v>3</v>
      </c>
      <c r="J1872" s="70">
        <f>VLOOKUP(Table7[[#This Row],[PurchaseOrderID]],Purchase_Order!$A$2:$E$1228,5,0)</f>
        <v>1598</v>
      </c>
      <c r="K1872" s="4" t="str">
        <f>IF(Table7[[#This Row],[RejectedQty]]=0,"","Rejected")</f>
        <v/>
      </c>
    </row>
    <row r="1873" spans="1:11" x14ac:dyDescent="0.25">
      <c r="A1873" s="5">
        <v>2744</v>
      </c>
      <c r="B1873" s="5">
        <v>1114</v>
      </c>
      <c r="C1873" s="5">
        <v>2512</v>
      </c>
      <c r="D1873" s="18">
        <v>44151</v>
      </c>
      <c r="E1873" s="19">
        <v>125</v>
      </c>
      <c r="F1873" s="19">
        <v>935</v>
      </c>
      <c r="G1873" s="5">
        <v>550</v>
      </c>
      <c r="H1873" s="5">
        <v>0</v>
      </c>
      <c r="I1873" s="5">
        <v>550</v>
      </c>
      <c r="J1873" s="70">
        <f>VLOOKUP(Table7[[#This Row],[PurchaseOrderID]],Purchase_Order!$A$2:$E$1228,5,0)</f>
        <v>1658</v>
      </c>
      <c r="K1873" s="4" t="str">
        <f>IF(Table7[[#This Row],[RejectedQty]]=0,"","Rejected")</f>
        <v/>
      </c>
    </row>
    <row r="1874" spans="1:11" x14ac:dyDescent="0.25">
      <c r="A1874" s="4">
        <v>2745</v>
      </c>
      <c r="B1874" s="4">
        <v>1114</v>
      </c>
      <c r="C1874" s="4">
        <v>2513</v>
      </c>
      <c r="D1874" s="20">
        <v>44151</v>
      </c>
      <c r="E1874" s="21">
        <v>125</v>
      </c>
      <c r="F1874" s="21">
        <v>936</v>
      </c>
      <c r="G1874" s="4">
        <v>550</v>
      </c>
      <c r="H1874" s="4">
        <v>0</v>
      </c>
      <c r="I1874" s="4">
        <v>550</v>
      </c>
      <c r="J1874" s="70">
        <f>VLOOKUP(Table7[[#This Row],[PurchaseOrderID]],Purchase_Order!$A$2:$E$1228,5,0)</f>
        <v>1658</v>
      </c>
      <c r="K1874" s="4" t="str">
        <f>IF(Table7[[#This Row],[RejectedQty]]=0,"","Rejected")</f>
        <v/>
      </c>
    </row>
    <row r="1875" spans="1:11" x14ac:dyDescent="0.25">
      <c r="A1875" s="5">
        <v>2746</v>
      </c>
      <c r="B1875" s="5">
        <v>1115</v>
      </c>
      <c r="C1875" s="5">
        <v>2514</v>
      </c>
      <c r="D1875" s="18">
        <v>44151</v>
      </c>
      <c r="E1875" s="19">
        <v>123</v>
      </c>
      <c r="F1875" s="19">
        <v>379</v>
      </c>
      <c r="G1875" s="5">
        <v>3</v>
      </c>
      <c r="H1875" s="5">
        <v>0</v>
      </c>
      <c r="I1875" s="5">
        <v>3</v>
      </c>
      <c r="J1875" s="70">
        <f>VLOOKUP(Table7[[#This Row],[PurchaseOrderID]],Purchase_Order!$A$2:$E$1228,5,0)</f>
        <v>1536</v>
      </c>
      <c r="K1875" s="4" t="str">
        <f>IF(Table7[[#This Row],[RejectedQty]]=0,"","Rejected")</f>
        <v/>
      </c>
    </row>
    <row r="1876" spans="1:11" x14ac:dyDescent="0.25">
      <c r="A1876" s="4">
        <v>2747</v>
      </c>
      <c r="B1876" s="4">
        <v>1115</v>
      </c>
      <c r="C1876" s="4">
        <v>2515</v>
      </c>
      <c r="D1876" s="20">
        <v>44151</v>
      </c>
      <c r="E1876" s="21">
        <v>123</v>
      </c>
      <c r="F1876" s="21">
        <v>380</v>
      </c>
      <c r="G1876" s="4">
        <v>3</v>
      </c>
      <c r="H1876" s="4">
        <v>0</v>
      </c>
      <c r="I1876" s="4">
        <v>3</v>
      </c>
      <c r="J1876" s="70">
        <f>VLOOKUP(Table7[[#This Row],[PurchaseOrderID]],Purchase_Order!$A$2:$E$1228,5,0)</f>
        <v>1536</v>
      </c>
      <c r="K1876" s="4" t="str">
        <f>IF(Table7[[#This Row],[RejectedQty]]=0,"","Rejected")</f>
        <v/>
      </c>
    </row>
    <row r="1877" spans="1:11" x14ac:dyDescent="0.25">
      <c r="A1877" s="5">
        <v>2748</v>
      </c>
      <c r="B1877" s="5">
        <v>1115</v>
      </c>
      <c r="C1877" s="5">
        <v>2516</v>
      </c>
      <c r="D1877" s="18">
        <v>44151</v>
      </c>
      <c r="E1877" s="19">
        <v>123</v>
      </c>
      <c r="F1877" s="19">
        <v>381</v>
      </c>
      <c r="G1877" s="5">
        <v>3</v>
      </c>
      <c r="H1877" s="5">
        <v>0</v>
      </c>
      <c r="I1877" s="5">
        <v>3</v>
      </c>
      <c r="J1877" s="70">
        <f>VLOOKUP(Table7[[#This Row],[PurchaseOrderID]],Purchase_Order!$A$2:$E$1228,5,0)</f>
        <v>1536</v>
      </c>
      <c r="K1877" s="4" t="str">
        <f>IF(Table7[[#This Row],[RejectedQty]]=0,"","Rejected")</f>
        <v/>
      </c>
    </row>
    <row r="1878" spans="1:11" x14ac:dyDescent="0.25">
      <c r="A1878" s="4">
        <v>2749</v>
      </c>
      <c r="B1878" s="4">
        <v>1115</v>
      </c>
      <c r="C1878" s="4">
        <v>2517</v>
      </c>
      <c r="D1878" s="20">
        <v>44151</v>
      </c>
      <c r="E1878" s="21">
        <v>123</v>
      </c>
      <c r="F1878" s="21">
        <v>382</v>
      </c>
      <c r="G1878" s="4">
        <v>3</v>
      </c>
      <c r="H1878" s="4">
        <v>0</v>
      </c>
      <c r="I1878" s="4">
        <v>3</v>
      </c>
      <c r="J1878" s="70">
        <f>VLOOKUP(Table7[[#This Row],[PurchaseOrderID]],Purchase_Order!$A$2:$E$1228,5,0)</f>
        <v>1536</v>
      </c>
      <c r="K1878" s="4" t="str">
        <f>IF(Table7[[#This Row],[RejectedQty]]=0,"","Rejected")</f>
        <v/>
      </c>
    </row>
    <row r="1879" spans="1:11" x14ac:dyDescent="0.25">
      <c r="A1879" s="5">
        <v>2750</v>
      </c>
      <c r="B1879" s="5">
        <v>1115</v>
      </c>
      <c r="C1879" s="5">
        <v>2518</v>
      </c>
      <c r="D1879" s="18">
        <v>44151</v>
      </c>
      <c r="E1879" s="19">
        <v>123</v>
      </c>
      <c r="F1879" s="19">
        <v>383</v>
      </c>
      <c r="G1879" s="5">
        <v>3</v>
      </c>
      <c r="H1879" s="5">
        <v>0</v>
      </c>
      <c r="I1879" s="5">
        <v>3</v>
      </c>
      <c r="J1879" s="70">
        <f>VLOOKUP(Table7[[#This Row],[PurchaseOrderID]],Purchase_Order!$A$2:$E$1228,5,0)</f>
        <v>1536</v>
      </c>
      <c r="K1879" s="4" t="str">
        <f>IF(Table7[[#This Row],[RejectedQty]]=0,"","Rejected")</f>
        <v/>
      </c>
    </row>
    <row r="1880" spans="1:11" x14ac:dyDescent="0.25">
      <c r="A1880" s="4">
        <v>2751</v>
      </c>
      <c r="B1880" s="4">
        <v>1115</v>
      </c>
      <c r="C1880" s="4">
        <v>2519</v>
      </c>
      <c r="D1880" s="20">
        <v>44151</v>
      </c>
      <c r="E1880" s="21">
        <v>123</v>
      </c>
      <c r="F1880" s="21">
        <v>384</v>
      </c>
      <c r="G1880" s="4">
        <v>3</v>
      </c>
      <c r="H1880" s="4">
        <v>0</v>
      </c>
      <c r="I1880" s="4">
        <v>3</v>
      </c>
      <c r="J1880" s="70">
        <f>VLOOKUP(Table7[[#This Row],[PurchaseOrderID]],Purchase_Order!$A$2:$E$1228,5,0)</f>
        <v>1536</v>
      </c>
      <c r="K1880" s="4" t="str">
        <f>IF(Table7[[#This Row],[RejectedQty]]=0,"","Rejected")</f>
        <v/>
      </c>
    </row>
    <row r="1881" spans="1:11" x14ac:dyDescent="0.25">
      <c r="A1881" s="5">
        <v>2752</v>
      </c>
      <c r="B1881" s="5">
        <v>1115</v>
      </c>
      <c r="C1881" s="5">
        <v>2520</v>
      </c>
      <c r="D1881" s="18">
        <v>44151</v>
      </c>
      <c r="E1881" s="19">
        <v>123</v>
      </c>
      <c r="F1881" s="19">
        <v>385</v>
      </c>
      <c r="G1881" s="5">
        <v>3</v>
      </c>
      <c r="H1881" s="5">
        <v>0</v>
      </c>
      <c r="I1881" s="5">
        <v>3</v>
      </c>
      <c r="J1881" s="70">
        <f>VLOOKUP(Table7[[#This Row],[PurchaseOrderID]],Purchase_Order!$A$2:$E$1228,5,0)</f>
        <v>1536</v>
      </c>
      <c r="K1881" s="4" t="str">
        <f>IF(Table7[[#This Row],[RejectedQty]]=0,"","Rejected")</f>
        <v/>
      </c>
    </row>
    <row r="1882" spans="1:11" x14ac:dyDescent="0.25">
      <c r="A1882" s="4">
        <v>2753</v>
      </c>
      <c r="B1882" s="4">
        <v>1115</v>
      </c>
      <c r="C1882" s="4">
        <v>2521</v>
      </c>
      <c r="D1882" s="20">
        <v>44151</v>
      </c>
      <c r="E1882" s="21">
        <v>125</v>
      </c>
      <c r="F1882" s="21">
        <v>386</v>
      </c>
      <c r="G1882" s="4">
        <v>3</v>
      </c>
      <c r="H1882" s="4">
        <v>0</v>
      </c>
      <c r="I1882" s="4">
        <v>3</v>
      </c>
      <c r="J1882" s="70">
        <f>VLOOKUP(Table7[[#This Row],[PurchaseOrderID]],Purchase_Order!$A$2:$E$1228,5,0)</f>
        <v>1536</v>
      </c>
      <c r="K1882" s="4" t="str">
        <f>IF(Table7[[#This Row],[RejectedQty]]=0,"","Rejected")</f>
        <v/>
      </c>
    </row>
    <row r="1883" spans="1:11" x14ac:dyDescent="0.25">
      <c r="A1883" s="5">
        <v>2754</v>
      </c>
      <c r="B1883" s="5">
        <v>1115</v>
      </c>
      <c r="C1883" s="5">
        <v>2522</v>
      </c>
      <c r="D1883" s="18">
        <v>44151</v>
      </c>
      <c r="E1883" s="19">
        <v>125</v>
      </c>
      <c r="F1883" s="19">
        <v>387</v>
      </c>
      <c r="G1883" s="5">
        <v>3</v>
      </c>
      <c r="H1883" s="5">
        <v>0</v>
      </c>
      <c r="I1883" s="5">
        <v>3</v>
      </c>
      <c r="J1883" s="70">
        <f>VLOOKUP(Table7[[#This Row],[PurchaseOrderID]],Purchase_Order!$A$2:$E$1228,5,0)</f>
        <v>1536</v>
      </c>
      <c r="K1883" s="4" t="str">
        <f>IF(Table7[[#This Row],[RejectedQty]]=0,"","Rejected")</f>
        <v/>
      </c>
    </row>
    <row r="1884" spans="1:11" x14ac:dyDescent="0.25">
      <c r="A1884" s="4">
        <v>2755</v>
      </c>
      <c r="B1884" s="4">
        <v>1115</v>
      </c>
      <c r="C1884" s="4">
        <v>2523</v>
      </c>
      <c r="D1884" s="20">
        <v>44151</v>
      </c>
      <c r="E1884" s="21">
        <v>123</v>
      </c>
      <c r="F1884" s="21">
        <v>388</v>
      </c>
      <c r="G1884" s="4">
        <v>3</v>
      </c>
      <c r="H1884" s="4">
        <v>0</v>
      </c>
      <c r="I1884" s="4">
        <v>3</v>
      </c>
      <c r="J1884" s="70">
        <f>VLOOKUP(Table7[[#This Row],[PurchaseOrderID]],Purchase_Order!$A$2:$E$1228,5,0)</f>
        <v>1536</v>
      </c>
      <c r="K1884" s="4" t="str">
        <f>IF(Table7[[#This Row],[RejectedQty]]=0,"","Rejected")</f>
        <v/>
      </c>
    </row>
    <row r="1885" spans="1:11" x14ac:dyDescent="0.25">
      <c r="A1885" s="5">
        <v>2756</v>
      </c>
      <c r="B1885" s="5">
        <v>1115</v>
      </c>
      <c r="C1885" s="5">
        <v>2524</v>
      </c>
      <c r="D1885" s="18">
        <v>44151</v>
      </c>
      <c r="E1885" s="19">
        <v>125</v>
      </c>
      <c r="F1885" s="19">
        <v>389</v>
      </c>
      <c r="G1885" s="5">
        <v>3</v>
      </c>
      <c r="H1885" s="5">
        <v>0</v>
      </c>
      <c r="I1885" s="5">
        <v>3</v>
      </c>
      <c r="J1885" s="70">
        <f>VLOOKUP(Table7[[#This Row],[PurchaseOrderID]],Purchase_Order!$A$2:$E$1228,5,0)</f>
        <v>1536</v>
      </c>
      <c r="K1885" s="4" t="str">
        <f>IF(Table7[[#This Row],[RejectedQty]]=0,"","Rejected")</f>
        <v/>
      </c>
    </row>
    <row r="1886" spans="1:11" x14ac:dyDescent="0.25">
      <c r="A1886" s="4">
        <v>2757</v>
      </c>
      <c r="B1886" s="4">
        <v>1115</v>
      </c>
      <c r="C1886" s="4">
        <v>2525</v>
      </c>
      <c r="D1886" s="20">
        <v>44151</v>
      </c>
      <c r="E1886" s="21">
        <v>123</v>
      </c>
      <c r="F1886" s="21">
        <v>390</v>
      </c>
      <c r="G1886" s="4">
        <v>3</v>
      </c>
      <c r="H1886" s="4">
        <v>0</v>
      </c>
      <c r="I1886" s="4">
        <v>3</v>
      </c>
      <c r="J1886" s="70">
        <f>VLOOKUP(Table7[[#This Row],[PurchaseOrderID]],Purchase_Order!$A$2:$E$1228,5,0)</f>
        <v>1536</v>
      </c>
      <c r="K1886" s="4" t="str">
        <f>IF(Table7[[#This Row],[RejectedQty]]=0,"","Rejected")</f>
        <v/>
      </c>
    </row>
    <row r="1887" spans="1:11" x14ac:dyDescent="0.25">
      <c r="A1887" s="5">
        <v>2758</v>
      </c>
      <c r="B1887" s="5">
        <v>1115</v>
      </c>
      <c r="C1887" s="5">
        <v>2526</v>
      </c>
      <c r="D1887" s="18">
        <v>44151</v>
      </c>
      <c r="E1887" s="19">
        <v>123</v>
      </c>
      <c r="F1887" s="19">
        <v>391</v>
      </c>
      <c r="G1887" s="5">
        <v>3</v>
      </c>
      <c r="H1887" s="5">
        <v>0</v>
      </c>
      <c r="I1887" s="5">
        <v>3</v>
      </c>
      <c r="J1887" s="70">
        <f>VLOOKUP(Table7[[#This Row],[PurchaseOrderID]],Purchase_Order!$A$2:$E$1228,5,0)</f>
        <v>1536</v>
      </c>
      <c r="K1887" s="4" t="str">
        <f>IF(Table7[[#This Row],[RejectedQty]]=0,"","Rejected")</f>
        <v/>
      </c>
    </row>
    <row r="1888" spans="1:11" x14ac:dyDescent="0.25">
      <c r="A1888" s="4">
        <v>2759</v>
      </c>
      <c r="B1888" s="4">
        <v>1115</v>
      </c>
      <c r="C1888" s="4">
        <v>2527</v>
      </c>
      <c r="D1888" s="20">
        <v>44151</v>
      </c>
      <c r="E1888" s="21">
        <v>125</v>
      </c>
      <c r="F1888" s="21">
        <v>392</v>
      </c>
      <c r="G1888" s="4">
        <v>3</v>
      </c>
      <c r="H1888" s="4">
        <v>0</v>
      </c>
      <c r="I1888" s="4">
        <v>3</v>
      </c>
      <c r="J1888" s="70">
        <f>VLOOKUP(Table7[[#This Row],[PurchaseOrderID]],Purchase_Order!$A$2:$E$1228,5,0)</f>
        <v>1536</v>
      </c>
      <c r="K1888" s="4" t="str">
        <f>IF(Table7[[#This Row],[RejectedQty]]=0,"","Rejected")</f>
        <v/>
      </c>
    </row>
    <row r="1889" spans="1:11" x14ac:dyDescent="0.25">
      <c r="A1889" s="5">
        <v>2760</v>
      </c>
      <c r="B1889" s="5">
        <v>1115</v>
      </c>
      <c r="C1889" s="5">
        <v>2528</v>
      </c>
      <c r="D1889" s="18">
        <v>44151</v>
      </c>
      <c r="E1889" s="19">
        <v>125</v>
      </c>
      <c r="F1889" s="19">
        <v>393</v>
      </c>
      <c r="G1889" s="5">
        <v>3</v>
      </c>
      <c r="H1889" s="5">
        <v>0</v>
      </c>
      <c r="I1889" s="5">
        <v>3</v>
      </c>
      <c r="J1889" s="70">
        <f>VLOOKUP(Table7[[#This Row],[PurchaseOrderID]],Purchase_Order!$A$2:$E$1228,5,0)</f>
        <v>1536</v>
      </c>
      <c r="K1889" s="4" t="str">
        <f>IF(Table7[[#This Row],[RejectedQty]]=0,"","Rejected")</f>
        <v/>
      </c>
    </row>
    <row r="1890" spans="1:11" x14ac:dyDescent="0.25">
      <c r="A1890" s="4">
        <v>2761</v>
      </c>
      <c r="B1890" s="4">
        <v>1115</v>
      </c>
      <c r="C1890" s="4">
        <v>2529</v>
      </c>
      <c r="D1890" s="20">
        <v>44151</v>
      </c>
      <c r="E1890" s="21">
        <v>125</v>
      </c>
      <c r="F1890" s="21">
        <v>394</v>
      </c>
      <c r="G1890" s="4">
        <v>3</v>
      </c>
      <c r="H1890" s="4">
        <v>0</v>
      </c>
      <c r="I1890" s="4">
        <v>3</v>
      </c>
      <c r="J1890" s="70">
        <f>VLOOKUP(Table7[[#This Row],[PurchaseOrderID]],Purchase_Order!$A$2:$E$1228,5,0)</f>
        <v>1536</v>
      </c>
      <c r="K1890" s="4" t="str">
        <f>IF(Table7[[#This Row],[RejectedQty]]=0,"","Rejected")</f>
        <v/>
      </c>
    </row>
    <row r="1891" spans="1:11" x14ac:dyDescent="0.25">
      <c r="A1891" s="5">
        <v>2762</v>
      </c>
      <c r="B1891" s="5">
        <v>1115</v>
      </c>
      <c r="C1891" s="5">
        <v>2530</v>
      </c>
      <c r="D1891" s="18">
        <v>44151</v>
      </c>
      <c r="E1891" s="19">
        <v>125</v>
      </c>
      <c r="F1891" s="19">
        <v>395</v>
      </c>
      <c r="G1891" s="5">
        <v>3</v>
      </c>
      <c r="H1891" s="5">
        <v>0</v>
      </c>
      <c r="I1891" s="5">
        <v>3</v>
      </c>
      <c r="J1891" s="70">
        <f>VLOOKUP(Table7[[#This Row],[PurchaseOrderID]],Purchase_Order!$A$2:$E$1228,5,0)</f>
        <v>1536</v>
      </c>
      <c r="K1891" s="4" t="str">
        <f>IF(Table7[[#This Row],[RejectedQty]]=0,"","Rejected")</f>
        <v/>
      </c>
    </row>
    <row r="1892" spans="1:11" x14ac:dyDescent="0.25">
      <c r="A1892" s="4">
        <v>2763</v>
      </c>
      <c r="B1892" s="4">
        <v>1115</v>
      </c>
      <c r="C1892" s="4">
        <v>2531</v>
      </c>
      <c r="D1892" s="20">
        <v>44151</v>
      </c>
      <c r="E1892" s="21">
        <v>123</v>
      </c>
      <c r="F1892" s="21">
        <v>396</v>
      </c>
      <c r="G1892" s="4">
        <v>3</v>
      </c>
      <c r="H1892" s="4">
        <v>0</v>
      </c>
      <c r="I1892" s="4">
        <v>3</v>
      </c>
      <c r="J1892" s="70">
        <f>VLOOKUP(Table7[[#This Row],[PurchaseOrderID]],Purchase_Order!$A$2:$E$1228,5,0)</f>
        <v>1536</v>
      </c>
      <c r="K1892" s="4" t="str">
        <f>IF(Table7[[#This Row],[RejectedQty]]=0,"","Rejected")</f>
        <v/>
      </c>
    </row>
    <row r="1893" spans="1:11" x14ac:dyDescent="0.25">
      <c r="A1893" s="5">
        <v>2764</v>
      </c>
      <c r="B1893" s="5">
        <v>1115</v>
      </c>
      <c r="C1893" s="5">
        <v>2532</v>
      </c>
      <c r="D1893" s="18">
        <v>44151</v>
      </c>
      <c r="E1893" s="19">
        <v>125</v>
      </c>
      <c r="F1893" s="19">
        <v>397</v>
      </c>
      <c r="G1893" s="5">
        <v>3</v>
      </c>
      <c r="H1893" s="5">
        <v>0</v>
      </c>
      <c r="I1893" s="5">
        <v>3</v>
      </c>
      <c r="J1893" s="70">
        <f>VLOOKUP(Table7[[#This Row],[PurchaseOrderID]],Purchase_Order!$A$2:$E$1228,5,0)</f>
        <v>1536</v>
      </c>
      <c r="K1893" s="4" t="str">
        <f>IF(Table7[[#This Row],[RejectedQty]]=0,"","Rejected")</f>
        <v/>
      </c>
    </row>
    <row r="1894" spans="1:11" x14ac:dyDescent="0.25">
      <c r="A1894" s="4">
        <v>2765</v>
      </c>
      <c r="B1894" s="4">
        <v>1116</v>
      </c>
      <c r="C1894" s="4">
        <v>2533</v>
      </c>
      <c r="D1894" s="20">
        <v>44151</v>
      </c>
      <c r="E1894" s="21">
        <v>125</v>
      </c>
      <c r="F1894" s="21">
        <v>476</v>
      </c>
      <c r="G1894" s="4">
        <v>468</v>
      </c>
      <c r="H1894" s="4">
        <v>0</v>
      </c>
      <c r="I1894" s="4">
        <v>468</v>
      </c>
      <c r="J1894" s="70">
        <f>VLOOKUP(Table7[[#This Row],[PurchaseOrderID]],Purchase_Order!$A$2:$E$1228,5,0)</f>
        <v>1568</v>
      </c>
      <c r="K1894" s="4" t="str">
        <f>IF(Table7[[#This Row],[RejectedQty]]=0,"","Rejected")</f>
        <v/>
      </c>
    </row>
    <row r="1895" spans="1:11" x14ac:dyDescent="0.25">
      <c r="A1895" s="5">
        <v>2766</v>
      </c>
      <c r="B1895" s="5">
        <v>1116</v>
      </c>
      <c r="C1895" s="5">
        <v>2534</v>
      </c>
      <c r="D1895" s="18">
        <v>44151</v>
      </c>
      <c r="E1895" s="19">
        <v>125</v>
      </c>
      <c r="F1895" s="19">
        <v>477</v>
      </c>
      <c r="G1895" s="5">
        <v>550</v>
      </c>
      <c r="H1895" s="5">
        <v>0</v>
      </c>
      <c r="I1895" s="5">
        <v>550</v>
      </c>
      <c r="J1895" s="70">
        <f>VLOOKUP(Table7[[#This Row],[PurchaseOrderID]],Purchase_Order!$A$2:$E$1228,5,0)</f>
        <v>1568</v>
      </c>
      <c r="K1895" s="4" t="str">
        <f>IF(Table7[[#This Row],[RejectedQty]]=0,"","Rejected")</f>
        <v/>
      </c>
    </row>
    <row r="1896" spans="1:11" x14ac:dyDescent="0.25">
      <c r="A1896" s="4">
        <v>2767</v>
      </c>
      <c r="B1896" s="4">
        <v>1116</v>
      </c>
      <c r="C1896" s="4">
        <v>2535</v>
      </c>
      <c r="D1896" s="20">
        <v>44151</v>
      </c>
      <c r="E1896" s="21">
        <v>123</v>
      </c>
      <c r="F1896" s="21">
        <v>478</v>
      </c>
      <c r="G1896" s="4">
        <v>550</v>
      </c>
      <c r="H1896" s="4">
        <v>0</v>
      </c>
      <c r="I1896" s="4">
        <v>550</v>
      </c>
      <c r="J1896" s="70">
        <f>VLOOKUP(Table7[[#This Row],[PurchaseOrderID]],Purchase_Order!$A$2:$E$1228,5,0)</f>
        <v>1568</v>
      </c>
      <c r="K1896" s="4" t="str">
        <f>IF(Table7[[#This Row],[RejectedQty]]=0,"","Rejected")</f>
        <v/>
      </c>
    </row>
    <row r="1897" spans="1:11" x14ac:dyDescent="0.25">
      <c r="A1897" s="5">
        <v>2768</v>
      </c>
      <c r="B1897" s="5">
        <v>1116</v>
      </c>
      <c r="C1897" s="5">
        <v>2536</v>
      </c>
      <c r="D1897" s="18">
        <v>44151</v>
      </c>
      <c r="E1897" s="19">
        <v>123</v>
      </c>
      <c r="F1897" s="19">
        <v>479</v>
      </c>
      <c r="G1897" s="5">
        <v>550</v>
      </c>
      <c r="H1897" s="5">
        <v>0</v>
      </c>
      <c r="I1897" s="5">
        <v>550</v>
      </c>
      <c r="J1897" s="70">
        <f>VLOOKUP(Table7[[#This Row],[PurchaseOrderID]],Purchase_Order!$A$2:$E$1228,5,0)</f>
        <v>1568</v>
      </c>
      <c r="K1897" s="4" t="str">
        <f>IF(Table7[[#This Row],[RejectedQty]]=0,"","Rejected")</f>
        <v/>
      </c>
    </row>
    <row r="1898" spans="1:11" x14ac:dyDescent="0.25">
      <c r="A1898" s="4">
        <v>2769</v>
      </c>
      <c r="B1898" s="4">
        <v>1117</v>
      </c>
      <c r="C1898" s="4">
        <v>2537</v>
      </c>
      <c r="D1898" s="20">
        <v>44152</v>
      </c>
      <c r="E1898" s="21">
        <v>123</v>
      </c>
      <c r="F1898" s="21">
        <v>402</v>
      </c>
      <c r="G1898" s="4">
        <v>3</v>
      </c>
      <c r="H1898" s="4">
        <v>0</v>
      </c>
      <c r="I1898" s="4">
        <v>3</v>
      </c>
      <c r="J1898" s="70">
        <f>VLOOKUP(Table7[[#This Row],[PurchaseOrderID]],Purchase_Order!$A$2:$E$1228,5,0)</f>
        <v>1648</v>
      </c>
      <c r="K1898" s="4" t="str">
        <f>IF(Table7[[#This Row],[RejectedQty]]=0,"","Rejected")</f>
        <v/>
      </c>
    </row>
    <row r="1899" spans="1:11" x14ac:dyDescent="0.25">
      <c r="A1899" s="5">
        <v>2770</v>
      </c>
      <c r="B1899" s="5">
        <v>1118</v>
      </c>
      <c r="C1899" s="5">
        <v>2538</v>
      </c>
      <c r="D1899" s="18">
        <v>44152</v>
      </c>
      <c r="E1899" s="19">
        <v>123</v>
      </c>
      <c r="F1899" s="19">
        <v>512</v>
      </c>
      <c r="G1899" s="5">
        <v>550</v>
      </c>
      <c r="H1899" s="5">
        <v>0</v>
      </c>
      <c r="I1899" s="5">
        <v>550</v>
      </c>
      <c r="J1899" s="70">
        <f>VLOOKUP(Table7[[#This Row],[PurchaseOrderID]],Purchase_Order!$A$2:$E$1228,5,0)</f>
        <v>1646</v>
      </c>
      <c r="K1899" s="4" t="str">
        <f>IF(Table7[[#This Row],[RejectedQty]]=0,"","Rejected")</f>
        <v/>
      </c>
    </row>
    <row r="1900" spans="1:11" x14ac:dyDescent="0.25">
      <c r="A1900" s="4">
        <v>2771</v>
      </c>
      <c r="B1900" s="4">
        <v>1119</v>
      </c>
      <c r="C1900" s="4">
        <v>2539</v>
      </c>
      <c r="D1900" s="20">
        <v>44152</v>
      </c>
      <c r="E1900" s="21">
        <v>123</v>
      </c>
      <c r="F1900" s="21">
        <v>403</v>
      </c>
      <c r="G1900" s="4">
        <v>3</v>
      </c>
      <c r="H1900" s="4">
        <v>0</v>
      </c>
      <c r="I1900" s="4">
        <v>3</v>
      </c>
      <c r="J1900" s="70">
        <f>VLOOKUP(Table7[[#This Row],[PurchaseOrderID]],Purchase_Order!$A$2:$E$1228,5,0)</f>
        <v>1672</v>
      </c>
      <c r="K1900" s="4" t="str">
        <f>IF(Table7[[#This Row],[RejectedQty]]=0,"","Rejected")</f>
        <v/>
      </c>
    </row>
    <row r="1901" spans="1:11" x14ac:dyDescent="0.25">
      <c r="A1901" s="5">
        <v>2772</v>
      </c>
      <c r="B1901" s="5">
        <v>1119</v>
      </c>
      <c r="C1901" s="5">
        <v>2540</v>
      </c>
      <c r="D1901" s="18">
        <v>44152</v>
      </c>
      <c r="E1901" s="19">
        <v>123</v>
      </c>
      <c r="F1901" s="19">
        <v>404</v>
      </c>
      <c r="G1901" s="5">
        <v>3</v>
      </c>
      <c r="H1901" s="5">
        <v>0</v>
      </c>
      <c r="I1901" s="5">
        <v>3</v>
      </c>
      <c r="J1901" s="70">
        <f>VLOOKUP(Table7[[#This Row],[PurchaseOrderID]],Purchase_Order!$A$2:$E$1228,5,0)</f>
        <v>1672</v>
      </c>
      <c r="K1901" s="4" t="str">
        <f>IF(Table7[[#This Row],[RejectedQty]]=0,"","Rejected")</f>
        <v/>
      </c>
    </row>
    <row r="1902" spans="1:11" x14ac:dyDescent="0.25">
      <c r="A1902" s="4">
        <v>2773</v>
      </c>
      <c r="B1902" s="4">
        <v>1119</v>
      </c>
      <c r="C1902" s="4">
        <v>2541</v>
      </c>
      <c r="D1902" s="20">
        <v>44152</v>
      </c>
      <c r="E1902" s="21">
        <v>123</v>
      </c>
      <c r="F1902" s="21">
        <v>405</v>
      </c>
      <c r="G1902" s="4">
        <v>3</v>
      </c>
      <c r="H1902" s="4">
        <v>0</v>
      </c>
      <c r="I1902" s="4">
        <v>3</v>
      </c>
      <c r="J1902" s="70">
        <f>VLOOKUP(Table7[[#This Row],[PurchaseOrderID]],Purchase_Order!$A$2:$E$1228,5,0)</f>
        <v>1672</v>
      </c>
      <c r="K1902" s="4" t="str">
        <f>IF(Table7[[#This Row],[RejectedQty]]=0,"","Rejected")</f>
        <v/>
      </c>
    </row>
    <row r="1903" spans="1:11" x14ac:dyDescent="0.25">
      <c r="A1903" s="5">
        <v>2774</v>
      </c>
      <c r="B1903" s="5">
        <v>1119</v>
      </c>
      <c r="C1903" s="5">
        <v>2542</v>
      </c>
      <c r="D1903" s="18">
        <v>44152</v>
      </c>
      <c r="E1903" s="19">
        <v>125</v>
      </c>
      <c r="F1903" s="19">
        <v>406</v>
      </c>
      <c r="G1903" s="5">
        <v>3</v>
      </c>
      <c r="H1903" s="5">
        <v>0</v>
      </c>
      <c r="I1903" s="5">
        <v>3</v>
      </c>
      <c r="J1903" s="70">
        <f>VLOOKUP(Table7[[#This Row],[PurchaseOrderID]],Purchase_Order!$A$2:$E$1228,5,0)</f>
        <v>1672</v>
      </c>
      <c r="K1903" s="4" t="str">
        <f>IF(Table7[[#This Row],[RejectedQty]]=0,"","Rejected")</f>
        <v/>
      </c>
    </row>
    <row r="1904" spans="1:11" x14ac:dyDescent="0.25">
      <c r="A1904" s="4">
        <v>2775</v>
      </c>
      <c r="B1904" s="4">
        <v>1119</v>
      </c>
      <c r="C1904" s="4">
        <v>2543</v>
      </c>
      <c r="D1904" s="20">
        <v>44152</v>
      </c>
      <c r="E1904" s="21">
        <v>125</v>
      </c>
      <c r="F1904" s="21">
        <v>407</v>
      </c>
      <c r="G1904" s="4">
        <v>3</v>
      </c>
      <c r="H1904" s="4">
        <v>0</v>
      </c>
      <c r="I1904" s="4">
        <v>3</v>
      </c>
      <c r="J1904" s="70">
        <f>VLOOKUP(Table7[[#This Row],[PurchaseOrderID]],Purchase_Order!$A$2:$E$1228,5,0)</f>
        <v>1672</v>
      </c>
      <c r="K1904" s="4" t="str">
        <f>IF(Table7[[#This Row],[RejectedQty]]=0,"","Rejected")</f>
        <v/>
      </c>
    </row>
    <row r="1905" spans="1:11" x14ac:dyDescent="0.25">
      <c r="A1905" s="5">
        <v>2776</v>
      </c>
      <c r="B1905" s="5">
        <v>1120</v>
      </c>
      <c r="C1905" s="5">
        <v>2544</v>
      </c>
      <c r="D1905" s="18">
        <v>44152</v>
      </c>
      <c r="E1905" s="19">
        <v>123</v>
      </c>
      <c r="F1905" s="19">
        <v>525</v>
      </c>
      <c r="G1905" s="5">
        <v>550</v>
      </c>
      <c r="H1905" s="5">
        <v>0</v>
      </c>
      <c r="I1905" s="5">
        <v>550</v>
      </c>
      <c r="J1905" s="70">
        <f>VLOOKUP(Table7[[#This Row],[PurchaseOrderID]],Purchase_Order!$A$2:$E$1228,5,0)</f>
        <v>1600</v>
      </c>
      <c r="K1905" s="4" t="str">
        <f>IF(Table7[[#This Row],[RejectedQty]]=0,"","Rejected")</f>
        <v/>
      </c>
    </row>
    <row r="1906" spans="1:11" x14ac:dyDescent="0.25">
      <c r="A1906" s="4">
        <v>2777</v>
      </c>
      <c r="B1906" s="4">
        <v>1121</v>
      </c>
      <c r="C1906" s="4">
        <v>2545</v>
      </c>
      <c r="D1906" s="20">
        <v>44152</v>
      </c>
      <c r="E1906" s="21">
        <v>125</v>
      </c>
      <c r="F1906" s="21">
        <v>526</v>
      </c>
      <c r="G1906" s="4">
        <v>550</v>
      </c>
      <c r="H1906" s="4">
        <v>0</v>
      </c>
      <c r="I1906" s="4">
        <v>550</v>
      </c>
      <c r="J1906" s="70">
        <f>VLOOKUP(Table7[[#This Row],[PurchaseOrderID]],Purchase_Order!$A$2:$E$1228,5,0)</f>
        <v>1522</v>
      </c>
      <c r="K1906" s="4" t="str">
        <f>IF(Table7[[#This Row],[RejectedQty]]=0,"","Rejected")</f>
        <v/>
      </c>
    </row>
    <row r="1907" spans="1:11" x14ac:dyDescent="0.25">
      <c r="A1907" s="5">
        <v>2778</v>
      </c>
      <c r="B1907" s="5">
        <v>1122</v>
      </c>
      <c r="C1907" s="5">
        <v>2546</v>
      </c>
      <c r="D1907" s="18">
        <v>44152</v>
      </c>
      <c r="E1907" s="19">
        <v>123</v>
      </c>
      <c r="F1907" s="19">
        <v>908</v>
      </c>
      <c r="G1907" s="5">
        <v>550</v>
      </c>
      <c r="H1907" s="5">
        <v>82</v>
      </c>
      <c r="I1907" s="5">
        <v>468</v>
      </c>
      <c r="J1907" s="70">
        <f>VLOOKUP(Table7[[#This Row],[PurchaseOrderID]],Purchase_Order!$A$2:$E$1228,5,0)</f>
        <v>1570</v>
      </c>
      <c r="K1907" s="4" t="str">
        <f>IF(Table7[[#This Row],[RejectedQty]]=0,"","Rejected")</f>
        <v>Rejected</v>
      </c>
    </row>
    <row r="1908" spans="1:11" x14ac:dyDescent="0.25">
      <c r="A1908" s="4">
        <v>2779</v>
      </c>
      <c r="B1908" s="4">
        <v>1122</v>
      </c>
      <c r="C1908" s="4">
        <v>2547</v>
      </c>
      <c r="D1908" s="20">
        <v>44152</v>
      </c>
      <c r="E1908" s="21">
        <v>123</v>
      </c>
      <c r="F1908" s="21">
        <v>909</v>
      </c>
      <c r="G1908" s="4">
        <v>550</v>
      </c>
      <c r="H1908" s="4">
        <v>0</v>
      </c>
      <c r="I1908" s="4">
        <v>550</v>
      </c>
      <c r="J1908" s="70">
        <f>VLOOKUP(Table7[[#This Row],[PurchaseOrderID]],Purchase_Order!$A$2:$E$1228,5,0)</f>
        <v>1570</v>
      </c>
      <c r="K1908" s="4" t="str">
        <f>IF(Table7[[#This Row],[RejectedQty]]=0,"","Rejected")</f>
        <v/>
      </c>
    </row>
    <row r="1909" spans="1:11" x14ac:dyDescent="0.25">
      <c r="A1909" s="5">
        <v>2780</v>
      </c>
      <c r="B1909" s="5">
        <v>1123</v>
      </c>
      <c r="C1909" s="5">
        <v>2548</v>
      </c>
      <c r="D1909" s="18">
        <v>44152</v>
      </c>
      <c r="E1909" s="19">
        <v>125</v>
      </c>
      <c r="F1909" s="19">
        <v>356</v>
      </c>
      <c r="G1909" s="5">
        <v>60</v>
      </c>
      <c r="H1909" s="5">
        <v>0</v>
      </c>
      <c r="I1909" s="5">
        <v>60</v>
      </c>
      <c r="J1909" s="70">
        <f>VLOOKUP(Table7[[#This Row],[PurchaseOrderID]],Purchase_Order!$A$2:$E$1228,5,0)</f>
        <v>1516</v>
      </c>
      <c r="K1909" s="4" t="str">
        <f>IF(Table7[[#This Row],[RejectedQty]]=0,"","Rejected")</f>
        <v/>
      </c>
    </row>
    <row r="1910" spans="1:11" x14ac:dyDescent="0.25">
      <c r="A1910" s="4">
        <v>2781</v>
      </c>
      <c r="B1910" s="4">
        <v>1123</v>
      </c>
      <c r="C1910" s="4">
        <v>2549</v>
      </c>
      <c r="D1910" s="20">
        <v>44152</v>
      </c>
      <c r="E1910" s="21">
        <v>125</v>
      </c>
      <c r="F1910" s="21">
        <v>357</v>
      </c>
      <c r="G1910" s="4">
        <v>60</v>
      </c>
      <c r="H1910" s="4">
        <v>0</v>
      </c>
      <c r="I1910" s="4">
        <v>60</v>
      </c>
      <c r="J1910" s="70">
        <f>VLOOKUP(Table7[[#This Row],[PurchaseOrderID]],Purchase_Order!$A$2:$E$1228,5,0)</f>
        <v>1516</v>
      </c>
      <c r="K1910" s="4" t="str">
        <f>IF(Table7[[#This Row],[RejectedQty]]=0,"","Rejected")</f>
        <v/>
      </c>
    </row>
    <row r="1911" spans="1:11" x14ac:dyDescent="0.25">
      <c r="A1911" s="5">
        <v>2782</v>
      </c>
      <c r="B1911" s="5">
        <v>1124</v>
      </c>
      <c r="C1911" s="5">
        <v>2550</v>
      </c>
      <c r="D1911" s="18">
        <v>44152</v>
      </c>
      <c r="E1911" s="19">
        <v>125</v>
      </c>
      <c r="F1911" s="19">
        <v>935</v>
      </c>
      <c r="G1911" s="5">
        <v>550</v>
      </c>
      <c r="H1911" s="5">
        <v>0</v>
      </c>
      <c r="I1911" s="5">
        <v>550</v>
      </c>
      <c r="J1911" s="70">
        <f>VLOOKUP(Table7[[#This Row],[PurchaseOrderID]],Purchase_Order!$A$2:$E$1228,5,0)</f>
        <v>1506</v>
      </c>
      <c r="K1911" s="4" t="str">
        <f>IF(Table7[[#This Row],[RejectedQty]]=0,"","Rejected")</f>
        <v/>
      </c>
    </row>
    <row r="1912" spans="1:11" x14ac:dyDescent="0.25">
      <c r="A1912" s="4">
        <v>2783</v>
      </c>
      <c r="B1912" s="4">
        <v>1124</v>
      </c>
      <c r="C1912" s="4">
        <v>2551</v>
      </c>
      <c r="D1912" s="20">
        <v>44152</v>
      </c>
      <c r="E1912" s="21">
        <v>125</v>
      </c>
      <c r="F1912" s="21">
        <v>936</v>
      </c>
      <c r="G1912" s="4">
        <v>550</v>
      </c>
      <c r="H1912" s="4">
        <v>0</v>
      </c>
      <c r="I1912" s="4">
        <v>550</v>
      </c>
      <c r="J1912" s="70">
        <f>VLOOKUP(Table7[[#This Row],[PurchaseOrderID]],Purchase_Order!$A$2:$E$1228,5,0)</f>
        <v>1506</v>
      </c>
      <c r="K1912" s="4" t="str">
        <f>IF(Table7[[#This Row],[RejectedQty]]=0,"","Rejected")</f>
        <v/>
      </c>
    </row>
    <row r="1913" spans="1:11" x14ac:dyDescent="0.25">
      <c r="A1913" s="5">
        <v>2784</v>
      </c>
      <c r="B1913" s="5">
        <v>1125</v>
      </c>
      <c r="C1913" s="5">
        <v>2552</v>
      </c>
      <c r="D1913" s="18">
        <v>44152</v>
      </c>
      <c r="E1913" s="19">
        <v>123</v>
      </c>
      <c r="F1913" s="19">
        <v>524</v>
      </c>
      <c r="G1913" s="5">
        <v>550</v>
      </c>
      <c r="H1913" s="5">
        <v>0</v>
      </c>
      <c r="I1913" s="5">
        <v>550</v>
      </c>
      <c r="J1913" s="70">
        <f>VLOOKUP(Table7[[#This Row],[PurchaseOrderID]],Purchase_Order!$A$2:$E$1228,5,0)</f>
        <v>1626</v>
      </c>
      <c r="K1913" s="4" t="str">
        <f>IF(Table7[[#This Row],[RejectedQty]]=0,"","Rejected")</f>
        <v/>
      </c>
    </row>
    <row r="1914" spans="1:11" x14ac:dyDescent="0.25">
      <c r="A1914" s="4">
        <v>2785</v>
      </c>
      <c r="B1914" s="4">
        <v>1126</v>
      </c>
      <c r="C1914" s="4">
        <v>2553</v>
      </c>
      <c r="D1914" s="20">
        <v>44152</v>
      </c>
      <c r="E1914" s="21">
        <v>125</v>
      </c>
      <c r="F1914" s="21">
        <v>911</v>
      </c>
      <c r="G1914" s="4">
        <v>468</v>
      </c>
      <c r="H1914" s="4">
        <v>0</v>
      </c>
      <c r="I1914" s="4">
        <v>468</v>
      </c>
      <c r="J1914" s="70">
        <f>VLOOKUP(Table7[[#This Row],[PurchaseOrderID]],Purchase_Order!$A$2:$E$1228,5,0)</f>
        <v>1542</v>
      </c>
      <c r="K1914" s="4" t="str">
        <f>IF(Table7[[#This Row],[RejectedQty]]=0,"","Rejected")</f>
        <v/>
      </c>
    </row>
    <row r="1915" spans="1:11" x14ac:dyDescent="0.25">
      <c r="A1915" s="5">
        <v>2786</v>
      </c>
      <c r="B1915" s="5">
        <v>1126</v>
      </c>
      <c r="C1915" s="5">
        <v>2554</v>
      </c>
      <c r="D1915" s="18">
        <v>44152</v>
      </c>
      <c r="E1915" s="19">
        <v>125</v>
      </c>
      <c r="F1915" s="19">
        <v>912</v>
      </c>
      <c r="G1915" s="5">
        <v>550</v>
      </c>
      <c r="H1915" s="5">
        <v>0</v>
      </c>
      <c r="I1915" s="5">
        <v>550</v>
      </c>
      <c r="J1915" s="70">
        <f>VLOOKUP(Table7[[#This Row],[PurchaseOrderID]],Purchase_Order!$A$2:$E$1228,5,0)</f>
        <v>1542</v>
      </c>
      <c r="K1915" s="4" t="str">
        <f>IF(Table7[[#This Row],[RejectedQty]]=0,"","Rejected")</f>
        <v/>
      </c>
    </row>
    <row r="1916" spans="1:11" x14ac:dyDescent="0.25">
      <c r="A1916" s="4">
        <v>2787</v>
      </c>
      <c r="B1916" s="4">
        <v>1127</v>
      </c>
      <c r="C1916" s="4">
        <v>2555</v>
      </c>
      <c r="D1916" s="20">
        <v>44152</v>
      </c>
      <c r="E1916" s="21">
        <v>125</v>
      </c>
      <c r="F1916" s="21">
        <v>910</v>
      </c>
      <c r="G1916" s="4">
        <v>550</v>
      </c>
      <c r="H1916" s="4">
        <v>0</v>
      </c>
      <c r="I1916" s="4">
        <v>550</v>
      </c>
      <c r="J1916" s="70">
        <f>VLOOKUP(Table7[[#This Row],[PurchaseOrderID]],Purchase_Order!$A$2:$E$1228,5,0)</f>
        <v>1610</v>
      </c>
      <c r="K1916" s="4" t="str">
        <f>IF(Table7[[#This Row],[RejectedQty]]=0,"","Rejected")</f>
        <v/>
      </c>
    </row>
    <row r="1917" spans="1:11" x14ac:dyDescent="0.25">
      <c r="A1917" s="5">
        <v>2788</v>
      </c>
      <c r="B1917" s="5">
        <v>1128</v>
      </c>
      <c r="C1917" s="5">
        <v>2556</v>
      </c>
      <c r="D1917" s="18">
        <v>44152</v>
      </c>
      <c r="E1917" s="19">
        <v>123</v>
      </c>
      <c r="F1917" s="19">
        <v>937</v>
      </c>
      <c r="G1917" s="5">
        <v>550</v>
      </c>
      <c r="H1917" s="5">
        <v>0</v>
      </c>
      <c r="I1917" s="5">
        <v>550</v>
      </c>
      <c r="J1917" s="70">
        <f>VLOOKUP(Table7[[#This Row],[PurchaseOrderID]],Purchase_Order!$A$2:$E$1228,5,0)</f>
        <v>1638</v>
      </c>
      <c r="K1917" s="4" t="str">
        <f>IF(Table7[[#This Row],[RejectedQty]]=0,"","Rejected")</f>
        <v/>
      </c>
    </row>
    <row r="1918" spans="1:11" x14ac:dyDescent="0.25">
      <c r="A1918" s="4">
        <v>2789</v>
      </c>
      <c r="B1918" s="4">
        <v>1129</v>
      </c>
      <c r="C1918" s="4">
        <v>2557</v>
      </c>
      <c r="D1918" s="20">
        <v>44152</v>
      </c>
      <c r="E1918" s="21">
        <v>123</v>
      </c>
      <c r="F1918" s="21">
        <v>466</v>
      </c>
      <c r="G1918" s="4">
        <v>3</v>
      </c>
      <c r="H1918" s="4">
        <v>0</v>
      </c>
      <c r="I1918" s="4">
        <v>3</v>
      </c>
      <c r="J1918" s="70">
        <f>VLOOKUP(Table7[[#This Row],[PurchaseOrderID]],Purchase_Order!$A$2:$E$1228,5,0)</f>
        <v>1582</v>
      </c>
      <c r="K1918" s="4" t="str">
        <f>IF(Table7[[#This Row],[RejectedQty]]=0,"","Rejected")</f>
        <v/>
      </c>
    </row>
    <row r="1919" spans="1:11" x14ac:dyDescent="0.25">
      <c r="A1919" s="5">
        <v>2790</v>
      </c>
      <c r="B1919" s="5">
        <v>1129</v>
      </c>
      <c r="C1919" s="5">
        <v>2558</v>
      </c>
      <c r="D1919" s="18">
        <v>44152</v>
      </c>
      <c r="E1919" s="19">
        <v>123</v>
      </c>
      <c r="F1919" s="19">
        <v>467</v>
      </c>
      <c r="G1919" s="5">
        <v>3</v>
      </c>
      <c r="H1919" s="5">
        <v>0</v>
      </c>
      <c r="I1919" s="5">
        <v>3</v>
      </c>
      <c r="J1919" s="70">
        <f>VLOOKUP(Table7[[#This Row],[PurchaseOrderID]],Purchase_Order!$A$2:$E$1228,5,0)</f>
        <v>1582</v>
      </c>
      <c r="K1919" s="4" t="str">
        <f>IF(Table7[[#This Row],[RejectedQty]]=0,"","Rejected")</f>
        <v/>
      </c>
    </row>
    <row r="1920" spans="1:11" x14ac:dyDescent="0.25">
      <c r="A1920" s="4">
        <v>2791</v>
      </c>
      <c r="B1920" s="4">
        <v>1129</v>
      </c>
      <c r="C1920" s="4">
        <v>2559</v>
      </c>
      <c r="D1920" s="20">
        <v>44152</v>
      </c>
      <c r="E1920" s="21">
        <v>123</v>
      </c>
      <c r="F1920" s="21">
        <v>468</v>
      </c>
      <c r="G1920" s="4">
        <v>3</v>
      </c>
      <c r="H1920" s="4">
        <v>0</v>
      </c>
      <c r="I1920" s="4">
        <v>3</v>
      </c>
      <c r="J1920" s="70">
        <f>VLOOKUP(Table7[[#This Row],[PurchaseOrderID]],Purchase_Order!$A$2:$E$1228,5,0)</f>
        <v>1582</v>
      </c>
      <c r="K1920" s="4" t="str">
        <f>IF(Table7[[#This Row],[RejectedQty]]=0,"","Rejected")</f>
        <v/>
      </c>
    </row>
    <row r="1921" spans="1:11" x14ac:dyDescent="0.25">
      <c r="A1921" s="5">
        <v>2792</v>
      </c>
      <c r="B1921" s="5">
        <v>1129</v>
      </c>
      <c r="C1921" s="5">
        <v>2560</v>
      </c>
      <c r="D1921" s="18">
        <v>44152</v>
      </c>
      <c r="E1921" s="19">
        <v>123</v>
      </c>
      <c r="F1921" s="19">
        <v>469</v>
      </c>
      <c r="G1921" s="5">
        <v>3</v>
      </c>
      <c r="H1921" s="5">
        <v>0</v>
      </c>
      <c r="I1921" s="5">
        <v>3</v>
      </c>
      <c r="J1921" s="70">
        <f>VLOOKUP(Table7[[#This Row],[PurchaseOrderID]],Purchase_Order!$A$2:$E$1228,5,0)</f>
        <v>1582</v>
      </c>
      <c r="K1921" s="4" t="str">
        <f>IF(Table7[[#This Row],[RejectedQty]]=0,"","Rejected")</f>
        <v/>
      </c>
    </row>
    <row r="1922" spans="1:11" x14ac:dyDescent="0.25">
      <c r="A1922" s="4">
        <v>2793</v>
      </c>
      <c r="B1922" s="4">
        <v>1129</v>
      </c>
      <c r="C1922" s="4">
        <v>2561</v>
      </c>
      <c r="D1922" s="20">
        <v>44152</v>
      </c>
      <c r="E1922" s="21">
        <v>123</v>
      </c>
      <c r="F1922" s="21">
        <v>470</v>
      </c>
      <c r="G1922" s="4">
        <v>3</v>
      </c>
      <c r="H1922" s="4">
        <v>0</v>
      </c>
      <c r="I1922" s="4">
        <v>3</v>
      </c>
      <c r="J1922" s="70">
        <f>VLOOKUP(Table7[[#This Row],[PurchaseOrderID]],Purchase_Order!$A$2:$E$1228,5,0)</f>
        <v>1582</v>
      </c>
      <c r="K1922" s="4" t="str">
        <f>IF(Table7[[#This Row],[RejectedQty]]=0,"","Rejected")</f>
        <v/>
      </c>
    </row>
    <row r="1923" spans="1:11" x14ac:dyDescent="0.25">
      <c r="A1923" s="5">
        <v>2794</v>
      </c>
      <c r="B1923" s="5">
        <v>1130</v>
      </c>
      <c r="C1923" s="5">
        <v>2562</v>
      </c>
      <c r="D1923" s="18">
        <v>44152</v>
      </c>
      <c r="E1923" s="19">
        <v>123</v>
      </c>
      <c r="F1923" s="19">
        <v>462</v>
      </c>
      <c r="G1923" s="5">
        <v>3</v>
      </c>
      <c r="H1923" s="5">
        <v>0</v>
      </c>
      <c r="I1923" s="5">
        <v>3</v>
      </c>
      <c r="J1923" s="70">
        <f>VLOOKUP(Table7[[#This Row],[PurchaseOrderID]],Purchase_Order!$A$2:$E$1228,5,0)</f>
        <v>1510</v>
      </c>
      <c r="K1923" s="4" t="str">
        <f>IF(Table7[[#This Row],[RejectedQty]]=0,"","Rejected")</f>
        <v/>
      </c>
    </row>
    <row r="1924" spans="1:11" x14ac:dyDescent="0.25">
      <c r="A1924" s="4">
        <v>2795</v>
      </c>
      <c r="B1924" s="4">
        <v>1131</v>
      </c>
      <c r="C1924" s="4">
        <v>2563</v>
      </c>
      <c r="D1924" s="20">
        <v>44152</v>
      </c>
      <c r="E1924" s="21">
        <v>125</v>
      </c>
      <c r="F1924" s="21">
        <v>510</v>
      </c>
      <c r="G1924" s="4">
        <v>550</v>
      </c>
      <c r="H1924" s="4">
        <v>0</v>
      </c>
      <c r="I1924" s="4">
        <v>550</v>
      </c>
      <c r="J1924" s="70">
        <f>VLOOKUP(Table7[[#This Row],[PurchaseOrderID]],Purchase_Order!$A$2:$E$1228,5,0)</f>
        <v>1526</v>
      </c>
      <c r="K1924" s="4" t="str">
        <f>IF(Table7[[#This Row],[RejectedQty]]=0,"","Rejected")</f>
        <v/>
      </c>
    </row>
    <row r="1925" spans="1:11" x14ac:dyDescent="0.25">
      <c r="A1925" s="5">
        <v>2796</v>
      </c>
      <c r="B1925" s="5">
        <v>1131</v>
      </c>
      <c r="C1925" s="5">
        <v>2564</v>
      </c>
      <c r="D1925" s="18">
        <v>44152</v>
      </c>
      <c r="E1925" s="19">
        <v>125</v>
      </c>
      <c r="F1925" s="19">
        <v>511</v>
      </c>
      <c r="G1925" s="5">
        <v>550</v>
      </c>
      <c r="H1925" s="5">
        <v>0</v>
      </c>
      <c r="I1925" s="5">
        <v>550</v>
      </c>
      <c r="J1925" s="70">
        <f>VLOOKUP(Table7[[#This Row],[PurchaseOrderID]],Purchase_Order!$A$2:$E$1228,5,0)</f>
        <v>1526</v>
      </c>
      <c r="K1925" s="4" t="str">
        <f>IF(Table7[[#This Row],[RejectedQty]]=0,"","Rejected")</f>
        <v/>
      </c>
    </row>
    <row r="1926" spans="1:11" x14ac:dyDescent="0.25">
      <c r="A1926" s="4">
        <v>2797</v>
      </c>
      <c r="B1926" s="4">
        <v>1132</v>
      </c>
      <c r="C1926" s="4">
        <v>2565</v>
      </c>
      <c r="D1926" s="20">
        <v>44152</v>
      </c>
      <c r="E1926" s="21">
        <v>123</v>
      </c>
      <c r="F1926" s="21">
        <v>527</v>
      </c>
      <c r="G1926" s="4">
        <v>550</v>
      </c>
      <c r="H1926" s="4">
        <v>82</v>
      </c>
      <c r="I1926" s="4">
        <v>468</v>
      </c>
      <c r="J1926" s="70">
        <f>VLOOKUP(Table7[[#This Row],[PurchaseOrderID]],Purchase_Order!$A$2:$E$1228,5,0)</f>
        <v>1644</v>
      </c>
      <c r="K1926" s="4" t="str">
        <f>IF(Table7[[#This Row],[RejectedQty]]=0,"","Rejected")</f>
        <v>Rejected</v>
      </c>
    </row>
    <row r="1927" spans="1:11" x14ac:dyDescent="0.25">
      <c r="A1927" s="5">
        <v>2798</v>
      </c>
      <c r="B1927" s="5">
        <v>1133</v>
      </c>
      <c r="C1927" s="5">
        <v>2566</v>
      </c>
      <c r="D1927" s="18">
        <v>44155</v>
      </c>
      <c r="E1927" s="19">
        <v>125</v>
      </c>
      <c r="F1927" s="19">
        <v>938</v>
      </c>
      <c r="G1927" s="5">
        <v>550</v>
      </c>
      <c r="H1927" s="5">
        <v>0</v>
      </c>
      <c r="I1927" s="5">
        <v>550</v>
      </c>
      <c r="J1927" s="70">
        <f>VLOOKUP(Table7[[#This Row],[PurchaseOrderID]],Purchase_Order!$A$2:$E$1228,5,0)</f>
        <v>1680</v>
      </c>
      <c r="K1927" s="4" t="str">
        <f>IF(Table7[[#This Row],[RejectedQty]]=0,"","Rejected")</f>
        <v/>
      </c>
    </row>
    <row r="1928" spans="1:11" x14ac:dyDescent="0.25">
      <c r="A1928" s="4">
        <v>2799</v>
      </c>
      <c r="B1928" s="4">
        <v>1133</v>
      </c>
      <c r="C1928" s="4">
        <v>2567</v>
      </c>
      <c r="D1928" s="20">
        <v>44155</v>
      </c>
      <c r="E1928" s="21">
        <v>123</v>
      </c>
      <c r="F1928" s="21">
        <v>939</v>
      </c>
      <c r="G1928" s="4">
        <v>550</v>
      </c>
      <c r="H1928" s="4">
        <v>0</v>
      </c>
      <c r="I1928" s="4">
        <v>550</v>
      </c>
      <c r="J1928" s="70">
        <f>VLOOKUP(Table7[[#This Row],[PurchaseOrderID]],Purchase_Order!$A$2:$E$1228,5,0)</f>
        <v>1680</v>
      </c>
      <c r="K1928" s="4" t="str">
        <f>IF(Table7[[#This Row],[RejectedQty]]=0,"","Rejected")</f>
        <v/>
      </c>
    </row>
    <row r="1929" spans="1:11" x14ac:dyDescent="0.25">
      <c r="A1929" s="5">
        <v>2800</v>
      </c>
      <c r="B1929" s="5">
        <v>1133</v>
      </c>
      <c r="C1929" s="5">
        <v>2568</v>
      </c>
      <c r="D1929" s="18">
        <v>44155</v>
      </c>
      <c r="E1929" s="19">
        <v>123</v>
      </c>
      <c r="F1929" s="19">
        <v>509</v>
      </c>
      <c r="G1929" s="5">
        <v>550</v>
      </c>
      <c r="H1929" s="5">
        <v>0</v>
      </c>
      <c r="I1929" s="5">
        <v>550</v>
      </c>
      <c r="J1929" s="70">
        <f>VLOOKUP(Table7[[#This Row],[PurchaseOrderID]],Purchase_Order!$A$2:$E$1228,5,0)</f>
        <v>1680</v>
      </c>
      <c r="K1929" s="4" t="str">
        <f>IF(Table7[[#This Row],[RejectedQty]]=0,"","Rejected")</f>
        <v/>
      </c>
    </row>
    <row r="1930" spans="1:11" x14ac:dyDescent="0.25">
      <c r="A1930" s="4">
        <v>2801</v>
      </c>
      <c r="B1930" s="4">
        <v>1134</v>
      </c>
      <c r="C1930" s="4">
        <v>2569</v>
      </c>
      <c r="D1930" s="20">
        <v>44155</v>
      </c>
      <c r="E1930" s="21">
        <v>125</v>
      </c>
      <c r="F1930" s="21">
        <v>492</v>
      </c>
      <c r="G1930" s="4">
        <v>60</v>
      </c>
      <c r="H1930" s="4">
        <v>0</v>
      </c>
      <c r="I1930" s="4">
        <v>60</v>
      </c>
      <c r="J1930" s="70">
        <f>VLOOKUP(Table7[[#This Row],[PurchaseOrderID]],Purchase_Order!$A$2:$E$1228,5,0)</f>
        <v>1584</v>
      </c>
      <c r="K1930" s="4" t="str">
        <f>IF(Table7[[#This Row],[RejectedQty]]=0,"","Rejected")</f>
        <v/>
      </c>
    </row>
    <row r="1931" spans="1:11" x14ac:dyDescent="0.25">
      <c r="A1931" s="5">
        <v>2802</v>
      </c>
      <c r="B1931" s="5">
        <v>1134</v>
      </c>
      <c r="C1931" s="5">
        <v>2570</v>
      </c>
      <c r="D1931" s="18">
        <v>44155</v>
      </c>
      <c r="E1931" s="19">
        <v>125</v>
      </c>
      <c r="F1931" s="19">
        <v>493</v>
      </c>
      <c r="G1931" s="5">
        <v>60</v>
      </c>
      <c r="H1931" s="5">
        <v>0</v>
      </c>
      <c r="I1931" s="5">
        <v>60</v>
      </c>
      <c r="J1931" s="70">
        <f>VLOOKUP(Table7[[#This Row],[PurchaseOrderID]],Purchase_Order!$A$2:$E$1228,5,0)</f>
        <v>1584</v>
      </c>
      <c r="K1931" s="4" t="str">
        <f>IF(Table7[[#This Row],[RejectedQty]]=0,"","Rejected")</f>
        <v/>
      </c>
    </row>
    <row r="1932" spans="1:11" x14ac:dyDescent="0.25">
      <c r="A1932" s="4">
        <v>2803</v>
      </c>
      <c r="B1932" s="4">
        <v>1135</v>
      </c>
      <c r="C1932" s="4">
        <v>2571</v>
      </c>
      <c r="D1932" s="20">
        <v>44155</v>
      </c>
      <c r="E1932" s="21">
        <v>125</v>
      </c>
      <c r="F1932" s="21">
        <v>523</v>
      </c>
      <c r="G1932" s="4">
        <v>550</v>
      </c>
      <c r="H1932" s="4">
        <v>0</v>
      </c>
      <c r="I1932" s="4">
        <v>550</v>
      </c>
      <c r="J1932" s="70">
        <f>VLOOKUP(Table7[[#This Row],[PurchaseOrderID]],Purchase_Order!$A$2:$E$1228,5,0)</f>
        <v>1620</v>
      </c>
      <c r="K1932" s="4" t="str">
        <f>IF(Table7[[#This Row],[RejectedQty]]=0,"","Rejected")</f>
        <v/>
      </c>
    </row>
    <row r="1933" spans="1:11" x14ac:dyDescent="0.25">
      <c r="A1933" s="5">
        <v>2804</v>
      </c>
      <c r="B1933" s="5">
        <v>1136</v>
      </c>
      <c r="C1933" s="5">
        <v>2572</v>
      </c>
      <c r="D1933" s="18">
        <v>44155</v>
      </c>
      <c r="E1933" s="19">
        <v>125</v>
      </c>
      <c r="F1933" s="19">
        <v>425</v>
      </c>
      <c r="G1933" s="5">
        <v>3</v>
      </c>
      <c r="H1933" s="5">
        <v>0</v>
      </c>
      <c r="I1933" s="5">
        <v>3</v>
      </c>
      <c r="J1933" s="70">
        <f>VLOOKUP(Table7[[#This Row],[PurchaseOrderID]],Purchase_Order!$A$2:$E$1228,5,0)</f>
        <v>1666</v>
      </c>
      <c r="K1933" s="4" t="str">
        <f>IF(Table7[[#This Row],[RejectedQty]]=0,"","Rejected")</f>
        <v/>
      </c>
    </row>
    <row r="1934" spans="1:11" x14ac:dyDescent="0.25">
      <c r="A1934" s="4">
        <v>2805</v>
      </c>
      <c r="B1934" s="4">
        <v>1136</v>
      </c>
      <c r="C1934" s="4">
        <v>2573</v>
      </c>
      <c r="D1934" s="20">
        <v>44155</v>
      </c>
      <c r="E1934" s="21">
        <v>123</v>
      </c>
      <c r="F1934" s="21">
        <v>426</v>
      </c>
      <c r="G1934" s="4">
        <v>3</v>
      </c>
      <c r="H1934" s="4">
        <v>0</v>
      </c>
      <c r="I1934" s="4">
        <v>3</v>
      </c>
      <c r="J1934" s="70">
        <f>VLOOKUP(Table7[[#This Row],[PurchaseOrderID]],Purchase_Order!$A$2:$E$1228,5,0)</f>
        <v>1666</v>
      </c>
      <c r="K1934" s="4" t="str">
        <f>IF(Table7[[#This Row],[RejectedQty]]=0,"","Rejected")</f>
        <v/>
      </c>
    </row>
    <row r="1935" spans="1:11" x14ac:dyDescent="0.25">
      <c r="A1935" s="5">
        <v>2806</v>
      </c>
      <c r="B1935" s="5">
        <v>1136</v>
      </c>
      <c r="C1935" s="5">
        <v>2574</v>
      </c>
      <c r="D1935" s="18">
        <v>44155</v>
      </c>
      <c r="E1935" s="19">
        <v>125</v>
      </c>
      <c r="F1935" s="19">
        <v>427</v>
      </c>
      <c r="G1935" s="5">
        <v>3</v>
      </c>
      <c r="H1935" s="5">
        <v>0</v>
      </c>
      <c r="I1935" s="5">
        <v>3</v>
      </c>
      <c r="J1935" s="70">
        <f>VLOOKUP(Table7[[#This Row],[PurchaseOrderID]],Purchase_Order!$A$2:$E$1228,5,0)</f>
        <v>1666</v>
      </c>
      <c r="K1935" s="4" t="str">
        <f>IF(Table7[[#This Row],[RejectedQty]]=0,"","Rejected")</f>
        <v/>
      </c>
    </row>
    <row r="1936" spans="1:11" x14ac:dyDescent="0.25">
      <c r="A1936" s="4">
        <v>2807</v>
      </c>
      <c r="B1936" s="4">
        <v>1136</v>
      </c>
      <c r="C1936" s="4">
        <v>2575</v>
      </c>
      <c r="D1936" s="20">
        <v>44155</v>
      </c>
      <c r="E1936" s="21">
        <v>125</v>
      </c>
      <c r="F1936" s="21">
        <v>428</v>
      </c>
      <c r="G1936" s="4">
        <v>3</v>
      </c>
      <c r="H1936" s="4">
        <v>0</v>
      </c>
      <c r="I1936" s="4">
        <v>3</v>
      </c>
      <c r="J1936" s="70">
        <f>VLOOKUP(Table7[[#This Row],[PurchaseOrderID]],Purchase_Order!$A$2:$E$1228,5,0)</f>
        <v>1666</v>
      </c>
      <c r="K1936" s="4" t="str">
        <f>IF(Table7[[#This Row],[RejectedQty]]=0,"","Rejected")</f>
        <v/>
      </c>
    </row>
    <row r="1937" spans="1:11" x14ac:dyDescent="0.25">
      <c r="A1937" s="5">
        <v>2808</v>
      </c>
      <c r="B1937" s="5">
        <v>1137</v>
      </c>
      <c r="C1937" s="5">
        <v>2576</v>
      </c>
      <c r="D1937" s="18">
        <v>44155</v>
      </c>
      <c r="E1937" s="19">
        <v>125</v>
      </c>
      <c r="F1937" s="19">
        <v>490</v>
      </c>
      <c r="G1937" s="5">
        <v>3</v>
      </c>
      <c r="H1937" s="5">
        <v>0</v>
      </c>
      <c r="I1937" s="5">
        <v>3</v>
      </c>
      <c r="J1937" s="70">
        <f>VLOOKUP(Table7[[#This Row],[PurchaseOrderID]],Purchase_Order!$A$2:$E$1228,5,0)</f>
        <v>1592</v>
      </c>
      <c r="K1937" s="4" t="str">
        <f>IF(Table7[[#This Row],[RejectedQty]]=0,"","Rejected")</f>
        <v/>
      </c>
    </row>
    <row r="1938" spans="1:11" x14ac:dyDescent="0.25">
      <c r="A1938" s="4">
        <v>2809</v>
      </c>
      <c r="B1938" s="4">
        <v>1137</v>
      </c>
      <c r="C1938" s="4">
        <v>2577</v>
      </c>
      <c r="D1938" s="20">
        <v>44155</v>
      </c>
      <c r="E1938" s="21">
        <v>123</v>
      </c>
      <c r="F1938" s="21">
        <v>491</v>
      </c>
      <c r="G1938" s="4">
        <v>3</v>
      </c>
      <c r="H1938" s="4">
        <v>0</v>
      </c>
      <c r="I1938" s="4">
        <v>3</v>
      </c>
      <c r="J1938" s="70">
        <f>VLOOKUP(Table7[[#This Row],[PurchaseOrderID]],Purchase_Order!$A$2:$E$1228,5,0)</f>
        <v>1592</v>
      </c>
      <c r="K1938" s="4" t="str">
        <f>IF(Table7[[#This Row],[RejectedQty]]=0,"","Rejected")</f>
        <v/>
      </c>
    </row>
    <row r="1939" spans="1:11" x14ac:dyDescent="0.25">
      <c r="A1939" s="5">
        <v>2810</v>
      </c>
      <c r="B1939" s="5">
        <v>1138</v>
      </c>
      <c r="C1939" s="5">
        <v>2578</v>
      </c>
      <c r="D1939" s="18">
        <v>44155</v>
      </c>
      <c r="E1939" s="19">
        <v>123</v>
      </c>
      <c r="F1939" s="19">
        <v>528</v>
      </c>
      <c r="G1939" s="5">
        <v>3</v>
      </c>
      <c r="H1939" s="5">
        <v>0</v>
      </c>
      <c r="I1939" s="5">
        <v>3</v>
      </c>
      <c r="J1939" s="70">
        <f>VLOOKUP(Table7[[#This Row],[PurchaseOrderID]],Purchase_Order!$A$2:$E$1228,5,0)</f>
        <v>1618</v>
      </c>
      <c r="K1939" s="4" t="str">
        <f>IF(Table7[[#This Row],[RejectedQty]]=0,"","Rejected")</f>
        <v/>
      </c>
    </row>
    <row r="1940" spans="1:11" x14ac:dyDescent="0.25">
      <c r="A1940" s="4">
        <v>2811</v>
      </c>
      <c r="B1940" s="4">
        <v>1139</v>
      </c>
      <c r="C1940" s="4">
        <v>2579</v>
      </c>
      <c r="D1940" s="20">
        <v>44155</v>
      </c>
      <c r="E1940" s="21">
        <v>123</v>
      </c>
      <c r="F1940" s="21">
        <v>505</v>
      </c>
      <c r="G1940" s="4">
        <v>3</v>
      </c>
      <c r="H1940" s="4">
        <v>0</v>
      </c>
      <c r="I1940" s="4">
        <v>3</v>
      </c>
      <c r="J1940" s="70">
        <f>VLOOKUP(Table7[[#This Row],[PurchaseOrderID]],Purchase_Order!$A$2:$E$1228,5,0)</f>
        <v>1612</v>
      </c>
      <c r="K1940" s="4" t="str">
        <f>IF(Table7[[#This Row],[RejectedQty]]=0,"","Rejected")</f>
        <v/>
      </c>
    </row>
    <row r="1941" spans="1:11" x14ac:dyDescent="0.25">
      <c r="A1941" s="5">
        <v>2812</v>
      </c>
      <c r="B1941" s="5">
        <v>1140</v>
      </c>
      <c r="C1941" s="5">
        <v>2580</v>
      </c>
      <c r="D1941" s="18">
        <v>44155</v>
      </c>
      <c r="E1941" s="19">
        <v>123</v>
      </c>
      <c r="F1941" s="19">
        <v>938</v>
      </c>
      <c r="G1941" s="5">
        <v>550</v>
      </c>
      <c r="H1941" s="5">
        <v>0</v>
      </c>
      <c r="I1941" s="5">
        <v>550</v>
      </c>
      <c r="J1941" s="70">
        <f>VLOOKUP(Table7[[#This Row],[PurchaseOrderID]],Purchase_Order!$A$2:$E$1228,5,0)</f>
        <v>1586</v>
      </c>
      <c r="K1941" s="4" t="str">
        <f>IF(Table7[[#This Row],[RejectedQty]]=0,"","Rejected")</f>
        <v/>
      </c>
    </row>
    <row r="1942" spans="1:11" x14ac:dyDescent="0.25">
      <c r="A1942" s="4">
        <v>2813</v>
      </c>
      <c r="B1942" s="4">
        <v>1140</v>
      </c>
      <c r="C1942" s="4">
        <v>2581</v>
      </c>
      <c r="D1942" s="20">
        <v>44155</v>
      </c>
      <c r="E1942" s="21">
        <v>123</v>
      </c>
      <c r="F1942" s="21">
        <v>939</v>
      </c>
      <c r="G1942" s="4">
        <v>550</v>
      </c>
      <c r="H1942" s="4">
        <v>55</v>
      </c>
      <c r="I1942" s="4">
        <v>495</v>
      </c>
      <c r="J1942" s="70">
        <f>VLOOKUP(Table7[[#This Row],[PurchaseOrderID]],Purchase_Order!$A$2:$E$1228,5,0)</f>
        <v>1586</v>
      </c>
      <c r="K1942" s="4" t="str">
        <f>IF(Table7[[#This Row],[RejectedQty]]=0,"","Rejected")</f>
        <v>Rejected</v>
      </c>
    </row>
    <row r="1943" spans="1:11" x14ac:dyDescent="0.25">
      <c r="A1943" s="5">
        <v>2814</v>
      </c>
      <c r="B1943" s="5">
        <v>1141</v>
      </c>
      <c r="C1943" s="5">
        <v>2582</v>
      </c>
      <c r="D1943" s="18">
        <v>44155</v>
      </c>
      <c r="E1943" s="19">
        <v>123</v>
      </c>
      <c r="F1943" s="19">
        <v>358</v>
      </c>
      <c r="G1943" s="5">
        <v>60</v>
      </c>
      <c r="H1943" s="5">
        <v>0</v>
      </c>
      <c r="I1943" s="5">
        <v>60</v>
      </c>
      <c r="J1943" s="70">
        <f>VLOOKUP(Table7[[#This Row],[PurchaseOrderID]],Purchase_Order!$A$2:$E$1228,5,0)</f>
        <v>1500</v>
      </c>
      <c r="K1943" s="4" t="str">
        <f>IF(Table7[[#This Row],[RejectedQty]]=0,"","Rejected")</f>
        <v/>
      </c>
    </row>
    <row r="1944" spans="1:11" x14ac:dyDescent="0.25">
      <c r="A1944" s="4">
        <v>2815</v>
      </c>
      <c r="B1944" s="4">
        <v>1142</v>
      </c>
      <c r="C1944" s="4">
        <v>2583</v>
      </c>
      <c r="D1944" s="20">
        <v>44155</v>
      </c>
      <c r="E1944" s="21">
        <v>123</v>
      </c>
      <c r="F1944" s="21">
        <v>375</v>
      </c>
      <c r="G1944" s="4">
        <v>3</v>
      </c>
      <c r="H1944" s="4">
        <v>0</v>
      </c>
      <c r="I1944" s="4">
        <v>3</v>
      </c>
      <c r="J1944" s="70">
        <f>VLOOKUP(Table7[[#This Row],[PurchaseOrderID]],Purchase_Order!$A$2:$E$1228,5,0)</f>
        <v>1656</v>
      </c>
      <c r="K1944" s="4" t="str">
        <f>IF(Table7[[#This Row],[RejectedQty]]=0,"","Rejected")</f>
        <v/>
      </c>
    </row>
    <row r="1945" spans="1:11" x14ac:dyDescent="0.25">
      <c r="A1945" s="5">
        <v>2816</v>
      </c>
      <c r="B1945" s="5">
        <v>1142</v>
      </c>
      <c r="C1945" s="5">
        <v>2584</v>
      </c>
      <c r="D1945" s="18">
        <v>44155</v>
      </c>
      <c r="E1945" s="19">
        <v>125</v>
      </c>
      <c r="F1945" s="19">
        <v>376</v>
      </c>
      <c r="G1945" s="5">
        <v>3</v>
      </c>
      <c r="H1945" s="5">
        <v>0</v>
      </c>
      <c r="I1945" s="5">
        <v>3</v>
      </c>
      <c r="J1945" s="70">
        <f>VLOOKUP(Table7[[#This Row],[PurchaseOrderID]],Purchase_Order!$A$2:$E$1228,5,0)</f>
        <v>1656</v>
      </c>
      <c r="K1945" s="4" t="str">
        <f>IF(Table7[[#This Row],[RejectedQty]]=0,"","Rejected")</f>
        <v/>
      </c>
    </row>
    <row r="1946" spans="1:11" x14ac:dyDescent="0.25">
      <c r="A1946" s="4">
        <v>2817</v>
      </c>
      <c r="B1946" s="4">
        <v>1143</v>
      </c>
      <c r="C1946" s="4">
        <v>2585</v>
      </c>
      <c r="D1946" s="20">
        <v>44155</v>
      </c>
      <c r="E1946" s="21">
        <v>125</v>
      </c>
      <c r="F1946" s="21">
        <v>356</v>
      </c>
      <c r="G1946" s="4">
        <v>60</v>
      </c>
      <c r="H1946" s="4">
        <v>0</v>
      </c>
      <c r="I1946" s="4">
        <v>60</v>
      </c>
      <c r="J1946" s="70">
        <f>VLOOKUP(Table7[[#This Row],[PurchaseOrderID]],Purchase_Order!$A$2:$E$1228,5,0)</f>
        <v>1572</v>
      </c>
      <c r="K1946" s="4" t="str">
        <f>IF(Table7[[#This Row],[RejectedQty]]=0,"","Rejected")</f>
        <v/>
      </c>
    </row>
    <row r="1947" spans="1:11" x14ac:dyDescent="0.25">
      <c r="A1947" s="5">
        <v>2818</v>
      </c>
      <c r="B1947" s="5">
        <v>1143</v>
      </c>
      <c r="C1947" s="5">
        <v>2586</v>
      </c>
      <c r="D1947" s="18">
        <v>44155</v>
      </c>
      <c r="E1947" s="19">
        <v>123</v>
      </c>
      <c r="F1947" s="19">
        <v>357</v>
      </c>
      <c r="G1947" s="5">
        <v>60</v>
      </c>
      <c r="H1947" s="5">
        <v>0</v>
      </c>
      <c r="I1947" s="5">
        <v>60</v>
      </c>
      <c r="J1947" s="70">
        <f>VLOOKUP(Table7[[#This Row],[PurchaseOrderID]],Purchase_Order!$A$2:$E$1228,5,0)</f>
        <v>1572</v>
      </c>
      <c r="K1947" s="4" t="str">
        <f>IF(Table7[[#This Row],[RejectedQty]]=0,"","Rejected")</f>
        <v/>
      </c>
    </row>
    <row r="1948" spans="1:11" x14ac:dyDescent="0.25">
      <c r="A1948" s="4">
        <v>2819</v>
      </c>
      <c r="B1948" s="4">
        <v>1144</v>
      </c>
      <c r="C1948" s="4">
        <v>2587</v>
      </c>
      <c r="D1948" s="20">
        <v>44155</v>
      </c>
      <c r="E1948" s="21">
        <v>125</v>
      </c>
      <c r="F1948" s="21">
        <v>391</v>
      </c>
      <c r="G1948" s="4">
        <v>3</v>
      </c>
      <c r="H1948" s="4">
        <v>0</v>
      </c>
      <c r="I1948" s="4">
        <v>3</v>
      </c>
      <c r="J1948" s="70">
        <f>VLOOKUP(Table7[[#This Row],[PurchaseOrderID]],Purchase_Order!$A$2:$E$1228,5,0)</f>
        <v>1562</v>
      </c>
      <c r="K1948" s="4" t="str">
        <f>IF(Table7[[#This Row],[RejectedQty]]=0,"","Rejected")</f>
        <v/>
      </c>
    </row>
    <row r="1949" spans="1:11" x14ac:dyDescent="0.25">
      <c r="A1949" s="5">
        <v>2820</v>
      </c>
      <c r="B1949" s="5">
        <v>1144</v>
      </c>
      <c r="C1949" s="5">
        <v>2588</v>
      </c>
      <c r="D1949" s="18">
        <v>44155</v>
      </c>
      <c r="E1949" s="19">
        <v>123</v>
      </c>
      <c r="F1949" s="19">
        <v>392</v>
      </c>
      <c r="G1949" s="5">
        <v>3</v>
      </c>
      <c r="H1949" s="5">
        <v>0</v>
      </c>
      <c r="I1949" s="5">
        <v>3</v>
      </c>
      <c r="J1949" s="70">
        <f>VLOOKUP(Table7[[#This Row],[PurchaseOrderID]],Purchase_Order!$A$2:$E$1228,5,0)</f>
        <v>1562</v>
      </c>
      <c r="K1949" s="4" t="str">
        <f>IF(Table7[[#This Row],[RejectedQty]]=0,"","Rejected")</f>
        <v/>
      </c>
    </row>
    <row r="1950" spans="1:11" x14ac:dyDescent="0.25">
      <c r="A1950" s="4">
        <v>2821</v>
      </c>
      <c r="B1950" s="4">
        <v>1145</v>
      </c>
      <c r="C1950" s="4">
        <v>2589</v>
      </c>
      <c r="D1950" s="20">
        <v>44155</v>
      </c>
      <c r="E1950" s="21">
        <v>123</v>
      </c>
      <c r="F1950" s="21">
        <v>490</v>
      </c>
      <c r="G1950" s="4">
        <v>3</v>
      </c>
      <c r="H1950" s="4">
        <v>0</v>
      </c>
      <c r="I1950" s="4">
        <v>3</v>
      </c>
      <c r="J1950" s="70">
        <f>VLOOKUP(Table7[[#This Row],[PurchaseOrderID]],Purchase_Order!$A$2:$E$1228,5,0)</f>
        <v>1662</v>
      </c>
      <c r="K1950" s="4" t="str">
        <f>IF(Table7[[#This Row],[RejectedQty]]=0,"","Rejected")</f>
        <v/>
      </c>
    </row>
    <row r="1951" spans="1:11" x14ac:dyDescent="0.25">
      <c r="A1951" s="5">
        <v>2822</v>
      </c>
      <c r="B1951" s="5">
        <v>1146</v>
      </c>
      <c r="C1951" s="5">
        <v>2590</v>
      </c>
      <c r="D1951" s="18">
        <v>44155</v>
      </c>
      <c r="E1951" s="19">
        <v>125</v>
      </c>
      <c r="F1951" s="19">
        <v>513</v>
      </c>
      <c r="G1951" s="5">
        <v>468</v>
      </c>
      <c r="H1951" s="5">
        <v>0</v>
      </c>
      <c r="I1951" s="5">
        <v>468</v>
      </c>
      <c r="J1951" s="70">
        <f>VLOOKUP(Table7[[#This Row],[PurchaseOrderID]],Purchase_Order!$A$2:$E$1228,5,0)</f>
        <v>1682</v>
      </c>
      <c r="K1951" s="4" t="str">
        <f>IF(Table7[[#This Row],[RejectedQty]]=0,"","Rejected")</f>
        <v/>
      </c>
    </row>
    <row r="1952" spans="1:11" x14ac:dyDescent="0.25">
      <c r="A1952" s="4">
        <v>2823</v>
      </c>
      <c r="B1952" s="4">
        <v>1147</v>
      </c>
      <c r="C1952" s="4">
        <v>2591</v>
      </c>
      <c r="D1952" s="20">
        <v>44155</v>
      </c>
      <c r="E1952" s="21">
        <v>125</v>
      </c>
      <c r="F1952" s="21">
        <v>417</v>
      </c>
      <c r="G1952" s="4">
        <v>3</v>
      </c>
      <c r="H1952" s="4">
        <v>0</v>
      </c>
      <c r="I1952" s="4">
        <v>3</v>
      </c>
      <c r="J1952" s="70">
        <f>VLOOKUP(Table7[[#This Row],[PurchaseOrderID]],Purchase_Order!$A$2:$E$1228,5,0)</f>
        <v>1686</v>
      </c>
      <c r="K1952" s="4" t="str">
        <f>IF(Table7[[#This Row],[RejectedQty]]=0,"","Rejected")</f>
        <v/>
      </c>
    </row>
    <row r="1953" spans="1:11" x14ac:dyDescent="0.25">
      <c r="A1953" s="5">
        <v>2824</v>
      </c>
      <c r="B1953" s="5">
        <v>1147</v>
      </c>
      <c r="C1953" s="5">
        <v>2592</v>
      </c>
      <c r="D1953" s="18">
        <v>44155</v>
      </c>
      <c r="E1953" s="19">
        <v>125</v>
      </c>
      <c r="F1953" s="19">
        <v>418</v>
      </c>
      <c r="G1953" s="5">
        <v>3</v>
      </c>
      <c r="H1953" s="5">
        <v>0</v>
      </c>
      <c r="I1953" s="5">
        <v>3</v>
      </c>
      <c r="J1953" s="70">
        <f>VLOOKUP(Table7[[#This Row],[PurchaseOrderID]],Purchase_Order!$A$2:$E$1228,5,0)</f>
        <v>1686</v>
      </c>
      <c r="K1953" s="4" t="str">
        <f>IF(Table7[[#This Row],[RejectedQty]]=0,"","Rejected")</f>
        <v/>
      </c>
    </row>
    <row r="1954" spans="1:11" x14ac:dyDescent="0.25">
      <c r="A1954" s="4">
        <v>2825</v>
      </c>
      <c r="B1954" s="4">
        <v>1147</v>
      </c>
      <c r="C1954" s="4">
        <v>2593</v>
      </c>
      <c r="D1954" s="20">
        <v>44155</v>
      </c>
      <c r="E1954" s="21">
        <v>125</v>
      </c>
      <c r="F1954" s="21">
        <v>419</v>
      </c>
      <c r="G1954" s="4">
        <v>3</v>
      </c>
      <c r="H1954" s="4">
        <v>0</v>
      </c>
      <c r="I1954" s="4">
        <v>3</v>
      </c>
      <c r="J1954" s="70">
        <f>VLOOKUP(Table7[[#This Row],[PurchaseOrderID]],Purchase_Order!$A$2:$E$1228,5,0)</f>
        <v>1686</v>
      </c>
      <c r="K1954" s="4" t="str">
        <f>IF(Table7[[#This Row],[RejectedQty]]=0,"","Rejected")</f>
        <v/>
      </c>
    </row>
    <row r="1955" spans="1:11" x14ac:dyDescent="0.25">
      <c r="A1955" s="5">
        <v>2826</v>
      </c>
      <c r="B1955" s="5">
        <v>1147</v>
      </c>
      <c r="C1955" s="5">
        <v>2594</v>
      </c>
      <c r="D1955" s="18">
        <v>44155</v>
      </c>
      <c r="E1955" s="19">
        <v>123</v>
      </c>
      <c r="F1955" s="19">
        <v>420</v>
      </c>
      <c r="G1955" s="5">
        <v>3</v>
      </c>
      <c r="H1955" s="5">
        <v>0</v>
      </c>
      <c r="I1955" s="5">
        <v>3</v>
      </c>
      <c r="J1955" s="70">
        <f>VLOOKUP(Table7[[#This Row],[PurchaseOrderID]],Purchase_Order!$A$2:$E$1228,5,0)</f>
        <v>1686</v>
      </c>
      <c r="K1955" s="4" t="str">
        <f>IF(Table7[[#This Row],[RejectedQty]]=0,"","Rejected")</f>
        <v/>
      </c>
    </row>
    <row r="1956" spans="1:11" x14ac:dyDescent="0.25">
      <c r="A1956" s="4">
        <v>2827</v>
      </c>
      <c r="B1956" s="4">
        <v>1147</v>
      </c>
      <c r="C1956" s="4">
        <v>2595</v>
      </c>
      <c r="D1956" s="20">
        <v>44155</v>
      </c>
      <c r="E1956" s="21">
        <v>125</v>
      </c>
      <c r="F1956" s="21">
        <v>421</v>
      </c>
      <c r="G1956" s="4">
        <v>3</v>
      </c>
      <c r="H1956" s="4">
        <v>0</v>
      </c>
      <c r="I1956" s="4">
        <v>3</v>
      </c>
      <c r="J1956" s="70">
        <f>VLOOKUP(Table7[[#This Row],[PurchaseOrderID]],Purchase_Order!$A$2:$E$1228,5,0)</f>
        <v>1686</v>
      </c>
      <c r="K1956" s="4" t="str">
        <f>IF(Table7[[#This Row],[RejectedQty]]=0,"","Rejected")</f>
        <v/>
      </c>
    </row>
    <row r="1957" spans="1:11" x14ac:dyDescent="0.25">
      <c r="A1957" s="5">
        <v>2828</v>
      </c>
      <c r="B1957" s="5">
        <v>1148</v>
      </c>
      <c r="C1957" s="5">
        <v>2596</v>
      </c>
      <c r="D1957" s="18">
        <v>44155</v>
      </c>
      <c r="E1957" s="19">
        <v>125</v>
      </c>
      <c r="F1957" s="19">
        <v>931</v>
      </c>
      <c r="G1957" s="5">
        <v>550</v>
      </c>
      <c r="H1957" s="5">
        <v>0</v>
      </c>
      <c r="I1957" s="5">
        <v>550</v>
      </c>
      <c r="J1957" s="70">
        <f>VLOOKUP(Table7[[#This Row],[PurchaseOrderID]],Purchase_Order!$A$2:$E$1228,5,0)</f>
        <v>1684</v>
      </c>
      <c r="K1957" s="4" t="str">
        <f>IF(Table7[[#This Row],[RejectedQty]]=0,"","Rejected")</f>
        <v/>
      </c>
    </row>
    <row r="1958" spans="1:11" x14ac:dyDescent="0.25">
      <c r="A1958" s="4">
        <v>2829</v>
      </c>
      <c r="B1958" s="4">
        <v>1148</v>
      </c>
      <c r="C1958" s="4">
        <v>2597</v>
      </c>
      <c r="D1958" s="20">
        <v>44155</v>
      </c>
      <c r="E1958" s="21">
        <v>125</v>
      </c>
      <c r="F1958" s="21">
        <v>932</v>
      </c>
      <c r="G1958" s="4">
        <v>550</v>
      </c>
      <c r="H1958" s="4">
        <v>0</v>
      </c>
      <c r="I1958" s="4">
        <v>550</v>
      </c>
      <c r="J1958" s="70">
        <f>VLOOKUP(Table7[[#This Row],[PurchaseOrderID]],Purchase_Order!$A$2:$E$1228,5,0)</f>
        <v>1684</v>
      </c>
      <c r="K1958" s="4" t="str">
        <f>IF(Table7[[#This Row],[RejectedQty]]=0,"","Rejected")</f>
        <v/>
      </c>
    </row>
    <row r="1959" spans="1:11" x14ac:dyDescent="0.25">
      <c r="A1959" s="5">
        <v>2830</v>
      </c>
      <c r="B1959" s="5">
        <v>1148</v>
      </c>
      <c r="C1959" s="5">
        <v>2598</v>
      </c>
      <c r="D1959" s="18">
        <v>44155</v>
      </c>
      <c r="E1959" s="19">
        <v>123</v>
      </c>
      <c r="F1959" s="19">
        <v>933</v>
      </c>
      <c r="G1959" s="5">
        <v>550</v>
      </c>
      <c r="H1959" s="5">
        <v>0</v>
      </c>
      <c r="I1959" s="5">
        <v>550</v>
      </c>
      <c r="J1959" s="70">
        <f>VLOOKUP(Table7[[#This Row],[PurchaseOrderID]],Purchase_Order!$A$2:$E$1228,5,0)</f>
        <v>1684</v>
      </c>
      <c r="K1959" s="4" t="str">
        <f>IF(Table7[[#This Row],[RejectedQty]]=0,"","Rejected")</f>
        <v/>
      </c>
    </row>
    <row r="1960" spans="1:11" x14ac:dyDescent="0.25">
      <c r="A1960" s="4">
        <v>2831</v>
      </c>
      <c r="B1960" s="4">
        <v>1148</v>
      </c>
      <c r="C1960" s="4">
        <v>2599</v>
      </c>
      <c r="D1960" s="20">
        <v>44155</v>
      </c>
      <c r="E1960" s="21">
        <v>123</v>
      </c>
      <c r="F1960" s="21">
        <v>934</v>
      </c>
      <c r="G1960" s="4">
        <v>550</v>
      </c>
      <c r="H1960" s="4">
        <v>0</v>
      </c>
      <c r="I1960" s="4">
        <v>550</v>
      </c>
      <c r="J1960" s="70">
        <f>VLOOKUP(Table7[[#This Row],[PurchaseOrderID]],Purchase_Order!$A$2:$E$1228,5,0)</f>
        <v>1684</v>
      </c>
      <c r="K1960" s="4" t="str">
        <f>IF(Table7[[#This Row],[RejectedQty]]=0,"","Rejected")</f>
        <v/>
      </c>
    </row>
    <row r="1961" spans="1:11" x14ac:dyDescent="0.25">
      <c r="A1961" s="5">
        <v>2832</v>
      </c>
      <c r="B1961" s="5">
        <v>1149</v>
      </c>
      <c r="C1961" s="5">
        <v>2600</v>
      </c>
      <c r="D1961" s="18">
        <v>44156</v>
      </c>
      <c r="E1961" s="19">
        <v>123</v>
      </c>
      <c r="F1961" s="19">
        <v>432</v>
      </c>
      <c r="G1961" s="5">
        <v>3</v>
      </c>
      <c r="H1961" s="5">
        <v>0</v>
      </c>
      <c r="I1961" s="5">
        <v>3</v>
      </c>
      <c r="J1961" s="70">
        <f>VLOOKUP(Table7[[#This Row],[PurchaseOrderID]],Purchase_Order!$A$2:$E$1228,5,0)</f>
        <v>1534</v>
      </c>
      <c r="K1961" s="4" t="str">
        <f>IF(Table7[[#This Row],[RejectedQty]]=0,"","Rejected")</f>
        <v/>
      </c>
    </row>
    <row r="1962" spans="1:11" x14ac:dyDescent="0.25">
      <c r="A1962" s="4">
        <v>2833</v>
      </c>
      <c r="B1962" s="4">
        <v>1149</v>
      </c>
      <c r="C1962" s="4">
        <v>2601</v>
      </c>
      <c r="D1962" s="20">
        <v>44156</v>
      </c>
      <c r="E1962" s="21">
        <v>123</v>
      </c>
      <c r="F1962" s="21">
        <v>433</v>
      </c>
      <c r="G1962" s="4">
        <v>3</v>
      </c>
      <c r="H1962" s="4">
        <v>0</v>
      </c>
      <c r="I1962" s="4">
        <v>3</v>
      </c>
      <c r="J1962" s="70">
        <f>VLOOKUP(Table7[[#This Row],[PurchaseOrderID]],Purchase_Order!$A$2:$E$1228,5,0)</f>
        <v>1534</v>
      </c>
      <c r="K1962" s="4" t="str">
        <f>IF(Table7[[#This Row],[RejectedQty]]=0,"","Rejected")</f>
        <v/>
      </c>
    </row>
    <row r="1963" spans="1:11" x14ac:dyDescent="0.25">
      <c r="A1963" s="5">
        <v>2834</v>
      </c>
      <c r="B1963" s="5">
        <v>1149</v>
      </c>
      <c r="C1963" s="5">
        <v>2602</v>
      </c>
      <c r="D1963" s="18">
        <v>44156</v>
      </c>
      <c r="E1963" s="19">
        <v>123</v>
      </c>
      <c r="F1963" s="19">
        <v>434</v>
      </c>
      <c r="G1963" s="5">
        <v>3</v>
      </c>
      <c r="H1963" s="5">
        <v>0</v>
      </c>
      <c r="I1963" s="5">
        <v>3</v>
      </c>
      <c r="J1963" s="70">
        <f>VLOOKUP(Table7[[#This Row],[PurchaseOrderID]],Purchase_Order!$A$2:$E$1228,5,0)</f>
        <v>1534</v>
      </c>
      <c r="K1963" s="4" t="str">
        <f>IF(Table7[[#This Row],[RejectedQty]]=0,"","Rejected")</f>
        <v/>
      </c>
    </row>
    <row r="1964" spans="1:11" x14ac:dyDescent="0.25">
      <c r="A1964" s="4">
        <v>2835</v>
      </c>
      <c r="B1964" s="4">
        <v>1149</v>
      </c>
      <c r="C1964" s="4">
        <v>2603</v>
      </c>
      <c r="D1964" s="20">
        <v>44156</v>
      </c>
      <c r="E1964" s="21">
        <v>123</v>
      </c>
      <c r="F1964" s="21">
        <v>435</v>
      </c>
      <c r="G1964" s="4">
        <v>3</v>
      </c>
      <c r="H1964" s="4">
        <v>0</v>
      </c>
      <c r="I1964" s="4">
        <v>3</v>
      </c>
      <c r="J1964" s="70">
        <f>VLOOKUP(Table7[[#This Row],[PurchaseOrderID]],Purchase_Order!$A$2:$E$1228,5,0)</f>
        <v>1534</v>
      </c>
      <c r="K1964" s="4" t="str">
        <f>IF(Table7[[#This Row],[RejectedQty]]=0,"","Rejected")</f>
        <v/>
      </c>
    </row>
    <row r="1965" spans="1:11" x14ac:dyDescent="0.25">
      <c r="A1965" s="5">
        <v>2836</v>
      </c>
      <c r="B1965" s="5">
        <v>1149</v>
      </c>
      <c r="C1965" s="5">
        <v>2604</v>
      </c>
      <c r="D1965" s="18">
        <v>44156</v>
      </c>
      <c r="E1965" s="19">
        <v>123</v>
      </c>
      <c r="F1965" s="19">
        <v>436</v>
      </c>
      <c r="G1965" s="5">
        <v>3</v>
      </c>
      <c r="H1965" s="5">
        <v>0</v>
      </c>
      <c r="I1965" s="5">
        <v>3</v>
      </c>
      <c r="J1965" s="70">
        <f>VLOOKUP(Table7[[#This Row],[PurchaseOrderID]],Purchase_Order!$A$2:$E$1228,5,0)</f>
        <v>1534</v>
      </c>
      <c r="K1965" s="4" t="str">
        <f>IF(Table7[[#This Row],[RejectedQty]]=0,"","Rejected")</f>
        <v/>
      </c>
    </row>
    <row r="1966" spans="1:11" x14ac:dyDescent="0.25">
      <c r="A1966" s="4">
        <v>2837</v>
      </c>
      <c r="B1966" s="4">
        <v>1150</v>
      </c>
      <c r="C1966" s="4">
        <v>2605</v>
      </c>
      <c r="D1966" s="20">
        <v>44156</v>
      </c>
      <c r="E1966" s="21">
        <v>125</v>
      </c>
      <c r="F1966" s="21">
        <v>344</v>
      </c>
      <c r="G1966" s="4">
        <v>3</v>
      </c>
      <c r="H1966" s="4">
        <v>0</v>
      </c>
      <c r="I1966" s="4">
        <v>3</v>
      </c>
      <c r="J1966" s="70">
        <f>VLOOKUP(Table7[[#This Row],[PurchaseOrderID]],Purchase_Order!$A$2:$E$1228,5,0)</f>
        <v>1614</v>
      </c>
      <c r="K1966" s="4" t="str">
        <f>IF(Table7[[#This Row],[RejectedQty]]=0,"","Rejected")</f>
        <v/>
      </c>
    </row>
    <row r="1967" spans="1:11" x14ac:dyDescent="0.25">
      <c r="A1967" s="5">
        <v>2838</v>
      </c>
      <c r="B1967" s="5">
        <v>1150</v>
      </c>
      <c r="C1967" s="5">
        <v>2606</v>
      </c>
      <c r="D1967" s="18">
        <v>44156</v>
      </c>
      <c r="E1967" s="19">
        <v>125</v>
      </c>
      <c r="F1967" s="19">
        <v>345</v>
      </c>
      <c r="G1967" s="5">
        <v>3</v>
      </c>
      <c r="H1967" s="5">
        <v>0</v>
      </c>
      <c r="I1967" s="5">
        <v>3</v>
      </c>
      <c r="J1967" s="70">
        <f>VLOOKUP(Table7[[#This Row],[PurchaseOrderID]],Purchase_Order!$A$2:$E$1228,5,0)</f>
        <v>1614</v>
      </c>
      <c r="K1967" s="4" t="str">
        <f>IF(Table7[[#This Row],[RejectedQty]]=0,"","Rejected")</f>
        <v/>
      </c>
    </row>
    <row r="1968" spans="1:11" x14ac:dyDescent="0.25">
      <c r="A1968" s="4">
        <v>2839</v>
      </c>
      <c r="B1968" s="4">
        <v>1150</v>
      </c>
      <c r="C1968" s="4">
        <v>2607</v>
      </c>
      <c r="D1968" s="20">
        <v>44156</v>
      </c>
      <c r="E1968" s="21">
        <v>123</v>
      </c>
      <c r="F1968" s="21">
        <v>346</v>
      </c>
      <c r="G1968" s="4">
        <v>3</v>
      </c>
      <c r="H1968" s="4">
        <v>0</v>
      </c>
      <c r="I1968" s="4">
        <v>3</v>
      </c>
      <c r="J1968" s="70">
        <f>VLOOKUP(Table7[[#This Row],[PurchaseOrderID]],Purchase_Order!$A$2:$E$1228,5,0)</f>
        <v>1614</v>
      </c>
      <c r="K1968" s="4" t="str">
        <f>IF(Table7[[#This Row],[RejectedQty]]=0,"","Rejected")</f>
        <v/>
      </c>
    </row>
    <row r="1969" spans="1:11" x14ac:dyDescent="0.25">
      <c r="A1969" s="5">
        <v>2840</v>
      </c>
      <c r="B1969" s="5">
        <v>1151</v>
      </c>
      <c r="C1969" s="5">
        <v>2608</v>
      </c>
      <c r="D1969" s="18">
        <v>44156</v>
      </c>
      <c r="E1969" s="19">
        <v>125</v>
      </c>
      <c r="F1969" s="19">
        <v>931</v>
      </c>
      <c r="G1969" s="5">
        <v>550</v>
      </c>
      <c r="H1969" s="5">
        <v>0</v>
      </c>
      <c r="I1969" s="5">
        <v>550</v>
      </c>
      <c r="J1969" s="70">
        <f>VLOOKUP(Table7[[#This Row],[PurchaseOrderID]],Purchase_Order!$A$2:$E$1228,5,0)</f>
        <v>1588</v>
      </c>
      <c r="K1969" s="4" t="str">
        <f>IF(Table7[[#This Row],[RejectedQty]]=0,"","Rejected")</f>
        <v/>
      </c>
    </row>
    <row r="1970" spans="1:11" x14ac:dyDescent="0.25">
      <c r="A1970" s="4">
        <v>2841</v>
      </c>
      <c r="B1970" s="4">
        <v>1151</v>
      </c>
      <c r="C1970" s="4">
        <v>2609</v>
      </c>
      <c r="D1970" s="20">
        <v>44156</v>
      </c>
      <c r="E1970" s="21">
        <v>123</v>
      </c>
      <c r="F1970" s="21">
        <v>932</v>
      </c>
      <c r="G1970" s="4">
        <v>550</v>
      </c>
      <c r="H1970" s="4">
        <v>0</v>
      </c>
      <c r="I1970" s="4">
        <v>550</v>
      </c>
      <c r="J1970" s="70">
        <f>VLOOKUP(Table7[[#This Row],[PurchaseOrderID]],Purchase_Order!$A$2:$E$1228,5,0)</f>
        <v>1588</v>
      </c>
      <c r="K1970" s="4" t="str">
        <f>IF(Table7[[#This Row],[RejectedQty]]=0,"","Rejected")</f>
        <v/>
      </c>
    </row>
    <row r="1971" spans="1:11" x14ac:dyDescent="0.25">
      <c r="A1971" s="5">
        <v>2842</v>
      </c>
      <c r="B1971" s="5">
        <v>1152</v>
      </c>
      <c r="C1971" s="5">
        <v>2610</v>
      </c>
      <c r="D1971" s="18">
        <v>44156</v>
      </c>
      <c r="E1971" s="19">
        <v>123</v>
      </c>
      <c r="F1971" s="19">
        <v>347</v>
      </c>
      <c r="G1971" s="5">
        <v>3</v>
      </c>
      <c r="H1971" s="5">
        <v>0</v>
      </c>
      <c r="I1971" s="5">
        <v>3</v>
      </c>
      <c r="J1971" s="70">
        <f>VLOOKUP(Table7[[#This Row],[PurchaseOrderID]],Purchase_Order!$A$2:$E$1228,5,0)</f>
        <v>1622</v>
      </c>
      <c r="K1971" s="4" t="str">
        <f>IF(Table7[[#This Row],[RejectedQty]]=0,"","Rejected")</f>
        <v/>
      </c>
    </row>
    <row r="1972" spans="1:11" x14ac:dyDescent="0.25">
      <c r="A1972" s="4">
        <v>2843</v>
      </c>
      <c r="B1972" s="4">
        <v>1152</v>
      </c>
      <c r="C1972" s="4">
        <v>2611</v>
      </c>
      <c r="D1972" s="20">
        <v>44156</v>
      </c>
      <c r="E1972" s="21">
        <v>125</v>
      </c>
      <c r="F1972" s="21">
        <v>348</v>
      </c>
      <c r="G1972" s="4">
        <v>3</v>
      </c>
      <c r="H1972" s="4">
        <v>0</v>
      </c>
      <c r="I1972" s="4">
        <v>3</v>
      </c>
      <c r="J1972" s="70">
        <f>VLOOKUP(Table7[[#This Row],[PurchaseOrderID]],Purchase_Order!$A$2:$E$1228,5,0)</f>
        <v>1622</v>
      </c>
      <c r="K1972" s="4" t="str">
        <f>IF(Table7[[#This Row],[RejectedQty]]=0,"","Rejected")</f>
        <v/>
      </c>
    </row>
    <row r="1973" spans="1:11" x14ac:dyDescent="0.25">
      <c r="A1973" s="5">
        <v>2844</v>
      </c>
      <c r="B1973" s="5">
        <v>1153</v>
      </c>
      <c r="C1973" s="5">
        <v>2612</v>
      </c>
      <c r="D1973" s="18">
        <v>44156</v>
      </c>
      <c r="E1973" s="19">
        <v>125</v>
      </c>
      <c r="F1973" s="19">
        <v>928</v>
      </c>
      <c r="G1973" s="5">
        <v>550</v>
      </c>
      <c r="H1973" s="5">
        <v>0</v>
      </c>
      <c r="I1973" s="5">
        <v>550</v>
      </c>
      <c r="J1973" s="70">
        <f>VLOOKUP(Table7[[#This Row],[PurchaseOrderID]],Purchase_Order!$A$2:$E$1228,5,0)</f>
        <v>1632</v>
      </c>
      <c r="K1973" s="4" t="str">
        <f>IF(Table7[[#This Row],[RejectedQty]]=0,"","Rejected")</f>
        <v/>
      </c>
    </row>
    <row r="1974" spans="1:11" x14ac:dyDescent="0.25">
      <c r="A1974" s="4">
        <v>2845</v>
      </c>
      <c r="B1974" s="4">
        <v>1153</v>
      </c>
      <c r="C1974" s="4">
        <v>2613</v>
      </c>
      <c r="D1974" s="20">
        <v>44156</v>
      </c>
      <c r="E1974" s="21">
        <v>125</v>
      </c>
      <c r="F1974" s="21">
        <v>929</v>
      </c>
      <c r="G1974" s="4">
        <v>550</v>
      </c>
      <c r="H1974" s="4">
        <v>0</v>
      </c>
      <c r="I1974" s="4">
        <v>550</v>
      </c>
      <c r="J1974" s="70">
        <f>VLOOKUP(Table7[[#This Row],[PurchaseOrderID]],Purchase_Order!$A$2:$E$1228,5,0)</f>
        <v>1632</v>
      </c>
      <c r="K1974" s="4" t="str">
        <f>IF(Table7[[#This Row],[RejectedQty]]=0,"","Rejected")</f>
        <v/>
      </c>
    </row>
    <row r="1975" spans="1:11" x14ac:dyDescent="0.25">
      <c r="A1975" s="5">
        <v>2846</v>
      </c>
      <c r="B1975" s="5">
        <v>1153</v>
      </c>
      <c r="C1975" s="5">
        <v>2614</v>
      </c>
      <c r="D1975" s="18">
        <v>44156</v>
      </c>
      <c r="E1975" s="19">
        <v>125</v>
      </c>
      <c r="F1975" s="19">
        <v>930</v>
      </c>
      <c r="G1975" s="5">
        <v>550</v>
      </c>
      <c r="H1975" s="5">
        <v>0</v>
      </c>
      <c r="I1975" s="5">
        <v>550</v>
      </c>
      <c r="J1975" s="70">
        <f>VLOOKUP(Table7[[#This Row],[PurchaseOrderID]],Purchase_Order!$A$2:$E$1228,5,0)</f>
        <v>1632</v>
      </c>
      <c r="K1975" s="4" t="str">
        <f>IF(Table7[[#This Row],[RejectedQty]]=0,"","Rejected")</f>
        <v/>
      </c>
    </row>
    <row r="1976" spans="1:11" x14ac:dyDescent="0.25">
      <c r="A1976" s="4">
        <v>2847</v>
      </c>
      <c r="B1976" s="4">
        <v>1154</v>
      </c>
      <c r="C1976" s="4">
        <v>2615</v>
      </c>
      <c r="D1976" s="20">
        <v>44156</v>
      </c>
      <c r="E1976" s="21">
        <v>123</v>
      </c>
      <c r="F1976" s="21">
        <v>332</v>
      </c>
      <c r="G1976" s="4">
        <v>550</v>
      </c>
      <c r="H1976" s="4">
        <v>0</v>
      </c>
      <c r="I1976" s="4">
        <v>550</v>
      </c>
      <c r="J1976" s="70">
        <f>VLOOKUP(Table7[[#This Row],[PurchaseOrderID]],Purchase_Order!$A$2:$E$1228,5,0)</f>
        <v>1608</v>
      </c>
      <c r="K1976" s="4" t="str">
        <f>IF(Table7[[#This Row],[RejectedQty]]=0,"","Rejected")</f>
        <v/>
      </c>
    </row>
    <row r="1977" spans="1:11" x14ac:dyDescent="0.25">
      <c r="A1977" s="5">
        <v>2848</v>
      </c>
      <c r="B1977" s="5">
        <v>1155</v>
      </c>
      <c r="C1977" s="5">
        <v>2616</v>
      </c>
      <c r="D1977" s="18">
        <v>44156</v>
      </c>
      <c r="E1977" s="19">
        <v>125</v>
      </c>
      <c r="F1977" s="19">
        <v>948</v>
      </c>
      <c r="G1977" s="5">
        <v>550</v>
      </c>
      <c r="H1977" s="5">
        <v>0</v>
      </c>
      <c r="I1977" s="5">
        <v>550</v>
      </c>
      <c r="J1977" s="70">
        <f>VLOOKUP(Table7[[#This Row],[PurchaseOrderID]],Purchase_Order!$A$2:$E$1228,5,0)</f>
        <v>1576</v>
      </c>
      <c r="K1977" s="4" t="str">
        <f>IF(Table7[[#This Row],[RejectedQty]]=0,"","Rejected")</f>
        <v/>
      </c>
    </row>
    <row r="1978" spans="1:11" x14ac:dyDescent="0.25">
      <c r="A1978" s="4">
        <v>2849</v>
      </c>
      <c r="B1978" s="4">
        <v>1155</v>
      </c>
      <c r="C1978" s="4">
        <v>2617</v>
      </c>
      <c r="D1978" s="20">
        <v>44156</v>
      </c>
      <c r="E1978" s="21">
        <v>125</v>
      </c>
      <c r="F1978" s="21">
        <v>907</v>
      </c>
      <c r="G1978" s="4">
        <v>523</v>
      </c>
      <c r="H1978" s="4">
        <v>0</v>
      </c>
      <c r="I1978" s="4">
        <v>523</v>
      </c>
      <c r="J1978" s="70">
        <f>VLOOKUP(Table7[[#This Row],[PurchaseOrderID]],Purchase_Order!$A$2:$E$1228,5,0)</f>
        <v>1576</v>
      </c>
      <c r="K1978" s="4" t="str">
        <f>IF(Table7[[#This Row],[RejectedQty]]=0,"","Rejected")</f>
        <v/>
      </c>
    </row>
    <row r="1979" spans="1:11" x14ac:dyDescent="0.25">
      <c r="A1979" s="5">
        <v>2850</v>
      </c>
      <c r="B1979" s="5">
        <v>1156</v>
      </c>
      <c r="C1979" s="5">
        <v>2618</v>
      </c>
      <c r="D1979" s="18">
        <v>44156</v>
      </c>
      <c r="E1979" s="19">
        <v>125</v>
      </c>
      <c r="F1979" s="19">
        <v>325</v>
      </c>
      <c r="G1979" s="5">
        <v>1063</v>
      </c>
      <c r="H1979" s="5">
        <v>0</v>
      </c>
      <c r="I1979" s="5">
        <v>1063</v>
      </c>
      <c r="J1979" s="70">
        <f>VLOOKUP(Table7[[#This Row],[PurchaseOrderID]],Purchase_Order!$A$2:$E$1228,5,0)</f>
        <v>1590</v>
      </c>
      <c r="K1979" s="4" t="str">
        <f>IF(Table7[[#This Row],[RejectedQty]]=0,"","Rejected")</f>
        <v/>
      </c>
    </row>
    <row r="1980" spans="1:11" x14ac:dyDescent="0.25">
      <c r="A1980" s="4">
        <v>2851</v>
      </c>
      <c r="B1980" s="4">
        <v>1156</v>
      </c>
      <c r="C1980" s="4">
        <v>2619</v>
      </c>
      <c r="D1980" s="20">
        <v>44156</v>
      </c>
      <c r="E1980" s="21">
        <v>123</v>
      </c>
      <c r="F1980" s="21">
        <v>326</v>
      </c>
      <c r="G1980" s="4">
        <v>1250</v>
      </c>
      <c r="H1980" s="4">
        <v>0</v>
      </c>
      <c r="I1980" s="4">
        <v>1250</v>
      </c>
      <c r="J1980" s="70">
        <f>VLOOKUP(Table7[[#This Row],[PurchaseOrderID]],Purchase_Order!$A$2:$E$1228,5,0)</f>
        <v>1590</v>
      </c>
      <c r="K1980" s="4" t="str">
        <f>IF(Table7[[#This Row],[RejectedQty]]=0,"","Rejected")</f>
        <v/>
      </c>
    </row>
    <row r="1981" spans="1:11" x14ac:dyDescent="0.25">
      <c r="A1981" s="5">
        <v>2852</v>
      </c>
      <c r="B1981" s="5">
        <v>1157</v>
      </c>
      <c r="C1981" s="5">
        <v>2620</v>
      </c>
      <c r="D1981" s="18">
        <v>44156</v>
      </c>
      <c r="E1981" s="19">
        <v>123</v>
      </c>
      <c r="F1981" s="19">
        <v>320</v>
      </c>
      <c r="G1981" s="5">
        <v>3</v>
      </c>
      <c r="H1981" s="5">
        <v>0</v>
      </c>
      <c r="I1981" s="5">
        <v>3</v>
      </c>
      <c r="J1981" s="70">
        <f>VLOOKUP(Table7[[#This Row],[PurchaseOrderID]],Purchase_Order!$A$2:$E$1228,5,0)</f>
        <v>1514</v>
      </c>
      <c r="K1981" s="4" t="str">
        <f>IF(Table7[[#This Row],[RejectedQty]]=0,"","Rejected")</f>
        <v/>
      </c>
    </row>
    <row r="1982" spans="1:11" x14ac:dyDescent="0.25">
      <c r="A1982" s="4">
        <v>2853</v>
      </c>
      <c r="B1982" s="4">
        <v>1157</v>
      </c>
      <c r="C1982" s="4">
        <v>2621</v>
      </c>
      <c r="D1982" s="20">
        <v>44156</v>
      </c>
      <c r="E1982" s="21">
        <v>123</v>
      </c>
      <c r="F1982" s="21">
        <v>321</v>
      </c>
      <c r="G1982" s="4">
        <v>3</v>
      </c>
      <c r="H1982" s="4">
        <v>0</v>
      </c>
      <c r="I1982" s="4">
        <v>3</v>
      </c>
      <c r="J1982" s="70">
        <f>VLOOKUP(Table7[[#This Row],[PurchaseOrderID]],Purchase_Order!$A$2:$E$1228,5,0)</f>
        <v>1514</v>
      </c>
      <c r="K1982" s="4" t="str">
        <f>IF(Table7[[#This Row],[RejectedQty]]=0,"","Rejected")</f>
        <v/>
      </c>
    </row>
    <row r="1983" spans="1:11" x14ac:dyDescent="0.25">
      <c r="A1983" s="5">
        <v>2854</v>
      </c>
      <c r="B1983" s="5">
        <v>1157</v>
      </c>
      <c r="C1983" s="5">
        <v>2622</v>
      </c>
      <c r="D1983" s="18">
        <v>44156</v>
      </c>
      <c r="E1983" s="19">
        <v>123</v>
      </c>
      <c r="F1983" s="19">
        <v>322</v>
      </c>
      <c r="G1983" s="5">
        <v>60</v>
      </c>
      <c r="H1983" s="5">
        <v>0</v>
      </c>
      <c r="I1983" s="5">
        <v>60</v>
      </c>
      <c r="J1983" s="70">
        <f>VLOOKUP(Table7[[#This Row],[PurchaseOrderID]],Purchase_Order!$A$2:$E$1228,5,0)</f>
        <v>1514</v>
      </c>
      <c r="K1983" s="4" t="str">
        <f>IF(Table7[[#This Row],[RejectedQty]]=0,"","Rejected")</f>
        <v/>
      </c>
    </row>
    <row r="1984" spans="1:11" x14ac:dyDescent="0.25">
      <c r="A1984" s="4">
        <v>2855</v>
      </c>
      <c r="B1984" s="4">
        <v>1158</v>
      </c>
      <c r="C1984" s="4">
        <v>2623</v>
      </c>
      <c r="D1984" s="20">
        <v>44156</v>
      </c>
      <c r="E1984" s="21">
        <v>123</v>
      </c>
      <c r="F1984" s="21">
        <v>930</v>
      </c>
      <c r="G1984" s="4">
        <v>550</v>
      </c>
      <c r="H1984" s="4">
        <v>0</v>
      </c>
      <c r="I1984" s="4">
        <v>550</v>
      </c>
      <c r="J1984" s="70">
        <f>VLOOKUP(Table7[[#This Row],[PurchaseOrderID]],Purchase_Order!$A$2:$E$1228,5,0)</f>
        <v>1498</v>
      </c>
      <c r="K1984" s="4" t="str">
        <f>IF(Table7[[#This Row],[RejectedQty]]=0,"","Rejected")</f>
        <v/>
      </c>
    </row>
    <row r="1985" spans="1:11" x14ac:dyDescent="0.25">
      <c r="A1985" s="5">
        <v>2856</v>
      </c>
      <c r="B1985" s="5">
        <v>1158</v>
      </c>
      <c r="C1985" s="5">
        <v>2624</v>
      </c>
      <c r="D1985" s="18">
        <v>44156</v>
      </c>
      <c r="E1985" s="19">
        <v>123</v>
      </c>
      <c r="F1985" s="19">
        <v>921</v>
      </c>
      <c r="G1985" s="5">
        <v>550</v>
      </c>
      <c r="H1985" s="5">
        <v>0</v>
      </c>
      <c r="I1985" s="5">
        <v>550</v>
      </c>
      <c r="J1985" s="70">
        <f>VLOOKUP(Table7[[#This Row],[PurchaseOrderID]],Purchase_Order!$A$2:$E$1228,5,0)</f>
        <v>1498</v>
      </c>
      <c r="K1985" s="4" t="str">
        <f>IF(Table7[[#This Row],[RejectedQty]]=0,"","Rejected")</f>
        <v/>
      </c>
    </row>
    <row r="1986" spans="1:11" x14ac:dyDescent="0.25">
      <c r="A1986" s="4">
        <v>2857</v>
      </c>
      <c r="B1986" s="4">
        <v>1159</v>
      </c>
      <c r="C1986" s="4">
        <v>2625</v>
      </c>
      <c r="D1986" s="20">
        <v>44156</v>
      </c>
      <c r="E1986" s="21">
        <v>123</v>
      </c>
      <c r="F1986" s="21">
        <v>952</v>
      </c>
      <c r="G1986" s="4">
        <v>60</v>
      </c>
      <c r="H1986" s="4">
        <v>0</v>
      </c>
      <c r="I1986" s="4">
        <v>60</v>
      </c>
      <c r="J1986" s="70">
        <f>VLOOKUP(Table7[[#This Row],[PurchaseOrderID]],Purchase_Order!$A$2:$E$1228,5,0)</f>
        <v>1674</v>
      </c>
      <c r="K1986" s="4" t="str">
        <f>IF(Table7[[#This Row],[RejectedQty]]=0,"","Rejected")</f>
        <v/>
      </c>
    </row>
    <row r="1987" spans="1:11" x14ac:dyDescent="0.25">
      <c r="A1987" s="5">
        <v>2858</v>
      </c>
      <c r="B1987" s="5">
        <v>1160</v>
      </c>
      <c r="C1987" s="5">
        <v>2626</v>
      </c>
      <c r="D1987" s="18">
        <v>44156</v>
      </c>
      <c r="E1987" s="19">
        <v>125</v>
      </c>
      <c r="F1987" s="19">
        <v>933</v>
      </c>
      <c r="G1987" s="5">
        <v>550</v>
      </c>
      <c r="H1987" s="5">
        <v>0</v>
      </c>
      <c r="I1987" s="5">
        <v>550</v>
      </c>
      <c r="J1987" s="70">
        <f>VLOOKUP(Table7[[#This Row],[PurchaseOrderID]],Purchase_Order!$A$2:$E$1228,5,0)</f>
        <v>1652</v>
      </c>
      <c r="K1987" s="4" t="str">
        <f>IF(Table7[[#This Row],[RejectedQty]]=0,"","Rejected")</f>
        <v/>
      </c>
    </row>
    <row r="1988" spans="1:11" x14ac:dyDescent="0.25">
      <c r="A1988" s="4">
        <v>2859</v>
      </c>
      <c r="B1988" s="4">
        <v>1160</v>
      </c>
      <c r="C1988" s="4">
        <v>2627</v>
      </c>
      <c r="D1988" s="20">
        <v>44156</v>
      </c>
      <c r="E1988" s="21">
        <v>125</v>
      </c>
      <c r="F1988" s="21">
        <v>934</v>
      </c>
      <c r="G1988" s="4">
        <v>550</v>
      </c>
      <c r="H1988" s="4">
        <v>55</v>
      </c>
      <c r="I1988" s="4">
        <v>495</v>
      </c>
      <c r="J1988" s="70">
        <f>VLOOKUP(Table7[[#This Row],[PurchaseOrderID]],Purchase_Order!$A$2:$E$1228,5,0)</f>
        <v>1652</v>
      </c>
      <c r="K1988" s="4" t="str">
        <f>IF(Table7[[#This Row],[RejectedQty]]=0,"","Rejected")</f>
        <v>Rejected</v>
      </c>
    </row>
    <row r="1989" spans="1:11" x14ac:dyDescent="0.25">
      <c r="A1989" s="5">
        <v>2860</v>
      </c>
      <c r="B1989" s="5">
        <v>1160</v>
      </c>
      <c r="C1989" s="5">
        <v>2628</v>
      </c>
      <c r="D1989" s="18">
        <v>44156</v>
      </c>
      <c r="E1989" s="19">
        <v>123</v>
      </c>
      <c r="F1989" s="19">
        <v>922</v>
      </c>
      <c r="G1989" s="5">
        <v>550</v>
      </c>
      <c r="H1989" s="5">
        <v>0</v>
      </c>
      <c r="I1989" s="5">
        <v>550</v>
      </c>
      <c r="J1989" s="70">
        <f>VLOOKUP(Table7[[#This Row],[PurchaseOrderID]],Purchase_Order!$A$2:$E$1228,5,0)</f>
        <v>1652</v>
      </c>
      <c r="K1989" s="4" t="str">
        <f>IF(Table7[[#This Row],[RejectedQty]]=0,"","Rejected")</f>
        <v/>
      </c>
    </row>
    <row r="1990" spans="1:11" x14ac:dyDescent="0.25">
      <c r="A1990" s="4">
        <v>2861</v>
      </c>
      <c r="B1990" s="4">
        <v>1161</v>
      </c>
      <c r="C1990" s="4">
        <v>2629</v>
      </c>
      <c r="D1990" s="20">
        <v>44156</v>
      </c>
      <c r="E1990" s="21">
        <v>125</v>
      </c>
      <c r="F1990" s="21">
        <v>319</v>
      </c>
      <c r="G1990" s="4">
        <v>550</v>
      </c>
      <c r="H1990" s="4">
        <v>0</v>
      </c>
      <c r="I1990" s="4">
        <v>550</v>
      </c>
      <c r="J1990" s="70">
        <f>VLOOKUP(Table7[[#This Row],[PurchaseOrderID]],Purchase_Order!$A$2:$E$1228,5,0)</f>
        <v>1578</v>
      </c>
      <c r="K1990" s="4" t="str">
        <f>IF(Table7[[#This Row],[RejectedQty]]=0,"","Rejected")</f>
        <v/>
      </c>
    </row>
    <row r="1991" spans="1:11" x14ac:dyDescent="0.25">
      <c r="A1991" s="5">
        <v>2862</v>
      </c>
      <c r="B1991" s="5">
        <v>1162</v>
      </c>
      <c r="C1991" s="5">
        <v>2630</v>
      </c>
      <c r="D1991" s="18">
        <v>44156</v>
      </c>
      <c r="E1991" s="19">
        <v>123</v>
      </c>
      <c r="F1991" s="19">
        <v>928</v>
      </c>
      <c r="G1991" s="5">
        <v>550</v>
      </c>
      <c r="H1991" s="5">
        <v>82</v>
      </c>
      <c r="I1991" s="5">
        <v>468</v>
      </c>
      <c r="J1991" s="70">
        <f>VLOOKUP(Table7[[#This Row],[PurchaseOrderID]],Purchase_Order!$A$2:$E$1228,5,0)</f>
        <v>1538</v>
      </c>
      <c r="K1991" s="4" t="str">
        <f>IF(Table7[[#This Row],[RejectedQty]]=0,"","Rejected")</f>
        <v>Rejected</v>
      </c>
    </row>
    <row r="1992" spans="1:11" x14ac:dyDescent="0.25">
      <c r="A1992" s="4">
        <v>2863</v>
      </c>
      <c r="B1992" s="4">
        <v>1162</v>
      </c>
      <c r="C1992" s="4">
        <v>2631</v>
      </c>
      <c r="D1992" s="20">
        <v>44156</v>
      </c>
      <c r="E1992" s="21">
        <v>123</v>
      </c>
      <c r="F1992" s="21">
        <v>929</v>
      </c>
      <c r="G1992" s="4">
        <v>550</v>
      </c>
      <c r="H1992" s="4">
        <v>0</v>
      </c>
      <c r="I1992" s="4">
        <v>550</v>
      </c>
      <c r="J1992" s="70">
        <f>VLOOKUP(Table7[[#This Row],[PurchaseOrderID]],Purchase_Order!$A$2:$E$1228,5,0)</f>
        <v>1538</v>
      </c>
      <c r="K1992" s="4" t="str">
        <f>IF(Table7[[#This Row],[RejectedQty]]=0,"","Rejected")</f>
        <v/>
      </c>
    </row>
    <row r="1993" spans="1:11" x14ac:dyDescent="0.25">
      <c r="A1993" s="5">
        <v>2864</v>
      </c>
      <c r="B1993" s="5">
        <v>1163</v>
      </c>
      <c r="C1993" s="5">
        <v>2632</v>
      </c>
      <c r="D1993" s="18">
        <v>44156</v>
      </c>
      <c r="E1993" s="19">
        <v>125</v>
      </c>
      <c r="F1993" s="19">
        <v>319</v>
      </c>
      <c r="G1993" s="5">
        <v>550</v>
      </c>
      <c r="H1993" s="5">
        <v>0</v>
      </c>
      <c r="I1993" s="5">
        <v>550</v>
      </c>
      <c r="J1993" s="70">
        <f>VLOOKUP(Table7[[#This Row],[PurchaseOrderID]],Purchase_Order!$A$2:$E$1228,5,0)</f>
        <v>1556</v>
      </c>
      <c r="K1993" s="4" t="str">
        <f>IF(Table7[[#This Row],[RejectedQty]]=0,"","Rejected")</f>
        <v/>
      </c>
    </row>
    <row r="1994" spans="1:11" x14ac:dyDescent="0.25">
      <c r="A1994" s="4">
        <v>2865</v>
      </c>
      <c r="B1994" s="4">
        <v>1164</v>
      </c>
      <c r="C1994" s="4">
        <v>2633</v>
      </c>
      <c r="D1994" s="20">
        <v>44156</v>
      </c>
      <c r="E1994" s="21">
        <v>125</v>
      </c>
      <c r="F1994" s="21">
        <v>359</v>
      </c>
      <c r="G1994" s="4">
        <v>3</v>
      </c>
      <c r="H1994" s="4">
        <v>0</v>
      </c>
      <c r="I1994" s="4">
        <v>3</v>
      </c>
      <c r="J1994" s="70">
        <f>VLOOKUP(Table7[[#This Row],[PurchaseOrderID]],Purchase_Order!$A$2:$E$1228,5,0)</f>
        <v>1554</v>
      </c>
      <c r="K1994" s="4" t="str">
        <f>IF(Table7[[#This Row],[RejectedQty]]=0,"","Rejected")</f>
        <v/>
      </c>
    </row>
    <row r="1995" spans="1:11" x14ac:dyDescent="0.25">
      <c r="A1995" s="5">
        <v>2866</v>
      </c>
      <c r="B1995" s="5">
        <v>1164</v>
      </c>
      <c r="C1995" s="5">
        <v>2634</v>
      </c>
      <c r="D1995" s="18">
        <v>44156</v>
      </c>
      <c r="E1995" s="19">
        <v>125</v>
      </c>
      <c r="F1995" s="19">
        <v>360</v>
      </c>
      <c r="G1995" s="5">
        <v>3</v>
      </c>
      <c r="H1995" s="5">
        <v>0</v>
      </c>
      <c r="I1995" s="5">
        <v>3</v>
      </c>
      <c r="J1995" s="70">
        <f>VLOOKUP(Table7[[#This Row],[PurchaseOrderID]],Purchase_Order!$A$2:$E$1228,5,0)</f>
        <v>1554</v>
      </c>
      <c r="K1995" s="4" t="str">
        <f>IF(Table7[[#This Row],[RejectedQty]]=0,"","Rejected")</f>
        <v/>
      </c>
    </row>
    <row r="1996" spans="1:11" x14ac:dyDescent="0.25">
      <c r="A1996" s="4">
        <v>2867</v>
      </c>
      <c r="B1996" s="4">
        <v>1165</v>
      </c>
      <c r="C1996" s="4">
        <v>2635</v>
      </c>
      <c r="D1996" s="20">
        <v>44157</v>
      </c>
      <c r="E1996" s="21">
        <v>125</v>
      </c>
      <c r="F1996" s="21">
        <v>2</v>
      </c>
      <c r="G1996" s="4">
        <v>3</v>
      </c>
      <c r="H1996" s="4">
        <v>0</v>
      </c>
      <c r="I1996" s="4">
        <v>3</v>
      </c>
      <c r="J1996" s="70">
        <f>VLOOKUP(Table7[[#This Row],[PurchaseOrderID]],Purchase_Order!$A$2:$E$1228,5,0)</f>
        <v>1688</v>
      </c>
      <c r="K1996" s="4" t="str">
        <f>IF(Table7[[#This Row],[RejectedQty]]=0,"","Rejected")</f>
        <v/>
      </c>
    </row>
    <row r="1997" spans="1:11" x14ac:dyDescent="0.25">
      <c r="A1997" s="5">
        <v>2868</v>
      </c>
      <c r="B1997" s="5">
        <v>1166</v>
      </c>
      <c r="C1997" s="5">
        <v>2636</v>
      </c>
      <c r="D1997" s="18">
        <v>44157</v>
      </c>
      <c r="E1997" s="19">
        <v>123</v>
      </c>
      <c r="F1997" s="19">
        <v>1</v>
      </c>
      <c r="G1997" s="5">
        <v>3</v>
      </c>
      <c r="H1997" s="5">
        <v>0</v>
      </c>
      <c r="I1997" s="5">
        <v>3</v>
      </c>
      <c r="J1997" s="70">
        <f>VLOOKUP(Table7[[#This Row],[PurchaseOrderID]],Purchase_Order!$A$2:$E$1228,5,0)</f>
        <v>1580</v>
      </c>
      <c r="K1997" s="4" t="str">
        <f>IF(Table7[[#This Row],[RejectedQty]]=0,"","Rejected")</f>
        <v/>
      </c>
    </row>
    <row r="1998" spans="1:11" x14ac:dyDescent="0.25">
      <c r="A1998" s="4">
        <v>2869</v>
      </c>
      <c r="B1998" s="4">
        <v>1167</v>
      </c>
      <c r="C1998" s="4">
        <v>2637</v>
      </c>
      <c r="D1998" s="20">
        <v>44157</v>
      </c>
      <c r="E1998" s="21">
        <v>125</v>
      </c>
      <c r="F1998" s="21">
        <v>366</v>
      </c>
      <c r="G1998" s="4">
        <v>3</v>
      </c>
      <c r="H1998" s="4">
        <v>0</v>
      </c>
      <c r="I1998" s="4">
        <v>3</v>
      </c>
      <c r="J1998" s="70">
        <f>VLOOKUP(Table7[[#This Row],[PurchaseOrderID]],Purchase_Order!$A$2:$E$1228,5,0)</f>
        <v>1496</v>
      </c>
      <c r="K1998" s="4" t="str">
        <f>IF(Table7[[#This Row],[RejectedQty]]=0,"","Rejected")</f>
        <v/>
      </c>
    </row>
    <row r="1999" spans="1:11" x14ac:dyDescent="0.25">
      <c r="A1999" s="5">
        <v>2870</v>
      </c>
      <c r="B1999" s="5">
        <v>1167</v>
      </c>
      <c r="C1999" s="5">
        <v>2638</v>
      </c>
      <c r="D1999" s="18">
        <v>44157</v>
      </c>
      <c r="E1999" s="19">
        <v>125</v>
      </c>
      <c r="F1999" s="19">
        <v>367</v>
      </c>
      <c r="G1999" s="5">
        <v>3</v>
      </c>
      <c r="H1999" s="5">
        <v>0</v>
      </c>
      <c r="I1999" s="5">
        <v>3</v>
      </c>
      <c r="J1999" s="70">
        <f>VLOOKUP(Table7[[#This Row],[PurchaseOrderID]],Purchase_Order!$A$2:$E$1228,5,0)</f>
        <v>1496</v>
      </c>
      <c r="K1999" s="4" t="str">
        <f>IF(Table7[[#This Row],[RejectedQty]]=0,"","Rejected")</f>
        <v/>
      </c>
    </row>
    <row r="2000" spans="1:11" x14ac:dyDescent="0.25">
      <c r="A2000" s="4">
        <v>2871</v>
      </c>
      <c r="B2000" s="4">
        <v>1167</v>
      </c>
      <c r="C2000" s="4">
        <v>2639</v>
      </c>
      <c r="D2000" s="20">
        <v>44157</v>
      </c>
      <c r="E2000" s="21">
        <v>125</v>
      </c>
      <c r="F2000" s="21">
        <v>368</v>
      </c>
      <c r="G2000" s="4">
        <v>3</v>
      </c>
      <c r="H2000" s="4">
        <v>0</v>
      </c>
      <c r="I2000" s="4">
        <v>3</v>
      </c>
      <c r="J2000" s="70">
        <f>VLOOKUP(Table7[[#This Row],[PurchaseOrderID]],Purchase_Order!$A$2:$E$1228,5,0)</f>
        <v>1496</v>
      </c>
      <c r="K2000" s="4" t="str">
        <f>IF(Table7[[#This Row],[RejectedQty]]=0,"","Rejected")</f>
        <v/>
      </c>
    </row>
    <row r="2001" spans="1:11" x14ac:dyDescent="0.25">
      <c r="A2001" s="5">
        <v>2872</v>
      </c>
      <c r="B2001" s="5">
        <v>1167</v>
      </c>
      <c r="C2001" s="5">
        <v>2640</v>
      </c>
      <c r="D2001" s="18">
        <v>44157</v>
      </c>
      <c r="E2001" s="19">
        <v>123</v>
      </c>
      <c r="F2001" s="19">
        <v>369</v>
      </c>
      <c r="G2001" s="5">
        <v>3</v>
      </c>
      <c r="H2001" s="5">
        <v>0</v>
      </c>
      <c r="I2001" s="5">
        <v>3</v>
      </c>
      <c r="J2001" s="70">
        <f>VLOOKUP(Table7[[#This Row],[PurchaseOrderID]],Purchase_Order!$A$2:$E$1228,5,0)</f>
        <v>1496</v>
      </c>
      <c r="K2001" s="4" t="str">
        <f>IF(Table7[[#This Row],[RejectedQty]]=0,"","Rejected")</f>
        <v/>
      </c>
    </row>
    <row r="2002" spans="1:11" x14ac:dyDescent="0.25">
      <c r="A2002" s="4">
        <v>2873</v>
      </c>
      <c r="B2002" s="4">
        <v>1167</v>
      </c>
      <c r="C2002" s="4">
        <v>2641</v>
      </c>
      <c r="D2002" s="20">
        <v>44157</v>
      </c>
      <c r="E2002" s="21">
        <v>123</v>
      </c>
      <c r="F2002" s="21">
        <v>370</v>
      </c>
      <c r="G2002" s="4">
        <v>3</v>
      </c>
      <c r="H2002" s="4">
        <v>0</v>
      </c>
      <c r="I2002" s="4">
        <v>3</v>
      </c>
      <c r="J2002" s="70">
        <f>VLOOKUP(Table7[[#This Row],[PurchaseOrderID]],Purchase_Order!$A$2:$E$1228,5,0)</f>
        <v>1496</v>
      </c>
      <c r="K2002" s="4" t="str">
        <f>IF(Table7[[#This Row],[RejectedQty]]=0,"","Rejected")</f>
        <v/>
      </c>
    </row>
    <row r="2003" spans="1:11" x14ac:dyDescent="0.25">
      <c r="A2003" s="5">
        <v>2874</v>
      </c>
      <c r="B2003" s="5">
        <v>1167</v>
      </c>
      <c r="C2003" s="5">
        <v>2642</v>
      </c>
      <c r="D2003" s="18">
        <v>44157</v>
      </c>
      <c r="E2003" s="19">
        <v>123</v>
      </c>
      <c r="F2003" s="19">
        <v>371</v>
      </c>
      <c r="G2003" s="5">
        <v>3</v>
      </c>
      <c r="H2003" s="5">
        <v>0</v>
      </c>
      <c r="I2003" s="5">
        <v>3</v>
      </c>
      <c r="J2003" s="70">
        <f>VLOOKUP(Table7[[#This Row],[PurchaseOrderID]],Purchase_Order!$A$2:$E$1228,5,0)</f>
        <v>1496</v>
      </c>
      <c r="K2003" s="4" t="str">
        <f>IF(Table7[[#This Row],[RejectedQty]]=0,"","Rejected")</f>
        <v/>
      </c>
    </row>
    <row r="2004" spans="1:11" x14ac:dyDescent="0.25">
      <c r="A2004" s="4">
        <v>2875</v>
      </c>
      <c r="B2004" s="4">
        <v>1168</v>
      </c>
      <c r="C2004" s="4">
        <v>2643</v>
      </c>
      <c r="D2004" s="20">
        <v>44157</v>
      </c>
      <c r="E2004" s="21">
        <v>123</v>
      </c>
      <c r="F2004" s="21">
        <v>530</v>
      </c>
      <c r="G2004" s="4">
        <v>550</v>
      </c>
      <c r="H2004" s="4">
        <v>0</v>
      </c>
      <c r="I2004" s="4">
        <v>550</v>
      </c>
      <c r="J2004" s="70">
        <f>VLOOKUP(Table7[[#This Row],[PurchaseOrderID]],Purchase_Order!$A$2:$E$1228,5,0)</f>
        <v>1494</v>
      </c>
      <c r="K2004" s="4" t="str">
        <f>IF(Table7[[#This Row],[RejectedQty]]=0,"","Rejected")</f>
        <v/>
      </c>
    </row>
    <row r="2005" spans="1:11" x14ac:dyDescent="0.25">
      <c r="A2005" s="5">
        <v>2876</v>
      </c>
      <c r="B2005" s="5">
        <v>1169</v>
      </c>
      <c r="C2005" s="5">
        <v>2644</v>
      </c>
      <c r="D2005" s="18">
        <v>44157</v>
      </c>
      <c r="E2005" s="19">
        <v>123</v>
      </c>
      <c r="F2005" s="19">
        <v>4</v>
      </c>
      <c r="G2005" s="5">
        <v>3</v>
      </c>
      <c r="H2005" s="5">
        <v>0</v>
      </c>
      <c r="I2005" s="5">
        <v>3</v>
      </c>
      <c r="J2005" s="70">
        <f>VLOOKUP(Table7[[#This Row],[PurchaseOrderID]],Purchase_Order!$A$2:$E$1228,5,0)</f>
        <v>1650</v>
      </c>
      <c r="K2005" s="4" t="str">
        <f>IF(Table7[[#This Row],[RejectedQty]]=0,"","Rejected")</f>
        <v/>
      </c>
    </row>
    <row r="2006" spans="1:11" x14ac:dyDescent="0.25">
      <c r="A2006" s="4">
        <v>2877</v>
      </c>
      <c r="B2006" s="4">
        <v>1170</v>
      </c>
      <c r="C2006" s="4">
        <v>2645</v>
      </c>
      <c r="D2006" s="20">
        <v>44157</v>
      </c>
      <c r="E2006" s="21">
        <v>123</v>
      </c>
      <c r="F2006" s="21">
        <v>512</v>
      </c>
      <c r="G2006" s="4">
        <v>550</v>
      </c>
      <c r="H2006" s="4">
        <v>0</v>
      </c>
      <c r="I2006" s="4">
        <v>550</v>
      </c>
      <c r="J2006" s="70">
        <f>VLOOKUP(Table7[[#This Row],[PurchaseOrderID]],Purchase_Order!$A$2:$E$1228,5,0)</f>
        <v>1654</v>
      </c>
      <c r="K2006" s="4" t="str">
        <f>IF(Table7[[#This Row],[RejectedQty]]=0,"","Rejected")</f>
        <v/>
      </c>
    </row>
    <row r="2007" spans="1:11" x14ac:dyDescent="0.25">
      <c r="A2007" s="5">
        <v>2878</v>
      </c>
      <c r="B2007" s="5">
        <v>1171</v>
      </c>
      <c r="C2007" s="5">
        <v>2646</v>
      </c>
      <c r="D2007" s="18">
        <v>44157</v>
      </c>
      <c r="E2007" s="19">
        <v>123</v>
      </c>
      <c r="F2007" s="19">
        <v>513</v>
      </c>
      <c r="G2007" s="5">
        <v>550</v>
      </c>
      <c r="H2007" s="5">
        <v>0</v>
      </c>
      <c r="I2007" s="5">
        <v>550</v>
      </c>
      <c r="J2007" s="70">
        <f>VLOOKUP(Table7[[#This Row],[PurchaseOrderID]],Purchase_Order!$A$2:$E$1228,5,0)</f>
        <v>1664</v>
      </c>
      <c r="K2007" s="4" t="str">
        <f>IF(Table7[[#This Row],[RejectedQty]]=0,"","Rejected")</f>
        <v/>
      </c>
    </row>
    <row r="2008" spans="1:11" x14ac:dyDescent="0.25">
      <c r="A2008" s="4">
        <v>2879</v>
      </c>
      <c r="B2008" s="4">
        <v>1172</v>
      </c>
      <c r="C2008" s="4">
        <v>2647</v>
      </c>
      <c r="D2008" s="20">
        <v>44157</v>
      </c>
      <c r="E2008" s="21">
        <v>125</v>
      </c>
      <c r="F2008" s="21">
        <v>317</v>
      </c>
      <c r="G2008" s="4">
        <v>550</v>
      </c>
      <c r="H2008" s="4">
        <v>82</v>
      </c>
      <c r="I2008" s="4">
        <v>468</v>
      </c>
      <c r="J2008" s="70">
        <f>VLOOKUP(Table7[[#This Row],[PurchaseOrderID]],Purchase_Order!$A$2:$E$1228,5,0)</f>
        <v>1678</v>
      </c>
      <c r="K2008" s="4" t="str">
        <f>IF(Table7[[#This Row],[RejectedQty]]=0,"","Rejected")</f>
        <v>Rejected</v>
      </c>
    </row>
    <row r="2009" spans="1:11" x14ac:dyDescent="0.25">
      <c r="A2009" s="5">
        <v>2880</v>
      </c>
      <c r="B2009" s="5">
        <v>1172</v>
      </c>
      <c r="C2009" s="5">
        <v>2648</v>
      </c>
      <c r="D2009" s="18">
        <v>44157</v>
      </c>
      <c r="E2009" s="19">
        <v>125</v>
      </c>
      <c r="F2009" s="19">
        <v>318</v>
      </c>
      <c r="G2009" s="5">
        <v>550</v>
      </c>
      <c r="H2009" s="5">
        <v>0</v>
      </c>
      <c r="I2009" s="5">
        <v>550</v>
      </c>
      <c r="J2009" s="70">
        <f>VLOOKUP(Table7[[#This Row],[PurchaseOrderID]],Purchase_Order!$A$2:$E$1228,5,0)</f>
        <v>1678</v>
      </c>
      <c r="K2009" s="4" t="str">
        <f>IF(Table7[[#This Row],[RejectedQty]]=0,"","Rejected")</f>
        <v/>
      </c>
    </row>
    <row r="2010" spans="1:11" x14ac:dyDescent="0.25">
      <c r="A2010" s="4">
        <v>2881</v>
      </c>
      <c r="B2010" s="4">
        <v>1173</v>
      </c>
      <c r="C2010" s="4">
        <v>2649</v>
      </c>
      <c r="D2010" s="20">
        <v>44157</v>
      </c>
      <c r="E2010" s="21">
        <v>123</v>
      </c>
      <c r="F2010" s="21">
        <v>417</v>
      </c>
      <c r="G2010" s="4">
        <v>3</v>
      </c>
      <c r="H2010" s="4">
        <v>0</v>
      </c>
      <c r="I2010" s="4">
        <v>3</v>
      </c>
      <c r="J2010" s="70">
        <f>VLOOKUP(Table7[[#This Row],[PurchaseOrderID]],Purchase_Order!$A$2:$E$1228,5,0)</f>
        <v>1616</v>
      </c>
      <c r="K2010" s="4" t="str">
        <f>IF(Table7[[#This Row],[RejectedQty]]=0,"","Rejected")</f>
        <v/>
      </c>
    </row>
    <row r="2011" spans="1:11" x14ac:dyDescent="0.25">
      <c r="A2011" s="5">
        <v>2882</v>
      </c>
      <c r="B2011" s="5">
        <v>1173</v>
      </c>
      <c r="C2011" s="5">
        <v>2650</v>
      </c>
      <c r="D2011" s="18">
        <v>44157</v>
      </c>
      <c r="E2011" s="19">
        <v>125</v>
      </c>
      <c r="F2011" s="19">
        <v>418</v>
      </c>
      <c r="G2011" s="5">
        <v>3</v>
      </c>
      <c r="H2011" s="5">
        <v>0</v>
      </c>
      <c r="I2011" s="5">
        <v>3</v>
      </c>
      <c r="J2011" s="70">
        <f>VLOOKUP(Table7[[#This Row],[PurchaseOrderID]],Purchase_Order!$A$2:$E$1228,5,0)</f>
        <v>1616</v>
      </c>
      <c r="K2011" s="4" t="str">
        <f>IF(Table7[[#This Row],[RejectedQty]]=0,"","Rejected")</f>
        <v/>
      </c>
    </row>
    <row r="2012" spans="1:11" x14ac:dyDescent="0.25">
      <c r="A2012" s="4">
        <v>2883</v>
      </c>
      <c r="B2012" s="4">
        <v>1173</v>
      </c>
      <c r="C2012" s="4">
        <v>2651</v>
      </c>
      <c r="D2012" s="20">
        <v>44157</v>
      </c>
      <c r="E2012" s="21">
        <v>123</v>
      </c>
      <c r="F2012" s="21">
        <v>419</v>
      </c>
      <c r="G2012" s="4">
        <v>3</v>
      </c>
      <c r="H2012" s="4">
        <v>0</v>
      </c>
      <c r="I2012" s="4">
        <v>3</v>
      </c>
      <c r="J2012" s="70">
        <f>VLOOKUP(Table7[[#This Row],[PurchaseOrderID]],Purchase_Order!$A$2:$E$1228,5,0)</f>
        <v>1616</v>
      </c>
      <c r="K2012" s="4" t="str">
        <f>IF(Table7[[#This Row],[RejectedQty]]=0,"","Rejected")</f>
        <v/>
      </c>
    </row>
    <row r="2013" spans="1:11" x14ac:dyDescent="0.25">
      <c r="A2013" s="5">
        <v>2884</v>
      </c>
      <c r="B2013" s="5">
        <v>1174</v>
      </c>
      <c r="C2013" s="5">
        <v>2652</v>
      </c>
      <c r="D2013" s="18">
        <v>44157</v>
      </c>
      <c r="E2013" s="19">
        <v>123</v>
      </c>
      <c r="F2013" s="19">
        <v>422</v>
      </c>
      <c r="G2013" s="5">
        <v>3</v>
      </c>
      <c r="H2013" s="5">
        <v>0</v>
      </c>
      <c r="I2013" s="5">
        <v>3</v>
      </c>
      <c r="J2013" s="70">
        <f>VLOOKUP(Table7[[#This Row],[PurchaseOrderID]],Purchase_Order!$A$2:$E$1228,5,0)</f>
        <v>1492</v>
      </c>
      <c r="K2013" s="4" t="str">
        <f>IF(Table7[[#This Row],[RejectedQty]]=0,"","Rejected")</f>
        <v/>
      </c>
    </row>
    <row r="2014" spans="1:11" x14ac:dyDescent="0.25">
      <c r="A2014" s="4">
        <v>2885</v>
      </c>
      <c r="B2014" s="4">
        <v>1174</v>
      </c>
      <c r="C2014" s="4">
        <v>2653</v>
      </c>
      <c r="D2014" s="20">
        <v>44157</v>
      </c>
      <c r="E2014" s="21">
        <v>125</v>
      </c>
      <c r="F2014" s="21">
        <v>423</v>
      </c>
      <c r="G2014" s="4">
        <v>3</v>
      </c>
      <c r="H2014" s="4">
        <v>0</v>
      </c>
      <c r="I2014" s="4">
        <v>3</v>
      </c>
      <c r="J2014" s="70">
        <f>VLOOKUP(Table7[[#This Row],[PurchaseOrderID]],Purchase_Order!$A$2:$E$1228,5,0)</f>
        <v>1492</v>
      </c>
      <c r="K2014" s="4" t="str">
        <f>IF(Table7[[#This Row],[RejectedQty]]=0,"","Rejected")</f>
        <v/>
      </c>
    </row>
    <row r="2015" spans="1:11" x14ac:dyDescent="0.25">
      <c r="A2015" s="5">
        <v>2886</v>
      </c>
      <c r="B2015" s="5">
        <v>1175</v>
      </c>
      <c r="C2015" s="5">
        <v>2654</v>
      </c>
      <c r="D2015" s="18">
        <v>44157</v>
      </c>
      <c r="E2015" s="19">
        <v>125</v>
      </c>
      <c r="F2015" s="19">
        <v>320</v>
      </c>
      <c r="G2015" s="5">
        <v>3</v>
      </c>
      <c r="H2015" s="5">
        <v>0</v>
      </c>
      <c r="I2015" s="5">
        <v>3</v>
      </c>
      <c r="J2015" s="70">
        <f>VLOOKUP(Table7[[#This Row],[PurchaseOrderID]],Purchase_Order!$A$2:$E$1228,5,0)</f>
        <v>1602</v>
      </c>
      <c r="K2015" s="4" t="str">
        <f>IF(Table7[[#This Row],[RejectedQty]]=0,"","Rejected")</f>
        <v/>
      </c>
    </row>
    <row r="2016" spans="1:11" x14ac:dyDescent="0.25">
      <c r="A2016" s="4">
        <v>2887</v>
      </c>
      <c r="B2016" s="4">
        <v>1175</v>
      </c>
      <c r="C2016" s="4">
        <v>2655</v>
      </c>
      <c r="D2016" s="20">
        <v>44157</v>
      </c>
      <c r="E2016" s="21">
        <v>125</v>
      </c>
      <c r="F2016" s="21">
        <v>321</v>
      </c>
      <c r="G2016" s="4">
        <v>3</v>
      </c>
      <c r="H2016" s="4">
        <v>0</v>
      </c>
      <c r="I2016" s="4">
        <v>3</v>
      </c>
      <c r="J2016" s="70">
        <f>VLOOKUP(Table7[[#This Row],[PurchaseOrderID]],Purchase_Order!$A$2:$E$1228,5,0)</f>
        <v>1602</v>
      </c>
      <c r="K2016" s="4" t="str">
        <f>IF(Table7[[#This Row],[RejectedQty]]=0,"","Rejected")</f>
        <v/>
      </c>
    </row>
    <row r="2017" spans="1:11" x14ac:dyDescent="0.25">
      <c r="A2017" s="5">
        <v>2888</v>
      </c>
      <c r="B2017" s="5">
        <v>1175</v>
      </c>
      <c r="C2017" s="5">
        <v>2656</v>
      </c>
      <c r="D2017" s="18">
        <v>44157</v>
      </c>
      <c r="E2017" s="19">
        <v>125</v>
      </c>
      <c r="F2017" s="19">
        <v>322</v>
      </c>
      <c r="G2017" s="5">
        <v>60</v>
      </c>
      <c r="H2017" s="5">
        <v>0</v>
      </c>
      <c r="I2017" s="5">
        <v>60</v>
      </c>
      <c r="J2017" s="70">
        <f>VLOOKUP(Table7[[#This Row],[PurchaseOrderID]],Purchase_Order!$A$2:$E$1228,5,0)</f>
        <v>1602</v>
      </c>
      <c r="K2017" s="4" t="str">
        <f>IF(Table7[[#This Row],[RejectedQty]]=0,"","Rejected")</f>
        <v/>
      </c>
    </row>
    <row r="2018" spans="1:11" x14ac:dyDescent="0.25">
      <c r="A2018" s="4">
        <v>2889</v>
      </c>
      <c r="B2018" s="4">
        <v>1176</v>
      </c>
      <c r="C2018" s="4">
        <v>2657</v>
      </c>
      <c r="D2018" s="20">
        <v>44157</v>
      </c>
      <c r="E2018" s="21">
        <v>123</v>
      </c>
      <c r="F2018" s="21">
        <v>458</v>
      </c>
      <c r="G2018" s="4">
        <v>3</v>
      </c>
      <c r="H2018" s="4">
        <v>0</v>
      </c>
      <c r="I2018" s="4">
        <v>3</v>
      </c>
      <c r="J2018" s="70">
        <f>VLOOKUP(Table7[[#This Row],[PurchaseOrderID]],Purchase_Order!$A$2:$E$1228,5,0)</f>
        <v>1540</v>
      </c>
      <c r="K2018" s="4" t="str">
        <f>IF(Table7[[#This Row],[RejectedQty]]=0,"","Rejected")</f>
        <v/>
      </c>
    </row>
    <row r="2019" spans="1:11" x14ac:dyDescent="0.25">
      <c r="A2019" s="5">
        <v>2890</v>
      </c>
      <c r="B2019" s="5">
        <v>1176</v>
      </c>
      <c r="C2019" s="5">
        <v>2658</v>
      </c>
      <c r="D2019" s="18">
        <v>44157</v>
      </c>
      <c r="E2019" s="19">
        <v>125</v>
      </c>
      <c r="F2019" s="19">
        <v>459</v>
      </c>
      <c r="G2019" s="5">
        <v>3</v>
      </c>
      <c r="H2019" s="5">
        <v>0</v>
      </c>
      <c r="I2019" s="5">
        <v>3</v>
      </c>
      <c r="J2019" s="70">
        <f>VLOOKUP(Table7[[#This Row],[PurchaseOrderID]],Purchase_Order!$A$2:$E$1228,5,0)</f>
        <v>1540</v>
      </c>
      <c r="K2019" s="4" t="str">
        <f>IF(Table7[[#This Row],[RejectedQty]]=0,"","Rejected")</f>
        <v/>
      </c>
    </row>
    <row r="2020" spans="1:11" x14ac:dyDescent="0.25">
      <c r="A2020" s="4">
        <v>2891</v>
      </c>
      <c r="B2020" s="4">
        <v>1176</v>
      </c>
      <c r="C2020" s="4">
        <v>2659</v>
      </c>
      <c r="D2020" s="20">
        <v>44157</v>
      </c>
      <c r="E2020" s="21">
        <v>125</v>
      </c>
      <c r="F2020" s="21">
        <v>460</v>
      </c>
      <c r="G2020" s="4">
        <v>3</v>
      </c>
      <c r="H2020" s="4">
        <v>0</v>
      </c>
      <c r="I2020" s="4">
        <v>3</v>
      </c>
      <c r="J2020" s="70">
        <f>VLOOKUP(Table7[[#This Row],[PurchaseOrderID]],Purchase_Order!$A$2:$E$1228,5,0)</f>
        <v>1540</v>
      </c>
      <c r="K2020" s="4" t="str">
        <f>IF(Table7[[#This Row],[RejectedQty]]=0,"","Rejected")</f>
        <v/>
      </c>
    </row>
    <row r="2021" spans="1:11" x14ac:dyDescent="0.25">
      <c r="A2021" s="5">
        <v>2892</v>
      </c>
      <c r="B2021" s="5">
        <v>1176</v>
      </c>
      <c r="C2021" s="5">
        <v>2660</v>
      </c>
      <c r="D2021" s="18">
        <v>44157</v>
      </c>
      <c r="E2021" s="19">
        <v>125</v>
      </c>
      <c r="F2021" s="19">
        <v>461</v>
      </c>
      <c r="G2021" s="5">
        <v>3</v>
      </c>
      <c r="H2021" s="5">
        <v>0</v>
      </c>
      <c r="I2021" s="5">
        <v>3</v>
      </c>
      <c r="J2021" s="70">
        <f>VLOOKUP(Table7[[#This Row],[PurchaseOrderID]],Purchase_Order!$A$2:$E$1228,5,0)</f>
        <v>1540</v>
      </c>
      <c r="K2021" s="4" t="str">
        <f>IF(Table7[[#This Row],[RejectedQty]]=0,"","Rejected")</f>
        <v/>
      </c>
    </row>
    <row r="2022" spans="1:11" x14ac:dyDescent="0.25">
      <c r="A2022" s="4">
        <v>2893</v>
      </c>
      <c r="B2022" s="4">
        <v>1177</v>
      </c>
      <c r="C2022" s="4">
        <v>2661</v>
      </c>
      <c r="D2022" s="20">
        <v>44159</v>
      </c>
      <c r="E2022" s="21">
        <v>123</v>
      </c>
      <c r="F2022" s="21">
        <v>941</v>
      </c>
      <c r="G2022" s="4">
        <v>550</v>
      </c>
      <c r="H2022" s="4">
        <v>0</v>
      </c>
      <c r="I2022" s="4">
        <v>550</v>
      </c>
      <c r="J2022" s="70">
        <f>VLOOKUP(Table7[[#This Row],[PurchaseOrderID]],Purchase_Order!$A$2:$E$1228,5,0)</f>
        <v>1628</v>
      </c>
      <c r="K2022" s="4" t="str">
        <f>IF(Table7[[#This Row],[RejectedQty]]=0,"","Rejected")</f>
        <v/>
      </c>
    </row>
    <row r="2023" spans="1:11" x14ac:dyDescent="0.25">
      <c r="A2023" s="5">
        <v>2894</v>
      </c>
      <c r="B2023" s="5">
        <v>1178</v>
      </c>
      <c r="C2023" s="5">
        <v>2662</v>
      </c>
      <c r="D2023" s="18">
        <v>44159</v>
      </c>
      <c r="E2023" s="19">
        <v>123</v>
      </c>
      <c r="F2023" s="19">
        <v>320</v>
      </c>
      <c r="G2023" s="5">
        <v>3</v>
      </c>
      <c r="H2023" s="5">
        <v>0</v>
      </c>
      <c r="I2023" s="5">
        <v>3</v>
      </c>
      <c r="J2023" s="70">
        <f>VLOOKUP(Table7[[#This Row],[PurchaseOrderID]],Purchase_Order!$A$2:$E$1228,5,0)</f>
        <v>1604</v>
      </c>
      <c r="K2023" s="4" t="str">
        <f>IF(Table7[[#This Row],[RejectedQty]]=0,"","Rejected")</f>
        <v/>
      </c>
    </row>
    <row r="2024" spans="1:11" x14ac:dyDescent="0.25">
      <c r="A2024" s="4">
        <v>2895</v>
      </c>
      <c r="B2024" s="4">
        <v>1178</v>
      </c>
      <c r="C2024" s="4">
        <v>2663</v>
      </c>
      <c r="D2024" s="20">
        <v>44159</v>
      </c>
      <c r="E2024" s="21">
        <v>123</v>
      </c>
      <c r="F2024" s="21">
        <v>321</v>
      </c>
      <c r="G2024" s="4">
        <v>3</v>
      </c>
      <c r="H2024" s="4">
        <v>0</v>
      </c>
      <c r="I2024" s="4">
        <v>3</v>
      </c>
      <c r="J2024" s="70">
        <f>VLOOKUP(Table7[[#This Row],[PurchaseOrderID]],Purchase_Order!$A$2:$E$1228,5,0)</f>
        <v>1604</v>
      </c>
      <c r="K2024" s="4" t="str">
        <f>IF(Table7[[#This Row],[RejectedQty]]=0,"","Rejected")</f>
        <v/>
      </c>
    </row>
    <row r="2025" spans="1:11" x14ac:dyDescent="0.25">
      <c r="A2025" s="5">
        <v>2896</v>
      </c>
      <c r="B2025" s="5">
        <v>1178</v>
      </c>
      <c r="C2025" s="5">
        <v>2664</v>
      </c>
      <c r="D2025" s="18">
        <v>44159</v>
      </c>
      <c r="E2025" s="19">
        <v>123</v>
      </c>
      <c r="F2025" s="19">
        <v>322</v>
      </c>
      <c r="G2025" s="5">
        <v>60</v>
      </c>
      <c r="H2025" s="5">
        <v>0</v>
      </c>
      <c r="I2025" s="5">
        <v>60</v>
      </c>
      <c r="J2025" s="70">
        <f>VLOOKUP(Table7[[#This Row],[PurchaseOrderID]],Purchase_Order!$A$2:$E$1228,5,0)</f>
        <v>1604</v>
      </c>
      <c r="K2025" s="4" t="str">
        <f>IF(Table7[[#This Row],[RejectedQty]]=0,"","Rejected")</f>
        <v/>
      </c>
    </row>
    <row r="2026" spans="1:11" x14ac:dyDescent="0.25">
      <c r="A2026" s="4">
        <v>2897</v>
      </c>
      <c r="B2026" s="4">
        <v>1179</v>
      </c>
      <c r="C2026" s="4">
        <v>2665</v>
      </c>
      <c r="D2026" s="20">
        <v>44159</v>
      </c>
      <c r="E2026" s="21">
        <v>123</v>
      </c>
      <c r="F2026" s="21">
        <v>504</v>
      </c>
      <c r="G2026" s="4">
        <v>3</v>
      </c>
      <c r="H2026" s="4">
        <v>0</v>
      </c>
      <c r="I2026" s="4">
        <v>3</v>
      </c>
      <c r="J2026" s="70">
        <f>VLOOKUP(Table7[[#This Row],[PurchaseOrderID]],Purchase_Order!$A$2:$E$1228,5,0)</f>
        <v>1690</v>
      </c>
      <c r="K2026" s="4" t="str">
        <f>IF(Table7[[#This Row],[RejectedQty]]=0,"","Rejected")</f>
        <v/>
      </c>
    </row>
    <row r="2027" spans="1:11" x14ac:dyDescent="0.25">
      <c r="A2027" s="5">
        <v>2898</v>
      </c>
      <c r="B2027" s="5">
        <v>1180</v>
      </c>
      <c r="C2027" s="5">
        <v>2666</v>
      </c>
      <c r="D2027" s="18">
        <v>44159</v>
      </c>
      <c r="E2027" s="19">
        <v>123</v>
      </c>
      <c r="F2027" s="19">
        <v>497</v>
      </c>
      <c r="G2027" s="5">
        <v>3</v>
      </c>
      <c r="H2027" s="5">
        <v>0</v>
      </c>
      <c r="I2027" s="5">
        <v>3</v>
      </c>
      <c r="J2027" s="70">
        <f>VLOOKUP(Table7[[#This Row],[PurchaseOrderID]],Purchase_Order!$A$2:$E$1228,5,0)</f>
        <v>1566</v>
      </c>
      <c r="K2027" s="4" t="str">
        <f>IF(Table7[[#This Row],[RejectedQty]]=0,"","Rejected")</f>
        <v/>
      </c>
    </row>
    <row r="2028" spans="1:11" x14ac:dyDescent="0.25">
      <c r="A2028" s="4">
        <v>2899</v>
      </c>
      <c r="B2028" s="4">
        <v>1181</v>
      </c>
      <c r="C2028" s="4">
        <v>2667</v>
      </c>
      <c r="D2028" s="20">
        <v>44159</v>
      </c>
      <c r="E2028" s="21">
        <v>123</v>
      </c>
      <c r="F2028" s="21">
        <v>323</v>
      </c>
      <c r="G2028" s="4">
        <v>3</v>
      </c>
      <c r="H2028" s="4">
        <v>0</v>
      </c>
      <c r="I2028" s="4">
        <v>3</v>
      </c>
      <c r="J2028" s="70">
        <f>VLOOKUP(Table7[[#This Row],[PurchaseOrderID]],Purchase_Order!$A$2:$E$1228,5,0)</f>
        <v>1698</v>
      </c>
      <c r="K2028" s="4" t="str">
        <f>IF(Table7[[#This Row],[RejectedQty]]=0,"","Rejected")</f>
        <v/>
      </c>
    </row>
    <row r="2029" spans="1:11" x14ac:dyDescent="0.25">
      <c r="A2029" s="5">
        <v>2900</v>
      </c>
      <c r="B2029" s="5">
        <v>1182</v>
      </c>
      <c r="C2029" s="5">
        <v>2668</v>
      </c>
      <c r="D2029" s="18">
        <v>44159</v>
      </c>
      <c r="E2029" s="19">
        <v>125</v>
      </c>
      <c r="F2029" s="19">
        <v>523</v>
      </c>
      <c r="G2029" s="5">
        <v>550</v>
      </c>
      <c r="H2029" s="5">
        <v>82</v>
      </c>
      <c r="I2029" s="5">
        <v>468</v>
      </c>
      <c r="J2029" s="70">
        <f>VLOOKUP(Table7[[#This Row],[PurchaseOrderID]],Purchase_Order!$A$2:$E$1228,5,0)</f>
        <v>1560</v>
      </c>
      <c r="K2029" s="4" t="str">
        <f>IF(Table7[[#This Row],[RejectedQty]]=0,"","Rejected")</f>
        <v>Rejected</v>
      </c>
    </row>
    <row r="2030" spans="1:11" x14ac:dyDescent="0.25">
      <c r="A2030" s="4">
        <v>2901</v>
      </c>
      <c r="B2030" s="4">
        <v>1182</v>
      </c>
      <c r="C2030" s="4">
        <v>2669</v>
      </c>
      <c r="D2030" s="20">
        <v>44159</v>
      </c>
      <c r="E2030" s="21">
        <v>125</v>
      </c>
      <c r="F2030" s="21">
        <v>524</v>
      </c>
      <c r="G2030" s="4">
        <v>550</v>
      </c>
      <c r="H2030" s="4">
        <v>0</v>
      </c>
      <c r="I2030" s="4">
        <v>550</v>
      </c>
      <c r="J2030" s="70">
        <f>VLOOKUP(Table7[[#This Row],[PurchaseOrderID]],Purchase_Order!$A$2:$E$1228,5,0)</f>
        <v>1560</v>
      </c>
      <c r="K2030" s="4" t="str">
        <f>IF(Table7[[#This Row],[RejectedQty]]=0,"","Rejected")</f>
        <v/>
      </c>
    </row>
    <row r="2031" spans="1:11" x14ac:dyDescent="0.25">
      <c r="A2031" s="5">
        <v>2902</v>
      </c>
      <c r="B2031" s="5">
        <v>1183</v>
      </c>
      <c r="C2031" s="5">
        <v>2670</v>
      </c>
      <c r="D2031" s="18">
        <v>44159</v>
      </c>
      <c r="E2031" s="19">
        <v>123</v>
      </c>
      <c r="F2031" s="19">
        <v>494</v>
      </c>
      <c r="G2031" s="5">
        <v>60</v>
      </c>
      <c r="H2031" s="5">
        <v>0</v>
      </c>
      <c r="I2031" s="5">
        <v>60</v>
      </c>
      <c r="J2031" s="70">
        <f>VLOOKUP(Table7[[#This Row],[PurchaseOrderID]],Purchase_Order!$A$2:$E$1228,5,0)</f>
        <v>1692</v>
      </c>
      <c r="K2031" s="4" t="str">
        <f>IF(Table7[[#This Row],[RejectedQty]]=0,"","Rejected")</f>
        <v/>
      </c>
    </row>
    <row r="2032" spans="1:11" x14ac:dyDescent="0.25">
      <c r="A2032" s="4">
        <v>2903</v>
      </c>
      <c r="B2032" s="4">
        <v>1183</v>
      </c>
      <c r="C2032" s="4">
        <v>2671</v>
      </c>
      <c r="D2032" s="20">
        <v>44159</v>
      </c>
      <c r="E2032" s="21">
        <v>125</v>
      </c>
      <c r="F2032" s="21">
        <v>495</v>
      </c>
      <c r="G2032" s="4">
        <v>60</v>
      </c>
      <c r="H2032" s="4">
        <v>0</v>
      </c>
      <c r="I2032" s="4">
        <v>60</v>
      </c>
      <c r="J2032" s="70">
        <f>VLOOKUP(Table7[[#This Row],[PurchaseOrderID]],Purchase_Order!$A$2:$E$1228,5,0)</f>
        <v>1692</v>
      </c>
      <c r="K2032" s="4" t="str">
        <f>IF(Table7[[#This Row],[RejectedQty]]=0,"","Rejected")</f>
        <v/>
      </c>
    </row>
    <row r="2033" spans="1:11" x14ac:dyDescent="0.25">
      <c r="A2033" s="5">
        <v>2904</v>
      </c>
      <c r="B2033" s="5">
        <v>1183</v>
      </c>
      <c r="C2033" s="5">
        <v>2672</v>
      </c>
      <c r="D2033" s="18">
        <v>44159</v>
      </c>
      <c r="E2033" s="19">
        <v>123</v>
      </c>
      <c r="F2033" s="19">
        <v>496</v>
      </c>
      <c r="G2033" s="5">
        <v>60</v>
      </c>
      <c r="H2033" s="5">
        <v>0</v>
      </c>
      <c r="I2033" s="5">
        <v>60</v>
      </c>
      <c r="J2033" s="70">
        <f>VLOOKUP(Table7[[#This Row],[PurchaseOrderID]],Purchase_Order!$A$2:$E$1228,5,0)</f>
        <v>1692</v>
      </c>
      <c r="K2033" s="4" t="str">
        <f>IF(Table7[[#This Row],[RejectedQty]]=0,"","Rejected")</f>
        <v/>
      </c>
    </row>
    <row r="2034" spans="1:11" x14ac:dyDescent="0.25">
      <c r="A2034" s="4">
        <v>2905</v>
      </c>
      <c r="B2034" s="4">
        <v>1184</v>
      </c>
      <c r="C2034" s="4">
        <v>2673</v>
      </c>
      <c r="D2034" s="20">
        <v>44159</v>
      </c>
      <c r="E2034" s="21">
        <v>123</v>
      </c>
      <c r="F2034" s="21">
        <v>908</v>
      </c>
      <c r="G2034" s="4">
        <v>550</v>
      </c>
      <c r="H2034" s="4">
        <v>0</v>
      </c>
      <c r="I2034" s="4">
        <v>550</v>
      </c>
      <c r="J2034" s="70">
        <f>VLOOKUP(Table7[[#This Row],[PurchaseOrderID]],Purchase_Order!$A$2:$E$1228,5,0)</f>
        <v>1696</v>
      </c>
      <c r="K2034" s="4" t="str">
        <f>IF(Table7[[#This Row],[RejectedQty]]=0,"","Rejected")</f>
        <v/>
      </c>
    </row>
    <row r="2035" spans="1:11" x14ac:dyDescent="0.25">
      <c r="A2035" s="5">
        <v>2906</v>
      </c>
      <c r="B2035" s="5">
        <v>1184</v>
      </c>
      <c r="C2035" s="5">
        <v>2674</v>
      </c>
      <c r="D2035" s="18">
        <v>44159</v>
      </c>
      <c r="E2035" s="19">
        <v>125</v>
      </c>
      <c r="F2035" s="19">
        <v>909</v>
      </c>
      <c r="G2035" s="5">
        <v>550</v>
      </c>
      <c r="H2035" s="5">
        <v>0</v>
      </c>
      <c r="I2035" s="5">
        <v>550</v>
      </c>
      <c r="J2035" s="70">
        <f>VLOOKUP(Table7[[#This Row],[PurchaseOrderID]],Purchase_Order!$A$2:$E$1228,5,0)</f>
        <v>1696</v>
      </c>
      <c r="K2035" s="4" t="str">
        <f>IF(Table7[[#This Row],[RejectedQty]]=0,"","Rejected")</f>
        <v/>
      </c>
    </row>
    <row r="2036" spans="1:11" x14ac:dyDescent="0.25">
      <c r="A2036" s="4">
        <v>2907</v>
      </c>
      <c r="B2036" s="4">
        <v>1185</v>
      </c>
      <c r="C2036" s="4">
        <v>2675</v>
      </c>
      <c r="D2036" s="20">
        <v>44159</v>
      </c>
      <c r="E2036" s="21">
        <v>125</v>
      </c>
      <c r="F2036" s="21">
        <v>506</v>
      </c>
      <c r="G2036" s="4">
        <v>60</v>
      </c>
      <c r="H2036" s="4">
        <v>0</v>
      </c>
      <c r="I2036" s="4">
        <v>60</v>
      </c>
      <c r="J2036" s="70">
        <f>VLOOKUP(Table7[[#This Row],[PurchaseOrderID]],Purchase_Order!$A$2:$E$1228,5,0)</f>
        <v>1504</v>
      </c>
      <c r="K2036" s="4" t="str">
        <f>IF(Table7[[#This Row],[RejectedQty]]=0,"","Rejected")</f>
        <v/>
      </c>
    </row>
    <row r="2037" spans="1:11" x14ac:dyDescent="0.25">
      <c r="A2037" s="5">
        <v>2908</v>
      </c>
      <c r="B2037" s="5">
        <v>1186</v>
      </c>
      <c r="C2037" s="5">
        <v>2676</v>
      </c>
      <c r="D2037" s="18">
        <v>44159</v>
      </c>
      <c r="E2037" s="19">
        <v>125</v>
      </c>
      <c r="F2037" s="19">
        <v>351</v>
      </c>
      <c r="G2037" s="5">
        <v>468</v>
      </c>
      <c r="H2037" s="5">
        <v>0</v>
      </c>
      <c r="I2037" s="5">
        <v>468</v>
      </c>
      <c r="J2037" s="70">
        <f>VLOOKUP(Table7[[#This Row],[PurchaseOrderID]],Purchase_Order!$A$2:$E$1228,5,0)</f>
        <v>1544</v>
      </c>
      <c r="K2037" s="4" t="str">
        <f>IF(Table7[[#This Row],[RejectedQty]]=0,"","Rejected")</f>
        <v/>
      </c>
    </row>
    <row r="2038" spans="1:11" x14ac:dyDescent="0.25">
      <c r="A2038" s="4">
        <v>2909</v>
      </c>
      <c r="B2038" s="4">
        <v>1186</v>
      </c>
      <c r="C2038" s="4">
        <v>2677</v>
      </c>
      <c r="D2038" s="20">
        <v>44159</v>
      </c>
      <c r="E2038" s="21">
        <v>125</v>
      </c>
      <c r="F2038" s="21">
        <v>352</v>
      </c>
      <c r="G2038" s="4">
        <v>550</v>
      </c>
      <c r="H2038" s="4">
        <v>0</v>
      </c>
      <c r="I2038" s="4">
        <v>550</v>
      </c>
      <c r="J2038" s="70">
        <f>VLOOKUP(Table7[[#This Row],[PurchaseOrderID]],Purchase_Order!$A$2:$E$1228,5,0)</f>
        <v>1544</v>
      </c>
      <c r="K2038" s="4" t="str">
        <f>IF(Table7[[#This Row],[RejectedQty]]=0,"","Rejected")</f>
        <v/>
      </c>
    </row>
    <row r="2039" spans="1:11" x14ac:dyDescent="0.25">
      <c r="A2039" s="5">
        <v>2910</v>
      </c>
      <c r="B2039" s="5">
        <v>1186</v>
      </c>
      <c r="C2039" s="5">
        <v>2678</v>
      </c>
      <c r="D2039" s="18">
        <v>44159</v>
      </c>
      <c r="E2039" s="19">
        <v>123</v>
      </c>
      <c r="F2039" s="19">
        <v>679</v>
      </c>
      <c r="G2039" s="5">
        <v>550</v>
      </c>
      <c r="H2039" s="5">
        <v>0</v>
      </c>
      <c r="I2039" s="5">
        <v>550</v>
      </c>
      <c r="J2039" s="70">
        <f>VLOOKUP(Table7[[#This Row],[PurchaseOrderID]],Purchase_Order!$A$2:$E$1228,5,0)</f>
        <v>1544</v>
      </c>
      <c r="K2039" s="4" t="str">
        <f>IF(Table7[[#This Row],[RejectedQty]]=0,"","Rejected")</f>
        <v/>
      </c>
    </row>
    <row r="2040" spans="1:11" x14ac:dyDescent="0.25">
      <c r="A2040" s="4">
        <v>2911</v>
      </c>
      <c r="B2040" s="4">
        <v>1187</v>
      </c>
      <c r="C2040" s="4">
        <v>2679</v>
      </c>
      <c r="D2040" s="20">
        <v>44159</v>
      </c>
      <c r="E2040" s="21">
        <v>125</v>
      </c>
      <c r="F2040" s="21">
        <v>507</v>
      </c>
      <c r="G2040" s="4">
        <v>550</v>
      </c>
      <c r="H2040" s="4">
        <v>0</v>
      </c>
      <c r="I2040" s="4">
        <v>550</v>
      </c>
      <c r="J2040" s="70">
        <f>VLOOKUP(Table7[[#This Row],[PurchaseOrderID]],Purchase_Order!$A$2:$E$1228,5,0)</f>
        <v>1530</v>
      </c>
      <c r="K2040" s="4" t="str">
        <f>IF(Table7[[#This Row],[RejectedQty]]=0,"","Rejected")</f>
        <v/>
      </c>
    </row>
    <row r="2041" spans="1:11" x14ac:dyDescent="0.25">
      <c r="A2041" s="5">
        <v>2912</v>
      </c>
      <c r="B2041" s="5">
        <v>1187</v>
      </c>
      <c r="C2041" s="5">
        <v>2680</v>
      </c>
      <c r="D2041" s="18">
        <v>44159</v>
      </c>
      <c r="E2041" s="19">
        <v>125</v>
      </c>
      <c r="F2041" s="19">
        <v>508</v>
      </c>
      <c r="G2041" s="5">
        <v>550</v>
      </c>
      <c r="H2041" s="5">
        <v>0</v>
      </c>
      <c r="I2041" s="5">
        <v>550</v>
      </c>
      <c r="J2041" s="70">
        <f>VLOOKUP(Table7[[#This Row],[PurchaseOrderID]],Purchase_Order!$A$2:$E$1228,5,0)</f>
        <v>1530</v>
      </c>
      <c r="K2041" s="4" t="str">
        <f>IF(Table7[[#This Row],[RejectedQty]]=0,"","Rejected")</f>
        <v/>
      </c>
    </row>
    <row r="2042" spans="1:11" x14ac:dyDescent="0.25">
      <c r="A2042" s="4">
        <v>2913</v>
      </c>
      <c r="B2042" s="4">
        <v>1188</v>
      </c>
      <c r="C2042" s="4">
        <v>2681</v>
      </c>
      <c r="D2042" s="20">
        <v>44159</v>
      </c>
      <c r="E2042" s="21">
        <v>125</v>
      </c>
      <c r="F2042" s="21">
        <v>355</v>
      </c>
      <c r="G2042" s="4">
        <v>550</v>
      </c>
      <c r="H2042" s="4">
        <v>0</v>
      </c>
      <c r="I2042" s="4">
        <v>550</v>
      </c>
      <c r="J2042" s="70">
        <f>VLOOKUP(Table7[[#This Row],[PurchaseOrderID]],Purchase_Order!$A$2:$E$1228,5,0)</f>
        <v>1508</v>
      </c>
      <c r="K2042" s="4" t="str">
        <f>IF(Table7[[#This Row],[RejectedQty]]=0,"","Rejected")</f>
        <v/>
      </c>
    </row>
    <row r="2043" spans="1:11" x14ac:dyDescent="0.25">
      <c r="A2043" s="5">
        <v>2914</v>
      </c>
      <c r="B2043" s="5">
        <v>1188</v>
      </c>
      <c r="C2043" s="5">
        <v>2682</v>
      </c>
      <c r="D2043" s="18">
        <v>44159</v>
      </c>
      <c r="E2043" s="19">
        <v>123</v>
      </c>
      <c r="F2043" s="19">
        <v>940</v>
      </c>
      <c r="G2043" s="5">
        <v>550</v>
      </c>
      <c r="H2043" s="5">
        <v>0</v>
      </c>
      <c r="I2043" s="5">
        <v>550</v>
      </c>
      <c r="J2043" s="70">
        <f>VLOOKUP(Table7[[#This Row],[PurchaseOrderID]],Purchase_Order!$A$2:$E$1228,5,0)</f>
        <v>1508</v>
      </c>
      <c r="K2043" s="4" t="str">
        <f>IF(Table7[[#This Row],[RejectedQty]]=0,"","Rejected")</f>
        <v/>
      </c>
    </row>
    <row r="2044" spans="1:11" x14ac:dyDescent="0.25">
      <c r="A2044" s="4">
        <v>2915</v>
      </c>
      <c r="B2044" s="4">
        <v>1188</v>
      </c>
      <c r="C2044" s="4">
        <v>2683</v>
      </c>
      <c r="D2044" s="20">
        <v>44159</v>
      </c>
      <c r="E2044" s="21">
        <v>123</v>
      </c>
      <c r="F2044" s="21">
        <v>535</v>
      </c>
      <c r="G2044" s="4">
        <v>550</v>
      </c>
      <c r="H2044" s="4">
        <v>0</v>
      </c>
      <c r="I2044" s="4">
        <v>550</v>
      </c>
      <c r="J2044" s="70">
        <f>VLOOKUP(Table7[[#This Row],[PurchaseOrderID]],Purchase_Order!$A$2:$E$1228,5,0)</f>
        <v>1508</v>
      </c>
      <c r="K2044" s="4" t="str">
        <f>IF(Table7[[#This Row],[RejectedQty]]=0,"","Rejected")</f>
        <v/>
      </c>
    </row>
    <row r="2045" spans="1:11" x14ac:dyDescent="0.25">
      <c r="A2045" s="5">
        <v>2916</v>
      </c>
      <c r="B2045" s="5">
        <v>1189</v>
      </c>
      <c r="C2045" s="5">
        <v>2684</v>
      </c>
      <c r="D2045" s="18">
        <v>44162</v>
      </c>
      <c r="E2045" s="19">
        <v>123</v>
      </c>
      <c r="F2045" s="19">
        <v>351</v>
      </c>
      <c r="G2045" s="5">
        <v>550</v>
      </c>
      <c r="H2045" s="5">
        <v>0</v>
      </c>
      <c r="I2045" s="5">
        <v>550</v>
      </c>
      <c r="J2045" s="70">
        <f>VLOOKUP(Table7[[#This Row],[PurchaseOrderID]],Purchase_Order!$A$2:$E$1228,5,0)</f>
        <v>1694</v>
      </c>
      <c r="K2045" s="4" t="str">
        <f>IF(Table7[[#This Row],[RejectedQty]]=0,"","Rejected")</f>
        <v/>
      </c>
    </row>
    <row r="2046" spans="1:11" x14ac:dyDescent="0.25">
      <c r="A2046" s="4">
        <v>2917</v>
      </c>
      <c r="B2046" s="4">
        <v>1189</v>
      </c>
      <c r="C2046" s="4">
        <v>2685</v>
      </c>
      <c r="D2046" s="20">
        <v>44162</v>
      </c>
      <c r="E2046" s="21">
        <v>123</v>
      </c>
      <c r="F2046" s="21">
        <v>352</v>
      </c>
      <c r="G2046" s="4">
        <v>550</v>
      </c>
      <c r="H2046" s="4">
        <v>0</v>
      </c>
      <c r="I2046" s="4">
        <v>550</v>
      </c>
      <c r="J2046" s="70">
        <f>VLOOKUP(Table7[[#This Row],[PurchaseOrderID]],Purchase_Order!$A$2:$E$1228,5,0)</f>
        <v>1694</v>
      </c>
      <c r="K2046" s="4" t="str">
        <f>IF(Table7[[#This Row],[RejectedQty]]=0,"","Rejected")</f>
        <v/>
      </c>
    </row>
    <row r="2047" spans="1:11" x14ac:dyDescent="0.25">
      <c r="A2047" s="5">
        <v>2918</v>
      </c>
      <c r="B2047" s="5">
        <v>1189</v>
      </c>
      <c r="C2047" s="5">
        <v>2686</v>
      </c>
      <c r="D2047" s="18">
        <v>44162</v>
      </c>
      <c r="E2047" s="19">
        <v>123</v>
      </c>
      <c r="F2047" s="19">
        <v>679</v>
      </c>
      <c r="G2047" s="5">
        <v>550</v>
      </c>
      <c r="H2047" s="5">
        <v>0</v>
      </c>
      <c r="I2047" s="5">
        <v>550</v>
      </c>
      <c r="J2047" s="70">
        <f>VLOOKUP(Table7[[#This Row],[PurchaseOrderID]],Purchase_Order!$A$2:$E$1228,5,0)</f>
        <v>1694</v>
      </c>
      <c r="K2047" s="4" t="str">
        <f>IF(Table7[[#This Row],[RejectedQty]]=0,"","Rejected")</f>
        <v/>
      </c>
    </row>
    <row r="2048" spans="1:11" x14ac:dyDescent="0.25">
      <c r="A2048" s="4">
        <v>2919</v>
      </c>
      <c r="B2048" s="4">
        <v>1190</v>
      </c>
      <c r="C2048" s="4">
        <v>2687</v>
      </c>
      <c r="D2048" s="20">
        <v>44162</v>
      </c>
      <c r="E2048" s="21">
        <v>123</v>
      </c>
      <c r="F2048" s="21">
        <v>507</v>
      </c>
      <c r="G2048" s="4">
        <v>550</v>
      </c>
      <c r="H2048" s="4">
        <v>0</v>
      </c>
      <c r="I2048" s="4">
        <v>550</v>
      </c>
      <c r="J2048" s="70">
        <f>VLOOKUP(Table7[[#This Row],[PurchaseOrderID]],Purchase_Order!$A$2:$E$1228,5,0)</f>
        <v>1624</v>
      </c>
      <c r="K2048" s="4" t="str">
        <f>IF(Table7[[#This Row],[RejectedQty]]=0,"","Rejected")</f>
        <v/>
      </c>
    </row>
    <row r="2049" spans="1:11" x14ac:dyDescent="0.25">
      <c r="A2049" s="5">
        <v>2920</v>
      </c>
      <c r="B2049" s="5">
        <v>1190</v>
      </c>
      <c r="C2049" s="5">
        <v>2688</v>
      </c>
      <c r="D2049" s="18">
        <v>44162</v>
      </c>
      <c r="E2049" s="19">
        <v>123</v>
      </c>
      <c r="F2049" s="19">
        <v>508</v>
      </c>
      <c r="G2049" s="5">
        <v>550</v>
      </c>
      <c r="H2049" s="5">
        <v>55</v>
      </c>
      <c r="I2049" s="5">
        <v>495</v>
      </c>
      <c r="J2049" s="70">
        <f>VLOOKUP(Table7[[#This Row],[PurchaseOrderID]],Purchase_Order!$A$2:$E$1228,5,0)</f>
        <v>1624</v>
      </c>
      <c r="K2049" s="4" t="str">
        <f>IF(Table7[[#This Row],[RejectedQty]]=0,"","Rejected")</f>
        <v>Rejected</v>
      </c>
    </row>
    <row r="2050" spans="1:11" x14ac:dyDescent="0.25">
      <c r="A2050" s="4">
        <v>2921</v>
      </c>
      <c r="B2050" s="4">
        <v>1191</v>
      </c>
      <c r="C2050" s="4">
        <v>2689</v>
      </c>
      <c r="D2050" s="20">
        <v>44162</v>
      </c>
      <c r="E2050" s="21">
        <v>125</v>
      </c>
      <c r="F2050" s="21">
        <v>491</v>
      </c>
      <c r="G2050" s="4">
        <v>3</v>
      </c>
      <c r="H2050" s="4">
        <v>0</v>
      </c>
      <c r="I2050" s="4">
        <v>3</v>
      </c>
      <c r="J2050" s="70">
        <f>VLOOKUP(Table7[[#This Row],[PurchaseOrderID]],Purchase_Order!$A$2:$E$1228,5,0)</f>
        <v>1548</v>
      </c>
      <c r="K2050" s="4" t="str">
        <f>IF(Table7[[#This Row],[RejectedQty]]=0,"","Rejected")</f>
        <v/>
      </c>
    </row>
    <row r="2051" spans="1:11" x14ac:dyDescent="0.25">
      <c r="A2051" s="5">
        <v>2922</v>
      </c>
      <c r="B2051" s="5">
        <v>1192</v>
      </c>
      <c r="C2051" s="5">
        <v>2690</v>
      </c>
      <c r="D2051" s="18">
        <v>44162</v>
      </c>
      <c r="E2051" s="19">
        <v>125</v>
      </c>
      <c r="F2051" s="19">
        <v>349</v>
      </c>
      <c r="G2051" s="5">
        <v>3</v>
      </c>
      <c r="H2051" s="5">
        <v>0</v>
      </c>
      <c r="I2051" s="5">
        <v>3</v>
      </c>
      <c r="J2051" s="70">
        <f>VLOOKUP(Table7[[#This Row],[PurchaseOrderID]],Purchase_Order!$A$2:$E$1228,5,0)</f>
        <v>1598</v>
      </c>
      <c r="K2051" s="4" t="str">
        <f>IF(Table7[[#This Row],[RejectedQty]]=0,"","Rejected")</f>
        <v/>
      </c>
    </row>
    <row r="2052" spans="1:11" x14ac:dyDescent="0.25">
      <c r="A2052" s="4">
        <v>2923</v>
      </c>
      <c r="B2052" s="4">
        <v>1193</v>
      </c>
      <c r="C2052" s="4">
        <v>2691</v>
      </c>
      <c r="D2052" s="20">
        <v>44162</v>
      </c>
      <c r="E2052" s="21">
        <v>123</v>
      </c>
      <c r="F2052" s="21">
        <v>935</v>
      </c>
      <c r="G2052" s="4">
        <v>550</v>
      </c>
      <c r="H2052" s="4">
        <v>0</v>
      </c>
      <c r="I2052" s="4">
        <v>550</v>
      </c>
      <c r="J2052" s="70">
        <f>VLOOKUP(Table7[[#This Row],[PurchaseOrderID]],Purchase_Order!$A$2:$E$1228,5,0)</f>
        <v>1658</v>
      </c>
      <c r="K2052" s="4" t="str">
        <f>IF(Table7[[#This Row],[RejectedQty]]=0,"","Rejected")</f>
        <v/>
      </c>
    </row>
    <row r="2053" spans="1:11" x14ac:dyDescent="0.25">
      <c r="A2053" s="5">
        <v>2924</v>
      </c>
      <c r="B2053" s="5">
        <v>1193</v>
      </c>
      <c r="C2053" s="5">
        <v>2692</v>
      </c>
      <c r="D2053" s="18">
        <v>44162</v>
      </c>
      <c r="E2053" s="19">
        <v>125</v>
      </c>
      <c r="F2053" s="19">
        <v>936</v>
      </c>
      <c r="G2053" s="5">
        <v>550</v>
      </c>
      <c r="H2053" s="5">
        <v>0</v>
      </c>
      <c r="I2053" s="5">
        <v>550</v>
      </c>
      <c r="J2053" s="70">
        <f>VLOOKUP(Table7[[#This Row],[PurchaseOrderID]],Purchase_Order!$A$2:$E$1228,5,0)</f>
        <v>1658</v>
      </c>
      <c r="K2053" s="4" t="str">
        <f>IF(Table7[[#This Row],[RejectedQty]]=0,"","Rejected")</f>
        <v/>
      </c>
    </row>
    <row r="2054" spans="1:11" x14ac:dyDescent="0.25">
      <c r="A2054" s="4">
        <v>2925</v>
      </c>
      <c r="B2054" s="4">
        <v>1194</v>
      </c>
      <c r="C2054" s="4">
        <v>2693</v>
      </c>
      <c r="D2054" s="20">
        <v>44162</v>
      </c>
      <c r="E2054" s="21">
        <v>123</v>
      </c>
      <c r="F2054" s="21">
        <v>375</v>
      </c>
      <c r="G2054" s="4">
        <v>3</v>
      </c>
      <c r="H2054" s="4">
        <v>0</v>
      </c>
      <c r="I2054" s="4">
        <v>3</v>
      </c>
      <c r="J2054" s="70">
        <f>VLOOKUP(Table7[[#This Row],[PurchaseOrderID]],Purchase_Order!$A$2:$E$1228,5,0)</f>
        <v>1536</v>
      </c>
      <c r="K2054" s="4" t="str">
        <f>IF(Table7[[#This Row],[RejectedQty]]=0,"","Rejected")</f>
        <v/>
      </c>
    </row>
    <row r="2055" spans="1:11" x14ac:dyDescent="0.25">
      <c r="A2055" s="5">
        <v>2926</v>
      </c>
      <c r="B2055" s="5">
        <v>1194</v>
      </c>
      <c r="C2055" s="5">
        <v>2694</v>
      </c>
      <c r="D2055" s="18">
        <v>44162</v>
      </c>
      <c r="E2055" s="19">
        <v>123</v>
      </c>
      <c r="F2055" s="19">
        <v>376</v>
      </c>
      <c r="G2055" s="5">
        <v>3</v>
      </c>
      <c r="H2055" s="5">
        <v>0</v>
      </c>
      <c r="I2055" s="5">
        <v>3</v>
      </c>
      <c r="J2055" s="70">
        <f>VLOOKUP(Table7[[#This Row],[PurchaseOrderID]],Purchase_Order!$A$2:$E$1228,5,0)</f>
        <v>1536</v>
      </c>
      <c r="K2055" s="4" t="str">
        <f>IF(Table7[[#This Row],[RejectedQty]]=0,"","Rejected")</f>
        <v/>
      </c>
    </row>
    <row r="2056" spans="1:11" x14ac:dyDescent="0.25">
      <c r="A2056" s="4">
        <v>2927</v>
      </c>
      <c r="B2056" s="4">
        <v>1195</v>
      </c>
      <c r="C2056" s="4">
        <v>2695</v>
      </c>
      <c r="D2056" s="20">
        <v>44162</v>
      </c>
      <c r="E2056" s="21">
        <v>125</v>
      </c>
      <c r="F2056" s="21">
        <v>480</v>
      </c>
      <c r="G2056" s="4">
        <v>550</v>
      </c>
      <c r="H2056" s="4">
        <v>0</v>
      </c>
      <c r="I2056" s="4">
        <v>550</v>
      </c>
      <c r="J2056" s="70">
        <f>VLOOKUP(Table7[[#This Row],[PurchaseOrderID]],Purchase_Order!$A$2:$E$1228,5,0)</f>
        <v>1568</v>
      </c>
      <c r="K2056" s="4" t="str">
        <f>IF(Table7[[#This Row],[RejectedQty]]=0,"","Rejected")</f>
        <v/>
      </c>
    </row>
    <row r="2057" spans="1:11" x14ac:dyDescent="0.25">
      <c r="A2057" s="5">
        <v>2928</v>
      </c>
      <c r="B2057" s="5">
        <v>1195</v>
      </c>
      <c r="C2057" s="5">
        <v>2696</v>
      </c>
      <c r="D2057" s="18">
        <v>44162</v>
      </c>
      <c r="E2057" s="19">
        <v>125</v>
      </c>
      <c r="F2057" s="19">
        <v>481</v>
      </c>
      <c r="G2057" s="5">
        <v>523</v>
      </c>
      <c r="H2057" s="5">
        <v>0</v>
      </c>
      <c r="I2057" s="5">
        <v>523</v>
      </c>
      <c r="J2057" s="70">
        <f>VLOOKUP(Table7[[#This Row],[PurchaseOrderID]],Purchase_Order!$A$2:$E$1228,5,0)</f>
        <v>1568</v>
      </c>
      <c r="K2057" s="4" t="str">
        <f>IF(Table7[[#This Row],[RejectedQty]]=0,"","Rejected")</f>
        <v/>
      </c>
    </row>
    <row r="2058" spans="1:11" x14ac:dyDescent="0.25">
      <c r="A2058" s="4">
        <v>2929</v>
      </c>
      <c r="B2058" s="4">
        <v>1195</v>
      </c>
      <c r="C2058" s="4">
        <v>2697</v>
      </c>
      <c r="D2058" s="20">
        <v>44162</v>
      </c>
      <c r="E2058" s="21">
        <v>125</v>
      </c>
      <c r="F2058" s="21">
        <v>482</v>
      </c>
      <c r="G2058" s="4">
        <v>550</v>
      </c>
      <c r="H2058" s="4">
        <v>0</v>
      </c>
      <c r="I2058" s="4">
        <v>550</v>
      </c>
      <c r="J2058" s="70">
        <f>VLOOKUP(Table7[[#This Row],[PurchaseOrderID]],Purchase_Order!$A$2:$E$1228,5,0)</f>
        <v>1568</v>
      </c>
      <c r="K2058" s="4" t="str">
        <f>IF(Table7[[#This Row],[RejectedQty]]=0,"","Rejected")</f>
        <v/>
      </c>
    </row>
    <row r="2059" spans="1:11" x14ac:dyDescent="0.25">
      <c r="A2059" s="5">
        <v>2930</v>
      </c>
      <c r="B2059" s="5">
        <v>1195</v>
      </c>
      <c r="C2059" s="5">
        <v>2698</v>
      </c>
      <c r="D2059" s="18">
        <v>44162</v>
      </c>
      <c r="E2059" s="19">
        <v>125</v>
      </c>
      <c r="F2059" s="19">
        <v>483</v>
      </c>
      <c r="G2059" s="5">
        <v>550</v>
      </c>
      <c r="H2059" s="5">
        <v>0</v>
      </c>
      <c r="I2059" s="5">
        <v>550</v>
      </c>
      <c r="J2059" s="70">
        <f>VLOOKUP(Table7[[#This Row],[PurchaseOrderID]],Purchase_Order!$A$2:$E$1228,5,0)</f>
        <v>1568</v>
      </c>
      <c r="K2059" s="4" t="str">
        <f>IF(Table7[[#This Row],[RejectedQty]]=0,"","Rejected")</f>
        <v/>
      </c>
    </row>
    <row r="2060" spans="1:11" x14ac:dyDescent="0.25">
      <c r="A2060" s="4">
        <v>2931</v>
      </c>
      <c r="B2060" s="4">
        <v>1195</v>
      </c>
      <c r="C2060" s="4">
        <v>2699</v>
      </c>
      <c r="D2060" s="20">
        <v>44162</v>
      </c>
      <c r="E2060" s="21">
        <v>123</v>
      </c>
      <c r="F2060" s="21">
        <v>484</v>
      </c>
      <c r="G2060" s="4">
        <v>550</v>
      </c>
      <c r="H2060" s="4">
        <v>0</v>
      </c>
      <c r="I2060" s="4">
        <v>550</v>
      </c>
      <c r="J2060" s="70">
        <f>VLOOKUP(Table7[[#This Row],[PurchaseOrderID]],Purchase_Order!$A$2:$E$1228,5,0)</f>
        <v>1568</v>
      </c>
      <c r="K2060" s="4" t="str">
        <f>IF(Table7[[#This Row],[RejectedQty]]=0,"","Rejected")</f>
        <v/>
      </c>
    </row>
    <row r="2061" spans="1:11" x14ac:dyDescent="0.25">
      <c r="A2061" s="5">
        <v>2932</v>
      </c>
      <c r="B2061" s="5">
        <v>1195</v>
      </c>
      <c r="C2061" s="5">
        <v>2700</v>
      </c>
      <c r="D2061" s="18">
        <v>44162</v>
      </c>
      <c r="E2061" s="19">
        <v>125</v>
      </c>
      <c r="F2061" s="19">
        <v>485</v>
      </c>
      <c r="G2061" s="5">
        <v>550</v>
      </c>
      <c r="H2061" s="5">
        <v>0</v>
      </c>
      <c r="I2061" s="5">
        <v>550</v>
      </c>
      <c r="J2061" s="70">
        <f>VLOOKUP(Table7[[#This Row],[PurchaseOrderID]],Purchase_Order!$A$2:$E$1228,5,0)</f>
        <v>1568</v>
      </c>
      <c r="K2061" s="4" t="str">
        <f>IF(Table7[[#This Row],[RejectedQty]]=0,"","Rejected")</f>
        <v/>
      </c>
    </row>
    <row r="2062" spans="1:11" x14ac:dyDescent="0.25">
      <c r="A2062" s="4">
        <v>2933</v>
      </c>
      <c r="B2062" s="4">
        <v>1195</v>
      </c>
      <c r="C2062" s="4">
        <v>2701</v>
      </c>
      <c r="D2062" s="20">
        <v>44162</v>
      </c>
      <c r="E2062" s="21">
        <v>125</v>
      </c>
      <c r="F2062" s="21">
        <v>486</v>
      </c>
      <c r="G2062" s="4">
        <v>550</v>
      </c>
      <c r="H2062" s="4">
        <v>0</v>
      </c>
      <c r="I2062" s="4">
        <v>550</v>
      </c>
      <c r="J2062" s="70">
        <f>VLOOKUP(Table7[[#This Row],[PurchaseOrderID]],Purchase_Order!$A$2:$E$1228,5,0)</f>
        <v>1568</v>
      </c>
      <c r="K2062" s="4" t="str">
        <f>IF(Table7[[#This Row],[RejectedQty]]=0,"","Rejected")</f>
        <v/>
      </c>
    </row>
    <row r="2063" spans="1:11" x14ac:dyDescent="0.25">
      <c r="A2063" s="5">
        <v>2934</v>
      </c>
      <c r="B2063" s="5">
        <v>1195</v>
      </c>
      <c r="C2063" s="5">
        <v>2702</v>
      </c>
      <c r="D2063" s="18">
        <v>44162</v>
      </c>
      <c r="E2063" s="19">
        <v>125</v>
      </c>
      <c r="F2063" s="19">
        <v>487</v>
      </c>
      <c r="G2063" s="5">
        <v>550</v>
      </c>
      <c r="H2063" s="5">
        <v>0</v>
      </c>
      <c r="I2063" s="5">
        <v>550</v>
      </c>
      <c r="J2063" s="70">
        <f>VLOOKUP(Table7[[#This Row],[PurchaseOrderID]],Purchase_Order!$A$2:$E$1228,5,0)</f>
        <v>1568</v>
      </c>
      <c r="K2063" s="4" t="str">
        <f>IF(Table7[[#This Row],[RejectedQty]]=0,"","Rejected")</f>
        <v/>
      </c>
    </row>
    <row r="2064" spans="1:11" x14ac:dyDescent="0.25">
      <c r="A2064" s="4">
        <v>2935</v>
      </c>
      <c r="B2064" s="4">
        <v>1195</v>
      </c>
      <c r="C2064" s="4">
        <v>2703</v>
      </c>
      <c r="D2064" s="20">
        <v>44162</v>
      </c>
      <c r="E2064" s="21">
        <v>123</v>
      </c>
      <c r="F2064" s="21">
        <v>488</v>
      </c>
      <c r="G2064" s="4">
        <v>550</v>
      </c>
      <c r="H2064" s="4">
        <v>0</v>
      </c>
      <c r="I2064" s="4">
        <v>550</v>
      </c>
      <c r="J2064" s="70">
        <f>VLOOKUP(Table7[[#This Row],[PurchaseOrderID]],Purchase_Order!$A$2:$E$1228,5,0)</f>
        <v>1568</v>
      </c>
      <c r="K2064" s="4" t="str">
        <f>IF(Table7[[#This Row],[RejectedQty]]=0,"","Rejected")</f>
        <v/>
      </c>
    </row>
    <row r="2065" spans="1:11" x14ac:dyDescent="0.25">
      <c r="A2065" s="5">
        <v>2936</v>
      </c>
      <c r="B2065" s="5">
        <v>1195</v>
      </c>
      <c r="C2065" s="5">
        <v>2704</v>
      </c>
      <c r="D2065" s="18">
        <v>44162</v>
      </c>
      <c r="E2065" s="19">
        <v>123</v>
      </c>
      <c r="F2065" s="19">
        <v>489</v>
      </c>
      <c r="G2065" s="5">
        <v>550</v>
      </c>
      <c r="H2065" s="5">
        <v>0</v>
      </c>
      <c r="I2065" s="5">
        <v>550</v>
      </c>
      <c r="J2065" s="70">
        <f>VLOOKUP(Table7[[#This Row],[PurchaseOrderID]],Purchase_Order!$A$2:$E$1228,5,0)</f>
        <v>1568</v>
      </c>
      <c r="K2065" s="4" t="str">
        <f>IF(Table7[[#This Row],[RejectedQty]]=0,"","Rejected")</f>
        <v/>
      </c>
    </row>
    <row r="2066" spans="1:11" x14ac:dyDescent="0.25">
      <c r="A2066" s="4">
        <v>2937</v>
      </c>
      <c r="B2066" s="4">
        <v>1196</v>
      </c>
      <c r="C2066" s="4">
        <v>2705</v>
      </c>
      <c r="D2066" s="20">
        <v>44162</v>
      </c>
      <c r="E2066" s="21">
        <v>123</v>
      </c>
      <c r="F2066" s="21">
        <v>402</v>
      </c>
      <c r="G2066" s="4">
        <v>3</v>
      </c>
      <c r="H2066" s="4">
        <v>0</v>
      </c>
      <c r="I2066" s="4">
        <v>3</v>
      </c>
      <c r="J2066" s="70">
        <f>VLOOKUP(Table7[[#This Row],[PurchaseOrderID]],Purchase_Order!$A$2:$E$1228,5,0)</f>
        <v>1648</v>
      </c>
      <c r="K2066" s="4" t="str">
        <f>IF(Table7[[#This Row],[RejectedQty]]=0,"","Rejected")</f>
        <v/>
      </c>
    </row>
    <row r="2067" spans="1:11" x14ac:dyDescent="0.25">
      <c r="A2067" s="5">
        <v>2938</v>
      </c>
      <c r="B2067" s="5">
        <v>1197</v>
      </c>
      <c r="C2067" s="5">
        <v>2706</v>
      </c>
      <c r="D2067" s="18">
        <v>44162</v>
      </c>
      <c r="E2067" s="19">
        <v>123</v>
      </c>
      <c r="F2067" s="19">
        <v>510</v>
      </c>
      <c r="G2067" s="5">
        <v>550</v>
      </c>
      <c r="H2067" s="5">
        <v>0</v>
      </c>
      <c r="I2067" s="5">
        <v>550</v>
      </c>
      <c r="J2067" s="70">
        <f>VLOOKUP(Table7[[#This Row],[PurchaseOrderID]],Purchase_Order!$A$2:$E$1228,5,0)</f>
        <v>1646</v>
      </c>
      <c r="K2067" s="4" t="str">
        <f>IF(Table7[[#This Row],[RejectedQty]]=0,"","Rejected")</f>
        <v/>
      </c>
    </row>
    <row r="2068" spans="1:11" x14ac:dyDescent="0.25">
      <c r="A2068" s="4">
        <v>2939</v>
      </c>
      <c r="B2068" s="4">
        <v>1197</v>
      </c>
      <c r="C2068" s="4">
        <v>2707</v>
      </c>
      <c r="D2068" s="20">
        <v>44162</v>
      </c>
      <c r="E2068" s="21">
        <v>123</v>
      </c>
      <c r="F2068" s="21">
        <v>511</v>
      </c>
      <c r="G2068" s="4">
        <v>550</v>
      </c>
      <c r="H2068" s="4">
        <v>0</v>
      </c>
      <c r="I2068" s="4">
        <v>550</v>
      </c>
      <c r="J2068" s="70">
        <f>VLOOKUP(Table7[[#This Row],[PurchaseOrderID]],Purchase_Order!$A$2:$E$1228,5,0)</f>
        <v>1646</v>
      </c>
      <c r="K2068" s="4" t="str">
        <f>IF(Table7[[#This Row],[RejectedQty]]=0,"","Rejected")</f>
        <v/>
      </c>
    </row>
    <row r="2069" spans="1:11" x14ac:dyDescent="0.25">
      <c r="A2069" s="5">
        <v>2940</v>
      </c>
      <c r="B2069" s="5">
        <v>1197</v>
      </c>
      <c r="C2069" s="5">
        <v>2708</v>
      </c>
      <c r="D2069" s="18">
        <v>44162</v>
      </c>
      <c r="E2069" s="19">
        <v>123</v>
      </c>
      <c r="F2069" s="19">
        <v>512</v>
      </c>
      <c r="G2069" s="5">
        <v>550</v>
      </c>
      <c r="H2069" s="5">
        <v>0</v>
      </c>
      <c r="I2069" s="5">
        <v>550</v>
      </c>
      <c r="J2069" s="70">
        <f>VLOOKUP(Table7[[#This Row],[PurchaseOrderID]],Purchase_Order!$A$2:$E$1228,5,0)</f>
        <v>1646</v>
      </c>
      <c r="K2069" s="4" t="str">
        <f>IF(Table7[[#This Row],[RejectedQty]]=0,"","Rejected")</f>
        <v/>
      </c>
    </row>
    <row r="2070" spans="1:11" x14ac:dyDescent="0.25">
      <c r="A2070" s="4">
        <v>2941</v>
      </c>
      <c r="B2070" s="4">
        <v>1198</v>
      </c>
      <c r="C2070" s="4">
        <v>2709</v>
      </c>
      <c r="D2070" s="20">
        <v>44162</v>
      </c>
      <c r="E2070" s="21">
        <v>123</v>
      </c>
      <c r="F2070" s="21">
        <v>408</v>
      </c>
      <c r="G2070" s="4">
        <v>3</v>
      </c>
      <c r="H2070" s="4">
        <v>0</v>
      </c>
      <c r="I2070" s="4">
        <v>3</v>
      </c>
      <c r="J2070" s="70">
        <f>VLOOKUP(Table7[[#This Row],[PurchaseOrderID]],Purchase_Order!$A$2:$E$1228,5,0)</f>
        <v>1672</v>
      </c>
      <c r="K2070" s="4" t="str">
        <f>IF(Table7[[#This Row],[RejectedQty]]=0,"","Rejected")</f>
        <v/>
      </c>
    </row>
    <row r="2071" spans="1:11" x14ac:dyDescent="0.25">
      <c r="A2071" s="5">
        <v>2942</v>
      </c>
      <c r="B2071" s="5">
        <v>1198</v>
      </c>
      <c r="C2071" s="5">
        <v>2710</v>
      </c>
      <c r="D2071" s="18">
        <v>44162</v>
      </c>
      <c r="E2071" s="19">
        <v>125</v>
      </c>
      <c r="F2071" s="19">
        <v>409</v>
      </c>
      <c r="G2071" s="5">
        <v>3</v>
      </c>
      <c r="H2071" s="5">
        <v>0</v>
      </c>
      <c r="I2071" s="5">
        <v>3</v>
      </c>
      <c r="J2071" s="70">
        <f>VLOOKUP(Table7[[#This Row],[PurchaseOrderID]],Purchase_Order!$A$2:$E$1228,5,0)</f>
        <v>1672</v>
      </c>
      <c r="K2071" s="4" t="str">
        <f>IF(Table7[[#This Row],[RejectedQty]]=0,"","Rejected")</f>
        <v/>
      </c>
    </row>
    <row r="2072" spans="1:11" x14ac:dyDescent="0.25">
      <c r="A2072" s="4">
        <v>2943</v>
      </c>
      <c r="B2072" s="4">
        <v>1198</v>
      </c>
      <c r="C2072" s="4">
        <v>2711</v>
      </c>
      <c r="D2072" s="20">
        <v>44162</v>
      </c>
      <c r="E2072" s="21">
        <v>125</v>
      </c>
      <c r="F2072" s="21">
        <v>914</v>
      </c>
      <c r="G2072" s="4">
        <v>550</v>
      </c>
      <c r="H2072" s="4">
        <v>0</v>
      </c>
      <c r="I2072" s="4">
        <v>550</v>
      </c>
      <c r="J2072" s="70">
        <f>VLOOKUP(Table7[[#This Row],[PurchaseOrderID]],Purchase_Order!$A$2:$E$1228,5,0)</f>
        <v>1672</v>
      </c>
      <c r="K2072" s="4" t="str">
        <f>IF(Table7[[#This Row],[RejectedQty]]=0,"","Rejected")</f>
        <v/>
      </c>
    </row>
    <row r="2073" spans="1:11" x14ac:dyDescent="0.25">
      <c r="A2073" s="5">
        <v>2944</v>
      </c>
      <c r="B2073" s="5">
        <v>1198</v>
      </c>
      <c r="C2073" s="5">
        <v>2712</v>
      </c>
      <c r="D2073" s="18">
        <v>44162</v>
      </c>
      <c r="E2073" s="19">
        <v>123</v>
      </c>
      <c r="F2073" s="19">
        <v>915</v>
      </c>
      <c r="G2073" s="5">
        <v>550</v>
      </c>
      <c r="H2073" s="5">
        <v>0</v>
      </c>
      <c r="I2073" s="5">
        <v>550</v>
      </c>
      <c r="J2073" s="70">
        <f>VLOOKUP(Table7[[#This Row],[PurchaseOrderID]],Purchase_Order!$A$2:$E$1228,5,0)</f>
        <v>1672</v>
      </c>
      <c r="K2073" s="4" t="str">
        <f>IF(Table7[[#This Row],[RejectedQty]]=0,"","Rejected")</f>
        <v/>
      </c>
    </row>
    <row r="2074" spans="1:11" x14ac:dyDescent="0.25">
      <c r="A2074" s="4">
        <v>2945</v>
      </c>
      <c r="B2074" s="4">
        <v>1198</v>
      </c>
      <c r="C2074" s="4">
        <v>2713</v>
      </c>
      <c r="D2074" s="20">
        <v>44162</v>
      </c>
      <c r="E2074" s="21">
        <v>125</v>
      </c>
      <c r="F2074" s="21">
        <v>916</v>
      </c>
      <c r="G2074" s="4">
        <v>550</v>
      </c>
      <c r="H2074" s="4">
        <v>0</v>
      </c>
      <c r="I2074" s="4">
        <v>550</v>
      </c>
      <c r="J2074" s="70">
        <f>VLOOKUP(Table7[[#This Row],[PurchaseOrderID]],Purchase_Order!$A$2:$E$1228,5,0)</f>
        <v>1672</v>
      </c>
      <c r="K2074" s="4" t="str">
        <f>IF(Table7[[#This Row],[RejectedQty]]=0,"","Rejected")</f>
        <v/>
      </c>
    </row>
    <row r="2075" spans="1:11" x14ac:dyDescent="0.25">
      <c r="A2075" s="5">
        <v>2946</v>
      </c>
      <c r="B2075" s="5">
        <v>1199</v>
      </c>
      <c r="C2075" s="5">
        <v>2714</v>
      </c>
      <c r="D2075" s="18">
        <v>44162</v>
      </c>
      <c r="E2075" s="19">
        <v>123</v>
      </c>
      <c r="F2075" s="19">
        <v>525</v>
      </c>
      <c r="G2075" s="5">
        <v>550</v>
      </c>
      <c r="H2075" s="5">
        <v>0</v>
      </c>
      <c r="I2075" s="5">
        <v>550</v>
      </c>
      <c r="J2075" s="70">
        <f>VLOOKUP(Table7[[#This Row],[PurchaseOrderID]],Purchase_Order!$A$2:$E$1228,5,0)</f>
        <v>1600</v>
      </c>
      <c r="K2075" s="4" t="str">
        <f>IF(Table7[[#This Row],[RejectedQty]]=0,"","Rejected")</f>
        <v/>
      </c>
    </row>
    <row r="2076" spans="1:11" x14ac:dyDescent="0.25">
      <c r="A2076" s="4">
        <v>2947</v>
      </c>
      <c r="B2076" s="4">
        <v>1200</v>
      </c>
      <c r="C2076" s="4">
        <v>2715</v>
      </c>
      <c r="D2076" s="20">
        <v>44162</v>
      </c>
      <c r="E2076" s="21">
        <v>123</v>
      </c>
      <c r="F2076" s="21">
        <v>526</v>
      </c>
      <c r="G2076" s="4">
        <v>550</v>
      </c>
      <c r="H2076" s="4">
        <v>0</v>
      </c>
      <c r="I2076" s="4">
        <v>550</v>
      </c>
      <c r="J2076" s="70">
        <f>VLOOKUP(Table7[[#This Row],[PurchaseOrderID]],Purchase_Order!$A$2:$E$1228,5,0)</f>
        <v>1522</v>
      </c>
      <c r="K2076" s="4" t="str">
        <f>IF(Table7[[#This Row],[RejectedQty]]=0,"","Rejected")</f>
        <v/>
      </c>
    </row>
    <row r="2077" spans="1:11" x14ac:dyDescent="0.25">
      <c r="A2077" s="5">
        <v>2948</v>
      </c>
      <c r="B2077" s="5">
        <v>1201</v>
      </c>
      <c r="C2077" s="5">
        <v>2716</v>
      </c>
      <c r="D2077" s="18">
        <v>44163</v>
      </c>
      <c r="E2077" s="19">
        <v>125</v>
      </c>
      <c r="F2077" s="19">
        <v>913</v>
      </c>
      <c r="G2077" s="5">
        <v>550</v>
      </c>
      <c r="H2077" s="5">
        <v>0</v>
      </c>
      <c r="I2077" s="5">
        <v>550</v>
      </c>
      <c r="J2077" s="70">
        <f>VLOOKUP(Table7[[#This Row],[PurchaseOrderID]],Purchase_Order!$A$2:$E$1228,5,0)</f>
        <v>1570</v>
      </c>
      <c r="K2077" s="4" t="str">
        <f>IF(Table7[[#This Row],[RejectedQty]]=0,"","Rejected")</f>
        <v/>
      </c>
    </row>
    <row r="2078" spans="1:11" x14ac:dyDescent="0.25">
      <c r="A2078" s="4">
        <v>2949</v>
      </c>
      <c r="B2078" s="4">
        <v>1202</v>
      </c>
      <c r="C2078" s="4">
        <v>2717</v>
      </c>
      <c r="D2078" s="20">
        <v>44163</v>
      </c>
      <c r="E2078" s="21">
        <v>125</v>
      </c>
      <c r="F2078" s="21">
        <v>356</v>
      </c>
      <c r="G2078" s="4">
        <v>60</v>
      </c>
      <c r="H2078" s="4">
        <v>9</v>
      </c>
      <c r="I2078" s="4">
        <v>51</v>
      </c>
      <c r="J2078" s="70">
        <f>VLOOKUP(Table7[[#This Row],[PurchaseOrderID]],Purchase_Order!$A$2:$E$1228,5,0)</f>
        <v>1516</v>
      </c>
      <c r="K2078" s="4" t="str">
        <f>IF(Table7[[#This Row],[RejectedQty]]=0,"","Rejected")</f>
        <v>Rejected</v>
      </c>
    </row>
    <row r="2079" spans="1:11" x14ac:dyDescent="0.25">
      <c r="A2079" s="5">
        <v>2950</v>
      </c>
      <c r="B2079" s="5">
        <v>1202</v>
      </c>
      <c r="C2079" s="5">
        <v>2718</v>
      </c>
      <c r="D2079" s="18">
        <v>44163</v>
      </c>
      <c r="E2079" s="19">
        <v>125</v>
      </c>
      <c r="F2079" s="19">
        <v>357</v>
      </c>
      <c r="G2079" s="5">
        <v>60</v>
      </c>
      <c r="H2079" s="5">
        <v>0</v>
      </c>
      <c r="I2079" s="5">
        <v>60</v>
      </c>
      <c r="J2079" s="70">
        <f>VLOOKUP(Table7[[#This Row],[PurchaseOrderID]],Purchase_Order!$A$2:$E$1228,5,0)</f>
        <v>1516</v>
      </c>
      <c r="K2079" s="4" t="str">
        <f>IF(Table7[[#This Row],[RejectedQty]]=0,"","Rejected")</f>
        <v/>
      </c>
    </row>
    <row r="2080" spans="1:11" x14ac:dyDescent="0.25">
      <c r="A2080" s="4">
        <v>2951</v>
      </c>
      <c r="B2080" s="4">
        <v>1203</v>
      </c>
      <c r="C2080" s="4">
        <v>2719</v>
      </c>
      <c r="D2080" s="20">
        <v>44163</v>
      </c>
      <c r="E2080" s="21">
        <v>125</v>
      </c>
      <c r="F2080" s="21">
        <v>935</v>
      </c>
      <c r="G2080" s="4">
        <v>550</v>
      </c>
      <c r="H2080" s="4">
        <v>0</v>
      </c>
      <c r="I2080" s="4">
        <v>550</v>
      </c>
      <c r="J2080" s="70">
        <f>VLOOKUP(Table7[[#This Row],[PurchaseOrderID]],Purchase_Order!$A$2:$E$1228,5,0)</f>
        <v>1506</v>
      </c>
      <c r="K2080" s="4" t="str">
        <f>IF(Table7[[#This Row],[RejectedQty]]=0,"","Rejected")</f>
        <v/>
      </c>
    </row>
    <row r="2081" spans="1:11" x14ac:dyDescent="0.25">
      <c r="A2081" s="5">
        <v>2952</v>
      </c>
      <c r="B2081" s="5">
        <v>1203</v>
      </c>
      <c r="C2081" s="5">
        <v>2720</v>
      </c>
      <c r="D2081" s="18">
        <v>44163</v>
      </c>
      <c r="E2081" s="19">
        <v>123</v>
      </c>
      <c r="F2081" s="19">
        <v>936</v>
      </c>
      <c r="G2081" s="5">
        <v>550</v>
      </c>
      <c r="H2081" s="5">
        <v>0</v>
      </c>
      <c r="I2081" s="5">
        <v>550</v>
      </c>
      <c r="J2081" s="70">
        <f>VLOOKUP(Table7[[#This Row],[PurchaseOrderID]],Purchase_Order!$A$2:$E$1228,5,0)</f>
        <v>1506</v>
      </c>
      <c r="K2081" s="4" t="str">
        <f>IF(Table7[[#This Row],[RejectedQty]]=0,"","Rejected")</f>
        <v/>
      </c>
    </row>
    <row r="2082" spans="1:11" x14ac:dyDescent="0.25">
      <c r="A2082" s="4">
        <v>2953</v>
      </c>
      <c r="B2082" s="4">
        <v>1204</v>
      </c>
      <c r="C2082" s="4">
        <v>2721</v>
      </c>
      <c r="D2082" s="20">
        <v>44163</v>
      </c>
      <c r="E2082" s="21">
        <v>125</v>
      </c>
      <c r="F2082" s="21">
        <v>524</v>
      </c>
      <c r="G2082" s="4">
        <v>550</v>
      </c>
      <c r="H2082" s="4">
        <v>550</v>
      </c>
      <c r="I2082" s="4">
        <v>0</v>
      </c>
      <c r="J2082" s="70">
        <f>VLOOKUP(Table7[[#This Row],[PurchaseOrderID]],Purchase_Order!$A$2:$E$1228,5,0)</f>
        <v>1626</v>
      </c>
      <c r="K2082" s="4" t="str">
        <f>IF(Table7[[#This Row],[RejectedQty]]=0,"","Rejected")</f>
        <v>Rejected</v>
      </c>
    </row>
    <row r="2083" spans="1:11" x14ac:dyDescent="0.25">
      <c r="A2083" s="5">
        <v>2954</v>
      </c>
      <c r="B2083" s="5">
        <v>1205</v>
      </c>
      <c r="C2083" s="5">
        <v>2722</v>
      </c>
      <c r="D2083" s="18">
        <v>44164</v>
      </c>
      <c r="E2083" s="19">
        <v>125</v>
      </c>
      <c r="F2083" s="19">
        <v>911</v>
      </c>
      <c r="G2083" s="5">
        <v>550</v>
      </c>
      <c r="H2083" s="5">
        <v>0</v>
      </c>
      <c r="I2083" s="5">
        <v>550</v>
      </c>
      <c r="J2083" s="70">
        <f>VLOOKUP(Table7[[#This Row],[PurchaseOrderID]],Purchase_Order!$A$2:$E$1228,5,0)</f>
        <v>1542</v>
      </c>
      <c r="K2083" s="4" t="str">
        <f>IF(Table7[[#This Row],[RejectedQty]]=0,"","Rejected")</f>
        <v/>
      </c>
    </row>
    <row r="2084" spans="1:11" x14ac:dyDescent="0.25">
      <c r="A2084" s="4">
        <v>2955</v>
      </c>
      <c r="B2084" s="4">
        <v>1205</v>
      </c>
      <c r="C2084" s="4">
        <v>2723</v>
      </c>
      <c r="D2084" s="20">
        <v>44164</v>
      </c>
      <c r="E2084" s="21">
        <v>125</v>
      </c>
      <c r="F2084" s="21">
        <v>912</v>
      </c>
      <c r="G2084" s="4">
        <v>523</v>
      </c>
      <c r="H2084" s="4">
        <v>0</v>
      </c>
      <c r="I2084" s="4">
        <v>523</v>
      </c>
      <c r="J2084" s="70">
        <f>VLOOKUP(Table7[[#This Row],[PurchaseOrderID]],Purchase_Order!$A$2:$E$1228,5,0)</f>
        <v>1542</v>
      </c>
      <c r="K2084" s="4" t="str">
        <f>IF(Table7[[#This Row],[RejectedQty]]=0,"","Rejected")</f>
        <v/>
      </c>
    </row>
    <row r="2085" spans="1:11" x14ac:dyDescent="0.25">
      <c r="A2085" s="5">
        <v>2956</v>
      </c>
      <c r="B2085" s="5">
        <v>1206</v>
      </c>
      <c r="C2085" s="5">
        <v>2724</v>
      </c>
      <c r="D2085" s="18">
        <v>44164</v>
      </c>
      <c r="E2085" s="19">
        <v>123</v>
      </c>
      <c r="F2085" s="19">
        <v>910</v>
      </c>
      <c r="G2085" s="5">
        <v>468</v>
      </c>
      <c r="H2085" s="5">
        <v>0</v>
      </c>
      <c r="I2085" s="5">
        <v>468</v>
      </c>
      <c r="J2085" s="70">
        <f>VLOOKUP(Table7[[#This Row],[PurchaseOrderID]],Purchase_Order!$A$2:$E$1228,5,0)</f>
        <v>1610</v>
      </c>
      <c r="K2085" s="4" t="str">
        <f>IF(Table7[[#This Row],[RejectedQty]]=0,"","Rejected")</f>
        <v/>
      </c>
    </row>
    <row r="2086" spans="1:11" x14ac:dyDescent="0.25">
      <c r="A2086" s="4">
        <v>2957</v>
      </c>
      <c r="B2086" s="4">
        <v>1207</v>
      </c>
      <c r="C2086" s="4">
        <v>2725</v>
      </c>
      <c r="D2086" s="20">
        <v>44164</v>
      </c>
      <c r="E2086" s="21">
        <v>123</v>
      </c>
      <c r="F2086" s="21">
        <v>937</v>
      </c>
      <c r="G2086" s="4">
        <v>550</v>
      </c>
      <c r="H2086" s="4">
        <v>0</v>
      </c>
      <c r="I2086" s="4">
        <v>550</v>
      </c>
      <c r="J2086" s="70">
        <f>VLOOKUP(Table7[[#This Row],[PurchaseOrderID]],Purchase_Order!$A$2:$E$1228,5,0)</f>
        <v>1638</v>
      </c>
      <c r="K2086" s="4" t="str">
        <f>IF(Table7[[#This Row],[RejectedQty]]=0,"","Rejected")</f>
        <v/>
      </c>
    </row>
    <row r="2087" spans="1:11" x14ac:dyDescent="0.25">
      <c r="A2087" s="5">
        <v>2958</v>
      </c>
      <c r="B2087" s="5">
        <v>1208</v>
      </c>
      <c r="C2087" s="5">
        <v>2726</v>
      </c>
      <c r="D2087" s="18">
        <v>44164</v>
      </c>
      <c r="E2087" s="19">
        <v>123</v>
      </c>
      <c r="F2087" s="19">
        <v>471</v>
      </c>
      <c r="G2087" s="5">
        <v>3</v>
      </c>
      <c r="H2087" s="5">
        <v>0</v>
      </c>
      <c r="I2087" s="5">
        <v>3</v>
      </c>
      <c r="J2087" s="70">
        <f>VLOOKUP(Table7[[#This Row],[PurchaseOrderID]],Purchase_Order!$A$2:$E$1228,5,0)</f>
        <v>1582</v>
      </c>
      <c r="K2087" s="4" t="str">
        <f>IF(Table7[[#This Row],[RejectedQty]]=0,"","Rejected")</f>
        <v/>
      </c>
    </row>
    <row r="2088" spans="1:11" x14ac:dyDescent="0.25">
      <c r="A2088" s="4">
        <v>2959</v>
      </c>
      <c r="B2088" s="4">
        <v>1208</v>
      </c>
      <c r="C2088" s="4">
        <v>2727</v>
      </c>
      <c r="D2088" s="20">
        <v>44164</v>
      </c>
      <c r="E2088" s="21">
        <v>123</v>
      </c>
      <c r="F2088" s="21">
        <v>472</v>
      </c>
      <c r="G2088" s="4">
        <v>3</v>
      </c>
      <c r="H2088" s="4">
        <v>0</v>
      </c>
      <c r="I2088" s="4">
        <v>3</v>
      </c>
      <c r="J2088" s="70">
        <f>VLOOKUP(Table7[[#This Row],[PurchaseOrderID]],Purchase_Order!$A$2:$E$1228,5,0)</f>
        <v>1582</v>
      </c>
      <c r="K2088" s="4" t="str">
        <f>IF(Table7[[#This Row],[RejectedQty]]=0,"","Rejected")</f>
        <v/>
      </c>
    </row>
    <row r="2089" spans="1:11" x14ac:dyDescent="0.25">
      <c r="A2089" s="5">
        <v>2960</v>
      </c>
      <c r="B2089" s="5">
        <v>1208</v>
      </c>
      <c r="C2089" s="5">
        <v>2728</v>
      </c>
      <c r="D2089" s="18">
        <v>44164</v>
      </c>
      <c r="E2089" s="19">
        <v>123</v>
      </c>
      <c r="F2089" s="19">
        <v>473</v>
      </c>
      <c r="G2089" s="5">
        <v>3</v>
      </c>
      <c r="H2089" s="5">
        <v>0</v>
      </c>
      <c r="I2089" s="5">
        <v>3</v>
      </c>
      <c r="J2089" s="70">
        <f>VLOOKUP(Table7[[#This Row],[PurchaseOrderID]],Purchase_Order!$A$2:$E$1228,5,0)</f>
        <v>1582</v>
      </c>
      <c r="K2089" s="4" t="str">
        <f>IF(Table7[[#This Row],[RejectedQty]]=0,"","Rejected")</f>
        <v/>
      </c>
    </row>
    <row r="2090" spans="1:11" x14ac:dyDescent="0.25">
      <c r="A2090" s="4">
        <v>2961</v>
      </c>
      <c r="B2090" s="4">
        <v>1208</v>
      </c>
      <c r="C2090" s="4">
        <v>2729</v>
      </c>
      <c r="D2090" s="20">
        <v>44164</v>
      </c>
      <c r="E2090" s="21">
        <v>123</v>
      </c>
      <c r="F2090" s="21">
        <v>474</v>
      </c>
      <c r="G2090" s="4">
        <v>3</v>
      </c>
      <c r="H2090" s="4">
        <v>0</v>
      </c>
      <c r="I2090" s="4">
        <v>3</v>
      </c>
      <c r="J2090" s="70">
        <f>VLOOKUP(Table7[[#This Row],[PurchaseOrderID]],Purchase_Order!$A$2:$E$1228,5,0)</f>
        <v>1582</v>
      </c>
      <c r="K2090" s="4" t="str">
        <f>IF(Table7[[#This Row],[RejectedQty]]=0,"","Rejected")</f>
        <v/>
      </c>
    </row>
    <row r="2091" spans="1:11" x14ac:dyDescent="0.25">
      <c r="A2091" s="5">
        <v>2962</v>
      </c>
      <c r="B2091" s="5">
        <v>1208</v>
      </c>
      <c r="C2091" s="5">
        <v>2730</v>
      </c>
      <c r="D2091" s="18">
        <v>44164</v>
      </c>
      <c r="E2091" s="19">
        <v>123</v>
      </c>
      <c r="F2091" s="19">
        <v>475</v>
      </c>
      <c r="G2091" s="5">
        <v>3</v>
      </c>
      <c r="H2091" s="5">
        <v>0</v>
      </c>
      <c r="I2091" s="5">
        <v>3</v>
      </c>
      <c r="J2091" s="70">
        <f>VLOOKUP(Table7[[#This Row],[PurchaseOrderID]],Purchase_Order!$A$2:$E$1228,5,0)</f>
        <v>1582</v>
      </c>
      <c r="K2091" s="4" t="str">
        <f>IF(Table7[[#This Row],[RejectedQty]]=0,"","Rejected")</f>
        <v/>
      </c>
    </row>
    <row r="2092" spans="1:11" x14ac:dyDescent="0.25">
      <c r="A2092" s="4">
        <v>2963</v>
      </c>
      <c r="B2092" s="4">
        <v>1209</v>
      </c>
      <c r="C2092" s="4">
        <v>2731</v>
      </c>
      <c r="D2092" s="20">
        <v>44164</v>
      </c>
      <c r="E2092" s="21">
        <v>125</v>
      </c>
      <c r="F2092" s="21">
        <v>462</v>
      </c>
      <c r="G2092" s="4">
        <v>3</v>
      </c>
      <c r="H2092" s="4">
        <v>0</v>
      </c>
      <c r="I2092" s="4">
        <v>3</v>
      </c>
      <c r="J2092" s="70">
        <f>VLOOKUP(Table7[[#This Row],[PurchaseOrderID]],Purchase_Order!$A$2:$E$1228,5,0)</f>
        <v>1510</v>
      </c>
      <c r="K2092" s="4" t="str">
        <f>IF(Table7[[#This Row],[RejectedQty]]=0,"","Rejected")</f>
        <v/>
      </c>
    </row>
    <row r="2093" spans="1:11" x14ac:dyDescent="0.25">
      <c r="A2093" s="5">
        <v>2964</v>
      </c>
      <c r="B2093" s="5">
        <v>1210</v>
      </c>
      <c r="C2093" s="5">
        <v>2732</v>
      </c>
      <c r="D2093" s="18">
        <v>44164</v>
      </c>
      <c r="E2093" s="19">
        <v>125</v>
      </c>
      <c r="F2093" s="19">
        <v>510</v>
      </c>
      <c r="G2093" s="5">
        <v>550</v>
      </c>
      <c r="H2093" s="5">
        <v>0</v>
      </c>
      <c r="I2093" s="5">
        <v>550</v>
      </c>
      <c r="J2093" s="70">
        <f>VLOOKUP(Table7[[#This Row],[PurchaseOrderID]],Purchase_Order!$A$2:$E$1228,5,0)</f>
        <v>1526</v>
      </c>
      <c r="K2093" s="4" t="str">
        <f>IF(Table7[[#This Row],[RejectedQty]]=0,"","Rejected")</f>
        <v/>
      </c>
    </row>
    <row r="2094" spans="1:11" x14ac:dyDescent="0.25">
      <c r="A2094" s="4">
        <v>2965</v>
      </c>
      <c r="B2094" s="4">
        <v>1210</v>
      </c>
      <c r="C2094" s="4">
        <v>2733</v>
      </c>
      <c r="D2094" s="20">
        <v>44164</v>
      </c>
      <c r="E2094" s="21">
        <v>123</v>
      </c>
      <c r="F2094" s="21">
        <v>511</v>
      </c>
      <c r="G2094" s="4">
        <v>550</v>
      </c>
      <c r="H2094" s="4">
        <v>55</v>
      </c>
      <c r="I2094" s="4">
        <v>495</v>
      </c>
      <c r="J2094" s="70">
        <f>VLOOKUP(Table7[[#This Row],[PurchaseOrderID]],Purchase_Order!$A$2:$E$1228,5,0)</f>
        <v>1526</v>
      </c>
      <c r="K2094" s="4" t="str">
        <f>IF(Table7[[#This Row],[RejectedQty]]=0,"","Rejected")</f>
        <v>Rejected</v>
      </c>
    </row>
    <row r="2095" spans="1:11" x14ac:dyDescent="0.25">
      <c r="A2095" s="5">
        <v>2966</v>
      </c>
      <c r="B2095" s="5">
        <v>1211</v>
      </c>
      <c r="C2095" s="5">
        <v>2734</v>
      </c>
      <c r="D2095" s="18">
        <v>44164</v>
      </c>
      <c r="E2095" s="19">
        <v>125</v>
      </c>
      <c r="F2095" s="19">
        <v>527</v>
      </c>
      <c r="G2095" s="5">
        <v>550</v>
      </c>
      <c r="H2095" s="5">
        <v>0</v>
      </c>
      <c r="I2095" s="5">
        <v>550</v>
      </c>
      <c r="J2095" s="70">
        <f>VLOOKUP(Table7[[#This Row],[PurchaseOrderID]],Purchase_Order!$A$2:$E$1228,5,0)</f>
        <v>1644</v>
      </c>
      <c r="K2095" s="4" t="str">
        <f>IF(Table7[[#This Row],[RejectedQty]]=0,"","Rejected")</f>
        <v/>
      </c>
    </row>
    <row r="2096" spans="1:11" x14ac:dyDescent="0.25">
      <c r="A2096" s="4">
        <v>2967</v>
      </c>
      <c r="B2096" s="4">
        <v>1212</v>
      </c>
      <c r="C2096" s="4">
        <v>2735</v>
      </c>
      <c r="D2096" s="20">
        <v>44164</v>
      </c>
      <c r="E2096" s="21">
        <v>123</v>
      </c>
      <c r="F2096" s="21">
        <v>938</v>
      </c>
      <c r="G2096" s="4">
        <v>550</v>
      </c>
      <c r="H2096" s="4">
        <v>82</v>
      </c>
      <c r="I2096" s="4">
        <v>468</v>
      </c>
      <c r="J2096" s="70">
        <f>VLOOKUP(Table7[[#This Row],[PurchaseOrderID]],Purchase_Order!$A$2:$E$1228,5,0)</f>
        <v>1680</v>
      </c>
      <c r="K2096" s="4" t="str">
        <f>IF(Table7[[#This Row],[RejectedQty]]=0,"","Rejected")</f>
        <v>Rejected</v>
      </c>
    </row>
    <row r="2097" spans="1:11" x14ac:dyDescent="0.25">
      <c r="A2097" s="5">
        <v>2968</v>
      </c>
      <c r="B2097" s="5">
        <v>1212</v>
      </c>
      <c r="C2097" s="5">
        <v>2736</v>
      </c>
      <c r="D2097" s="18">
        <v>44164</v>
      </c>
      <c r="E2097" s="19">
        <v>123</v>
      </c>
      <c r="F2097" s="19">
        <v>939</v>
      </c>
      <c r="G2097" s="5">
        <v>550</v>
      </c>
      <c r="H2097" s="5">
        <v>0</v>
      </c>
      <c r="I2097" s="5">
        <v>550</v>
      </c>
      <c r="J2097" s="70">
        <f>VLOOKUP(Table7[[#This Row],[PurchaseOrderID]],Purchase_Order!$A$2:$E$1228,5,0)</f>
        <v>1680</v>
      </c>
      <c r="K2097" s="4" t="str">
        <f>IF(Table7[[#This Row],[RejectedQty]]=0,"","Rejected")</f>
        <v/>
      </c>
    </row>
    <row r="2098" spans="1:11" x14ac:dyDescent="0.25">
      <c r="A2098" s="4">
        <v>2969</v>
      </c>
      <c r="B2098" s="4">
        <v>1213</v>
      </c>
      <c r="C2098" s="4">
        <v>2737</v>
      </c>
      <c r="D2098" s="20">
        <v>44164</v>
      </c>
      <c r="E2098" s="21">
        <v>125</v>
      </c>
      <c r="F2098" s="21">
        <v>494</v>
      </c>
      <c r="G2098" s="4">
        <v>60</v>
      </c>
      <c r="H2098" s="4">
        <v>0</v>
      </c>
      <c r="I2098" s="4">
        <v>60</v>
      </c>
      <c r="J2098" s="70">
        <f>VLOOKUP(Table7[[#This Row],[PurchaseOrderID]],Purchase_Order!$A$2:$E$1228,5,0)</f>
        <v>1584</v>
      </c>
      <c r="K2098" s="4" t="str">
        <f>IF(Table7[[#This Row],[RejectedQty]]=0,"","Rejected")</f>
        <v/>
      </c>
    </row>
    <row r="2099" spans="1:11" x14ac:dyDescent="0.25">
      <c r="A2099" s="5">
        <v>2970</v>
      </c>
      <c r="B2099" s="5">
        <v>1213</v>
      </c>
      <c r="C2099" s="5">
        <v>2738</v>
      </c>
      <c r="D2099" s="18">
        <v>44164</v>
      </c>
      <c r="E2099" s="19">
        <v>125</v>
      </c>
      <c r="F2099" s="19">
        <v>495</v>
      </c>
      <c r="G2099" s="5">
        <v>60</v>
      </c>
      <c r="H2099" s="5">
        <v>0</v>
      </c>
      <c r="I2099" s="5">
        <v>60</v>
      </c>
      <c r="J2099" s="70">
        <f>VLOOKUP(Table7[[#This Row],[PurchaseOrderID]],Purchase_Order!$A$2:$E$1228,5,0)</f>
        <v>1584</v>
      </c>
      <c r="K2099" s="4" t="str">
        <f>IF(Table7[[#This Row],[RejectedQty]]=0,"","Rejected")</f>
        <v/>
      </c>
    </row>
    <row r="2100" spans="1:11" x14ac:dyDescent="0.25">
      <c r="A2100" s="4">
        <v>2971</v>
      </c>
      <c r="B2100" s="4">
        <v>1213</v>
      </c>
      <c r="C2100" s="4">
        <v>2739</v>
      </c>
      <c r="D2100" s="20">
        <v>44164</v>
      </c>
      <c r="E2100" s="21">
        <v>125</v>
      </c>
      <c r="F2100" s="21">
        <v>496</v>
      </c>
      <c r="G2100" s="4">
        <v>60</v>
      </c>
      <c r="H2100" s="4">
        <v>0</v>
      </c>
      <c r="I2100" s="4">
        <v>60</v>
      </c>
      <c r="J2100" s="70">
        <f>VLOOKUP(Table7[[#This Row],[PurchaseOrderID]],Purchase_Order!$A$2:$E$1228,5,0)</f>
        <v>1584</v>
      </c>
      <c r="K2100" s="4" t="str">
        <f>IF(Table7[[#This Row],[RejectedQty]]=0,"","Rejected")</f>
        <v/>
      </c>
    </row>
    <row r="2101" spans="1:11" x14ac:dyDescent="0.25">
      <c r="A2101" s="5">
        <v>2972</v>
      </c>
      <c r="B2101" s="5">
        <v>1214</v>
      </c>
      <c r="C2101" s="5">
        <v>2740</v>
      </c>
      <c r="D2101" s="18">
        <v>44164</v>
      </c>
      <c r="E2101" s="19">
        <v>125</v>
      </c>
      <c r="F2101" s="19">
        <v>523</v>
      </c>
      <c r="G2101" s="5">
        <v>550</v>
      </c>
      <c r="H2101" s="5">
        <v>0</v>
      </c>
      <c r="I2101" s="5">
        <v>550</v>
      </c>
      <c r="J2101" s="70">
        <f>VLOOKUP(Table7[[#This Row],[PurchaseOrderID]],Purchase_Order!$A$2:$E$1228,5,0)</f>
        <v>1620</v>
      </c>
      <c r="K2101" s="4" t="str">
        <f>IF(Table7[[#This Row],[RejectedQty]]=0,"","Rejected")</f>
        <v/>
      </c>
    </row>
    <row r="2102" spans="1:11" x14ac:dyDescent="0.25">
      <c r="A2102" s="4">
        <v>2973</v>
      </c>
      <c r="B2102" s="4">
        <v>1215</v>
      </c>
      <c r="C2102" s="4">
        <v>2741</v>
      </c>
      <c r="D2102" s="20">
        <v>44164</v>
      </c>
      <c r="E2102" s="21">
        <v>123</v>
      </c>
      <c r="F2102" s="21">
        <v>429</v>
      </c>
      <c r="G2102" s="4">
        <v>3</v>
      </c>
      <c r="H2102" s="4">
        <v>0</v>
      </c>
      <c r="I2102" s="4">
        <v>3</v>
      </c>
      <c r="J2102" s="70">
        <f>VLOOKUP(Table7[[#This Row],[PurchaseOrderID]],Purchase_Order!$A$2:$E$1228,5,0)</f>
        <v>1666</v>
      </c>
      <c r="K2102" s="4" t="str">
        <f>IF(Table7[[#This Row],[RejectedQty]]=0,"","Rejected")</f>
        <v/>
      </c>
    </row>
    <row r="2103" spans="1:11" x14ac:dyDescent="0.25">
      <c r="A2103" s="5">
        <v>2974</v>
      </c>
      <c r="B2103" s="5">
        <v>1215</v>
      </c>
      <c r="C2103" s="5">
        <v>2742</v>
      </c>
      <c r="D2103" s="18">
        <v>44164</v>
      </c>
      <c r="E2103" s="19">
        <v>125</v>
      </c>
      <c r="F2103" s="19">
        <v>430</v>
      </c>
      <c r="G2103" s="5">
        <v>3</v>
      </c>
      <c r="H2103" s="5">
        <v>0</v>
      </c>
      <c r="I2103" s="5">
        <v>3</v>
      </c>
      <c r="J2103" s="70">
        <f>VLOOKUP(Table7[[#This Row],[PurchaseOrderID]],Purchase_Order!$A$2:$E$1228,5,0)</f>
        <v>1666</v>
      </c>
      <c r="K2103" s="4" t="str">
        <f>IF(Table7[[#This Row],[RejectedQty]]=0,"","Rejected")</f>
        <v/>
      </c>
    </row>
    <row r="2104" spans="1:11" x14ac:dyDescent="0.25">
      <c r="A2104" s="4">
        <v>2975</v>
      </c>
      <c r="B2104" s="4">
        <v>1215</v>
      </c>
      <c r="C2104" s="4">
        <v>2743</v>
      </c>
      <c r="D2104" s="20">
        <v>44164</v>
      </c>
      <c r="E2104" s="21">
        <v>125</v>
      </c>
      <c r="F2104" s="21">
        <v>431</v>
      </c>
      <c r="G2104" s="4">
        <v>3</v>
      </c>
      <c r="H2104" s="4">
        <v>0</v>
      </c>
      <c r="I2104" s="4">
        <v>3</v>
      </c>
      <c r="J2104" s="70">
        <f>VLOOKUP(Table7[[#This Row],[PurchaseOrderID]],Purchase_Order!$A$2:$E$1228,5,0)</f>
        <v>1666</v>
      </c>
      <c r="K2104" s="4" t="str">
        <f>IF(Table7[[#This Row],[RejectedQty]]=0,"","Rejected")</f>
        <v/>
      </c>
    </row>
    <row r="2105" spans="1:11" x14ac:dyDescent="0.25">
      <c r="A2105" s="5">
        <v>2976</v>
      </c>
      <c r="B2105" s="5">
        <v>1215</v>
      </c>
      <c r="C2105" s="5">
        <v>2744</v>
      </c>
      <c r="D2105" s="18">
        <v>44164</v>
      </c>
      <c r="E2105" s="19">
        <v>125</v>
      </c>
      <c r="F2105" s="19">
        <v>432</v>
      </c>
      <c r="G2105" s="5">
        <v>3</v>
      </c>
      <c r="H2105" s="5">
        <v>0</v>
      </c>
      <c r="I2105" s="5">
        <v>3</v>
      </c>
      <c r="J2105" s="70">
        <f>VLOOKUP(Table7[[#This Row],[PurchaseOrderID]],Purchase_Order!$A$2:$E$1228,5,0)</f>
        <v>1666</v>
      </c>
      <c r="K2105" s="4" t="str">
        <f>IF(Table7[[#This Row],[RejectedQty]]=0,"","Rejected")</f>
        <v/>
      </c>
    </row>
    <row r="2106" spans="1:11" x14ac:dyDescent="0.25">
      <c r="A2106" s="4">
        <v>2977</v>
      </c>
      <c r="B2106" s="4">
        <v>1215</v>
      </c>
      <c r="C2106" s="4">
        <v>2745</v>
      </c>
      <c r="D2106" s="20">
        <v>44164</v>
      </c>
      <c r="E2106" s="21">
        <v>123</v>
      </c>
      <c r="F2106" s="21">
        <v>433</v>
      </c>
      <c r="G2106" s="4">
        <v>3</v>
      </c>
      <c r="H2106" s="4">
        <v>0</v>
      </c>
      <c r="I2106" s="4">
        <v>3</v>
      </c>
      <c r="J2106" s="70">
        <f>VLOOKUP(Table7[[#This Row],[PurchaseOrderID]],Purchase_Order!$A$2:$E$1228,5,0)</f>
        <v>1666</v>
      </c>
      <c r="K2106" s="4" t="str">
        <f>IF(Table7[[#This Row],[RejectedQty]]=0,"","Rejected")</f>
        <v/>
      </c>
    </row>
    <row r="2107" spans="1:11" x14ac:dyDescent="0.25">
      <c r="A2107" s="5">
        <v>2978</v>
      </c>
      <c r="B2107" s="5">
        <v>1215</v>
      </c>
      <c r="C2107" s="5">
        <v>2746</v>
      </c>
      <c r="D2107" s="18">
        <v>44164</v>
      </c>
      <c r="E2107" s="19">
        <v>123</v>
      </c>
      <c r="F2107" s="19">
        <v>434</v>
      </c>
      <c r="G2107" s="5">
        <v>3</v>
      </c>
      <c r="H2107" s="5">
        <v>0</v>
      </c>
      <c r="I2107" s="5">
        <v>3</v>
      </c>
      <c r="J2107" s="70">
        <f>VLOOKUP(Table7[[#This Row],[PurchaseOrderID]],Purchase_Order!$A$2:$E$1228,5,0)</f>
        <v>1666</v>
      </c>
      <c r="K2107" s="4" t="str">
        <f>IF(Table7[[#This Row],[RejectedQty]]=0,"","Rejected")</f>
        <v/>
      </c>
    </row>
    <row r="2108" spans="1:11" x14ac:dyDescent="0.25">
      <c r="A2108" s="4">
        <v>2979</v>
      </c>
      <c r="B2108" s="4">
        <v>1215</v>
      </c>
      <c r="C2108" s="4">
        <v>2747</v>
      </c>
      <c r="D2108" s="20">
        <v>44164</v>
      </c>
      <c r="E2108" s="21">
        <v>123</v>
      </c>
      <c r="F2108" s="21">
        <v>435</v>
      </c>
      <c r="G2108" s="4">
        <v>3</v>
      </c>
      <c r="H2108" s="4">
        <v>0</v>
      </c>
      <c r="I2108" s="4">
        <v>3</v>
      </c>
      <c r="J2108" s="70">
        <f>VLOOKUP(Table7[[#This Row],[PurchaseOrderID]],Purchase_Order!$A$2:$E$1228,5,0)</f>
        <v>1666</v>
      </c>
      <c r="K2108" s="4" t="str">
        <f>IF(Table7[[#This Row],[RejectedQty]]=0,"","Rejected")</f>
        <v/>
      </c>
    </row>
    <row r="2109" spans="1:11" x14ac:dyDescent="0.25">
      <c r="A2109" s="5">
        <v>2980</v>
      </c>
      <c r="B2109" s="5">
        <v>1215</v>
      </c>
      <c r="C2109" s="5">
        <v>2748</v>
      </c>
      <c r="D2109" s="18">
        <v>44164</v>
      </c>
      <c r="E2109" s="19">
        <v>123</v>
      </c>
      <c r="F2109" s="19">
        <v>436</v>
      </c>
      <c r="G2109" s="5">
        <v>3</v>
      </c>
      <c r="H2109" s="5">
        <v>0</v>
      </c>
      <c r="I2109" s="5">
        <v>3</v>
      </c>
      <c r="J2109" s="70">
        <f>VLOOKUP(Table7[[#This Row],[PurchaseOrderID]],Purchase_Order!$A$2:$E$1228,5,0)</f>
        <v>1666</v>
      </c>
      <c r="K2109" s="4" t="str">
        <f>IF(Table7[[#This Row],[RejectedQty]]=0,"","Rejected")</f>
        <v/>
      </c>
    </row>
    <row r="2110" spans="1:11" x14ac:dyDescent="0.25">
      <c r="A2110" s="4">
        <v>2981</v>
      </c>
      <c r="B2110" s="4">
        <v>1215</v>
      </c>
      <c r="C2110" s="4">
        <v>2749</v>
      </c>
      <c r="D2110" s="20">
        <v>44164</v>
      </c>
      <c r="E2110" s="21">
        <v>123</v>
      </c>
      <c r="F2110" s="21">
        <v>437</v>
      </c>
      <c r="G2110" s="4">
        <v>3</v>
      </c>
      <c r="H2110" s="4">
        <v>0</v>
      </c>
      <c r="I2110" s="4">
        <v>3</v>
      </c>
      <c r="J2110" s="70">
        <f>VLOOKUP(Table7[[#This Row],[PurchaseOrderID]],Purchase_Order!$A$2:$E$1228,5,0)</f>
        <v>1666</v>
      </c>
      <c r="K2110" s="4" t="str">
        <f>IF(Table7[[#This Row],[RejectedQty]]=0,"","Rejected")</f>
        <v/>
      </c>
    </row>
    <row r="2111" spans="1:11" x14ac:dyDescent="0.25">
      <c r="A2111" s="5">
        <v>2982</v>
      </c>
      <c r="B2111" s="5">
        <v>1216</v>
      </c>
      <c r="C2111" s="5">
        <v>2750</v>
      </c>
      <c r="D2111" s="18">
        <v>44164</v>
      </c>
      <c r="E2111" s="19">
        <v>123</v>
      </c>
      <c r="F2111" s="19">
        <v>490</v>
      </c>
      <c r="G2111" s="5">
        <v>3</v>
      </c>
      <c r="H2111" s="5">
        <v>0</v>
      </c>
      <c r="I2111" s="5">
        <v>3</v>
      </c>
      <c r="J2111" s="70">
        <f>VLOOKUP(Table7[[#This Row],[PurchaseOrderID]],Purchase_Order!$A$2:$E$1228,5,0)</f>
        <v>1592</v>
      </c>
      <c r="K2111" s="4" t="str">
        <f>IF(Table7[[#This Row],[RejectedQty]]=0,"","Rejected")</f>
        <v/>
      </c>
    </row>
    <row r="2112" spans="1:11" x14ac:dyDescent="0.25">
      <c r="A2112" s="4">
        <v>2983</v>
      </c>
      <c r="B2112" s="4">
        <v>1216</v>
      </c>
      <c r="C2112" s="4">
        <v>2751</v>
      </c>
      <c r="D2112" s="20">
        <v>44164</v>
      </c>
      <c r="E2112" s="21">
        <v>123</v>
      </c>
      <c r="F2112" s="21">
        <v>491</v>
      </c>
      <c r="G2112" s="4">
        <v>3</v>
      </c>
      <c r="H2112" s="4">
        <v>0</v>
      </c>
      <c r="I2112" s="4">
        <v>3</v>
      </c>
      <c r="J2112" s="70">
        <f>VLOOKUP(Table7[[#This Row],[PurchaseOrderID]],Purchase_Order!$A$2:$E$1228,5,0)</f>
        <v>1592</v>
      </c>
      <c r="K2112" s="4" t="str">
        <f>IF(Table7[[#This Row],[RejectedQty]]=0,"","Rejected")</f>
        <v/>
      </c>
    </row>
    <row r="2113" spans="1:11" x14ac:dyDescent="0.25">
      <c r="A2113" s="5">
        <v>2984</v>
      </c>
      <c r="B2113" s="5">
        <v>1217</v>
      </c>
      <c r="C2113" s="5">
        <v>2752</v>
      </c>
      <c r="D2113" s="18">
        <v>44164</v>
      </c>
      <c r="E2113" s="19">
        <v>125</v>
      </c>
      <c r="F2113" s="19">
        <v>528</v>
      </c>
      <c r="G2113" s="5">
        <v>3</v>
      </c>
      <c r="H2113" s="5">
        <v>0</v>
      </c>
      <c r="I2113" s="5">
        <v>3</v>
      </c>
      <c r="J2113" s="70">
        <f>VLOOKUP(Table7[[#This Row],[PurchaseOrderID]],Purchase_Order!$A$2:$E$1228,5,0)</f>
        <v>1618</v>
      </c>
      <c r="K2113" s="4" t="str">
        <f>IF(Table7[[#This Row],[RejectedQty]]=0,"","Rejected")</f>
        <v/>
      </c>
    </row>
    <row r="2114" spans="1:11" x14ac:dyDescent="0.25">
      <c r="A2114" s="4">
        <v>2985</v>
      </c>
      <c r="B2114" s="4">
        <v>1218</v>
      </c>
      <c r="C2114" s="4">
        <v>2753</v>
      </c>
      <c r="D2114" s="20">
        <v>44164</v>
      </c>
      <c r="E2114" s="21">
        <v>125</v>
      </c>
      <c r="F2114" s="21">
        <v>505</v>
      </c>
      <c r="G2114" s="4">
        <v>3</v>
      </c>
      <c r="H2114" s="4">
        <v>0</v>
      </c>
      <c r="I2114" s="4">
        <v>3</v>
      </c>
      <c r="J2114" s="70">
        <f>VLOOKUP(Table7[[#This Row],[PurchaseOrderID]],Purchase_Order!$A$2:$E$1228,5,0)</f>
        <v>1612</v>
      </c>
      <c r="K2114" s="4" t="str">
        <f>IF(Table7[[#This Row],[RejectedQty]]=0,"","Rejected")</f>
        <v/>
      </c>
    </row>
    <row r="2115" spans="1:11" x14ac:dyDescent="0.25">
      <c r="A2115" s="5">
        <v>2986</v>
      </c>
      <c r="B2115" s="5">
        <v>1219</v>
      </c>
      <c r="C2115" s="5">
        <v>2754</v>
      </c>
      <c r="D2115" s="18">
        <v>44164</v>
      </c>
      <c r="E2115" s="19">
        <v>123</v>
      </c>
      <c r="F2115" s="19">
        <v>938</v>
      </c>
      <c r="G2115" s="5">
        <v>550</v>
      </c>
      <c r="H2115" s="5">
        <v>0</v>
      </c>
      <c r="I2115" s="5">
        <v>550</v>
      </c>
      <c r="J2115" s="70">
        <f>VLOOKUP(Table7[[#This Row],[PurchaseOrderID]],Purchase_Order!$A$2:$E$1228,5,0)</f>
        <v>1586</v>
      </c>
      <c r="K2115" s="4" t="str">
        <f>IF(Table7[[#This Row],[RejectedQty]]=0,"","Rejected")</f>
        <v/>
      </c>
    </row>
    <row r="2116" spans="1:11" x14ac:dyDescent="0.25">
      <c r="A2116" s="4">
        <v>2987</v>
      </c>
      <c r="B2116" s="4">
        <v>1219</v>
      </c>
      <c r="C2116" s="4">
        <v>2755</v>
      </c>
      <c r="D2116" s="20">
        <v>44164</v>
      </c>
      <c r="E2116" s="21">
        <v>125</v>
      </c>
      <c r="F2116" s="21">
        <v>939</v>
      </c>
      <c r="G2116" s="4">
        <v>550</v>
      </c>
      <c r="H2116" s="4">
        <v>0</v>
      </c>
      <c r="I2116" s="4">
        <v>550</v>
      </c>
      <c r="J2116" s="70">
        <f>VLOOKUP(Table7[[#This Row],[PurchaseOrderID]],Purchase_Order!$A$2:$E$1228,5,0)</f>
        <v>1586</v>
      </c>
      <c r="K2116" s="4" t="str">
        <f>IF(Table7[[#This Row],[RejectedQty]]=0,"","Rejected")</f>
        <v/>
      </c>
    </row>
    <row r="2117" spans="1:11" x14ac:dyDescent="0.25">
      <c r="A2117" s="5">
        <v>2988</v>
      </c>
      <c r="B2117" s="5">
        <v>1220</v>
      </c>
      <c r="C2117" s="5">
        <v>2756</v>
      </c>
      <c r="D2117" s="18">
        <v>44164</v>
      </c>
      <c r="E2117" s="19">
        <v>123</v>
      </c>
      <c r="F2117" s="19">
        <v>358</v>
      </c>
      <c r="G2117" s="5">
        <v>60</v>
      </c>
      <c r="H2117" s="5">
        <v>0</v>
      </c>
      <c r="I2117" s="5">
        <v>60</v>
      </c>
      <c r="J2117" s="70">
        <f>VLOOKUP(Table7[[#This Row],[PurchaseOrderID]],Purchase_Order!$A$2:$E$1228,5,0)</f>
        <v>1500</v>
      </c>
      <c r="K2117" s="4" t="str">
        <f>IF(Table7[[#This Row],[RejectedQty]]=0,"","Rejected")</f>
        <v/>
      </c>
    </row>
    <row r="2118" spans="1:11" x14ac:dyDescent="0.25">
      <c r="A2118" s="4">
        <v>2989</v>
      </c>
      <c r="B2118" s="4">
        <v>1221</v>
      </c>
      <c r="C2118" s="4">
        <v>2757</v>
      </c>
      <c r="D2118" s="20">
        <v>44165</v>
      </c>
      <c r="E2118" s="21">
        <v>123</v>
      </c>
      <c r="F2118" s="21">
        <v>377</v>
      </c>
      <c r="G2118" s="4">
        <v>3</v>
      </c>
      <c r="H2118" s="4">
        <v>0</v>
      </c>
      <c r="I2118" s="4">
        <v>3</v>
      </c>
      <c r="J2118" s="70">
        <f>VLOOKUP(Table7[[#This Row],[PurchaseOrderID]],Purchase_Order!$A$2:$E$1228,5,0)</f>
        <v>1656</v>
      </c>
      <c r="K2118" s="4" t="str">
        <f>IF(Table7[[#This Row],[RejectedQty]]=0,"","Rejected")</f>
        <v/>
      </c>
    </row>
    <row r="2119" spans="1:11" x14ac:dyDescent="0.25">
      <c r="A2119" s="5">
        <v>2990</v>
      </c>
      <c r="B2119" s="5">
        <v>1221</v>
      </c>
      <c r="C2119" s="5">
        <v>2758</v>
      </c>
      <c r="D2119" s="18">
        <v>44165</v>
      </c>
      <c r="E2119" s="19">
        <v>125</v>
      </c>
      <c r="F2119" s="19">
        <v>378</v>
      </c>
      <c r="G2119" s="5">
        <v>3</v>
      </c>
      <c r="H2119" s="5">
        <v>0</v>
      </c>
      <c r="I2119" s="5">
        <v>3</v>
      </c>
      <c r="J2119" s="70">
        <f>VLOOKUP(Table7[[#This Row],[PurchaseOrderID]],Purchase_Order!$A$2:$E$1228,5,0)</f>
        <v>1656</v>
      </c>
      <c r="K2119" s="4" t="str">
        <f>IF(Table7[[#This Row],[RejectedQty]]=0,"","Rejected")</f>
        <v/>
      </c>
    </row>
    <row r="2120" spans="1:11" x14ac:dyDescent="0.25">
      <c r="A2120" s="4">
        <v>2991</v>
      </c>
      <c r="B2120" s="4">
        <v>1221</v>
      </c>
      <c r="C2120" s="4">
        <v>2759</v>
      </c>
      <c r="D2120" s="20">
        <v>44165</v>
      </c>
      <c r="E2120" s="21">
        <v>125</v>
      </c>
      <c r="F2120" s="21">
        <v>379</v>
      </c>
      <c r="G2120" s="4">
        <v>3</v>
      </c>
      <c r="H2120" s="4">
        <v>0</v>
      </c>
      <c r="I2120" s="4">
        <v>3</v>
      </c>
      <c r="J2120" s="70">
        <f>VLOOKUP(Table7[[#This Row],[PurchaseOrderID]],Purchase_Order!$A$2:$E$1228,5,0)</f>
        <v>1656</v>
      </c>
      <c r="K2120" s="4" t="str">
        <f>IF(Table7[[#This Row],[RejectedQty]]=0,"","Rejected")</f>
        <v/>
      </c>
    </row>
    <row r="2121" spans="1:11" x14ac:dyDescent="0.25">
      <c r="A2121" s="5">
        <v>2992</v>
      </c>
      <c r="B2121" s="5">
        <v>1221</v>
      </c>
      <c r="C2121" s="5">
        <v>2760</v>
      </c>
      <c r="D2121" s="18">
        <v>44165</v>
      </c>
      <c r="E2121" s="19">
        <v>125</v>
      </c>
      <c r="F2121" s="19">
        <v>380</v>
      </c>
      <c r="G2121" s="5">
        <v>3</v>
      </c>
      <c r="H2121" s="5">
        <v>0</v>
      </c>
      <c r="I2121" s="5">
        <v>3</v>
      </c>
      <c r="J2121" s="70">
        <f>VLOOKUP(Table7[[#This Row],[PurchaseOrderID]],Purchase_Order!$A$2:$E$1228,5,0)</f>
        <v>1656</v>
      </c>
      <c r="K2121" s="4" t="str">
        <f>IF(Table7[[#This Row],[RejectedQty]]=0,"","Rejected")</f>
        <v/>
      </c>
    </row>
    <row r="2122" spans="1:11" x14ac:dyDescent="0.25">
      <c r="A2122" s="4">
        <v>2993</v>
      </c>
      <c r="B2122" s="4">
        <v>1222</v>
      </c>
      <c r="C2122" s="4">
        <v>2761</v>
      </c>
      <c r="D2122" s="20">
        <v>44165</v>
      </c>
      <c r="E2122" s="21">
        <v>125</v>
      </c>
      <c r="F2122" s="21">
        <v>356</v>
      </c>
      <c r="G2122" s="4">
        <v>60</v>
      </c>
      <c r="H2122" s="4">
        <v>9</v>
      </c>
      <c r="I2122" s="4">
        <v>51</v>
      </c>
      <c r="J2122" s="70">
        <f>VLOOKUP(Table7[[#This Row],[PurchaseOrderID]],Purchase_Order!$A$2:$E$1228,5,0)</f>
        <v>1572</v>
      </c>
      <c r="K2122" s="4" t="str">
        <f>IF(Table7[[#This Row],[RejectedQty]]=0,"","Rejected")</f>
        <v>Rejected</v>
      </c>
    </row>
    <row r="2123" spans="1:11" x14ac:dyDescent="0.25">
      <c r="A2123" s="5">
        <v>2994</v>
      </c>
      <c r="B2123" s="5">
        <v>1222</v>
      </c>
      <c r="C2123" s="5">
        <v>2762</v>
      </c>
      <c r="D2123" s="18">
        <v>44165</v>
      </c>
      <c r="E2123" s="19">
        <v>123</v>
      </c>
      <c r="F2123" s="19">
        <v>357</v>
      </c>
      <c r="G2123" s="5">
        <v>60</v>
      </c>
      <c r="H2123" s="5">
        <v>0</v>
      </c>
      <c r="I2123" s="5">
        <v>60</v>
      </c>
      <c r="J2123" s="70">
        <f>VLOOKUP(Table7[[#This Row],[PurchaseOrderID]],Purchase_Order!$A$2:$E$1228,5,0)</f>
        <v>1572</v>
      </c>
      <c r="K2123" s="4" t="str">
        <f>IF(Table7[[#This Row],[RejectedQty]]=0,"","Rejected")</f>
        <v/>
      </c>
    </row>
    <row r="2124" spans="1:11" x14ac:dyDescent="0.25">
      <c r="A2124" s="4">
        <v>2995</v>
      </c>
      <c r="B2124" s="4">
        <v>1223</v>
      </c>
      <c r="C2124" s="4">
        <v>2763</v>
      </c>
      <c r="D2124" s="20">
        <v>44165</v>
      </c>
      <c r="E2124" s="21">
        <v>125</v>
      </c>
      <c r="F2124" s="21">
        <v>393</v>
      </c>
      <c r="G2124" s="4">
        <v>3</v>
      </c>
      <c r="H2124" s="4">
        <v>0</v>
      </c>
      <c r="I2124" s="4">
        <v>3</v>
      </c>
      <c r="J2124" s="70">
        <f>VLOOKUP(Table7[[#This Row],[PurchaseOrderID]],Purchase_Order!$A$2:$E$1228,5,0)</f>
        <v>1562</v>
      </c>
      <c r="K2124" s="4" t="str">
        <f>IF(Table7[[#This Row],[RejectedQty]]=0,"","Rejected")</f>
        <v/>
      </c>
    </row>
    <row r="2125" spans="1:11" x14ac:dyDescent="0.25">
      <c r="A2125" s="5">
        <v>2996</v>
      </c>
      <c r="B2125" s="5">
        <v>1223</v>
      </c>
      <c r="C2125" s="5">
        <v>2764</v>
      </c>
      <c r="D2125" s="18">
        <v>44165</v>
      </c>
      <c r="E2125" s="19">
        <v>125</v>
      </c>
      <c r="F2125" s="19">
        <v>394</v>
      </c>
      <c r="G2125" s="5">
        <v>3</v>
      </c>
      <c r="H2125" s="5">
        <v>0</v>
      </c>
      <c r="I2125" s="5">
        <v>3</v>
      </c>
      <c r="J2125" s="70">
        <f>VLOOKUP(Table7[[#This Row],[PurchaseOrderID]],Purchase_Order!$A$2:$E$1228,5,0)</f>
        <v>1562</v>
      </c>
      <c r="K2125" s="4" t="str">
        <f>IF(Table7[[#This Row],[RejectedQty]]=0,"","Rejected")</f>
        <v/>
      </c>
    </row>
    <row r="2126" spans="1:11" x14ac:dyDescent="0.25">
      <c r="A2126" s="4">
        <v>2997</v>
      </c>
      <c r="B2126" s="4">
        <v>1223</v>
      </c>
      <c r="C2126" s="4">
        <v>2765</v>
      </c>
      <c r="D2126" s="20">
        <v>44165</v>
      </c>
      <c r="E2126" s="21">
        <v>125</v>
      </c>
      <c r="F2126" s="21">
        <v>395</v>
      </c>
      <c r="G2126" s="4">
        <v>3</v>
      </c>
      <c r="H2126" s="4">
        <v>0</v>
      </c>
      <c r="I2126" s="4">
        <v>3</v>
      </c>
      <c r="J2126" s="70">
        <f>VLOOKUP(Table7[[#This Row],[PurchaseOrderID]],Purchase_Order!$A$2:$E$1228,5,0)</f>
        <v>1562</v>
      </c>
      <c r="K2126" s="4" t="str">
        <f>IF(Table7[[#This Row],[RejectedQty]]=0,"","Rejected")</f>
        <v/>
      </c>
    </row>
    <row r="2127" spans="1:11" x14ac:dyDescent="0.25">
      <c r="A2127" s="5">
        <v>2998</v>
      </c>
      <c r="B2127" s="5">
        <v>1224</v>
      </c>
      <c r="C2127" s="5">
        <v>2766</v>
      </c>
      <c r="D2127" s="18">
        <v>44165</v>
      </c>
      <c r="E2127" s="19">
        <v>123</v>
      </c>
      <c r="F2127" s="19">
        <v>490</v>
      </c>
      <c r="G2127" s="5">
        <v>3</v>
      </c>
      <c r="H2127" s="5">
        <v>0</v>
      </c>
      <c r="I2127" s="5">
        <v>3</v>
      </c>
      <c r="J2127" s="70">
        <f>VLOOKUP(Table7[[#This Row],[PurchaseOrderID]],Purchase_Order!$A$2:$E$1228,5,0)</f>
        <v>1662</v>
      </c>
      <c r="K2127" s="4" t="str">
        <f>IF(Table7[[#This Row],[RejectedQty]]=0,"","Rejected")</f>
        <v/>
      </c>
    </row>
    <row r="2128" spans="1:11" x14ac:dyDescent="0.25">
      <c r="A2128" s="4">
        <v>2999</v>
      </c>
      <c r="B2128" s="4">
        <v>1225</v>
      </c>
      <c r="C2128" s="4">
        <v>2767</v>
      </c>
      <c r="D2128" s="20">
        <v>44166</v>
      </c>
      <c r="E2128" s="21">
        <v>123</v>
      </c>
      <c r="F2128" s="21">
        <v>513</v>
      </c>
      <c r="G2128" s="4">
        <v>550</v>
      </c>
      <c r="H2128" s="4">
        <v>0</v>
      </c>
      <c r="I2128" s="4">
        <v>550</v>
      </c>
      <c r="J2128" s="70">
        <f>VLOOKUP(Table7[[#This Row],[PurchaseOrderID]],Purchase_Order!$A$2:$E$1228,5,0)</f>
        <v>1682</v>
      </c>
      <c r="K2128" s="4" t="str">
        <f>IF(Table7[[#This Row],[RejectedQty]]=0,"","Rejected")</f>
        <v/>
      </c>
    </row>
    <row r="2129" spans="1:11" x14ac:dyDescent="0.25">
      <c r="A2129" s="5">
        <v>3000</v>
      </c>
      <c r="B2129" s="5">
        <v>1226</v>
      </c>
      <c r="C2129" s="5">
        <v>2768</v>
      </c>
      <c r="D2129" s="18">
        <v>44166</v>
      </c>
      <c r="E2129" s="19">
        <v>123</v>
      </c>
      <c r="F2129" s="19">
        <v>403</v>
      </c>
      <c r="G2129" s="5">
        <v>3</v>
      </c>
      <c r="H2129" s="5">
        <v>0</v>
      </c>
      <c r="I2129" s="5">
        <v>3</v>
      </c>
      <c r="J2129" s="70">
        <f>VLOOKUP(Table7[[#This Row],[PurchaseOrderID]],Purchase_Order!$A$2:$E$1228,5,0)</f>
        <v>1686</v>
      </c>
      <c r="K2129" s="4" t="str">
        <f>IF(Table7[[#This Row],[RejectedQty]]=0,"","Rejected")</f>
        <v/>
      </c>
    </row>
    <row r="2130" spans="1:11" x14ac:dyDescent="0.25">
      <c r="A2130" s="4">
        <v>3001</v>
      </c>
      <c r="B2130" s="4">
        <v>1226</v>
      </c>
      <c r="C2130" s="4">
        <v>2769</v>
      </c>
      <c r="D2130" s="20">
        <v>44166</v>
      </c>
      <c r="E2130" s="21">
        <v>123</v>
      </c>
      <c r="F2130" s="21">
        <v>404</v>
      </c>
      <c r="G2130" s="4">
        <v>3</v>
      </c>
      <c r="H2130" s="4">
        <v>0</v>
      </c>
      <c r="I2130" s="4">
        <v>3</v>
      </c>
      <c r="J2130" s="70">
        <f>VLOOKUP(Table7[[#This Row],[PurchaseOrderID]],Purchase_Order!$A$2:$E$1228,5,0)</f>
        <v>1686</v>
      </c>
      <c r="K2130" s="4" t="str">
        <f>IF(Table7[[#This Row],[RejectedQty]]=0,"","Rejected")</f>
        <v/>
      </c>
    </row>
    <row r="2131" spans="1:11" x14ac:dyDescent="0.25">
      <c r="A2131" s="5">
        <v>3002</v>
      </c>
      <c r="B2131" s="5">
        <v>1226</v>
      </c>
      <c r="C2131" s="5">
        <v>2770</v>
      </c>
      <c r="D2131" s="18">
        <v>44166</v>
      </c>
      <c r="E2131" s="19">
        <v>123</v>
      </c>
      <c r="F2131" s="19">
        <v>405</v>
      </c>
      <c r="G2131" s="5">
        <v>3</v>
      </c>
      <c r="H2131" s="5">
        <v>0</v>
      </c>
      <c r="I2131" s="5">
        <v>3</v>
      </c>
      <c r="J2131" s="70">
        <f>VLOOKUP(Table7[[#This Row],[PurchaseOrderID]],Purchase_Order!$A$2:$E$1228,5,0)</f>
        <v>1686</v>
      </c>
      <c r="K2131" s="4" t="str">
        <f>IF(Table7[[#This Row],[RejectedQty]]=0,"","Rejected")</f>
        <v/>
      </c>
    </row>
    <row r="2132" spans="1:11" x14ac:dyDescent="0.25">
      <c r="A2132" s="4">
        <v>3003</v>
      </c>
      <c r="B2132" s="4">
        <v>1226</v>
      </c>
      <c r="C2132" s="4">
        <v>2771</v>
      </c>
      <c r="D2132" s="20">
        <v>44166</v>
      </c>
      <c r="E2132" s="21">
        <v>123</v>
      </c>
      <c r="F2132" s="21">
        <v>406</v>
      </c>
      <c r="G2132" s="4">
        <v>3</v>
      </c>
      <c r="H2132" s="4">
        <v>0</v>
      </c>
      <c r="I2132" s="4">
        <v>3</v>
      </c>
      <c r="J2132" s="70">
        <f>VLOOKUP(Table7[[#This Row],[PurchaseOrderID]],Purchase_Order!$A$2:$E$1228,5,0)</f>
        <v>1686</v>
      </c>
      <c r="K2132" s="4" t="str">
        <f>IF(Table7[[#This Row],[RejectedQty]]=0,"","Rejected")</f>
        <v/>
      </c>
    </row>
    <row r="2133" spans="1:11" x14ac:dyDescent="0.25">
      <c r="A2133" s="5">
        <v>3004</v>
      </c>
      <c r="B2133" s="5">
        <v>1227</v>
      </c>
      <c r="C2133" s="5">
        <v>2772</v>
      </c>
      <c r="D2133" s="18">
        <v>44166</v>
      </c>
      <c r="E2133" s="19">
        <v>123</v>
      </c>
      <c r="F2133" s="19">
        <v>931</v>
      </c>
      <c r="G2133" s="5">
        <v>550</v>
      </c>
      <c r="H2133" s="5">
        <v>0</v>
      </c>
      <c r="I2133" s="5">
        <v>550</v>
      </c>
      <c r="J2133" s="70">
        <f>VLOOKUP(Table7[[#This Row],[PurchaseOrderID]],Purchase_Order!$A$2:$E$1228,5,0)</f>
        <v>1684</v>
      </c>
      <c r="K2133" s="4" t="str">
        <f>IF(Table7[[#This Row],[RejectedQty]]=0,"","Rejected")</f>
        <v/>
      </c>
    </row>
    <row r="2134" spans="1:11" x14ac:dyDescent="0.25">
      <c r="A2134" s="4">
        <v>3005</v>
      </c>
      <c r="B2134" s="4">
        <v>1227</v>
      </c>
      <c r="C2134" s="4">
        <v>2773</v>
      </c>
      <c r="D2134" s="20">
        <v>44166</v>
      </c>
      <c r="E2134" s="21">
        <v>125</v>
      </c>
      <c r="F2134" s="21">
        <v>932</v>
      </c>
      <c r="G2134" s="4">
        <v>550</v>
      </c>
      <c r="H2134" s="4">
        <v>0</v>
      </c>
      <c r="I2134" s="4">
        <v>550</v>
      </c>
      <c r="J2134" s="70">
        <f>VLOOKUP(Table7[[#This Row],[PurchaseOrderID]],Purchase_Order!$A$2:$E$1228,5,0)</f>
        <v>1684</v>
      </c>
      <c r="K2134" s="4" t="str">
        <f>IF(Table7[[#This Row],[RejectedQty]]=0,"","Rejected")</f>
        <v/>
      </c>
    </row>
    <row r="2135" spans="1:11" x14ac:dyDescent="0.25">
      <c r="A2135" s="5">
        <v>3006</v>
      </c>
      <c r="B2135" s="5">
        <v>1227</v>
      </c>
      <c r="C2135" s="5">
        <v>2774</v>
      </c>
      <c r="D2135" s="18">
        <v>44166</v>
      </c>
      <c r="E2135" s="19">
        <v>125</v>
      </c>
      <c r="F2135" s="19">
        <v>933</v>
      </c>
      <c r="G2135" s="5">
        <v>550</v>
      </c>
      <c r="H2135" s="5">
        <v>0</v>
      </c>
      <c r="I2135" s="5">
        <v>550</v>
      </c>
      <c r="J2135" s="70">
        <f>VLOOKUP(Table7[[#This Row],[PurchaseOrderID]],Purchase_Order!$A$2:$E$1228,5,0)</f>
        <v>1684</v>
      </c>
      <c r="K2135" s="4" t="str">
        <f>IF(Table7[[#This Row],[RejectedQty]]=0,"","Rejected")</f>
        <v/>
      </c>
    </row>
    <row r="2136" spans="1:11" x14ac:dyDescent="0.25">
      <c r="A2136" s="4">
        <v>3007</v>
      </c>
      <c r="B2136" s="4">
        <v>1227</v>
      </c>
      <c r="C2136" s="4">
        <v>2775</v>
      </c>
      <c r="D2136" s="20">
        <v>44166</v>
      </c>
      <c r="E2136" s="21">
        <v>123</v>
      </c>
      <c r="F2136" s="21">
        <v>934</v>
      </c>
      <c r="G2136" s="4">
        <v>550</v>
      </c>
      <c r="H2136" s="4">
        <v>0</v>
      </c>
      <c r="I2136" s="4">
        <v>550</v>
      </c>
      <c r="J2136" s="70">
        <f>VLOOKUP(Table7[[#This Row],[PurchaseOrderID]],Purchase_Order!$A$2:$E$1228,5,0)</f>
        <v>1684</v>
      </c>
      <c r="K2136" s="4" t="str">
        <f>IF(Table7[[#This Row],[RejectedQty]]=0,"","Rejected")</f>
        <v/>
      </c>
    </row>
    <row r="2137" spans="1:11" x14ac:dyDescent="0.25">
      <c r="A2137" s="5">
        <v>3008</v>
      </c>
      <c r="B2137" s="5">
        <v>1228</v>
      </c>
      <c r="C2137" s="5">
        <v>2776</v>
      </c>
      <c r="D2137" s="18">
        <v>44166</v>
      </c>
      <c r="E2137" s="19">
        <v>125</v>
      </c>
      <c r="F2137" s="19">
        <v>437</v>
      </c>
      <c r="G2137" s="5">
        <v>3</v>
      </c>
      <c r="H2137" s="5">
        <v>0</v>
      </c>
      <c r="I2137" s="5">
        <v>3</v>
      </c>
      <c r="J2137" s="70">
        <f>VLOOKUP(Table7[[#This Row],[PurchaseOrderID]],Purchase_Order!$A$2:$E$1228,5,0)</f>
        <v>1534</v>
      </c>
      <c r="K2137" s="4" t="str">
        <f>IF(Table7[[#This Row],[RejectedQty]]=0,"","Rejected")</f>
        <v/>
      </c>
    </row>
    <row r="2138" spans="1:11" x14ac:dyDescent="0.25">
      <c r="A2138" s="4">
        <v>3009</v>
      </c>
      <c r="B2138" s="4">
        <v>1229</v>
      </c>
      <c r="C2138" s="4">
        <v>2777</v>
      </c>
      <c r="D2138" s="20">
        <v>44166</v>
      </c>
      <c r="E2138" s="21">
        <v>123</v>
      </c>
      <c r="F2138" s="21">
        <v>347</v>
      </c>
      <c r="G2138" s="4">
        <v>3</v>
      </c>
      <c r="H2138" s="4">
        <v>0</v>
      </c>
      <c r="I2138" s="4">
        <v>3</v>
      </c>
      <c r="J2138" s="70">
        <f>VLOOKUP(Table7[[#This Row],[PurchaseOrderID]],Purchase_Order!$A$2:$E$1228,5,0)</f>
        <v>1614</v>
      </c>
      <c r="K2138" s="4" t="str">
        <f>IF(Table7[[#This Row],[RejectedQty]]=0,"","Rejected")</f>
        <v/>
      </c>
    </row>
    <row r="2139" spans="1:11" x14ac:dyDescent="0.25">
      <c r="A2139" s="5">
        <v>3010</v>
      </c>
      <c r="B2139" s="5">
        <v>1229</v>
      </c>
      <c r="C2139" s="5">
        <v>2778</v>
      </c>
      <c r="D2139" s="18">
        <v>44166</v>
      </c>
      <c r="E2139" s="19">
        <v>123</v>
      </c>
      <c r="F2139" s="19">
        <v>348</v>
      </c>
      <c r="G2139" s="5">
        <v>3</v>
      </c>
      <c r="H2139" s="5">
        <v>0</v>
      </c>
      <c r="I2139" s="5">
        <v>3</v>
      </c>
      <c r="J2139" s="70">
        <f>VLOOKUP(Table7[[#This Row],[PurchaseOrderID]],Purchase_Order!$A$2:$E$1228,5,0)</f>
        <v>1614</v>
      </c>
      <c r="K2139" s="4" t="str">
        <f>IF(Table7[[#This Row],[RejectedQty]]=0,"","Rejected")</f>
        <v/>
      </c>
    </row>
    <row r="2140" spans="1:11" x14ac:dyDescent="0.25">
      <c r="A2140" s="4">
        <v>3011</v>
      </c>
      <c r="B2140" s="4">
        <v>1229</v>
      </c>
      <c r="C2140" s="4">
        <v>2779</v>
      </c>
      <c r="D2140" s="20">
        <v>44166</v>
      </c>
      <c r="E2140" s="21">
        <v>125</v>
      </c>
      <c r="F2140" s="21">
        <v>349</v>
      </c>
      <c r="G2140" s="4">
        <v>3</v>
      </c>
      <c r="H2140" s="4">
        <v>0</v>
      </c>
      <c r="I2140" s="4">
        <v>3</v>
      </c>
      <c r="J2140" s="70">
        <f>VLOOKUP(Table7[[#This Row],[PurchaseOrderID]],Purchase_Order!$A$2:$E$1228,5,0)</f>
        <v>1614</v>
      </c>
      <c r="K2140" s="4" t="str">
        <f>IF(Table7[[#This Row],[RejectedQty]]=0,"","Rejected")</f>
        <v/>
      </c>
    </row>
    <row r="2141" spans="1:11" x14ac:dyDescent="0.25">
      <c r="A2141" s="5">
        <v>3012</v>
      </c>
      <c r="B2141" s="5">
        <v>1230</v>
      </c>
      <c r="C2141" s="5">
        <v>2780</v>
      </c>
      <c r="D2141" s="18">
        <v>44166</v>
      </c>
      <c r="E2141" s="19">
        <v>125</v>
      </c>
      <c r="F2141" s="19">
        <v>931</v>
      </c>
      <c r="G2141" s="5">
        <v>550</v>
      </c>
      <c r="H2141" s="5">
        <v>0</v>
      </c>
      <c r="I2141" s="5">
        <v>550</v>
      </c>
      <c r="J2141" s="70">
        <f>VLOOKUP(Table7[[#This Row],[PurchaseOrderID]],Purchase_Order!$A$2:$E$1228,5,0)</f>
        <v>1588</v>
      </c>
      <c r="K2141" s="4" t="str">
        <f>IF(Table7[[#This Row],[RejectedQty]]=0,"","Rejected")</f>
        <v/>
      </c>
    </row>
    <row r="2142" spans="1:11" x14ac:dyDescent="0.25">
      <c r="A2142" s="4">
        <v>3013</v>
      </c>
      <c r="B2142" s="4">
        <v>1230</v>
      </c>
      <c r="C2142" s="4">
        <v>2781</v>
      </c>
      <c r="D2142" s="20">
        <v>44166</v>
      </c>
      <c r="E2142" s="21">
        <v>125</v>
      </c>
      <c r="F2142" s="21">
        <v>932</v>
      </c>
      <c r="G2142" s="4">
        <v>550</v>
      </c>
      <c r="H2142" s="4">
        <v>55</v>
      </c>
      <c r="I2142" s="4">
        <v>495</v>
      </c>
      <c r="J2142" s="70">
        <f>VLOOKUP(Table7[[#This Row],[PurchaseOrderID]],Purchase_Order!$A$2:$E$1228,5,0)</f>
        <v>1588</v>
      </c>
      <c r="K2142" s="4" t="str">
        <f>IF(Table7[[#This Row],[RejectedQty]]=0,"","Rejected")</f>
        <v>Rejected</v>
      </c>
    </row>
    <row r="2143" spans="1:11" x14ac:dyDescent="0.25">
      <c r="A2143" s="5">
        <v>3014</v>
      </c>
      <c r="B2143" s="5">
        <v>1231</v>
      </c>
      <c r="C2143" s="5">
        <v>2782</v>
      </c>
      <c r="D2143" s="18">
        <v>44166</v>
      </c>
      <c r="E2143" s="19">
        <v>125</v>
      </c>
      <c r="F2143" s="19">
        <v>349</v>
      </c>
      <c r="G2143" s="5">
        <v>3</v>
      </c>
      <c r="H2143" s="5">
        <v>0</v>
      </c>
      <c r="I2143" s="5">
        <v>3</v>
      </c>
      <c r="J2143" s="70">
        <f>VLOOKUP(Table7[[#This Row],[PurchaseOrderID]],Purchase_Order!$A$2:$E$1228,5,0)</f>
        <v>1622</v>
      </c>
      <c r="K2143" s="4" t="str">
        <f>IF(Table7[[#This Row],[RejectedQty]]=0,"","Rejected")</f>
        <v/>
      </c>
    </row>
    <row r="2144" spans="1:11" x14ac:dyDescent="0.25">
      <c r="A2144" s="4">
        <v>3015</v>
      </c>
      <c r="B2144" s="4">
        <v>1232</v>
      </c>
      <c r="C2144" s="4">
        <v>2783</v>
      </c>
      <c r="D2144" s="20">
        <v>44166</v>
      </c>
      <c r="E2144" s="21">
        <v>123</v>
      </c>
      <c r="F2144" s="21">
        <v>928</v>
      </c>
      <c r="G2144" s="4">
        <v>550</v>
      </c>
      <c r="H2144" s="4">
        <v>82</v>
      </c>
      <c r="I2144" s="4">
        <v>468</v>
      </c>
      <c r="J2144" s="70">
        <f>VLOOKUP(Table7[[#This Row],[PurchaseOrderID]],Purchase_Order!$A$2:$E$1228,5,0)</f>
        <v>1632</v>
      </c>
      <c r="K2144" s="4" t="str">
        <f>IF(Table7[[#This Row],[RejectedQty]]=0,"","Rejected")</f>
        <v>Rejected</v>
      </c>
    </row>
    <row r="2145" spans="1:11" x14ac:dyDescent="0.25">
      <c r="A2145" s="5">
        <v>3016</v>
      </c>
      <c r="B2145" s="5">
        <v>1232</v>
      </c>
      <c r="C2145" s="5">
        <v>2784</v>
      </c>
      <c r="D2145" s="18">
        <v>44166</v>
      </c>
      <c r="E2145" s="19">
        <v>125</v>
      </c>
      <c r="F2145" s="19">
        <v>929</v>
      </c>
      <c r="G2145" s="5">
        <v>550</v>
      </c>
      <c r="H2145" s="5">
        <v>0</v>
      </c>
      <c r="I2145" s="5">
        <v>550</v>
      </c>
      <c r="J2145" s="70">
        <f>VLOOKUP(Table7[[#This Row],[PurchaseOrderID]],Purchase_Order!$A$2:$E$1228,5,0)</f>
        <v>1632</v>
      </c>
      <c r="K2145" s="4" t="str">
        <f>IF(Table7[[#This Row],[RejectedQty]]=0,"","Rejected")</f>
        <v/>
      </c>
    </row>
    <row r="2146" spans="1:11" x14ac:dyDescent="0.25">
      <c r="A2146" s="4">
        <v>3017</v>
      </c>
      <c r="B2146" s="4">
        <v>1233</v>
      </c>
      <c r="C2146" s="4">
        <v>2785</v>
      </c>
      <c r="D2146" s="20">
        <v>44166</v>
      </c>
      <c r="E2146" s="21">
        <v>125</v>
      </c>
      <c r="F2146" s="21">
        <v>332</v>
      </c>
      <c r="G2146" s="4">
        <v>550</v>
      </c>
      <c r="H2146" s="4">
        <v>0</v>
      </c>
      <c r="I2146" s="4">
        <v>550</v>
      </c>
      <c r="J2146" s="70">
        <f>VLOOKUP(Table7[[#This Row],[PurchaseOrderID]],Purchase_Order!$A$2:$E$1228,5,0)</f>
        <v>1608</v>
      </c>
      <c r="K2146" s="4" t="str">
        <f>IF(Table7[[#This Row],[RejectedQty]]=0,"","Rejected")</f>
        <v/>
      </c>
    </row>
    <row r="2147" spans="1:11" x14ac:dyDescent="0.25">
      <c r="A2147" s="5">
        <v>3018</v>
      </c>
      <c r="B2147" s="5">
        <v>1234</v>
      </c>
      <c r="C2147" s="5">
        <v>2786</v>
      </c>
      <c r="D2147" s="18">
        <v>44166</v>
      </c>
      <c r="E2147" s="19">
        <v>125</v>
      </c>
      <c r="F2147" s="19">
        <v>948</v>
      </c>
      <c r="G2147" s="5">
        <v>550</v>
      </c>
      <c r="H2147" s="5">
        <v>0</v>
      </c>
      <c r="I2147" s="5">
        <v>550</v>
      </c>
      <c r="J2147" s="70">
        <f>VLOOKUP(Table7[[#This Row],[PurchaseOrderID]],Purchase_Order!$A$2:$E$1228,5,0)</f>
        <v>1576</v>
      </c>
      <c r="K2147" s="4" t="str">
        <f>IF(Table7[[#This Row],[RejectedQty]]=0,"","Rejected")</f>
        <v/>
      </c>
    </row>
    <row r="2148" spans="1:11" x14ac:dyDescent="0.25">
      <c r="A2148" s="4">
        <v>3019</v>
      </c>
      <c r="B2148" s="4">
        <v>1234</v>
      </c>
      <c r="C2148" s="4">
        <v>2787</v>
      </c>
      <c r="D2148" s="20">
        <v>44166</v>
      </c>
      <c r="E2148" s="21">
        <v>123</v>
      </c>
      <c r="F2148" s="21">
        <v>907</v>
      </c>
      <c r="G2148" s="4">
        <v>550</v>
      </c>
      <c r="H2148" s="4">
        <v>0</v>
      </c>
      <c r="I2148" s="4">
        <v>550</v>
      </c>
      <c r="J2148" s="70">
        <f>VLOOKUP(Table7[[#This Row],[PurchaseOrderID]],Purchase_Order!$A$2:$E$1228,5,0)</f>
        <v>1576</v>
      </c>
      <c r="K2148" s="4" t="str">
        <f>IF(Table7[[#This Row],[RejectedQty]]=0,"","Rejected")</f>
        <v/>
      </c>
    </row>
    <row r="2149" spans="1:11" x14ac:dyDescent="0.25">
      <c r="A2149" s="5">
        <v>3020</v>
      </c>
      <c r="B2149" s="5">
        <v>1235</v>
      </c>
      <c r="C2149" s="5">
        <v>2788</v>
      </c>
      <c r="D2149" s="18">
        <v>44166</v>
      </c>
      <c r="E2149" s="19">
        <v>123</v>
      </c>
      <c r="F2149" s="19">
        <v>325</v>
      </c>
      <c r="G2149" s="5">
        <v>1250</v>
      </c>
      <c r="H2149" s="5">
        <v>0</v>
      </c>
      <c r="I2149" s="5">
        <v>1250</v>
      </c>
      <c r="J2149" s="70">
        <f>VLOOKUP(Table7[[#This Row],[PurchaseOrderID]],Purchase_Order!$A$2:$E$1228,5,0)</f>
        <v>1590</v>
      </c>
      <c r="K2149" s="4" t="str">
        <f>IF(Table7[[#This Row],[RejectedQty]]=0,"","Rejected")</f>
        <v/>
      </c>
    </row>
    <row r="2150" spans="1:11" x14ac:dyDescent="0.25">
      <c r="A2150" s="4">
        <v>3021</v>
      </c>
      <c r="B2150" s="4">
        <v>1235</v>
      </c>
      <c r="C2150" s="4">
        <v>2789</v>
      </c>
      <c r="D2150" s="20">
        <v>44166</v>
      </c>
      <c r="E2150" s="21">
        <v>123</v>
      </c>
      <c r="F2150" s="21">
        <v>326</v>
      </c>
      <c r="G2150" s="4">
        <v>1188</v>
      </c>
      <c r="H2150" s="4">
        <v>0</v>
      </c>
      <c r="I2150" s="4">
        <v>1188</v>
      </c>
      <c r="J2150" s="70">
        <f>VLOOKUP(Table7[[#This Row],[PurchaseOrderID]],Purchase_Order!$A$2:$E$1228,5,0)</f>
        <v>1590</v>
      </c>
      <c r="K2150" s="4" t="str">
        <f>IF(Table7[[#This Row],[RejectedQty]]=0,"","Rejected")</f>
        <v/>
      </c>
    </row>
    <row r="2151" spans="1:11" x14ac:dyDescent="0.25">
      <c r="A2151" s="5">
        <v>3022</v>
      </c>
      <c r="B2151" s="5">
        <v>1236</v>
      </c>
      <c r="C2151" s="5">
        <v>2790</v>
      </c>
      <c r="D2151" s="18">
        <v>44166</v>
      </c>
      <c r="E2151" s="19">
        <v>123</v>
      </c>
      <c r="F2151" s="19">
        <v>320</v>
      </c>
      <c r="G2151" s="5">
        <v>3</v>
      </c>
      <c r="H2151" s="5">
        <v>0</v>
      </c>
      <c r="I2151" s="5">
        <v>3</v>
      </c>
      <c r="J2151" s="70">
        <f>VLOOKUP(Table7[[#This Row],[PurchaseOrderID]],Purchase_Order!$A$2:$E$1228,5,0)</f>
        <v>1514</v>
      </c>
      <c r="K2151" s="4" t="str">
        <f>IF(Table7[[#This Row],[RejectedQty]]=0,"","Rejected")</f>
        <v/>
      </c>
    </row>
    <row r="2152" spans="1:11" x14ac:dyDescent="0.25">
      <c r="A2152" s="4">
        <v>3023</v>
      </c>
      <c r="B2152" s="4">
        <v>1236</v>
      </c>
      <c r="C2152" s="4">
        <v>2791</v>
      </c>
      <c r="D2152" s="20">
        <v>44166</v>
      </c>
      <c r="E2152" s="21">
        <v>123</v>
      </c>
      <c r="F2152" s="21">
        <v>321</v>
      </c>
      <c r="G2152" s="4">
        <v>3</v>
      </c>
      <c r="H2152" s="4">
        <v>0</v>
      </c>
      <c r="I2152" s="4">
        <v>3</v>
      </c>
      <c r="J2152" s="70">
        <f>VLOOKUP(Table7[[#This Row],[PurchaseOrderID]],Purchase_Order!$A$2:$E$1228,5,0)</f>
        <v>1514</v>
      </c>
      <c r="K2152" s="4" t="str">
        <f>IF(Table7[[#This Row],[RejectedQty]]=0,"","Rejected")</f>
        <v/>
      </c>
    </row>
    <row r="2153" spans="1:11" x14ac:dyDescent="0.25">
      <c r="A2153" s="5">
        <v>3024</v>
      </c>
      <c r="B2153" s="5">
        <v>1236</v>
      </c>
      <c r="C2153" s="5">
        <v>2792</v>
      </c>
      <c r="D2153" s="18">
        <v>44166</v>
      </c>
      <c r="E2153" s="19">
        <v>123</v>
      </c>
      <c r="F2153" s="19">
        <v>322</v>
      </c>
      <c r="G2153" s="5">
        <v>60</v>
      </c>
      <c r="H2153" s="5">
        <v>0</v>
      </c>
      <c r="I2153" s="5">
        <v>60</v>
      </c>
      <c r="J2153" s="70">
        <f>VLOOKUP(Table7[[#This Row],[PurchaseOrderID]],Purchase_Order!$A$2:$E$1228,5,0)</f>
        <v>1514</v>
      </c>
      <c r="K2153" s="4" t="str">
        <f>IF(Table7[[#This Row],[RejectedQty]]=0,"","Rejected")</f>
        <v/>
      </c>
    </row>
    <row r="2154" spans="1:11" x14ac:dyDescent="0.25">
      <c r="A2154" s="4">
        <v>3025</v>
      </c>
      <c r="B2154" s="4">
        <v>1237</v>
      </c>
      <c r="C2154" s="4">
        <v>2793</v>
      </c>
      <c r="D2154" s="20">
        <v>44166</v>
      </c>
      <c r="E2154" s="21">
        <v>123</v>
      </c>
      <c r="F2154" s="21">
        <v>930</v>
      </c>
      <c r="G2154" s="4">
        <v>550</v>
      </c>
      <c r="H2154" s="4">
        <v>0</v>
      </c>
      <c r="I2154" s="4">
        <v>550</v>
      </c>
      <c r="J2154" s="70">
        <f>VLOOKUP(Table7[[#This Row],[PurchaseOrderID]],Purchase_Order!$A$2:$E$1228,5,0)</f>
        <v>1498</v>
      </c>
      <c r="K2154" s="4" t="str">
        <f>IF(Table7[[#This Row],[RejectedQty]]=0,"","Rejected")</f>
        <v/>
      </c>
    </row>
    <row r="2155" spans="1:11" x14ac:dyDescent="0.25">
      <c r="A2155" s="5">
        <v>3026</v>
      </c>
      <c r="B2155" s="5">
        <v>1237</v>
      </c>
      <c r="C2155" s="5">
        <v>2794</v>
      </c>
      <c r="D2155" s="18">
        <v>44166</v>
      </c>
      <c r="E2155" s="19">
        <v>125</v>
      </c>
      <c r="F2155" s="19">
        <v>921</v>
      </c>
      <c r="G2155" s="5">
        <v>550</v>
      </c>
      <c r="H2155" s="5">
        <v>0</v>
      </c>
      <c r="I2155" s="5">
        <v>550</v>
      </c>
      <c r="J2155" s="70">
        <f>VLOOKUP(Table7[[#This Row],[PurchaseOrderID]],Purchase_Order!$A$2:$E$1228,5,0)</f>
        <v>1498</v>
      </c>
      <c r="K2155" s="4" t="str">
        <f>IF(Table7[[#This Row],[RejectedQty]]=0,"","Rejected")</f>
        <v/>
      </c>
    </row>
    <row r="2156" spans="1:11" x14ac:dyDescent="0.25">
      <c r="A2156" s="4">
        <v>3027</v>
      </c>
      <c r="B2156" s="4">
        <v>1238</v>
      </c>
      <c r="C2156" s="4">
        <v>2795</v>
      </c>
      <c r="D2156" s="20">
        <v>44166</v>
      </c>
      <c r="E2156" s="21">
        <v>125</v>
      </c>
      <c r="F2156" s="21">
        <v>952</v>
      </c>
      <c r="G2156" s="4">
        <v>60</v>
      </c>
      <c r="H2156" s="4">
        <v>0</v>
      </c>
      <c r="I2156" s="4">
        <v>60</v>
      </c>
      <c r="J2156" s="70">
        <f>VLOOKUP(Table7[[#This Row],[PurchaseOrderID]],Purchase_Order!$A$2:$E$1228,5,0)</f>
        <v>1674</v>
      </c>
      <c r="K2156" s="4" t="str">
        <f>IF(Table7[[#This Row],[RejectedQty]]=0,"","Rejected")</f>
        <v/>
      </c>
    </row>
    <row r="2157" spans="1:11" x14ac:dyDescent="0.25">
      <c r="A2157" s="5">
        <v>3028</v>
      </c>
      <c r="B2157" s="5">
        <v>1239</v>
      </c>
      <c r="C2157" s="5">
        <v>2796</v>
      </c>
      <c r="D2157" s="18">
        <v>44166</v>
      </c>
      <c r="E2157" s="19">
        <v>123</v>
      </c>
      <c r="F2157" s="19">
        <v>923</v>
      </c>
      <c r="G2157" s="5">
        <v>550</v>
      </c>
      <c r="H2157" s="5">
        <v>0</v>
      </c>
      <c r="I2157" s="5">
        <v>550</v>
      </c>
      <c r="J2157" s="70">
        <f>VLOOKUP(Table7[[#This Row],[PurchaseOrderID]],Purchase_Order!$A$2:$E$1228,5,0)</f>
        <v>1652</v>
      </c>
      <c r="K2157" s="4" t="str">
        <f>IF(Table7[[#This Row],[RejectedQty]]=0,"","Rejected")</f>
        <v/>
      </c>
    </row>
    <row r="2158" spans="1:11" x14ac:dyDescent="0.25">
      <c r="A2158" s="4">
        <v>3029</v>
      </c>
      <c r="B2158" s="4">
        <v>1240</v>
      </c>
      <c r="C2158" s="4">
        <v>2797</v>
      </c>
      <c r="D2158" s="20">
        <v>44166</v>
      </c>
      <c r="E2158" s="21">
        <v>125</v>
      </c>
      <c r="F2158" s="21">
        <v>317</v>
      </c>
      <c r="G2158" s="4">
        <v>550</v>
      </c>
      <c r="H2158" s="4">
        <v>0</v>
      </c>
      <c r="I2158" s="4">
        <v>550</v>
      </c>
      <c r="J2158" s="70">
        <f>VLOOKUP(Table7[[#This Row],[PurchaseOrderID]],Purchase_Order!$A$2:$E$1228,5,0)</f>
        <v>1578</v>
      </c>
      <c r="K2158" s="4" t="str">
        <f>IF(Table7[[#This Row],[RejectedQty]]=0,"","Rejected")</f>
        <v/>
      </c>
    </row>
    <row r="2159" spans="1:11" x14ac:dyDescent="0.25">
      <c r="A2159" s="5">
        <v>3030</v>
      </c>
      <c r="B2159" s="5">
        <v>1240</v>
      </c>
      <c r="C2159" s="5">
        <v>2798</v>
      </c>
      <c r="D2159" s="18">
        <v>44166</v>
      </c>
      <c r="E2159" s="19">
        <v>123</v>
      </c>
      <c r="F2159" s="19">
        <v>318</v>
      </c>
      <c r="G2159" s="5">
        <v>550</v>
      </c>
      <c r="H2159" s="5">
        <v>55</v>
      </c>
      <c r="I2159" s="5">
        <v>495</v>
      </c>
      <c r="J2159" s="70">
        <f>VLOOKUP(Table7[[#This Row],[PurchaseOrderID]],Purchase_Order!$A$2:$E$1228,5,0)</f>
        <v>1578</v>
      </c>
      <c r="K2159" s="4" t="str">
        <f>IF(Table7[[#This Row],[RejectedQty]]=0,"","Rejected")</f>
        <v>Rejected</v>
      </c>
    </row>
    <row r="2160" spans="1:11" x14ac:dyDescent="0.25">
      <c r="A2160" s="4">
        <v>3031</v>
      </c>
      <c r="B2160" s="4">
        <v>1240</v>
      </c>
      <c r="C2160" s="4">
        <v>2799</v>
      </c>
      <c r="D2160" s="20">
        <v>44166</v>
      </c>
      <c r="E2160" s="21">
        <v>123</v>
      </c>
      <c r="F2160" s="21">
        <v>319</v>
      </c>
      <c r="G2160" s="4">
        <v>550</v>
      </c>
      <c r="H2160" s="4">
        <v>0</v>
      </c>
      <c r="I2160" s="4">
        <v>550</v>
      </c>
      <c r="J2160" s="70">
        <f>VLOOKUP(Table7[[#This Row],[PurchaseOrderID]],Purchase_Order!$A$2:$E$1228,5,0)</f>
        <v>1578</v>
      </c>
      <c r="K2160" s="4" t="str">
        <f>IF(Table7[[#This Row],[RejectedQty]]=0,"","Rejected")</f>
        <v/>
      </c>
    </row>
    <row r="2161" spans="1:11" x14ac:dyDescent="0.25">
      <c r="A2161" s="5">
        <v>3032</v>
      </c>
      <c r="B2161" s="5">
        <v>1241</v>
      </c>
      <c r="C2161" s="5">
        <v>2800</v>
      </c>
      <c r="D2161" s="18">
        <v>44169</v>
      </c>
      <c r="E2161" s="19">
        <v>125</v>
      </c>
      <c r="F2161" s="19">
        <v>928</v>
      </c>
      <c r="G2161" s="5">
        <v>550</v>
      </c>
      <c r="H2161" s="5">
        <v>0</v>
      </c>
      <c r="I2161" s="5">
        <v>550</v>
      </c>
      <c r="J2161" s="70">
        <f>VLOOKUP(Table7[[#This Row],[PurchaseOrderID]],Purchase_Order!$A$2:$E$1228,5,0)</f>
        <v>1538</v>
      </c>
      <c r="K2161" s="4" t="str">
        <f>IF(Table7[[#This Row],[RejectedQty]]=0,"","Rejected")</f>
        <v/>
      </c>
    </row>
    <row r="2162" spans="1:11" x14ac:dyDescent="0.25">
      <c r="A2162" s="4">
        <v>3033</v>
      </c>
      <c r="B2162" s="4">
        <v>1241</v>
      </c>
      <c r="C2162" s="4">
        <v>2801</v>
      </c>
      <c r="D2162" s="20">
        <v>44169</v>
      </c>
      <c r="E2162" s="21">
        <v>125</v>
      </c>
      <c r="F2162" s="21">
        <v>929</v>
      </c>
      <c r="G2162" s="4">
        <v>550</v>
      </c>
      <c r="H2162" s="4">
        <v>0</v>
      </c>
      <c r="I2162" s="4">
        <v>550</v>
      </c>
      <c r="J2162" s="70">
        <f>VLOOKUP(Table7[[#This Row],[PurchaseOrderID]],Purchase_Order!$A$2:$E$1228,5,0)</f>
        <v>1538</v>
      </c>
      <c r="K2162" s="4" t="str">
        <f>IF(Table7[[#This Row],[RejectedQty]]=0,"","Rejected")</f>
        <v/>
      </c>
    </row>
    <row r="2163" spans="1:11" x14ac:dyDescent="0.25">
      <c r="A2163" s="5">
        <v>3034</v>
      </c>
      <c r="B2163" s="5">
        <v>1242</v>
      </c>
      <c r="C2163" s="5">
        <v>2802</v>
      </c>
      <c r="D2163" s="18">
        <v>44169</v>
      </c>
      <c r="E2163" s="19">
        <v>125</v>
      </c>
      <c r="F2163" s="19">
        <v>319</v>
      </c>
      <c r="G2163" s="5">
        <v>550</v>
      </c>
      <c r="H2163" s="5">
        <v>82</v>
      </c>
      <c r="I2163" s="5">
        <v>468</v>
      </c>
      <c r="J2163" s="70">
        <f>VLOOKUP(Table7[[#This Row],[PurchaseOrderID]],Purchase_Order!$A$2:$E$1228,5,0)</f>
        <v>1556</v>
      </c>
      <c r="K2163" s="4" t="str">
        <f>IF(Table7[[#This Row],[RejectedQty]]=0,"","Rejected")</f>
        <v>Rejected</v>
      </c>
    </row>
    <row r="2164" spans="1:11" x14ac:dyDescent="0.25">
      <c r="A2164" s="4">
        <v>3035</v>
      </c>
      <c r="B2164" s="4">
        <v>1243</v>
      </c>
      <c r="C2164" s="4">
        <v>2803</v>
      </c>
      <c r="D2164" s="20">
        <v>44169</v>
      </c>
      <c r="E2164" s="21">
        <v>125</v>
      </c>
      <c r="F2164" s="21">
        <v>361</v>
      </c>
      <c r="G2164" s="4">
        <v>3</v>
      </c>
      <c r="H2164" s="4">
        <v>0</v>
      </c>
      <c r="I2164" s="4">
        <v>3</v>
      </c>
      <c r="J2164" s="70">
        <f>VLOOKUP(Table7[[#This Row],[PurchaseOrderID]],Purchase_Order!$A$2:$E$1228,5,0)</f>
        <v>1554</v>
      </c>
      <c r="K2164" s="4" t="str">
        <f>IF(Table7[[#This Row],[RejectedQty]]=0,"","Rejected")</f>
        <v/>
      </c>
    </row>
    <row r="2165" spans="1:11" x14ac:dyDescent="0.25">
      <c r="A2165" s="5">
        <v>3036</v>
      </c>
      <c r="B2165" s="5">
        <v>1243</v>
      </c>
      <c r="C2165" s="5">
        <v>2804</v>
      </c>
      <c r="D2165" s="18">
        <v>44169</v>
      </c>
      <c r="E2165" s="19">
        <v>123</v>
      </c>
      <c r="F2165" s="19">
        <v>362</v>
      </c>
      <c r="G2165" s="5">
        <v>3</v>
      </c>
      <c r="H2165" s="5">
        <v>0</v>
      </c>
      <c r="I2165" s="5">
        <v>3</v>
      </c>
      <c r="J2165" s="70">
        <f>VLOOKUP(Table7[[#This Row],[PurchaseOrderID]],Purchase_Order!$A$2:$E$1228,5,0)</f>
        <v>1554</v>
      </c>
      <c r="K2165" s="4" t="str">
        <f>IF(Table7[[#This Row],[RejectedQty]]=0,"","Rejected")</f>
        <v/>
      </c>
    </row>
    <row r="2166" spans="1:11" x14ac:dyDescent="0.25">
      <c r="A2166" s="4">
        <v>3037</v>
      </c>
      <c r="B2166" s="4">
        <v>1243</v>
      </c>
      <c r="C2166" s="4">
        <v>2805</v>
      </c>
      <c r="D2166" s="20">
        <v>44169</v>
      </c>
      <c r="E2166" s="21">
        <v>125</v>
      </c>
      <c r="F2166" s="21">
        <v>363</v>
      </c>
      <c r="G2166" s="4">
        <v>3</v>
      </c>
      <c r="H2166" s="4">
        <v>0</v>
      </c>
      <c r="I2166" s="4">
        <v>3</v>
      </c>
      <c r="J2166" s="70">
        <f>VLOOKUP(Table7[[#This Row],[PurchaseOrderID]],Purchase_Order!$A$2:$E$1228,5,0)</f>
        <v>1554</v>
      </c>
      <c r="K2166" s="4" t="str">
        <f>IF(Table7[[#This Row],[RejectedQty]]=0,"","Rejected")</f>
        <v/>
      </c>
    </row>
    <row r="2167" spans="1:11" x14ac:dyDescent="0.25">
      <c r="A2167" s="5">
        <v>3038</v>
      </c>
      <c r="B2167" s="5">
        <v>1244</v>
      </c>
      <c r="C2167" s="5">
        <v>2806</v>
      </c>
      <c r="D2167" s="18">
        <v>44169</v>
      </c>
      <c r="E2167" s="19">
        <v>125</v>
      </c>
      <c r="F2167" s="19">
        <v>2</v>
      </c>
      <c r="G2167" s="5">
        <v>3</v>
      </c>
      <c r="H2167" s="5">
        <v>0</v>
      </c>
      <c r="I2167" s="5">
        <v>3</v>
      </c>
      <c r="J2167" s="70">
        <f>VLOOKUP(Table7[[#This Row],[PurchaseOrderID]],Purchase_Order!$A$2:$E$1228,5,0)</f>
        <v>1688</v>
      </c>
      <c r="K2167" s="4" t="str">
        <f>IF(Table7[[#This Row],[RejectedQty]]=0,"","Rejected")</f>
        <v/>
      </c>
    </row>
    <row r="2168" spans="1:11" x14ac:dyDescent="0.25">
      <c r="A2168" s="4">
        <v>3039</v>
      </c>
      <c r="B2168" s="4">
        <v>1245</v>
      </c>
      <c r="C2168" s="4">
        <v>2807</v>
      </c>
      <c r="D2168" s="20">
        <v>44169</v>
      </c>
      <c r="E2168" s="21">
        <v>125</v>
      </c>
      <c r="F2168" s="21">
        <v>1</v>
      </c>
      <c r="G2168" s="4">
        <v>3</v>
      </c>
      <c r="H2168" s="4">
        <v>0</v>
      </c>
      <c r="I2168" s="4">
        <v>3</v>
      </c>
      <c r="J2168" s="70">
        <f>VLOOKUP(Table7[[#This Row],[PurchaseOrderID]],Purchase_Order!$A$2:$E$1228,5,0)</f>
        <v>1580</v>
      </c>
      <c r="K2168" s="4" t="str">
        <f>IF(Table7[[#This Row],[RejectedQty]]=0,"","Rejected")</f>
        <v/>
      </c>
    </row>
    <row r="2169" spans="1:11" x14ac:dyDescent="0.25">
      <c r="A2169" s="5">
        <v>3040</v>
      </c>
      <c r="B2169" s="5">
        <v>1246</v>
      </c>
      <c r="C2169" s="5">
        <v>2808</v>
      </c>
      <c r="D2169" s="18">
        <v>44169</v>
      </c>
      <c r="E2169" s="19">
        <v>123</v>
      </c>
      <c r="F2169" s="19">
        <v>372</v>
      </c>
      <c r="G2169" s="5">
        <v>3</v>
      </c>
      <c r="H2169" s="5">
        <v>0</v>
      </c>
      <c r="I2169" s="5">
        <v>3</v>
      </c>
      <c r="J2169" s="70">
        <f>VLOOKUP(Table7[[#This Row],[PurchaseOrderID]],Purchase_Order!$A$2:$E$1228,5,0)</f>
        <v>1496</v>
      </c>
      <c r="K2169" s="4" t="str">
        <f>IF(Table7[[#This Row],[RejectedQty]]=0,"","Rejected")</f>
        <v/>
      </c>
    </row>
    <row r="2170" spans="1:11" x14ac:dyDescent="0.25">
      <c r="A2170" s="4">
        <v>3041</v>
      </c>
      <c r="B2170" s="4">
        <v>1246</v>
      </c>
      <c r="C2170" s="4">
        <v>2809</v>
      </c>
      <c r="D2170" s="20">
        <v>44169</v>
      </c>
      <c r="E2170" s="21">
        <v>123</v>
      </c>
      <c r="F2170" s="21">
        <v>373</v>
      </c>
      <c r="G2170" s="4">
        <v>3</v>
      </c>
      <c r="H2170" s="4">
        <v>0</v>
      </c>
      <c r="I2170" s="4">
        <v>3</v>
      </c>
      <c r="J2170" s="70">
        <f>VLOOKUP(Table7[[#This Row],[PurchaseOrderID]],Purchase_Order!$A$2:$E$1228,5,0)</f>
        <v>1496</v>
      </c>
      <c r="K2170" s="4" t="str">
        <f>IF(Table7[[#This Row],[RejectedQty]]=0,"","Rejected")</f>
        <v/>
      </c>
    </row>
    <row r="2171" spans="1:11" x14ac:dyDescent="0.25">
      <c r="A2171" s="5">
        <v>3042</v>
      </c>
      <c r="B2171" s="5">
        <v>1246</v>
      </c>
      <c r="C2171" s="5">
        <v>2810</v>
      </c>
      <c r="D2171" s="18">
        <v>44169</v>
      </c>
      <c r="E2171" s="19">
        <v>123</v>
      </c>
      <c r="F2171" s="19">
        <v>374</v>
      </c>
      <c r="G2171" s="5">
        <v>3</v>
      </c>
      <c r="H2171" s="5">
        <v>0</v>
      </c>
      <c r="I2171" s="5">
        <v>3</v>
      </c>
      <c r="J2171" s="70">
        <f>VLOOKUP(Table7[[#This Row],[PurchaseOrderID]],Purchase_Order!$A$2:$E$1228,5,0)</f>
        <v>1496</v>
      </c>
      <c r="K2171" s="4" t="str">
        <f>IF(Table7[[#This Row],[RejectedQty]]=0,"","Rejected")</f>
        <v/>
      </c>
    </row>
    <row r="2172" spans="1:11" x14ac:dyDescent="0.25">
      <c r="A2172" s="4">
        <v>3043</v>
      </c>
      <c r="B2172" s="4">
        <v>1247</v>
      </c>
      <c r="C2172" s="4">
        <v>2811</v>
      </c>
      <c r="D2172" s="20">
        <v>44169</v>
      </c>
      <c r="E2172" s="21">
        <v>123</v>
      </c>
      <c r="F2172" s="21">
        <v>530</v>
      </c>
      <c r="G2172" s="4">
        <v>550</v>
      </c>
      <c r="H2172" s="4">
        <v>0</v>
      </c>
      <c r="I2172" s="4">
        <v>550</v>
      </c>
      <c r="J2172" s="70">
        <f>VLOOKUP(Table7[[#This Row],[PurchaseOrderID]],Purchase_Order!$A$2:$E$1228,5,0)</f>
        <v>1494</v>
      </c>
      <c r="K2172" s="4" t="str">
        <f>IF(Table7[[#This Row],[RejectedQty]]=0,"","Rejected")</f>
        <v/>
      </c>
    </row>
    <row r="2173" spans="1:11" x14ac:dyDescent="0.25">
      <c r="A2173" s="5">
        <v>3044</v>
      </c>
      <c r="B2173" s="5">
        <v>1248</v>
      </c>
      <c r="C2173" s="5">
        <v>2812</v>
      </c>
      <c r="D2173" s="18">
        <v>44169</v>
      </c>
      <c r="E2173" s="19">
        <v>123</v>
      </c>
      <c r="F2173" s="19">
        <v>4</v>
      </c>
      <c r="G2173" s="5">
        <v>3</v>
      </c>
      <c r="H2173" s="5">
        <v>0</v>
      </c>
      <c r="I2173" s="5">
        <v>3</v>
      </c>
      <c r="J2173" s="70">
        <f>VLOOKUP(Table7[[#This Row],[PurchaseOrderID]],Purchase_Order!$A$2:$E$1228,5,0)</f>
        <v>1650</v>
      </c>
      <c r="K2173" s="4" t="str">
        <f>IF(Table7[[#This Row],[RejectedQty]]=0,"","Rejected")</f>
        <v/>
      </c>
    </row>
    <row r="2174" spans="1:11" x14ac:dyDescent="0.25">
      <c r="A2174" s="4">
        <v>3045</v>
      </c>
      <c r="B2174" s="4">
        <v>1249</v>
      </c>
      <c r="C2174" s="4">
        <v>2813</v>
      </c>
      <c r="D2174" s="20">
        <v>44169</v>
      </c>
      <c r="E2174" s="21">
        <v>123</v>
      </c>
      <c r="F2174" s="21">
        <v>512</v>
      </c>
      <c r="G2174" s="4">
        <v>550</v>
      </c>
      <c r="H2174" s="4">
        <v>0</v>
      </c>
      <c r="I2174" s="4">
        <v>550</v>
      </c>
      <c r="J2174" s="70">
        <f>VLOOKUP(Table7[[#This Row],[PurchaseOrderID]],Purchase_Order!$A$2:$E$1228,5,0)</f>
        <v>1654</v>
      </c>
      <c r="K2174" s="4" t="str">
        <f>IF(Table7[[#This Row],[RejectedQty]]=0,"","Rejected")</f>
        <v/>
      </c>
    </row>
    <row r="2175" spans="1:11" x14ac:dyDescent="0.25">
      <c r="A2175" s="5">
        <v>3046</v>
      </c>
      <c r="B2175" s="5">
        <v>1250</v>
      </c>
      <c r="C2175" s="5">
        <v>2814</v>
      </c>
      <c r="D2175" s="18">
        <v>44169</v>
      </c>
      <c r="E2175" s="19">
        <v>123</v>
      </c>
      <c r="F2175" s="19">
        <v>513</v>
      </c>
      <c r="G2175" s="5">
        <v>550</v>
      </c>
      <c r="H2175" s="5">
        <v>0</v>
      </c>
      <c r="I2175" s="5">
        <v>550</v>
      </c>
      <c r="J2175" s="70">
        <f>VLOOKUP(Table7[[#This Row],[PurchaseOrderID]],Purchase_Order!$A$2:$E$1228,5,0)</f>
        <v>1664</v>
      </c>
      <c r="K2175" s="4" t="str">
        <f>IF(Table7[[#This Row],[RejectedQty]]=0,"","Rejected")</f>
        <v/>
      </c>
    </row>
    <row r="2176" spans="1:11" x14ac:dyDescent="0.25">
      <c r="A2176" s="4">
        <v>3047</v>
      </c>
      <c r="B2176" s="4">
        <v>1251</v>
      </c>
      <c r="C2176" s="4">
        <v>2815</v>
      </c>
      <c r="D2176" s="20">
        <v>44169</v>
      </c>
      <c r="E2176" s="21">
        <v>125</v>
      </c>
      <c r="F2176" s="21">
        <v>319</v>
      </c>
      <c r="G2176" s="4">
        <v>550</v>
      </c>
      <c r="H2176" s="4">
        <v>0</v>
      </c>
      <c r="I2176" s="4">
        <v>550</v>
      </c>
      <c r="J2176" s="70">
        <f>VLOOKUP(Table7[[#This Row],[PurchaseOrderID]],Purchase_Order!$A$2:$E$1228,5,0)</f>
        <v>1678</v>
      </c>
      <c r="K2176" s="4" t="str">
        <f>IF(Table7[[#This Row],[RejectedQty]]=0,"","Rejected")</f>
        <v/>
      </c>
    </row>
    <row r="2177" spans="1:11" x14ac:dyDescent="0.25">
      <c r="A2177" s="5">
        <v>3048</v>
      </c>
      <c r="B2177" s="5">
        <v>1252</v>
      </c>
      <c r="C2177" s="5">
        <v>2816</v>
      </c>
      <c r="D2177" s="18">
        <v>44169</v>
      </c>
      <c r="E2177" s="19">
        <v>125</v>
      </c>
      <c r="F2177" s="19">
        <v>420</v>
      </c>
      <c r="G2177" s="5">
        <v>3</v>
      </c>
      <c r="H2177" s="5">
        <v>0</v>
      </c>
      <c r="I2177" s="5">
        <v>3</v>
      </c>
      <c r="J2177" s="70">
        <f>VLOOKUP(Table7[[#This Row],[PurchaseOrderID]],Purchase_Order!$A$2:$E$1228,5,0)</f>
        <v>1616</v>
      </c>
      <c r="K2177" s="4" t="str">
        <f>IF(Table7[[#This Row],[RejectedQty]]=0,"","Rejected")</f>
        <v/>
      </c>
    </row>
    <row r="2178" spans="1:11" x14ac:dyDescent="0.25">
      <c r="A2178" s="4">
        <v>3049</v>
      </c>
      <c r="B2178" s="4">
        <v>1252</v>
      </c>
      <c r="C2178" s="4">
        <v>2817</v>
      </c>
      <c r="D2178" s="20">
        <v>44169</v>
      </c>
      <c r="E2178" s="21">
        <v>123</v>
      </c>
      <c r="F2178" s="21">
        <v>421</v>
      </c>
      <c r="G2178" s="4">
        <v>3</v>
      </c>
      <c r="H2178" s="4">
        <v>0</v>
      </c>
      <c r="I2178" s="4">
        <v>3</v>
      </c>
      <c r="J2178" s="70">
        <f>VLOOKUP(Table7[[#This Row],[PurchaseOrderID]],Purchase_Order!$A$2:$E$1228,5,0)</f>
        <v>1616</v>
      </c>
      <c r="K2178" s="4" t="str">
        <f>IF(Table7[[#This Row],[RejectedQty]]=0,"","Rejected")</f>
        <v/>
      </c>
    </row>
    <row r="2179" spans="1:11" x14ac:dyDescent="0.25">
      <c r="A2179" s="5">
        <v>3050</v>
      </c>
      <c r="B2179" s="5">
        <v>1253</v>
      </c>
      <c r="C2179" s="5">
        <v>2818</v>
      </c>
      <c r="D2179" s="18">
        <v>44169</v>
      </c>
      <c r="E2179" s="19">
        <v>125</v>
      </c>
      <c r="F2179" s="19">
        <v>424</v>
      </c>
      <c r="G2179" s="5">
        <v>3</v>
      </c>
      <c r="H2179" s="5">
        <v>0</v>
      </c>
      <c r="I2179" s="5">
        <v>3</v>
      </c>
      <c r="J2179" s="70">
        <f>VLOOKUP(Table7[[#This Row],[PurchaseOrderID]],Purchase_Order!$A$2:$E$1228,5,0)</f>
        <v>1492</v>
      </c>
      <c r="K2179" s="4" t="str">
        <f>IF(Table7[[#This Row],[RejectedQty]]=0,"","Rejected")</f>
        <v/>
      </c>
    </row>
    <row r="2180" spans="1:11" x14ac:dyDescent="0.25">
      <c r="A2180" s="4">
        <v>3051</v>
      </c>
      <c r="B2180" s="4">
        <v>1253</v>
      </c>
      <c r="C2180" s="4">
        <v>2819</v>
      </c>
      <c r="D2180" s="20">
        <v>44169</v>
      </c>
      <c r="E2180" s="21">
        <v>123</v>
      </c>
      <c r="F2180" s="21">
        <v>425</v>
      </c>
      <c r="G2180" s="4">
        <v>3</v>
      </c>
      <c r="H2180" s="4">
        <v>0</v>
      </c>
      <c r="I2180" s="4">
        <v>3</v>
      </c>
      <c r="J2180" s="70">
        <f>VLOOKUP(Table7[[#This Row],[PurchaseOrderID]],Purchase_Order!$A$2:$E$1228,5,0)</f>
        <v>1492</v>
      </c>
      <c r="K2180" s="4" t="str">
        <f>IF(Table7[[#This Row],[RejectedQty]]=0,"","Rejected")</f>
        <v/>
      </c>
    </row>
    <row r="2181" spans="1:11" x14ac:dyDescent="0.25">
      <c r="A2181" s="5">
        <v>3052</v>
      </c>
      <c r="B2181" s="5">
        <v>1253</v>
      </c>
      <c r="C2181" s="5">
        <v>2820</v>
      </c>
      <c r="D2181" s="18">
        <v>44169</v>
      </c>
      <c r="E2181" s="19">
        <v>123</v>
      </c>
      <c r="F2181" s="19">
        <v>426</v>
      </c>
      <c r="G2181" s="5">
        <v>3</v>
      </c>
      <c r="H2181" s="5">
        <v>0</v>
      </c>
      <c r="I2181" s="5">
        <v>3</v>
      </c>
      <c r="J2181" s="70">
        <f>VLOOKUP(Table7[[#This Row],[PurchaseOrderID]],Purchase_Order!$A$2:$E$1228,5,0)</f>
        <v>1492</v>
      </c>
      <c r="K2181" s="4" t="str">
        <f>IF(Table7[[#This Row],[RejectedQty]]=0,"","Rejected")</f>
        <v/>
      </c>
    </row>
    <row r="2182" spans="1:11" x14ac:dyDescent="0.25">
      <c r="A2182" s="4">
        <v>3053</v>
      </c>
      <c r="B2182" s="4">
        <v>1254</v>
      </c>
      <c r="C2182" s="4">
        <v>2821</v>
      </c>
      <c r="D2182" s="20">
        <v>44169</v>
      </c>
      <c r="E2182" s="21">
        <v>125</v>
      </c>
      <c r="F2182" s="21">
        <v>320</v>
      </c>
      <c r="G2182" s="4">
        <v>3</v>
      </c>
      <c r="H2182" s="4">
        <v>0</v>
      </c>
      <c r="I2182" s="4">
        <v>3</v>
      </c>
      <c r="J2182" s="70">
        <f>VLOOKUP(Table7[[#This Row],[PurchaseOrderID]],Purchase_Order!$A$2:$E$1228,5,0)</f>
        <v>1602</v>
      </c>
      <c r="K2182" s="4" t="str">
        <f>IF(Table7[[#This Row],[RejectedQty]]=0,"","Rejected")</f>
        <v/>
      </c>
    </row>
    <row r="2183" spans="1:11" x14ac:dyDescent="0.25">
      <c r="A2183" s="5">
        <v>3054</v>
      </c>
      <c r="B2183" s="5">
        <v>1254</v>
      </c>
      <c r="C2183" s="5">
        <v>2822</v>
      </c>
      <c r="D2183" s="18">
        <v>44169</v>
      </c>
      <c r="E2183" s="19">
        <v>125</v>
      </c>
      <c r="F2183" s="19">
        <v>321</v>
      </c>
      <c r="G2183" s="5">
        <v>3</v>
      </c>
      <c r="H2183" s="5">
        <v>0</v>
      </c>
      <c r="I2183" s="5">
        <v>3</v>
      </c>
      <c r="J2183" s="70">
        <f>VLOOKUP(Table7[[#This Row],[PurchaseOrderID]],Purchase_Order!$A$2:$E$1228,5,0)</f>
        <v>1602</v>
      </c>
      <c r="K2183" s="4" t="str">
        <f>IF(Table7[[#This Row],[RejectedQty]]=0,"","Rejected")</f>
        <v/>
      </c>
    </row>
    <row r="2184" spans="1:11" x14ac:dyDescent="0.25">
      <c r="A2184" s="4">
        <v>3055</v>
      </c>
      <c r="B2184" s="4">
        <v>1255</v>
      </c>
      <c r="C2184" s="4">
        <v>2823</v>
      </c>
      <c r="D2184" s="20">
        <v>44169</v>
      </c>
      <c r="E2184" s="21">
        <v>125</v>
      </c>
      <c r="F2184" s="21">
        <v>438</v>
      </c>
      <c r="G2184" s="4">
        <v>3</v>
      </c>
      <c r="H2184" s="4">
        <v>0</v>
      </c>
      <c r="I2184" s="4">
        <v>3</v>
      </c>
      <c r="J2184" s="70">
        <f>VLOOKUP(Table7[[#This Row],[PurchaseOrderID]],Purchase_Order!$A$2:$E$1228,5,0)</f>
        <v>1540</v>
      </c>
      <c r="K2184" s="4" t="str">
        <f>IF(Table7[[#This Row],[RejectedQty]]=0,"","Rejected")</f>
        <v/>
      </c>
    </row>
    <row r="2185" spans="1:11" x14ac:dyDescent="0.25">
      <c r="A2185" s="5">
        <v>3056</v>
      </c>
      <c r="B2185" s="5">
        <v>1255</v>
      </c>
      <c r="C2185" s="5">
        <v>2824</v>
      </c>
      <c r="D2185" s="18">
        <v>44169</v>
      </c>
      <c r="E2185" s="19">
        <v>125</v>
      </c>
      <c r="F2185" s="19">
        <v>439</v>
      </c>
      <c r="G2185" s="5">
        <v>3</v>
      </c>
      <c r="H2185" s="5">
        <v>0</v>
      </c>
      <c r="I2185" s="5">
        <v>3</v>
      </c>
      <c r="J2185" s="70">
        <f>VLOOKUP(Table7[[#This Row],[PurchaseOrderID]],Purchase_Order!$A$2:$E$1228,5,0)</f>
        <v>1540</v>
      </c>
      <c r="K2185" s="4" t="str">
        <f>IF(Table7[[#This Row],[RejectedQty]]=0,"","Rejected")</f>
        <v/>
      </c>
    </row>
    <row r="2186" spans="1:11" x14ac:dyDescent="0.25">
      <c r="A2186" s="4">
        <v>3057</v>
      </c>
      <c r="B2186" s="4">
        <v>1255</v>
      </c>
      <c r="C2186" s="4">
        <v>2825</v>
      </c>
      <c r="D2186" s="20">
        <v>44169</v>
      </c>
      <c r="E2186" s="21">
        <v>123</v>
      </c>
      <c r="F2186" s="21">
        <v>440</v>
      </c>
      <c r="G2186" s="4">
        <v>3</v>
      </c>
      <c r="H2186" s="4">
        <v>0</v>
      </c>
      <c r="I2186" s="4">
        <v>3</v>
      </c>
      <c r="J2186" s="70">
        <f>VLOOKUP(Table7[[#This Row],[PurchaseOrderID]],Purchase_Order!$A$2:$E$1228,5,0)</f>
        <v>1540</v>
      </c>
      <c r="K2186" s="4" t="str">
        <f>IF(Table7[[#This Row],[RejectedQty]]=0,"","Rejected")</f>
        <v/>
      </c>
    </row>
    <row r="2187" spans="1:11" x14ac:dyDescent="0.25">
      <c r="A2187" s="5">
        <v>3058</v>
      </c>
      <c r="B2187" s="5">
        <v>1255</v>
      </c>
      <c r="C2187" s="5">
        <v>2826</v>
      </c>
      <c r="D2187" s="18">
        <v>44169</v>
      </c>
      <c r="E2187" s="19">
        <v>125</v>
      </c>
      <c r="F2187" s="19">
        <v>441</v>
      </c>
      <c r="G2187" s="5">
        <v>3</v>
      </c>
      <c r="H2187" s="5">
        <v>0</v>
      </c>
      <c r="I2187" s="5">
        <v>3</v>
      </c>
      <c r="J2187" s="70">
        <f>VLOOKUP(Table7[[#This Row],[PurchaseOrderID]],Purchase_Order!$A$2:$E$1228,5,0)</f>
        <v>1540</v>
      </c>
      <c r="K2187" s="4" t="str">
        <f>IF(Table7[[#This Row],[RejectedQty]]=0,"","Rejected")</f>
        <v/>
      </c>
    </row>
    <row r="2188" spans="1:11" x14ac:dyDescent="0.25">
      <c r="A2188" s="4">
        <v>3059</v>
      </c>
      <c r="B2188" s="4">
        <v>1255</v>
      </c>
      <c r="C2188" s="4">
        <v>2827</v>
      </c>
      <c r="D2188" s="20">
        <v>44169</v>
      </c>
      <c r="E2188" s="21">
        <v>125</v>
      </c>
      <c r="F2188" s="21">
        <v>442</v>
      </c>
      <c r="G2188" s="4">
        <v>3</v>
      </c>
      <c r="H2188" s="4">
        <v>0</v>
      </c>
      <c r="I2188" s="4">
        <v>3</v>
      </c>
      <c r="J2188" s="70">
        <f>VLOOKUP(Table7[[#This Row],[PurchaseOrderID]],Purchase_Order!$A$2:$E$1228,5,0)</f>
        <v>1540</v>
      </c>
      <c r="K2188" s="4" t="str">
        <f>IF(Table7[[#This Row],[RejectedQty]]=0,"","Rejected")</f>
        <v/>
      </c>
    </row>
    <row r="2189" spans="1:11" x14ac:dyDescent="0.25">
      <c r="A2189" s="5">
        <v>3060</v>
      </c>
      <c r="B2189" s="5">
        <v>1255</v>
      </c>
      <c r="C2189" s="5">
        <v>2828</v>
      </c>
      <c r="D2189" s="18">
        <v>44169</v>
      </c>
      <c r="E2189" s="19">
        <v>125</v>
      </c>
      <c r="F2189" s="19">
        <v>443</v>
      </c>
      <c r="G2189" s="5">
        <v>3</v>
      </c>
      <c r="H2189" s="5">
        <v>0</v>
      </c>
      <c r="I2189" s="5">
        <v>3</v>
      </c>
      <c r="J2189" s="70">
        <f>VLOOKUP(Table7[[#This Row],[PurchaseOrderID]],Purchase_Order!$A$2:$E$1228,5,0)</f>
        <v>1540</v>
      </c>
      <c r="K2189" s="4" t="str">
        <f>IF(Table7[[#This Row],[RejectedQty]]=0,"","Rejected")</f>
        <v/>
      </c>
    </row>
    <row r="2190" spans="1:11" x14ac:dyDescent="0.25">
      <c r="A2190" s="4">
        <v>3061</v>
      </c>
      <c r="B2190" s="4">
        <v>1255</v>
      </c>
      <c r="C2190" s="4">
        <v>2829</v>
      </c>
      <c r="D2190" s="20">
        <v>44169</v>
      </c>
      <c r="E2190" s="21">
        <v>123</v>
      </c>
      <c r="F2190" s="21">
        <v>444</v>
      </c>
      <c r="G2190" s="4">
        <v>3</v>
      </c>
      <c r="H2190" s="4">
        <v>0</v>
      </c>
      <c r="I2190" s="4">
        <v>3</v>
      </c>
      <c r="J2190" s="70">
        <f>VLOOKUP(Table7[[#This Row],[PurchaseOrderID]],Purchase_Order!$A$2:$E$1228,5,0)</f>
        <v>1540</v>
      </c>
      <c r="K2190" s="4" t="str">
        <f>IF(Table7[[#This Row],[RejectedQty]]=0,"","Rejected")</f>
        <v/>
      </c>
    </row>
    <row r="2191" spans="1:11" x14ac:dyDescent="0.25">
      <c r="A2191" s="5">
        <v>3062</v>
      </c>
      <c r="B2191" s="5">
        <v>1255</v>
      </c>
      <c r="C2191" s="5">
        <v>2830</v>
      </c>
      <c r="D2191" s="18">
        <v>44169</v>
      </c>
      <c r="E2191" s="19">
        <v>123</v>
      </c>
      <c r="F2191" s="19">
        <v>445</v>
      </c>
      <c r="G2191" s="5">
        <v>3</v>
      </c>
      <c r="H2191" s="5">
        <v>0</v>
      </c>
      <c r="I2191" s="5">
        <v>3</v>
      </c>
      <c r="J2191" s="70">
        <f>VLOOKUP(Table7[[#This Row],[PurchaseOrderID]],Purchase_Order!$A$2:$E$1228,5,0)</f>
        <v>1540</v>
      </c>
      <c r="K2191" s="4" t="str">
        <f>IF(Table7[[#This Row],[RejectedQty]]=0,"","Rejected")</f>
        <v/>
      </c>
    </row>
    <row r="2192" spans="1:11" x14ac:dyDescent="0.25">
      <c r="A2192" s="4">
        <v>3063</v>
      </c>
      <c r="B2192" s="4">
        <v>1255</v>
      </c>
      <c r="C2192" s="4">
        <v>2831</v>
      </c>
      <c r="D2192" s="20">
        <v>44169</v>
      </c>
      <c r="E2192" s="21">
        <v>123</v>
      </c>
      <c r="F2192" s="21">
        <v>446</v>
      </c>
      <c r="G2192" s="4">
        <v>3</v>
      </c>
      <c r="H2192" s="4">
        <v>0</v>
      </c>
      <c r="I2192" s="4">
        <v>3</v>
      </c>
      <c r="J2192" s="70">
        <f>VLOOKUP(Table7[[#This Row],[PurchaseOrderID]],Purchase_Order!$A$2:$E$1228,5,0)</f>
        <v>1540</v>
      </c>
      <c r="K2192" s="4" t="str">
        <f>IF(Table7[[#This Row],[RejectedQty]]=0,"","Rejected")</f>
        <v/>
      </c>
    </row>
    <row r="2193" spans="1:11" x14ac:dyDescent="0.25">
      <c r="A2193" s="5">
        <v>3064</v>
      </c>
      <c r="B2193" s="5">
        <v>1255</v>
      </c>
      <c r="C2193" s="5">
        <v>2832</v>
      </c>
      <c r="D2193" s="18">
        <v>44169</v>
      </c>
      <c r="E2193" s="19">
        <v>123</v>
      </c>
      <c r="F2193" s="19">
        <v>447</v>
      </c>
      <c r="G2193" s="5">
        <v>3</v>
      </c>
      <c r="H2193" s="5">
        <v>0</v>
      </c>
      <c r="I2193" s="5">
        <v>3</v>
      </c>
      <c r="J2193" s="70">
        <f>VLOOKUP(Table7[[#This Row],[PurchaseOrderID]],Purchase_Order!$A$2:$E$1228,5,0)</f>
        <v>1540</v>
      </c>
      <c r="K2193" s="4" t="str">
        <f>IF(Table7[[#This Row],[RejectedQty]]=0,"","Rejected")</f>
        <v/>
      </c>
    </row>
    <row r="2194" spans="1:11" x14ac:dyDescent="0.25">
      <c r="A2194" s="4">
        <v>3065</v>
      </c>
      <c r="B2194" s="4">
        <v>1255</v>
      </c>
      <c r="C2194" s="4">
        <v>2833</v>
      </c>
      <c r="D2194" s="20">
        <v>44169</v>
      </c>
      <c r="E2194" s="21">
        <v>123</v>
      </c>
      <c r="F2194" s="21">
        <v>448</v>
      </c>
      <c r="G2194" s="4">
        <v>3</v>
      </c>
      <c r="H2194" s="4">
        <v>0</v>
      </c>
      <c r="I2194" s="4">
        <v>3</v>
      </c>
      <c r="J2194" s="70">
        <f>VLOOKUP(Table7[[#This Row],[PurchaseOrderID]],Purchase_Order!$A$2:$E$1228,5,0)</f>
        <v>1540</v>
      </c>
      <c r="K2194" s="4" t="str">
        <f>IF(Table7[[#This Row],[RejectedQty]]=0,"","Rejected")</f>
        <v/>
      </c>
    </row>
    <row r="2195" spans="1:11" x14ac:dyDescent="0.25">
      <c r="A2195" s="5">
        <v>3066</v>
      </c>
      <c r="B2195" s="5">
        <v>1255</v>
      </c>
      <c r="C2195" s="5">
        <v>2834</v>
      </c>
      <c r="D2195" s="18">
        <v>44169</v>
      </c>
      <c r="E2195" s="19">
        <v>123</v>
      </c>
      <c r="F2195" s="19">
        <v>449</v>
      </c>
      <c r="G2195" s="5">
        <v>3</v>
      </c>
      <c r="H2195" s="5">
        <v>0</v>
      </c>
      <c r="I2195" s="5">
        <v>3</v>
      </c>
      <c r="J2195" s="70">
        <f>VLOOKUP(Table7[[#This Row],[PurchaseOrderID]],Purchase_Order!$A$2:$E$1228,5,0)</f>
        <v>1540</v>
      </c>
      <c r="K2195" s="4" t="str">
        <f>IF(Table7[[#This Row],[RejectedQty]]=0,"","Rejected")</f>
        <v/>
      </c>
    </row>
    <row r="2196" spans="1:11" x14ac:dyDescent="0.25">
      <c r="A2196" s="4">
        <v>3067</v>
      </c>
      <c r="B2196" s="4">
        <v>1255</v>
      </c>
      <c r="C2196" s="4">
        <v>2835</v>
      </c>
      <c r="D2196" s="20">
        <v>44169</v>
      </c>
      <c r="E2196" s="21">
        <v>123</v>
      </c>
      <c r="F2196" s="21">
        <v>450</v>
      </c>
      <c r="G2196" s="4">
        <v>3</v>
      </c>
      <c r="H2196" s="4">
        <v>0</v>
      </c>
      <c r="I2196" s="4">
        <v>3</v>
      </c>
      <c r="J2196" s="70">
        <f>VLOOKUP(Table7[[#This Row],[PurchaseOrderID]],Purchase_Order!$A$2:$E$1228,5,0)</f>
        <v>1540</v>
      </c>
      <c r="K2196" s="4" t="str">
        <f>IF(Table7[[#This Row],[RejectedQty]]=0,"","Rejected")</f>
        <v/>
      </c>
    </row>
    <row r="2197" spans="1:11" x14ac:dyDescent="0.25">
      <c r="A2197" s="5">
        <v>3068</v>
      </c>
      <c r="B2197" s="5">
        <v>1255</v>
      </c>
      <c r="C2197" s="5">
        <v>2836</v>
      </c>
      <c r="D2197" s="18">
        <v>44169</v>
      </c>
      <c r="E2197" s="19">
        <v>125</v>
      </c>
      <c r="F2197" s="19">
        <v>451</v>
      </c>
      <c r="G2197" s="5">
        <v>3</v>
      </c>
      <c r="H2197" s="5">
        <v>0</v>
      </c>
      <c r="I2197" s="5">
        <v>3</v>
      </c>
      <c r="J2197" s="70">
        <f>VLOOKUP(Table7[[#This Row],[PurchaseOrderID]],Purchase_Order!$A$2:$E$1228,5,0)</f>
        <v>1540</v>
      </c>
      <c r="K2197" s="4" t="str">
        <f>IF(Table7[[#This Row],[RejectedQty]]=0,"","Rejected")</f>
        <v/>
      </c>
    </row>
    <row r="2198" spans="1:11" x14ac:dyDescent="0.25">
      <c r="A2198" s="4">
        <v>3069</v>
      </c>
      <c r="B2198" s="4">
        <v>1255</v>
      </c>
      <c r="C2198" s="4">
        <v>2837</v>
      </c>
      <c r="D2198" s="20">
        <v>44169</v>
      </c>
      <c r="E2198" s="21">
        <v>125</v>
      </c>
      <c r="F2198" s="21">
        <v>452</v>
      </c>
      <c r="G2198" s="4">
        <v>3</v>
      </c>
      <c r="H2198" s="4">
        <v>0</v>
      </c>
      <c r="I2198" s="4">
        <v>3</v>
      </c>
      <c r="J2198" s="70">
        <f>VLOOKUP(Table7[[#This Row],[PurchaseOrderID]],Purchase_Order!$A$2:$E$1228,5,0)</f>
        <v>1540</v>
      </c>
      <c r="K2198" s="4" t="str">
        <f>IF(Table7[[#This Row],[RejectedQty]]=0,"","Rejected")</f>
        <v/>
      </c>
    </row>
    <row r="2199" spans="1:11" x14ac:dyDescent="0.25">
      <c r="A2199" s="5">
        <v>3070</v>
      </c>
      <c r="B2199" s="5">
        <v>1255</v>
      </c>
      <c r="C2199" s="5">
        <v>2838</v>
      </c>
      <c r="D2199" s="18">
        <v>44169</v>
      </c>
      <c r="E2199" s="19">
        <v>123</v>
      </c>
      <c r="F2199" s="19">
        <v>453</v>
      </c>
      <c r="G2199" s="5">
        <v>3</v>
      </c>
      <c r="H2199" s="5">
        <v>0</v>
      </c>
      <c r="I2199" s="5">
        <v>3</v>
      </c>
      <c r="J2199" s="70">
        <f>VLOOKUP(Table7[[#This Row],[PurchaseOrderID]],Purchase_Order!$A$2:$E$1228,5,0)</f>
        <v>1540</v>
      </c>
      <c r="K2199" s="4" t="str">
        <f>IF(Table7[[#This Row],[RejectedQty]]=0,"","Rejected")</f>
        <v/>
      </c>
    </row>
    <row r="2200" spans="1:11" x14ac:dyDescent="0.25">
      <c r="A2200" s="4">
        <v>3071</v>
      </c>
      <c r="B2200" s="4">
        <v>1255</v>
      </c>
      <c r="C2200" s="4">
        <v>2839</v>
      </c>
      <c r="D2200" s="20">
        <v>44169</v>
      </c>
      <c r="E2200" s="21">
        <v>125</v>
      </c>
      <c r="F2200" s="21">
        <v>454</v>
      </c>
      <c r="G2200" s="4">
        <v>3</v>
      </c>
      <c r="H2200" s="4">
        <v>0</v>
      </c>
      <c r="I2200" s="4">
        <v>3</v>
      </c>
      <c r="J2200" s="70">
        <f>VLOOKUP(Table7[[#This Row],[PurchaseOrderID]],Purchase_Order!$A$2:$E$1228,5,0)</f>
        <v>1540</v>
      </c>
      <c r="K2200" s="4" t="str">
        <f>IF(Table7[[#This Row],[RejectedQty]]=0,"","Rejected")</f>
        <v/>
      </c>
    </row>
    <row r="2201" spans="1:11" x14ac:dyDescent="0.25">
      <c r="A2201" s="5">
        <v>3072</v>
      </c>
      <c r="B2201" s="5">
        <v>1255</v>
      </c>
      <c r="C2201" s="5">
        <v>2840</v>
      </c>
      <c r="D2201" s="18">
        <v>44169</v>
      </c>
      <c r="E2201" s="19">
        <v>123</v>
      </c>
      <c r="F2201" s="19">
        <v>455</v>
      </c>
      <c r="G2201" s="5">
        <v>3</v>
      </c>
      <c r="H2201" s="5">
        <v>0</v>
      </c>
      <c r="I2201" s="5">
        <v>3</v>
      </c>
      <c r="J2201" s="70">
        <f>VLOOKUP(Table7[[#This Row],[PurchaseOrderID]],Purchase_Order!$A$2:$E$1228,5,0)</f>
        <v>1540</v>
      </c>
      <c r="K2201" s="4" t="str">
        <f>IF(Table7[[#This Row],[RejectedQty]]=0,"","Rejected")</f>
        <v/>
      </c>
    </row>
    <row r="2202" spans="1:11" x14ac:dyDescent="0.25">
      <c r="A2202" s="4">
        <v>3073</v>
      </c>
      <c r="B2202" s="4">
        <v>1255</v>
      </c>
      <c r="C2202" s="4">
        <v>2841</v>
      </c>
      <c r="D2202" s="20">
        <v>44169</v>
      </c>
      <c r="E2202" s="21">
        <v>123</v>
      </c>
      <c r="F2202" s="21">
        <v>456</v>
      </c>
      <c r="G2202" s="4">
        <v>3</v>
      </c>
      <c r="H2202" s="4">
        <v>0</v>
      </c>
      <c r="I2202" s="4">
        <v>3</v>
      </c>
      <c r="J2202" s="70">
        <f>VLOOKUP(Table7[[#This Row],[PurchaseOrderID]],Purchase_Order!$A$2:$E$1228,5,0)</f>
        <v>1540</v>
      </c>
      <c r="K2202" s="4" t="str">
        <f>IF(Table7[[#This Row],[RejectedQty]]=0,"","Rejected")</f>
        <v/>
      </c>
    </row>
    <row r="2203" spans="1:11" x14ac:dyDescent="0.25">
      <c r="A2203" s="5">
        <v>3074</v>
      </c>
      <c r="B2203" s="5">
        <v>1255</v>
      </c>
      <c r="C2203" s="5">
        <v>2842</v>
      </c>
      <c r="D2203" s="18">
        <v>44169</v>
      </c>
      <c r="E2203" s="19">
        <v>125</v>
      </c>
      <c r="F2203" s="19">
        <v>457</v>
      </c>
      <c r="G2203" s="5">
        <v>3</v>
      </c>
      <c r="H2203" s="5">
        <v>0</v>
      </c>
      <c r="I2203" s="5">
        <v>3</v>
      </c>
      <c r="J2203" s="70">
        <f>VLOOKUP(Table7[[#This Row],[PurchaseOrderID]],Purchase_Order!$A$2:$E$1228,5,0)</f>
        <v>1540</v>
      </c>
      <c r="K2203" s="4" t="str">
        <f>IF(Table7[[#This Row],[RejectedQty]]=0,"","Rejected")</f>
        <v/>
      </c>
    </row>
    <row r="2204" spans="1:11" x14ac:dyDescent="0.25">
      <c r="A2204" s="4">
        <v>3075</v>
      </c>
      <c r="B2204" s="4">
        <v>1255</v>
      </c>
      <c r="C2204" s="4">
        <v>2843</v>
      </c>
      <c r="D2204" s="20">
        <v>44169</v>
      </c>
      <c r="E2204" s="21">
        <v>125</v>
      </c>
      <c r="F2204" s="21">
        <v>458</v>
      </c>
      <c r="G2204" s="4">
        <v>3</v>
      </c>
      <c r="H2204" s="4">
        <v>0</v>
      </c>
      <c r="I2204" s="4">
        <v>3</v>
      </c>
      <c r="J2204" s="70">
        <f>VLOOKUP(Table7[[#This Row],[PurchaseOrderID]],Purchase_Order!$A$2:$E$1228,5,0)</f>
        <v>1540</v>
      </c>
      <c r="K2204" s="4" t="str">
        <f>IF(Table7[[#This Row],[RejectedQty]]=0,"","Rejected")</f>
        <v/>
      </c>
    </row>
    <row r="2205" spans="1:11" x14ac:dyDescent="0.25">
      <c r="A2205" s="5">
        <v>3076</v>
      </c>
      <c r="B2205" s="5">
        <v>1255</v>
      </c>
      <c r="C2205" s="5">
        <v>2844</v>
      </c>
      <c r="D2205" s="18">
        <v>44169</v>
      </c>
      <c r="E2205" s="19">
        <v>125</v>
      </c>
      <c r="F2205" s="19">
        <v>459</v>
      </c>
      <c r="G2205" s="5">
        <v>3</v>
      </c>
      <c r="H2205" s="5">
        <v>0</v>
      </c>
      <c r="I2205" s="5">
        <v>3</v>
      </c>
      <c r="J2205" s="70">
        <f>VLOOKUP(Table7[[#This Row],[PurchaseOrderID]],Purchase_Order!$A$2:$E$1228,5,0)</f>
        <v>1540</v>
      </c>
      <c r="K2205" s="4" t="str">
        <f>IF(Table7[[#This Row],[RejectedQty]]=0,"","Rejected")</f>
        <v/>
      </c>
    </row>
    <row r="2206" spans="1:11" x14ac:dyDescent="0.25">
      <c r="A2206" s="4">
        <v>3077</v>
      </c>
      <c r="B2206" s="4">
        <v>1255</v>
      </c>
      <c r="C2206" s="4">
        <v>2845</v>
      </c>
      <c r="D2206" s="20">
        <v>44169</v>
      </c>
      <c r="E2206" s="21">
        <v>125</v>
      </c>
      <c r="F2206" s="21">
        <v>460</v>
      </c>
      <c r="G2206" s="4">
        <v>3</v>
      </c>
      <c r="H2206" s="4">
        <v>0</v>
      </c>
      <c r="I2206" s="4">
        <v>3</v>
      </c>
      <c r="J2206" s="70">
        <f>VLOOKUP(Table7[[#This Row],[PurchaseOrderID]],Purchase_Order!$A$2:$E$1228,5,0)</f>
        <v>1540</v>
      </c>
      <c r="K2206" s="4" t="str">
        <f>IF(Table7[[#This Row],[RejectedQty]]=0,"","Rejected")</f>
        <v/>
      </c>
    </row>
    <row r="2207" spans="1:11" x14ac:dyDescent="0.25">
      <c r="A2207" s="5">
        <v>3078</v>
      </c>
      <c r="B2207" s="5">
        <v>1255</v>
      </c>
      <c r="C2207" s="5">
        <v>2846</v>
      </c>
      <c r="D2207" s="18">
        <v>44169</v>
      </c>
      <c r="E2207" s="19">
        <v>123</v>
      </c>
      <c r="F2207" s="19">
        <v>461</v>
      </c>
      <c r="G2207" s="5">
        <v>3</v>
      </c>
      <c r="H2207" s="5">
        <v>0</v>
      </c>
      <c r="I2207" s="5">
        <v>3</v>
      </c>
      <c r="J2207" s="70">
        <f>VLOOKUP(Table7[[#This Row],[PurchaseOrderID]],Purchase_Order!$A$2:$E$1228,5,0)</f>
        <v>1540</v>
      </c>
      <c r="K2207" s="4" t="str">
        <f>IF(Table7[[#This Row],[RejectedQty]]=0,"","Rejected")</f>
        <v/>
      </c>
    </row>
    <row r="2208" spans="1:11" x14ac:dyDescent="0.25">
      <c r="A2208" s="4">
        <v>3079</v>
      </c>
      <c r="B2208" s="4">
        <v>1256</v>
      </c>
      <c r="C2208" s="4">
        <v>2847</v>
      </c>
      <c r="D2208" s="20">
        <v>44169</v>
      </c>
      <c r="E2208" s="21">
        <v>125</v>
      </c>
      <c r="F2208" s="21">
        <v>941</v>
      </c>
      <c r="G2208" s="4">
        <v>468</v>
      </c>
      <c r="H2208" s="4">
        <v>0</v>
      </c>
      <c r="I2208" s="4">
        <v>468</v>
      </c>
      <c r="J2208" s="70">
        <f>VLOOKUP(Table7[[#This Row],[PurchaseOrderID]],Purchase_Order!$A$2:$E$1228,5,0)</f>
        <v>1628</v>
      </c>
      <c r="K2208" s="4" t="str">
        <f>IF(Table7[[#This Row],[RejectedQty]]=0,"","Rejected")</f>
        <v/>
      </c>
    </row>
    <row r="2209" spans="1:11" x14ac:dyDescent="0.25">
      <c r="A2209" s="5">
        <v>3080</v>
      </c>
      <c r="B2209" s="5">
        <v>1257</v>
      </c>
      <c r="C2209" s="5">
        <v>2848</v>
      </c>
      <c r="D2209" s="18">
        <v>44170</v>
      </c>
      <c r="E2209" s="19">
        <v>125</v>
      </c>
      <c r="F2209" s="19">
        <v>320</v>
      </c>
      <c r="G2209" s="5">
        <v>3</v>
      </c>
      <c r="H2209" s="5">
        <v>0</v>
      </c>
      <c r="I2209" s="5">
        <v>3</v>
      </c>
      <c r="J2209" s="70">
        <f>VLOOKUP(Table7[[#This Row],[PurchaseOrderID]],Purchase_Order!$A$2:$E$1228,5,0)</f>
        <v>1604</v>
      </c>
      <c r="K2209" s="4" t="str">
        <f>IF(Table7[[#This Row],[RejectedQty]]=0,"","Rejected")</f>
        <v/>
      </c>
    </row>
    <row r="2210" spans="1:11" x14ac:dyDescent="0.25">
      <c r="A2210" s="4">
        <v>3081</v>
      </c>
      <c r="B2210" s="4">
        <v>1257</v>
      </c>
      <c r="C2210" s="4">
        <v>2849</v>
      </c>
      <c r="D2210" s="20">
        <v>44170</v>
      </c>
      <c r="E2210" s="21">
        <v>125</v>
      </c>
      <c r="F2210" s="21">
        <v>321</v>
      </c>
      <c r="G2210" s="4">
        <v>3</v>
      </c>
      <c r="H2210" s="4">
        <v>0</v>
      </c>
      <c r="I2210" s="4">
        <v>3</v>
      </c>
      <c r="J2210" s="70">
        <f>VLOOKUP(Table7[[#This Row],[PurchaseOrderID]],Purchase_Order!$A$2:$E$1228,5,0)</f>
        <v>1604</v>
      </c>
      <c r="K2210" s="4" t="str">
        <f>IF(Table7[[#This Row],[RejectedQty]]=0,"","Rejected")</f>
        <v/>
      </c>
    </row>
    <row r="2211" spans="1:11" x14ac:dyDescent="0.25">
      <c r="A2211" s="5">
        <v>3082</v>
      </c>
      <c r="B2211" s="5">
        <v>1257</v>
      </c>
      <c r="C2211" s="5">
        <v>2850</v>
      </c>
      <c r="D2211" s="18">
        <v>44170</v>
      </c>
      <c r="E2211" s="19">
        <v>123</v>
      </c>
      <c r="F2211" s="19">
        <v>322</v>
      </c>
      <c r="G2211" s="5">
        <v>60</v>
      </c>
      <c r="H2211" s="5">
        <v>0</v>
      </c>
      <c r="I2211" s="5">
        <v>60</v>
      </c>
      <c r="J2211" s="70">
        <f>VLOOKUP(Table7[[#This Row],[PurchaseOrderID]],Purchase_Order!$A$2:$E$1228,5,0)</f>
        <v>1604</v>
      </c>
      <c r="K2211" s="4" t="str">
        <f>IF(Table7[[#This Row],[RejectedQty]]=0,"","Rejected")</f>
        <v/>
      </c>
    </row>
    <row r="2212" spans="1:11" x14ac:dyDescent="0.25">
      <c r="A2212" s="4">
        <v>3083</v>
      </c>
      <c r="B2212" s="4">
        <v>1258</v>
      </c>
      <c r="C2212" s="4">
        <v>2851</v>
      </c>
      <c r="D2212" s="20">
        <v>44170</v>
      </c>
      <c r="E2212" s="21">
        <v>123</v>
      </c>
      <c r="F2212" s="21">
        <v>504</v>
      </c>
      <c r="G2212" s="4">
        <v>3</v>
      </c>
      <c r="H2212" s="4">
        <v>0</v>
      </c>
      <c r="I2212" s="4">
        <v>3</v>
      </c>
      <c r="J2212" s="70">
        <f>VLOOKUP(Table7[[#This Row],[PurchaseOrderID]],Purchase_Order!$A$2:$E$1228,5,0)</f>
        <v>1690</v>
      </c>
      <c r="K2212" s="4" t="str">
        <f>IF(Table7[[#This Row],[RejectedQty]]=0,"","Rejected")</f>
        <v/>
      </c>
    </row>
    <row r="2213" spans="1:11" x14ac:dyDescent="0.25">
      <c r="A2213" s="5">
        <v>3084</v>
      </c>
      <c r="B2213" s="5">
        <v>1259</v>
      </c>
      <c r="C2213" s="5">
        <v>2852</v>
      </c>
      <c r="D2213" s="18">
        <v>44170</v>
      </c>
      <c r="E2213" s="19">
        <v>123</v>
      </c>
      <c r="F2213" s="19">
        <v>497</v>
      </c>
      <c r="G2213" s="5">
        <v>3</v>
      </c>
      <c r="H2213" s="5">
        <v>0</v>
      </c>
      <c r="I2213" s="5">
        <v>3</v>
      </c>
      <c r="J2213" s="70">
        <f>VLOOKUP(Table7[[#This Row],[PurchaseOrderID]],Purchase_Order!$A$2:$E$1228,5,0)</f>
        <v>1566</v>
      </c>
      <c r="K2213" s="4" t="str">
        <f>IF(Table7[[#This Row],[RejectedQty]]=0,"","Rejected")</f>
        <v/>
      </c>
    </row>
    <row r="2214" spans="1:11" x14ac:dyDescent="0.25">
      <c r="A2214" s="4">
        <v>3085</v>
      </c>
      <c r="B2214" s="4">
        <v>1260</v>
      </c>
      <c r="C2214" s="4">
        <v>2853</v>
      </c>
      <c r="D2214" s="20">
        <v>44170</v>
      </c>
      <c r="E2214" s="21">
        <v>123</v>
      </c>
      <c r="F2214" s="21">
        <v>323</v>
      </c>
      <c r="G2214" s="4">
        <v>3</v>
      </c>
      <c r="H2214" s="4">
        <v>0</v>
      </c>
      <c r="I2214" s="4">
        <v>3</v>
      </c>
      <c r="J2214" s="70">
        <f>VLOOKUP(Table7[[#This Row],[PurchaseOrderID]],Purchase_Order!$A$2:$E$1228,5,0)</f>
        <v>1698</v>
      </c>
      <c r="K2214" s="4" t="str">
        <f>IF(Table7[[#This Row],[RejectedQty]]=0,"","Rejected")</f>
        <v/>
      </c>
    </row>
    <row r="2215" spans="1:11" x14ac:dyDescent="0.25">
      <c r="A2215" s="5">
        <v>3086</v>
      </c>
      <c r="B2215" s="5">
        <v>1261</v>
      </c>
      <c r="C2215" s="5">
        <v>2854</v>
      </c>
      <c r="D2215" s="18">
        <v>44170</v>
      </c>
      <c r="E2215" s="19">
        <v>123</v>
      </c>
      <c r="F2215" s="19">
        <v>523</v>
      </c>
      <c r="G2215" s="5">
        <v>550</v>
      </c>
      <c r="H2215" s="5">
        <v>0</v>
      </c>
      <c r="I2215" s="5">
        <v>550</v>
      </c>
      <c r="J2215" s="70">
        <f>VLOOKUP(Table7[[#This Row],[PurchaseOrderID]],Purchase_Order!$A$2:$E$1228,5,0)</f>
        <v>1560</v>
      </c>
      <c r="K2215" s="4" t="str">
        <f>IF(Table7[[#This Row],[RejectedQty]]=0,"","Rejected")</f>
        <v/>
      </c>
    </row>
    <row r="2216" spans="1:11" x14ac:dyDescent="0.25">
      <c r="A2216" s="4">
        <v>3087</v>
      </c>
      <c r="B2216" s="4">
        <v>1261</v>
      </c>
      <c r="C2216" s="4">
        <v>2855</v>
      </c>
      <c r="D2216" s="20">
        <v>44170</v>
      </c>
      <c r="E2216" s="21">
        <v>123</v>
      </c>
      <c r="F2216" s="21">
        <v>524</v>
      </c>
      <c r="G2216" s="4">
        <v>550</v>
      </c>
      <c r="H2216" s="4">
        <v>0</v>
      </c>
      <c r="I2216" s="4">
        <v>550</v>
      </c>
      <c r="J2216" s="70">
        <f>VLOOKUP(Table7[[#This Row],[PurchaseOrderID]],Purchase_Order!$A$2:$E$1228,5,0)</f>
        <v>1560</v>
      </c>
      <c r="K2216" s="4" t="str">
        <f>IF(Table7[[#This Row],[RejectedQty]]=0,"","Rejected")</f>
        <v/>
      </c>
    </row>
    <row r="2217" spans="1:11" x14ac:dyDescent="0.25">
      <c r="A2217" s="5">
        <v>3088</v>
      </c>
      <c r="B2217" s="5">
        <v>1262</v>
      </c>
      <c r="C2217" s="5">
        <v>2856</v>
      </c>
      <c r="D2217" s="18">
        <v>44170</v>
      </c>
      <c r="E2217" s="19">
        <v>123</v>
      </c>
      <c r="F2217" s="19">
        <v>492</v>
      </c>
      <c r="G2217" s="5">
        <v>60</v>
      </c>
      <c r="H2217" s="5">
        <v>9</v>
      </c>
      <c r="I2217" s="5">
        <v>51</v>
      </c>
      <c r="J2217" s="70">
        <f>VLOOKUP(Table7[[#This Row],[PurchaseOrderID]],Purchase_Order!$A$2:$E$1228,5,0)</f>
        <v>1692</v>
      </c>
      <c r="K2217" s="4" t="str">
        <f>IF(Table7[[#This Row],[RejectedQty]]=0,"","Rejected")</f>
        <v>Rejected</v>
      </c>
    </row>
    <row r="2218" spans="1:11" x14ac:dyDescent="0.25">
      <c r="A2218" s="4">
        <v>3089</v>
      </c>
      <c r="B2218" s="4">
        <v>1262</v>
      </c>
      <c r="C2218" s="4">
        <v>2857</v>
      </c>
      <c r="D2218" s="20">
        <v>44170</v>
      </c>
      <c r="E2218" s="21">
        <v>125</v>
      </c>
      <c r="F2218" s="21">
        <v>493</v>
      </c>
      <c r="G2218" s="4">
        <v>60</v>
      </c>
      <c r="H2218" s="4">
        <v>0</v>
      </c>
      <c r="I2218" s="4">
        <v>60</v>
      </c>
      <c r="J2218" s="70">
        <f>VLOOKUP(Table7[[#This Row],[PurchaseOrderID]],Purchase_Order!$A$2:$E$1228,5,0)</f>
        <v>1692</v>
      </c>
      <c r="K2218" s="4" t="str">
        <f>IF(Table7[[#This Row],[RejectedQty]]=0,"","Rejected")</f>
        <v/>
      </c>
    </row>
    <row r="2219" spans="1:11" x14ac:dyDescent="0.25">
      <c r="A2219" s="5">
        <v>3090</v>
      </c>
      <c r="B2219" s="5">
        <v>1263</v>
      </c>
      <c r="C2219" s="5">
        <v>2858</v>
      </c>
      <c r="D2219" s="18">
        <v>44170</v>
      </c>
      <c r="E2219" s="19">
        <v>125</v>
      </c>
      <c r="F2219" s="19">
        <v>910</v>
      </c>
      <c r="G2219" s="5">
        <v>550</v>
      </c>
      <c r="H2219" s="5">
        <v>0</v>
      </c>
      <c r="I2219" s="5">
        <v>550</v>
      </c>
      <c r="J2219" s="70">
        <f>VLOOKUP(Table7[[#This Row],[PurchaseOrderID]],Purchase_Order!$A$2:$E$1228,5,0)</f>
        <v>1696</v>
      </c>
      <c r="K2219" s="4" t="str">
        <f>IF(Table7[[#This Row],[RejectedQty]]=0,"","Rejected")</f>
        <v/>
      </c>
    </row>
    <row r="2220" spans="1:11" x14ac:dyDescent="0.25">
      <c r="A2220" s="4">
        <v>3091</v>
      </c>
      <c r="B2220" s="4">
        <v>1263</v>
      </c>
      <c r="C2220" s="4">
        <v>2859</v>
      </c>
      <c r="D2220" s="20">
        <v>44170</v>
      </c>
      <c r="E2220" s="21">
        <v>123</v>
      </c>
      <c r="F2220" s="21">
        <v>911</v>
      </c>
      <c r="G2220" s="4">
        <v>550</v>
      </c>
      <c r="H2220" s="4">
        <v>0</v>
      </c>
      <c r="I2220" s="4">
        <v>550</v>
      </c>
      <c r="J2220" s="70">
        <f>VLOOKUP(Table7[[#This Row],[PurchaseOrderID]],Purchase_Order!$A$2:$E$1228,5,0)</f>
        <v>1696</v>
      </c>
      <c r="K2220" s="4" t="str">
        <f>IF(Table7[[#This Row],[RejectedQty]]=0,"","Rejected")</f>
        <v/>
      </c>
    </row>
    <row r="2221" spans="1:11" x14ac:dyDescent="0.25">
      <c r="A2221" s="5">
        <v>3092</v>
      </c>
      <c r="B2221" s="5">
        <v>1263</v>
      </c>
      <c r="C2221" s="5">
        <v>2860</v>
      </c>
      <c r="D2221" s="18">
        <v>44170</v>
      </c>
      <c r="E2221" s="19">
        <v>125</v>
      </c>
      <c r="F2221" s="19">
        <v>912</v>
      </c>
      <c r="G2221" s="5">
        <v>550</v>
      </c>
      <c r="H2221" s="5">
        <v>0</v>
      </c>
      <c r="I2221" s="5">
        <v>550</v>
      </c>
      <c r="J2221" s="70">
        <f>VLOOKUP(Table7[[#This Row],[PurchaseOrderID]],Purchase_Order!$A$2:$E$1228,5,0)</f>
        <v>1696</v>
      </c>
      <c r="K2221" s="4" t="str">
        <f>IF(Table7[[#This Row],[RejectedQty]]=0,"","Rejected")</f>
        <v/>
      </c>
    </row>
    <row r="2222" spans="1:11" x14ac:dyDescent="0.25">
      <c r="A2222" s="4">
        <v>3093</v>
      </c>
      <c r="B2222" s="4">
        <v>1264</v>
      </c>
      <c r="C2222" s="4">
        <v>2861</v>
      </c>
      <c r="D2222" s="20">
        <v>44170</v>
      </c>
      <c r="E2222" s="21">
        <v>123</v>
      </c>
      <c r="F2222" s="21">
        <v>506</v>
      </c>
      <c r="G2222" s="4">
        <v>60</v>
      </c>
      <c r="H2222" s="4">
        <v>0</v>
      </c>
      <c r="I2222" s="4">
        <v>60</v>
      </c>
      <c r="J2222" s="70">
        <f>VLOOKUP(Table7[[#This Row],[PurchaseOrderID]],Purchase_Order!$A$2:$E$1228,5,0)</f>
        <v>1504</v>
      </c>
      <c r="K2222" s="4" t="str">
        <f>IF(Table7[[#This Row],[RejectedQty]]=0,"","Rejected")</f>
        <v/>
      </c>
    </row>
    <row r="2223" spans="1:11" x14ac:dyDescent="0.25">
      <c r="A2223" s="5">
        <v>3094</v>
      </c>
      <c r="B2223" s="5">
        <v>1265</v>
      </c>
      <c r="C2223" s="5">
        <v>2862</v>
      </c>
      <c r="D2223" s="18">
        <v>44171</v>
      </c>
      <c r="E2223" s="19">
        <v>123</v>
      </c>
      <c r="F2223" s="19">
        <v>351</v>
      </c>
      <c r="G2223" s="5">
        <v>550</v>
      </c>
      <c r="H2223" s="5">
        <v>0</v>
      </c>
      <c r="I2223" s="5">
        <v>550</v>
      </c>
      <c r="J2223" s="70">
        <f>VLOOKUP(Table7[[#This Row],[PurchaseOrderID]],Purchase_Order!$A$2:$E$1228,5,0)</f>
        <v>1544</v>
      </c>
      <c r="K2223" s="4" t="str">
        <f>IF(Table7[[#This Row],[RejectedQty]]=0,"","Rejected")</f>
        <v/>
      </c>
    </row>
    <row r="2224" spans="1:11" x14ac:dyDescent="0.25">
      <c r="A2224" s="4">
        <v>3095</v>
      </c>
      <c r="B2224" s="4">
        <v>1265</v>
      </c>
      <c r="C2224" s="4">
        <v>2863</v>
      </c>
      <c r="D2224" s="20">
        <v>44171</v>
      </c>
      <c r="E2224" s="21">
        <v>125</v>
      </c>
      <c r="F2224" s="21">
        <v>352</v>
      </c>
      <c r="G2224" s="4">
        <v>523</v>
      </c>
      <c r="H2224" s="4">
        <v>0</v>
      </c>
      <c r="I2224" s="4">
        <v>523</v>
      </c>
      <c r="J2224" s="70">
        <f>VLOOKUP(Table7[[#This Row],[PurchaseOrderID]],Purchase_Order!$A$2:$E$1228,5,0)</f>
        <v>1544</v>
      </c>
      <c r="K2224" s="4" t="str">
        <f>IF(Table7[[#This Row],[RejectedQty]]=0,"","Rejected")</f>
        <v/>
      </c>
    </row>
    <row r="2225" spans="1:11" x14ac:dyDescent="0.25">
      <c r="A2225" s="5">
        <v>3096</v>
      </c>
      <c r="B2225" s="5">
        <v>1265</v>
      </c>
      <c r="C2225" s="5">
        <v>2864</v>
      </c>
      <c r="D2225" s="18">
        <v>44171</v>
      </c>
      <c r="E2225" s="19">
        <v>125</v>
      </c>
      <c r="F2225" s="19">
        <v>679</v>
      </c>
      <c r="G2225" s="5">
        <v>550</v>
      </c>
      <c r="H2225" s="5">
        <v>0</v>
      </c>
      <c r="I2225" s="5">
        <v>550</v>
      </c>
      <c r="J2225" s="70">
        <f>VLOOKUP(Table7[[#This Row],[PurchaseOrderID]],Purchase_Order!$A$2:$E$1228,5,0)</f>
        <v>1544</v>
      </c>
      <c r="K2225" s="4" t="str">
        <f>IF(Table7[[#This Row],[RejectedQty]]=0,"","Rejected")</f>
        <v/>
      </c>
    </row>
    <row r="2226" spans="1:11" x14ac:dyDescent="0.25">
      <c r="A2226" s="4">
        <v>3097</v>
      </c>
      <c r="B2226" s="4">
        <v>1266</v>
      </c>
      <c r="C2226" s="4">
        <v>2865</v>
      </c>
      <c r="D2226" s="20">
        <v>44171</v>
      </c>
      <c r="E2226" s="21">
        <v>125</v>
      </c>
      <c r="F2226" s="21">
        <v>507</v>
      </c>
      <c r="G2226" s="4">
        <v>468</v>
      </c>
      <c r="H2226" s="4">
        <v>0</v>
      </c>
      <c r="I2226" s="4">
        <v>468</v>
      </c>
      <c r="J2226" s="70">
        <f>VLOOKUP(Table7[[#This Row],[PurchaseOrderID]],Purchase_Order!$A$2:$E$1228,5,0)</f>
        <v>1530</v>
      </c>
      <c r="K2226" s="4" t="str">
        <f>IF(Table7[[#This Row],[RejectedQty]]=0,"","Rejected")</f>
        <v/>
      </c>
    </row>
    <row r="2227" spans="1:11" x14ac:dyDescent="0.25">
      <c r="A2227" s="5">
        <v>3098</v>
      </c>
      <c r="B2227" s="5">
        <v>1266</v>
      </c>
      <c r="C2227" s="5">
        <v>2866</v>
      </c>
      <c r="D2227" s="18">
        <v>44171</v>
      </c>
      <c r="E2227" s="19">
        <v>125</v>
      </c>
      <c r="F2227" s="19">
        <v>508</v>
      </c>
      <c r="G2227" s="5">
        <v>550</v>
      </c>
      <c r="H2227" s="5">
        <v>0</v>
      </c>
      <c r="I2227" s="5">
        <v>550</v>
      </c>
      <c r="J2227" s="70">
        <f>VLOOKUP(Table7[[#This Row],[PurchaseOrderID]],Purchase_Order!$A$2:$E$1228,5,0)</f>
        <v>1530</v>
      </c>
      <c r="K2227" s="4" t="str">
        <f>IF(Table7[[#This Row],[RejectedQty]]=0,"","Rejected")</f>
        <v/>
      </c>
    </row>
    <row r="2228" spans="1:11" x14ac:dyDescent="0.25">
      <c r="A2228" s="4">
        <v>3099</v>
      </c>
      <c r="B2228" s="4">
        <v>1267</v>
      </c>
      <c r="C2228" s="4">
        <v>2867</v>
      </c>
      <c r="D2228" s="20">
        <v>44171</v>
      </c>
      <c r="E2228" s="21">
        <v>123</v>
      </c>
      <c r="F2228" s="21">
        <v>355</v>
      </c>
      <c r="G2228" s="4">
        <v>550</v>
      </c>
      <c r="H2228" s="4">
        <v>0</v>
      </c>
      <c r="I2228" s="4">
        <v>550</v>
      </c>
      <c r="J2228" s="70">
        <f>VLOOKUP(Table7[[#This Row],[PurchaseOrderID]],Purchase_Order!$A$2:$E$1228,5,0)</f>
        <v>1508</v>
      </c>
      <c r="K2228" s="4" t="str">
        <f>IF(Table7[[#This Row],[RejectedQty]]=0,"","Rejected")</f>
        <v/>
      </c>
    </row>
    <row r="2229" spans="1:11" x14ac:dyDescent="0.25">
      <c r="A2229" s="5">
        <v>3100</v>
      </c>
      <c r="B2229" s="5">
        <v>1267</v>
      </c>
      <c r="C2229" s="5">
        <v>2868</v>
      </c>
      <c r="D2229" s="18">
        <v>44171</v>
      </c>
      <c r="E2229" s="19">
        <v>125</v>
      </c>
      <c r="F2229" s="19">
        <v>940</v>
      </c>
      <c r="G2229" s="5">
        <v>550</v>
      </c>
      <c r="H2229" s="5">
        <v>0</v>
      </c>
      <c r="I2229" s="5">
        <v>550</v>
      </c>
      <c r="J2229" s="70">
        <f>VLOOKUP(Table7[[#This Row],[PurchaseOrderID]],Purchase_Order!$A$2:$E$1228,5,0)</f>
        <v>1508</v>
      </c>
      <c r="K2229" s="4" t="str">
        <f>IF(Table7[[#This Row],[RejectedQty]]=0,"","Rejected")</f>
        <v/>
      </c>
    </row>
    <row r="2230" spans="1:11" x14ac:dyDescent="0.25">
      <c r="A2230" s="4">
        <v>3101</v>
      </c>
      <c r="B2230" s="4">
        <v>1267</v>
      </c>
      <c r="C2230" s="4">
        <v>2869</v>
      </c>
      <c r="D2230" s="20">
        <v>44171</v>
      </c>
      <c r="E2230" s="21">
        <v>125</v>
      </c>
      <c r="F2230" s="21">
        <v>535</v>
      </c>
      <c r="G2230" s="4">
        <v>550</v>
      </c>
      <c r="H2230" s="4">
        <v>0</v>
      </c>
      <c r="I2230" s="4">
        <v>550</v>
      </c>
      <c r="J2230" s="70">
        <f>VLOOKUP(Table7[[#This Row],[PurchaseOrderID]],Purchase_Order!$A$2:$E$1228,5,0)</f>
        <v>1508</v>
      </c>
      <c r="K2230" s="4" t="str">
        <f>IF(Table7[[#This Row],[RejectedQty]]=0,"","Rejected")</f>
        <v/>
      </c>
    </row>
    <row r="2231" spans="1:11" x14ac:dyDescent="0.25">
      <c r="A2231" s="5">
        <v>3102</v>
      </c>
      <c r="B2231" s="5">
        <v>1268</v>
      </c>
      <c r="C2231" s="5">
        <v>2870</v>
      </c>
      <c r="D2231" s="18">
        <v>44171</v>
      </c>
      <c r="E2231" s="19">
        <v>125</v>
      </c>
      <c r="F2231" s="19">
        <v>351</v>
      </c>
      <c r="G2231" s="5">
        <v>550</v>
      </c>
      <c r="H2231" s="5">
        <v>0</v>
      </c>
      <c r="I2231" s="5">
        <v>550</v>
      </c>
      <c r="J2231" s="70">
        <f>VLOOKUP(Table7[[#This Row],[PurchaseOrderID]],Purchase_Order!$A$2:$E$1228,5,0)</f>
        <v>1694</v>
      </c>
      <c r="K2231" s="4" t="str">
        <f>IF(Table7[[#This Row],[RejectedQty]]=0,"","Rejected")</f>
        <v/>
      </c>
    </row>
    <row r="2232" spans="1:11" x14ac:dyDescent="0.25">
      <c r="A2232" s="4">
        <v>3103</v>
      </c>
      <c r="B2232" s="4">
        <v>1268</v>
      </c>
      <c r="C2232" s="4">
        <v>2871</v>
      </c>
      <c r="D2232" s="20">
        <v>44171</v>
      </c>
      <c r="E2232" s="21">
        <v>123</v>
      </c>
      <c r="F2232" s="21">
        <v>352</v>
      </c>
      <c r="G2232" s="4">
        <v>550</v>
      </c>
      <c r="H2232" s="4">
        <v>0</v>
      </c>
      <c r="I2232" s="4">
        <v>550</v>
      </c>
      <c r="J2232" s="70">
        <f>VLOOKUP(Table7[[#This Row],[PurchaseOrderID]],Purchase_Order!$A$2:$E$1228,5,0)</f>
        <v>1694</v>
      </c>
      <c r="K2232" s="4" t="str">
        <f>IF(Table7[[#This Row],[RejectedQty]]=0,"","Rejected")</f>
        <v/>
      </c>
    </row>
    <row r="2233" spans="1:11" x14ac:dyDescent="0.25">
      <c r="A2233" s="5">
        <v>3104</v>
      </c>
      <c r="B2233" s="5">
        <v>1268</v>
      </c>
      <c r="C2233" s="5">
        <v>2872</v>
      </c>
      <c r="D2233" s="18">
        <v>44171</v>
      </c>
      <c r="E2233" s="19">
        <v>123</v>
      </c>
      <c r="F2233" s="19">
        <v>679</v>
      </c>
      <c r="G2233" s="5">
        <v>550</v>
      </c>
      <c r="H2233" s="5">
        <v>0</v>
      </c>
      <c r="I2233" s="5">
        <v>550</v>
      </c>
      <c r="J2233" s="70">
        <f>VLOOKUP(Table7[[#This Row],[PurchaseOrderID]],Purchase_Order!$A$2:$E$1228,5,0)</f>
        <v>1694</v>
      </c>
      <c r="K2233" s="4" t="str">
        <f>IF(Table7[[#This Row],[RejectedQty]]=0,"","Rejected")</f>
        <v/>
      </c>
    </row>
    <row r="2234" spans="1:11" x14ac:dyDescent="0.25">
      <c r="A2234" s="4">
        <v>3105</v>
      </c>
      <c r="B2234" s="4">
        <v>1269</v>
      </c>
      <c r="C2234" s="4">
        <v>2873</v>
      </c>
      <c r="D2234" s="20">
        <v>44171</v>
      </c>
      <c r="E2234" s="21">
        <v>123</v>
      </c>
      <c r="F2234" s="21">
        <v>507</v>
      </c>
      <c r="G2234" s="4">
        <v>550</v>
      </c>
      <c r="H2234" s="4">
        <v>0</v>
      </c>
      <c r="I2234" s="4">
        <v>550</v>
      </c>
      <c r="J2234" s="70">
        <f>VLOOKUP(Table7[[#This Row],[PurchaseOrderID]],Purchase_Order!$A$2:$E$1228,5,0)</f>
        <v>1624</v>
      </c>
      <c r="K2234" s="4" t="str">
        <f>IF(Table7[[#This Row],[RejectedQty]]=0,"","Rejected")</f>
        <v/>
      </c>
    </row>
    <row r="2235" spans="1:11" x14ac:dyDescent="0.25">
      <c r="A2235" s="5">
        <v>3106</v>
      </c>
      <c r="B2235" s="5">
        <v>1269</v>
      </c>
      <c r="C2235" s="5">
        <v>2874</v>
      </c>
      <c r="D2235" s="18">
        <v>44171</v>
      </c>
      <c r="E2235" s="19">
        <v>123</v>
      </c>
      <c r="F2235" s="19">
        <v>508</v>
      </c>
      <c r="G2235" s="5">
        <v>550</v>
      </c>
      <c r="H2235" s="5">
        <v>0</v>
      </c>
      <c r="I2235" s="5">
        <v>550</v>
      </c>
      <c r="J2235" s="70">
        <f>VLOOKUP(Table7[[#This Row],[PurchaseOrderID]],Purchase_Order!$A$2:$E$1228,5,0)</f>
        <v>1624</v>
      </c>
      <c r="K2235" s="4" t="str">
        <f>IF(Table7[[#This Row],[RejectedQty]]=0,"","Rejected")</f>
        <v/>
      </c>
    </row>
    <row r="2236" spans="1:11" x14ac:dyDescent="0.25">
      <c r="A2236" s="4">
        <v>3107</v>
      </c>
      <c r="B2236" s="4">
        <v>1270</v>
      </c>
      <c r="C2236" s="4">
        <v>2875</v>
      </c>
      <c r="D2236" s="20">
        <v>44171</v>
      </c>
      <c r="E2236" s="21">
        <v>123</v>
      </c>
      <c r="F2236" s="21">
        <v>491</v>
      </c>
      <c r="G2236" s="4">
        <v>3</v>
      </c>
      <c r="H2236" s="4">
        <v>0</v>
      </c>
      <c r="I2236" s="4">
        <v>3</v>
      </c>
      <c r="J2236" s="70">
        <f>VLOOKUP(Table7[[#This Row],[PurchaseOrderID]],Purchase_Order!$A$2:$E$1228,5,0)</f>
        <v>1548</v>
      </c>
      <c r="K2236" s="4" t="str">
        <f>IF(Table7[[#This Row],[RejectedQty]]=0,"","Rejected")</f>
        <v/>
      </c>
    </row>
    <row r="2237" spans="1:11" x14ac:dyDescent="0.25">
      <c r="A2237" s="5">
        <v>3108</v>
      </c>
      <c r="B2237" s="5">
        <v>1271</v>
      </c>
      <c r="C2237" s="5">
        <v>2876</v>
      </c>
      <c r="D2237" s="18">
        <v>44171</v>
      </c>
      <c r="E2237" s="19">
        <v>123</v>
      </c>
      <c r="F2237" s="19">
        <v>341</v>
      </c>
      <c r="G2237" s="5">
        <v>3</v>
      </c>
      <c r="H2237" s="5">
        <v>0</v>
      </c>
      <c r="I2237" s="5">
        <v>3</v>
      </c>
      <c r="J2237" s="70">
        <f>VLOOKUP(Table7[[#This Row],[PurchaseOrderID]],Purchase_Order!$A$2:$E$1228,5,0)</f>
        <v>1598</v>
      </c>
      <c r="K2237" s="4" t="str">
        <f>IF(Table7[[#This Row],[RejectedQty]]=0,"","Rejected")</f>
        <v/>
      </c>
    </row>
    <row r="2238" spans="1:11" x14ac:dyDescent="0.25">
      <c r="A2238" s="4">
        <v>3109</v>
      </c>
      <c r="B2238" s="4">
        <v>1271</v>
      </c>
      <c r="C2238" s="4">
        <v>2877</v>
      </c>
      <c r="D2238" s="20">
        <v>44171</v>
      </c>
      <c r="E2238" s="21">
        <v>123</v>
      </c>
      <c r="F2238" s="21">
        <v>342</v>
      </c>
      <c r="G2238" s="4">
        <v>3</v>
      </c>
      <c r="H2238" s="4">
        <v>0</v>
      </c>
      <c r="I2238" s="4">
        <v>3</v>
      </c>
      <c r="J2238" s="70">
        <f>VLOOKUP(Table7[[#This Row],[PurchaseOrderID]],Purchase_Order!$A$2:$E$1228,5,0)</f>
        <v>1598</v>
      </c>
      <c r="K2238" s="4" t="str">
        <f>IF(Table7[[#This Row],[RejectedQty]]=0,"","Rejected")</f>
        <v/>
      </c>
    </row>
    <row r="2239" spans="1:11" x14ac:dyDescent="0.25">
      <c r="A2239" s="5">
        <v>3110</v>
      </c>
      <c r="B2239" s="5">
        <v>1271</v>
      </c>
      <c r="C2239" s="5">
        <v>2878</v>
      </c>
      <c r="D2239" s="18">
        <v>44171</v>
      </c>
      <c r="E2239" s="19">
        <v>125</v>
      </c>
      <c r="F2239" s="19">
        <v>343</v>
      </c>
      <c r="G2239" s="5">
        <v>3</v>
      </c>
      <c r="H2239" s="5">
        <v>0</v>
      </c>
      <c r="I2239" s="5">
        <v>3</v>
      </c>
      <c r="J2239" s="70">
        <f>VLOOKUP(Table7[[#This Row],[PurchaseOrderID]],Purchase_Order!$A$2:$E$1228,5,0)</f>
        <v>1598</v>
      </c>
      <c r="K2239" s="4" t="str">
        <f>IF(Table7[[#This Row],[RejectedQty]]=0,"","Rejected")</f>
        <v/>
      </c>
    </row>
    <row r="2240" spans="1:11" x14ac:dyDescent="0.25">
      <c r="A2240" s="4">
        <v>3111</v>
      </c>
      <c r="B2240" s="4">
        <v>1271</v>
      </c>
      <c r="C2240" s="4">
        <v>2879</v>
      </c>
      <c r="D2240" s="20">
        <v>44171</v>
      </c>
      <c r="E2240" s="21">
        <v>125</v>
      </c>
      <c r="F2240" s="21">
        <v>344</v>
      </c>
      <c r="G2240" s="4">
        <v>3</v>
      </c>
      <c r="H2240" s="4">
        <v>0</v>
      </c>
      <c r="I2240" s="4">
        <v>3</v>
      </c>
      <c r="J2240" s="70">
        <f>VLOOKUP(Table7[[#This Row],[PurchaseOrderID]],Purchase_Order!$A$2:$E$1228,5,0)</f>
        <v>1598</v>
      </c>
      <c r="K2240" s="4" t="str">
        <f>IF(Table7[[#This Row],[RejectedQty]]=0,"","Rejected")</f>
        <v/>
      </c>
    </row>
    <row r="2241" spans="1:11" x14ac:dyDescent="0.25">
      <c r="A2241" s="5">
        <v>3112</v>
      </c>
      <c r="B2241" s="5">
        <v>1272</v>
      </c>
      <c r="C2241" s="5">
        <v>2880</v>
      </c>
      <c r="D2241" s="18">
        <v>44171</v>
      </c>
      <c r="E2241" s="19">
        <v>123</v>
      </c>
      <c r="F2241" s="19">
        <v>935</v>
      </c>
      <c r="G2241" s="5">
        <v>550</v>
      </c>
      <c r="H2241" s="5">
        <v>82</v>
      </c>
      <c r="I2241" s="5">
        <v>468</v>
      </c>
      <c r="J2241" s="70">
        <f>VLOOKUP(Table7[[#This Row],[PurchaseOrderID]],Purchase_Order!$A$2:$E$1228,5,0)</f>
        <v>1658</v>
      </c>
      <c r="K2241" s="4" t="str">
        <f>IF(Table7[[#This Row],[RejectedQty]]=0,"","Rejected")</f>
        <v>Rejected</v>
      </c>
    </row>
    <row r="2242" spans="1:11" x14ac:dyDescent="0.25">
      <c r="A2242" s="4">
        <v>3113</v>
      </c>
      <c r="B2242" s="4">
        <v>1272</v>
      </c>
      <c r="C2242" s="4">
        <v>2881</v>
      </c>
      <c r="D2242" s="20">
        <v>44171</v>
      </c>
      <c r="E2242" s="21">
        <v>125</v>
      </c>
      <c r="F2242" s="21">
        <v>936</v>
      </c>
      <c r="G2242" s="4">
        <v>550</v>
      </c>
      <c r="H2242" s="4">
        <v>0</v>
      </c>
      <c r="I2242" s="4">
        <v>550</v>
      </c>
      <c r="J2242" s="70">
        <f>VLOOKUP(Table7[[#This Row],[PurchaseOrderID]],Purchase_Order!$A$2:$E$1228,5,0)</f>
        <v>1658</v>
      </c>
      <c r="K2242" s="4" t="str">
        <f>IF(Table7[[#This Row],[RejectedQty]]=0,"","Rejected")</f>
        <v/>
      </c>
    </row>
    <row r="2243" spans="1:11" x14ac:dyDescent="0.25">
      <c r="A2243" s="5">
        <v>3114</v>
      </c>
      <c r="B2243" s="5">
        <v>1273</v>
      </c>
      <c r="C2243" s="5">
        <v>2882</v>
      </c>
      <c r="D2243" s="18">
        <v>44171</v>
      </c>
      <c r="E2243" s="19">
        <v>123</v>
      </c>
      <c r="F2243" s="19">
        <v>377</v>
      </c>
      <c r="G2243" s="5">
        <v>3</v>
      </c>
      <c r="H2243" s="5">
        <v>0</v>
      </c>
      <c r="I2243" s="5">
        <v>3</v>
      </c>
      <c r="J2243" s="70">
        <f>VLOOKUP(Table7[[#This Row],[PurchaseOrderID]],Purchase_Order!$A$2:$E$1228,5,0)</f>
        <v>1536</v>
      </c>
      <c r="K2243" s="4" t="str">
        <f>IF(Table7[[#This Row],[RejectedQty]]=0,"","Rejected")</f>
        <v/>
      </c>
    </row>
    <row r="2244" spans="1:11" x14ac:dyDescent="0.25">
      <c r="A2244" s="4">
        <v>3115</v>
      </c>
      <c r="B2244" s="4">
        <v>1273</v>
      </c>
      <c r="C2244" s="4">
        <v>2883</v>
      </c>
      <c r="D2244" s="20">
        <v>44171</v>
      </c>
      <c r="E2244" s="21">
        <v>123</v>
      </c>
      <c r="F2244" s="21">
        <v>378</v>
      </c>
      <c r="G2244" s="4">
        <v>3</v>
      </c>
      <c r="H2244" s="4">
        <v>0</v>
      </c>
      <c r="I2244" s="4">
        <v>3</v>
      </c>
      <c r="J2244" s="70">
        <f>VLOOKUP(Table7[[#This Row],[PurchaseOrderID]],Purchase_Order!$A$2:$E$1228,5,0)</f>
        <v>1536</v>
      </c>
      <c r="K2244" s="4" t="str">
        <f>IF(Table7[[#This Row],[RejectedQty]]=0,"","Rejected")</f>
        <v/>
      </c>
    </row>
    <row r="2245" spans="1:11" x14ac:dyDescent="0.25">
      <c r="A2245" s="5">
        <v>3116</v>
      </c>
      <c r="B2245" s="5">
        <v>1273</v>
      </c>
      <c r="C2245" s="5">
        <v>2884</v>
      </c>
      <c r="D2245" s="18">
        <v>44171</v>
      </c>
      <c r="E2245" s="19">
        <v>125</v>
      </c>
      <c r="F2245" s="19">
        <v>379</v>
      </c>
      <c r="G2245" s="5">
        <v>3</v>
      </c>
      <c r="H2245" s="5">
        <v>0</v>
      </c>
      <c r="I2245" s="5">
        <v>3</v>
      </c>
      <c r="J2245" s="70">
        <f>VLOOKUP(Table7[[#This Row],[PurchaseOrderID]],Purchase_Order!$A$2:$E$1228,5,0)</f>
        <v>1536</v>
      </c>
      <c r="K2245" s="4" t="str">
        <f>IF(Table7[[#This Row],[RejectedQty]]=0,"","Rejected")</f>
        <v/>
      </c>
    </row>
    <row r="2246" spans="1:11" x14ac:dyDescent="0.25">
      <c r="A2246" s="4">
        <v>3117</v>
      </c>
      <c r="B2246" s="4">
        <v>1274</v>
      </c>
      <c r="C2246" s="4">
        <v>2885</v>
      </c>
      <c r="D2246" s="20">
        <v>44171</v>
      </c>
      <c r="E2246" s="21">
        <v>125</v>
      </c>
      <c r="F2246" s="21">
        <v>476</v>
      </c>
      <c r="G2246" s="4">
        <v>550</v>
      </c>
      <c r="H2246" s="4">
        <v>0</v>
      </c>
      <c r="I2246" s="4">
        <v>550</v>
      </c>
      <c r="J2246" s="70">
        <f>VLOOKUP(Table7[[#This Row],[PurchaseOrderID]],Purchase_Order!$A$2:$E$1228,5,0)</f>
        <v>1568</v>
      </c>
      <c r="K2246" s="4" t="str">
        <f>IF(Table7[[#This Row],[RejectedQty]]=0,"","Rejected")</f>
        <v/>
      </c>
    </row>
    <row r="2247" spans="1:11" x14ac:dyDescent="0.25">
      <c r="A2247" s="5">
        <v>3118</v>
      </c>
      <c r="B2247" s="5">
        <v>1274</v>
      </c>
      <c r="C2247" s="5">
        <v>2886</v>
      </c>
      <c r="D2247" s="18">
        <v>44171</v>
      </c>
      <c r="E2247" s="19">
        <v>125</v>
      </c>
      <c r="F2247" s="19">
        <v>477</v>
      </c>
      <c r="G2247" s="5">
        <v>550</v>
      </c>
      <c r="H2247" s="5">
        <v>0</v>
      </c>
      <c r="I2247" s="5">
        <v>550</v>
      </c>
      <c r="J2247" s="70">
        <f>VLOOKUP(Table7[[#This Row],[PurchaseOrderID]],Purchase_Order!$A$2:$E$1228,5,0)</f>
        <v>1568</v>
      </c>
      <c r="K2247" s="4" t="str">
        <f>IF(Table7[[#This Row],[RejectedQty]]=0,"","Rejected")</f>
        <v/>
      </c>
    </row>
    <row r="2248" spans="1:11" x14ac:dyDescent="0.25">
      <c r="A2248" s="4">
        <v>3119</v>
      </c>
      <c r="B2248" s="4">
        <v>1275</v>
      </c>
      <c r="C2248" s="4">
        <v>2887</v>
      </c>
      <c r="D2248" s="20">
        <v>44171</v>
      </c>
      <c r="E2248" s="21">
        <v>125</v>
      </c>
      <c r="F2248" s="21">
        <v>402</v>
      </c>
      <c r="G2248" s="4">
        <v>3</v>
      </c>
      <c r="H2248" s="4">
        <v>0</v>
      </c>
      <c r="I2248" s="4">
        <v>3</v>
      </c>
      <c r="J2248" s="70">
        <f>VLOOKUP(Table7[[#This Row],[PurchaseOrderID]],Purchase_Order!$A$2:$E$1228,5,0)</f>
        <v>1648</v>
      </c>
      <c r="K2248" s="4" t="str">
        <f>IF(Table7[[#This Row],[RejectedQty]]=0,"","Rejected")</f>
        <v/>
      </c>
    </row>
    <row r="2249" spans="1:11" x14ac:dyDescent="0.25">
      <c r="A2249" s="5">
        <v>3120</v>
      </c>
      <c r="B2249" s="5">
        <v>1276</v>
      </c>
      <c r="C2249" s="5">
        <v>2888</v>
      </c>
      <c r="D2249" s="18">
        <v>44171</v>
      </c>
      <c r="E2249" s="19">
        <v>123</v>
      </c>
      <c r="F2249" s="19">
        <v>510</v>
      </c>
      <c r="G2249" s="5">
        <v>468</v>
      </c>
      <c r="H2249" s="5">
        <v>0</v>
      </c>
      <c r="I2249" s="5">
        <v>468</v>
      </c>
      <c r="J2249" s="70">
        <f>VLOOKUP(Table7[[#This Row],[PurchaseOrderID]],Purchase_Order!$A$2:$E$1228,5,0)</f>
        <v>1646</v>
      </c>
      <c r="K2249" s="4" t="str">
        <f>IF(Table7[[#This Row],[RejectedQty]]=0,"","Rejected")</f>
        <v/>
      </c>
    </row>
    <row r="2250" spans="1:11" x14ac:dyDescent="0.25">
      <c r="A2250" s="4">
        <v>3121</v>
      </c>
      <c r="B2250" s="4">
        <v>1276</v>
      </c>
      <c r="C2250" s="4">
        <v>2889</v>
      </c>
      <c r="D2250" s="20">
        <v>44171</v>
      </c>
      <c r="E2250" s="21">
        <v>125</v>
      </c>
      <c r="F2250" s="21">
        <v>511</v>
      </c>
      <c r="G2250" s="4">
        <v>550</v>
      </c>
      <c r="H2250" s="4">
        <v>0</v>
      </c>
      <c r="I2250" s="4">
        <v>550</v>
      </c>
      <c r="J2250" s="70">
        <f>VLOOKUP(Table7[[#This Row],[PurchaseOrderID]],Purchase_Order!$A$2:$E$1228,5,0)</f>
        <v>1646</v>
      </c>
      <c r="K2250" s="4" t="str">
        <f>IF(Table7[[#This Row],[RejectedQty]]=0,"","Rejected")</f>
        <v/>
      </c>
    </row>
    <row r="2251" spans="1:11" x14ac:dyDescent="0.25">
      <c r="A2251" s="5">
        <v>3122</v>
      </c>
      <c r="B2251" s="5">
        <v>1276</v>
      </c>
      <c r="C2251" s="5">
        <v>2890</v>
      </c>
      <c r="D2251" s="18">
        <v>44171</v>
      </c>
      <c r="E2251" s="19">
        <v>125</v>
      </c>
      <c r="F2251" s="19">
        <v>512</v>
      </c>
      <c r="G2251" s="5">
        <v>550</v>
      </c>
      <c r="H2251" s="5">
        <v>0</v>
      </c>
      <c r="I2251" s="5">
        <v>550</v>
      </c>
      <c r="J2251" s="70">
        <f>VLOOKUP(Table7[[#This Row],[PurchaseOrderID]],Purchase_Order!$A$2:$E$1228,5,0)</f>
        <v>1646</v>
      </c>
      <c r="K2251" s="4" t="str">
        <f>IF(Table7[[#This Row],[RejectedQty]]=0,"","Rejected")</f>
        <v/>
      </c>
    </row>
    <row r="2252" spans="1:11" x14ac:dyDescent="0.25">
      <c r="A2252" s="4">
        <v>3123</v>
      </c>
      <c r="B2252" s="4">
        <v>1277</v>
      </c>
      <c r="C2252" s="4">
        <v>2891</v>
      </c>
      <c r="D2252" s="20">
        <v>44171</v>
      </c>
      <c r="E2252" s="21">
        <v>125</v>
      </c>
      <c r="F2252" s="21">
        <v>403</v>
      </c>
      <c r="G2252" s="4">
        <v>3</v>
      </c>
      <c r="H2252" s="4">
        <v>0</v>
      </c>
      <c r="I2252" s="4">
        <v>3</v>
      </c>
      <c r="J2252" s="70">
        <f>VLOOKUP(Table7[[#This Row],[PurchaseOrderID]],Purchase_Order!$A$2:$E$1228,5,0)</f>
        <v>1672</v>
      </c>
      <c r="K2252" s="4" t="str">
        <f>IF(Table7[[#This Row],[RejectedQty]]=0,"","Rejected")</f>
        <v/>
      </c>
    </row>
    <row r="2253" spans="1:11" x14ac:dyDescent="0.25">
      <c r="A2253" s="5">
        <v>3124</v>
      </c>
      <c r="B2253" s="5">
        <v>1277</v>
      </c>
      <c r="C2253" s="5">
        <v>2892</v>
      </c>
      <c r="D2253" s="18">
        <v>44171</v>
      </c>
      <c r="E2253" s="19">
        <v>123</v>
      </c>
      <c r="F2253" s="19">
        <v>404</v>
      </c>
      <c r="G2253" s="5">
        <v>3</v>
      </c>
      <c r="H2253" s="5">
        <v>0</v>
      </c>
      <c r="I2253" s="5">
        <v>3</v>
      </c>
      <c r="J2253" s="70">
        <f>VLOOKUP(Table7[[#This Row],[PurchaseOrderID]],Purchase_Order!$A$2:$E$1228,5,0)</f>
        <v>1672</v>
      </c>
      <c r="K2253" s="4" t="str">
        <f>IF(Table7[[#This Row],[RejectedQty]]=0,"","Rejected")</f>
        <v/>
      </c>
    </row>
    <row r="2254" spans="1:11" x14ac:dyDescent="0.25">
      <c r="A2254" s="4">
        <v>3125</v>
      </c>
      <c r="B2254" s="4">
        <v>1277</v>
      </c>
      <c r="C2254" s="4">
        <v>2893</v>
      </c>
      <c r="D2254" s="20">
        <v>44171</v>
      </c>
      <c r="E2254" s="21">
        <v>123</v>
      </c>
      <c r="F2254" s="21">
        <v>405</v>
      </c>
      <c r="G2254" s="4">
        <v>3</v>
      </c>
      <c r="H2254" s="4">
        <v>0</v>
      </c>
      <c r="I2254" s="4">
        <v>3</v>
      </c>
      <c r="J2254" s="70">
        <f>VLOOKUP(Table7[[#This Row],[PurchaseOrderID]],Purchase_Order!$A$2:$E$1228,5,0)</f>
        <v>1672</v>
      </c>
      <c r="K2254" s="4" t="str">
        <f>IF(Table7[[#This Row],[RejectedQty]]=0,"","Rejected")</f>
        <v/>
      </c>
    </row>
    <row r="2255" spans="1:11" x14ac:dyDescent="0.25">
      <c r="A2255" s="5">
        <v>3126</v>
      </c>
      <c r="B2255" s="5">
        <v>1277</v>
      </c>
      <c r="C2255" s="5">
        <v>2894</v>
      </c>
      <c r="D2255" s="18">
        <v>44171</v>
      </c>
      <c r="E2255" s="19">
        <v>123</v>
      </c>
      <c r="F2255" s="19">
        <v>406</v>
      </c>
      <c r="G2255" s="5">
        <v>3</v>
      </c>
      <c r="H2255" s="5">
        <v>0</v>
      </c>
      <c r="I2255" s="5">
        <v>3</v>
      </c>
      <c r="J2255" s="70">
        <f>VLOOKUP(Table7[[#This Row],[PurchaseOrderID]],Purchase_Order!$A$2:$E$1228,5,0)</f>
        <v>1672</v>
      </c>
      <c r="K2255" s="4" t="str">
        <f>IF(Table7[[#This Row],[RejectedQty]]=0,"","Rejected")</f>
        <v/>
      </c>
    </row>
    <row r="2256" spans="1:11" x14ac:dyDescent="0.25">
      <c r="A2256" s="4">
        <v>3127</v>
      </c>
      <c r="B2256" s="4">
        <v>1277</v>
      </c>
      <c r="C2256" s="4">
        <v>2895</v>
      </c>
      <c r="D2256" s="20">
        <v>44171</v>
      </c>
      <c r="E2256" s="21">
        <v>123</v>
      </c>
      <c r="F2256" s="21">
        <v>407</v>
      </c>
      <c r="G2256" s="4">
        <v>3</v>
      </c>
      <c r="H2256" s="4">
        <v>0</v>
      </c>
      <c r="I2256" s="4">
        <v>3</v>
      </c>
      <c r="J2256" s="70">
        <f>VLOOKUP(Table7[[#This Row],[PurchaseOrderID]],Purchase_Order!$A$2:$E$1228,5,0)</f>
        <v>1672</v>
      </c>
      <c r="K2256" s="4" t="str">
        <f>IF(Table7[[#This Row],[RejectedQty]]=0,"","Rejected")</f>
        <v/>
      </c>
    </row>
    <row r="2257" spans="1:11" x14ac:dyDescent="0.25">
      <c r="A2257" s="5">
        <v>3128</v>
      </c>
      <c r="B2257" s="5">
        <v>1277</v>
      </c>
      <c r="C2257" s="5">
        <v>2896</v>
      </c>
      <c r="D2257" s="18">
        <v>44171</v>
      </c>
      <c r="E2257" s="19">
        <v>123</v>
      </c>
      <c r="F2257" s="19">
        <v>408</v>
      </c>
      <c r="G2257" s="5">
        <v>3</v>
      </c>
      <c r="H2257" s="5">
        <v>0</v>
      </c>
      <c r="I2257" s="5">
        <v>3</v>
      </c>
      <c r="J2257" s="70">
        <f>VLOOKUP(Table7[[#This Row],[PurchaseOrderID]],Purchase_Order!$A$2:$E$1228,5,0)</f>
        <v>1672</v>
      </c>
      <c r="K2257" s="4" t="str">
        <f>IF(Table7[[#This Row],[RejectedQty]]=0,"","Rejected")</f>
        <v/>
      </c>
    </row>
    <row r="2258" spans="1:11" x14ac:dyDescent="0.25">
      <c r="A2258" s="4">
        <v>3129</v>
      </c>
      <c r="B2258" s="4">
        <v>1278</v>
      </c>
      <c r="C2258" s="4">
        <v>2897</v>
      </c>
      <c r="D2258" s="20">
        <v>44171</v>
      </c>
      <c r="E2258" s="21">
        <v>123</v>
      </c>
      <c r="F2258" s="21">
        <v>525</v>
      </c>
      <c r="G2258" s="4">
        <v>550</v>
      </c>
      <c r="H2258" s="4">
        <v>0</v>
      </c>
      <c r="I2258" s="4">
        <v>550</v>
      </c>
      <c r="J2258" s="70">
        <f>VLOOKUP(Table7[[#This Row],[PurchaseOrderID]],Purchase_Order!$A$2:$E$1228,5,0)</f>
        <v>1600</v>
      </c>
      <c r="K2258" s="4" t="str">
        <f>IF(Table7[[#This Row],[RejectedQty]]=0,"","Rejected")</f>
        <v/>
      </c>
    </row>
    <row r="2259" spans="1:11" x14ac:dyDescent="0.25">
      <c r="A2259" s="5">
        <v>3130</v>
      </c>
      <c r="B2259" s="5">
        <v>1279</v>
      </c>
      <c r="C2259" s="5">
        <v>2898</v>
      </c>
      <c r="D2259" s="18">
        <v>44171</v>
      </c>
      <c r="E2259" s="19">
        <v>123</v>
      </c>
      <c r="F2259" s="19">
        <v>526</v>
      </c>
      <c r="G2259" s="5">
        <v>550</v>
      </c>
      <c r="H2259" s="5">
        <v>0</v>
      </c>
      <c r="I2259" s="5">
        <v>550</v>
      </c>
      <c r="J2259" s="70">
        <f>VLOOKUP(Table7[[#This Row],[PurchaseOrderID]],Purchase_Order!$A$2:$E$1228,5,0)</f>
        <v>1522</v>
      </c>
      <c r="K2259" s="4" t="str">
        <f>IF(Table7[[#This Row],[RejectedQty]]=0,"","Rejected")</f>
        <v/>
      </c>
    </row>
    <row r="2260" spans="1:11" x14ac:dyDescent="0.25">
      <c r="A2260" s="4">
        <v>3131</v>
      </c>
      <c r="B2260" s="4">
        <v>1280</v>
      </c>
      <c r="C2260" s="4">
        <v>2899</v>
      </c>
      <c r="D2260" s="20">
        <v>44171</v>
      </c>
      <c r="E2260" s="21">
        <v>125</v>
      </c>
      <c r="F2260" s="21">
        <v>908</v>
      </c>
      <c r="G2260" s="4">
        <v>550</v>
      </c>
      <c r="H2260" s="4">
        <v>0</v>
      </c>
      <c r="I2260" s="4">
        <v>550</v>
      </c>
      <c r="J2260" s="70">
        <f>VLOOKUP(Table7[[#This Row],[PurchaseOrderID]],Purchase_Order!$A$2:$E$1228,5,0)</f>
        <v>1570</v>
      </c>
      <c r="K2260" s="4" t="str">
        <f>IF(Table7[[#This Row],[RejectedQty]]=0,"","Rejected")</f>
        <v/>
      </c>
    </row>
    <row r="2261" spans="1:11" x14ac:dyDescent="0.25">
      <c r="A2261" s="5">
        <v>3132</v>
      </c>
      <c r="B2261" s="5">
        <v>1280</v>
      </c>
      <c r="C2261" s="5">
        <v>2900</v>
      </c>
      <c r="D2261" s="18">
        <v>44171</v>
      </c>
      <c r="E2261" s="19">
        <v>125</v>
      </c>
      <c r="F2261" s="19">
        <v>909</v>
      </c>
      <c r="G2261" s="5">
        <v>550</v>
      </c>
      <c r="H2261" s="5">
        <v>55</v>
      </c>
      <c r="I2261" s="5">
        <v>495</v>
      </c>
      <c r="J2261" s="70">
        <f>VLOOKUP(Table7[[#This Row],[PurchaseOrderID]],Purchase_Order!$A$2:$E$1228,5,0)</f>
        <v>1570</v>
      </c>
      <c r="K2261" s="4" t="str">
        <f>IF(Table7[[#This Row],[RejectedQty]]=0,"","Rejected")</f>
        <v>Rejected</v>
      </c>
    </row>
    <row r="2262" spans="1:11" x14ac:dyDescent="0.25">
      <c r="A2262" s="4">
        <v>3133</v>
      </c>
      <c r="B2262" s="4">
        <v>1280</v>
      </c>
      <c r="C2262" s="4">
        <v>2901</v>
      </c>
      <c r="D2262" s="20">
        <v>44171</v>
      </c>
      <c r="E2262" s="21">
        <v>123</v>
      </c>
      <c r="F2262" s="21">
        <v>913</v>
      </c>
      <c r="G2262" s="4">
        <v>550</v>
      </c>
      <c r="H2262" s="4">
        <v>0</v>
      </c>
      <c r="I2262" s="4">
        <v>550</v>
      </c>
      <c r="J2262" s="70">
        <f>VLOOKUP(Table7[[#This Row],[PurchaseOrderID]],Purchase_Order!$A$2:$E$1228,5,0)</f>
        <v>1570</v>
      </c>
      <c r="K2262" s="4" t="str">
        <f>IF(Table7[[#This Row],[RejectedQty]]=0,"","Rejected")</f>
        <v/>
      </c>
    </row>
    <row r="2263" spans="1:11" x14ac:dyDescent="0.25">
      <c r="A2263" s="5">
        <v>3134</v>
      </c>
      <c r="B2263" s="5">
        <v>1281</v>
      </c>
      <c r="C2263" s="5">
        <v>2902</v>
      </c>
      <c r="D2263" s="18">
        <v>44172</v>
      </c>
      <c r="E2263" s="19">
        <v>125</v>
      </c>
      <c r="F2263" s="19">
        <v>356</v>
      </c>
      <c r="G2263" s="5">
        <v>60</v>
      </c>
      <c r="H2263" s="5">
        <v>0</v>
      </c>
      <c r="I2263" s="5">
        <v>60</v>
      </c>
      <c r="J2263" s="70">
        <f>VLOOKUP(Table7[[#This Row],[PurchaseOrderID]],Purchase_Order!$A$2:$E$1228,5,0)</f>
        <v>1516</v>
      </c>
      <c r="K2263" s="4" t="str">
        <f>IF(Table7[[#This Row],[RejectedQty]]=0,"","Rejected")</f>
        <v/>
      </c>
    </row>
    <row r="2264" spans="1:11" x14ac:dyDescent="0.25">
      <c r="A2264" s="4">
        <v>3135</v>
      </c>
      <c r="B2264" s="4">
        <v>1281</v>
      </c>
      <c r="C2264" s="4">
        <v>2903</v>
      </c>
      <c r="D2264" s="20">
        <v>44172</v>
      </c>
      <c r="E2264" s="21">
        <v>123</v>
      </c>
      <c r="F2264" s="21">
        <v>357</v>
      </c>
      <c r="G2264" s="4">
        <v>60</v>
      </c>
      <c r="H2264" s="4">
        <v>0</v>
      </c>
      <c r="I2264" s="4">
        <v>60</v>
      </c>
      <c r="J2264" s="70">
        <f>VLOOKUP(Table7[[#This Row],[PurchaseOrderID]],Purchase_Order!$A$2:$E$1228,5,0)</f>
        <v>1516</v>
      </c>
      <c r="K2264" s="4" t="str">
        <f>IF(Table7[[#This Row],[RejectedQty]]=0,"","Rejected")</f>
        <v/>
      </c>
    </row>
    <row r="2265" spans="1:11" x14ac:dyDescent="0.25">
      <c r="A2265" s="5">
        <v>3136</v>
      </c>
      <c r="B2265" s="5">
        <v>1282</v>
      </c>
      <c r="C2265" s="5">
        <v>2904</v>
      </c>
      <c r="D2265" s="18">
        <v>44172</v>
      </c>
      <c r="E2265" s="19">
        <v>123</v>
      </c>
      <c r="F2265" s="19">
        <v>935</v>
      </c>
      <c r="G2265" s="5">
        <v>550</v>
      </c>
      <c r="H2265" s="5">
        <v>82</v>
      </c>
      <c r="I2265" s="5">
        <v>468</v>
      </c>
      <c r="J2265" s="70">
        <f>VLOOKUP(Table7[[#This Row],[PurchaseOrderID]],Purchase_Order!$A$2:$E$1228,5,0)</f>
        <v>1506</v>
      </c>
      <c r="K2265" s="4" t="str">
        <f>IF(Table7[[#This Row],[RejectedQty]]=0,"","Rejected")</f>
        <v>Rejected</v>
      </c>
    </row>
    <row r="2266" spans="1:11" x14ac:dyDescent="0.25">
      <c r="A2266" s="4">
        <v>3137</v>
      </c>
      <c r="B2266" s="4">
        <v>1282</v>
      </c>
      <c r="C2266" s="4">
        <v>2905</v>
      </c>
      <c r="D2266" s="20">
        <v>44172</v>
      </c>
      <c r="E2266" s="21">
        <v>125</v>
      </c>
      <c r="F2266" s="21">
        <v>936</v>
      </c>
      <c r="G2266" s="4">
        <v>550</v>
      </c>
      <c r="H2266" s="4">
        <v>0</v>
      </c>
      <c r="I2266" s="4">
        <v>550</v>
      </c>
      <c r="J2266" s="70">
        <f>VLOOKUP(Table7[[#This Row],[PurchaseOrderID]],Purchase_Order!$A$2:$E$1228,5,0)</f>
        <v>1506</v>
      </c>
      <c r="K2266" s="4" t="str">
        <f>IF(Table7[[#This Row],[RejectedQty]]=0,"","Rejected")</f>
        <v/>
      </c>
    </row>
    <row r="2267" spans="1:11" x14ac:dyDescent="0.25">
      <c r="A2267" s="5">
        <v>3138</v>
      </c>
      <c r="B2267" s="5">
        <v>1283</v>
      </c>
      <c r="C2267" s="5">
        <v>2906</v>
      </c>
      <c r="D2267" s="18">
        <v>44172</v>
      </c>
      <c r="E2267" s="19">
        <v>125</v>
      </c>
      <c r="F2267" s="19">
        <v>524</v>
      </c>
      <c r="G2267" s="5">
        <v>550</v>
      </c>
      <c r="H2267" s="5">
        <v>0</v>
      </c>
      <c r="I2267" s="5">
        <v>550</v>
      </c>
      <c r="J2267" s="70">
        <f>VLOOKUP(Table7[[#This Row],[PurchaseOrderID]],Purchase_Order!$A$2:$E$1228,5,0)</f>
        <v>1626</v>
      </c>
      <c r="K2267" s="4" t="str">
        <f>IF(Table7[[#This Row],[RejectedQty]]=0,"","Rejected")</f>
        <v/>
      </c>
    </row>
    <row r="2268" spans="1:11" x14ac:dyDescent="0.25">
      <c r="A2268" s="4">
        <v>3139</v>
      </c>
      <c r="B2268" s="4">
        <v>1284</v>
      </c>
      <c r="C2268" s="4">
        <v>2907</v>
      </c>
      <c r="D2268" s="20">
        <v>44172</v>
      </c>
      <c r="E2268" s="21">
        <v>125</v>
      </c>
      <c r="F2268" s="21">
        <v>911</v>
      </c>
      <c r="G2268" s="4">
        <v>550</v>
      </c>
      <c r="H2268" s="4">
        <v>0</v>
      </c>
      <c r="I2268" s="4">
        <v>550</v>
      </c>
      <c r="J2268" s="70">
        <f>VLOOKUP(Table7[[#This Row],[PurchaseOrderID]],Purchase_Order!$A$2:$E$1228,5,0)</f>
        <v>1542</v>
      </c>
      <c r="K2268" s="4" t="str">
        <f>IF(Table7[[#This Row],[RejectedQty]]=0,"","Rejected")</f>
        <v/>
      </c>
    </row>
    <row r="2269" spans="1:11" x14ac:dyDescent="0.25">
      <c r="A2269" s="5">
        <v>3140</v>
      </c>
      <c r="B2269" s="5">
        <v>1284</v>
      </c>
      <c r="C2269" s="5">
        <v>2908</v>
      </c>
      <c r="D2269" s="18">
        <v>44172</v>
      </c>
      <c r="E2269" s="19">
        <v>125</v>
      </c>
      <c r="F2269" s="19">
        <v>912</v>
      </c>
      <c r="G2269" s="5">
        <v>550</v>
      </c>
      <c r="H2269" s="5">
        <v>0</v>
      </c>
      <c r="I2269" s="5">
        <v>550</v>
      </c>
      <c r="J2269" s="70">
        <f>VLOOKUP(Table7[[#This Row],[PurchaseOrderID]],Purchase_Order!$A$2:$E$1228,5,0)</f>
        <v>1542</v>
      </c>
      <c r="K2269" s="4" t="str">
        <f>IF(Table7[[#This Row],[RejectedQty]]=0,"","Rejected")</f>
        <v/>
      </c>
    </row>
    <row r="2270" spans="1:11" x14ac:dyDescent="0.25">
      <c r="A2270" s="4">
        <v>3141</v>
      </c>
      <c r="B2270" s="4">
        <v>1285</v>
      </c>
      <c r="C2270" s="4">
        <v>2909</v>
      </c>
      <c r="D2270" s="20">
        <v>44172</v>
      </c>
      <c r="E2270" s="21">
        <v>123</v>
      </c>
      <c r="F2270" s="21">
        <v>910</v>
      </c>
      <c r="G2270" s="4">
        <v>550</v>
      </c>
      <c r="H2270" s="4">
        <v>0</v>
      </c>
      <c r="I2270" s="4">
        <v>550</v>
      </c>
      <c r="J2270" s="70">
        <f>VLOOKUP(Table7[[#This Row],[PurchaseOrderID]],Purchase_Order!$A$2:$E$1228,5,0)</f>
        <v>1610</v>
      </c>
      <c r="K2270" s="4" t="str">
        <f>IF(Table7[[#This Row],[RejectedQty]]=0,"","Rejected")</f>
        <v/>
      </c>
    </row>
    <row r="2271" spans="1:11" x14ac:dyDescent="0.25">
      <c r="A2271" s="5">
        <v>3142</v>
      </c>
      <c r="B2271" s="5">
        <v>1286</v>
      </c>
      <c r="C2271" s="5">
        <v>2910</v>
      </c>
      <c r="D2271" s="18">
        <v>44172</v>
      </c>
      <c r="E2271" s="19">
        <v>125</v>
      </c>
      <c r="F2271" s="19">
        <v>937</v>
      </c>
      <c r="G2271" s="5">
        <v>468</v>
      </c>
      <c r="H2271" s="5">
        <v>0</v>
      </c>
      <c r="I2271" s="5">
        <v>468</v>
      </c>
      <c r="J2271" s="70">
        <f>VLOOKUP(Table7[[#This Row],[PurchaseOrderID]],Purchase_Order!$A$2:$E$1228,5,0)</f>
        <v>1638</v>
      </c>
      <c r="K2271" s="4" t="str">
        <f>IF(Table7[[#This Row],[RejectedQty]]=0,"","Rejected")</f>
        <v/>
      </c>
    </row>
    <row r="2272" spans="1:11" x14ac:dyDescent="0.25">
      <c r="A2272" s="4">
        <v>3143</v>
      </c>
      <c r="B2272" s="4">
        <v>1287</v>
      </c>
      <c r="C2272" s="4">
        <v>2911</v>
      </c>
      <c r="D2272" s="20">
        <v>44172</v>
      </c>
      <c r="E2272" s="21">
        <v>125</v>
      </c>
      <c r="F2272" s="21">
        <v>463</v>
      </c>
      <c r="G2272" s="4">
        <v>3</v>
      </c>
      <c r="H2272" s="4">
        <v>0</v>
      </c>
      <c r="I2272" s="4">
        <v>3</v>
      </c>
      <c r="J2272" s="70">
        <f>VLOOKUP(Table7[[#This Row],[PurchaseOrderID]],Purchase_Order!$A$2:$E$1228,5,0)</f>
        <v>1582</v>
      </c>
      <c r="K2272" s="4" t="str">
        <f>IF(Table7[[#This Row],[RejectedQty]]=0,"","Rejected")</f>
        <v/>
      </c>
    </row>
    <row r="2273" spans="1:11" x14ac:dyDescent="0.25">
      <c r="A2273" s="5">
        <v>3144</v>
      </c>
      <c r="B2273" s="5">
        <v>1287</v>
      </c>
      <c r="C2273" s="5">
        <v>2912</v>
      </c>
      <c r="D2273" s="18">
        <v>44172</v>
      </c>
      <c r="E2273" s="19">
        <v>125</v>
      </c>
      <c r="F2273" s="19">
        <v>464</v>
      </c>
      <c r="G2273" s="5">
        <v>3</v>
      </c>
      <c r="H2273" s="5">
        <v>0</v>
      </c>
      <c r="I2273" s="5">
        <v>3</v>
      </c>
      <c r="J2273" s="70">
        <f>VLOOKUP(Table7[[#This Row],[PurchaseOrderID]],Purchase_Order!$A$2:$E$1228,5,0)</f>
        <v>1582</v>
      </c>
      <c r="K2273" s="4" t="str">
        <f>IF(Table7[[#This Row],[RejectedQty]]=0,"","Rejected")</f>
        <v/>
      </c>
    </row>
    <row r="2274" spans="1:11" x14ac:dyDescent="0.25">
      <c r="A2274" s="4">
        <v>3145</v>
      </c>
      <c r="B2274" s="4">
        <v>1287</v>
      </c>
      <c r="C2274" s="4">
        <v>2913</v>
      </c>
      <c r="D2274" s="20">
        <v>44172</v>
      </c>
      <c r="E2274" s="21">
        <v>123</v>
      </c>
      <c r="F2274" s="21">
        <v>465</v>
      </c>
      <c r="G2274" s="4">
        <v>3</v>
      </c>
      <c r="H2274" s="4">
        <v>0</v>
      </c>
      <c r="I2274" s="4">
        <v>3</v>
      </c>
      <c r="J2274" s="70">
        <f>VLOOKUP(Table7[[#This Row],[PurchaseOrderID]],Purchase_Order!$A$2:$E$1228,5,0)</f>
        <v>1582</v>
      </c>
      <c r="K2274" s="4" t="str">
        <f>IF(Table7[[#This Row],[RejectedQty]]=0,"","Rejected")</f>
        <v/>
      </c>
    </row>
    <row r="2275" spans="1:11" x14ac:dyDescent="0.25">
      <c r="A2275" s="5">
        <v>3146</v>
      </c>
      <c r="B2275" s="5">
        <v>1287</v>
      </c>
      <c r="C2275" s="5">
        <v>2914</v>
      </c>
      <c r="D2275" s="18">
        <v>44172</v>
      </c>
      <c r="E2275" s="19">
        <v>123</v>
      </c>
      <c r="F2275" s="19">
        <v>466</v>
      </c>
      <c r="G2275" s="5">
        <v>3</v>
      </c>
      <c r="H2275" s="5">
        <v>0</v>
      </c>
      <c r="I2275" s="5">
        <v>3</v>
      </c>
      <c r="J2275" s="70">
        <f>VLOOKUP(Table7[[#This Row],[PurchaseOrderID]],Purchase_Order!$A$2:$E$1228,5,0)</f>
        <v>1582</v>
      </c>
      <c r="K2275" s="4" t="str">
        <f>IF(Table7[[#This Row],[RejectedQty]]=0,"","Rejected")</f>
        <v/>
      </c>
    </row>
    <row r="2276" spans="1:11" x14ac:dyDescent="0.25">
      <c r="A2276" s="4">
        <v>3147</v>
      </c>
      <c r="B2276" s="4">
        <v>1287</v>
      </c>
      <c r="C2276" s="4">
        <v>2915</v>
      </c>
      <c r="D2276" s="20">
        <v>44172</v>
      </c>
      <c r="E2276" s="21">
        <v>123</v>
      </c>
      <c r="F2276" s="21">
        <v>467</v>
      </c>
      <c r="G2276" s="4">
        <v>3</v>
      </c>
      <c r="H2276" s="4">
        <v>0</v>
      </c>
      <c r="I2276" s="4">
        <v>3</v>
      </c>
      <c r="J2276" s="70">
        <f>VLOOKUP(Table7[[#This Row],[PurchaseOrderID]],Purchase_Order!$A$2:$E$1228,5,0)</f>
        <v>1582</v>
      </c>
      <c r="K2276" s="4" t="str">
        <f>IF(Table7[[#This Row],[RejectedQty]]=0,"","Rejected")</f>
        <v/>
      </c>
    </row>
    <row r="2277" spans="1:11" x14ac:dyDescent="0.25">
      <c r="A2277" s="5">
        <v>3148</v>
      </c>
      <c r="B2277" s="5">
        <v>1287</v>
      </c>
      <c r="C2277" s="5">
        <v>2916</v>
      </c>
      <c r="D2277" s="18">
        <v>44172</v>
      </c>
      <c r="E2277" s="19">
        <v>123</v>
      </c>
      <c r="F2277" s="19">
        <v>468</v>
      </c>
      <c r="G2277" s="5">
        <v>3</v>
      </c>
      <c r="H2277" s="5">
        <v>0</v>
      </c>
      <c r="I2277" s="5">
        <v>3</v>
      </c>
      <c r="J2277" s="70">
        <f>VLOOKUP(Table7[[#This Row],[PurchaseOrderID]],Purchase_Order!$A$2:$E$1228,5,0)</f>
        <v>1582</v>
      </c>
      <c r="K2277" s="4" t="str">
        <f>IF(Table7[[#This Row],[RejectedQty]]=0,"","Rejected")</f>
        <v/>
      </c>
    </row>
    <row r="2278" spans="1:11" x14ac:dyDescent="0.25">
      <c r="A2278" s="4">
        <v>3149</v>
      </c>
      <c r="B2278" s="4">
        <v>1288</v>
      </c>
      <c r="C2278" s="4">
        <v>2917</v>
      </c>
      <c r="D2278" s="20">
        <v>44172</v>
      </c>
      <c r="E2278" s="21">
        <v>123</v>
      </c>
      <c r="F2278" s="21">
        <v>462</v>
      </c>
      <c r="G2278" s="4">
        <v>3</v>
      </c>
      <c r="H2278" s="4">
        <v>0</v>
      </c>
      <c r="I2278" s="4">
        <v>3</v>
      </c>
      <c r="J2278" s="70">
        <f>VLOOKUP(Table7[[#This Row],[PurchaseOrderID]],Purchase_Order!$A$2:$E$1228,5,0)</f>
        <v>1510</v>
      </c>
      <c r="K2278" s="4" t="str">
        <f>IF(Table7[[#This Row],[RejectedQty]]=0,"","Rejected")</f>
        <v/>
      </c>
    </row>
    <row r="2279" spans="1:11" x14ac:dyDescent="0.25">
      <c r="A2279" s="5">
        <v>3150</v>
      </c>
      <c r="B2279" s="5">
        <v>1289</v>
      </c>
      <c r="C2279" s="5">
        <v>2918</v>
      </c>
      <c r="D2279" s="18">
        <v>44172</v>
      </c>
      <c r="E2279" s="19">
        <v>123</v>
      </c>
      <c r="F2279" s="19">
        <v>510</v>
      </c>
      <c r="G2279" s="5">
        <v>550</v>
      </c>
      <c r="H2279" s="5">
        <v>0</v>
      </c>
      <c r="I2279" s="5">
        <v>550</v>
      </c>
      <c r="J2279" s="70">
        <f>VLOOKUP(Table7[[#This Row],[PurchaseOrderID]],Purchase_Order!$A$2:$E$1228,5,0)</f>
        <v>1526</v>
      </c>
      <c r="K2279" s="4" t="str">
        <f>IF(Table7[[#This Row],[RejectedQty]]=0,"","Rejected")</f>
        <v/>
      </c>
    </row>
    <row r="2280" spans="1:11" x14ac:dyDescent="0.25">
      <c r="A2280" s="4">
        <v>3151</v>
      </c>
      <c r="B2280" s="4">
        <v>1289</v>
      </c>
      <c r="C2280" s="4">
        <v>2919</v>
      </c>
      <c r="D2280" s="20">
        <v>44172</v>
      </c>
      <c r="E2280" s="21">
        <v>123</v>
      </c>
      <c r="F2280" s="21">
        <v>511</v>
      </c>
      <c r="G2280" s="4">
        <v>550</v>
      </c>
      <c r="H2280" s="4">
        <v>0</v>
      </c>
      <c r="I2280" s="4">
        <v>550</v>
      </c>
      <c r="J2280" s="70">
        <f>VLOOKUP(Table7[[#This Row],[PurchaseOrderID]],Purchase_Order!$A$2:$E$1228,5,0)</f>
        <v>1526</v>
      </c>
      <c r="K2280" s="4" t="str">
        <f>IF(Table7[[#This Row],[RejectedQty]]=0,"","Rejected")</f>
        <v/>
      </c>
    </row>
    <row r="2281" spans="1:11" x14ac:dyDescent="0.25">
      <c r="A2281" s="5">
        <v>3152</v>
      </c>
      <c r="B2281" s="5">
        <v>1290</v>
      </c>
      <c r="C2281" s="5">
        <v>2920</v>
      </c>
      <c r="D2281" s="18">
        <v>44172</v>
      </c>
      <c r="E2281" s="19">
        <v>125</v>
      </c>
      <c r="F2281" s="19">
        <v>527</v>
      </c>
      <c r="G2281" s="5">
        <v>550</v>
      </c>
      <c r="H2281" s="5">
        <v>0</v>
      </c>
      <c r="I2281" s="5">
        <v>550</v>
      </c>
      <c r="J2281" s="70">
        <f>VLOOKUP(Table7[[#This Row],[PurchaseOrderID]],Purchase_Order!$A$2:$E$1228,5,0)</f>
        <v>1644</v>
      </c>
      <c r="K2281" s="4" t="str">
        <f>IF(Table7[[#This Row],[RejectedQty]]=0,"","Rejected")</f>
        <v/>
      </c>
    </row>
    <row r="2282" spans="1:11" x14ac:dyDescent="0.25">
      <c r="A2282" s="4">
        <v>3153</v>
      </c>
      <c r="B2282" s="4">
        <v>1291</v>
      </c>
      <c r="C2282" s="4">
        <v>2921</v>
      </c>
      <c r="D2282" s="20">
        <v>44172</v>
      </c>
      <c r="E2282" s="21">
        <v>125</v>
      </c>
      <c r="F2282" s="21">
        <v>509</v>
      </c>
      <c r="G2282" s="4">
        <v>550</v>
      </c>
      <c r="H2282" s="4">
        <v>0</v>
      </c>
      <c r="I2282" s="4">
        <v>550</v>
      </c>
      <c r="J2282" s="70">
        <f>VLOOKUP(Table7[[#This Row],[PurchaseOrderID]],Purchase_Order!$A$2:$E$1228,5,0)</f>
        <v>1680</v>
      </c>
      <c r="K2282" s="4" t="str">
        <f>IF(Table7[[#This Row],[RejectedQty]]=0,"","Rejected")</f>
        <v/>
      </c>
    </row>
    <row r="2283" spans="1:11" x14ac:dyDescent="0.25">
      <c r="A2283" s="5">
        <v>3154</v>
      </c>
      <c r="B2283" s="5">
        <v>1292</v>
      </c>
      <c r="C2283" s="5">
        <v>2922</v>
      </c>
      <c r="D2283" s="18">
        <v>44172</v>
      </c>
      <c r="E2283" s="19">
        <v>123</v>
      </c>
      <c r="F2283" s="19">
        <v>492</v>
      </c>
      <c r="G2283" s="5">
        <v>60</v>
      </c>
      <c r="H2283" s="5">
        <v>9</v>
      </c>
      <c r="I2283" s="5">
        <v>51</v>
      </c>
      <c r="J2283" s="70">
        <f>VLOOKUP(Table7[[#This Row],[PurchaseOrderID]],Purchase_Order!$A$2:$E$1228,5,0)</f>
        <v>1584</v>
      </c>
      <c r="K2283" s="4" t="str">
        <f>IF(Table7[[#This Row],[RejectedQty]]=0,"","Rejected")</f>
        <v>Rejected</v>
      </c>
    </row>
    <row r="2284" spans="1:11" x14ac:dyDescent="0.25">
      <c r="A2284" s="4">
        <v>3155</v>
      </c>
      <c r="B2284" s="4">
        <v>1292</v>
      </c>
      <c r="C2284" s="4">
        <v>2923</v>
      </c>
      <c r="D2284" s="20">
        <v>44172</v>
      </c>
      <c r="E2284" s="21">
        <v>125</v>
      </c>
      <c r="F2284" s="21">
        <v>493</v>
      </c>
      <c r="G2284" s="4">
        <v>60</v>
      </c>
      <c r="H2284" s="4">
        <v>0</v>
      </c>
      <c r="I2284" s="4">
        <v>60</v>
      </c>
      <c r="J2284" s="70">
        <f>VLOOKUP(Table7[[#This Row],[PurchaseOrderID]],Purchase_Order!$A$2:$E$1228,5,0)</f>
        <v>1584</v>
      </c>
      <c r="K2284" s="4" t="str">
        <f>IF(Table7[[#This Row],[RejectedQty]]=0,"","Rejected")</f>
        <v/>
      </c>
    </row>
    <row r="2285" spans="1:11" x14ac:dyDescent="0.25">
      <c r="A2285" s="5">
        <v>3156</v>
      </c>
      <c r="B2285" s="5">
        <v>1293</v>
      </c>
      <c r="C2285" s="5">
        <v>2924</v>
      </c>
      <c r="D2285" s="18">
        <v>44172</v>
      </c>
      <c r="E2285" s="19">
        <v>123</v>
      </c>
      <c r="F2285" s="19">
        <v>523</v>
      </c>
      <c r="G2285" s="5">
        <v>550</v>
      </c>
      <c r="H2285" s="5">
        <v>0</v>
      </c>
      <c r="I2285" s="5">
        <v>550</v>
      </c>
      <c r="J2285" s="70">
        <f>VLOOKUP(Table7[[#This Row],[PurchaseOrderID]],Purchase_Order!$A$2:$E$1228,5,0)</f>
        <v>1620</v>
      </c>
      <c r="K2285" s="4" t="str">
        <f>IF(Table7[[#This Row],[RejectedQty]]=0,"","Rejected")</f>
        <v/>
      </c>
    </row>
    <row r="2286" spans="1:11" x14ac:dyDescent="0.25">
      <c r="A2286" s="4">
        <v>3157</v>
      </c>
      <c r="B2286" s="4">
        <v>1294</v>
      </c>
      <c r="C2286" s="4">
        <v>2925</v>
      </c>
      <c r="D2286" s="20">
        <v>44172</v>
      </c>
      <c r="E2286" s="21">
        <v>123</v>
      </c>
      <c r="F2286" s="21">
        <v>422</v>
      </c>
      <c r="G2286" s="4">
        <v>3</v>
      </c>
      <c r="H2286" s="4">
        <v>0</v>
      </c>
      <c r="I2286" s="4">
        <v>3</v>
      </c>
      <c r="J2286" s="70">
        <f>VLOOKUP(Table7[[#This Row],[PurchaseOrderID]],Purchase_Order!$A$2:$E$1228,5,0)</f>
        <v>1666</v>
      </c>
      <c r="K2286" s="4" t="str">
        <f>IF(Table7[[#This Row],[RejectedQty]]=0,"","Rejected")</f>
        <v/>
      </c>
    </row>
    <row r="2287" spans="1:11" x14ac:dyDescent="0.25">
      <c r="A2287" s="5">
        <v>3158</v>
      </c>
      <c r="B2287" s="5">
        <v>1294</v>
      </c>
      <c r="C2287" s="5">
        <v>2926</v>
      </c>
      <c r="D2287" s="18">
        <v>44172</v>
      </c>
      <c r="E2287" s="19">
        <v>125</v>
      </c>
      <c r="F2287" s="19">
        <v>423</v>
      </c>
      <c r="G2287" s="5">
        <v>3</v>
      </c>
      <c r="H2287" s="5">
        <v>0</v>
      </c>
      <c r="I2287" s="5">
        <v>3</v>
      </c>
      <c r="J2287" s="70">
        <f>VLOOKUP(Table7[[#This Row],[PurchaseOrderID]],Purchase_Order!$A$2:$E$1228,5,0)</f>
        <v>1666</v>
      </c>
      <c r="K2287" s="4" t="str">
        <f>IF(Table7[[#This Row],[RejectedQty]]=0,"","Rejected")</f>
        <v/>
      </c>
    </row>
    <row r="2288" spans="1:11" x14ac:dyDescent="0.25">
      <c r="A2288" s="4">
        <v>3159</v>
      </c>
      <c r="B2288" s="4">
        <v>1295</v>
      </c>
      <c r="C2288" s="4">
        <v>2927</v>
      </c>
      <c r="D2288" s="20">
        <v>44172</v>
      </c>
      <c r="E2288" s="21">
        <v>125</v>
      </c>
      <c r="F2288" s="21">
        <v>490</v>
      </c>
      <c r="G2288" s="4">
        <v>3</v>
      </c>
      <c r="H2288" s="4">
        <v>0</v>
      </c>
      <c r="I2288" s="4">
        <v>3</v>
      </c>
      <c r="J2288" s="70">
        <f>VLOOKUP(Table7[[#This Row],[PurchaseOrderID]],Purchase_Order!$A$2:$E$1228,5,0)</f>
        <v>1592</v>
      </c>
      <c r="K2288" s="4" t="str">
        <f>IF(Table7[[#This Row],[RejectedQty]]=0,"","Rejected")</f>
        <v/>
      </c>
    </row>
    <row r="2289" spans="1:11" x14ac:dyDescent="0.25">
      <c r="A2289" s="5">
        <v>3160</v>
      </c>
      <c r="B2289" s="5">
        <v>1295</v>
      </c>
      <c r="C2289" s="5">
        <v>2928</v>
      </c>
      <c r="D2289" s="18">
        <v>44172</v>
      </c>
      <c r="E2289" s="19">
        <v>125</v>
      </c>
      <c r="F2289" s="19">
        <v>491</v>
      </c>
      <c r="G2289" s="5">
        <v>3</v>
      </c>
      <c r="H2289" s="5">
        <v>0</v>
      </c>
      <c r="I2289" s="5">
        <v>3</v>
      </c>
      <c r="J2289" s="70">
        <f>VLOOKUP(Table7[[#This Row],[PurchaseOrderID]],Purchase_Order!$A$2:$E$1228,5,0)</f>
        <v>1592</v>
      </c>
      <c r="K2289" s="4" t="str">
        <f>IF(Table7[[#This Row],[RejectedQty]]=0,"","Rejected")</f>
        <v/>
      </c>
    </row>
    <row r="2290" spans="1:11" x14ac:dyDescent="0.25">
      <c r="A2290" s="4">
        <v>3161</v>
      </c>
      <c r="B2290" s="4">
        <v>1296</v>
      </c>
      <c r="C2290" s="4">
        <v>2929</v>
      </c>
      <c r="D2290" s="20">
        <v>44172</v>
      </c>
      <c r="E2290" s="21">
        <v>125</v>
      </c>
      <c r="F2290" s="21">
        <v>528</v>
      </c>
      <c r="G2290" s="4">
        <v>3</v>
      </c>
      <c r="H2290" s="4">
        <v>0</v>
      </c>
      <c r="I2290" s="4">
        <v>3</v>
      </c>
      <c r="J2290" s="70">
        <f>VLOOKUP(Table7[[#This Row],[PurchaseOrderID]],Purchase_Order!$A$2:$E$1228,5,0)</f>
        <v>1618</v>
      </c>
      <c r="K2290" s="4" t="str">
        <f>IF(Table7[[#This Row],[RejectedQty]]=0,"","Rejected")</f>
        <v/>
      </c>
    </row>
    <row r="2291" spans="1:11" x14ac:dyDescent="0.25">
      <c r="A2291" s="5">
        <v>3162</v>
      </c>
      <c r="B2291" s="5">
        <v>1297</v>
      </c>
      <c r="C2291" s="5">
        <v>2930</v>
      </c>
      <c r="D2291" s="18">
        <v>44173</v>
      </c>
      <c r="E2291" s="19">
        <v>123</v>
      </c>
      <c r="F2291" s="19">
        <v>505</v>
      </c>
      <c r="G2291" s="5">
        <v>3</v>
      </c>
      <c r="H2291" s="5">
        <v>0</v>
      </c>
      <c r="I2291" s="5">
        <v>3</v>
      </c>
      <c r="J2291" s="70">
        <f>VLOOKUP(Table7[[#This Row],[PurchaseOrderID]],Purchase_Order!$A$2:$E$1228,5,0)</f>
        <v>1612</v>
      </c>
      <c r="K2291" s="4" t="str">
        <f>IF(Table7[[#This Row],[RejectedQty]]=0,"","Rejected")</f>
        <v/>
      </c>
    </row>
    <row r="2292" spans="1:11" x14ac:dyDescent="0.25">
      <c r="A2292" s="4">
        <v>3163</v>
      </c>
      <c r="B2292" s="4">
        <v>1298</v>
      </c>
      <c r="C2292" s="4">
        <v>2931</v>
      </c>
      <c r="D2292" s="20">
        <v>44173</v>
      </c>
      <c r="E2292" s="21">
        <v>125</v>
      </c>
      <c r="F2292" s="21">
        <v>938</v>
      </c>
      <c r="G2292" s="4">
        <v>550</v>
      </c>
      <c r="H2292" s="4">
        <v>0</v>
      </c>
      <c r="I2292" s="4">
        <v>550</v>
      </c>
      <c r="J2292" s="70">
        <f>VLOOKUP(Table7[[#This Row],[PurchaseOrderID]],Purchase_Order!$A$2:$E$1228,5,0)</f>
        <v>1586</v>
      </c>
      <c r="K2292" s="4" t="str">
        <f>IF(Table7[[#This Row],[RejectedQty]]=0,"","Rejected")</f>
        <v/>
      </c>
    </row>
    <row r="2293" spans="1:11" x14ac:dyDescent="0.25">
      <c r="A2293" s="5">
        <v>3164</v>
      </c>
      <c r="B2293" s="5">
        <v>1298</v>
      </c>
      <c r="C2293" s="5">
        <v>2932</v>
      </c>
      <c r="D2293" s="18">
        <v>44173</v>
      </c>
      <c r="E2293" s="19">
        <v>125</v>
      </c>
      <c r="F2293" s="19">
        <v>939</v>
      </c>
      <c r="G2293" s="5">
        <v>550</v>
      </c>
      <c r="H2293" s="5">
        <v>0</v>
      </c>
      <c r="I2293" s="5">
        <v>550</v>
      </c>
      <c r="J2293" s="70">
        <f>VLOOKUP(Table7[[#This Row],[PurchaseOrderID]],Purchase_Order!$A$2:$E$1228,5,0)</f>
        <v>1586</v>
      </c>
      <c r="K2293" s="4" t="str">
        <f>IF(Table7[[#This Row],[RejectedQty]]=0,"","Rejected")</f>
        <v/>
      </c>
    </row>
    <row r="2294" spans="1:11" x14ac:dyDescent="0.25">
      <c r="A2294" s="4">
        <v>3165</v>
      </c>
      <c r="B2294" s="4">
        <v>1299</v>
      </c>
      <c r="C2294" s="4">
        <v>2933</v>
      </c>
      <c r="D2294" s="20">
        <v>44173</v>
      </c>
      <c r="E2294" s="21">
        <v>125</v>
      </c>
      <c r="F2294" s="21">
        <v>358</v>
      </c>
      <c r="G2294" s="4">
        <v>60</v>
      </c>
      <c r="H2294" s="4">
        <v>0</v>
      </c>
      <c r="I2294" s="4">
        <v>60</v>
      </c>
      <c r="J2294" s="70">
        <f>VLOOKUP(Table7[[#This Row],[PurchaseOrderID]],Purchase_Order!$A$2:$E$1228,5,0)</f>
        <v>1500</v>
      </c>
      <c r="K2294" s="4" t="str">
        <f>IF(Table7[[#This Row],[RejectedQty]]=0,"","Rejected")</f>
        <v/>
      </c>
    </row>
    <row r="2295" spans="1:11" x14ac:dyDescent="0.25">
      <c r="A2295" s="5">
        <v>3166</v>
      </c>
      <c r="B2295" s="5">
        <v>1300</v>
      </c>
      <c r="C2295" s="5">
        <v>2934</v>
      </c>
      <c r="D2295" s="18">
        <v>44173</v>
      </c>
      <c r="E2295" s="19">
        <v>123</v>
      </c>
      <c r="F2295" s="19">
        <v>381</v>
      </c>
      <c r="G2295" s="5">
        <v>3</v>
      </c>
      <c r="H2295" s="5">
        <v>0</v>
      </c>
      <c r="I2295" s="5">
        <v>3</v>
      </c>
      <c r="J2295" s="70">
        <f>VLOOKUP(Table7[[#This Row],[PurchaseOrderID]],Purchase_Order!$A$2:$E$1228,5,0)</f>
        <v>1656</v>
      </c>
      <c r="K2295" s="4" t="str">
        <f>IF(Table7[[#This Row],[RejectedQty]]=0,"","Rejected")</f>
        <v/>
      </c>
    </row>
    <row r="2296" spans="1:11" x14ac:dyDescent="0.25">
      <c r="A2296" s="4">
        <v>3167</v>
      </c>
      <c r="B2296" s="4">
        <v>1300</v>
      </c>
      <c r="C2296" s="4">
        <v>2935</v>
      </c>
      <c r="D2296" s="20">
        <v>44173</v>
      </c>
      <c r="E2296" s="21">
        <v>123</v>
      </c>
      <c r="F2296" s="21">
        <v>438</v>
      </c>
      <c r="G2296" s="4">
        <v>3</v>
      </c>
      <c r="H2296" s="4">
        <v>0</v>
      </c>
      <c r="I2296" s="4">
        <v>3</v>
      </c>
      <c r="J2296" s="70">
        <f>VLOOKUP(Table7[[#This Row],[PurchaseOrderID]],Purchase_Order!$A$2:$E$1228,5,0)</f>
        <v>1656</v>
      </c>
      <c r="K2296" s="4" t="str">
        <f>IF(Table7[[#This Row],[RejectedQty]]=0,"","Rejected")</f>
        <v/>
      </c>
    </row>
    <row r="2297" spans="1:11" x14ac:dyDescent="0.25">
      <c r="A2297" s="5">
        <v>3168</v>
      </c>
      <c r="B2297" s="5">
        <v>1300</v>
      </c>
      <c r="C2297" s="5">
        <v>2936</v>
      </c>
      <c r="D2297" s="18">
        <v>44173</v>
      </c>
      <c r="E2297" s="19">
        <v>123</v>
      </c>
      <c r="F2297" s="19">
        <v>439</v>
      </c>
      <c r="G2297" s="5">
        <v>3</v>
      </c>
      <c r="H2297" s="5">
        <v>0</v>
      </c>
      <c r="I2297" s="5">
        <v>3</v>
      </c>
      <c r="J2297" s="70">
        <f>VLOOKUP(Table7[[#This Row],[PurchaseOrderID]],Purchase_Order!$A$2:$E$1228,5,0)</f>
        <v>1656</v>
      </c>
      <c r="K2297" s="4" t="str">
        <f>IF(Table7[[#This Row],[RejectedQty]]=0,"","Rejected")</f>
        <v/>
      </c>
    </row>
    <row r="2298" spans="1:11" x14ac:dyDescent="0.25">
      <c r="A2298" s="4">
        <v>3169</v>
      </c>
      <c r="B2298" s="4">
        <v>1301</v>
      </c>
      <c r="C2298" s="4">
        <v>2937</v>
      </c>
      <c r="D2298" s="20">
        <v>44173</v>
      </c>
      <c r="E2298" s="21">
        <v>123</v>
      </c>
      <c r="F2298" s="21">
        <v>356</v>
      </c>
      <c r="G2298" s="4">
        <v>60</v>
      </c>
      <c r="H2298" s="4">
        <v>0</v>
      </c>
      <c r="I2298" s="4">
        <v>60</v>
      </c>
      <c r="J2298" s="70">
        <f>VLOOKUP(Table7[[#This Row],[PurchaseOrderID]],Purchase_Order!$A$2:$E$1228,5,0)</f>
        <v>1572</v>
      </c>
      <c r="K2298" s="4" t="str">
        <f>IF(Table7[[#This Row],[RejectedQty]]=0,"","Rejected")</f>
        <v/>
      </c>
    </row>
    <row r="2299" spans="1:11" x14ac:dyDescent="0.25">
      <c r="A2299" s="5">
        <v>3170</v>
      </c>
      <c r="B2299" s="5">
        <v>1301</v>
      </c>
      <c r="C2299" s="5">
        <v>2938</v>
      </c>
      <c r="D2299" s="18">
        <v>44173</v>
      </c>
      <c r="E2299" s="19">
        <v>123</v>
      </c>
      <c r="F2299" s="19">
        <v>357</v>
      </c>
      <c r="G2299" s="5">
        <v>60</v>
      </c>
      <c r="H2299" s="5">
        <v>0</v>
      </c>
      <c r="I2299" s="5">
        <v>60</v>
      </c>
      <c r="J2299" s="70">
        <f>VLOOKUP(Table7[[#This Row],[PurchaseOrderID]],Purchase_Order!$A$2:$E$1228,5,0)</f>
        <v>1572</v>
      </c>
      <c r="K2299" s="4" t="str">
        <f>IF(Table7[[#This Row],[RejectedQty]]=0,"","Rejected")</f>
        <v/>
      </c>
    </row>
    <row r="2300" spans="1:11" x14ac:dyDescent="0.25">
      <c r="A2300" s="4">
        <v>3171</v>
      </c>
      <c r="B2300" s="4">
        <v>1302</v>
      </c>
      <c r="C2300" s="4">
        <v>2939</v>
      </c>
      <c r="D2300" s="20">
        <v>44173</v>
      </c>
      <c r="E2300" s="21">
        <v>123</v>
      </c>
      <c r="F2300" s="21">
        <v>396</v>
      </c>
      <c r="G2300" s="4">
        <v>3</v>
      </c>
      <c r="H2300" s="4">
        <v>0</v>
      </c>
      <c r="I2300" s="4">
        <v>3</v>
      </c>
      <c r="J2300" s="70">
        <f>VLOOKUP(Table7[[#This Row],[PurchaseOrderID]],Purchase_Order!$A$2:$E$1228,5,0)</f>
        <v>1562</v>
      </c>
      <c r="K2300" s="4" t="str">
        <f>IF(Table7[[#This Row],[RejectedQty]]=0,"","Rejected")</f>
        <v/>
      </c>
    </row>
    <row r="2301" spans="1:11" x14ac:dyDescent="0.25">
      <c r="A2301" s="5">
        <v>3172</v>
      </c>
      <c r="B2301" s="5">
        <v>1302</v>
      </c>
      <c r="C2301" s="5">
        <v>2940</v>
      </c>
      <c r="D2301" s="18">
        <v>44173</v>
      </c>
      <c r="E2301" s="19">
        <v>123</v>
      </c>
      <c r="F2301" s="19">
        <v>397</v>
      </c>
      <c r="G2301" s="5">
        <v>3</v>
      </c>
      <c r="H2301" s="5">
        <v>0</v>
      </c>
      <c r="I2301" s="5">
        <v>3</v>
      </c>
      <c r="J2301" s="70">
        <f>VLOOKUP(Table7[[#This Row],[PurchaseOrderID]],Purchase_Order!$A$2:$E$1228,5,0)</f>
        <v>1562</v>
      </c>
      <c r="K2301" s="4" t="str">
        <f>IF(Table7[[#This Row],[RejectedQty]]=0,"","Rejected")</f>
        <v/>
      </c>
    </row>
    <row r="2302" spans="1:11" x14ac:dyDescent="0.25">
      <c r="A2302" s="4">
        <v>3173</v>
      </c>
      <c r="B2302" s="4">
        <v>1303</v>
      </c>
      <c r="C2302" s="4">
        <v>2941</v>
      </c>
      <c r="D2302" s="20">
        <v>44173</v>
      </c>
      <c r="E2302" s="21">
        <v>125</v>
      </c>
      <c r="F2302" s="21">
        <v>490</v>
      </c>
      <c r="G2302" s="4">
        <v>3</v>
      </c>
      <c r="H2302" s="4">
        <v>0</v>
      </c>
      <c r="I2302" s="4">
        <v>3</v>
      </c>
      <c r="J2302" s="70">
        <f>VLOOKUP(Table7[[#This Row],[PurchaseOrderID]],Purchase_Order!$A$2:$E$1228,5,0)</f>
        <v>1662</v>
      </c>
      <c r="K2302" s="4" t="str">
        <f>IF(Table7[[#This Row],[RejectedQty]]=0,"","Rejected")</f>
        <v/>
      </c>
    </row>
    <row r="2303" spans="1:11" x14ac:dyDescent="0.25">
      <c r="A2303" s="5">
        <v>3174</v>
      </c>
      <c r="B2303" s="5">
        <v>1304</v>
      </c>
      <c r="C2303" s="5">
        <v>2942</v>
      </c>
      <c r="D2303" s="18">
        <v>44173</v>
      </c>
      <c r="E2303" s="19">
        <v>125</v>
      </c>
      <c r="F2303" s="19">
        <v>513</v>
      </c>
      <c r="G2303" s="5">
        <v>550</v>
      </c>
      <c r="H2303" s="5">
        <v>550</v>
      </c>
      <c r="I2303" s="5">
        <v>0</v>
      </c>
      <c r="J2303" s="70">
        <f>VLOOKUP(Table7[[#This Row],[PurchaseOrderID]],Purchase_Order!$A$2:$E$1228,5,0)</f>
        <v>1682</v>
      </c>
      <c r="K2303" s="4" t="str">
        <f>IF(Table7[[#This Row],[RejectedQty]]=0,"","Rejected")</f>
        <v>Rejected</v>
      </c>
    </row>
    <row r="2304" spans="1:11" x14ac:dyDescent="0.25">
      <c r="A2304" s="4">
        <v>3175</v>
      </c>
      <c r="B2304" s="4">
        <v>1305</v>
      </c>
      <c r="C2304" s="4">
        <v>2943</v>
      </c>
      <c r="D2304" s="20">
        <v>44173</v>
      </c>
      <c r="E2304" s="21">
        <v>123</v>
      </c>
      <c r="F2304" s="21">
        <v>407</v>
      </c>
      <c r="G2304" s="4">
        <v>3</v>
      </c>
      <c r="H2304" s="4">
        <v>0</v>
      </c>
      <c r="I2304" s="4">
        <v>3</v>
      </c>
      <c r="J2304" s="70">
        <f>VLOOKUP(Table7[[#This Row],[PurchaseOrderID]],Purchase_Order!$A$2:$E$1228,5,0)</f>
        <v>1686</v>
      </c>
      <c r="K2304" s="4" t="str">
        <f>IF(Table7[[#This Row],[RejectedQty]]=0,"","Rejected")</f>
        <v/>
      </c>
    </row>
    <row r="2305" spans="1:11" x14ac:dyDescent="0.25">
      <c r="A2305" s="5">
        <v>3176</v>
      </c>
      <c r="B2305" s="5">
        <v>1305</v>
      </c>
      <c r="C2305" s="5">
        <v>2944</v>
      </c>
      <c r="D2305" s="18">
        <v>44173</v>
      </c>
      <c r="E2305" s="19">
        <v>125</v>
      </c>
      <c r="F2305" s="19">
        <v>408</v>
      </c>
      <c r="G2305" s="5">
        <v>3</v>
      </c>
      <c r="H2305" s="5">
        <v>0</v>
      </c>
      <c r="I2305" s="5">
        <v>3</v>
      </c>
      <c r="J2305" s="70">
        <f>VLOOKUP(Table7[[#This Row],[PurchaseOrderID]],Purchase_Order!$A$2:$E$1228,5,0)</f>
        <v>1686</v>
      </c>
      <c r="K2305" s="4" t="str">
        <f>IF(Table7[[#This Row],[RejectedQty]]=0,"","Rejected")</f>
        <v/>
      </c>
    </row>
    <row r="2306" spans="1:11" x14ac:dyDescent="0.25">
      <c r="A2306" s="4">
        <v>3177</v>
      </c>
      <c r="B2306" s="4">
        <v>1305</v>
      </c>
      <c r="C2306" s="4">
        <v>2945</v>
      </c>
      <c r="D2306" s="20">
        <v>44173</v>
      </c>
      <c r="E2306" s="21">
        <v>123</v>
      </c>
      <c r="F2306" s="21">
        <v>409</v>
      </c>
      <c r="G2306" s="4">
        <v>3</v>
      </c>
      <c r="H2306" s="4">
        <v>0</v>
      </c>
      <c r="I2306" s="4">
        <v>3</v>
      </c>
      <c r="J2306" s="70">
        <f>VLOOKUP(Table7[[#This Row],[PurchaseOrderID]],Purchase_Order!$A$2:$E$1228,5,0)</f>
        <v>1686</v>
      </c>
      <c r="K2306" s="4" t="str">
        <f>IF(Table7[[#This Row],[RejectedQty]]=0,"","Rejected")</f>
        <v/>
      </c>
    </row>
    <row r="2307" spans="1:11" x14ac:dyDescent="0.25">
      <c r="A2307" s="5">
        <v>3178</v>
      </c>
      <c r="B2307" s="5">
        <v>1305</v>
      </c>
      <c r="C2307" s="5">
        <v>2946</v>
      </c>
      <c r="D2307" s="18">
        <v>44173</v>
      </c>
      <c r="E2307" s="19">
        <v>123</v>
      </c>
      <c r="F2307" s="19">
        <v>410</v>
      </c>
      <c r="G2307" s="5">
        <v>3</v>
      </c>
      <c r="H2307" s="5">
        <v>0</v>
      </c>
      <c r="I2307" s="5">
        <v>3</v>
      </c>
      <c r="J2307" s="70">
        <f>VLOOKUP(Table7[[#This Row],[PurchaseOrderID]],Purchase_Order!$A$2:$E$1228,5,0)</f>
        <v>1686</v>
      </c>
      <c r="K2307" s="4" t="str">
        <f>IF(Table7[[#This Row],[RejectedQty]]=0,"","Rejected")</f>
        <v/>
      </c>
    </row>
    <row r="2308" spans="1:11" x14ac:dyDescent="0.25">
      <c r="A2308" s="4">
        <v>3179</v>
      </c>
      <c r="B2308" s="4">
        <v>1305</v>
      </c>
      <c r="C2308" s="4">
        <v>2947</v>
      </c>
      <c r="D2308" s="20">
        <v>44173</v>
      </c>
      <c r="E2308" s="21">
        <v>125</v>
      </c>
      <c r="F2308" s="21">
        <v>411</v>
      </c>
      <c r="G2308" s="4">
        <v>3</v>
      </c>
      <c r="H2308" s="4">
        <v>0</v>
      </c>
      <c r="I2308" s="4">
        <v>3</v>
      </c>
      <c r="J2308" s="70">
        <f>VLOOKUP(Table7[[#This Row],[PurchaseOrderID]],Purchase_Order!$A$2:$E$1228,5,0)</f>
        <v>1686</v>
      </c>
      <c r="K2308" s="4" t="str">
        <f>IF(Table7[[#This Row],[RejectedQty]]=0,"","Rejected")</f>
        <v/>
      </c>
    </row>
    <row r="2309" spans="1:11" x14ac:dyDescent="0.25">
      <c r="A2309" s="5">
        <v>3180</v>
      </c>
      <c r="B2309" s="5">
        <v>1305</v>
      </c>
      <c r="C2309" s="5">
        <v>2948</v>
      </c>
      <c r="D2309" s="18">
        <v>44173</v>
      </c>
      <c r="E2309" s="19">
        <v>125</v>
      </c>
      <c r="F2309" s="19">
        <v>412</v>
      </c>
      <c r="G2309" s="5">
        <v>3</v>
      </c>
      <c r="H2309" s="5">
        <v>0</v>
      </c>
      <c r="I2309" s="5">
        <v>3</v>
      </c>
      <c r="J2309" s="70">
        <f>VLOOKUP(Table7[[#This Row],[PurchaseOrderID]],Purchase_Order!$A$2:$E$1228,5,0)</f>
        <v>1686</v>
      </c>
      <c r="K2309" s="4" t="str">
        <f>IF(Table7[[#This Row],[RejectedQty]]=0,"","Rejected")</f>
        <v/>
      </c>
    </row>
    <row r="2310" spans="1:11" x14ac:dyDescent="0.25">
      <c r="A2310" s="4">
        <v>3181</v>
      </c>
      <c r="B2310" s="4">
        <v>1305</v>
      </c>
      <c r="C2310" s="4">
        <v>2949</v>
      </c>
      <c r="D2310" s="20">
        <v>44173</v>
      </c>
      <c r="E2310" s="21">
        <v>125</v>
      </c>
      <c r="F2310" s="21">
        <v>413</v>
      </c>
      <c r="G2310" s="4">
        <v>3</v>
      </c>
      <c r="H2310" s="4">
        <v>0</v>
      </c>
      <c r="I2310" s="4">
        <v>3</v>
      </c>
      <c r="J2310" s="70">
        <f>VLOOKUP(Table7[[#This Row],[PurchaseOrderID]],Purchase_Order!$A$2:$E$1228,5,0)</f>
        <v>1686</v>
      </c>
      <c r="K2310" s="4" t="str">
        <f>IF(Table7[[#This Row],[RejectedQty]]=0,"","Rejected")</f>
        <v/>
      </c>
    </row>
    <row r="2311" spans="1:11" x14ac:dyDescent="0.25">
      <c r="A2311" s="5">
        <v>3182</v>
      </c>
      <c r="B2311" s="5">
        <v>1305</v>
      </c>
      <c r="C2311" s="5">
        <v>2950</v>
      </c>
      <c r="D2311" s="18">
        <v>44173</v>
      </c>
      <c r="E2311" s="19">
        <v>125</v>
      </c>
      <c r="F2311" s="19">
        <v>414</v>
      </c>
      <c r="G2311" s="5">
        <v>3</v>
      </c>
      <c r="H2311" s="5">
        <v>0</v>
      </c>
      <c r="I2311" s="5">
        <v>3</v>
      </c>
      <c r="J2311" s="70">
        <f>VLOOKUP(Table7[[#This Row],[PurchaseOrderID]],Purchase_Order!$A$2:$E$1228,5,0)</f>
        <v>1686</v>
      </c>
      <c r="K2311" s="4" t="str">
        <f>IF(Table7[[#This Row],[RejectedQty]]=0,"","Rejected")</f>
        <v/>
      </c>
    </row>
    <row r="2312" spans="1:11" x14ac:dyDescent="0.25">
      <c r="A2312" s="4">
        <v>3183</v>
      </c>
      <c r="B2312" s="4">
        <v>1305</v>
      </c>
      <c r="C2312" s="4">
        <v>2951</v>
      </c>
      <c r="D2312" s="20">
        <v>44173</v>
      </c>
      <c r="E2312" s="21">
        <v>123</v>
      </c>
      <c r="F2312" s="21">
        <v>415</v>
      </c>
      <c r="G2312" s="4">
        <v>3</v>
      </c>
      <c r="H2312" s="4">
        <v>0</v>
      </c>
      <c r="I2312" s="4">
        <v>3</v>
      </c>
      <c r="J2312" s="70">
        <f>VLOOKUP(Table7[[#This Row],[PurchaseOrderID]],Purchase_Order!$A$2:$E$1228,5,0)</f>
        <v>1686</v>
      </c>
      <c r="K2312" s="4" t="str">
        <f>IF(Table7[[#This Row],[RejectedQty]]=0,"","Rejected")</f>
        <v/>
      </c>
    </row>
    <row r="2313" spans="1:11" x14ac:dyDescent="0.25">
      <c r="A2313" s="5">
        <v>3184</v>
      </c>
      <c r="B2313" s="5">
        <v>1305</v>
      </c>
      <c r="C2313" s="5">
        <v>2952</v>
      </c>
      <c r="D2313" s="18">
        <v>44173</v>
      </c>
      <c r="E2313" s="19">
        <v>125</v>
      </c>
      <c r="F2313" s="19">
        <v>416</v>
      </c>
      <c r="G2313" s="5">
        <v>3</v>
      </c>
      <c r="H2313" s="5">
        <v>0</v>
      </c>
      <c r="I2313" s="5">
        <v>3</v>
      </c>
      <c r="J2313" s="70">
        <f>VLOOKUP(Table7[[#This Row],[PurchaseOrderID]],Purchase_Order!$A$2:$E$1228,5,0)</f>
        <v>1686</v>
      </c>
      <c r="K2313" s="4" t="str">
        <f>IF(Table7[[#This Row],[RejectedQty]]=0,"","Rejected")</f>
        <v/>
      </c>
    </row>
    <row r="2314" spans="1:11" x14ac:dyDescent="0.25">
      <c r="A2314" s="4">
        <v>3185</v>
      </c>
      <c r="B2314" s="4">
        <v>1305</v>
      </c>
      <c r="C2314" s="4">
        <v>2953</v>
      </c>
      <c r="D2314" s="20">
        <v>44173</v>
      </c>
      <c r="E2314" s="21">
        <v>125</v>
      </c>
      <c r="F2314" s="21">
        <v>417</v>
      </c>
      <c r="G2314" s="4">
        <v>3</v>
      </c>
      <c r="H2314" s="4">
        <v>0</v>
      </c>
      <c r="I2314" s="4">
        <v>3</v>
      </c>
      <c r="J2314" s="70">
        <f>VLOOKUP(Table7[[#This Row],[PurchaseOrderID]],Purchase_Order!$A$2:$E$1228,5,0)</f>
        <v>1686</v>
      </c>
      <c r="K2314" s="4" t="str">
        <f>IF(Table7[[#This Row],[RejectedQty]]=0,"","Rejected")</f>
        <v/>
      </c>
    </row>
    <row r="2315" spans="1:11" x14ac:dyDescent="0.25">
      <c r="A2315" s="5">
        <v>3186</v>
      </c>
      <c r="B2315" s="5">
        <v>1305</v>
      </c>
      <c r="C2315" s="5">
        <v>2954</v>
      </c>
      <c r="D2315" s="18">
        <v>44173</v>
      </c>
      <c r="E2315" s="19">
        <v>125</v>
      </c>
      <c r="F2315" s="19">
        <v>418</v>
      </c>
      <c r="G2315" s="5">
        <v>3</v>
      </c>
      <c r="H2315" s="5">
        <v>0</v>
      </c>
      <c r="I2315" s="5">
        <v>3</v>
      </c>
      <c r="J2315" s="70">
        <f>VLOOKUP(Table7[[#This Row],[PurchaseOrderID]],Purchase_Order!$A$2:$E$1228,5,0)</f>
        <v>1686</v>
      </c>
      <c r="K2315" s="4" t="str">
        <f>IF(Table7[[#This Row],[RejectedQty]]=0,"","Rejected")</f>
        <v/>
      </c>
    </row>
    <row r="2316" spans="1:11" x14ac:dyDescent="0.25">
      <c r="A2316" s="4">
        <v>3187</v>
      </c>
      <c r="B2316" s="4">
        <v>1305</v>
      </c>
      <c r="C2316" s="4">
        <v>2955</v>
      </c>
      <c r="D2316" s="20">
        <v>44173</v>
      </c>
      <c r="E2316" s="21">
        <v>123</v>
      </c>
      <c r="F2316" s="21">
        <v>419</v>
      </c>
      <c r="G2316" s="4">
        <v>3</v>
      </c>
      <c r="H2316" s="4">
        <v>0</v>
      </c>
      <c r="I2316" s="4">
        <v>3</v>
      </c>
      <c r="J2316" s="70">
        <f>VLOOKUP(Table7[[#This Row],[PurchaseOrderID]],Purchase_Order!$A$2:$E$1228,5,0)</f>
        <v>1686</v>
      </c>
      <c r="K2316" s="4" t="str">
        <f>IF(Table7[[#This Row],[RejectedQty]]=0,"","Rejected")</f>
        <v/>
      </c>
    </row>
    <row r="2317" spans="1:11" x14ac:dyDescent="0.25">
      <c r="A2317" s="5">
        <v>3188</v>
      </c>
      <c r="B2317" s="5">
        <v>1305</v>
      </c>
      <c r="C2317" s="5">
        <v>2956</v>
      </c>
      <c r="D2317" s="18">
        <v>44173</v>
      </c>
      <c r="E2317" s="19">
        <v>123</v>
      </c>
      <c r="F2317" s="19">
        <v>420</v>
      </c>
      <c r="G2317" s="5">
        <v>3</v>
      </c>
      <c r="H2317" s="5">
        <v>0</v>
      </c>
      <c r="I2317" s="5">
        <v>3</v>
      </c>
      <c r="J2317" s="70">
        <f>VLOOKUP(Table7[[#This Row],[PurchaseOrderID]],Purchase_Order!$A$2:$E$1228,5,0)</f>
        <v>1686</v>
      </c>
      <c r="K2317" s="4" t="str">
        <f>IF(Table7[[#This Row],[RejectedQty]]=0,"","Rejected")</f>
        <v/>
      </c>
    </row>
    <row r="2318" spans="1:11" x14ac:dyDescent="0.25">
      <c r="A2318" s="4">
        <v>3189</v>
      </c>
      <c r="B2318" s="4">
        <v>1305</v>
      </c>
      <c r="C2318" s="4">
        <v>2957</v>
      </c>
      <c r="D2318" s="20">
        <v>44173</v>
      </c>
      <c r="E2318" s="21">
        <v>123</v>
      </c>
      <c r="F2318" s="21">
        <v>421</v>
      </c>
      <c r="G2318" s="4">
        <v>3</v>
      </c>
      <c r="H2318" s="4">
        <v>0</v>
      </c>
      <c r="I2318" s="4">
        <v>3</v>
      </c>
      <c r="J2318" s="70">
        <f>VLOOKUP(Table7[[#This Row],[PurchaseOrderID]],Purchase_Order!$A$2:$E$1228,5,0)</f>
        <v>1686</v>
      </c>
      <c r="K2318" s="4" t="str">
        <f>IF(Table7[[#This Row],[RejectedQty]]=0,"","Rejected")</f>
        <v/>
      </c>
    </row>
    <row r="2319" spans="1:11" x14ac:dyDescent="0.25">
      <c r="A2319" s="5">
        <v>3190</v>
      </c>
      <c r="B2319" s="5">
        <v>1306</v>
      </c>
      <c r="C2319" s="5">
        <v>2958</v>
      </c>
      <c r="D2319" s="18">
        <v>44173</v>
      </c>
      <c r="E2319" s="19">
        <v>123</v>
      </c>
      <c r="F2319" s="19">
        <v>931</v>
      </c>
      <c r="G2319" s="5">
        <v>468</v>
      </c>
      <c r="H2319" s="5">
        <v>0</v>
      </c>
      <c r="I2319" s="5">
        <v>468</v>
      </c>
      <c r="J2319" s="70">
        <f>VLOOKUP(Table7[[#This Row],[PurchaseOrderID]],Purchase_Order!$A$2:$E$1228,5,0)</f>
        <v>1684</v>
      </c>
      <c r="K2319" s="4" t="str">
        <f>IF(Table7[[#This Row],[RejectedQty]]=0,"","Rejected")</f>
        <v/>
      </c>
    </row>
    <row r="2320" spans="1:11" x14ac:dyDescent="0.25">
      <c r="A2320" s="4">
        <v>3191</v>
      </c>
      <c r="B2320" s="4">
        <v>1306</v>
      </c>
      <c r="C2320" s="4">
        <v>2959</v>
      </c>
      <c r="D2320" s="20">
        <v>44173</v>
      </c>
      <c r="E2320" s="21">
        <v>123</v>
      </c>
      <c r="F2320" s="21">
        <v>932</v>
      </c>
      <c r="G2320" s="4">
        <v>550</v>
      </c>
      <c r="H2320" s="4">
        <v>0</v>
      </c>
      <c r="I2320" s="4">
        <v>550</v>
      </c>
      <c r="J2320" s="70">
        <f>VLOOKUP(Table7[[#This Row],[PurchaseOrderID]],Purchase_Order!$A$2:$E$1228,5,0)</f>
        <v>1684</v>
      </c>
      <c r="K2320" s="4" t="str">
        <f>IF(Table7[[#This Row],[RejectedQty]]=0,"","Rejected")</f>
        <v/>
      </c>
    </row>
    <row r="2321" spans="1:11" x14ac:dyDescent="0.25">
      <c r="A2321" s="5">
        <v>3192</v>
      </c>
      <c r="B2321" s="5">
        <v>1306</v>
      </c>
      <c r="C2321" s="5">
        <v>2960</v>
      </c>
      <c r="D2321" s="18">
        <v>44173</v>
      </c>
      <c r="E2321" s="19">
        <v>123</v>
      </c>
      <c r="F2321" s="19">
        <v>933</v>
      </c>
      <c r="G2321" s="5">
        <v>550</v>
      </c>
      <c r="H2321" s="5">
        <v>0</v>
      </c>
      <c r="I2321" s="5">
        <v>550</v>
      </c>
      <c r="J2321" s="70">
        <f>VLOOKUP(Table7[[#This Row],[PurchaseOrderID]],Purchase_Order!$A$2:$E$1228,5,0)</f>
        <v>1684</v>
      </c>
      <c r="K2321" s="4" t="str">
        <f>IF(Table7[[#This Row],[RejectedQty]]=0,"","Rejected")</f>
        <v/>
      </c>
    </row>
    <row r="2322" spans="1:11" x14ac:dyDescent="0.25">
      <c r="A2322" s="4">
        <v>3193</v>
      </c>
      <c r="B2322" s="4">
        <v>1306</v>
      </c>
      <c r="C2322" s="4">
        <v>2961</v>
      </c>
      <c r="D2322" s="20">
        <v>44173</v>
      </c>
      <c r="E2322" s="21">
        <v>123</v>
      </c>
      <c r="F2322" s="21">
        <v>934</v>
      </c>
      <c r="G2322" s="4">
        <v>550</v>
      </c>
      <c r="H2322" s="4">
        <v>0</v>
      </c>
      <c r="I2322" s="4">
        <v>550</v>
      </c>
      <c r="J2322" s="70">
        <f>VLOOKUP(Table7[[#This Row],[PurchaseOrderID]],Purchase_Order!$A$2:$E$1228,5,0)</f>
        <v>1684</v>
      </c>
      <c r="K2322" s="4" t="str">
        <f>IF(Table7[[#This Row],[RejectedQty]]=0,"","Rejected")</f>
        <v/>
      </c>
    </row>
    <row r="2323" spans="1:11" x14ac:dyDescent="0.25">
      <c r="A2323" s="5">
        <v>3194</v>
      </c>
      <c r="B2323" s="5">
        <v>1307</v>
      </c>
      <c r="C2323" s="5">
        <v>2962</v>
      </c>
      <c r="D2323" s="18">
        <v>44173</v>
      </c>
      <c r="E2323" s="19">
        <v>125</v>
      </c>
      <c r="F2323" s="19">
        <v>422</v>
      </c>
      <c r="G2323" s="5">
        <v>3</v>
      </c>
      <c r="H2323" s="5">
        <v>0</v>
      </c>
      <c r="I2323" s="5">
        <v>3</v>
      </c>
      <c r="J2323" s="70">
        <f>VLOOKUP(Table7[[#This Row],[PurchaseOrderID]],Purchase_Order!$A$2:$E$1228,5,0)</f>
        <v>1534</v>
      </c>
      <c r="K2323" s="4" t="str">
        <f>IF(Table7[[#This Row],[RejectedQty]]=0,"","Rejected")</f>
        <v/>
      </c>
    </row>
    <row r="2324" spans="1:11" x14ac:dyDescent="0.25">
      <c r="A2324" s="4">
        <v>3195</v>
      </c>
      <c r="B2324" s="4">
        <v>1307</v>
      </c>
      <c r="C2324" s="4">
        <v>2963</v>
      </c>
      <c r="D2324" s="20">
        <v>44173</v>
      </c>
      <c r="E2324" s="21">
        <v>125</v>
      </c>
      <c r="F2324" s="21">
        <v>423</v>
      </c>
      <c r="G2324" s="4">
        <v>3</v>
      </c>
      <c r="H2324" s="4">
        <v>0</v>
      </c>
      <c r="I2324" s="4">
        <v>3</v>
      </c>
      <c r="J2324" s="70">
        <f>VLOOKUP(Table7[[#This Row],[PurchaseOrderID]],Purchase_Order!$A$2:$E$1228,5,0)</f>
        <v>1534</v>
      </c>
      <c r="K2324" s="4" t="str">
        <f>IF(Table7[[#This Row],[RejectedQty]]=0,"","Rejected")</f>
        <v/>
      </c>
    </row>
    <row r="2325" spans="1:11" x14ac:dyDescent="0.25">
      <c r="A2325" s="5">
        <v>3196</v>
      </c>
      <c r="B2325" s="5">
        <v>1307</v>
      </c>
      <c r="C2325" s="5">
        <v>2964</v>
      </c>
      <c r="D2325" s="18">
        <v>44173</v>
      </c>
      <c r="E2325" s="19">
        <v>123</v>
      </c>
      <c r="F2325" s="19">
        <v>424</v>
      </c>
      <c r="G2325" s="5">
        <v>3</v>
      </c>
      <c r="H2325" s="5">
        <v>0</v>
      </c>
      <c r="I2325" s="5">
        <v>3</v>
      </c>
      <c r="J2325" s="70">
        <f>VLOOKUP(Table7[[#This Row],[PurchaseOrderID]],Purchase_Order!$A$2:$E$1228,5,0)</f>
        <v>1534</v>
      </c>
      <c r="K2325" s="4" t="str">
        <f>IF(Table7[[#This Row],[RejectedQty]]=0,"","Rejected")</f>
        <v/>
      </c>
    </row>
    <row r="2326" spans="1:11" x14ac:dyDescent="0.25">
      <c r="A2326" s="4">
        <v>3197</v>
      </c>
      <c r="B2326" s="4">
        <v>1307</v>
      </c>
      <c r="C2326" s="4">
        <v>2965</v>
      </c>
      <c r="D2326" s="20">
        <v>44173</v>
      </c>
      <c r="E2326" s="21">
        <v>125</v>
      </c>
      <c r="F2326" s="21">
        <v>425</v>
      </c>
      <c r="G2326" s="4">
        <v>3</v>
      </c>
      <c r="H2326" s="4">
        <v>0</v>
      </c>
      <c r="I2326" s="4">
        <v>3</v>
      </c>
      <c r="J2326" s="70">
        <f>VLOOKUP(Table7[[#This Row],[PurchaseOrderID]],Purchase_Order!$A$2:$E$1228,5,0)</f>
        <v>1534</v>
      </c>
      <c r="K2326" s="4" t="str">
        <f>IF(Table7[[#This Row],[RejectedQty]]=0,"","Rejected")</f>
        <v/>
      </c>
    </row>
    <row r="2327" spans="1:11" x14ac:dyDescent="0.25">
      <c r="A2327" s="5">
        <v>3198</v>
      </c>
      <c r="B2327" s="5">
        <v>1307</v>
      </c>
      <c r="C2327" s="5">
        <v>2966</v>
      </c>
      <c r="D2327" s="18">
        <v>44173</v>
      </c>
      <c r="E2327" s="19">
        <v>123</v>
      </c>
      <c r="F2327" s="19">
        <v>426</v>
      </c>
      <c r="G2327" s="5">
        <v>3</v>
      </c>
      <c r="H2327" s="5">
        <v>0</v>
      </c>
      <c r="I2327" s="5">
        <v>3</v>
      </c>
      <c r="J2327" s="70">
        <f>VLOOKUP(Table7[[#This Row],[PurchaseOrderID]],Purchase_Order!$A$2:$E$1228,5,0)</f>
        <v>1534</v>
      </c>
      <c r="K2327" s="4" t="str">
        <f>IF(Table7[[#This Row],[RejectedQty]]=0,"","Rejected")</f>
        <v/>
      </c>
    </row>
    <row r="2328" spans="1:11" x14ac:dyDescent="0.25">
      <c r="A2328" s="4">
        <v>3199</v>
      </c>
      <c r="B2328" s="4">
        <v>1307</v>
      </c>
      <c r="C2328" s="4">
        <v>2967</v>
      </c>
      <c r="D2328" s="20">
        <v>44173</v>
      </c>
      <c r="E2328" s="21">
        <v>123</v>
      </c>
      <c r="F2328" s="21">
        <v>427</v>
      </c>
      <c r="G2328" s="4">
        <v>3</v>
      </c>
      <c r="H2328" s="4">
        <v>0</v>
      </c>
      <c r="I2328" s="4">
        <v>3</v>
      </c>
      <c r="J2328" s="70">
        <f>VLOOKUP(Table7[[#This Row],[PurchaseOrderID]],Purchase_Order!$A$2:$E$1228,5,0)</f>
        <v>1534</v>
      </c>
      <c r="K2328" s="4" t="str">
        <f>IF(Table7[[#This Row],[RejectedQty]]=0,"","Rejected")</f>
        <v/>
      </c>
    </row>
    <row r="2329" spans="1:11" x14ac:dyDescent="0.25">
      <c r="A2329" s="5">
        <v>3200</v>
      </c>
      <c r="B2329" s="5">
        <v>1308</v>
      </c>
      <c r="C2329" s="5">
        <v>2968</v>
      </c>
      <c r="D2329" s="18">
        <v>44173</v>
      </c>
      <c r="E2329" s="19">
        <v>125</v>
      </c>
      <c r="F2329" s="19">
        <v>341</v>
      </c>
      <c r="G2329" s="5">
        <v>3</v>
      </c>
      <c r="H2329" s="5">
        <v>0</v>
      </c>
      <c r="I2329" s="5">
        <v>3</v>
      </c>
      <c r="J2329" s="70">
        <f>VLOOKUP(Table7[[#This Row],[PurchaseOrderID]],Purchase_Order!$A$2:$E$1228,5,0)</f>
        <v>1614</v>
      </c>
      <c r="K2329" s="4" t="str">
        <f>IF(Table7[[#This Row],[RejectedQty]]=0,"","Rejected")</f>
        <v/>
      </c>
    </row>
    <row r="2330" spans="1:11" x14ac:dyDescent="0.25">
      <c r="A2330" s="4">
        <v>3201</v>
      </c>
      <c r="B2330" s="4">
        <v>1308</v>
      </c>
      <c r="C2330" s="4">
        <v>2969</v>
      </c>
      <c r="D2330" s="20">
        <v>44173</v>
      </c>
      <c r="E2330" s="21">
        <v>125</v>
      </c>
      <c r="F2330" s="21">
        <v>342</v>
      </c>
      <c r="G2330" s="4">
        <v>3</v>
      </c>
      <c r="H2330" s="4">
        <v>0</v>
      </c>
      <c r="I2330" s="4">
        <v>3</v>
      </c>
      <c r="J2330" s="70">
        <f>VLOOKUP(Table7[[#This Row],[PurchaseOrderID]],Purchase_Order!$A$2:$E$1228,5,0)</f>
        <v>1614</v>
      </c>
      <c r="K2330" s="4" t="str">
        <f>IF(Table7[[#This Row],[RejectedQty]]=0,"","Rejected")</f>
        <v/>
      </c>
    </row>
    <row r="2331" spans="1:11" x14ac:dyDescent="0.25">
      <c r="A2331" s="5">
        <v>3202</v>
      </c>
      <c r="B2331" s="5">
        <v>1308</v>
      </c>
      <c r="C2331" s="5">
        <v>2970</v>
      </c>
      <c r="D2331" s="18">
        <v>44173</v>
      </c>
      <c r="E2331" s="19">
        <v>125</v>
      </c>
      <c r="F2331" s="19">
        <v>343</v>
      </c>
      <c r="G2331" s="5">
        <v>3</v>
      </c>
      <c r="H2331" s="5">
        <v>0</v>
      </c>
      <c r="I2331" s="5">
        <v>3</v>
      </c>
      <c r="J2331" s="70">
        <f>VLOOKUP(Table7[[#This Row],[PurchaseOrderID]],Purchase_Order!$A$2:$E$1228,5,0)</f>
        <v>1614</v>
      </c>
      <c r="K2331" s="4" t="str">
        <f>IF(Table7[[#This Row],[RejectedQty]]=0,"","Rejected")</f>
        <v/>
      </c>
    </row>
    <row r="2332" spans="1:11" x14ac:dyDescent="0.25">
      <c r="A2332" s="4">
        <v>3203</v>
      </c>
      <c r="B2332" s="4">
        <v>1308</v>
      </c>
      <c r="C2332" s="4">
        <v>2971</v>
      </c>
      <c r="D2332" s="20">
        <v>44173</v>
      </c>
      <c r="E2332" s="21">
        <v>125</v>
      </c>
      <c r="F2332" s="21">
        <v>344</v>
      </c>
      <c r="G2332" s="4">
        <v>3</v>
      </c>
      <c r="H2332" s="4">
        <v>0</v>
      </c>
      <c r="I2332" s="4">
        <v>3</v>
      </c>
      <c r="J2332" s="70">
        <f>VLOOKUP(Table7[[#This Row],[PurchaseOrderID]],Purchase_Order!$A$2:$E$1228,5,0)</f>
        <v>1614</v>
      </c>
      <c r="K2332" s="4" t="str">
        <f>IF(Table7[[#This Row],[RejectedQty]]=0,"","Rejected")</f>
        <v/>
      </c>
    </row>
    <row r="2333" spans="1:11" x14ac:dyDescent="0.25">
      <c r="A2333" s="5">
        <v>3204</v>
      </c>
      <c r="B2333" s="5">
        <v>1308</v>
      </c>
      <c r="C2333" s="5">
        <v>2972</v>
      </c>
      <c r="D2333" s="18">
        <v>44173</v>
      </c>
      <c r="E2333" s="19">
        <v>123</v>
      </c>
      <c r="F2333" s="19">
        <v>345</v>
      </c>
      <c r="G2333" s="5">
        <v>3</v>
      </c>
      <c r="H2333" s="5">
        <v>0</v>
      </c>
      <c r="I2333" s="5">
        <v>3</v>
      </c>
      <c r="J2333" s="70">
        <f>VLOOKUP(Table7[[#This Row],[PurchaseOrderID]],Purchase_Order!$A$2:$E$1228,5,0)</f>
        <v>1614</v>
      </c>
      <c r="K2333" s="4" t="str">
        <f>IF(Table7[[#This Row],[RejectedQty]]=0,"","Rejected")</f>
        <v/>
      </c>
    </row>
    <row r="2334" spans="1:11" x14ac:dyDescent="0.25">
      <c r="A2334" s="4">
        <v>3205</v>
      </c>
      <c r="B2334" s="4">
        <v>1309</v>
      </c>
      <c r="C2334" s="4">
        <v>2973</v>
      </c>
      <c r="D2334" s="20">
        <v>44173</v>
      </c>
      <c r="E2334" s="21">
        <v>125</v>
      </c>
      <c r="F2334" s="21">
        <v>931</v>
      </c>
      <c r="G2334" s="4">
        <v>550</v>
      </c>
      <c r="H2334" s="4">
        <v>0</v>
      </c>
      <c r="I2334" s="4">
        <v>550</v>
      </c>
      <c r="J2334" s="70">
        <f>VLOOKUP(Table7[[#This Row],[PurchaseOrderID]],Purchase_Order!$A$2:$E$1228,5,0)</f>
        <v>1588</v>
      </c>
      <c r="K2334" s="4" t="str">
        <f>IF(Table7[[#This Row],[RejectedQty]]=0,"","Rejected")</f>
        <v/>
      </c>
    </row>
    <row r="2335" spans="1:11" x14ac:dyDescent="0.25">
      <c r="A2335" s="5">
        <v>3206</v>
      </c>
      <c r="B2335" s="5">
        <v>1309</v>
      </c>
      <c r="C2335" s="5">
        <v>2974</v>
      </c>
      <c r="D2335" s="18">
        <v>44173</v>
      </c>
      <c r="E2335" s="19">
        <v>125</v>
      </c>
      <c r="F2335" s="19">
        <v>932</v>
      </c>
      <c r="G2335" s="5">
        <v>550</v>
      </c>
      <c r="H2335" s="5">
        <v>0</v>
      </c>
      <c r="I2335" s="5">
        <v>550</v>
      </c>
      <c r="J2335" s="70">
        <f>VLOOKUP(Table7[[#This Row],[PurchaseOrderID]],Purchase_Order!$A$2:$E$1228,5,0)</f>
        <v>1588</v>
      </c>
      <c r="K2335" s="4" t="str">
        <f>IF(Table7[[#This Row],[RejectedQty]]=0,"","Rejected")</f>
        <v/>
      </c>
    </row>
    <row r="2336" spans="1:11" x14ac:dyDescent="0.25">
      <c r="A2336" s="4">
        <v>3207</v>
      </c>
      <c r="B2336" s="4">
        <v>1310</v>
      </c>
      <c r="C2336" s="4">
        <v>2975</v>
      </c>
      <c r="D2336" s="20">
        <v>44173</v>
      </c>
      <c r="E2336" s="21">
        <v>125</v>
      </c>
      <c r="F2336" s="21">
        <v>341</v>
      </c>
      <c r="G2336" s="4">
        <v>3</v>
      </c>
      <c r="H2336" s="4">
        <v>0</v>
      </c>
      <c r="I2336" s="4">
        <v>3</v>
      </c>
      <c r="J2336" s="70">
        <f>VLOOKUP(Table7[[#This Row],[PurchaseOrderID]],Purchase_Order!$A$2:$E$1228,5,0)</f>
        <v>1622</v>
      </c>
      <c r="K2336" s="4" t="str">
        <f>IF(Table7[[#This Row],[RejectedQty]]=0,"","Rejected")</f>
        <v/>
      </c>
    </row>
    <row r="2337" spans="1:11" x14ac:dyDescent="0.25">
      <c r="A2337" s="5">
        <v>3208</v>
      </c>
      <c r="B2337" s="5">
        <v>1310</v>
      </c>
      <c r="C2337" s="5">
        <v>2976</v>
      </c>
      <c r="D2337" s="18">
        <v>44173</v>
      </c>
      <c r="E2337" s="19">
        <v>123</v>
      </c>
      <c r="F2337" s="19">
        <v>342</v>
      </c>
      <c r="G2337" s="5">
        <v>3</v>
      </c>
      <c r="H2337" s="5">
        <v>0</v>
      </c>
      <c r="I2337" s="5">
        <v>3</v>
      </c>
      <c r="J2337" s="70">
        <f>VLOOKUP(Table7[[#This Row],[PurchaseOrderID]],Purchase_Order!$A$2:$E$1228,5,0)</f>
        <v>1622</v>
      </c>
      <c r="K2337" s="4" t="str">
        <f>IF(Table7[[#This Row],[RejectedQty]]=0,"","Rejected")</f>
        <v/>
      </c>
    </row>
    <row r="2338" spans="1:11" x14ac:dyDescent="0.25">
      <c r="A2338" s="4">
        <v>3209</v>
      </c>
      <c r="B2338" s="4">
        <v>1310</v>
      </c>
      <c r="C2338" s="4">
        <v>2977</v>
      </c>
      <c r="D2338" s="20">
        <v>44173</v>
      </c>
      <c r="E2338" s="21">
        <v>123</v>
      </c>
      <c r="F2338" s="21">
        <v>343</v>
      </c>
      <c r="G2338" s="4">
        <v>3</v>
      </c>
      <c r="H2338" s="4">
        <v>0</v>
      </c>
      <c r="I2338" s="4">
        <v>3</v>
      </c>
      <c r="J2338" s="70">
        <f>VLOOKUP(Table7[[#This Row],[PurchaseOrderID]],Purchase_Order!$A$2:$E$1228,5,0)</f>
        <v>1622</v>
      </c>
      <c r="K2338" s="4" t="str">
        <f>IF(Table7[[#This Row],[RejectedQty]]=0,"","Rejected")</f>
        <v/>
      </c>
    </row>
    <row r="2339" spans="1:11" x14ac:dyDescent="0.25">
      <c r="A2339" s="5">
        <v>3210</v>
      </c>
      <c r="B2339" s="5">
        <v>1311</v>
      </c>
      <c r="C2339" s="5">
        <v>2978</v>
      </c>
      <c r="D2339" s="18">
        <v>44173</v>
      </c>
      <c r="E2339" s="19">
        <v>123</v>
      </c>
      <c r="F2339" s="19">
        <v>930</v>
      </c>
      <c r="G2339" s="5">
        <v>550</v>
      </c>
      <c r="H2339" s="5">
        <v>0</v>
      </c>
      <c r="I2339" s="5">
        <v>550</v>
      </c>
      <c r="J2339" s="70">
        <f>VLOOKUP(Table7[[#This Row],[PurchaseOrderID]],Purchase_Order!$A$2:$E$1228,5,0)</f>
        <v>1632</v>
      </c>
      <c r="K2339" s="4" t="str">
        <f>IF(Table7[[#This Row],[RejectedQty]]=0,"","Rejected")</f>
        <v/>
      </c>
    </row>
    <row r="2340" spans="1:11" x14ac:dyDescent="0.25">
      <c r="A2340" s="4">
        <v>3211</v>
      </c>
      <c r="B2340" s="4">
        <v>1312</v>
      </c>
      <c r="C2340" s="4">
        <v>2979</v>
      </c>
      <c r="D2340" s="20">
        <v>44173</v>
      </c>
      <c r="E2340" s="21">
        <v>123</v>
      </c>
      <c r="F2340" s="21">
        <v>332</v>
      </c>
      <c r="G2340" s="4">
        <v>550</v>
      </c>
      <c r="H2340" s="4">
        <v>82</v>
      </c>
      <c r="I2340" s="4">
        <v>468</v>
      </c>
      <c r="J2340" s="70">
        <f>VLOOKUP(Table7[[#This Row],[PurchaseOrderID]],Purchase_Order!$A$2:$E$1228,5,0)</f>
        <v>1608</v>
      </c>
      <c r="K2340" s="4" t="str">
        <f>IF(Table7[[#This Row],[RejectedQty]]=0,"","Rejected")</f>
        <v>Rejected</v>
      </c>
    </row>
    <row r="2341" spans="1:11" x14ac:dyDescent="0.25">
      <c r="A2341" s="5">
        <v>3212</v>
      </c>
      <c r="B2341" s="5">
        <v>1313</v>
      </c>
      <c r="C2341" s="5">
        <v>2980</v>
      </c>
      <c r="D2341" s="18">
        <v>44176</v>
      </c>
      <c r="E2341" s="19">
        <v>123</v>
      </c>
      <c r="F2341" s="19">
        <v>948</v>
      </c>
      <c r="G2341" s="5">
        <v>550</v>
      </c>
      <c r="H2341" s="5">
        <v>0</v>
      </c>
      <c r="I2341" s="5">
        <v>550</v>
      </c>
      <c r="J2341" s="70">
        <f>VLOOKUP(Table7[[#This Row],[PurchaseOrderID]],Purchase_Order!$A$2:$E$1228,5,0)</f>
        <v>1576</v>
      </c>
      <c r="K2341" s="4" t="str">
        <f>IF(Table7[[#This Row],[RejectedQty]]=0,"","Rejected")</f>
        <v/>
      </c>
    </row>
    <row r="2342" spans="1:11" x14ac:dyDescent="0.25">
      <c r="A2342" s="4">
        <v>3213</v>
      </c>
      <c r="B2342" s="4">
        <v>1313</v>
      </c>
      <c r="C2342" s="4">
        <v>2981</v>
      </c>
      <c r="D2342" s="20">
        <v>44176</v>
      </c>
      <c r="E2342" s="21">
        <v>123</v>
      </c>
      <c r="F2342" s="21">
        <v>907</v>
      </c>
      <c r="G2342" s="4">
        <v>550</v>
      </c>
      <c r="H2342" s="4">
        <v>0</v>
      </c>
      <c r="I2342" s="4">
        <v>550</v>
      </c>
      <c r="J2342" s="70">
        <f>VLOOKUP(Table7[[#This Row],[PurchaseOrderID]],Purchase_Order!$A$2:$E$1228,5,0)</f>
        <v>1576</v>
      </c>
      <c r="K2342" s="4" t="str">
        <f>IF(Table7[[#This Row],[RejectedQty]]=0,"","Rejected")</f>
        <v/>
      </c>
    </row>
    <row r="2343" spans="1:11" x14ac:dyDescent="0.25">
      <c r="A2343" s="5">
        <v>3214</v>
      </c>
      <c r="B2343" s="5">
        <v>1314</v>
      </c>
      <c r="C2343" s="5">
        <v>2982</v>
      </c>
      <c r="D2343" s="18">
        <v>44176</v>
      </c>
      <c r="E2343" s="19">
        <v>123</v>
      </c>
      <c r="F2343" s="19">
        <v>325</v>
      </c>
      <c r="G2343" s="5">
        <v>1250</v>
      </c>
      <c r="H2343" s="5">
        <v>0</v>
      </c>
      <c r="I2343" s="5">
        <v>1250</v>
      </c>
      <c r="J2343" s="70">
        <f>VLOOKUP(Table7[[#This Row],[PurchaseOrderID]],Purchase_Order!$A$2:$E$1228,5,0)</f>
        <v>1590</v>
      </c>
      <c r="K2343" s="4" t="str">
        <f>IF(Table7[[#This Row],[RejectedQty]]=0,"","Rejected")</f>
        <v/>
      </c>
    </row>
    <row r="2344" spans="1:11" x14ac:dyDescent="0.25">
      <c r="A2344" s="4">
        <v>3215</v>
      </c>
      <c r="B2344" s="4">
        <v>1314</v>
      </c>
      <c r="C2344" s="4">
        <v>2983</v>
      </c>
      <c r="D2344" s="20">
        <v>44176</v>
      </c>
      <c r="E2344" s="21">
        <v>125</v>
      </c>
      <c r="F2344" s="21">
        <v>326</v>
      </c>
      <c r="G2344" s="4">
        <v>1250</v>
      </c>
      <c r="H2344" s="4">
        <v>0</v>
      </c>
      <c r="I2344" s="4">
        <v>1250</v>
      </c>
      <c r="J2344" s="70">
        <f>VLOOKUP(Table7[[#This Row],[PurchaseOrderID]],Purchase_Order!$A$2:$E$1228,5,0)</f>
        <v>1590</v>
      </c>
      <c r="K2344" s="4" t="str">
        <f>IF(Table7[[#This Row],[RejectedQty]]=0,"","Rejected")</f>
        <v/>
      </c>
    </row>
    <row r="2345" spans="1:11" x14ac:dyDescent="0.25">
      <c r="A2345" s="5">
        <v>3216</v>
      </c>
      <c r="B2345" s="5">
        <v>1315</v>
      </c>
      <c r="C2345" s="5">
        <v>2984</v>
      </c>
      <c r="D2345" s="18">
        <v>44176</v>
      </c>
      <c r="E2345" s="19">
        <v>125</v>
      </c>
      <c r="F2345" s="19">
        <v>320</v>
      </c>
      <c r="G2345" s="5">
        <v>3</v>
      </c>
      <c r="H2345" s="5">
        <v>0</v>
      </c>
      <c r="I2345" s="5">
        <v>3</v>
      </c>
      <c r="J2345" s="70">
        <f>VLOOKUP(Table7[[#This Row],[PurchaseOrderID]],Purchase_Order!$A$2:$E$1228,5,0)</f>
        <v>1514</v>
      </c>
      <c r="K2345" s="4" t="str">
        <f>IF(Table7[[#This Row],[RejectedQty]]=0,"","Rejected")</f>
        <v/>
      </c>
    </row>
    <row r="2346" spans="1:11" x14ac:dyDescent="0.25">
      <c r="A2346" s="4">
        <v>3217</v>
      </c>
      <c r="B2346" s="4">
        <v>1315</v>
      </c>
      <c r="C2346" s="4">
        <v>2985</v>
      </c>
      <c r="D2346" s="20">
        <v>44176</v>
      </c>
      <c r="E2346" s="21">
        <v>123</v>
      </c>
      <c r="F2346" s="21">
        <v>321</v>
      </c>
      <c r="G2346" s="4">
        <v>3</v>
      </c>
      <c r="H2346" s="4">
        <v>0</v>
      </c>
      <c r="I2346" s="4">
        <v>3</v>
      </c>
      <c r="J2346" s="70">
        <f>VLOOKUP(Table7[[#This Row],[PurchaseOrderID]],Purchase_Order!$A$2:$E$1228,5,0)</f>
        <v>1514</v>
      </c>
      <c r="K2346" s="4" t="str">
        <f>IF(Table7[[#This Row],[RejectedQty]]=0,"","Rejected")</f>
        <v/>
      </c>
    </row>
    <row r="2347" spans="1:11" x14ac:dyDescent="0.25">
      <c r="A2347" s="5">
        <v>3218</v>
      </c>
      <c r="B2347" s="5">
        <v>1315</v>
      </c>
      <c r="C2347" s="5">
        <v>2986</v>
      </c>
      <c r="D2347" s="18">
        <v>44176</v>
      </c>
      <c r="E2347" s="19">
        <v>125</v>
      </c>
      <c r="F2347" s="19">
        <v>322</v>
      </c>
      <c r="G2347" s="5">
        <v>60</v>
      </c>
      <c r="H2347" s="5">
        <v>0</v>
      </c>
      <c r="I2347" s="5">
        <v>60</v>
      </c>
      <c r="J2347" s="70">
        <f>VLOOKUP(Table7[[#This Row],[PurchaseOrderID]],Purchase_Order!$A$2:$E$1228,5,0)</f>
        <v>1514</v>
      </c>
      <c r="K2347" s="4" t="str">
        <f>IF(Table7[[#This Row],[RejectedQty]]=0,"","Rejected")</f>
        <v/>
      </c>
    </row>
    <row r="2348" spans="1:11" x14ac:dyDescent="0.25">
      <c r="A2348" s="4">
        <v>3219</v>
      </c>
      <c r="B2348" s="4">
        <v>1316</v>
      </c>
      <c r="C2348" s="4">
        <v>2987</v>
      </c>
      <c r="D2348" s="20">
        <v>44176</v>
      </c>
      <c r="E2348" s="21">
        <v>123</v>
      </c>
      <c r="F2348" s="21">
        <v>930</v>
      </c>
      <c r="G2348" s="4">
        <v>468</v>
      </c>
      <c r="H2348" s="4">
        <v>0</v>
      </c>
      <c r="I2348" s="4">
        <v>468</v>
      </c>
      <c r="J2348" s="70">
        <f>VLOOKUP(Table7[[#This Row],[PurchaseOrderID]],Purchase_Order!$A$2:$E$1228,5,0)</f>
        <v>1498</v>
      </c>
      <c r="K2348" s="4" t="str">
        <f>IF(Table7[[#This Row],[RejectedQty]]=0,"","Rejected")</f>
        <v/>
      </c>
    </row>
    <row r="2349" spans="1:11" x14ac:dyDescent="0.25">
      <c r="A2349" s="5">
        <v>3220</v>
      </c>
      <c r="B2349" s="5">
        <v>1316</v>
      </c>
      <c r="C2349" s="5">
        <v>2988</v>
      </c>
      <c r="D2349" s="18">
        <v>44176</v>
      </c>
      <c r="E2349" s="19">
        <v>123</v>
      </c>
      <c r="F2349" s="19">
        <v>921</v>
      </c>
      <c r="G2349" s="5">
        <v>550</v>
      </c>
      <c r="H2349" s="5">
        <v>0</v>
      </c>
      <c r="I2349" s="5">
        <v>550</v>
      </c>
      <c r="J2349" s="70">
        <f>VLOOKUP(Table7[[#This Row],[PurchaseOrderID]],Purchase_Order!$A$2:$E$1228,5,0)</f>
        <v>1498</v>
      </c>
      <c r="K2349" s="4" t="str">
        <f>IF(Table7[[#This Row],[RejectedQty]]=0,"","Rejected")</f>
        <v/>
      </c>
    </row>
    <row r="2350" spans="1:11" x14ac:dyDescent="0.25">
      <c r="A2350" s="4">
        <v>3221</v>
      </c>
      <c r="B2350" s="4">
        <v>1317</v>
      </c>
      <c r="C2350" s="4">
        <v>2989</v>
      </c>
      <c r="D2350" s="20">
        <v>44176</v>
      </c>
      <c r="E2350" s="21">
        <v>125</v>
      </c>
      <c r="F2350" s="21">
        <v>952</v>
      </c>
      <c r="G2350" s="4">
        <v>60</v>
      </c>
      <c r="H2350" s="4">
        <v>0</v>
      </c>
      <c r="I2350" s="4">
        <v>60</v>
      </c>
      <c r="J2350" s="70">
        <f>VLOOKUP(Table7[[#This Row],[PurchaseOrderID]],Purchase_Order!$A$2:$E$1228,5,0)</f>
        <v>1674</v>
      </c>
      <c r="K2350" s="4" t="str">
        <f>IF(Table7[[#This Row],[RejectedQty]]=0,"","Rejected")</f>
        <v/>
      </c>
    </row>
    <row r="2351" spans="1:11" x14ac:dyDescent="0.25">
      <c r="A2351" s="5">
        <v>3222</v>
      </c>
      <c r="B2351" s="5">
        <v>1318</v>
      </c>
      <c r="C2351" s="5">
        <v>2990</v>
      </c>
      <c r="D2351" s="18">
        <v>44176</v>
      </c>
      <c r="E2351" s="19">
        <v>125</v>
      </c>
      <c r="F2351" s="19">
        <v>933</v>
      </c>
      <c r="G2351" s="5">
        <v>550</v>
      </c>
      <c r="H2351" s="5">
        <v>0</v>
      </c>
      <c r="I2351" s="5">
        <v>550</v>
      </c>
      <c r="J2351" s="70">
        <f>VLOOKUP(Table7[[#This Row],[PurchaseOrderID]],Purchase_Order!$A$2:$E$1228,5,0)</f>
        <v>1652</v>
      </c>
      <c r="K2351" s="4" t="str">
        <f>IF(Table7[[#This Row],[RejectedQty]]=0,"","Rejected")</f>
        <v/>
      </c>
    </row>
    <row r="2352" spans="1:11" x14ac:dyDescent="0.25">
      <c r="A2352" s="4">
        <v>3223</v>
      </c>
      <c r="B2352" s="4">
        <v>1318</v>
      </c>
      <c r="C2352" s="4">
        <v>2991</v>
      </c>
      <c r="D2352" s="20">
        <v>44176</v>
      </c>
      <c r="E2352" s="21">
        <v>125</v>
      </c>
      <c r="F2352" s="21">
        <v>934</v>
      </c>
      <c r="G2352" s="4">
        <v>550</v>
      </c>
      <c r="H2352" s="4">
        <v>0</v>
      </c>
      <c r="I2352" s="4">
        <v>550</v>
      </c>
      <c r="J2352" s="70">
        <f>VLOOKUP(Table7[[#This Row],[PurchaseOrderID]],Purchase_Order!$A$2:$E$1228,5,0)</f>
        <v>1652</v>
      </c>
      <c r="K2352" s="4" t="str">
        <f>IF(Table7[[#This Row],[RejectedQty]]=0,"","Rejected")</f>
        <v/>
      </c>
    </row>
    <row r="2353" spans="1:11" x14ac:dyDescent="0.25">
      <c r="A2353" s="5">
        <v>3224</v>
      </c>
      <c r="B2353" s="5">
        <v>1318</v>
      </c>
      <c r="C2353" s="5">
        <v>2992</v>
      </c>
      <c r="D2353" s="18">
        <v>44176</v>
      </c>
      <c r="E2353" s="19">
        <v>125</v>
      </c>
      <c r="F2353" s="19">
        <v>922</v>
      </c>
      <c r="G2353" s="5">
        <v>550</v>
      </c>
      <c r="H2353" s="5">
        <v>0</v>
      </c>
      <c r="I2353" s="5">
        <v>550</v>
      </c>
      <c r="J2353" s="70">
        <f>VLOOKUP(Table7[[#This Row],[PurchaseOrderID]],Purchase_Order!$A$2:$E$1228,5,0)</f>
        <v>1652</v>
      </c>
      <c r="K2353" s="4" t="str">
        <f>IF(Table7[[#This Row],[RejectedQty]]=0,"","Rejected")</f>
        <v/>
      </c>
    </row>
    <row r="2354" spans="1:11" x14ac:dyDescent="0.25">
      <c r="A2354" s="4">
        <v>3225</v>
      </c>
      <c r="B2354" s="4">
        <v>1318</v>
      </c>
      <c r="C2354" s="4">
        <v>2993</v>
      </c>
      <c r="D2354" s="20">
        <v>44176</v>
      </c>
      <c r="E2354" s="21">
        <v>123</v>
      </c>
      <c r="F2354" s="21">
        <v>923</v>
      </c>
      <c r="G2354" s="4">
        <v>550</v>
      </c>
      <c r="H2354" s="4">
        <v>0</v>
      </c>
      <c r="I2354" s="4">
        <v>550</v>
      </c>
      <c r="J2354" s="70">
        <f>VLOOKUP(Table7[[#This Row],[PurchaseOrderID]],Purchase_Order!$A$2:$E$1228,5,0)</f>
        <v>1652</v>
      </c>
      <c r="K2354" s="4" t="str">
        <f>IF(Table7[[#This Row],[RejectedQty]]=0,"","Rejected")</f>
        <v/>
      </c>
    </row>
    <row r="2355" spans="1:11" x14ac:dyDescent="0.25">
      <c r="A2355" s="5">
        <v>3226</v>
      </c>
      <c r="B2355" s="5">
        <v>1319</v>
      </c>
      <c r="C2355" s="5">
        <v>2994</v>
      </c>
      <c r="D2355" s="18">
        <v>44176</v>
      </c>
      <c r="E2355" s="19">
        <v>125</v>
      </c>
      <c r="F2355" s="19">
        <v>317</v>
      </c>
      <c r="G2355" s="5">
        <v>550</v>
      </c>
      <c r="H2355" s="5">
        <v>0</v>
      </c>
      <c r="I2355" s="5">
        <v>550</v>
      </c>
      <c r="J2355" s="70">
        <f>VLOOKUP(Table7[[#This Row],[PurchaseOrderID]],Purchase_Order!$A$2:$E$1228,5,0)</f>
        <v>1578</v>
      </c>
      <c r="K2355" s="4" t="str">
        <f>IF(Table7[[#This Row],[RejectedQty]]=0,"","Rejected")</f>
        <v/>
      </c>
    </row>
    <row r="2356" spans="1:11" x14ac:dyDescent="0.25">
      <c r="A2356" s="4">
        <v>3227</v>
      </c>
      <c r="B2356" s="4">
        <v>1319</v>
      </c>
      <c r="C2356" s="4">
        <v>2995</v>
      </c>
      <c r="D2356" s="20">
        <v>44176</v>
      </c>
      <c r="E2356" s="21">
        <v>125</v>
      </c>
      <c r="F2356" s="21">
        <v>318</v>
      </c>
      <c r="G2356" s="4">
        <v>550</v>
      </c>
      <c r="H2356" s="4">
        <v>0</v>
      </c>
      <c r="I2356" s="4">
        <v>550</v>
      </c>
      <c r="J2356" s="70">
        <f>VLOOKUP(Table7[[#This Row],[PurchaseOrderID]],Purchase_Order!$A$2:$E$1228,5,0)</f>
        <v>1578</v>
      </c>
      <c r="K2356" s="4" t="str">
        <f>IF(Table7[[#This Row],[RejectedQty]]=0,"","Rejected")</f>
        <v/>
      </c>
    </row>
    <row r="2357" spans="1:11" x14ac:dyDescent="0.25">
      <c r="A2357" s="5">
        <v>3228</v>
      </c>
      <c r="B2357" s="5">
        <v>1319</v>
      </c>
      <c r="C2357" s="5">
        <v>2996</v>
      </c>
      <c r="D2357" s="18">
        <v>44176</v>
      </c>
      <c r="E2357" s="19">
        <v>125</v>
      </c>
      <c r="F2357" s="19">
        <v>319</v>
      </c>
      <c r="G2357" s="5">
        <v>550</v>
      </c>
      <c r="H2357" s="5">
        <v>0</v>
      </c>
      <c r="I2357" s="5">
        <v>550</v>
      </c>
      <c r="J2357" s="70">
        <f>VLOOKUP(Table7[[#This Row],[PurchaseOrderID]],Purchase_Order!$A$2:$E$1228,5,0)</f>
        <v>1578</v>
      </c>
      <c r="K2357" s="4" t="str">
        <f>IF(Table7[[#This Row],[RejectedQty]]=0,"","Rejected")</f>
        <v/>
      </c>
    </row>
    <row r="2358" spans="1:11" x14ac:dyDescent="0.25">
      <c r="A2358" s="4">
        <v>3229</v>
      </c>
      <c r="B2358" s="4">
        <v>1320</v>
      </c>
      <c r="C2358" s="4">
        <v>2997</v>
      </c>
      <c r="D2358" s="20">
        <v>44176</v>
      </c>
      <c r="E2358" s="21">
        <v>123</v>
      </c>
      <c r="F2358" s="21">
        <v>928</v>
      </c>
      <c r="G2358" s="4">
        <v>550</v>
      </c>
      <c r="H2358" s="4">
        <v>0</v>
      </c>
      <c r="I2358" s="4">
        <v>550</v>
      </c>
      <c r="J2358" s="70">
        <f>VLOOKUP(Table7[[#This Row],[PurchaseOrderID]],Purchase_Order!$A$2:$E$1228,5,0)</f>
        <v>1538</v>
      </c>
      <c r="K2358" s="4" t="str">
        <f>IF(Table7[[#This Row],[RejectedQty]]=0,"","Rejected")</f>
        <v/>
      </c>
    </row>
    <row r="2359" spans="1:11" x14ac:dyDescent="0.25">
      <c r="A2359" s="5">
        <v>3230</v>
      </c>
      <c r="B2359" s="5">
        <v>1320</v>
      </c>
      <c r="C2359" s="5">
        <v>2998</v>
      </c>
      <c r="D2359" s="18">
        <v>44176</v>
      </c>
      <c r="E2359" s="19">
        <v>123</v>
      </c>
      <c r="F2359" s="19">
        <v>929</v>
      </c>
      <c r="G2359" s="5">
        <v>550</v>
      </c>
      <c r="H2359" s="5">
        <v>55</v>
      </c>
      <c r="I2359" s="5">
        <v>495</v>
      </c>
      <c r="J2359" s="70">
        <f>VLOOKUP(Table7[[#This Row],[PurchaseOrderID]],Purchase_Order!$A$2:$E$1228,5,0)</f>
        <v>1538</v>
      </c>
      <c r="K2359" s="4" t="str">
        <f>IF(Table7[[#This Row],[RejectedQty]]=0,"","Rejected")</f>
        <v>Rejected</v>
      </c>
    </row>
    <row r="2360" spans="1:11" x14ac:dyDescent="0.25">
      <c r="A2360" s="4">
        <v>3231</v>
      </c>
      <c r="B2360" s="4">
        <v>1321</v>
      </c>
      <c r="C2360" s="4">
        <v>2999</v>
      </c>
      <c r="D2360" s="20">
        <v>44177</v>
      </c>
      <c r="E2360" s="21">
        <v>123</v>
      </c>
      <c r="F2360" s="21">
        <v>319</v>
      </c>
      <c r="G2360" s="4">
        <v>550</v>
      </c>
      <c r="H2360" s="4">
        <v>0</v>
      </c>
      <c r="I2360" s="4">
        <v>550</v>
      </c>
      <c r="J2360" s="70">
        <f>VLOOKUP(Table7[[#This Row],[PurchaseOrderID]],Purchase_Order!$A$2:$E$1228,5,0)</f>
        <v>1556</v>
      </c>
      <c r="K2360" s="4" t="str">
        <f>IF(Table7[[#This Row],[RejectedQty]]=0,"","Rejected")</f>
        <v/>
      </c>
    </row>
    <row r="2361" spans="1:11" x14ac:dyDescent="0.25">
      <c r="A2361" s="5">
        <v>3232</v>
      </c>
      <c r="B2361" s="5">
        <v>1322</v>
      </c>
      <c r="C2361" s="5">
        <v>3000</v>
      </c>
      <c r="D2361" s="18">
        <v>44177</v>
      </c>
      <c r="E2361" s="19">
        <v>123</v>
      </c>
      <c r="F2361" s="19">
        <v>364</v>
      </c>
      <c r="G2361" s="5">
        <v>3</v>
      </c>
      <c r="H2361" s="5">
        <v>0</v>
      </c>
      <c r="I2361" s="5">
        <v>3</v>
      </c>
      <c r="J2361" s="70">
        <f>VLOOKUP(Table7[[#This Row],[PurchaseOrderID]],Purchase_Order!$A$2:$E$1228,5,0)</f>
        <v>1554</v>
      </c>
      <c r="K2361" s="4" t="str">
        <f>IF(Table7[[#This Row],[RejectedQty]]=0,"","Rejected")</f>
        <v/>
      </c>
    </row>
    <row r="2362" spans="1:11" x14ac:dyDescent="0.25">
      <c r="A2362" s="4">
        <v>3233</v>
      </c>
      <c r="B2362" s="4">
        <v>1322</v>
      </c>
      <c r="C2362" s="4">
        <v>3001</v>
      </c>
      <c r="D2362" s="20">
        <v>44177</v>
      </c>
      <c r="E2362" s="21">
        <v>123</v>
      </c>
      <c r="F2362" s="21">
        <v>365</v>
      </c>
      <c r="G2362" s="4">
        <v>3</v>
      </c>
      <c r="H2362" s="4">
        <v>0</v>
      </c>
      <c r="I2362" s="4">
        <v>3</v>
      </c>
      <c r="J2362" s="70">
        <f>VLOOKUP(Table7[[#This Row],[PurchaseOrderID]],Purchase_Order!$A$2:$E$1228,5,0)</f>
        <v>1554</v>
      </c>
      <c r="K2362" s="4" t="str">
        <f>IF(Table7[[#This Row],[RejectedQty]]=0,"","Rejected")</f>
        <v/>
      </c>
    </row>
    <row r="2363" spans="1:11" x14ac:dyDescent="0.25">
      <c r="A2363" s="5">
        <v>3234</v>
      </c>
      <c r="B2363" s="5">
        <v>1323</v>
      </c>
      <c r="C2363" s="5">
        <v>3002</v>
      </c>
      <c r="D2363" s="18">
        <v>44177</v>
      </c>
      <c r="E2363" s="19">
        <v>123</v>
      </c>
      <c r="F2363" s="19">
        <v>2</v>
      </c>
      <c r="G2363" s="5">
        <v>3</v>
      </c>
      <c r="H2363" s="5">
        <v>0</v>
      </c>
      <c r="I2363" s="5">
        <v>3</v>
      </c>
      <c r="J2363" s="70">
        <f>VLOOKUP(Table7[[#This Row],[PurchaseOrderID]],Purchase_Order!$A$2:$E$1228,5,0)</f>
        <v>1688</v>
      </c>
      <c r="K2363" s="4" t="str">
        <f>IF(Table7[[#This Row],[RejectedQty]]=0,"","Rejected")</f>
        <v/>
      </c>
    </row>
    <row r="2364" spans="1:11" x14ac:dyDescent="0.25">
      <c r="A2364" s="4">
        <v>3235</v>
      </c>
      <c r="B2364" s="4">
        <v>1324</v>
      </c>
      <c r="C2364" s="4">
        <v>3003</v>
      </c>
      <c r="D2364" s="20">
        <v>44177</v>
      </c>
      <c r="E2364" s="21">
        <v>123</v>
      </c>
      <c r="F2364" s="21">
        <v>1</v>
      </c>
      <c r="G2364" s="4">
        <v>3</v>
      </c>
      <c r="H2364" s="4">
        <v>0</v>
      </c>
      <c r="I2364" s="4">
        <v>3</v>
      </c>
      <c r="J2364" s="70">
        <f>VLOOKUP(Table7[[#This Row],[PurchaseOrderID]],Purchase_Order!$A$2:$E$1228,5,0)</f>
        <v>1580</v>
      </c>
      <c r="K2364" s="4" t="str">
        <f>IF(Table7[[#This Row],[RejectedQty]]=0,"","Rejected")</f>
        <v/>
      </c>
    </row>
    <row r="2365" spans="1:11" x14ac:dyDescent="0.25">
      <c r="A2365" s="5">
        <v>3236</v>
      </c>
      <c r="B2365" s="5">
        <v>1325</v>
      </c>
      <c r="C2365" s="5">
        <v>3004</v>
      </c>
      <c r="D2365" s="18">
        <v>44178</v>
      </c>
      <c r="E2365" s="19">
        <v>125</v>
      </c>
      <c r="F2365" s="19">
        <v>359</v>
      </c>
      <c r="G2365" s="5">
        <v>3</v>
      </c>
      <c r="H2365" s="5">
        <v>0</v>
      </c>
      <c r="I2365" s="5">
        <v>3</v>
      </c>
      <c r="J2365" s="70">
        <f>VLOOKUP(Table7[[#This Row],[PurchaseOrderID]],Purchase_Order!$A$2:$E$1228,5,0)</f>
        <v>1496</v>
      </c>
      <c r="K2365" s="4" t="str">
        <f>IF(Table7[[#This Row],[RejectedQty]]=0,"","Rejected")</f>
        <v/>
      </c>
    </row>
    <row r="2366" spans="1:11" x14ac:dyDescent="0.25">
      <c r="A2366" s="4">
        <v>3237</v>
      </c>
      <c r="B2366" s="4">
        <v>1325</v>
      </c>
      <c r="C2366" s="4">
        <v>3005</v>
      </c>
      <c r="D2366" s="20">
        <v>44178</v>
      </c>
      <c r="E2366" s="21">
        <v>125</v>
      </c>
      <c r="F2366" s="21">
        <v>360</v>
      </c>
      <c r="G2366" s="4">
        <v>3</v>
      </c>
      <c r="H2366" s="4">
        <v>0</v>
      </c>
      <c r="I2366" s="4">
        <v>3</v>
      </c>
      <c r="J2366" s="70">
        <f>VLOOKUP(Table7[[#This Row],[PurchaseOrderID]],Purchase_Order!$A$2:$E$1228,5,0)</f>
        <v>1496</v>
      </c>
      <c r="K2366" s="4" t="str">
        <f>IF(Table7[[#This Row],[RejectedQty]]=0,"","Rejected")</f>
        <v/>
      </c>
    </row>
    <row r="2367" spans="1:11" x14ac:dyDescent="0.25">
      <c r="A2367" s="5">
        <v>3238</v>
      </c>
      <c r="B2367" s="5">
        <v>1325</v>
      </c>
      <c r="C2367" s="5">
        <v>3006</v>
      </c>
      <c r="D2367" s="18">
        <v>44178</v>
      </c>
      <c r="E2367" s="19">
        <v>123</v>
      </c>
      <c r="F2367" s="19">
        <v>361</v>
      </c>
      <c r="G2367" s="5">
        <v>3</v>
      </c>
      <c r="H2367" s="5">
        <v>0</v>
      </c>
      <c r="I2367" s="5">
        <v>3</v>
      </c>
      <c r="J2367" s="70">
        <f>VLOOKUP(Table7[[#This Row],[PurchaseOrderID]],Purchase_Order!$A$2:$E$1228,5,0)</f>
        <v>1496</v>
      </c>
      <c r="K2367" s="4" t="str">
        <f>IF(Table7[[#This Row],[RejectedQty]]=0,"","Rejected")</f>
        <v/>
      </c>
    </row>
    <row r="2368" spans="1:11" x14ac:dyDescent="0.25">
      <c r="A2368" s="4">
        <v>3239</v>
      </c>
      <c r="B2368" s="4">
        <v>1325</v>
      </c>
      <c r="C2368" s="4">
        <v>3007</v>
      </c>
      <c r="D2368" s="20">
        <v>44178</v>
      </c>
      <c r="E2368" s="21">
        <v>125</v>
      </c>
      <c r="F2368" s="21">
        <v>362</v>
      </c>
      <c r="G2368" s="4">
        <v>3</v>
      </c>
      <c r="H2368" s="4">
        <v>0</v>
      </c>
      <c r="I2368" s="4">
        <v>3</v>
      </c>
      <c r="J2368" s="70">
        <f>VLOOKUP(Table7[[#This Row],[PurchaseOrderID]],Purchase_Order!$A$2:$E$1228,5,0)</f>
        <v>1496</v>
      </c>
      <c r="K2368" s="4" t="str">
        <f>IF(Table7[[#This Row],[RejectedQty]]=0,"","Rejected")</f>
        <v/>
      </c>
    </row>
    <row r="2369" spans="1:11" x14ac:dyDescent="0.25">
      <c r="A2369" s="5">
        <v>3240</v>
      </c>
      <c r="B2369" s="5">
        <v>1325</v>
      </c>
      <c r="C2369" s="5">
        <v>3008</v>
      </c>
      <c r="D2369" s="18">
        <v>44178</v>
      </c>
      <c r="E2369" s="19">
        <v>123</v>
      </c>
      <c r="F2369" s="19">
        <v>363</v>
      </c>
      <c r="G2369" s="5">
        <v>3</v>
      </c>
      <c r="H2369" s="5">
        <v>0</v>
      </c>
      <c r="I2369" s="5">
        <v>3</v>
      </c>
      <c r="J2369" s="70">
        <f>VLOOKUP(Table7[[#This Row],[PurchaseOrderID]],Purchase_Order!$A$2:$E$1228,5,0)</f>
        <v>1496</v>
      </c>
      <c r="K2369" s="4" t="str">
        <f>IF(Table7[[#This Row],[RejectedQty]]=0,"","Rejected")</f>
        <v/>
      </c>
    </row>
    <row r="2370" spans="1:11" x14ac:dyDescent="0.25">
      <c r="A2370" s="4">
        <v>3241</v>
      </c>
      <c r="B2370" s="4">
        <v>1325</v>
      </c>
      <c r="C2370" s="4">
        <v>3009</v>
      </c>
      <c r="D2370" s="20">
        <v>44178</v>
      </c>
      <c r="E2370" s="21">
        <v>123</v>
      </c>
      <c r="F2370" s="21">
        <v>364</v>
      </c>
      <c r="G2370" s="4">
        <v>3</v>
      </c>
      <c r="H2370" s="4">
        <v>0</v>
      </c>
      <c r="I2370" s="4">
        <v>3</v>
      </c>
      <c r="J2370" s="70">
        <f>VLOOKUP(Table7[[#This Row],[PurchaseOrderID]],Purchase_Order!$A$2:$E$1228,5,0)</f>
        <v>1496</v>
      </c>
      <c r="K2370" s="4" t="str">
        <f>IF(Table7[[#This Row],[RejectedQty]]=0,"","Rejected")</f>
        <v/>
      </c>
    </row>
    <row r="2371" spans="1:11" x14ac:dyDescent="0.25">
      <c r="A2371" s="5">
        <v>3242</v>
      </c>
      <c r="B2371" s="5">
        <v>1325</v>
      </c>
      <c r="C2371" s="5">
        <v>3010</v>
      </c>
      <c r="D2371" s="18">
        <v>44178</v>
      </c>
      <c r="E2371" s="19">
        <v>125</v>
      </c>
      <c r="F2371" s="19">
        <v>365</v>
      </c>
      <c r="G2371" s="5">
        <v>3</v>
      </c>
      <c r="H2371" s="5">
        <v>0</v>
      </c>
      <c r="I2371" s="5">
        <v>3</v>
      </c>
      <c r="J2371" s="70">
        <f>VLOOKUP(Table7[[#This Row],[PurchaseOrderID]],Purchase_Order!$A$2:$E$1228,5,0)</f>
        <v>1496</v>
      </c>
      <c r="K2371" s="4" t="str">
        <f>IF(Table7[[#This Row],[RejectedQty]]=0,"","Rejected")</f>
        <v/>
      </c>
    </row>
    <row r="2372" spans="1:11" x14ac:dyDescent="0.25">
      <c r="A2372" s="4">
        <v>3243</v>
      </c>
      <c r="B2372" s="4">
        <v>1325</v>
      </c>
      <c r="C2372" s="4">
        <v>3011</v>
      </c>
      <c r="D2372" s="20">
        <v>44178</v>
      </c>
      <c r="E2372" s="21">
        <v>125</v>
      </c>
      <c r="F2372" s="21">
        <v>366</v>
      </c>
      <c r="G2372" s="4">
        <v>3</v>
      </c>
      <c r="H2372" s="4">
        <v>0</v>
      </c>
      <c r="I2372" s="4">
        <v>3</v>
      </c>
      <c r="J2372" s="70">
        <f>VLOOKUP(Table7[[#This Row],[PurchaseOrderID]],Purchase_Order!$A$2:$E$1228,5,0)</f>
        <v>1496</v>
      </c>
      <c r="K2372" s="4" t="str">
        <f>IF(Table7[[#This Row],[RejectedQty]]=0,"","Rejected")</f>
        <v/>
      </c>
    </row>
    <row r="2373" spans="1:11" x14ac:dyDescent="0.25">
      <c r="A2373" s="5">
        <v>3244</v>
      </c>
      <c r="B2373" s="5">
        <v>1325</v>
      </c>
      <c r="C2373" s="5">
        <v>3012</v>
      </c>
      <c r="D2373" s="18">
        <v>44178</v>
      </c>
      <c r="E2373" s="19">
        <v>125</v>
      </c>
      <c r="F2373" s="19">
        <v>367</v>
      </c>
      <c r="G2373" s="5">
        <v>3</v>
      </c>
      <c r="H2373" s="5">
        <v>0</v>
      </c>
      <c r="I2373" s="5">
        <v>3</v>
      </c>
      <c r="J2373" s="70">
        <f>VLOOKUP(Table7[[#This Row],[PurchaseOrderID]],Purchase_Order!$A$2:$E$1228,5,0)</f>
        <v>1496</v>
      </c>
      <c r="K2373" s="4" t="str">
        <f>IF(Table7[[#This Row],[RejectedQty]]=0,"","Rejected")</f>
        <v/>
      </c>
    </row>
    <row r="2374" spans="1:11" x14ac:dyDescent="0.25">
      <c r="A2374" s="4">
        <v>3245</v>
      </c>
      <c r="B2374" s="4">
        <v>1325</v>
      </c>
      <c r="C2374" s="4">
        <v>3013</v>
      </c>
      <c r="D2374" s="20">
        <v>44178</v>
      </c>
      <c r="E2374" s="21">
        <v>125</v>
      </c>
      <c r="F2374" s="21">
        <v>368</v>
      </c>
      <c r="G2374" s="4">
        <v>3</v>
      </c>
      <c r="H2374" s="4">
        <v>0</v>
      </c>
      <c r="I2374" s="4">
        <v>3</v>
      </c>
      <c r="J2374" s="70">
        <f>VLOOKUP(Table7[[#This Row],[PurchaseOrderID]],Purchase_Order!$A$2:$E$1228,5,0)</f>
        <v>1496</v>
      </c>
      <c r="K2374" s="4" t="str">
        <f>IF(Table7[[#This Row],[RejectedQty]]=0,"","Rejected")</f>
        <v/>
      </c>
    </row>
    <row r="2375" spans="1:11" x14ac:dyDescent="0.25">
      <c r="A2375" s="5">
        <v>3246</v>
      </c>
      <c r="B2375" s="5">
        <v>1325</v>
      </c>
      <c r="C2375" s="5">
        <v>3014</v>
      </c>
      <c r="D2375" s="18">
        <v>44178</v>
      </c>
      <c r="E2375" s="19">
        <v>123</v>
      </c>
      <c r="F2375" s="19">
        <v>369</v>
      </c>
      <c r="G2375" s="5">
        <v>3</v>
      </c>
      <c r="H2375" s="5">
        <v>0</v>
      </c>
      <c r="I2375" s="5">
        <v>3</v>
      </c>
      <c r="J2375" s="70">
        <f>VLOOKUP(Table7[[#This Row],[PurchaseOrderID]],Purchase_Order!$A$2:$E$1228,5,0)</f>
        <v>1496</v>
      </c>
      <c r="K2375" s="4" t="str">
        <f>IF(Table7[[#This Row],[RejectedQty]]=0,"","Rejected")</f>
        <v/>
      </c>
    </row>
    <row r="2376" spans="1:11" x14ac:dyDescent="0.25">
      <c r="A2376" s="4">
        <v>3247</v>
      </c>
      <c r="B2376" s="4">
        <v>1325</v>
      </c>
      <c r="C2376" s="4">
        <v>3015</v>
      </c>
      <c r="D2376" s="20">
        <v>44178</v>
      </c>
      <c r="E2376" s="21">
        <v>125</v>
      </c>
      <c r="F2376" s="21">
        <v>370</v>
      </c>
      <c r="G2376" s="4">
        <v>3</v>
      </c>
      <c r="H2376" s="4">
        <v>0</v>
      </c>
      <c r="I2376" s="4">
        <v>3</v>
      </c>
      <c r="J2376" s="70">
        <f>VLOOKUP(Table7[[#This Row],[PurchaseOrderID]],Purchase_Order!$A$2:$E$1228,5,0)</f>
        <v>1496</v>
      </c>
      <c r="K2376" s="4" t="str">
        <f>IF(Table7[[#This Row],[RejectedQty]]=0,"","Rejected")</f>
        <v/>
      </c>
    </row>
    <row r="2377" spans="1:11" x14ac:dyDescent="0.25">
      <c r="A2377" s="5">
        <v>3248</v>
      </c>
      <c r="B2377" s="5">
        <v>1325</v>
      </c>
      <c r="C2377" s="5">
        <v>3016</v>
      </c>
      <c r="D2377" s="18">
        <v>44178</v>
      </c>
      <c r="E2377" s="19">
        <v>125</v>
      </c>
      <c r="F2377" s="19">
        <v>371</v>
      </c>
      <c r="G2377" s="5">
        <v>3</v>
      </c>
      <c r="H2377" s="5">
        <v>0</v>
      </c>
      <c r="I2377" s="5">
        <v>3</v>
      </c>
      <c r="J2377" s="70">
        <f>VLOOKUP(Table7[[#This Row],[PurchaseOrderID]],Purchase_Order!$A$2:$E$1228,5,0)</f>
        <v>1496</v>
      </c>
      <c r="K2377" s="4" t="str">
        <f>IF(Table7[[#This Row],[RejectedQty]]=0,"","Rejected")</f>
        <v/>
      </c>
    </row>
    <row r="2378" spans="1:11" x14ac:dyDescent="0.25">
      <c r="A2378" s="4">
        <v>3249</v>
      </c>
      <c r="B2378" s="4">
        <v>1325</v>
      </c>
      <c r="C2378" s="4">
        <v>3017</v>
      </c>
      <c r="D2378" s="20">
        <v>44178</v>
      </c>
      <c r="E2378" s="21">
        <v>125</v>
      </c>
      <c r="F2378" s="21">
        <v>372</v>
      </c>
      <c r="G2378" s="4">
        <v>3</v>
      </c>
      <c r="H2378" s="4">
        <v>0</v>
      </c>
      <c r="I2378" s="4">
        <v>3</v>
      </c>
      <c r="J2378" s="70">
        <f>VLOOKUP(Table7[[#This Row],[PurchaseOrderID]],Purchase_Order!$A$2:$E$1228,5,0)</f>
        <v>1496</v>
      </c>
      <c r="K2378" s="4" t="str">
        <f>IF(Table7[[#This Row],[RejectedQty]]=0,"","Rejected")</f>
        <v/>
      </c>
    </row>
    <row r="2379" spans="1:11" x14ac:dyDescent="0.25">
      <c r="A2379" s="5">
        <v>3250</v>
      </c>
      <c r="B2379" s="5">
        <v>1325</v>
      </c>
      <c r="C2379" s="5">
        <v>3018</v>
      </c>
      <c r="D2379" s="18">
        <v>44178</v>
      </c>
      <c r="E2379" s="19">
        <v>123</v>
      </c>
      <c r="F2379" s="19">
        <v>373</v>
      </c>
      <c r="G2379" s="5">
        <v>3</v>
      </c>
      <c r="H2379" s="5">
        <v>0</v>
      </c>
      <c r="I2379" s="5">
        <v>3</v>
      </c>
      <c r="J2379" s="70">
        <f>VLOOKUP(Table7[[#This Row],[PurchaseOrderID]],Purchase_Order!$A$2:$E$1228,5,0)</f>
        <v>1496</v>
      </c>
      <c r="K2379" s="4" t="str">
        <f>IF(Table7[[#This Row],[RejectedQty]]=0,"","Rejected")</f>
        <v/>
      </c>
    </row>
    <row r="2380" spans="1:11" x14ac:dyDescent="0.25">
      <c r="A2380" s="4">
        <v>3251</v>
      </c>
      <c r="B2380" s="4">
        <v>1325</v>
      </c>
      <c r="C2380" s="4">
        <v>3019</v>
      </c>
      <c r="D2380" s="20">
        <v>44178</v>
      </c>
      <c r="E2380" s="21">
        <v>123</v>
      </c>
      <c r="F2380" s="21">
        <v>374</v>
      </c>
      <c r="G2380" s="4">
        <v>3</v>
      </c>
      <c r="H2380" s="4">
        <v>0</v>
      </c>
      <c r="I2380" s="4">
        <v>3</v>
      </c>
      <c r="J2380" s="70">
        <f>VLOOKUP(Table7[[#This Row],[PurchaseOrderID]],Purchase_Order!$A$2:$E$1228,5,0)</f>
        <v>1496</v>
      </c>
      <c r="K2380" s="4" t="str">
        <f>IF(Table7[[#This Row],[RejectedQty]]=0,"","Rejected")</f>
        <v/>
      </c>
    </row>
    <row r="2381" spans="1:11" x14ac:dyDescent="0.25">
      <c r="A2381" s="5">
        <v>3252</v>
      </c>
      <c r="B2381" s="5">
        <v>1326</v>
      </c>
      <c r="C2381" s="5">
        <v>3020</v>
      </c>
      <c r="D2381" s="18">
        <v>44178</v>
      </c>
      <c r="E2381" s="19">
        <v>123</v>
      </c>
      <c r="F2381" s="19">
        <v>530</v>
      </c>
      <c r="G2381" s="5">
        <v>468</v>
      </c>
      <c r="H2381" s="5">
        <v>0</v>
      </c>
      <c r="I2381" s="5">
        <v>468</v>
      </c>
      <c r="J2381" s="70">
        <f>VLOOKUP(Table7[[#This Row],[PurchaseOrderID]],Purchase_Order!$A$2:$E$1228,5,0)</f>
        <v>1494</v>
      </c>
      <c r="K2381" s="4" t="str">
        <f>IF(Table7[[#This Row],[RejectedQty]]=0,"","Rejected")</f>
        <v/>
      </c>
    </row>
    <row r="2382" spans="1:11" x14ac:dyDescent="0.25">
      <c r="A2382" s="4">
        <v>3253</v>
      </c>
      <c r="B2382" s="4">
        <v>1327</v>
      </c>
      <c r="C2382" s="4">
        <v>3021</v>
      </c>
      <c r="D2382" s="20">
        <v>44178</v>
      </c>
      <c r="E2382" s="21">
        <v>123</v>
      </c>
      <c r="F2382" s="21">
        <v>4</v>
      </c>
      <c r="G2382" s="4">
        <v>3</v>
      </c>
      <c r="H2382" s="4">
        <v>0</v>
      </c>
      <c r="I2382" s="4">
        <v>3</v>
      </c>
      <c r="J2382" s="70">
        <f>VLOOKUP(Table7[[#This Row],[PurchaseOrderID]],Purchase_Order!$A$2:$E$1228,5,0)</f>
        <v>1650</v>
      </c>
      <c r="K2382" s="4" t="str">
        <f>IF(Table7[[#This Row],[RejectedQty]]=0,"","Rejected")</f>
        <v/>
      </c>
    </row>
    <row r="2383" spans="1:11" x14ac:dyDescent="0.25">
      <c r="A2383" s="5">
        <v>3254</v>
      </c>
      <c r="B2383" s="5">
        <v>1328</v>
      </c>
      <c r="C2383" s="5">
        <v>3022</v>
      </c>
      <c r="D2383" s="18">
        <v>44178</v>
      </c>
      <c r="E2383" s="19">
        <v>123</v>
      </c>
      <c r="F2383" s="19">
        <v>512</v>
      </c>
      <c r="G2383" s="5">
        <v>550</v>
      </c>
      <c r="H2383" s="5">
        <v>0</v>
      </c>
      <c r="I2383" s="5">
        <v>550</v>
      </c>
      <c r="J2383" s="70">
        <f>VLOOKUP(Table7[[#This Row],[PurchaseOrderID]],Purchase_Order!$A$2:$E$1228,5,0)</f>
        <v>1654</v>
      </c>
      <c r="K2383" s="4" t="str">
        <f>IF(Table7[[#This Row],[RejectedQty]]=0,"","Rejected")</f>
        <v/>
      </c>
    </row>
    <row r="2384" spans="1:11" x14ac:dyDescent="0.25">
      <c r="A2384" s="4">
        <v>3255</v>
      </c>
      <c r="B2384" s="4">
        <v>1329</v>
      </c>
      <c r="C2384" s="4">
        <v>3023</v>
      </c>
      <c r="D2384" s="20">
        <v>44178</v>
      </c>
      <c r="E2384" s="21">
        <v>123</v>
      </c>
      <c r="F2384" s="21">
        <v>513</v>
      </c>
      <c r="G2384" s="4">
        <v>550</v>
      </c>
      <c r="H2384" s="4">
        <v>0</v>
      </c>
      <c r="I2384" s="4">
        <v>550</v>
      </c>
      <c r="J2384" s="70">
        <f>VLOOKUP(Table7[[#This Row],[PurchaseOrderID]],Purchase_Order!$A$2:$E$1228,5,0)</f>
        <v>1664</v>
      </c>
      <c r="K2384" s="4" t="str">
        <f>IF(Table7[[#This Row],[RejectedQty]]=0,"","Rejected")</f>
        <v/>
      </c>
    </row>
    <row r="2385" spans="1:11" x14ac:dyDescent="0.25">
      <c r="A2385" s="5">
        <v>3256</v>
      </c>
      <c r="B2385" s="5">
        <v>1330</v>
      </c>
      <c r="C2385" s="5">
        <v>3024</v>
      </c>
      <c r="D2385" s="18">
        <v>44178</v>
      </c>
      <c r="E2385" s="19">
        <v>123</v>
      </c>
      <c r="F2385" s="19">
        <v>317</v>
      </c>
      <c r="G2385" s="5">
        <v>550</v>
      </c>
      <c r="H2385" s="5">
        <v>0</v>
      </c>
      <c r="I2385" s="5">
        <v>550</v>
      </c>
      <c r="J2385" s="70">
        <f>VLOOKUP(Table7[[#This Row],[PurchaseOrderID]],Purchase_Order!$A$2:$E$1228,5,0)</f>
        <v>1678</v>
      </c>
      <c r="K2385" s="4" t="str">
        <f>IF(Table7[[#This Row],[RejectedQty]]=0,"","Rejected")</f>
        <v/>
      </c>
    </row>
    <row r="2386" spans="1:11" x14ac:dyDescent="0.25">
      <c r="A2386" s="4">
        <v>3257</v>
      </c>
      <c r="B2386" s="4">
        <v>1330</v>
      </c>
      <c r="C2386" s="4">
        <v>3025</v>
      </c>
      <c r="D2386" s="20">
        <v>44178</v>
      </c>
      <c r="E2386" s="21">
        <v>125</v>
      </c>
      <c r="F2386" s="21">
        <v>318</v>
      </c>
      <c r="G2386" s="4">
        <v>550</v>
      </c>
      <c r="H2386" s="4">
        <v>55</v>
      </c>
      <c r="I2386" s="4">
        <v>495</v>
      </c>
      <c r="J2386" s="70">
        <f>VLOOKUP(Table7[[#This Row],[PurchaseOrderID]],Purchase_Order!$A$2:$E$1228,5,0)</f>
        <v>1678</v>
      </c>
      <c r="K2386" s="4" t="str">
        <f>IF(Table7[[#This Row],[RejectedQty]]=0,"","Rejected")</f>
        <v>Rejected</v>
      </c>
    </row>
    <row r="2387" spans="1:11" x14ac:dyDescent="0.25">
      <c r="A2387" s="5">
        <v>3258</v>
      </c>
      <c r="B2387" s="5">
        <v>1330</v>
      </c>
      <c r="C2387" s="5">
        <v>3026</v>
      </c>
      <c r="D2387" s="18">
        <v>44178</v>
      </c>
      <c r="E2387" s="19">
        <v>125</v>
      </c>
      <c r="F2387" s="19">
        <v>319</v>
      </c>
      <c r="G2387" s="5">
        <v>550</v>
      </c>
      <c r="H2387" s="5">
        <v>0</v>
      </c>
      <c r="I2387" s="5">
        <v>550</v>
      </c>
      <c r="J2387" s="70">
        <f>VLOOKUP(Table7[[#This Row],[PurchaseOrderID]],Purchase_Order!$A$2:$E$1228,5,0)</f>
        <v>1678</v>
      </c>
      <c r="K2387" s="4" t="str">
        <f>IF(Table7[[#This Row],[RejectedQty]]=0,"","Rejected")</f>
        <v/>
      </c>
    </row>
    <row r="2388" spans="1:11" x14ac:dyDescent="0.25">
      <c r="A2388" s="4">
        <v>3259</v>
      </c>
      <c r="B2388" s="4">
        <v>1331</v>
      </c>
      <c r="C2388" s="4">
        <v>3027</v>
      </c>
      <c r="D2388" s="20">
        <v>44178</v>
      </c>
      <c r="E2388" s="21">
        <v>123</v>
      </c>
      <c r="F2388" s="21">
        <v>403</v>
      </c>
      <c r="G2388" s="4">
        <v>3</v>
      </c>
      <c r="H2388" s="4">
        <v>0</v>
      </c>
      <c r="I2388" s="4">
        <v>3</v>
      </c>
      <c r="J2388" s="70">
        <f>VLOOKUP(Table7[[#This Row],[PurchaseOrderID]],Purchase_Order!$A$2:$E$1228,5,0)</f>
        <v>1616</v>
      </c>
      <c r="K2388" s="4" t="str">
        <f>IF(Table7[[#This Row],[RejectedQty]]=0,"","Rejected")</f>
        <v/>
      </c>
    </row>
    <row r="2389" spans="1:11" x14ac:dyDescent="0.25">
      <c r="A2389" s="5">
        <v>3260</v>
      </c>
      <c r="B2389" s="5">
        <v>1331</v>
      </c>
      <c r="C2389" s="5">
        <v>3028</v>
      </c>
      <c r="D2389" s="18">
        <v>44178</v>
      </c>
      <c r="E2389" s="19">
        <v>125</v>
      </c>
      <c r="F2389" s="19">
        <v>404</v>
      </c>
      <c r="G2389" s="5">
        <v>3</v>
      </c>
      <c r="H2389" s="5">
        <v>0</v>
      </c>
      <c r="I2389" s="5">
        <v>3</v>
      </c>
      <c r="J2389" s="70">
        <f>VLOOKUP(Table7[[#This Row],[PurchaseOrderID]],Purchase_Order!$A$2:$E$1228,5,0)</f>
        <v>1616</v>
      </c>
      <c r="K2389" s="4" t="str">
        <f>IF(Table7[[#This Row],[RejectedQty]]=0,"","Rejected")</f>
        <v/>
      </c>
    </row>
    <row r="2390" spans="1:11" x14ac:dyDescent="0.25">
      <c r="A2390" s="4">
        <v>3261</v>
      </c>
      <c r="B2390" s="4">
        <v>1331</v>
      </c>
      <c r="C2390" s="4">
        <v>3029</v>
      </c>
      <c r="D2390" s="20">
        <v>44178</v>
      </c>
      <c r="E2390" s="21">
        <v>123</v>
      </c>
      <c r="F2390" s="21">
        <v>405</v>
      </c>
      <c r="G2390" s="4">
        <v>3</v>
      </c>
      <c r="H2390" s="4">
        <v>0</v>
      </c>
      <c r="I2390" s="4">
        <v>3</v>
      </c>
      <c r="J2390" s="70">
        <f>VLOOKUP(Table7[[#This Row],[PurchaseOrderID]],Purchase_Order!$A$2:$E$1228,5,0)</f>
        <v>1616</v>
      </c>
      <c r="K2390" s="4" t="str">
        <f>IF(Table7[[#This Row],[RejectedQty]]=0,"","Rejected")</f>
        <v/>
      </c>
    </row>
    <row r="2391" spans="1:11" x14ac:dyDescent="0.25">
      <c r="A2391" s="5">
        <v>3262</v>
      </c>
      <c r="B2391" s="5">
        <v>1331</v>
      </c>
      <c r="C2391" s="5">
        <v>3030</v>
      </c>
      <c r="D2391" s="18">
        <v>44178</v>
      </c>
      <c r="E2391" s="19">
        <v>123</v>
      </c>
      <c r="F2391" s="19">
        <v>406</v>
      </c>
      <c r="G2391" s="5">
        <v>3</v>
      </c>
      <c r="H2391" s="5">
        <v>0</v>
      </c>
      <c r="I2391" s="5">
        <v>3</v>
      </c>
      <c r="J2391" s="70">
        <f>VLOOKUP(Table7[[#This Row],[PurchaseOrderID]],Purchase_Order!$A$2:$E$1228,5,0)</f>
        <v>1616</v>
      </c>
      <c r="K2391" s="4" t="str">
        <f>IF(Table7[[#This Row],[RejectedQty]]=0,"","Rejected")</f>
        <v/>
      </c>
    </row>
    <row r="2392" spans="1:11" x14ac:dyDescent="0.25">
      <c r="A2392" s="4">
        <v>3263</v>
      </c>
      <c r="B2392" s="4">
        <v>1332</v>
      </c>
      <c r="C2392" s="4">
        <v>3031</v>
      </c>
      <c r="D2392" s="20">
        <v>44178</v>
      </c>
      <c r="E2392" s="21">
        <v>125</v>
      </c>
      <c r="F2392" s="21">
        <v>427</v>
      </c>
      <c r="G2392" s="4">
        <v>3</v>
      </c>
      <c r="H2392" s="4">
        <v>0</v>
      </c>
      <c r="I2392" s="4">
        <v>3</v>
      </c>
      <c r="J2392" s="70">
        <f>VLOOKUP(Table7[[#This Row],[PurchaseOrderID]],Purchase_Order!$A$2:$E$1228,5,0)</f>
        <v>1492</v>
      </c>
      <c r="K2392" s="4" t="str">
        <f>IF(Table7[[#This Row],[RejectedQty]]=0,"","Rejected")</f>
        <v/>
      </c>
    </row>
    <row r="2393" spans="1:11" x14ac:dyDescent="0.25">
      <c r="A2393" s="5">
        <v>3264</v>
      </c>
      <c r="B2393" s="5">
        <v>1332</v>
      </c>
      <c r="C2393" s="5">
        <v>3032</v>
      </c>
      <c r="D2393" s="18">
        <v>44178</v>
      </c>
      <c r="E2393" s="19">
        <v>125</v>
      </c>
      <c r="F2393" s="19">
        <v>428</v>
      </c>
      <c r="G2393" s="5">
        <v>3</v>
      </c>
      <c r="H2393" s="5">
        <v>0</v>
      </c>
      <c r="I2393" s="5">
        <v>3</v>
      </c>
      <c r="J2393" s="70">
        <f>VLOOKUP(Table7[[#This Row],[PurchaseOrderID]],Purchase_Order!$A$2:$E$1228,5,0)</f>
        <v>1492</v>
      </c>
      <c r="K2393" s="4" t="str">
        <f>IF(Table7[[#This Row],[RejectedQty]]=0,"","Rejected")</f>
        <v/>
      </c>
    </row>
    <row r="2394" spans="1:11" x14ac:dyDescent="0.25">
      <c r="A2394" s="4">
        <v>3265</v>
      </c>
      <c r="B2394" s="4">
        <v>1333</v>
      </c>
      <c r="C2394" s="4">
        <v>3033</v>
      </c>
      <c r="D2394" s="20">
        <v>44178</v>
      </c>
      <c r="E2394" s="21">
        <v>125</v>
      </c>
      <c r="F2394" s="21">
        <v>322</v>
      </c>
      <c r="G2394" s="4">
        <v>60</v>
      </c>
      <c r="H2394" s="4">
        <v>0</v>
      </c>
      <c r="I2394" s="4">
        <v>60</v>
      </c>
      <c r="J2394" s="70">
        <f>VLOOKUP(Table7[[#This Row],[PurchaseOrderID]],Purchase_Order!$A$2:$E$1228,5,0)</f>
        <v>1602</v>
      </c>
      <c r="K2394" s="4" t="str">
        <f>IF(Table7[[#This Row],[RejectedQty]]=0,"","Rejected")</f>
        <v/>
      </c>
    </row>
    <row r="2395" spans="1:11" x14ac:dyDescent="0.25">
      <c r="A2395" s="5">
        <v>3266</v>
      </c>
      <c r="B2395" s="5">
        <v>1334</v>
      </c>
      <c r="C2395" s="5">
        <v>3034</v>
      </c>
      <c r="D2395" s="18">
        <v>44178</v>
      </c>
      <c r="E2395" s="19">
        <v>125</v>
      </c>
      <c r="F2395" s="19">
        <v>438</v>
      </c>
      <c r="G2395" s="5">
        <v>3</v>
      </c>
      <c r="H2395" s="5">
        <v>0</v>
      </c>
      <c r="I2395" s="5">
        <v>3</v>
      </c>
      <c r="J2395" s="70">
        <f>VLOOKUP(Table7[[#This Row],[PurchaseOrderID]],Purchase_Order!$A$2:$E$1228,5,0)</f>
        <v>1540</v>
      </c>
      <c r="K2395" s="4" t="str">
        <f>IF(Table7[[#This Row],[RejectedQty]]=0,"","Rejected")</f>
        <v/>
      </c>
    </row>
    <row r="2396" spans="1:11" x14ac:dyDescent="0.25">
      <c r="A2396" s="4">
        <v>3267</v>
      </c>
      <c r="B2396" s="4">
        <v>1334</v>
      </c>
      <c r="C2396" s="4">
        <v>3035</v>
      </c>
      <c r="D2396" s="20">
        <v>44178</v>
      </c>
      <c r="E2396" s="21">
        <v>123</v>
      </c>
      <c r="F2396" s="21">
        <v>439</v>
      </c>
      <c r="G2396" s="4">
        <v>3</v>
      </c>
      <c r="H2396" s="4">
        <v>0</v>
      </c>
      <c r="I2396" s="4">
        <v>3</v>
      </c>
      <c r="J2396" s="70">
        <f>VLOOKUP(Table7[[#This Row],[PurchaseOrderID]],Purchase_Order!$A$2:$E$1228,5,0)</f>
        <v>1540</v>
      </c>
      <c r="K2396" s="4" t="str">
        <f>IF(Table7[[#This Row],[RejectedQty]]=0,"","Rejected")</f>
        <v/>
      </c>
    </row>
    <row r="2397" spans="1:11" x14ac:dyDescent="0.25">
      <c r="A2397" s="5">
        <v>3268</v>
      </c>
      <c r="B2397" s="5">
        <v>1335</v>
      </c>
      <c r="C2397" s="5">
        <v>3036</v>
      </c>
      <c r="D2397" s="18">
        <v>44178</v>
      </c>
      <c r="E2397" s="19">
        <v>125</v>
      </c>
      <c r="F2397" s="19">
        <v>941</v>
      </c>
      <c r="G2397" s="5">
        <v>550</v>
      </c>
      <c r="H2397" s="5">
        <v>0</v>
      </c>
      <c r="I2397" s="5">
        <v>550</v>
      </c>
      <c r="J2397" s="70">
        <f>VLOOKUP(Table7[[#This Row],[PurchaseOrderID]],Purchase_Order!$A$2:$E$1228,5,0)</f>
        <v>1628</v>
      </c>
      <c r="K2397" s="4" t="str">
        <f>IF(Table7[[#This Row],[RejectedQty]]=0,"","Rejected")</f>
        <v/>
      </c>
    </row>
    <row r="2398" spans="1:11" x14ac:dyDescent="0.25">
      <c r="A2398" s="4">
        <v>3269</v>
      </c>
      <c r="B2398" s="4">
        <v>1336</v>
      </c>
      <c r="C2398" s="4">
        <v>3037</v>
      </c>
      <c r="D2398" s="20">
        <v>44178</v>
      </c>
      <c r="E2398" s="21">
        <v>125</v>
      </c>
      <c r="F2398" s="21">
        <v>320</v>
      </c>
      <c r="G2398" s="4">
        <v>3</v>
      </c>
      <c r="H2398" s="4">
        <v>0</v>
      </c>
      <c r="I2398" s="4">
        <v>3</v>
      </c>
      <c r="J2398" s="70">
        <f>VLOOKUP(Table7[[#This Row],[PurchaseOrderID]],Purchase_Order!$A$2:$E$1228,5,0)</f>
        <v>1604</v>
      </c>
      <c r="K2398" s="4" t="str">
        <f>IF(Table7[[#This Row],[RejectedQty]]=0,"","Rejected")</f>
        <v/>
      </c>
    </row>
    <row r="2399" spans="1:11" x14ac:dyDescent="0.25">
      <c r="A2399" s="5">
        <v>3270</v>
      </c>
      <c r="B2399" s="5">
        <v>1336</v>
      </c>
      <c r="C2399" s="5">
        <v>3038</v>
      </c>
      <c r="D2399" s="18">
        <v>44178</v>
      </c>
      <c r="E2399" s="19">
        <v>125</v>
      </c>
      <c r="F2399" s="19">
        <v>321</v>
      </c>
      <c r="G2399" s="5">
        <v>3</v>
      </c>
      <c r="H2399" s="5">
        <v>0</v>
      </c>
      <c r="I2399" s="5">
        <v>3</v>
      </c>
      <c r="J2399" s="70">
        <f>VLOOKUP(Table7[[#This Row],[PurchaseOrderID]],Purchase_Order!$A$2:$E$1228,5,0)</f>
        <v>1604</v>
      </c>
      <c r="K2399" s="4" t="str">
        <f>IF(Table7[[#This Row],[RejectedQty]]=0,"","Rejected")</f>
        <v/>
      </c>
    </row>
    <row r="2400" spans="1:11" x14ac:dyDescent="0.25">
      <c r="A2400" s="4">
        <v>3271</v>
      </c>
      <c r="B2400" s="4">
        <v>1336</v>
      </c>
      <c r="C2400" s="4">
        <v>3039</v>
      </c>
      <c r="D2400" s="20">
        <v>44178</v>
      </c>
      <c r="E2400" s="21">
        <v>123</v>
      </c>
      <c r="F2400" s="21">
        <v>322</v>
      </c>
      <c r="G2400" s="4">
        <v>60</v>
      </c>
      <c r="H2400" s="4">
        <v>0</v>
      </c>
      <c r="I2400" s="4">
        <v>60</v>
      </c>
      <c r="J2400" s="70">
        <f>VLOOKUP(Table7[[#This Row],[PurchaseOrderID]],Purchase_Order!$A$2:$E$1228,5,0)</f>
        <v>1604</v>
      </c>
      <c r="K2400" s="4" t="str">
        <f>IF(Table7[[#This Row],[RejectedQty]]=0,"","Rejected")</f>
        <v/>
      </c>
    </row>
    <row r="2401" spans="1:11" x14ac:dyDescent="0.25">
      <c r="A2401" s="5">
        <v>3272</v>
      </c>
      <c r="B2401" s="5">
        <v>1337</v>
      </c>
      <c r="C2401" s="5">
        <v>3040</v>
      </c>
      <c r="D2401" s="18">
        <v>44178</v>
      </c>
      <c r="E2401" s="19">
        <v>123</v>
      </c>
      <c r="F2401" s="19">
        <v>504</v>
      </c>
      <c r="G2401" s="5">
        <v>3</v>
      </c>
      <c r="H2401" s="5">
        <v>0</v>
      </c>
      <c r="I2401" s="5">
        <v>3</v>
      </c>
      <c r="J2401" s="70">
        <f>VLOOKUP(Table7[[#This Row],[PurchaseOrderID]],Purchase_Order!$A$2:$E$1228,5,0)</f>
        <v>1690</v>
      </c>
      <c r="K2401" s="4" t="str">
        <f>IF(Table7[[#This Row],[RejectedQty]]=0,"","Rejected")</f>
        <v/>
      </c>
    </row>
    <row r="2402" spans="1:11" x14ac:dyDescent="0.25">
      <c r="A2402" s="4">
        <v>3273</v>
      </c>
      <c r="B2402" s="4">
        <v>1338</v>
      </c>
      <c r="C2402" s="4">
        <v>3041</v>
      </c>
      <c r="D2402" s="20">
        <v>44178</v>
      </c>
      <c r="E2402" s="21">
        <v>123</v>
      </c>
      <c r="F2402" s="21">
        <v>497</v>
      </c>
      <c r="G2402" s="4">
        <v>3</v>
      </c>
      <c r="H2402" s="4">
        <v>0</v>
      </c>
      <c r="I2402" s="4">
        <v>3</v>
      </c>
      <c r="J2402" s="70">
        <f>VLOOKUP(Table7[[#This Row],[PurchaseOrderID]],Purchase_Order!$A$2:$E$1228,5,0)</f>
        <v>1566</v>
      </c>
      <c r="K2402" s="4" t="str">
        <f>IF(Table7[[#This Row],[RejectedQty]]=0,"","Rejected")</f>
        <v/>
      </c>
    </row>
    <row r="2403" spans="1:11" x14ac:dyDescent="0.25">
      <c r="A2403" s="5">
        <v>3274</v>
      </c>
      <c r="B2403" s="5">
        <v>1339</v>
      </c>
      <c r="C2403" s="5">
        <v>3042</v>
      </c>
      <c r="D2403" s="18">
        <v>44178</v>
      </c>
      <c r="E2403" s="19">
        <v>123</v>
      </c>
      <c r="F2403" s="19">
        <v>323</v>
      </c>
      <c r="G2403" s="5">
        <v>3</v>
      </c>
      <c r="H2403" s="5">
        <v>0</v>
      </c>
      <c r="I2403" s="5">
        <v>3</v>
      </c>
      <c r="J2403" s="70">
        <f>VLOOKUP(Table7[[#This Row],[PurchaseOrderID]],Purchase_Order!$A$2:$E$1228,5,0)</f>
        <v>1698</v>
      </c>
      <c r="K2403" s="4" t="str">
        <f>IF(Table7[[#This Row],[RejectedQty]]=0,"","Rejected")</f>
        <v/>
      </c>
    </row>
    <row r="2404" spans="1:11" x14ac:dyDescent="0.25">
      <c r="A2404" s="4">
        <v>3275</v>
      </c>
      <c r="B2404" s="4">
        <v>1340</v>
      </c>
      <c r="C2404" s="4">
        <v>3043</v>
      </c>
      <c r="D2404" s="20">
        <v>44178</v>
      </c>
      <c r="E2404" s="21">
        <v>123</v>
      </c>
      <c r="F2404" s="21">
        <v>523</v>
      </c>
      <c r="G2404" s="4">
        <v>550</v>
      </c>
      <c r="H2404" s="4">
        <v>0</v>
      </c>
      <c r="I2404" s="4">
        <v>550</v>
      </c>
      <c r="J2404" s="70">
        <f>VLOOKUP(Table7[[#This Row],[PurchaseOrderID]],Purchase_Order!$A$2:$E$1228,5,0)</f>
        <v>1560</v>
      </c>
      <c r="K2404" s="4" t="str">
        <f>IF(Table7[[#This Row],[RejectedQty]]=0,"","Rejected")</f>
        <v/>
      </c>
    </row>
    <row r="2405" spans="1:11" x14ac:dyDescent="0.25">
      <c r="A2405" s="5">
        <v>3276</v>
      </c>
      <c r="B2405" s="5">
        <v>1340</v>
      </c>
      <c r="C2405" s="5">
        <v>3044</v>
      </c>
      <c r="D2405" s="18">
        <v>44178</v>
      </c>
      <c r="E2405" s="19">
        <v>123</v>
      </c>
      <c r="F2405" s="19">
        <v>524</v>
      </c>
      <c r="G2405" s="5">
        <v>550</v>
      </c>
      <c r="H2405" s="5">
        <v>55</v>
      </c>
      <c r="I2405" s="5">
        <v>495</v>
      </c>
      <c r="J2405" s="70">
        <f>VLOOKUP(Table7[[#This Row],[PurchaseOrderID]],Purchase_Order!$A$2:$E$1228,5,0)</f>
        <v>1560</v>
      </c>
      <c r="K2405" s="4" t="str">
        <f>IF(Table7[[#This Row],[RejectedQty]]=0,"","Rejected")</f>
        <v>Rejected</v>
      </c>
    </row>
    <row r="2406" spans="1:11" x14ac:dyDescent="0.25">
      <c r="A2406" s="4">
        <v>3277</v>
      </c>
      <c r="B2406" s="4">
        <v>1341</v>
      </c>
      <c r="C2406" s="4">
        <v>3045</v>
      </c>
      <c r="D2406" s="20">
        <v>44179</v>
      </c>
      <c r="E2406" s="21">
        <v>123</v>
      </c>
      <c r="F2406" s="21">
        <v>494</v>
      </c>
      <c r="G2406" s="4">
        <v>60</v>
      </c>
      <c r="H2406" s="4">
        <v>0</v>
      </c>
      <c r="I2406" s="4">
        <v>60</v>
      </c>
      <c r="J2406" s="70">
        <f>VLOOKUP(Table7[[#This Row],[PurchaseOrderID]],Purchase_Order!$A$2:$E$1228,5,0)</f>
        <v>1692</v>
      </c>
      <c r="K2406" s="4" t="str">
        <f>IF(Table7[[#This Row],[RejectedQty]]=0,"","Rejected")</f>
        <v/>
      </c>
    </row>
    <row r="2407" spans="1:11" x14ac:dyDescent="0.25">
      <c r="A2407" s="5">
        <v>3278</v>
      </c>
      <c r="B2407" s="5">
        <v>1341</v>
      </c>
      <c r="C2407" s="5">
        <v>3046</v>
      </c>
      <c r="D2407" s="18">
        <v>44179</v>
      </c>
      <c r="E2407" s="19">
        <v>125</v>
      </c>
      <c r="F2407" s="19">
        <v>495</v>
      </c>
      <c r="G2407" s="5">
        <v>60</v>
      </c>
      <c r="H2407" s="5">
        <v>0</v>
      </c>
      <c r="I2407" s="5">
        <v>60</v>
      </c>
      <c r="J2407" s="70">
        <f>VLOOKUP(Table7[[#This Row],[PurchaseOrderID]],Purchase_Order!$A$2:$E$1228,5,0)</f>
        <v>1692</v>
      </c>
      <c r="K2407" s="4" t="str">
        <f>IF(Table7[[#This Row],[RejectedQty]]=0,"","Rejected")</f>
        <v/>
      </c>
    </row>
    <row r="2408" spans="1:11" x14ac:dyDescent="0.25">
      <c r="A2408" s="4">
        <v>3279</v>
      </c>
      <c r="B2408" s="4">
        <v>1341</v>
      </c>
      <c r="C2408" s="4">
        <v>3047</v>
      </c>
      <c r="D2408" s="20">
        <v>44179</v>
      </c>
      <c r="E2408" s="21">
        <v>125</v>
      </c>
      <c r="F2408" s="21">
        <v>496</v>
      </c>
      <c r="G2408" s="4">
        <v>60</v>
      </c>
      <c r="H2408" s="4">
        <v>3</v>
      </c>
      <c r="I2408" s="4">
        <v>57</v>
      </c>
      <c r="J2408" s="70">
        <f>VLOOKUP(Table7[[#This Row],[PurchaseOrderID]],Purchase_Order!$A$2:$E$1228,5,0)</f>
        <v>1692</v>
      </c>
      <c r="K2408" s="4" t="str">
        <f>IF(Table7[[#This Row],[RejectedQty]]=0,"","Rejected")</f>
        <v>Rejected</v>
      </c>
    </row>
    <row r="2409" spans="1:11" x14ac:dyDescent="0.25">
      <c r="A2409" s="5">
        <v>3280</v>
      </c>
      <c r="B2409" s="5">
        <v>1342</v>
      </c>
      <c r="C2409" s="5">
        <v>3048</v>
      </c>
      <c r="D2409" s="18">
        <v>44179</v>
      </c>
      <c r="E2409" s="19">
        <v>123</v>
      </c>
      <c r="F2409" s="19">
        <v>913</v>
      </c>
      <c r="G2409" s="5">
        <v>550</v>
      </c>
      <c r="H2409" s="5">
        <v>82</v>
      </c>
      <c r="I2409" s="5">
        <v>468</v>
      </c>
      <c r="J2409" s="70">
        <f>VLOOKUP(Table7[[#This Row],[PurchaseOrderID]],Purchase_Order!$A$2:$E$1228,5,0)</f>
        <v>1696</v>
      </c>
      <c r="K2409" s="4" t="str">
        <f>IF(Table7[[#This Row],[RejectedQty]]=0,"","Rejected")</f>
        <v>Rejected</v>
      </c>
    </row>
    <row r="2410" spans="1:11" x14ac:dyDescent="0.25">
      <c r="A2410" s="4">
        <v>3281</v>
      </c>
      <c r="B2410" s="4">
        <v>1342</v>
      </c>
      <c r="C2410" s="4">
        <v>3049</v>
      </c>
      <c r="D2410" s="20">
        <v>44179</v>
      </c>
      <c r="E2410" s="21">
        <v>125</v>
      </c>
      <c r="F2410" s="21">
        <v>914</v>
      </c>
      <c r="G2410" s="4">
        <v>550</v>
      </c>
      <c r="H2410" s="4">
        <v>0</v>
      </c>
      <c r="I2410" s="4">
        <v>550</v>
      </c>
      <c r="J2410" s="70">
        <f>VLOOKUP(Table7[[#This Row],[PurchaseOrderID]],Purchase_Order!$A$2:$E$1228,5,0)</f>
        <v>1696</v>
      </c>
      <c r="K2410" s="4" t="str">
        <f>IF(Table7[[#This Row],[RejectedQty]]=0,"","Rejected")</f>
        <v/>
      </c>
    </row>
    <row r="2411" spans="1:11" x14ac:dyDescent="0.25">
      <c r="A2411" s="5">
        <v>3282</v>
      </c>
      <c r="B2411" s="5">
        <v>1343</v>
      </c>
      <c r="C2411" s="5">
        <v>3050</v>
      </c>
      <c r="D2411" s="18">
        <v>44179</v>
      </c>
      <c r="E2411" s="19">
        <v>123</v>
      </c>
      <c r="F2411" s="19">
        <v>506</v>
      </c>
      <c r="G2411" s="5">
        <v>60</v>
      </c>
      <c r="H2411" s="5">
        <v>0</v>
      </c>
      <c r="I2411" s="5">
        <v>60</v>
      </c>
      <c r="J2411" s="70">
        <f>VLOOKUP(Table7[[#This Row],[PurchaseOrderID]],Purchase_Order!$A$2:$E$1228,5,0)</f>
        <v>1504</v>
      </c>
      <c r="K2411" s="4" t="str">
        <f>IF(Table7[[#This Row],[RejectedQty]]=0,"","Rejected")</f>
        <v/>
      </c>
    </row>
    <row r="2412" spans="1:11" x14ac:dyDescent="0.25">
      <c r="A2412" s="4">
        <v>3283</v>
      </c>
      <c r="B2412" s="4">
        <v>1344</v>
      </c>
      <c r="C2412" s="4">
        <v>3051</v>
      </c>
      <c r="D2412" s="20">
        <v>44179</v>
      </c>
      <c r="E2412" s="21">
        <v>123</v>
      </c>
      <c r="F2412" s="21">
        <v>351</v>
      </c>
      <c r="G2412" s="4">
        <v>550</v>
      </c>
      <c r="H2412" s="4">
        <v>0</v>
      </c>
      <c r="I2412" s="4">
        <v>550</v>
      </c>
      <c r="J2412" s="70">
        <f>VLOOKUP(Table7[[#This Row],[PurchaseOrderID]],Purchase_Order!$A$2:$E$1228,5,0)</f>
        <v>1544</v>
      </c>
      <c r="K2412" s="4" t="str">
        <f>IF(Table7[[#This Row],[RejectedQty]]=0,"","Rejected")</f>
        <v/>
      </c>
    </row>
    <row r="2413" spans="1:11" x14ac:dyDescent="0.25">
      <c r="A2413" s="5">
        <v>3284</v>
      </c>
      <c r="B2413" s="5">
        <v>1344</v>
      </c>
      <c r="C2413" s="5">
        <v>3052</v>
      </c>
      <c r="D2413" s="18">
        <v>44179</v>
      </c>
      <c r="E2413" s="19">
        <v>125</v>
      </c>
      <c r="F2413" s="19">
        <v>352</v>
      </c>
      <c r="G2413" s="5">
        <v>550</v>
      </c>
      <c r="H2413" s="5">
        <v>0</v>
      </c>
      <c r="I2413" s="5">
        <v>550</v>
      </c>
      <c r="J2413" s="70">
        <f>VLOOKUP(Table7[[#This Row],[PurchaseOrderID]],Purchase_Order!$A$2:$E$1228,5,0)</f>
        <v>1544</v>
      </c>
      <c r="K2413" s="4" t="str">
        <f>IF(Table7[[#This Row],[RejectedQty]]=0,"","Rejected")</f>
        <v/>
      </c>
    </row>
    <row r="2414" spans="1:11" x14ac:dyDescent="0.25">
      <c r="A2414" s="4">
        <v>3285</v>
      </c>
      <c r="B2414" s="4">
        <v>1345</v>
      </c>
      <c r="C2414" s="4">
        <v>3053</v>
      </c>
      <c r="D2414" s="20">
        <v>44179</v>
      </c>
      <c r="E2414" s="21">
        <v>125</v>
      </c>
      <c r="F2414" s="21">
        <v>507</v>
      </c>
      <c r="G2414" s="4">
        <v>550</v>
      </c>
      <c r="H2414" s="4">
        <v>0</v>
      </c>
      <c r="I2414" s="4">
        <v>550</v>
      </c>
      <c r="J2414" s="70">
        <f>VLOOKUP(Table7[[#This Row],[PurchaseOrderID]],Purchase_Order!$A$2:$E$1228,5,0)</f>
        <v>1530</v>
      </c>
      <c r="K2414" s="4" t="str">
        <f>IF(Table7[[#This Row],[RejectedQty]]=0,"","Rejected")</f>
        <v/>
      </c>
    </row>
    <row r="2415" spans="1:11" x14ac:dyDescent="0.25">
      <c r="A2415" s="5">
        <v>3286</v>
      </c>
      <c r="B2415" s="5">
        <v>1345</v>
      </c>
      <c r="C2415" s="5">
        <v>3054</v>
      </c>
      <c r="D2415" s="18">
        <v>44179</v>
      </c>
      <c r="E2415" s="19">
        <v>125</v>
      </c>
      <c r="F2415" s="19">
        <v>508</v>
      </c>
      <c r="G2415" s="5">
        <v>523</v>
      </c>
      <c r="H2415" s="5">
        <v>0</v>
      </c>
      <c r="I2415" s="5">
        <v>523</v>
      </c>
      <c r="J2415" s="70">
        <f>VLOOKUP(Table7[[#This Row],[PurchaseOrderID]],Purchase_Order!$A$2:$E$1228,5,0)</f>
        <v>1530</v>
      </c>
      <c r="K2415" s="4" t="str">
        <f>IF(Table7[[#This Row],[RejectedQty]]=0,"","Rejected")</f>
        <v/>
      </c>
    </row>
    <row r="2416" spans="1:11" x14ac:dyDescent="0.25">
      <c r="A2416" s="4">
        <v>3287</v>
      </c>
      <c r="B2416" s="4">
        <v>1346</v>
      </c>
      <c r="C2416" s="4">
        <v>3055</v>
      </c>
      <c r="D2416" s="20">
        <v>44179</v>
      </c>
      <c r="E2416" s="21">
        <v>125</v>
      </c>
      <c r="F2416" s="21">
        <v>355</v>
      </c>
      <c r="G2416" s="4">
        <v>468</v>
      </c>
      <c r="H2416" s="4">
        <v>0</v>
      </c>
      <c r="I2416" s="4">
        <v>468</v>
      </c>
      <c r="J2416" s="70">
        <f>VLOOKUP(Table7[[#This Row],[PurchaseOrderID]],Purchase_Order!$A$2:$E$1228,5,0)</f>
        <v>1508</v>
      </c>
      <c r="K2416" s="4" t="str">
        <f>IF(Table7[[#This Row],[RejectedQty]]=0,"","Rejected")</f>
        <v/>
      </c>
    </row>
    <row r="2417" spans="1:11" x14ac:dyDescent="0.25">
      <c r="A2417" s="5">
        <v>3288</v>
      </c>
      <c r="B2417" s="5">
        <v>1346</v>
      </c>
      <c r="C2417" s="5">
        <v>3056</v>
      </c>
      <c r="D2417" s="18">
        <v>44179</v>
      </c>
      <c r="E2417" s="19">
        <v>123</v>
      </c>
      <c r="F2417" s="19">
        <v>940</v>
      </c>
      <c r="G2417" s="5">
        <v>550</v>
      </c>
      <c r="H2417" s="5">
        <v>0</v>
      </c>
      <c r="I2417" s="5">
        <v>550</v>
      </c>
      <c r="J2417" s="70">
        <f>VLOOKUP(Table7[[#This Row],[PurchaseOrderID]],Purchase_Order!$A$2:$E$1228,5,0)</f>
        <v>1508</v>
      </c>
      <c r="K2417" s="4" t="str">
        <f>IF(Table7[[#This Row],[RejectedQty]]=0,"","Rejected")</f>
        <v/>
      </c>
    </row>
    <row r="2418" spans="1:11" x14ac:dyDescent="0.25">
      <c r="A2418" s="4">
        <v>3289</v>
      </c>
      <c r="B2418" s="4">
        <v>1346</v>
      </c>
      <c r="C2418" s="4">
        <v>3057</v>
      </c>
      <c r="D2418" s="20">
        <v>44179</v>
      </c>
      <c r="E2418" s="21">
        <v>125</v>
      </c>
      <c r="F2418" s="21">
        <v>535</v>
      </c>
      <c r="G2418" s="4">
        <v>550</v>
      </c>
      <c r="H2418" s="4">
        <v>0</v>
      </c>
      <c r="I2418" s="4">
        <v>550</v>
      </c>
      <c r="J2418" s="70">
        <f>VLOOKUP(Table7[[#This Row],[PurchaseOrderID]],Purchase_Order!$A$2:$E$1228,5,0)</f>
        <v>1508</v>
      </c>
      <c r="K2418" s="4" t="str">
        <f>IF(Table7[[#This Row],[RejectedQty]]=0,"","Rejected")</f>
        <v/>
      </c>
    </row>
    <row r="2419" spans="1:11" x14ac:dyDescent="0.25">
      <c r="A2419" s="5">
        <v>3290</v>
      </c>
      <c r="B2419" s="5">
        <v>1347</v>
      </c>
      <c r="C2419" s="5">
        <v>3058</v>
      </c>
      <c r="D2419" s="18">
        <v>44179</v>
      </c>
      <c r="E2419" s="19">
        <v>125</v>
      </c>
      <c r="F2419" s="19">
        <v>351</v>
      </c>
      <c r="G2419" s="5">
        <v>550</v>
      </c>
      <c r="H2419" s="5">
        <v>0</v>
      </c>
      <c r="I2419" s="5">
        <v>550</v>
      </c>
      <c r="J2419" s="70">
        <f>VLOOKUP(Table7[[#This Row],[PurchaseOrderID]],Purchase_Order!$A$2:$E$1228,5,0)</f>
        <v>1694</v>
      </c>
      <c r="K2419" s="4" t="str">
        <f>IF(Table7[[#This Row],[RejectedQty]]=0,"","Rejected")</f>
        <v/>
      </c>
    </row>
    <row r="2420" spans="1:11" x14ac:dyDescent="0.25">
      <c r="A2420" s="4">
        <v>3291</v>
      </c>
      <c r="B2420" s="4">
        <v>1347</v>
      </c>
      <c r="C2420" s="4">
        <v>3059</v>
      </c>
      <c r="D2420" s="20">
        <v>44179</v>
      </c>
      <c r="E2420" s="21">
        <v>125</v>
      </c>
      <c r="F2420" s="21">
        <v>352</v>
      </c>
      <c r="G2420" s="4">
        <v>550</v>
      </c>
      <c r="H2420" s="4">
        <v>0</v>
      </c>
      <c r="I2420" s="4">
        <v>550</v>
      </c>
      <c r="J2420" s="70">
        <f>VLOOKUP(Table7[[#This Row],[PurchaseOrderID]],Purchase_Order!$A$2:$E$1228,5,0)</f>
        <v>1694</v>
      </c>
      <c r="K2420" s="4" t="str">
        <f>IF(Table7[[#This Row],[RejectedQty]]=0,"","Rejected")</f>
        <v/>
      </c>
    </row>
    <row r="2421" spans="1:11" x14ac:dyDescent="0.25">
      <c r="A2421" s="5">
        <v>3292</v>
      </c>
      <c r="B2421" s="5">
        <v>1347</v>
      </c>
      <c r="C2421" s="5">
        <v>3060</v>
      </c>
      <c r="D2421" s="18">
        <v>44179</v>
      </c>
      <c r="E2421" s="19">
        <v>123</v>
      </c>
      <c r="F2421" s="19">
        <v>679</v>
      </c>
      <c r="G2421" s="5">
        <v>550</v>
      </c>
      <c r="H2421" s="5">
        <v>0</v>
      </c>
      <c r="I2421" s="5">
        <v>550</v>
      </c>
      <c r="J2421" s="70">
        <f>VLOOKUP(Table7[[#This Row],[PurchaseOrderID]],Purchase_Order!$A$2:$E$1228,5,0)</f>
        <v>1694</v>
      </c>
      <c r="K2421" s="4" t="str">
        <f>IF(Table7[[#This Row],[RejectedQty]]=0,"","Rejected")</f>
        <v/>
      </c>
    </row>
    <row r="2422" spans="1:11" x14ac:dyDescent="0.25">
      <c r="A2422" s="4">
        <v>3293</v>
      </c>
      <c r="B2422" s="4">
        <v>1348</v>
      </c>
      <c r="C2422" s="4">
        <v>3061</v>
      </c>
      <c r="D2422" s="20">
        <v>44179</v>
      </c>
      <c r="E2422" s="21">
        <v>123</v>
      </c>
      <c r="F2422" s="21">
        <v>507</v>
      </c>
      <c r="G2422" s="4">
        <v>550</v>
      </c>
      <c r="H2422" s="4">
        <v>0</v>
      </c>
      <c r="I2422" s="4">
        <v>550</v>
      </c>
      <c r="J2422" s="70">
        <f>VLOOKUP(Table7[[#This Row],[PurchaseOrderID]],Purchase_Order!$A$2:$E$1228,5,0)</f>
        <v>1624</v>
      </c>
      <c r="K2422" s="4" t="str">
        <f>IF(Table7[[#This Row],[RejectedQty]]=0,"","Rejected")</f>
        <v/>
      </c>
    </row>
    <row r="2423" spans="1:11" x14ac:dyDescent="0.25">
      <c r="A2423" s="5">
        <v>3294</v>
      </c>
      <c r="B2423" s="5">
        <v>1348</v>
      </c>
      <c r="C2423" s="5">
        <v>3062</v>
      </c>
      <c r="D2423" s="18">
        <v>44179</v>
      </c>
      <c r="E2423" s="19">
        <v>123</v>
      </c>
      <c r="F2423" s="19">
        <v>508</v>
      </c>
      <c r="G2423" s="5">
        <v>550</v>
      </c>
      <c r="H2423" s="5">
        <v>0</v>
      </c>
      <c r="I2423" s="5">
        <v>550</v>
      </c>
      <c r="J2423" s="70">
        <f>VLOOKUP(Table7[[#This Row],[PurchaseOrderID]],Purchase_Order!$A$2:$E$1228,5,0)</f>
        <v>1624</v>
      </c>
      <c r="K2423" s="4" t="str">
        <f>IF(Table7[[#This Row],[RejectedQty]]=0,"","Rejected")</f>
        <v/>
      </c>
    </row>
    <row r="2424" spans="1:11" x14ac:dyDescent="0.25">
      <c r="A2424" s="4">
        <v>3295</v>
      </c>
      <c r="B2424" s="4">
        <v>1349</v>
      </c>
      <c r="C2424" s="4">
        <v>3063</v>
      </c>
      <c r="D2424" s="20">
        <v>44179</v>
      </c>
      <c r="E2424" s="21">
        <v>123</v>
      </c>
      <c r="F2424" s="21">
        <v>491</v>
      </c>
      <c r="G2424" s="4">
        <v>3</v>
      </c>
      <c r="H2424" s="4">
        <v>0</v>
      </c>
      <c r="I2424" s="4">
        <v>3</v>
      </c>
      <c r="J2424" s="70">
        <f>VLOOKUP(Table7[[#This Row],[PurchaseOrderID]],Purchase_Order!$A$2:$E$1228,5,0)</f>
        <v>1548</v>
      </c>
      <c r="K2424" s="4" t="str">
        <f>IF(Table7[[#This Row],[RejectedQty]]=0,"","Rejected")</f>
        <v/>
      </c>
    </row>
    <row r="2425" spans="1:11" x14ac:dyDescent="0.25">
      <c r="A2425" s="5">
        <v>3296</v>
      </c>
      <c r="B2425" s="5">
        <v>1350</v>
      </c>
      <c r="C2425" s="5">
        <v>3064</v>
      </c>
      <c r="D2425" s="18">
        <v>44179</v>
      </c>
      <c r="E2425" s="19">
        <v>123</v>
      </c>
      <c r="F2425" s="19">
        <v>345</v>
      </c>
      <c r="G2425" s="5">
        <v>3</v>
      </c>
      <c r="H2425" s="5">
        <v>0</v>
      </c>
      <c r="I2425" s="5">
        <v>3</v>
      </c>
      <c r="J2425" s="70">
        <f>VLOOKUP(Table7[[#This Row],[PurchaseOrderID]],Purchase_Order!$A$2:$E$1228,5,0)</f>
        <v>1598</v>
      </c>
      <c r="K2425" s="4" t="str">
        <f>IF(Table7[[#This Row],[RejectedQty]]=0,"","Rejected")</f>
        <v/>
      </c>
    </row>
    <row r="2426" spans="1:11" x14ac:dyDescent="0.25">
      <c r="A2426" s="4">
        <v>3297</v>
      </c>
      <c r="B2426" s="4">
        <v>1350</v>
      </c>
      <c r="C2426" s="4">
        <v>3065</v>
      </c>
      <c r="D2426" s="20">
        <v>44179</v>
      </c>
      <c r="E2426" s="21">
        <v>123</v>
      </c>
      <c r="F2426" s="21">
        <v>346</v>
      </c>
      <c r="G2426" s="4">
        <v>3</v>
      </c>
      <c r="H2426" s="4">
        <v>0</v>
      </c>
      <c r="I2426" s="4">
        <v>3</v>
      </c>
      <c r="J2426" s="70">
        <f>VLOOKUP(Table7[[#This Row],[PurchaseOrderID]],Purchase_Order!$A$2:$E$1228,5,0)</f>
        <v>1598</v>
      </c>
      <c r="K2426" s="4" t="str">
        <f>IF(Table7[[#This Row],[RejectedQty]]=0,"","Rejected")</f>
        <v/>
      </c>
    </row>
    <row r="2427" spans="1:11" x14ac:dyDescent="0.25">
      <c r="A2427" s="5">
        <v>3298</v>
      </c>
      <c r="B2427" s="5">
        <v>1350</v>
      </c>
      <c r="C2427" s="5">
        <v>3066</v>
      </c>
      <c r="D2427" s="18">
        <v>44179</v>
      </c>
      <c r="E2427" s="19">
        <v>123</v>
      </c>
      <c r="F2427" s="19">
        <v>347</v>
      </c>
      <c r="G2427" s="5">
        <v>3</v>
      </c>
      <c r="H2427" s="5">
        <v>0</v>
      </c>
      <c r="I2427" s="5">
        <v>3</v>
      </c>
      <c r="J2427" s="70">
        <f>VLOOKUP(Table7[[#This Row],[PurchaseOrderID]],Purchase_Order!$A$2:$E$1228,5,0)</f>
        <v>1598</v>
      </c>
      <c r="K2427" s="4" t="str">
        <f>IF(Table7[[#This Row],[RejectedQty]]=0,"","Rejected")</f>
        <v/>
      </c>
    </row>
    <row r="2428" spans="1:11" x14ac:dyDescent="0.25">
      <c r="A2428" s="4">
        <v>3299</v>
      </c>
      <c r="B2428" s="4">
        <v>1351</v>
      </c>
      <c r="C2428" s="4">
        <v>3067</v>
      </c>
      <c r="D2428" s="20">
        <v>44179</v>
      </c>
      <c r="E2428" s="21">
        <v>125</v>
      </c>
      <c r="F2428" s="21">
        <v>935</v>
      </c>
      <c r="G2428" s="4">
        <v>550</v>
      </c>
      <c r="H2428" s="4">
        <v>0</v>
      </c>
      <c r="I2428" s="4">
        <v>550</v>
      </c>
      <c r="J2428" s="70">
        <f>VLOOKUP(Table7[[#This Row],[PurchaseOrderID]],Purchase_Order!$A$2:$E$1228,5,0)</f>
        <v>1658</v>
      </c>
      <c r="K2428" s="4" t="str">
        <f>IF(Table7[[#This Row],[RejectedQty]]=0,"","Rejected")</f>
        <v/>
      </c>
    </row>
    <row r="2429" spans="1:11" x14ac:dyDescent="0.25">
      <c r="A2429" s="5">
        <v>3300</v>
      </c>
      <c r="B2429" s="5">
        <v>1351</v>
      </c>
      <c r="C2429" s="5">
        <v>3068</v>
      </c>
      <c r="D2429" s="18">
        <v>44179</v>
      </c>
      <c r="E2429" s="19">
        <v>125</v>
      </c>
      <c r="F2429" s="19">
        <v>936</v>
      </c>
      <c r="G2429" s="5">
        <v>550</v>
      </c>
      <c r="H2429" s="5">
        <v>0</v>
      </c>
      <c r="I2429" s="5">
        <v>550</v>
      </c>
      <c r="J2429" s="70">
        <f>VLOOKUP(Table7[[#This Row],[PurchaseOrderID]],Purchase_Order!$A$2:$E$1228,5,0)</f>
        <v>1658</v>
      </c>
      <c r="K2429" s="4" t="str">
        <f>IF(Table7[[#This Row],[RejectedQty]]=0,"","Rejected")</f>
        <v/>
      </c>
    </row>
    <row r="2430" spans="1:11" x14ac:dyDescent="0.25">
      <c r="A2430" s="4">
        <v>3301</v>
      </c>
      <c r="B2430" s="4">
        <v>1352</v>
      </c>
      <c r="C2430" s="4">
        <v>3069</v>
      </c>
      <c r="D2430" s="20">
        <v>44179</v>
      </c>
      <c r="E2430" s="21">
        <v>123</v>
      </c>
      <c r="F2430" s="21">
        <v>380</v>
      </c>
      <c r="G2430" s="4">
        <v>3</v>
      </c>
      <c r="H2430" s="4">
        <v>0</v>
      </c>
      <c r="I2430" s="4">
        <v>3</v>
      </c>
      <c r="J2430" s="70">
        <f>VLOOKUP(Table7[[#This Row],[PurchaseOrderID]],Purchase_Order!$A$2:$E$1228,5,0)</f>
        <v>1536</v>
      </c>
      <c r="K2430" s="4" t="str">
        <f>IF(Table7[[#This Row],[RejectedQty]]=0,"","Rejected")</f>
        <v/>
      </c>
    </row>
    <row r="2431" spans="1:11" x14ac:dyDescent="0.25">
      <c r="A2431" s="5">
        <v>3302</v>
      </c>
      <c r="B2431" s="5">
        <v>1352</v>
      </c>
      <c r="C2431" s="5">
        <v>3070</v>
      </c>
      <c r="D2431" s="18">
        <v>44179</v>
      </c>
      <c r="E2431" s="19">
        <v>125</v>
      </c>
      <c r="F2431" s="19">
        <v>381</v>
      </c>
      <c r="G2431" s="5">
        <v>3</v>
      </c>
      <c r="H2431" s="5">
        <v>0</v>
      </c>
      <c r="I2431" s="5">
        <v>3</v>
      </c>
      <c r="J2431" s="70">
        <f>VLOOKUP(Table7[[#This Row],[PurchaseOrderID]],Purchase_Order!$A$2:$E$1228,5,0)</f>
        <v>1536</v>
      </c>
      <c r="K2431" s="4" t="str">
        <f>IF(Table7[[#This Row],[RejectedQty]]=0,"","Rejected")</f>
        <v/>
      </c>
    </row>
    <row r="2432" spans="1:11" x14ac:dyDescent="0.25">
      <c r="A2432" s="4">
        <v>3303</v>
      </c>
      <c r="B2432" s="4">
        <v>1353</v>
      </c>
      <c r="C2432" s="4">
        <v>3071</v>
      </c>
      <c r="D2432" s="20">
        <v>44179</v>
      </c>
      <c r="E2432" s="21">
        <v>123</v>
      </c>
      <c r="F2432" s="21">
        <v>478</v>
      </c>
      <c r="G2432" s="4">
        <v>550</v>
      </c>
      <c r="H2432" s="4">
        <v>0</v>
      </c>
      <c r="I2432" s="4">
        <v>550</v>
      </c>
      <c r="J2432" s="70">
        <f>VLOOKUP(Table7[[#This Row],[PurchaseOrderID]],Purchase_Order!$A$2:$E$1228,5,0)</f>
        <v>1568</v>
      </c>
      <c r="K2432" s="4" t="str">
        <f>IF(Table7[[#This Row],[RejectedQty]]=0,"","Rejected")</f>
        <v/>
      </c>
    </row>
    <row r="2433" spans="1:11" x14ac:dyDescent="0.25">
      <c r="A2433" s="5">
        <v>3304</v>
      </c>
      <c r="B2433" s="5">
        <v>1353</v>
      </c>
      <c r="C2433" s="5">
        <v>3072</v>
      </c>
      <c r="D2433" s="18">
        <v>44179</v>
      </c>
      <c r="E2433" s="19">
        <v>123</v>
      </c>
      <c r="F2433" s="19">
        <v>479</v>
      </c>
      <c r="G2433" s="5">
        <v>550</v>
      </c>
      <c r="H2433" s="5">
        <v>0</v>
      </c>
      <c r="I2433" s="5">
        <v>550</v>
      </c>
      <c r="J2433" s="70">
        <f>VLOOKUP(Table7[[#This Row],[PurchaseOrderID]],Purchase_Order!$A$2:$E$1228,5,0)</f>
        <v>1568</v>
      </c>
      <c r="K2433" s="4" t="str">
        <f>IF(Table7[[#This Row],[RejectedQty]]=0,"","Rejected")</f>
        <v/>
      </c>
    </row>
    <row r="2434" spans="1:11" x14ac:dyDescent="0.25">
      <c r="A2434" s="4">
        <v>3305</v>
      </c>
      <c r="B2434" s="4">
        <v>1353</v>
      </c>
      <c r="C2434" s="4">
        <v>3073</v>
      </c>
      <c r="D2434" s="20">
        <v>44179</v>
      </c>
      <c r="E2434" s="21">
        <v>125</v>
      </c>
      <c r="F2434" s="21">
        <v>480</v>
      </c>
      <c r="G2434" s="4">
        <v>550</v>
      </c>
      <c r="H2434" s="4">
        <v>0</v>
      </c>
      <c r="I2434" s="4">
        <v>550</v>
      </c>
      <c r="J2434" s="70">
        <f>VLOOKUP(Table7[[#This Row],[PurchaseOrderID]],Purchase_Order!$A$2:$E$1228,5,0)</f>
        <v>1568</v>
      </c>
      <c r="K2434" s="4" t="str">
        <f>IF(Table7[[#This Row],[RejectedQty]]=0,"","Rejected")</f>
        <v/>
      </c>
    </row>
    <row r="2435" spans="1:11" x14ac:dyDescent="0.25">
      <c r="A2435" s="5">
        <v>3306</v>
      </c>
      <c r="B2435" s="5">
        <v>1354</v>
      </c>
      <c r="C2435" s="5">
        <v>3074</v>
      </c>
      <c r="D2435" s="18">
        <v>44179</v>
      </c>
      <c r="E2435" s="19">
        <v>125</v>
      </c>
      <c r="F2435" s="19">
        <v>402</v>
      </c>
      <c r="G2435" s="5">
        <v>3</v>
      </c>
      <c r="H2435" s="5">
        <v>0</v>
      </c>
      <c r="I2435" s="5">
        <v>3</v>
      </c>
      <c r="J2435" s="70">
        <f>VLOOKUP(Table7[[#This Row],[PurchaseOrderID]],Purchase_Order!$A$2:$E$1228,5,0)</f>
        <v>1648</v>
      </c>
      <c r="K2435" s="4" t="str">
        <f>IF(Table7[[#This Row],[RejectedQty]]=0,"","Rejected")</f>
        <v/>
      </c>
    </row>
    <row r="2436" spans="1:11" x14ac:dyDescent="0.25">
      <c r="A2436" s="4">
        <v>3307</v>
      </c>
      <c r="B2436" s="4">
        <v>1355</v>
      </c>
      <c r="C2436" s="4">
        <v>3075</v>
      </c>
      <c r="D2436" s="20">
        <v>44179</v>
      </c>
      <c r="E2436" s="21">
        <v>125</v>
      </c>
      <c r="F2436" s="21">
        <v>510</v>
      </c>
      <c r="G2436" s="4">
        <v>550</v>
      </c>
      <c r="H2436" s="4">
        <v>0</v>
      </c>
      <c r="I2436" s="4">
        <v>550</v>
      </c>
      <c r="J2436" s="70">
        <f>VLOOKUP(Table7[[#This Row],[PurchaseOrderID]],Purchase_Order!$A$2:$E$1228,5,0)</f>
        <v>1646</v>
      </c>
      <c r="K2436" s="4" t="str">
        <f>IF(Table7[[#This Row],[RejectedQty]]=0,"","Rejected")</f>
        <v/>
      </c>
    </row>
    <row r="2437" spans="1:11" x14ac:dyDescent="0.25">
      <c r="A2437" s="5">
        <v>3308</v>
      </c>
      <c r="B2437" s="5">
        <v>1355</v>
      </c>
      <c r="C2437" s="5">
        <v>3076</v>
      </c>
      <c r="D2437" s="18">
        <v>44179</v>
      </c>
      <c r="E2437" s="19">
        <v>125</v>
      </c>
      <c r="F2437" s="19">
        <v>511</v>
      </c>
      <c r="G2437" s="5">
        <v>523</v>
      </c>
      <c r="H2437" s="5">
        <v>0</v>
      </c>
      <c r="I2437" s="5">
        <v>523</v>
      </c>
      <c r="J2437" s="70">
        <f>VLOOKUP(Table7[[#This Row],[PurchaseOrderID]],Purchase_Order!$A$2:$E$1228,5,0)</f>
        <v>1646</v>
      </c>
      <c r="K2437" s="4" t="str">
        <f>IF(Table7[[#This Row],[RejectedQty]]=0,"","Rejected")</f>
        <v/>
      </c>
    </row>
    <row r="2438" spans="1:11" x14ac:dyDescent="0.25">
      <c r="A2438" s="4">
        <v>3309</v>
      </c>
      <c r="B2438" s="4">
        <v>1355</v>
      </c>
      <c r="C2438" s="4">
        <v>3077</v>
      </c>
      <c r="D2438" s="20">
        <v>44179</v>
      </c>
      <c r="E2438" s="21">
        <v>123</v>
      </c>
      <c r="F2438" s="21">
        <v>512</v>
      </c>
      <c r="G2438" s="4">
        <v>550</v>
      </c>
      <c r="H2438" s="4">
        <v>0</v>
      </c>
      <c r="I2438" s="4">
        <v>550</v>
      </c>
      <c r="J2438" s="70">
        <f>VLOOKUP(Table7[[#This Row],[PurchaseOrderID]],Purchase_Order!$A$2:$E$1228,5,0)</f>
        <v>1646</v>
      </c>
      <c r="K2438" s="4" t="str">
        <f>IF(Table7[[#This Row],[RejectedQty]]=0,"","Rejected")</f>
        <v/>
      </c>
    </row>
    <row r="2439" spans="1:11" x14ac:dyDescent="0.25">
      <c r="A2439" s="5">
        <v>3310</v>
      </c>
      <c r="B2439" s="5">
        <v>1356</v>
      </c>
      <c r="C2439" s="5">
        <v>3078</v>
      </c>
      <c r="D2439" s="18">
        <v>44179</v>
      </c>
      <c r="E2439" s="19">
        <v>125</v>
      </c>
      <c r="F2439" s="19">
        <v>409</v>
      </c>
      <c r="G2439" s="5">
        <v>3</v>
      </c>
      <c r="H2439" s="5">
        <v>0</v>
      </c>
      <c r="I2439" s="5">
        <v>3</v>
      </c>
      <c r="J2439" s="70">
        <f>VLOOKUP(Table7[[#This Row],[PurchaseOrderID]],Purchase_Order!$A$2:$E$1228,5,0)</f>
        <v>1672</v>
      </c>
      <c r="K2439" s="4" t="str">
        <f>IF(Table7[[#This Row],[RejectedQty]]=0,"","Rejected")</f>
        <v/>
      </c>
    </row>
    <row r="2440" spans="1:11" x14ac:dyDescent="0.25">
      <c r="A2440" s="4">
        <v>3311</v>
      </c>
      <c r="B2440" s="4">
        <v>1356</v>
      </c>
      <c r="C2440" s="4">
        <v>3079</v>
      </c>
      <c r="D2440" s="20">
        <v>44179</v>
      </c>
      <c r="E2440" s="21">
        <v>125</v>
      </c>
      <c r="F2440" s="21">
        <v>914</v>
      </c>
      <c r="G2440" s="4">
        <v>550</v>
      </c>
      <c r="H2440" s="4">
        <v>0</v>
      </c>
      <c r="I2440" s="4">
        <v>550</v>
      </c>
      <c r="J2440" s="70">
        <f>VLOOKUP(Table7[[#This Row],[PurchaseOrderID]],Purchase_Order!$A$2:$E$1228,5,0)</f>
        <v>1672</v>
      </c>
      <c r="K2440" s="4" t="str">
        <f>IF(Table7[[#This Row],[RejectedQty]]=0,"","Rejected")</f>
        <v/>
      </c>
    </row>
    <row r="2441" spans="1:11" x14ac:dyDescent="0.25">
      <c r="A2441" s="5">
        <v>3312</v>
      </c>
      <c r="B2441" s="5">
        <v>1356</v>
      </c>
      <c r="C2441" s="5">
        <v>3080</v>
      </c>
      <c r="D2441" s="18">
        <v>44179</v>
      </c>
      <c r="E2441" s="19">
        <v>125</v>
      </c>
      <c r="F2441" s="19">
        <v>915</v>
      </c>
      <c r="G2441" s="5">
        <v>550</v>
      </c>
      <c r="H2441" s="5">
        <v>0</v>
      </c>
      <c r="I2441" s="5">
        <v>550</v>
      </c>
      <c r="J2441" s="70">
        <f>VLOOKUP(Table7[[#This Row],[PurchaseOrderID]],Purchase_Order!$A$2:$E$1228,5,0)</f>
        <v>1672</v>
      </c>
      <c r="K2441" s="4" t="str">
        <f>IF(Table7[[#This Row],[RejectedQty]]=0,"","Rejected")</f>
        <v/>
      </c>
    </row>
    <row r="2442" spans="1:11" x14ac:dyDescent="0.25">
      <c r="A2442" s="4">
        <v>3313</v>
      </c>
      <c r="B2442" s="4">
        <v>1356</v>
      </c>
      <c r="C2442" s="4">
        <v>3081</v>
      </c>
      <c r="D2442" s="20">
        <v>44179</v>
      </c>
      <c r="E2442" s="21">
        <v>123</v>
      </c>
      <c r="F2442" s="21">
        <v>916</v>
      </c>
      <c r="G2442" s="4">
        <v>550</v>
      </c>
      <c r="H2442" s="4">
        <v>0</v>
      </c>
      <c r="I2442" s="4">
        <v>550</v>
      </c>
      <c r="J2442" s="70">
        <f>VLOOKUP(Table7[[#This Row],[PurchaseOrderID]],Purchase_Order!$A$2:$E$1228,5,0)</f>
        <v>1672</v>
      </c>
      <c r="K2442" s="4" t="str">
        <f>IF(Table7[[#This Row],[RejectedQty]]=0,"","Rejected")</f>
        <v/>
      </c>
    </row>
    <row r="2443" spans="1:11" x14ac:dyDescent="0.25">
      <c r="A2443" s="5">
        <v>3314</v>
      </c>
      <c r="B2443" s="5">
        <v>1357</v>
      </c>
      <c r="C2443" s="5">
        <v>3082</v>
      </c>
      <c r="D2443" s="18">
        <v>44180</v>
      </c>
      <c r="E2443" s="19">
        <v>123</v>
      </c>
      <c r="F2443" s="19">
        <v>525</v>
      </c>
      <c r="G2443" s="5">
        <v>550</v>
      </c>
      <c r="H2443" s="5">
        <v>0</v>
      </c>
      <c r="I2443" s="5">
        <v>550</v>
      </c>
      <c r="J2443" s="70">
        <f>VLOOKUP(Table7[[#This Row],[PurchaseOrderID]],Purchase_Order!$A$2:$E$1228,5,0)</f>
        <v>1600</v>
      </c>
      <c r="K2443" s="4" t="str">
        <f>IF(Table7[[#This Row],[RejectedQty]]=0,"","Rejected")</f>
        <v/>
      </c>
    </row>
    <row r="2444" spans="1:11" x14ac:dyDescent="0.25">
      <c r="A2444" s="4">
        <v>3315</v>
      </c>
      <c r="B2444" s="4">
        <v>1358</v>
      </c>
      <c r="C2444" s="4">
        <v>3083</v>
      </c>
      <c r="D2444" s="20">
        <v>44180</v>
      </c>
      <c r="E2444" s="21">
        <v>123</v>
      </c>
      <c r="F2444" s="21">
        <v>526</v>
      </c>
      <c r="G2444" s="4">
        <v>550</v>
      </c>
      <c r="H2444" s="4">
        <v>0</v>
      </c>
      <c r="I2444" s="4">
        <v>550</v>
      </c>
      <c r="J2444" s="70">
        <f>VLOOKUP(Table7[[#This Row],[PurchaseOrderID]],Purchase_Order!$A$2:$E$1228,5,0)</f>
        <v>1522</v>
      </c>
      <c r="K2444" s="4" t="str">
        <f>IF(Table7[[#This Row],[RejectedQty]]=0,"","Rejected")</f>
        <v/>
      </c>
    </row>
    <row r="2445" spans="1:11" x14ac:dyDescent="0.25">
      <c r="A2445" s="5">
        <v>3316</v>
      </c>
      <c r="B2445" s="5">
        <v>1359</v>
      </c>
      <c r="C2445" s="5">
        <v>3084</v>
      </c>
      <c r="D2445" s="18">
        <v>44180</v>
      </c>
      <c r="E2445" s="19">
        <v>123</v>
      </c>
      <c r="F2445" s="19">
        <v>908</v>
      </c>
      <c r="G2445" s="5">
        <v>550</v>
      </c>
      <c r="H2445" s="5">
        <v>0</v>
      </c>
      <c r="I2445" s="5">
        <v>550</v>
      </c>
      <c r="J2445" s="70">
        <f>VLOOKUP(Table7[[#This Row],[PurchaseOrderID]],Purchase_Order!$A$2:$E$1228,5,0)</f>
        <v>1570</v>
      </c>
      <c r="K2445" s="4" t="str">
        <f>IF(Table7[[#This Row],[RejectedQty]]=0,"","Rejected")</f>
        <v/>
      </c>
    </row>
    <row r="2446" spans="1:11" x14ac:dyDescent="0.25">
      <c r="A2446" s="4">
        <v>3317</v>
      </c>
      <c r="B2446" s="4">
        <v>1359</v>
      </c>
      <c r="C2446" s="4">
        <v>3085</v>
      </c>
      <c r="D2446" s="20">
        <v>44180</v>
      </c>
      <c r="E2446" s="21">
        <v>123</v>
      </c>
      <c r="F2446" s="21">
        <v>909</v>
      </c>
      <c r="G2446" s="4">
        <v>550</v>
      </c>
      <c r="H2446" s="4">
        <v>0</v>
      </c>
      <c r="I2446" s="4">
        <v>550</v>
      </c>
      <c r="J2446" s="70">
        <f>VLOOKUP(Table7[[#This Row],[PurchaseOrderID]],Purchase_Order!$A$2:$E$1228,5,0)</f>
        <v>1570</v>
      </c>
      <c r="K2446" s="4" t="str">
        <f>IF(Table7[[#This Row],[RejectedQty]]=0,"","Rejected")</f>
        <v/>
      </c>
    </row>
    <row r="2447" spans="1:11" x14ac:dyDescent="0.25">
      <c r="A2447" s="5">
        <v>3318</v>
      </c>
      <c r="B2447" s="5">
        <v>1359</v>
      </c>
      <c r="C2447" s="5">
        <v>3086</v>
      </c>
      <c r="D2447" s="18">
        <v>44180</v>
      </c>
      <c r="E2447" s="19">
        <v>123</v>
      </c>
      <c r="F2447" s="19">
        <v>913</v>
      </c>
      <c r="G2447" s="5">
        <v>550</v>
      </c>
      <c r="H2447" s="5">
        <v>0</v>
      </c>
      <c r="I2447" s="5">
        <v>550</v>
      </c>
      <c r="J2447" s="70">
        <f>VLOOKUP(Table7[[#This Row],[PurchaseOrderID]],Purchase_Order!$A$2:$E$1228,5,0)</f>
        <v>1570</v>
      </c>
      <c r="K2447" s="4" t="str">
        <f>IF(Table7[[#This Row],[RejectedQty]]=0,"","Rejected")</f>
        <v/>
      </c>
    </row>
    <row r="2448" spans="1:11" x14ac:dyDescent="0.25">
      <c r="A2448" s="4">
        <v>3319</v>
      </c>
      <c r="B2448" s="4">
        <v>1360</v>
      </c>
      <c r="C2448" s="4">
        <v>3087</v>
      </c>
      <c r="D2448" s="20">
        <v>44180</v>
      </c>
      <c r="E2448" s="21">
        <v>123</v>
      </c>
      <c r="F2448" s="21">
        <v>356</v>
      </c>
      <c r="G2448" s="4">
        <v>60</v>
      </c>
      <c r="H2448" s="4">
        <v>0</v>
      </c>
      <c r="I2448" s="4">
        <v>60</v>
      </c>
      <c r="J2448" s="70">
        <f>VLOOKUP(Table7[[#This Row],[PurchaseOrderID]],Purchase_Order!$A$2:$E$1228,5,0)</f>
        <v>1516</v>
      </c>
      <c r="K2448" s="4" t="str">
        <f>IF(Table7[[#This Row],[RejectedQty]]=0,"","Rejected")</f>
        <v/>
      </c>
    </row>
    <row r="2449" spans="1:11" x14ac:dyDescent="0.25">
      <c r="A2449" s="5">
        <v>3320</v>
      </c>
      <c r="B2449" s="5">
        <v>1360</v>
      </c>
      <c r="C2449" s="5">
        <v>3088</v>
      </c>
      <c r="D2449" s="18">
        <v>44180</v>
      </c>
      <c r="E2449" s="19">
        <v>125</v>
      </c>
      <c r="F2449" s="19">
        <v>357</v>
      </c>
      <c r="G2449" s="5">
        <v>60</v>
      </c>
      <c r="H2449" s="5">
        <v>6</v>
      </c>
      <c r="I2449" s="5">
        <v>54</v>
      </c>
      <c r="J2449" s="70">
        <f>VLOOKUP(Table7[[#This Row],[PurchaseOrderID]],Purchase_Order!$A$2:$E$1228,5,0)</f>
        <v>1516</v>
      </c>
      <c r="K2449" s="4" t="str">
        <f>IF(Table7[[#This Row],[RejectedQty]]=0,"","Rejected")</f>
        <v>Rejected</v>
      </c>
    </row>
    <row r="2450" spans="1:11" x14ac:dyDescent="0.25">
      <c r="A2450" s="4">
        <v>3321</v>
      </c>
      <c r="B2450" s="4">
        <v>1361</v>
      </c>
      <c r="C2450" s="4">
        <v>3089</v>
      </c>
      <c r="D2450" s="20">
        <v>44180</v>
      </c>
      <c r="E2450" s="21">
        <v>125</v>
      </c>
      <c r="F2450" s="21">
        <v>935</v>
      </c>
      <c r="G2450" s="4">
        <v>550</v>
      </c>
      <c r="H2450" s="4">
        <v>0</v>
      </c>
      <c r="I2450" s="4">
        <v>550</v>
      </c>
      <c r="J2450" s="70">
        <f>VLOOKUP(Table7[[#This Row],[PurchaseOrderID]],Purchase_Order!$A$2:$E$1228,5,0)</f>
        <v>1506</v>
      </c>
      <c r="K2450" s="4" t="str">
        <f>IF(Table7[[#This Row],[RejectedQty]]=0,"","Rejected")</f>
        <v/>
      </c>
    </row>
    <row r="2451" spans="1:11" x14ac:dyDescent="0.25">
      <c r="A2451" s="5">
        <v>3322</v>
      </c>
      <c r="B2451" s="5">
        <v>1361</v>
      </c>
      <c r="C2451" s="5">
        <v>3090</v>
      </c>
      <c r="D2451" s="18">
        <v>44180</v>
      </c>
      <c r="E2451" s="19">
        <v>123</v>
      </c>
      <c r="F2451" s="19">
        <v>936</v>
      </c>
      <c r="G2451" s="5">
        <v>550</v>
      </c>
      <c r="H2451" s="5">
        <v>0</v>
      </c>
      <c r="I2451" s="5">
        <v>550</v>
      </c>
      <c r="J2451" s="70">
        <f>VLOOKUP(Table7[[#This Row],[PurchaseOrderID]],Purchase_Order!$A$2:$E$1228,5,0)</f>
        <v>1506</v>
      </c>
      <c r="K2451" s="4" t="str">
        <f>IF(Table7[[#This Row],[RejectedQty]]=0,"","Rejected")</f>
        <v/>
      </c>
    </row>
    <row r="2452" spans="1:11" x14ac:dyDescent="0.25">
      <c r="A2452" s="4">
        <v>3323</v>
      </c>
      <c r="B2452" s="4">
        <v>1362</v>
      </c>
      <c r="C2452" s="4">
        <v>3091</v>
      </c>
      <c r="D2452" s="20">
        <v>44180</v>
      </c>
      <c r="E2452" s="21">
        <v>125</v>
      </c>
      <c r="F2452" s="21">
        <v>524</v>
      </c>
      <c r="G2452" s="4">
        <v>550</v>
      </c>
      <c r="H2452" s="4">
        <v>82</v>
      </c>
      <c r="I2452" s="4">
        <v>468</v>
      </c>
      <c r="J2452" s="70">
        <f>VLOOKUP(Table7[[#This Row],[PurchaseOrderID]],Purchase_Order!$A$2:$E$1228,5,0)</f>
        <v>1626</v>
      </c>
      <c r="K2452" s="4" t="str">
        <f>IF(Table7[[#This Row],[RejectedQty]]=0,"","Rejected")</f>
        <v>Rejected</v>
      </c>
    </row>
    <row r="2453" spans="1:11" x14ac:dyDescent="0.25">
      <c r="A2453" s="5">
        <v>3324</v>
      </c>
      <c r="B2453" s="5">
        <v>1363</v>
      </c>
      <c r="C2453" s="5">
        <v>3092</v>
      </c>
      <c r="D2453" s="18">
        <v>44180</v>
      </c>
      <c r="E2453" s="19">
        <v>123</v>
      </c>
      <c r="F2453" s="19">
        <v>911</v>
      </c>
      <c r="G2453" s="5">
        <v>550</v>
      </c>
      <c r="H2453" s="5">
        <v>0</v>
      </c>
      <c r="I2453" s="5">
        <v>550</v>
      </c>
      <c r="J2453" s="70">
        <f>VLOOKUP(Table7[[#This Row],[PurchaseOrderID]],Purchase_Order!$A$2:$E$1228,5,0)</f>
        <v>1542</v>
      </c>
      <c r="K2453" s="4" t="str">
        <f>IF(Table7[[#This Row],[RejectedQty]]=0,"","Rejected")</f>
        <v/>
      </c>
    </row>
    <row r="2454" spans="1:11" x14ac:dyDescent="0.25">
      <c r="A2454" s="4">
        <v>3325</v>
      </c>
      <c r="B2454" s="4">
        <v>1363</v>
      </c>
      <c r="C2454" s="4">
        <v>3093</v>
      </c>
      <c r="D2454" s="20">
        <v>44180</v>
      </c>
      <c r="E2454" s="21">
        <v>123</v>
      </c>
      <c r="F2454" s="21">
        <v>912</v>
      </c>
      <c r="G2454" s="4">
        <v>550</v>
      </c>
      <c r="H2454" s="4">
        <v>0</v>
      </c>
      <c r="I2454" s="4">
        <v>550</v>
      </c>
      <c r="J2454" s="70">
        <f>VLOOKUP(Table7[[#This Row],[PurchaseOrderID]],Purchase_Order!$A$2:$E$1228,5,0)</f>
        <v>1542</v>
      </c>
      <c r="K2454" s="4" t="str">
        <f>IF(Table7[[#This Row],[RejectedQty]]=0,"","Rejected")</f>
        <v/>
      </c>
    </row>
    <row r="2455" spans="1:11" x14ac:dyDescent="0.25">
      <c r="A2455" s="5">
        <v>3326</v>
      </c>
      <c r="B2455" s="5">
        <v>1364</v>
      </c>
      <c r="C2455" s="5">
        <v>3094</v>
      </c>
      <c r="D2455" s="18">
        <v>44180</v>
      </c>
      <c r="E2455" s="19">
        <v>125</v>
      </c>
      <c r="F2455" s="19">
        <v>910</v>
      </c>
      <c r="G2455" s="5">
        <v>550</v>
      </c>
      <c r="H2455" s="5">
        <v>0</v>
      </c>
      <c r="I2455" s="5">
        <v>550</v>
      </c>
      <c r="J2455" s="70">
        <f>VLOOKUP(Table7[[#This Row],[PurchaseOrderID]],Purchase_Order!$A$2:$E$1228,5,0)</f>
        <v>1610</v>
      </c>
      <c r="K2455" s="4" t="str">
        <f>IF(Table7[[#This Row],[RejectedQty]]=0,"","Rejected")</f>
        <v/>
      </c>
    </row>
    <row r="2456" spans="1:11" x14ac:dyDescent="0.25">
      <c r="A2456" s="4">
        <v>3327</v>
      </c>
      <c r="B2456" s="4">
        <v>1365</v>
      </c>
      <c r="C2456" s="4">
        <v>3095</v>
      </c>
      <c r="D2456" s="20">
        <v>44180</v>
      </c>
      <c r="E2456" s="21">
        <v>125</v>
      </c>
      <c r="F2456" s="21">
        <v>937</v>
      </c>
      <c r="G2456" s="4">
        <v>550</v>
      </c>
      <c r="H2456" s="4">
        <v>0</v>
      </c>
      <c r="I2456" s="4">
        <v>550</v>
      </c>
      <c r="J2456" s="70">
        <f>VLOOKUP(Table7[[#This Row],[PurchaseOrderID]],Purchase_Order!$A$2:$E$1228,5,0)</f>
        <v>1638</v>
      </c>
      <c r="K2456" s="4" t="str">
        <f>IF(Table7[[#This Row],[RejectedQty]]=0,"","Rejected")</f>
        <v/>
      </c>
    </row>
    <row r="2457" spans="1:11" x14ac:dyDescent="0.25">
      <c r="A2457" s="5">
        <v>3328</v>
      </c>
      <c r="B2457" s="5">
        <v>1366</v>
      </c>
      <c r="C2457" s="5">
        <v>3096</v>
      </c>
      <c r="D2457" s="18">
        <v>44180</v>
      </c>
      <c r="E2457" s="19">
        <v>125</v>
      </c>
      <c r="F2457" s="19">
        <v>469</v>
      </c>
      <c r="G2457" s="5">
        <v>3</v>
      </c>
      <c r="H2457" s="5">
        <v>0</v>
      </c>
      <c r="I2457" s="5">
        <v>3</v>
      </c>
      <c r="J2457" s="70">
        <f>VLOOKUP(Table7[[#This Row],[PurchaseOrderID]],Purchase_Order!$A$2:$E$1228,5,0)</f>
        <v>1582</v>
      </c>
      <c r="K2457" s="4" t="str">
        <f>IF(Table7[[#This Row],[RejectedQty]]=0,"","Rejected")</f>
        <v/>
      </c>
    </row>
    <row r="2458" spans="1:11" x14ac:dyDescent="0.25">
      <c r="A2458" s="4">
        <v>3329</v>
      </c>
      <c r="B2458" s="4">
        <v>1366</v>
      </c>
      <c r="C2458" s="4">
        <v>3097</v>
      </c>
      <c r="D2458" s="20">
        <v>44180</v>
      </c>
      <c r="E2458" s="21">
        <v>125</v>
      </c>
      <c r="F2458" s="21">
        <v>470</v>
      </c>
      <c r="G2458" s="4">
        <v>3</v>
      </c>
      <c r="H2458" s="4">
        <v>0</v>
      </c>
      <c r="I2458" s="4">
        <v>3</v>
      </c>
      <c r="J2458" s="70">
        <f>VLOOKUP(Table7[[#This Row],[PurchaseOrderID]],Purchase_Order!$A$2:$E$1228,5,0)</f>
        <v>1582</v>
      </c>
      <c r="K2458" s="4" t="str">
        <f>IF(Table7[[#This Row],[RejectedQty]]=0,"","Rejected")</f>
        <v/>
      </c>
    </row>
    <row r="2459" spans="1:11" x14ac:dyDescent="0.25">
      <c r="A2459" s="5">
        <v>3330</v>
      </c>
      <c r="B2459" s="5">
        <v>1366</v>
      </c>
      <c r="C2459" s="5">
        <v>3098</v>
      </c>
      <c r="D2459" s="18">
        <v>44180</v>
      </c>
      <c r="E2459" s="19">
        <v>123</v>
      </c>
      <c r="F2459" s="19">
        <v>471</v>
      </c>
      <c r="G2459" s="5">
        <v>3</v>
      </c>
      <c r="H2459" s="5">
        <v>0</v>
      </c>
      <c r="I2459" s="5">
        <v>3</v>
      </c>
      <c r="J2459" s="70">
        <f>VLOOKUP(Table7[[#This Row],[PurchaseOrderID]],Purchase_Order!$A$2:$E$1228,5,0)</f>
        <v>1582</v>
      </c>
      <c r="K2459" s="4" t="str">
        <f>IF(Table7[[#This Row],[RejectedQty]]=0,"","Rejected")</f>
        <v/>
      </c>
    </row>
    <row r="2460" spans="1:11" x14ac:dyDescent="0.25">
      <c r="A2460" s="4">
        <v>3331</v>
      </c>
      <c r="B2460" s="4">
        <v>1366</v>
      </c>
      <c r="C2460" s="4">
        <v>3099</v>
      </c>
      <c r="D2460" s="20">
        <v>44180</v>
      </c>
      <c r="E2460" s="21">
        <v>125</v>
      </c>
      <c r="F2460" s="21">
        <v>472</v>
      </c>
      <c r="G2460" s="4">
        <v>3</v>
      </c>
      <c r="H2460" s="4">
        <v>0</v>
      </c>
      <c r="I2460" s="4">
        <v>3</v>
      </c>
      <c r="J2460" s="70">
        <f>VLOOKUP(Table7[[#This Row],[PurchaseOrderID]],Purchase_Order!$A$2:$E$1228,5,0)</f>
        <v>1582</v>
      </c>
      <c r="K2460" s="4" t="str">
        <f>IF(Table7[[#This Row],[RejectedQty]]=0,"","Rejected")</f>
        <v/>
      </c>
    </row>
    <row r="2461" spans="1:11" x14ac:dyDescent="0.25">
      <c r="A2461" s="5">
        <v>3332</v>
      </c>
      <c r="B2461" s="5">
        <v>1367</v>
      </c>
      <c r="C2461" s="5">
        <v>3100</v>
      </c>
      <c r="D2461" s="18">
        <v>44180</v>
      </c>
      <c r="E2461" s="19">
        <v>125</v>
      </c>
      <c r="F2461" s="19">
        <v>462</v>
      </c>
      <c r="G2461" s="5">
        <v>3</v>
      </c>
      <c r="H2461" s="5">
        <v>0</v>
      </c>
      <c r="I2461" s="5">
        <v>3</v>
      </c>
      <c r="J2461" s="70">
        <f>VLOOKUP(Table7[[#This Row],[PurchaseOrderID]],Purchase_Order!$A$2:$E$1228,5,0)</f>
        <v>1510</v>
      </c>
      <c r="K2461" s="4" t="str">
        <f>IF(Table7[[#This Row],[RejectedQty]]=0,"","Rejected")</f>
        <v/>
      </c>
    </row>
    <row r="2462" spans="1:11" x14ac:dyDescent="0.25">
      <c r="A2462" s="4">
        <v>3333</v>
      </c>
      <c r="B2462" s="4">
        <v>1368</v>
      </c>
      <c r="C2462" s="4">
        <v>3101</v>
      </c>
      <c r="D2462" s="20">
        <v>44180</v>
      </c>
      <c r="E2462" s="21">
        <v>125</v>
      </c>
      <c r="F2462" s="21">
        <v>510</v>
      </c>
      <c r="G2462" s="4">
        <v>550</v>
      </c>
      <c r="H2462" s="4">
        <v>0</v>
      </c>
      <c r="I2462" s="4">
        <v>550</v>
      </c>
      <c r="J2462" s="70">
        <f>VLOOKUP(Table7[[#This Row],[PurchaseOrderID]],Purchase_Order!$A$2:$E$1228,5,0)</f>
        <v>1526</v>
      </c>
      <c r="K2462" s="4" t="str">
        <f>IF(Table7[[#This Row],[RejectedQty]]=0,"","Rejected")</f>
        <v/>
      </c>
    </row>
    <row r="2463" spans="1:11" x14ac:dyDescent="0.25">
      <c r="A2463" s="5">
        <v>3334</v>
      </c>
      <c r="B2463" s="5">
        <v>1368</v>
      </c>
      <c r="C2463" s="5">
        <v>3102</v>
      </c>
      <c r="D2463" s="18">
        <v>44180</v>
      </c>
      <c r="E2463" s="19">
        <v>123</v>
      </c>
      <c r="F2463" s="19">
        <v>511</v>
      </c>
      <c r="G2463" s="5">
        <v>550</v>
      </c>
      <c r="H2463" s="5">
        <v>0</v>
      </c>
      <c r="I2463" s="5">
        <v>550</v>
      </c>
      <c r="J2463" s="70">
        <f>VLOOKUP(Table7[[#This Row],[PurchaseOrderID]],Purchase_Order!$A$2:$E$1228,5,0)</f>
        <v>1526</v>
      </c>
      <c r="K2463" s="4" t="str">
        <f>IF(Table7[[#This Row],[RejectedQty]]=0,"","Rejected")</f>
        <v/>
      </c>
    </row>
    <row r="2464" spans="1:11" x14ac:dyDescent="0.25">
      <c r="A2464" s="4">
        <v>3335</v>
      </c>
      <c r="B2464" s="4">
        <v>1369</v>
      </c>
      <c r="C2464" s="4">
        <v>3103</v>
      </c>
      <c r="D2464" s="20">
        <v>44180</v>
      </c>
      <c r="E2464" s="21">
        <v>123</v>
      </c>
      <c r="F2464" s="21">
        <v>527</v>
      </c>
      <c r="G2464" s="4">
        <v>550</v>
      </c>
      <c r="H2464" s="4">
        <v>0</v>
      </c>
      <c r="I2464" s="4">
        <v>550</v>
      </c>
      <c r="J2464" s="70">
        <f>VLOOKUP(Table7[[#This Row],[PurchaseOrderID]],Purchase_Order!$A$2:$E$1228,5,0)</f>
        <v>1644</v>
      </c>
      <c r="K2464" s="4" t="str">
        <f>IF(Table7[[#This Row],[RejectedQty]]=0,"","Rejected")</f>
        <v/>
      </c>
    </row>
    <row r="2465" spans="1:11" x14ac:dyDescent="0.25">
      <c r="A2465" s="5">
        <v>3336</v>
      </c>
      <c r="B2465" s="5">
        <v>1370</v>
      </c>
      <c r="C2465" s="5">
        <v>3104</v>
      </c>
      <c r="D2465" s="18">
        <v>44180</v>
      </c>
      <c r="E2465" s="19">
        <v>123</v>
      </c>
      <c r="F2465" s="19">
        <v>938</v>
      </c>
      <c r="G2465" s="5">
        <v>550</v>
      </c>
      <c r="H2465" s="5">
        <v>0</v>
      </c>
      <c r="I2465" s="5">
        <v>550</v>
      </c>
      <c r="J2465" s="70">
        <f>VLOOKUP(Table7[[#This Row],[PurchaseOrderID]],Purchase_Order!$A$2:$E$1228,5,0)</f>
        <v>1680</v>
      </c>
      <c r="K2465" s="4" t="str">
        <f>IF(Table7[[#This Row],[RejectedQty]]=0,"","Rejected")</f>
        <v/>
      </c>
    </row>
    <row r="2466" spans="1:11" x14ac:dyDescent="0.25">
      <c r="A2466" s="4">
        <v>3337</v>
      </c>
      <c r="B2466" s="4">
        <v>1370</v>
      </c>
      <c r="C2466" s="4">
        <v>3105</v>
      </c>
      <c r="D2466" s="20">
        <v>44180</v>
      </c>
      <c r="E2466" s="21">
        <v>123</v>
      </c>
      <c r="F2466" s="21">
        <v>939</v>
      </c>
      <c r="G2466" s="4">
        <v>550</v>
      </c>
      <c r="H2466" s="4">
        <v>55</v>
      </c>
      <c r="I2466" s="4">
        <v>495</v>
      </c>
      <c r="J2466" s="70">
        <f>VLOOKUP(Table7[[#This Row],[PurchaseOrderID]],Purchase_Order!$A$2:$E$1228,5,0)</f>
        <v>1680</v>
      </c>
      <c r="K2466" s="4" t="str">
        <f>IF(Table7[[#This Row],[RejectedQty]]=0,"","Rejected")</f>
        <v>Rejected</v>
      </c>
    </row>
    <row r="2467" spans="1:11" x14ac:dyDescent="0.25">
      <c r="A2467" s="5">
        <v>3338</v>
      </c>
      <c r="B2467" s="5">
        <v>1370</v>
      </c>
      <c r="C2467" s="5">
        <v>3106</v>
      </c>
      <c r="D2467" s="18">
        <v>44180</v>
      </c>
      <c r="E2467" s="19">
        <v>123</v>
      </c>
      <c r="F2467" s="19">
        <v>509</v>
      </c>
      <c r="G2467" s="5">
        <v>550</v>
      </c>
      <c r="H2467" s="5">
        <v>0</v>
      </c>
      <c r="I2467" s="5">
        <v>550</v>
      </c>
      <c r="J2467" s="70">
        <f>VLOOKUP(Table7[[#This Row],[PurchaseOrderID]],Purchase_Order!$A$2:$E$1228,5,0)</f>
        <v>1680</v>
      </c>
      <c r="K2467" s="4" t="str">
        <f>IF(Table7[[#This Row],[RejectedQty]]=0,"","Rejected")</f>
        <v/>
      </c>
    </row>
    <row r="2468" spans="1:11" x14ac:dyDescent="0.25">
      <c r="A2468" s="4">
        <v>3339</v>
      </c>
      <c r="B2468" s="4">
        <v>1371</v>
      </c>
      <c r="C2468" s="4">
        <v>3107</v>
      </c>
      <c r="D2468" s="20">
        <v>44180</v>
      </c>
      <c r="E2468" s="21">
        <v>123</v>
      </c>
      <c r="F2468" s="21">
        <v>494</v>
      </c>
      <c r="G2468" s="4">
        <v>60</v>
      </c>
      <c r="H2468" s="4">
        <v>0</v>
      </c>
      <c r="I2468" s="4">
        <v>60</v>
      </c>
      <c r="J2468" s="70">
        <f>VLOOKUP(Table7[[#This Row],[PurchaseOrderID]],Purchase_Order!$A$2:$E$1228,5,0)</f>
        <v>1584</v>
      </c>
      <c r="K2468" s="4" t="str">
        <f>IF(Table7[[#This Row],[RejectedQty]]=0,"","Rejected")</f>
        <v/>
      </c>
    </row>
    <row r="2469" spans="1:11" x14ac:dyDescent="0.25">
      <c r="A2469" s="5">
        <v>3340</v>
      </c>
      <c r="B2469" s="5">
        <v>1371</v>
      </c>
      <c r="C2469" s="5">
        <v>3108</v>
      </c>
      <c r="D2469" s="18">
        <v>44180</v>
      </c>
      <c r="E2469" s="19">
        <v>123</v>
      </c>
      <c r="F2469" s="19">
        <v>495</v>
      </c>
      <c r="G2469" s="5">
        <v>60</v>
      </c>
      <c r="H2469" s="5">
        <v>0</v>
      </c>
      <c r="I2469" s="5">
        <v>60</v>
      </c>
      <c r="J2469" s="70">
        <f>VLOOKUP(Table7[[#This Row],[PurchaseOrderID]],Purchase_Order!$A$2:$E$1228,5,0)</f>
        <v>1584</v>
      </c>
      <c r="K2469" s="4" t="str">
        <f>IF(Table7[[#This Row],[RejectedQty]]=0,"","Rejected")</f>
        <v/>
      </c>
    </row>
    <row r="2470" spans="1:11" x14ac:dyDescent="0.25">
      <c r="A2470" s="4">
        <v>3341</v>
      </c>
      <c r="B2470" s="4">
        <v>1371</v>
      </c>
      <c r="C2470" s="4">
        <v>3109</v>
      </c>
      <c r="D2470" s="20">
        <v>44180</v>
      </c>
      <c r="E2470" s="21">
        <v>125</v>
      </c>
      <c r="F2470" s="21">
        <v>496</v>
      </c>
      <c r="G2470" s="4">
        <v>60</v>
      </c>
      <c r="H2470" s="4">
        <v>3</v>
      </c>
      <c r="I2470" s="4">
        <v>57</v>
      </c>
      <c r="J2470" s="70">
        <f>VLOOKUP(Table7[[#This Row],[PurchaseOrderID]],Purchase_Order!$A$2:$E$1228,5,0)</f>
        <v>1584</v>
      </c>
      <c r="K2470" s="4" t="str">
        <f>IF(Table7[[#This Row],[RejectedQty]]=0,"","Rejected")</f>
        <v>Rejected</v>
      </c>
    </row>
    <row r="2471" spans="1:11" x14ac:dyDescent="0.25">
      <c r="A2471" s="5">
        <v>3342</v>
      </c>
      <c r="B2471" s="5">
        <v>1372</v>
      </c>
      <c r="C2471" s="5">
        <v>3110</v>
      </c>
      <c r="D2471" s="18">
        <v>44180</v>
      </c>
      <c r="E2471" s="19">
        <v>125</v>
      </c>
      <c r="F2471" s="19">
        <v>523</v>
      </c>
      <c r="G2471" s="5">
        <v>550</v>
      </c>
      <c r="H2471" s="5">
        <v>82</v>
      </c>
      <c r="I2471" s="5">
        <v>468</v>
      </c>
      <c r="J2471" s="70">
        <f>VLOOKUP(Table7[[#This Row],[PurchaseOrderID]],Purchase_Order!$A$2:$E$1228,5,0)</f>
        <v>1620</v>
      </c>
      <c r="K2471" s="4" t="str">
        <f>IF(Table7[[#This Row],[RejectedQty]]=0,"","Rejected")</f>
        <v>Rejected</v>
      </c>
    </row>
    <row r="2472" spans="1:11" x14ac:dyDescent="0.25">
      <c r="A2472" s="4">
        <v>3343</v>
      </c>
      <c r="B2472" s="4">
        <v>1373</v>
      </c>
      <c r="C2472" s="4">
        <v>3111</v>
      </c>
      <c r="D2472" s="20">
        <v>44183</v>
      </c>
      <c r="E2472" s="21">
        <v>123</v>
      </c>
      <c r="F2472" s="21">
        <v>424</v>
      </c>
      <c r="G2472" s="4">
        <v>3</v>
      </c>
      <c r="H2472" s="4">
        <v>0</v>
      </c>
      <c r="I2472" s="4">
        <v>3</v>
      </c>
      <c r="J2472" s="70">
        <f>VLOOKUP(Table7[[#This Row],[PurchaseOrderID]],Purchase_Order!$A$2:$E$1228,5,0)</f>
        <v>1666</v>
      </c>
      <c r="K2472" s="4" t="str">
        <f>IF(Table7[[#This Row],[RejectedQty]]=0,"","Rejected")</f>
        <v/>
      </c>
    </row>
    <row r="2473" spans="1:11" x14ac:dyDescent="0.25">
      <c r="A2473" s="5">
        <v>3344</v>
      </c>
      <c r="B2473" s="5">
        <v>1373</v>
      </c>
      <c r="C2473" s="5">
        <v>3112</v>
      </c>
      <c r="D2473" s="18">
        <v>44183</v>
      </c>
      <c r="E2473" s="19">
        <v>125</v>
      </c>
      <c r="F2473" s="19">
        <v>425</v>
      </c>
      <c r="G2473" s="5">
        <v>3</v>
      </c>
      <c r="H2473" s="5">
        <v>0</v>
      </c>
      <c r="I2473" s="5">
        <v>3</v>
      </c>
      <c r="J2473" s="70">
        <f>VLOOKUP(Table7[[#This Row],[PurchaseOrderID]],Purchase_Order!$A$2:$E$1228,5,0)</f>
        <v>1666</v>
      </c>
      <c r="K2473" s="4" t="str">
        <f>IF(Table7[[#This Row],[RejectedQty]]=0,"","Rejected")</f>
        <v/>
      </c>
    </row>
    <row r="2474" spans="1:11" x14ac:dyDescent="0.25">
      <c r="A2474" s="4">
        <v>3345</v>
      </c>
      <c r="B2474" s="4">
        <v>1373</v>
      </c>
      <c r="C2474" s="4">
        <v>3113</v>
      </c>
      <c r="D2474" s="20">
        <v>44183</v>
      </c>
      <c r="E2474" s="21">
        <v>123</v>
      </c>
      <c r="F2474" s="21">
        <v>426</v>
      </c>
      <c r="G2474" s="4">
        <v>3</v>
      </c>
      <c r="H2474" s="4">
        <v>0</v>
      </c>
      <c r="I2474" s="4">
        <v>3</v>
      </c>
      <c r="J2474" s="70">
        <f>VLOOKUP(Table7[[#This Row],[PurchaseOrderID]],Purchase_Order!$A$2:$E$1228,5,0)</f>
        <v>1666</v>
      </c>
      <c r="K2474" s="4" t="str">
        <f>IF(Table7[[#This Row],[RejectedQty]]=0,"","Rejected")</f>
        <v/>
      </c>
    </row>
    <row r="2475" spans="1:11" x14ac:dyDescent="0.25">
      <c r="A2475" s="5">
        <v>3346</v>
      </c>
      <c r="B2475" s="5">
        <v>1374</v>
      </c>
      <c r="C2475" s="5">
        <v>3114</v>
      </c>
      <c r="D2475" s="18">
        <v>44183</v>
      </c>
      <c r="E2475" s="19">
        <v>123</v>
      </c>
      <c r="F2475" s="19">
        <v>490</v>
      </c>
      <c r="G2475" s="5">
        <v>3</v>
      </c>
      <c r="H2475" s="5">
        <v>0</v>
      </c>
      <c r="I2475" s="5">
        <v>3</v>
      </c>
      <c r="J2475" s="70">
        <f>VLOOKUP(Table7[[#This Row],[PurchaseOrderID]],Purchase_Order!$A$2:$E$1228,5,0)</f>
        <v>1592</v>
      </c>
      <c r="K2475" s="4" t="str">
        <f>IF(Table7[[#This Row],[RejectedQty]]=0,"","Rejected")</f>
        <v/>
      </c>
    </row>
    <row r="2476" spans="1:11" x14ac:dyDescent="0.25">
      <c r="A2476" s="4">
        <v>3347</v>
      </c>
      <c r="B2476" s="4">
        <v>1374</v>
      </c>
      <c r="C2476" s="4">
        <v>3115</v>
      </c>
      <c r="D2476" s="20">
        <v>44183</v>
      </c>
      <c r="E2476" s="21">
        <v>125</v>
      </c>
      <c r="F2476" s="21">
        <v>491</v>
      </c>
      <c r="G2476" s="4">
        <v>3</v>
      </c>
      <c r="H2476" s="4">
        <v>0</v>
      </c>
      <c r="I2476" s="4">
        <v>3</v>
      </c>
      <c r="J2476" s="70">
        <f>VLOOKUP(Table7[[#This Row],[PurchaseOrderID]],Purchase_Order!$A$2:$E$1228,5,0)</f>
        <v>1592</v>
      </c>
      <c r="K2476" s="4" t="str">
        <f>IF(Table7[[#This Row],[RejectedQty]]=0,"","Rejected")</f>
        <v/>
      </c>
    </row>
    <row r="2477" spans="1:11" x14ac:dyDescent="0.25">
      <c r="A2477" s="5">
        <v>3348</v>
      </c>
      <c r="B2477" s="5">
        <v>1375</v>
      </c>
      <c r="C2477" s="5">
        <v>3116</v>
      </c>
      <c r="D2477" s="18">
        <v>44183</v>
      </c>
      <c r="E2477" s="19">
        <v>125</v>
      </c>
      <c r="F2477" s="19">
        <v>528</v>
      </c>
      <c r="G2477" s="5">
        <v>3</v>
      </c>
      <c r="H2477" s="5">
        <v>0</v>
      </c>
      <c r="I2477" s="5">
        <v>3</v>
      </c>
      <c r="J2477" s="70">
        <f>VLOOKUP(Table7[[#This Row],[PurchaseOrderID]],Purchase_Order!$A$2:$E$1228,5,0)</f>
        <v>1618</v>
      </c>
      <c r="K2477" s="4" t="str">
        <f>IF(Table7[[#This Row],[RejectedQty]]=0,"","Rejected")</f>
        <v/>
      </c>
    </row>
    <row r="2478" spans="1:11" x14ac:dyDescent="0.25">
      <c r="A2478" s="4">
        <v>3349</v>
      </c>
      <c r="B2478" s="4">
        <v>1376</v>
      </c>
      <c r="C2478" s="4">
        <v>3117</v>
      </c>
      <c r="D2478" s="20">
        <v>44183</v>
      </c>
      <c r="E2478" s="21">
        <v>125</v>
      </c>
      <c r="F2478" s="21">
        <v>505</v>
      </c>
      <c r="G2478" s="4">
        <v>3</v>
      </c>
      <c r="H2478" s="4">
        <v>0</v>
      </c>
      <c r="I2478" s="4">
        <v>3</v>
      </c>
      <c r="J2478" s="70">
        <f>VLOOKUP(Table7[[#This Row],[PurchaseOrderID]],Purchase_Order!$A$2:$E$1228,5,0)</f>
        <v>1612</v>
      </c>
      <c r="K2478" s="4" t="str">
        <f>IF(Table7[[#This Row],[RejectedQty]]=0,"","Rejected")</f>
        <v/>
      </c>
    </row>
    <row r="2479" spans="1:11" x14ac:dyDescent="0.25">
      <c r="A2479" s="5">
        <v>3350</v>
      </c>
      <c r="B2479" s="5">
        <v>1377</v>
      </c>
      <c r="C2479" s="5">
        <v>3118</v>
      </c>
      <c r="D2479" s="18">
        <v>44183</v>
      </c>
      <c r="E2479" s="19">
        <v>125</v>
      </c>
      <c r="F2479" s="19">
        <v>938</v>
      </c>
      <c r="G2479" s="5">
        <v>550</v>
      </c>
      <c r="H2479" s="5">
        <v>0</v>
      </c>
      <c r="I2479" s="5">
        <v>550</v>
      </c>
      <c r="J2479" s="70">
        <f>VLOOKUP(Table7[[#This Row],[PurchaseOrderID]],Purchase_Order!$A$2:$E$1228,5,0)</f>
        <v>1586</v>
      </c>
      <c r="K2479" s="4" t="str">
        <f>IF(Table7[[#This Row],[RejectedQty]]=0,"","Rejected")</f>
        <v/>
      </c>
    </row>
    <row r="2480" spans="1:11" x14ac:dyDescent="0.25">
      <c r="A2480" s="4">
        <v>3351</v>
      </c>
      <c r="B2480" s="4">
        <v>1377</v>
      </c>
      <c r="C2480" s="4">
        <v>3119</v>
      </c>
      <c r="D2480" s="20">
        <v>44183</v>
      </c>
      <c r="E2480" s="21">
        <v>123</v>
      </c>
      <c r="F2480" s="21">
        <v>939</v>
      </c>
      <c r="G2480" s="4">
        <v>550</v>
      </c>
      <c r="H2480" s="4">
        <v>0</v>
      </c>
      <c r="I2480" s="4">
        <v>550</v>
      </c>
      <c r="J2480" s="70">
        <f>VLOOKUP(Table7[[#This Row],[PurchaseOrderID]],Purchase_Order!$A$2:$E$1228,5,0)</f>
        <v>1586</v>
      </c>
      <c r="K2480" s="4" t="str">
        <f>IF(Table7[[#This Row],[RejectedQty]]=0,"","Rejected")</f>
        <v/>
      </c>
    </row>
    <row r="2481" spans="1:11" x14ac:dyDescent="0.25">
      <c r="A2481" s="5">
        <v>3352</v>
      </c>
      <c r="B2481" s="5">
        <v>1378</v>
      </c>
      <c r="C2481" s="5">
        <v>3120</v>
      </c>
      <c r="D2481" s="18">
        <v>44183</v>
      </c>
      <c r="E2481" s="19">
        <v>125</v>
      </c>
      <c r="F2481" s="19">
        <v>358</v>
      </c>
      <c r="G2481" s="5">
        <v>60</v>
      </c>
      <c r="H2481" s="5">
        <v>0</v>
      </c>
      <c r="I2481" s="5">
        <v>60</v>
      </c>
      <c r="J2481" s="70">
        <f>VLOOKUP(Table7[[#This Row],[PurchaseOrderID]],Purchase_Order!$A$2:$E$1228,5,0)</f>
        <v>1500</v>
      </c>
      <c r="K2481" s="4" t="str">
        <f>IF(Table7[[#This Row],[RejectedQty]]=0,"","Rejected")</f>
        <v/>
      </c>
    </row>
    <row r="2482" spans="1:11" x14ac:dyDescent="0.25">
      <c r="A2482" s="4">
        <v>3353</v>
      </c>
      <c r="B2482" s="4">
        <v>1379</v>
      </c>
      <c r="C2482" s="4">
        <v>3121</v>
      </c>
      <c r="D2482" s="20">
        <v>44183</v>
      </c>
      <c r="E2482" s="21">
        <v>125</v>
      </c>
      <c r="F2482" s="21">
        <v>440</v>
      </c>
      <c r="G2482" s="4">
        <v>3</v>
      </c>
      <c r="H2482" s="4">
        <v>0</v>
      </c>
      <c r="I2482" s="4">
        <v>3</v>
      </c>
      <c r="J2482" s="70">
        <f>VLOOKUP(Table7[[#This Row],[PurchaseOrderID]],Purchase_Order!$A$2:$E$1228,5,0)</f>
        <v>1656</v>
      </c>
      <c r="K2482" s="4" t="str">
        <f>IF(Table7[[#This Row],[RejectedQty]]=0,"","Rejected")</f>
        <v/>
      </c>
    </row>
    <row r="2483" spans="1:11" x14ac:dyDescent="0.25">
      <c r="A2483" s="5">
        <v>3354</v>
      </c>
      <c r="B2483" s="5">
        <v>1379</v>
      </c>
      <c r="C2483" s="5">
        <v>3122</v>
      </c>
      <c r="D2483" s="18">
        <v>44183</v>
      </c>
      <c r="E2483" s="19">
        <v>125</v>
      </c>
      <c r="F2483" s="19">
        <v>441</v>
      </c>
      <c r="G2483" s="5">
        <v>3</v>
      </c>
      <c r="H2483" s="5">
        <v>0</v>
      </c>
      <c r="I2483" s="5">
        <v>3</v>
      </c>
      <c r="J2483" s="70">
        <f>VLOOKUP(Table7[[#This Row],[PurchaseOrderID]],Purchase_Order!$A$2:$E$1228,5,0)</f>
        <v>1656</v>
      </c>
      <c r="K2483" s="4" t="str">
        <f>IF(Table7[[#This Row],[RejectedQty]]=0,"","Rejected")</f>
        <v/>
      </c>
    </row>
    <row r="2484" spans="1:11" x14ac:dyDescent="0.25">
      <c r="A2484" s="4">
        <v>3355</v>
      </c>
      <c r="B2484" s="4">
        <v>1379</v>
      </c>
      <c r="C2484" s="4">
        <v>3123</v>
      </c>
      <c r="D2484" s="20">
        <v>44183</v>
      </c>
      <c r="E2484" s="21">
        <v>123</v>
      </c>
      <c r="F2484" s="21">
        <v>442</v>
      </c>
      <c r="G2484" s="4">
        <v>3</v>
      </c>
      <c r="H2484" s="4">
        <v>0</v>
      </c>
      <c r="I2484" s="4">
        <v>3</v>
      </c>
      <c r="J2484" s="70">
        <f>VLOOKUP(Table7[[#This Row],[PurchaseOrderID]],Purchase_Order!$A$2:$E$1228,5,0)</f>
        <v>1656</v>
      </c>
      <c r="K2484" s="4" t="str">
        <f>IF(Table7[[#This Row],[RejectedQty]]=0,"","Rejected")</f>
        <v/>
      </c>
    </row>
    <row r="2485" spans="1:11" x14ac:dyDescent="0.25">
      <c r="A2485" s="5">
        <v>3356</v>
      </c>
      <c r="B2485" s="5">
        <v>1379</v>
      </c>
      <c r="C2485" s="5">
        <v>3124</v>
      </c>
      <c r="D2485" s="18">
        <v>44183</v>
      </c>
      <c r="E2485" s="19">
        <v>123</v>
      </c>
      <c r="F2485" s="19">
        <v>443</v>
      </c>
      <c r="G2485" s="5">
        <v>3</v>
      </c>
      <c r="H2485" s="5">
        <v>0</v>
      </c>
      <c r="I2485" s="5">
        <v>3</v>
      </c>
      <c r="J2485" s="70">
        <f>VLOOKUP(Table7[[#This Row],[PurchaseOrderID]],Purchase_Order!$A$2:$E$1228,5,0)</f>
        <v>1656</v>
      </c>
      <c r="K2485" s="4" t="str">
        <f>IF(Table7[[#This Row],[RejectedQty]]=0,"","Rejected")</f>
        <v/>
      </c>
    </row>
    <row r="2486" spans="1:11" x14ac:dyDescent="0.25">
      <c r="A2486" s="4">
        <v>3357</v>
      </c>
      <c r="B2486" s="4">
        <v>1379</v>
      </c>
      <c r="C2486" s="4">
        <v>3125</v>
      </c>
      <c r="D2486" s="20">
        <v>44183</v>
      </c>
      <c r="E2486" s="21">
        <v>123</v>
      </c>
      <c r="F2486" s="21">
        <v>444</v>
      </c>
      <c r="G2486" s="4">
        <v>3</v>
      </c>
      <c r="H2486" s="4">
        <v>0</v>
      </c>
      <c r="I2486" s="4">
        <v>3</v>
      </c>
      <c r="J2486" s="70">
        <f>VLOOKUP(Table7[[#This Row],[PurchaseOrderID]],Purchase_Order!$A$2:$E$1228,5,0)</f>
        <v>1656</v>
      </c>
      <c r="K2486" s="4" t="str">
        <f>IF(Table7[[#This Row],[RejectedQty]]=0,"","Rejected")</f>
        <v/>
      </c>
    </row>
    <row r="2487" spans="1:11" x14ac:dyDescent="0.25">
      <c r="A2487" s="5">
        <v>3358</v>
      </c>
      <c r="B2487" s="5">
        <v>1380</v>
      </c>
      <c r="C2487" s="5">
        <v>3126</v>
      </c>
      <c r="D2487" s="18">
        <v>44183</v>
      </c>
      <c r="E2487" s="19">
        <v>123</v>
      </c>
      <c r="F2487" s="19">
        <v>356</v>
      </c>
      <c r="G2487" s="5">
        <v>60</v>
      </c>
      <c r="H2487" s="5">
        <v>0</v>
      </c>
      <c r="I2487" s="5">
        <v>60</v>
      </c>
      <c r="J2487" s="70">
        <f>VLOOKUP(Table7[[#This Row],[PurchaseOrderID]],Purchase_Order!$A$2:$E$1228,5,0)</f>
        <v>1572</v>
      </c>
      <c r="K2487" s="4" t="str">
        <f>IF(Table7[[#This Row],[RejectedQty]]=0,"","Rejected")</f>
        <v/>
      </c>
    </row>
    <row r="2488" spans="1:11" x14ac:dyDescent="0.25">
      <c r="A2488" s="4">
        <v>3359</v>
      </c>
      <c r="B2488" s="4">
        <v>1380</v>
      </c>
      <c r="C2488" s="4">
        <v>3127</v>
      </c>
      <c r="D2488" s="20">
        <v>44183</v>
      </c>
      <c r="E2488" s="21">
        <v>123</v>
      </c>
      <c r="F2488" s="21">
        <v>357</v>
      </c>
      <c r="G2488" s="4">
        <v>60</v>
      </c>
      <c r="H2488" s="4">
        <v>6</v>
      </c>
      <c r="I2488" s="4">
        <v>54</v>
      </c>
      <c r="J2488" s="70">
        <f>VLOOKUP(Table7[[#This Row],[PurchaseOrderID]],Purchase_Order!$A$2:$E$1228,5,0)</f>
        <v>1572</v>
      </c>
      <c r="K2488" s="4" t="str">
        <f>IF(Table7[[#This Row],[RejectedQty]]=0,"","Rejected")</f>
        <v>Rejected</v>
      </c>
    </row>
    <row r="2489" spans="1:11" x14ac:dyDescent="0.25">
      <c r="A2489" s="5">
        <v>3360</v>
      </c>
      <c r="B2489" s="5">
        <v>1381</v>
      </c>
      <c r="C2489" s="5">
        <v>3128</v>
      </c>
      <c r="D2489" s="18">
        <v>44183</v>
      </c>
      <c r="E2489" s="19">
        <v>123</v>
      </c>
      <c r="F2489" s="19">
        <v>375</v>
      </c>
      <c r="G2489" s="5">
        <v>3</v>
      </c>
      <c r="H2489" s="5">
        <v>0</v>
      </c>
      <c r="I2489" s="5">
        <v>3</v>
      </c>
      <c r="J2489" s="70">
        <f>VLOOKUP(Table7[[#This Row],[PurchaseOrderID]],Purchase_Order!$A$2:$E$1228,5,0)</f>
        <v>1562</v>
      </c>
      <c r="K2489" s="4" t="str">
        <f>IF(Table7[[#This Row],[RejectedQty]]=0,"","Rejected")</f>
        <v/>
      </c>
    </row>
    <row r="2490" spans="1:11" x14ac:dyDescent="0.25">
      <c r="A2490" s="4">
        <v>3361</v>
      </c>
      <c r="B2490" s="4">
        <v>1381</v>
      </c>
      <c r="C2490" s="4">
        <v>3129</v>
      </c>
      <c r="D2490" s="20">
        <v>44183</v>
      </c>
      <c r="E2490" s="21">
        <v>123</v>
      </c>
      <c r="F2490" s="21">
        <v>376</v>
      </c>
      <c r="G2490" s="4">
        <v>3</v>
      </c>
      <c r="H2490" s="4">
        <v>0</v>
      </c>
      <c r="I2490" s="4">
        <v>3</v>
      </c>
      <c r="J2490" s="70">
        <f>VLOOKUP(Table7[[#This Row],[PurchaseOrderID]],Purchase_Order!$A$2:$E$1228,5,0)</f>
        <v>1562</v>
      </c>
      <c r="K2490" s="4" t="str">
        <f>IF(Table7[[#This Row],[RejectedQty]]=0,"","Rejected")</f>
        <v/>
      </c>
    </row>
    <row r="2491" spans="1:11" x14ac:dyDescent="0.25">
      <c r="A2491" s="5">
        <v>3362</v>
      </c>
      <c r="B2491" s="5">
        <v>1381</v>
      </c>
      <c r="C2491" s="5">
        <v>3130</v>
      </c>
      <c r="D2491" s="18">
        <v>44183</v>
      </c>
      <c r="E2491" s="19">
        <v>125</v>
      </c>
      <c r="F2491" s="19">
        <v>377</v>
      </c>
      <c r="G2491" s="5">
        <v>3</v>
      </c>
      <c r="H2491" s="5">
        <v>0</v>
      </c>
      <c r="I2491" s="5">
        <v>3</v>
      </c>
      <c r="J2491" s="70">
        <f>VLOOKUP(Table7[[#This Row],[PurchaseOrderID]],Purchase_Order!$A$2:$E$1228,5,0)</f>
        <v>1562</v>
      </c>
      <c r="K2491" s="4" t="str">
        <f>IF(Table7[[#This Row],[RejectedQty]]=0,"","Rejected")</f>
        <v/>
      </c>
    </row>
    <row r="2492" spans="1:11" x14ac:dyDescent="0.25">
      <c r="A2492" s="4">
        <v>3363</v>
      </c>
      <c r="B2492" s="4">
        <v>1381</v>
      </c>
      <c r="C2492" s="4">
        <v>3131</v>
      </c>
      <c r="D2492" s="20">
        <v>44183</v>
      </c>
      <c r="E2492" s="21">
        <v>125</v>
      </c>
      <c r="F2492" s="21">
        <v>378</v>
      </c>
      <c r="G2492" s="4">
        <v>3</v>
      </c>
      <c r="H2492" s="4">
        <v>0</v>
      </c>
      <c r="I2492" s="4">
        <v>3</v>
      </c>
      <c r="J2492" s="70">
        <f>VLOOKUP(Table7[[#This Row],[PurchaseOrderID]],Purchase_Order!$A$2:$E$1228,5,0)</f>
        <v>1562</v>
      </c>
      <c r="K2492" s="4" t="str">
        <f>IF(Table7[[#This Row],[RejectedQty]]=0,"","Rejected")</f>
        <v/>
      </c>
    </row>
    <row r="2493" spans="1:11" x14ac:dyDescent="0.25">
      <c r="A2493" s="5">
        <v>3364</v>
      </c>
      <c r="B2493" s="5">
        <v>1382</v>
      </c>
      <c r="C2493" s="5">
        <v>3132</v>
      </c>
      <c r="D2493" s="18">
        <v>44183</v>
      </c>
      <c r="E2493" s="19">
        <v>123</v>
      </c>
      <c r="F2493" s="19">
        <v>490</v>
      </c>
      <c r="G2493" s="5">
        <v>3</v>
      </c>
      <c r="H2493" s="5">
        <v>0</v>
      </c>
      <c r="I2493" s="5">
        <v>3</v>
      </c>
      <c r="J2493" s="70">
        <f>VLOOKUP(Table7[[#This Row],[PurchaseOrderID]],Purchase_Order!$A$2:$E$1228,5,0)</f>
        <v>1662</v>
      </c>
      <c r="K2493" s="4" t="str">
        <f>IF(Table7[[#This Row],[RejectedQty]]=0,"","Rejected")</f>
        <v/>
      </c>
    </row>
    <row r="2494" spans="1:11" x14ac:dyDescent="0.25">
      <c r="A2494" s="4">
        <v>3365</v>
      </c>
      <c r="B2494" s="4">
        <v>1383</v>
      </c>
      <c r="C2494" s="4">
        <v>3133</v>
      </c>
      <c r="D2494" s="20">
        <v>44183</v>
      </c>
      <c r="E2494" s="21">
        <v>125</v>
      </c>
      <c r="F2494" s="21">
        <v>513</v>
      </c>
      <c r="G2494" s="4">
        <v>550</v>
      </c>
      <c r="H2494" s="4">
        <v>0</v>
      </c>
      <c r="I2494" s="4">
        <v>550</v>
      </c>
      <c r="J2494" s="70">
        <f>VLOOKUP(Table7[[#This Row],[PurchaseOrderID]],Purchase_Order!$A$2:$E$1228,5,0)</f>
        <v>1682</v>
      </c>
      <c r="K2494" s="4" t="str">
        <f>IF(Table7[[#This Row],[RejectedQty]]=0,"","Rejected")</f>
        <v/>
      </c>
    </row>
    <row r="2495" spans="1:11" x14ac:dyDescent="0.25">
      <c r="A2495" s="5">
        <v>3366</v>
      </c>
      <c r="B2495" s="5">
        <v>1384</v>
      </c>
      <c r="C2495" s="5">
        <v>3134</v>
      </c>
      <c r="D2495" s="18">
        <v>44183</v>
      </c>
      <c r="E2495" s="19">
        <v>123</v>
      </c>
      <c r="F2495" s="19">
        <v>403</v>
      </c>
      <c r="G2495" s="5">
        <v>3</v>
      </c>
      <c r="H2495" s="5">
        <v>0</v>
      </c>
      <c r="I2495" s="5">
        <v>3</v>
      </c>
      <c r="J2495" s="70">
        <f>VLOOKUP(Table7[[#This Row],[PurchaseOrderID]],Purchase_Order!$A$2:$E$1228,5,0)</f>
        <v>1686</v>
      </c>
      <c r="K2495" s="4" t="str">
        <f>IF(Table7[[#This Row],[RejectedQty]]=0,"","Rejected")</f>
        <v/>
      </c>
    </row>
    <row r="2496" spans="1:11" x14ac:dyDescent="0.25">
      <c r="A2496" s="4">
        <v>3367</v>
      </c>
      <c r="B2496" s="4">
        <v>1384</v>
      </c>
      <c r="C2496" s="4">
        <v>3135</v>
      </c>
      <c r="D2496" s="20">
        <v>44183</v>
      </c>
      <c r="E2496" s="21">
        <v>123</v>
      </c>
      <c r="F2496" s="21">
        <v>404</v>
      </c>
      <c r="G2496" s="4">
        <v>3</v>
      </c>
      <c r="H2496" s="4">
        <v>0</v>
      </c>
      <c r="I2496" s="4">
        <v>3</v>
      </c>
      <c r="J2496" s="70">
        <f>VLOOKUP(Table7[[#This Row],[PurchaseOrderID]],Purchase_Order!$A$2:$E$1228,5,0)</f>
        <v>1686</v>
      </c>
      <c r="K2496" s="4" t="str">
        <f>IF(Table7[[#This Row],[RejectedQty]]=0,"","Rejected")</f>
        <v/>
      </c>
    </row>
    <row r="2497" spans="1:11" x14ac:dyDescent="0.25">
      <c r="A2497" s="5">
        <v>3368</v>
      </c>
      <c r="B2497" s="5">
        <v>1385</v>
      </c>
      <c r="C2497" s="5">
        <v>3136</v>
      </c>
      <c r="D2497" s="18">
        <v>44183</v>
      </c>
      <c r="E2497" s="19">
        <v>125</v>
      </c>
      <c r="F2497" s="19">
        <v>931</v>
      </c>
      <c r="G2497" s="5">
        <v>550</v>
      </c>
      <c r="H2497" s="5">
        <v>0</v>
      </c>
      <c r="I2497" s="5">
        <v>550</v>
      </c>
      <c r="J2497" s="70">
        <f>VLOOKUP(Table7[[#This Row],[PurchaseOrderID]],Purchase_Order!$A$2:$E$1228,5,0)</f>
        <v>1684</v>
      </c>
      <c r="K2497" s="4" t="str">
        <f>IF(Table7[[#This Row],[RejectedQty]]=0,"","Rejected")</f>
        <v/>
      </c>
    </row>
    <row r="2498" spans="1:11" x14ac:dyDescent="0.25">
      <c r="A2498" s="4">
        <v>3369</v>
      </c>
      <c r="B2498" s="4">
        <v>1385</v>
      </c>
      <c r="C2498" s="4">
        <v>3137</v>
      </c>
      <c r="D2498" s="20">
        <v>44183</v>
      </c>
      <c r="E2498" s="21">
        <v>125</v>
      </c>
      <c r="F2498" s="21">
        <v>932</v>
      </c>
      <c r="G2498" s="4">
        <v>523</v>
      </c>
      <c r="H2498" s="4">
        <v>0</v>
      </c>
      <c r="I2498" s="4">
        <v>523</v>
      </c>
      <c r="J2498" s="70">
        <f>VLOOKUP(Table7[[#This Row],[PurchaseOrderID]],Purchase_Order!$A$2:$E$1228,5,0)</f>
        <v>1684</v>
      </c>
      <c r="K2498" s="4" t="str">
        <f>IF(Table7[[#This Row],[RejectedQty]]=0,"","Rejected")</f>
        <v/>
      </c>
    </row>
    <row r="2499" spans="1:11" x14ac:dyDescent="0.25">
      <c r="A2499" s="5">
        <v>3370</v>
      </c>
      <c r="B2499" s="5">
        <v>1385</v>
      </c>
      <c r="C2499" s="5">
        <v>3138</v>
      </c>
      <c r="D2499" s="18">
        <v>44183</v>
      </c>
      <c r="E2499" s="19">
        <v>125</v>
      </c>
      <c r="F2499" s="19">
        <v>933</v>
      </c>
      <c r="G2499" s="5">
        <v>550</v>
      </c>
      <c r="H2499" s="5">
        <v>0</v>
      </c>
      <c r="I2499" s="5">
        <v>550</v>
      </c>
      <c r="J2499" s="70">
        <f>VLOOKUP(Table7[[#This Row],[PurchaseOrderID]],Purchase_Order!$A$2:$E$1228,5,0)</f>
        <v>1684</v>
      </c>
      <c r="K2499" s="4" t="str">
        <f>IF(Table7[[#This Row],[RejectedQty]]=0,"","Rejected")</f>
        <v/>
      </c>
    </row>
    <row r="2500" spans="1:11" x14ac:dyDescent="0.25">
      <c r="A2500" s="4">
        <v>3371</v>
      </c>
      <c r="B2500" s="4">
        <v>1385</v>
      </c>
      <c r="C2500" s="4">
        <v>3139</v>
      </c>
      <c r="D2500" s="20">
        <v>44183</v>
      </c>
      <c r="E2500" s="21">
        <v>125</v>
      </c>
      <c r="F2500" s="21">
        <v>934</v>
      </c>
      <c r="G2500" s="4">
        <v>550</v>
      </c>
      <c r="H2500" s="4">
        <v>0</v>
      </c>
      <c r="I2500" s="4">
        <v>550</v>
      </c>
      <c r="J2500" s="70">
        <f>VLOOKUP(Table7[[#This Row],[PurchaseOrderID]],Purchase_Order!$A$2:$E$1228,5,0)</f>
        <v>1684</v>
      </c>
      <c r="K2500" s="4" t="str">
        <f>IF(Table7[[#This Row],[RejectedQty]]=0,"","Rejected")</f>
        <v/>
      </c>
    </row>
    <row r="2501" spans="1:11" x14ac:dyDescent="0.25">
      <c r="A2501" s="5">
        <v>3372</v>
      </c>
      <c r="B2501" s="5">
        <v>1386</v>
      </c>
      <c r="C2501" s="5">
        <v>3140</v>
      </c>
      <c r="D2501" s="18">
        <v>44183</v>
      </c>
      <c r="E2501" s="19">
        <v>123</v>
      </c>
      <c r="F2501" s="19">
        <v>428</v>
      </c>
      <c r="G2501" s="5">
        <v>3</v>
      </c>
      <c r="H2501" s="5">
        <v>0</v>
      </c>
      <c r="I2501" s="5">
        <v>3</v>
      </c>
      <c r="J2501" s="70">
        <f>VLOOKUP(Table7[[#This Row],[PurchaseOrderID]],Purchase_Order!$A$2:$E$1228,5,0)</f>
        <v>1534</v>
      </c>
      <c r="K2501" s="4" t="str">
        <f>IF(Table7[[#This Row],[RejectedQty]]=0,"","Rejected")</f>
        <v/>
      </c>
    </row>
    <row r="2502" spans="1:11" x14ac:dyDescent="0.25">
      <c r="A2502" s="4">
        <v>3373</v>
      </c>
      <c r="B2502" s="4">
        <v>1386</v>
      </c>
      <c r="C2502" s="4">
        <v>3141</v>
      </c>
      <c r="D2502" s="20">
        <v>44183</v>
      </c>
      <c r="E2502" s="21">
        <v>125</v>
      </c>
      <c r="F2502" s="21">
        <v>429</v>
      </c>
      <c r="G2502" s="4">
        <v>3</v>
      </c>
      <c r="H2502" s="4">
        <v>0</v>
      </c>
      <c r="I2502" s="4">
        <v>3</v>
      </c>
      <c r="J2502" s="70">
        <f>VLOOKUP(Table7[[#This Row],[PurchaseOrderID]],Purchase_Order!$A$2:$E$1228,5,0)</f>
        <v>1534</v>
      </c>
      <c r="K2502" s="4" t="str">
        <f>IF(Table7[[#This Row],[RejectedQty]]=0,"","Rejected")</f>
        <v/>
      </c>
    </row>
    <row r="2503" spans="1:11" x14ac:dyDescent="0.25">
      <c r="A2503" s="5">
        <v>3374</v>
      </c>
      <c r="B2503" s="5">
        <v>1386</v>
      </c>
      <c r="C2503" s="5">
        <v>3142</v>
      </c>
      <c r="D2503" s="18">
        <v>44183</v>
      </c>
      <c r="E2503" s="19">
        <v>125</v>
      </c>
      <c r="F2503" s="19">
        <v>430</v>
      </c>
      <c r="G2503" s="5">
        <v>3</v>
      </c>
      <c r="H2503" s="5">
        <v>0</v>
      </c>
      <c r="I2503" s="5">
        <v>3</v>
      </c>
      <c r="J2503" s="70">
        <f>VLOOKUP(Table7[[#This Row],[PurchaseOrderID]],Purchase_Order!$A$2:$E$1228,5,0)</f>
        <v>1534</v>
      </c>
      <c r="K2503" s="4" t="str">
        <f>IF(Table7[[#This Row],[RejectedQty]]=0,"","Rejected")</f>
        <v/>
      </c>
    </row>
    <row r="2504" spans="1:11" x14ac:dyDescent="0.25">
      <c r="A2504" s="4">
        <v>3375</v>
      </c>
      <c r="B2504" s="4">
        <v>1386</v>
      </c>
      <c r="C2504" s="4">
        <v>3143</v>
      </c>
      <c r="D2504" s="20">
        <v>44183</v>
      </c>
      <c r="E2504" s="21">
        <v>125</v>
      </c>
      <c r="F2504" s="21">
        <v>431</v>
      </c>
      <c r="G2504" s="4">
        <v>3</v>
      </c>
      <c r="H2504" s="4">
        <v>0</v>
      </c>
      <c r="I2504" s="4">
        <v>3</v>
      </c>
      <c r="J2504" s="70">
        <f>VLOOKUP(Table7[[#This Row],[PurchaseOrderID]],Purchase_Order!$A$2:$E$1228,5,0)</f>
        <v>1534</v>
      </c>
      <c r="K2504" s="4" t="str">
        <f>IF(Table7[[#This Row],[RejectedQty]]=0,"","Rejected")</f>
        <v/>
      </c>
    </row>
    <row r="2505" spans="1:11" x14ac:dyDescent="0.25">
      <c r="A2505" s="5">
        <v>3376</v>
      </c>
      <c r="B2505" s="5">
        <v>1387</v>
      </c>
      <c r="C2505" s="5">
        <v>3144</v>
      </c>
      <c r="D2505" s="18">
        <v>44183</v>
      </c>
      <c r="E2505" s="19">
        <v>123</v>
      </c>
      <c r="F2505" s="19">
        <v>346</v>
      </c>
      <c r="G2505" s="5">
        <v>3</v>
      </c>
      <c r="H2505" s="5">
        <v>0</v>
      </c>
      <c r="I2505" s="5">
        <v>3</v>
      </c>
      <c r="J2505" s="70">
        <f>VLOOKUP(Table7[[#This Row],[PurchaseOrderID]],Purchase_Order!$A$2:$E$1228,5,0)</f>
        <v>1614</v>
      </c>
      <c r="K2505" s="4" t="str">
        <f>IF(Table7[[#This Row],[RejectedQty]]=0,"","Rejected")</f>
        <v/>
      </c>
    </row>
    <row r="2506" spans="1:11" x14ac:dyDescent="0.25">
      <c r="A2506" s="4">
        <v>3377</v>
      </c>
      <c r="B2506" s="4">
        <v>1387</v>
      </c>
      <c r="C2506" s="4">
        <v>3145</v>
      </c>
      <c r="D2506" s="20">
        <v>44183</v>
      </c>
      <c r="E2506" s="21">
        <v>123</v>
      </c>
      <c r="F2506" s="21">
        <v>347</v>
      </c>
      <c r="G2506" s="4">
        <v>3</v>
      </c>
      <c r="H2506" s="4">
        <v>0</v>
      </c>
      <c r="I2506" s="4">
        <v>3</v>
      </c>
      <c r="J2506" s="70">
        <f>VLOOKUP(Table7[[#This Row],[PurchaseOrderID]],Purchase_Order!$A$2:$E$1228,5,0)</f>
        <v>1614</v>
      </c>
      <c r="K2506" s="4" t="str">
        <f>IF(Table7[[#This Row],[RejectedQty]]=0,"","Rejected")</f>
        <v/>
      </c>
    </row>
    <row r="2507" spans="1:11" x14ac:dyDescent="0.25">
      <c r="A2507" s="5">
        <v>3378</v>
      </c>
      <c r="B2507" s="5">
        <v>1387</v>
      </c>
      <c r="C2507" s="5">
        <v>3146</v>
      </c>
      <c r="D2507" s="18">
        <v>44183</v>
      </c>
      <c r="E2507" s="19">
        <v>123</v>
      </c>
      <c r="F2507" s="19">
        <v>348</v>
      </c>
      <c r="G2507" s="5">
        <v>3</v>
      </c>
      <c r="H2507" s="5">
        <v>0</v>
      </c>
      <c r="I2507" s="5">
        <v>3</v>
      </c>
      <c r="J2507" s="70">
        <f>VLOOKUP(Table7[[#This Row],[PurchaseOrderID]],Purchase_Order!$A$2:$E$1228,5,0)</f>
        <v>1614</v>
      </c>
      <c r="K2507" s="4" t="str">
        <f>IF(Table7[[#This Row],[RejectedQty]]=0,"","Rejected")</f>
        <v/>
      </c>
    </row>
    <row r="2508" spans="1:11" x14ac:dyDescent="0.25">
      <c r="A2508" s="4">
        <v>3379</v>
      </c>
      <c r="B2508" s="4">
        <v>1387</v>
      </c>
      <c r="C2508" s="4">
        <v>3147</v>
      </c>
      <c r="D2508" s="20">
        <v>44183</v>
      </c>
      <c r="E2508" s="21">
        <v>123</v>
      </c>
      <c r="F2508" s="21">
        <v>349</v>
      </c>
      <c r="G2508" s="4">
        <v>3</v>
      </c>
      <c r="H2508" s="4">
        <v>0</v>
      </c>
      <c r="I2508" s="4">
        <v>3</v>
      </c>
      <c r="J2508" s="70">
        <f>VLOOKUP(Table7[[#This Row],[PurchaseOrderID]],Purchase_Order!$A$2:$E$1228,5,0)</f>
        <v>1614</v>
      </c>
      <c r="K2508" s="4" t="str">
        <f>IF(Table7[[#This Row],[RejectedQty]]=0,"","Rejected")</f>
        <v/>
      </c>
    </row>
    <row r="2509" spans="1:11" x14ac:dyDescent="0.25">
      <c r="A2509" s="5">
        <v>3380</v>
      </c>
      <c r="B2509" s="5">
        <v>1388</v>
      </c>
      <c r="C2509" s="5">
        <v>3148</v>
      </c>
      <c r="D2509" s="18">
        <v>44183</v>
      </c>
      <c r="E2509" s="19">
        <v>123</v>
      </c>
      <c r="F2509" s="19">
        <v>931</v>
      </c>
      <c r="G2509" s="5">
        <v>550</v>
      </c>
      <c r="H2509" s="5">
        <v>0</v>
      </c>
      <c r="I2509" s="5">
        <v>550</v>
      </c>
      <c r="J2509" s="70">
        <f>VLOOKUP(Table7[[#This Row],[PurchaseOrderID]],Purchase_Order!$A$2:$E$1228,5,0)</f>
        <v>1588</v>
      </c>
      <c r="K2509" s="4" t="str">
        <f>IF(Table7[[#This Row],[RejectedQty]]=0,"","Rejected")</f>
        <v/>
      </c>
    </row>
    <row r="2510" spans="1:11" x14ac:dyDescent="0.25">
      <c r="A2510" s="4">
        <v>3381</v>
      </c>
      <c r="B2510" s="4">
        <v>1388</v>
      </c>
      <c r="C2510" s="4">
        <v>3149</v>
      </c>
      <c r="D2510" s="20">
        <v>44183</v>
      </c>
      <c r="E2510" s="21">
        <v>123</v>
      </c>
      <c r="F2510" s="21">
        <v>932</v>
      </c>
      <c r="G2510" s="4">
        <v>550</v>
      </c>
      <c r="H2510" s="4">
        <v>0</v>
      </c>
      <c r="I2510" s="4">
        <v>550</v>
      </c>
      <c r="J2510" s="70">
        <f>VLOOKUP(Table7[[#This Row],[PurchaseOrderID]],Purchase_Order!$A$2:$E$1228,5,0)</f>
        <v>1588</v>
      </c>
      <c r="K2510" s="4" t="str">
        <f>IF(Table7[[#This Row],[RejectedQty]]=0,"","Rejected")</f>
        <v/>
      </c>
    </row>
    <row r="2511" spans="1:11" x14ac:dyDescent="0.25">
      <c r="A2511" s="5">
        <v>3382</v>
      </c>
      <c r="B2511" s="5">
        <v>1389</v>
      </c>
      <c r="C2511" s="5">
        <v>3150</v>
      </c>
      <c r="D2511" s="18">
        <v>44185</v>
      </c>
      <c r="E2511" s="19">
        <v>123</v>
      </c>
      <c r="F2511" s="19">
        <v>344</v>
      </c>
      <c r="G2511" s="5">
        <v>3</v>
      </c>
      <c r="H2511" s="5">
        <v>0</v>
      </c>
      <c r="I2511" s="5">
        <v>3</v>
      </c>
      <c r="J2511" s="70">
        <f>VLOOKUP(Table7[[#This Row],[PurchaseOrderID]],Purchase_Order!$A$2:$E$1228,5,0)</f>
        <v>1622</v>
      </c>
      <c r="K2511" s="4" t="str">
        <f>IF(Table7[[#This Row],[RejectedQty]]=0,"","Rejected")</f>
        <v/>
      </c>
    </row>
    <row r="2512" spans="1:11" x14ac:dyDescent="0.25">
      <c r="A2512" s="4">
        <v>3383</v>
      </c>
      <c r="B2512" s="4">
        <v>1389</v>
      </c>
      <c r="C2512" s="4">
        <v>3151</v>
      </c>
      <c r="D2512" s="20">
        <v>44185</v>
      </c>
      <c r="E2512" s="21">
        <v>125</v>
      </c>
      <c r="F2512" s="21">
        <v>345</v>
      </c>
      <c r="G2512" s="4">
        <v>3</v>
      </c>
      <c r="H2512" s="4">
        <v>0</v>
      </c>
      <c r="I2512" s="4">
        <v>3</v>
      </c>
      <c r="J2512" s="70">
        <f>VLOOKUP(Table7[[#This Row],[PurchaseOrderID]],Purchase_Order!$A$2:$E$1228,5,0)</f>
        <v>1622</v>
      </c>
      <c r="K2512" s="4" t="str">
        <f>IF(Table7[[#This Row],[RejectedQty]]=0,"","Rejected")</f>
        <v/>
      </c>
    </row>
    <row r="2513" spans="1:11" x14ac:dyDescent="0.25">
      <c r="A2513" s="5">
        <v>3384</v>
      </c>
      <c r="B2513" s="5">
        <v>1389</v>
      </c>
      <c r="C2513" s="5">
        <v>3152</v>
      </c>
      <c r="D2513" s="18">
        <v>44185</v>
      </c>
      <c r="E2513" s="19">
        <v>125</v>
      </c>
      <c r="F2513" s="19">
        <v>346</v>
      </c>
      <c r="G2513" s="5">
        <v>3</v>
      </c>
      <c r="H2513" s="5">
        <v>0</v>
      </c>
      <c r="I2513" s="5">
        <v>3</v>
      </c>
      <c r="J2513" s="70">
        <f>VLOOKUP(Table7[[#This Row],[PurchaseOrderID]],Purchase_Order!$A$2:$E$1228,5,0)</f>
        <v>1622</v>
      </c>
      <c r="K2513" s="4" t="str">
        <f>IF(Table7[[#This Row],[RejectedQty]]=0,"","Rejected")</f>
        <v/>
      </c>
    </row>
    <row r="2514" spans="1:11" x14ac:dyDescent="0.25">
      <c r="A2514" s="4">
        <v>3385</v>
      </c>
      <c r="B2514" s="4">
        <v>1389</v>
      </c>
      <c r="C2514" s="4">
        <v>3153</v>
      </c>
      <c r="D2514" s="20">
        <v>44185</v>
      </c>
      <c r="E2514" s="21">
        <v>123</v>
      </c>
      <c r="F2514" s="21">
        <v>347</v>
      </c>
      <c r="G2514" s="4">
        <v>3</v>
      </c>
      <c r="H2514" s="4">
        <v>0</v>
      </c>
      <c r="I2514" s="4">
        <v>3</v>
      </c>
      <c r="J2514" s="70">
        <f>VLOOKUP(Table7[[#This Row],[PurchaseOrderID]],Purchase_Order!$A$2:$E$1228,5,0)</f>
        <v>1622</v>
      </c>
      <c r="K2514" s="4" t="str">
        <f>IF(Table7[[#This Row],[RejectedQty]]=0,"","Rejected")</f>
        <v/>
      </c>
    </row>
    <row r="2515" spans="1:11" x14ac:dyDescent="0.25">
      <c r="A2515" s="5">
        <v>3386</v>
      </c>
      <c r="B2515" s="5">
        <v>1389</v>
      </c>
      <c r="C2515" s="5">
        <v>3154</v>
      </c>
      <c r="D2515" s="18">
        <v>44185</v>
      </c>
      <c r="E2515" s="19">
        <v>125</v>
      </c>
      <c r="F2515" s="19">
        <v>348</v>
      </c>
      <c r="G2515" s="5">
        <v>3</v>
      </c>
      <c r="H2515" s="5">
        <v>0</v>
      </c>
      <c r="I2515" s="5">
        <v>3</v>
      </c>
      <c r="J2515" s="70">
        <f>VLOOKUP(Table7[[#This Row],[PurchaseOrderID]],Purchase_Order!$A$2:$E$1228,5,0)</f>
        <v>1622</v>
      </c>
      <c r="K2515" s="4" t="str">
        <f>IF(Table7[[#This Row],[RejectedQty]]=0,"","Rejected")</f>
        <v/>
      </c>
    </row>
    <row r="2516" spans="1:11" x14ac:dyDescent="0.25">
      <c r="A2516" s="4">
        <v>3387</v>
      </c>
      <c r="B2516" s="4">
        <v>1390</v>
      </c>
      <c r="C2516" s="4">
        <v>3155</v>
      </c>
      <c r="D2516" s="20">
        <v>44185</v>
      </c>
      <c r="E2516" s="21">
        <v>123</v>
      </c>
      <c r="F2516" s="21">
        <v>928</v>
      </c>
      <c r="G2516" s="4">
        <v>550</v>
      </c>
      <c r="H2516" s="4">
        <v>0</v>
      </c>
      <c r="I2516" s="4">
        <v>550</v>
      </c>
      <c r="J2516" s="70">
        <f>VLOOKUP(Table7[[#This Row],[PurchaseOrderID]],Purchase_Order!$A$2:$E$1228,5,0)</f>
        <v>1632</v>
      </c>
      <c r="K2516" s="4" t="str">
        <f>IF(Table7[[#This Row],[RejectedQty]]=0,"","Rejected")</f>
        <v/>
      </c>
    </row>
    <row r="2517" spans="1:11" x14ac:dyDescent="0.25">
      <c r="A2517" s="5">
        <v>3388</v>
      </c>
      <c r="B2517" s="5">
        <v>1390</v>
      </c>
      <c r="C2517" s="5">
        <v>3156</v>
      </c>
      <c r="D2517" s="18">
        <v>44185</v>
      </c>
      <c r="E2517" s="19">
        <v>123</v>
      </c>
      <c r="F2517" s="19">
        <v>929</v>
      </c>
      <c r="G2517" s="5">
        <v>550</v>
      </c>
      <c r="H2517" s="5">
        <v>55</v>
      </c>
      <c r="I2517" s="5">
        <v>495</v>
      </c>
      <c r="J2517" s="70">
        <f>VLOOKUP(Table7[[#This Row],[PurchaseOrderID]],Purchase_Order!$A$2:$E$1228,5,0)</f>
        <v>1632</v>
      </c>
      <c r="K2517" s="4" t="str">
        <f>IF(Table7[[#This Row],[RejectedQty]]=0,"","Rejected")</f>
        <v>Rejected</v>
      </c>
    </row>
    <row r="2518" spans="1:11" x14ac:dyDescent="0.25">
      <c r="A2518" s="4">
        <v>3389</v>
      </c>
      <c r="B2518" s="4">
        <v>1390</v>
      </c>
      <c r="C2518" s="4">
        <v>3157</v>
      </c>
      <c r="D2518" s="20">
        <v>44185</v>
      </c>
      <c r="E2518" s="21">
        <v>125</v>
      </c>
      <c r="F2518" s="21">
        <v>930</v>
      </c>
      <c r="G2518" s="4">
        <v>550</v>
      </c>
      <c r="H2518" s="4">
        <v>0</v>
      </c>
      <c r="I2518" s="4">
        <v>550</v>
      </c>
      <c r="J2518" s="70">
        <f>VLOOKUP(Table7[[#This Row],[PurchaseOrderID]],Purchase_Order!$A$2:$E$1228,5,0)</f>
        <v>1632</v>
      </c>
      <c r="K2518" s="4" t="str">
        <f>IF(Table7[[#This Row],[RejectedQty]]=0,"","Rejected")</f>
        <v/>
      </c>
    </row>
    <row r="2519" spans="1:11" x14ac:dyDescent="0.25">
      <c r="A2519" s="5">
        <v>3390</v>
      </c>
      <c r="B2519" s="5">
        <v>1391</v>
      </c>
      <c r="C2519" s="5">
        <v>3158</v>
      </c>
      <c r="D2519" s="18">
        <v>44185</v>
      </c>
      <c r="E2519" s="19">
        <v>125</v>
      </c>
      <c r="F2519" s="19">
        <v>332</v>
      </c>
      <c r="G2519" s="5">
        <v>550</v>
      </c>
      <c r="H2519" s="5">
        <v>0</v>
      </c>
      <c r="I2519" s="5">
        <v>550</v>
      </c>
      <c r="J2519" s="70">
        <f>VLOOKUP(Table7[[#This Row],[PurchaseOrderID]],Purchase_Order!$A$2:$E$1228,5,0)</f>
        <v>1608</v>
      </c>
      <c r="K2519" s="4" t="str">
        <f>IF(Table7[[#This Row],[RejectedQty]]=0,"","Rejected")</f>
        <v/>
      </c>
    </row>
    <row r="2520" spans="1:11" x14ac:dyDescent="0.25">
      <c r="A2520" s="4">
        <v>3391</v>
      </c>
      <c r="B2520" s="4">
        <v>1392</v>
      </c>
      <c r="C2520" s="4">
        <v>3159</v>
      </c>
      <c r="D2520" s="20">
        <v>44185</v>
      </c>
      <c r="E2520" s="21">
        <v>125</v>
      </c>
      <c r="F2520" s="21">
        <v>948</v>
      </c>
      <c r="G2520" s="4">
        <v>550</v>
      </c>
      <c r="H2520" s="4">
        <v>82</v>
      </c>
      <c r="I2520" s="4">
        <v>468</v>
      </c>
      <c r="J2520" s="70">
        <f>VLOOKUP(Table7[[#This Row],[PurchaseOrderID]],Purchase_Order!$A$2:$E$1228,5,0)</f>
        <v>1576</v>
      </c>
      <c r="K2520" s="4" t="str">
        <f>IF(Table7[[#This Row],[RejectedQty]]=0,"","Rejected")</f>
        <v>Rejected</v>
      </c>
    </row>
    <row r="2521" spans="1:11" x14ac:dyDescent="0.25">
      <c r="A2521" s="5">
        <v>3392</v>
      </c>
      <c r="B2521" s="5">
        <v>1392</v>
      </c>
      <c r="C2521" s="5">
        <v>3160</v>
      </c>
      <c r="D2521" s="18">
        <v>44185</v>
      </c>
      <c r="E2521" s="19">
        <v>125</v>
      </c>
      <c r="F2521" s="19">
        <v>907</v>
      </c>
      <c r="G2521" s="5">
        <v>550</v>
      </c>
      <c r="H2521" s="5">
        <v>0</v>
      </c>
      <c r="I2521" s="5">
        <v>550</v>
      </c>
      <c r="J2521" s="70">
        <f>VLOOKUP(Table7[[#This Row],[PurchaseOrderID]],Purchase_Order!$A$2:$E$1228,5,0)</f>
        <v>1576</v>
      </c>
      <c r="K2521" s="4" t="str">
        <f>IF(Table7[[#This Row],[RejectedQty]]=0,"","Rejected")</f>
        <v/>
      </c>
    </row>
    <row r="2522" spans="1:11" x14ac:dyDescent="0.25">
      <c r="A2522" s="4">
        <v>3393</v>
      </c>
      <c r="B2522" s="4">
        <v>1393</v>
      </c>
      <c r="C2522" s="4">
        <v>3161</v>
      </c>
      <c r="D2522" s="20">
        <v>44185</v>
      </c>
      <c r="E2522" s="21">
        <v>123</v>
      </c>
      <c r="F2522" s="21">
        <v>325</v>
      </c>
      <c r="G2522" s="4">
        <v>1250</v>
      </c>
      <c r="H2522" s="4">
        <v>0</v>
      </c>
      <c r="I2522" s="4">
        <v>1250</v>
      </c>
      <c r="J2522" s="70">
        <f>VLOOKUP(Table7[[#This Row],[PurchaseOrderID]],Purchase_Order!$A$2:$E$1228,5,0)</f>
        <v>1590</v>
      </c>
      <c r="K2522" s="4" t="str">
        <f>IF(Table7[[#This Row],[RejectedQty]]=0,"","Rejected")</f>
        <v/>
      </c>
    </row>
    <row r="2523" spans="1:11" x14ac:dyDescent="0.25">
      <c r="A2523" s="5">
        <v>3394</v>
      </c>
      <c r="B2523" s="5">
        <v>1393</v>
      </c>
      <c r="C2523" s="5">
        <v>3162</v>
      </c>
      <c r="D2523" s="18">
        <v>44185</v>
      </c>
      <c r="E2523" s="19">
        <v>125</v>
      </c>
      <c r="F2523" s="19">
        <v>326</v>
      </c>
      <c r="G2523" s="5">
        <v>1250</v>
      </c>
      <c r="H2523" s="5">
        <v>0</v>
      </c>
      <c r="I2523" s="5">
        <v>1250</v>
      </c>
      <c r="J2523" s="70">
        <f>VLOOKUP(Table7[[#This Row],[PurchaseOrderID]],Purchase_Order!$A$2:$E$1228,5,0)</f>
        <v>1590</v>
      </c>
      <c r="K2523" s="4" t="str">
        <f>IF(Table7[[#This Row],[RejectedQty]]=0,"","Rejected")</f>
        <v/>
      </c>
    </row>
    <row r="2524" spans="1:11" x14ac:dyDescent="0.25">
      <c r="A2524" s="4">
        <v>3395</v>
      </c>
      <c r="B2524" s="4">
        <v>1394</v>
      </c>
      <c r="C2524" s="4">
        <v>3163</v>
      </c>
      <c r="D2524" s="20">
        <v>44185</v>
      </c>
      <c r="E2524" s="21">
        <v>125</v>
      </c>
      <c r="F2524" s="21">
        <v>320</v>
      </c>
      <c r="G2524" s="4">
        <v>3</v>
      </c>
      <c r="H2524" s="4">
        <v>0</v>
      </c>
      <c r="I2524" s="4">
        <v>3</v>
      </c>
      <c r="J2524" s="70">
        <f>VLOOKUP(Table7[[#This Row],[PurchaseOrderID]],Purchase_Order!$A$2:$E$1228,5,0)</f>
        <v>1514</v>
      </c>
      <c r="K2524" s="4" t="str">
        <f>IF(Table7[[#This Row],[RejectedQty]]=0,"","Rejected")</f>
        <v/>
      </c>
    </row>
    <row r="2525" spans="1:11" x14ac:dyDescent="0.25">
      <c r="A2525" s="5">
        <v>3396</v>
      </c>
      <c r="B2525" s="5">
        <v>1394</v>
      </c>
      <c r="C2525" s="5">
        <v>3164</v>
      </c>
      <c r="D2525" s="18">
        <v>44185</v>
      </c>
      <c r="E2525" s="19">
        <v>125</v>
      </c>
      <c r="F2525" s="19">
        <v>321</v>
      </c>
      <c r="G2525" s="5">
        <v>3</v>
      </c>
      <c r="H2525" s="5">
        <v>0</v>
      </c>
      <c r="I2525" s="5">
        <v>3</v>
      </c>
      <c r="J2525" s="70">
        <f>VLOOKUP(Table7[[#This Row],[PurchaseOrderID]],Purchase_Order!$A$2:$E$1228,5,0)</f>
        <v>1514</v>
      </c>
      <c r="K2525" s="4" t="str">
        <f>IF(Table7[[#This Row],[RejectedQty]]=0,"","Rejected")</f>
        <v/>
      </c>
    </row>
    <row r="2526" spans="1:11" x14ac:dyDescent="0.25">
      <c r="A2526" s="4">
        <v>3397</v>
      </c>
      <c r="B2526" s="4">
        <v>1395</v>
      </c>
      <c r="C2526" s="4">
        <v>3165</v>
      </c>
      <c r="D2526" s="20">
        <v>44185</v>
      </c>
      <c r="E2526" s="21">
        <v>123</v>
      </c>
      <c r="F2526" s="21">
        <v>930</v>
      </c>
      <c r="G2526" s="4">
        <v>550</v>
      </c>
      <c r="H2526" s="4">
        <v>0</v>
      </c>
      <c r="I2526" s="4">
        <v>550</v>
      </c>
      <c r="J2526" s="70">
        <f>VLOOKUP(Table7[[#This Row],[PurchaseOrderID]],Purchase_Order!$A$2:$E$1228,5,0)</f>
        <v>1498</v>
      </c>
      <c r="K2526" s="4" t="str">
        <f>IF(Table7[[#This Row],[RejectedQty]]=0,"","Rejected")</f>
        <v/>
      </c>
    </row>
    <row r="2527" spans="1:11" x14ac:dyDescent="0.25">
      <c r="A2527" s="5">
        <v>3398</v>
      </c>
      <c r="B2527" s="5">
        <v>1395</v>
      </c>
      <c r="C2527" s="5">
        <v>3166</v>
      </c>
      <c r="D2527" s="18">
        <v>44185</v>
      </c>
      <c r="E2527" s="19">
        <v>123</v>
      </c>
      <c r="F2527" s="19">
        <v>921</v>
      </c>
      <c r="G2527" s="5">
        <v>523</v>
      </c>
      <c r="H2527" s="5">
        <v>0</v>
      </c>
      <c r="I2527" s="5">
        <v>523</v>
      </c>
      <c r="J2527" s="70">
        <f>VLOOKUP(Table7[[#This Row],[PurchaseOrderID]],Purchase_Order!$A$2:$E$1228,5,0)</f>
        <v>1498</v>
      </c>
      <c r="K2527" s="4" t="str">
        <f>IF(Table7[[#This Row],[RejectedQty]]=0,"","Rejected")</f>
        <v/>
      </c>
    </row>
    <row r="2528" spans="1:11" x14ac:dyDescent="0.25">
      <c r="A2528" s="4">
        <v>3399</v>
      </c>
      <c r="B2528" s="4">
        <v>1396</v>
      </c>
      <c r="C2528" s="4">
        <v>3167</v>
      </c>
      <c r="D2528" s="20">
        <v>44185</v>
      </c>
      <c r="E2528" s="21">
        <v>123</v>
      </c>
      <c r="F2528" s="21">
        <v>952</v>
      </c>
      <c r="G2528" s="4">
        <v>51</v>
      </c>
      <c r="H2528" s="4">
        <v>0</v>
      </c>
      <c r="I2528" s="4">
        <v>51</v>
      </c>
      <c r="J2528" s="70">
        <f>VLOOKUP(Table7[[#This Row],[PurchaseOrderID]],Purchase_Order!$A$2:$E$1228,5,0)</f>
        <v>1674</v>
      </c>
      <c r="K2528" s="4" t="str">
        <f>IF(Table7[[#This Row],[RejectedQty]]=0,"","Rejected")</f>
        <v/>
      </c>
    </row>
    <row r="2529" spans="1:11" x14ac:dyDescent="0.25">
      <c r="A2529" s="5">
        <v>3400</v>
      </c>
      <c r="B2529" s="5">
        <v>1397</v>
      </c>
      <c r="C2529" s="5">
        <v>3168</v>
      </c>
      <c r="D2529" s="18">
        <v>44185</v>
      </c>
      <c r="E2529" s="19">
        <v>123</v>
      </c>
      <c r="F2529" s="19">
        <v>933</v>
      </c>
      <c r="G2529" s="5">
        <v>550</v>
      </c>
      <c r="H2529" s="5">
        <v>0</v>
      </c>
      <c r="I2529" s="5">
        <v>550</v>
      </c>
      <c r="J2529" s="70">
        <f>VLOOKUP(Table7[[#This Row],[PurchaseOrderID]],Purchase_Order!$A$2:$E$1228,5,0)</f>
        <v>1652</v>
      </c>
      <c r="K2529" s="4" t="str">
        <f>IF(Table7[[#This Row],[RejectedQty]]=0,"","Rejected")</f>
        <v/>
      </c>
    </row>
    <row r="2530" spans="1:11" x14ac:dyDescent="0.25">
      <c r="A2530" s="4">
        <v>3401</v>
      </c>
      <c r="B2530" s="4">
        <v>1397</v>
      </c>
      <c r="C2530" s="4">
        <v>3169</v>
      </c>
      <c r="D2530" s="20">
        <v>44185</v>
      </c>
      <c r="E2530" s="21">
        <v>123</v>
      </c>
      <c r="F2530" s="21">
        <v>934</v>
      </c>
      <c r="G2530" s="4">
        <v>550</v>
      </c>
      <c r="H2530" s="4">
        <v>0</v>
      </c>
      <c r="I2530" s="4">
        <v>550</v>
      </c>
      <c r="J2530" s="70">
        <f>VLOOKUP(Table7[[#This Row],[PurchaseOrderID]],Purchase_Order!$A$2:$E$1228,5,0)</f>
        <v>1652</v>
      </c>
      <c r="K2530" s="4" t="str">
        <f>IF(Table7[[#This Row],[RejectedQty]]=0,"","Rejected")</f>
        <v/>
      </c>
    </row>
    <row r="2531" spans="1:11" x14ac:dyDescent="0.25">
      <c r="A2531" s="5">
        <v>3402</v>
      </c>
      <c r="B2531" s="5">
        <v>1397</v>
      </c>
      <c r="C2531" s="5">
        <v>3170</v>
      </c>
      <c r="D2531" s="18">
        <v>44185</v>
      </c>
      <c r="E2531" s="19">
        <v>123</v>
      </c>
      <c r="F2531" s="19">
        <v>922</v>
      </c>
      <c r="G2531" s="5">
        <v>550</v>
      </c>
      <c r="H2531" s="5">
        <v>0</v>
      </c>
      <c r="I2531" s="5">
        <v>550</v>
      </c>
      <c r="J2531" s="70">
        <f>VLOOKUP(Table7[[#This Row],[PurchaseOrderID]],Purchase_Order!$A$2:$E$1228,5,0)</f>
        <v>1652</v>
      </c>
      <c r="K2531" s="4" t="str">
        <f>IF(Table7[[#This Row],[RejectedQty]]=0,"","Rejected")</f>
        <v/>
      </c>
    </row>
    <row r="2532" spans="1:11" x14ac:dyDescent="0.25">
      <c r="A2532" s="4">
        <v>3403</v>
      </c>
      <c r="B2532" s="4">
        <v>1397</v>
      </c>
      <c r="C2532" s="4">
        <v>3171</v>
      </c>
      <c r="D2532" s="20">
        <v>44185</v>
      </c>
      <c r="E2532" s="21">
        <v>123</v>
      </c>
      <c r="F2532" s="21">
        <v>923</v>
      </c>
      <c r="G2532" s="4">
        <v>550</v>
      </c>
      <c r="H2532" s="4">
        <v>0</v>
      </c>
      <c r="I2532" s="4">
        <v>550</v>
      </c>
      <c r="J2532" s="70">
        <f>VLOOKUP(Table7[[#This Row],[PurchaseOrderID]],Purchase_Order!$A$2:$E$1228,5,0)</f>
        <v>1652</v>
      </c>
      <c r="K2532" s="4" t="str">
        <f>IF(Table7[[#This Row],[RejectedQty]]=0,"","Rejected")</f>
        <v/>
      </c>
    </row>
    <row r="2533" spans="1:11" x14ac:dyDescent="0.25">
      <c r="A2533" s="5">
        <v>3404</v>
      </c>
      <c r="B2533" s="5">
        <v>1398</v>
      </c>
      <c r="C2533" s="5">
        <v>3172</v>
      </c>
      <c r="D2533" s="18">
        <v>44185</v>
      </c>
      <c r="E2533" s="19">
        <v>125</v>
      </c>
      <c r="F2533" s="19">
        <v>317</v>
      </c>
      <c r="G2533" s="5">
        <v>550</v>
      </c>
      <c r="H2533" s="5">
        <v>0</v>
      </c>
      <c r="I2533" s="5">
        <v>550</v>
      </c>
      <c r="J2533" s="70">
        <f>VLOOKUP(Table7[[#This Row],[PurchaseOrderID]],Purchase_Order!$A$2:$E$1228,5,0)</f>
        <v>1578</v>
      </c>
      <c r="K2533" s="4" t="str">
        <f>IF(Table7[[#This Row],[RejectedQty]]=0,"","Rejected")</f>
        <v/>
      </c>
    </row>
    <row r="2534" spans="1:11" x14ac:dyDescent="0.25">
      <c r="A2534" s="4">
        <v>3405</v>
      </c>
      <c r="B2534" s="4">
        <v>1398</v>
      </c>
      <c r="C2534" s="4">
        <v>3173</v>
      </c>
      <c r="D2534" s="20">
        <v>44185</v>
      </c>
      <c r="E2534" s="21">
        <v>125</v>
      </c>
      <c r="F2534" s="21">
        <v>318</v>
      </c>
      <c r="G2534" s="4">
        <v>550</v>
      </c>
      <c r="H2534" s="4">
        <v>0</v>
      </c>
      <c r="I2534" s="4">
        <v>550</v>
      </c>
      <c r="J2534" s="70">
        <f>VLOOKUP(Table7[[#This Row],[PurchaseOrderID]],Purchase_Order!$A$2:$E$1228,5,0)</f>
        <v>1578</v>
      </c>
      <c r="K2534" s="4" t="str">
        <f>IF(Table7[[#This Row],[RejectedQty]]=0,"","Rejected")</f>
        <v/>
      </c>
    </row>
    <row r="2535" spans="1:11" x14ac:dyDescent="0.25">
      <c r="A2535" s="5">
        <v>3406</v>
      </c>
      <c r="B2535" s="5">
        <v>1398</v>
      </c>
      <c r="C2535" s="5">
        <v>3174</v>
      </c>
      <c r="D2535" s="18">
        <v>44185</v>
      </c>
      <c r="E2535" s="19">
        <v>123</v>
      </c>
      <c r="F2535" s="19">
        <v>319</v>
      </c>
      <c r="G2535" s="5">
        <v>550</v>
      </c>
      <c r="H2535" s="5">
        <v>0</v>
      </c>
      <c r="I2535" s="5">
        <v>550</v>
      </c>
      <c r="J2535" s="70">
        <f>VLOOKUP(Table7[[#This Row],[PurchaseOrderID]],Purchase_Order!$A$2:$E$1228,5,0)</f>
        <v>1578</v>
      </c>
      <c r="K2535" s="4" t="str">
        <f>IF(Table7[[#This Row],[RejectedQty]]=0,"","Rejected")</f>
        <v/>
      </c>
    </row>
    <row r="2536" spans="1:11" x14ac:dyDescent="0.25">
      <c r="A2536" s="4">
        <v>3407</v>
      </c>
      <c r="B2536" s="4">
        <v>1399</v>
      </c>
      <c r="C2536" s="4">
        <v>3175</v>
      </c>
      <c r="D2536" s="20">
        <v>44185</v>
      </c>
      <c r="E2536" s="21">
        <v>125</v>
      </c>
      <c r="F2536" s="21">
        <v>928</v>
      </c>
      <c r="G2536" s="4">
        <v>550</v>
      </c>
      <c r="H2536" s="4">
        <v>0</v>
      </c>
      <c r="I2536" s="4">
        <v>550</v>
      </c>
      <c r="J2536" s="70">
        <f>VLOOKUP(Table7[[#This Row],[PurchaseOrderID]],Purchase_Order!$A$2:$E$1228,5,0)</f>
        <v>1538</v>
      </c>
      <c r="K2536" s="4" t="str">
        <f>IF(Table7[[#This Row],[RejectedQty]]=0,"","Rejected")</f>
        <v/>
      </c>
    </row>
    <row r="2537" spans="1:11" x14ac:dyDescent="0.25">
      <c r="A2537" s="5">
        <v>3408</v>
      </c>
      <c r="B2537" s="5">
        <v>1399</v>
      </c>
      <c r="C2537" s="5">
        <v>3176</v>
      </c>
      <c r="D2537" s="18">
        <v>44185</v>
      </c>
      <c r="E2537" s="19">
        <v>123</v>
      </c>
      <c r="F2537" s="19">
        <v>929</v>
      </c>
      <c r="G2537" s="5">
        <v>550</v>
      </c>
      <c r="H2537" s="5">
        <v>0</v>
      </c>
      <c r="I2537" s="5">
        <v>550</v>
      </c>
      <c r="J2537" s="70">
        <f>VLOOKUP(Table7[[#This Row],[PurchaseOrderID]],Purchase_Order!$A$2:$E$1228,5,0)</f>
        <v>1538</v>
      </c>
      <c r="K2537" s="4" t="str">
        <f>IF(Table7[[#This Row],[RejectedQty]]=0,"","Rejected")</f>
        <v/>
      </c>
    </row>
    <row r="2538" spans="1:11" x14ac:dyDescent="0.25">
      <c r="A2538" s="4">
        <v>3409</v>
      </c>
      <c r="B2538" s="4">
        <v>1400</v>
      </c>
      <c r="C2538" s="4">
        <v>3177</v>
      </c>
      <c r="D2538" s="20">
        <v>44185</v>
      </c>
      <c r="E2538" s="21">
        <v>123</v>
      </c>
      <c r="F2538" s="21">
        <v>319</v>
      </c>
      <c r="G2538" s="4">
        <v>550</v>
      </c>
      <c r="H2538" s="4">
        <v>0</v>
      </c>
      <c r="I2538" s="4">
        <v>550</v>
      </c>
      <c r="J2538" s="70">
        <f>VLOOKUP(Table7[[#This Row],[PurchaseOrderID]],Purchase_Order!$A$2:$E$1228,5,0)</f>
        <v>1556</v>
      </c>
      <c r="K2538" s="4" t="str">
        <f>IF(Table7[[#This Row],[RejectedQty]]=0,"","Rejected")</f>
        <v/>
      </c>
    </row>
    <row r="2539" spans="1:11" x14ac:dyDescent="0.25">
      <c r="A2539" s="5">
        <v>3410</v>
      </c>
      <c r="B2539" s="5">
        <v>1401</v>
      </c>
      <c r="C2539" s="5">
        <v>3178</v>
      </c>
      <c r="D2539" s="18">
        <v>44186</v>
      </c>
      <c r="E2539" s="19">
        <v>125</v>
      </c>
      <c r="F2539" s="19">
        <v>366</v>
      </c>
      <c r="G2539" s="5">
        <v>3</v>
      </c>
      <c r="H2539" s="5">
        <v>0</v>
      </c>
      <c r="I2539" s="5">
        <v>3</v>
      </c>
      <c r="J2539" s="70">
        <f>VLOOKUP(Table7[[#This Row],[PurchaseOrderID]],Purchase_Order!$A$2:$E$1228,5,0)</f>
        <v>1554</v>
      </c>
      <c r="K2539" s="4" t="str">
        <f>IF(Table7[[#This Row],[RejectedQty]]=0,"","Rejected")</f>
        <v/>
      </c>
    </row>
    <row r="2540" spans="1:11" x14ac:dyDescent="0.25">
      <c r="A2540" s="4">
        <v>3411</v>
      </c>
      <c r="B2540" s="4">
        <v>1401</v>
      </c>
      <c r="C2540" s="4">
        <v>3179</v>
      </c>
      <c r="D2540" s="20">
        <v>44186</v>
      </c>
      <c r="E2540" s="21">
        <v>125</v>
      </c>
      <c r="F2540" s="21">
        <v>367</v>
      </c>
      <c r="G2540" s="4">
        <v>3</v>
      </c>
      <c r="H2540" s="4">
        <v>0</v>
      </c>
      <c r="I2540" s="4">
        <v>3</v>
      </c>
      <c r="J2540" s="70">
        <f>VLOOKUP(Table7[[#This Row],[PurchaseOrderID]],Purchase_Order!$A$2:$E$1228,5,0)</f>
        <v>1554</v>
      </c>
      <c r="K2540" s="4" t="str">
        <f>IF(Table7[[#This Row],[RejectedQty]]=0,"","Rejected")</f>
        <v/>
      </c>
    </row>
    <row r="2541" spans="1:11" x14ac:dyDescent="0.25">
      <c r="A2541" s="5">
        <v>3412</v>
      </c>
      <c r="B2541" s="5">
        <v>1401</v>
      </c>
      <c r="C2541" s="5">
        <v>3180</v>
      </c>
      <c r="D2541" s="18">
        <v>44186</v>
      </c>
      <c r="E2541" s="19">
        <v>125</v>
      </c>
      <c r="F2541" s="19">
        <v>368</v>
      </c>
      <c r="G2541" s="5">
        <v>3</v>
      </c>
      <c r="H2541" s="5">
        <v>0</v>
      </c>
      <c r="I2541" s="5">
        <v>3</v>
      </c>
      <c r="J2541" s="70">
        <f>VLOOKUP(Table7[[#This Row],[PurchaseOrderID]],Purchase_Order!$A$2:$E$1228,5,0)</f>
        <v>1554</v>
      </c>
      <c r="K2541" s="4" t="str">
        <f>IF(Table7[[#This Row],[RejectedQty]]=0,"","Rejected")</f>
        <v/>
      </c>
    </row>
    <row r="2542" spans="1:11" x14ac:dyDescent="0.25">
      <c r="A2542" s="4">
        <v>3413</v>
      </c>
      <c r="B2542" s="4">
        <v>1401</v>
      </c>
      <c r="C2542" s="4">
        <v>3181</v>
      </c>
      <c r="D2542" s="20">
        <v>44186</v>
      </c>
      <c r="E2542" s="21">
        <v>125</v>
      </c>
      <c r="F2542" s="21">
        <v>369</v>
      </c>
      <c r="G2542" s="4">
        <v>3</v>
      </c>
      <c r="H2542" s="4">
        <v>0</v>
      </c>
      <c r="I2542" s="4">
        <v>3</v>
      </c>
      <c r="J2542" s="70">
        <f>VLOOKUP(Table7[[#This Row],[PurchaseOrderID]],Purchase_Order!$A$2:$E$1228,5,0)</f>
        <v>1554</v>
      </c>
      <c r="K2542" s="4" t="str">
        <f>IF(Table7[[#This Row],[RejectedQty]]=0,"","Rejected")</f>
        <v/>
      </c>
    </row>
    <row r="2543" spans="1:11" x14ac:dyDescent="0.25">
      <c r="A2543" s="5">
        <v>3414</v>
      </c>
      <c r="B2543" s="5">
        <v>1402</v>
      </c>
      <c r="C2543" s="5">
        <v>3182</v>
      </c>
      <c r="D2543" s="18">
        <v>44186</v>
      </c>
      <c r="E2543" s="19">
        <v>123</v>
      </c>
      <c r="F2543" s="19">
        <v>2</v>
      </c>
      <c r="G2543" s="5">
        <v>3</v>
      </c>
      <c r="H2543" s="5">
        <v>0</v>
      </c>
      <c r="I2543" s="5">
        <v>3</v>
      </c>
      <c r="J2543" s="70">
        <f>VLOOKUP(Table7[[#This Row],[PurchaseOrderID]],Purchase_Order!$A$2:$E$1228,5,0)</f>
        <v>1688</v>
      </c>
      <c r="K2543" s="4" t="str">
        <f>IF(Table7[[#This Row],[RejectedQty]]=0,"","Rejected")</f>
        <v/>
      </c>
    </row>
    <row r="2544" spans="1:11" x14ac:dyDescent="0.25">
      <c r="A2544" s="4">
        <v>3415</v>
      </c>
      <c r="B2544" s="4">
        <v>1403</v>
      </c>
      <c r="C2544" s="4">
        <v>3183</v>
      </c>
      <c r="D2544" s="20">
        <v>44186</v>
      </c>
      <c r="E2544" s="21">
        <v>125</v>
      </c>
      <c r="F2544" s="21">
        <v>1</v>
      </c>
      <c r="G2544" s="4">
        <v>3</v>
      </c>
      <c r="H2544" s="4">
        <v>0</v>
      </c>
      <c r="I2544" s="4">
        <v>3</v>
      </c>
      <c r="J2544" s="70">
        <f>VLOOKUP(Table7[[#This Row],[PurchaseOrderID]],Purchase_Order!$A$2:$E$1228,5,0)</f>
        <v>1580</v>
      </c>
      <c r="K2544" s="4" t="str">
        <f>IF(Table7[[#This Row],[RejectedQty]]=0,"","Rejected")</f>
        <v/>
      </c>
    </row>
    <row r="2545" spans="1:11" x14ac:dyDescent="0.25">
      <c r="A2545" s="5">
        <v>3416</v>
      </c>
      <c r="B2545" s="5">
        <v>1404</v>
      </c>
      <c r="C2545" s="5">
        <v>3184</v>
      </c>
      <c r="D2545" s="18">
        <v>44186</v>
      </c>
      <c r="E2545" s="19">
        <v>125</v>
      </c>
      <c r="F2545" s="19">
        <v>359</v>
      </c>
      <c r="G2545" s="5">
        <v>3</v>
      </c>
      <c r="H2545" s="5">
        <v>3</v>
      </c>
      <c r="I2545" s="5">
        <v>0</v>
      </c>
      <c r="J2545" s="70">
        <f>VLOOKUP(Table7[[#This Row],[PurchaseOrderID]],Purchase_Order!$A$2:$E$1228,5,0)</f>
        <v>1496</v>
      </c>
      <c r="K2545" s="4" t="str">
        <f>IF(Table7[[#This Row],[RejectedQty]]=0,"","Rejected")</f>
        <v>Rejected</v>
      </c>
    </row>
    <row r="2546" spans="1:11" x14ac:dyDescent="0.25">
      <c r="A2546" s="4">
        <v>3417</v>
      </c>
      <c r="B2546" s="4">
        <v>1404</v>
      </c>
      <c r="C2546" s="4">
        <v>3185</v>
      </c>
      <c r="D2546" s="20">
        <v>44186</v>
      </c>
      <c r="E2546" s="21">
        <v>125</v>
      </c>
      <c r="F2546" s="21">
        <v>360</v>
      </c>
      <c r="G2546" s="4">
        <v>3</v>
      </c>
      <c r="H2546" s="4">
        <v>3</v>
      </c>
      <c r="I2546" s="4">
        <v>0</v>
      </c>
      <c r="J2546" s="70">
        <f>VLOOKUP(Table7[[#This Row],[PurchaseOrderID]],Purchase_Order!$A$2:$E$1228,5,0)</f>
        <v>1496</v>
      </c>
      <c r="K2546" s="4" t="str">
        <f>IF(Table7[[#This Row],[RejectedQty]]=0,"","Rejected")</f>
        <v>Rejected</v>
      </c>
    </row>
    <row r="2547" spans="1:11" x14ac:dyDescent="0.25">
      <c r="A2547" s="5">
        <v>3418</v>
      </c>
      <c r="B2547" s="5">
        <v>1405</v>
      </c>
      <c r="C2547" s="5">
        <v>3186</v>
      </c>
      <c r="D2547" s="18">
        <v>44186</v>
      </c>
      <c r="E2547" s="19">
        <v>123</v>
      </c>
      <c r="F2547" s="19">
        <v>530</v>
      </c>
      <c r="G2547" s="5">
        <v>550</v>
      </c>
      <c r="H2547" s="5">
        <v>0</v>
      </c>
      <c r="I2547" s="5">
        <v>550</v>
      </c>
      <c r="J2547" s="70">
        <f>VLOOKUP(Table7[[#This Row],[PurchaseOrderID]],Purchase_Order!$A$2:$E$1228,5,0)</f>
        <v>1494</v>
      </c>
      <c r="K2547" s="4" t="str">
        <f>IF(Table7[[#This Row],[RejectedQty]]=0,"","Rejected")</f>
        <v/>
      </c>
    </row>
    <row r="2548" spans="1:11" x14ac:dyDescent="0.25">
      <c r="A2548" s="4">
        <v>3419</v>
      </c>
      <c r="B2548" s="4">
        <v>1406</v>
      </c>
      <c r="C2548" s="4">
        <v>3187</v>
      </c>
      <c r="D2548" s="20">
        <v>44186</v>
      </c>
      <c r="E2548" s="21">
        <v>123</v>
      </c>
      <c r="F2548" s="21">
        <v>4</v>
      </c>
      <c r="G2548" s="4">
        <v>3</v>
      </c>
      <c r="H2548" s="4">
        <v>0</v>
      </c>
      <c r="I2548" s="4">
        <v>3</v>
      </c>
      <c r="J2548" s="70">
        <f>VLOOKUP(Table7[[#This Row],[PurchaseOrderID]],Purchase_Order!$A$2:$E$1228,5,0)</f>
        <v>1650</v>
      </c>
      <c r="K2548" s="4" t="str">
        <f>IF(Table7[[#This Row],[RejectedQty]]=0,"","Rejected")</f>
        <v/>
      </c>
    </row>
    <row r="2549" spans="1:11" x14ac:dyDescent="0.25">
      <c r="A2549" s="5">
        <v>3420</v>
      </c>
      <c r="B2549" s="5">
        <v>1407</v>
      </c>
      <c r="C2549" s="5">
        <v>3188</v>
      </c>
      <c r="D2549" s="18">
        <v>44186</v>
      </c>
      <c r="E2549" s="19">
        <v>123</v>
      </c>
      <c r="F2549" s="19">
        <v>512</v>
      </c>
      <c r="G2549" s="5">
        <v>550</v>
      </c>
      <c r="H2549" s="5">
        <v>0</v>
      </c>
      <c r="I2549" s="5">
        <v>550</v>
      </c>
      <c r="J2549" s="70">
        <f>VLOOKUP(Table7[[#This Row],[PurchaseOrderID]],Purchase_Order!$A$2:$E$1228,5,0)</f>
        <v>1654</v>
      </c>
      <c r="K2549" s="4" t="str">
        <f>IF(Table7[[#This Row],[RejectedQty]]=0,"","Rejected")</f>
        <v/>
      </c>
    </row>
    <row r="2550" spans="1:11" x14ac:dyDescent="0.25">
      <c r="A2550" s="4">
        <v>3421</v>
      </c>
      <c r="B2550" s="4">
        <v>1408</v>
      </c>
      <c r="C2550" s="4">
        <v>3189</v>
      </c>
      <c r="D2550" s="20">
        <v>44186</v>
      </c>
      <c r="E2550" s="21">
        <v>123</v>
      </c>
      <c r="F2550" s="21">
        <v>513</v>
      </c>
      <c r="G2550" s="4">
        <v>550</v>
      </c>
      <c r="H2550" s="4">
        <v>0</v>
      </c>
      <c r="I2550" s="4">
        <v>550</v>
      </c>
      <c r="J2550" s="70">
        <f>VLOOKUP(Table7[[#This Row],[PurchaseOrderID]],Purchase_Order!$A$2:$E$1228,5,0)</f>
        <v>1664</v>
      </c>
      <c r="K2550" s="4" t="str">
        <f>IF(Table7[[#This Row],[RejectedQty]]=0,"","Rejected")</f>
        <v/>
      </c>
    </row>
    <row r="2551" spans="1:11" x14ac:dyDescent="0.25">
      <c r="A2551" s="5">
        <v>3422</v>
      </c>
      <c r="B2551" s="5">
        <v>1409</v>
      </c>
      <c r="C2551" s="5">
        <v>3190</v>
      </c>
      <c r="D2551" s="18">
        <v>44186</v>
      </c>
      <c r="E2551" s="19">
        <v>123</v>
      </c>
      <c r="F2551" s="19">
        <v>317</v>
      </c>
      <c r="G2551" s="5">
        <v>550</v>
      </c>
      <c r="H2551" s="5">
        <v>0</v>
      </c>
      <c r="I2551" s="5">
        <v>550</v>
      </c>
      <c r="J2551" s="70">
        <f>VLOOKUP(Table7[[#This Row],[PurchaseOrderID]],Purchase_Order!$A$2:$E$1228,5,0)</f>
        <v>1678</v>
      </c>
      <c r="K2551" s="4" t="str">
        <f>IF(Table7[[#This Row],[RejectedQty]]=0,"","Rejected")</f>
        <v/>
      </c>
    </row>
    <row r="2552" spans="1:11" x14ac:dyDescent="0.25">
      <c r="A2552" s="4">
        <v>3423</v>
      </c>
      <c r="B2552" s="4">
        <v>1409</v>
      </c>
      <c r="C2552" s="4">
        <v>3191</v>
      </c>
      <c r="D2552" s="20">
        <v>44186</v>
      </c>
      <c r="E2552" s="21">
        <v>123</v>
      </c>
      <c r="F2552" s="21">
        <v>318</v>
      </c>
      <c r="G2552" s="4">
        <v>550</v>
      </c>
      <c r="H2552" s="4">
        <v>0</v>
      </c>
      <c r="I2552" s="4">
        <v>550</v>
      </c>
      <c r="J2552" s="70">
        <f>VLOOKUP(Table7[[#This Row],[PurchaseOrderID]],Purchase_Order!$A$2:$E$1228,5,0)</f>
        <v>1678</v>
      </c>
      <c r="K2552" s="4" t="str">
        <f>IF(Table7[[#This Row],[RejectedQty]]=0,"","Rejected")</f>
        <v/>
      </c>
    </row>
    <row r="2553" spans="1:11" x14ac:dyDescent="0.25">
      <c r="A2553" s="5">
        <v>3424</v>
      </c>
      <c r="B2553" s="5">
        <v>1409</v>
      </c>
      <c r="C2553" s="5">
        <v>3192</v>
      </c>
      <c r="D2553" s="18">
        <v>44186</v>
      </c>
      <c r="E2553" s="19">
        <v>123</v>
      </c>
      <c r="F2553" s="19">
        <v>319</v>
      </c>
      <c r="G2553" s="5">
        <v>550</v>
      </c>
      <c r="H2553" s="5">
        <v>0</v>
      </c>
      <c r="I2553" s="5">
        <v>550</v>
      </c>
      <c r="J2553" s="70">
        <f>VLOOKUP(Table7[[#This Row],[PurchaseOrderID]],Purchase_Order!$A$2:$E$1228,5,0)</f>
        <v>1678</v>
      </c>
      <c r="K2553" s="4" t="str">
        <f>IF(Table7[[#This Row],[RejectedQty]]=0,"","Rejected")</f>
        <v/>
      </c>
    </row>
    <row r="2554" spans="1:11" x14ac:dyDescent="0.25">
      <c r="A2554" s="4">
        <v>3425</v>
      </c>
      <c r="B2554" s="4">
        <v>1410</v>
      </c>
      <c r="C2554" s="4">
        <v>3193</v>
      </c>
      <c r="D2554" s="20">
        <v>44186</v>
      </c>
      <c r="E2554" s="21">
        <v>125</v>
      </c>
      <c r="F2554" s="21">
        <v>407</v>
      </c>
      <c r="G2554" s="4">
        <v>3</v>
      </c>
      <c r="H2554" s="4">
        <v>0</v>
      </c>
      <c r="I2554" s="4">
        <v>3</v>
      </c>
      <c r="J2554" s="70">
        <f>VLOOKUP(Table7[[#This Row],[PurchaseOrderID]],Purchase_Order!$A$2:$E$1228,5,0)</f>
        <v>1616</v>
      </c>
      <c r="K2554" s="4" t="str">
        <f>IF(Table7[[#This Row],[RejectedQty]]=0,"","Rejected")</f>
        <v/>
      </c>
    </row>
    <row r="2555" spans="1:11" x14ac:dyDescent="0.25">
      <c r="A2555" s="5">
        <v>3426</v>
      </c>
      <c r="B2555" s="5">
        <v>1410</v>
      </c>
      <c r="C2555" s="5">
        <v>3194</v>
      </c>
      <c r="D2555" s="18">
        <v>44186</v>
      </c>
      <c r="E2555" s="19">
        <v>125</v>
      </c>
      <c r="F2555" s="19">
        <v>408</v>
      </c>
      <c r="G2555" s="5">
        <v>3</v>
      </c>
      <c r="H2555" s="5">
        <v>0</v>
      </c>
      <c r="I2555" s="5">
        <v>3</v>
      </c>
      <c r="J2555" s="70">
        <f>VLOOKUP(Table7[[#This Row],[PurchaseOrderID]],Purchase_Order!$A$2:$E$1228,5,0)</f>
        <v>1616</v>
      </c>
      <c r="K2555" s="4" t="str">
        <f>IF(Table7[[#This Row],[RejectedQty]]=0,"","Rejected")</f>
        <v/>
      </c>
    </row>
    <row r="2556" spans="1:11" x14ac:dyDescent="0.25">
      <c r="A2556" s="4">
        <v>3427</v>
      </c>
      <c r="B2556" s="4">
        <v>1410</v>
      </c>
      <c r="C2556" s="4">
        <v>3195</v>
      </c>
      <c r="D2556" s="20">
        <v>44186</v>
      </c>
      <c r="E2556" s="21">
        <v>123</v>
      </c>
      <c r="F2556" s="21">
        <v>409</v>
      </c>
      <c r="G2556" s="4">
        <v>3</v>
      </c>
      <c r="H2556" s="4">
        <v>0</v>
      </c>
      <c r="I2556" s="4">
        <v>3</v>
      </c>
      <c r="J2556" s="70">
        <f>VLOOKUP(Table7[[#This Row],[PurchaseOrderID]],Purchase_Order!$A$2:$E$1228,5,0)</f>
        <v>1616</v>
      </c>
      <c r="K2556" s="4" t="str">
        <f>IF(Table7[[#This Row],[RejectedQty]]=0,"","Rejected")</f>
        <v/>
      </c>
    </row>
    <row r="2557" spans="1:11" x14ac:dyDescent="0.25">
      <c r="A2557" s="5">
        <v>3428</v>
      </c>
      <c r="B2557" s="5">
        <v>1411</v>
      </c>
      <c r="C2557" s="5">
        <v>3196</v>
      </c>
      <c r="D2557" s="18">
        <v>44186</v>
      </c>
      <c r="E2557" s="19">
        <v>125</v>
      </c>
      <c r="F2557" s="19">
        <v>429</v>
      </c>
      <c r="G2557" s="5">
        <v>3</v>
      </c>
      <c r="H2557" s="5">
        <v>0</v>
      </c>
      <c r="I2557" s="5">
        <v>3</v>
      </c>
      <c r="J2557" s="70">
        <f>VLOOKUP(Table7[[#This Row],[PurchaseOrderID]],Purchase_Order!$A$2:$E$1228,5,0)</f>
        <v>1492</v>
      </c>
      <c r="K2557" s="4" t="str">
        <f>IF(Table7[[#This Row],[RejectedQty]]=0,"","Rejected")</f>
        <v/>
      </c>
    </row>
    <row r="2558" spans="1:11" x14ac:dyDescent="0.25">
      <c r="A2558" s="4">
        <v>3429</v>
      </c>
      <c r="B2558" s="4">
        <v>1411</v>
      </c>
      <c r="C2558" s="4">
        <v>3197</v>
      </c>
      <c r="D2558" s="20">
        <v>44186</v>
      </c>
      <c r="E2558" s="21">
        <v>123</v>
      </c>
      <c r="F2558" s="21">
        <v>430</v>
      </c>
      <c r="G2558" s="4">
        <v>3</v>
      </c>
      <c r="H2558" s="4">
        <v>0</v>
      </c>
      <c r="I2558" s="4">
        <v>3</v>
      </c>
      <c r="J2558" s="70">
        <f>VLOOKUP(Table7[[#This Row],[PurchaseOrderID]],Purchase_Order!$A$2:$E$1228,5,0)</f>
        <v>1492</v>
      </c>
      <c r="K2558" s="4" t="str">
        <f>IF(Table7[[#This Row],[RejectedQty]]=0,"","Rejected")</f>
        <v/>
      </c>
    </row>
    <row r="2559" spans="1:11" x14ac:dyDescent="0.25">
      <c r="A2559" s="5">
        <v>3430</v>
      </c>
      <c r="B2559" s="5">
        <v>1411</v>
      </c>
      <c r="C2559" s="5">
        <v>3198</v>
      </c>
      <c r="D2559" s="18">
        <v>44186</v>
      </c>
      <c r="E2559" s="19">
        <v>123</v>
      </c>
      <c r="F2559" s="19">
        <v>431</v>
      </c>
      <c r="G2559" s="5">
        <v>3</v>
      </c>
      <c r="H2559" s="5">
        <v>0</v>
      </c>
      <c r="I2559" s="5">
        <v>3</v>
      </c>
      <c r="J2559" s="70">
        <f>VLOOKUP(Table7[[#This Row],[PurchaseOrderID]],Purchase_Order!$A$2:$E$1228,5,0)</f>
        <v>1492</v>
      </c>
      <c r="K2559" s="4" t="str">
        <f>IF(Table7[[#This Row],[RejectedQty]]=0,"","Rejected")</f>
        <v/>
      </c>
    </row>
    <row r="2560" spans="1:11" x14ac:dyDescent="0.25">
      <c r="A2560" s="4">
        <v>3431</v>
      </c>
      <c r="B2560" s="4">
        <v>1411</v>
      </c>
      <c r="C2560" s="4">
        <v>3199</v>
      </c>
      <c r="D2560" s="20">
        <v>44186</v>
      </c>
      <c r="E2560" s="21">
        <v>125</v>
      </c>
      <c r="F2560" s="21">
        <v>432</v>
      </c>
      <c r="G2560" s="4">
        <v>3</v>
      </c>
      <c r="H2560" s="4">
        <v>0</v>
      </c>
      <c r="I2560" s="4">
        <v>3</v>
      </c>
      <c r="J2560" s="70">
        <f>VLOOKUP(Table7[[#This Row],[PurchaseOrderID]],Purchase_Order!$A$2:$E$1228,5,0)</f>
        <v>1492</v>
      </c>
      <c r="K2560" s="4" t="str">
        <f>IF(Table7[[#This Row],[RejectedQty]]=0,"","Rejected")</f>
        <v/>
      </c>
    </row>
    <row r="2561" spans="1:11" x14ac:dyDescent="0.25">
      <c r="A2561" s="5">
        <v>3432</v>
      </c>
      <c r="B2561" s="5">
        <v>1412</v>
      </c>
      <c r="C2561" s="5">
        <v>3200</v>
      </c>
      <c r="D2561" s="18">
        <v>44186</v>
      </c>
      <c r="E2561" s="19">
        <v>125</v>
      </c>
      <c r="F2561" s="19">
        <v>320</v>
      </c>
      <c r="G2561" s="5">
        <v>3</v>
      </c>
      <c r="H2561" s="5">
        <v>0</v>
      </c>
      <c r="I2561" s="5">
        <v>3</v>
      </c>
      <c r="J2561" s="70">
        <f>VLOOKUP(Table7[[#This Row],[PurchaseOrderID]],Purchase_Order!$A$2:$E$1228,5,0)</f>
        <v>1602</v>
      </c>
      <c r="K2561" s="4" t="str">
        <f>IF(Table7[[#This Row],[RejectedQty]]=0,"","Rejected")</f>
        <v/>
      </c>
    </row>
    <row r="2562" spans="1:11" x14ac:dyDescent="0.25">
      <c r="A2562" s="4">
        <v>3433</v>
      </c>
      <c r="B2562" s="4">
        <v>1412</v>
      </c>
      <c r="C2562" s="4">
        <v>3201</v>
      </c>
      <c r="D2562" s="20">
        <v>44186</v>
      </c>
      <c r="E2562" s="21">
        <v>125</v>
      </c>
      <c r="F2562" s="21">
        <v>321</v>
      </c>
      <c r="G2562" s="4">
        <v>3</v>
      </c>
      <c r="H2562" s="4">
        <v>0</v>
      </c>
      <c r="I2562" s="4">
        <v>3</v>
      </c>
      <c r="J2562" s="70">
        <f>VLOOKUP(Table7[[#This Row],[PurchaseOrderID]],Purchase_Order!$A$2:$E$1228,5,0)</f>
        <v>1602</v>
      </c>
      <c r="K2562" s="4" t="str">
        <f>IF(Table7[[#This Row],[RejectedQty]]=0,"","Rejected")</f>
        <v/>
      </c>
    </row>
    <row r="2563" spans="1:11" x14ac:dyDescent="0.25">
      <c r="A2563" s="5">
        <v>3434</v>
      </c>
      <c r="B2563" s="5">
        <v>1413</v>
      </c>
      <c r="C2563" s="5">
        <v>3202</v>
      </c>
      <c r="D2563" s="18">
        <v>44186</v>
      </c>
      <c r="E2563" s="19">
        <v>125</v>
      </c>
      <c r="F2563" s="19">
        <v>440</v>
      </c>
      <c r="G2563" s="5">
        <v>3</v>
      </c>
      <c r="H2563" s="5">
        <v>0</v>
      </c>
      <c r="I2563" s="5">
        <v>3</v>
      </c>
      <c r="J2563" s="70">
        <f>VLOOKUP(Table7[[#This Row],[PurchaseOrderID]],Purchase_Order!$A$2:$E$1228,5,0)</f>
        <v>1540</v>
      </c>
      <c r="K2563" s="4" t="str">
        <f>IF(Table7[[#This Row],[RejectedQty]]=0,"","Rejected")</f>
        <v/>
      </c>
    </row>
    <row r="2564" spans="1:11" x14ac:dyDescent="0.25">
      <c r="A2564" s="4">
        <v>3435</v>
      </c>
      <c r="B2564" s="4">
        <v>1413</v>
      </c>
      <c r="C2564" s="4">
        <v>3203</v>
      </c>
      <c r="D2564" s="20">
        <v>44186</v>
      </c>
      <c r="E2564" s="21">
        <v>123</v>
      </c>
      <c r="F2564" s="21">
        <v>441</v>
      </c>
      <c r="G2564" s="4">
        <v>3</v>
      </c>
      <c r="H2564" s="4">
        <v>0</v>
      </c>
      <c r="I2564" s="4">
        <v>3</v>
      </c>
      <c r="J2564" s="70">
        <f>VLOOKUP(Table7[[#This Row],[PurchaseOrderID]],Purchase_Order!$A$2:$E$1228,5,0)</f>
        <v>1540</v>
      </c>
      <c r="K2564" s="4" t="str">
        <f>IF(Table7[[#This Row],[RejectedQty]]=0,"","Rejected")</f>
        <v/>
      </c>
    </row>
    <row r="2565" spans="1:11" x14ac:dyDescent="0.25">
      <c r="A2565" s="5">
        <v>3436</v>
      </c>
      <c r="B2565" s="5">
        <v>1413</v>
      </c>
      <c r="C2565" s="5">
        <v>3204</v>
      </c>
      <c r="D2565" s="18">
        <v>44186</v>
      </c>
      <c r="E2565" s="19">
        <v>125</v>
      </c>
      <c r="F2565" s="19">
        <v>442</v>
      </c>
      <c r="G2565" s="5">
        <v>3</v>
      </c>
      <c r="H2565" s="5">
        <v>0</v>
      </c>
      <c r="I2565" s="5">
        <v>3</v>
      </c>
      <c r="J2565" s="70">
        <f>VLOOKUP(Table7[[#This Row],[PurchaseOrderID]],Purchase_Order!$A$2:$E$1228,5,0)</f>
        <v>1540</v>
      </c>
      <c r="K2565" s="4" t="str">
        <f>IF(Table7[[#This Row],[RejectedQty]]=0,"","Rejected")</f>
        <v/>
      </c>
    </row>
    <row r="2566" spans="1:11" x14ac:dyDescent="0.25">
      <c r="A2566" s="4">
        <v>3437</v>
      </c>
      <c r="B2566" s="4">
        <v>1414</v>
      </c>
      <c r="C2566" s="4">
        <v>3205</v>
      </c>
      <c r="D2566" s="20">
        <v>44186</v>
      </c>
      <c r="E2566" s="21">
        <v>125</v>
      </c>
      <c r="F2566" s="21">
        <v>941</v>
      </c>
      <c r="G2566" s="4">
        <v>550</v>
      </c>
      <c r="H2566" s="4">
        <v>0</v>
      </c>
      <c r="I2566" s="4">
        <v>550</v>
      </c>
      <c r="J2566" s="70">
        <f>VLOOKUP(Table7[[#This Row],[PurchaseOrderID]],Purchase_Order!$A$2:$E$1228,5,0)</f>
        <v>1628</v>
      </c>
      <c r="K2566" s="4" t="str">
        <f>IF(Table7[[#This Row],[RejectedQty]]=0,"","Rejected")</f>
        <v/>
      </c>
    </row>
    <row r="2567" spans="1:11" x14ac:dyDescent="0.25">
      <c r="A2567" s="5">
        <v>3438</v>
      </c>
      <c r="B2567" s="5">
        <v>1415</v>
      </c>
      <c r="C2567" s="5">
        <v>3206</v>
      </c>
      <c r="D2567" s="18">
        <v>44186</v>
      </c>
      <c r="E2567" s="19">
        <v>125</v>
      </c>
      <c r="F2567" s="19">
        <v>320</v>
      </c>
      <c r="G2567" s="5">
        <v>3</v>
      </c>
      <c r="H2567" s="5">
        <v>0</v>
      </c>
      <c r="I2567" s="5">
        <v>3</v>
      </c>
      <c r="J2567" s="70">
        <f>VLOOKUP(Table7[[#This Row],[PurchaseOrderID]],Purchase_Order!$A$2:$E$1228,5,0)</f>
        <v>1604</v>
      </c>
      <c r="K2567" s="4" t="str">
        <f>IF(Table7[[#This Row],[RejectedQty]]=0,"","Rejected")</f>
        <v/>
      </c>
    </row>
    <row r="2568" spans="1:11" x14ac:dyDescent="0.25">
      <c r="A2568" s="4">
        <v>3439</v>
      </c>
      <c r="B2568" s="4">
        <v>1415</v>
      </c>
      <c r="C2568" s="4">
        <v>3207</v>
      </c>
      <c r="D2568" s="20">
        <v>44186</v>
      </c>
      <c r="E2568" s="21">
        <v>123</v>
      </c>
      <c r="F2568" s="21">
        <v>321</v>
      </c>
      <c r="G2568" s="4">
        <v>3</v>
      </c>
      <c r="H2568" s="4">
        <v>0</v>
      </c>
      <c r="I2568" s="4">
        <v>3</v>
      </c>
      <c r="J2568" s="70">
        <f>VLOOKUP(Table7[[#This Row],[PurchaseOrderID]],Purchase_Order!$A$2:$E$1228,5,0)</f>
        <v>1604</v>
      </c>
      <c r="K2568" s="4" t="str">
        <f>IF(Table7[[#This Row],[RejectedQty]]=0,"","Rejected")</f>
        <v/>
      </c>
    </row>
    <row r="2569" spans="1:11" x14ac:dyDescent="0.25">
      <c r="A2569" s="5">
        <v>3440</v>
      </c>
      <c r="B2569" s="5">
        <v>1415</v>
      </c>
      <c r="C2569" s="5">
        <v>3208</v>
      </c>
      <c r="D2569" s="18">
        <v>44186</v>
      </c>
      <c r="E2569" s="19">
        <v>123</v>
      </c>
      <c r="F2569" s="19">
        <v>322</v>
      </c>
      <c r="G2569" s="5">
        <v>60</v>
      </c>
      <c r="H2569" s="5">
        <v>0</v>
      </c>
      <c r="I2569" s="5">
        <v>60</v>
      </c>
      <c r="J2569" s="70">
        <f>VLOOKUP(Table7[[#This Row],[PurchaseOrderID]],Purchase_Order!$A$2:$E$1228,5,0)</f>
        <v>1604</v>
      </c>
      <c r="K2569" s="4" t="str">
        <f>IF(Table7[[#This Row],[RejectedQty]]=0,"","Rejected")</f>
        <v/>
      </c>
    </row>
    <row r="2570" spans="1:11" x14ac:dyDescent="0.25">
      <c r="A2570" s="4">
        <v>3441</v>
      </c>
      <c r="B2570" s="4">
        <v>1416</v>
      </c>
      <c r="C2570" s="4">
        <v>3209</v>
      </c>
      <c r="D2570" s="20">
        <v>44186</v>
      </c>
      <c r="E2570" s="21">
        <v>123</v>
      </c>
      <c r="F2570" s="21">
        <v>504</v>
      </c>
      <c r="G2570" s="4">
        <v>3</v>
      </c>
      <c r="H2570" s="4">
        <v>0</v>
      </c>
      <c r="I2570" s="4">
        <v>3</v>
      </c>
      <c r="J2570" s="70">
        <f>VLOOKUP(Table7[[#This Row],[PurchaseOrderID]],Purchase_Order!$A$2:$E$1228,5,0)</f>
        <v>1690</v>
      </c>
      <c r="K2570" s="4" t="str">
        <f>IF(Table7[[#This Row],[RejectedQty]]=0,"","Rejected")</f>
        <v/>
      </c>
    </row>
    <row r="2571" spans="1:11" x14ac:dyDescent="0.25">
      <c r="A2571" s="5">
        <v>3442</v>
      </c>
      <c r="B2571" s="5">
        <v>1417</v>
      </c>
      <c r="C2571" s="5">
        <v>3210</v>
      </c>
      <c r="D2571" s="18">
        <v>44187</v>
      </c>
      <c r="E2571" s="19">
        <v>123</v>
      </c>
      <c r="F2571" s="19">
        <v>497</v>
      </c>
      <c r="G2571" s="5">
        <v>3</v>
      </c>
      <c r="H2571" s="5">
        <v>0</v>
      </c>
      <c r="I2571" s="5">
        <v>3</v>
      </c>
      <c r="J2571" s="70">
        <f>VLOOKUP(Table7[[#This Row],[PurchaseOrderID]],Purchase_Order!$A$2:$E$1228,5,0)</f>
        <v>1566</v>
      </c>
      <c r="K2571" s="4" t="str">
        <f>IF(Table7[[#This Row],[RejectedQty]]=0,"","Rejected")</f>
        <v/>
      </c>
    </row>
    <row r="2572" spans="1:11" x14ac:dyDescent="0.25">
      <c r="A2572" s="4">
        <v>3443</v>
      </c>
      <c r="B2572" s="4">
        <v>1418</v>
      </c>
      <c r="C2572" s="4">
        <v>3211</v>
      </c>
      <c r="D2572" s="20">
        <v>44187</v>
      </c>
      <c r="E2572" s="21">
        <v>123</v>
      </c>
      <c r="F2572" s="21">
        <v>323</v>
      </c>
      <c r="G2572" s="4">
        <v>3</v>
      </c>
      <c r="H2572" s="4">
        <v>0</v>
      </c>
      <c r="I2572" s="4">
        <v>3</v>
      </c>
      <c r="J2572" s="70">
        <f>VLOOKUP(Table7[[#This Row],[PurchaseOrderID]],Purchase_Order!$A$2:$E$1228,5,0)</f>
        <v>1698</v>
      </c>
      <c r="K2572" s="4" t="str">
        <f>IF(Table7[[#This Row],[RejectedQty]]=0,"","Rejected")</f>
        <v/>
      </c>
    </row>
    <row r="2573" spans="1:11" x14ac:dyDescent="0.25">
      <c r="A2573" s="5">
        <v>3444</v>
      </c>
      <c r="B2573" s="5">
        <v>1419</v>
      </c>
      <c r="C2573" s="5">
        <v>3212</v>
      </c>
      <c r="D2573" s="18">
        <v>44187</v>
      </c>
      <c r="E2573" s="19">
        <v>123</v>
      </c>
      <c r="F2573" s="19">
        <v>523</v>
      </c>
      <c r="G2573" s="5">
        <v>550</v>
      </c>
      <c r="H2573" s="5">
        <v>0</v>
      </c>
      <c r="I2573" s="5">
        <v>550</v>
      </c>
      <c r="J2573" s="70">
        <f>VLOOKUP(Table7[[#This Row],[PurchaseOrderID]],Purchase_Order!$A$2:$E$1228,5,0)</f>
        <v>1560</v>
      </c>
      <c r="K2573" s="4" t="str">
        <f>IF(Table7[[#This Row],[RejectedQty]]=0,"","Rejected")</f>
        <v/>
      </c>
    </row>
    <row r="2574" spans="1:11" x14ac:dyDescent="0.25">
      <c r="A2574" s="4">
        <v>3445</v>
      </c>
      <c r="B2574" s="4">
        <v>1419</v>
      </c>
      <c r="C2574" s="4">
        <v>3213</v>
      </c>
      <c r="D2574" s="20">
        <v>44187</v>
      </c>
      <c r="E2574" s="21">
        <v>123</v>
      </c>
      <c r="F2574" s="21">
        <v>524</v>
      </c>
      <c r="G2574" s="4">
        <v>550</v>
      </c>
      <c r="H2574" s="4">
        <v>0</v>
      </c>
      <c r="I2574" s="4">
        <v>550</v>
      </c>
      <c r="J2574" s="70">
        <f>VLOOKUP(Table7[[#This Row],[PurchaseOrderID]],Purchase_Order!$A$2:$E$1228,5,0)</f>
        <v>1560</v>
      </c>
      <c r="K2574" s="4" t="str">
        <f>IF(Table7[[#This Row],[RejectedQty]]=0,"","Rejected")</f>
        <v/>
      </c>
    </row>
    <row r="2575" spans="1:11" x14ac:dyDescent="0.25">
      <c r="A2575" s="5">
        <v>3446</v>
      </c>
      <c r="B2575" s="5">
        <v>1420</v>
      </c>
      <c r="C2575" s="5">
        <v>3214</v>
      </c>
      <c r="D2575" s="18">
        <v>44187</v>
      </c>
      <c r="E2575" s="19">
        <v>125</v>
      </c>
      <c r="F2575" s="19">
        <v>492</v>
      </c>
      <c r="G2575" s="5">
        <v>60</v>
      </c>
      <c r="H2575" s="5">
        <v>0</v>
      </c>
      <c r="I2575" s="5">
        <v>60</v>
      </c>
      <c r="J2575" s="70">
        <f>VLOOKUP(Table7[[#This Row],[PurchaseOrderID]],Purchase_Order!$A$2:$E$1228,5,0)</f>
        <v>1692</v>
      </c>
      <c r="K2575" s="4" t="str">
        <f>IF(Table7[[#This Row],[RejectedQty]]=0,"","Rejected")</f>
        <v/>
      </c>
    </row>
    <row r="2576" spans="1:11" x14ac:dyDescent="0.25">
      <c r="A2576" s="4">
        <v>3447</v>
      </c>
      <c r="B2576" s="4">
        <v>1420</v>
      </c>
      <c r="C2576" s="4">
        <v>3215</v>
      </c>
      <c r="D2576" s="20">
        <v>44187</v>
      </c>
      <c r="E2576" s="21">
        <v>125</v>
      </c>
      <c r="F2576" s="21">
        <v>493</v>
      </c>
      <c r="G2576" s="4">
        <v>60</v>
      </c>
      <c r="H2576" s="4">
        <v>6</v>
      </c>
      <c r="I2576" s="4">
        <v>54</v>
      </c>
      <c r="J2576" s="70">
        <f>VLOOKUP(Table7[[#This Row],[PurchaseOrderID]],Purchase_Order!$A$2:$E$1228,5,0)</f>
        <v>1692</v>
      </c>
      <c r="K2576" s="4" t="str">
        <f>IF(Table7[[#This Row],[RejectedQty]]=0,"","Rejected")</f>
        <v>Rejected</v>
      </c>
    </row>
    <row r="2577" spans="1:11" x14ac:dyDescent="0.25">
      <c r="A2577" s="5">
        <v>3448</v>
      </c>
      <c r="B2577" s="5">
        <v>1420</v>
      </c>
      <c r="C2577" s="5">
        <v>3216</v>
      </c>
      <c r="D2577" s="18">
        <v>44187</v>
      </c>
      <c r="E2577" s="19">
        <v>123</v>
      </c>
      <c r="F2577" s="19">
        <v>494</v>
      </c>
      <c r="G2577" s="5">
        <v>60</v>
      </c>
      <c r="H2577" s="5">
        <v>0</v>
      </c>
      <c r="I2577" s="5">
        <v>60</v>
      </c>
      <c r="J2577" s="70">
        <f>VLOOKUP(Table7[[#This Row],[PurchaseOrderID]],Purchase_Order!$A$2:$E$1228,5,0)</f>
        <v>1692</v>
      </c>
      <c r="K2577" s="4" t="str">
        <f>IF(Table7[[#This Row],[RejectedQty]]=0,"","Rejected")</f>
        <v/>
      </c>
    </row>
    <row r="2578" spans="1:11" x14ac:dyDescent="0.25">
      <c r="A2578" s="4">
        <v>3449</v>
      </c>
      <c r="B2578" s="4">
        <v>1421</v>
      </c>
      <c r="C2578" s="4">
        <v>3217</v>
      </c>
      <c r="D2578" s="20">
        <v>44187</v>
      </c>
      <c r="E2578" s="21">
        <v>125</v>
      </c>
      <c r="F2578" s="21">
        <v>915</v>
      </c>
      <c r="G2578" s="4">
        <v>550</v>
      </c>
      <c r="H2578" s="4">
        <v>0</v>
      </c>
      <c r="I2578" s="4">
        <v>550</v>
      </c>
      <c r="J2578" s="70">
        <f>VLOOKUP(Table7[[#This Row],[PurchaseOrderID]],Purchase_Order!$A$2:$E$1228,5,0)</f>
        <v>1696</v>
      </c>
      <c r="K2578" s="4" t="str">
        <f>IF(Table7[[#This Row],[RejectedQty]]=0,"","Rejected")</f>
        <v/>
      </c>
    </row>
    <row r="2579" spans="1:11" x14ac:dyDescent="0.25">
      <c r="A2579" s="5">
        <v>3450</v>
      </c>
      <c r="B2579" s="5">
        <v>1421</v>
      </c>
      <c r="C2579" s="5">
        <v>3218</v>
      </c>
      <c r="D2579" s="18">
        <v>44187</v>
      </c>
      <c r="E2579" s="19">
        <v>123</v>
      </c>
      <c r="F2579" s="19">
        <v>916</v>
      </c>
      <c r="G2579" s="5">
        <v>550</v>
      </c>
      <c r="H2579" s="5">
        <v>0</v>
      </c>
      <c r="I2579" s="5">
        <v>550</v>
      </c>
      <c r="J2579" s="70">
        <f>VLOOKUP(Table7[[#This Row],[PurchaseOrderID]],Purchase_Order!$A$2:$E$1228,5,0)</f>
        <v>1696</v>
      </c>
      <c r="K2579" s="4" t="str">
        <f>IF(Table7[[#This Row],[RejectedQty]]=0,"","Rejected")</f>
        <v/>
      </c>
    </row>
    <row r="2580" spans="1:11" x14ac:dyDescent="0.25">
      <c r="A2580" s="4">
        <v>3451</v>
      </c>
      <c r="B2580" s="4">
        <v>1422</v>
      </c>
      <c r="C2580" s="4">
        <v>3219</v>
      </c>
      <c r="D2580" s="20">
        <v>44187</v>
      </c>
      <c r="E2580" s="21">
        <v>123</v>
      </c>
      <c r="F2580" s="21">
        <v>506</v>
      </c>
      <c r="G2580" s="4">
        <v>60</v>
      </c>
      <c r="H2580" s="4">
        <v>9</v>
      </c>
      <c r="I2580" s="4">
        <v>51</v>
      </c>
      <c r="J2580" s="70">
        <f>VLOOKUP(Table7[[#This Row],[PurchaseOrderID]],Purchase_Order!$A$2:$E$1228,5,0)</f>
        <v>1504</v>
      </c>
      <c r="K2580" s="4" t="str">
        <f>IF(Table7[[#This Row],[RejectedQty]]=0,"","Rejected")</f>
        <v>Rejected</v>
      </c>
    </row>
    <row r="2581" spans="1:11" x14ac:dyDescent="0.25">
      <c r="A2581" s="5">
        <v>3452</v>
      </c>
      <c r="B2581" s="5">
        <v>1423</v>
      </c>
      <c r="C2581" s="5">
        <v>3220</v>
      </c>
      <c r="D2581" s="18">
        <v>44187</v>
      </c>
      <c r="E2581" s="19">
        <v>125</v>
      </c>
      <c r="F2581" s="19">
        <v>679</v>
      </c>
      <c r="G2581" s="5">
        <v>550</v>
      </c>
      <c r="H2581" s="5">
        <v>0</v>
      </c>
      <c r="I2581" s="5">
        <v>550</v>
      </c>
      <c r="J2581" s="70">
        <f>VLOOKUP(Table7[[#This Row],[PurchaseOrderID]],Purchase_Order!$A$2:$E$1228,5,0)</f>
        <v>1544</v>
      </c>
      <c r="K2581" s="4" t="str">
        <f>IF(Table7[[#This Row],[RejectedQty]]=0,"","Rejected")</f>
        <v/>
      </c>
    </row>
    <row r="2582" spans="1:11" x14ac:dyDescent="0.25">
      <c r="A2582" s="4">
        <v>3453</v>
      </c>
      <c r="B2582" s="4">
        <v>1424</v>
      </c>
      <c r="C2582" s="4">
        <v>3221</v>
      </c>
      <c r="D2582" s="20">
        <v>44187</v>
      </c>
      <c r="E2582" s="21">
        <v>125</v>
      </c>
      <c r="F2582" s="21">
        <v>507</v>
      </c>
      <c r="G2582" s="4">
        <v>550</v>
      </c>
      <c r="H2582" s="4">
        <v>0</v>
      </c>
      <c r="I2582" s="4">
        <v>550</v>
      </c>
      <c r="J2582" s="70">
        <f>VLOOKUP(Table7[[#This Row],[PurchaseOrderID]],Purchase_Order!$A$2:$E$1228,5,0)</f>
        <v>1530</v>
      </c>
      <c r="K2582" s="4" t="str">
        <f>IF(Table7[[#This Row],[RejectedQty]]=0,"","Rejected")</f>
        <v/>
      </c>
    </row>
    <row r="2583" spans="1:11" x14ac:dyDescent="0.25">
      <c r="A2583" s="5">
        <v>3454</v>
      </c>
      <c r="B2583" s="5">
        <v>1424</v>
      </c>
      <c r="C2583" s="5">
        <v>3222</v>
      </c>
      <c r="D2583" s="18">
        <v>44187</v>
      </c>
      <c r="E2583" s="19">
        <v>125</v>
      </c>
      <c r="F2583" s="19">
        <v>508</v>
      </c>
      <c r="G2583" s="5">
        <v>550</v>
      </c>
      <c r="H2583" s="5">
        <v>0</v>
      </c>
      <c r="I2583" s="5">
        <v>550</v>
      </c>
      <c r="J2583" s="70">
        <f>VLOOKUP(Table7[[#This Row],[PurchaseOrderID]],Purchase_Order!$A$2:$E$1228,5,0)</f>
        <v>1530</v>
      </c>
      <c r="K2583" s="4" t="str">
        <f>IF(Table7[[#This Row],[RejectedQty]]=0,"","Rejected")</f>
        <v/>
      </c>
    </row>
    <row r="2584" spans="1:11" x14ac:dyDescent="0.25">
      <c r="A2584" s="4">
        <v>3455</v>
      </c>
      <c r="B2584" s="4">
        <v>1425</v>
      </c>
      <c r="C2584" s="4">
        <v>3223</v>
      </c>
      <c r="D2584" s="20">
        <v>44187</v>
      </c>
      <c r="E2584" s="21">
        <v>125</v>
      </c>
      <c r="F2584" s="21">
        <v>355</v>
      </c>
      <c r="G2584" s="4">
        <v>550</v>
      </c>
      <c r="H2584" s="4">
        <v>0</v>
      </c>
      <c r="I2584" s="4">
        <v>550</v>
      </c>
      <c r="J2584" s="70">
        <f>VLOOKUP(Table7[[#This Row],[PurchaseOrderID]],Purchase_Order!$A$2:$E$1228,5,0)</f>
        <v>1508</v>
      </c>
      <c r="K2584" s="4" t="str">
        <f>IF(Table7[[#This Row],[RejectedQty]]=0,"","Rejected")</f>
        <v/>
      </c>
    </row>
    <row r="2585" spans="1:11" x14ac:dyDescent="0.25">
      <c r="A2585" s="5">
        <v>3456</v>
      </c>
      <c r="B2585" s="5">
        <v>1425</v>
      </c>
      <c r="C2585" s="5">
        <v>3224</v>
      </c>
      <c r="D2585" s="18">
        <v>44187</v>
      </c>
      <c r="E2585" s="19">
        <v>123</v>
      </c>
      <c r="F2585" s="19">
        <v>940</v>
      </c>
      <c r="G2585" s="5">
        <v>523</v>
      </c>
      <c r="H2585" s="5">
        <v>0</v>
      </c>
      <c r="I2585" s="5">
        <v>523</v>
      </c>
      <c r="J2585" s="70">
        <f>VLOOKUP(Table7[[#This Row],[PurchaseOrderID]],Purchase_Order!$A$2:$E$1228,5,0)</f>
        <v>1508</v>
      </c>
      <c r="K2585" s="4" t="str">
        <f>IF(Table7[[#This Row],[RejectedQty]]=0,"","Rejected")</f>
        <v/>
      </c>
    </row>
    <row r="2586" spans="1:11" x14ac:dyDescent="0.25">
      <c r="A2586" s="4">
        <v>3457</v>
      </c>
      <c r="B2586" s="4">
        <v>1425</v>
      </c>
      <c r="C2586" s="4">
        <v>3225</v>
      </c>
      <c r="D2586" s="20">
        <v>44187</v>
      </c>
      <c r="E2586" s="21">
        <v>125</v>
      </c>
      <c r="F2586" s="21">
        <v>535</v>
      </c>
      <c r="G2586" s="4">
        <v>550</v>
      </c>
      <c r="H2586" s="4">
        <v>0</v>
      </c>
      <c r="I2586" s="4">
        <v>550</v>
      </c>
      <c r="J2586" s="70">
        <f>VLOOKUP(Table7[[#This Row],[PurchaseOrderID]],Purchase_Order!$A$2:$E$1228,5,0)</f>
        <v>1508</v>
      </c>
      <c r="K2586" s="4" t="str">
        <f>IF(Table7[[#This Row],[RejectedQty]]=0,"","Rejected")</f>
        <v/>
      </c>
    </row>
    <row r="2587" spans="1:11" x14ac:dyDescent="0.25">
      <c r="A2587" s="5">
        <v>3458</v>
      </c>
      <c r="B2587" s="5">
        <v>1426</v>
      </c>
      <c r="C2587" s="5">
        <v>3226</v>
      </c>
      <c r="D2587" s="18">
        <v>44187</v>
      </c>
      <c r="E2587" s="19">
        <v>125</v>
      </c>
      <c r="F2587" s="19">
        <v>351</v>
      </c>
      <c r="G2587" s="5">
        <v>468</v>
      </c>
      <c r="H2587" s="5">
        <v>0</v>
      </c>
      <c r="I2587" s="5">
        <v>468</v>
      </c>
      <c r="J2587" s="70">
        <f>VLOOKUP(Table7[[#This Row],[PurchaseOrderID]],Purchase_Order!$A$2:$E$1228,5,0)</f>
        <v>1694</v>
      </c>
      <c r="K2587" s="4" t="str">
        <f>IF(Table7[[#This Row],[RejectedQty]]=0,"","Rejected")</f>
        <v/>
      </c>
    </row>
    <row r="2588" spans="1:11" x14ac:dyDescent="0.25">
      <c r="A2588" s="4">
        <v>3459</v>
      </c>
      <c r="B2588" s="4">
        <v>1426</v>
      </c>
      <c r="C2588" s="4">
        <v>3227</v>
      </c>
      <c r="D2588" s="20">
        <v>44187</v>
      </c>
      <c r="E2588" s="21">
        <v>125</v>
      </c>
      <c r="F2588" s="21">
        <v>352</v>
      </c>
      <c r="G2588" s="4">
        <v>550</v>
      </c>
      <c r="H2588" s="4">
        <v>0</v>
      </c>
      <c r="I2588" s="4">
        <v>550</v>
      </c>
      <c r="J2588" s="70">
        <f>VLOOKUP(Table7[[#This Row],[PurchaseOrderID]],Purchase_Order!$A$2:$E$1228,5,0)</f>
        <v>1694</v>
      </c>
      <c r="K2588" s="4" t="str">
        <f>IF(Table7[[#This Row],[RejectedQty]]=0,"","Rejected")</f>
        <v/>
      </c>
    </row>
    <row r="2589" spans="1:11" x14ac:dyDescent="0.25">
      <c r="A2589" s="5">
        <v>3460</v>
      </c>
      <c r="B2589" s="5">
        <v>1426</v>
      </c>
      <c r="C2589" s="5">
        <v>3228</v>
      </c>
      <c r="D2589" s="18">
        <v>44187</v>
      </c>
      <c r="E2589" s="19">
        <v>123</v>
      </c>
      <c r="F2589" s="19">
        <v>679</v>
      </c>
      <c r="G2589" s="5">
        <v>550</v>
      </c>
      <c r="H2589" s="5">
        <v>0</v>
      </c>
      <c r="I2589" s="5">
        <v>550</v>
      </c>
      <c r="J2589" s="70">
        <f>VLOOKUP(Table7[[#This Row],[PurchaseOrderID]],Purchase_Order!$A$2:$E$1228,5,0)</f>
        <v>1694</v>
      </c>
      <c r="K2589" s="4" t="str">
        <f>IF(Table7[[#This Row],[RejectedQty]]=0,"","Rejected")</f>
        <v/>
      </c>
    </row>
    <row r="2590" spans="1:11" x14ac:dyDescent="0.25">
      <c r="A2590" s="4">
        <v>3461</v>
      </c>
      <c r="B2590" s="4">
        <v>1427</v>
      </c>
      <c r="C2590" s="4">
        <v>3229</v>
      </c>
      <c r="D2590" s="20">
        <v>44187</v>
      </c>
      <c r="E2590" s="21">
        <v>123</v>
      </c>
      <c r="F2590" s="21">
        <v>507</v>
      </c>
      <c r="G2590" s="4">
        <v>550</v>
      </c>
      <c r="H2590" s="4">
        <v>0</v>
      </c>
      <c r="I2590" s="4">
        <v>550</v>
      </c>
      <c r="J2590" s="70">
        <f>VLOOKUP(Table7[[#This Row],[PurchaseOrderID]],Purchase_Order!$A$2:$E$1228,5,0)</f>
        <v>1624</v>
      </c>
      <c r="K2590" s="4" t="str">
        <f>IF(Table7[[#This Row],[RejectedQty]]=0,"","Rejected")</f>
        <v/>
      </c>
    </row>
    <row r="2591" spans="1:11" x14ac:dyDescent="0.25">
      <c r="A2591" s="5">
        <v>3462</v>
      </c>
      <c r="B2591" s="5">
        <v>1427</v>
      </c>
      <c r="C2591" s="5">
        <v>3230</v>
      </c>
      <c r="D2591" s="18">
        <v>44187</v>
      </c>
      <c r="E2591" s="19">
        <v>123</v>
      </c>
      <c r="F2591" s="19">
        <v>508</v>
      </c>
      <c r="G2591" s="5">
        <v>550</v>
      </c>
      <c r="H2591" s="5">
        <v>0</v>
      </c>
      <c r="I2591" s="5">
        <v>550</v>
      </c>
      <c r="J2591" s="70">
        <f>VLOOKUP(Table7[[#This Row],[PurchaseOrderID]],Purchase_Order!$A$2:$E$1228,5,0)</f>
        <v>1624</v>
      </c>
      <c r="K2591" s="4" t="str">
        <f>IF(Table7[[#This Row],[RejectedQty]]=0,"","Rejected")</f>
        <v/>
      </c>
    </row>
    <row r="2592" spans="1:11" x14ac:dyDescent="0.25">
      <c r="A2592" s="4">
        <v>3463</v>
      </c>
      <c r="B2592" s="4">
        <v>1428</v>
      </c>
      <c r="C2592" s="4">
        <v>3231</v>
      </c>
      <c r="D2592" s="20">
        <v>44187</v>
      </c>
      <c r="E2592" s="21">
        <v>123</v>
      </c>
      <c r="F2592" s="21">
        <v>491</v>
      </c>
      <c r="G2592" s="4">
        <v>3</v>
      </c>
      <c r="H2592" s="4">
        <v>0</v>
      </c>
      <c r="I2592" s="4">
        <v>3</v>
      </c>
      <c r="J2592" s="70">
        <f>VLOOKUP(Table7[[#This Row],[PurchaseOrderID]],Purchase_Order!$A$2:$E$1228,5,0)</f>
        <v>1548</v>
      </c>
      <c r="K2592" s="4" t="str">
        <f>IF(Table7[[#This Row],[RejectedQty]]=0,"","Rejected")</f>
        <v/>
      </c>
    </row>
    <row r="2593" spans="1:11" x14ac:dyDescent="0.25">
      <c r="A2593" s="5">
        <v>3464</v>
      </c>
      <c r="B2593" s="5">
        <v>1429</v>
      </c>
      <c r="C2593" s="5">
        <v>3232</v>
      </c>
      <c r="D2593" s="18">
        <v>44187</v>
      </c>
      <c r="E2593" s="19">
        <v>123</v>
      </c>
      <c r="F2593" s="19">
        <v>348</v>
      </c>
      <c r="G2593" s="5">
        <v>3</v>
      </c>
      <c r="H2593" s="5">
        <v>0</v>
      </c>
      <c r="I2593" s="5">
        <v>3</v>
      </c>
      <c r="J2593" s="70">
        <f>VLOOKUP(Table7[[#This Row],[PurchaseOrderID]],Purchase_Order!$A$2:$E$1228,5,0)</f>
        <v>1598</v>
      </c>
      <c r="K2593" s="4" t="str">
        <f>IF(Table7[[#This Row],[RejectedQty]]=0,"","Rejected")</f>
        <v/>
      </c>
    </row>
    <row r="2594" spans="1:11" x14ac:dyDescent="0.25">
      <c r="A2594" s="4">
        <v>3465</v>
      </c>
      <c r="B2594" s="4">
        <v>1429</v>
      </c>
      <c r="C2594" s="4">
        <v>3233</v>
      </c>
      <c r="D2594" s="20">
        <v>44187</v>
      </c>
      <c r="E2594" s="21">
        <v>123</v>
      </c>
      <c r="F2594" s="21">
        <v>349</v>
      </c>
      <c r="G2594" s="4">
        <v>3</v>
      </c>
      <c r="H2594" s="4">
        <v>0</v>
      </c>
      <c r="I2594" s="4">
        <v>3</v>
      </c>
      <c r="J2594" s="70">
        <f>VLOOKUP(Table7[[#This Row],[PurchaseOrderID]],Purchase_Order!$A$2:$E$1228,5,0)</f>
        <v>1598</v>
      </c>
      <c r="K2594" s="4" t="str">
        <f>IF(Table7[[#This Row],[RejectedQty]]=0,"","Rejected")</f>
        <v/>
      </c>
    </row>
    <row r="2595" spans="1:11" x14ac:dyDescent="0.25">
      <c r="A2595" s="5">
        <v>3466</v>
      </c>
      <c r="B2595" s="5">
        <v>1430</v>
      </c>
      <c r="C2595" s="5">
        <v>3234</v>
      </c>
      <c r="D2595" s="18">
        <v>44187</v>
      </c>
      <c r="E2595" s="19">
        <v>123</v>
      </c>
      <c r="F2595" s="19">
        <v>935</v>
      </c>
      <c r="G2595" s="5">
        <v>550</v>
      </c>
      <c r="H2595" s="5">
        <v>0</v>
      </c>
      <c r="I2595" s="5">
        <v>550</v>
      </c>
      <c r="J2595" s="70">
        <f>VLOOKUP(Table7[[#This Row],[PurchaseOrderID]],Purchase_Order!$A$2:$E$1228,5,0)</f>
        <v>1658</v>
      </c>
      <c r="K2595" s="4" t="str">
        <f>IF(Table7[[#This Row],[RejectedQty]]=0,"","Rejected")</f>
        <v/>
      </c>
    </row>
    <row r="2596" spans="1:11" x14ac:dyDescent="0.25">
      <c r="A2596" s="4">
        <v>3467</v>
      </c>
      <c r="B2596" s="4">
        <v>1430</v>
      </c>
      <c r="C2596" s="4">
        <v>3235</v>
      </c>
      <c r="D2596" s="20">
        <v>44187</v>
      </c>
      <c r="E2596" s="21">
        <v>125</v>
      </c>
      <c r="F2596" s="21">
        <v>936</v>
      </c>
      <c r="G2596" s="4">
        <v>550</v>
      </c>
      <c r="H2596" s="4">
        <v>55</v>
      </c>
      <c r="I2596" s="4">
        <v>495</v>
      </c>
      <c r="J2596" s="70">
        <f>VLOOKUP(Table7[[#This Row],[PurchaseOrderID]],Purchase_Order!$A$2:$E$1228,5,0)</f>
        <v>1658</v>
      </c>
      <c r="K2596" s="4" t="str">
        <f>IF(Table7[[#This Row],[RejectedQty]]=0,"","Rejected")</f>
        <v>Rejected</v>
      </c>
    </row>
    <row r="2597" spans="1:11" x14ac:dyDescent="0.25">
      <c r="A2597" s="5">
        <v>3468</v>
      </c>
      <c r="B2597" s="5">
        <v>1431</v>
      </c>
      <c r="C2597" s="5">
        <v>3236</v>
      </c>
      <c r="D2597" s="18">
        <v>44187</v>
      </c>
      <c r="E2597" s="19">
        <v>125</v>
      </c>
      <c r="F2597" s="19">
        <v>382</v>
      </c>
      <c r="G2597" s="5">
        <v>3</v>
      </c>
      <c r="H2597" s="5">
        <v>0</v>
      </c>
      <c r="I2597" s="5">
        <v>3</v>
      </c>
      <c r="J2597" s="70">
        <f>VLOOKUP(Table7[[#This Row],[PurchaseOrderID]],Purchase_Order!$A$2:$E$1228,5,0)</f>
        <v>1536</v>
      </c>
      <c r="K2597" s="4" t="str">
        <f>IF(Table7[[#This Row],[RejectedQty]]=0,"","Rejected")</f>
        <v/>
      </c>
    </row>
    <row r="2598" spans="1:11" x14ac:dyDescent="0.25">
      <c r="A2598" s="4">
        <v>3469</v>
      </c>
      <c r="B2598" s="4">
        <v>1431</v>
      </c>
      <c r="C2598" s="4">
        <v>3237</v>
      </c>
      <c r="D2598" s="20">
        <v>44187</v>
      </c>
      <c r="E2598" s="21">
        <v>123</v>
      </c>
      <c r="F2598" s="21">
        <v>383</v>
      </c>
      <c r="G2598" s="4">
        <v>3</v>
      </c>
      <c r="H2598" s="4">
        <v>0</v>
      </c>
      <c r="I2598" s="4">
        <v>3</v>
      </c>
      <c r="J2598" s="70">
        <f>VLOOKUP(Table7[[#This Row],[PurchaseOrderID]],Purchase_Order!$A$2:$E$1228,5,0)</f>
        <v>1536</v>
      </c>
      <c r="K2598" s="4" t="str">
        <f>IF(Table7[[#This Row],[RejectedQty]]=0,"","Rejected")</f>
        <v/>
      </c>
    </row>
    <row r="2599" spans="1:11" x14ac:dyDescent="0.25">
      <c r="A2599" s="5">
        <v>3470</v>
      </c>
      <c r="B2599" s="5">
        <v>1431</v>
      </c>
      <c r="C2599" s="5">
        <v>3238</v>
      </c>
      <c r="D2599" s="18">
        <v>44187</v>
      </c>
      <c r="E2599" s="19">
        <v>125</v>
      </c>
      <c r="F2599" s="19">
        <v>384</v>
      </c>
      <c r="G2599" s="5">
        <v>3</v>
      </c>
      <c r="H2599" s="5">
        <v>0</v>
      </c>
      <c r="I2599" s="5">
        <v>3</v>
      </c>
      <c r="J2599" s="70">
        <f>VLOOKUP(Table7[[#This Row],[PurchaseOrderID]],Purchase_Order!$A$2:$E$1228,5,0)</f>
        <v>1536</v>
      </c>
      <c r="K2599" s="4" t="str">
        <f>IF(Table7[[#This Row],[RejectedQty]]=0,"","Rejected")</f>
        <v/>
      </c>
    </row>
    <row r="2600" spans="1:11" x14ac:dyDescent="0.25">
      <c r="A2600" s="4">
        <v>3471</v>
      </c>
      <c r="B2600" s="4">
        <v>1431</v>
      </c>
      <c r="C2600" s="4">
        <v>3239</v>
      </c>
      <c r="D2600" s="20">
        <v>44187</v>
      </c>
      <c r="E2600" s="21">
        <v>123</v>
      </c>
      <c r="F2600" s="21">
        <v>385</v>
      </c>
      <c r="G2600" s="4">
        <v>3</v>
      </c>
      <c r="H2600" s="4">
        <v>0</v>
      </c>
      <c r="I2600" s="4">
        <v>3</v>
      </c>
      <c r="J2600" s="70">
        <f>VLOOKUP(Table7[[#This Row],[PurchaseOrderID]],Purchase_Order!$A$2:$E$1228,5,0)</f>
        <v>1536</v>
      </c>
      <c r="K2600" s="4" t="str">
        <f>IF(Table7[[#This Row],[RejectedQty]]=0,"","Rejected")</f>
        <v/>
      </c>
    </row>
    <row r="2601" spans="1:11" x14ac:dyDescent="0.25">
      <c r="A2601" s="5">
        <v>3472</v>
      </c>
      <c r="B2601" s="5">
        <v>1432</v>
      </c>
      <c r="C2601" s="5">
        <v>3240</v>
      </c>
      <c r="D2601" s="18">
        <v>44187</v>
      </c>
      <c r="E2601" s="19">
        <v>123</v>
      </c>
      <c r="F2601" s="19">
        <v>481</v>
      </c>
      <c r="G2601" s="5">
        <v>550</v>
      </c>
      <c r="H2601" s="5">
        <v>82</v>
      </c>
      <c r="I2601" s="5">
        <v>468</v>
      </c>
      <c r="J2601" s="70">
        <f>VLOOKUP(Table7[[#This Row],[PurchaseOrderID]],Purchase_Order!$A$2:$E$1228,5,0)</f>
        <v>1568</v>
      </c>
      <c r="K2601" s="4" t="str">
        <f>IF(Table7[[#This Row],[RejectedQty]]=0,"","Rejected")</f>
        <v>Rejected</v>
      </c>
    </row>
    <row r="2602" spans="1:11" x14ac:dyDescent="0.25">
      <c r="A2602" s="4">
        <v>3473</v>
      </c>
      <c r="B2602" s="4">
        <v>1432</v>
      </c>
      <c r="C2602" s="4">
        <v>3241</v>
      </c>
      <c r="D2602" s="20">
        <v>44187</v>
      </c>
      <c r="E2602" s="21">
        <v>125</v>
      </c>
      <c r="F2602" s="21">
        <v>482</v>
      </c>
      <c r="G2602" s="4">
        <v>550</v>
      </c>
      <c r="H2602" s="4">
        <v>0</v>
      </c>
      <c r="I2602" s="4">
        <v>550</v>
      </c>
      <c r="J2602" s="70">
        <f>VLOOKUP(Table7[[#This Row],[PurchaseOrderID]],Purchase_Order!$A$2:$E$1228,5,0)</f>
        <v>1568</v>
      </c>
      <c r="K2602" s="4" t="str">
        <f>IF(Table7[[#This Row],[RejectedQty]]=0,"","Rejected")</f>
        <v/>
      </c>
    </row>
    <row r="2603" spans="1:11" x14ac:dyDescent="0.25">
      <c r="A2603" s="5">
        <v>3474</v>
      </c>
      <c r="B2603" s="5">
        <v>1433</v>
      </c>
      <c r="C2603" s="5">
        <v>3242</v>
      </c>
      <c r="D2603" s="18">
        <v>44188</v>
      </c>
      <c r="E2603" s="19">
        <v>125</v>
      </c>
      <c r="F2603" s="19">
        <v>402</v>
      </c>
      <c r="G2603" s="5">
        <v>3</v>
      </c>
      <c r="H2603" s="5">
        <v>0</v>
      </c>
      <c r="I2603" s="5">
        <v>3</v>
      </c>
      <c r="J2603" s="70">
        <f>VLOOKUP(Table7[[#This Row],[PurchaseOrderID]],Purchase_Order!$A$2:$E$1228,5,0)</f>
        <v>1648</v>
      </c>
      <c r="K2603" s="4" t="str">
        <f>IF(Table7[[#This Row],[RejectedQty]]=0,"","Rejected")</f>
        <v/>
      </c>
    </row>
    <row r="2604" spans="1:11" x14ac:dyDescent="0.25">
      <c r="A2604" s="4">
        <v>3475</v>
      </c>
      <c r="B2604" s="4">
        <v>1434</v>
      </c>
      <c r="C2604" s="4">
        <v>3243</v>
      </c>
      <c r="D2604" s="20">
        <v>44188</v>
      </c>
      <c r="E2604" s="21">
        <v>125</v>
      </c>
      <c r="F2604" s="21">
        <v>510</v>
      </c>
      <c r="G2604" s="4">
        <v>550</v>
      </c>
      <c r="H2604" s="4">
        <v>0</v>
      </c>
      <c r="I2604" s="4">
        <v>550</v>
      </c>
      <c r="J2604" s="70">
        <f>VLOOKUP(Table7[[#This Row],[PurchaseOrderID]],Purchase_Order!$A$2:$E$1228,5,0)</f>
        <v>1646</v>
      </c>
      <c r="K2604" s="4" t="str">
        <f>IF(Table7[[#This Row],[RejectedQty]]=0,"","Rejected")</f>
        <v/>
      </c>
    </row>
    <row r="2605" spans="1:11" x14ac:dyDescent="0.25">
      <c r="A2605" s="5">
        <v>3476</v>
      </c>
      <c r="B2605" s="5">
        <v>1434</v>
      </c>
      <c r="C2605" s="5">
        <v>3244</v>
      </c>
      <c r="D2605" s="18">
        <v>44188</v>
      </c>
      <c r="E2605" s="19">
        <v>125</v>
      </c>
      <c r="F2605" s="19">
        <v>511</v>
      </c>
      <c r="G2605" s="5">
        <v>550</v>
      </c>
      <c r="H2605" s="5">
        <v>0</v>
      </c>
      <c r="I2605" s="5">
        <v>550</v>
      </c>
      <c r="J2605" s="70">
        <f>VLOOKUP(Table7[[#This Row],[PurchaseOrderID]],Purchase_Order!$A$2:$E$1228,5,0)</f>
        <v>1646</v>
      </c>
      <c r="K2605" s="4" t="str">
        <f>IF(Table7[[#This Row],[RejectedQty]]=0,"","Rejected")</f>
        <v/>
      </c>
    </row>
    <row r="2606" spans="1:11" x14ac:dyDescent="0.25">
      <c r="A2606" s="4">
        <v>3477</v>
      </c>
      <c r="B2606" s="4">
        <v>1435</v>
      </c>
      <c r="C2606" s="4">
        <v>3245</v>
      </c>
      <c r="D2606" s="20">
        <v>44188</v>
      </c>
      <c r="E2606" s="21">
        <v>123</v>
      </c>
      <c r="F2606" s="21">
        <v>403</v>
      </c>
      <c r="G2606" s="4">
        <v>3</v>
      </c>
      <c r="H2606" s="4">
        <v>0</v>
      </c>
      <c r="I2606" s="4">
        <v>3</v>
      </c>
      <c r="J2606" s="70">
        <f>VLOOKUP(Table7[[#This Row],[PurchaseOrderID]],Purchase_Order!$A$2:$E$1228,5,0)</f>
        <v>1672</v>
      </c>
      <c r="K2606" s="4" t="str">
        <f>IF(Table7[[#This Row],[RejectedQty]]=0,"","Rejected")</f>
        <v/>
      </c>
    </row>
    <row r="2607" spans="1:11" x14ac:dyDescent="0.25">
      <c r="A2607" s="5">
        <v>3478</v>
      </c>
      <c r="B2607" s="5">
        <v>1435</v>
      </c>
      <c r="C2607" s="5">
        <v>3246</v>
      </c>
      <c r="D2607" s="18">
        <v>44188</v>
      </c>
      <c r="E2607" s="19">
        <v>125</v>
      </c>
      <c r="F2607" s="19">
        <v>404</v>
      </c>
      <c r="G2607" s="5">
        <v>3</v>
      </c>
      <c r="H2607" s="5">
        <v>0</v>
      </c>
      <c r="I2607" s="5">
        <v>3</v>
      </c>
      <c r="J2607" s="70">
        <f>VLOOKUP(Table7[[#This Row],[PurchaseOrderID]],Purchase_Order!$A$2:$E$1228,5,0)</f>
        <v>1672</v>
      </c>
      <c r="K2607" s="4" t="str">
        <f>IF(Table7[[#This Row],[RejectedQty]]=0,"","Rejected")</f>
        <v/>
      </c>
    </row>
    <row r="2608" spans="1:11" x14ac:dyDescent="0.25">
      <c r="A2608" s="4">
        <v>3479</v>
      </c>
      <c r="B2608" s="4">
        <v>1435</v>
      </c>
      <c r="C2608" s="4">
        <v>3247</v>
      </c>
      <c r="D2608" s="20">
        <v>44188</v>
      </c>
      <c r="E2608" s="21">
        <v>125</v>
      </c>
      <c r="F2608" s="21">
        <v>405</v>
      </c>
      <c r="G2608" s="4">
        <v>3</v>
      </c>
      <c r="H2608" s="4">
        <v>0</v>
      </c>
      <c r="I2608" s="4">
        <v>3</v>
      </c>
      <c r="J2608" s="70">
        <f>VLOOKUP(Table7[[#This Row],[PurchaseOrderID]],Purchase_Order!$A$2:$E$1228,5,0)</f>
        <v>1672</v>
      </c>
      <c r="K2608" s="4" t="str">
        <f>IF(Table7[[#This Row],[RejectedQty]]=0,"","Rejected")</f>
        <v/>
      </c>
    </row>
    <row r="2609" spans="1:11" x14ac:dyDescent="0.25">
      <c r="A2609" s="5">
        <v>3480</v>
      </c>
      <c r="B2609" s="5">
        <v>1435</v>
      </c>
      <c r="C2609" s="5">
        <v>3248</v>
      </c>
      <c r="D2609" s="18">
        <v>44188</v>
      </c>
      <c r="E2609" s="19">
        <v>125</v>
      </c>
      <c r="F2609" s="19">
        <v>406</v>
      </c>
      <c r="G2609" s="5">
        <v>3</v>
      </c>
      <c r="H2609" s="5">
        <v>0</v>
      </c>
      <c r="I2609" s="5">
        <v>3</v>
      </c>
      <c r="J2609" s="70">
        <f>VLOOKUP(Table7[[#This Row],[PurchaseOrderID]],Purchase_Order!$A$2:$E$1228,5,0)</f>
        <v>1672</v>
      </c>
      <c r="K2609" s="4" t="str">
        <f>IF(Table7[[#This Row],[RejectedQty]]=0,"","Rejected")</f>
        <v/>
      </c>
    </row>
    <row r="2610" spans="1:11" x14ac:dyDescent="0.25">
      <c r="A2610" s="4">
        <v>3481</v>
      </c>
      <c r="B2610" s="4">
        <v>1435</v>
      </c>
      <c r="C2610" s="4">
        <v>3249</v>
      </c>
      <c r="D2610" s="20">
        <v>44188</v>
      </c>
      <c r="E2610" s="21">
        <v>123</v>
      </c>
      <c r="F2610" s="21">
        <v>407</v>
      </c>
      <c r="G2610" s="4">
        <v>3</v>
      </c>
      <c r="H2610" s="4">
        <v>0</v>
      </c>
      <c r="I2610" s="4">
        <v>3</v>
      </c>
      <c r="J2610" s="70">
        <f>VLOOKUP(Table7[[#This Row],[PurchaseOrderID]],Purchase_Order!$A$2:$E$1228,5,0)</f>
        <v>1672</v>
      </c>
      <c r="K2610" s="4" t="str">
        <f>IF(Table7[[#This Row],[RejectedQty]]=0,"","Rejected")</f>
        <v/>
      </c>
    </row>
    <row r="2611" spans="1:11" x14ac:dyDescent="0.25">
      <c r="A2611" s="5">
        <v>3482</v>
      </c>
      <c r="B2611" s="5">
        <v>1435</v>
      </c>
      <c r="C2611" s="5">
        <v>3250</v>
      </c>
      <c r="D2611" s="18">
        <v>44188</v>
      </c>
      <c r="E2611" s="19">
        <v>123</v>
      </c>
      <c r="F2611" s="19">
        <v>408</v>
      </c>
      <c r="G2611" s="5">
        <v>3</v>
      </c>
      <c r="H2611" s="5">
        <v>0</v>
      </c>
      <c r="I2611" s="5">
        <v>3</v>
      </c>
      <c r="J2611" s="70">
        <f>VLOOKUP(Table7[[#This Row],[PurchaseOrderID]],Purchase_Order!$A$2:$E$1228,5,0)</f>
        <v>1672</v>
      </c>
      <c r="K2611" s="4" t="str">
        <f>IF(Table7[[#This Row],[RejectedQty]]=0,"","Rejected")</f>
        <v/>
      </c>
    </row>
    <row r="2612" spans="1:11" x14ac:dyDescent="0.25">
      <c r="A2612" s="4">
        <v>3483</v>
      </c>
      <c r="B2612" s="4">
        <v>1435</v>
      </c>
      <c r="C2612" s="4">
        <v>3251</v>
      </c>
      <c r="D2612" s="20">
        <v>44188</v>
      </c>
      <c r="E2612" s="21">
        <v>123</v>
      </c>
      <c r="F2612" s="21">
        <v>409</v>
      </c>
      <c r="G2612" s="4">
        <v>3</v>
      </c>
      <c r="H2612" s="4">
        <v>0</v>
      </c>
      <c r="I2612" s="4">
        <v>3</v>
      </c>
      <c r="J2612" s="70">
        <f>VLOOKUP(Table7[[#This Row],[PurchaseOrderID]],Purchase_Order!$A$2:$E$1228,5,0)</f>
        <v>1672</v>
      </c>
      <c r="K2612" s="4" t="str">
        <f>IF(Table7[[#This Row],[RejectedQty]]=0,"","Rejected")</f>
        <v/>
      </c>
    </row>
    <row r="2613" spans="1:11" x14ac:dyDescent="0.25">
      <c r="A2613" s="5">
        <v>3484</v>
      </c>
      <c r="B2613" s="5">
        <v>1435</v>
      </c>
      <c r="C2613" s="5">
        <v>3252</v>
      </c>
      <c r="D2613" s="18">
        <v>44188</v>
      </c>
      <c r="E2613" s="19">
        <v>123</v>
      </c>
      <c r="F2613" s="19">
        <v>914</v>
      </c>
      <c r="G2613" s="5">
        <v>550</v>
      </c>
      <c r="H2613" s="5">
        <v>0</v>
      </c>
      <c r="I2613" s="5">
        <v>550</v>
      </c>
      <c r="J2613" s="70">
        <f>VLOOKUP(Table7[[#This Row],[PurchaseOrderID]],Purchase_Order!$A$2:$E$1228,5,0)</f>
        <v>1672</v>
      </c>
      <c r="K2613" s="4" t="str">
        <f>IF(Table7[[#This Row],[RejectedQty]]=0,"","Rejected")</f>
        <v/>
      </c>
    </row>
    <row r="2614" spans="1:11" x14ac:dyDescent="0.25">
      <c r="A2614" s="4">
        <v>3485</v>
      </c>
      <c r="B2614" s="4">
        <v>1435</v>
      </c>
      <c r="C2614" s="4">
        <v>3253</v>
      </c>
      <c r="D2614" s="20">
        <v>44188</v>
      </c>
      <c r="E2614" s="21">
        <v>123</v>
      </c>
      <c r="F2614" s="21">
        <v>915</v>
      </c>
      <c r="G2614" s="4">
        <v>550</v>
      </c>
      <c r="H2614" s="4">
        <v>0</v>
      </c>
      <c r="I2614" s="4">
        <v>550</v>
      </c>
      <c r="J2614" s="70">
        <f>VLOOKUP(Table7[[#This Row],[PurchaseOrderID]],Purchase_Order!$A$2:$E$1228,5,0)</f>
        <v>1672</v>
      </c>
      <c r="K2614" s="4" t="str">
        <f>IF(Table7[[#This Row],[RejectedQty]]=0,"","Rejected")</f>
        <v/>
      </c>
    </row>
    <row r="2615" spans="1:11" x14ac:dyDescent="0.25">
      <c r="A2615" s="5">
        <v>3486</v>
      </c>
      <c r="B2615" s="5">
        <v>1435</v>
      </c>
      <c r="C2615" s="5">
        <v>3254</v>
      </c>
      <c r="D2615" s="18">
        <v>44188</v>
      </c>
      <c r="E2615" s="19">
        <v>123</v>
      </c>
      <c r="F2615" s="19">
        <v>916</v>
      </c>
      <c r="G2615" s="5">
        <v>550</v>
      </c>
      <c r="H2615" s="5">
        <v>0</v>
      </c>
      <c r="I2615" s="5">
        <v>550</v>
      </c>
      <c r="J2615" s="70">
        <f>VLOOKUP(Table7[[#This Row],[PurchaseOrderID]],Purchase_Order!$A$2:$E$1228,5,0)</f>
        <v>1672</v>
      </c>
      <c r="K2615" s="4" t="str">
        <f>IF(Table7[[#This Row],[RejectedQty]]=0,"","Rejected")</f>
        <v/>
      </c>
    </row>
    <row r="2616" spans="1:11" x14ac:dyDescent="0.25">
      <c r="A2616" s="4">
        <v>3487</v>
      </c>
      <c r="B2616" s="4">
        <v>1436</v>
      </c>
      <c r="C2616" s="4">
        <v>3255</v>
      </c>
      <c r="D2616" s="20">
        <v>44188</v>
      </c>
      <c r="E2616" s="21">
        <v>123</v>
      </c>
      <c r="F2616" s="21">
        <v>525</v>
      </c>
      <c r="G2616" s="4">
        <v>468</v>
      </c>
      <c r="H2616" s="4">
        <v>0</v>
      </c>
      <c r="I2616" s="4">
        <v>468</v>
      </c>
      <c r="J2616" s="70">
        <f>VLOOKUP(Table7[[#This Row],[PurchaseOrderID]],Purchase_Order!$A$2:$E$1228,5,0)</f>
        <v>1600</v>
      </c>
      <c r="K2616" s="4" t="str">
        <f>IF(Table7[[#This Row],[RejectedQty]]=0,"","Rejected")</f>
        <v/>
      </c>
    </row>
    <row r="2617" spans="1:11" x14ac:dyDescent="0.25">
      <c r="A2617" s="5">
        <v>3488</v>
      </c>
      <c r="B2617" s="5">
        <v>1437</v>
      </c>
      <c r="C2617" s="5">
        <v>3256</v>
      </c>
      <c r="D2617" s="18">
        <v>44191</v>
      </c>
      <c r="E2617" s="19">
        <v>125</v>
      </c>
      <c r="F2617" s="19">
        <v>526</v>
      </c>
      <c r="G2617" s="5">
        <v>550</v>
      </c>
      <c r="H2617" s="5">
        <v>0</v>
      </c>
      <c r="I2617" s="5">
        <v>550</v>
      </c>
      <c r="J2617" s="70">
        <f>VLOOKUP(Table7[[#This Row],[PurchaseOrderID]],Purchase_Order!$A$2:$E$1228,5,0)</f>
        <v>1522</v>
      </c>
      <c r="K2617" s="4" t="str">
        <f>IF(Table7[[#This Row],[RejectedQty]]=0,"","Rejected")</f>
        <v/>
      </c>
    </row>
    <row r="2618" spans="1:11" x14ac:dyDescent="0.25">
      <c r="A2618" s="4">
        <v>3489</v>
      </c>
      <c r="B2618" s="4">
        <v>1438</v>
      </c>
      <c r="C2618" s="4">
        <v>3257</v>
      </c>
      <c r="D2618" s="20">
        <v>44191</v>
      </c>
      <c r="E2618" s="21">
        <v>125</v>
      </c>
      <c r="F2618" s="21">
        <v>908</v>
      </c>
      <c r="G2618" s="4">
        <v>550</v>
      </c>
      <c r="H2618" s="4">
        <v>0</v>
      </c>
      <c r="I2618" s="4">
        <v>550</v>
      </c>
      <c r="J2618" s="70">
        <f>VLOOKUP(Table7[[#This Row],[PurchaseOrderID]],Purchase_Order!$A$2:$E$1228,5,0)</f>
        <v>1570</v>
      </c>
      <c r="K2618" s="4" t="str">
        <f>IF(Table7[[#This Row],[RejectedQty]]=0,"","Rejected")</f>
        <v/>
      </c>
    </row>
    <row r="2619" spans="1:11" x14ac:dyDescent="0.25">
      <c r="A2619" s="5">
        <v>3490</v>
      </c>
      <c r="B2619" s="5">
        <v>1438</v>
      </c>
      <c r="C2619" s="5">
        <v>3258</v>
      </c>
      <c r="D2619" s="18">
        <v>44191</v>
      </c>
      <c r="E2619" s="19">
        <v>123</v>
      </c>
      <c r="F2619" s="19">
        <v>909</v>
      </c>
      <c r="G2619" s="5">
        <v>550</v>
      </c>
      <c r="H2619" s="5">
        <v>0</v>
      </c>
      <c r="I2619" s="5">
        <v>550</v>
      </c>
      <c r="J2619" s="70">
        <f>VLOOKUP(Table7[[#This Row],[PurchaseOrderID]],Purchase_Order!$A$2:$E$1228,5,0)</f>
        <v>1570</v>
      </c>
      <c r="K2619" s="4" t="str">
        <f>IF(Table7[[#This Row],[RejectedQty]]=0,"","Rejected")</f>
        <v/>
      </c>
    </row>
    <row r="2620" spans="1:11" x14ac:dyDescent="0.25">
      <c r="A2620" s="4">
        <v>3491</v>
      </c>
      <c r="B2620" s="4">
        <v>1438</v>
      </c>
      <c r="C2620" s="4">
        <v>3259</v>
      </c>
      <c r="D2620" s="20">
        <v>44191</v>
      </c>
      <c r="E2620" s="21">
        <v>125</v>
      </c>
      <c r="F2620" s="21">
        <v>913</v>
      </c>
      <c r="G2620" s="4">
        <v>550</v>
      </c>
      <c r="H2620" s="4">
        <v>0</v>
      </c>
      <c r="I2620" s="4">
        <v>550</v>
      </c>
      <c r="J2620" s="70">
        <f>VLOOKUP(Table7[[#This Row],[PurchaseOrderID]],Purchase_Order!$A$2:$E$1228,5,0)</f>
        <v>1570</v>
      </c>
      <c r="K2620" s="4" t="str">
        <f>IF(Table7[[#This Row],[RejectedQty]]=0,"","Rejected")</f>
        <v/>
      </c>
    </row>
    <row r="2621" spans="1:11" x14ac:dyDescent="0.25">
      <c r="A2621" s="5">
        <v>3492</v>
      </c>
      <c r="B2621" s="5">
        <v>1439</v>
      </c>
      <c r="C2621" s="5">
        <v>3260</v>
      </c>
      <c r="D2621" s="18">
        <v>44191</v>
      </c>
      <c r="E2621" s="19">
        <v>123</v>
      </c>
      <c r="F2621" s="19">
        <v>356</v>
      </c>
      <c r="G2621" s="5">
        <v>60</v>
      </c>
      <c r="H2621" s="5">
        <v>0</v>
      </c>
      <c r="I2621" s="5">
        <v>60</v>
      </c>
      <c r="J2621" s="70">
        <f>VLOOKUP(Table7[[#This Row],[PurchaseOrderID]],Purchase_Order!$A$2:$E$1228,5,0)</f>
        <v>1516</v>
      </c>
      <c r="K2621" s="4" t="str">
        <f>IF(Table7[[#This Row],[RejectedQty]]=0,"","Rejected")</f>
        <v/>
      </c>
    </row>
    <row r="2622" spans="1:11" x14ac:dyDescent="0.25">
      <c r="A2622" s="4">
        <v>3493</v>
      </c>
      <c r="B2622" s="4">
        <v>1439</v>
      </c>
      <c r="C2622" s="4">
        <v>3261</v>
      </c>
      <c r="D2622" s="20">
        <v>44191</v>
      </c>
      <c r="E2622" s="21">
        <v>123</v>
      </c>
      <c r="F2622" s="21">
        <v>357</v>
      </c>
      <c r="G2622" s="4">
        <v>60</v>
      </c>
      <c r="H2622" s="4">
        <v>0</v>
      </c>
      <c r="I2622" s="4">
        <v>60</v>
      </c>
      <c r="J2622" s="70">
        <f>VLOOKUP(Table7[[#This Row],[PurchaseOrderID]],Purchase_Order!$A$2:$E$1228,5,0)</f>
        <v>1516</v>
      </c>
      <c r="K2622" s="4" t="str">
        <f>IF(Table7[[#This Row],[RejectedQty]]=0,"","Rejected")</f>
        <v/>
      </c>
    </row>
    <row r="2623" spans="1:11" x14ac:dyDescent="0.25">
      <c r="A2623" s="5">
        <v>3494</v>
      </c>
      <c r="B2623" s="5">
        <v>1440</v>
      </c>
      <c r="C2623" s="5">
        <v>3262</v>
      </c>
      <c r="D2623" s="18">
        <v>44191</v>
      </c>
      <c r="E2623" s="19">
        <v>125</v>
      </c>
      <c r="F2623" s="19">
        <v>935</v>
      </c>
      <c r="G2623" s="5">
        <v>550</v>
      </c>
      <c r="H2623" s="5">
        <v>0</v>
      </c>
      <c r="I2623" s="5">
        <v>550</v>
      </c>
      <c r="J2623" s="70">
        <f>VLOOKUP(Table7[[#This Row],[PurchaseOrderID]],Purchase_Order!$A$2:$E$1228,5,0)</f>
        <v>1506</v>
      </c>
      <c r="K2623" s="4" t="str">
        <f>IF(Table7[[#This Row],[RejectedQty]]=0,"","Rejected")</f>
        <v/>
      </c>
    </row>
    <row r="2624" spans="1:11" x14ac:dyDescent="0.25">
      <c r="A2624" s="4">
        <v>3495</v>
      </c>
      <c r="B2624" s="4">
        <v>1440</v>
      </c>
      <c r="C2624" s="4">
        <v>3263</v>
      </c>
      <c r="D2624" s="20">
        <v>44191</v>
      </c>
      <c r="E2624" s="21">
        <v>125</v>
      </c>
      <c r="F2624" s="21">
        <v>936</v>
      </c>
      <c r="G2624" s="4">
        <v>550</v>
      </c>
      <c r="H2624" s="4">
        <v>55</v>
      </c>
      <c r="I2624" s="4">
        <v>495</v>
      </c>
      <c r="J2624" s="70">
        <f>VLOOKUP(Table7[[#This Row],[PurchaseOrderID]],Purchase_Order!$A$2:$E$1228,5,0)</f>
        <v>1506</v>
      </c>
      <c r="K2624" s="4" t="str">
        <f>IF(Table7[[#This Row],[RejectedQty]]=0,"","Rejected")</f>
        <v>Rejected</v>
      </c>
    </row>
    <row r="2625" spans="1:11" x14ac:dyDescent="0.25">
      <c r="A2625" s="5">
        <v>3496</v>
      </c>
      <c r="B2625" s="5">
        <v>1441</v>
      </c>
      <c r="C2625" s="5">
        <v>3264</v>
      </c>
      <c r="D2625" s="18">
        <v>44191</v>
      </c>
      <c r="E2625" s="19">
        <v>125</v>
      </c>
      <c r="F2625" s="19">
        <v>524</v>
      </c>
      <c r="G2625" s="5">
        <v>550</v>
      </c>
      <c r="H2625" s="5">
        <v>0</v>
      </c>
      <c r="I2625" s="5">
        <v>550</v>
      </c>
      <c r="J2625" s="70">
        <f>VLOOKUP(Table7[[#This Row],[PurchaseOrderID]],Purchase_Order!$A$2:$E$1228,5,0)</f>
        <v>1626</v>
      </c>
      <c r="K2625" s="4" t="str">
        <f>IF(Table7[[#This Row],[RejectedQty]]=0,"","Rejected")</f>
        <v/>
      </c>
    </row>
    <row r="2626" spans="1:11" x14ac:dyDescent="0.25">
      <c r="A2626" s="4">
        <v>3497</v>
      </c>
      <c r="B2626" s="4">
        <v>1442</v>
      </c>
      <c r="C2626" s="4">
        <v>3265</v>
      </c>
      <c r="D2626" s="20">
        <v>44191</v>
      </c>
      <c r="E2626" s="21">
        <v>125</v>
      </c>
      <c r="F2626" s="21">
        <v>911</v>
      </c>
      <c r="G2626" s="4">
        <v>550</v>
      </c>
      <c r="H2626" s="4">
        <v>82</v>
      </c>
      <c r="I2626" s="4">
        <v>468</v>
      </c>
      <c r="J2626" s="70">
        <f>VLOOKUP(Table7[[#This Row],[PurchaseOrderID]],Purchase_Order!$A$2:$E$1228,5,0)</f>
        <v>1542</v>
      </c>
      <c r="K2626" s="4" t="str">
        <f>IF(Table7[[#This Row],[RejectedQty]]=0,"","Rejected")</f>
        <v>Rejected</v>
      </c>
    </row>
    <row r="2627" spans="1:11" x14ac:dyDescent="0.25">
      <c r="A2627" s="5">
        <v>3498</v>
      </c>
      <c r="B2627" s="5">
        <v>1442</v>
      </c>
      <c r="C2627" s="5">
        <v>3266</v>
      </c>
      <c r="D2627" s="18">
        <v>44191</v>
      </c>
      <c r="E2627" s="19">
        <v>123</v>
      </c>
      <c r="F2627" s="19">
        <v>912</v>
      </c>
      <c r="G2627" s="5">
        <v>550</v>
      </c>
      <c r="H2627" s="5">
        <v>0</v>
      </c>
      <c r="I2627" s="5">
        <v>550</v>
      </c>
      <c r="J2627" s="70">
        <f>VLOOKUP(Table7[[#This Row],[PurchaseOrderID]],Purchase_Order!$A$2:$E$1228,5,0)</f>
        <v>1542</v>
      </c>
      <c r="K2627" s="4" t="str">
        <f>IF(Table7[[#This Row],[RejectedQty]]=0,"","Rejected")</f>
        <v/>
      </c>
    </row>
    <row r="2628" spans="1:11" x14ac:dyDescent="0.25">
      <c r="A2628" s="4">
        <v>3499</v>
      </c>
      <c r="B2628" s="4">
        <v>1443</v>
      </c>
      <c r="C2628" s="4">
        <v>3267</v>
      </c>
      <c r="D2628" s="20">
        <v>44191</v>
      </c>
      <c r="E2628" s="21">
        <v>125</v>
      </c>
      <c r="F2628" s="21">
        <v>910</v>
      </c>
      <c r="G2628" s="4">
        <v>550</v>
      </c>
      <c r="H2628" s="4">
        <v>0</v>
      </c>
      <c r="I2628" s="4">
        <v>550</v>
      </c>
      <c r="J2628" s="70">
        <f>VLOOKUP(Table7[[#This Row],[PurchaseOrderID]],Purchase_Order!$A$2:$E$1228,5,0)</f>
        <v>1610</v>
      </c>
      <c r="K2628" s="4" t="str">
        <f>IF(Table7[[#This Row],[RejectedQty]]=0,"","Rejected")</f>
        <v/>
      </c>
    </row>
    <row r="2629" spans="1:11" x14ac:dyDescent="0.25">
      <c r="A2629" s="5">
        <v>3500</v>
      </c>
      <c r="B2629" s="5">
        <v>1444</v>
      </c>
      <c r="C2629" s="5">
        <v>3268</v>
      </c>
      <c r="D2629" s="18">
        <v>44191</v>
      </c>
      <c r="E2629" s="19">
        <v>125</v>
      </c>
      <c r="F2629" s="19">
        <v>937</v>
      </c>
      <c r="G2629" s="5">
        <v>550</v>
      </c>
      <c r="H2629" s="5">
        <v>0</v>
      </c>
      <c r="I2629" s="5">
        <v>550</v>
      </c>
      <c r="J2629" s="70">
        <f>VLOOKUP(Table7[[#This Row],[PurchaseOrderID]],Purchase_Order!$A$2:$E$1228,5,0)</f>
        <v>1638</v>
      </c>
      <c r="K2629" s="4" t="str">
        <f>IF(Table7[[#This Row],[RejectedQty]]=0,"","Rejected")</f>
        <v/>
      </c>
    </row>
    <row r="2630" spans="1:11" x14ac:dyDescent="0.25">
      <c r="A2630" s="4">
        <v>3501</v>
      </c>
      <c r="B2630" s="4">
        <v>1445</v>
      </c>
      <c r="C2630" s="4">
        <v>3269</v>
      </c>
      <c r="D2630" s="20">
        <v>44191</v>
      </c>
      <c r="E2630" s="21">
        <v>125</v>
      </c>
      <c r="F2630" s="21">
        <v>473</v>
      </c>
      <c r="G2630" s="4">
        <v>3</v>
      </c>
      <c r="H2630" s="4">
        <v>0</v>
      </c>
      <c r="I2630" s="4">
        <v>3</v>
      </c>
      <c r="J2630" s="70">
        <f>VLOOKUP(Table7[[#This Row],[PurchaseOrderID]],Purchase_Order!$A$2:$E$1228,5,0)</f>
        <v>1582</v>
      </c>
      <c r="K2630" s="4" t="str">
        <f>IF(Table7[[#This Row],[RejectedQty]]=0,"","Rejected")</f>
        <v/>
      </c>
    </row>
    <row r="2631" spans="1:11" x14ac:dyDescent="0.25">
      <c r="A2631" s="5">
        <v>3502</v>
      </c>
      <c r="B2631" s="5">
        <v>1445</v>
      </c>
      <c r="C2631" s="5">
        <v>3270</v>
      </c>
      <c r="D2631" s="18">
        <v>44191</v>
      </c>
      <c r="E2631" s="19">
        <v>123</v>
      </c>
      <c r="F2631" s="19">
        <v>474</v>
      </c>
      <c r="G2631" s="5">
        <v>3</v>
      </c>
      <c r="H2631" s="5">
        <v>0</v>
      </c>
      <c r="I2631" s="5">
        <v>3</v>
      </c>
      <c r="J2631" s="70">
        <f>VLOOKUP(Table7[[#This Row],[PurchaseOrderID]],Purchase_Order!$A$2:$E$1228,5,0)</f>
        <v>1582</v>
      </c>
      <c r="K2631" s="4" t="str">
        <f>IF(Table7[[#This Row],[RejectedQty]]=0,"","Rejected")</f>
        <v/>
      </c>
    </row>
    <row r="2632" spans="1:11" x14ac:dyDescent="0.25">
      <c r="A2632" s="4">
        <v>3503</v>
      </c>
      <c r="B2632" s="4">
        <v>1445</v>
      </c>
      <c r="C2632" s="4">
        <v>3271</v>
      </c>
      <c r="D2632" s="20">
        <v>44191</v>
      </c>
      <c r="E2632" s="21">
        <v>123</v>
      </c>
      <c r="F2632" s="21">
        <v>475</v>
      </c>
      <c r="G2632" s="4">
        <v>3</v>
      </c>
      <c r="H2632" s="4">
        <v>0</v>
      </c>
      <c r="I2632" s="4">
        <v>3</v>
      </c>
      <c r="J2632" s="70">
        <f>VLOOKUP(Table7[[#This Row],[PurchaseOrderID]],Purchase_Order!$A$2:$E$1228,5,0)</f>
        <v>1582</v>
      </c>
      <c r="K2632" s="4" t="str">
        <f>IF(Table7[[#This Row],[RejectedQty]]=0,"","Rejected")</f>
        <v/>
      </c>
    </row>
    <row r="2633" spans="1:11" x14ac:dyDescent="0.25">
      <c r="A2633" s="5">
        <v>3504</v>
      </c>
      <c r="B2633" s="5">
        <v>1446</v>
      </c>
      <c r="C2633" s="5">
        <v>3272</v>
      </c>
      <c r="D2633" s="18">
        <v>44191</v>
      </c>
      <c r="E2633" s="19">
        <v>123</v>
      </c>
      <c r="F2633" s="19">
        <v>462</v>
      </c>
      <c r="G2633" s="5">
        <v>3</v>
      </c>
      <c r="H2633" s="5">
        <v>0</v>
      </c>
      <c r="I2633" s="5">
        <v>3</v>
      </c>
      <c r="J2633" s="70">
        <f>VLOOKUP(Table7[[#This Row],[PurchaseOrderID]],Purchase_Order!$A$2:$E$1228,5,0)</f>
        <v>1510</v>
      </c>
      <c r="K2633" s="4" t="str">
        <f>IF(Table7[[#This Row],[RejectedQty]]=0,"","Rejected")</f>
        <v/>
      </c>
    </row>
    <row r="2634" spans="1:11" x14ac:dyDescent="0.25">
      <c r="A2634" s="4">
        <v>3505</v>
      </c>
      <c r="B2634" s="4">
        <v>1447</v>
      </c>
      <c r="C2634" s="4">
        <v>3273</v>
      </c>
      <c r="D2634" s="20">
        <v>44191</v>
      </c>
      <c r="E2634" s="21">
        <v>123</v>
      </c>
      <c r="F2634" s="21">
        <v>510</v>
      </c>
      <c r="G2634" s="4">
        <v>550</v>
      </c>
      <c r="H2634" s="4">
        <v>0</v>
      </c>
      <c r="I2634" s="4">
        <v>550</v>
      </c>
      <c r="J2634" s="70">
        <f>VLOOKUP(Table7[[#This Row],[PurchaseOrderID]],Purchase_Order!$A$2:$E$1228,5,0)</f>
        <v>1526</v>
      </c>
      <c r="K2634" s="4" t="str">
        <f>IF(Table7[[#This Row],[RejectedQty]]=0,"","Rejected")</f>
        <v/>
      </c>
    </row>
    <row r="2635" spans="1:11" x14ac:dyDescent="0.25">
      <c r="A2635" s="5">
        <v>3506</v>
      </c>
      <c r="B2635" s="5">
        <v>1447</v>
      </c>
      <c r="C2635" s="5">
        <v>3274</v>
      </c>
      <c r="D2635" s="18">
        <v>44191</v>
      </c>
      <c r="E2635" s="19">
        <v>123</v>
      </c>
      <c r="F2635" s="19">
        <v>511</v>
      </c>
      <c r="G2635" s="5">
        <v>550</v>
      </c>
      <c r="H2635" s="5">
        <v>0</v>
      </c>
      <c r="I2635" s="5">
        <v>550</v>
      </c>
      <c r="J2635" s="70">
        <f>VLOOKUP(Table7[[#This Row],[PurchaseOrderID]],Purchase_Order!$A$2:$E$1228,5,0)</f>
        <v>1526</v>
      </c>
      <c r="K2635" s="4" t="str">
        <f>IF(Table7[[#This Row],[RejectedQty]]=0,"","Rejected")</f>
        <v/>
      </c>
    </row>
    <row r="2636" spans="1:11" x14ac:dyDescent="0.25">
      <c r="A2636" s="4">
        <v>3507</v>
      </c>
      <c r="B2636" s="4">
        <v>1448</v>
      </c>
      <c r="C2636" s="4">
        <v>3275</v>
      </c>
      <c r="D2636" s="20">
        <v>44191</v>
      </c>
      <c r="E2636" s="21">
        <v>123</v>
      </c>
      <c r="F2636" s="21">
        <v>527</v>
      </c>
      <c r="G2636" s="4">
        <v>550</v>
      </c>
      <c r="H2636" s="4">
        <v>0</v>
      </c>
      <c r="I2636" s="4">
        <v>550</v>
      </c>
      <c r="J2636" s="70">
        <f>VLOOKUP(Table7[[#This Row],[PurchaseOrderID]],Purchase_Order!$A$2:$E$1228,5,0)</f>
        <v>1644</v>
      </c>
      <c r="K2636" s="4" t="str">
        <f>IF(Table7[[#This Row],[RejectedQty]]=0,"","Rejected")</f>
        <v/>
      </c>
    </row>
    <row r="2637" spans="1:11" x14ac:dyDescent="0.25">
      <c r="A2637" s="5">
        <v>3508</v>
      </c>
      <c r="B2637" s="5">
        <v>1449</v>
      </c>
      <c r="C2637" s="5">
        <v>3276</v>
      </c>
      <c r="D2637" s="18">
        <v>44191</v>
      </c>
      <c r="E2637" s="19">
        <v>123</v>
      </c>
      <c r="F2637" s="19">
        <v>938</v>
      </c>
      <c r="G2637" s="5">
        <v>550</v>
      </c>
      <c r="H2637" s="5">
        <v>0</v>
      </c>
      <c r="I2637" s="5">
        <v>550</v>
      </c>
      <c r="J2637" s="70">
        <f>VLOOKUP(Table7[[#This Row],[PurchaseOrderID]],Purchase_Order!$A$2:$E$1228,5,0)</f>
        <v>1680</v>
      </c>
      <c r="K2637" s="4" t="str">
        <f>IF(Table7[[#This Row],[RejectedQty]]=0,"","Rejected")</f>
        <v/>
      </c>
    </row>
    <row r="2638" spans="1:11" x14ac:dyDescent="0.25">
      <c r="A2638" s="4">
        <v>3509</v>
      </c>
      <c r="B2638" s="4">
        <v>1449</v>
      </c>
      <c r="C2638" s="4">
        <v>3277</v>
      </c>
      <c r="D2638" s="20">
        <v>44191</v>
      </c>
      <c r="E2638" s="21">
        <v>125</v>
      </c>
      <c r="F2638" s="21">
        <v>939</v>
      </c>
      <c r="G2638" s="4">
        <v>550</v>
      </c>
      <c r="H2638" s="4">
        <v>0</v>
      </c>
      <c r="I2638" s="4">
        <v>550</v>
      </c>
      <c r="J2638" s="70">
        <f>VLOOKUP(Table7[[#This Row],[PurchaseOrderID]],Purchase_Order!$A$2:$E$1228,5,0)</f>
        <v>1680</v>
      </c>
      <c r="K2638" s="4" t="str">
        <f>IF(Table7[[#This Row],[RejectedQty]]=0,"","Rejected")</f>
        <v/>
      </c>
    </row>
    <row r="2639" spans="1:11" x14ac:dyDescent="0.25">
      <c r="A2639" s="5">
        <v>3510</v>
      </c>
      <c r="B2639" s="5">
        <v>1449</v>
      </c>
      <c r="C2639" s="5">
        <v>3278</v>
      </c>
      <c r="D2639" s="18">
        <v>44191</v>
      </c>
      <c r="E2639" s="19">
        <v>125</v>
      </c>
      <c r="F2639" s="19">
        <v>509</v>
      </c>
      <c r="G2639" s="5">
        <v>550</v>
      </c>
      <c r="H2639" s="5">
        <v>0</v>
      </c>
      <c r="I2639" s="5">
        <v>550</v>
      </c>
      <c r="J2639" s="70">
        <f>VLOOKUP(Table7[[#This Row],[PurchaseOrderID]],Purchase_Order!$A$2:$E$1228,5,0)</f>
        <v>1680</v>
      </c>
      <c r="K2639" s="4" t="str">
        <f>IF(Table7[[#This Row],[RejectedQty]]=0,"","Rejected")</f>
        <v/>
      </c>
    </row>
    <row r="2640" spans="1:11" x14ac:dyDescent="0.25">
      <c r="A2640" s="4">
        <v>3511</v>
      </c>
      <c r="B2640" s="4">
        <v>1450</v>
      </c>
      <c r="C2640" s="4">
        <v>3279</v>
      </c>
      <c r="D2640" s="20">
        <v>44191</v>
      </c>
      <c r="E2640" s="21">
        <v>123</v>
      </c>
      <c r="F2640" s="21">
        <v>492</v>
      </c>
      <c r="G2640" s="4">
        <v>60</v>
      </c>
      <c r="H2640" s="4">
        <v>0</v>
      </c>
      <c r="I2640" s="4">
        <v>60</v>
      </c>
      <c r="J2640" s="70">
        <f>VLOOKUP(Table7[[#This Row],[PurchaseOrderID]],Purchase_Order!$A$2:$E$1228,5,0)</f>
        <v>1584</v>
      </c>
      <c r="K2640" s="4" t="str">
        <f>IF(Table7[[#This Row],[RejectedQty]]=0,"","Rejected")</f>
        <v/>
      </c>
    </row>
    <row r="2641" spans="1:11" x14ac:dyDescent="0.25">
      <c r="A2641" s="5">
        <v>3512</v>
      </c>
      <c r="B2641" s="5">
        <v>1450</v>
      </c>
      <c r="C2641" s="5">
        <v>3280</v>
      </c>
      <c r="D2641" s="18">
        <v>44191</v>
      </c>
      <c r="E2641" s="19">
        <v>125</v>
      </c>
      <c r="F2641" s="19">
        <v>493</v>
      </c>
      <c r="G2641" s="5">
        <v>60</v>
      </c>
      <c r="H2641" s="5">
        <v>6</v>
      </c>
      <c r="I2641" s="5">
        <v>54</v>
      </c>
      <c r="J2641" s="70">
        <f>VLOOKUP(Table7[[#This Row],[PurchaseOrderID]],Purchase_Order!$A$2:$E$1228,5,0)</f>
        <v>1584</v>
      </c>
      <c r="K2641" s="4" t="str">
        <f>IF(Table7[[#This Row],[RejectedQty]]=0,"","Rejected")</f>
        <v>Rejected</v>
      </c>
    </row>
    <row r="2642" spans="1:11" x14ac:dyDescent="0.25">
      <c r="A2642" s="4">
        <v>3513</v>
      </c>
      <c r="B2642" s="4">
        <v>1450</v>
      </c>
      <c r="C2642" s="4">
        <v>3281</v>
      </c>
      <c r="D2642" s="20">
        <v>44191</v>
      </c>
      <c r="E2642" s="21">
        <v>123</v>
      </c>
      <c r="F2642" s="21">
        <v>494</v>
      </c>
      <c r="G2642" s="4">
        <v>60</v>
      </c>
      <c r="H2642" s="4">
        <v>0</v>
      </c>
      <c r="I2642" s="4">
        <v>60</v>
      </c>
      <c r="J2642" s="70">
        <f>VLOOKUP(Table7[[#This Row],[PurchaseOrderID]],Purchase_Order!$A$2:$E$1228,5,0)</f>
        <v>1584</v>
      </c>
      <c r="K2642" s="4" t="str">
        <f>IF(Table7[[#This Row],[RejectedQty]]=0,"","Rejected")</f>
        <v/>
      </c>
    </row>
    <row r="2643" spans="1:11" x14ac:dyDescent="0.25">
      <c r="A2643" s="5">
        <v>3514</v>
      </c>
      <c r="B2643" s="5">
        <v>1451</v>
      </c>
      <c r="C2643" s="5">
        <v>3282</v>
      </c>
      <c r="D2643" s="18">
        <v>44191</v>
      </c>
      <c r="E2643" s="19">
        <v>123</v>
      </c>
      <c r="F2643" s="19">
        <v>523</v>
      </c>
      <c r="G2643" s="5">
        <v>550</v>
      </c>
      <c r="H2643" s="5">
        <v>0</v>
      </c>
      <c r="I2643" s="5">
        <v>550</v>
      </c>
      <c r="J2643" s="70">
        <f>VLOOKUP(Table7[[#This Row],[PurchaseOrderID]],Purchase_Order!$A$2:$E$1228,5,0)</f>
        <v>1620</v>
      </c>
      <c r="K2643" s="4" t="str">
        <f>IF(Table7[[#This Row],[RejectedQty]]=0,"","Rejected")</f>
        <v/>
      </c>
    </row>
    <row r="2644" spans="1:11" x14ac:dyDescent="0.25">
      <c r="A2644" s="4">
        <v>3515</v>
      </c>
      <c r="B2644" s="4">
        <v>1452</v>
      </c>
      <c r="C2644" s="4">
        <v>3283</v>
      </c>
      <c r="D2644" s="20">
        <v>44191</v>
      </c>
      <c r="E2644" s="21">
        <v>125</v>
      </c>
      <c r="F2644" s="21">
        <v>427</v>
      </c>
      <c r="G2644" s="4">
        <v>3</v>
      </c>
      <c r="H2644" s="4">
        <v>0</v>
      </c>
      <c r="I2644" s="4">
        <v>3</v>
      </c>
      <c r="J2644" s="70">
        <f>VLOOKUP(Table7[[#This Row],[PurchaseOrderID]],Purchase_Order!$A$2:$E$1228,5,0)</f>
        <v>1666</v>
      </c>
      <c r="K2644" s="4" t="str">
        <f>IF(Table7[[#This Row],[RejectedQty]]=0,"","Rejected")</f>
        <v/>
      </c>
    </row>
    <row r="2645" spans="1:11" x14ac:dyDescent="0.25">
      <c r="A2645" s="5">
        <v>3516</v>
      </c>
      <c r="B2645" s="5">
        <v>1452</v>
      </c>
      <c r="C2645" s="5">
        <v>3284</v>
      </c>
      <c r="D2645" s="18">
        <v>44191</v>
      </c>
      <c r="E2645" s="19">
        <v>125</v>
      </c>
      <c r="F2645" s="19">
        <v>428</v>
      </c>
      <c r="G2645" s="5">
        <v>3</v>
      </c>
      <c r="H2645" s="5">
        <v>0</v>
      </c>
      <c r="I2645" s="5">
        <v>3</v>
      </c>
      <c r="J2645" s="70">
        <f>VLOOKUP(Table7[[#This Row],[PurchaseOrderID]],Purchase_Order!$A$2:$E$1228,5,0)</f>
        <v>1666</v>
      </c>
      <c r="K2645" s="4" t="str">
        <f>IF(Table7[[#This Row],[RejectedQty]]=0,"","Rejected")</f>
        <v/>
      </c>
    </row>
    <row r="2646" spans="1:11" x14ac:dyDescent="0.25">
      <c r="A2646" s="4">
        <v>3517</v>
      </c>
      <c r="B2646" s="4">
        <v>1453</v>
      </c>
      <c r="C2646" s="4">
        <v>3285</v>
      </c>
      <c r="D2646" s="20">
        <v>44192</v>
      </c>
      <c r="E2646" s="21">
        <v>125</v>
      </c>
      <c r="F2646" s="21">
        <v>490</v>
      </c>
      <c r="G2646" s="4">
        <v>3</v>
      </c>
      <c r="H2646" s="4">
        <v>0</v>
      </c>
      <c r="I2646" s="4">
        <v>3</v>
      </c>
      <c r="J2646" s="70">
        <f>VLOOKUP(Table7[[#This Row],[PurchaseOrderID]],Purchase_Order!$A$2:$E$1228,5,0)</f>
        <v>1592</v>
      </c>
      <c r="K2646" s="4" t="str">
        <f>IF(Table7[[#This Row],[RejectedQty]]=0,"","Rejected")</f>
        <v/>
      </c>
    </row>
    <row r="2647" spans="1:11" x14ac:dyDescent="0.25">
      <c r="A2647" s="5">
        <v>3518</v>
      </c>
      <c r="B2647" s="5">
        <v>1453</v>
      </c>
      <c r="C2647" s="5">
        <v>3286</v>
      </c>
      <c r="D2647" s="18">
        <v>44192</v>
      </c>
      <c r="E2647" s="19">
        <v>125</v>
      </c>
      <c r="F2647" s="19">
        <v>491</v>
      </c>
      <c r="G2647" s="5">
        <v>3</v>
      </c>
      <c r="H2647" s="5">
        <v>0</v>
      </c>
      <c r="I2647" s="5">
        <v>3</v>
      </c>
      <c r="J2647" s="70">
        <f>VLOOKUP(Table7[[#This Row],[PurchaseOrderID]],Purchase_Order!$A$2:$E$1228,5,0)</f>
        <v>1592</v>
      </c>
      <c r="K2647" s="4" t="str">
        <f>IF(Table7[[#This Row],[RejectedQty]]=0,"","Rejected")</f>
        <v/>
      </c>
    </row>
    <row r="2648" spans="1:11" x14ac:dyDescent="0.25">
      <c r="A2648" s="4">
        <v>3519</v>
      </c>
      <c r="B2648" s="4">
        <v>1454</v>
      </c>
      <c r="C2648" s="4">
        <v>3287</v>
      </c>
      <c r="D2648" s="20">
        <v>44192</v>
      </c>
      <c r="E2648" s="21">
        <v>123</v>
      </c>
      <c r="F2648" s="21">
        <v>528</v>
      </c>
      <c r="G2648" s="4">
        <v>3</v>
      </c>
      <c r="H2648" s="4">
        <v>0</v>
      </c>
      <c r="I2648" s="4">
        <v>3</v>
      </c>
      <c r="J2648" s="70">
        <f>VLOOKUP(Table7[[#This Row],[PurchaseOrderID]],Purchase_Order!$A$2:$E$1228,5,0)</f>
        <v>1618</v>
      </c>
      <c r="K2648" s="4" t="str">
        <f>IF(Table7[[#This Row],[RejectedQty]]=0,"","Rejected")</f>
        <v/>
      </c>
    </row>
    <row r="2649" spans="1:11" x14ac:dyDescent="0.25">
      <c r="A2649" s="5">
        <v>3520</v>
      </c>
      <c r="B2649" s="5">
        <v>1455</v>
      </c>
      <c r="C2649" s="5">
        <v>3288</v>
      </c>
      <c r="D2649" s="18">
        <v>44192</v>
      </c>
      <c r="E2649" s="19">
        <v>125</v>
      </c>
      <c r="F2649" s="19">
        <v>505</v>
      </c>
      <c r="G2649" s="5">
        <v>3</v>
      </c>
      <c r="H2649" s="5">
        <v>0</v>
      </c>
      <c r="I2649" s="5">
        <v>3</v>
      </c>
      <c r="J2649" s="70">
        <f>VLOOKUP(Table7[[#This Row],[PurchaseOrderID]],Purchase_Order!$A$2:$E$1228,5,0)</f>
        <v>1612</v>
      </c>
      <c r="K2649" s="4" t="str">
        <f>IF(Table7[[#This Row],[RejectedQty]]=0,"","Rejected")</f>
        <v/>
      </c>
    </row>
    <row r="2650" spans="1:11" x14ac:dyDescent="0.25">
      <c r="A2650" s="4">
        <v>3521</v>
      </c>
      <c r="B2650" s="4">
        <v>1456</v>
      </c>
      <c r="C2650" s="4">
        <v>3289</v>
      </c>
      <c r="D2650" s="20">
        <v>44192</v>
      </c>
      <c r="E2650" s="21">
        <v>125</v>
      </c>
      <c r="F2650" s="21">
        <v>938</v>
      </c>
      <c r="G2650" s="4">
        <v>468</v>
      </c>
      <c r="H2650" s="4">
        <v>0</v>
      </c>
      <c r="I2650" s="4">
        <v>468</v>
      </c>
      <c r="J2650" s="70">
        <f>VLOOKUP(Table7[[#This Row],[PurchaseOrderID]],Purchase_Order!$A$2:$E$1228,5,0)</f>
        <v>1586</v>
      </c>
      <c r="K2650" s="4" t="str">
        <f>IF(Table7[[#This Row],[RejectedQty]]=0,"","Rejected")</f>
        <v/>
      </c>
    </row>
    <row r="2651" spans="1:11" x14ac:dyDescent="0.25">
      <c r="A2651" s="5">
        <v>3522</v>
      </c>
      <c r="B2651" s="5">
        <v>1456</v>
      </c>
      <c r="C2651" s="5">
        <v>3290</v>
      </c>
      <c r="D2651" s="18">
        <v>44192</v>
      </c>
      <c r="E2651" s="19">
        <v>125</v>
      </c>
      <c r="F2651" s="19">
        <v>939</v>
      </c>
      <c r="G2651" s="5">
        <v>550</v>
      </c>
      <c r="H2651" s="5">
        <v>0</v>
      </c>
      <c r="I2651" s="5">
        <v>550</v>
      </c>
      <c r="J2651" s="70">
        <f>VLOOKUP(Table7[[#This Row],[PurchaseOrderID]],Purchase_Order!$A$2:$E$1228,5,0)</f>
        <v>1586</v>
      </c>
      <c r="K2651" s="4" t="str">
        <f>IF(Table7[[#This Row],[RejectedQty]]=0,"","Rejected")</f>
        <v/>
      </c>
    </row>
    <row r="2652" spans="1:11" x14ac:dyDescent="0.25">
      <c r="A2652" s="4">
        <v>3523</v>
      </c>
      <c r="B2652" s="4">
        <v>1457</v>
      </c>
      <c r="C2652" s="4">
        <v>3291</v>
      </c>
      <c r="D2652" s="20">
        <v>44192</v>
      </c>
      <c r="E2652" s="21">
        <v>123</v>
      </c>
      <c r="F2652" s="21">
        <v>358</v>
      </c>
      <c r="G2652" s="4">
        <v>60</v>
      </c>
      <c r="H2652" s="4">
        <v>0</v>
      </c>
      <c r="I2652" s="4">
        <v>60</v>
      </c>
      <c r="J2652" s="70">
        <f>VLOOKUP(Table7[[#This Row],[PurchaseOrderID]],Purchase_Order!$A$2:$E$1228,5,0)</f>
        <v>1500</v>
      </c>
      <c r="K2652" s="4" t="str">
        <f>IF(Table7[[#This Row],[RejectedQty]]=0,"","Rejected")</f>
        <v/>
      </c>
    </row>
    <row r="2653" spans="1:11" x14ac:dyDescent="0.25">
      <c r="A2653" s="5">
        <v>3524</v>
      </c>
      <c r="B2653" s="5">
        <v>1458</v>
      </c>
      <c r="C2653" s="5">
        <v>3292</v>
      </c>
      <c r="D2653" s="18">
        <v>44192</v>
      </c>
      <c r="E2653" s="19">
        <v>123</v>
      </c>
      <c r="F2653" s="19">
        <v>445</v>
      </c>
      <c r="G2653" s="5">
        <v>3</v>
      </c>
      <c r="H2653" s="5">
        <v>0</v>
      </c>
      <c r="I2653" s="5">
        <v>3</v>
      </c>
      <c r="J2653" s="70">
        <f>VLOOKUP(Table7[[#This Row],[PurchaseOrderID]],Purchase_Order!$A$2:$E$1228,5,0)</f>
        <v>1656</v>
      </c>
      <c r="K2653" s="4" t="str">
        <f>IF(Table7[[#This Row],[RejectedQty]]=0,"","Rejected")</f>
        <v/>
      </c>
    </row>
    <row r="2654" spans="1:11" x14ac:dyDescent="0.25">
      <c r="A2654" s="4">
        <v>3525</v>
      </c>
      <c r="B2654" s="4">
        <v>1458</v>
      </c>
      <c r="C2654" s="4">
        <v>3293</v>
      </c>
      <c r="D2654" s="20">
        <v>44192</v>
      </c>
      <c r="E2654" s="21">
        <v>123</v>
      </c>
      <c r="F2654" s="21">
        <v>446</v>
      </c>
      <c r="G2654" s="4">
        <v>3</v>
      </c>
      <c r="H2654" s="4">
        <v>0</v>
      </c>
      <c r="I2654" s="4">
        <v>3</v>
      </c>
      <c r="J2654" s="70">
        <f>VLOOKUP(Table7[[#This Row],[PurchaseOrderID]],Purchase_Order!$A$2:$E$1228,5,0)</f>
        <v>1656</v>
      </c>
      <c r="K2654" s="4" t="str">
        <f>IF(Table7[[#This Row],[RejectedQty]]=0,"","Rejected")</f>
        <v/>
      </c>
    </row>
    <row r="2655" spans="1:11" x14ac:dyDescent="0.25">
      <c r="A2655" s="5">
        <v>3526</v>
      </c>
      <c r="B2655" s="5">
        <v>1458</v>
      </c>
      <c r="C2655" s="5">
        <v>3294</v>
      </c>
      <c r="D2655" s="18">
        <v>44192</v>
      </c>
      <c r="E2655" s="19">
        <v>123</v>
      </c>
      <c r="F2655" s="19">
        <v>447</v>
      </c>
      <c r="G2655" s="5">
        <v>3</v>
      </c>
      <c r="H2655" s="5">
        <v>0</v>
      </c>
      <c r="I2655" s="5">
        <v>3</v>
      </c>
      <c r="J2655" s="70">
        <f>VLOOKUP(Table7[[#This Row],[PurchaseOrderID]],Purchase_Order!$A$2:$E$1228,5,0)</f>
        <v>1656</v>
      </c>
      <c r="K2655" s="4" t="str">
        <f>IF(Table7[[#This Row],[RejectedQty]]=0,"","Rejected")</f>
        <v/>
      </c>
    </row>
    <row r="2656" spans="1:11" x14ac:dyDescent="0.25">
      <c r="A2656" s="4">
        <v>3527</v>
      </c>
      <c r="B2656" s="4">
        <v>1458</v>
      </c>
      <c r="C2656" s="4">
        <v>3295</v>
      </c>
      <c r="D2656" s="20">
        <v>44192</v>
      </c>
      <c r="E2656" s="21">
        <v>123</v>
      </c>
      <c r="F2656" s="21">
        <v>448</v>
      </c>
      <c r="G2656" s="4">
        <v>3</v>
      </c>
      <c r="H2656" s="4">
        <v>0</v>
      </c>
      <c r="I2656" s="4">
        <v>3</v>
      </c>
      <c r="J2656" s="70">
        <f>VLOOKUP(Table7[[#This Row],[PurchaseOrderID]],Purchase_Order!$A$2:$E$1228,5,0)</f>
        <v>1656</v>
      </c>
      <c r="K2656" s="4" t="str">
        <f>IF(Table7[[#This Row],[RejectedQty]]=0,"","Rejected")</f>
        <v/>
      </c>
    </row>
    <row r="2657" spans="1:11" x14ac:dyDescent="0.25">
      <c r="A2657" s="5">
        <v>3528</v>
      </c>
      <c r="B2657" s="5">
        <v>1458</v>
      </c>
      <c r="C2657" s="5">
        <v>3296</v>
      </c>
      <c r="D2657" s="18">
        <v>44192</v>
      </c>
      <c r="E2657" s="19">
        <v>123</v>
      </c>
      <c r="F2657" s="19">
        <v>449</v>
      </c>
      <c r="G2657" s="5">
        <v>3</v>
      </c>
      <c r="H2657" s="5">
        <v>0</v>
      </c>
      <c r="I2657" s="5">
        <v>3</v>
      </c>
      <c r="J2657" s="70">
        <f>VLOOKUP(Table7[[#This Row],[PurchaseOrderID]],Purchase_Order!$A$2:$E$1228,5,0)</f>
        <v>1656</v>
      </c>
      <c r="K2657" s="4" t="str">
        <f>IF(Table7[[#This Row],[RejectedQty]]=0,"","Rejected")</f>
        <v/>
      </c>
    </row>
    <row r="2658" spans="1:11" x14ac:dyDescent="0.25">
      <c r="A2658" s="4">
        <v>3529</v>
      </c>
      <c r="B2658" s="4">
        <v>1459</v>
      </c>
      <c r="C2658" s="4">
        <v>3297</v>
      </c>
      <c r="D2658" s="20">
        <v>44192</v>
      </c>
      <c r="E2658" s="21">
        <v>123</v>
      </c>
      <c r="F2658" s="21">
        <v>356</v>
      </c>
      <c r="G2658" s="4">
        <v>60</v>
      </c>
      <c r="H2658" s="4">
        <v>0</v>
      </c>
      <c r="I2658" s="4">
        <v>60</v>
      </c>
      <c r="J2658" s="70">
        <f>VLOOKUP(Table7[[#This Row],[PurchaseOrderID]],Purchase_Order!$A$2:$E$1228,5,0)</f>
        <v>1572</v>
      </c>
      <c r="K2658" s="4" t="str">
        <f>IF(Table7[[#This Row],[RejectedQty]]=0,"","Rejected")</f>
        <v/>
      </c>
    </row>
    <row r="2659" spans="1:11" x14ac:dyDescent="0.25">
      <c r="A2659" s="5">
        <v>3530</v>
      </c>
      <c r="B2659" s="5">
        <v>1459</v>
      </c>
      <c r="C2659" s="5">
        <v>3298</v>
      </c>
      <c r="D2659" s="18">
        <v>44192</v>
      </c>
      <c r="E2659" s="19">
        <v>125</v>
      </c>
      <c r="F2659" s="19">
        <v>357</v>
      </c>
      <c r="G2659" s="5">
        <v>60</v>
      </c>
      <c r="H2659" s="5">
        <v>0</v>
      </c>
      <c r="I2659" s="5">
        <v>60</v>
      </c>
      <c r="J2659" s="70">
        <f>VLOOKUP(Table7[[#This Row],[PurchaseOrderID]],Purchase_Order!$A$2:$E$1228,5,0)</f>
        <v>1572</v>
      </c>
      <c r="K2659" s="4" t="str">
        <f>IF(Table7[[#This Row],[RejectedQty]]=0,"","Rejected")</f>
        <v/>
      </c>
    </row>
    <row r="2660" spans="1:11" x14ac:dyDescent="0.25">
      <c r="A2660" s="4">
        <v>3531</v>
      </c>
      <c r="B2660" s="4">
        <v>1460</v>
      </c>
      <c r="C2660" s="4">
        <v>3299</v>
      </c>
      <c r="D2660" s="20">
        <v>44192</v>
      </c>
      <c r="E2660" s="21">
        <v>125</v>
      </c>
      <c r="F2660" s="21">
        <v>379</v>
      </c>
      <c r="G2660" s="4">
        <v>3</v>
      </c>
      <c r="H2660" s="4">
        <v>0</v>
      </c>
      <c r="I2660" s="4">
        <v>3</v>
      </c>
      <c r="J2660" s="70">
        <f>VLOOKUP(Table7[[#This Row],[PurchaseOrderID]],Purchase_Order!$A$2:$E$1228,5,0)</f>
        <v>1562</v>
      </c>
      <c r="K2660" s="4" t="str">
        <f>IF(Table7[[#This Row],[RejectedQty]]=0,"","Rejected")</f>
        <v/>
      </c>
    </row>
    <row r="2661" spans="1:11" x14ac:dyDescent="0.25">
      <c r="A2661" s="5">
        <v>3532</v>
      </c>
      <c r="B2661" s="5">
        <v>1460</v>
      </c>
      <c r="C2661" s="5">
        <v>3300</v>
      </c>
      <c r="D2661" s="18">
        <v>44192</v>
      </c>
      <c r="E2661" s="19">
        <v>123</v>
      </c>
      <c r="F2661" s="19">
        <v>380</v>
      </c>
      <c r="G2661" s="5">
        <v>3</v>
      </c>
      <c r="H2661" s="5">
        <v>0</v>
      </c>
      <c r="I2661" s="5">
        <v>3</v>
      </c>
      <c r="J2661" s="70">
        <f>VLOOKUP(Table7[[#This Row],[PurchaseOrderID]],Purchase_Order!$A$2:$E$1228,5,0)</f>
        <v>1562</v>
      </c>
      <c r="K2661" s="4" t="str">
        <f>IF(Table7[[#This Row],[RejectedQty]]=0,"","Rejected")</f>
        <v/>
      </c>
    </row>
    <row r="2662" spans="1:11" x14ac:dyDescent="0.25">
      <c r="A2662" s="4">
        <v>3533</v>
      </c>
      <c r="B2662" s="4">
        <v>1460</v>
      </c>
      <c r="C2662" s="4">
        <v>3301</v>
      </c>
      <c r="D2662" s="20">
        <v>44192</v>
      </c>
      <c r="E2662" s="21">
        <v>125</v>
      </c>
      <c r="F2662" s="21">
        <v>381</v>
      </c>
      <c r="G2662" s="4">
        <v>3</v>
      </c>
      <c r="H2662" s="4">
        <v>0</v>
      </c>
      <c r="I2662" s="4">
        <v>3</v>
      </c>
      <c r="J2662" s="70">
        <f>VLOOKUP(Table7[[#This Row],[PurchaseOrderID]],Purchase_Order!$A$2:$E$1228,5,0)</f>
        <v>1562</v>
      </c>
      <c r="K2662" s="4" t="str">
        <f>IF(Table7[[#This Row],[RejectedQty]]=0,"","Rejected")</f>
        <v/>
      </c>
    </row>
    <row r="2663" spans="1:11" x14ac:dyDescent="0.25">
      <c r="A2663" s="5">
        <v>3534</v>
      </c>
      <c r="B2663" s="5">
        <v>1461</v>
      </c>
      <c r="C2663" s="5">
        <v>3302</v>
      </c>
      <c r="D2663" s="18">
        <v>44192</v>
      </c>
      <c r="E2663" s="19">
        <v>123</v>
      </c>
      <c r="F2663" s="19">
        <v>490</v>
      </c>
      <c r="G2663" s="5">
        <v>3</v>
      </c>
      <c r="H2663" s="5">
        <v>0</v>
      </c>
      <c r="I2663" s="5">
        <v>3</v>
      </c>
      <c r="J2663" s="70">
        <f>VLOOKUP(Table7[[#This Row],[PurchaseOrderID]],Purchase_Order!$A$2:$E$1228,5,0)</f>
        <v>1662</v>
      </c>
      <c r="K2663" s="4" t="str">
        <f>IF(Table7[[#This Row],[RejectedQty]]=0,"","Rejected")</f>
        <v/>
      </c>
    </row>
    <row r="2664" spans="1:11" x14ac:dyDescent="0.25">
      <c r="A2664" s="4">
        <v>3535</v>
      </c>
      <c r="B2664" s="4">
        <v>1462</v>
      </c>
      <c r="C2664" s="4">
        <v>3303</v>
      </c>
      <c r="D2664" s="20">
        <v>44192</v>
      </c>
      <c r="E2664" s="21">
        <v>123</v>
      </c>
      <c r="F2664" s="21">
        <v>513</v>
      </c>
      <c r="G2664" s="4">
        <v>550</v>
      </c>
      <c r="H2664" s="4">
        <v>82</v>
      </c>
      <c r="I2664" s="4">
        <v>468</v>
      </c>
      <c r="J2664" s="70">
        <f>VLOOKUP(Table7[[#This Row],[PurchaseOrderID]],Purchase_Order!$A$2:$E$1228,5,0)</f>
        <v>1682</v>
      </c>
      <c r="K2664" s="4" t="str">
        <f>IF(Table7[[#This Row],[RejectedQty]]=0,"","Rejected")</f>
        <v>Rejected</v>
      </c>
    </row>
    <row r="2665" spans="1:11" x14ac:dyDescent="0.25">
      <c r="A2665" s="5">
        <v>3536</v>
      </c>
      <c r="B2665" s="5">
        <v>1463</v>
      </c>
      <c r="C2665" s="5">
        <v>3304</v>
      </c>
      <c r="D2665" s="18">
        <v>44192</v>
      </c>
      <c r="E2665" s="19">
        <v>125</v>
      </c>
      <c r="F2665" s="19">
        <v>405</v>
      </c>
      <c r="G2665" s="5">
        <v>3</v>
      </c>
      <c r="H2665" s="5">
        <v>0</v>
      </c>
      <c r="I2665" s="5">
        <v>3</v>
      </c>
      <c r="J2665" s="70">
        <f>VLOOKUP(Table7[[#This Row],[PurchaseOrderID]],Purchase_Order!$A$2:$E$1228,5,0)</f>
        <v>1686</v>
      </c>
      <c r="K2665" s="4" t="str">
        <f>IF(Table7[[#This Row],[RejectedQty]]=0,"","Rejected")</f>
        <v/>
      </c>
    </row>
    <row r="2666" spans="1:11" x14ac:dyDescent="0.25">
      <c r="A2666" s="4">
        <v>3537</v>
      </c>
      <c r="B2666" s="4">
        <v>1463</v>
      </c>
      <c r="C2666" s="4">
        <v>3305</v>
      </c>
      <c r="D2666" s="20">
        <v>44192</v>
      </c>
      <c r="E2666" s="21">
        <v>125</v>
      </c>
      <c r="F2666" s="21">
        <v>406</v>
      </c>
      <c r="G2666" s="4">
        <v>3</v>
      </c>
      <c r="H2666" s="4">
        <v>0</v>
      </c>
      <c r="I2666" s="4">
        <v>3</v>
      </c>
      <c r="J2666" s="70">
        <f>VLOOKUP(Table7[[#This Row],[PurchaseOrderID]],Purchase_Order!$A$2:$E$1228,5,0)</f>
        <v>1686</v>
      </c>
      <c r="K2666" s="4" t="str">
        <f>IF(Table7[[#This Row],[RejectedQty]]=0,"","Rejected")</f>
        <v/>
      </c>
    </row>
    <row r="2667" spans="1:11" x14ac:dyDescent="0.25">
      <c r="A2667" s="5">
        <v>3538</v>
      </c>
      <c r="B2667" s="5">
        <v>1463</v>
      </c>
      <c r="C2667" s="5">
        <v>3306</v>
      </c>
      <c r="D2667" s="18">
        <v>44192</v>
      </c>
      <c r="E2667" s="19">
        <v>125</v>
      </c>
      <c r="F2667" s="19">
        <v>407</v>
      </c>
      <c r="G2667" s="5">
        <v>3</v>
      </c>
      <c r="H2667" s="5">
        <v>0</v>
      </c>
      <c r="I2667" s="5">
        <v>3</v>
      </c>
      <c r="J2667" s="70">
        <f>VLOOKUP(Table7[[#This Row],[PurchaseOrderID]],Purchase_Order!$A$2:$E$1228,5,0)</f>
        <v>1686</v>
      </c>
      <c r="K2667" s="4" t="str">
        <f>IF(Table7[[#This Row],[RejectedQty]]=0,"","Rejected")</f>
        <v/>
      </c>
    </row>
    <row r="2668" spans="1:11" x14ac:dyDescent="0.25">
      <c r="A2668" s="4">
        <v>3539</v>
      </c>
      <c r="B2668" s="4">
        <v>1464</v>
      </c>
      <c r="C2668" s="4">
        <v>3307</v>
      </c>
      <c r="D2668" s="20">
        <v>44192</v>
      </c>
      <c r="E2668" s="21">
        <v>125</v>
      </c>
      <c r="F2668" s="21">
        <v>931</v>
      </c>
      <c r="G2668" s="4">
        <v>550</v>
      </c>
      <c r="H2668" s="4">
        <v>0</v>
      </c>
      <c r="I2668" s="4">
        <v>550</v>
      </c>
      <c r="J2668" s="70">
        <f>VLOOKUP(Table7[[#This Row],[PurchaseOrderID]],Purchase_Order!$A$2:$E$1228,5,0)</f>
        <v>1684</v>
      </c>
      <c r="K2668" s="4" t="str">
        <f>IF(Table7[[#This Row],[RejectedQty]]=0,"","Rejected")</f>
        <v/>
      </c>
    </row>
    <row r="2669" spans="1:11" x14ac:dyDescent="0.25">
      <c r="A2669" s="5">
        <v>3540</v>
      </c>
      <c r="B2669" s="5">
        <v>1464</v>
      </c>
      <c r="C2669" s="5">
        <v>3308</v>
      </c>
      <c r="D2669" s="18">
        <v>44192</v>
      </c>
      <c r="E2669" s="19">
        <v>123</v>
      </c>
      <c r="F2669" s="19">
        <v>932</v>
      </c>
      <c r="G2669" s="5">
        <v>550</v>
      </c>
      <c r="H2669" s="5">
        <v>0</v>
      </c>
      <c r="I2669" s="5">
        <v>550</v>
      </c>
      <c r="J2669" s="70">
        <f>VLOOKUP(Table7[[#This Row],[PurchaseOrderID]],Purchase_Order!$A$2:$E$1228,5,0)</f>
        <v>1684</v>
      </c>
      <c r="K2669" s="4" t="str">
        <f>IF(Table7[[#This Row],[RejectedQty]]=0,"","Rejected")</f>
        <v/>
      </c>
    </row>
    <row r="2670" spans="1:11" x14ac:dyDescent="0.25">
      <c r="A2670" s="4">
        <v>3541</v>
      </c>
      <c r="B2670" s="4">
        <v>1465</v>
      </c>
      <c r="C2670" s="4">
        <v>3309</v>
      </c>
      <c r="D2670" s="20">
        <v>44192</v>
      </c>
      <c r="E2670" s="21">
        <v>125</v>
      </c>
      <c r="F2670" s="21">
        <v>432</v>
      </c>
      <c r="G2670" s="4">
        <v>3</v>
      </c>
      <c r="H2670" s="4">
        <v>0</v>
      </c>
      <c r="I2670" s="4">
        <v>3</v>
      </c>
      <c r="J2670" s="70">
        <f>VLOOKUP(Table7[[#This Row],[PurchaseOrderID]],Purchase_Order!$A$2:$E$1228,5,0)</f>
        <v>1534</v>
      </c>
      <c r="K2670" s="4" t="str">
        <f>IF(Table7[[#This Row],[RejectedQty]]=0,"","Rejected")</f>
        <v/>
      </c>
    </row>
    <row r="2671" spans="1:11" x14ac:dyDescent="0.25">
      <c r="A2671" s="5">
        <v>3542</v>
      </c>
      <c r="B2671" s="5">
        <v>1465</v>
      </c>
      <c r="C2671" s="5">
        <v>3310</v>
      </c>
      <c r="D2671" s="18">
        <v>44192</v>
      </c>
      <c r="E2671" s="19">
        <v>125</v>
      </c>
      <c r="F2671" s="19">
        <v>433</v>
      </c>
      <c r="G2671" s="5">
        <v>3</v>
      </c>
      <c r="H2671" s="5">
        <v>0</v>
      </c>
      <c r="I2671" s="5">
        <v>3</v>
      </c>
      <c r="J2671" s="70">
        <f>VLOOKUP(Table7[[#This Row],[PurchaseOrderID]],Purchase_Order!$A$2:$E$1228,5,0)</f>
        <v>1534</v>
      </c>
      <c r="K2671" s="4" t="str">
        <f>IF(Table7[[#This Row],[RejectedQty]]=0,"","Rejected")</f>
        <v/>
      </c>
    </row>
    <row r="2672" spans="1:11" x14ac:dyDescent="0.25">
      <c r="A2672" s="4">
        <v>3543</v>
      </c>
      <c r="B2672" s="4">
        <v>1465</v>
      </c>
      <c r="C2672" s="4">
        <v>3311</v>
      </c>
      <c r="D2672" s="20">
        <v>44192</v>
      </c>
      <c r="E2672" s="21">
        <v>125</v>
      </c>
      <c r="F2672" s="21">
        <v>434</v>
      </c>
      <c r="G2672" s="4">
        <v>3</v>
      </c>
      <c r="H2672" s="4">
        <v>0</v>
      </c>
      <c r="I2672" s="4">
        <v>3</v>
      </c>
      <c r="J2672" s="70">
        <f>VLOOKUP(Table7[[#This Row],[PurchaseOrderID]],Purchase_Order!$A$2:$E$1228,5,0)</f>
        <v>1534</v>
      </c>
      <c r="K2672" s="4" t="str">
        <f>IF(Table7[[#This Row],[RejectedQty]]=0,"","Rejected")</f>
        <v/>
      </c>
    </row>
    <row r="2673" spans="1:11" x14ac:dyDescent="0.25">
      <c r="A2673" s="5">
        <v>3544</v>
      </c>
      <c r="B2673" s="5">
        <v>1465</v>
      </c>
      <c r="C2673" s="5">
        <v>3312</v>
      </c>
      <c r="D2673" s="18">
        <v>44192</v>
      </c>
      <c r="E2673" s="19">
        <v>123</v>
      </c>
      <c r="F2673" s="19">
        <v>435</v>
      </c>
      <c r="G2673" s="5">
        <v>3</v>
      </c>
      <c r="H2673" s="5">
        <v>0</v>
      </c>
      <c r="I2673" s="5">
        <v>3</v>
      </c>
      <c r="J2673" s="70">
        <f>VLOOKUP(Table7[[#This Row],[PurchaseOrderID]],Purchase_Order!$A$2:$E$1228,5,0)</f>
        <v>1534</v>
      </c>
      <c r="K2673" s="4" t="str">
        <f>IF(Table7[[#This Row],[RejectedQty]]=0,"","Rejected")</f>
        <v/>
      </c>
    </row>
    <row r="2674" spans="1:11" x14ac:dyDescent="0.25">
      <c r="A2674" s="4">
        <v>3545</v>
      </c>
      <c r="B2674" s="4">
        <v>1465</v>
      </c>
      <c r="C2674" s="4">
        <v>3313</v>
      </c>
      <c r="D2674" s="20">
        <v>44192</v>
      </c>
      <c r="E2674" s="21">
        <v>123</v>
      </c>
      <c r="F2674" s="21">
        <v>436</v>
      </c>
      <c r="G2674" s="4">
        <v>3</v>
      </c>
      <c r="H2674" s="4">
        <v>0</v>
      </c>
      <c r="I2674" s="4">
        <v>3</v>
      </c>
      <c r="J2674" s="70">
        <f>VLOOKUP(Table7[[#This Row],[PurchaseOrderID]],Purchase_Order!$A$2:$E$1228,5,0)</f>
        <v>1534</v>
      </c>
      <c r="K2674" s="4" t="str">
        <f>IF(Table7[[#This Row],[RejectedQty]]=0,"","Rejected")</f>
        <v/>
      </c>
    </row>
    <row r="2675" spans="1:11" x14ac:dyDescent="0.25">
      <c r="A2675" s="5">
        <v>3546</v>
      </c>
      <c r="B2675" s="5">
        <v>1465</v>
      </c>
      <c r="C2675" s="5">
        <v>3314</v>
      </c>
      <c r="D2675" s="18">
        <v>44192</v>
      </c>
      <c r="E2675" s="19">
        <v>123</v>
      </c>
      <c r="F2675" s="19">
        <v>437</v>
      </c>
      <c r="G2675" s="5">
        <v>3</v>
      </c>
      <c r="H2675" s="5">
        <v>0</v>
      </c>
      <c r="I2675" s="5">
        <v>3</v>
      </c>
      <c r="J2675" s="70">
        <f>VLOOKUP(Table7[[#This Row],[PurchaseOrderID]],Purchase_Order!$A$2:$E$1228,5,0)</f>
        <v>1534</v>
      </c>
      <c r="K2675" s="4" t="str">
        <f>IF(Table7[[#This Row],[RejectedQty]]=0,"","Rejected")</f>
        <v/>
      </c>
    </row>
    <row r="2676" spans="1:11" x14ac:dyDescent="0.25">
      <c r="A2676" s="4">
        <v>3547</v>
      </c>
      <c r="B2676" s="4">
        <v>1466</v>
      </c>
      <c r="C2676" s="4">
        <v>3315</v>
      </c>
      <c r="D2676" s="20">
        <v>44192</v>
      </c>
      <c r="E2676" s="21">
        <v>123</v>
      </c>
      <c r="F2676" s="21">
        <v>341</v>
      </c>
      <c r="G2676" s="4">
        <v>3</v>
      </c>
      <c r="H2676" s="4">
        <v>0</v>
      </c>
      <c r="I2676" s="4">
        <v>3</v>
      </c>
      <c r="J2676" s="70">
        <f>VLOOKUP(Table7[[#This Row],[PurchaseOrderID]],Purchase_Order!$A$2:$E$1228,5,0)</f>
        <v>1614</v>
      </c>
      <c r="K2676" s="4" t="str">
        <f>IF(Table7[[#This Row],[RejectedQty]]=0,"","Rejected")</f>
        <v/>
      </c>
    </row>
    <row r="2677" spans="1:11" x14ac:dyDescent="0.25">
      <c r="A2677" s="5">
        <v>3548</v>
      </c>
      <c r="B2677" s="5">
        <v>1466</v>
      </c>
      <c r="C2677" s="5">
        <v>3316</v>
      </c>
      <c r="D2677" s="18">
        <v>44192</v>
      </c>
      <c r="E2677" s="19">
        <v>123</v>
      </c>
      <c r="F2677" s="19">
        <v>342</v>
      </c>
      <c r="G2677" s="5">
        <v>3</v>
      </c>
      <c r="H2677" s="5">
        <v>0</v>
      </c>
      <c r="I2677" s="5">
        <v>3</v>
      </c>
      <c r="J2677" s="70">
        <f>VLOOKUP(Table7[[#This Row],[PurchaseOrderID]],Purchase_Order!$A$2:$E$1228,5,0)</f>
        <v>1614</v>
      </c>
      <c r="K2677" s="4" t="str">
        <f>IF(Table7[[#This Row],[RejectedQty]]=0,"","Rejected")</f>
        <v/>
      </c>
    </row>
    <row r="2678" spans="1:11" x14ac:dyDescent="0.25">
      <c r="A2678" s="4">
        <v>3549</v>
      </c>
      <c r="B2678" s="4">
        <v>1466</v>
      </c>
      <c r="C2678" s="4">
        <v>3317</v>
      </c>
      <c r="D2678" s="20">
        <v>44192</v>
      </c>
      <c r="E2678" s="21">
        <v>123</v>
      </c>
      <c r="F2678" s="21">
        <v>343</v>
      </c>
      <c r="G2678" s="4">
        <v>3</v>
      </c>
      <c r="H2678" s="4">
        <v>0</v>
      </c>
      <c r="I2678" s="4">
        <v>3</v>
      </c>
      <c r="J2678" s="70">
        <f>VLOOKUP(Table7[[#This Row],[PurchaseOrderID]],Purchase_Order!$A$2:$E$1228,5,0)</f>
        <v>1614</v>
      </c>
      <c r="K2678" s="4" t="str">
        <f>IF(Table7[[#This Row],[RejectedQty]]=0,"","Rejected")</f>
        <v/>
      </c>
    </row>
    <row r="2679" spans="1:11" x14ac:dyDescent="0.25">
      <c r="A2679" s="5">
        <v>3550</v>
      </c>
      <c r="B2679" s="5">
        <v>1466</v>
      </c>
      <c r="C2679" s="5">
        <v>3318</v>
      </c>
      <c r="D2679" s="18">
        <v>44192</v>
      </c>
      <c r="E2679" s="19">
        <v>123</v>
      </c>
      <c r="F2679" s="19">
        <v>344</v>
      </c>
      <c r="G2679" s="5">
        <v>3</v>
      </c>
      <c r="H2679" s="5">
        <v>0</v>
      </c>
      <c r="I2679" s="5">
        <v>3</v>
      </c>
      <c r="J2679" s="70">
        <f>VLOOKUP(Table7[[#This Row],[PurchaseOrderID]],Purchase_Order!$A$2:$E$1228,5,0)</f>
        <v>1614</v>
      </c>
      <c r="K2679" s="4" t="str">
        <f>IF(Table7[[#This Row],[RejectedQty]]=0,"","Rejected")</f>
        <v/>
      </c>
    </row>
    <row r="2680" spans="1:11" x14ac:dyDescent="0.25">
      <c r="A2680" s="4">
        <v>3551</v>
      </c>
      <c r="B2680" s="4">
        <v>1467</v>
      </c>
      <c r="C2680" s="4">
        <v>3319</v>
      </c>
      <c r="D2680" s="20">
        <v>44192</v>
      </c>
      <c r="E2680" s="21">
        <v>125</v>
      </c>
      <c r="F2680" s="21">
        <v>931</v>
      </c>
      <c r="G2680" s="4">
        <v>550</v>
      </c>
      <c r="H2680" s="4">
        <v>0</v>
      </c>
      <c r="I2680" s="4">
        <v>550</v>
      </c>
      <c r="J2680" s="70">
        <f>VLOOKUP(Table7[[#This Row],[PurchaseOrderID]],Purchase_Order!$A$2:$E$1228,5,0)</f>
        <v>1588</v>
      </c>
      <c r="K2680" s="4" t="str">
        <f>IF(Table7[[#This Row],[RejectedQty]]=0,"","Rejected")</f>
        <v/>
      </c>
    </row>
    <row r="2681" spans="1:11" x14ac:dyDescent="0.25">
      <c r="A2681" s="5">
        <v>3552</v>
      </c>
      <c r="B2681" s="5">
        <v>1467</v>
      </c>
      <c r="C2681" s="5">
        <v>3320</v>
      </c>
      <c r="D2681" s="18">
        <v>44192</v>
      </c>
      <c r="E2681" s="19">
        <v>125</v>
      </c>
      <c r="F2681" s="19">
        <v>932</v>
      </c>
      <c r="G2681" s="5">
        <v>550</v>
      </c>
      <c r="H2681" s="5">
        <v>0</v>
      </c>
      <c r="I2681" s="5">
        <v>550</v>
      </c>
      <c r="J2681" s="70">
        <f>VLOOKUP(Table7[[#This Row],[PurchaseOrderID]],Purchase_Order!$A$2:$E$1228,5,0)</f>
        <v>1588</v>
      </c>
      <c r="K2681" s="4" t="str">
        <f>IF(Table7[[#This Row],[RejectedQty]]=0,"","Rejected")</f>
        <v/>
      </c>
    </row>
    <row r="2682" spans="1:11" x14ac:dyDescent="0.25">
      <c r="A2682" s="4">
        <v>3553</v>
      </c>
      <c r="B2682" s="4">
        <v>1468</v>
      </c>
      <c r="C2682" s="4">
        <v>3321</v>
      </c>
      <c r="D2682" s="20">
        <v>44192</v>
      </c>
      <c r="E2682" s="21">
        <v>123</v>
      </c>
      <c r="F2682" s="21">
        <v>349</v>
      </c>
      <c r="G2682" s="4">
        <v>3</v>
      </c>
      <c r="H2682" s="4">
        <v>0</v>
      </c>
      <c r="I2682" s="4">
        <v>3</v>
      </c>
      <c r="J2682" s="70">
        <f>VLOOKUP(Table7[[#This Row],[PurchaseOrderID]],Purchase_Order!$A$2:$E$1228,5,0)</f>
        <v>1622</v>
      </c>
      <c r="K2682" s="4" t="str">
        <f>IF(Table7[[#This Row],[RejectedQty]]=0,"","Rejected")</f>
        <v/>
      </c>
    </row>
    <row r="2683" spans="1:11" x14ac:dyDescent="0.25">
      <c r="A2683" s="5">
        <v>3554</v>
      </c>
      <c r="B2683" s="5">
        <v>1469</v>
      </c>
      <c r="C2683" s="5">
        <v>3322</v>
      </c>
      <c r="D2683" s="18">
        <v>44193</v>
      </c>
      <c r="E2683" s="19">
        <v>125</v>
      </c>
      <c r="F2683" s="19">
        <v>928</v>
      </c>
      <c r="G2683" s="5">
        <v>550</v>
      </c>
      <c r="H2683" s="5">
        <v>0</v>
      </c>
      <c r="I2683" s="5">
        <v>550</v>
      </c>
      <c r="J2683" s="70">
        <f>VLOOKUP(Table7[[#This Row],[PurchaseOrderID]],Purchase_Order!$A$2:$E$1228,5,0)</f>
        <v>1632</v>
      </c>
      <c r="K2683" s="4" t="str">
        <f>IF(Table7[[#This Row],[RejectedQty]]=0,"","Rejected")</f>
        <v/>
      </c>
    </row>
    <row r="2684" spans="1:11" x14ac:dyDescent="0.25">
      <c r="A2684" s="4">
        <v>3555</v>
      </c>
      <c r="B2684" s="4">
        <v>1469</v>
      </c>
      <c r="C2684" s="4">
        <v>3323</v>
      </c>
      <c r="D2684" s="20">
        <v>44193</v>
      </c>
      <c r="E2684" s="21">
        <v>123</v>
      </c>
      <c r="F2684" s="21">
        <v>929</v>
      </c>
      <c r="G2684" s="4">
        <v>550</v>
      </c>
      <c r="H2684" s="4">
        <v>0</v>
      </c>
      <c r="I2684" s="4">
        <v>550</v>
      </c>
      <c r="J2684" s="70">
        <f>VLOOKUP(Table7[[#This Row],[PurchaseOrderID]],Purchase_Order!$A$2:$E$1228,5,0)</f>
        <v>1632</v>
      </c>
      <c r="K2684" s="4" t="str">
        <f>IF(Table7[[#This Row],[RejectedQty]]=0,"","Rejected")</f>
        <v/>
      </c>
    </row>
    <row r="2685" spans="1:11" x14ac:dyDescent="0.25">
      <c r="A2685" s="5">
        <v>3556</v>
      </c>
      <c r="B2685" s="5">
        <v>1469</v>
      </c>
      <c r="C2685" s="5">
        <v>3324</v>
      </c>
      <c r="D2685" s="18">
        <v>44193</v>
      </c>
      <c r="E2685" s="19">
        <v>123</v>
      </c>
      <c r="F2685" s="19">
        <v>930</v>
      </c>
      <c r="G2685" s="5">
        <v>550</v>
      </c>
      <c r="H2685" s="5">
        <v>0</v>
      </c>
      <c r="I2685" s="5">
        <v>550</v>
      </c>
      <c r="J2685" s="70">
        <f>VLOOKUP(Table7[[#This Row],[PurchaseOrderID]],Purchase_Order!$A$2:$E$1228,5,0)</f>
        <v>1632</v>
      </c>
      <c r="K2685" s="4" t="str">
        <f>IF(Table7[[#This Row],[RejectedQty]]=0,"","Rejected")</f>
        <v/>
      </c>
    </row>
    <row r="2686" spans="1:11" x14ac:dyDescent="0.25">
      <c r="A2686" s="4">
        <v>3557</v>
      </c>
      <c r="B2686" s="4">
        <v>1470</v>
      </c>
      <c r="C2686" s="4">
        <v>3325</v>
      </c>
      <c r="D2686" s="20">
        <v>44193</v>
      </c>
      <c r="E2686" s="21">
        <v>125</v>
      </c>
      <c r="F2686" s="21">
        <v>332</v>
      </c>
      <c r="G2686" s="4">
        <v>550</v>
      </c>
      <c r="H2686" s="4">
        <v>0</v>
      </c>
      <c r="I2686" s="4">
        <v>550</v>
      </c>
      <c r="J2686" s="70">
        <f>VLOOKUP(Table7[[#This Row],[PurchaseOrderID]],Purchase_Order!$A$2:$E$1228,5,0)</f>
        <v>1608</v>
      </c>
      <c r="K2686" s="4" t="str">
        <f>IF(Table7[[#This Row],[RejectedQty]]=0,"","Rejected")</f>
        <v/>
      </c>
    </row>
    <row r="2687" spans="1:11" x14ac:dyDescent="0.25">
      <c r="A2687" s="5">
        <v>3558</v>
      </c>
      <c r="B2687" s="5">
        <v>1471</v>
      </c>
      <c r="C2687" s="5">
        <v>3326</v>
      </c>
      <c r="D2687" s="18">
        <v>44193</v>
      </c>
      <c r="E2687" s="19">
        <v>125</v>
      </c>
      <c r="F2687" s="19">
        <v>948</v>
      </c>
      <c r="G2687" s="5">
        <v>550</v>
      </c>
      <c r="H2687" s="5">
        <v>0</v>
      </c>
      <c r="I2687" s="5">
        <v>550</v>
      </c>
      <c r="J2687" s="70">
        <f>VLOOKUP(Table7[[#This Row],[PurchaseOrderID]],Purchase_Order!$A$2:$E$1228,5,0)</f>
        <v>1576</v>
      </c>
      <c r="K2687" s="4" t="str">
        <f>IF(Table7[[#This Row],[RejectedQty]]=0,"","Rejected")</f>
        <v/>
      </c>
    </row>
    <row r="2688" spans="1:11" x14ac:dyDescent="0.25">
      <c r="A2688" s="4">
        <v>3559</v>
      </c>
      <c r="B2688" s="4">
        <v>1471</v>
      </c>
      <c r="C2688" s="4">
        <v>3327</v>
      </c>
      <c r="D2688" s="20">
        <v>44193</v>
      </c>
      <c r="E2688" s="21">
        <v>125</v>
      </c>
      <c r="F2688" s="21">
        <v>907</v>
      </c>
      <c r="G2688" s="4">
        <v>550</v>
      </c>
      <c r="H2688" s="4">
        <v>0</v>
      </c>
      <c r="I2688" s="4">
        <v>550</v>
      </c>
      <c r="J2688" s="70">
        <f>VLOOKUP(Table7[[#This Row],[PurchaseOrderID]],Purchase_Order!$A$2:$E$1228,5,0)</f>
        <v>1576</v>
      </c>
      <c r="K2688" s="4" t="str">
        <f>IF(Table7[[#This Row],[RejectedQty]]=0,"","Rejected")</f>
        <v/>
      </c>
    </row>
    <row r="2689" spans="1:11" x14ac:dyDescent="0.25">
      <c r="A2689" s="5">
        <v>3560</v>
      </c>
      <c r="B2689" s="5">
        <v>1472</v>
      </c>
      <c r="C2689" s="5">
        <v>3328</v>
      </c>
      <c r="D2689" s="18">
        <v>44193</v>
      </c>
      <c r="E2689" s="19">
        <v>125</v>
      </c>
      <c r="F2689" s="19">
        <v>325</v>
      </c>
      <c r="G2689" s="5">
        <v>1250</v>
      </c>
      <c r="H2689" s="5">
        <v>187</v>
      </c>
      <c r="I2689" s="5">
        <v>1063</v>
      </c>
      <c r="J2689" s="70">
        <f>VLOOKUP(Table7[[#This Row],[PurchaseOrderID]],Purchase_Order!$A$2:$E$1228,5,0)</f>
        <v>1590</v>
      </c>
      <c r="K2689" s="4" t="str">
        <f>IF(Table7[[#This Row],[RejectedQty]]=0,"","Rejected")</f>
        <v>Rejected</v>
      </c>
    </row>
    <row r="2690" spans="1:11" x14ac:dyDescent="0.25">
      <c r="A2690" s="4">
        <v>3561</v>
      </c>
      <c r="B2690" s="4">
        <v>1472</v>
      </c>
      <c r="C2690" s="4">
        <v>3329</v>
      </c>
      <c r="D2690" s="20">
        <v>44193</v>
      </c>
      <c r="E2690" s="21">
        <v>123</v>
      </c>
      <c r="F2690" s="21">
        <v>326</v>
      </c>
      <c r="G2690" s="4">
        <v>1250</v>
      </c>
      <c r="H2690" s="4">
        <v>0</v>
      </c>
      <c r="I2690" s="4">
        <v>1250</v>
      </c>
      <c r="J2690" s="70">
        <f>VLOOKUP(Table7[[#This Row],[PurchaseOrderID]],Purchase_Order!$A$2:$E$1228,5,0)</f>
        <v>1590</v>
      </c>
      <c r="K2690" s="4" t="str">
        <f>IF(Table7[[#This Row],[RejectedQty]]=0,"","Rejected")</f>
        <v/>
      </c>
    </row>
    <row r="2691" spans="1:11" x14ac:dyDescent="0.25">
      <c r="A2691" s="5">
        <v>3562</v>
      </c>
      <c r="B2691" s="5">
        <v>1473</v>
      </c>
      <c r="C2691" s="5">
        <v>3330</v>
      </c>
      <c r="D2691" s="18">
        <v>44193</v>
      </c>
      <c r="E2691" s="19">
        <v>125</v>
      </c>
      <c r="F2691" s="19">
        <v>322</v>
      </c>
      <c r="G2691" s="5">
        <v>60</v>
      </c>
      <c r="H2691" s="5">
        <v>0</v>
      </c>
      <c r="I2691" s="5">
        <v>60</v>
      </c>
      <c r="J2691" s="70">
        <f>VLOOKUP(Table7[[#This Row],[PurchaseOrderID]],Purchase_Order!$A$2:$E$1228,5,0)</f>
        <v>1514</v>
      </c>
      <c r="K2691" s="4" t="str">
        <f>IF(Table7[[#This Row],[RejectedQty]]=0,"","Rejected")</f>
        <v/>
      </c>
    </row>
    <row r="2692" spans="1:11" x14ac:dyDescent="0.25">
      <c r="A2692" s="4">
        <v>3563</v>
      </c>
      <c r="B2692" s="4">
        <v>1474</v>
      </c>
      <c r="C2692" s="4">
        <v>3331</v>
      </c>
      <c r="D2692" s="20">
        <v>44193</v>
      </c>
      <c r="E2692" s="21">
        <v>125</v>
      </c>
      <c r="F2692" s="21">
        <v>930</v>
      </c>
      <c r="G2692" s="4">
        <v>550</v>
      </c>
      <c r="H2692" s="4">
        <v>0</v>
      </c>
      <c r="I2692" s="4">
        <v>550</v>
      </c>
      <c r="J2692" s="70">
        <f>VLOOKUP(Table7[[#This Row],[PurchaseOrderID]],Purchase_Order!$A$2:$E$1228,5,0)</f>
        <v>1498</v>
      </c>
      <c r="K2692" s="4" t="str">
        <f>IF(Table7[[#This Row],[RejectedQty]]=0,"","Rejected")</f>
        <v/>
      </c>
    </row>
    <row r="2693" spans="1:11" x14ac:dyDescent="0.25">
      <c r="A2693" s="5">
        <v>3564</v>
      </c>
      <c r="B2693" s="5">
        <v>1474</v>
      </c>
      <c r="C2693" s="5">
        <v>3332</v>
      </c>
      <c r="D2693" s="18">
        <v>44193</v>
      </c>
      <c r="E2693" s="19">
        <v>125</v>
      </c>
      <c r="F2693" s="19">
        <v>921</v>
      </c>
      <c r="G2693" s="5">
        <v>550</v>
      </c>
      <c r="H2693" s="5">
        <v>0</v>
      </c>
      <c r="I2693" s="5">
        <v>550</v>
      </c>
      <c r="J2693" s="70">
        <f>VLOOKUP(Table7[[#This Row],[PurchaseOrderID]],Purchase_Order!$A$2:$E$1228,5,0)</f>
        <v>1498</v>
      </c>
      <c r="K2693" s="4" t="str">
        <f>IF(Table7[[#This Row],[RejectedQty]]=0,"","Rejected")</f>
        <v/>
      </c>
    </row>
    <row r="2694" spans="1:11" x14ac:dyDescent="0.25">
      <c r="A2694" s="4">
        <v>3565</v>
      </c>
      <c r="B2694" s="4">
        <v>1475</v>
      </c>
      <c r="C2694" s="4">
        <v>3333</v>
      </c>
      <c r="D2694" s="20">
        <v>44193</v>
      </c>
      <c r="E2694" s="21">
        <v>123</v>
      </c>
      <c r="F2694" s="21">
        <v>952</v>
      </c>
      <c r="G2694" s="4">
        <v>60</v>
      </c>
      <c r="H2694" s="4">
        <v>0</v>
      </c>
      <c r="I2694" s="4">
        <v>60</v>
      </c>
      <c r="J2694" s="70">
        <f>VLOOKUP(Table7[[#This Row],[PurchaseOrderID]],Purchase_Order!$A$2:$E$1228,5,0)</f>
        <v>1674</v>
      </c>
      <c r="K2694" s="4" t="str">
        <f>IF(Table7[[#This Row],[RejectedQty]]=0,"","Rejected")</f>
        <v/>
      </c>
    </row>
    <row r="2695" spans="1:11" x14ac:dyDescent="0.25">
      <c r="A2695" s="5">
        <v>3566</v>
      </c>
      <c r="B2695" s="5">
        <v>1476</v>
      </c>
      <c r="C2695" s="5">
        <v>3334</v>
      </c>
      <c r="D2695" s="18">
        <v>44193</v>
      </c>
      <c r="E2695" s="19">
        <v>123</v>
      </c>
      <c r="F2695" s="19">
        <v>933</v>
      </c>
      <c r="G2695" s="5">
        <v>468</v>
      </c>
      <c r="H2695" s="5">
        <v>0</v>
      </c>
      <c r="I2695" s="5">
        <v>468</v>
      </c>
      <c r="J2695" s="70">
        <f>VLOOKUP(Table7[[#This Row],[PurchaseOrderID]],Purchase_Order!$A$2:$E$1228,5,0)</f>
        <v>1652</v>
      </c>
      <c r="K2695" s="4" t="str">
        <f>IF(Table7[[#This Row],[RejectedQty]]=0,"","Rejected")</f>
        <v/>
      </c>
    </row>
    <row r="2696" spans="1:11" x14ac:dyDescent="0.25">
      <c r="A2696" s="4">
        <v>3567</v>
      </c>
      <c r="B2696" s="4">
        <v>1476</v>
      </c>
      <c r="C2696" s="4">
        <v>3335</v>
      </c>
      <c r="D2696" s="20">
        <v>44193</v>
      </c>
      <c r="E2696" s="21">
        <v>123</v>
      </c>
      <c r="F2696" s="21">
        <v>934</v>
      </c>
      <c r="G2696" s="4">
        <v>550</v>
      </c>
      <c r="H2696" s="4">
        <v>0</v>
      </c>
      <c r="I2696" s="4">
        <v>550</v>
      </c>
      <c r="J2696" s="70">
        <f>VLOOKUP(Table7[[#This Row],[PurchaseOrderID]],Purchase_Order!$A$2:$E$1228,5,0)</f>
        <v>1652</v>
      </c>
      <c r="K2696" s="4" t="str">
        <f>IF(Table7[[#This Row],[RejectedQty]]=0,"","Rejected")</f>
        <v/>
      </c>
    </row>
    <row r="2697" spans="1:11" x14ac:dyDescent="0.25">
      <c r="A2697" s="5">
        <v>3568</v>
      </c>
      <c r="B2697" s="5">
        <v>1476</v>
      </c>
      <c r="C2697" s="5">
        <v>3336</v>
      </c>
      <c r="D2697" s="18">
        <v>44193</v>
      </c>
      <c r="E2697" s="19">
        <v>123</v>
      </c>
      <c r="F2697" s="19">
        <v>922</v>
      </c>
      <c r="G2697" s="5">
        <v>550</v>
      </c>
      <c r="H2697" s="5">
        <v>0</v>
      </c>
      <c r="I2697" s="5">
        <v>550</v>
      </c>
      <c r="J2697" s="70">
        <f>VLOOKUP(Table7[[#This Row],[PurchaseOrderID]],Purchase_Order!$A$2:$E$1228,5,0)</f>
        <v>1652</v>
      </c>
      <c r="K2697" s="4" t="str">
        <f>IF(Table7[[#This Row],[RejectedQty]]=0,"","Rejected")</f>
        <v/>
      </c>
    </row>
    <row r="2698" spans="1:11" x14ac:dyDescent="0.25">
      <c r="A2698" s="4">
        <v>3569</v>
      </c>
      <c r="B2698" s="4">
        <v>1476</v>
      </c>
      <c r="C2698" s="4">
        <v>3337</v>
      </c>
      <c r="D2698" s="20">
        <v>44193</v>
      </c>
      <c r="E2698" s="21">
        <v>123</v>
      </c>
      <c r="F2698" s="21">
        <v>923</v>
      </c>
      <c r="G2698" s="4">
        <v>550</v>
      </c>
      <c r="H2698" s="4">
        <v>0</v>
      </c>
      <c r="I2698" s="4">
        <v>550</v>
      </c>
      <c r="J2698" s="70">
        <f>VLOOKUP(Table7[[#This Row],[PurchaseOrderID]],Purchase_Order!$A$2:$E$1228,5,0)</f>
        <v>1652</v>
      </c>
      <c r="K2698" s="4" t="str">
        <f>IF(Table7[[#This Row],[RejectedQty]]=0,"","Rejected")</f>
        <v/>
      </c>
    </row>
    <row r="2699" spans="1:11" x14ac:dyDescent="0.25">
      <c r="A2699" s="5">
        <v>3570</v>
      </c>
      <c r="B2699" s="5">
        <v>1477</v>
      </c>
      <c r="C2699" s="5">
        <v>3338</v>
      </c>
      <c r="D2699" s="18">
        <v>44193</v>
      </c>
      <c r="E2699" s="19">
        <v>123</v>
      </c>
      <c r="F2699" s="19">
        <v>317</v>
      </c>
      <c r="G2699" s="5">
        <v>550</v>
      </c>
      <c r="H2699" s="5">
        <v>0</v>
      </c>
      <c r="I2699" s="5">
        <v>550</v>
      </c>
      <c r="J2699" s="70">
        <f>VLOOKUP(Table7[[#This Row],[PurchaseOrderID]],Purchase_Order!$A$2:$E$1228,5,0)</f>
        <v>1578</v>
      </c>
      <c r="K2699" s="4" t="str">
        <f>IF(Table7[[#This Row],[RejectedQty]]=0,"","Rejected")</f>
        <v/>
      </c>
    </row>
    <row r="2700" spans="1:11" x14ac:dyDescent="0.25">
      <c r="A2700" s="4">
        <v>3571</v>
      </c>
      <c r="B2700" s="4">
        <v>1477</v>
      </c>
      <c r="C2700" s="4">
        <v>3339</v>
      </c>
      <c r="D2700" s="20">
        <v>44193</v>
      </c>
      <c r="E2700" s="21">
        <v>123</v>
      </c>
      <c r="F2700" s="21">
        <v>318</v>
      </c>
      <c r="G2700" s="4">
        <v>550</v>
      </c>
      <c r="H2700" s="4">
        <v>0</v>
      </c>
      <c r="I2700" s="4">
        <v>550</v>
      </c>
      <c r="J2700" s="70">
        <f>VLOOKUP(Table7[[#This Row],[PurchaseOrderID]],Purchase_Order!$A$2:$E$1228,5,0)</f>
        <v>1578</v>
      </c>
      <c r="K2700" s="4" t="str">
        <f>IF(Table7[[#This Row],[RejectedQty]]=0,"","Rejected")</f>
        <v/>
      </c>
    </row>
    <row r="2701" spans="1:11" x14ac:dyDescent="0.25">
      <c r="A2701" s="5">
        <v>3572</v>
      </c>
      <c r="B2701" s="5">
        <v>1477</v>
      </c>
      <c r="C2701" s="5">
        <v>3340</v>
      </c>
      <c r="D2701" s="18">
        <v>44193</v>
      </c>
      <c r="E2701" s="19">
        <v>125</v>
      </c>
      <c r="F2701" s="19">
        <v>319</v>
      </c>
      <c r="G2701" s="5">
        <v>550</v>
      </c>
      <c r="H2701" s="5">
        <v>0</v>
      </c>
      <c r="I2701" s="5">
        <v>550</v>
      </c>
      <c r="J2701" s="70">
        <f>VLOOKUP(Table7[[#This Row],[PurchaseOrderID]],Purchase_Order!$A$2:$E$1228,5,0)</f>
        <v>1578</v>
      </c>
      <c r="K2701" s="4" t="str">
        <f>IF(Table7[[#This Row],[RejectedQty]]=0,"","Rejected")</f>
        <v/>
      </c>
    </row>
    <row r="2702" spans="1:11" x14ac:dyDescent="0.25">
      <c r="A2702" s="4">
        <v>3573</v>
      </c>
      <c r="B2702" s="4">
        <v>1478</v>
      </c>
      <c r="C2702" s="4">
        <v>3341</v>
      </c>
      <c r="D2702" s="20">
        <v>44193</v>
      </c>
      <c r="E2702" s="21">
        <v>125</v>
      </c>
      <c r="F2702" s="21">
        <v>928</v>
      </c>
      <c r="G2702" s="4">
        <v>550</v>
      </c>
      <c r="H2702" s="4">
        <v>0</v>
      </c>
      <c r="I2702" s="4">
        <v>550</v>
      </c>
      <c r="J2702" s="70">
        <f>VLOOKUP(Table7[[#This Row],[PurchaseOrderID]],Purchase_Order!$A$2:$E$1228,5,0)</f>
        <v>1538</v>
      </c>
      <c r="K2702" s="4" t="str">
        <f>IF(Table7[[#This Row],[RejectedQty]]=0,"","Rejected")</f>
        <v/>
      </c>
    </row>
    <row r="2703" spans="1:11" x14ac:dyDescent="0.25">
      <c r="A2703" s="5">
        <v>3574</v>
      </c>
      <c r="B2703" s="5">
        <v>1478</v>
      </c>
      <c r="C2703" s="5">
        <v>3342</v>
      </c>
      <c r="D2703" s="18">
        <v>44193</v>
      </c>
      <c r="E2703" s="19">
        <v>123</v>
      </c>
      <c r="F2703" s="19">
        <v>929</v>
      </c>
      <c r="G2703" s="5">
        <v>550</v>
      </c>
      <c r="H2703" s="5">
        <v>0</v>
      </c>
      <c r="I2703" s="5">
        <v>550</v>
      </c>
      <c r="J2703" s="70">
        <f>VLOOKUP(Table7[[#This Row],[PurchaseOrderID]],Purchase_Order!$A$2:$E$1228,5,0)</f>
        <v>1538</v>
      </c>
      <c r="K2703" s="4" t="str">
        <f>IF(Table7[[#This Row],[RejectedQty]]=0,"","Rejected")</f>
        <v/>
      </c>
    </row>
    <row r="2704" spans="1:11" x14ac:dyDescent="0.25">
      <c r="A2704" s="4">
        <v>3575</v>
      </c>
      <c r="B2704" s="4">
        <v>1479</v>
      </c>
      <c r="C2704" s="4">
        <v>3343</v>
      </c>
      <c r="D2704" s="20">
        <v>44193</v>
      </c>
      <c r="E2704" s="21">
        <v>125</v>
      </c>
      <c r="F2704" s="21">
        <v>319</v>
      </c>
      <c r="G2704" s="4">
        <v>550</v>
      </c>
      <c r="H2704" s="4">
        <v>0</v>
      </c>
      <c r="I2704" s="4">
        <v>550</v>
      </c>
      <c r="J2704" s="70">
        <f>VLOOKUP(Table7[[#This Row],[PurchaseOrderID]],Purchase_Order!$A$2:$E$1228,5,0)</f>
        <v>1556</v>
      </c>
      <c r="K2704" s="4" t="str">
        <f>IF(Table7[[#This Row],[RejectedQty]]=0,"","Rejected")</f>
        <v/>
      </c>
    </row>
    <row r="2705" spans="1:11" x14ac:dyDescent="0.25">
      <c r="A2705" s="5">
        <v>3576</v>
      </c>
      <c r="B2705" s="5">
        <v>1480</v>
      </c>
      <c r="C2705" s="5">
        <v>3344</v>
      </c>
      <c r="D2705" s="18">
        <v>44193</v>
      </c>
      <c r="E2705" s="19">
        <v>123</v>
      </c>
      <c r="F2705" s="19">
        <v>370</v>
      </c>
      <c r="G2705" s="5">
        <v>3</v>
      </c>
      <c r="H2705" s="5">
        <v>0</v>
      </c>
      <c r="I2705" s="5">
        <v>3</v>
      </c>
      <c r="J2705" s="70">
        <f>VLOOKUP(Table7[[#This Row],[PurchaseOrderID]],Purchase_Order!$A$2:$E$1228,5,0)</f>
        <v>1554</v>
      </c>
      <c r="K2705" s="4" t="str">
        <f>IF(Table7[[#This Row],[RejectedQty]]=0,"","Rejected")</f>
        <v/>
      </c>
    </row>
    <row r="2706" spans="1:11" x14ac:dyDescent="0.25">
      <c r="A2706" s="4">
        <v>3577</v>
      </c>
      <c r="B2706" s="4">
        <v>1480</v>
      </c>
      <c r="C2706" s="4">
        <v>3345</v>
      </c>
      <c r="D2706" s="20">
        <v>44193</v>
      </c>
      <c r="E2706" s="21">
        <v>123</v>
      </c>
      <c r="F2706" s="21">
        <v>371</v>
      </c>
      <c r="G2706" s="4">
        <v>3</v>
      </c>
      <c r="H2706" s="4">
        <v>0</v>
      </c>
      <c r="I2706" s="4">
        <v>3</v>
      </c>
      <c r="J2706" s="70">
        <f>VLOOKUP(Table7[[#This Row],[PurchaseOrderID]],Purchase_Order!$A$2:$E$1228,5,0)</f>
        <v>1554</v>
      </c>
      <c r="K2706" s="4" t="str">
        <f>IF(Table7[[#This Row],[RejectedQty]]=0,"","Rejected")</f>
        <v/>
      </c>
    </row>
    <row r="2707" spans="1:11" x14ac:dyDescent="0.25">
      <c r="A2707" s="5">
        <v>3578</v>
      </c>
      <c r="B2707" s="5">
        <v>1480</v>
      </c>
      <c r="C2707" s="5">
        <v>3346</v>
      </c>
      <c r="D2707" s="18">
        <v>44193</v>
      </c>
      <c r="E2707" s="19">
        <v>125</v>
      </c>
      <c r="F2707" s="19">
        <v>372</v>
      </c>
      <c r="G2707" s="5">
        <v>3</v>
      </c>
      <c r="H2707" s="5">
        <v>0</v>
      </c>
      <c r="I2707" s="5">
        <v>3</v>
      </c>
      <c r="J2707" s="70">
        <f>VLOOKUP(Table7[[#This Row],[PurchaseOrderID]],Purchase_Order!$A$2:$E$1228,5,0)</f>
        <v>1554</v>
      </c>
      <c r="K2707" s="4" t="str">
        <f>IF(Table7[[#This Row],[RejectedQty]]=0,"","Rejected")</f>
        <v/>
      </c>
    </row>
    <row r="2708" spans="1:11" x14ac:dyDescent="0.25">
      <c r="A2708" s="4">
        <v>3579</v>
      </c>
      <c r="B2708" s="4">
        <v>1481</v>
      </c>
      <c r="C2708" s="4">
        <v>3347</v>
      </c>
      <c r="D2708" s="20">
        <v>44193</v>
      </c>
      <c r="E2708" s="21">
        <v>125</v>
      </c>
      <c r="F2708" s="21">
        <v>2</v>
      </c>
      <c r="G2708" s="4">
        <v>3</v>
      </c>
      <c r="H2708" s="4">
        <v>0</v>
      </c>
      <c r="I2708" s="4">
        <v>3</v>
      </c>
      <c r="J2708" s="70">
        <f>VLOOKUP(Table7[[#This Row],[PurchaseOrderID]],Purchase_Order!$A$2:$E$1228,5,0)</f>
        <v>1688</v>
      </c>
      <c r="K2708" s="4" t="str">
        <f>IF(Table7[[#This Row],[RejectedQty]]=0,"","Rejected")</f>
        <v/>
      </c>
    </row>
    <row r="2709" spans="1:11" x14ac:dyDescent="0.25">
      <c r="A2709" s="5">
        <v>3580</v>
      </c>
      <c r="B2709" s="5">
        <v>1482</v>
      </c>
      <c r="C2709" s="5">
        <v>3348</v>
      </c>
      <c r="D2709" s="18">
        <v>44193</v>
      </c>
      <c r="E2709" s="19">
        <v>125</v>
      </c>
      <c r="F2709" s="19">
        <v>1</v>
      </c>
      <c r="G2709" s="5">
        <v>3</v>
      </c>
      <c r="H2709" s="5">
        <v>0</v>
      </c>
      <c r="I2709" s="5">
        <v>3</v>
      </c>
      <c r="J2709" s="70">
        <f>VLOOKUP(Table7[[#This Row],[PurchaseOrderID]],Purchase_Order!$A$2:$E$1228,5,0)</f>
        <v>1580</v>
      </c>
      <c r="K2709" s="4" t="str">
        <f>IF(Table7[[#This Row],[RejectedQty]]=0,"","Rejected")</f>
        <v/>
      </c>
    </row>
    <row r="2710" spans="1:11" x14ac:dyDescent="0.25">
      <c r="A2710" s="4">
        <v>3581</v>
      </c>
      <c r="B2710" s="4">
        <v>1483</v>
      </c>
      <c r="C2710" s="4">
        <v>3349</v>
      </c>
      <c r="D2710" s="20">
        <v>44193</v>
      </c>
      <c r="E2710" s="21">
        <v>125</v>
      </c>
      <c r="F2710" s="21">
        <v>361</v>
      </c>
      <c r="G2710" s="4">
        <v>3</v>
      </c>
      <c r="H2710" s="4">
        <v>0</v>
      </c>
      <c r="I2710" s="4">
        <v>3</v>
      </c>
      <c r="J2710" s="70">
        <f>VLOOKUP(Table7[[#This Row],[PurchaseOrderID]],Purchase_Order!$A$2:$E$1228,5,0)</f>
        <v>1496</v>
      </c>
      <c r="K2710" s="4" t="str">
        <f>IF(Table7[[#This Row],[RejectedQty]]=0,"","Rejected")</f>
        <v/>
      </c>
    </row>
    <row r="2711" spans="1:11" x14ac:dyDescent="0.25">
      <c r="A2711" s="5">
        <v>3582</v>
      </c>
      <c r="B2711" s="5">
        <v>1483</v>
      </c>
      <c r="C2711" s="5">
        <v>3350</v>
      </c>
      <c r="D2711" s="18">
        <v>44193</v>
      </c>
      <c r="E2711" s="19">
        <v>123</v>
      </c>
      <c r="F2711" s="19">
        <v>362</v>
      </c>
      <c r="G2711" s="5">
        <v>3</v>
      </c>
      <c r="H2711" s="5">
        <v>0</v>
      </c>
      <c r="I2711" s="5">
        <v>3</v>
      </c>
      <c r="J2711" s="70">
        <f>VLOOKUP(Table7[[#This Row],[PurchaseOrderID]],Purchase_Order!$A$2:$E$1228,5,0)</f>
        <v>1496</v>
      </c>
      <c r="K2711" s="4" t="str">
        <f>IF(Table7[[#This Row],[RejectedQty]]=0,"","Rejected")</f>
        <v/>
      </c>
    </row>
    <row r="2712" spans="1:11" x14ac:dyDescent="0.25">
      <c r="A2712" s="4">
        <v>3583</v>
      </c>
      <c r="B2712" s="4">
        <v>1483</v>
      </c>
      <c r="C2712" s="4">
        <v>3351</v>
      </c>
      <c r="D2712" s="20">
        <v>44193</v>
      </c>
      <c r="E2712" s="21">
        <v>125</v>
      </c>
      <c r="F2712" s="21">
        <v>363</v>
      </c>
      <c r="G2712" s="4">
        <v>3</v>
      </c>
      <c r="H2712" s="4">
        <v>0</v>
      </c>
      <c r="I2712" s="4">
        <v>3</v>
      </c>
      <c r="J2712" s="70">
        <f>VLOOKUP(Table7[[#This Row],[PurchaseOrderID]],Purchase_Order!$A$2:$E$1228,5,0)</f>
        <v>1496</v>
      </c>
      <c r="K2712" s="4" t="str">
        <f>IF(Table7[[#This Row],[RejectedQty]]=0,"","Rejected")</f>
        <v/>
      </c>
    </row>
    <row r="2713" spans="1:11" x14ac:dyDescent="0.25">
      <c r="A2713" s="5">
        <v>3584</v>
      </c>
      <c r="B2713" s="5">
        <v>1484</v>
      </c>
      <c r="C2713" s="5">
        <v>3352</v>
      </c>
      <c r="D2713" s="18">
        <v>44193</v>
      </c>
      <c r="E2713" s="19">
        <v>125</v>
      </c>
      <c r="F2713" s="19">
        <v>530</v>
      </c>
      <c r="G2713" s="5">
        <v>550</v>
      </c>
      <c r="H2713" s="5">
        <v>0</v>
      </c>
      <c r="I2713" s="5">
        <v>550</v>
      </c>
      <c r="J2713" s="70">
        <f>VLOOKUP(Table7[[#This Row],[PurchaseOrderID]],Purchase_Order!$A$2:$E$1228,5,0)</f>
        <v>1494</v>
      </c>
      <c r="K2713" s="4" t="str">
        <f>IF(Table7[[#This Row],[RejectedQty]]=0,"","Rejected")</f>
        <v/>
      </c>
    </row>
    <row r="2714" spans="1:11" x14ac:dyDescent="0.25">
      <c r="A2714" s="4">
        <v>3585</v>
      </c>
      <c r="B2714" s="4">
        <v>1485</v>
      </c>
      <c r="C2714" s="4">
        <v>3353</v>
      </c>
      <c r="D2714" s="20">
        <v>44194</v>
      </c>
      <c r="E2714" s="21">
        <v>125</v>
      </c>
      <c r="F2714" s="21">
        <v>4</v>
      </c>
      <c r="G2714" s="4">
        <v>3</v>
      </c>
      <c r="H2714" s="4">
        <v>0</v>
      </c>
      <c r="I2714" s="4">
        <v>3</v>
      </c>
      <c r="J2714" s="70">
        <f>VLOOKUP(Table7[[#This Row],[PurchaseOrderID]],Purchase_Order!$A$2:$E$1228,5,0)</f>
        <v>1650</v>
      </c>
      <c r="K2714" s="4" t="str">
        <f>IF(Table7[[#This Row],[RejectedQty]]=0,"","Rejected")</f>
        <v/>
      </c>
    </row>
    <row r="2715" spans="1:11" x14ac:dyDescent="0.25">
      <c r="A2715" s="5">
        <v>3586</v>
      </c>
      <c r="B2715" s="5">
        <v>1486</v>
      </c>
      <c r="C2715" s="5">
        <v>3354</v>
      </c>
      <c r="D2715" s="18">
        <v>44194</v>
      </c>
      <c r="E2715" s="19">
        <v>123</v>
      </c>
      <c r="F2715" s="19">
        <v>512</v>
      </c>
      <c r="G2715" s="5">
        <v>468</v>
      </c>
      <c r="H2715" s="5">
        <v>0</v>
      </c>
      <c r="I2715" s="5">
        <v>468</v>
      </c>
      <c r="J2715" s="70">
        <f>VLOOKUP(Table7[[#This Row],[PurchaseOrderID]],Purchase_Order!$A$2:$E$1228,5,0)</f>
        <v>1654</v>
      </c>
      <c r="K2715" s="4" t="str">
        <f>IF(Table7[[#This Row],[RejectedQty]]=0,"","Rejected")</f>
        <v/>
      </c>
    </row>
    <row r="2716" spans="1:11" x14ac:dyDescent="0.25">
      <c r="A2716" s="4">
        <v>3587</v>
      </c>
      <c r="B2716" s="4">
        <v>1487</v>
      </c>
      <c r="C2716" s="4">
        <v>3355</v>
      </c>
      <c r="D2716" s="20">
        <v>44194</v>
      </c>
      <c r="E2716" s="21">
        <v>123</v>
      </c>
      <c r="F2716" s="21">
        <v>513</v>
      </c>
      <c r="G2716" s="4">
        <v>550</v>
      </c>
      <c r="H2716" s="4">
        <v>0</v>
      </c>
      <c r="I2716" s="4">
        <v>550</v>
      </c>
      <c r="J2716" s="70">
        <f>VLOOKUP(Table7[[#This Row],[PurchaseOrderID]],Purchase_Order!$A$2:$E$1228,5,0)</f>
        <v>1664</v>
      </c>
      <c r="K2716" s="4" t="str">
        <f>IF(Table7[[#This Row],[RejectedQty]]=0,"","Rejected")</f>
        <v/>
      </c>
    </row>
    <row r="2717" spans="1:11" x14ac:dyDescent="0.25">
      <c r="A2717" s="5">
        <v>3588</v>
      </c>
      <c r="B2717" s="5">
        <v>1488</v>
      </c>
      <c r="C2717" s="5">
        <v>3356</v>
      </c>
      <c r="D2717" s="18">
        <v>44194</v>
      </c>
      <c r="E2717" s="19">
        <v>123</v>
      </c>
      <c r="F2717" s="19">
        <v>317</v>
      </c>
      <c r="G2717" s="5">
        <v>550</v>
      </c>
      <c r="H2717" s="5">
        <v>0</v>
      </c>
      <c r="I2717" s="5">
        <v>550</v>
      </c>
      <c r="J2717" s="70">
        <f>VLOOKUP(Table7[[#This Row],[PurchaseOrderID]],Purchase_Order!$A$2:$E$1228,5,0)</f>
        <v>1678</v>
      </c>
      <c r="K2717" s="4" t="str">
        <f>IF(Table7[[#This Row],[RejectedQty]]=0,"","Rejected")</f>
        <v/>
      </c>
    </row>
    <row r="2718" spans="1:11" x14ac:dyDescent="0.25">
      <c r="A2718" s="4">
        <v>3589</v>
      </c>
      <c r="B2718" s="4">
        <v>1488</v>
      </c>
      <c r="C2718" s="4">
        <v>3357</v>
      </c>
      <c r="D2718" s="20">
        <v>44194</v>
      </c>
      <c r="E2718" s="21">
        <v>123</v>
      </c>
      <c r="F2718" s="21">
        <v>318</v>
      </c>
      <c r="G2718" s="4">
        <v>550</v>
      </c>
      <c r="H2718" s="4">
        <v>0</v>
      </c>
      <c r="I2718" s="4">
        <v>550</v>
      </c>
      <c r="J2718" s="70">
        <f>VLOOKUP(Table7[[#This Row],[PurchaseOrderID]],Purchase_Order!$A$2:$E$1228,5,0)</f>
        <v>1678</v>
      </c>
      <c r="K2718" s="4" t="str">
        <f>IF(Table7[[#This Row],[RejectedQty]]=0,"","Rejected")</f>
        <v/>
      </c>
    </row>
    <row r="2719" spans="1:11" x14ac:dyDescent="0.25">
      <c r="A2719" s="5">
        <v>3590</v>
      </c>
      <c r="B2719" s="5">
        <v>1488</v>
      </c>
      <c r="C2719" s="5">
        <v>3358</v>
      </c>
      <c r="D2719" s="18">
        <v>44194</v>
      </c>
      <c r="E2719" s="19">
        <v>123</v>
      </c>
      <c r="F2719" s="19">
        <v>319</v>
      </c>
      <c r="G2719" s="5">
        <v>550</v>
      </c>
      <c r="H2719" s="5">
        <v>0</v>
      </c>
      <c r="I2719" s="5">
        <v>550</v>
      </c>
      <c r="J2719" s="70">
        <f>VLOOKUP(Table7[[#This Row],[PurchaseOrderID]],Purchase_Order!$A$2:$E$1228,5,0)</f>
        <v>1678</v>
      </c>
      <c r="K2719" s="4" t="str">
        <f>IF(Table7[[#This Row],[RejectedQty]]=0,"","Rejected")</f>
        <v/>
      </c>
    </row>
    <row r="2720" spans="1:11" x14ac:dyDescent="0.25">
      <c r="A2720" s="4">
        <v>3591</v>
      </c>
      <c r="B2720" s="4">
        <v>1489</v>
      </c>
      <c r="C2720" s="4">
        <v>3359</v>
      </c>
      <c r="D2720" s="20">
        <v>44194</v>
      </c>
      <c r="E2720" s="21">
        <v>123</v>
      </c>
      <c r="F2720" s="21">
        <v>410</v>
      </c>
      <c r="G2720" s="4">
        <v>3</v>
      </c>
      <c r="H2720" s="4">
        <v>0</v>
      </c>
      <c r="I2720" s="4">
        <v>3</v>
      </c>
      <c r="J2720" s="70">
        <f>VLOOKUP(Table7[[#This Row],[PurchaseOrderID]],Purchase_Order!$A$2:$E$1228,5,0)</f>
        <v>1616</v>
      </c>
      <c r="K2720" s="4" t="str">
        <f>IF(Table7[[#This Row],[RejectedQty]]=0,"","Rejected")</f>
        <v/>
      </c>
    </row>
    <row r="2721" spans="1:11" x14ac:dyDescent="0.25">
      <c r="A2721" s="5">
        <v>3592</v>
      </c>
      <c r="B2721" s="5">
        <v>1489</v>
      </c>
      <c r="C2721" s="5">
        <v>3360</v>
      </c>
      <c r="D2721" s="18">
        <v>44194</v>
      </c>
      <c r="E2721" s="19">
        <v>123</v>
      </c>
      <c r="F2721" s="19">
        <v>411</v>
      </c>
      <c r="G2721" s="5">
        <v>3</v>
      </c>
      <c r="H2721" s="5">
        <v>0</v>
      </c>
      <c r="I2721" s="5">
        <v>3</v>
      </c>
      <c r="J2721" s="70">
        <f>VLOOKUP(Table7[[#This Row],[PurchaseOrderID]],Purchase_Order!$A$2:$E$1228,5,0)</f>
        <v>1616</v>
      </c>
      <c r="K2721" s="4" t="str">
        <f>IF(Table7[[#This Row],[RejectedQty]]=0,"","Rejected")</f>
        <v/>
      </c>
    </row>
    <row r="2722" spans="1:11" x14ac:dyDescent="0.25">
      <c r="A2722" s="4">
        <v>3593</v>
      </c>
      <c r="B2722" s="4">
        <v>1489</v>
      </c>
      <c r="C2722" s="4">
        <v>3361</v>
      </c>
      <c r="D2722" s="20">
        <v>44194</v>
      </c>
      <c r="E2722" s="21">
        <v>125</v>
      </c>
      <c r="F2722" s="21">
        <v>412</v>
      </c>
      <c r="G2722" s="4">
        <v>3</v>
      </c>
      <c r="H2722" s="4">
        <v>0</v>
      </c>
      <c r="I2722" s="4">
        <v>3</v>
      </c>
      <c r="J2722" s="70">
        <f>VLOOKUP(Table7[[#This Row],[PurchaseOrderID]],Purchase_Order!$A$2:$E$1228,5,0)</f>
        <v>1616</v>
      </c>
      <c r="K2722" s="4" t="str">
        <f>IF(Table7[[#This Row],[RejectedQty]]=0,"","Rejected")</f>
        <v/>
      </c>
    </row>
    <row r="2723" spans="1:11" x14ac:dyDescent="0.25">
      <c r="A2723" s="5">
        <v>3594</v>
      </c>
      <c r="B2723" s="5">
        <v>1489</v>
      </c>
      <c r="C2723" s="5">
        <v>3362</v>
      </c>
      <c r="D2723" s="18">
        <v>44194</v>
      </c>
      <c r="E2723" s="19">
        <v>125</v>
      </c>
      <c r="F2723" s="19">
        <v>413</v>
      </c>
      <c r="G2723" s="5">
        <v>3</v>
      </c>
      <c r="H2723" s="5">
        <v>0</v>
      </c>
      <c r="I2723" s="5">
        <v>3</v>
      </c>
      <c r="J2723" s="70">
        <f>VLOOKUP(Table7[[#This Row],[PurchaseOrderID]],Purchase_Order!$A$2:$E$1228,5,0)</f>
        <v>1616</v>
      </c>
      <c r="K2723" s="4" t="str">
        <f>IF(Table7[[#This Row],[RejectedQty]]=0,"","Rejected")</f>
        <v/>
      </c>
    </row>
    <row r="2724" spans="1:11" x14ac:dyDescent="0.25">
      <c r="A2724" s="4">
        <v>3595</v>
      </c>
      <c r="B2724" s="4">
        <v>1489</v>
      </c>
      <c r="C2724" s="4">
        <v>3363</v>
      </c>
      <c r="D2724" s="20">
        <v>44194</v>
      </c>
      <c r="E2724" s="21">
        <v>123</v>
      </c>
      <c r="F2724" s="21">
        <v>414</v>
      </c>
      <c r="G2724" s="4">
        <v>3</v>
      </c>
      <c r="H2724" s="4">
        <v>0</v>
      </c>
      <c r="I2724" s="4">
        <v>3</v>
      </c>
      <c r="J2724" s="70">
        <f>VLOOKUP(Table7[[#This Row],[PurchaseOrderID]],Purchase_Order!$A$2:$E$1228,5,0)</f>
        <v>1616</v>
      </c>
      <c r="K2724" s="4" t="str">
        <f>IF(Table7[[#This Row],[RejectedQty]]=0,"","Rejected")</f>
        <v/>
      </c>
    </row>
    <row r="2725" spans="1:11" x14ac:dyDescent="0.25">
      <c r="A2725" s="5">
        <v>3596</v>
      </c>
      <c r="B2725" s="5">
        <v>1490</v>
      </c>
      <c r="C2725" s="5">
        <v>3364</v>
      </c>
      <c r="D2725" s="18">
        <v>44194</v>
      </c>
      <c r="E2725" s="19">
        <v>125</v>
      </c>
      <c r="F2725" s="19">
        <v>433</v>
      </c>
      <c r="G2725" s="5">
        <v>3</v>
      </c>
      <c r="H2725" s="5">
        <v>0</v>
      </c>
      <c r="I2725" s="5">
        <v>3</v>
      </c>
      <c r="J2725" s="70">
        <f>VLOOKUP(Table7[[#This Row],[PurchaseOrderID]],Purchase_Order!$A$2:$E$1228,5,0)</f>
        <v>1492</v>
      </c>
      <c r="K2725" s="4" t="str">
        <f>IF(Table7[[#This Row],[RejectedQty]]=0,"","Rejected")</f>
        <v/>
      </c>
    </row>
    <row r="2726" spans="1:11" x14ac:dyDescent="0.25">
      <c r="A2726" s="4">
        <v>3597</v>
      </c>
      <c r="B2726" s="4">
        <v>1490</v>
      </c>
      <c r="C2726" s="4">
        <v>3365</v>
      </c>
      <c r="D2726" s="20">
        <v>44194</v>
      </c>
      <c r="E2726" s="21">
        <v>123</v>
      </c>
      <c r="F2726" s="21">
        <v>434</v>
      </c>
      <c r="G2726" s="4">
        <v>3</v>
      </c>
      <c r="H2726" s="4">
        <v>0</v>
      </c>
      <c r="I2726" s="4">
        <v>3</v>
      </c>
      <c r="J2726" s="70">
        <f>VLOOKUP(Table7[[#This Row],[PurchaseOrderID]],Purchase_Order!$A$2:$E$1228,5,0)</f>
        <v>1492</v>
      </c>
      <c r="K2726" s="4" t="str">
        <f>IF(Table7[[#This Row],[RejectedQty]]=0,"","Rejected")</f>
        <v/>
      </c>
    </row>
    <row r="2727" spans="1:11" x14ac:dyDescent="0.25">
      <c r="A2727" s="5">
        <v>3598</v>
      </c>
      <c r="B2727" s="5">
        <v>1490</v>
      </c>
      <c r="C2727" s="5">
        <v>3366</v>
      </c>
      <c r="D2727" s="18">
        <v>44194</v>
      </c>
      <c r="E2727" s="19">
        <v>123</v>
      </c>
      <c r="F2727" s="19">
        <v>435</v>
      </c>
      <c r="G2727" s="5">
        <v>3</v>
      </c>
      <c r="H2727" s="5">
        <v>0</v>
      </c>
      <c r="I2727" s="5">
        <v>3</v>
      </c>
      <c r="J2727" s="70">
        <f>VLOOKUP(Table7[[#This Row],[PurchaseOrderID]],Purchase_Order!$A$2:$E$1228,5,0)</f>
        <v>1492</v>
      </c>
      <c r="K2727" s="4" t="str">
        <f>IF(Table7[[#This Row],[RejectedQty]]=0,"","Rejected")</f>
        <v/>
      </c>
    </row>
    <row r="2728" spans="1:11" x14ac:dyDescent="0.25">
      <c r="A2728" s="4">
        <v>3599</v>
      </c>
      <c r="B2728" s="4">
        <v>1491</v>
      </c>
      <c r="C2728" s="4">
        <v>3367</v>
      </c>
      <c r="D2728" s="20">
        <v>44194</v>
      </c>
      <c r="E2728" s="21">
        <v>125</v>
      </c>
      <c r="F2728" s="21">
        <v>322</v>
      </c>
      <c r="G2728" s="4">
        <v>60</v>
      </c>
      <c r="H2728" s="4">
        <v>0</v>
      </c>
      <c r="I2728" s="4">
        <v>60</v>
      </c>
      <c r="J2728" s="70">
        <f>VLOOKUP(Table7[[#This Row],[PurchaseOrderID]],Purchase_Order!$A$2:$E$1228,5,0)</f>
        <v>1602</v>
      </c>
      <c r="K2728" s="4" t="str">
        <f>IF(Table7[[#This Row],[RejectedQty]]=0,"","Rejected")</f>
        <v/>
      </c>
    </row>
    <row r="2729" spans="1:11" x14ac:dyDescent="0.25">
      <c r="A2729" s="5">
        <v>3600</v>
      </c>
      <c r="B2729" s="5">
        <v>1492</v>
      </c>
      <c r="C2729" s="5">
        <v>3368</v>
      </c>
      <c r="D2729" s="18">
        <v>44194</v>
      </c>
      <c r="E2729" s="19">
        <v>125</v>
      </c>
      <c r="F2729" s="19">
        <v>443</v>
      </c>
      <c r="G2729" s="5">
        <v>3</v>
      </c>
      <c r="H2729" s="5">
        <v>0</v>
      </c>
      <c r="I2729" s="5">
        <v>3</v>
      </c>
      <c r="J2729" s="70">
        <f>VLOOKUP(Table7[[#This Row],[PurchaseOrderID]],Purchase_Order!$A$2:$E$1228,5,0)</f>
        <v>1540</v>
      </c>
      <c r="K2729" s="4" t="str">
        <f>IF(Table7[[#This Row],[RejectedQty]]=0,"","Rejected")</f>
        <v/>
      </c>
    </row>
    <row r="2730" spans="1:11" x14ac:dyDescent="0.25">
      <c r="A2730" s="4">
        <v>3601</v>
      </c>
      <c r="B2730" s="4">
        <v>1492</v>
      </c>
      <c r="C2730" s="4">
        <v>3369</v>
      </c>
      <c r="D2730" s="20">
        <v>44194</v>
      </c>
      <c r="E2730" s="21">
        <v>125</v>
      </c>
      <c r="F2730" s="21">
        <v>444</v>
      </c>
      <c r="G2730" s="4">
        <v>3</v>
      </c>
      <c r="H2730" s="4">
        <v>0</v>
      </c>
      <c r="I2730" s="4">
        <v>3</v>
      </c>
      <c r="J2730" s="70">
        <f>VLOOKUP(Table7[[#This Row],[PurchaseOrderID]],Purchase_Order!$A$2:$E$1228,5,0)</f>
        <v>1540</v>
      </c>
      <c r="K2730" s="4" t="str">
        <f>IF(Table7[[#This Row],[RejectedQty]]=0,"","Rejected")</f>
        <v/>
      </c>
    </row>
    <row r="2731" spans="1:11" x14ac:dyDescent="0.25">
      <c r="A2731" s="5">
        <v>3602</v>
      </c>
      <c r="B2731" s="5">
        <v>1493</v>
      </c>
      <c r="C2731" s="5">
        <v>3370</v>
      </c>
      <c r="D2731" s="18">
        <v>44194</v>
      </c>
      <c r="E2731" s="19">
        <v>125</v>
      </c>
      <c r="F2731" s="19">
        <v>941</v>
      </c>
      <c r="G2731" s="5">
        <v>550</v>
      </c>
      <c r="H2731" s="5">
        <v>0</v>
      </c>
      <c r="I2731" s="5">
        <v>550</v>
      </c>
      <c r="J2731" s="70">
        <f>VLOOKUP(Table7[[#This Row],[PurchaseOrderID]],Purchase_Order!$A$2:$E$1228,5,0)</f>
        <v>1628</v>
      </c>
      <c r="K2731" s="4" t="str">
        <f>IF(Table7[[#This Row],[RejectedQty]]=0,"","Rejected")</f>
        <v/>
      </c>
    </row>
    <row r="2732" spans="1:11" x14ac:dyDescent="0.25">
      <c r="A2732" s="4">
        <v>3603</v>
      </c>
      <c r="B2732" s="4">
        <v>1494</v>
      </c>
      <c r="C2732" s="4">
        <v>3371</v>
      </c>
      <c r="D2732" s="20">
        <v>44194</v>
      </c>
      <c r="E2732" s="21">
        <v>123</v>
      </c>
      <c r="F2732" s="21">
        <v>320</v>
      </c>
      <c r="G2732" s="4">
        <v>3</v>
      </c>
      <c r="H2732" s="4">
        <v>0</v>
      </c>
      <c r="I2732" s="4">
        <v>3</v>
      </c>
      <c r="J2732" s="70">
        <f>VLOOKUP(Table7[[#This Row],[PurchaseOrderID]],Purchase_Order!$A$2:$E$1228,5,0)</f>
        <v>1604</v>
      </c>
      <c r="K2732" s="4" t="str">
        <f>IF(Table7[[#This Row],[RejectedQty]]=0,"","Rejected")</f>
        <v/>
      </c>
    </row>
    <row r="2733" spans="1:11" x14ac:dyDescent="0.25">
      <c r="A2733" s="5">
        <v>3604</v>
      </c>
      <c r="B2733" s="5">
        <v>1494</v>
      </c>
      <c r="C2733" s="5">
        <v>3372</v>
      </c>
      <c r="D2733" s="18">
        <v>44194</v>
      </c>
      <c r="E2733" s="19">
        <v>125</v>
      </c>
      <c r="F2733" s="19">
        <v>321</v>
      </c>
      <c r="G2733" s="5">
        <v>3</v>
      </c>
      <c r="H2733" s="5">
        <v>0</v>
      </c>
      <c r="I2733" s="5">
        <v>3</v>
      </c>
      <c r="J2733" s="70">
        <f>VLOOKUP(Table7[[#This Row],[PurchaseOrderID]],Purchase_Order!$A$2:$E$1228,5,0)</f>
        <v>1604</v>
      </c>
      <c r="K2733" s="4" t="str">
        <f>IF(Table7[[#This Row],[RejectedQty]]=0,"","Rejected")</f>
        <v/>
      </c>
    </row>
    <row r="2734" spans="1:11" x14ac:dyDescent="0.25">
      <c r="A2734" s="4">
        <v>3605</v>
      </c>
      <c r="B2734" s="4">
        <v>1495</v>
      </c>
      <c r="C2734" s="4">
        <v>3373</v>
      </c>
      <c r="D2734" s="20">
        <v>44194</v>
      </c>
      <c r="E2734" s="21">
        <v>125</v>
      </c>
      <c r="F2734" s="21">
        <v>504</v>
      </c>
      <c r="G2734" s="4">
        <v>3</v>
      </c>
      <c r="H2734" s="4">
        <v>0</v>
      </c>
      <c r="I2734" s="4">
        <v>3</v>
      </c>
      <c r="J2734" s="70">
        <f>VLOOKUP(Table7[[#This Row],[PurchaseOrderID]],Purchase_Order!$A$2:$E$1228,5,0)</f>
        <v>1690</v>
      </c>
      <c r="K2734" s="4" t="str">
        <f>IF(Table7[[#This Row],[RejectedQty]]=0,"","Rejected")</f>
        <v/>
      </c>
    </row>
    <row r="2735" spans="1:11" x14ac:dyDescent="0.25">
      <c r="A2735" s="5">
        <v>3606</v>
      </c>
      <c r="B2735" s="5">
        <v>1496</v>
      </c>
      <c r="C2735" s="5">
        <v>3374</v>
      </c>
      <c r="D2735" s="18">
        <v>44194</v>
      </c>
      <c r="E2735" s="19">
        <v>125</v>
      </c>
      <c r="F2735" s="19">
        <v>497</v>
      </c>
      <c r="G2735" s="5">
        <v>3</v>
      </c>
      <c r="H2735" s="5">
        <v>0</v>
      </c>
      <c r="I2735" s="5">
        <v>3</v>
      </c>
      <c r="J2735" s="70">
        <f>VLOOKUP(Table7[[#This Row],[PurchaseOrderID]],Purchase_Order!$A$2:$E$1228,5,0)</f>
        <v>1566</v>
      </c>
      <c r="K2735" s="4" t="str">
        <f>IF(Table7[[#This Row],[RejectedQty]]=0,"","Rejected")</f>
        <v/>
      </c>
    </row>
    <row r="2736" spans="1:11" x14ac:dyDescent="0.25">
      <c r="A2736" s="4">
        <v>3607</v>
      </c>
      <c r="B2736" s="4">
        <v>1497</v>
      </c>
      <c r="C2736" s="4">
        <v>3375</v>
      </c>
      <c r="D2736" s="20">
        <v>44194</v>
      </c>
      <c r="E2736" s="21">
        <v>123</v>
      </c>
      <c r="F2736" s="21">
        <v>323</v>
      </c>
      <c r="G2736" s="4">
        <v>3</v>
      </c>
      <c r="H2736" s="4">
        <v>0</v>
      </c>
      <c r="I2736" s="4">
        <v>3</v>
      </c>
      <c r="J2736" s="70">
        <f>VLOOKUP(Table7[[#This Row],[PurchaseOrderID]],Purchase_Order!$A$2:$E$1228,5,0)</f>
        <v>1698</v>
      </c>
      <c r="K2736" s="4" t="str">
        <f>IF(Table7[[#This Row],[RejectedQty]]=0,"","Rejected")</f>
        <v/>
      </c>
    </row>
    <row r="2737" spans="1:11" x14ac:dyDescent="0.25">
      <c r="A2737" s="5">
        <v>3608</v>
      </c>
      <c r="B2737" s="5">
        <v>1498</v>
      </c>
      <c r="C2737" s="5">
        <v>3376</v>
      </c>
      <c r="D2737" s="18">
        <v>44194</v>
      </c>
      <c r="E2737" s="19">
        <v>123</v>
      </c>
      <c r="F2737" s="19">
        <v>523</v>
      </c>
      <c r="G2737" s="5">
        <v>550</v>
      </c>
      <c r="H2737" s="5">
        <v>0</v>
      </c>
      <c r="I2737" s="5">
        <v>550</v>
      </c>
      <c r="J2737" s="70">
        <f>VLOOKUP(Table7[[#This Row],[PurchaseOrderID]],Purchase_Order!$A$2:$E$1228,5,0)</f>
        <v>1560</v>
      </c>
      <c r="K2737" s="4" t="str">
        <f>IF(Table7[[#This Row],[RejectedQty]]=0,"","Rejected")</f>
        <v/>
      </c>
    </row>
    <row r="2738" spans="1:11" x14ac:dyDescent="0.25">
      <c r="A2738" s="4">
        <v>3609</v>
      </c>
      <c r="B2738" s="4">
        <v>1498</v>
      </c>
      <c r="C2738" s="4">
        <v>3377</v>
      </c>
      <c r="D2738" s="20">
        <v>44194</v>
      </c>
      <c r="E2738" s="21">
        <v>123</v>
      </c>
      <c r="F2738" s="21">
        <v>524</v>
      </c>
      <c r="G2738" s="4">
        <v>550</v>
      </c>
      <c r="H2738" s="4">
        <v>0</v>
      </c>
      <c r="I2738" s="4">
        <v>550</v>
      </c>
      <c r="J2738" s="70">
        <f>VLOOKUP(Table7[[#This Row],[PurchaseOrderID]],Purchase_Order!$A$2:$E$1228,5,0)</f>
        <v>1560</v>
      </c>
      <c r="K2738" s="4" t="str">
        <f>IF(Table7[[#This Row],[RejectedQty]]=0,"","Rejected")</f>
        <v/>
      </c>
    </row>
    <row r="2739" spans="1:11" x14ac:dyDescent="0.25">
      <c r="A2739" s="5">
        <v>3610</v>
      </c>
      <c r="B2739" s="5">
        <v>1499</v>
      </c>
      <c r="C2739" s="5">
        <v>3378</v>
      </c>
      <c r="D2739" s="18">
        <v>44194</v>
      </c>
      <c r="E2739" s="19">
        <v>123</v>
      </c>
      <c r="F2739" s="19">
        <v>495</v>
      </c>
      <c r="G2739" s="5">
        <v>60</v>
      </c>
      <c r="H2739" s="5">
        <v>0</v>
      </c>
      <c r="I2739" s="5">
        <v>60</v>
      </c>
      <c r="J2739" s="70">
        <f>VLOOKUP(Table7[[#This Row],[PurchaseOrderID]],Purchase_Order!$A$2:$E$1228,5,0)</f>
        <v>1692</v>
      </c>
      <c r="K2739" s="4" t="str">
        <f>IF(Table7[[#This Row],[RejectedQty]]=0,"","Rejected")</f>
        <v/>
      </c>
    </row>
    <row r="2740" spans="1:11" x14ac:dyDescent="0.25">
      <c r="A2740" s="4">
        <v>3611</v>
      </c>
      <c r="B2740" s="4">
        <v>1499</v>
      </c>
      <c r="C2740" s="4">
        <v>3379</v>
      </c>
      <c r="D2740" s="20">
        <v>44194</v>
      </c>
      <c r="E2740" s="21">
        <v>123</v>
      </c>
      <c r="F2740" s="21">
        <v>496</v>
      </c>
      <c r="G2740" s="4">
        <v>60</v>
      </c>
      <c r="H2740" s="4">
        <v>0</v>
      </c>
      <c r="I2740" s="4">
        <v>60</v>
      </c>
      <c r="J2740" s="70">
        <f>VLOOKUP(Table7[[#This Row],[PurchaseOrderID]],Purchase_Order!$A$2:$E$1228,5,0)</f>
        <v>1692</v>
      </c>
      <c r="K2740" s="4" t="str">
        <f>IF(Table7[[#This Row],[RejectedQty]]=0,"","Rejected")</f>
        <v/>
      </c>
    </row>
    <row r="2741" spans="1:11" x14ac:dyDescent="0.25">
      <c r="A2741" s="5">
        <v>3612</v>
      </c>
      <c r="B2741" s="5">
        <v>1500</v>
      </c>
      <c r="C2741" s="5">
        <v>3380</v>
      </c>
      <c r="D2741" s="18">
        <v>44194</v>
      </c>
      <c r="E2741" s="19">
        <v>123</v>
      </c>
      <c r="F2741" s="19">
        <v>908</v>
      </c>
      <c r="G2741" s="5">
        <v>550</v>
      </c>
      <c r="H2741" s="5">
        <v>0</v>
      </c>
      <c r="I2741" s="5">
        <v>550</v>
      </c>
      <c r="J2741" s="70">
        <f>VLOOKUP(Table7[[#This Row],[PurchaseOrderID]],Purchase_Order!$A$2:$E$1228,5,0)</f>
        <v>1696</v>
      </c>
      <c r="K2741" s="4" t="str">
        <f>IF(Table7[[#This Row],[RejectedQty]]=0,"","Rejected")</f>
        <v/>
      </c>
    </row>
    <row r="2742" spans="1:11" x14ac:dyDescent="0.25">
      <c r="A2742" s="4">
        <v>3613</v>
      </c>
      <c r="B2742" s="4">
        <v>1500</v>
      </c>
      <c r="C2742" s="4">
        <v>3381</v>
      </c>
      <c r="D2742" s="20">
        <v>44194</v>
      </c>
      <c r="E2742" s="21">
        <v>123</v>
      </c>
      <c r="F2742" s="21">
        <v>909</v>
      </c>
      <c r="G2742" s="4">
        <v>550</v>
      </c>
      <c r="H2742" s="4">
        <v>55</v>
      </c>
      <c r="I2742" s="4">
        <v>495</v>
      </c>
      <c r="J2742" s="70">
        <f>VLOOKUP(Table7[[#This Row],[PurchaseOrderID]],Purchase_Order!$A$2:$E$1228,5,0)</f>
        <v>1696</v>
      </c>
      <c r="K2742" s="4" t="str">
        <f>IF(Table7[[#This Row],[RejectedQty]]=0,"","Rejected")</f>
        <v>Rejected</v>
      </c>
    </row>
    <row r="2743" spans="1:11" x14ac:dyDescent="0.25">
      <c r="A2743" s="5">
        <v>3614</v>
      </c>
      <c r="B2743" s="5">
        <v>1500</v>
      </c>
      <c r="C2743" s="5">
        <v>3382</v>
      </c>
      <c r="D2743" s="18">
        <v>44194</v>
      </c>
      <c r="E2743" s="19">
        <v>125</v>
      </c>
      <c r="F2743" s="19">
        <v>910</v>
      </c>
      <c r="G2743" s="5">
        <v>550</v>
      </c>
      <c r="H2743" s="5">
        <v>0</v>
      </c>
      <c r="I2743" s="5">
        <v>550</v>
      </c>
      <c r="J2743" s="70">
        <f>VLOOKUP(Table7[[#This Row],[PurchaseOrderID]],Purchase_Order!$A$2:$E$1228,5,0)</f>
        <v>1696</v>
      </c>
      <c r="K2743" s="4" t="str">
        <f>IF(Table7[[#This Row],[RejectedQty]]=0,"","Rejected")</f>
        <v/>
      </c>
    </row>
    <row r="2744" spans="1:11" x14ac:dyDescent="0.25">
      <c r="A2744" s="4">
        <v>3615</v>
      </c>
      <c r="B2744" s="4">
        <v>4004</v>
      </c>
      <c r="C2744" s="4">
        <v>8796</v>
      </c>
      <c r="D2744" s="20">
        <v>44163</v>
      </c>
      <c r="E2744" s="21">
        <v>125</v>
      </c>
      <c r="F2744" s="21">
        <v>714</v>
      </c>
      <c r="G2744" s="4">
        <v>350</v>
      </c>
      <c r="H2744" s="4">
        <v>0</v>
      </c>
      <c r="I2744" s="4">
        <v>350</v>
      </c>
      <c r="J2744" s="70">
        <f>VLOOKUP(Table7[[#This Row],[PurchaseOrderID]],Purchase_Order!$A$2:$E$1228,5,0)</f>
        <v>1636</v>
      </c>
      <c r="K2744" s="4" t="str">
        <f>IF(Table7[[#This Row],[RejectedQty]]=0,"","Rejected")</f>
        <v/>
      </c>
    </row>
    <row r="2745" spans="1:11" x14ac:dyDescent="0.25">
      <c r="A2745" s="5">
        <v>3616</v>
      </c>
      <c r="B2745" s="5">
        <v>4004</v>
      </c>
      <c r="C2745" s="5">
        <v>8797</v>
      </c>
      <c r="D2745" s="18">
        <v>44163</v>
      </c>
      <c r="E2745" s="19">
        <v>123</v>
      </c>
      <c r="F2745" s="19">
        <v>715</v>
      </c>
      <c r="G2745" s="5">
        <v>100</v>
      </c>
      <c r="H2745" s="5">
        <v>0</v>
      </c>
      <c r="I2745" s="5">
        <v>100</v>
      </c>
      <c r="J2745" s="70">
        <f>VLOOKUP(Table7[[#This Row],[PurchaseOrderID]],Purchase_Order!$A$2:$E$1228,5,0)</f>
        <v>1636</v>
      </c>
      <c r="K2745" s="4" t="str">
        <f>IF(Table7[[#This Row],[RejectedQty]]=0,"","Rejected")</f>
        <v/>
      </c>
    </row>
    <row r="2746" spans="1:11" x14ac:dyDescent="0.25">
      <c r="A2746" s="4">
        <v>3617</v>
      </c>
      <c r="B2746" s="4">
        <v>4004</v>
      </c>
      <c r="C2746" s="4">
        <v>8798</v>
      </c>
      <c r="D2746" s="20">
        <v>44163</v>
      </c>
      <c r="E2746" s="21">
        <v>125</v>
      </c>
      <c r="F2746" s="21">
        <v>716</v>
      </c>
      <c r="G2746" s="4">
        <v>750</v>
      </c>
      <c r="H2746" s="4">
        <v>0</v>
      </c>
      <c r="I2746" s="4">
        <v>750</v>
      </c>
      <c r="J2746" s="70">
        <f>VLOOKUP(Table7[[#This Row],[PurchaseOrderID]],Purchase_Order!$A$2:$E$1228,5,0)</f>
        <v>1636</v>
      </c>
      <c r="K2746" s="4" t="str">
        <f>IF(Table7[[#This Row],[RejectedQty]]=0,"","Rejected")</f>
        <v/>
      </c>
    </row>
    <row r="2747" spans="1:11" x14ac:dyDescent="0.25">
      <c r="A2747" s="5">
        <v>3618</v>
      </c>
      <c r="B2747" s="5">
        <v>4009</v>
      </c>
      <c r="C2747" s="5">
        <v>8831</v>
      </c>
      <c r="D2747" s="18">
        <v>44169</v>
      </c>
      <c r="E2747" s="19">
        <v>123</v>
      </c>
      <c r="F2747" s="19">
        <v>870</v>
      </c>
      <c r="G2747" s="5">
        <v>1500</v>
      </c>
      <c r="H2747" s="5">
        <v>0</v>
      </c>
      <c r="I2747" s="5">
        <v>1500</v>
      </c>
      <c r="J2747" s="70">
        <f>VLOOKUP(Table7[[#This Row],[PurchaseOrderID]],Purchase_Order!$A$2:$E$1228,5,0)</f>
        <v>1492</v>
      </c>
      <c r="K2747" s="4" t="str">
        <f>IF(Table7[[#This Row],[RejectedQty]]=0,"","Rejected")</f>
        <v/>
      </c>
    </row>
    <row r="2748" spans="1:11" x14ac:dyDescent="0.25">
      <c r="A2748" s="4">
        <v>3619</v>
      </c>
      <c r="B2748" s="4">
        <v>4009</v>
      </c>
      <c r="C2748" s="4">
        <v>8832</v>
      </c>
      <c r="D2748" s="20">
        <v>44169</v>
      </c>
      <c r="E2748" s="21">
        <v>123</v>
      </c>
      <c r="F2748" s="21">
        <v>871</v>
      </c>
      <c r="G2748" s="4">
        <v>500</v>
      </c>
      <c r="H2748" s="4">
        <v>0</v>
      </c>
      <c r="I2748" s="4">
        <v>500</v>
      </c>
      <c r="J2748" s="70">
        <f>VLOOKUP(Table7[[#This Row],[PurchaseOrderID]],Purchase_Order!$A$2:$E$1228,5,0)</f>
        <v>1492</v>
      </c>
      <c r="K2748" s="4" t="str">
        <f>IF(Table7[[#This Row],[RejectedQty]]=0,"","Rejected")</f>
        <v/>
      </c>
    </row>
    <row r="2749" spans="1:11" x14ac:dyDescent="0.25">
      <c r="A2749" s="5">
        <v>3620</v>
      </c>
      <c r="B2749" s="5">
        <v>4009</v>
      </c>
      <c r="C2749" s="5">
        <v>8833</v>
      </c>
      <c r="D2749" s="18">
        <v>44169</v>
      </c>
      <c r="E2749" s="19">
        <v>125</v>
      </c>
      <c r="F2749" s="19">
        <v>872</v>
      </c>
      <c r="G2749" s="5">
        <v>1000</v>
      </c>
      <c r="H2749" s="5">
        <v>0</v>
      </c>
      <c r="I2749" s="5">
        <v>1000</v>
      </c>
      <c r="J2749" s="70">
        <f>VLOOKUP(Table7[[#This Row],[PurchaseOrderID]],Purchase_Order!$A$2:$E$1228,5,0)</f>
        <v>1492</v>
      </c>
      <c r="K2749" s="4" t="str">
        <f>IF(Table7[[#This Row],[RejectedQty]]=0,"","Rejected")</f>
        <v/>
      </c>
    </row>
    <row r="2750" spans="1:11" x14ac:dyDescent="0.25">
      <c r="A2750" s="4">
        <v>3621</v>
      </c>
      <c r="B2750" s="4">
        <v>4009</v>
      </c>
      <c r="C2750" s="4">
        <v>8834</v>
      </c>
      <c r="D2750" s="20">
        <v>44169</v>
      </c>
      <c r="E2750" s="21">
        <v>125</v>
      </c>
      <c r="F2750" s="21">
        <v>873</v>
      </c>
      <c r="G2750" s="4">
        <v>8000</v>
      </c>
      <c r="H2750" s="4">
        <v>0</v>
      </c>
      <c r="I2750" s="4">
        <v>8000</v>
      </c>
      <c r="J2750" s="70">
        <f>VLOOKUP(Table7[[#This Row],[PurchaseOrderID]],Purchase_Order!$A$2:$E$1228,5,0)</f>
        <v>1492</v>
      </c>
      <c r="K2750" s="4" t="str">
        <f>IF(Table7[[#This Row],[RejectedQty]]=0,"","Rejected")</f>
        <v/>
      </c>
    </row>
    <row r="2751" spans="1:11" x14ac:dyDescent="0.25">
      <c r="A2751" s="5">
        <v>3622</v>
      </c>
      <c r="B2751" s="5">
        <v>4010</v>
      </c>
      <c r="C2751" s="5">
        <v>8835</v>
      </c>
      <c r="D2751" s="18">
        <v>44169</v>
      </c>
      <c r="E2751" s="19">
        <v>125</v>
      </c>
      <c r="F2751" s="19">
        <v>874</v>
      </c>
      <c r="G2751" s="5">
        <v>8000</v>
      </c>
      <c r="H2751" s="5">
        <v>0</v>
      </c>
      <c r="I2751" s="5">
        <v>8000</v>
      </c>
      <c r="J2751" s="70">
        <f>VLOOKUP(Table7[[#This Row],[PurchaseOrderID]],Purchase_Order!$A$2:$E$1228,5,0)</f>
        <v>1574</v>
      </c>
      <c r="K2751" s="4" t="str">
        <f>IF(Table7[[#This Row],[RejectedQty]]=0,"","Rejected")</f>
        <v/>
      </c>
    </row>
    <row r="2752" spans="1:11" x14ac:dyDescent="0.25">
      <c r="A2752" s="13">
        <v>3623</v>
      </c>
      <c r="B2752" s="13">
        <v>4010</v>
      </c>
      <c r="C2752" s="13">
        <v>8836</v>
      </c>
      <c r="D2752" s="22">
        <v>44169</v>
      </c>
      <c r="E2752" s="23">
        <v>125</v>
      </c>
      <c r="F2752" s="23">
        <v>875</v>
      </c>
      <c r="G2752" s="13">
        <v>8000</v>
      </c>
      <c r="H2752" s="13">
        <v>0</v>
      </c>
      <c r="I2752" s="13">
        <v>8000</v>
      </c>
      <c r="J2752" s="70">
        <f>VLOOKUP(Table7[[#This Row],[PurchaseOrderID]],Purchase_Order!$A$2:$E$1228,5,0)</f>
        <v>1574</v>
      </c>
      <c r="K2752" s="4" t="str">
        <f>IF(Table7[[#This Row],[RejectedQty]]=0,"","Rejected")</f>
        <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5FCC5-5541-4FD9-96FE-A098AFF0AA46}">
  <sheetPr>
    <tabColor theme="9" tint="0.39997558519241921"/>
  </sheetPr>
  <dimension ref="A1:H105"/>
  <sheetViews>
    <sheetView workbookViewId="0">
      <selection activeCell="E15" sqref="E15"/>
    </sheetView>
  </sheetViews>
  <sheetFormatPr defaultRowHeight="15" x14ac:dyDescent="0.25"/>
  <cols>
    <col min="1" max="1" width="15.85546875" style="37" bestFit="1" customWidth="1"/>
    <col min="2" max="2" width="21.28515625" customWidth="1"/>
    <col min="3" max="3" width="32.42578125" bestFit="1" customWidth="1"/>
    <col min="4" max="4" width="12" bestFit="1" customWidth="1"/>
    <col min="5" max="5" width="22" bestFit="1" customWidth="1"/>
    <col min="6" max="6" width="14" customWidth="1"/>
    <col min="7" max="7" width="30.42578125" bestFit="1" customWidth="1"/>
    <col min="8" max="8" width="15.85546875" bestFit="1" customWidth="1"/>
  </cols>
  <sheetData>
    <row r="1" spans="1:8" x14ac:dyDescent="0.25">
      <c r="A1" s="37" t="s">
        <v>2771</v>
      </c>
      <c r="B1" t="s">
        <v>1587</v>
      </c>
      <c r="C1" t="s">
        <v>1573</v>
      </c>
      <c r="D1" t="s">
        <v>1588</v>
      </c>
      <c r="E1" t="s">
        <v>1589</v>
      </c>
      <c r="F1" t="s">
        <v>1590</v>
      </c>
      <c r="G1" t="s">
        <v>1591</v>
      </c>
      <c r="H1" t="s">
        <v>10</v>
      </c>
    </row>
    <row r="2" spans="1:8" x14ac:dyDescent="0.25">
      <c r="A2" s="37">
        <v>1492</v>
      </c>
      <c r="B2" t="s">
        <v>1592</v>
      </c>
      <c r="C2" t="s">
        <v>1593</v>
      </c>
      <c r="D2">
        <v>1</v>
      </c>
      <c r="E2">
        <v>1</v>
      </c>
      <c r="F2">
        <v>1</v>
      </c>
      <c r="H2" s="1">
        <v>40900</v>
      </c>
    </row>
    <row r="3" spans="1:8" x14ac:dyDescent="0.25">
      <c r="A3" s="37">
        <v>1494</v>
      </c>
      <c r="B3" t="s">
        <v>1594</v>
      </c>
      <c r="C3" t="s">
        <v>1595</v>
      </c>
      <c r="D3">
        <v>2</v>
      </c>
      <c r="E3">
        <v>1</v>
      </c>
      <c r="F3">
        <v>1</v>
      </c>
      <c r="H3" s="1">
        <v>40658</v>
      </c>
    </row>
    <row r="4" spans="1:8" x14ac:dyDescent="0.25">
      <c r="A4" s="37">
        <v>1496</v>
      </c>
      <c r="B4" t="s">
        <v>1596</v>
      </c>
      <c r="C4" t="s">
        <v>1597</v>
      </c>
      <c r="D4">
        <v>1</v>
      </c>
      <c r="E4">
        <v>1</v>
      </c>
      <c r="F4">
        <v>1</v>
      </c>
      <c r="H4" s="1">
        <v>40658</v>
      </c>
    </row>
    <row r="5" spans="1:8" x14ac:dyDescent="0.25">
      <c r="A5" s="37">
        <v>1498</v>
      </c>
      <c r="B5" t="s">
        <v>1598</v>
      </c>
      <c r="C5" t="s">
        <v>1599</v>
      </c>
      <c r="D5">
        <v>2</v>
      </c>
      <c r="E5">
        <v>1</v>
      </c>
      <c r="F5">
        <v>1</v>
      </c>
      <c r="H5" s="1">
        <v>40942</v>
      </c>
    </row>
    <row r="6" spans="1:8" x14ac:dyDescent="0.25">
      <c r="A6" s="37">
        <v>1500</v>
      </c>
      <c r="B6" t="s">
        <v>1600</v>
      </c>
      <c r="C6" t="s">
        <v>1601</v>
      </c>
      <c r="D6">
        <v>1</v>
      </c>
      <c r="E6">
        <v>1</v>
      </c>
      <c r="F6">
        <v>1</v>
      </c>
      <c r="H6" s="1">
        <v>40941</v>
      </c>
    </row>
    <row r="7" spans="1:8" x14ac:dyDescent="0.25">
      <c r="A7" s="37">
        <v>1502</v>
      </c>
      <c r="B7" t="s">
        <v>1602</v>
      </c>
      <c r="C7" t="s">
        <v>1603</v>
      </c>
      <c r="D7">
        <v>1</v>
      </c>
      <c r="E7">
        <v>1</v>
      </c>
      <c r="F7">
        <v>1</v>
      </c>
      <c r="H7" s="1">
        <v>40901</v>
      </c>
    </row>
    <row r="8" spans="1:8" x14ac:dyDescent="0.25">
      <c r="A8" s="37">
        <v>1504</v>
      </c>
      <c r="B8" t="s">
        <v>1604</v>
      </c>
      <c r="C8" t="s">
        <v>1605</v>
      </c>
      <c r="D8">
        <v>2</v>
      </c>
      <c r="E8">
        <v>1</v>
      </c>
      <c r="F8">
        <v>1</v>
      </c>
      <c r="H8" s="1">
        <v>40901</v>
      </c>
    </row>
    <row r="9" spans="1:8" x14ac:dyDescent="0.25">
      <c r="A9" s="37">
        <v>1506</v>
      </c>
      <c r="B9" t="s">
        <v>1606</v>
      </c>
      <c r="C9" t="s">
        <v>1607</v>
      </c>
      <c r="D9">
        <v>1</v>
      </c>
      <c r="E9">
        <v>1</v>
      </c>
      <c r="F9">
        <v>1</v>
      </c>
      <c r="H9" s="1">
        <v>40933</v>
      </c>
    </row>
    <row r="10" spans="1:8" x14ac:dyDescent="0.25">
      <c r="A10" s="37">
        <v>1508</v>
      </c>
      <c r="B10" t="s">
        <v>1608</v>
      </c>
      <c r="C10" t="s">
        <v>1609</v>
      </c>
      <c r="D10">
        <v>1</v>
      </c>
      <c r="E10">
        <v>1</v>
      </c>
      <c r="F10">
        <v>1</v>
      </c>
      <c r="H10" s="1">
        <v>40901</v>
      </c>
    </row>
    <row r="11" spans="1:8" x14ac:dyDescent="0.25">
      <c r="A11" s="37">
        <v>1510</v>
      </c>
      <c r="B11" t="s">
        <v>1610</v>
      </c>
      <c r="C11" t="s">
        <v>1611</v>
      </c>
      <c r="D11">
        <v>1</v>
      </c>
      <c r="E11">
        <v>1</v>
      </c>
      <c r="F11">
        <v>1</v>
      </c>
      <c r="H11" s="1">
        <v>40933</v>
      </c>
    </row>
    <row r="12" spans="1:8" x14ac:dyDescent="0.25">
      <c r="A12" s="37">
        <v>1512</v>
      </c>
      <c r="B12" t="s">
        <v>1612</v>
      </c>
      <c r="C12" t="s">
        <v>1613</v>
      </c>
      <c r="D12">
        <v>1</v>
      </c>
      <c r="E12">
        <v>1</v>
      </c>
      <c r="F12">
        <v>1</v>
      </c>
      <c r="H12" s="1">
        <v>40900</v>
      </c>
    </row>
    <row r="13" spans="1:8" x14ac:dyDescent="0.25">
      <c r="A13" s="37">
        <v>1514</v>
      </c>
      <c r="B13" t="s">
        <v>1614</v>
      </c>
      <c r="C13" t="s">
        <v>1615</v>
      </c>
      <c r="D13">
        <v>1</v>
      </c>
      <c r="E13">
        <v>1</v>
      </c>
      <c r="F13">
        <v>1</v>
      </c>
      <c r="H13" s="1">
        <v>40942</v>
      </c>
    </row>
    <row r="14" spans="1:8" x14ac:dyDescent="0.25">
      <c r="A14" s="37">
        <v>1516</v>
      </c>
      <c r="B14" t="s">
        <v>1616</v>
      </c>
      <c r="C14" t="s">
        <v>1617</v>
      </c>
      <c r="D14">
        <v>1</v>
      </c>
      <c r="E14">
        <v>0</v>
      </c>
      <c r="F14">
        <v>0</v>
      </c>
      <c r="H14" s="1">
        <v>40933</v>
      </c>
    </row>
    <row r="15" spans="1:8" x14ac:dyDescent="0.25">
      <c r="A15" s="37">
        <v>1518</v>
      </c>
      <c r="B15" t="s">
        <v>1618</v>
      </c>
      <c r="C15" t="s">
        <v>1619</v>
      </c>
      <c r="D15">
        <v>1</v>
      </c>
      <c r="E15">
        <v>1</v>
      </c>
      <c r="F15">
        <v>1</v>
      </c>
      <c r="H15" s="1">
        <v>40901</v>
      </c>
    </row>
    <row r="16" spans="1:8" x14ac:dyDescent="0.25">
      <c r="A16" s="37">
        <v>1520</v>
      </c>
      <c r="B16" t="s">
        <v>1620</v>
      </c>
      <c r="C16" t="s">
        <v>1621</v>
      </c>
      <c r="D16">
        <v>1</v>
      </c>
      <c r="E16">
        <v>1</v>
      </c>
      <c r="F16">
        <v>1</v>
      </c>
      <c r="H16" s="1">
        <v>40901</v>
      </c>
    </row>
    <row r="17" spans="1:8" x14ac:dyDescent="0.25">
      <c r="A17" s="37">
        <v>1522</v>
      </c>
      <c r="B17" t="s">
        <v>1622</v>
      </c>
      <c r="C17" t="s">
        <v>1623</v>
      </c>
      <c r="D17">
        <v>1</v>
      </c>
      <c r="E17">
        <v>1</v>
      </c>
      <c r="F17">
        <v>1</v>
      </c>
      <c r="H17" s="1">
        <v>40933</v>
      </c>
    </row>
    <row r="18" spans="1:8" x14ac:dyDescent="0.25">
      <c r="A18" s="37">
        <v>1524</v>
      </c>
      <c r="B18" t="s">
        <v>1624</v>
      </c>
      <c r="C18" t="s">
        <v>1625</v>
      </c>
      <c r="D18">
        <v>4</v>
      </c>
      <c r="E18">
        <v>1</v>
      </c>
      <c r="F18">
        <v>1</v>
      </c>
      <c r="H18" s="1">
        <v>40941</v>
      </c>
    </row>
    <row r="19" spans="1:8" x14ac:dyDescent="0.25">
      <c r="A19" s="37">
        <v>1526</v>
      </c>
      <c r="B19" t="s">
        <v>1626</v>
      </c>
      <c r="C19" t="s">
        <v>1627</v>
      </c>
      <c r="D19">
        <v>1</v>
      </c>
      <c r="E19">
        <v>1</v>
      </c>
      <c r="F19">
        <v>1</v>
      </c>
      <c r="H19" s="1">
        <v>40933</v>
      </c>
    </row>
    <row r="20" spans="1:8" x14ac:dyDescent="0.25">
      <c r="A20" s="37">
        <v>1528</v>
      </c>
      <c r="B20" t="s">
        <v>1628</v>
      </c>
      <c r="C20" t="s">
        <v>1629</v>
      </c>
      <c r="D20">
        <v>1</v>
      </c>
      <c r="E20">
        <v>1</v>
      </c>
      <c r="F20">
        <v>1</v>
      </c>
      <c r="H20" s="1">
        <v>40942</v>
      </c>
    </row>
    <row r="21" spans="1:8" x14ac:dyDescent="0.25">
      <c r="A21" s="37">
        <v>1530</v>
      </c>
      <c r="B21" t="s">
        <v>1630</v>
      </c>
      <c r="C21" t="s">
        <v>1631</v>
      </c>
      <c r="D21">
        <v>1</v>
      </c>
      <c r="E21">
        <v>1</v>
      </c>
      <c r="F21">
        <v>1</v>
      </c>
      <c r="H21" s="1">
        <v>40901</v>
      </c>
    </row>
    <row r="22" spans="1:8" x14ac:dyDescent="0.25">
      <c r="A22" s="37">
        <v>1532</v>
      </c>
      <c r="B22" t="s">
        <v>1632</v>
      </c>
      <c r="C22" t="s">
        <v>1633</v>
      </c>
      <c r="D22">
        <v>1</v>
      </c>
      <c r="E22">
        <v>1</v>
      </c>
      <c r="F22">
        <v>1</v>
      </c>
      <c r="H22" s="1">
        <v>40937</v>
      </c>
    </row>
    <row r="23" spans="1:8" x14ac:dyDescent="0.25">
      <c r="A23" s="37">
        <v>1534</v>
      </c>
      <c r="B23" t="s">
        <v>1634</v>
      </c>
      <c r="C23" t="s">
        <v>1635</v>
      </c>
      <c r="D23">
        <v>1</v>
      </c>
      <c r="E23">
        <v>1</v>
      </c>
      <c r="F23">
        <v>1</v>
      </c>
      <c r="H23" s="1">
        <v>40941</v>
      </c>
    </row>
    <row r="24" spans="1:8" x14ac:dyDescent="0.25">
      <c r="A24" s="37">
        <v>1536</v>
      </c>
      <c r="B24" t="s">
        <v>1636</v>
      </c>
      <c r="C24" t="s">
        <v>1637</v>
      </c>
      <c r="D24">
        <v>1</v>
      </c>
      <c r="E24">
        <v>1</v>
      </c>
      <c r="F24">
        <v>1</v>
      </c>
      <c r="H24" s="1">
        <v>40925</v>
      </c>
    </row>
    <row r="25" spans="1:8" x14ac:dyDescent="0.25">
      <c r="A25" s="37">
        <v>1538</v>
      </c>
      <c r="B25" t="s">
        <v>1638</v>
      </c>
      <c r="C25" t="s">
        <v>1639</v>
      </c>
      <c r="D25">
        <v>3</v>
      </c>
      <c r="E25">
        <v>1</v>
      </c>
      <c r="F25">
        <v>1</v>
      </c>
      <c r="H25" s="1">
        <v>40957</v>
      </c>
    </row>
    <row r="26" spans="1:8" x14ac:dyDescent="0.25">
      <c r="A26" s="37">
        <v>1540</v>
      </c>
      <c r="B26" t="s">
        <v>1640</v>
      </c>
      <c r="C26" t="s">
        <v>1641</v>
      </c>
      <c r="D26">
        <v>1</v>
      </c>
      <c r="E26">
        <v>1</v>
      </c>
      <c r="F26">
        <v>1</v>
      </c>
      <c r="H26" s="1">
        <v>40900</v>
      </c>
    </row>
    <row r="27" spans="1:8" x14ac:dyDescent="0.25">
      <c r="A27" s="37">
        <v>1542</v>
      </c>
      <c r="B27" t="s">
        <v>1642</v>
      </c>
      <c r="C27" t="s">
        <v>1643</v>
      </c>
      <c r="D27">
        <v>1</v>
      </c>
      <c r="E27">
        <v>1</v>
      </c>
      <c r="F27">
        <v>1</v>
      </c>
      <c r="H27" s="1">
        <v>40933</v>
      </c>
    </row>
    <row r="28" spans="1:8" x14ac:dyDescent="0.25">
      <c r="A28" s="37">
        <v>1544</v>
      </c>
      <c r="B28" t="s">
        <v>1644</v>
      </c>
      <c r="C28" t="s">
        <v>1645</v>
      </c>
      <c r="D28">
        <v>1</v>
      </c>
      <c r="E28">
        <v>0</v>
      </c>
      <c r="F28">
        <v>0</v>
      </c>
      <c r="H28" s="1">
        <v>40901</v>
      </c>
    </row>
    <row r="29" spans="1:8" x14ac:dyDescent="0.25">
      <c r="A29" s="37">
        <v>1546</v>
      </c>
      <c r="B29" t="s">
        <v>1646</v>
      </c>
      <c r="C29" t="s">
        <v>1647</v>
      </c>
      <c r="D29">
        <v>1</v>
      </c>
      <c r="E29">
        <v>1</v>
      </c>
      <c r="F29">
        <v>1</v>
      </c>
      <c r="H29" s="1">
        <v>40937</v>
      </c>
    </row>
    <row r="30" spans="1:8" x14ac:dyDescent="0.25">
      <c r="A30" s="37">
        <v>1548</v>
      </c>
      <c r="B30" t="s">
        <v>1648</v>
      </c>
      <c r="C30" t="s">
        <v>1649</v>
      </c>
      <c r="D30">
        <v>3</v>
      </c>
      <c r="E30">
        <v>1</v>
      </c>
      <c r="F30">
        <v>1</v>
      </c>
      <c r="H30" s="1">
        <v>40901</v>
      </c>
    </row>
    <row r="31" spans="1:8" x14ac:dyDescent="0.25">
      <c r="A31" s="37">
        <v>1550</v>
      </c>
      <c r="B31" t="s">
        <v>1650</v>
      </c>
      <c r="C31" t="s">
        <v>1651</v>
      </c>
      <c r="D31">
        <v>5</v>
      </c>
      <c r="E31">
        <v>1</v>
      </c>
      <c r="F31">
        <v>1</v>
      </c>
      <c r="H31" s="1">
        <v>40942</v>
      </c>
    </row>
    <row r="32" spans="1:8" x14ac:dyDescent="0.25">
      <c r="A32" s="37">
        <v>1552</v>
      </c>
      <c r="B32" t="s">
        <v>1652</v>
      </c>
      <c r="C32" t="s">
        <v>1653</v>
      </c>
      <c r="D32">
        <v>1</v>
      </c>
      <c r="E32">
        <v>1</v>
      </c>
      <c r="F32">
        <v>1</v>
      </c>
      <c r="H32" s="1">
        <v>40933</v>
      </c>
    </row>
    <row r="33" spans="1:8" x14ac:dyDescent="0.25">
      <c r="A33" s="37">
        <v>1554</v>
      </c>
      <c r="B33" t="s">
        <v>1654</v>
      </c>
      <c r="C33" t="s">
        <v>1655</v>
      </c>
      <c r="D33">
        <v>1</v>
      </c>
      <c r="E33">
        <v>0</v>
      </c>
      <c r="F33">
        <v>1</v>
      </c>
      <c r="H33" s="1">
        <v>40957</v>
      </c>
    </row>
    <row r="34" spans="1:8" x14ac:dyDescent="0.25">
      <c r="A34" s="37">
        <v>1556</v>
      </c>
      <c r="B34" t="s">
        <v>1656</v>
      </c>
      <c r="C34" t="s">
        <v>1657</v>
      </c>
      <c r="D34">
        <v>1</v>
      </c>
      <c r="E34">
        <v>1</v>
      </c>
      <c r="F34">
        <v>1</v>
      </c>
      <c r="H34" s="1">
        <v>40957</v>
      </c>
    </row>
    <row r="35" spans="1:8" x14ac:dyDescent="0.25">
      <c r="A35" s="37">
        <v>1558</v>
      </c>
      <c r="B35" t="s">
        <v>1658</v>
      </c>
      <c r="C35" t="s">
        <v>1659</v>
      </c>
      <c r="D35">
        <v>1</v>
      </c>
      <c r="E35">
        <v>1</v>
      </c>
      <c r="F35">
        <v>1</v>
      </c>
      <c r="H35" s="1">
        <v>40942</v>
      </c>
    </row>
    <row r="36" spans="1:8" x14ac:dyDescent="0.25">
      <c r="A36" s="37">
        <v>1560</v>
      </c>
      <c r="B36" t="s">
        <v>1660</v>
      </c>
      <c r="C36" t="s">
        <v>1661</v>
      </c>
      <c r="D36">
        <v>1</v>
      </c>
      <c r="E36">
        <v>1</v>
      </c>
      <c r="F36">
        <v>1</v>
      </c>
      <c r="H36" s="1">
        <v>40901</v>
      </c>
    </row>
    <row r="37" spans="1:8" x14ac:dyDescent="0.25">
      <c r="A37" s="37">
        <v>1562</v>
      </c>
      <c r="B37" t="s">
        <v>1662</v>
      </c>
      <c r="C37" t="s">
        <v>1663</v>
      </c>
      <c r="D37">
        <v>1</v>
      </c>
      <c r="E37">
        <v>1</v>
      </c>
      <c r="F37">
        <v>1</v>
      </c>
      <c r="H37" s="1">
        <v>40941</v>
      </c>
    </row>
    <row r="38" spans="1:8" x14ac:dyDescent="0.25">
      <c r="A38" s="37">
        <v>1564</v>
      </c>
      <c r="B38" t="s">
        <v>1664</v>
      </c>
      <c r="C38" t="s">
        <v>1665</v>
      </c>
      <c r="D38">
        <v>1</v>
      </c>
      <c r="E38">
        <v>1</v>
      </c>
      <c r="F38">
        <v>1</v>
      </c>
      <c r="H38" s="1">
        <v>40900</v>
      </c>
    </row>
    <row r="39" spans="1:8" x14ac:dyDescent="0.25">
      <c r="A39" s="37">
        <v>1566</v>
      </c>
      <c r="B39" t="s">
        <v>1666</v>
      </c>
      <c r="C39" t="s">
        <v>1667</v>
      </c>
      <c r="D39">
        <v>1</v>
      </c>
      <c r="E39">
        <v>1</v>
      </c>
      <c r="F39">
        <v>1</v>
      </c>
      <c r="H39" s="1">
        <v>40900</v>
      </c>
    </row>
    <row r="40" spans="1:8" x14ac:dyDescent="0.25">
      <c r="A40" s="37">
        <v>1568</v>
      </c>
      <c r="B40" t="s">
        <v>1668</v>
      </c>
      <c r="C40" t="s">
        <v>1669</v>
      </c>
      <c r="D40">
        <v>2</v>
      </c>
      <c r="E40">
        <v>1</v>
      </c>
      <c r="F40">
        <v>1</v>
      </c>
      <c r="H40" s="1">
        <v>40925</v>
      </c>
    </row>
    <row r="41" spans="1:8" x14ac:dyDescent="0.25">
      <c r="A41" s="37">
        <v>1570</v>
      </c>
      <c r="B41" t="s">
        <v>1670</v>
      </c>
      <c r="C41" t="s">
        <v>1671</v>
      </c>
      <c r="D41">
        <v>1</v>
      </c>
      <c r="E41">
        <v>1</v>
      </c>
      <c r="F41">
        <v>1</v>
      </c>
      <c r="H41" s="1">
        <v>40933</v>
      </c>
    </row>
    <row r="42" spans="1:8" x14ac:dyDescent="0.25">
      <c r="A42" s="37">
        <v>1572</v>
      </c>
      <c r="B42" t="s">
        <v>1672</v>
      </c>
      <c r="C42" t="s">
        <v>1673</v>
      </c>
      <c r="D42">
        <v>1</v>
      </c>
      <c r="E42">
        <v>1</v>
      </c>
      <c r="F42">
        <v>1</v>
      </c>
      <c r="H42" s="1">
        <v>40941</v>
      </c>
    </row>
    <row r="43" spans="1:8" x14ac:dyDescent="0.25">
      <c r="A43" s="37">
        <v>1574</v>
      </c>
      <c r="B43" t="s">
        <v>1674</v>
      </c>
      <c r="C43" t="s">
        <v>1675</v>
      </c>
      <c r="D43">
        <v>1</v>
      </c>
      <c r="E43">
        <v>1</v>
      </c>
      <c r="F43">
        <v>1</v>
      </c>
      <c r="H43" s="1">
        <v>40901</v>
      </c>
    </row>
    <row r="44" spans="1:8" x14ac:dyDescent="0.25">
      <c r="A44" s="37">
        <v>1576</v>
      </c>
      <c r="B44" t="s">
        <v>1676</v>
      </c>
      <c r="C44" t="s">
        <v>1677</v>
      </c>
      <c r="D44">
        <v>1</v>
      </c>
      <c r="E44">
        <v>1</v>
      </c>
      <c r="F44">
        <v>1</v>
      </c>
      <c r="H44" s="1">
        <v>40942</v>
      </c>
    </row>
    <row r="45" spans="1:8" x14ac:dyDescent="0.25">
      <c r="A45" s="37">
        <v>1578</v>
      </c>
      <c r="B45" t="s">
        <v>1678</v>
      </c>
      <c r="C45" t="s">
        <v>1679</v>
      </c>
      <c r="D45">
        <v>1</v>
      </c>
      <c r="E45">
        <v>0</v>
      </c>
      <c r="F45">
        <v>1</v>
      </c>
      <c r="H45" s="1">
        <v>40957</v>
      </c>
    </row>
    <row r="46" spans="1:8" x14ac:dyDescent="0.25">
      <c r="A46" s="37">
        <v>1580</v>
      </c>
      <c r="B46" t="s">
        <v>1680</v>
      </c>
      <c r="C46" t="s">
        <v>1681</v>
      </c>
      <c r="D46">
        <v>1</v>
      </c>
      <c r="E46">
        <v>1</v>
      </c>
      <c r="F46">
        <v>1</v>
      </c>
      <c r="G46" t="s">
        <v>1682</v>
      </c>
      <c r="H46" s="1">
        <v>40658</v>
      </c>
    </row>
    <row r="47" spans="1:8" x14ac:dyDescent="0.25">
      <c r="A47" s="37">
        <v>1582</v>
      </c>
      <c r="B47" t="s">
        <v>1683</v>
      </c>
      <c r="C47" t="s">
        <v>1684</v>
      </c>
      <c r="D47">
        <v>3</v>
      </c>
      <c r="E47">
        <v>1</v>
      </c>
      <c r="F47">
        <v>1</v>
      </c>
      <c r="H47" s="1">
        <v>40933</v>
      </c>
    </row>
    <row r="48" spans="1:8" x14ac:dyDescent="0.25">
      <c r="A48" s="37">
        <v>1584</v>
      </c>
      <c r="B48" t="s">
        <v>1685</v>
      </c>
      <c r="C48" t="s">
        <v>1686</v>
      </c>
      <c r="D48">
        <v>3</v>
      </c>
      <c r="E48">
        <v>1</v>
      </c>
      <c r="F48">
        <v>1</v>
      </c>
      <c r="G48" t="s">
        <v>1687</v>
      </c>
      <c r="H48" s="1">
        <v>40933</v>
      </c>
    </row>
    <row r="49" spans="1:8" x14ac:dyDescent="0.25">
      <c r="A49" s="37">
        <v>1586</v>
      </c>
      <c r="B49" t="s">
        <v>1688</v>
      </c>
      <c r="C49" t="s">
        <v>1689</v>
      </c>
      <c r="D49">
        <v>1</v>
      </c>
      <c r="E49">
        <v>1</v>
      </c>
      <c r="F49">
        <v>1</v>
      </c>
      <c r="H49" s="1">
        <v>40941</v>
      </c>
    </row>
    <row r="50" spans="1:8" x14ac:dyDescent="0.25">
      <c r="A50" s="37">
        <v>1588</v>
      </c>
      <c r="B50" t="s">
        <v>1690</v>
      </c>
      <c r="C50" t="s">
        <v>1691</v>
      </c>
      <c r="D50">
        <v>2</v>
      </c>
      <c r="E50">
        <v>1</v>
      </c>
      <c r="F50">
        <v>1</v>
      </c>
      <c r="H50" s="1">
        <v>40941</v>
      </c>
    </row>
    <row r="51" spans="1:8" x14ac:dyDescent="0.25">
      <c r="A51" s="37">
        <v>1590</v>
      </c>
      <c r="B51" t="s">
        <v>1692</v>
      </c>
      <c r="C51" t="s">
        <v>1693</v>
      </c>
      <c r="D51">
        <v>1</v>
      </c>
      <c r="E51">
        <v>1</v>
      </c>
      <c r="F51">
        <v>1</v>
      </c>
      <c r="H51" s="1">
        <v>40942</v>
      </c>
    </row>
    <row r="52" spans="1:8" x14ac:dyDescent="0.25">
      <c r="A52" s="37">
        <v>1592</v>
      </c>
      <c r="B52" t="s">
        <v>1694</v>
      </c>
      <c r="C52" t="s">
        <v>1695</v>
      </c>
      <c r="D52">
        <v>1</v>
      </c>
      <c r="E52">
        <v>1</v>
      </c>
      <c r="F52">
        <v>1</v>
      </c>
      <c r="H52" s="1">
        <v>40937</v>
      </c>
    </row>
    <row r="53" spans="1:8" x14ac:dyDescent="0.25">
      <c r="A53" s="37">
        <v>1594</v>
      </c>
      <c r="B53" t="s">
        <v>1696</v>
      </c>
      <c r="C53" t="s">
        <v>1697</v>
      </c>
      <c r="D53">
        <v>1</v>
      </c>
      <c r="E53">
        <v>1</v>
      </c>
      <c r="F53">
        <v>1</v>
      </c>
      <c r="H53" s="1">
        <v>40942</v>
      </c>
    </row>
    <row r="54" spans="1:8" x14ac:dyDescent="0.25">
      <c r="A54" s="37">
        <v>1596</v>
      </c>
      <c r="B54" t="s">
        <v>1698</v>
      </c>
      <c r="C54" t="s">
        <v>1699</v>
      </c>
      <c r="D54">
        <v>1</v>
      </c>
      <c r="E54">
        <v>1</v>
      </c>
      <c r="F54">
        <v>1</v>
      </c>
      <c r="G54" t="s">
        <v>1700</v>
      </c>
      <c r="H54" s="1">
        <v>40901</v>
      </c>
    </row>
    <row r="55" spans="1:8" x14ac:dyDescent="0.25">
      <c r="A55" s="37">
        <v>1598</v>
      </c>
      <c r="B55" t="s">
        <v>1701</v>
      </c>
      <c r="C55" t="s">
        <v>1702</v>
      </c>
      <c r="D55">
        <v>3</v>
      </c>
      <c r="E55">
        <v>1</v>
      </c>
      <c r="F55">
        <v>1</v>
      </c>
      <c r="H55" s="1">
        <v>40901</v>
      </c>
    </row>
    <row r="56" spans="1:8" x14ac:dyDescent="0.25">
      <c r="A56" s="37">
        <v>1600</v>
      </c>
      <c r="B56" t="s">
        <v>1703</v>
      </c>
      <c r="C56" t="s">
        <v>1704</v>
      </c>
      <c r="D56">
        <v>3</v>
      </c>
      <c r="E56">
        <v>1</v>
      </c>
      <c r="F56">
        <v>1</v>
      </c>
      <c r="H56" s="1">
        <v>40933</v>
      </c>
    </row>
    <row r="57" spans="1:8" x14ac:dyDescent="0.25">
      <c r="A57" s="37">
        <v>1602</v>
      </c>
      <c r="B57" t="s">
        <v>1705</v>
      </c>
      <c r="C57" t="s">
        <v>1706</v>
      </c>
      <c r="D57">
        <v>1</v>
      </c>
      <c r="E57">
        <v>0</v>
      </c>
      <c r="F57">
        <v>1</v>
      </c>
      <c r="H57" s="1">
        <v>40900</v>
      </c>
    </row>
    <row r="58" spans="1:8" x14ac:dyDescent="0.25">
      <c r="A58" s="37">
        <v>1604</v>
      </c>
      <c r="B58" t="s">
        <v>1707</v>
      </c>
      <c r="C58" t="s">
        <v>1708</v>
      </c>
      <c r="D58">
        <v>1</v>
      </c>
      <c r="E58">
        <v>0</v>
      </c>
      <c r="F58">
        <v>1</v>
      </c>
      <c r="H58" s="1">
        <v>40900</v>
      </c>
    </row>
    <row r="59" spans="1:8" x14ac:dyDescent="0.25">
      <c r="A59" s="37">
        <v>1606</v>
      </c>
      <c r="B59" t="s">
        <v>1709</v>
      </c>
      <c r="C59" t="s">
        <v>1710</v>
      </c>
      <c r="D59">
        <v>1</v>
      </c>
      <c r="E59">
        <v>1</v>
      </c>
      <c r="F59">
        <v>1</v>
      </c>
      <c r="G59" t="s">
        <v>1711</v>
      </c>
      <c r="H59" s="1">
        <v>40933</v>
      </c>
    </row>
    <row r="60" spans="1:8" x14ac:dyDescent="0.25">
      <c r="A60" s="37">
        <v>1608</v>
      </c>
      <c r="B60" t="s">
        <v>1712</v>
      </c>
      <c r="C60" t="s">
        <v>1713</v>
      </c>
      <c r="D60">
        <v>1</v>
      </c>
      <c r="E60">
        <v>1</v>
      </c>
      <c r="F60">
        <v>1</v>
      </c>
      <c r="H60" s="1">
        <v>40941</v>
      </c>
    </row>
    <row r="61" spans="1:8" x14ac:dyDescent="0.25">
      <c r="A61" s="37">
        <v>1610</v>
      </c>
      <c r="B61" t="s">
        <v>1714</v>
      </c>
      <c r="C61" t="s">
        <v>1715</v>
      </c>
      <c r="D61">
        <v>1</v>
      </c>
      <c r="E61">
        <v>1</v>
      </c>
      <c r="F61">
        <v>1</v>
      </c>
      <c r="H61" s="1">
        <v>40933</v>
      </c>
    </row>
    <row r="62" spans="1:8" x14ac:dyDescent="0.25">
      <c r="A62" s="37">
        <v>1612</v>
      </c>
      <c r="B62" t="s">
        <v>1716</v>
      </c>
      <c r="C62" t="s">
        <v>1717</v>
      </c>
      <c r="D62">
        <v>1</v>
      </c>
      <c r="E62">
        <v>1</v>
      </c>
      <c r="F62">
        <v>1</v>
      </c>
      <c r="H62" s="1">
        <v>40941</v>
      </c>
    </row>
    <row r="63" spans="1:8" x14ac:dyDescent="0.25">
      <c r="A63" s="37">
        <v>1614</v>
      </c>
      <c r="B63" t="s">
        <v>1718</v>
      </c>
      <c r="C63" t="s">
        <v>1719</v>
      </c>
      <c r="D63">
        <v>2</v>
      </c>
      <c r="E63">
        <v>0</v>
      </c>
      <c r="F63">
        <v>0</v>
      </c>
      <c r="H63" s="1">
        <v>40941</v>
      </c>
    </row>
    <row r="64" spans="1:8" x14ac:dyDescent="0.25">
      <c r="A64" s="37">
        <v>1616</v>
      </c>
      <c r="B64" t="s">
        <v>1720</v>
      </c>
      <c r="C64" t="s">
        <v>1721</v>
      </c>
      <c r="D64">
        <v>1</v>
      </c>
      <c r="E64">
        <v>1</v>
      </c>
      <c r="F64">
        <v>1</v>
      </c>
      <c r="H64" s="1">
        <v>40672</v>
      </c>
    </row>
    <row r="65" spans="1:8" x14ac:dyDescent="0.25">
      <c r="A65" s="37">
        <v>1618</v>
      </c>
      <c r="B65" t="s">
        <v>1722</v>
      </c>
      <c r="C65" t="s">
        <v>1723</v>
      </c>
      <c r="D65">
        <v>1</v>
      </c>
      <c r="E65">
        <v>1</v>
      </c>
      <c r="F65">
        <v>1</v>
      </c>
      <c r="H65" s="1">
        <v>40937</v>
      </c>
    </row>
    <row r="66" spans="1:8" x14ac:dyDescent="0.25">
      <c r="A66" s="37">
        <v>1620</v>
      </c>
      <c r="B66" t="s">
        <v>1724</v>
      </c>
      <c r="C66" t="s">
        <v>1725</v>
      </c>
      <c r="D66">
        <v>1</v>
      </c>
      <c r="E66">
        <v>1</v>
      </c>
      <c r="F66">
        <v>1</v>
      </c>
      <c r="H66" s="1">
        <v>40937</v>
      </c>
    </row>
    <row r="67" spans="1:8" x14ac:dyDescent="0.25">
      <c r="A67" s="37">
        <v>1622</v>
      </c>
      <c r="B67" t="s">
        <v>1726</v>
      </c>
      <c r="C67" t="s">
        <v>1727</v>
      </c>
      <c r="D67">
        <v>1</v>
      </c>
      <c r="E67">
        <v>1</v>
      </c>
      <c r="F67">
        <v>1</v>
      </c>
      <c r="H67" s="1">
        <v>40941</v>
      </c>
    </row>
    <row r="68" spans="1:8" x14ac:dyDescent="0.25">
      <c r="A68" s="37">
        <v>1624</v>
      </c>
      <c r="B68" t="s">
        <v>1728</v>
      </c>
      <c r="C68" t="s">
        <v>1729</v>
      </c>
      <c r="D68">
        <v>1</v>
      </c>
      <c r="E68">
        <v>1</v>
      </c>
      <c r="F68">
        <v>1</v>
      </c>
      <c r="H68" s="1">
        <v>40901</v>
      </c>
    </row>
    <row r="69" spans="1:8" x14ac:dyDescent="0.25">
      <c r="A69" s="37">
        <v>1626</v>
      </c>
      <c r="B69" t="s">
        <v>1730</v>
      </c>
      <c r="C69" t="s">
        <v>1731</v>
      </c>
      <c r="D69">
        <v>1</v>
      </c>
      <c r="E69">
        <v>1</v>
      </c>
      <c r="F69">
        <v>1</v>
      </c>
      <c r="H69" s="1">
        <v>40933</v>
      </c>
    </row>
    <row r="70" spans="1:8" x14ac:dyDescent="0.25">
      <c r="A70" s="37">
        <v>1628</v>
      </c>
      <c r="B70" t="s">
        <v>1732</v>
      </c>
      <c r="C70" t="s">
        <v>1733</v>
      </c>
      <c r="D70">
        <v>1</v>
      </c>
      <c r="E70">
        <v>1</v>
      </c>
      <c r="F70">
        <v>1</v>
      </c>
      <c r="H70" s="1">
        <v>40900</v>
      </c>
    </row>
    <row r="71" spans="1:8" x14ac:dyDescent="0.25">
      <c r="A71" s="37">
        <v>1630</v>
      </c>
      <c r="B71" t="s">
        <v>1734</v>
      </c>
      <c r="C71" t="s">
        <v>1735</v>
      </c>
      <c r="D71">
        <v>1</v>
      </c>
      <c r="E71">
        <v>1</v>
      </c>
      <c r="F71">
        <v>1</v>
      </c>
      <c r="H71" s="1">
        <v>40941</v>
      </c>
    </row>
    <row r="72" spans="1:8" x14ac:dyDescent="0.25">
      <c r="A72" s="37">
        <v>1632</v>
      </c>
      <c r="B72" t="s">
        <v>1736</v>
      </c>
      <c r="C72" t="s">
        <v>1737</v>
      </c>
      <c r="D72">
        <v>1</v>
      </c>
      <c r="E72">
        <v>1</v>
      </c>
      <c r="F72">
        <v>1</v>
      </c>
      <c r="H72" s="1">
        <v>40941</v>
      </c>
    </row>
    <row r="73" spans="1:8" x14ac:dyDescent="0.25">
      <c r="A73" s="37">
        <v>1634</v>
      </c>
      <c r="B73" t="s">
        <v>1738</v>
      </c>
      <c r="C73" t="s">
        <v>1739</v>
      </c>
      <c r="D73">
        <v>1</v>
      </c>
      <c r="E73">
        <v>1</v>
      </c>
      <c r="F73">
        <v>1</v>
      </c>
      <c r="H73" s="1">
        <v>40672</v>
      </c>
    </row>
    <row r="74" spans="1:8" x14ac:dyDescent="0.25">
      <c r="A74" s="37">
        <v>1636</v>
      </c>
      <c r="B74" t="s">
        <v>1740</v>
      </c>
      <c r="C74" t="s">
        <v>1741</v>
      </c>
      <c r="D74">
        <v>1</v>
      </c>
      <c r="E74">
        <v>1</v>
      </c>
      <c r="F74">
        <v>1</v>
      </c>
      <c r="H74" s="1">
        <v>40925</v>
      </c>
    </row>
    <row r="75" spans="1:8" x14ac:dyDescent="0.25">
      <c r="A75" s="37">
        <v>1638</v>
      </c>
      <c r="B75" t="s">
        <v>1742</v>
      </c>
      <c r="C75" t="s">
        <v>1743</v>
      </c>
      <c r="D75">
        <v>1</v>
      </c>
      <c r="E75">
        <v>1</v>
      </c>
      <c r="F75">
        <v>1</v>
      </c>
      <c r="H75" s="1">
        <v>40933</v>
      </c>
    </row>
    <row r="76" spans="1:8" x14ac:dyDescent="0.25">
      <c r="A76" s="37">
        <v>1640</v>
      </c>
      <c r="B76" t="s">
        <v>1744</v>
      </c>
      <c r="C76" t="s">
        <v>1745</v>
      </c>
      <c r="D76">
        <v>1</v>
      </c>
      <c r="E76">
        <v>1</v>
      </c>
      <c r="F76">
        <v>1</v>
      </c>
      <c r="H76" s="1">
        <v>40941</v>
      </c>
    </row>
    <row r="77" spans="1:8" x14ac:dyDescent="0.25">
      <c r="A77" s="37">
        <v>1642</v>
      </c>
      <c r="B77" t="s">
        <v>1746</v>
      </c>
      <c r="C77" t="s">
        <v>1747</v>
      </c>
      <c r="D77">
        <v>1</v>
      </c>
      <c r="E77">
        <v>1</v>
      </c>
      <c r="F77">
        <v>1</v>
      </c>
      <c r="H77" s="1">
        <v>40941</v>
      </c>
    </row>
    <row r="78" spans="1:8" x14ac:dyDescent="0.25">
      <c r="A78" s="37">
        <v>1644</v>
      </c>
      <c r="B78" t="s">
        <v>1748</v>
      </c>
      <c r="C78" t="s">
        <v>1749</v>
      </c>
      <c r="D78">
        <v>1</v>
      </c>
      <c r="E78">
        <v>1</v>
      </c>
      <c r="F78">
        <v>1</v>
      </c>
      <c r="H78" s="1">
        <v>40933</v>
      </c>
    </row>
    <row r="79" spans="1:8" x14ac:dyDescent="0.25">
      <c r="A79" s="37">
        <v>1646</v>
      </c>
      <c r="B79" t="s">
        <v>1750</v>
      </c>
      <c r="C79" t="s">
        <v>1751</v>
      </c>
      <c r="D79">
        <v>1</v>
      </c>
      <c r="E79">
        <v>1</v>
      </c>
      <c r="F79">
        <v>1</v>
      </c>
      <c r="H79" s="1">
        <v>40925</v>
      </c>
    </row>
    <row r="80" spans="1:8" x14ac:dyDescent="0.25">
      <c r="A80" s="37">
        <v>1648</v>
      </c>
      <c r="B80" t="s">
        <v>1752</v>
      </c>
      <c r="C80" t="s">
        <v>1753</v>
      </c>
      <c r="D80">
        <v>2</v>
      </c>
      <c r="E80">
        <v>1</v>
      </c>
      <c r="F80">
        <v>1</v>
      </c>
      <c r="G80" t="s">
        <v>1754</v>
      </c>
      <c r="H80" s="1">
        <v>40925</v>
      </c>
    </row>
    <row r="81" spans="1:8" x14ac:dyDescent="0.25">
      <c r="A81" s="37">
        <v>1650</v>
      </c>
      <c r="B81" t="s">
        <v>1755</v>
      </c>
      <c r="C81" t="s">
        <v>1756</v>
      </c>
      <c r="D81">
        <v>1</v>
      </c>
      <c r="E81">
        <v>1</v>
      </c>
      <c r="F81">
        <v>1</v>
      </c>
      <c r="H81" s="1">
        <v>40658</v>
      </c>
    </row>
    <row r="82" spans="1:8" x14ac:dyDescent="0.25">
      <c r="A82" s="37">
        <v>1652</v>
      </c>
      <c r="B82" t="s">
        <v>1757</v>
      </c>
      <c r="C82" t="s">
        <v>1758</v>
      </c>
      <c r="D82">
        <v>5</v>
      </c>
      <c r="E82">
        <v>1</v>
      </c>
      <c r="F82">
        <v>1</v>
      </c>
      <c r="H82" s="1">
        <v>40957</v>
      </c>
    </row>
    <row r="83" spans="1:8" x14ac:dyDescent="0.25">
      <c r="A83" s="37">
        <v>1654</v>
      </c>
      <c r="B83" t="s">
        <v>1759</v>
      </c>
      <c r="C83" t="s">
        <v>1760</v>
      </c>
      <c r="D83">
        <v>1</v>
      </c>
      <c r="E83">
        <v>1</v>
      </c>
      <c r="F83">
        <v>1</v>
      </c>
      <c r="H83" s="1">
        <v>40672</v>
      </c>
    </row>
    <row r="84" spans="1:8" x14ac:dyDescent="0.25">
      <c r="A84" s="37">
        <v>1656</v>
      </c>
      <c r="B84" t="s">
        <v>1761</v>
      </c>
      <c r="C84" t="s">
        <v>1762</v>
      </c>
      <c r="D84">
        <v>1</v>
      </c>
      <c r="E84">
        <v>0</v>
      </c>
      <c r="F84">
        <v>1</v>
      </c>
      <c r="H84" s="1">
        <v>40941</v>
      </c>
    </row>
    <row r="85" spans="1:8" x14ac:dyDescent="0.25">
      <c r="A85" s="37">
        <v>1658</v>
      </c>
      <c r="B85" t="s">
        <v>1763</v>
      </c>
      <c r="C85" t="s">
        <v>1764</v>
      </c>
      <c r="D85">
        <v>1</v>
      </c>
      <c r="E85">
        <v>1</v>
      </c>
      <c r="F85">
        <v>1</v>
      </c>
      <c r="H85" s="1">
        <v>40901</v>
      </c>
    </row>
    <row r="86" spans="1:8" x14ac:dyDescent="0.25">
      <c r="A86" s="37">
        <v>1660</v>
      </c>
      <c r="B86" t="s">
        <v>1765</v>
      </c>
      <c r="C86" t="s">
        <v>1766</v>
      </c>
      <c r="D86">
        <v>1</v>
      </c>
      <c r="E86">
        <v>1</v>
      </c>
      <c r="F86">
        <v>1</v>
      </c>
      <c r="H86" s="1">
        <v>40933</v>
      </c>
    </row>
    <row r="87" spans="1:8" x14ac:dyDescent="0.25">
      <c r="A87" s="37">
        <v>1662</v>
      </c>
      <c r="B87" t="s">
        <v>1767</v>
      </c>
      <c r="C87" t="s">
        <v>1768</v>
      </c>
      <c r="D87">
        <v>3</v>
      </c>
      <c r="E87">
        <v>1</v>
      </c>
      <c r="F87">
        <v>1</v>
      </c>
      <c r="H87" s="1">
        <v>40941</v>
      </c>
    </row>
    <row r="88" spans="1:8" x14ac:dyDescent="0.25">
      <c r="A88" s="37">
        <v>1664</v>
      </c>
      <c r="B88" t="s">
        <v>1769</v>
      </c>
      <c r="C88" t="s">
        <v>1770</v>
      </c>
      <c r="D88">
        <v>1</v>
      </c>
      <c r="E88">
        <v>1</v>
      </c>
      <c r="F88">
        <v>1</v>
      </c>
      <c r="H88" s="1">
        <v>40672</v>
      </c>
    </row>
    <row r="89" spans="1:8" x14ac:dyDescent="0.25">
      <c r="A89" s="37">
        <v>1666</v>
      </c>
      <c r="B89" t="s">
        <v>1771</v>
      </c>
      <c r="C89" t="s">
        <v>1772</v>
      </c>
      <c r="D89">
        <v>1</v>
      </c>
      <c r="E89">
        <v>0</v>
      </c>
      <c r="F89">
        <v>1</v>
      </c>
      <c r="H89" s="1">
        <v>40937</v>
      </c>
    </row>
    <row r="90" spans="1:8" x14ac:dyDescent="0.25">
      <c r="A90" s="37">
        <v>1668</v>
      </c>
      <c r="B90" t="s">
        <v>1773</v>
      </c>
      <c r="C90" t="s">
        <v>1774</v>
      </c>
      <c r="D90">
        <v>1</v>
      </c>
      <c r="E90">
        <v>1</v>
      </c>
      <c r="F90">
        <v>1</v>
      </c>
      <c r="H90" s="1">
        <v>40942</v>
      </c>
    </row>
    <row r="91" spans="1:8" x14ac:dyDescent="0.25">
      <c r="A91" s="37">
        <v>1670</v>
      </c>
      <c r="B91" t="s">
        <v>1775</v>
      </c>
      <c r="C91" t="s">
        <v>1776</v>
      </c>
      <c r="D91">
        <v>1</v>
      </c>
      <c r="E91">
        <v>1</v>
      </c>
      <c r="F91">
        <v>1</v>
      </c>
      <c r="H91" s="1">
        <v>40942</v>
      </c>
    </row>
    <row r="92" spans="1:8" x14ac:dyDescent="0.25">
      <c r="A92" s="37">
        <v>1672</v>
      </c>
      <c r="B92" t="s">
        <v>1777</v>
      </c>
      <c r="C92" t="s">
        <v>1778</v>
      </c>
      <c r="D92">
        <v>1</v>
      </c>
      <c r="E92">
        <v>1</v>
      </c>
      <c r="F92">
        <v>1</v>
      </c>
      <c r="H92" s="1">
        <v>40933</v>
      </c>
    </row>
    <row r="93" spans="1:8" x14ac:dyDescent="0.25">
      <c r="A93" s="37">
        <v>1674</v>
      </c>
      <c r="B93" t="s">
        <v>1779</v>
      </c>
      <c r="C93" t="s">
        <v>1780</v>
      </c>
      <c r="D93">
        <v>1</v>
      </c>
      <c r="E93">
        <v>1</v>
      </c>
      <c r="F93">
        <v>1</v>
      </c>
      <c r="H93" s="1">
        <v>40957</v>
      </c>
    </row>
    <row r="94" spans="1:8" x14ac:dyDescent="0.25">
      <c r="A94" s="37">
        <v>1676</v>
      </c>
      <c r="B94" t="s">
        <v>1781</v>
      </c>
      <c r="C94" t="s">
        <v>1782</v>
      </c>
      <c r="D94">
        <v>1</v>
      </c>
      <c r="E94">
        <v>1</v>
      </c>
      <c r="F94">
        <v>1</v>
      </c>
      <c r="H94" s="1">
        <v>40942</v>
      </c>
    </row>
    <row r="95" spans="1:8" x14ac:dyDescent="0.25">
      <c r="A95" s="37">
        <v>1678</v>
      </c>
      <c r="B95" t="s">
        <v>1783</v>
      </c>
      <c r="C95" t="s">
        <v>1784</v>
      </c>
      <c r="D95">
        <v>4</v>
      </c>
      <c r="E95">
        <v>0</v>
      </c>
      <c r="F95">
        <v>0</v>
      </c>
      <c r="G95" t="s">
        <v>1785</v>
      </c>
      <c r="H95" s="1">
        <v>40672</v>
      </c>
    </row>
    <row r="96" spans="1:8" x14ac:dyDescent="0.25">
      <c r="A96" s="37">
        <v>1680</v>
      </c>
      <c r="B96" t="s">
        <v>1786</v>
      </c>
      <c r="C96" t="s">
        <v>1787</v>
      </c>
      <c r="D96">
        <v>1</v>
      </c>
      <c r="E96">
        <v>1</v>
      </c>
      <c r="F96">
        <v>1</v>
      </c>
      <c r="H96" s="1">
        <v>40933</v>
      </c>
    </row>
    <row r="97" spans="1:8" x14ac:dyDescent="0.25">
      <c r="A97" s="37">
        <v>1682</v>
      </c>
      <c r="B97" t="s">
        <v>1788</v>
      </c>
      <c r="C97" t="s">
        <v>1789</v>
      </c>
      <c r="D97">
        <v>1</v>
      </c>
      <c r="E97">
        <v>1</v>
      </c>
      <c r="F97">
        <v>1</v>
      </c>
      <c r="H97" s="1">
        <v>40941</v>
      </c>
    </row>
    <row r="98" spans="1:8" x14ac:dyDescent="0.25">
      <c r="A98" s="37">
        <v>1684</v>
      </c>
      <c r="B98" t="s">
        <v>1790</v>
      </c>
      <c r="C98" t="s">
        <v>1791</v>
      </c>
      <c r="D98">
        <v>1</v>
      </c>
      <c r="E98">
        <v>1</v>
      </c>
      <c r="F98">
        <v>1</v>
      </c>
      <c r="H98" s="1">
        <v>40941</v>
      </c>
    </row>
    <row r="99" spans="1:8" x14ac:dyDescent="0.25">
      <c r="A99" s="37">
        <v>1686</v>
      </c>
      <c r="B99" t="s">
        <v>1792</v>
      </c>
      <c r="C99" t="s">
        <v>1793</v>
      </c>
      <c r="D99">
        <v>1</v>
      </c>
      <c r="E99">
        <v>0</v>
      </c>
      <c r="F99">
        <v>1</v>
      </c>
      <c r="H99" s="1">
        <v>40941</v>
      </c>
    </row>
    <row r="100" spans="1:8" x14ac:dyDescent="0.25">
      <c r="A100" s="37">
        <v>1688</v>
      </c>
      <c r="B100" t="s">
        <v>1794</v>
      </c>
      <c r="C100" t="s">
        <v>1795</v>
      </c>
      <c r="D100">
        <v>1</v>
      </c>
      <c r="E100">
        <v>1</v>
      </c>
      <c r="F100">
        <v>1</v>
      </c>
      <c r="H100" s="1">
        <v>40957</v>
      </c>
    </row>
    <row r="101" spans="1:8" x14ac:dyDescent="0.25">
      <c r="A101" s="37">
        <v>1690</v>
      </c>
      <c r="B101" t="s">
        <v>1796</v>
      </c>
      <c r="C101" t="s">
        <v>1797</v>
      </c>
      <c r="D101">
        <v>1</v>
      </c>
      <c r="E101">
        <v>1</v>
      </c>
      <c r="F101">
        <v>1</v>
      </c>
      <c r="H101" s="1">
        <v>40900</v>
      </c>
    </row>
    <row r="102" spans="1:8" x14ac:dyDescent="0.25">
      <c r="A102" s="37">
        <v>1692</v>
      </c>
      <c r="B102" t="s">
        <v>1798</v>
      </c>
      <c r="C102" t="s">
        <v>1799</v>
      </c>
      <c r="D102">
        <v>2</v>
      </c>
      <c r="E102">
        <v>1</v>
      </c>
      <c r="F102">
        <v>1</v>
      </c>
      <c r="H102" s="1">
        <v>40901</v>
      </c>
    </row>
    <row r="103" spans="1:8" x14ac:dyDescent="0.25">
      <c r="A103" s="37">
        <v>1694</v>
      </c>
      <c r="B103" t="s">
        <v>1800</v>
      </c>
      <c r="C103" t="s">
        <v>1801</v>
      </c>
      <c r="D103">
        <v>1</v>
      </c>
      <c r="E103">
        <v>1</v>
      </c>
      <c r="F103">
        <v>1</v>
      </c>
      <c r="H103" s="1">
        <v>40901</v>
      </c>
    </row>
    <row r="104" spans="1:8" x14ac:dyDescent="0.25">
      <c r="A104" s="37">
        <v>1696</v>
      </c>
      <c r="B104" t="s">
        <v>1802</v>
      </c>
      <c r="C104" t="s">
        <v>1803</v>
      </c>
      <c r="D104">
        <v>1</v>
      </c>
      <c r="E104">
        <v>1</v>
      </c>
      <c r="F104">
        <v>1</v>
      </c>
      <c r="H104" s="1">
        <v>40901</v>
      </c>
    </row>
    <row r="105" spans="1:8" x14ac:dyDescent="0.25">
      <c r="A105" s="37">
        <v>1698</v>
      </c>
      <c r="B105" t="s">
        <v>1804</v>
      </c>
      <c r="C105" t="s">
        <v>1805</v>
      </c>
      <c r="D105">
        <v>2</v>
      </c>
      <c r="E105">
        <v>1</v>
      </c>
      <c r="F105">
        <v>1</v>
      </c>
      <c r="H105" s="1">
        <v>40900</v>
      </c>
    </row>
  </sheetData>
  <autoFilter ref="A1:H105" xr:uid="{DF65FCC5-5541-4FD9-96FE-A098AFF0AA4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F0EE0-C677-4FA6-82DD-D9256299C1E3}">
  <sheetPr>
    <tabColor theme="9" tint="-0.499984740745262"/>
  </sheetPr>
  <dimension ref="A1:P291"/>
  <sheetViews>
    <sheetView workbookViewId="0">
      <selection activeCell="E2" sqref="E2"/>
    </sheetView>
  </sheetViews>
  <sheetFormatPr defaultRowHeight="15" x14ac:dyDescent="0.25"/>
  <cols>
    <col min="1" max="1" width="15.85546875" bestFit="1" customWidth="1"/>
    <col min="2" max="2" width="19.85546875" style="32" customWidth="1"/>
    <col min="3" max="3" width="28.7109375" bestFit="1" customWidth="1"/>
    <col min="4" max="4" width="19.28515625" customWidth="1"/>
    <col min="5" max="5" width="19.140625" style="32" customWidth="1"/>
    <col min="6" max="6" width="39.7109375" bestFit="1" customWidth="1"/>
    <col min="7" max="7" width="13.42578125" style="32" customWidth="1"/>
    <col min="8" max="8" width="14.85546875" style="32" customWidth="1"/>
    <col min="9" max="9" width="9.7109375" style="32" customWidth="1"/>
    <col min="10" max="10" width="11" customWidth="1"/>
    <col min="11" max="11" width="13.85546875" customWidth="1"/>
    <col min="12" max="12" width="16" customWidth="1"/>
    <col min="13" max="13" width="16.85546875" customWidth="1"/>
    <col min="14" max="14" width="13.42578125" customWidth="1"/>
    <col min="15" max="15" width="40.28515625" bestFit="1" customWidth="1"/>
    <col min="16" max="16" width="15.85546875" bestFit="1" customWidth="1"/>
  </cols>
  <sheetData>
    <row r="1" spans="1:16" x14ac:dyDescent="0.25">
      <c r="A1" s="7" t="s">
        <v>3</v>
      </c>
      <c r="B1" s="27" t="s">
        <v>1810</v>
      </c>
      <c r="C1" s="7" t="s">
        <v>1811</v>
      </c>
      <c r="D1" s="7" t="s">
        <v>1812</v>
      </c>
      <c r="E1" s="27" t="s">
        <v>1813</v>
      </c>
      <c r="F1" s="7" t="s">
        <v>1814</v>
      </c>
      <c r="G1" s="27" t="s">
        <v>1815</v>
      </c>
      <c r="H1" s="27" t="s">
        <v>1816</v>
      </c>
      <c r="I1" s="27" t="s">
        <v>1817</v>
      </c>
      <c r="J1" s="7" t="s">
        <v>1818</v>
      </c>
      <c r="K1" s="7" t="s">
        <v>1819</v>
      </c>
      <c r="L1" s="7" t="s">
        <v>1820</v>
      </c>
      <c r="M1" s="7" t="s">
        <v>1821</v>
      </c>
      <c r="N1" s="7" t="s">
        <v>1822</v>
      </c>
      <c r="O1" s="7" t="s">
        <v>1553</v>
      </c>
      <c r="P1" s="7" t="s">
        <v>10</v>
      </c>
    </row>
    <row r="2" spans="1:16" x14ac:dyDescent="0.25">
      <c r="A2" s="8">
        <v>1</v>
      </c>
      <c r="B2" s="28">
        <v>295847284</v>
      </c>
      <c r="C2" s="8" t="s">
        <v>1823</v>
      </c>
      <c r="D2" s="8"/>
      <c r="E2" s="28"/>
      <c r="F2" s="8" t="s">
        <v>1824</v>
      </c>
      <c r="G2" s="33">
        <v>25232</v>
      </c>
      <c r="H2" s="28" t="s">
        <v>381</v>
      </c>
      <c r="I2" s="28" t="s">
        <v>41</v>
      </c>
      <c r="J2" s="16">
        <v>39827</v>
      </c>
      <c r="K2" s="8">
        <v>1</v>
      </c>
      <c r="L2" s="8">
        <v>99</v>
      </c>
      <c r="M2" s="8">
        <v>69</v>
      </c>
      <c r="N2" s="8">
        <v>1</v>
      </c>
      <c r="O2" s="8" t="s">
        <v>1825</v>
      </c>
      <c r="P2" s="9">
        <v>41820</v>
      </c>
    </row>
    <row r="3" spans="1:16" x14ac:dyDescent="0.25">
      <c r="A3" s="5">
        <v>2</v>
      </c>
      <c r="B3" s="29">
        <v>245797967</v>
      </c>
      <c r="C3" s="5" t="s">
        <v>1826</v>
      </c>
      <c r="D3" s="5" t="s">
        <v>1827</v>
      </c>
      <c r="E3" s="29">
        <v>1</v>
      </c>
      <c r="F3" s="5" t="s">
        <v>1828</v>
      </c>
      <c r="G3" s="34">
        <v>26146</v>
      </c>
      <c r="H3" s="29" t="s">
        <v>381</v>
      </c>
      <c r="I3" s="29" t="s">
        <v>1829</v>
      </c>
      <c r="J3" s="18">
        <v>39478</v>
      </c>
      <c r="K3" s="5">
        <v>1</v>
      </c>
      <c r="L3" s="5">
        <v>1</v>
      </c>
      <c r="M3" s="5">
        <v>20</v>
      </c>
      <c r="N3" s="5">
        <v>1</v>
      </c>
      <c r="O3" s="5" t="s">
        <v>1830</v>
      </c>
      <c r="P3" s="10">
        <v>41820</v>
      </c>
    </row>
    <row r="4" spans="1:16" x14ac:dyDescent="0.25">
      <c r="A4" s="4">
        <v>3</v>
      </c>
      <c r="B4" s="30">
        <v>509647174</v>
      </c>
      <c r="C4" s="4" t="s">
        <v>1831</v>
      </c>
      <c r="D4" s="4" t="s">
        <v>1832</v>
      </c>
      <c r="E4" s="30">
        <v>2</v>
      </c>
      <c r="F4" s="4" t="s">
        <v>1833</v>
      </c>
      <c r="G4" s="35">
        <v>27345</v>
      </c>
      <c r="H4" s="30" t="s">
        <v>41</v>
      </c>
      <c r="I4" s="30" t="s">
        <v>41</v>
      </c>
      <c r="J4" s="20">
        <v>39397</v>
      </c>
      <c r="K4" s="4">
        <v>1</v>
      </c>
      <c r="L4" s="4">
        <v>2</v>
      </c>
      <c r="M4" s="4">
        <v>21</v>
      </c>
      <c r="N4" s="4">
        <v>1</v>
      </c>
      <c r="O4" s="4" t="s">
        <v>1834</v>
      </c>
      <c r="P4" s="11">
        <v>41820</v>
      </c>
    </row>
    <row r="5" spans="1:16" x14ac:dyDescent="0.25">
      <c r="A5" s="5">
        <v>4</v>
      </c>
      <c r="B5" s="29">
        <v>112457891</v>
      </c>
      <c r="C5" s="5" t="s">
        <v>1835</v>
      </c>
      <c r="D5" s="5" t="s">
        <v>1836</v>
      </c>
      <c r="E5" s="29">
        <v>3</v>
      </c>
      <c r="F5" s="5" t="s">
        <v>1837</v>
      </c>
      <c r="G5" s="34">
        <v>27386</v>
      </c>
      <c r="H5" s="29" t="s">
        <v>381</v>
      </c>
      <c r="I5" s="29" t="s">
        <v>41</v>
      </c>
      <c r="J5" s="18">
        <v>39421</v>
      </c>
      <c r="K5" s="5">
        <v>0</v>
      </c>
      <c r="L5" s="5">
        <v>48</v>
      </c>
      <c r="M5" s="5">
        <v>80</v>
      </c>
      <c r="N5" s="5">
        <v>1</v>
      </c>
      <c r="O5" s="5" t="s">
        <v>1838</v>
      </c>
      <c r="P5" s="10">
        <v>41820</v>
      </c>
    </row>
    <row r="6" spans="1:16" x14ac:dyDescent="0.25">
      <c r="A6" s="4">
        <v>5</v>
      </c>
      <c r="B6" s="30">
        <v>695256908</v>
      </c>
      <c r="C6" s="4" t="s">
        <v>1839</v>
      </c>
      <c r="D6" s="4" t="s">
        <v>1840</v>
      </c>
      <c r="E6" s="30">
        <v>3</v>
      </c>
      <c r="F6" s="4" t="s">
        <v>1841</v>
      </c>
      <c r="G6" s="35">
        <v>19264</v>
      </c>
      <c r="H6" s="30" t="s">
        <v>41</v>
      </c>
      <c r="I6" s="30" t="s">
        <v>1829</v>
      </c>
      <c r="J6" s="20">
        <v>39453</v>
      </c>
      <c r="K6" s="4">
        <v>1</v>
      </c>
      <c r="L6" s="4">
        <v>5</v>
      </c>
      <c r="M6" s="4">
        <v>22</v>
      </c>
      <c r="N6" s="4">
        <v>1</v>
      </c>
      <c r="O6" s="4" t="s">
        <v>1842</v>
      </c>
      <c r="P6" s="11">
        <v>41820</v>
      </c>
    </row>
    <row r="7" spans="1:16" x14ac:dyDescent="0.25">
      <c r="A7" s="5">
        <v>6</v>
      </c>
      <c r="B7" s="29">
        <v>998320692</v>
      </c>
      <c r="C7" s="5" t="s">
        <v>1843</v>
      </c>
      <c r="D7" s="5" t="s">
        <v>1844</v>
      </c>
      <c r="E7" s="29">
        <v>3</v>
      </c>
      <c r="F7" s="5" t="s">
        <v>1841</v>
      </c>
      <c r="G7" s="34">
        <v>21620</v>
      </c>
      <c r="H7" s="29" t="s">
        <v>41</v>
      </c>
      <c r="I7" s="29" t="s">
        <v>41</v>
      </c>
      <c r="J7" s="18">
        <v>39471</v>
      </c>
      <c r="K7" s="5">
        <v>1</v>
      </c>
      <c r="L7" s="5">
        <v>6</v>
      </c>
      <c r="M7" s="5">
        <v>23</v>
      </c>
      <c r="N7" s="5">
        <v>1</v>
      </c>
      <c r="O7" s="5" t="s">
        <v>1845</v>
      </c>
      <c r="P7" s="10">
        <v>41820</v>
      </c>
    </row>
    <row r="8" spans="1:16" x14ac:dyDescent="0.25">
      <c r="A8" s="4">
        <v>7</v>
      </c>
      <c r="B8" s="30">
        <v>134969118</v>
      </c>
      <c r="C8" s="4" t="s">
        <v>1846</v>
      </c>
      <c r="D8" s="4" t="s">
        <v>1847</v>
      </c>
      <c r="E8" s="30">
        <v>3</v>
      </c>
      <c r="F8" s="4" t="s">
        <v>1848</v>
      </c>
      <c r="G8" s="35">
        <v>31832</v>
      </c>
      <c r="H8" s="30" t="s">
        <v>41</v>
      </c>
      <c r="I8" s="30" t="s">
        <v>41</v>
      </c>
      <c r="J8" s="20">
        <v>39852</v>
      </c>
      <c r="K8" s="4">
        <v>1</v>
      </c>
      <c r="L8" s="4">
        <v>61</v>
      </c>
      <c r="M8" s="4">
        <v>50</v>
      </c>
      <c r="N8" s="4">
        <v>1</v>
      </c>
      <c r="O8" s="4" t="s">
        <v>1849</v>
      </c>
      <c r="P8" s="11">
        <v>41820</v>
      </c>
    </row>
    <row r="9" spans="1:16" x14ac:dyDescent="0.25">
      <c r="A9" s="5">
        <v>8</v>
      </c>
      <c r="B9" s="29">
        <v>811994146</v>
      </c>
      <c r="C9" s="5" t="s">
        <v>1850</v>
      </c>
      <c r="D9" s="5" t="s">
        <v>1851</v>
      </c>
      <c r="E9" s="29">
        <v>4</v>
      </c>
      <c r="F9" s="5" t="s">
        <v>1852</v>
      </c>
      <c r="G9" s="34">
        <v>31568</v>
      </c>
      <c r="H9" s="29" t="s">
        <v>381</v>
      </c>
      <c r="I9" s="29" t="s">
        <v>1829</v>
      </c>
      <c r="J9" s="18">
        <v>39811</v>
      </c>
      <c r="K9" s="5">
        <v>1</v>
      </c>
      <c r="L9" s="5">
        <v>62</v>
      </c>
      <c r="M9" s="5">
        <v>51</v>
      </c>
      <c r="N9" s="5">
        <v>1</v>
      </c>
      <c r="O9" s="5" t="s">
        <v>1853</v>
      </c>
      <c r="P9" s="10">
        <v>41820</v>
      </c>
    </row>
    <row r="10" spans="1:16" x14ac:dyDescent="0.25">
      <c r="A10" s="4">
        <v>9</v>
      </c>
      <c r="B10" s="30">
        <v>658797903</v>
      </c>
      <c r="C10" s="4" t="s">
        <v>1854</v>
      </c>
      <c r="D10" s="4" t="s">
        <v>1855</v>
      </c>
      <c r="E10" s="30">
        <v>4</v>
      </c>
      <c r="F10" s="4" t="s">
        <v>1852</v>
      </c>
      <c r="G10" s="35">
        <v>28876</v>
      </c>
      <c r="H10" s="30" t="s">
        <v>41</v>
      </c>
      <c r="I10" s="30" t="s">
        <v>1829</v>
      </c>
      <c r="J10" s="20">
        <v>39829</v>
      </c>
      <c r="K10" s="4">
        <v>1</v>
      </c>
      <c r="L10" s="4">
        <v>63</v>
      </c>
      <c r="M10" s="4">
        <v>51</v>
      </c>
      <c r="N10" s="4">
        <v>1</v>
      </c>
      <c r="O10" s="4" t="s">
        <v>1856</v>
      </c>
      <c r="P10" s="11">
        <v>41820</v>
      </c>
    </row>
    <row r="11" spans="1:16" x14ac:dyDescent="0.25">
      <c r="A11" s="5">
        <v>10</v>
      </c>
      <c r="B11" s="29">
        <v>879342154</v>
      </c>
      <c r="C11" s="5" t="s">
        <v>1857</v>
      </c>
      <c r="D11" s="5" t="s">
        <v>1858</v>
      </c>
      <c r="E11" s="29">
        <v>4</v>
      </c>
      <c r="F11" s="5" t="s">
        <v>1848</v>
      </c>
      <c r="G11" s="34">
        <v>31016</v>
      </c>
      <c r="H11" s="29" t="s">
        <v>41</v>
      </c>
      <c r="I11" s="29" t="s">
        <v>41</v>
      </c>
      <c r="J11" s="18">
        <v>39936</v>
      </c>
      <c r="K11" s="5">
        <v>1</v>
      </c>
      <c r="L11" s="5">
        <v>16</v>
      </c>
      <c r="M11" s="5">
        <v>64</v>
      </c>
      <c r="N11" s="5">
        <v>1</v>
      </c>
      <c r="O11" s="5" t="s">
        <v>1859</v>
      </c>
      <c r="P11" s="10">
        <v>41820</v>
      </c>
    </row>
    <row r="12" spans="1:16" x14ac:dyDescent="0.25">
      <c r="A12" s="4">
        <v>11</v>
      </c>
      <c r="B12" s="30">
        <v>974026903</v>
      </c>
      <c r="C12" s="4" t="s">
        <v>1860</v>
      </c>
      <c r="D12" s="4" t="s">
        <v>1861</v>
      </c>
      <c r="E12" s="30">
        <v>3</v>
      </c>
      <c r="F12" s="4" t="s">
        <v>1837</v>
      </c>
      <c r="G12" s="35">
        <v>28507</v>
      </c>
      <c r="H12" s="30" t="s">
        <v>381</v>
      </c>
      <c r="I12" s="30" t="s">
        <v>41</v>
      </c>
      <c r="J12" s="20">
        <v>40517</v>
      </c>
      <c r="K12" s="4">
        <v>0</v>
      </c>
      <c r="L12" s="4">
        <v>7</v>
      </c>
      <c r="M12" s="4">
        <v>23</v>
      </c>
      <c r="N12" s="4">
        <v>1</v>
      </c>
      <c r="O12" s="4" t="s">
        <v>1862</v>
      </c>
      <c r="P12" s="11">
        <v>41820</v>
      </c>
    </row>
    <row r="13" spans="1:16" x14ac:dyDescent="0.25">
      <c r="A13" s="5">
        <v>12</v>
      </c>
      <c r="B13" s="29">
        <v>480168528</v>
      </c>
      <c r="C13" s="5" t="s">
        <v>1863</v>
      </c>
      <c r="D13" s="5" t="s">
        <v>1864</v>
      </c>
      <c r="E13" s="29">
        <v>4</v>
      </c>
      <c r="F13" s="5" t="s">
        <v>1865</v>
      </c>
      <c r="G13" s="34">
        <v>21760</v>
      </c>
      <c r="H13" s="29" t="s">
        <v>41</v>
      </c>
      <c r="I13" s="29" t="s">
        <v>41</v>
      </c>
      <c r="J13" s="18">
        <v>39427</v>
      </c>
      <c r="K13" s="5">
        <v>0</v>
      </c>
      <c r="L13" s="5">
        <v>9</v>
      </c>
      <c r="M13" s="5">
        <v>24</v>
      </c>
      <c r="N13" s="5">
        <v>1</v>
      </c>
      <c r="O13" s="5" t="s">
        <v>1866</v>
      </c>
      <c r="P13" s="10">
        <v>41820</v>
      </c>
    </row>
    <row r="14" spans="1:16" x14ac:dyDescent="0.25">
      <c r="A14" s="4">
        <v>13</v>
      </c>
      <c r="B14" s="30">
        <v>486228782</v>
      </c>
      <c r="C14" s="4" t="s">
        <v>1867</v>
      </c>
      <c r="D14" s="4" t="s">
        <v>1868</v>
      </c>
      <c r="E14" s="30">
        <v>4</v>
      </c>
      <c r="F14" s="4" t="s">
        <v>1865</v>
      </c>
      <c r="G14" s="35">
        <v>32656</v>
      </c>
      <c r="H14" s="30" t="s">
        <v>41</v>
      </c>
      <c r="I14" s="30" t="s">
        <v>1829</v>
      </c>
      <c r="J14" s="20">
        <v>40535</v>
      </c>
      <c r="K14" s="4">
        <v>0</v>
      </c>
      <c r="L14" s="4">
        <v>8</v>
      </c>
      <c r="M14" s="4">
        <v>24</v>
      </c>
      <c r="N14" s="4">
        <v>1</v>
      </c>
      <c r="O14" s="4" t="s">
        <v>1869</v>
      </c>
      <c r="P14" s="11">
        <v>41820</v>
      </c>
    </row>
    <row r="15" spans="1:16" x14ac:dyDescent="0.25">
      <c r="A15" s="5">
        <v>14</v>
      </c>
      <c r="B15" s="29">
        <v>42487730</v>
      </c>
      <c r="C15" s="5" t="s">
        <v>1870</v>
      </c>
      <c r="D15" s="5" t="s">
        <v>1871</v>
      </c>
      <c r="E15" s="29">
        <v>3</v>
      </c>
      <c r="F15" s="5" t="s">
        <v>1872</v>
      </c>
      <c r="G15" s="34">
        <v>29022</v>
      </c>
      <c r="H15" s="29" t="s">
        <v>381</v>
      </c>
      <c r="I15" s="29" t="s">
        <v>41</v>
      </c>
      <c r="J15" s="18">
        <v>40542</v>
      </c>
      <c r="K15" s="5">
        <v>1</v>
      </c>
      <c r="L15" s="5">
        <v>3</v>
      </c>
      <c r="M15" s="5">
        <v>21</v>
      </c>
      <c r="N15" s="5">
        <v>1</v>
      </c>
      <c r="O15" s="5" t="s">
        <v>1873</v>
      </c>
      <c r="P15" s="10">
        <v>41820</v>
      </c>
    </row>
    <row r="16" spans="1:16" x14ac:dyDescent="0.25">
      <c r="A16" s="4">
        <v>15</v>
      </c>
      <c r="B16" s="30">
        <v>56920285</v>
      </c>
      <c r="C16" s="4" t="s">
        <v>1874</v>
      </c>
      <c r="D16" s="4" t="s">
        <v>1875</v>
      </c>
      <c r="E16" s="30">
        <v>3</v>
      </c>
      <c r="F16" s="4" t="s">
        <v>1841</v>
      </c>
      <c r="G16" s="35">
        <v>22403</v>
      </c>
      <c r="H16" s="30" t="s">
        <v>41</v>
      </c>
      <c r="I16" s="30" t="s">
        <v>1829</v>
      </c>
      <c r="J16" s="20">
        <v>40561</v>
      </c>
      <c r="K16" s="4">
        <v>1</v>
      </c>
      <c r="L16" s="4">
        <v>4</v>
      </c>
      <c r="M16" s="4">
        <v>22</v>
      </c>
      <c r="N16" s="4">
        <v>1</v>
      </c>
      <c r="O16" s="4" t="s">
        <v>1876</v>
      </c>
      <c r="P16" s="11">
        <v>41820</v>
      </c>
    </row>
    <row r="17" spans="1:16" x14ac:dyDescent="0.25">
      <c r="A17" s="5">
        <v>16</v>
      </c>
      <c r="B17" s="29">
        <v>24756624</v>
      </c>
      <c r="C17" s="5" t="s">
        <v>1877</v>
      </c>
      <c r="D17" s="5" t="s">
        <v>1878</v>
      </c>
      <c r="E17" s="29">
        <v>1</v>
      </c>
      <c r="F17" s="5" t="s">
        <v>1879</v>
      </c>
      <c r="G17" s="34">
        <v>27472</v>
      </c>
      <c r="H17" s="29" t="s">
        <v>381</v>
      </c>
      <c r="I17" s="29" t="s">
        <v>41</v>
      </c>
      <c r="J17" s="18">
        <v>39436</v>
      </c>
      <c r="K17" s="5">
        <v>1</v>
      </c>
      <c r="L17" s="5">
        <v>40</v>
      </c>
      <c r="M17" s="5">
        <v>40</v>
      </c>
      <c r="N17" s="5">
        <v>1</v>
      </c>
      <c r="O17" s="5" t="s">
        <v>1880</v>
      </c>
      <c r="P17" s="10">
        <v>41820</v>
      </c>
    </row>
    <row r="18" spans="1:16" x14ac:dyDescent="0.25">
      <c r="A18" s="4">
        <v>17</v>
      </c>
      <c r="B18" s="30">
        <v>253022876</v>
      </c>
      <c r="C18" s="4" t="s">
        <v>1881</v>
      </c>
      <c r="D18" s="4" t="s">
        <v>1882</v>
      </c>
      <c r="E18" s="30">
        <v>2</v>
      </c>
      <c r="F18" s="4" t="s">
        <v>1883</v>
      </c>
      <c r="G18" s="35">
        <v>31900</v>
      </c>
      <c r="H18" s="30" t="s">
        <v>381</v>
      </c>
      <c r="I18" s="30" t="s">
        <v>41</v>
      </c>
      <c r="J18" s="20">
        <v>39108</v>
      </c>
      <c r="K18" s="4">
        <v>0</v>
      </c>
      <c r="L18" s="4">
        <v>42</v>
      </c>
      <c r="M18" s="4">
        <v>41</v>
      </c>
      <c r="N18" s="4">
        <v>1</v>
      </c>
      <c r="O18" s="4" t="s">
        <v>1884</v>
      </c>
      <c r="P18" s="11">
        <v>41820</v>
      </c>
    </row>
    <row r="19" spans="1:16" x14ac:dyDescent="0.25">
      <c r="A19" s="5">
        <v>18</v>
      </c>
      <c r="B19" s="29">
        <v>222969461</v>
      </c>
      <c r="C19" s="5" t="s">
        <v>1885</v>
      </c>
      <c r="D19" s="5" t="s">
        <v>1886</v>
      </c>
      <c r="E19" s="29">
        <v>2</v>
      </c>
      <c r="F19" s="5" t="s">
        <v>1887</v>
      </c>
      <c r="G19" s="34">
        <v>28555</v>
      </c>
      <c r="H19" s="29" t="s">
        <v>381</v>
      </c>
      <c r="I19" s="29" t="s">
        <v>41</v>
      </c>
      <c r="J19" s="18">
        <v>40581</v>
      </c>
      <c r="K19" s="5">
        <v>0</v>
      </c>
      <c r="L19" s="5">
        <v>48</v>
      </c>
      <c r="M19" s="5">
        <v>44</v>
      </c>
      <c r="N19" s="5">
        <v>1</v>
      </c>
      <c r="O19" s="5" t="s">
        <v>1888</v>
      </c>
      <c r="P19" s="10">
        <v>41820</v>
      </c>
    </row>
    <row r="20" spans="1:16" x14ac:dyDescent="0.25">
      <c r="A20" s="4">
        <v>19</v>
      </c>
      <c r="B20" s="30">
        <v>52541318</v>
      </c>
      <c r="C20" s="4" t="s">
        <v>1889</v>
      </c>
      <c r="D20" s="4" t="s">
        <v>1890</v>
      </c>
      <c r="E20" s="30">
        <v>2</v>
      </c>
      <c r="F20" s="4" t="s">
        <v>1883</v>
      </c>
      <c r="G20" s="35">
        <v>28519</v>
      </c>
      <c r="H20" s="30" t="s">
        <v>381</v>
      </c>
      <c r="I20" s="30" t="s">
        <v>1829</v>
      </c>
      <c r="J20" s="20">
        <v>40588</v>
      </c>
      <c r="K20" s="4">
        <v>0</v>
      </c>
      <c r="L20" s="4">
        <v>43</v>
      </c>
      <c r="M20" s="4">
        <v>41</v>
      </c>
      <c r="N20" s="4">
        <v>1</v>
      </c>
      <c r="O20" s="4" t="s">
        <v>1891</v>
      </c>
      <c r="P20" s="11">
        <v>41820</v>
      </c>
    </row>
    <row r="21" spans="1:16" x14ac:dyDescent="0.25">
      <c r="A21" s="5">
        <v>20</v>
      </c>
      <c r="B21" s="29">
        <v>323403273</v>
      </c>
      <c r="C21" s="5" t="s">
        <v>1892</v>
      </c>
      <c r="D21" s="5" t="s">
        <v>1893</v>
      </c>
      <c r="E21" s="29">
        <v>2</v>
      </c>
      <c r="F21" s="5" t="s">
        <v>1883</v>
      </c>
      <c r="G21" s="34">
        <v>27470</v>
      </c>
      <c r="H21" s="29" t="s">
        <v>41</v>
      </c>
      <c r="I21" s="29" t="s">
        <v>1829</v>
      </c>
      <c r="J21" s="18">
        <v>40550</v>
      </c>
      <c r="K21" s="5">
        <v>0</v>
      </c>
      <c r="L21" s="5">
        <v>41</v>
      </c>
      <c r="M21" s="5">
        <v>40</v>
      </c>
      <c r="N21" s="5">
        <v>1</v>
      </c>
      <c r="O21" s="5" t="s">
        <v>1894</v>
      </c>
      <c r="P21" s="10">
        <v>41820</v>
      </c>
    </row>
    <row r="22" spans="1:16" x14ac:dyDescent="0.25">
      <c r="A22" s="4">
        <v>21</v>
      </c>
      <c r="B22" s="30">
        <v>243322160</v>
      </c>
      <c r="C22" s="4" t="s">
        <v>1895</v>
      </c>
      <c r="D22" s="4" t="s">
        <v>1896</v>
      </c>
      <c r="E22" s="30">
        <v>2</v>
      </c>
      <c r="F22" s="4" t="s">
        <v>1887</v>
      </c>
      <c r="G22" s="35">
        <v>31447</v>
      </c>
      <c r="H22" s="30" t="s">
        <v>41</v>
      </c>
      <c r="I22" s="30" t="s">
        <v>41</v>
      </c>
      <c r="J22" s="20">
        <v>39874</v>
      </c>
      <c r="K22" s="4">
        <v>0</v>
      </c>
      <c r="L22" s="4">
        <v>44</v>
      </c>
      <c r="M22" s="4">
        <v>42</v>
      </c>
      <c r="N22" s="4">
        <v>1</v>
      </c>
      <c r="O22" s="4" t="s">
        <v>1897</v>
      </c>
      <c r="P22" s="11">
        <v>41820</v>
      </c>
    </row>
    <row r="23" spans="1:16" x14ac:dyDescent="0.25">
      <c r="A23" s="5">
        <v>22</v>
      </c>
      <c r="B23" s="29">
        <v>95958330</v>
      </c>
      <c r="C23" s="5" t="s">
        <v>1898</v>
      </c>
      <c r="D23" s="5" t="s">
        <v>1899</v>
      </c>
      <c r="E23" s="29">
        <v>2</v>
      </c>
      <c r="F23" s="5" t="s">
        <v>1887</v>
      </c>
      <c r="G23" s="34">
        <v>31918</v>
      </c>
      <c r="H23" s="29" t="s">
        <v>381</v>
      </c>
      <c r="I23" s="29" t="s">
        <v>41</v>
      </c>
      <c r="J23" s="18">
        <v>39794</v>
      </c>
      <c r="K23" s="5">
        <v>0</v>
      </c>
      <c r="L23" s="5">
        <v>45</v>
      </c>
      <c r="M23" s="5">
        <v>42</v>
      </c>
      <c r="N23" s="5">
        <v>1</v>
      </c>
      <c r="O23" s="5" t="s">
        <v>1900</v>
      </c>
      <c r="P23" s="10">
        <v>41820</v>
      </c>
    </row>
    <row r="24" spans="1:16" x14ac:dyDescent="0.25">
      <c r="A24" s="4">
        <v>23</v>
      </c>
      <c r="B24" s="30">
        <v>767955365</v>
      </c>
      <c r="C24" s="4" t="s">
        <v>1901</v>
      </c>
      <c r="D24" s="4" t="s">
        <v>1902</v>
      </c>
      <c r="E24" s="30">
        <v>2</v>
      </c>
      <c r="F24" s="4" t="s">
        <v>1887</v>
      </c>
      <c r="G24" s="35">
        <v>22902</v>
      </c>
      <c r="H24" s="30" t="s">
        <v>41</v>
      </c>
      <c r="I24" s="30" t="s">
        <v>1829</v>
      </c>
      <c r="J24" s="20">
        <v>39825</v>
      </c>
      <c r="K24" s="4">
        <v>0</v>
      </c>
      <c r="L24" s="4">
        <v>46</v>
      </c>
      <c r="M24" s="4">
        <v>43</v>
      </c>
      <c r="N24" s="4">
        <v>1</v>
      </c>
      <c r="O24" s="4" t="s">
        <v>1903</v>
      </c>
      <c r="P24" s="11">
        <v>41820</v>
      </c>
    </row>
    <row r="25" spans="1:16" x14ac:dyDescent="0.25">
      <c r="A25" s="5">
        <v>24</v>
      </c>
      <c r="B25" s="29">
        <v>72636981</v>
      </c>
      <c r="C25" s="5" t="s">
        <v>1904</v>
      </c>
      <c r="D25" s="5" t="s">
        <v>1905</v>
      </c>
      <c r="E25" s="29">
        <v>2</v>
      </c>
      <c r="F25" s="5" t="s">
        <v>1887</v>
      </c>
      <c r="G25" s="34">
        <v>29024</v>
      </c>
      <c r="H25" s="29" t="s">
        <v>41</v>
      </c>
      <c r="I25" s="29" t="s">
        <v>1829</v>
      </c>
      <c r="J25" s="18">
        <v>39831</v>
      </c>
      <c r="K25" s="5">
        <v>0</v>
      </c>
      <c r="L25" s="5">
        <v>47</v>
      </c>
      <c r="M25" s="5">
        <v>43</v>
      </c>
      <c r="N25" s="5">
        <v>1</v>
      </c>
      <c r="O25" s="5" t="s">
        <v>1906</v>
      </c>
      <c r="P25" s="10">
        <v>41820</v>
      </c>
    </row>
    <row r="26" spans="1:16" x14ac:dyDescent="0.25">
      <c r="A26" s="4">
        <v>25</v>
      </c>
      <c r="B26" s="30">
        <v>519899904</v>
      </c>
      <c r="C26" s="4" t="s">
        <v>1907</v>
      </c>
      <c r="D26" s="4" t="s">
        <v>1908</v>
      </c>
      <c r="E26" s="30">
        <v>1</v>
      </c>
      <c r="F26" s="4" t="s">
        <v>1909</v>
      </c>
      <c r="G26" s="35">
        <v>30323</v>
      </c>
      <c r="H26" s="30" t="s">
        <v>381</v>
      </c>
      <c r="I26" s="30" t="s">
        <v>41</v>
      </c>
      <c r="J26" s="20">
        <v>39847</v>
      </c>
      <c r="K26" s="4">
        <v>1</v>
      </c>
      <c r="L26" s="4">
        <v>64</v>
      </c>
      <c r="M26" s="4">
        <v>52</v>
      </c>
      <c r="N26" s="4">
        <v>1</v>
      </c>
      <c r="O26" s="4" t="s">
        <v>1910</v>
      </c>
      <c r="P26" s="11">
        <v>41820</v>
      </c>
    </row>
    <row r="27" spans="1:16" x14ac:dyDescent="0.25">
      <c r="A27" s="5">
        <v>26</v>
      </c>
      <c r="B27" s="29">
        <v>277173473</v>
      </c>
      <c r="C27" s="5" t="s">
        <v>1911</v>
      </c>
      <c r="D27" s="5" t="s">
        <v>1912</v>
      </c>
      <c r="E27" s="29">
        <v>2</v>
      </c>
      <c r="F27" s="5" t="s">
        <v>1913</v>
      </c>
      <c r="G27" s="34">
        <v>30258</v>
      </c>
      <c r="H27" s="29" t="s">
        <v>41</v>
      </c>
      <c r="I27" s="29" t="s">
        <v>41</v>
      </c>
      <c r="J27" s="18">
        <v>39783</v>
      </c>
      <c r="K27" s="5">
        <v>1</v>
      </c>
      <c r="L27" s="5">
        <v>43</v>
      </c>
      <c r="M27" s="5">
        <v>41</v>
      </c>
      <c r="N27" s="5">
        <v>1</v>
      </c>
      <c r="O27" s="5" t="s">
        <v>1914</v>
      </c>
      <c r="P27" s="10">
        <v>41999.38689814815</v>
      </c>
    </row>
    <row r="28" spans="1:16" x14ac:dyDescent="0.25">
      <c r="A28" s="4">
        <v>27</v>
      </c>
      <c r="B28" s="30">
        <v>446466105</v>
      </c>
      <c r="C28" s="4" t="s">
        <v>1915</v>
      </c>
      <c r="D28" s="4" t="s">
        <v>1916</v>
      </c>
      <c r="E28" s="30">
        <v>3</v>
      </c>
      <c r="F28" s="4" t="s">
        <v>1917</v>
      </c>
      <c r="G28" s="35">
        <v>20736</v>
      </c>
      <c r="H28" s="30" t="s">
        <v>381</v>
      </c>
      <c r="I28" s="30" t="s">
        <v>1829</v>
      </c>
      <c r="J28" s="20">
        <v>39505</v>
      </c>
      <c r="K28" s="4">
        <v>0</v>
      </c>
      <c r="L28" s="4">
        <v>80</v>
      </c>
      <c r="M28" s="4">
        <v>60</v>
      </c>
      <c r="N28" s="4">
        <v>1</v>
      </c>
      <c r="O28" s="4" t="s">
        <v>1918</v>
      </c>
      <c r="P28" s="11">
        <v>41820</v>
      </c>
    </row>
    <row r="29" spans="1:16" x14ac:dyDescent="0.25">
      <c r="A29" s="5">
        <v>28</v>
      </c>
      <c r="B29" s="29">
        <v>14417807</v>
      </c>
      <c r="C29" s="5" t="s">
        <v>1919</v>
      </c>
      <c r="D29" s="5" t="s">
        <v>1920</v>
      </c>
      <c r="E29" s="29">
        <v>4</v>
      </c>
      <c r="F29" s="5" t="s">
        <v>1921</v>
      </c>
      <c r="G29" s="34">
        <v>32215</v>
      </c>
      <c r="H29" s="29" t="s">
        <v>41</v>
      </c>
      <c r="I29" s="29" t="s">
        <v>41</v>
      </c>
      <c r="J29" s="18">
        <v>38898</v>
      </c>
      <c r="K29" s="5">
        <v>0</v>
      </c>
      <c r="L29" s="5">
        <v>21</v>
      </c>
      <c r="M29" s="5">
        <v>30</v>
      </c>
      <c r="N29" s="5">
        <v>1</v>
      </c>
      <c r="O29" s="5" t="s">
        <v>1922</v>
      </c>
      <c r="P29" s="10">
        <v>41820</v>
      </c>
    </row>
    <row r="30" spans="1:16" x14ac:dyDescent="0.25">
      <c r="A30" s="4">
        <v>29</v>
      </c>
      <c r="B30" s="30">
        <v>948320468</v>
      </c>
      <c r="C30" s="4" t="s">
        <v>1923</v>
      </c>
      <c r="D30" s="4" t="s">
        <v>1924</v>
      </c>
      <c r="E30" s="30">
        <v>4</v>
      </c>
      <c r="F30" s="4" t="s">
        <v>1921</v>
      </c>
      <c r="G30" s="35">
        <v>29123</v>
      </c>
      <c r="H30" s="30" t="s">
        <v>381</v>
      </c>
      <c r="I30" s="30" t="s">
        <v>41</v>
      </c>
      <c r="J30" s="20">
        <v>39836</v>
      </c>
      <c r="K30" s="4">
        <v>0</v>
      </c>
      <c r="L30" s="4">
        <v>19</v>
      </c>
      <c r="M30" s="4">
        <v>29</v>
      </c>
      <c r="N30" s="4">
        <v>1</v>
      </c>
      <c r="O30" s="4" t="s">
        <v>1925</v>
      </c>
      <c r="P30" s="11">
        <v>41820</v>
      </c>
    </row>
    <row r="31" spans="1:16" x14ac:dyDescent="0.25">
      <c r="A31" s="5">
        <v>30</v>
      </c>
      <c r="B31" s="29">
        <v>410742000</v>
      </c>
      <c r="C31" s="5" t="s">
        <v>1926</v>
      </c>
      <c r="D31" s="5" t="s">
        <v>1927</v>
      </c>
      <c r="E31" s="29">
        <v>4</v>
      </c>
      <c r="F31" s="5" t="s">
        <v>1921</v>
      </c>
      <c r="G31" s="34">
        <v>32779</v>
      </c>
      <c r="H31" s="29" t="s">
        <v>41</v>
      </c>
      <c r="I31" s="29" t="s">
        <v>1829</v>
      </c>
      <c r="J31" s="18">
        <v>39842</v>
      </c>
      <c r="K31" s="5">
        <v>0</v>
      </c>
      <c r="L31" s="5">
        <v>14</v>
      </c>
      <c r="M31" s="5">
        <v>27</v>
      </c>
      <c r="N31" s="5">
        <v>1</v>
      </c>
      <c r="O31" s="5" t="s">
        <v>1928</v>
      </c>
      <c r="P31" s="10">
        <v>41820</v>
      </c>
    </row>
    <row r="32" spans="1:16" x14ac:dyDescent="0.25">
      <c r="A32" s="4">
        <v>31</v>
      </c>
      <c r="B32" s="30">
        <v>750246141</v>
      </c>
      <c r="C32" s="4" t="s">
        <v>1929</v>
      </c>
      <c r="D32" s="4" t="s">
        <v>1930</v>
      </c>
      <c r="E32" s="30">
        <v>4</v>
      </c>
      <c r="F32" s="4" t="s">
        <v>1921</v>
      </c>
      <c r="G32" s="35">
        <v>31552</v>
      </c>
      <c r="H32" s="30" t="s">
        <v>41</v>
      </c>
      <c r="I32" s="30" t="s">
        <v>1829</v>
      </c>
      <c r="J32" s="20">
        <v>39817</v>
      </c>
      <c r="K32" s="4">
        <v>0</v>
      </c>
      <c r="L32" s="4">
        <v>18</v>
      </c>
      <c r="M32" s="4">
        <v>29</v>
      </c>
      <c r="N32" s="4">
        <v>1</v>
      </c>
      <c r="O32" s="4" t="s">
        <v>1931</v>
      </c>
      <c r="P32" s="11">
        <v>41820</v>
      </c>
    </row>
    <row r="33" spans="1:16" x14ac:dyDescent="0.25">
      <c r="A33" s="5">
        <v>32</v>
      </c>
      <c r="B33" s="29">
        <v>330211482</v>
      </c>
      <c r="C33" s="5" t="s">
        <v>1932</v>
      </c>
      <c r="D33" s="5" t="s">
        <v>1933</v>
      </c>
      <c r="E33" s="29">
        <v>4</v>
      </c>
      <c r="F33" s="5" t="s">
        <v>1921</v>
      </c>
      <c r="G33" s="34">
        <v>28316</v>
      </c>
      <c r="H33" s="29" t="s">
        <v>41</v>
      </c>
      <c r="I33" s="29" t="s">
        <v>1829</v>
      </c>
      <c r="J33" s="18">
        <v>39811</v>
      </c>
      <c r="K33" s="5">
        <v>0</v>
      </c>
      <c r="L33" s="5">
        <v>23</v>
      </c>
      <c r="M33" s="5">
        <v>31</v>
      </c>
      <c r="N33" s="5">
        <v>1</v>
      </c>
      <c r="O33" s="5" t="s">
        <v>1934</v>
      </c>
      <c r="P33" s="10">
        <v>41820</v>
      </c>
    </row>
    <row r="34" spans="1:16" x14ac:dyDescent="0.25">
      <c r="A34" s="4">
        <v>33</v>
      </c>
      <c r="B34" s="30">
        <v>801758002</v>
      </c>
      <c r="C34" s="4" t="s">
        <v>1935</v>
      </c>
      <c r="D34" s="4" t="s">
        <v>1936</v>
      </c>
      <c r="E34" s="30">
        <v>4</v>
      </c>
      <c r="F34" s="4" t="s">
        <v>1921</v>
      </c>
      <c r="G34" s="35">
        <v>28120</v>
      </c>
      <c r="H34" s="30" t="s">
        <v>41</v>
      </c>
      <c r="I34" s="30" t="s">
        <v>41</v>
      </c>
      <c r="J34" s="20">
        <v>39799</v>
      </c>
      <c r="K34" s="4">
        <v>0</v>
      </c>
      <c r="L34" s="4">
        <v>17</v>
      </c>
      <c r="M34" s="4">
        <v>28</v>
      </c>
      <c r="N34" s="4">
        <v>1</v>
      </c>
      <c r="O34" s="4" t="s">
        <v>1937</v>
      </c>
      <c r="P34" s="11">
        <v>41820</v>
      </c>
    </row>
    <row r="35" spans="1:16" x14ac:dyDescent="0.25">
      <c r="A35" s="5">
        <v>34</v>
      </c>
      <c r="B35" s="29">
        <v>754372876</v>
      </c>
      <c r="C35" s="5" t="s">
        <v>1938</v>
      </c>
      <c r="D35" s="5" t="s">
        <v>1939</v>
      </c>
      <c r="E35" s="29">
        <v>4</v>
      </c>
      <c r="F35" s="5" t="s">
        <v>1921</v>
      </c>
      <c r="G35" s="34">
        <v>31938</v>
      </c>
      <c r="H35" s="29" t="s">
        <v>41</v>
      </c>
      <c r="I35" s="29" t="s">
        <v>1829</v>
      </c>
      <c r="J35" s="18">
        <v>39860</v>
      </c>
      <c r="K35" s="5">
        <v>0</v>
      </c>
      <c r="L35" s="5">
        <v>15</v>
      </c>
      <c r="M35" s="5">
        <v>27</v>
      </c>
      <c r="N35" s="5">
        <v>1</v>
      </c>
      <c r="O35" s="5" t="s">
        <v>1940</v>
      </c>
      <c r="P35" s="10">
        <v>41820</v>
      </c>
    </row>
    <row r="36" spans="1:16" x14ac:dyDescent="0.25">
      <c r="A36" s="4">
        <v>35</v>
      </c>
      <c r="B36" s="30">
        <v>999440576</v>
      </c>
      <c r="C36" s="4" t="s">
        <v>1941</v>
      </c>
      <c r="D36" s="4" t="s">
        <v>1942</v>
      </c>
      <c r="E36" s="30">
        <v>4</v>
      </c>
      <c r="F36" s="4" t="s">
        <v>1921</v>
      </c>
      <c r="G36" s="35">
        <v>28135</v>
      </c>
      <c r="H36" s="30" t="s">
        <v>41</v>
      </c>
      <c r="I36" s="30" t="s">
        <v>41</v>
      </c>
      <c r="J36" s="20">
        <v>39852</v>
      </c>
      <c r="K36" s="4">
        <v>0</v>
      </c>
      <c r="L36" s="4">
        <v>22</v>
      </c>
      <c r="M36" s="4">
        <v>31</v>
      </c>
      <c r="N36" s="4">
        <v>1</v>
      </c>
      <c r="O36" s="4" t="s">
        <v>1943</v>
      </c>
      <c r="P36" s="11">
        <v>41820</v>
      </c>
    </row>
    <row r="37" spans="1:16" x14ac:dyDescent="0.25">
      <c r="A37" s="5">
        <v>36</v>
      </c>
      <c r="B37" s="29">
        <v>788456780</v>
      </c>
      <c r="C37" s="5" t="s">
        <v>1944</v>
      </c>
      <c r="D37" s="5" t="s">
        <v>1945</v>
      </c>
      <c r="E37" s="29">
        <v>4</v>
      </c>
      <c r="F37" s="5" t="s">
        <v>1921</v>
      </c>
      <c r="G37" s="34">
        <v>30894</v>
      </c>
      <c r="H37" s="29" t="s">
        <v>41</v>
      </c>
      <c r="I37" s="29" t="s">
        <v>41</v>
      </c>
      <c r="J37" s="18">
        <v>39854</v>
      </c>
      <c r="K37" s="5">
        <v>0</v>
      </c>
      <c r="L37" s="5">
        <v>20</v>
      </c>
      <c r="M37" s="5">
        <v>30</v>
      </c>
      <c r="N37" s="5">
        <v>1</v>
      </c>
      <c r="O37" s="24" t="s">
        <v>1946</v>
      </c>
      <c r="P37" s="10">
        <v>41820</v>
      </c>
    </row>
    <row r="38" spans="1:16" x14ac:dyDescent="0.25">
      <c r="A38" s="4">
        <v>37</v>
      </c>
      <c r="B38" s="30">
        <v>442121106</v>
      </c>
      <c r="C38" s="4" t="s">
        <v>1947</v>
      </c>
      <c r="D38" s="4" t="s">
        <v>1948</v>
      </c>
      <c r="E38" s="30">
        <v>4</v>
      </c>
      <c r="F38" s="4" t="s">
        <v>1921</v>
      </c>
      <c r="G38" s="35">
        <v>31631</v>
      </c>
      <c r="H38" s="30" t="s">
        <v>381</v>
      </c>
      <c r="I38" s="30" t="s">
        <v>41</v>
      </c>
      <c r="J38" s="20">
        <v>39879</v>
      </c>
      <c r="K38" s="4">
        <v>0</v>
      </c>
      <c r="L38" s="4">
        <v>16</v>
      </c>
      <c r="M38" s="4">
        <v>28</v>
      </c>
      <c r="N38" s="4">
        <v>1</v>
      </c>
      <c r="O38" s="4" t="s">
        <v>1949</v>
      </c>
      <c r="P38" s="11">
        <v>41820</v>
      </c>
    </row>
    <row r="39" spans="1:16" x14ac:dyDescent="0.25">
      <c r="A39" s="5">
        <v>38</v>
      </c>
      <c r="B39" s="29">
        <v>6298838</v>
      </c>
      <c r="C39" s="5" t="s">
        <v>1950</v>
      </c>
      <c r="D39" s="5" t="s">
        <v>1951</v>
      </c>
      <c r="E39" s="29">
        <v>4</v>
      </c>
      <c r="F39" s="5" t="s">
        <v>1921</v>
      </c>
      <c r="G39" s="34">
        <v>24455</v>
      </c>
      <c r="H39" s="29" t="s">
        <v>41</v>
      </c>
      <c r="I39" s="29" t="s">
        <v>1829</v>
      </c>
      <c r="J39" s="18">
        <v>40194</v>
      </c>
      <c r="K39" s="5">
        <v>0</v>
      </c>
      <c r="L39" s="5">
        <v>24</v>
      </c>
      <c r="M39" s="5">
        <v>32</v>
      </c>
      <c r="N39" s="5">
        <v>1</v>
      </c>
      <c r="O39" s="5" t="s">
        <v>1952</v>
      </c>
      <c r="P39" s="10">
        <v>41820</v>
      </c>
    </row>
    <row r="40" spans="1:16" x14ac:dyDescent="0.25">
      <c r="A40" s="4">
        <v>39</v>
      </c>
      <c r="B40" s="30">
        <v>461786517</v>
      </c>
      <c r="C40" s="4" t="s">
        <v>1953</v>
      </c>
      <c r="D40" s="4" t="s">
        <v>1954</v>
      </c>
      <c r="E40" s="30">
        <v>4</v>
      </c>
      <c r="F40" s="4" t="s">
        <v>1921</v>
      </c>
      <c r="G40" s="35">
        <v>26187</v>
      </c>
      <c r="H40" s="30" t="s">
        <v>381</v>
      </c>
      <c r="I40" s="30" t="s">
        <v>41</v>
      </c>
      <c r="J40" s="20">
        <v>40214</v>
      </c>
      <c r="K40" s="4">
        <v>0</v>
      </c>
      <c r="L40" s="4">
        <v>25</v>
      </c>
      <c r="M40" s="4">
        <v>32</v>
      </c>
      <c r="N40" s="4">
        <v>1</v>
      </c>
      <c r="O40" s="4" t="s">
        <v>1955</v>
      </c>
      <c r="P40" s="11">
        <v>41820</v>
      </c>
    </row>
    <row r="41" spans="1:16" x14ac:dyDescent="0.25">
      <c r="A41" s="5">
        <v>40</v>
      </c>
      <c r="B41" s="29">
        <v>309738752</v>
      </c>
      <c r="C41" s="5" t="s">
        <v>1956</v>
      </c>
      <c r="D41" s="5" t="s">
        <v>1957</v>
      </c>
      <c r="E41" s="29">
        <v>3</v>
      </c>
      <c r="F41" s="5" t="s">
        <v>1917</v>
      </c>
      <c r="G41" s="34">
        <v>20470</v>
      </c>
      <c r="H41" s="29" t="s">
        <v>381</v>
      </c>
      <c r="I41" s="29" t="s">
        <v>1829</v>
      </c>
      <c r="J41" s="18">
        <v>39442</v>
      </c>
      <c r="K41" s="5">
        <v>0</v>
      </c>
      <c r="L41" s="5">
        <v>82</v>
      </c>
      <c r="M41" s="5">
        <v>61</v>
      </c>
      <c r="N41" s="5">
        <v>1</v>
      </c>
      <c r="O41" s="5" t="s">
        <v>1958</v>
      </c>
      <c r="P41" s="10">
        <v>41820</v>
      </c>
    </row>
    <row r="42" spans="1:16" x14ac:dyDescent="0.25">
      <c r="A42" s="4">
        <v>41</v>
      </c>
      <c r="B42" s="30">
        <v>458159238</v>
      </c>
      <c r="C42" s="4" t="s">
        <v>1959</v>
      </c>
      <c r="D42" s="4" t="s">
        <v>1960</v>
      </c>
      <c r="E42" s="30">
        <v>4</v>
      </c>
      <c r="F42" s="4" t="s">
        <v>1921</v>
      </c>
      <c r="G42" s="35">
        <v>26903</v>
      </c>
      <c r="H42" s="30" t="s">
        <v>381</v>
      </c>
      <c r="I42" s="30" t="s">
        <v>41</v>
      </c>
      <c r="J42" s="20">
        <v>39834</v>
      </c>
      <c r="K42" s="4">
        <v>0</v>
      </c>
      <c r="L42" s="4">
        <v>35</v>
      </c>
      <c r="M42" s="4">
        <v>37</v>
      </c>
      <c r="N42" s="4">
        <v>1</v>
      </c>
      <c r="O42" s="4" t="s">
        <v>1961</v>
      </c>
      <c r="P42" s="11">
        <v>41820</v>
      </c>
    </row>
    <row r="43" spans="1:16" x14ac:dyDescent="0.25">
      <c r="A43" s="5">
        <v>42</v>
      </c>
      <c r="B43" s="29">
        <v>339712426</v>
      </c>
      <c r="C43" s="5" t="s">
        <v>1962</v>
      </c>
      <c r="D43" s="5" t="s">
        <v>1963</v>
      </c>
      <c r="E43" s="29">
        <v>4</v>
      </c>
      <c r="F43" s="5" t="s">
        <v>1921</v>
      </c>
      <c r="G43" s="34">
        <v>30888</v>
      </c>
      <c r="H43" s="29" t="s">
        <v>41</v>
      </c>
      <c r="I43" s="29" t="s">
        <v>41</v>
      </c>
      <c r="J43" s="18">
        <v>39809</v>
      </c>
      <c r="K43" s="5">
        <v>0</v>
      </c>
      <c r="L43" s="5">
        <v>39</v>
      </c>
      <c r="M43" s="5">
        <v>39</v>
      </c>
      <c r="N43" s="5">
        <v>1</v>
      </c>
      <c r="O43" s="5" t="s">
        <v>1964</v>
      </c>
      <c r="P43" s="10">
        <v>41820</v>
      </c>
    </row>
    <row r="44" spans="1:16" x14ac:dyDescent="0.25">
      <c r="A44" s="4">
        <v>43</v>
      </c>
      <c r="B44" s="30">
        <v>693325305</v>
      </c>
      <c r="C44" s="4" t="s">
        <v>1965</v>
      </c>
      <c r="D44" s="4" t="s">
        <v>1966</v>
      </c>
      <c r="E44" s="30">
        <v>4</v>
      </c>
      <c r="F44" s="4" t="s">
        <v>1921</v>
      </c>
      <c r="G44" s="35">
        <v>32466</v>
      </c>
      <c r="H44" s="30" t="s">
        <v>41</v>
      </c>
      <c r="I44" s="30" t="s">
        <v>1829</v>
      </c>
      <c r="J44" s="20">
        <v>39815</v>
      </c>
      <c r="K44" s="4">
        <v>0</v>
      </c>
      <c r="L44" s="4">
        <v>34</v>
      </c>
      <c r="M44" s="4">
        <v>37</v>
      </c>
      <c r="N44" s="4">
        <v>1</v>
      </c>
      <c r="O44" s="4" t="s">
        <v>1967</v>
      </c>
      <c r="P44" s="11">
        <v>41820</v>
      </c>
    </row>
    <row r="45" spans="1:16" x14ac:dyDescent="0.25">
      <c r="A45" s="5">
        <v>44</v>
      </c>
      <c r="B45" s="29">
        <v>276751903</v>
      </c>
      <c r="C45" s="5" t="s">
        <v>1968</v>
      </c>
      <c r="D45" s="5" t="s">
        <v>1969</v>
      </c>
      <c r="E45" s="29">
        <v>4</v>
      </c>
      <c r="F45" s="5" t="s">
        <v>1921</v>
      </c>
      <c r="G45" s="34">
        <v>33010</v>
      </c>
      <c r="H45" s="29" t="s">
        <v>381</v>
      </c>
      <c r="I45" s="29" t="s">
        <v>41</v>
      </c>
      <c r="J45" s="18">
        <v>39790</v>
      </c>
      <c r="K45" s="5">
        <v>0</v>
      </c>
      <c r="L45" s="5">
        <v>38</v>
      </c>
      <c r="M45" s="5">
        <v>39</v>
      </c>
      <c r="N45" s="5">
        <v>1</v>
      </c>
      <c r="O45" s="5" t="s">
        <v>1970</v>
      </c>
      <c r="P45" s="10">
        <v>41820</v>
      </c>
    </row>
    <row r="46" spans="1:16" x14ac:dyDescent="0.25">
      <c r="A46" s="4">
        <v>45</v>
      </c>
      <c r="B46" s="30">
        <v>500412746</v>
      </c>
      <c r="C46" s="4" t="s">
        <v>1971</v>
      </c>
      <c r="D46" s="4" t="s">
        <v>1972</v>
      </c>
      <c r="E46" s="30">
        <v>4</v>
      </c>
      <c r="F46" s="4" t="s">
        <v>1921</v>
      </c>
      <c r="G46" s="35">
        <v>31422</v>
      </c>
      <c r="H46" s="30" t="s">
        <v>41</v>
      </c>
      <c r="I46" s="30" t="s">
        <v>41</v>
      </c>
      <c r="J46" s="20">
        <v>39870</v>
      </c>
      <c r="K46" s="4">
        <v>0</v>
      </c>
      <c r="L46" s="4">
        <v>37</v>
      </c>
      <c r="M46" s="4">
        <v>38</v>
      </c>
      <c r="N46" s="4">
        <v>1</v>
      </c>
      <c r="O46" s="4" t="s">
        <v>1973</v>
      </c>
      <c r="P46" s="11">
        <v>41820</v>
      </c>
    </row>
    <row r="47" spans="1:16" x14ac:dyDescent="0.25">
      <c r="A47" s="5">
        <v>46</v>
      </c>
      <c r="B47" s="29">
        <v>66073987</v>
      </c>
      <c r="C47" s="5" t="s">
        <v>1974</v>
      </c>
      <c r="D47" s="5" t="s">
        <v>1975</v>
      </c>
      <c r="E47" s="29">
        <v>4</v>
      </c>
      <c r="F47" s="5" t="s">
        <v>1921</v>
      </c>
      <c r="G47" s="34">
        <v>27800</v>
      </c>
      <c r="H47" s="29" t="s">
        <v>381</v>
      </c>
      <c r="I47" s="29" t="s">
        <v>41</v>
      </c>
      <c r="J47" s="18">
        <v>39852</v>
      </c>
      <c r="K47" s="5">
        <v>0</v>
      </c>
      <c r="L47" s="5">
        <v>36</v>
      </c>
      <c r="M47" s="5">
        <v>38</v>
      </c>
      <c r="N47" s="5">
        <v>1</v>
      </c>
      <c r="O47" s="5" t="s">
        <v>1976</v>
      </c>
      <c r="P47" s="10">
        <v>41820</v>
      </c>
    </row>
    <row r="48" spans="1:16" x14ac:dyDescent="0.25">
      <c r="A48" s="4">
        <v>47</v>
      </c>
      <c r="B48" s="30">
        <v>33237992</v>
      </c>
      <c r="C48" s="4" t="s">
        <v>1977</v>
      </c>
      <c r="D48" s="4" t="s">
        <v>1978</v>
      </c>
      <c r="E48" s="30">
        <v>3</v>
      </c>
      <c r="F48" s="4" t="s">
        <v>1979</v>
      </c>
      <c r="G48" s="35">
        <v>32392</v>
      </c>
      <c r="H48" s="30" t="s">
        <v>381</v>
      </c>
      <c r="I48" s="30" t="s">
        <v>41</v>
      </c>
      <c r="J48" s="20">
        <v>39866</v>
      </c>
      <c r="K48" s="4">
        <v>0</v>
      </c>
      <c r="L48" s="4">
        <v>65</v>
      </c>
      <c r="M48" s="4">
        <v>52</v>
      </c>
      <c r="N48" s="4">
        <v>1</v>
      </c>
      <c r="O48" s="4" t="s">
        <v>1980</v>
      </c>
      <c r="P48" s="11">
        <v>41820</v>
      </c>
    </row>
    <row r="49" spans="1:16" x14ac:dyDescent="0.25">
      <c r="A49" s="5">
        <v>48</v>
      </c>
      <c r="B49" s="29">
        <v>690627818</v>
      </c>
      <c r="C49" s="5" t="s">
        <v>1981</v>
      </c>
      <c r="D49" s="5" t="s">
        <v>1982</v>
      </c>
      <c r="E49" s="29">
        <v>4</v>
      </c>
      <c r="F49" s="5" t="s">
        <v>1983</v>
      </c>
      <c r="G49" s="34">
        <v>20610</v>
      </c>
      <c r="H49" s="29" t="s">
        <v>41</v>
      </c>
      <c r="I49" s="29" t="s">
        <v>1829</v>
      </c>
      <c r="J49" s="18">
        <v>39453</v>
      </c>
      <c r="K49" s="5">
        <v>0</v>
      </c>
      <c r="L49" s="5">
        <v>83</v>
      </c>
      <c r="M49" s="5">
        <v>61</v>
      </c>
      <c r="N49" s="5">
        <v>1</v>
      </c>
      <c r="O49" s="5" t="s">
        <v>1984</v>
      </c>
      <c r="P49" s="10">
        <v>41820</v>
      </c>
    </row>
    <row r="50" spans="1:16" x14ac:dyDescent="0.25">
      <c r="A50" s="4">
        <v>49</v>
      </c>
      <c r="B50" s="30">
        <v>912265825</v>
      </c>
      <c r="C50" s="4" t="s">
        <v>1985</v>
      </c>
      <c r="D50" s="4" t="s">
        <v>1986</v>
      </c>
      <c r="E50" s="30">
        <v>4</v>
      </c>
      <c r="F50" s="4" t="s">
        <v>1983</v>
      </c>
      <c r="G50" s="35">
        <v>20540</v>
      </c>
      <c r="H50" s="30" t="s">
        <v>381</v>
      </c>
      <c r="I50" s="30" t="s">
        <v>41</v>
      </c>
      <c r="J50" s="20">
        <v>39454</v>
      </c>
      <c r="K50" s="4">
        <v>0</v>
      </c>
      <c r="L50" s="4">
        <v>88</v>
      </c>
      <c r="M50" s="4">
        <v>64</v>
      </c>
      <c r="N50" s="4">
        <v>1</v>
      </c>
      <c r="O50" s="4" t="s">
        <v>1987</v>
      </c>
      <c r="P50" s="11">
        <v>41820</v>
      </c>
    </row>
    <row r="51" spans="1:16" x14ac:dyDescent="0.25">
      <c r="A51" s="5">
        <v>50</v>
      </c>
      <c r="B51" s="29">
        <v>844973625</v>
      </c>
      <c r="C51" s="5" t="s">
        <v>1988</v>
      </c>
      <c r="D51" s="5" t="s">
        <v>1989</v>
      </c>
      <c r="E51" s="29">
        <v>4</v>
      </c>
      <c r="F51" s="5" t="s">
        <v>1983</v>
      </c>
      <c r="G51" s="34">
        <v>20697</v>
      </c>
      <c r="H51" s="29" t="s">
        <v>41</v>
      </c>
      <c r="I51" s="29" t="s">
        <v>41</v>
      </c>
      <c r="J51" s="18">
        <v>39480</v>
      </c>
      <c r="K51" s="5">
        <v>0</v>
      </c>
      <c r="L51" s="5">
        <v>84</v>
      </c>
      <c r="M51" s="5">
        <v>62</v>
      </c>
      <c r="N51" s="5">
        <v>1</v>
      </c>
      <c r="O51" s="5" t="s">
        <v>1990</v>
      </c>
      <c r="P51" s="10">
        <v>41820</v>
      </c>
    </row>
    <row r="52" spans="1:16" x14ac:dyDescent="0.25">
      <c r="A52" s="4">
        <v>51</v>
      </c>
      <c r="B52" s="30">
        <v>132674823</v>
      </c>
      <c r="C52" s="4" t="s">
        <v>1991</v>
      </c>
      <c r="D52" s="4" t="s">
        <v>1992</v>
      </c>
      <c r="E52" s="30">
        <v>4</v>
      </c>
      <c r="F52" s="4" t="s">
        <v>1983</v>
      </c>
      <c r="G52" s="35">
        <v>20647</v>
      </c>
      <c r="H52" s="30" t="s">
        <v>381</v>
      </c>
      <c r="I52" s="30" t="s">
        <v>41</v>
      </c>
      <c r="J52" s="20">
        <v>39498</v>
      </c>
      <c r="K52" s="4">
        <v>0</v>
      </c>
      <c r="L52" s="4">
        <v>85</v>
      </c>
      <c r="M52" s="4">
        <v>62</v>
      </c>
      <c r="N52" s="4">
        <v>1</v>
      </c>
      <c r="O52" s="4" t="s">
        <v>1993</v>
      </c>
      <c r="P52" s="11">
        <v>41820</v>
      </c>
    </row>
    <row r="53" spans="1:16" x14ac:dyDescent="0.25">
      <c r="A53" s="5">
        <v>52</v>
      </c>
      <c r="B53" s="29">
        <v>565090917</v>
      </c>
      <c r="C53" s="5" t="s">
        <v>1994</v>
      </c>
      <c r="D53" s="5" t="s">
        <v>1995</v>
      </c>
      <c r="E53" s="29">
        <v>4</v>
      </c>
      <c r="F53" s="5" t="s">
        <v>1983</v>
      </c>
      <c r="G53" s="34">
        <v>20549</v>
      </c>
      <c r="H53" s="29" t="s">
        <v>41</v>
      </c>
      <c r="I53" s="29" t="s">
        <v>1829</v>
      </c>
      <c r="J53" s="18">
        <v>39517</v>
      </c>
      <c r="K53" s="5">
        <v>0</v>
      </c>
      <c r="L53" s="5">
        <v>86</v>
      </c>
      <c r="M53" s="5">
        <v>63</v>
      </c>
      <c r="N53" s="5">
        <v>1</v>
      </c>
      <c r="O53" s="5" t="s">
        <v>1996</v>
      </c>
      <c r="P53" s="10">
        <v>41820</v>
      </c>
    </row>
    <row r="54" spans="1:16" x14ac:dyDescent="0.25">
      <c r="A54" s="4">
        <v>53</v>
      </c>
      <c r="B54" s="30">
        <v>9659517</v>
      </c>
      <c r="C54" s="4" t="s">
        <v>1997</v>
      </c>
      <c r="D54" s="4" t="s">
        <v>1998</v>
      </c>
      <c r="E54" s="30">
        <v>4</v>
      </c>
      <c r="F54" s="4" t="s">
        <v>1983</v>
      </c>
      <c r="G54" s="35">
        <v>20543</v>
      </c>
      <c r="H54" s="30" t="s">
        <v>41</v>
      </c>
      <c r="I54" s="30" t="s">
        <v>1829</v>
      </c>
      <c r="J54" s="20">
        <v>39535</v>
      </c>
      <c r="K54" s="4">
        <v>0</v>
      </c>
      <c r="L54" s="4">
        <v>87</v>
      </c>
      <c r="M54" s="4">
        <v>63</v>
      </c>
      <c r="N54" s="4">
        <v>1</v>
      </c>
      <c r="O54" s="4" t="s">
        <v>1999</v>
      </c>
      <c r="P54" s="11">
        <v>41820</v>
      </c>
    </row>
    <row r="55" spans="1:16" x14ac:dyDescent="0.25">
      <c r="A55" s="5">
        <v>54</v>
      </c>
      <c r="B55" s="29">
        <v>109272464</v>
      </c>
      <c r="C55" s="5" t="s">
        <v>2000</v>
      </c>
      <c r="D55" s="5" t="s">
        <v>2001</v>
      </c>
      <c r="E55" s="29">
        <v>4</v>
      </c>
      <c r="F55" s="5" t="s">
        <v>1983</v>
      </c>
      <c r="G55" s="34">
        <v>31665</v>
      </c>
      <c r="H55" s="29" t="s">
        <v>41</v>
      </c>
      <c r="I55" s="29" t="s">
        <v>1829</v>
      </c>
      <c r="J55" s="18">
        <v>40179</v>
      </c>
      <c r="K55" s="5">
        <v>0</v>
      </c>
      <c r="L55" s="5">
        <v>89</v>
      </c>
      <c r="M55" s="5">
        <v>64</v>
      </c>
      <c r="N55" s="5">
        <v>1</v>
      </c>
      <c r="O55" s="5" t="s">
        <v>2002</v>
      </c>
      <c r="P55" s="10">
        <v>41820</v>
      </c>
    </row>
    <row r="56" spans="1:16" x14ac:dyDescent="0.25">
      <c r="A56" s="4">
        <v>55</v>
      </c>
      <c r="B56" s="30">
        <v>233069302</v>
      </c>
      <c r="C56" s="4" t="s">
        <v>2003</v>
      </c>
      <c r="D56" s="4" t="s">
        <v>2004</v>
      </c>
      <c r="E56" s="30">
        <v>3</v>
      </c>
      <c r="F56" s="4" t="s">
        <v>2005</v>
      </c>
      <c r="G56" s="35">
        <v>20546</v>
      </c>
      <c r="H56" s="30" t="s">
        <v>41</v>
      </c>
      <c r="I56" s="30" t="s">
        <v>41</v>
      </c>
      <c r="J56" s="20">
        <v>39486</v>
      </c>
      <c r="K56" s="4">
        <v>0</v>
      </c>
      <c r="L56" s="4">
        <v>79</v>
      </c>
      <c r="M56" s="4">
        <v>59</v>
      </c>
      <c r="N56" s="4">
        <v>1</v>
      </c>
      <c r="O56" s="4" t="s">
        <v>2006</v>
      </c>
      <c r="P56" s="11">
        <v>41820</v>
      </c>
    </row>
    <row r="57" spans="1:16" x14ac:dyDescent="0.25">
      <c r="A57" s="5">
        <v>56</v>
      </c>
      <c r="B57" s="29">
        <v>652535724</v>
      </c>
      <c r="C57" s="5" t="s">
        <v>2007</v>
      </c>
      <c r="D57" s="5" t="s">
        <v>2008</v>
      </c>
      <c r="E57" s="29">
        <v>4</v>
      </c>
      <c r="F57" s="5" t="s">
        <v>2009</v>
      </c>
      <c r="G57" s="34">
        <v>32330</v>
      </c>
      <c r="H57" s="29" t="s">
        <v>41</v>
      </c>
      <c r="I57" s="29" t="s">
        <v>1829</v>
      </c>
      <c r="J57" s="18">
        <v>39849</v>
      </c>
      <c r="K57" s="5">
        <v>0</v>
      </c>
      <c r="L57" s="5">
        <v>9</v>
      </c>
      <c r="M57" s="5">
        <v>24</v>
      </c>
      <c r="N57" s="5">
        <v>1</v>
      </c>
      <c r="O57" s="5" t="s">
        <v>2010</v>
      </c>
      <c r="P57" s="10">
        <v>41820</v>
      </c>
    </row>
    <row r="58" spans="1:16" x14ac:dyDescent="0.25">
      <c r="A58" s="4">
        <v>57</v>
      </c>
      <c r="B58" s="30">
        <v>10708100</v>
      </c>
      <c r="C58" s="4" t="s">
        <v>2011</v>
      </c>
      <c r="D58" s="4" t="s">
        <v>2012</v>
      </c>
      <c r="E58" s="30">
        <v>4</v>
      </c>
      <c r="F58" s="4" t="s">
        <v>2009</v>
      </c>
      <c r="G58" s="35">
        <v>26138</v>
      </c>
      <c r="H58" s="30" t="s">
        <v>381</v>
      </c>
      <c r="I58" s="30" t="s">
        <v>41</v>
      </c>
      <c r="J58" s="20">
        <v>39867</v>
      </c>
      <c r="K58" s="4">
        <v>0</v>
      </c>
      <c r="L58" s="4">
        <v>10</v>
      </c>
      <c r="M58" s="4">
        <v>25</v>
      </c>
      <c r="N58" s="4">
        <v>1</v>
      </c>
      <c r="O58" s="4" t="s">
        <v>2013</v>
      </c>
      <c r="P58" s="11">
        <v>41820</v>
      </c>
    </row>
    <row r="59" spans="1:16" x14ac:dyDescent="0.25">
      <c r="A59" s="5">
        <v>58</v>
      </c>
      <c r="B59" s="29">
        <v>571658797</v>
      </c>
      <c r="C59" s="5" t="s">
        <v>2014</v>
      </c>
      <c r="D59" s="5" t="s">
        <v>2015</v>
      </c>
      <c r="E59" s="29">
        <v>4</v>
      </c>
      <c r="F59" s="5" t="s">
        <v>2009</v>
      </c>
      <c r="G59" s="34">
        <v>31562</v>
      </c>
      <c r="H59" s="29" t="s">
        <v>41</v>
      </c>
      <c r="I59" s="29" t="s">
        <v>41</v>
      </c>
      <c r="J59" s="18">
        <v>39787</v>
      </c>
      <c r="K59" s="5">
        <v>0</v>
      </c>
      <c r="L59" s="5">
        <v>11</v>
      </c>
      <c r="M59" s="5">
        <v>25</v>
      </c>
      <c r="N59" s="5">
        <v>1</v>
      </c>
      <c r="O59" s="5" t="s">
        <v>2016</v>
      </c>
      <c r="P59" s="10">
        <v>41820</v>
      </c>
    </row>
    <row r="60" spans="1:16" x14ac:dyDescent="0.25">
      <c r="A60" s="4">
        <v>59</v>
      </c>
      <c r="B60" s="30">
        <v>843479922</v>
      </c>
      <c r="C60" s="4" t="s">
        <v>2017</v>
      </c>
      <c r="D60" s="4" t="s">
        <v>2018</v>
      </c>
      <c r="E60" s="30">
        <v>4</v>
      </c>
      <c r="F60" s="4" t="s">
        <v>2009</v>
      </c>
      <c r="G60" s="35">
        <v>29083</v>
      </c>
      <c r="H60" s="30" t="s">
        <v>381</v>
      </c>
      <c r="I60" s="30" t="s">
        <v>41</v>
      </c>
      <c r="J60" s="20">
        <v>39806</v>
      </c>
      <c r="K60" s="4">
        <v>0</v>
      </c>
      <c r="L60" s="4">
        <v>12</v>
      </c>
      <c r="M60" s="4">
        <v>26</v>
      </c>
      <c r="N60" s="4">
        <v>1</v>
      </c>
      <c r="O60" s="4" t="s">
        <v>2019</v>
      </c>
      <c r="P60" s="11">
        <v>41820</v>
      </c>
    </row>
    <row r="61" spans="1:16" x14ac:dyDescent="0.25">
      <c r="A61" s="5">
        <v>60</v>
      </c>
      <c r="B61" s="29">
        <v>827686041</v>
      </c>
      <c r="C61" s="5" t="s">
        <v>2020</v>
      </c>
      <c r="D61" s="5" t="s">
        <v>2021</v>
      </c>
      <c r="E61" s="29">
        <v>4</v>
      </c>
      <c r="F61" s="5" t="s">
        <v>2009</v>
      </c>
      <c r="G61" s="34">
        <v>28159</v>
      </c>
      <c r="H61" s="29" t="s">
        <v>381</v>
      </c>
      <c r="I61" s="29" t="s">
        <v>41</v>
      </c>
      <c r="J61" s="18">
        <v>39824</v>
      </c>
      <c r="K61" s="5">
        <v>0</v>
      </c>
      <c r="L61" s="5">
        <v>13</v>
      </c>
      <c r="M61" s="5">
        <v>26</v>
      </c>
      <c r="N61" s="5">
        <v>1</v>
      </c>
      <c r="O61" s="5" t="s">
        <v>2022</v>
      </c>
      <c r="P61" s="10">
        <v>41820</v>
      </c>
    </row>
    <row r="62" spans="1:16" x14ac:dyDescent="0.25">
      <c r="A62" s="4">
        <v>61</v>
      </c>
      <c r="B62" s="30">
        <v>92096924</v>
      </c>
      <c r="C62" s="4" t="s">
        <v>2023</v>
      </c>
      <c r="D62" s="4" t="s">
        <v>2024</v>
      </c>
      <c r="E62" s="30">
        <v>4</v>
      </c>
      <c r="F62" s="4" t="s">
        <v>2009</v>
      </c>
      <c r="G62" s="35">
        <v>32729</v>
      </c>
      <c r="H62" s="30" t="s">
        <v>381</v>
      </c>
      <c r="I62" s="30" t="s">
        <v>1829</v>
      </c>
      <c r="J62" s="20">
        <v>39831</v>
      </c>
      <c r="K62" s="4">
        <v>0</v>
      </c>
      <c r="L62" s="4">
        <v>8</v>
      </c>
      <c r="M62" s="4">
        <v>24</v>
      </c>
      <c r="N62" s="4">
        <v>1</v>
      </c>
      <c r="O62" s="4" t="s">
        <v>2025</v>
      </c>
      <c r="P62" s="11">
        <v>41820</v>
      </c>
    </row>
    <row r="63" spans="1:16" x14ac:dyDescent="0.25">
      <c r="A63" s="5">
        <v>62</v>
      </c>
      <c r="B63" s="29">
        <v>494170342</v>
      </c>
      <c r="C63" s="5" t="s">
        <v>2026</v>
      </c>
      <c r="D63" s="5" t="s">
        <v>2027</v>
      </c>
      <c r="E63" s="29">
        <v>3</v>
      </c>
      <c r="F63" s="5" t="s">
        <v>1917</v>
      </c>
      <c r="G63" s="34">
        <v>20674</v>
      </c>
      <c r="H63" s="29" t="s">
        <v>41</v>
      </c>
      <c r="I63" s="29" t="s">
        <v>41</v>
      </c>
      <c r="J63" s="18">
        <v>39524</v>
      </c>
      <c r="K63" s="5">
        <v>0</v>
      </c>
      <c r="L63" s="5">
        <v>81</v>
      </c>
      <c r="M63" s="5">
        <v>60</v>
      </c>
      <c r="N63" s="5">
        <v>1</v>
      </c>
      <c r="O63" s="5" t="s">
        <v>2028</v>
      </c>
      <c r="P63" s="10">
        <v>41820</v>
      </c>
    </row>
    <row r="64" spans="1:16" x14ac:dyDescent="0.25">
      <c r="A64" s="4">
        <v>63</v>
      </c>
      <c r="B64" s="30">
        <v>414476027</v>
      </c>
      <c r="C64" s="4" t="s">
        <v>2029</v>
      </c>
      <c r="D64" s="4" t="s">
        <v>2030</v>
      </c>
      <c r="E64" s="30">
        <v>4</v>
      </c>
      <c r="F64" s="4" t="s">
        <v>1921</v>
      </c>
      <c r="G64" s="35">
        <v>20119</v>
      </c>
      <c r="H64" s="30" t="s">
        <v>381</v>
      </c>
      <c r="I64" s="30" t="s">
        <v>41</v>
      </c>
      <c r="J64" s="20">
        <v>40207</v>
      </c>
      <c r="K64" s="4">
        <v>0</v>
      </c>
      <c r="L64" s="4">
        <v>30</v>
      </c>
      <c r="M64" s="4">
        <v>35</v>
      </c>
      <c r="N64" s="4">
        <v>1</v>
      </c>
      <c r="O64" s="4" t="s">
        <v>2031</v>
      </c>
      <c r="P64" s="11">
        <v>41820</v>
      </c>
    </row>
    <row r="65" spans="1:16" x14ac:dyDescent="0.25">
      <c r="A65" s="5">
        <v>64</v>
      </c>
      <c r="B65" s="29">
        <v>582347317</v>
      </c>
      <c r="C65" s="5" t="s">
        <v>2032</v>
      </c>
      <c r="D65" s="5" t="s">
        <v>2033</v>
      </c>
      <c r="E65" s="29">
        <v>4</v>
      </c>
      <c r="F65" s="5" t="s">
        <v>1921</v>
      </c>
      <c r="G65" s="34">
        <v>26912</v>
      </c>
      <c r="H65" s="29" t="s">
        <v>381</v>
      </c>
      <c r="I65" s="29" t="s">
        <v>41</v>
      </c>
      <c r="J65" s="18">
        <v>40232</v>
      </c>
      <c r="K65" s="5">
        <v>0</v>
      </c>
      <c r="L65" s="5">
        <v>26</v>
      </c>
      <c r="M65" s="5">
        <v>33</v>
      </c>
      <c r="N65" s="5">
        <v>1</v>
      </c>
      <c r="O65" s="5" t="s">
        <v>2034</v>
      </c>
      <c r="P65" s="10">
        <v>41820</v>
      </c>
    </row>
    <row r="66" spans="1:16" x14ac:dyDescent="0.25">
      <c r="A66" s="4">
        <v>65</v>
      </c>
      <c r="B66" s="30">
        <v>8066363</v>
      </c>
      <c r="C66" s="4" t="s">
        <v>2035</v>
      </c>
      <c r="D66" s="4" t="s">
        <v>2036</v>
      </c>
      <c r="E66" s="30">
        <v>4</v>
      </c>
      <c r="F66" s="4" t="s">
        <v>1921</v>
      </c>
      <c r="G66" s="35">
        <v>25686</v>
      </c>
      <c r="H66" s="30" t="s">
        <v>41</v>
      </c>
      <c r="I66" s="30" t="s">
        <v>41</v>
      </c>
      <c r="J66" s="20">
        <v>40232</v>
      </c>
      <c r="K66" s="4">
        <v>0</v>
      </c>
      <c r="L66" s="4">
        <v>29</v>
      </c>
      <c r="M66" s="4">
        <v>34</v>
      </c>
      <c r="N66" s="4">
        <v>1</v>
      </c>
      <c r="O66" s="4" t="s">
        <v>2037</v>
      </c>
      <c r="P66" s="11">
        <v>41820</v>
      </c>
    </row>
    <row r="67" spans="1:16" x14ac:dyDescent="0.25">
      <c r="A67" s="5">
        <v>66</v>
      </c>
      <c r="B67" s="29">
        <v>834186596</v>
      </c>
      <c r="C67" s="5" t="s">
        <v>2038</v>
      </c>
      <c r="D67" s="5" t="s">
        <v>2039</v>
      </c>
      <c r="E67" s="29">
        <v>4</v>
      </c>
      <c r="F67" s="5" t="s">
        <v>1921</v>
      </c>
      <c r="G67" s="34">
        <v>25634</v>
      </c>
      <c r="H67" s="29" t="s">
        <v>381</v>
      </c>
      <c r="I67" s="29" t="s">
        <v>41</v>
      </c>
      <c r="J67" s="18">
        <v>40169</v>
      </c>
      <c r="K67" s="5">
        <v>0</v>
      </c>
      <c r="L67" s="5">
        <v>28</v>
      </c>
      <c r="M67" s="5">
        <v>34</v>
      </c>
      <c r="N67" s="5">
        <v>1</v>
      </c>
      <c r="O67" s="5" t="s">
        <v>2040</v>
      </c>
      <c r="P67" s="10">
        <v>41820</v>
      </c>
    </row>
    <row r="68" spans="1:16" x14ac:dyDescent="0.25">
      <c r="A68" s="4">
        <v>67</v>
      </c>
      <c r="B68" s="30">
        <v>63179277</v>
      </c>
      <c r="C68" s="4" t="s">
        <v>2041</v>
      </c>
      <c r="D68" s="4" t="s">
        <v>2042</v>
      </c>
      <c r="E68" s="30">
        <v>4</v>
      </c>
      <c r="F68" s="4" t="s">
        <v>1921</v>
      </c>
      <c r="G68" s="35">
        <v>27801</v>
      </c>
      <c r="H68" s="30" t="s">
        <v>381</v>
      </c>
      <c r="I68" s="30" t="s">
        <v>41</v>
      </c>
      <c r="J68" s="20">
        <v>39877</v>
      </c>
      <c r="K68" s="4">
        <v>0</v>
      </c>
      <c r="L68" s="4">
        <v>32</v>
      </c>
      <c r="M68" s="4">
        <v>36</v>
      </c>
      <c r="N68" s="4">
        <v>1</v>
      </c>
      <c r="O68" s="4" t="s">
        <v>2043</v>
      </c>
      <c r="P68" s="11">
        <v>41820</v>
      </c>
    </row>
    <row r="69" spans="1:16" x14ac:dyDescent="0.25">
      <c r="A69" s="5">
        <v>68</v>
      </c>
      <c r="B69" s="29">
        <v>537092325</v>
      </c>
      <c r="C69" s="5" t="s">
        <v>2044</v>
      </c>
      <c r="D69" s="5" t="s">
        <v>2045</v>
      </c>
      <c r="E69" s="29">
        <v>4</v>
      </c>
      <c r="F69" s="5" t="s">
        <v>1921</v>
      </c>
      <c r="G69" s="34">
        <v>26178</v>
      </c>
      <c r="H69" s="29" t="s">
        <v>381</v>
      </c>
      <c r="I69" s="29" t="s">
        <v>41</v>
      </c>
      <c r="J69" s="18">
        <v>40150</v>
      </c>
      <c r="K69" s="5">
        <v>0</v>
      </c>
      <c r="L69" s="5">
        <v>27</v>
      </c>
      <c r="M69" s="5">
        <v>33</v>
      </c>
      <c r="N69" s="5">
        <v>1</v>
      </c>
      <c r="O69" s="5" t="s">
        <v>2046</v>
      </c>
      <c r="P69" s="10">
        <v>41820</v>
      </c>
    </row>
    <row r="70" spans="1:16" x14ac:dyDescent="0.25">
      <c r="A70" s="4">
        <v>69</v>
      </c>
      <c r="B70" s="30">
        <v>752513276</v>
      </c>
      <c r="C70" s="4" t="s">
        <v>2047</v>
      </c>
      <c r="D70" s="4" t="s">
        <v>2048</v>
      </c>
      <c r="E70" s="30">
        <v>4</v>
      </c>
      <c r="F70" s="4" t="s">
        <v>1921</v>
      </c>
      <c r="G70" s="35">
        <v>33334</v>
      </c>
      <c r="H70" s="30" t="s">
        <v>381</v>
      </c>
      <c r="I70" s="30" t="s">
        <v>41</v>
      </c>
      <c r="J70" s="20">
        <v>39859</v>
      </c>
      <c r="K70" s="4">
        <v>0</v>
      </c>
      <c r="L70" s="4">
        <v>31</v>
      </c>
      <c r="M70" s="4">
        <v>35</v>
      </c>
      <c r="N70" s="4">
        <v>1</v>
      </c>
      <c r="O70" s="4" t="s">
        <v>2049</v>
      </c>
      <c r="P70" s="11">
        <v>41820</v>
      </c>
    </row>
    <row r="71" spans="1:16" x14ac:dyDescent="0.25">
      <c r="A71" s="5">
        <v>70</v>
      </c>
      <c r="B71" s="29">
        <v>36151748</v>
      </c>
      <c r="C71" s="5" t="s">
        <v>2050</v>
      </c>
      <c r="D71" s="5" t="s">
        <v>2051</v>
      </c>
      <c r="E71" s="29">
        <v>4</v>
      </c>
      <c r="F71" s="5" t="s">
        <v>1921</v>
      </c>
      <c r="G71" s="34">
        <v>31045</v>
      </c>
      <c r="H71" s="29" t="s">
        <v>41</v>
      </c>
      <c r="I71" s="29" t="s">
        <v>41</v>
      </c>
      <c r="J71" s="18">
        <v>39797</v>
      </c>
      <c r="K71" s="5">
        <v>0</v>
      </c>
      <c r="L71" s="5">
        <v>33</v>
      </c>
      <c r="M71" s="5">
        <v>36</v>
      </c>
      <c r="N71" s="5">
        <v>1</v>
      </c>
      <c r="O71" s="5" t="s">
        <v>2052</v>
      </c>
      <c r="P71" s="10">
        <v>41820</v>
      </c>
    </row>
    <row r="72" spans="1:16" x14ac:dyDescent="0.25">
      <c r="A72" s="4">
        <v>71</v>
      </c>
      <c r="B72" s="30">
        <v>578935259</v>
      </c>
      <c r="C72" s="4" t="s">
        <v>2053</v>
      </c>
      <c r="D72" s="4" t="s">
        <v>2054</v>
      </c>
      <c r="E72" s="30">
        <v>3</v>
      </c>
      <c r="F72" s="4" t="s">
        <v>2055</v>
      </c>
      <c r="G72" s="35">
        <v>32537</v>
      </c>
      <c r="H72" s="30" t="s">
        <v>381</v>
      </c>
      <c r="I72" s="30" t="s">
        <v>41</v>
      </c>
      <c r="J72" s="20">
        <v>39859</v>
      </c>
      <c r="K72" s="4">
        <v>0</v>
      </c>
      <c r="L72" s="4">
        <v>70</v>
      </c>
      <c r="M72" s="4">
        <v>55</v>
      </c>
      <c r="N72" s="4">
        <v>1</v>
      </c>
      <c r="O72" s="4" t="s">
        <v>2056</v>
      </c>
      <c r="P72" s="11">
        <v>41820</v>
      </c>
    </row>
    <row r="73" spans="1:16" x14ac:dyDescent="0.25">
      <c r="A73" s="5">
        <v>72</v>
      </c>
      <c r="B73" s="29">
        <v>443968955</v>
      </c>
      <c r="C73" s="5" t="s">
        <v>2057</v>
      </c>
      <c r="D73" s="5" t="s">
        <v>2058</v>
      </c>
      <c r="E73" s="29">
        <v>4</v>
      </c>
      <c r="F73" s="5" t="s">
        <v>2059</v>
      </c>
      <c r="G73" s="34">
        <v>28259</v>
      </c>
      <c r="H73" s="29" t="s">
        <v>41</v>
      </c>
      <c r="I73" s="29" t="s">
        <v>41</v>
      </c>
      <c r="J73" s="18">
        <v>39783</v>
      </c>
      <c r="K73" s="5">
        <v>0</v>
      </c>
      <c r="L73" s="5">
        <v>41</v>
      </c>
      <c r="M73" s="5">
        <v>40</v>
      </c>
      <c r="N73" s="5">
        <v>1</v>
      </c>
      <c r="O73" s="5" t="s">
        <v>2060</v>
      </c>
      <c r="P73" s="10">
        <v>41820</v>
      </c>
    </row>
    <row r="74" spans="1:16" x14ac:dyDescent="0.25">
      <c r="A74" s="4">
        <v>73</v>
      </c>
      <c r="B74" s="30">
        <v>138280935</v>
      </c>
      <c r="C74" s="4" t="s">
        <v>2061</v>
      </c>
      <c r="D74" s="4" t="s">
        <v>2062</v>
      </c>
      <c r="E74" s="30">
        <v>4</v>
      </c>
      <c r="F74" s="4" t="s">
        <v>2059</v>
      </c>
      <c r="G74" s="35">
        <v>30608</v>
      </c>
      <c r="H74" s="30" t="s">
        <v>41</v>
      </c>
      <c r="I74" s="30" t="s">
        <v>1829</v>
      </c>
      <c r="J74" s="20">
        <v>39801</v>
      </c>
      <c r="K74" s="4">
        <v>0</v>
      </c>
      <c r="L74" s="4">
        <v>42</v>
      </c>
      <c r="M74" s="4">
        <v>41</v>
      </c>
      <c r="N74" s="4">
        <v>1</v>
      </c>
      <c r="O74" s="4" t="s">
        <v>2063</v>
      </c>
      <c r="P74" s="11">
        <v>41820</v>
      </c>
    </row>
    <row r="75" spans="1:16" x14ac:dyDescent="0.25">
      <c r="A75" s="5">
        <v>74</v>
      </c>
      <c r="B75" s="29">
        <v>420023788</v>
      </c>
      <c r="C75" s="5" t="s">
        <v>2064</v>
      </c>
      <c r="D75" s="5" t="s">
        <v>2065</v>
      </c>
      <c r="E75" s="29">
        <v>4</v>
      </c>
      <c r="F75" s="5" t="s">
        <v>2059</v>
      </c>
      <c r="G75" s="34">
        <v>32818</v>
      </c>
      <c r="H75" s="29" t="s">
        <v>381</v>
      </c>
      <c r="I75" s="29" t="s">
        <v>41</v>
      </c>
      <c r="J75" s="18">
        <v>39820</v>
      </c>
      <c r="K75" s="5">
        <v>0</v>
      </c>
      <c r="L75" s="5">
        <v>43</v>
      </c>
      <c r="M75" s="5">
        <v>41</v>
      </c>
      <c r="N75" s="5">
        <v>1</v>
      </c>
      <c r="O75" s="5" t="s">
        <v>2066</v>
      </c>
      <c r="P75" s="10">
        <v>41820</v>
      </c>
    </row>
    <row r="76" spans="1:16" x14ac:dyDescent="0.25">
      <c r="A76" s="4">
        <v>75</v>
      </c>
      <c r="B76" s="30">
        <v>363996959</v>
      </c>
      <c r="C76" s="4" t="s">
        <v>2067</v>
      </c>
      <c r="D76" s="4" t="s">
        <v>2068</v>
      </c>
      <c r="E76" s="30">
        <v>4</v>
      </c>
      <c r="F76" s="4" t="s">
        <v>2059</v>
      </c>
      <c r="G76" s="35">
        <v>30129</v>
      </c>
      <c r="H76" s="30" t="s">
        <v>381</v>
      </c>
      <c r="I76" s="30" t="s">
        <v>41</v>
      </c>
      <c r="J76" s="20">
        <v>39839</v>
      </c>
      <c r="K76" s="4">
        <v>0</v>
      </c>
      <c r="L76" s="4">
        <v>44</v>
      </c>
      <c r="M76" s="4">
        <v>42</v>
      </c>
      <c r="N76" s="4">
        <v>1</v>
      </c>
      <c r="O76" s="4" t="s">
        <v>2069</v>
      </c>
      <c r="P76" s="11">
        <v>41820</v>
      </c>
    </row>
    <row r="77" spans="1:16" x14ac:dyDescent="0.25">
      <c r="A77" s="5">
        <v>76</v>
      </c>
      <c r="B77" s="29">
        <v>227319668</v>
      </c>
      <c r="C77" s="5" t="s">
        <v>2070</v>
      </c>
      <c r="D77" s="5" t="s">
        <v>2071</v>
      </c>
      <c r="E77" s="29">
        <v>4</v>
      </c>
      <c r="F77" s="5" t="s">
        <v>2059</v>
      </c>
      <c r="G77" s="34">
        <v>32433</v>
      </c>
      <c r="H77" s="29" t="s">
        <v>41</v>
      </c>
      <c r="I77" s="29" t="s">
        <v>1829</v>
      </c>
      <c r="J77" s="18">
        <v>39856</v>
      </c>
      <c r="K77" s="5">
        <v>0</v>
      </c>
      <c r="L77" s="5">
        <v>45</v>
      </c>
      <c r="M77" s="5">
        <v>42</v>
      </c>
      <c r="N77" s="5">
        <v>1</v>
      </c>
      <c r="O77" s="5" t="s">
        <v>2072</v>
      </c>
      <c r="P77" s="10">
        <v>41820</v>
      </c>
    </row>
    <row r="78" spans="1:16" x14ac:dyDescent="0.25">
      <c r="A78" s="4">
        <v>77</v>
      </c>
      <c r="B78" s="30">
        <v>301435199</v>
      </c>
      <c r="C78" s="4" t="s">
        <v>2073</v>
      </c>
      <c r="D78" s="4" t="s">
        <v>2074</v>
      </c>
      <c r="E78" s="30">
        <v>4</v>
      </c>
      <c r="F78" s="4" t="s">
        <v>2059</v>
      </c>
      <c r="G78" s="35">
        <v>30449</v>
      </c>
      <c r="H78" s="30" t="s">
        <v>41</v>
      </c>
      <c r="I78" s="30" t="s">
        <v>1829</v>
      </c>
      <c r="J78" s="20">
        <v>39875</v>
      </c>
      <c r="K78" s="4">
        <v>0</v>
      </c>
      <c r="L78" s="4">
        <v>46</v>
      </c>
      <c r="M78" s="4">
        <v>43</v>
      </c>
      <c r="N78" s="4">
        <v>1</v>
      </c>
      <c r="O78" s="4" t="s">
        <v>2075</v>
      </c>
      <c r="P78" s="11">
        <v>41820</v>
      </c>
    </row>
    <row r="79" spans="1:16" x14ac:dyDescent="0.25">
      <c r="A79" s="5">
        <v>78</v>
      </c>
      <c r="B79" s="29">
        <v>370989364</v>
      </c>
      <c r="C79" s="5" t="s">
        <v>2076</v>
      </c>
      <c r="D79" s="5" t="s">
        <v>2077</v>
      </c>
      <c r="E79" s="29">
        <v>3</v>
      </c>
      <c r="F79" s="5" t="s">
        <v>2078</v>
      </c>
      <c r="G79" s="34">
        <v>32016</v>
      </c>
      <c r="H79" s="29" t="s">
        <v>41</v>
      </c>
      <c r="I79" s="29" t="s">
        <v>41</v>
      </c>
      <c r="J79" s="18">
        <v>39797</v>
      </c>
      <c r="K79" s="5">
        <v>0</v>
      </c>
      <c r="L79" s="5">
        <v>72</v>
      </c>
      <c r="M79" s="5">
        <v>56</v>
      </c>
      <c r="N79" s="5">
        <v>1</v>
      </c>
      <c r="O79" s="5" t="s">
        <v>2079</v>
      </c>
      <c r="P79" s="10">
        <v>41820</v>
      </c>
    </row>
    <row r="80" spans="1:16" x14ac:dyDescent="0.25">
      <c r="A80" s="4">
        <v>79</v>
      </c>
      <c r="B80" s="30">
        <v>697712387</v>
      </c>
      <c r="C80" s="4" t="s">
        <v>2080</v>
      </c>
      <c r="D80" s="4" t="s">
        <v>2081</v>
      </c>
      <c r="E80" s="30">
        <v>4</v>
      </c>
      <c r="F80" s="4" t="s">
        <v>2082</v>
      </c>
      <c r="G80" s="35">
        <v>24449</v>
      </c>
      <c r="H80" s="30" t="s">
        <v>41</v>
      </c>
      <c r="I80" s="30" t="s">
        <v>41</v>
      </c>
      <c r="J80" s="20">
        <v>40202</v>
      </c>
      <c r="K80" s="4">
        <v>0</v>
      </c>
      <c r="L80" s="4">
        <v>60</v>
      </c>
      <c r="M80" s="4">
        <v>50</v>
      </c>
      <c r="N80" s="4">
        <v>1</v>
      </c>
      <c r="O80" s="4" t="s">
        <v>2083</v>
      </c>
      <c r="P80" s="11">
        <v>41820</v>
      </c>
    </row>
    <row r="81" spans="1:16" x14ac:dyDescent="0.25">
      <c r="A81" s="5">
        <v>80</v>
      </c>
      <c r="B81" s="29">
        <v>943170460</v>
      </c>
      <c r="C81" s="5" t="s">
        <v>2084</v>
      </c>
      <c r="D81" s="5" t="s">
        <v>2085</v>
      </c>
      <c r="E81" s="29">
        <v>4</v>
      </c>
      <c r="F81" s="5" t="s">
        <v>2082</v>
      </c>
      <c r="G81" s="34">
        <v>25905</v>
      </c>
      <c r="H81" s="29" t="s">
        <v>381</v>
      </c>
      <c r="I81" s="29" t="s">
        <v>41</v>
      </c>
      <c r="J81" s="18">
        <v>40195</v>
      </c>
      <c r="K81" s="5">
        <v>0</v>
      </c>
      <c r="L81" s="5">
        <v>65</v>
      </c>
      <c r="M81" s="5">
        <v>52</v>
      </c>
      <c r="N81" s="5">
        <v>1</v>
      </c>
      <c r="O81" s="5" t="s">
        <v>2086</v>
      </c>
      <c r="P81" s="10">
        <v>41820</v>
      </c>
    </row>
    <row r="82" spans="1:16" x14ac:dyDescent="0.25">
      <c r="A82" s="4">
        <v>81</v>
      </c>
      <c r="B82" s="30">
        <v>413787783</v>
      </c>
      <c r="C82" s="4" t="s">
        <v>2087</v>
      </c>
      <c r="D82" s="4" t="s">
        <v>2088</v>
      </c>
      <c r="E82" s="30">
        <v>4</v>
      </c>
      <c r="F82" s="4" t="s">
        <v>2082</v>
      </c>
      <c r="G82" s="35">
        <v>26001</v>
      </c>
      <c r="H82" s="30" t="s">
        <v>381</v>
      </c>
      <c r="I82" s="30" t="s">
        <v>41</v>
      </c>
      <c r="J82" s="20">
        <v>40176</v>
      </c>
      <c r="K82" s="4">
        <v>0</v>
      </c>
      <c r="L82" s="4">
        <v>64</v>
      </c>
      <c r="M82" s="4">
        <v>52</v>
      </c>
      <c r="N82" s="4">
        <v>1</v>
      </c>
      <c r="O82" s="4" t="s">
        <v>2089</v>
      </c>
      <c r="P82" s="11">
        <v>41820</v>
      </c>
    </row>
    <row r="83" spans="1:16" x14ac:dyDescent="0.25">
      <c r="A83" s="5">
        <v>82</v>
      </c>
      <c r="B83" s="29">
        <v>58791499</v>
      </c>
      <c r="C83" s="5" t="s">
        <v>2090</v>
      </c>
      <c r="D83" s="5" t="s">
        <v>2091</v>
      </c>
      <c r="E83" s="29">
        <v>4</v>
      </c>
      <c r="F83" s="5" t="s">
        <v>2082</v>
      </c>
      <c r="G83" s="34">
        <v>26905</v>
      </c>
      <c r="H83" s="29" t="s">
        <v>381</v>
      </c>
      <c r="I83" s="29" t="s">
        <v>41</v>
      </c>
      <c r="J83" s="18">
        <v>40240</v>
      </c>
      <c r="K83" s="5">
        <v>0</v>
      </c>
      <c r="L83" s="5">
        <v>62</v>
      </c>
      <c r="M83" s="5">
        <v>51</v>
      </c>
      <c r="N83" s="5">
        <v>1</v>
      </c>
      <c r="O83" s="5" t="s">
        <v>2092</v>
      </c>
      <c r="P83" s="10">
        <v>41820</v>
      </c>
    </row>
    <row r="84" spans="1:16" x14ac:dyDescent="0.25">
      <c r="A84" s="4">
        <v>83</v>
      </c>
      <c r="B84" s="30">
        <v>988315686</v>
      </c>
      <c r="C84" s="4" t="s">
        <v>2093</v>
      </c>
      <c r="D84" s="4" t="s">
        <v>2094</v>
      </c>
      <c r="E84" s="30">
        <v>4</v>
      </c>
      <c r="F84" s="4" t="s">
        <v>2082</v>
      </c>
      <c r="G84" s="35">
        <v>27021</v>
      </c>
      <c r="H84" s="30" t="s">
        <v>41</v>
      </c>
      <c r="I84" s="30" t="s">
        <v>41</v>
      </c>
      <c r="J84" s="20">
        <v>40221</v>
      </c>
      <c r="K84" s="4">
        <v>0</v>
      </c>
      <c r="L84" s="4">
        <v>61</v>
      </c>
      <c r="M84" s="4">
        <v>50</v>
      </c>
      <c r="N84" s="4">
        <v>1</v>
      </c>
      <c r="O84" s="4" t="s">
        <v>2095</v>
      </c>
      <c r="P84" s="11">
        <v>41820</v>
      </c>
    </row>
    <row r="85" spans="1:16" x14ac:dyDescent="0.25">
      <c r="A85" s="5">
        <v>84</v>
      </c>
      <c r="B85" s="29">
        <v>947029962</v>
      </c>
      <c r="C85" s="5" t="s">
        <v>2096</v>
      </c>
      <c r="D85" s="5" t="s">
        <v>2097</v>
      </c>
      <c r="E85" s="29">
        <v>4</v>
      </c>
      <c r="F85" s="5" t="s">
        <v>2082</v>
      </c>
      <c r="G85" s="34">
        <v>19055</v>
      </c>
      <c r="H85" s="29" t="s">
        <v>41</v>
      </c>
      <c r="I85" s="29" t="s">
        <v>41</v>
      </c>
      <c r="J85" s="18">
        <v>40214</v>
      </c>
      <c r="K85" s="5">
        <v>0</v>
      </c>
      <c r="L85" s="5">
        <v>66</v>
      </c>
      <c r="M85" s="5">
        <v>53</v>
      </c>
      <c r="N85" s="5">
        <v>1</v>
      </c>
      <c r="O85" s="5" t="s">
        <v>2098</v>
      </c>
      <c r="P85" s="10">
        <v>41820</v>
      </c>
    </row>
    <row r="86" spans="1:16" x14ac:dyDescent="0.25">
      <c r="A86" s="4">
        <v>85</v>
      </c>
      <c r="B86" s="30">
        <v>1662732</v>
      </c>
      <c r="C86" s="4" t="s">
        <v>2099</v>
      </c>
      <c r="D86" s="4" t="s">
        <v>2100</v>
      </c>
      <c r="E86" s="30">
        <v>4</v>
      </c>
      <c r="F86" s="4" t="s">
        <v>2082</v>
      </c>
      <c r="G86" s="35">
        <v>25925</v>
      </c>
      <c r="H86" s="30" t="s">
        <v>381</v>
      </c>
      <c r="I86" s="30" t="s">
        <v>41</v>
      </c>
      <c r="J86" s="20">
        <v>40158</v>
      </c>
      <c r="K86" s="4">
        <v>0</v>
      </c>
      <c r="L86" s="4">
        <v>63</v>
      </c>
      <c r="M86" s="4">
        <v>51</v>
      </c>
      <c r="N86" s="4">
        <v>1</v>
      </c>
      <c r="O86" s="4" t="s">
        <v>2101</v>
      </c>
      <c r="P86" s="11">
        <v>41820</v>
      </c>
    </row>
    <row r="87" spans="1:16" x14ac:dyDescent="0.25">
      <c r="A87" s="5">
        <v>86</v>
      </c>
      <c r="B87" s="29">
        <v>769680433</v>
      </c>
      <c r="C87" s="5" t="s">
        <v>2102</v>
      </c>
      <c r="D87" s="5" t="s">
        <v>2103</v>
      </c>
      <c r="E87" s="29">
        <v>4</v>
      </c>
      <c r="F87" s="5" t="s">
        <v>2082</v>
      </c>
      <c r="G87" s="34">
        <v>26463</v>
      </c>
      <c r="H87" s="29" t="s">
        <v>41</v>
      </c>
      <c r="I87" s="29" t="s">
        <v>41</v>
      </c>
      <c r="J87" s="18">
        <v>39818</v>
      </c>
      <c r="K87" s="5">
        <v>0</v>
      </c>
      <c r="L87" s="5">
        <v>59</v>
      </c>
      <c r="M87" s="5">
        <v>49</v>
      </c>
      <c r="N87" s="5">
        <v>1</v>
      </c>
      <c r="O87" s="5" t="s">
        <v>2104</v>
      </c>
      <c r="P87" s="10">
        <v>41820</v>
      </c>
    </row>
    <row r="88" spans="1:16" x14ac:dyDescent="0.25">
      <c r="A88" s="4">
        <v>87</v>
      </c>
      <c r="B88" s="30">
        <v>7201901</v>
      </c>
      <c r="C88" s="4" t="s">
        <v>2105</v>
      </c>
      <c r="D88" s="4" t="s">
        <v>2106</v>
      </c>
      <c r="E88" s="30">
        <v>3</v>
      </c>
      <c r="F88" s="4" t="s">
        <v>1979</v>
      </c>
      <c r="G88" s="35">
        <v>30783</v>
      </c>
      <c r="H88" s="30" t="s">
        <v>41</v>
      </c>
      <c r="I88" s="30" t="s">
        <v>41</v>
      </c>
      <c r="J88" s="20">
        <v>39804</v>
      </c>
      <c r="K88" s="4">
        <v>0</v>
      </c>
      <c r="L88" s="4">
        <v>67</v>
      </c>
      <c r="M88" s="4">
        <v>53</v>
      </c>
      <c r="N88" s="4">
        <v>1</v>
      </c>
      <c r="O88" s="4" t="s">
        <v>2107</v>
      </c>
      <c r="P88" s="11">
        <v>41820</v>
      </c>
    </row>
    <row r="89" spans="1:16" x14ac:dyDescent="0.25">
      <c r="A89" s="5">
        <v>88</v>
      </c>
      <c r="B89" s="29">
        <v>294148271</v>
      </c>
      <c r="C89" s="5" t="s">
        <v>2108</v>
      </c>
      <c r="D89" s="5" t="s">
        <v>2109</v>
      </c>
      <c r="E89" s="29">
        <v>4</v>
      </c>
      <c r="F89" s="5" t="s">
        <v>1983</v>
      </c>
      <c r="G89" s="34">
        <v>24458</v>
      </c>
      <c r="H89" s="29" t="s">
        <v>381</v>
      </c>
      <c r="I89" s="29" t="s">
        <v>1829</v>
      </c>
      <c r="J89" s="18">
        <v>40165</v>
      </c>
      <c r="K89" s="5">
        <v>0</v>
      </c>
      <c r="L89" s="5">
        <v>99</v>
      </c>
      <c r="M89" s="5">
        <v>69</v>
      </c>
      <c r="N89" s="5">
        <v>1</v>
      </c>
      <c r="O89" s="5" t="s">
        <v>2110</v>
      </c>
      <c r="P89" s="10">
        <v>41820</v>
      </c>
    </row>
    <row r="90" spans="1:16" x14ac:dyDescent="0.25">
      <c r="A90" s="4">
        <v>89</v>
      </c>
      <c r="B90" s="30">
        <v>90888098</v>
      </c>
      <c r="C90" s="4" t="s">
        <v>2111</v>
      </c>
      <c r="D90" s="4" t="s">
        <v>2112</v>
      </c>
      <c r="E90" s="30">
        <v>4</v>
      </c>
      <c r="F90" s="4" t="s">
        <v>1983</v>
      </c>
      <c r="G90" s="35">
        <v>31665</v>
      </c>
      <c r="H90" s="30" t="s">
        <v>381</v>
      </c>
      <c r="I90" s="30" t="s">
        <v>41</v>
      </c>
      <c r="J90" s="20">
        <v>40210</v>
      </c>
      <c r="K90" s="4">
        <v>0</v>
      </c>
      <c r="L90" s="4">
        <v>96</v>
      </c>
      <c r="M90" s="4">
        <v>68</v>
      </c>
      <c r="N90" s="4">
        <v>1</v>
      </c>
      <c r="O90" s="4" t="s">
        <v>2113</v>
      </c>
      <c r="P90" s="11">
        <v>41820</v>
      </c>
    </row>
    <row r="91" spans="1:16" x14ac:dyDescent="0.25">
      <c r="A91" s="5">
        <v>90</v>
      </c>
      <c r="B91" s="29">
        <v>82638150</v>
      </c>
      <c r="C91" s="5" t="s">
        <v>2114</v>
      </c>
      <c r="D91" s="5" t="s">
        <v>2115</v>
      </c>
      <c r="E91" s="29">
        <v>4</v>
      </c>
      <c r="F91" s="5" t="s">
        <v>1983</v>
      </c>
      <c r="G91" s="34">
        <v>31662</v>
      </c>
      <c r="H91" s="29" t="s">
        <v>381</v>
      </c>
      <c r="I91" s="29" t="s">
        <v>1829</v>
      </c>
      <c r="J91" s="18">
        <v>40229</v>
      </c>
      <c r="K91" s="5">
        <v>0</v>
      </c>
      <c r="L91" s="5">
        <v>97</v>
      </c>
      <c r="M91" s="5">
        <v>68</v>
      </c>
      <c r="N91" s="5">
        <v>1</v>
      </c>
      <c r="O91" s="5" t="s">
        <v>2116</v>
      </c>
      <c r="P91" s="10">
        <v>41820</v>
      </c>
    </row>
    <row r="92" spans="1:16" x14ac:dyDescent="0.25">
      <c r="A92" s="4">
        <v>91</v>
      </c>
      <c r="B92" s="30">
        <v>390124815</v>
      </c>
      <c r="C92" s="4" t="s">
        <v>2117</v>
      </c>
      <c r="D92" s="4" t="s">
        <v>2118</v>
      </c>
      <c r="E92" s="30">
        <v>4</v>
      </c>
      <c r="F92" s="4" t="s">
        <v>1983</v>
      </c>
      <c r="G92" s="35">
        <v>31668</v>
      </c>
      <c r="H92" s="30" t="s">
        <v>381</v>
      </c>
      <c r="I92" s="30" t="s">
        <v>1829</v>
      </c>
      <c r="J92" s="20">
        <v>40190</v>
      </c>
      <c r="K92" s="4">
        <v>0</v>
      </c>
      <c r="L92" s="4">
        <v>95</v>
      </c>
      <c r="M92" s="4">
        <v>67</v>
      </c>
      <c r="N92" s="4">
        <v>1</v>
      </c>
      <c r="O92" s="4" t="s">
        <v>2119</v>
      </c>
      <c r="P92" s="11">
        <v>41820</v>
      </c>
    </row>
    <row r="93" spans="1:16" x14ac:dyDescent="0.25">
      <c r="A93" s="5">
        <v>92</v>
      </c>
      <c r="B93" s="29">
        <v>826454897</v>
      </c>
      <c r="C93" s="5" t="s">
        <v>2120</v>
      </c>
      <c r="D93" s="5" t="s">
        <v>2121</v>
      </c>
      <c r="E93" s="29">
        <v>4</v>
      </c>
      <c r="F93" s="5" t="s">
        <v>1983</v>
      </c>
      <c r="G93" s="34">
        <v>31686</v>
      </c>
      <c r="H93" s="29" t="s">
        <v>41</v>
      </c>
      <c r="I93" s="29" t="s">
        <v>41</v>
      </c>
      <c r="J93" s="18">
        <v>40247</v>
      </c>
      <c r="K93" s="5">
        <v>0</v>
      </c>
      <c r="L93" s="5">
        <v>98</v>
      </c>
      <c r="M93" s="5">
        <v>69</v>
      </c>
      <c r="N93" s="5">
        <v>1</v>
      </c>
      <c r="O93" s="5" t="s">
        <v>2122</v>
      </c>
      <c r="P93" s="10">
        <v>41820</v>
      </c>
    </row>
    <row r="94" spans="1:16" x14ac:dyDescent="0.25">
      <c r="A94" s="4">
        <v>93</v>
      </c>
      <c r="B94" s="30">
        <v>778552911</v>
      </c>
      <c r="C94" s="4" t="s">
        <v>2123</v>
      </c>
      <c r="D94" s="4" t="s">
        <v>2124</v>
      </c>
      <c r="E94" s="30">
        <v>3</v>
      </c>
      <c r="F94" s="4" t="s">
        <v>2005</v>
      </c>
      <c r="G94" s="35">
        <v>29339</v>
      </c>
      <c r="H94" s="30" t="s">
        <v>381</v>
      </c>
      <c r="I94" s="30" t="s">
        <v>41</v>
      </c>
      <c r="J94" s="20">
        <v>39809</v>
      </c>
      <c r="K94" s="4">
        <v>0</v>
      </c>
      <c r="L94" s="4">
        <v>78</v>
      </c>
      <c r="M94" s="4">
        <v>59</v>
      </c>
      <c r="N94" s="4">
        <v>1</v>
      </c>
      <c r="O94" s="4" t="s">
        <v>2125</v>
      </c>
      <c r="P94" s="11">
        <v>41820</v>
      </c>
    </row>
    <row r="95" spans="1:16" x14ac:dyDescent="0.25">
      <c r="A95" s="5">
        <v>94</v>
      </c>
      <c r="B95" s="29">
        <v>718299860</v>
      </c>
      <c r="C95" s="5" t="s">
        <v>2126</v>
      </c>
      <c r="D95" s="5" t="s">
        <v>2127</v>
      </c>
      <c r="E95" s="29">
        <v>4</v>
      </c>
      <c r="F95" s="5" t="s">
        <v>2009</v>
      </c>
      <c r="G95" s="34">
        <v>26628</v>
      </c>
      <c r="H95" s="29" t="s">
        <v>41</v>
      </c>
      <c r="I95" s="29" t="s">
        <v>41</v>
      </c>
      <c r="J95" s="18">
        <v>39794</v>
      </c>
      <c r="K95" s="5">
        <v>0</v>
      </c>
      <c r="L95" s="5">
        <v>6</v>
      </c>
      <c r="M95" s="5">
        <v>23</v>
      </c>
      <c r="N95" s="5">
        <v>1</v>
      </c>
      <c r="O95" s="5" t="s">
        <v>2128</v>
      </c>
      <c r="P95" s="10">
        <v>41820</v>
      </c>
    </row>
    <row r="96" spans="1:16" x14ac:dyDescent="0.25">
      <c r="A96" s="4">
        <v>95</v>
      </c>
      <c r="B96" s="30">
        <v>674171828</v>
      </c>
      <c r="C96" s="4" t="s">
        <v>2129</v>
      </c>
      <c r="D96" s="4" t="s">
        <v>2130</v>
      </c>
      <c r="E96" s="30">
        <v>4</v>
      </c>
      <c r="F96" s="4" t="s">
        <v>2009</v>
      </c>
      <c r="G96" s="35">
        <v>31663</v>
      </c>
      <c r="H96" s="30" t="s">
        <v>41</v>
      </c>
      <c r="I96" s="30" t="s">
        <v>41</v>
      </c>
      <c r="J96" s="20">
        <v>39801</v>
      </c>
      <c r="K96" s="4">
        <v>0</v>
      </c>
      <c r="L96" s="4">
        <v>1</v>
      </c>
      <c r="M96" s="4">
        <v>20</v>
      </c>
      <c r="N96" s="4">
        <v>1</v>
      </c>
      <c r="O96" s="4" t="s">
        <v>2131</v>
      </c>
      <c r="P96" s="11">
        <v>41820</v>
      </c>
    </row>
    <row r="97" spans="1:16" x14ac:dyDescent="0.25">
      <c r="A97" s="5">
        <v>96</v>
      </c>
      <c r="B97" s="29">
        <v>912141525</v>
      </c>
      <c r="C97" s="5" t="s">
        <v>2132</v>
      </c>
      <c r="D97" s="5" t="s">
        <v>2133</v>
      </c>
      <c r="E97" s="29">
        <v>4</v>
      </c>
      <c r="F97" s="5" t="s">
        <v>2009</v>
      </c>
      <c r="G97" s="34">
        <v>32898</v>
      </c>
      <c r="H97" s="29" t="s">
        <v>41</v>
      </c>
      <c r="I97" s="29" t="s">
        <v>1829</v>
      </c>
      <c r="J97" s="18">
        <v>39874</v>
      </c>
      <c r="K97" s="5">
        <v>0</v>
      </c>
      <c r="L97" s="5">
        <v>5</v>
      </c>
      <c r="M97" s="5">
        <v>22</v>
      </c>
      <c r="N97" s="5">
        <v>1</v>
      </c>
      <c r="O97" s="5" t="s">
        <v>2134</v>
      </c>
      <c r="P97" s="10">
        <v>41820</v>
      </c>
    </row>
    <row r="98" spans="1:16" x14ac:dyDescent="0.25">
      <c r="A98" s="4">
        <v>97</v>
      </c>
      <c r="B98" s="30">
        <v>370581729</v>
      </c>
      <c r="C98" s="4" t="s">
        <v>2135</v>
      </c>
      <c r="D98" s="4" t="s">
        <v>2136</v>
      </c>
      <c r="E98" s="30">
        <v>4</v>
      </c>
      <c r="F98" s="4" t="s">
        <v>2009</v>
      </c>
      <c r="G98" s="35">
        <v>31492</v>
      </c>
      <c r="H98" s="30" t="s">
        <v>381</v>
      </c>
      <c r="I98" s="30" t="s">
        <v>41</v>
      </c>
      <c r="J98" s="20">
        <v>39854</v>
      </c>
      <c r="K98" s="4">
        <v>0</v>
      </c>
      <c r="L98" s="4">
        <v>0</v>
      </c>
      <c r="M98" s="4">
        <v>20</v>
      </c>
      <c r="N98" s="4">
        <v>1</v>
      </c>
      <c r="O98" s="4" t="s">
        <v>2137</v>
      </c>
      <c r="P98" s="11">
        <v>41820</v>
      </c>
    </row>
    <row r="99" spans="1:16" x14ac:dyDescent="0.25">
      <c r="A99" s="5">
        <v>98</v>
      </c>
      <c r="B99" s="29">
        <v>152085091</v>
      </c>
      <c r="C99" s="5" t="s">
        <v>2138</v>
      </c>
      <c r="D99" s="5" t="s">
        <v>2139</v>
      </c>
      <c r="E99" s="29">
        <v>4</v>
      </c>
      <c r="F99" s="5" t="s">
        <v>2009</v>
      </c>
      <c r="G99" s="34">
        <v>28667</v>
      </c>
      <c r="H99" s="29" t="s">
        <v>41</v>
      </c>
      <c r="I99" s="29" t="s">
        <v>41</v>
      </c>
      <c r="J99" s="18">
        <v>39855</v>
      </c>
      <c r="K99" s="5">
        <v>0</v>
      </c>
      <c r="L99" s="5">
        <v>4</v>
      </c>
      <c r="M99" s="5">
        <v>22</v>
      </c>
      <c r="N99" s="5">
        <v>1</v>
      </c>
      <c r="O99" s="5" t="s">
        <v>2140</v>
      </c>
      <c r="P99" s="10">
        <v>41820</v>
      </c>
    </row>
    <row r="100" spans="1:16" x14ac:dyDescent="0.25">
      <c r="A100" s="4">
        <v>99</v>
      </c>
      <c r="B100" s="30">
        <v>431859843</v>
      </c>
      <c r="C100" s="4" t="s">
        <v>2141</v>
      </c>
      <c r="D100" s="4" t="s">
        <v>2142</v>
      </c>
      <c r="E100" s="30">
        <v>4</v>
      </c>
      <c r="F100" s="4" t="s">
        <v>2009</v>
      </c>
      <c r="G100" s="35">
        <v>28943</v>
      </c>
      <c r="H100" s="30" t="s">
        <v>381</v>
      </c>
      <c r="I100" s="30" t="s">
        <v>41</v>
      </c>
      <c r="J100" s="20">
        <v>39819</v>
      </c>
      <c r="K100" s="4">
        <v>0</v>
      </c>
      <c r="L100" s="4">
        <v>2</v>
      </c>
      <c r="M100" s="4">
        <v>21</v>
      </c>
      <c r="N100" s="4">
        <v>1</v>
      </c>
      <c r="O100" s="4" t="s">
        <v>2143</v>
      </c>
      <c r="P100" s="11">
        <v>41820</v>
      </c>
    </row>
    <row r="101" spans="1:16" x14ac:dyDescent="0.25">
      <c r="A101" s="5">
        <v>100</v>
      </c>
      <c r="B101" s="29">
        <v>204035155</v>
      </c>
      <c r="C101" s="5" t="s">
        <v>2144</v>
      </c>
      <c r="D101" s="5" t="s">
        <v>2145</v>
      </c>
      <c r="E101" s="29">
        <v>4</v>
      </c>
      <c r="F101" s="5" t="s">
        <v>2009</v>
      </c>
      <c r="G101" s="34">
        <v>26688</v>
      </c>
      <c r="H101" s="29" t="s">
        <v>41</v>
      </c>
      <c r="I101" s="29" t="s">
        <v>41</v>
      </c>
      <c r="J101" s="18">
        <v>39825</v>
      </c>
      <c r="K101" s="5">
        <v>0</v>
      </c>
      <c r="L101" s="5">
        <v>7</v>
      </c>
      <c r="M101" s="5">
        <v>23</v>
      </c>
      <c r="N101" s="5">
        <v>1</v>
      </c>
      <c r="O101" s="5" t="s">
        <v>2146</v>
      </c>
      <c r="P101" s="10">
        <v>41820</v>
      </c>
    </row>
    <row r="102" spans="1:16" x14ac:dyDescent="0.25">
      <c r="A102" s="4">
        <v>101</v>
      </c>
      <c r="B102" s="30">
        <v>153288994</v>
      </c>
      <c r="C102" s="4" t="s">
        <v>2147</v>
      </c>
      <c r="D102" s="4" t="s">
        <v>2148</v>
      </c>
      <c r="E102" s="30">
        <v>4</v>
      </c>
      <c r="F102" s="4" t="s">
        <v>2009</v>
      </c>
      <c r="G102" s="35">
        <v>26175</v>
      </c>
      <c r="H102" s="30" t="s">
        <v>41</v>
      </c>
      <c r="I102" s="30" t="s">
        <v>41</v>
      </c>
      <c r="J102" s="20">
        <v>39838</v>
      </c>
      <c r="K102" s="4">
        <v>0</v>
      </c>
      <c r="L102" s="4">
        <v>3</v>
      </c>
      <c r="M102" s="4">
        <v>21</v>
      </c>
      <c r="N102" s="4">
        <v>1</v>
      </c>
      <c r="O102" s="4" t="s">
        <v>2149</v>
      </c>
      <c r="P102" s="11">
        <v>41820</v>
      </c>
    </row>
    <row r="103" spans="1:16" x14ac:dyDescent="0.25">
      <c r="A103" s="5">
        <v>102</v>
      </c>
      <c r="B103" s="29">
        <v>360868122</v>
      </c>
      <c r="C103" s="5" t="s">
        <v>2150</v>
      </c>
      <c r="D103" s="5" t="s">
        <v>2151</v>
      </c>
      <c r="E103" s="29">
        <v>3</v>
      </c>
      <c r="F103" s="5" t="s">
        <v>1979</v>
      </c>
      <c r="G103" s="34">
        <v>30615</v>
      </c>
      <c r="H103" s="29" t="s">
        <v>381</v>
      </c>
      <c r="I103" s="29" t="s">
        <v>41</v>
      </c>
      <c r="J103" s="18">
        <v>39785</v>
      </c>
      <c r="K103" s="5">
        <v>0</v>
      </c>
      <c r="L103" s="5">
        <v>66</v>
      </c>
      <c r="M103" s="5">
        <v>53</v>
      </c>
      <c r="N103" s="5">
        <v>1</v>
      </c>
      <c r="O103" s="5" t="s">
        <v>2152</v>
      </c>
      <c r="P103" s="10">
        <v>41820</v>
      </c>
    </row>
    <row r="104" spans="1:16" x14ac:dyDescent="0.25">
      <c r="A104" s="4">
        <v>103</v>
      </c>
      <c r="B104" s="30">
        <v>455563743</v>
      </c>
      <c r="C104" s="4" t="s">
        <v>2153</v>
      </c>
      <c r="D104" s="4" t="s">
        <v>2154</v>
      </c>
      <c r="E104" s="30">
        <v>4</v>
      </c>
      <c r="F104" s="4" t="s">
        <v>1983</v>
      </c>
      <c r="G104" s="35">
        <v>31677</v>
      </c>
      <c r="H104" s="30" t="s">
        <v>381</v>
      </c>
      <c r="I104" s="30" t="s">
        <v>41</v>
      </c>
      <c r="J104" s="20">
        <v>40153</v>
      </c>
      <c r="K104" s="4">
        <v>0</v>
      </c>
      <c r="L104" s="4">
        <v>93</v>
      </c>
      <c r="M104" s="4">
        <v>66</v>
      </c>
      <c r="N104" s="4">
        <v>1</v>
      </c>
      <c r="O104" s="4" t="s">
        <v>2155</v>
      </c>
      <c r="P104" s="11">
        <v>41820</v>
      </c>
    </row>
    <row r="105" spans="1:16" x14ac:dyDescent="0.25">
      <c r="A105" s="5">
        <v>104</v>
      </c>
      <c r="B105" s="29">
        <v>717889520</v>
      </c>
      <c r="C105" s="5" t="s">
        <v>2156</v>
      </c>
      <c r="D105" s="5" t="s">
        <v>2157</v>
      </c>
      <c r="E105" s="29">
        <v>4</v>
      </c>
      <c r="F105" s="5" t="s">
        <v>1983</v>
      </c>
      <c r="G105" s="34">
        <v>31674</v>
      </c>
      <c r="H105" s="29" t="s">
        <v>41</v>
      </c>
      <c r="I105" s="29" t="s">
        <v>1829</v>
      </c>
      <c r="J105" s="18">
        <v>40172</v>
      </c>
      <c r="K105" s="5">
        <v>0</v>
      </c>
      <c r="L105" s="5">
        <v>94</v>
      </c>
      <c r="M105" s="5">
        <v>67</v>
      </c>
      <c r="N105" s="5">
        <v>1</v>
      </c>
      <c r="O105" s="5" t="s">
        <v>2158</v>
      </c>
      <c r="P105" s="10">
        <v>41820</v>
      </c>
    </row>
    <row r="106" spans="1:16" x14ac:dyDescent="0.25">
      <c r="A106" s="4">
        <v>105</v>
      </c>
      <c r="B106" s="30">
        <v>801365500</v>
      </c>
      <c r="C106" s="4" t="s">
        <v>2159</v>
      </c>
      <c r="D106" s="4" t="s">
        <v>2160</v>
      </c>
      <c r="E106" s="30">
        <v>4</v>
      </c>
      <c r="F106" s="4" t="s">
        <v>1983</v>
      </c>
      <c r="G106" s="35">
        <v>31674</v>
      </c>
      <c r="H106" s="30" t="s">
        <v>381</v>
      </c>
      <c r="I106" s="30" t="s">
        <v>41</v>
      </c>
      <c r="J106" s="20">
        <v>40172</v>
      </c>
      <c r="K106" s="4">
        <v>0</v>
      </c>
      <c r="L106" s="4">
        <v>90</v>
      </c>
      <c r="M106" s="4">
        <v>65</v>
      </c>
      <c r="N106" s="4">
        <v>1</v>
      </c>
      <c r="O106" s="4" t="s">
        <v>2161</v>
      </c>
      <c r="P106" s="11">
        <v>41820</v>
      </c>
    </row>
    <row r="107" spans="1:16" x14ac:dyDescent="0.25">
      <c r="A107" s="5">
        <v>106</v>
      </c>
      <c r="B107" s="29">
        <v>561196580</v>
      </c>
      <c r="C107" s="5" t="s">
        <v>2162</v>
      </c>
      <c r="D107" s="5" t="s">
        <v>2163</v>
      </c>
      <c r="E107" s="29">
        <v>4</v>
      </c>
      <c r="F107" s="5" t="s">
        <v>1983</v>
      </c>
      <c r="G107" s="34">
        <v>31683</v>
      </c>
      <c r="H107" s="29" t="s">
        <v>381</v>
      </c>
      <c r="I107" s="29" t="s">
        <v>41</v>
      </c>
      <c r="J107" s="18">
        <v>40236</v>
      </c>
      <c r="K107" s="5">
        <v>0</v>
      </c>
      <c r="L107" s="5">
        <v>92</v>
      </c>
      <c r="M107" s="5">
        <v>66</v>
      </c>
      <c r="N107" s="5">
        <v>1</v>
      </c>
      <c r="O107" s="5" t="s">
        <v>2164</v>
      </c>
      <c r="P107" s="10">
        <v>41820</v>
      </c>
    </row>
    <row r="108" spans="1:16" x14ac:dyDescent="0.25">
      <c r="A108" s="4">
        <v>107</v>
      </c>
      <c r="B108" s="30">
        <v>393421437</v>
      </c>
      <c r="C108" s="4" t="s">
        <v>2165</v>
      </c>
      <c r="D108" s="4" t="s">
        <v>2166</v>
      </c>
      <c r="E108" s="30">
        <v>4</v>
      </c>
      <c r="F108" s="4" t="s">
        <v>1983</v>
      </c>
      <c r="G108" s="35">
        <v>31686</v>
      </c>
      <c r="H108" s="30" t="s">
        <v>41</v>
      </c>
      <c r="I108" s="30" t="s">
        <v>41</v>
      </c>
      <c r="J108" s="20">
        <v>40217</v>
      </c>
      <c r="K108" s="4">
        <v>0</v>
      </c>
      <c r="L108" s="4">
        <v>91</v>
      </c>
      <c r="M108" s="4">
        <v>65</v>
      </c>
      <c r="N108" s="4">
        <v>1</v>
      </c>
      <c r="O108" s="4" t="s">
        <v>2167</v>
      </c>
      <c r="P108" s="11">
        <v>41820</v>
      </c>
    </row>
    <row r="109" spans="1:16" x14ac:dyDescent="0.25">
      <c r="A109" s="5">
        <v>108</v>
      </c>
      <c r="B109" s="29">
        <v>630184120</v>
      </c>
      <c r="C109" s="5" t="s">
        <v>2168</v>
      </c>
      <c r="D109" s="5" t="s">
        <v>2169</v>
      </c>
      <c r="E109" s="29">
        <v>3</v>
      </c>
      <c r="F109" s="5" t="s">
        <v>2005</v>
      </c>
      <c r="G109" s="34">
        <v>32544</v>
      </c>
      <c r="H109" s="29" t="s">
        <v>381</v>
      </c>
      <c r="I109" s="29" t="s">
        <v>41</v>
      </c>
      <c r="J109" s="18">
        <v>39790</v>
      </c>
      <c r="K109" s="5">
        <v>0</v>
      </c>
      <c r="L109" s="5">
        <v>77</v>
      </c>
      <c r="M109" s="5">
        <v>58</v>
      </c>
      <c r="N109" s="5">
        <v>1</v>
      </c>
      <c r="O109" s="5" t="s">
        <v>2170</v>
      </c>
      <c r="P109" s="10">
        <v>41820</v>
      </c>
    </row>
    <row r="110" spans="1:16" x14ac:dyDescent="0.25">
      <c r="A110" s="4">
        <v>109</v>
      </c>
      <c r="B110" s="30">
        <v>113695504</v>
      </c>
      <c r="C110" s="4" t="s">
        <v>2171</v>
      </c>
      <c r="D110" s="4" t="s">
        <v>2172</v>
      </c>
      <c r="E110" s="30">
        <v>4</v>
      </c>
      <c r="F110" s="4" t="s">
        <v>2009</v>
      </c>
      <c r="G110" s="35">
        <v>28516</v>
      </c>
      <c r="H110" s="30" t="s">
        <v>41</v>
      </c>
      <c r="I110" s="30" t="s">
        <v>1829</v>
      </c>
      <c r="J110" s="20">
        <v>39789</v>
      </c>
      <c r="K110" s="4">
        <v>0</v>
      </c>
      <c r="L110" s="4">
        <v>95</v>
      </c>
      <c r="M110" s="4">
        <v>67</v>
      </c>
      <c r="N110" s="4">
        <v>1</v>
      </c>
      <c r="O110" s="25" t="s">
        <v>2173</v>
      </c>
      <c r="P110" s="11">
        <v>41820</v>
      </c>
    </row>
    <row r="111" spans="1:16" x14ac:dyDescent="0.25">
      <c r="A111" s="5">
        <v>110</v>
      </c>
      <c r="B111" s="29">
        <v>857651804</v>
      </c>
      <c r="C111" s="5" t="s">
        <v>2174</v>
      </c>
      <c r="D111" s="5" t="s">
        <v>2175</v>
      </c>
      <c r="E111" s="29">
        <v>4</v>
      </c>
      <c r="F111" s="5" t="s">
        <v>2009</v>
      </c>
      <c r="G111" s="34">
        <v>29042</v>
      </c>
      <c r="H111" s="29" t="s">
        <v>381</v>
      </c>
      <c r="I111" s="29" t="s">
        <v>41</v>
      </c>
      <c r="J111" s="18">
        <v>39796</v>
      </c>
      <c r="K111" s="5">
        <v>0</v>
      </c>
      <c r="L111" s="5">
        <v>90</v>
      </c>
      <c r="M111" s="5">
        <v>65</v>
      </c>
      <c r="N111" s="5">
        <v>1</v>
      </c>
      <c r="O111" s="5" t="s">
        <v>2176</v>
      </c>
      <c r="P111" s="10">
        <v>41820</v>
      </c>
    </row>
    <row r="112" spans="1:16" x14ac:dyDescent="0.25">
      <c r="A112" s="4">
        <v>111</v>
      </c>
      <c r="B112" s="30">
        <v>415823523</v>
      </c>
      <c r="C112" s="4" t="s">
        <v>2177</v>
      </c>
      <c r="D112" s="4" t="s">
        <v>2178</v>
      </c>
      <c r="E112" s="30">
        <v>4</v>
      </c>
      <c r="F112" s="4" t="s">
        <v>2009</v>
      </c>
      <c r="G112" s="35">
        <v>28546</v>
      </c>
      <c r="H112" s="30" t="s">
        <v>381</v>
      </c>
      <c r="I112" s="30" t="s">
        <v>41</v>
      </c>
      <c r="J112" s="20">
        <v>39799</v>
      </c>
      <c r="K112" s="4">
        <v>0</v>
      </c>
      <c r="L112" s="4">
        <v>93</v>
      </c>
      <c r="M112" s="4">
        <v>66</v>
      </c>
      <c r="N112" s="4">
        <v>1</v>
      </c>
      <c r="O112" s="4" t="s">
        <v>2179</v>
      </c>
      <c r="P112" s="11">
        <v>41820</v>
      </c>
    </row>
    <row r="113" spans="1:16" x14ac:dyDescent="0.25">
      <c r="A113" s="5">
        <v>112</v>
      </c>
      <c r="B113" s="29">
        <v>981597097</v>
      </c>
      <c r="C113" s="5" t="s">
        <v>2180</v>
      </c>
      <c r="D113" s="5" t="s">
        <v>2181</v>
      </c>
      <c r="E113" s="29">
        <v>4</v>
      </c>
      <c r="F113" s="5" t="s">
        <v>2009</v>
      </c>
      <c r="G113" s="34">
        <v>28641</v>
      </c>
      <c r="H113" s="29" t="s">
        <v>381</v>
      </c>
      <c r="I113" s="29" t="s">
        <v>41</v>
      </c>
      <c r="J113" s="18">
        <v>39814</v>
      </c>
      <c r="K113" s="5">
        <v>0</v>
      </c>
      <c r="L113" s="5">
        <v>91</v>
      </c>
      <c r="M113" s="5">
        <v>65</v>
      </c>
      <c r="N113" s="5">
        <v>1</v>
      </c>
      <c r="O113" s="5" t="s">
        <v>2182</v>
      </c>
      <c r="P113" s="10">
        <v>41820</v>
      </c>
    </row>
    <row r="114" spans="1:16" x14ac:dyDescent="0.25">
      <c r="A114" s="4">
        <v>113</v>
      </c>
      <c r="B114" s="30">
        <v>54759846</v>
      </c>
      <c r="C114" s="4" t="s">
        <v>2183</v>
      </c>
      <c r="D114" s="4" t="s">
        <v>2184</v>
      </c>
      <c r="E114" s="30">
        <v>4</v>
      </c>
      <c r="F114" s="4" t="s">
        <v>2009</v>
      </c>
      <c r="G114" s="35">
        <v>31975</v>
      </c>
      <c r="H114" s="30" t="s">
        <v>41</v>
      </c>
      <c r="I114" s="30" t="s">
        <v>1829</v>
      </c>
      <c r="J114" s="20">
        <v>39807</v>
      </c>
      <c r="K114" s="4">
        <v>0</v>
      </c>
      <c r="L114" s="4">
        <v>96</v>
      </c>
      <c r="M114" s="4">
        <v>68</v>
      </c>
      <c r="N114" s="4">
        <v>1</v>
      </c>
      <c r="O114" s="4" t="s">
        <v>2185</v>
      </c>
      <c r="P114" s="11">
        <v>41820</v>
      </c>
    </row>
    <row r="115" spans="1:16" x14ac:dyDescent="0.25">
      <c r="A115" s="5">
        <v>114</v>
      </c>
      <c r="B115" s="29">
        <v>342607223</v>
      </c>
      <c r="C115" s="5" t="s">
        <v>2186</v>
      </c>
      <c r="D115" s="5" t="s">
        <v>2187</v>
      </c>
      <c r="E115" s="29">
        <v>4</v>
      </c>
      <c r="F115" s="5" t="s">
        <v>2009</v>
      </c>
      <c r="G115" s="34">
        <v>28617</v>
      </c>
      <c r="H115" s="29" t="s">
        <v>41</v>
      </c>
      <c r="I115" s="29" t="s">
        <v>41</v>
      </c>
      <c r="J115" s="18">
        <v>39826</v>
      </c>
      <c r="K115" s="5">
        <v>0</v>
      </c>
      <c r="L115" s="5">
        <v>97</v>
      </c>
      <c r="M115" s="5">
        <v>68</v>
      </c>
      <c r="N115" s="5">
        <v>1</v>
      </c>
      <c r="O115" s="5" t="s">
        <v>2188</v>
      </c>
      <c r="P115" s="10">
        <v>41820</v>
      </c>
    </row>
    <row r="116" spans="1:16" x14ac:dyDescent="0.25">
      <c r="A116" s="4">
        <v>115</v>
      </c>
      <c r="B116" s="30">
        <v>563680513</v>
      </c>
      <c r="C116" s="4" t="s">
        <v>2189</v>
      </c>
      <c r="D116" s="4" t="s">
        <v>2190</v>
      </c>
      <c r="E116" s="30">
        <v>4</v>
      </c>
      <c r="F116" s="4" t="s">
        <v>2009</v>
      </c>
      <c r="G116" s="35">
        <v>33389</v>
      </c>
      <c r="H116" s="30" t="s">
        <v>381</v>
      </c>
      <c r="I116" s="30" t="s">
        <v>1829</v>
      </c>
      <c r="J116" s="20">
        <v>39833</v>
      </c>
      <c r="K116" s="4">
        <v>0</v>
      </c>
      <c r="L116" s="4">
        <v>92</v>
      </c>
      <c r="M116" s="4">
        <v>66</v>
      </c>
      <c r="N116" s="4">
        <v>1</v>
      </c>
      <c r="O116" s="4" t="s">
        <v>2191</v>
      </c>
      <c r="P116" s="11">
        <v>41820</v>
      </c>
    </row>
    <row r="117" spans="1:16" x14ac:dyDescent="0.25">
      <c r="A117" s="5">
        <v>116</v>
      </c>
      <c r="B117" s="29">
        <v>398737566</v>
      </c>
      <c r="C117" s="5" t="s">
        <v>2192</v>
      </c>
      <c r="D117" s="5" t="s">
        <v>2193</v>
      </c>
      <c r="E117" s="29">
        <v>4</v>
      </c>
      <c r="F117" s="5" t="s">
        <v>2009</v>
      </c>
      <c r="G117" s="34">
        <v>27152</v>
      </c>
      <c r="H117" s="29" t="s">
        <v>381</v>
      </c>
      <c r="I117" s="29" t="s">
        <v>41</v>
      </c>
      <c r="J117" s="18">
        <v>39844</v>
      </c>
      <c r="K117" s="5">
        <v>0</v>
      </c>
      <c r="L117" s="5">
        <v>98</v>
      </c>
      <c r="M117" s="5">
        <v>69</v>
      </c>
      <c r="N117" s="5">
        <v>1</v>
      </c>
      <c r="O117" s="5" t="s">
        <v>2194</v>
      </c>
      <c r="P117" s="10">
        <v>41820</v>
      </c>
    </row>
    <row r="118" spans="1:16" x14ac:dyDescent="0.25">
      <c r="A118" s="4">
        <v>117</v>
      </c>
      <c r="B118" s="30">
        <v>599942664</v>
      </c>
      <c r="C118" s="4" t="s">
        <v>2195</v>
      </c>
      <c r="D118" s="4" t="s">
        <v>2196</v>
      </c>
      <c r="E118" s="30">
        <v>4</v>
      </c>
      <c r="F118" s="4" t="s">
        <v>2009</v>
      </c>
      <c r="G118" s="35">
        <v>33089</v>
      </c>
      <c r="H118" s="30" t="s">
        <v>41</v>
      </c>
      <c r="I118" s="30" t="s">
        <v>41</v>
      </c>
      <c r="J118" s="20">
        <v>39862</v>
      </c>
      <c r="K118" s="4">
        <v>0</v>
      </c>
      <c r="L118" s="4">
        <v>99</v>
      </c>
      <c r="M118" s="4">
        <v>69</v>
      </c>
      <c r="N118" s="4">
        <v>1</v>
      </c>
      <c r="O118" s="4" t="s">
        <v>2197</v>
      </c>
      <c r="P118" s="11">
        <v>41820</v>
      </c>
    </row>
    <row r="119" spans="1:16" x14ac:dyDescent="0.25">
      <c r="A119" s="5">
        <v>118</v>
      </c>
      <c r="B119" s="29">
        <v>222400012</v>
      </c>
      <c r="C119" s="5" t="s">
        <v>2198</v>
      </c>
      <c r="D119" s="5" t="s">
        <v>2199</v>
      </c>
      <c r="E119" s="29">
        <v>4</v>
      </c>
      <c r="F119" s="5" t="s">
        <v>2009</v>
      </c>
      <c r="G119" s="34">
        <v>26097</v>
      </c>
      <c r="H119" s="29" t="s">
        <v>41</v>
      </c>
      <c r="I119" s="29" t="s">
        <v>41</v>
      </c>
      <c r="J119" s="18">
        <v>39857</v>
      </c>
      <c r="K119" s="5">
        <v>0</v>
      </c>
      <c r="L119" s="5">
        <v>88</v>
      </c>
      <c r="M119" s="5">
        <v>64</v>
      </c>
      <c r="N119" s="5">
        <v>1</v>
      </c>
      <c r="O119" s="5" t="s">
        <v>2200</v>
      </c>
      <c r="P119" s="10">
        <v>41820</v>
      </c>
    </row>
    <row r="120" spans="1:16" x14ac:dyDescent="0.25">
      <c r="A120" s="4">
        <v>119</v>
      </c>
      <c r="B120" s="30">
        <v>334834274</v>
      </c>
      <c r="C120" s="4" t="s">
        <v>2201</v>
      </c>
      <c r="D120" s="4" t="s">
        <v>2202</v>
      </c>
      <c r="E120" s="30">
        <v>4</v>
      </c>
      <c r="F120" s="4" t="s">
        <v>2009</v>
      </c>
      <c r="G120" s="35">
        <v>32674</v>
      </c>
      <c r="H120" s="30" t="s">
        <v>381</v>
      </c>
      <c r="I120" s="30" t="s">
        <v>41</v>
      </c>
      <c r="J120" s="20">
        <v>39869</v>
      </c>
      <c r="K120" s="4">
        <v>0</v>
      </c>
      <c r="L120" s="4">
        <v>94</v>
      </c>
      <c r="M120" s="4">
        <v>67</v>
      </c>
      <c r="N120" s="4">
        <v>1</v>
      </c>
      <c r="O120" s="4" t="s">
        <v>2203</v>
      </c>
      <c r="P120" s="11">
        <v>41820</v>
      </c>
    </row>
    <row r="121" spans="1:16" x14ac:dyDescent="0.25">
      <c r="A121" s="5">
        <v>120</v>
      </c>
      <c r="B121" s="29">
        <v>211789056</v>
      </c>
      <c r="C121" s="5" t="s">
        <v>2204</v>
      </c>
      <c r="D121" s="5" t="s">
        <v>2205</v>
      </c>
      <c r="E121" s="29">
        <v>4</v>
      </c>
      <c r="F121" s="5" t="s">
        <v>2009</v>
      </c>
      <c r="G121" s="34">
        <v>31934</v>
      </c>
      <c r="H121" s="29" t="s">
        <v>381</v>
      </c>
      <c r="I121" s="29" t="s">
        <v>1829</v>
      </c>
      <c r="J121" s="18">
        <v>39876</v>
      </c>
      <c r="K121" s="5">
        <v>0</v>
      </c>
      <c r="L121" s="5">
        <v>89</v>
      </c>
      <c r="M121" s="5">
        <v>64</v>
      </c>
      <c r="N121" s="5">
        <v>1</v>
      </c>
      <c r="O121" s="5" t="s">
        <v>2206</v>
      </c>
      <c r="P121" s="10">
        <v>41820</v>
      </c>
    </row>
    <row r="122" spans="1:16" x14ac:dyDescent="0.25">
      <c r="A122" s="4">
        <v>121</v>
      </c>
      <c r="B122" s="30">
        <v>521265716</v>
      </c>
      <c r="C122" s="4" t="s">
        <v>2207</v>
      </c>
      <c r="D122" s="4" t="s">
        <v>2208</v>
      </c>
      <c r="E122" s="30">
        <v>3</v>
      </c>
      <c r="F122" s="4" t="s">
        <v>2209</v>
      </c>
      <c r="G122" s="35">
        <v>26551</v>
      </c>
      <c r="H122" s="30" t="s">
        <v>381</v>
      </c>
      <c r="I122" s="30" t="s">
        <v>41</v>
      </c>
      <c r="J122" s="20">
        <v>39815</v>
      </c>
      <c r="K122" s="4">
        <v>1</v>
      </c>
      <c r="L122" s="4">
        <v>93</v>
      </c>
      <c r="M122" s="4">
        <v>66</v>
      </c>
      <c r="N122" s="4">
        <v>1</v>
      </c>
      <c r="O122" s="4" t="s">
        <v>2210</v>
      </c>
      <c r="P122" s="11">
        <v>41820</v>
      </c>
    </row>
    <row r="123" spans="1:16" x14ac:dyDescent="0.25">
      <c r="A123" s="5">
        <v>122</v>
      </c>
      <c r="B123" s="29">
        <v>586486572</v>
      </c>
      <c r="C123" s="5" t="s">
        <v>2211</v>
      </c>
      <c r="D123" s="5" t="s">
        <v>2212</v>
      </c>
      <c r="E123" s="29">
        <v>4</v>
      </c>
      <c r="F123" s="5" t="s">
        <v>2213</v>
      </c>
      <c r="G123" s="34">
        <v>28538</v>
      </c>
      <c r="H123" s="29" t="s">
        <v>381</v>
      </c>
      <c r="I123" s="29" t="s">
        <v>1829</v>
      </c>
      <c r="J123" s="18">
        <v>39789</v>
      </c>
      <c r="K123" s="5">
        <v>0</v>
      </c>
      <c r="L123" s="5">
        <v>97</v>
      </c>
      <c r="M123" s="5">
        <v>68</v>
      </c>
      <c r="N123" s="5">
        <v>1</v>
      </c>
      <c r="O123" s="5" t="s">
        <v>2214</v>
      </c>
      <c r="P123" s="10">
        <v>41820</v>
      </c>
    </row>
    <row r="124" spans="1:16" x14ac:dyDescent="0.25">
      <c r="A124" s="4">
        <v>123</v>
      </c>
      <c r="B124" s="30">
        <v>337752649</v>
      </c>
      <c r="C124" s="4" t="s">
        <v>2215</v>
      </c>
      <c r="D124" s="4" t="s">
        <v>2216</v>
      </c>
      <c r="E124" s="30">
        <v>4</v>
      </c>
      <c r="F124" s="4" t="s">
        <v>2217</v>
      </c>
      <c r="G124" s="35">
        <v>28202</v>
      </c>
      <c r="H124" s="30" t="s">
        <v>41</v>
      </c>
      <c r="I124" s="30" t="s">
        <v>41</v>
      </c>
      <c r="J124" s="20">
        <v>39789</v>
      </c>
      <c r="K124" s="4">
        <v>0</v>
      </c>
      <c r="L124" s="4">
        <v>95</v>
      </c>
      <c r="M124" s="4">
        <v>67</v>
      </c>
      <c r="N124" s="4">
        <v>1</v>
      </c>
      <c r="O124" s="4" t="s">
        <v>2218</v>
      </c>
      <c r="P124" s="11">
        <v>41820</v>
      </c>
    </row>
    <row r="125" spans="1:16" x14ac:dyDescent="0.25">
      <c r="A125" s="5">
        <v>124</v>
      </c>
      <c r="B125" s="29">
        <v>420776180</v>
      </c>
      <c r="C125" s="5" t="s">
        <v>2219</v>
      </c>
      <c r="D125" s="5" t="s">
        <v>2220</v>
      </c>
      <c r="E125" s="29">
        <v>4</v>
      </c>
      <c r="F125" s="5" t="s">
        <v>2213</v>
      </c>
      <c r="G125" s="34">
        <v>30802</v>
      </c>
      <c r="H125" s="29" t="s">
        <v>381</v>
      </c>
      <c r="I125" s="29" t="s">
        <v>1829</v>
      </c>
      <c r="J125" s="18">
        <v>39808</v>
      </c>
      <c r="K125" s="5">
        <v>0</v>
      </c>
      <c r="L125" s="5">
        <v>98</v>
      </c>
      <c r="M125" s="5">
        <v>69</v>
      </c>
      <c r="N125" s="5">
        <v>1</v>
      </c>
      <c r="O125" s="5" t="s">
        <v>2221</v>
      </c>
      <c r="P125" s="10">
        <v>41820</v>
      </c>
    </row>
    <row r="126" spans="1:16" x14ac:dyDescent="0.25">
      <c r="A126" s="4">
        <v>125</v>
      </c>
      <c r="B126" s="30">
        <v>584205124</v>
      </c>
      <c r="C126" s="4" t="s">
        <v>2222</v>
      </c>
      <c r="D126" s="4" t="s">
        <v>2223</v>
      </c>
      <c r="E126" s="30">
        <v>4</v>
      </c>
      <c r="F126" s="4" t="s">
        <v>2217</v>
      </c>
      <c r="G126" s="35">
        <v>26979</v>
      </c>
      <c r="H126" s="30" t="s">
        <v>41</v>
      </c>
      <c r="I126" s="30" t="s">
        <v>41</v>
      </c>
      <c r="J126" s="20">
        <v>39833</v>
      </c>
      <c r="K126" s="4">
        <v>0</v>
      </c>
      <c r="L126" s="4">
        <v>94</v>
      </c>
      <c r="M126" s="4">
        <v>67</v>
      </c>
      <c r="N126" s="4">
        <v>1</v>
      </c>
      <c r="O126" s="4" t="s">
        <v>2224</v>
      </c>
      <c r="P126" s="11">
        <v>41820</v>
      </c>
    </row>
    <row r="127" spans="1:16" x14ac:dyDescent="0.25">
      <c r="A127" s="5">
        <v>126</v>
      </c>
      <c r="B127" s="29">
        <v>652779496</v>
      </c>
      <c r="C127" s="5" t="s">
        <v>2225</v>
      </c>
      <c r="D127" s="5" t="s">
        <v>2226</v>
      </c>
      <c r="E127" s="29">
        <v>4</v>
      </c>
      <c r="F127" s="5" t="s">
        <v>2213</v>
      </c>
      <c r="G127" s="34">
        <v>31171</v>
      </c>
      <c r="H127" s="29" t="s">
        <v>41</v>
      </c>
      <c r="I127" s="29" t="s">
        <v>41</v>
      </c>
      <c r="J127" s="18">
        <v>39870</v>
      </c>
      <c r="K127" s="5">
        <v>0</v>
      </c>
      <c r="L127" s="5">
        <v>96</v>
      </c>
      <c r="M127" s="5">
        <v>68</v>
      </c>
      <c r="N127" s="5">
        <v>1</v>
      </c>
      <c r="O127" s="5" t="s">
        <v>2227</v>
      </c>
      <c r="P127" s="10">
        <v>41820</v>
      </c>
    </row>
    <row r="128" spans="1:16" x14ac:dyDescent="0.25">
      <c r="A128" s="4">
        <v>127</v>
      </c>
      <c r="B128" s="30">
        <v>750905084</v>
      </c>
      <c r="C128" s="4" t="s">
        <v>2228</v>
      </c>
      <c r="D128" s="4" t="s">
        <v>2229</v>
      </c>
      <c r="E128" s="30">
        <v>3</v>
      </c>
      <c r="F128" s="4" t="s">
        <v>2078</v>
      </c>
      <c r="G128" s="35">
        <v>30499</v>
      </c>
      <c r="H128" s="30" t="s">
        <v>381</v>
      </c>
      <c r="I128" s="30" t="s">
        <v>41</v>
      </c>
      <c r="J128" s="20">
        <v>39816</v>
      </c>
      <c r="K128" s="4">
        <v>0</v>
      </c>
      <c r="L128" s="4">
        <v>73</v>
      </c>
      <c r="M128" s="4">
        <v>56</v>
      </c>
      <c r="N128" s="4">
        <v>1</v>
      </c>
      <c r="O128" s="4" t="s">
        <v>2230</v>
      </c>
      <c r="P128" s="11">
        <v>41820</v>
      </c>
    </row>
    <row r="129" spans="1:16" x14ac:dyDescent="0.25">
      <c r="A129" s="5">
        <v>128</v>
      </c>
      <c r="B129" s="29">
        <v>384162788</v>
      </c>
      <c r="C129" s="5" t="s">
        <v>2231</v>
      </c>
      <c r="D129" s="5" t="s">
        <v>2232</v>
      </c>
      <c r="E129" s="29">
        <v>4</v>
      </c>
      <c r="F129" s="5" t="s">
        <v>2082</v>
      </c>
      <c r="G129" s="34">
        <v>29538</v>
      </c>
      <c r="H129" s="29" t="s">
        <v>381</v>
      </c>
      <c r="I129" s="29" t="s">
        <v>41</v>
      </c>
      <c r="J129" s="18">
        <v>39786</v>
      </c>
      <c r="K129" s="5">
        <v>0</v>
      </c>
      <c r="L129" s="5">
        <v>68</v>
      </c>
      <c r="M129" s="5">
        <v>54</v>
      </c>
      <c r="N129" s="5">
        <v>1</v>
      </c>
      <c r="O129" s="24" t="s">
        <v>2233</v>
      </c>
      <c r="P129" s="10">
        <v>41820</v>
      </c>
    </row>
    <row r="130" spans="1:16" x14ac:dyDescent="0.25">
      <c r="A130" s="4">
        <v>129</v>
      </c>
      <c r="B130" s="30">
        <v>502058701</v>
      </c>
      <c r="C130" s="4" t="s">
        <v>2234</v>
      </c>
      <c r="D130" s="4" t="s">
        <v>2235</v>
      </c>
      <c r="E130" s="30">
        <v>4</v>
      </c>
      <c r="F130" s="4" t="s">
        <v>2082</v>
      </c>
      <c r="G130" s="35">
        <v>32279</v>
      </c>
      <c r="H130" s="30" t="s">
        <v>381</v>
      </c>
      <c r="I130" s="30" t="s">
        <v>41</v>
      </c>
      <c r="J130" s="20">
        <v>39804</v>
      </c>
      <c r="K130" s="4">
        <v>0</v>
      </c>
      <c r="L130" s="4">
        <v>69</v>
      </c>
      <c r="M130" s="4">
        <v>54</v>
      </c>
      <c r="N130" s="4">
        <v>1</v>
      </c>
      <c r="O130" s="4" t="s">
        <v>2236</v>
      </c>
      <c r="P130" s="11">
        <v>41820</v>
      </c>
    </row>
    <row r="131" spans="1:16" x14ac:dyDescent="0.25">
      <c r="A131" s="5">
        <v>130</v>
      </c>
      <c r="B131" s="29">
        <v>578953538</v>
      </c>
      <c r="C131" s="5" t="s">
        <v>2237</v>
      </c>
      <c r="D131" s="5" t="s">
        <v>2238</v>
      </c>
      <c r="E131" s="29">
        <v>4</v>
      </c>
      <c r="F131" s="5" t="s">
        <v>2082</v>
      </c>
      <c r="G131" s="34">
        <v>26880</v>
      </c>
      <c r="H131" s="29" t="s">
        <v>381</v>
      </c>
      <c r="I131" s="29" t="s">
        <v>41</v>
      </c>
      <c r="J131" s="18">
        <v>39857</v>
      </c>
      <c r="K131" s="5">
        <v>0</v>
      </c>
      <c r="L131" s="5">
        <v>71</v>
      </c>
      <c r="M131" s="5">
        <v>55</v>
      </c>
      <c r="N131" s="5">
        <v>1</v>
      </c>
      <c r="O131" s="5" t="s">
        <v>2239</v>
      </c>
      <c r="P131" s="10">
        <v>41820</v>
      </c>
    </row>
    <row r="132" spans="1:16" x14ac:dyDescent="0.25">
      <c r="A132" s="4">
        <v>131</v>
      </c>
      <c r="B132" s="30">
        <v>273260055</v>
      </c>
      <c r="C132" s="4" t="s">
        <v>2240</v>
      </c>
      <c r="D132" s="4" t="s">
        <v>2241</v>
      </c>
      <c r="E132" s="30">
        <v>4</v>
      </c>
      <c r="F132" s="4" t="s">
        <v>2082</v>
      </c>
      <c r="G132" s="35">
        <v>33153</v>
      </c>
      <c r="H132" s="30" t="s">
        <v>381</v>
      </c>
      <c r="I132" s="30" t="s">
        <v>41</v>
      </c>
      <c r="J132" s="20">
        <v>39859</v>
      </c>
      <c r="K132" s="4">
        <v>0</v>
      </c>
      <c r="L132" s="4">
        <v>72</v>
      </c>
      <c r="M132" s="4">
        <v>56</v>
      </c>
      <c r="N132" s="4">
        <v>1</v>
      </c>
      <c r="O132" s="4" t="s">
        <v>2242</v>
      </c>
      <c r="P132" s="11">
        <v>41820</v>
      </c>
    </row>
    <row r="133" spans="1:16" x14ac:dyDescent="0.25">
      <c r="A133" s="5">
        <v>132</v>
      </c>
      <c r="B133" s="29">
        <v>1300049</v>
      </c>
      <c r="C133" s="5" t="s">
        <v>2243</v>
      </c>
      <c r="D133" s="5" t="s">
        <v>2244</v>
      </c>
      <c r="E133" s="29">
        <v>4</v>
      </c>
      <c r="F133" s="5" t="s">
        <v>2082</v>
      </c>
      <c r="G133" s="34">
        <v>31511</v>
      </c>
      <c r="H133" s="29" t="s">
        <v>41</v>
      </c>
      <c r="I133" s="29" t="s">
        <v>1829</v>
      </c>
      <c r="J133" s="18">
        <v>39866</v>
      </c>
      <c r="K133" s="5">
        <v>0</v>
      </c>
      <c r="L133" s="5">
        <v>67</v>
      </c>
      <c r="M133" s="5">
        <v>53</v>
      </c>
      <c r="N133" s="5">
        <v>1</v>
      </c>
      <c r="O133" s="5" t="s">
        <v>2245</v>
      </c>
      <c r="P133" s="10">
        <v>41820</v>
      </c>
    </row>
    <row r="134" spans="1:16" x14ac:dyDescent="0.25">
      <c r="A134" s="4">
        <v>133</v>
      </c>
      <c r="B134" s="30">
        <v>830150469</v>
      </c>
      <c r="C134" s="4" t="s">
        <v>2246</v>
      </c>
      <c r="D134" s="4" t="s">
        <v>2247</v>
      </c>
      <c r="E134" s="30">
        <v>4</v>
      </c>
      <c r="F134" s="4" t="s">
        <v>2082</v>
      </c>
      <c r="G134" s="35">
        <v>33242</v>
      </c>
      <c r="H134" s="30" t="s">
        <v>381</v>
      </c>
      <c r="I134" s="30" t="s">
        <v>41</v>
      </c>
      <c r="J134" s="20">
        <v>39823</v>
      </c>
      <c r="K134" s="4">
        <v>0</v>
      </c>
      <c r="L134" s="4">
        <v>70</v>
      </c>
      <c r="M134" s="4">
        <v>55</v>
      </c>
      <c r="N134" s="4">
        <v>1</v>
      </c>
      <c r="O134" s="4" t="s">
        <v>2248</v>
      </c>
      <c r="P134" s="11">
        <v>41820</v>
      </c>
    </row>
    <row r="135" spans="1:16" x14ac:dyDescent="0.25">
      <c r="A135" s="5">
        <v>134</v>
      </c>
      <c r="B135" s="29">
        <v>45615666</v>
      </c>
      <c r="C135" s="5" t="s">
        <v>2249</v>
      </c>
      <c r="D135" s="5" t="s">
        <v>2250</v>
      </c>
      <c r="E135" s="29">
        <v>3</v>
      </c>
      <c r="F135" s="5" t="s">
        <v>2251</v>
      </c>
      <c r="G135" s="34">
        <v>31066</v>
      </c>
      <c r="H135" s="29" t="s">
        <v>41</v>
      </c>
      <c r="I135" s="29" t="s">
        <v>41</v>
      </c>
      <c r="J135" s="18">
        <v>39827</v>
      </c>
      <c r="K135" s="5">
        <v>0</v>
      </c>
      <c r="L135" s="5">
        <v>40</v>
      </c>
      <c r="M135" s="5">
        <v>40</v>
      </c>
      <c r="N135" s="5">
        <v>1</v>
      </c>
      <c r="O135" s="5" t="s">
        <v>2252</v>
      </c>
      <c r="P135" s="10">
        <v>41820</v>
      </c>
    </row>
    <row r="136" spans="1:16" x14ac:dyDescent="0.25">
      <c r="A136" s="4">
        <v>135</v>
      </c>
      <c r="B136" s="30">
        <v>964089218</v>
      </c>
      <c r="C136" s="4" t="s">
        <v>2253</v>
      </c>
      <c r="D136" s="4" t="s">
        <v>2254</v>
      </c>
      <c r="E136" s="30">
        <v>4</v>
      </c>
      <c r="F136" s="4" t="s">
        <v>2255</v>
      </c>
      <c r="G136" s="35">
        <v>29954</v>
      </c>
      <c r="H136" s="30" t="s">
        <v>41</v>
      </c>
      <c r="I136" s="30" t="s">
        <v>41</v>
      </c>
      <c r="J136" s="20">
        <v>39786</v>
      </c>
      <c r="K136" s="4">
        <v>0</v>
      </c>
      <c r="L136" s="4">
        <v>9</v>
      </c>
      <c r="M136" s="4">
        <v>24</v>
      </c>
      <c r="N136" s="4">
        <v>1</v>
      </c>
      <c r="O136" s="4" t="s">
        <v>2256</v>
      </c>
      <c r="P136" s="11">
        <v>41820</v>
      </c>
    </row>
    <row r="137" spans="1:16" x14ac:dyDescent="0.25">
      <c r="A137" s="5">
        <v>136</v>
      </c>
      <c r="B137" s="29">
        <v>701156975</v>
      </c>
      <c r="C137" s="5" t="s">
        <v>2257</v>
      </c>
      <c r="D137" s="5" t="s">
        <v>2258</v>
      </c>
      <c r="E137" s="29">
        <v>4</v>
      </c>
      <c r="F137" s="5" t="s">
        <v>2255</v>
      </c>
      <c r="G137" s="34">
        <v>25884</v>
      </c>
      <c r="H137" s="29" t="s">
        <v>41</v>
      </c>
      <c r="I137" s="29" t="s">
        <v>41</v>
      </c>
      <c r="J137" s="18">
        <v>40158</v>
      </c>
      <c r="K137" s="5">
        <v>0</v>
      </c>
      <c r="L137" s="5">
        <v>4</v>
      </c>
      <c r="M137" s="5">
        <v>22</v>
      </c>
      <c r="N137" s="5">
        <v>1</v>
      </c>
      <c r="O137" s="5" t="s">
        <v>2259</v>
      </c>
      <c r="P137" s="10">
        <v>41820</v>
      </c>
    </row>
    <row r="138" spans="1:16" x14ac:dyDescent="0.25">
      <c r="A138" s="4">
        <v>137</v>
      </c>
      <c r="B138" s="30">
        <v>63761469</v>
      </c>
      <c r="C138" s="4" t="s">
        <v>2260</v>
      </c>
      <c r="D138" s="4" t="s">
        <v>2261</v>
      </c>
      <c r="E138" s="30">
        <v>4</v>
      </c>
      <c r="F138" s="4" t="s">
        <v>2255</v>
      </c>
      <c r="G138" s="35">
        <v>27277</v>
      </c>
      <c r="H138" s="30" t="s">
        <v>381</v>
      </c>
      <c r="I138" s="30" t="s">
        <v>1829</v>
      </c>
      <c r="J138" s="20">
        <v>39867</v>
      </c>
      <c r="K138" s="4">
        <v>0</v>
      </c>
      <c r="L138" s="4">
        <v>8</v>
      </c>
      <c r="M138" s="4">
        <v>24</v>
      </c>
      <c r="N138" s="4">
        <v>1</v>
      </c>
      <c r="O138" s="4" t="s">
        <v>2262</v>
      </c>
      <c r="P138" s="11">
        <v>41820</v>
      </c>
    </row>
    <row r="139" spans="1:16" x14ac:dyDescent="0.25">
      <c r="A139" s="5">
        <v>138</v>
      </c>
      <c r="B139" s="29">
        <v>25011600</v>
      </c>
      <c r="C139" s="5" t="s">
        <v>2263</v>
      </c>
      <c r="D139" s="5" t="s">
        <v>2264</v>
      </c>
      <c r="E139" s="29">
        <v>4</v>
      </c>
      <c r="F139" s="5" t="s">
        <v>2255</v>
      </c>
      <c r="G139" s="34">
        <v>32103</v>
      </c>
      <c r="H139" s="29" t="s">
        <v>41</v>
      </c>
      <c r="I139" s="29" t="s">
        <v>1829</v>
      </c>
      <c r="J139" s="18">
        <v>39848</v>
      </c>
      <c r="K139" s="5">
        <v>0</v>
      </c>
      <c r="L139" s="5">
        <v>7</v>
      </c>
      <c r="M139" s="5">
        <v>23</v>
      </c>
      <c r="N139" s="5">
        <v>1</v>
      </c>
      <c r="O139" s="5" t="s">
        <v>2265</v>
      </c>
      <c r="P139" s="10">
        <v>41820</v>
      </c>
    </row>
    <row r="140" spans="1:16" x14ac:dyDescent="0.25">
      <c r="A140" s="4">
        <v>139</v>
      </c>
      <c r="B140" s="30">
        <v>113393530</v>
      </c>
      <c r="C140" s="4" t="s">
        <v>2266</v>
      </c>
      <c r="D140" s="4" t="s">
        <v>2267</v>
      </c>
      <c r="E140" s="30">
        <v>4</v>
      </c>
      <c r="F140" s="4" t="s">
        <v>2255</v>
      </c>
      <c r="G140" s="35">
        <v>26229</v>
      </c>
      <c r="H140" s="30" t="s">
        <v>381</v>
      </c>
      <c r="I140" s="30" t="s">
        <v>41</v>
      </c>
      <c r="J140" s="20">
        <v>40184</v>
      </c>
      <c r="K140" s="4">
        <v>0</v>
      </c>
      <c r="L140" s="4">
        <v>0</v>
      </c>
      <c r="M140" s="4">
        <v>20</v>
      </c>
      <c r="N140" s="4">
        <v>1</v>
      </c>
      <c r="O140" s="4" t="s">
        <v>2268</v>
      </c>
      <c r="P140" s="11">
        <v>41820</v>
      </c>
    </row>
    <row r="141" spans="1:16" x14ac:dyDescent="0.25">
      <c r="A141" s="5">
        <v>140</v>
      </c>
      <c r="B141" s="29">
        <v>339233463</v>
      </c>
      <c r="C141" s="5" t="s">
        <v>2269</v>
      </c>
      <c r="D141" s="5" t="s">
        <v>2270</v>
      </c>
      <c r="E141" s="29">
        <v>4</v>
      </c>
      <c r="F141" s="5" t="s">
        <v>2255</v>
      </c>
      <c r="G141" s="34">
        <v>19479</v>
      </c>
      <c r="H141" s="29" t="s">
        <v>41</v>
      </c>
      <c r="I141" s="29" t="s">
        <v>41</v>
      </c>
      <c r="J141" s="18">
        <v>40200</v>
      </c>
      <c r="K141" s="5">
        <v>0</v>
      </c>
      <c r="L141" s="5">
        <v>5</v>
      </c>
      <c r="M141" s="5">
        <v>22</v>
      </c>
      <c r="N141" s="5">
        <v>1</v>
      </c>
      <c r="O141" s="5" t="s">
        <v>2271</v>
      </c>
      <c r="P141" s="10">
        <v>41820</v>
      </c>
    </row>
    <row r="142" spans="1:16" x14ac:dyDescent="0.25">
      <c r="A142" s="4">
        <v>141</v>
      </c>
      <c r="B142" s="30">
        <v>872923042</v>
      </c>
      <c r="C142" s="4" t="s">
        <v>2272</v>
      </c>
      <c r="D142" s="4" t="s">
        <v>2273</v>
      </c>
      <c r="E142" s="30">
        <v>4</v>
      </c>
      <c r="F142" s="4" t="s">
        <v>2255</v>
      </c>
      <c r="G142" s="35">
        <v>27282</v>
      </c>
      <c r="H142" s="30" t="s">
        <v>41</v>
      </c>
      <c r="I142" s="30" t="s">
        <v>41</v>
      </c>
      <c r="J142" s="20">
        <v>40202</v>
      </c>
      <c r="K142" s="4">
        <v>0</v>
      </c>
      <c r="L142" s="4">
        <v>1</v>
      </c>
      <c r="M142" s="4">
        <v>20</v>
      </c>
      <c r="N142" s="4">
        <v>1</v>
      </c>
      <c r="O142" s="4" t="s">
        <v>2274</v>
      </c>
      <c r="P142" s="11">
        <v>41820</v>
      </c>
    </row>
    <row r="143" spans="1:16" x14ac:dyDescent="0.25">
      <c r="A143" s="5">
        <v>142</v>
      </c>
      <c r="B143" s="29">
        <v>163347032</v>
      </c>
      <c r="C143" s="5" t="s">
        <v>2275</v>
      </c>
      <c r="D143" s="5" t="s">
        <v>2276</v>
      </c>
      <c r="E143" s="29">
        <v>4</v>
      </c>
      <c r="F143" s="5" t="s">
        <v>2255</v>
      </c>
      <c r="G143" s="34">
        <v>25662</v>
      </c>
      <c r="H143" s="29" t="s">
        <v>381</v>
      </c>
      <c r="I143" s="29" t="s">
        <v>1829</v>
      </c>
      <c r="J143" s="18">
        <v>40241</v>
      </c>
      <c r="K143" s="5">
        <v>0</v>
      </c>
      <c r="L143" s="5">
        <v>3</v>
      </c>
      <c r="M143" s="5">
        <v>21</v>
      </c>
      <c r="N143" s="5">
        <v>1</v>
      </c>
      <c r="O143" s="5" t="s">
        <v>2277</v>
      </c>
      <c r="P143" s="10">
        <v>41820</v>
      </c>
    </row>
    <row r="144" spans="1:16" x14ac:dyDescent="0.25">
      <c r="A144" s="4">
        <v>143</v>
      </c>
      <c r="B144" s="30">
        <v>56772045</v>
      </c>
      <c r="C144" s="4" t="s">
        <v>2278</v>
      </c>
      <c r="D144" s="4" t="s">
        <v>2279</v>
      </c>
      <c r="E144" s="30">
        <v>4</v>
      </c>
      <c r="F144" s="4" t="s">
        <v>2255</v>
      </c>
      <c r="G144" s="35">
        <v>26181</v>
      </c>
      <c r="H144" s="30" t="s">
        <v>381</v>
      </c>
      <c r="I144" s="30" t="s">
        <v>41</v>
      </c>
      <c r="J144" s="20">
        <v>40222</v>
      </c>
      <c r="K144" s="4">
        <v>0</v>
      </c>
      <c r="L144" s="4">
        <v>2</v>
      </c>
      <c r="M144" s="4">
        <v>21</v>
      </c>
      <c r="N144" s="4">
        <v>1</v>
      </c>
      <c r="O144" s="4" t="s">
        <v>2280</v>
      </c>
      <c r="P144" s="11">
        <v>41820</v>
      </c>
    </row>
    <row r="145" spans="1:16" x14ac:dyDescent="0.25">
      <c r="A145" s="5">
        <v>144</v>
      </c>
      <c r="B145" s="29">
        <v>886023130</v>
      </c>
      <c r="C145" s="5" t="s">
        <v>2281</v>
      </c>
      <c r="D145" s="5" t="s">
        <v>2282</v>
      </c>
      <c r="E145" s="29">
        <v>4</v>
      </c>
      <c r="F145" s="5" t="s">
        <v>2255</v>
      </c>
      <c r="G145" s="34">
        <v>33181</v>
      </c>
      <c r="H145" s="29" t="s">
        <v>41</v>
      </c>
      <c r="I145" s="29" t="s">
        <v>41</v>
      </c>
      <c r="J145" s="18">
        <v>39830</v>
      </c>
      <c r="K145" s="5">
        <v>0</v>
      </c>
      <c r="L145" s="5">
        <v>6</v>
      </c>
      <c r="M145" s="5">
        <v>23</v>
      </c>
      <c r="N145" s="5">
        <v>1</v>
      </c>
      <c r="O145" s="5" t="s">
        <v>2283</v>
      </c>
      <c r="P145" s="10">
        <v>41820</v>
      </c>
    </row>
    <row r="146" spans="1:16" x14ac:dyDescent="0.25">
      <c r="A146" s="4">
        <v>145</v>
      </c>
      <c r="B146" s="30">
        <v>386315192</v>
      </c>
      <c r="C146" s="4" t="s">
        <v>2284</v>
      </c>
      <c r="D146" s="4" t="s">
        <v>2285</v>
      </c>
      <c r="E146" s="30">
        <v>3</v>
      </c>
      <c r="F146" s="4" t="s">
        <v>2055</v>
      </c>
      <c r="G146" s="35">
        <v>29816</v>
      </c>
      <c r="H146" s="30" t="s">
        <v>381</v>
      </c>
      <c r="I146" s="30" t="s">
        <v>1829</v>
      </c>
      <c r="J146" s="20">
        <v>39840</v>
      </c>
      <c r="K146" s="4">
        <v>0</v>
      </c>
      <c r="L146" s="4">
        <v>69</v>
      </c>
      <c r="M146" s="4">
        <v>54</v>
      </c>
      <c r="N146" s="4">
        <v>1</v>
      </c>
      <c r="O146" s="4" t="s">
        <v>2286</v>
      </c>
      <c r="P146" s="11">
        <v>41820</v>
      </c>
    </row>
    <row r="147" spans="1:16" x14ac:dyDescent="0.25">
      <c r="A147" s="5">
        <v>146</v>
      </c>
      <c r="B147" s="29">
        <v>160739235</v>
      </c>
      <c r="C147" s="5" t="s">
        <v>2287</v>
      </c>
      <c r="D147" s="5" t="s">
        <v>2288</v>
      </c>
      <c r="E147" s="29">
        <v>4</v>
      </c>
      <c r="F147" s="5" t="s">
        <v>2059</v>
      </c>
      <c r="G147" s="34">
        <v>32684</v>
      </c>
      <c r="H147" s="29" t="s">
        <v>381</v>
      </c>
      <c r="I147" s="29" t="s">
        <v>41</v>
      </c>
      <c r="J147" s="18">
        <v>39789</v>
      </c>
      <c r="K147" s="5">
        <v>0</v>
      </c>
      <c r="L147" s="5">
        <v>36</v>
      </c>
      <c r="M147" s="5">
        <v>38</v>
      </c>
      <c r="N147" s="5">
        <v>1</v>
      </c>
      <c r="O147" s="5" t="s">
        <v>2289</v>
      </c>
      <c r="P147" s="10">
        <v>41820</v>
      </c>
    </row>
    <row r="148" spans="1:16" x14ac:dyDescent="0.25">
      <c r="A148" s="4">
        <v>147</v>
      </c>
      <c r="B148" s="30">
        <v>604664374</v>
      </c>
      <c r="C148" s="4" t="s">
        <v>2290</v>
      </c>
      <c r="D148" s="4" t="s">
        <v>2291</v>
      </c>
      <c r="E148" s="30">
        <v>4</v>
      </c>
      <c r="F148" s="4" t="s">
        <v>2059</v>
      </c>
      <c r="G148" s="35">
        <v>27703</v>
      </c>
      <c r="H148" s="30" t="s">
        <v>41</v>
      </c>
      <c r="I148" s="30" t="s">
        <v>1829</v>
      </c>
      <c r="J148" s="20">
        <v>39808</v>
      </c>
      <c r="K148" s="4">
        <v>0</v>
      </c>
      <c r="L148" s="4">
        <v>37</v>
      </c>
      <c r="M148" s="4">
        <v>38</v>
      </c>
      <c r="N148" s="4">
        <v>1</v>
      </c>
      <c r="O148" s="4" t="s">
        <v>2292</v>
      </c>
      <c r="P148" s="11">
        <v>41820</v>
      </c>
    </row>
    <row r="149" spans="1:16" x14ac:dyDescent="0.25">
      <c r="A149" s="5">
        <v>148</v>
      </c>
      <c r="B149" s="29">
        <v>733022683</v>
      </c>
      <c r="C149" s="5" t="s">
        <v>2293</v>
      </c>
      <c r="D149" s="5" t="s">
        <v>2294</v>
      </c>
      <c r="E149" s="29">
        <v>4</v>
      </c>
      <c r="F149" s="5" t="s">
        <v>2059</v>
      </c>
      <c r="G149" s="34">
        <v>32484</v>
      </c>
      <c r="H149" s="29" t="s">
        <v>381</v>
      </c>
      <c r="I149" s="29" t="s">
        <v>41</v>
      </c>
      <c r="J149" s="18">
        <v>39827</v>
      </c>
      <c r="K149" s="5">
        <v>0</v>
      </c>
      <c r="L149" s="5">
        <v>38</v>
      </c>
      <c r="M149" s="5">
        <v>39</v>
      </c>
      <c r="N149" s="5">
        <v>1</v>
      </c>
      <c r="O149" s="5" t="s">
        <v>2295</v>
      </c>
      <c r="P149" s="10">
        <v>41820</v>
      </c>
    </row>
    <row r="150" spans="1:16" x14ac:dyDescent="0.25">
      <c r="A150" s="4">
        <v>149</v>
      </c>
      <c r="B150" s="30">
        <v>764853868</v>
      </c>
      <c r="C150" s="4" t="s">
        <v>2296</v>
      </c>
      <c r="D150" s="4" t="s">
        <v>2297</v>
      </c>
      <c r="E150" s="30">
        <v>4</v>
      </c>
      <c r="F150" s="4" t="s">
        <v>2059</v>
      </c>
      <c r="G150" s="35">
        <v>30609</v>
      </c>
      <c r="H150" s="30" t="s">
        <v>41</v>
      </c>
      <c r="I150" s="30" t="s">
        <v>41</v>
      </c>
      <c r="J150" s="20">
        <v>39844</v>
      </c>
      <c r="K150" s="4">
        <v>0</v>
      </c>
      <c r="L150" s="4">
        <v>39</v>
      </c>
      <c r="M150" s="4">
        <v>39</v>
      </c>
      <c r="N150" s="4">
        <v>1</v>
      </c>
      <c r="O150" s="4" t="s">
        <v>2298</v>
      </c>
      <c r="P150" s="11">
        <v>41820</v>
      </c>
    </row>
    <row r="151" spans="1:16" x14ac:dyDescent="0.25">
      <c r="A151" s="5">
        <v>150</v>
      </c>
      <c r="B151" s="29">
        <v>878395493</v>
      </c>
      <c r="C151" s="5" t="s">
        <v>2299</v>
      </c>
      <c r="D151" s="5" t="s">
        <v>2300</v>
      </c>
      <c r="E151" s="29">
        <v>4</v>
      </c>
      <c r="F151" s="5" t="s">
        <v>2059</v>
      </c>
      <c r="G151" s="34">
        <v>30212</v>
      </c>
      <c r="H151" s="29" t="s">
        <v>41</v>
      </c>
      <c r="I151" s="29" t="s">
        <v>41</v>
      </c>
      <c r="J151" s="18">
        <v>39870</v>
      </c>
      <c r="K151" s="5">
        <v>0</v>
      </c>
      <c r="L151" s="5">
        <v>35</v>
      </c>
      <c r="M151" s="5">
        <v>37</v>
      </c>
      <c r="N151" s="5">
        <v>1</v>
      </c>
      <c r="O151" s="5" t="s">
        <v>2301</v>
      </c>
      <c r="P151" s="10">
        <v>41820</v>
      </c>
    </row>
    <row r="152" spans="1:16" x14ac:dyDescent="0.25">
      <c r="A152" s="4">
        <v>151</v>
      </c>
      <c r="B152" s="30">
        <v>993310268</v>
      </c>
      <c r="C152" s="4" t="s">
        <v>2302</v>
      </c>
      <c r="D152" s="4" t="s">
        <v>2303</v>
      </c>
      <c r="E152" s="30">
        <v>4</v>
      </c>
      <c r="F152" s="4" t="s">
        <v>2059</v>
      </c>
      <c r="G152" s="35">
        <v>28381</v>
      </c>
      <c r="H152" s="30" t="s">
        <v>41</v>
      </c>
      <c r="I152" s="30" t="s">
        <v>41</v>
      </c>
      <c r="J152" s="20">
        <v>39863</v>
      </c>
      <c r="K152" s="4">
        <v>0</v>
      </c>
      <c r="L152" s="4">
        <v>40</v>
      </c>
      <c r="M152" s="4">
        <v>40</v>
      </c>
      <c r="N152" s="4">
        <v>1</v>
      </c>
      <c r="O152" s="4" t="s">
        <v>2304</v>
      </c>
      <c r="P152" s="11">
        <v>41820</v>
      </c>
    </row>
    <row r="153" spans="1:16" x14ac:dyDescent="0.25">
      <c r="A153" s="5">
        <v>152</v>
      </c>
      <c r="B153" s="29">
        <v>319472946</v>
      </c>
      <c r="C153" s="5" t="s">
        <v>2305</v>
      </c>
      <c r="D153" s="5" t="s">
        <v>2306</v>
      </c>
      <c r="E153" s="29">
        <v>3</v>
      </c>
      <c r="F153" s="5" t="s">
        <v>2251</v>
      </c>
      <c r="G153" s="34">
        <v>28221</v>
      </c>
      <c r="H153" s="29" t="s">
        <v>41</v>
      </c>
      <c r="I153" s="29" t="s">
        <v>41</v>
      </c>
      <c r="J153" s="18">
        <v>39845</v>
      </c>
      <c r="K153" s="5">
        <v>0</v>
      </c>
      <c r="L153" s="5">
        <v>41</v>
      </c>
      <c r="M153" s="5">
        <v>40</v>
      </c>
      <c r="N153" s="5">
        <v>1</v>
      </c>
      <c r="O153" s="5" t="s">
        <v>2307</v>
      </c>
      <c r="P153" s="10">
        <v>41820</v>
      </c>
    </row>
    <row r="154" spans="1:16" x14ac:dyDescent="0.25">
      <c r="A154" s="4">
        <v>153</v>
      </c>
      <c r="B154" s="30">
        <v>568596888</v>
      </c>
      <c r="C154" s="4" t="s">
        <v>2308</v>
      </c>
      <c r="D154" s="4" t="s">
        <v>2309</v>
      </c>
      <c r="E154" s="30">
        <v>4</v>
      </c>
      <c r="F154" s="4" t="s">
        <v>2255</v>
      </c>
      <c r="G154" s="35">
        <v>27318</v>
      </c>
      <c r="H154" s="30" t="s">
        <v>381</v>
      </c>
      <c r="I154" s="30" t="s">
        <v>41</v>
      </c>
      <c r="J154" s="20">
        <v>39798</v>
      </c>
      <c r="K154" s="4">
        <v>0</v>
      </c>
      <c r="L154" s="4">
        <v>15</v>
      </c>
      <c r="M154" s="4">
        <v>27</v>
      </c>
      <c r="N154" s="4">
        <v>1</v>
      </c>
      <c r="O154" s="4" t="s">
        <v>2310</v>
      </c>
      <c r="P154" s="11">
        <v>41820</v>
      </c>
    </row>
    <row r="155" spans="1:16" x14ac:dyDescent="0.25">
      <c r="A155" s="5">
        <v>154</v>
      </c>
      <c r="B155" s="29">
        <v>97728960</v>
      </c>
      <c r="C155" s="5" t="s">
        <v>2311</v>
      </c>
      <c r="D155" s="5" t="s">
        <v>2312</v>
      </c>
      <c r="E155" s="29">
        <v>4</v>
      </c>
      <c r="F155" s="5" t="s">
        <v>2255</v>
      </c>
      <c r="G155" s="34">
        <v>24533</v>
      </c>
      <c r="H155" s="29" t="s">
        <v>41</v>
      </c>
      <c r="I155" s="29" t="s">
        <v>41</v>
      </c>
      <c r="J155" s="18">
        <v>39805</v>
      </c>
      <c r="K155" s="5">
        <v>0</v>
      </c>
      <c r="L155" s="5">
        <v>10</v>
      </c>
      <c r="M155" s="5">
        <v>25</v>
      </c>
      <c r="N155" s="5">
        <v>1</v>
      </c>
      <c r="O155" s="5" t="s">
        <v>2313</v>
      </c>
      <c r="P155" s="10">
        <v>41820</v>
      </c>
    </row>
    <row r="156" spans="1:16" x14ac:dyDescent="0.25">
      <c r="A156" s="4">
        <v>155</v>
      </c>
      <c r="B156" s="30">
        <v>212801092</v>
      </c>
      <c r="C156" s="4" t="s">
        <v>2314</v>
      </c>
      <c r="D156" s="4" t="s">
        <v>2315</v>
      </c>
      <c r="E156" s="30">
        <v>4</v>
      </c>
      <c r="F156" s="4" t="s">
        <v>2255</v>
      </c>
      <c r="G156" s="35">
        <v>32554</v>
      </c>
      <c r="H156" s="30" t="s">
        <v>381</v>
      </c>
      <c r="I156" s="30" t="s">
        <v>41</v>
      </c>
      <c r="J156" s="20">
        <v>39817</v>
      </c>
      <c r="K156" s="4">
        <v>0</v>
      </c>
      <c r="L156" s="4">
        <v>16</v>
      </c>
      <c r="M156" s="4">
        <v>28</v>
      </c>
      <c r="N156" s="4">
        <v>1</v>
      </c>
      <c r="O156" s="4" t="s">
        <v>2316</v>
      </c>
      <c r="P156" s="11">
        <v>41820</v>
      </c>
    </row>
    <row r="157" spans="1:16" x14ac:dyDescent="0.25">
      <c r="A157" s="5">
        <v>156</v>
      </c>
      <c r="B157" s="29">
        <v>322160340</v>
      </c>
      <c r="C157" s="5" t="s">
        <v>2317</v>
      </c>
      <c r="D157" s="5" t="s">
        <v>2318</v>
      </c>
      <c r="E157" s="29">
        <v>4</v>
      </c>
      <c r="F157" s="5" t="s">
        <v>2255</v>
      </c>
      <c r="G157" s="34">
        <v>27295</v>
      </c>
      <c r="H157" s="29" t="s">
        <v>41</v>
      </c>
      <c r="I157" s="29" t="s">
        <v>41</v>
      </c>
      <c r="J157" s="18">
        <v>39824</v>
      </c>
      <c r="K157" s="5">
        <v>0</v>
      </c>
      <c r="L157" s="5">
        <v>11</v>
      </c>
      <c r="M157" s="5">
        <v>25</v>
      </c>
      <c r="N157" s="5">
        <v>1</v>
      </c>
      <c r="O157" s="5" t="s">
        <v>2319</v>
      </c>
      <c r="P157" s="10">
        <v>41820</v>
      </c>
    </row>
    <row r="158" spans="1:16" x14ac:dyDescent="0.25">
      <c r="A158" s="4">
        <v>157</v>
      </c>
      <c r="B158" s="30">
        <v>812797414</v>
      </c>
      <c r="C158" s="4" t="s">
        <v>2320</v>
      </c>
      <c r="D158" s="4" t="s">
        <v>2321</v>
      </c>
      <c r="E158" s="30">
        <v>4</v>
      </c>
      <c r="F158" s="4" t="s">
        <v>2255</v>
      </c>
      <c r="G158" s="35">
        <v>28403</v>
      </c>
      <c r="H158" s="30" t="s">
        <v>381</v>
      </c>
      <c r="I158" s="30" t="s">
        <v>1829</v>
      </c>
      <c r="J158" s="20">
        <v>39847</v>
      </c>
      <c r="K158" s="4">
        <v>0</v>
      </c>
      <c r="L158" s="4">
        <v>12</v>
      </c>
      <c r="M158" s="4">
        <v>26</v>
      </c>
      <c r="N158" s="4">
        <v>1</v>
      </c>
      <c r="O158" s="4" t="s">
        <v>2322</v>
      </c>
      <c r="P158" s="11">
        <v>41820</v>
      </c>
    </row>
    <row r="159" spans="1:16" x14ac:dyDescent="0.25">
      <c r="A159" s="5">
        <v>158</v>
      </c>
      <c r="B159" s="29">
        <v>300946911</v>
      </c>
      <c r="C159" s="5" t="s">
        <v>2323</v>
      </c>
      <c r="D159" s="5" t="s">
        <v>2324</v>
      </c>
      <c r="E159" s="29">
        <v>4</v>
      </c>
      <c r="F159" s="5" t="s">
        <v>2255</v>
      </c>
      <c r="G159" s="34">
        <v>31754</v>
      </c>
      <c r="H159" s="29" t="s">
        <v>381</v>
      </c>
      <c r="I159" s="29" t="s">
        <v>1829</v>
      </c>
      <c r="J159" s="18">
        <v>39879</v>
      </c>
      <c r="K159" s="5">
        <v>0</v>
      </c>
      <c r="L159" s="5">
        <v>14</v>
      </c>
      <c r="M159" s="5">
        <v>27</v>
      </c>
      <c r="N159" s="5">
        <v>1</v>
      </c>
      <c r="O159" s="5" t="s">
        <v>2325</v>
      </c>
      <c r="P159" s="10">
        <v>41820</v>
      </c>
    </row>
    <row r="160" spans="1:16" x14ac:dyDescent="0.25">
      <c r="A160" s="4">
        <v>159</v>
      </c>
      <c r="B160" s="30">
        <v>404159499</v>
      </c>
      <c r="C160" s="4" t="s">
        <v>2326</v>
      </c>
      <c r="D160" s="4" t="s">
        <v>2327</v>
      </c>
      <c r="E160" s="30">
        <v>4</v>
      </c>
      <c r="F160" s="4" t="s">
        <v>2255</v>
      </c>
      <c r="G160" s="35">
        <v>31024</v>
      </c>
      <c r="H160" s="30" t="s">
        <v>381</v>
      </c>
      <c r="I160" s="30" t="s">
        <v>41</v>
      </c>
      <c r="J160" s="20">
        <v>39860</v>
      </c>
      <c r="K160" s="4">
        <v>0</v>
      </c>
      <c r="L160" s="4">
        <v>13</v>
      </c>
      <c r="M160" s="4">
        <v>26</v>
      </c>
      <c r="N160" s="4">
        <v>1</v>
      </c>
      <c r="O160" s="4" t="s">
        <v>2328</v>
      </c>
      <c r="P160" s="11">
        <v>41820</v>
      </c>
    </row>
    <row r="161" spans="1:16" x14ac:dyDescent="0.25">
      <c r="A161" s="5">
        <v>160</v>
      </c>
      <c r="B161" s="29">
        <v>712885347</v>
      </c>
      <c r="C161" s="5" t="s">
        <v>2329</v>
      </c>
      <c r="D161" s="5" t="s">
        <v>2330</v>
      </c>
      <c r="E161" s="29">
        <v>3</v>
      </c>
      <c r="F161" s="5" t="s">
        <v>2331</v>
      </c>
      <c r="G161" s="34">
        <v>28140</v>
      </c>
      <c r="H161" s="29" t="s">
        <v>41</v>
      </c>
      <c r="I161" s="29" t="s">
        <v>41</v>
      </c>
      <c r="J161" s="18">
        <v>39834</v>
      </c>
      <c r="K161" s="5">
        <v>0</v>
      </c>
      <c r="L161" s="5">
        <v>74</v>
      </c>
      <c r="M161" s="5">
        <v>57</v>
      </c>
      <c r="N161" s="5">
        <v>1</v>
      </c>
      <c r="O161" s="5" t="s">
        <v>2332</v>
      </c>
      <c r="P161" s="10">
        <v>41820</v>
      </c>
    </row>
    <row r="162" spans="1:16" x14ac:dyDescent="0.25">
      <c r="A162" s="4">
        <v>161</v>
      </c>
      <c r="B162" s="30">
        <v>275962311</v>
      </c>
      <c r="C162" s="4" t="s">
        <v>2333</v>
      </c>
      <c r="D162" s="4" t="s">
        <v>2334</v>
      </c>
      <c r="E162" s="30">
        <v>4</v>
      </c>
      <c r="F162" s="4" t="s">
        <v>2335</v>
      </c>
      <c r="G162" s="35">
        <v>31084</v>
      </c>
      <c r="H162" s="30" t="s">
        <v>381</v>
      </c>
      <c r="I162" s="30" t="s">
        <v>41</v>
      </c>
      <c r="J162" s="20">
        <v>39797</v>
      </c>
      <c r="K162" s="4">
        <v>0</v>
      </c>
      <c r="L162" s="4">
        <v>74</v>
      </c>
      <c r="M162" s="4">
        <v>57</v>
      </c>
      <c r="N162" s="4">
        <v>1</v>
      </c>
      <c r="O162" s="4" t="s">
        <v>2336</v>
      </c>
      <c r="P162" s="11">
        <v>41820</v>
      </c>
    </row>
    <row r="163" spans="1:16" x14ac:dyDescent="0.25">
      <c r="A163" s="5">
        <v>162</v>
      </c>
      <c r="B163" s="29">
        <v>514829225</v>
      </c>
      <c r="C163" s="5" t="s">
        <v>2337</v>
      </c>
      <c r="D163" s="5" t="s">
        <v>2338</v>
      </c>
      <c r="E163" s="29">
        <v>4</v>
      </c>
      <c r="F163" s="5" t="s">
        <v>2335</v>
      </c>
      <c r="G163" s="34">
        <v>29580</v>
      </c>
      <c r="H163" s="29" t="s">
        <v>381</v>
      </c>
      <c r="I163" s="29" t="s">
        <v>1829</v>
      </c>
      <c r="J163" s="18">
        <v>39816</v>
      </c>
      <c r="K163" s="5">
        <v>0</v>
      </c>
      <c r="L163" s="5">
        <v>75</v>
      </c>
      <c r="M163" s="5">
        <v>57</v>
      </c>
      <c r="N163" s="5">
        <v>1</v>
      </c>
      <c r="O163" s="5" t="s">
        <v>2339</v>
      </c>
      <c r="P163" s="10">
        <v>41820</v>
      </c>
    </row>
    <row r="164" spans="1:16" x14ac:dyDescent="0.25">
      <c r="A164" s="4">
        <v>163</v>
      </c>
      <c r="B164" s="30">
        <v>377784364</v>
      </c>
      <c r="C164" s="4" t="s">
        <v>2340</v>
      </c>
      <c r="D164" s="4" t="s">
        <v>2341</v>
      </c>
      <c r="E164" s="30">
        <v>4</v>
      </c>
      <c r="F164" s="4" t="s">
        <v>2335</v>
      </c>
      <c r="G164" s="35">
        <v>32976</v>
      </c>
      <c r="H164" s="30" t="s">
        <v>41</v>
      </c>
      <c r="I164" s="30" t="s">
        <v>41</v>
      </c>
      <c r="J164" s="20">
        <v>39852</v>
      </c>
      <c r="K164" s="4">
        <v>0</v>
      </c>
      <c r="L164" s="4">
        <v>77</v>
      </c>
      <c r="M164" s="4">
        <v>58</v>
      </c>
      <c r="N164" s="4">
        <v>1</v>
      </c>
      <c r="O164" s="4" t="s">
        <v>2342</v>
      </c>
      <c r="P164" s="11">
        <v>41820</v>
      </c>
    </row>
    <row r="165" spans="1:16" x14ac:dyDescent="0.25">
      <c r="A165" s="5">
        <v>164</v>
      </c>
      <c r="B165" s="29">
        <v>65848458</v>
      </c>
      <c r="C165" s="5" t="s">
        <v>2343</v>
      </c>
      <c r="D165" s="5" t="s">
        <v>2344</v>
      </c>
      <c r="E165" s="29">
        <v>4</v>
      </c>
      <c r="F165" s="5" t="s">
        <v>2335</v>
      </c>
      <c r="G165" s="34">
        <v>32410</v>
      </c>
      <c r="H165" s="29" t="s">
        <v>381</v>
      </c>
      <c r="I165" s="29" t="s">
        <v>41</v>
      </c>
      <c r="J165" s="18">
        <v>39878</v>
      </c>
      <c r="K165" s="5">
        <v>0</v>
      </c>
      <c r="L165" s="5">
        <v>73</v>
      </c>
      <c r="M165" s="5">
        <v>56</v>
      </c>
      <c r="N165" s="5">
        <v>1</v>
      </c>
      <c r="O165" s="5" t="s">
        <v>2345</v>
      </c>
      <c r="P165" s="10">
        <v>41820</v>
      </c>
    </row>
    <row r="166" spans="1:16" x14ac:dyDescent="0.25">
      <c r="A166" s="4">
        <v>165</v>
      </c>
      <c r="B166" s="30">
        <v>539490372</v>
      </c>
      <c r="C166" s="4" t="s">
        <v>2346</v>
      </c>
      <c r="D166" s="4" t="s">
        <v>2347</v>
      </c>
      <c r="E166" s="30">
        <v>4</v>
      </c>
      <c r="F166" s="4" t="s">
        <v>2335</v>
      </c>
      <c r="G166" s="35">
        <v>32493</v>
      </c>
      <c r="H166" s="30" t="s">
        <v>41</v>
      </c>
      <c r="I166" s="30" t="s">
        <v>41</v>
      </c>
      <c r="J166" s="20">
        <v>39835</v>
      </c>
      <c r="K166" s="4">
        <v>0</v>
      </c>
      <c r="L166" s="4">
        <v>76</v>
      </c>
      <c r="M166" s="4">
        <v>58</v>
      </c>
      <c r="N166" s="4">
        <v>1</v>
      </c>
      <c r="O166" s="4" t="s">
        <v>2348</v>
      </c>
      <c r="P166" s="11">
        <v>41820</v>
      </c>
    </row>
    <row r="167" spans="1:16" x14ac:dyDescent="0.25">
      <c r="A167" s="5">
        <v>166</v>
      </c>
      <c r="B167" s="29">
        <v>60114406</v>
      </c>
      <c r="C167" s="5" t="s">
        <v>2349</v>
      </c>
      <c r="D167" s="5" t="s">
        <v>2350</v>
      </c>
      <c r="E167" s="29">
        <v>3</v>
      </c>
      <c r="F167" s="5" t="s">
        <v>2055</v>
      </c>
      <c r="G167" s="34">
        <v>30489</v>
      </c>
      <c r="H167" s="29" t="s">
        <v>381</v>
      </c>
      <c r="I167" s="29" t="s">
        <v>41</v>
      </c>
      <c r="J167" s="18">
        <v>39865</v>
      </c>
      <c r="K167" s="5">
        <v>0</v>
      </c>
      <c r="L167" s="5">
        <v>68</v>
      </c>
      <c r="M167" s="5">
        <v>54</v>
      </c>
      <c r="N167" s="5">
        <v>1</v>
      </c>
      <c r="O167" s="5" t="s">
        <v>2351</v>
      </c>
      <c r="P167" s="10">
        <v>41820</v>
      </c>
    </row>
    <row r="168" spans="1:16" x14ac:dyDescent="0.25">
      <c r="A168" s="4">
        <v>167</v>
      </c>
      <c r="B168" s="30">
        <v>498138869</v>
      </c>
      <c r="C168" s="4" t="s">
        <v>2352</v>
      </c>
      <c r="D168" s="4" t="s">
        <v>2353</v>
      </c>
      <c r="E168" s="30">
        <v>4</v>
      </c>
      <c r="F168" s="4" t="s">
        <v>2059</v>
      </c>
      <c r="G168" s="35">
        <v>29161</v>
      </c>
      <c r="H168" s="30" t="s">
        <v>381</v>
      </c>
      <c r="I168" s="30" t="s">
        <v>41</v>
      </c>
      <c r="J168" s="20">
        <v>39784</v>
      </c>
      <c r="K168" s="4">
        <v>0</v>
      </c>
      <c r="L168" s="4">
        <v>25</v>
      </c>
      <c r="M168" s="4">
        <v>32</v>
      </c>
      <c r="N168" s="4">
        <v>1</v>
      </c>
      <c r="O168" s="4" t="s">
        <v>2354</v>
      </c>
      <c r="P168" s="11">
        <v>41820</v>
      </c>
    </row>
    <row r="169" spans="1:16" x14ac:dyDescent="0.25">
      <c r="A169" s="5">
        <v>168</v>
      </c>
      <c r="B169" s="29">
        <v>271438431</v>
      </c>
      <c r="C169" s="5" t="s">
        <v>2355</v>
      </c>
      <c r="D169" s="5" t="s">
        <v>2356</v>
      </c>
      <c r="E169" s="29">
        <v>4</v>
      </c>
      <c r="F169" s="5" t="s">
        <v>2059</v>
      </c>
      <c r="G169" s="34">
        <v>30919</v>
      </c>
      <c r="H169" s="29" t="s">
        <v>381</v>
      </c>
      <c r="I169" s="29" t="s">
        <v>41</v>
      </c>
      <c r="J169" s="18">
        <v>39789</v>
      </c>
      <c r="K169" s="5">
        <v>0</v>
      </c>
      <c r="L169" s="5">
        <v>34</v>
      </c>
      <c r="M169" s="5">
        <v>37</v>
      </c>
      <c r="N169" s="5">
        <v>1</v>
      </c>
      <c r="O169" s="5" t="s">
        <v>2357</v>
      </c>
      <c r="P169" s="10">
        <v>41820</v>
      </c>
    </row>
    <row r="170" spans="1:16" x14ac:dyDescent="0.25">
      <c r="A170" s="4">
        <v>169</v>
      </c>
      <c r="B170" s="30">
        <v>351069889</v>
      </c>
      <c r="C170" s="4" t="s">
        <v>2358</v>
      </c>
      <c r="D170" s="4" t="s">
        <v>2359</v>
      </c>
      <c r="E170" s="30">
        <v>4</v>
      </c>
      <c r="F170" s="4" t="s">
        <v>2059</v>
      </c>
      <c r="G170" s="35">
        <v>30408</v>
      </c>
      <c r="H170" s="30" t="s">
        <v>381</v>
      </c>
      <c r="I170" s="30" t="s">
        <v>1829</v>
      </c>
      <c r="J170" s="20">
        <v>39796</v>
      </c>
      <c r="K170" s="4">
        <v>0</v>
      </c>
      <c r="L170" s="4">
        <v>31</v>
      </c>
      <c r="M170" s="4">
        <v>35</v>
      </c>
      <c r="N170" s="4">
        <v>1</v>
      </c>
      <c r="O170" s="4" t="s">
        <v>2360</v>
      </c>
      <c r="P170" s="11">
        <v>41820</v>
      </c>
    </row>
    <row r="171" spans="1:16" x14ac:dyDescent="0.25">
      <c r="A171" s="5">
        <v>170</v>
      </c>
      <c r="B171" s="29">
        <v>476115505</v>
      </c>
      <c r="C171" s="5" t="s">
        <v>2361</v>
      </c>
      <c r="D171" s="5" t="s">
        <v>2362</v>
      </c>
      <c r="E171" s="29">
        <v>4</v>
      </c>
      <c r="F171" s="5" t="s">
        <v>2059</v>
      </c>
      <c r="G171" s="34">
        <v>28231</v>
      </c>
      <c r="H171" s="29" t="s">
        <v>41</v>
      </c>
      <c r="I171" s="29" t="s">
        <v>41</v>
      </c>
      <c r="J171" s="18">
        <v>39803</v>
      </c>
      <c r="K171" s="5">
        <v>0</v>
      </c>
      <c r="L171" s="5">
        <v>26</v>
      </c>
      <c r="M171" s="5">
        <v>33</v>
      </c>
      <c r="N171" s="5">
        <v>1</v>
      </c>
      <c r="O171" s="5" t="s">
        <v>2363</v>
      </c>
      <c r="P171" s="10">
        <v>41820</v>
      </c>
    </row>
    <row r="172" spans="1:16" x14ac:dyDescent="0.25">
      <c r="A172" s="4">
        <v>171</v>
      </c>
      <c r="B172" s="30">
        <v>746373306</v>
      </c>
      <c r="C172" s="4" t="s">
        <v>2364</v>
      </c>
      <c r="D172" s="4" t="s">
        <v>2365</v>
      </c>
      <c r="E172" s="30">
        <v>4</v>
      </c>
      <c r="F172" s="4" t="s">
        <v>2059</v>
      </c>
      <c r="G172" s="35">
        <v>29801</v>
      </c>
      <c r="H172" s="30" t="s">
        <v>381</v>
      </c>
      <c r="I172" s="30" t="s">
        <v>41</v>
      </c>
      <c r="J172" s="20">
        <v>39815</v>
      </c>
      <c r="K172" s="4">
        <v>0</v>
      </c>
      <c r="L172" s="4">
        <v>32</v>
      </c>
      <c r="M172" s="4">
        <v>36</v>
      </c>
      <c r="N172" s="4">
        <v>1</v>
      </c>
      <c r="O172" s="4" t="s">
        <v>2366</v>
      </c>
      <c r="P172" s="11">
        <v>41820</v>
      </c>
    </row>
    <row r="173" spans="1:16" x14ac:dyDescent="0.25">
      <c r="A173" s="5">
        <v>172</v>
      </c>
      <c r="B173" s="29">
        <v>364818297</v>
      </c>
      <c r="C173" s="5" t="s">
        <v>2367</v>
      </c>
      <c r="D173" s="5" t="s">
        <v>2368</v>
      </c>
      <c r="E173" s="29">
        <v>4</v>
      </c>
      <c r="F173" s="5" t="s">
        <v>2059</v>
      </c>
      <c r="G173" s="34">
        <v>31709</v>
      </c>
      <c r="H173" s="29" t="s">
        <v>41</v>
      </c>
      <c r="I173" s="29" t="s">
        <v>41</v>
      </c>
      <c r="J173" s="18">
        <v>39829</v>
      </c>
      <c r="K173" s="5">
        <v>0</v>
      </c>
      <c r="L173" s="5">
        <v>22</v>
      </c>
      <c r="M173" s="5">
        <v>31</v>
      </c>
      <c r="N173" s="5">
        <v>1</v>
      </c>
      <c r="O173" s="5" t="s">
        <v>2369</v>
      </c>
      <c r="P173" s="10">
        <v>41820</v>
      </c>
    </row>
    <row r="174" spans="1:16" x14ac:dyDescent="0.25">
      <c r="A174" s="4">
        <v>173</v>
      </c>
      <c r="B174" s="30">
        <v>87268837</v>
      </c>
      <c r="C174" s="4" t="s">
        <v>2370</v>
      </c>
      <c r="D174" s="4" t="s">
        <v>2371</v>
      </c>
      <c r="E174" s="30">
        <v>4</v>
      </c>
      <c r="F174" s="4" t="s">
        <v>2059</v>
      </c>
      <c r="G174" s="35">
        <v>31973</v>
      </c>
      <c r="H174" s="30" t="s">
        <v>381</v>
      </c>
      <c r="I174" s="30" t="s">
        <v>41</v>
      </c>
      <c r="J174" s="20">
        <v>39834</v>
      </c>
      <c r="K174" s="4">
        <v>0</v>
      </c>
      <c r="L174" s="4">
        <v>33</v>
      </c>
      <c r="M174" s="4">
        <v>36</v>
      </c>
      <c r="N174" s="4">
        <v>1</v>
      </c>
      <c r="O174" s="4" t="s">
        <v>2372</v>
      </c>
      <c r="P174" s="11">
        <v>41820</v>
      </c>
    </row>
    <row r="175" spans="1:16" x14ac:dyDescent="0.25">
      <c r="A175" s="5">
        <v>174</v>
      </c>
      <c r="B175" s="29">
        <v>585408256</v>
      </c>
      <c r="C175" s="5" t="s">
        <v>2373</v>
      </c>
      <c r="D175" s="5" t="s">
        <v>2374</v>
      </c>
      <c r="E175" s="29">
        <v>4</v>
      </c>
      <c r="F175" s="5" t="s">
        <v>2059</v>
      </c>
      <c r="G175" s="34">
        <v>31417</v>
      </c>
      <c r="H175" s="29" t="s">
        <v>381</v>
      </c>
      <c r="I175" s="29" t="s">
        <v>41</v>
      </c>
      <c r="J175" s="18">
        <v>39840</v>
      </c>
      <c r="K175" s="5">
        <v>0</v>
      </c>
      <c r="L175" s="5">
        <v>28</v>
      </c>
      <c r="M175" s="5">
        <v>34</v>
      </c>
      <c r="N175" s="5">
        <v>1</v>
      </c>
      <c r="O175" s="5" t="s">
        <v>2375</v>
      </c>
      <c r="P175" s="10">
        <v>41820</v>
      </c>
    </row>
    <row r="176" spans="1:16" x14ac:dyDescent="0.25">
      <c r="A176" s="4">
        <v>175</v>
      </c>
      <c r="B176" s="30">
        <v>259388196</v>
      </c>
      <c r="C176" s="4" t="s">
        <v>2376</v>
      </c>
      <c r="D176" s="4" t="s">
        <v>2377</v>
      </c>
      <c r="E176" s="30">
        <v>4</v>
      </c>
      <c r="F176" s="4" t="s">
        <v>2059</v>
      </c>
      <c r="G176" s="35">
        <v>32516</v>
      </c>
      <c r="H176" s="30" t="s">
        <v>41</v>
      </c>
      <c r="I176" s="30" t="s">
        <v>41</v>
      </c>
      <c r="J176" s="20">
        <v>39846</v>
      </c>
      <c r="K176" s="4">
        <v>0</v>
      </c>
      <c r="L176" s="4">
        <v>23</v>
      </c>
      <c r="M176" s="4">
        <v>31</v>
      </c>
      <c r="N176" s="4">
        <v>1</v>
      </c>
      <c r="O176" s="4" t="s">
        <v>2378</v>
      </c>
      <c r="P176" s="11">
        <v>41820</v>
      </c>
    </row>
    <row r="177" spans="1:16" x14ac:dyDescent="0.25">
      <c r="A177" s="5">
        <v>176</v>
      </c>
      <c r="B177" s="29">
        <v>860123571</v>
      </c>
      <c r="C177" s="5" t="s">
        <v>2379</v>
      </c>
      <c r="D177" s="5" t="s">
        <v>2380</v>
      </c>
      <c r="E177" s="29">
        <v>4</v>
      </c>
      <c r="F177" s="5" t="s">
        <v>2059</v>
      </c>
      <c r="G177" s="34">
        <v>31313</v>
      </c>
      <c r="H177" s="29" t="s">
        <v>41</v>
      </c>
      <c r="I177" s="29" t="s">
        <v>41</v>
      </c>
      <c r="J177" s="18">
        <v>39858</v>
      </c>
      <c r="K177" s="5">
        <v>0</v>
      </c>
      <c r="L177" s="5">
        <v>29</v>
      </c>
      <c r="M177" s="5">
        <v>34</v>
      </c>
      <c r="N177" s="5">
        <v>1</v>
      </c>
      <c r="O177" s="5" t="s">
        <v>2381</v>
      </c>
      <c r="P177" s="10">
        <v>41820</v>
      </c>
    </row>
    <row r="178" spans="1:16" x14ac:dyDescent="0.25">
      <c r="A178" s="4">
        <v>177</v>
      </c>
      <c r="B178" s="30">
        <v>551346974</v>
      </c>
      <c r="C178" s="4" t="s">
        <v>2382</v>
      </c>
      <c r="D178" s="4" t="s">
        <v>2383</v>
      </c>
      <c r="E178" s="30">
        <v>4</v>
      </c>
      <c r="F178" s="4" t="s">
        <v>2059</v>
      </c>
      <c r="G178" s="35">
        <v>29993</v>
      </c>
      <c r="H178" s="30" t="s">
        <v>41</v>
      </c>
      <c r="I178" s="30" t="s">
        <v>41</v>
      </c>
      <c r="J178" s="20">
        <v>39865</v>
      </c>
      <c r="K178" s="4">
        <v>0</v>
      </c>
      <c r="L178" s="4">
        <v>24</v>
      </c>
      <c r="M178" s="4">
        <v>32</v>
      </c>
      <c r="N178" s="4">
        <v>1</v>
      </c>
      <c r="O178" s="4" t="s">
        <v>2384</v>
      </c>
      <c r="P178" s="11">
        <v>41820</v>
      </c>
    </row>
    <row r="179" spans="1:16" x14ac:dyDescent="0.25">
      <c r="A179" s="5">
        <v>178</v>
      </c>
      <c r="B179" s="29">
        <v>568626529</v>
      </c>
      <c r="C179" s="5" t="s">
        <v>2385</v>
      </c>
      <c r="D179" s="5" t="s">
        <v>2386</v>
      </c>
      <c r="E179" s="29">
        <v>4</v>
      </c>
      <c r="F179" s="5" t="s">
        <v>2059</v>
      </c>
      <c r="G179" s="34">
        <v>30034</v>
      </c>
      <c r="H179" s="29" t="s">
        <v>381</v>
      </c>
      <c r="I179" s="29" t="s">
        <v>41</v>
      </c>
      <c r="J179" s="18">
        <v>39875</v>
      </c>
      <c r="K179" s="5">
        <v>0</v>
      </c>
      <c r="L179" s="5">
        <v>27</v>
      </c>
      <c r="M179" s="5">
        <v>33</v>
      </c>
      <c r="N179" s="5">
        <v>1</v>
      </c>
      <c r="O179" s="5" t="s">
        <v>2387</v>
      </c>
      <c r="P179" s="10">
        <v>41820</v>
      </c>
    </row>
    <row r="180" spans="1:16" x14ac:dyDescent="0.25">
      <c r="A180" s="4">
        <v>179</v>
      </c>
      <c r="B180" s="30">
        <v>587567941</v>
      </c>
      <c r="C180" s="4" t="s">
        <v>2388</v>
      </c>
      <c r="D180" s="4" t="s">
        <v>2389</v>
      </c>
      <c r="E180" s="30">
        <v>4</v>
      </c>
      <c r="F180" s="4" t="s">
        <v>2059</v>
      </c>
      <c r="G180" s="35">
        <v>27348</v>
      </c>
      <c r="H180" s="30" t="s">
        <v>381</v>
      </c>
      <c r="I180" s="30" t="s">
        <v>41</v>
      </c>
      <c r="J180" s="20">
        <v>39877</v>
      </c>
      <c r="K180" s="4">
        <v>0</v>
      </c>
      <c r="L180" s="4">
        <v>30</v>
      </c>
      <c r="M180" s="4">
        <v>35</v>
      </c>
      <c r="N180" s="4">
        <v>1</v>
      </c>
      <c r="O180" s="4" t="s">
        <v>2390</v>
      </c>
      <c r="P180" s="11">
        <v>41820</v>
      </c>
    </row>
    <row r="181" spans="1:16" x14ac:dyDescent="0.25">
      <c r="A181" s="5">
        <v>180</v>
      </c>
      <c r="B181" s="29">
        <v>862951447</v>
      </c>
      <c r="C181" s="5" t="s">
        <v>2391</v>
      </c>
      <c r="D181" s="5" t="s">
        <v>2392</v>
      </c>
      <c r="E181" s="29">
        <v>3</v>
      </c>
      <c r="F181" s="5" t="s">
        <v>2251</v>
      </c>
      <c r="G181" s="34">
        <v>31004</v>
      </c>
      <c r="H181" s="29" t="s">
        <v>381</v>
      </c>
      <c r="I181" s="29" t="s">
        <v>1829</v>
      </c>
      <c r="J181" s="18">
        <v>39864</v>
      </c>
      <c r="K181" s="5">
        <v>0</v>
      </c>
      <c r="L181" s="5">
        <v>42</v>
      </c>
      <c r="M181" s="5">
        <v>41</v>
      </c>
      <c r="N181" s="5">
        <v>1</v>
      </c>
      <c r="O181" s="5" t="s">
        <v>2393</v>
      </c>
      <c r="P181" s="10">
        <v>41820</v>
      </c>
    </row>
    <row r="182" spans="1:16" x14ac:dyDescent="0.25">
      <c r="A182" s="4">
        <v>181</v>
      </c>
      <c r="B182" s="30">
        <v>545337468</v>
      </c>
      <c r="C182" s="4" t="s">
        <v>2394</v>
      </c>
      <c r="D182" s="4" t="s">
        <v>2395</v>
      </c>
      <c r="E182" s="30">
        <v>4</v>
      </c>
      <c r="F182" s="4" t="s">
        <v>2255</v>
      </c>
      <c r="G182" s="35">
        <v>31003</v>
      </c>
      <c r="H182" s="30" t="s">
        <v>381</v>
      </c>
      <c r="I182" s="30" t="s">
        <v>41</v>
      </c>
      <c r="J182" s="20">
        <v>39791</v>
      </c>
      <c r="K182" s="4">
        <v>0</v>
      </c>
      <c r="L182" s="4">
        <v>20</v>
      </c>
      <c r="M182" s="4">
        <v>30</v>
      </c>
      <c r="N182" s="4">
        <v>1</v>
      </c>
      <c r="O182" s="4" t="s">
        <v>2396</v>
      </c>
      <c r="P182" s="11">
        <v>41820</v>
      </c>
    </row>
    <row r="183" spans="1:16" x14ac:dyDescent="0.25">
      <c r="A183" s="5">
        <v>182</v>
      </c>
      <c r="B183" s="29">
        <v>368920189</v>
      </c>
      <c r="C183" s="5" t="s">
        <v>2397</v>
      </c>
      <c r="D183" s="5" t="s">
        <v>2398</v>
      </c>
      <c r="E183" s="29">
        <v>4</v>
      </c>
      <c r="F183" s="5" t="s">
        <v>2255</v>
      </c>
      <c r="G183" s="34">
        <v>31747</v>
      </c>
      <c r="H183" s="29" t="s">
        <v>381</v>
      </c>
      <c r="I183" s="29" t="s">
        <v>41</v>
      </c>
      <c r="J183" s="18">
        <v>39810</v>
      </c>
      <c r="K183" s="5">
        <v>0</v>
      </c>
      <c r="L183" s="5">
        <v>21</v>
      </c>
      <c r="M183" s="5">
        <v>30</v>
      </c>
      <c r="N183" s="5">
        <v>1</v>
      </c>
      <c r="O183" s="5" t="s">
        <v>2399</v>
      </c>
      <c r="P183" s="10">
        <v>41820</v>
      </c>
    </row>
    <row r="184" spans="1:16" x14ac:dyDescent="0.25">
      <c r="A184" s="4">
        <v>183</v>
      </c>
      <c r="B184" s="30">
        <v>969985265</v>
      </c>
      <c r="C184" s="4" t="s">
        <v>2400</v>
      </c>
      <c r="D184" s="4" t="s">
        <v>2401</v>
      </c>
      <c r="E184" s="30">
        <v>4</v>
      </c>
      <c r="F184" s="4" t="s">
        <v>2255</v>
      </c>
      <c r="G184" s="35">
        <v>29038</v>
      </c>
      <c r="H184" s="30" t="s">
        <v>41</v>
      </c>
      <c r="I184" s="30" t="s">
        <v>1829</v>
      </c>
      <c r="J184" s="20">
        <v>39835</v>
      </c>
      <c r="K184" s="4">
        <v>0</v>
      </c>
      <c r="L184" s="4">
        <v>17</v>
      </c>
      <c r="M184" s="4">
        <v>28</v>
      </c>
      <c r="N184" s="4">
        <v>1</v>
      </c>
      <c r="O184" s="4" t="s">
        <v>2402</v>
      </c>
      <c r="P184" s="11">
        <v>41820</v>
      </c>
    </row>
    <row r="185" spans="1:16" x14ac:dyDescent="0.25">
      <c r="A185" s="5">
        <v>184</v>
      </c>
      <c r="B185" s="29">
        <v>305522471</v>
      </c>
      <c r="C185" s="5" t="s">
        <v>2403</v>
      </c>
      <c r="D185" s="5" t="s">
        <v>2404</v>
      </c>
      <c r="E185" s="29">
        <v>4</v>
      </c>
      <c r="F185" s="5" t="s">
        <v>2255</v>
      </c>
      <c r="G185" s="34">
        <v>31507</v>
      </c>
      <c r="H185" s="29" t="s">
        <v>41</v>
      </c>
      <c r="I185" s="29" t="s">
        <v>41</v>
      </c>
      <c r="J185" s="18">
        <v>39853</v>
      </c>
      <c r="K185" s="5">
        <v>0</v>
      </c>
      <c r="L185" s="5">
        <v>18</v>
      </c>
      <c r="M185" s="5">
        <v>29</v>
      </c>
      <c r="N185" s="5">
        <v>1</v>
      </c>
      <c r="O185" s="5" t="s">
        <v>2405</v>
      </c>
      <c r="P185" s="10">
        <v>41820</v>
      </c>
    </row>
    <row r="186" spans="1:16" x14ac:dyDescent="0.25">
      <c r="A186" s="4">
        <v>185</v>
      </c>
      <c r="B186" s="30">
        <v>621932914</v>
      </c>
      <c r="C186" s="4" t="s">
        <v>2406</v>
      </c>
      <c r="D186" s="4" t="s">
        <v>2407</v>
      </c>
      <c r="E186" s="30">
        <v>4</v>
      </c>
      <c r="F186" s="4" t="s">
        <v>2255</v>
      </c>
      <c r="G186" s="35">
        <v>27749</v>
      </c>
      <c r="H186" s="30" t="s">
        <v>381</v>
      </c>
      <c r="I186" s="30" t="s">
        <v>41</v>
      </c>
      <c r="J186" s="20">
        <v>39872</v>
      </c>
      <c r="K186" s="4">
        <v>0</v>
      </c>
      <c r="L186" s="4">
        <v>19</v>
      </c>
      <c r="M186" s="4">
        <v>29</v>
      </c>
      <c r="N186" s="4">
        <v>1</v>
      </c>
      <c r="O186" s="4" t="s">
        <v>2408</v>
      </c>
      <c r="P186" s="11">
        <v>41820</v>
      </c>
    </row>
    <row r="187" spans="1:16" x14ac:dyDescent="0.25">
      <c r="A187" s="5">
        <v>186</v>
      </c>
      <c r="B187" s="29">
        <v>551834634</v>
      </c>
      <c r="C187" s="5" t="s">
        <v>2409</v>
      </c>
      <c r="D187" s="5" t="s">
        <v>2410</v>
      </c>
      <c r="E187" s="29">
        <v>3</v>
      </c>
      <c r="F187" s="5" t="s">
        <v>2331</v>
      </c>
      <c r="G187" s="34">
        <v>33017</v>
      </c>
      <c r="H187" s="29" t="s">
        <v>381</v>
      </c>
      <c r="I187" s="29" t="s">
        <v>41</v>
      </c>
      <c r="J187" s="18">
        <v>39852</v>
      </c>
      <c r="K187" s="5">
        <v>0</v>
      </c>
      <c r="L187" s="5">
        <v>75</v>
      </c>
      <c r="M187" s="5">
        <v>57</v>
      </c>
      <c r="N187" s="5">
        <v>1</v>
      </c>
      <c r="O187" s="5" t="s">
        <v>2411</v>
      </c>
      <c r="P187" s="10">
        <v>41820</v>
      </c>
    </row>
    <row r="188" spans="1:16" x14ac:dyDescent="0.25">
      <c r="A188" s="4">
        <v>187</v>
      </c>
      <c r="B188" s="30">
        <v>713403643</v>
      </c>
      <c r="C188" s="4" t="s">
        <v>2412</v>
      </c>
      <c r="D188" s="4" t="s">
        <v>2413</v>
      </c>
      <c r="E188" s="30">
        <v>4</v>
      </c>
      <c r="F188" s="4" t="s">
        <v>2335</v>
      </c>
      <c r="G188" s="35">
        <v>32613</v>
      </c>
      <c r="H188" s="30" t="s">
        <v>41</v>
      </c>
      <c r="I188" s="30" t="s">
        <v>1829</v>
      </c>
      <c r="J188" s="20">
        <v>39791</v>
      </c>
      <c r="K188" s="4">
        <v>0</v>
      </c>
      <c r="L188" s="4">
        <v>79</v>
      </c>
      <c r="M188" s="4">
        <v>59</v>
      </c>
      <c r="N188" s="4">
        <v>1</v>
      </c>
      <c r="O188" s="4" t="s">
        <v>2414</v>
      </c>
      <c r="P188" s="11">
        <v>41820</v>
      </c>
    </row>
    <row r="189" spans="1:16" x14ac:dyDescent="0.25">
      <c r="A189" s="5">
        <v>188</v>
      </c>
      <c r="B189" s="29">
        <v>435234965</v>
      </c>
      <c r="C189" s="5" t="s">
        <v>2415</v>
      </c>
      <c r="D189" s="5" t="s">
        <v>2416</v>
      </c>
      <c r="E189" s="29">
        <v>4</v>
      </c>
      <c r="F189" s="5" t="s">
        <v>2335</v>
      </c>
      <c r="G189" s="34">
        <v>31375</v>
      </c>
      <c r="H189" s="29" t="s">
        <v>41</v>
      </c>
      <c r="I189" s="29" t="s">
        <v>41</v>
      </c>
      <c r="J189" s="18">
        <v>39809</v>
      </c>
      <c r="K189" s="5">
        <v>0</v>
      </c>
      <c r="L189" s="5">
        <v>80</v>
      </c>
      <c r="M189" s="5">
        <v>60</v>
      </c>
      <c r="N189" s="5">
        <v>1</v>
      </c>
      <c r="O189" s="5" t="s">
        <v>2417</v>
      </c>
      <c r="P189" s="10">
        <v>41820</v>
      </c>
    </row>
    <row r="190" spans="1:16" x14ac:dyDescent="0.25">
      <c r="A190" s="4">
        <v>189</v>
      </c>
      <c r="B190" s="30">
        <v>187369436</v>
      </c>
      <c r="C190" s="4" t="s">
        <v>2418</v>
      </c>
      <c r="D190" s="4" t="s">
        <v>2419</v>
      </c>
      <c r="E190" s="30">
        <v>4</v>
      </c>
      <c r="F190" s="4" t="s">
        <v>2335</v>
      </c>
      <c r="G190" s="35">
        <v>26504</v>
      </c>
      <c r="H190" s="30" t="s">
        <v>381</v>
      </c>
      <c r="I190" s="30" t="s">
        <v>1829</v>
      </c>
      <c r="J190" s="20">
        <v>39828</v>
      </c>
      <c r="K190" s="4">
        <v>0</v>
      </c>
      <c r="L190" s="4">
        <v>81</v>
      </c>
      <c r="M190" s="4">
        <v>60</v>
      </c>
      <c r="N190" s="4">
        <v>1</v>
      </c>
      <c r="O190" s="4" t="s">
        <v>2420</v>
      </c>
      <c r="P190" s="11">
        <v>41820</v>
      </c>
    </row>
    <row r="191" spans="1:16" x14ac:dyDescent="0.25">
      <c r="A191" s="5">
        <v>190</v>
      </c>
      <c r="B191" s="29">
        <v>456839592</v>
      </c>
      <c r="C191" s="5" t="s">
        <v>2421</v>
      </c>
      <c r="D191" s="5" t="s">
        <v>2422</v>
      </c>
      <c r="E191" s="29">
        <v>4</v>
      </c>
      <c r="F191" s="5" t="s">
        <v>2335</v>
      </c>
      <c r="G191" s="34">
        <v>31106</v>
      </c>
      <c r="H191" s="29" t="s">
        <v>381</v>
      </c>
      <c r="I191" s="29" t="s">
        <v>41</v>
      </c>
      <c r="J191" s="18">
        <v>39846</v>
      </c>
      <c r="K191" s="5">
        <v>0</v>
      </c>
      <c r="L191" s="5">
        <v>82</v>
      </c>
      <c r="M191" s="5">
        <v>61</v>
      </c>
      <c r="N191" s="5">
        <v>1</v>
      </c>
      <c r="O191" s="5" t="s">
        <v>2423</v>
      </c>
      <c r="P191" s="10">
        <v>41820</v>
      </c>
    </row>
    <row r="192" spans="1:16" x14ac:dyDescent="0.25">
      <c r="A192" s="4">
        <v>191</v>
      </c>
      <c r="B192" s="30">
        <v>399658727</v>
      </c>
      <c r="C192" s="4" t="s">
        <v>2424</v>
      </c>
      <c r="D192" s="4" t="s">
        <v>2425</v>
      </c>
      <c r="E192" s="30">
        <v>4</v>
      </c>
      <c r="F192" s="4" t="s">
        <v>2335</v>
      </c>
      <c r="G192" s="35">
        <v>32216</v>
      </c>
      <c r="H192" s="30" t="s">
        <v>381</v>
      </c>
      <c r="I192" s="30" t="s">
        <v>41</v>
      </c>
      <c r="J192" s="20">
        <v>39870</v>
      </c>
      <c r="K192" s="4">
        <v>0</v>
      </c>
      <c r="L192" s="4">
        <v>78</v>
      </c>
      <c r="M192" s="4">
        <v>59</v>
      </c>
      <c r="N192" s="4">
        <v>1</v>
      </c>
      <c r="O192" s="4" t="s">
        <v>2426</v>
      </c>
      <c r="P192" s="11">
        <v>41820</v>
      </c>
    </row>
    <row r="193" spans="1:16" x14ac:dyDescent="0.25">
      <c r="A193" s="5">
        <v>192</v>
      </c>
      <c r="B193" s="29">
        <v>634335025</v>
      </c>
      <c r="C193" s="5" t="s">
        <v>2427</v>
      </c>
      <c r="D193" s="5" t="s">
        <v>2428</v>
      </c>
      <c r="E193" s="29">
        <v>3</v>
      </c>
      <c r="F193" s="5" t="s">
        <v>2078</v>
      </c>
      <c r="G193" s="34">
        <v>30375</v>
      </c>
      <c r="H193" s="29" t="s">
        <v>41</v>
      </c>
      <c r="I193" s="29" t="s">
        <v>1829</v>
      </c>
      <c r="J193" s="18">
        <v>39877</v>
      </c>
      <c r="K193" s="5">
        <v>0</v>
      </c>
      <c r="L193" s="5">
        <v>71</v>
      </c>
      <c r="M193" s="5">
        <v>55</v>
      </c>
      <c r="N193" s="5">
        <v>1</v>
      </c>
      <c r="O193" s="5" t="s">
        <v>2429</v>
      </c>
      <c r="P193" s="10">
        <v>41820</v>
      </c>
    </row>
    <row r="194" spans="1:16" x14ac:dyDescent="0.25">
      <c r="A194" s="4">
        <v>193</v>
      </c>
      <c r="B194" s="30">
        <v>761597760</v>
      </c>
      <c r="C194" s="4" t="s">
        <v>2430</v>
      </c>
      <c r="D194" s="4" t="s">
        <v>2431</v>
      </c>
      <c r="E194" s="30">
        <v>4</v>
      </c>
      <c r="F194" s="4" t="s">
        <v>2082</v>
      </c>
      <c r="G194" s="35">
        <v>32482</v>
      </c>
      <c r="H194" s="30" t="s">
        <v>381</v>
      </c>
      <c r="I194" s="30" t="s">
        <v>41</v>
      </c>
      <c r="J194" s="20">
        <v>39788</v>
      </c>
      <c r="K194" s="4">
        <v>0</v>
      </c>
      <c r="L194" s="4">
        <v>52</v>
      </c>
      <c r="M194" s="4">
        <v>46</v>
      </c>
      <c r="N194" s="4">
        <v>1</v>
      </c>
      <c r="O194" s="4" t="s">
        <v>2432</v>
      </c>
      <c r="P194" s="11">
        <v>41820</v>
      </c>
    </row>
    <row r="195" spans="1:16" x14ac:dyDescent="0.25">
      <c r="A195" s="5">
        <v>194</v>
      </c>
      <c r="B195" s="29">
        <v>295971920</v>
      </c>
      <c r="C195" s="5" t="s">
        <v>2433</v>
      </c>
      <c r="D195" s="5" t="s">
        <v>2434</v>
      </c>
      <c r="E195" s="29">
        <v>4</v>
      </c>
      <c r="F195" s="5" t="s">
        <v>2082</v>
      </c>
      <c r="G195" s="34">
        <v>32684</v>
      </c>
      <c r="H195" s="29" t="s">
        <v>381</v>
      </c>
      <c r="I195" s="29" t="s">
        <v>41</v>
      </c>
      <c r="J195" s="18">
        <v>39794</v>
      </c>
      <c r="K195" s="5">
        <v>0</v>
      </c>
      <c r="L195" s="5">
        <v>47</v>
      </c>
      <c r="M195" s="5">
        <v>43</v>
      </c>
      <c r="N195" s="5">
        <v>1</v>
      </c>
      <c r="O195" s="5" t="s">
        <v>2435</v>
      </c>
      <c r="P195" s="10">
        <v>41820</v>
      </c>
    </row>
    <row r="196" spans="1:16" x14ac:dyDescent="0.25">
      <c r="A196" s="4">
        <v>195</v>
      </c>
      <c r="B196" s="30">
        <v>918737118</v>
      </c>
      <c r="C196" s="4" t="s">
        <v>2436</v>
      </c>
      <c r="D196" s="4" t="s">
        <v>2437</v>
      </c>
      <c r="E196" s="30">
        <v>4</v>
      </c>
      <c r="F196" s="4" t="s">
        <v>2082</v>
      </c>
      <c r="G196" s="35">
        <v>31406</v>
      </c>
      <c r="H196" s="30" t="s">
        <v>381</v>
      </c>
      <c r="I196" s="30" t="s">
        <v>41</v>
      </c>
      <c r="J196" s="20">
        <v>39799</v>
      </c>
      <c r="K196" s="4">
        <v>0</v>
      </c>
      <c r="L196" s="4">
        <v>58</v>
      </c>
      <c r="M196" s="4">
        <v>49</v>
      </c>
      <c r="N196" s="4">
        <v>1</v>
      </c>
      <c r="O196" s="4" t="s">
        <v>2438</v>
      </c>
      <c r="P196" s="11">
        <v>41820</v>
      </c>
    </row>
    <row r="197" spans="1:16" x14ac:dyDescent="0.25">
      <c r="A197" s="5">
        <v>196</v>
      </c>
      <c r="B197" s="29">
        <v>370487086</v>
      </c>
      <c r="C197" s="5" t="s">
        <v>2439</v>
      </c>
      <c r="D197" s="5" t="s">
        <v>2440</v>
      </c>
      <c r="E197" s="29">
        <v>4</v>
      </c>
      <c r="F197" s="5" t="s">
        <v>2082</v>
      </c>
      <c r="G197" s="34">
        <v>29498</v>
      </c>
      <c r="H197" s="29" t="s">
        <v>41</v>
      </c>
      <c r="I197" s="29" t="s">
        <v>41</v>
      </c>
      <c r="J197" s="18">
        <v>39806</v>
      </c>
      <c r="K197" s="5">
        <v>0</v>
      </c>
      <c r="L197" s="5">
        <v>53</v>
      </c>
      <c r="M197" s="5">
        <v>46</v>
      </c>
      <c r="N197" s="5">
        <v>1</v>
      </c>
      <c r="O197" s="5" t="s">
        <v>2441</v>
      </c>
      <c r="P197" s="10">
        <v>41820</v>
      </c>
    </row>
    <row r="198" spans="1:16" x14ac:dyDescent="0.25">
      <c r="A198" s="4">
        <v>197</v>
      </c>
      <c r="B198" s="30">
        <v>632092621</v>
      </c>
      <c r="C198" s="4" t="s">
        <v>2442</v>
      </c>
      <c r="D198" s="4" t="s">
        <v>2443</v>
      </c>
      <c r="E198" s="30">
        <v>4</v>
      </c>
      <c r="F198" s="4" t="s">
        <v>2082</v>
      </c>
      <c r="G198" s="35">
        <v>28402</v>
      </c>
      <c r="H198" s="30" t="s">
        <v>41</v>
      </c>
      <c r="I198" s="30" t="s">
        <v>41</v>
      </c>
      <c r="J198" s="20">
        <v>39813</v>
      </c>
      <c r="K198" s="4">
        <v>0</v>
      </c>
      <c r="L198" s="4">
        <v>48</v>
      </c>
      <c r="M198" s="4">
        <v>44</v>
      </c>
      <c r="N198" s="4">
        <v>1</v>
      </c>
      <c r="O198" s="4" t="s">
        <v>2444</v>
      </c>
      <c r="P198" s="11">
        <v>41820</v>
      </c>
    </row>
    <row r="199" spans="1:16" x14ac:dyDescent="0.25">
      <c r="A199" s="5">
        <v>198</v>
      </c>
      <c r="B199" s="29">
        <v>19312190</v>
      </c>
      <c r="C199" s="5" t="s">
        <v>2445</v>
      </c>
      <c r="D199" s="5" t="s">
        <v>2446</v>
      </c>
      <c r="E199" s="29">
        <v>4</v>
      </c>
      <c r="F199" s="5" t="s">
        <v>2082</v>
      </c>
      <c r="G199" s="34">
        <v>32473</v>
      </c>
      <c r="H199" s="29" t="s">
        <v>41</v>
      </c>
      <c r="I199" s="29" t="s">
        <v>1829</v>
      </c>
      <c r="J199" s="18">
        <v>39817</v>
      </c>
      <c r="K199" s="5">
        <v>0</v>
      </c>
      <c r="L199" s="5">
        <v>49</v>
      </c>
      <c r="M199" s="5">
        <v>44</v>
      </c>
      <c r="N199" s="5">
        <v>1</v>
      </c>
      <c r="O199" s="5" t="s">
        <v>2447</v>
      </c>
      <c r="P199" s="10">
        <v>41820</v>
      </c>
    </row>
    <row r="200" spans="1:16" x14ac:dyDescent="0.25">
      <c r="A200" s="4">
        <v>199</v>
      </c>
      <c r="B200" s="30">
        <v>992874797</v>
      </c>
      <c r="C200" s="4" t="s">
        <v>2448</v>
      </c>
      <c r="D200" s="4" t="s">
        <v>2449</v>
      </c>
      <c r="E200" s="30">
        <v>4</v>
      </c>
      <c r="F200" s="4" t="s">
        <v>2082</v>
      </c>
      <c r="G200" s="35">
        <v>31818</v>
      </c>
      <c r="H200" s="30" t="s">
        <v>41</v>
      </c>
      <c r="I200" s="30" t="s">
        <v>1829</v>
      </c>
      <c r="J200" s="20">
        <v>39825</v>
      </c>
      <c r="K200" s="4">
        <v>0</v>
      </c>
      <c r="L200" s="4">
        <v>54</v>
      </c>
      <c r="M200" s="4">
        <v>47</v>
      </c>
      <c r="N200" s="4">
        <v>1</v>
      </c>
      <c r="O200" s="4" t="s">
        <v>2450</v>
      </c>
      <c r="P200" s="11">
        <v>41820</v>
      </c>
    </row>
    <row r="201" spans="1:16" x14ac:dyDescent="0.25">
      <c r="A201" s="5">
        <v>200</v>
      </c>
      <c r="B201" s="29">
        <v>749211824</v>
      </c>
      <c r="C201" s="5" t="s">
        <v>2451</v>
      </c>
      <c r="D201" s="5" t="s">
        <v>2452</v>
      </c>
      <c r="E201" s="29">
        <v>4</v>
      </c>
      <c r="F201" s="5" t="s">
        <v>2082</v>
      </c>
      <c r="G201" s="34">
        <v>32026</v>
      </c>
      <c r="H201" s="29" t="s">
        <v>41</v>
      </c>
      <c r="I201" s="29" t="s">
        <v>41</v>
      </c>
      <c r="J201" s="18">
        <v>39830</v>
      </c>
      <c r="K201" s="5">
        <v>0</v>
      </c>
      <c r="L201" s="5">
        <v>56</v>
      </c>
      <c r="M201" s="5">
        <v>48</v>
      </c>
      <c r="N201" s="5">
        <v>1</v>
      </c>
      <c r="O201" s="5" t="s">
        <v>2453</v>
      </c>
      <c r="P201" s="10">
        <v>41820</v>
      </c>
    </row>
    <row r="202" spans="1:16" x14ac:dyDescent="0.25">
      <c r="A202" s="4">
        <v>201</v>
      </c>
      <c r="B202" s="30">
        <v>746202040</v>
      </c>
      <c r="C202" s="4" t="s">
        <v>2454</v>
      </c>
      <c r="D202" s="4" t="s">
        <v>2455</v>
      </c>
      <c r="E202" s="30">
        <v>4</v>
      </c>
      <c r="F202" s="4" t="s">
        <v>2082</v>
      </c>
      <c r="G202" s="35">
        <v>28166</v>
      </c>
      <c r="H202" s="30" t="s">
        <v>381</v>
      </c>
      <c r="I202" s="30" t="s">
        <v>41</v>
      </c>
      <c r="J202" s="20">
        <v>39842</v>
      </c>
      <c r="K202" s="4">
        <v>0</v>
      </c>
      <c r="L202" s="4">
        <v>55</v>
      </c>
      <c r="M202" s="4">
        <v>47</v>
      </c>
      <c r="N202" s="4">
        <v>1</v>
      </c>
      <c r="O202" s="4" t="s">
        <v>2456</v>
      </c>
      <c r="P202" s="11">
        <v>41820</v>
      </c>
    </row>
    <row r="203" spans="1:16" x14ac:dyDescent="0.25">
      <c r="A203" s="5">
        <v>202</v>
      </c>
      <c r="B203" s="29">
        <v>436757988</v>
      </c>
      <c r="C203" s="5" t="s">
        <v>2457</v>
      </c>
      <c r="D203" s="5" t="s">
        <v>2458</v>
      </c>
      <c r="E203" s="29">
        <v>4</v>
      </c>
      <c r="F203" s="5" t="s">
        <v>2082</v>
      </c>
      <c r="G203" s="34">
        <v>32822</v>
      </c>
      <c r="H203" s="29" t="s">
        <v>381</v>
      </c>
      <c r="I203" s="29" t="s">
        <v>41</v>
      </c>
      <c r="J203" s="18">
        <v>39849</v>
      </c>
      <c r="K203" s="5">
        <v>0</v>
      </c>
      <c r="L203" s="5">
        <v>50</v>
      </c>
      <c r="M203" s="5">
        <v>45</v>
      </c>
      <c r="N203" s="5">
        <v>1</v>
      </c>
      <c r="O203" s="5" t="s">
        <v>2459</v>
      </c>
      <c r="P203" s="10">
        <v>41820</v>
      </c>
    </row>
    <row r="204" spans="1:16" x14ac:dyDescent="0.25">
      <c r="A204" s="4">
        <v>203</v>
      </c>
      <c r="B204" s="30">
        <v>693168613</v>
      </c>
      <c r="C204" s="4" t="s">
        <v>2460</v>
      </c>
      <c r="D204" s="4" t="s">
        <v>2461</v>
      </c>
      <c r="E204" s="30">
        <v>4</v>
      </c>
      <c r="F204" s="4" t="s">
        <v>2082</v>
      </c>
      <c r="G204" s="35">
        <v>29734</v>
      </c>
      <c r="H204" s="30" t="s">
        <v>41</v>
      </c>
      <c r="I204" s="30" t="s">
        <v>41</v>
      </c>
      <c r="J204" s="20">
        <v>39868</v>
      </c>
      <c r="K204" s="4">
        <v>0</v>
      </c>
      <c r="L204" s="4">
        <v>51</v>
      </c>
      <c r="M204" s="4">
        <v>45</v>
      </c>
      <c r="N204" s="4">
        <v>1</v>
      </c>
      <c r="O204" s="4" t="s">
        <v>2462</v>
      </c>
      <c r="P204" s="11">
        <v>41820</v>
      </c>
    </row>
    <row r="205" spans="1:16" x14ac:dyDescent="0.25">
      <c r="A205" s="5">
        <v>204</v>
      </c>
      <c r="B205" s="29">
        <v>440379437</v>
      </c>
      <c r="C205" s="5" t="s">
        <v>2463</v>
      </c>
      <c r="D205" s="5" t="s">
        <v>2464</v>
      </c>
      <c r="E205" s="29">
        <v>4</v>
      </c>
      <c r="F205" s="5" t="s">
        <v>2082</v>
      </c>
      <c r="G205" s="34">
        <v>32273</v>
      </c>
      <c r="H205" s="29" t="s">
        <v>41</v>
      </c>
      <c r="I205" s="29" t="s">
        <v>41</v>
      </c>
      <c r="J205" s="18">
        <v>39880</v>
      </c>
      <c r="K205" s="5">
        <v>0</v>
      </c>
      <c r="L205" s="5">
        <v>57</v>
      </c>
      <c r="M205" s="5">
        <v>48</v>
      </c>
      <c r="N205" s="5">
        <v>1</v>
      </c>
      <c r="O205" s="5" t="s">
        <v>2465</v>
      </c>
      <c r="P205" s="10">
        <v>41820</v>
      </c>
    </row>
    <row r="206" spans="1:16" x14ac:dyDescent="0.25">
      <c r="A206" s="4">
        <v>205</v>
      </c>
      <c r="B206" s="30">
        <v>332349500</v>
      </c>
      <c r="C206" s="4" t="s">
        <v>2466</v>
      </c>
      <c r="D206" s="4" t="s">
        <v>2467</v>
      </c>
      <c r="E206" s="30">
        <v>3</v>
      </c>
      <c r="F206" s="4" t="s">
        <v>2331</v>
      </c>
      <c r="G206" s="35">
        <v>29420</v>
      </c>
      <c r="H206" s="30" t="s">
        <v>381</v>
      </c>
      <c r="I206" s="30" t="s">
        <v>1829</v>
      </c>
      <c r="J206" s="20">
        <v>39870</v>
      </c>
      <c r="K206" s="4">
        <v>0</v>
      </c>
      <c r="L206" s="4">
        <v>76</v>
      </c>
      <c r="M206" s="4">
        <v>58</v>
      </c>
      <c r="N206" s="4">
        <v>1</v>
      </c>
      <c r="O206" s="4" t="s">
        <v>2468</v>
      </c>
      <c r="P206" s="11">
        <v>41820</v>
      </c>
    </row>
    <row r="207" spans="1:16" x14ac:dyDescent="0.25">
      <c r="A207" s="5">
        <v>206</v>
      </c>
      <c r="B207" s="29">
        <v>835460180</v>
      </c>
      <c r="C207" s="5" t="s">
        <v>2469</v>
      </c>
      <c r="D207" s="5" t="s">
        <v>2470</v>
      </c>
      <c r="E207" s="29">
        <v>4</v>
      </c>
      <c r="F207" s="5" t="s">
        <v>2335</v>
      </c>
      <c r="G207" s="34">
        <v>22902</v>
      </c>
      <c r="H207" s="29" t="s">
        <v>381</v>
      </c>
      <c r="I207" s="29" t="s">
        <v>41</v>
      </c>
      <c r="J207" s="18">
        <v>39784</v>
      </c>
      <c r="K207" s="5">
        <v>0</v>
      </c>
      <c r="L207" s="5">
        <v>84</v>
      </c>
      <c r="M207" s="5">
        <v>62</v>
      </c>
      <c r="N207" s="5">
        <v>1</v>
      </c>
      <c r="O207" s="5" t="s">
        <v>2471</v>
      </c>
      <c r="P207" s="10">
        <v>41820</v>
      </c>
    </row>
    <row r="208" spans="1:16" x14ac:dyDescent="0.25">
      <c r="A208" s="4">
        <v>207</v>
      </c>
      <c r="B208" s="30">
        <v>687685941</v>
      </c>
      <c r="C208" s="4" t="s">
        <v>2472</v>
      </c>
      <c r="D208" s="4" t="s">
        <v>2473</v>
      </c>
      <c r="E208" s="30">
        <v>4</v>
      </c>
      <c r="F208" s="4" t="s">
        <v>2335</v>
      </c>
      <c r="G208" s="35">
        <v>25859</v>
      </c>
      <c r="H208" s="30" t="s">
        <v>381</v>
      </c>
      <c r="I208" s="30" t="s">
        <v>41</v>
      </c>
      <c r="J208" s="20">
        <v>39784</v>
      </c>
      <c r="K208" s="4">
        <v>0</v>
      </c>
      <c r="L208" s="4">
        <v>85</v>
      </c>
      <c r="M208" s="4">
        <v>62</v>
      </c>
      <c r="N208" s="4">
        <v>1</v>
      </c>
      <c r="O208" s="4" t="s">
        <v>2474</v>
      </c>
      <c r="P208" s="11">
        <v>41820</v>
      </c>
    </row>
    <row r="209" spans="1:16" x14ac:dyDescent="0.25">
      <c r="A209" s="5">
        <v>208</v>
      </c>
      <c r="B209" s="29">
        <v>199546871</v>
      </c>
      <c r="C209" s="5" t="s">
        <v>2475</v>
      </c>
      <c r="D209" s="5" t="s">
        <v>2476</v>
      </c>
      <c r="E209" s="29">
        <v>4</v>
      </c>
      <c r="F209" s="5" t="s">
        <v>2335</v>
      </c>
      <c r="G209" s="34">
        <v>31818</v>
      </c>
      <c r="H209" s="29" t="s">
        <v>41</v>
      </c>
      <c r="I209" s="29" t="s">
        <v>41</v>
      </c>
      <c r="J209" s="18">
        <v>39821</v>
      </c>
      <c r="K209" s="5">
        <v>0</v>
      </c>
      <c r="L209" s="5">
        <v>86</v>
      </c>
      <c r="M209" s="5">
        <v>63</v>
      </c>
      <c r="N209" s="5">
        <v>1</v>
      </c>
      <c r="O209" s="5" t="s">
        <v>2477</v>
      </c>
      <c r="P209" s="10">
        <v>41820</v>
      </c>
    </row>
    <row r="210" spans="1:16" x14ac:dyDescent="0.25">
      <c r="A210" s="4">
        <v>209</v>
      </c>
      <c r="B210" s="30">
        <v>167554340</v>
      </c>
      <c r="C210" s="4" t="s">
        <v>2478</v>
      </c>
      <c r="D210" s="4" t="s">
        <v>2479</v>
      </c>
      <c r="E210" s="30">
        <v>4</v>
      </c>
      <c r="F210" s="4" t="s">
        <v>2335</v>
      </c>
      <c r="G210" s="35">
        <v>33178</v>
      </c>
      <c r="H210" s="30" t="s">
        <v>41</v>
      </c>
      <c r="I210" s="30" t="s">
        <v>1829</v>
      </c>
      <c r="J210" s="20">
        <v>39840</v>
      </c>
      <c r="K210" s="4">
        <v>0</v>
      </c>
      <c r="L210" s="4">
        <v>87</v>
      </c>
      <c r="M210" s="4">
        <v>63</v>
      </c>
      <c r="N210" s="4">
        <v>1</v>
      </c>
      <c r="O210" s="4" t="s">
        <v>2480</v>
      </c>
      <c r="P210" s="11">
        <v>41820</v>
      </c>
    </row>
    <row r="211" spans="1:16" x14ac:dyDescent="0.25">
      <c r="A211" s="5">
        <v>210</v>
      </c>
      <c r="B211" s="29">
        <v>20244403</v>
      </c>
      <c r="C211" s="5" t="s">
        <v>2481</v>
      </c>
      <c r="D211" s="5" t="s">
        <v>2482</v>
      </c>
      <c r="E211" s="29">
        <v>4</v>
      </c>
      <c r="F211" s="5" t="s">
        <v>2335</v>
      </c>
      <c r="G211" s="34">
        <v>25463</v>
      </c>
      <c r="H211" s="29" t="s">
        <v>381</v>
      </c>
      <c r="I211" s="29" t="s">
        <v>1829</v>
      </c>
      <c r="J211" s="18">
        <v>39864</v>
      </c>
      <c r="K211" s="5">
        <v>0</v>
      </c>
      <c r="L211" s="5">
        <v>83</v>
      </c>
      <c r="M211" s="5">
        <v>61</v>
      </c>
      <c r="N211" s="5">
        <v>1</v>
      </c>
      <c r="O211" s="5" t="s">
        <v>2483</v>
      </c>
      <c r="P211" s="10">
        <v>41820</v>
      </c>
    </row>
    <row r="212" spans="1:16" x14ac:dyDescent="0.25">
      <c r="A212" s="4">
        <v>211</v>
      </c>
      <c r="B212" s="30">
        <v>398223854</v>
      </c>
      <c r="C212" s="4" t="s">
        <v>2484</v>
      </c>
      <c r="D212" s="4" t="s">
        <v>2485</v>
      </c>
      <c r="E212" s="30">
        <v>2</v>
      </c>
      <c r="F212" s="4" t="s">
        <v>2486</v>
      </c>
      <c r="G212" s="35">
        <v>28424</v>
      </c>
      <c r="H212" s="30" t="s">
        <v>381</v>
      </c>
      <c r="I212" s="30" t="s">
        <v>41</v>
      </c>
      <c r="J212" s="20">
        <v>39872</v>
      </c>
      <c r="K212" s="4">
        <v>1</v>
      </c>
      <c r="L212" s="4">
        <v>80</v>
      </c>
      <c r="M212" s="4">
        <v>60</v>
      </c>
      <c r="N212" s="4">
        <v>1</v>
      </c>
      <c r="O212" s="4" t="s">
        <v>2487</v>
      </c>
      <c r="P212" s="11">
        <v>41999.38689814815</v>
      </c>
    </row>
    <row r="213" spans="1:16" x14ac:dyDescent="0.25">
      <c r="A213" s="5">
        <v>212</v>
      </c>
      <c r="B213" s="29">
        <v>885055826</v>
      </c>
      <c r="C213" s="5" t="s">
        <v>2488</v>
      </c>
      <c r="D213" s="5" t="s">
        <v>2489</v>
      </c>
      <c r="E213" s="29">
        <v>3</v>
      </c>
      <c r="F213" s="5" t="s">
        <v>2490</v>
      </c>
      <c r="G213" s="34">
        <v>27837</v>
      </c>
      <c r="H213" s="29" t="s">
        <v>41</v>
      </c>
      <c r="I213" s="29" t="s">
        <v>41</v>
      </c>
      <c r="J213" s="18">
        <v>39791</v>
      </c>
      <c r="K213" s="5">
        <v>1</v>
      </c>
      <c r="L213" s="5">
        <v>81</v>
      </c>
      <c r="M213" s="5">
        <v>60</v>
      </c>
      <c r="N213" s="5">
        <v>1</v>
      </c>
      <c r="O213" s="5" t="s">
        <v>2491</v>
      </c>
      <c r="P213" s="10">
        <v>41820</v>
      </c>
    </row>
    <row r="214" spans="1:16" x14ac:dyDescent="0.25">
      <c r="A214" s="4">
        <v>213</v>
      </c>
      <c r="B214" s="30">
        <v>343861179</v>
      </c>
      <c r="C214" s="4" t="s">
        <v>2492</v>
      </c>
      <c r="D214" s="4" t="s">
        <v>2493</v>
      </c>
      <c r="E214" s="30">
        <v>4</v>
      </c>
      <c r="F214" s="4" t="s">
        <v>2494</v>
      </c>
      <c r="G214" s="35">
        <v>24446</v>
      </c>
      <c r="H214" s="30" t="s">
        <v>41</v>
      </c>
      <c r="I214" s="30" t="s">
        <v>41</v>
      </c>
      <c r="J214" s="20">
        <v>40232</v>
      </c>
      <c r="K214" s="4">
        <v>0</v>
      </c>
      <c r="L214" s="4">
        <v>85</v>
      </c>
      <c r="M214" s="4">
        <v>62</v>
      </c>
      <c r="N214" s="4">
        <v>1</v>
      </c>
      <c r="O214" s="4" t="s">
        <v>2495</v>
      </c>
      <c r="P214" s="11">
        <v>41820</v>
      </c>
    </row>
    <row r="215" spans="1:16" x14ac:dyDescent="0.25">
      <c r="A215" s="5">
        <v>214</v>
      </c>
      <c r="B215" s="29">
        <v>131471224</v>
      </c>
      <c r="C215" s="5" t="s">
        <v>2496</v>
      </c>
      <c r="D215" s="5" t="s">
        <v>2497</v>
      </c>
      <c r="E215" s="29">
        <v>4</v>
      </c>
      <c r="F215" s="5" t="s">
        <v>2494</v>
      </c>
      <c r="G215" s="34">
        <v>32595</v>
      </c>
      <c r="H215" s="29" t="s">
        <v>41</v>
      </c>
      <c r="I215" s="29" t="s">
        <v>41</v>
      </c>
      <c r="J215" s="18">
        <v>39846</v>
      </c>
      <c r="K215" s="5">
        <v>0</v>
      </c>
      <c r="L215" s="5">
        <v>84</v>
      </c>
      <c r="M215" s="5">
        <v>62</v>
      </c>
      <c r="N215" s="5">
        <v>1</v>
      </c>
      <c r="O215" s="5" t="s">
        <v>2498</v>
      </c>
      <c r="P215" s="10">
        <v>41820</v>
      </c>
    </row>
    <row r="216" spans="1:16" x14ac:dyDescent="0.25">
      <c r="A216" s="4">
        <v>215</v>
      </c>
      <c r="B216" s="30">
        <v>381772114</v>
      </c>
      <c r="C216" s="4" t="s">
        <v>2499</v>
      </c>
      <c r="D216" s="4" t="s">
        <v>2500</v>
      </c>
      <c r="E216" s="30">
        <v>4</v>
      </c>
      <c r="F216" s="4" t="s">
        <v>2494</v>
      </c>
      <c r="G216" s="35">
        <v>31532</v>
      </c>
      <c r="H216" s="30" t="s">
        <v>381</v>
      </c>
      <c r="I216" s="30" t="s">
        <v>41</v>
      </c>
      <c r="J216" s="20">
        <v>39828</v>
      </c>
      <c r="K216" s="4">
        <v>0</v>
      </c>
      <c r="L216" s="4">
        <v>83</v>
      </c>
      <c r="M216" s="4">
        <v>61</v>
      </c>
      <c r="N216" s="4">
        <v>1</v>
      </c>
      <c r="O216" s="4" t="s">
        <v>2501</v>
      </c>
      <c r="P216" s="11">
        <v>41820</v>
      </c>
    </row>
    <row r="217" spans="1:16" x14ac:dyDescent="0.25">
      <c r="A217" s="5">
        <v>216</v>
      </c>
      <c r="B217" s="29">
        <v>403414852</v>
      </c>
      <c r="C217" s="5" t="s">
        <v>2502</v>
      </c>
      <c r="D217" s="5" t="s">
        <v>2503</v>
      </c>
      <c r="E217" s="29">
        <v>4</v>
      </c>
      <c r="F217" s="5" t="s">
        <v>2494</v>
      </c>
      <c r="G217" s="34">
        <v>27825</v>
      </c>
      <c r="H217" s="29" t="s">
        <v>381</v>
      </c>
      <c r="I217" s="29" t="s">
        <v>41</v>
      </c>
      <c r="J217" s="18">
        <v>39810</v>
      </c>
      <c r="K217" s="5">
        <v>0</v>
      </c>
      <c r="L217" s="5">
        <v>82</v>
      </c>
      <c r="M217" s="5">
        <v>61</v>
      </c>
      <c r="N217" s="5">
        <v>1</v>
      </c>
      <c r="O217" s="5" t="s">
        <v>2504</v>
      </c>
      <c r="P217" s="10">
        <v>41820</v>
      </c>
    </row>
    <row r="218" spans="1:16" x14ac:dyDescent="0.25">
      <c r="A218" s="4">
        <v>217</v>
      </c>
      <c r="B218" s="30">
        <v>345106466</v>
      </c>
      <c r="C218" s="4" t="s">
        <v>2505</v>
      </c>
      <c r="D218" s="4" t="s">
        <v>2506</v>
      </c>
      <c r="E218" s="30">
        <v>3</v>
      </c>
      <c r="F218" s="4" t="s">
        <v>2507</v>
      </c>
      <c r="G218" s="35">
        <v>27789</v>
      </c>
      <c r="H218" s="30" t="s">
        <v>41</v>
      </c>
      <c r="I218" s="30" t="s">
        <v>41</v>
      </c>
      <c r="J218" s="20">
        <v>39817</v>
      </c>
      <c r="K218" s="4">
        <v>0</v>
      </c>
      <c r="L218" s="4">
        <v>77</v>
      </c>
      <c r="M218" s="4">
        <v>58</v>
      </c>
      <c r="N218" s="4">
        <v>1</v>
      </c>
      <c r="O218" s="4" t="s">
        <v>2508</v>
      </c>
      <c r="P218" s="11">
        <v>41820</v>
      </c>
    </row>
    <row r="219" spans="1:16" x14ac:dyDescent="0.25">
      <c r="A219" s="5">
        <v>218</v>
      </c>
      <c r="B219" s="29">
        <v>540688287</v>
      </c>
      <c r="C219" s="5" t="s">
        <v>2509</v>
      </c>
      <c r="D219" s="5" t="s">
        <v>2510</v>
      </c>
      <c r="E219" s="29">
        <v>4</v>
      </c>
      <c r="F219" s="5" t="s">
        <v>2511</v>
      </c>
      <c r="G219" s="34">
        <v>32991</v>
      </c>
      <c r="H219" s="29" t="s">
        <v>381</v>
      </c>
      <c r="I219" s="29" t="s">
        <v>41</v>
      </c>
      <c r="J219" s="18">
        <v>39798</v>
      </c>
      <c r="K219" s="5">
        <v>0</v>
      </c>
      <c r="L219" s="5">
        <v>76</v>
      </c>
      <c r="M219" s="5">
        <v>58</v>
      </c>
      <c r="N219" s="5">
        <v>1</v>
      </c>
      <c r="O219" s="5" t="s">
        <v>2512</v>
      </c>
      <c r="P219" s="10">
        <v>41820</v>
      </c>
    </row>
    <row r="220" spans="1:16" x14ac:dyDescent="0.25">
      <c r="A220" s="4">
        <v>219</v>
      </c>
      <c r="B220" s="30">
        <v>242381745</v>
      </c>
      <c r="C220" s="4" t="s">
        <v>2513</v>
      </c>
      <c r="D220" s="4" t="s">
        <v>2514</v>
      </c>
      <c r="E220" s="30">
        <v>4</v>
      </c>
      <c r="F220" s="4" t="s">
        <v>2515</v>
      </c>
      <c r="G220" s="35">
        <v>31848</v>
      </c>
      <c r="H220" s="30" t="s">
        <v>381</v>
      </c>
      <c r="I220" s="30" t="s">
        <v>41</v>
      </c>
      <c r="J220" s="20">
        <v>39835</v>
      </c>
      <c r="K220" s="4">
        <v>0</v>
      </c>
      <c r="L220" s="4">
        <v>78</v>
      </c>
      <c r="M220" s="4">
        <v>59</v>
      </c>
      <c r="N220" s="4">
        <v>1</v>
      </c>
      <c r="O220" s="4" t="s">
        <v>2516</v>
      </c>
      <c r="P220" s="11">
        <v>41820</v>
      </c>
    </row>
    <row r="221" spans="1:16" x14ac:dyDescent="0.25">
      <c r="A221" s="5">
        <v>220</v>
      </c>
      <c r="B221" s="29">
        <v>260770918</v>
      </c>
      <c r="C221" s="5" t="s">
        <v>2517</v>
      </c>
      <c r="D221" s="5" t="s">
        <v>2518</v>
      </c>
      <c r="E221" s="29">
        <v>4</v>
      </c>
      <c r="F221" s="5" t="s">
        <v>2515</v>
      </c>
      <c r="G221" s="34">
        <v>27753</v>
      </c>
      <c r="H221" s="29" t="s">
        <v>41</v>
      </c>
      <c r="I221" s="29" t="s">
        <v>1829</v>
      </c>
      <c r="J221" s="18">
        <v>39853</v>
      </c>
      <c r="K221" s="5">
        <v>0</v>
      </c>
      <c r="L221" s="5">
        <v>79</v>
      </c>
      <c r="M221" s="5">
        <v>59</v>
      </c>
      <c r="N221" s="5">
        <v>1</v>
      </c>
      <c r="O221" s="5" t="s">
        <v>2519</v>
      </c>
      <c r="P221" s="10">
        <v>41820</v>
      </c>
    </row>
    <row r="222" spans="1:16" x14ac:dyDescent="0.25">
      <c r="A222" s="4">
        <v>221</v>
      </c>
      <c r="B222" s="30">
        <v>260805477</v>
      </c>
      <c r="C222" s="4" t="s">
        <v>2520</v>
      </c>
      <c r="D222" s="4" t="s">
        <v>2521</v>
      </c>
      <c r="E222" s="30">
        <v>4</v>
      </c>
      <c r="F222" s="4" t="s">
        <v>2511</v>
      </c>
      <c r="G222" s="35">
        <v>31923</v>
      </c>
      <c r="H222" s="30" t="s">
        <v>41</v>
      </c>
      <c r="I222" s="30" t="s">
        <v>41</v>
      </c>
      <c r="J222" s="20">
        <v>39878</v>
      </c>
      <c r="K222" s="4">
        <v>0</v>
      </c>
      <c r="L222" s="4">
        <v>75</v>
      </c>
      <c r="M222" s="4">
        <v>57</v>
      </c>
      <c r="N222" s="4">
        <v>1</v>
      </c>
      <c r="O222" s="4" t="s">
        <v>2522</v>
      </c>
      <c r="P222" s="11">
        <v>41820</v>
      </c>
    </row>
    <row r="223" spans="1:16" x14ac:dyDescent="0.25">
      <c r="A223" s="5">
        <v>222</v>
      </c>
      <c r="B223" s="29">
        <v>685233686</v>
      </c>
      <c r="C223" s="5" t="s">
        <v>2523</v>
      </c>
      <c r="D223" s="5" t="s">
        <v>2524</v>
      </c>
      <c r="E223" s="29">
        <v>2</v>
      </c>
      <c r="F223" s="5" t="s">
        <v>2525</v>
      </c>
      <c r="G223" s="34">
        <v>25098</v>
      </c>
      <c r="H223" s="29" t="s">
        <v>381</v>
      </c>
      <c r="I223" s="29" t="s">
        <v>41</v>
      </c>
      <c r="J223" s="18">
        <v>39794</v>
      </c>
      <c r="K223" s="5">
        <v>0</v>
      </c>
      <c r="L223" s="5">
        <v>44</v>
      </c>
      <c r="M223" s="5">
        <v>42</v>
      </c>
      <c r="N223" s="5">
        <v>1</v>
      </c>
      <c r="O223" s="5" t="s">
        <v>2526</v>
      </c>
      <c r="P223" s="10">
        <v>41999.38689814815</v>
      </c>
    </row>
    <row r="224" spans="1:16" x14ac:dyDescent="0.25">
      <c r="A224" s="4">
        <v>223</v>
      </c>
      <c r="B224" s="30">
        <v>981495526</v>
      </c>
      <c r="C224" s="4" t="s">
        <v>2527</v>
      </c>
      <c r="D224" s="4" t="s">
        <v>2528</v>
      </c>
      <c r="E224" s="30">
        <v>3</v>
      </c>
      <c r="F224" s="4" t="s">
        <v>2529</v>
      </c>
      <c r="G224" s="35">
        <v>32133</v>
      </c>
      <c r="H224" s="30" t="s">
        <v>41</v>
      </c>
      <c r="I224" s="30" t="s">
        <v>41</v>
      </c>
      <c r="J224" s="20">
        <v>39839</v>
      </c>
      <c r="K224" s="4">
        <v>0</v>
      </c>
      <c r="L224" s="4">
        <v>46</v>
      </c>
      <c r="M224" s="4">
        <v>43</v>
      </c>
      <c r="N224" s="4">
        <v>1</v>
      </c>
      <c r="O224" s="4" t="s">
        <v>2530</v>
      </c>
      <c r="P224" s="11">
        <v>41820</v>
      </c>
    </row>
    <row r="225" spans="1:16" x14ac:dyDescent="0.25">
      <c r="A225" s="5">
        <v>224</v>
      </c>
      <c r="B225" s="29">
        <v>621209647</v>
      </c>
      <c r="C225" s="5" t="s">
        <v>2531</v>
      </c>
      <c r="D225" s="5" t="s">
        <v>2532</v>
      </c>
      <c r="E225" s="29">
        <v>3</v>
      </c>
      <c r="F225" s="5" t="s">
        <v>2529</v>
      </c>
      <c r="G225" s="34">
        <v>29896</v>
      </c>
      <c r="H225" s="29" t="s">
        <v>41</v>
      </c>
      <c r="I225" s="29" t="s">
        <v>41</v>
      </c>
      <c r="J225" s="18">
        <v>39820</v>
      </c>
      <c r="K225" s="5">
        <v>0</v>
      </c>
      <c r="L225" s="5">
        <v>45</v>
      </c>
      <c r="M225" s="5">
        <v>42</v>
      </c>
      <c r="N225" s="5">
        <v>1</v>
      </c>
      <c r="O225" s="5" t="s">
        <v>2533</v>
      </c>
      <c r="P225" s="10">
        <v>41820</v>
      </c>
    </row>
    <row r="226" spans="1:16" x14ac:dyDescent="0.25">
      <c r="A226" s="4">
        <v>225</v>
      </c>
      <c r="B226" s="30">
        <v>470689086</v>
      </c>
      <c r="C226" s="4" t="s">
        <v>2534</v>
      </c>
      <c r="D226" s="4" t="s">
        <v>2535</v>
      </c>
      <c r="E226" s="30">
        <v>3</v>
      </c>
      <c r="F226" s="4" t="s">
        <v>2529</v>
      </c>
      <c r="G226" s="35">
        <v>30770</v>
      </c>
      <c r="H226" s="30" t="s">
        <v>41</v>
      </c>
      <c r="I226" s="30" t="s">
        <v>41</v>
      </c>
      <c r="J226" s="20">
        <v>39857</v>
      </c>
      <c r="K226" s="4">
        <v>0</v>
      </c>
      <c r="L226" s="4">
        <v>47</v>
      </c>
      <c r="M226" s="4">
        <v>43</v>
      </c>
      <c r="N226" s="4">
        <v>1</v>
      </c>
      <c r="O226" s="4" t="s">
        <v>2536</v>
      </c>
      <c r="P226" s="11">
        <v>41820</v>
      </c>
    </row>
    <row r="227" spans="1:16" x14ac:dyDescent="0.25">
      <c r="A227" s="5">
        <v>226</v>
      </c>
      <c r="B227" s="29">
        <v>368691270</v>
      </c>
      <c r="C227" s="5" t="s">
        <v>2537</v>
      </c>
      <c r="D227" s="5" t="s">
        <v>2538</v>
      </c>
      <c r="E227" s="29">
        <v>3</v>
      </c>
      <c r="F227" s="5" t="s">
        <v>2529</v>
      </c>
      <c r="G227" s="34">
        <v>30905</v>
      </c>
      <c r="H227" s="29" t="s">
        <v>41</v>
      </c>
      <c r="I227" s="29" t="s">
        <v>41</v>
      </c>
      <c r="J227" s="18">
        <v>39875</v>
      </c>
      <c r="K227" s="5">
        <v>0</v>
      </c>
      <c r="L227" s="5">
        <v>48</v>
      </c>
      <c r="M227" s="5">
        <v>44</v>
      </c>
      <c r="N227" s="5">
        <v>1</v>
      </c>
      <c r="O227" s="5" t="s">
        <v>2539</v>
      </c>
      <c r="P227" s="10">
        <v>41820</v>
      </c>
    </row>
    <row r="228" spans="1:16" x14ac:dyDescent="0.25">
      <c r="A228" s="4">
        <v>227</v>
      </c>
      <c r="B228" s="30">
        <v>141165819</v>
      </c>
      <c r="C228" s="4" t="s">
        <v>2540</v>
      </c>
      <c r="D228" s="4" t="s">
        <v>2541</v>
      </c>
      <c r="E228" s="30">
        <v>2</v>
      </c>
      <c r="F228" s="4" t="s">
        <v>2542</v>
      </c>
      <c r="G228" s="35">
        <v>25982</v>
      </c>
      <c r="H228" s="30" t="s">
        <v>41</v>
      </c>
      <c r="I228" s="30" t="s">
        <v>41</v>
      </c>
      <c r="J228" s="20">
        <v>40149</v>
      </c>
      <c r="K228" s="4">
        <v>1</v>
      </c>
      <c r="L228" s="4">
        <v>86</v>
      </c>
      <c r="M228" s="4">
        <v>63</v>
      </c>
      <c r="N228" s="4">
        <v>1</v>
      </c>
      <c r="O228" s="4" t="s">
        <v>2543</v>
      </c>
      <c r="P228" s="11">
        <v>41820</v>
      </c>
    </row>
    <row r="229" spans="1:16" x14ac:dyDescent="0.25">
      <c r="A229" s="5">
        <v>228</v>
      </c>
      <c r="B229" s="29">
        <v>553069203</v>
      </c>
      <c r="C229" s="5" t="s">
        <v>2544</v>
      </c>
      <c r="D229" s="5" t="s">
        <v>2545</v>
      </c>
      <c r="E229" s="29">
        <v>3</v>
      </c>
      <c r="F229" s="5" t="s">
        <v>2546</v>
      </c>
      <c r="G229" s="34">
        <v>27777</v>
      </c>
      <c r="H229" s="29" t="s">
        <v>41</v>
      </c>
      <c r="I229" s="29" t="s">
        <v>41</v>
      </c>
      <c r="J229" s="18">
        <v>39796</v>
      </c>
      <c r="K229" s="5">
        <v>1</v>
      </c>
      <c r="L229" s="5">
        <v>92</v>
      </c>
      <c r="M229" s="5">
        <v>66</v>
      </c>
      <c r="N229" s="5">
        <v>1</v>
      </c>
      <c r="O229" s="5" t="s">
        <v>2547</v>
      </c>
      <c r="P229" s="10">
        <v>41820</v>
      </c>
    </row>
    <row r="230" spans="1:16" x14ac:dyDescent="0.25">
      <c r="A230" s="4">
        <v>229</v>
      </c>
      <c r="B230" s="30">
        <v>879334904</v>
      </c>
      <c r="C230" s="4" t="s">
        <v>2548</v>
      </c>
      <c r="D230" s="4" t="s">
        <v>2549</v>
      </c>
      <c r="E230" s="30">
        <v>4</v>
      </c>
      <c r="F230" s="4" t="s">
        <v>2550</v>
      </c>
      <c r="G230" s="35">
        <v>25780</v>
      </c>
      <c r="H230" s="30" t="s">
        <v>41</v>
      </c>
      <c r="I230" s="30" t="s">
        <v>1829</v>
      </c>
      <c r="J230" s="20">
        <v>40225</v>
      </c>
      <c r="K230" s="4">
        <v>0</v>
      </c>
      <c r="L230" s="4">
        <v>90</v>
      </c>
      <c r="M230" s="4">
        <v>65</v>
      </c>
      <c r="N230" s="4">
        <v>1</v>
      </c>
      <c r="O230" s="4" t="s">
        <v>2551</v>
      </c>
      <c r="P230" s="11">
        <v>41820</v>
      </c>
    </row>
    <row r="231" spans="1:16" x14ac:dyDescent="0.25">
      <c r="A231" s="5">
        <v>230</v>
      </c>
      <c r="B231" s="29">
        <v>28414965</v>
      </c>
      <c r="C231" s="5" t="s">
        <v>2552</v>
      </c>
      <c r="D231" s="5" t="s">
        <v>2553</v>
      </c>
      <c r="E231" s="29">
        <v>4</v>
      </c>
      <c r="F231" s="5" t="s">
        <v>2550</v>
      </c>
      <c r="G231" s="34">
        <v>26284</v>
      </c>
      <c r="H231" s="29" t="s">
        <v>41</v>
      </c>
      <c r="I231" s="29" t="s">
        <v>41</v>
      </c>
      <c r="J231" s="18">
        <v>40242</v>
      </c>
      <c r="K231" s="5">
        <v>0</v>
      </c>
      <c r="L231" s="5">
        <v>88</v>
      </c>
      <c r="M231" s="5">
        <v>64</v>
      </c>
      <c r="N231" s="5">
        <v>1</v>
      </c>
      <c r="O231" s="5" t="s">
        <v>2554</v>
      </c>
      <c r="P231" s="10">
        <v>41820</v>
      </c>
    </row>
    <row r="232" spans="1:16" x14ac:dyDescent="0.25">
      <c r="A232" s="4">
        <v>231</v>
      </c>
      <c r="B232" s="30">
        <v>153479919</v>
      </c>
      <c r="C232" s="4" t="s">
        <v>2555</v>
      </c>
      <c r="D232" s="4" t="s">
        <v>2556</v>
      </c>
      <c r="E232" s="30">
        <v>4</v>
      </c>
      <c r="F232" s="4" t="s">
        <v>2550</v>
      </c>
      <c r="G232" s="35">
        <v>19838</v>
      </c>
      <c r="H232" s="30" t="s">
        <v>41</v>
      </c>
      <c r="I232" s="30" t="s">
        <v>1829</v>
      </c>
      <c r="J232" s="20">
        <v>40244</v>
      </c>
      <c r="K232" s="4">
        <v>0</v>
      </c>
      <c r="L232" s="4">
        <v>91</v>
      </c>
      <c r="M232" s="4">
        <v>65</v>
      </c>
      <c r="N232" s="4">
        <v>1</v>
      </c>
      <c r="O232" s="4" t="s">
        <v>2557</v>
      </c>
      <c r="P232" s="11">
        <v>41820</v>
      </c>
    </row>
    <row r="233" spans="1:16" x14ac:dyDescent="0.25">
      <c r="A233" s="5">
        <v>232</v>
      </c>
      <c r="B233" s="29">
        <v>646304055</v>
      </c>
      <c r="C233" s="5" t="s">
        <v>2558</v>
      </c>
      <c r="D233" s="5" t="s">
        <v>2559</v>
      </c>
      <c r="E233" s="29">
        <v>4</v>
      </c>
      <c r="F233" s="5" t="s">
        <v>2550</v>
      </c>
      <c r="G233" s="34">
        <v>25905</v>
      </c>
      <c r="H233" s="29" t="s">
        <v>381</v>
      </c>
      <c r="I233" s="29" t="s">
        <v>41</v>
      </c>
      <c r="J233" s="18">
        <v>40205</v>
      </c>
      <c r="K233" s="5">
        <v>0</v>
      </c>
      <c r="L233" s="5">
        <v>89</v>
      </c>
      <c r="M233" s="5">
        <v>64</v>
      </c>
      <c r="N233" s="5">
        <v>1</v>
      </c>
      <c r="O233" s="5" t="s">
        <v>2560</v>
      </c>
      <c r="P233" s="10">
        <v>41820</v>
      </c>
    </row>
    <row r="234" spans="1:16" x14ac:dyDescent="0.25">
      <c r="A234" s="4">
        <v>233</v>
      </c>
      <c r="B234" s="30">
        <v>552560652</v>
      </c>
      <c r="C234" s="4" t="s">
        <v>2561</v>
      </c>
      <c r="D234" s="4" t="s">
        <v>2562</v>
      </c>
      <c r="E234" s="30">
        <v>3</v>
      </c>
      <c r="F234" s="4" t="s">
        <v>2563</v>
      </c>
      <c r="G234" s="35">
        <v>26172</v>
      </c>
      <c r="H234" s="30" t="s">
        <v>41</v>
      </c>
      <c r="I234" s="30" t="s">
        <v>41</v>
      </c>
      <c r="J234" s="20">
        <v>40168</v>
      </c>
      <c r="K234" s="4">
        <v>0</v>
      </c>
      <c r="L234" s="4">
        <v>87</v>
      </c>
      <c r="M234" s="4">
        <v>63</v>
      </c>
      <c r="N234" s="4">
        <v>1</v>
      </c>
      <c r="O234" s="4" t="s">
        <v>2564</v>
      </c>
      <c r="P234" s="11">
        <v>41820</v>
      </c>
    </row>
    <row r="235" spans="1:16" x14ac:dyDescent="0.25">
      <c r="A235" s="5">
        <v>234</v>
      </c>
      <c r="B235" s="29">
        <v>184188301</v>
      </c>
      <c r="C235" s="5" t="s">
        <v>2565</v>
      </c>
      <c r="D235" s="5" t="s">
        <v>2566</v>
      </c>
      <c r="E235" s="29">
        <v>1</v>
      </c>
      <c r="F235" s="5" t="s">
        <v>2567</v>
      </c>
      <c r="G235" s="34">
        <v>27765</v>
      </c>
      <c r="H235" s="29" t="s">
        <v>41</v>
      </c>
      <c r="I235" s="29" t="s">
        <v>1829</v>
      </c>
      <c r="J235" s="18">
        <v>39844</v>
      </c>
      <c r="K235" s="5">
        <v>1</v>
      </c>
      <c r="L235" s="5">
        <v>0</v>
      </c>
      <c r="M235" s="5">
        <v>20</v>
      </c>
      <c r="N235" s="5">
        <v>1</v>
      </c>
      <c r="O235" s="5" t="s">
        <v>2568</v>
      </c>
      <c r="P235" s="10">
        <v>41820</v>
      </c>
    </row>
    <row r="236" spans="1:16" x14ac:dyDescent="0.25">
      <c r="A236" s="4">
        <v>235</v>
      </c>
      <c r="B236" s="30">
        <v>535145551</v>
      </c>
      <c r="C236" s="4" t="s">
        <v>2569</v>
      </c>
      <c r="D236" s="4" t="s">
        <v>2570</v>
      </c>
      <c r="E236" s="30">
        <v>2</v>
      </c>
      <c r="F236" s="4" t="s">
        <v>2571</v>
      </c>
      <c r="G236" s="35">
        <v>27801</v>
      </c>
      <c r="H236" s="30" t="s">
        <v>41</v>
      </c>
      <c r="I236" s="30" t="s">
        <v>1829</v>
      </c>
      <c r="J236" s="20">
        <v>39788</v>
      </c>
      <c r="K236" s="4">
        <v>1</v>
      </c>
      <c r="L236" s="4">
        <v>54</v>
      </c>
      <c r="M236" s="4">
        <v>47</v>
      </c>
      <c r="N236" s="4">
        <v>1</v>
      </c>
      <c r="O236" s="4" t="s">
        <v>2572</v>
      </c>
      <c r="P236" s="11">
        <v>41820</v>
      </c>
    </row>
    <row r="237" spans="1:16" x14ac:dyDescent="0.25">
      <c r="A237" s="5">
        <v>236</v>
      </c>
      <c r="B237" s="29">
        <v>476980013</v>
      </c>
      <c r="C237" s="5" t="s">
        <v>2573</v>
      </c>
      <c r="D237" s="5" t="s">
        <v>2574</v>
      </c>
      <c r="E237" s="29">
        <v>3</v>
      </c>
      <c r="F237" s="5" t="s">
        <v>2575</v>
      </c>
      <c r="G237" s="34">
        <v>27866</v>
      </c>
      <c r="H237" s="29" t="s">
        <v>381</v>
      </c>
      <c r="I237" s="29" t="s">
        <v>41</v>
      </c>
      <c r="J237" s="18">
        <v>39869</v>
      </c>
      <c r="K237" s="5">
        <v>0</v>
      </c>
      <c r="L237" s="5">
        <v>53</v>
      </c>
      <c r="M237" s="5">
        <v>46</v>
      </c>
      <c r="N237" s="5">
        <v>1</v>
      </c>
      <c r="O237" s="5" t="s">
        <v>2576</v>
      </c>
      <c r="P237" s="10">
        <v>41820</v>
      </c>
    </row>
    <row r="238" spans="1:16" x14ac:dyDescent="0.25">
      <c r="A238" s="4">
        <v>237</v>
      </c>
      <c r="B238" s="30">
        <v>416679555</v>
      </c>
      <c r="C238" s="4" t="s">
        <v>2577</v>
      </c>
      <c r="D238" s="4" t="s">
        <v>2578</v>
      </c>
      <c r="E238" s="30">
        <v>3</v>
      </c>
      <c r="F238" s="4" t="s">
        <v>2575</v>
      </c>
      <c r="G238" s="35">
        <v>28232</v>
      </c>
      <c r="H238" s="30" t="s">
        <v>381</v>
      </c>
      <c r="I238" s="30" t="s">
        <v>41</v>
      </c>
      <c r="J238" s="20">
        <v>39850</v>
      </c>
      <c r="K238" s="4">
        <v>0</v>
      </c>
      <c r="L238" s="4">
        <v>52</v>
      </c>
      <c r="M238" s="4">
        <v>46</v>
      </c>
      <c r="N238" s="4">
        <v>1</v>
      </c>
      <c r="O238" s="4" t="s">
        <v>2579</v>
      </c>
      <c r="P238" s="11">
        <v>41820</v>
      </c>
    </row>
    <row r="239" spans="1:16" x14ac:dyDescent="0.25">
      <c r="A239" s="5">
        <v>238</v>
      </c>
      <c r="B239" s="29">
        <v>264306399</v>
      </c>
      <c r="C239" s="5" t="s">
        <v>2580</v>
      </c>
      <c r="D239" s="5" t="s">
        <v>2581</v>
      </c>
      <c r="E239" s="29">
        <v>3</v>
      </c>
      <c r="F239" s="5" t="s">
        <v>2582</v>
      </c>
      <c r="G239" s="34">
        <v>30895</v>
      </c>
      <c r="H239" s="29" t="s">
        <v>381</v>
      </c>
      <c r="I239" s="29" t="s">
        <v>41</v>
      </c>
      <c r="J239" s="18">
        <v>39814</v>
      </c>
      <c r="K239" s="5">
        <v>0</v>
      </c>
      <c r="L239" s="5">
        <v>50</v>
      </c>
      <c r="M239" s="5">
        <v>45</v>
      </c>
      <c r="N239" s="5">
        <v>1</v>
      </c>
      <c r="O239" s="5" t="s">
        <v>2583</v>
      </c>
      <c r="P239" s="10">
        <v>41820</v>
      </c>
    </row>
    <row r="240" spans="1:16" x14ac:dyDescent="0.25">
      <c r="A240" s="4">
        <v>239</v>
      </c>
      <c r="B240" s="30">
        <v>619308550</v>
      </c>
      <c r="C240" s="4" t="s">
        <v>2584</v>
      </c>
      <c r="D240" s="4" t="s">
        <v>2585</v>
      </c>
      <c r="E240" s="30">
        <v>3</v>
      </c>
      <c r="F240" s="4" t="s">
        <v>2586</v>
      </c>
      <c r="G240" s="35">
        <v>31006</v>
      </c>
      <c r="H240" s="30" t="s">
        <v>41</v>
      </c>
      <c r="I240" s="30" t="s">
        <v>1829</v>
      </c>
      <c r="J240" s="20">
        <v>39807</v>
      </c>
      <c r="K240" s="4">
        <v>0</v>
      </c>
      <c r="L240" s="4">
        <v>51</v>
      </c>
      <c r="M240" s="4">
        <v>45</v>
      </c>
      <c r="N240" s="4">
        <v>1</v>
      </c>
      <c r="O240" s="4" t="s">
        <v>2587</v>
      </c>
      <c r="P240" s="11">
        <v>41820</v>
      </c>
    </row>
    <row r="241" spans="1:16" x14ac:dyDescent="0.25">
      <c r="A241" s="5">
        <v>240</v>
      </c>
      <c r="B241" s="29">
        <v>332040978</v>
      </c>
      <c r="C241" s="5" t="s">
        <v>2588</v>
      </c>
      <c r="D241" s="5" t="s">
        <v>2589</v>
      </c>
      <c r="E241" s="29">
        <v>3</v>
      </c>
      <c r="F241" s="5" t="s">
        <v>2582</v>
      </c>
      <c r="G241" s="34">
        <v>28689</v>
      </c>
      <c r="H241" s="29" t="s">
        <v>381</v>
      </c>
      <c r="I241" s="29" t="s">
        <v>41</v>
      </c>
      <c r="J241" s="18">
        <v>39795</v>
      </c>
      <c r="K241" s="5">
        <v>0</v>
      </c>
      <c r="L241" s="5">
        <v>49</v>
      </c>
      <c r="M241" s="5">
        <v>44</v>
      </c>
      <c r="N241" s="5">
        <v>1</v>
      </c>
      <c r="O241" s="5" t="s">
        <v>2590</v>
      </c>
      <c r="P241" s="10">
        <v>41820</v>
      </c>
    </row>
    <row r="242" spans="1:16" x14ac:dyDescent="0.25">
      <c r="A242" s="4">
        <v>241</v>
      </c>
      <c r="B242" s="30">
        <v>30845</v>
      </c>
      <c r="C242" s="4" t="s">
        <v>2591</v>
      </c>
      <c r="D242" s="4" t="s">
        <v>2592</v>
      </c>
      <c r="E242" s="30">
        <v>2</v>
      </c>
      <c r="F242" s="4" t="s">
        <v>2593</v>
      </c>
      <c r="G242" s="35">
        <v>30505</v>
      </c>
      <c r="H242" s="30" t="s">
        <v>41</v>
      </c>
      <c r="I242" s="30" t="s">
        <v>41</v>
      </c>
      <c r="J242" s="20">
        <v>39843</v>
      </c>
      <c r="K242" s="4">
        <v>1</v>
      </c>
      <c r="L242" s="4">
        <v>57</v>
      </c>
      <c r="M242" s="4">
        <v>48</v>
      </c>
      <c r="N242" s="4">
        <v>1</v>
      </c>
      <c r="O242" s="4" t="s">
        <v>2594</v>
      </c>
      <c r="P242" s="11">
        <v>41820</v>
      </c>
    </row>
    <row r="243" spans="1:16" x14ac:dyDescent="0.25">
      <c r="A243" s="5">
        <v>242</v>
      </c>
      <c r="B243" s="29">
        <v>363923697</v>
      </c>
      <c r="C243" s="5" t="s">
        <v>2595</v>
      </c>
      <c r="D243" s="5" t="s">
        <v>2596</v>
      </c>
      <c r="E243" s="29">
        <v>3</v>
      </c>
      <c r="F243" s="5" t="s">
        <v>2597</v>
      </c>
      <c r="G243" s="34">
        <v>27825</v>
      </c>
      <c r="H243" s="29" t="s">
        <v>41</v>
      </c>
      <c r="I243" s="29" t="s">
        <v>1829</v>
      </c>
      <c r="J243" s="18">
        <v>39800</v>
      </c>
      <c r="K243" s="5">
        <v>0</v>
      </c>
      <c r="L243" s="5">
        <v>60</v>
      </c>
      <c r="M243" s="5">
        <v>50</v>
      </c>
      <c r="N243" s="5">
        <v>1</v>
      </c>
      <c r="O243" s="5" t="s">
        <v>2598</v>
      </c>
      <c r="P243" s="10">
        <v>41820</v>
      </c>
    </row>
    <row r="244" spans="1:16" x14ac:dyDescent="0.25">
      <c r="A244" s="4">
        <v>243</v>
      </c>
      <c r="B244" s="30">
        <v>60517918</v>
      </c>
      <c r="C244" s="4" t="s">
        <v>2599</v>
      </c>
      <c r="D244" s="4" t="s">
        <v>2600</v>
      </c>
      <c r="E244" s="30">
        <v>3</v>
      </c>
      <c r="F244" s="4" t="s">
        <v>2597</v>
      </c>
      <c r="G244" s="35">
        <v>27813</v>
      </c>
      <c r="H244" s="30" t="s">
        <v>381</v>
      </c>
      <c r="I244" s="30" t="s">
        <v>1829</v>
      </c>
      <c r="J244" s="20">
        <v>39819</v>
      </c>
      <c r="K244" s="4">
        <v>0</v>
      </c>
      <c r="L244" s="4">
        <v>61</v>
      </c>
      <c r="M244" s="4">
        <v>50</v>
      </c>
      <c r="N244" s="4">
        <v>1</v>
      </c>
      <c r="O244" s="4" t="s">
        <v>2601</v>
      </c>
      <c r="P244" s="11">
        <v>41820</v>
      </c>
    </row>
    <row r="245" spans="1:16" x14ac:dyDescent="0.25">
      <c r="A245" s="5">
        <v>244</v>
      </c>
      <c r="B245" s="29">
        <v>931190412</v>
      </c>
      <c r="C245" s="5" t="s">
        <v>2602</v>
      </c>
      <c r="D245" s="5" t="s">
        <v>2603</v>
      </c>
      <c r="E245" s="29">
        <v>3</v>
      </c>
      <c r="F245" s="5" t="s">
        <v>2597</v>
      </c>
      <c r="G245" s="34">
        <v>30945</v>
      </c>
      <c r="H245" s="29" t="s">
        <v>381</v>
      </c>
      <c r="I245" s="29" t="s">
        <v>41</v>
      </c>
      <c r="J245" s="18">
        <v>39837</v>
      </c>
      <c r="K245" s="5">
        <v>0</v>
      </c>
      <c r="L245" s="5">
        <v>62</v>
      </c>
      <c r="M245" s="5">
        <v>51</v>
      </c>
      <c r="N245" s="5">
        <v>1</v>
      </c>
      <c r="O245" s="5" t="s">
        <v>2604</v>
      </c>
      <c r="P245" s="10">
        <v>41820</v>
      </c>
    </row>
    <row r="246" spans="1:16" x14ac:dyDescent="0.25">
      <c r="A246" s="4">
        <v>245</v>
      </c>
      <c r="B246" s="30">
        <v>363910111</v>
      </c>
      <c r="C246" s="4" t="s">
        <v>2605</v>
      </c>
      <c r="D246" s="4" t="s">
        <v>2606</v>
      </c>
      <c r="E246" s="30">
        <v>3</v>
      </c>
      <c r="F246" s="4" t="s">
        <v>2607</v>
      </c>
      <c r="G246" s="35">
        <v>27763</v>
      </c>
      <c r="H246" s="30" t="s">
        <v>41</v>
      </c>
      <c r="I246" s="30" t="s">
        <v>1829</v>
      </c>
      <c r="J246" s="20">
        <v>39862</v>
      </c>
      <c r="K246" s="4">
        <v>1</v>
      </c>
      <c r="L246" s="4">
        <v>58</v>
      </c>
      <c r="M246" s="4">
        <v>49</v>
      </c>
      <c r="N246" s="4">
        <v>1</v>
      </c>
      <c r="O246" s="4" t="s">
        <v>2608</v>
      </c>
      <c r="P246" s="11">
        <v>41820</v>
      </c>
    </row>
    <row r="247" spans="1:16" x14ac:dyDescent="0.25">
      <c r="A247" s="5">
        <v>246</v>
      </c>
      <c r="B247" s="29">
        <v>663843431</v>
      </c>
      <c r="C247" s="5" t="s">
        <v>2609</v>
      </c>
      <c r="D247" s="5" t="s">
        <v>2610</v>
      </c>
      <c r="E247" s="29">
        <v>3</v>
      </c>
      <c r="F247" s="5" t="s">
        <v>2611</v>
      </c>
      <c r="G247" s="34">
        <v>28170</v>
      </c>
      <c r="H247" s="29" t="s">
        <v>41</v>
      </c>
      <c r="I247" s="29" t="s">
        <v>41</v>
      </c>
      <c r="J247" s="18">
        <v>39855</v>
      </c>
      <c r="K247" s="5">
        <v>0</v>
      </c>
      <c r="L247" s="5">
        <v>63</v>
      </c>
      <c r="M247" s="5">
        <v>51</v>
      </c>
      <c r="N247" s="5">
        <v>1</v>
      </c>
      <c r="O247" s="5" t="s">
        <v>2612</v>
      </c>
      <c r="P247" s="10">
        <v>41820</v>
      </c>
    </row>
    <row r="248" spans="1:16" x14ac:dyDescent="0.25">
      <c r="A248" s="4">
        <v>247</v>
      </c>
      <c r="B248" s="30">
        <v>519756660</v>
      </c>
      <c r="C248" s="4" t="s">
        <v>2613</v>
      </c>
      <c r="D248" s="4" t="s">
        <v>2614</v>
      </c>
      <c r="E248" s="30">
        <v>3</v>
      </c>
      <c r="F248" s="4" t="s">
        <v>2611</v>
      </c>
      <c r="G248" s="35">
        <v>28923</v>
      </c>
      <c r="H248" s="30" t="s">
        <v>41</v>
      </c>
      <c r="I248" s="30" t="s">
        <v>1829</v>
      </c>
      <c r="J248" s="20">
        <v>39873</v>
      </c>
      <c r="K248" s="4">
        <v>0</v>
      </c>
      <c r="L248" s="4">
        <v>64</v>
      </c>
      <c r="M248" s="4">
        <v>52</v>
      </c>
      <c r="N248" s="4">
        <v>1</v>
      </c>
      <c r="O248" s="4" t="s">
        <v>2615</v>
      </c>
      <c r="P248" s="11">
        <v>41820</v>
      </c>
    </row>
    <row r="249" spans="1:16" x14ac:dyDescent="0.25">
      <c r="A249" s="5">
        <v>248</v>
      </c>
      <c r="B249" s="29">
        <v>480951955</v>
      </c>
      <c r="C249" s="5" t="s">
        <v>2616</v>
      </c>
      <c r="D249" s="5" t="s">
        <v>2617</v>
      </c>
      <c r="E249" s="29">
        <v>3</v>
      </c>
      <c r="F249" s="5" t="s">
        <v>2607</v>
      </c>
      <c r="G249" s="34">
        <v>29037</v>
      </c>
      <c r="H249" s="29" t="s">
        <v>381</v>
      </c>
      <c r="I249" s="29" t="s">
        <v>41</v>
      </c>
      <c r="J249" s="18">
        <v>39880</v>
      </c>
      <c r="K249" s="5">
        <v>1</v>
      </c>
      <c r="L249" s="5">
        <v>59</v>
      </c>
      <c r="M249" s="5">
        <v>49</v>
      </c>
      <c r="N249" s="5">
        <v>1</v>
      </c>
      <c r="O249" s="5" t="s">
        <v>2618</v>
      </c>
      <c r="P249" s="10">
        <v>41820</v>
      </c>
    </row>
    <row r="250" spans="1:16" x14ac:dyDescent="0.25">
      <c r="A250" s="4">
        <v>249</v>
      </c>
      <c r="B250" s="30">
        <v>121491555</v>
      </c>
      <c r="C250" s="4" t="s">
        <v>2619</v>
      </c>
      <c r="D250" s="4" t="s">
        <v>2620</v>
      </c>
      <c r="E250" s="30">
        <v>2</v>
      </c>
      <c r="F250" s="4" t="s">
        <v>2621</v>
      </c>
      <c r="G250" s="35">
        <v>30966</v>
      </c>
      <c r="H250" s="30" t="s">
        <v>381</v>
      </c>
      <c r="I250" s="30" t="s">
        <v>1829</v>
      </c>
      <c r="J250" s="20">
        <v>39807</v>
      </c>
      <c r="K250" s="4">
        <v>1</v>
      </c>
      <c r="L250" s="4">
        <v>55</v>
      </c>
      <c r="M250" s="4">
        <v>47</v>
      </c>
      <c r="N250" s="4">
        <v>1</v>
      </c>
      <c r="O250" s="4" t="s">
        <v>2622</v>
      </c>
      <c r="P250" s="11">
        <v>41820</v>
      </c>
    </row>
    <row r="251" spans="1:16" x14ac:dyDescent="0.25">
      <c r="A251" s="5">
        <v>250</v>
      </c>
      <c r="B251" s="29">
        <v>895209680</v>
      </c>
      <c r="C251" s="5" t="s">
        <v>2623</v>
      </c>
      <c r="D251" s="5" t="s">
        <v>2624</v>
      </c>
      <c r="E251" s="29">
        <v>3</v>
      </c>
      <c r="F251" s="5" t="s">
        <v>2625</v>
      </c>
      <c r="G251" s="34">
        <v>28531</v>
      </c>
      <c r="H251" s="29" t="s">
        <v>381</v>
      </c>
      <c r="I251" s="29" t="s">
        <v>1829</v>
      </c>
      <c r="J251" s="18">
        <v>40599</v>
      </c>
      <c r="K251" s="5">
        <v>1</v>
      </c>
      <c r="L251" s="5">
        <v>49</v>
      </c>
      <c r="M251" s="5">
        <v>44</v>
      </c>
      <c r="N251" s="5">
        <v>1</v>
      </c>
      <c r="O251" s="5" t="s">
        <v>2626</v>
      </c>
      <c r="P251" s="10">
        <v>41820</v>
      </c>
    </row>
    <row r="252" spans="1:16" x14ac:dyDescent="0.25">
      <c r="A252" s="4">
        <v>251</v>
      </c>
      <c r="B252" s="30">
        <v>603686790</v>
      </c>
      <c r="C252" s="4" t="s">
        <v>2627</v>
      </c>
      <c r="D252" s="4" t="s">
        <v>2628</v>
      </c>
      <c r="E252" s="30">
        <v>4</v>
      </c>
      <c r="F252" s="4" t="s">
        <v>2629</v>
      </c>
      <c r="G252" s="35">
        <v>30911</v>
      </c>
      <c r="H252" s="30" t="s">
        <v>381</v>
      </c>
      <c r="I252" s="30" t="s">
        <v>41</v>
      </c>
      <c r="J252" s="20">
        <v>39854</v>
      </c>
      <c r="K252" s="4">
        <v>0</v>
      </c>
      <c r="L252" s="4">
        <v>59</v>
      </c>
      <c r="M252" s="4">
        <v>49</v>
      </c>
      <c r="N252" s="4">
        <v>1</v>
      </c>
      <c r="O252" s="4" t="s">
        <v>2630</v>
      </c>
      <c r="P252" s="11">
        <v>41820</v>
      </c>
    </row>
    <row r="253" spans="1:16" x14ac:dyDescent="0.25">
      <c r="A253" s="5">
        <v>252</v>
      </c>
      <c r="B253" s="29">
        <v>792847334</v>
      </c>
      <c r="C253" s="5" t="s">
        <v>2631</v>
      </c>
      <c r="D253" s="5" t="s">
        <v>2632</v>
      </c>
      <c r="E253" s="29">
        <v>4</v>
      </c>
      <c r="F253" s="5" t="s">
        <v>2629</v>
      </c>
      <c r="G253" s="34">
        <v>27262</v>
      </c>
      <c r="H253" s="29" t="s">
        <v>41</v>
      </c>
      <c r="I253" s="29" t="s">
        <v>41</v>
      </c>
      <c r="J253" s="18">
        <v>39872</v>
      </c>
      <c r="K253" s="5">
        <v>0</v>
      </c>
      <c r="L253" s="5">
        <v>60</v>
      </c>
      <c r="M253" s="5">
        <v>50</v>
      </c>
      <c r="N253" s="5">
        <v>1</v>
      </c>
      <c r="O253" s="5" t="s">
        <v>2633</v>
      </c>
      <c r="P253" s="10">
        <v>41820</v>
      </c>
    </row>
    <row r="254" spans="1:16" x14ac:dyDescent="0.25">
      <c r="A254" s="4">
        <v>253</v>
      </c>
      <c r="B254" s="30">
        <v>407505660</v>
      </c>
      <c r="C254" s="4" t="s">
        <v>2634</v>
      </c>
      <c r="D254" s="4" t="s">
        <v>2635</v>
      </c>
      <c r="E254" s="30">
        <v>4</v>
      </c>
      <c r="F254" s="4" t="s">
        <v>2629</v>
      </c>
      <c r="G254" s="35">
        <v>25902</v>
      </c>
      <c r="H254" s="30" t="s">
        <v>41</v>
      </c>
      <c r="I254" s="30" t="s">
        <v>1829</v>
      </c>
      <c r="J254" s="20">
        <v>40164</v>
      </c>
      <c r="K254" s="4">
        <v>0</v>
      </c>
      <c r="L254" s="4">
        <v>56</v>
      </c>
      <c r="M254" s="4">
        <v>48</v>
      </c>
      <c r="N254" s="4">
        <v>1</v>
      </c>
      <c r="O254" s="4" t="s">
        <v>2636</v>
      </c>
      <c r="P254" s="11">
        <v>41820</v>
      </c>
    </row>
    <row r="255" spans="1:16" x14ac:dyDescent="0.25">
      <c r="A255" s="5">
        <v>254</v>
      </c>
      <c r="B255" s="29">
        <v>482810518</v>
      </c>
      <c r="C255" s="5" t="s">
        <v>2637</v>
      </c>
      <c r="D255" s="5" t="s">
        <v>2638</v>
      </c>
      <c r="E255" s="29">
        <v>4</v>
      </c>
      <c r="F255" s="5" t="s">
        <v>2629</v>
      </c>
      <c r="G255" s="34">
        <v>25896</v>
      </c>
      <c r="H255" s="29" t="s">
        <v>41</v>
      </c>
      <c r="I255" s="29" t="s">
        <v>41</v>
      </c>
      <c r="J255" s="18">
        <v>40182</v>
      </c>
      <c r="K255" s="5">
        <v>0</v>
      </c>
      <c r="L255" s="5">
        <v>57</v>
      </c>
      <c r="M255" s="5">
        <v>48</v>
      </c>
      <c r="N255" s="5">
        <v>1</v>
      </c>
      <c r="O255" s="5" t="s">
        <v>2639</v>
      </c>
      <c r="P255" s="10">
        <v>41820</v>
      </c>
    </row>
    <row r="256" spans="1:16" x14ac:dyDescent="0.25">
      <c r="A256" s="4">
        <v>255</v>
      </c>
      <c r="B256" s="30">
        <v>466142721</v>
      </c>
      <c r="C256" s="4" t="s">
        <v>2640</v>
      </c>
      <c r="D256" s="4" t="s">
        <v>2641</v>
      </c>
      <c r="E256" s="30">
        <v>4</v>
      </c>
      <c r="F256" s="4" t="s">
        <v>2629</v>
      </c>
      <c r="G256" s="35">
        <v>24440</v>
      </c>
      <c r="H256" s="30" t="s">
        <v>41</v>
      </c>
      <c r="I256" s="30" t="s">
        <v>41</v>
      </c>
      <c r="J256" s="20">
        <v>40189</v>
      </c>
      <c r="K256" s="4">
        <v>0</v>
      </c>
      <c r="L256" s="4">
        <v>52</v>
      </c>
      <c r="M256" s="4">
        <v>46</v>
      </c>
      <c r="N256" s="4">
        <v>1</v>
      </c>
      <c r="O256" s="4" t="s">
        <v>2642</v>
      </c>
      <c r="P256" s="11">
        <v>41820</v>
      </c>
    </row>
    <row r="257" spans="1:16" x14ac:dyDescent="0.25">
      <c r="A257" s="5">
        <v>256</v>
      </c>
      <c r="B257" s="29">
        <v>367453993</v>
      </c>
      <c r="C257" s="5" t="s">
        <v>2643</v>
      </c>
      <c r="D257" s="5" t="s">
        <v>2644</v>
      </c>
      <c r="E257" s="29">
        <v>4</v>
      </c>
      <c r="F257" s="5" t="s">
        <v>2629</v>
      </c>
      <c r="G257" s="34">
        <v>19126</v>
      </c>
      <c r="H257" s="29" t="s">
        <v>41</v>
      </c>
      <c r="I257" s="29" t="s">
        <v>41</v>
      </c>
      <c r="J257" s="18">
        <v>40201</v>
      </c>
      <c r="K257" s="5">
        <v>0</v>
      </c>
      <c r="L257" s="5">
        <v>58</v>
      </c>
      <c r="M257" s="5">
        <v>49</v>
      </c>
      <c r="N257" s="5">
        <v>1</v>
      </c>
      <c r="O257" s="5" t="s">
        <v>2645</v>
      </c>
      <c r="P257" s="10">
        <v>41820</v>
      </c>
    </row>
    <row r="258" spans="1:16" x14ac:dyDescent="0.25">
      <c r="A258" s="4">
        <v>257</v>
      </c>
      <c r="B258" s="30">
        <v>381073001</v>
      </c>
      <c r="C258" s="4" t="s">
        <v>2646</v>
      </c>
      <c r="D258" s="4" t="s">
        <v>2647</v>
      </c>
      <c r="E258" s="30">
        <v>4</v>
      </c>
      <c r="F258" s="4" t="s">
        <v>2629</v>
      </c>
      <c r="G258" s="35">
        <v>26559</v>
      </c>
      <c r="H258" s="30" t="s">
        <v>381</v>
      </c>
      <c r="I258" s="30" t="s">
        <v>41</v>
      </c>
      <c r="J258" s="20">
        <v>40205</v>
      </c>
      <c r="K258" s="4">
        <v>0</v>
      </c>
      <c r="L258" s="4">
        <v>54</v>
      </c>
      <c r="M258" s="4">
        <v>47</v>
      </c>
      <c r="N258" s="4">
        <v>1</v>
      </c>
      <c r="O258" s="4" t="s">
        <v>2648</v>
      </c>
      <c r="P258" s="11">
        <v>41820</v>
      </c>
    </row>
    <row r="259" spans="1:16" x14ac:dyDescent="0.25">
      <c r="A259" s="5">
        <v>258</v>
      </c>
      <c r="B259" s="29">
        <v>785853949</v>
      </c>
      <c r="C259" s="5" t="s">
        <v>2649</v>
      </c>
      <c r="D259" s="5" t="s">
        <v>2650</v>
      </c>
      <c r="E259" s="29">
        <v>4</v>
      </c>
      <c r="F259" s="5" t="s">
        <v>2629</v>
      </c>
      <c r="G259" s="34">
        <v>25937</v>
      </c>
      <c r="H259" s="29" t="s">
        <v>381</v>
      </c>
      <c r="I259" s="29" t="s">
        <v>1829</v>
      </c>
      <c r="J259" s="18">
        <v>40209</v>
      </c>
      <c r="K259" s="5">
        <v>0</v>
      </c>
      <c r="L259" s="5">
        <v>53</v>
      </c>
      <c r="M259" s="5">
        <v>46</v>
      </c>
      <c r="N259" s="5">
        <v>1</v>
      </c>
      <c r="O259" s="5" t="s">
        <v>2651</v>
      </c>
      <c r="P259" s="10">
        <v>41820</v>
      </c>
    </row>
    <row r="260" spans="1:16" x14ac:dyDescent="0.25">
      <c r="A260" s="4">
        <v>259</v>
      </c>
      <c r="B260" s="30">
        <v>20269531</v>
      </c>
      <c r="C260" s="4" t="s">
        <v>2652</v>
      </c>
      <c r="D260" s="4" t="s">
        <v>2653</v>
      </c>
      <c r="E260" s="30">
        <v>4</v>
      </c>
      <c r="F260" s="4" t="s">
        <v>2629</v>
      </c>
      <c r="G260" s="35">
        <v>26818</v>
      </c>
      <c r="H260" s="30" t="s">
        <v>41</v>
      </c>
      <c r="I260" s="30" t="s">
        <v>41</v>
      </c>
      <c r="J260" s="20">
        <v>40246</v>
      </c>
      <c r="K260" s="4">
        <v>0</v>
      </c>
      <c r="L260" s="4">
        <v>55</v>
      </c>
      <c r="M260" s="4">
        <v>47</v>
      </c>
      <c r="N260" s="4">
        <v>1</v>
      </c>
      <c r="O260" s="4" t="s">
        <v>2654</v>
      </c>
      <c r="P260" s="11">
        <v>41820</v>
      </c>
    </row>
    <row r="261" spans="1:16" x14ac:dyDescent="0.25">
      <c r="A261" s="5">
        <v>260</v>
      </c>
      <c r="B261" s="29">
        <v>437296311</v>
      </c>
      <c r="C261" s="5" t="s">
        <v>2655</v>
      </c>
      <c r="D261" s="5" t="s">
        <v>2656</v>
      </c>
      <c r="E261" s="29">
        <v>4</v>
      </c>
      <c r="F261" s="5" t="s">
        <v>2657</v>
      </c>
      <c r="G261" s="34">
        <v>28519</v>
      </c>
      <c r="H261" s="29" t="s">
        <v>41</v>
      </c>
      <c r="I261" s="29" t="s">
        <v>1829</v>
      </c>
      <c r="J261" s="18">
        <v>40518</v>
      </c>
      <c r="K261" s="5">
        <v>0</v>
      </c>
      <c r="L261" s="5">
        <v>50</v>
      </c>
      <c r="M261" s="5">
        <v>45</v>
      </c>
      <c r="N261" s="5">
        <v>1</v>
      </c>
      <c r="O261" s="24" t="s">
        <v>2658</v>
      </c>
      <c r="P261" s="10">
        <v>41820</v>
      </c>
    </row>
    <row r="262" spans="1:16" x14ac:dyDescent="0.25">
      <c r="A262" s="4">
        <v>261</v>
      </c>
      <c r="B262" s="30">
        <v>280633567</v>
      </c>
      <c r="C262" s="4" t="s">
        <v>2659</v>
      </c>
      <c r="D262" s="4" t="s">
        <v>2660</v>
      </c>
      <c r="E262" s="30">
        <v>4</v>
      </c>
      <c r="F262" s="4" t="s">
        <v>2657</v>
      </c>
      <c r="G262" s="35">
        <v>28507</v>
      </c>
      <c r="H262" s="30" t="s">
        <v>41</v>
      </c>
      <c r="I262" s="30" t="s">
        <v>41</v>
      </c>
      <c r="J262" s="20">
        <v>40537</v>
      </c>
      <c r="K262" s="4">
        <v>0</v>
      </c>
      <c r="L262" s="4">
        <v>51</v>
      </c>
      <c r="M262" s="4">
        <v>45</v>
      </c>
      <c r="N262" s="4">
        <v>1</v>
      </c>
      <c r="O262" s="4" t="s">
        <v>2661</v>
      </c>
      <c r="P262" s="11">
        <v>41820</v>
      </c>
    </row>
    <row r="263" spans="1:16" x14ac:dyDescent="0.25">
      <c r="A263" s="5">
        <v>262</v>
      </c>
      <c r="B263" s="29">
        <v>231203233</v>
      </c>
      <c r="C263" s="5" t="s">
        <v>2662</v>
      </c>
      <c r="D263" s="5" t="s">
        <v>2663</v>
      </c>
      <c r="E263" s="29">
        <v>2</v>
      </c>
      <c r="F263" s="5" t="s">
        <v>2664</v>
      </c>
      <c r="G263" s="34">
        <v>23549</v>
      </c>
      <c r="H263" s="29" t="s">
        <v>381</v>
      </c>
      <c r="I263" s="29" t="s">
        <v>41</v>
      </c>
      <c r="J263" s="18">
        <v>39825</v>
      </c>
      <c r="K263" s="5">
        <v>0</v>
      </c>
      <c r="L263" s="5">
        <v>56</v>
      </c>
      <c r="M263" s="5">
        <v>48</v>
      </c>
      <c r="N263" s="5">
        <v>1</v>
      </c>
      <c r="O263" s="5" t="s">
        <v>2665</v>
      </c>
      <c r="P263" s="10">
        <v>41820</v>
      </c>
    </row>
    <row r="264" spans="1:16" x14ac:dyDescent="0.25">
      <c r="A264" s="4">
        <v>263</v>
      </c>
      <c r="B264" s="30">
        <v>441044382</v>
      </c>
      <c r="C264" s="4" t="s">
        <v>2666</v>
      </c>
      <c r="D264" s="4" t="s">
        <v>2667</v>
      </c>
      <c r="E264" s="30">
        <v>1</v>
      </c>
      <c r="F264" s="4" t="s">
        <v>2668</v>
      </c>
      <c r="G264" s="35">
        <v>27741</v>
      </c>
      <c r="H264" s="30" t="s">
        <v>381</v>
      </c>
      <c r="I264" s="30" t="s">
        <v>1829</v>
      </c>
      <c r="J264" s="20">
        <v>39793</v>
      </c>
      <c r="K264" s="4">
        <v>1</v>
      </c>
      <c r="L264" s="4">
        <v>65</v>
      </c>
      <c r="M264" s="4">
        <v>52</v>
      </c>
      <c r="N264" s="4">
        <v>1</v>
      </c>
      <c r="O264" s="4" t="s">
        <v>2669</v>
      </c>
      <c r="P264" s="11">
        <v>41820</v>
      </c>
    </row>
    <row r="265" spans="1:16" x14ac:dyDescent="0.25">
      <c r="A265" s="5">
        <v>264</v>
      </c>
      <c r="B265" s="29">
        <v>858323870</v>
      </c>
      <c r="C265" s="5" t="s">
        <v>2670</v>
      </c>
      <c r="D265" s="5" t="s">
        <v>2671</v>
      </c>
      <c r="E265" s="29">
        <v>2</v>
      </c>
      <c r="F265" s="5" t="s">
        <v>2672</v>
      </c>
      <c r="G265" s="34">
        <v>30766</v>
      </c>
      <c r="H265" s="29" t="s">
        <v>381</v>
      </c>
      <c r="I265" s="29" t="s">
        <v>1829</v>
      </c>
      <c r="J265" s="18">
        <v>39848</v>
      </c>
      <c r="K265" s="5">
        <v>1</v>
      </c>
      <c r="L265" s="5">
        <v>68</v>
      </c>
      <c r="M265" s="5">
        <v>54</v>
      </c>
      <c r="N265" s="5">
        <v>1</v>
      </c>
      <c r="O265" s="5" t="s">
        <v>2673</v>
      </c>
      <c r="P265" s="10">
        <v>41820</v>
      </c>
    </row>
    <row r="266" spans="1:16" x14ac:dyDescent="0.25">
      <c r="A266" s="4">
        <v>265</v>
      </c>
      <c r="B266" s="30">
        <v>749389530</v>
      </c>
      <c r="C266" s="4" t="s">
        <v>2674</v>
      </c>
      <c r="D266" s="4" t="s">
        <v>2675</v>
      </c>
      <c r="E266" s="30">
        <v>3</v>
      </c>
      <c r="F266" s="4" t="s">
        <v>2676</v>
      </c>
      <c r="G266" s="35">
        <v>28211</v>
      </c>
      <c r="H266" s="30" t="s">
        <v>381</v>
      </c>
      <c r="I266" s="30" t="s">
        <v>41</v>
      </c>
      <c r="J266" s="20">
        <v>39786</v>
      </c>
      <c r="K266" s="4">
        <v>0</v>
      </c>
      <c r="L266" s="4">
        <v>70</v>
      </c>
      <c r="M266" s="4">
        <v>55</v>
      </c>
      <c r="N266" s="4">
        <v>1</v>
      </c>
      <c r="O266" s="25" t="s">
        <v>2677</v>
      </c>
      <c r="P266" s="11">
        <v>41820</v>
      </c>
    </row>
    <row r="267" spans="1:16" x14ac:dyDescent="0.25">
      <c r="A267" s="5">
        <v>266</v>
      </c>
      <c r="B267" s="29">
        <v>672243793</v>
      </c>
      <c r="C267" s="5" t="s">
        <v>2678</v>
      </c>
      <c r="D267" s="5" t="s">
        <v>2679</v>
      </c>
      <c r="E267" s="29">
        <v>3</v>
      </c>
      <c r="F267" s="5" t="s">
        <v>2676</v>
      </c>
      <c r="G267" s="34">
        <v>29369</v>
      </c>
      <c r="H267" s="29" t="s">
        <v>381</v>
      </c>
      <c r="I267" s="29" t="s">
        <v>41</v>
      </c>
      <c r="J267" s="18">
        <v>39867</v>
      </c>
      <c r="K267" s="5">
        <v>0</v>
      </c>
      <c r="L267" s="5">
        <v>69</v>
      </c>
      <c r="M267" s="5">
        <v>54</v>
      </c>
      <c r="N267" s="5">
        <v>1</v>
      </c>
      <c r="O267" s="5" t="s">
        <v>2680</v>
      </c>
      <c r="P267" s="10">
        <v>41820</v>
      </c>
    </row>
    <row r="268" spans="1:16" x14ac:dyDescent="0.25">
      <c r="A268" s="4">
        <v>267</v>
      </c>
      <c r="B268" s="30">
        <v>58317344</v>
      </c>
      <c r="C268" s="4" t="s">
        <v>2681</v>
      </c>
      <c r="D268" s="4" t="s">
        <v>2682</v>
      </c>
      <c r="E268" s="30">
        <v>2</v>
      </c>
      <c r="F268" s="4" t="s">
        <v>2683</v>
      </c>
      <c r="G268" s="35">
        <v>28629</v>
      </c>
      <c r="H268" s="30" t="s">
        <v>381</v>
      </c>
      <c r="I268" s="30" t="s">
        <v>1829</v>
      </c>
      <c r="J268" s="20">
        <v>39860</v>
      </c>
      <c r="K268" s="4">
        <v>1</v>
      </c>
      <c r="L268" s="4">
        <v>74</v>
      </c>
      <c r="M268" s="4">
        <v>57</v>
      </c>
      <c r="N268" s="4">
        <v>1</v>
      </c>
      <c r="O268" s="4" t="s">
        <v>2684</v>
      </c>
      <c r="P268" s="11">
        <v>41820</v>
      </c>
    </row>
    <row r="269" spans="1:16" x14ac:dyDescent="0.25">
      <c r="A269" s="5">
        <v>268</v>
      </c>
      <c r="B269" s="29">
        <v>314747499</v>
      </c>
      <c r="C269" s="5" t="s">
        <v>2685</v>
      </c>
      <c r="D269" s="5" t="s">
        <v>2686</v>
      </c>
      <c r="E269" s="29">
        <v>2</v>
      </c>
      <c r="F269" s="5" t="s">
        <v>2683</v>
      </c>
      <c r="G269" s="34">
        <v>32215</v>
      </c>
      <c r="H269" s="29" t="s">
        <v>381</v>
      </c>
      <c r="I269" s="29" t="s">
        <v>41</v>
      </c>
      <c r="J269" s="18">
        <v>39847</v>
      </c>
      <c r="K269" s="5">
        <v>1</v>
      </c>
      <c r="L269" s="5">
        <v>73</v>
      </c>
      <c r="M269" s="5">
        <v>56</v>
      </c>
      <c r="N269" s="5">
        <v>1</v>
      </c>
      <c r="O269" s="5" t="s">
        <v>2687</v>
      </c>
      <c r="P269" s="10">
        <v>41820</v>
      </c>
    </row>
    <row r="270" spans="1:16" x14ac:dyDescent="0.25">
      <c r="A270" s="4">
        <v>269</v>
      </c>
      <c r="B270" s="30">
        <v>671089628</v>
      </c>
      <c r="C270" s="4" t="s">
        <v>2688</v>
      </c>
      <c r="D270" s="4" t="s">
        <v>2689</v>
      </c>
      <c r="E270" s="30">
        <v>2</v>
      </c>
      <c r="F270" s="4" t="s">
        <v>2683</v>
      </c>
      <c r="G270" s="35">
        <v>31923</v>
      </c>
      <c r="H270" s="30" t="s">
        <v>41</v>
      </c>
      <c r="I270" s="30" t="s">
        <v>41</v>
      </c>
      <c r="J270" s="20">
        <v>39824</v>
      </c>
      <c r="K270" s="4">
        <v>1</v>
      </c>
      <c r="L270" s="4">
        <v>72</v>
      </c>
      <c r="M270" s="4">
        <v>56</v>
      </c>
      <c r="N270" s="4">
        <v>1</v>
      </c>
      <c r="O270" s="4" t="s">
        <v>2690</v>
      </c>
      <c r="P270" s="11">
        <v>41820</v>
      </c>
    </row>
    <row r="271" spans="1:16" x14ac:dyDescent="0.25">
      <c r="A271" s="5">
        <v>270</v>
      </c>
      <c r="B271" s="29">
        <v>643805155</v>
      </c>
      <c r="C271" s="5" t="s">
        <v>2691</v>
      </c>
      <c r="D271" s="5" t="s">
        <v>2692</v>
      </c>
      <c r="E271" s="29">
        <v>2</v>
      </c>
      <c r="F271" s="5" t="s">
        <v>2693</v>
      </c>
      <c r="G271" s="34">
        <v>27531</v>
      </c>
      <c r="H271" s="29" t="s">
        <v>381</v>
      </c>
      <c r="I271" s="29" t="s">
        <v>41</v>
      </c>
      <c r="J271" s="18">
        <v>39830</v>
      </c>
      <c r="K271" s="5">
        <v>1</v>
      </c>
      <c r="L271" s="5">
        <v>67</v>
      </c>
      <c r="M271" s="5">
        <v>53</v>
      </c>
      <c r="N271" s="5">
        <v>1</v>
      </c>
      <c r="O271" s="5" t="s">
        <v>2694</v>
      </c>
      <c r="P271" s="10">
        <v>41820</v>
      </c>
    </row>
    <row r="272" spans="1:16" x14ac:dyDescent="0.25">
      <c r="A272" s="4">
        <v>271</v>
      </c>
      <c r="B272" s="30">
        <v>929666391</v>
      </c>
      <c r="C272" s="4" t="s">
        <v>2695</v>
      </c>
      <c r="D272" s="4" t="s">
        <v>2696</v>
      </c>
      <c r="E272" s="30">
        <v>2</v>
      </c>
      <c r="F272" s="4" t="s">
        <v>2693</v>
      </c>
      <c r="G272" s="35">
        <v>27765</v>
      </c>
      <c r="H272" s="30" t="s">
        <v>41</v>
      </c>
      <c r="I272" s="30" t="s">
        <v>41</v>
      </c>
      <c r="J272" s="20">
        <v>39835</v>
      </c>
      <c r="K272" s="4">
        <v>1</v>
      </c>
      <c r="L272" s="4">
        <v>66</v>
      </c>
      <c r="M272" s="4">
        <v>53</v>
      </c>
      <c r="N272" s="4">
        <v>1</v>
      </c>
      <c r="O272" s="4" t="s">
        <v>2697</v>
      </c>
      <c r="P272" s="11">
        <v>41820</v>
      </c>
    </row>
    <row r="273" spans="1:16" x14ac:dyDescent="0.25">
      <c r="A273" s="5">
        <v>272</v>
      </c>
      <c r="B273" s="29">
        <v>525932996</v>
      </c>
      <c r="C273" s="5" t="s">
        <v>2698</v>
      </c>
      <c r="D273" s="5" t="s">
        <v>2699</v>
      </c>
      <c r="E273" s="29">
        <v>2</v>
      </c>
      <c r="F273" s="5" t="s">
        <v>2683</v>
      </c>
      <c r="G273" s="34">
        <v>31077</v>
      </c>
      <c r="H273" s="29" t="s">
        <v>41</v>
      </c>
      <c r="I273" s="29" t="s">
        <v>1829</v>
      </c>
      <c r="J273" s="18">
        <v>39805</v>
      </c>
      <c r="K273" s="5">
        <v>1</v>
      </c>
      <c r="L273" s="5">
        <v>71</v>
      </c>
      <c r="M273" s="5">
        <v>55</v>
      </c>
      <c r="N273" s="5">
        <v>1</v>
      </c>
      <c r="O273" s="5" t="s">
        <v>2700</v>
      </c>
      <c r="P273" s="10">
        <v>41820</v>
      </c>
    </row>
    <row r="274" spans="1:16" x14ac:dyDescent="0.25">
      <c r="A274" s="4">
        <v>273</v>
      </c>
      <c r="B274" s="30">
        <v>112432117</v>
      </c>
      <c r="C274" s="4" t="s">
        <v>2701</v>
      </c>
      <c r="D274" s="4" t="s">
        <v>2702</v>
      </c>
      <c r="E274" s="30">
        <v>1</v>
      </c>
      <c r="F274" s="4" t="s">
        <v>2703</v>
      </c>
      <c r="G274" s="35">
        <v>28282</v>
      </c>
      <c r="H274" s="30" t="s">
        <v>381</v>
      </c>
      <c r="I274" s="30" t="s">
        <v>41</v>
      </c>
      <c r="J274" s="20">
        <v>40589</v>
      </c>
      <c r="K274" s="4">
        <v>1</v>
      </c>
      <c r="L274" s="4">
        <v>10</v>
      </c>
      <c r="M274" s="4">
        <v>25</v>
      </c>
      <c r="N274" s="4">
        <v>1</v>
      </c>
      <c r="O274" s="4" t="s">
        <v>2704</v>
      </c>
      <c r="P274" s="11">
        <v>41820</v>
      </c>
    </row>
    <row r="275" spans="1:16" x14ac:dyDescent="0.25">
      <c r="A275" s="5">
        <v>274</v>
      </c>
      <c r="B275" s="29">
        <v>502097814</v>
      </c>
      <c r="C275" s="5" t="s">
        <v>2705</v>
      </c>
      <c r="D275" s="5" t="s">
        <v>2706</v>
      </c>
      <c r="E275" s="29">
        <v>2</v>
      </c>
      <c r="F275" s="5" t="s">
        <v>2707</v>
      </c>
      <c r="G275" s="34">
        <v>18918</v>
      </c>
      <c r="H275" s="29" t="s">
        <v>41</v>
      </c>
      <c r="I275" s="29" t="s">
        <v>41</v>
      </c>
      <c r="J275" s="18">
        <v>40547</v>
      </c>
      <c r="K275" s="5">
        <v>1</v>
      </c>
      <c r="L275" s="5">
        <v>14</v>
      </c>
      <c r="M275" s="5">
        <v>27</v>
      </c>
      <c r="N275" s="5">
        <v>1</v>
      </c>
      <c r="O275" s="5" t="s">
        <v>2708</v>
      </c>
      <c r="P275" s="10">
        <v>41820</v>
      </c>
    </row>
    <row r="276" spans="1:16" x14ac:dyDescent="0.25">
      <c r="A276" s="4">
        <v>275</v>
      </c>
      <c r="B276" s="30">
        <v>841560125</v>
      </c>
      <c r="C276" s="4" t="s">
        <v>2709</v>
      </c>
      <c r="D276" s="4" t="s">
        <v>2710</v>
      </c>
      <c r="E276" s="30">
        <v>3</v>
      </c>
      <c r="F276" s="4" t="s">
        <v>2711</v>
      </c>
      <c r="G276" s="35">
        <v>25197</v>
      </c>
      <c r="H276" s="30" t="s">
        <v>381</v>
      </c>
      <c r="I276" s="30" t="s">
        <v>41</v>
      </c>
      <c r="J276" s="20">
        <v>40694</v>
      </c>
      <c r="K276" s="4">
        <v>1</v>
      </c>
      <c r="L276" s="4">
        <v>38</v>
      </c>
      <c r="M276" s="4">
        <v>39</v>
      </c>
      <c r="N276" s="4">
        <v>1</v>
      </c>
      <c r="O276" s="4" t="s">
        <v>2712</v>
      </c>
      <c r="P276" s="11">
        <v>41820</v>
      </c>
    </row>
    <row r="277" spans="1:16" x14ac:dyDescent="0.25">
      <c r="A277" s="5">
        <v>276</v>
      </c>
      <c r="B277" s="29">
        <v>191644724</v>
      </c>
      <c r="C277" s="5" t="s">
        <v>2713</v>
      </c>
      <c r="D277" s="5" t="s">
        <v>2714</v>
      </c>
      <c r="E277" s="29">
        <v>3</v>
      </c>
      <c r="F277" s="5" t="s">
        <v>2711</v>
      </c>
      <c r="G277" s="34">
        <v>29278</v>
      </c>
      <c r="H277" s="29" t="s">
        <v>41</v>
      </c>
      <c r="I277" s="29" t="s">
        <v>1829</v>
      </c>
      <c r="J277" s="18">
        <v>40694</v>
      </c>
      <c r="K277" s="5">
        <v>1</v>
      </c>
      <c r="L277" s="5">
        <v>27</v>
      </c>
      <c r="M277" s="5">
        <v>33</v>
      </c>
      <c r="N277" s="5">
        <v>1</v>
      </c>
      <c r="O277" s="5" t="s">
        <v>2715</v>
      </c>
      <c r="P277" s="10">
        <v>41820</v>
      </c>
    </row>
    <row r="278" spans="1:16" x14ac:dyDescent="0.25">
      <c r="A278" s="4">
        <v>277</v>
      </c>
      <c r="B278" s="30">
        <v>615389812</v>
      </c>
      <c r="C278" s="4" t="s">
        <v>2716</v>
      </c>
      <c r="D278" s="4" t="s">
        <v>2717</v>
      </c>
      <c r="E278" s="30">
        <v>3</v>
      </c>
      <c r="F278" s="4" t="s">
        <v>2711</v>
      </c>
      <c r="G278" s="35">
        <v>22887</v>
      </c>
      <c r="H278" s="30" t="s">
        <v>381</v>
      </c>
      <c r="I278" s="30" t="s">
        <v>1829</v>
      </c>
      <c r="J278" s="20">
        <v>40694</v>
      </c>
      <c r="K278" s="4">
        <v>1</v>
      </c>
      <c r="L278" s="4">
        <v>24</v>
      </c>
      <c r="M278" s="4">
        <v>32</v>
      </c>
      <c r="N278" s="4">
        <v>1</v>
      </c>
      <c r="O278" s="4" t="s">
        <v>2718</v>
      </c>
      <c r="P278" s="11">
        <v>41820</v>
      </c>
    </row>
    <row r="279" spans="1:16" x14ac:dyDescent="0.25">
      <c r="A279" s="5">
        <v>278</v>
      </c>
      <c r="B279" s="29">
        <v>234474252</v>
      </c>
      <c r="C279" s="5" t="s">
        <v>2719</v>
      </c>
      <c r="D279" s="5" t="s">
        <v>2720</v>
      </c>
      <c r="E279" s="29">
        <v>3</v>
      </c>
      <c r="F279" s="5" t="s">
        <v>2711</v>
      </c>
      <c r="G279" s="34">
        <v>27429</v>
      </c>
      <c r="H279" s="29" t="s">
        <v>41</v>
      </c>
      <c r="I279" s="29" t="s">
        <v>41</v>
      </c>
      <c r="J279" s="18">
        <v>40694</v>
      </c>
      <c r="K279" s="5">
        <v>1</v>
      </c>
      <c r="L279" s="5">
        <v>33</v>
      </c>
      <c r="M279" s="5">
        <v>36</v>
      </c>
      <c r="N279" s="5">
        <v>1</v>
      </c>
      <c r="O279" s="5" t="s">
        <v>2721</v>
      </c>
      <c r="P279" s="10">
        <v>41820</v>
      </c>
    </row>
    <row r="280" spans="1:16" x14ac:dyDescent="0.25">
      <c r="A280" s="4">
        <v>279</v>
      </c>
      <c r="B280" s="30">
        <v>716374314</v>
      </c>
      <c r="C280" s="4" t="s">
        <v>2722</v>
      </c>
      <c r="D280" s="4" t="s">
        <v>2723</v>
      </c>
      <c r="E280" s="30">
        <v>3</v>
      </c>
      <c r="F280" s="4" t="s">
        <v>2711</v>
      </c>
      <c r="G280" s="35">
        <v>27047</v>
      </c>
      <c r="H280" s="30" t="s">
        <v>41</v>
      </c>
      <c r="I280" s="30" t="s">
        <v>41</v>
      </c>
      <c r="J280" s="20">
        <v>40694</v>
      </c>
      <c r="K280" s="4">
        <v>1</v>
      </c>
      <c r="L280" s="4">
        <v>29</v>
      </c>
      <c r="M280" s="4">
        <v>34</v>
      </c>
      <c r="N280" s="4">
        <v>1</v>
      </c>
      <c r="O280" s="4" t="s">
        <v>2724</v>
      </c>
      <c r="P280" s="11">
        <v>41820</v>
      </c>
    </row>
    <row r="281" spans="1:16" x14ac:dyDescent="0.25">
      <c r="A281" s="5">
        <v>280</v>
      </c>
      <c r="B281" s="29">
        <v>61161660</v>
      </c>
      <c r="C281" s="5" t="s">
        <v>2725</v>
      </c>
      <c r="D281" s="5" t="s">
        <v>2726</v>
      </c>
      <c r="E281" s="29">
        <v>3</v>
      </c>
      <c r="F281" s="5" t="s">
        <v>2711</v>
      </c>
      <c r="G281" s="34">
        <v>27369</v>
      </c>
      <c r="H281" s="29" t="s">
        <v>381</v>
      </c>
      <c r="I281" s="29" t="s">
        <v>1829</v>
      </c>
      <c r="J281" s="18">
        <v>40694</v>
      </c>
      <c r="K281" s="5">
        <v>1</v>
      </c>
      <c r="L281" s="5">
        <v>22</v>
      </c>
      <c r="M281" s="5">
        <v>31</v>
      </c>
      <c r="N281" s="5">
        <v>1</v>
      </c>
      <c r="O281" s="5" t="s">
        <v>2727</v>
      </c>
      <c r="P281" s="10">
        <v>41820</v>
      </c>
    </row>
    <row r="282" spans="1:16" x14ac:dyDescent="0.25">
      <c r="A282" s="4">
        <v>281</v>
      </c>
      <c r="B282" s="30">
        <v>139397894</v>
      </c>
      <c r="C282" s="4" t="s">
        <v>2728</v>
      </c>
      <c r="D282" s="4" t="s">
        <v>2729</v>
      </c>
      <c r="E282" s="30">
        <v>3</v>
      </c>
      <c r="F282" s="4" t="s">
        <v>2711</v>
      </c>
      <c r="G282" s="35">
        <v>24906</v>
      </c>
      <c r="H282" s="30" t="s">
        <v>41</v>
      </c>
      <c r="I282" s="30" t="s">
        <v>41</v>
      </c>
      <c r="J282" s="20">
        <v>40694</v>
      </c>
      <c r="K282" s="4">
        <v>1</v>
      </c>
      <c r="L282" s="4">
        <v>26</v>
      </c>
      <c r="M282" s="4">
        <v>33</v>
      </c>
      <c r="N282" s="4">
        <v>1</v>
      </c>
      <c r="O282" s="4" t="s">
        <v>2730</v>
      </c>
      <c r="P282" s="11">
        <v>41820</v>
      </c>
    </row>
    <row r="283" spans="1:16" x14ac:dyDescent="0.25">
      <c r="A283" s="5">
        <v>282</v>
      </c>
      <c r="B283" s="29">
        <v>399771412</v>
      </c>
      <c r="C283" s="5" t="s">
        <v>2731</v>
      </c>
      <c r="D283" s="5" t="s">
        <v>2732</v>
      </c>
      <c r="E283" s="29">
        <v>3</v>
      </c>
      <c r="F283" s="5" t="s">
        <v>2711</v>
      </c>
      <c r="G283" s="34">
        <v>23356</v>
      </c>
      <c r="H283" s="29" t="s">
        <v>41</v>
      </c>
      <c r="I283" s="29" t="s">
        <v>41</v>
      </c>
      <c r="J283" s="18">
        <v>40694</v>
      </c>
      <c r="K283" s="5">
        <v>1</v>
      </c>
      <c r="L283" s="5">
        <v>31</v>
      </c>
      <c r="M283" s="5">
        <v>35</v>
      </c>
      <c r="N283" s="5">
        <v>1</v>
      </c>
      <c r="O283" s="5" t="s">
        <v>2733</v>
      </c>
      <c r="P283" s="10">
        <v>41820</v>
      </c>
    </row>
    <row r="284" spans="1:16" x14ac:dyDescent="0.25">
      <c r="A284" s="4">
        <v>283</v>
      </c>
      <c r="B284" s="30">
        <v>987554265</v>
      </c>
      <c r="C284" s="4" t="s">
        <v>2734</v>
      </c>
      <c r="D284" s="4" t="s">
        <v>2735</v>
      </c>
      <c r="E284" s="30">
        <v>3</v>
      </c>
      <c r="F284" s="4" t="s">
        <v>2711</v>
      </c>
      <c r="G284" s="35">
        <v>27071</v>
      </c>
      <c r="H284" s="30" t="s">
        <v>381</v>
      </c>
      <c r="I284" s="30" t="s">
        <v>41</v>
      </c>
      <c r="J284" s="20">
        <v>40694</v>
      </c>
      <c r="K284" s="4">
        <v>1</v>
      </c>
      <c r="L284" s="4">
        <v>23</v>
      </c>
      <c r="M284" s="4">
        <v>31</v>
      </c>
      <c r="N284" s="4">
        <v>1</v>
      </c>
      <c r="O284" s="4" t="s">
        <v>2736</v>
      </c>
      <c r="P284" s="11">
        <v>41820</v>
      </c>
    </row>
    <row r="285" spans="1:16" x14ac:dyDescent="0.25">
      <c r="A285" s="5">
        <v>284</v>
      </c>
      <c r="B285" s="29">
        <v>90836195</v>
      </c>
      <c r="C285" s="5" t="s">
        <v>2737</v>
      </c>
      <c r="D285" s="5" t="s">
        <v>2738</v>
      </c>
      <c r="E285" s="29">
        <v>3</v>
      </c>
      <c r="F285" s="5" t="s">
        <v>2711</v>
      </c>
      <c r="G285" s="34">
        <v>28495</v>
      </c>
      <c r="H285" s="29" t="s">
        <v>41</v>
      </c>
      <c r="I285" s="29" t="s">
        <v>41</v>
      </c>
      <c r="J285" s="18">
        <v>41182</v>
      </c>
      <c r="K285" s="5">
        <v>1</v>
      </c>
      <c r="L285" s="5">
        <v>39</v>
      </c>
      <c r="M285" s="5">
        <v>39</v>
      </c>
      <c r="N285" s="5">
        <v>1</v>
      </c>
      <c r="O285" s="5" t="s">
        <v>2739</v>
      </c>
      <c r="P285" s="10">
        <v>41820</v>
      </c>
    </row>
    <row r="286" spans="1:16" x14ac:dyDescent="0.25">
      <c r="A286" s="4">
        <v>285</v>
      </c>
      <c r="B286" s="30">
        <v>481044938</v>
      </c>
      <c r="C286" s="4" t="s">
        <v>2740</v>
      </c>
      <c r="D286" s="4" t="s">
        <v>2741</v>
      </c>
      <c r="E286" s="30">
        <v>2</v>
      </c>
      <c r="F286" s="4" t="s">
        <v>2742</v>
      </c>
      <c r="G286" s="35">
        <v>27405</v>
      </c>
      <c r="H286" s="30" t="s">
        <v>41</v>
      </c>
      <c r="I286" s="30" t="s">
        <v>41</v>
      </c>
      <c r="J286" s="20">
        <v>43904</v>
      </c>
      <c r="K286" s="4">
        <v>1</v>
      </c>
      <c r="L286" s="4">
        <v>20</v>
      </c>
      <c r="M286" s="4">
        <v>30</v>
      </c>
      <c r="N286" s="4">
        <v>1</v>
      </c>
      <c r="O286" s="4" t="s">
        <v>2743</v>
      </c>
      <c r="P286" s="11">
        <v>41820</v>
      </c>
    </row>
    <row r="287" spans="1:16" x14ac:dyDescent="0.25">
      <c r="A287" s="5">
        <v>286</v>
      </c>
      <c r="B287" s="29">
        <v>758596752</v>
      </c>
      <c r="C287" s="5" t="s">
        <v>2744</v>
      </c>
      <c r="D287" s="5" t="s">
        <v>2745</v>
      </c>
      <c r="E287" s="29">
        <v>3</v>
      </c>
      <c r="F287" s="5" t="s">
        <v>2711</v>
      </c>
      <c r="G287" s="34">
        <v>28170</v>
      </c>
      <c r="H287" s="29" t="s">
        <v>381</v>
      </c>
      <c r="I287" s="29" t="s">
        <v>1829</v>
      </c>
      <c r="J287" s="18">
        <v>43981</v>
      </c>
      <c r="K287" s="5">
        <v>1</v>
      </c>
      <c r="L287" s="5">
        <v>36</v>
      </c>
      <c r="M287" s="5">
        <v>38</v>
      </c>
      <c r="N287" s="5">
        <v>1</v>
      </c>
      <c r="O287" s="5" t="s">
        <v>2746</v>
      </c>
      <c r="P287" s="10">
        <v>41820</v>
      </c>
    </row>
    <row r="288" spans="1:16" x14ac:dyDescent="0.25">
      <c r="A288" s="4">
        <v>287</v>
      </c>
      <c r="B288" s="30">
        <v>982310417</v>
      </c>
      <c r="C288" s="4" t="s">
        <v>2747</v>
      </c>
      <c r="D288" s="4" t="s">
        <v>2748</v>
      </c>
      <c r="E288" s="30">
        <v>2</v>
      </c>
      <c r="F288" s="4" t="s">
        <v>2749</v>
      </c>
      <c r="G288" s="35">
        <v>21083</v>
      </c>
      <c r="H288" s="30" t="s">
        <v>41</v>
      </c>
      <c r="I288" s="30" t="s">
        <v>1829</v>
      </c>
      <c r="J288" s="20">
        <v>41015</v>
      </c>
      <c r="K288" s="4">
        <v>1</v>
      </c>
      <c r="L288" s="4">
        <v>21</v>
      </c>
      <c r="M288" s="4">
        <v>30</v>
      </c>
      <c r="N288" s="4">
        <v>1</v>
      </c>
      <c r="O288" s="4" t="s">
        <v>2750</v>
      </c>
      <c r="P288" s="11">
        <v>41820</v>
      </c>
    </row>
    <row r="289" spans="1:16" x14ac:dyDescent="0.25">
      <c r="A289" s="5">
        <v>288</v>
      </c>
      <c r="B289" s="29">
        <v>954276278</v>
      </c>
      <c r="C289" s="5" t="s">
        <v>2751</v>
      </c>
      <c r="D289" s="5" t="s">
        <v>2752</v>
      </c>
      <c r="E289" s="29">
        <v>3</v>
      </c>
      <c r="F289" s="5" t="s">
        <v>2711</v>
      </c>
      <c r="G289" s="34">
        <v>27584</v>
      </c>
      <c r="H289" s="29" t="s">
        <v>381</v>
      </c>
      <c r="I289" s="29" t="s">
        <v>1829</v>
      </c>
      <c r="J289" s="18">
        <v>43981</v>
      </c>
      <c r="K289" s="5">
        <v>1</v>
      </c>
      <c r="L289" s="5">
        <v>35</v>
      </c>
      <c r="M289" s="5">
        <v>37</v>
      </c>
      <c r="N289" s="5">
        <v>1</v>
      </c>
      <c r="O289" s="5" t="s">
        <v>2753</v>
      </c>
      <c r="P289" s="10">
        <v>41820</v>
      </c>
    </row>
    <row r="290" spans="1:16" x14ac:dyDescent="0.25">
      <c r="A290" s="4">
        <v>289</v>
      </c>
      <c r="B290" s="30">
        <v>668991357</v>
      </c>
      <c r="C290" s="4" t="s">
        <v>2754</v>
      </c>
      <c r="D290" s="4" t="s">
        <v>2755</v>
      </c>
      <c r="E290" s="30">
        <v>3</v>
      </c>
      <c r="F290" s="4" t="s">
        <v>2711</v>
      </c>
      <c r="G290" s="35">
        <v>24914</v>
      </c>
      <c r="H290" s="30" t="s">
        <v>41</v>
      </c>
      <c r="I290" s="30" t="s">
        <v>1829</v>
      </c>
      <c r="J290" s="20">
        <v>41059</v>
      </c>
      <c r="K290" s="4">
        <v>1</v>
      </c>
      <c r="L290" s="4">
        <v>37</v>
      </c>
      <c r="M290" s="4">
        <v>38</v>
      </c>
      <c r="N290" s="4">
        <v>1</v>
      </c>
      <c r="O290" s="4" t="s">
        <v>2756</v>
      </c>
      <c r="P290" s="11">
        <v>41820</v>
      </c>
    </row>
    <row r="291" spans="1:16" x14ac:dyDescent="0.25">
      <c r="A291" s="6">
        <v>290</v>
      </c>
      <c r="B291" s="31">
        <v>134219713</v>
      </c>
      <c r="C291" s="6" t="s">
        <v>2757</v>
      </c>
      <c r="D291" s="6" t="s">
        <v>2758</v>
      </c>
      <c r="E291" s="31">
        <v>3</v>
      </c>
      <c r="F291" s="6" t="s">
        <v>2711</v>
      </c>
      <c r="G291" s="36">
        <v>27667</v>
      </c>
      <c r="H291" s="31" t="s">
        <v>381</v>
      </c>
      <c r="I291" s="31" t="s">
        <v>41</v>
      </c>
      <c r="J291" s="26">
        <v>41059</v>
      </c>
      <c r="K291" s="6">
        <v>1</v>
      </c>
      <c r="L291" s="6">
        <v>34</v>
      </c>
      <c r="M291" s="6">
        <v>37</v>
      </c>
      <c r="N291" s="6">
        <v>1</v>
      </c>
      <c r="O291" s="6" t="s">
        <v>2759</v>
      </c>
      <c r="P291" s="12">
        <v>41820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7C9229-FC35-4B8F-95C7-E1FE39174D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22</vt:i4>
      </vt:variant>
    </vt:vector>
  </HeadingPairs>
  <TitlesOfParts>
    <vt:vector size="40" baseType="lpstr">
      <vt:lpstr> Soal 3.1</vt:lpstr>
      <vt:lpstr>3.1</vt:lpstr>
      <vt:lpstr> Soal 3.2</vt:lpstr>
      <vt:lpstr>3.2.a</vt:lpstr>
      <vt:lpstr>3.2.b</vt:lpstr>
      <vt:lpstr>3.2.c</vt:lpstr>
      <vt:lpstr>3.2.d</vt:lpstr>
      <vt:lpstr> Soal 3.3</vt:lpstr>
      <vt:lpstr>3.3.a-b-c</vt:lpstr>
      <vt:lpstr>3.3.d</vt:lpstr>
      <vt:lpstr>ProductsMaster</vt:lpstr>
      <vt:lpstr>Katalog Harga Produk per Vendor</vt:lpstr>
      <vt:lpstr>Purchase_Order</vt:lpstr>
      <vt:lpstr>Purchase_Order_Details</vt:lpstr>
      <vt:lpstr>Rejection Pivot</vt:lpstr>
      <vt:lpstr>Detail Penerimaan Barang</vt:lpstr>
      <vt:lpstr>VendorMaster</vt:lpstr>
      <vt:lpstr>EmployeeMaster</vt:lpstr>
      <vt:lpstr>'3.2.a'!Jawab31</vt:lpstr>
      <vt:lpstr>'3.2.b'!Jawab31</vt:lpstr>
      <vt:lpstr>'3.2.c'!Jawab31</vt:lpstr>
      <vt:lpstr>'3.2.d'!Jawab31</vt:lpstr>
      <vt:lpstr>'3.3.a-b-c'!Jawab31</vt:lpstr>
      <vt:lpstr>'3.3.d'!Jawab31</vt:lpstr>
      <vt:lpstr>Jawab31</vt:lpstr>
      <vt:lpstr>'3.2.a'!katalog</vt:lpstr>
      <vt:lpstr>'3.2.b'!katalog</vt:lpstr>
      <vt:lpstr>'3.2.c'!katalog</vt:lpstr>
      <vt:lpstr>'3.2.d'!katalog</vt:lpstr>
      <vt:lpstr>'3.3.a-b-c'!katalog</vt:lpstr>
      <vt:lpstr>'3.3.d'!katalog</vt:lpstr>
      <vt:lpstr>katalog</vt:lpstr>
      <vt:lpstr>'3.2.a'!productMaster</vt:lpstr>
      <vt:lpstr>'3.2.b'!productMaster</vt:lpstr>
      <vt:lpstr>'3.2.c'!productMaster</vt:lpstr>
      <vt:lpstr>'3.2.d'!productMaster</vt:lpstr>
      <vt:lpstr>'3.3.a-b-c'!productMaster</vt:lpstr>
      <vt:lpstr>'3.3.d'!productMaster</vt:lpstr>
      <vt:lpstr>productMaster</vt:lpstr>
      <vt:lpstr>VendorMaster!Vendor_202108011308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Rizal</dc:creator>
  <cp:lastModifiedBy>Jose Rizal</cp:lastModifiedBy>
  <dcterms:created xsi:type="dcterms:W3CDTF">2021-08-01T04:07:53Z</dcterms:created>
  <dcterms:modified xsi:type="dcterms:W3CDTF">2021-08-23T15:55:44Z</dcterms:modified>
</cp:coreProperties>
</file>